
<file path=[Content_Types].xml><?xml version="1.0" encoding="utf-8"?>
<Types xmlns="http://schemas.openxmlformats.org/package/2006/content-types"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worksheets/sheet7.xml" ContentType="application/vnd.openxmlformats-officedocument.spreadsheetml.worksheet+xml"/>
  <Override PartName="/xl/charts/chart78.xml" ContentType="application/vnd.openxmlformats-officedocument.drawingml.chart+xml"/>
  <Override PartName="/xl/charts/chart89.xml" ContentType="application/vnd.openxmlformats-officedocument.drawingml.chart+xml"/>
  <Override PartName="/xl/charts/chart109.xml" ContentType="application/vnd.openxmlformats-officedocument.drawingml.chart+xml"/>
  <Default Extension="xml" ContentType="application/xml"/>
  <Override PartName="/xl/charts/chart49.xml" ContentType="application/vnd.openxmlformats-officedocument.drawingml.chart+xml"/>
  <Override PartName="/xl/charts/chart67.xml" ContentType="application/vnd.openxmlformats-officedocument.drawingml.chart+xml"/>
  <Override PartName="/xl/charts/chart96.xml" ContentType="application/vnd.openxmlformats-officedocument.drawingml.chart+xml"/>
  <Override PartName="/xl/worksheets/sheet3.xml" ContentType="application/vnd.openxmlformats-officedocument.spreadsheetml.worksheet+xml"/>
  <Override PartName="/xl/charts/chart27.xml" ContentType="application/vnd.openxmlformats-officedocument.drawingml.chart+xml"/>
  <Override PartName="/xl/charts/chart38.xml" ContentType="application/vnd.openxmlformats-officedocument.drawingml.chart+xml"/>
  <Override PartName="/xl/charts/chart56.xml" ContentType="application/vnd.openxmlformats-officedocument.drawingml.chart+xml"/>
  <Override PartName="/xl/charts/chart74.xml" ContentType="application/vnd.openxmlformats-officedocument.drawingml.chart+xml"/>
  <Override PartName="/xl/charts/chart85.xml" ContentType="application/vnd.openxmlformats-officedocument.drawingml.chart+xml"/>
  <Override PartName="/xl/charts/chart105.xml" ContentType="application/vnd.openxmlformats-officedocument.drawingml.chart+xml"/>
  <Override PartName="/xl/charts/chart16.xml" ContentType="application/vnd.openxmlformats-officedocument.drawingml.chart+xml"/>
  <Override PartName="/xl/charts/chart34.xml" ContentType="application/vnd.openxmlformats-officedocument.drawingml.chart+xml"/>
  <Override PartName="/xl/charts/chart45.xml" ContentType="application/vnd.openxmlformats-officedocument.drawingml.chart+xml"/>
  <Override PartName="/xl/charts/chart63.xml" ContentType="application/vnd.openxmlformats-officedocument.drawingml.chart+xml"/>
  <Override PartName="/xl/charts/chart81.xml" ContentType="application/vnd.openxmlformats-officedocument.drawingml.chart+xml"/>
  <Override PartName="/xl/charts/chart92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23.xml" ContentType="application/vnd.openxmlformats-officedocument.drawingml.chart+xml"/>
  <Override PartName="/xl/charts/chart32.xml" ContentType="application/vnd.openxmlformats-officedocument.drawingml.chart+xml"/>
  <Override PartName="/xl/charts/chart43.xml" ContentType="application/vnd.openxmlformats-officedocument.drawingml.chart+xml"/>
  <Override PartName="/xl/charts/chart52.xml" ContentType="application/vnd.openxmlformats-officedocument.drawingml.chart+xml"/>
  <Override PartName="/xl/charts/chart61.xml" ContentType="application/vnd.openxmlformats-officedocument.drawingml.chart+xml"/>
  <Override PartName="/xl/charts/chart70.xml" ContentType="application/vnd.openxmlformats-officedocument.drawingml.chart+xml"/>
  <Override PartName="/xl/charts/chart90.xml" ContentType="application/vnd.openxmlformats-officedocument.drawingml.chart+xml"/>
  <Override PartName="/xl/charts/chart101.xml" ContentType="application/vnd.openxmlformats-officedocument.drawingml.chart+xml"/>
  <Override PartName="/xl/charts/chart110.xml" ContentType="application/vnd.openxmlformats-officedocument.drawingml.chart+xml"/>
  <Override PartName="/xl/charts/chart9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30.xml" ContentType="application/vnd.openxmlformats-officedocument.drawingml.chart+xml"/>
  <Override PartName="/xl/charts/chart41.xml" ContentType="application/vnd.openxmlformats-officedocument.drawingml.chart+xml"/>
  <Override PartName="/xl/charts/chart50.xml" ContentType="application/vnd.openxmlformats-officedocument.drawingml.chart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charts/chart5.xml" ContentType="application/vnd.openxmlformats-officedocument.drawingml.chart+xml"/>
  <Override PartName="/xl/charts/chart99.xml" ContentType="application/vnd.openxmlformats-officedocument.drawingml.chart+xml"/>
  <Override PartName="/xl/worksheets/sheet6.xml" ContentType="application/vnd.openxmlformats-officedocument.spreadsheetml.worksheet+xml"/>
  <Override PartName="/xl/charts/chart3.xml" ContentType="application/vnd.openxmlformats-officedocument.drawingml.chart+xml"/>
  <Override PartName="/xl/charts/chart59.xml" ContentType="application/vnd.openxmlformats-officedocument.drawingml.chart+xml"/>
  <Override PartName="/xl/charts/chart79.xml" ContentType="application/vnd.openxmlformats-officedocument.drawingml.chart+xml"/>
  <Override PartName="/xl/charts/chart88.xml" ContentType="application/vnd.openxmlformats-officedocument.drawingml.chart+xml"/>
  <Override PartName="/xl/charts/chart97.xml" ContentType="application/vnd.openxmlformats-officedocument.drawingml.char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39.xml" ContentType="application/vnd.openxmlformats-officedocument.drawingml.chart+xml"/>
  <Override PartName="/xl/charts/chart48.xml" ContentType="application/vnd.openxmlformats-officedocument.drawingml.chart+xml"/>
  <Override PartName="/xl/charts/chart57.xml" ContentType="application/vnd.openxmlformats-officedocument.drawingml.chart+xml"/>
  <Override PartName="/xl/charts/chart68.xml" ContentType="application/vnd.openxmlformats-officedocument.drawingml.chart+xml"/>
  <Override PartName="/xl/charts/chart77.xml" ContentType="application/vnd.openxmlformats-officedocument.drawingml.chart+xml"/>
  <Override PartName="/xl/charts/chart86.xml" ContentType="application/vnd.openxmlformats-officedocument.drawingml.chart+xml"/>
  <Override PartName="/xl/charts/chart95.xml" ContentType="application/vnd.openxmlformats-officedocument.drawingml.chart+xml"/>
  <Override PartName="/xl/charts/chart108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9.xml" ContentType="application/vnd.openxmlformats-officedocument.drawingml.char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charts/chart46.xml" ContentType="application/vnd.openxmlformats-officedocument.drawingml.chart+xml"/>
  <Override PartName="/xl/charts/chart55.xml" ContentType="application/vnd.openxmlformats-officedocument.drawingml.chart+xml"/>
  <Override PartName="/xl/charts/chart66.xml" ContentType="application/vnd.openxmlformats-officedocument.drawingml.chart+xml"/>
  <Override PartName="/xl/charts/chart75.xml" ContentType="application/vnd.openxmlformats-officedocument.drawingml.chart+xml"/>
  <Override PartName="/xl/charts/chart84.xml" ContentType="application/vnd.openxmlformats-officedocument.drawingml.chart+xml"/>
  <Override PartName="/xl/charts/chart93.xml" ContentType="application/vnd.openxmlformats-officedocument.drawingml.chart+xml"/>
  <Override PartName="/xl/charts/chart106.xml" ContentType="application/vnd.openxmlformats-officedocument.drawingml.chart+xml"/>
  <Override PartName="/xl/charts/chart17.xml" ContentType="application/vnd.openxmlformats-officedocument.drawingml.chart+xml"/>
  <Override PartName="/xl/charts/chart26.xml" ContentType="application/vnd.openxmlformats-officedocument.drawingml.chart+xml"/>
  <Override PartName="/xl/charts/chart35.xml" ContentType="application/vnd.openxmlformats-officedocument.drawingml.chart+xml"/>
  <Override PartName="/xl/charts/chart44.xml" ContentType="application/vnd.openxmlformats-officedocument.drawingml.chart+xml"/>
  <Override PartName="/xl/charts/chart53.xml" ContentType="application/vnd.openxmlformats-officedocument.drawingml.chart+xml"/>
  <Override PartName="/xl/charts/chart64.xml" ContentType="application/vnd.openxmlformats-officedocument.drawingml.chart+xml"/>
  <Override PartName="/xl/charts/chart73.xml" ContentType="application/vnd.openxmlformats-officedocument.drawingml.chart+xml"/>
  <Override PartName="/xl/charts/chart82.xml" ContentType="application/vnd.openxmlformats-officedocument.drawingml.chart+xml"/>
  <Override PartName="/xl/charts/chart91.xml" ContentType="application/vnd.openxmlformats-officedocument.drawingml.chart+xml"/>
  <Override PartName="/xl/charts/chart104.xml" ContentType="application/vnd.openxmlformats-officedocument.drawingml.chart+xml"/>
  <Override PartName="/xl/calcChain.xml" ContentType="application/vnd.openxmlformats-officedocument.spreadsheetml.calcChain+xml"/>
  <Override PartName="/xl/charts/chart13.xml" ContentType="application/vnd.openxmlformats-officedocument.drawingml.chart+xml"/>
  <Override PartName="/xl/charts/chart15.xml" ContentType="application/vnd.openxmlformats-officedocument.drawingml.chart+xml"/>
  <Override PartName="/xl/charts/chart24.xml" ContentType="application/vnd.openxmlformats-officedocument.drawingml.chart+xml"/>
  <Override PartName="/xl/charts/chart33.xml" ContentType="application/vnd.openxmlformats-officedocument.drawingml.chart+xml"/>
  <Override PartName="/xl/charts/chart42.xml" ContentType="application/vnd.openxmlformats-officedocument.drawingml.chart+xml"/>
  <Override PartName="/xl/charts/chart51.xml" ContentType="application/vnd.openxmlformats-officedocument.drawingml.chart+xml"/>
  <Override PartName="/xl/charts/chart62.xml" ContentType="application/vnd.openxmlformats-officedocument.drawingml.chart+xml"/>
  <Override PartName="/xl/charts/chart71.xml" ContentType="application/vnd.openxmlformats-officedocument.drawingml.chart+xml"/>
  <Override PartName="/xl/charts/chart80.xml" ContentType="application/vnd.openxmlformats-officedocument.drawingml.chart+xml"/>
  <Override PartName="/xl/charts/chart102.xml" ContentType="application/vnd.openxmlformats-officedocument.drawingml.chart+xml"/>
  <Override PartName="/xl/charts/chart8.xml" ContentType="application/vnd.openxmlformats-officedocument.drawingml.chart+xml"/>
  <Override PartName="/xl/charts/chart11.xml" ContentType="application/vnd.openxmlformats-officedocument.drawingml.chart+xml"/>
  <Override PartName="/xl/charts/chart22.xml" ContentType="application/vnd.openxmlformats-officedocument.drawingml.chart+xml"/>
  <Override PartName="/xl/charts/chart31.xml" ContentType="application/vnd.openxmlformats-officedocument.drawingml.chart+xml"/>
  <Override PartName="/xl/charts/chart40.xml" ContentType="application/vnd.openxmlformats-officedocument.drawingml.chart+xml"/>
  <Override PartName="/xl/charts/chart60.xml" ContentType="application/vnd.openxmlformats-officedocument.drawingml.chart+xml"/>
  <Override PartName="/xl/charts/chart100.xml" ContentType="application/vnd.openxmlformats-officedocument.drawingml.chart+xml"/>
  <Override PartName="/docProps/core.xml" ContentType="application/vnd.openxmlformats-package.core-properties+xml"/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theme/theme1.xml" ContentType="application/vnd.openxmlformats-officedocument.theme+xml"/>
  <Override PartName="/xl/charts/chart2.xml" ContentType="application/vnd.openxmlformats-officedocument.drawingml.chart+xml"/>
  <Override PartName="/xl/charts/chart69.xml" ContentType="application/vnd.openxmlformats-officedocument.drawingml.chart+xml"/>
  <Override PartName="/xl/charts/chart98.xml" ContentType="application/vnd.openxmlformats-officedocument.drawingml.chart+xml"/>
  <Default Extension="rels" ContentType="application/vnd.openxmlformats-package.relationships+xml"/>
  <Override PartName="/xl/worksheets/sheet5.xml" ContentType="application/vnd.openxmlformats-officedocument.spreadsheetml.worksheet+xml"/>
  <Override PartName="/xl/charts/chart29.xml" ContentType="application/vnd.openxmlformats-officedocument.drawingml.chart+xml"/>
  <Override PartName="/xl/charts/chart58.xml" ContentType="application/vnd.openxmlformats-officedocument.drawingml.chart+xml"/>
  <Override PartName="/xl/charts/chart76.xml" ContentType="application/vnd.openxmlformats-officedocument.drawingml.chart+xml"/>
  <Override PartName="/xl/charts/chart87.xml" ContentType="application/vnd.openxmlformats-officedocument.drawingml.chart+xml"/>
  <Override PartName="/xl/charts/chart107.xml" ContentType="application/vnd.openxmlformats-officedocument.drawingml.chart+xml"/>
  <Override PartName="/xl/charts/chart18.xml" ContentType="application/vnd.openxmlformats-officedocument.drawingml.chart+xml"/>
  <Override PartName="/xl/charts/chart36.xml" ContentType="application/vnd.openxmlformats-officedocument.drawingml.chart+xml"/>
  <Override PartName="/xl/charts/chart47.xml" ContentType="application/vnd.openxmlformats-officedocument.drawingml.chart+xml"/>
  <Override PartName="/xl/charts/chart65.xml" ContentType="application/vnd.openxmlformats-officedocument.drawingml.chart+xml"/>
  <Override PartName="/xl/charts/chart83.xml" ContentType="application/vnd.openxmlformats-officedocument.drawingml.chart+xml"/>
  <Override PartName="/xl/charts/chart94.xml" ContentType="application/vnd.openxmlformats-officedocument.drawingml.chart+xml"/>
  <Override PartName="/xl/worksheets/sheet1.xml" ContentType="application/vnd.openxmlformats-officedocument.spreadsheetml.worksheet+xml"/>
  <Override PartName="/xl/charts/chart25.xml" ContentType="application/vnd.openxmlformats-officedocument.drawingml.chart+xml"/>
  <Override PartName="/xl/charts/chart54.xml" ContentType="application/vnd.openxmlformats-officedocument.drawingml.chart+xml"/>
  <Override PartName="/xl/charts/chart72.xml" ContentType="application/vnd.openxmlformats-officedocument.drawingml.chart+xml"/>
  <Override PartName="/xl/charts/chart103.xml" ContentType="application/vnd.openxmlformats-officedocument.drawingml.char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24060" windowHeight="5070" tabRatio="602"/>
  </bookViews>
  <sheets>
    <sheet name="Entrées" sheetId="1" r:id="rId1"/>
    <sheet name="Figures" sheetId="8" r:id="rId2"/>
    <sheet name="Out1" sheetId="5" r:id="rId3"/>
    <sheet name="Out2" sheetId="6" r:id="rId4"/>
    <sheet name="Out3" sheetId="7" r:id="rId5"/>
    <sheet name="Dessins" sheetId="3" r:id="rId6"/>
    <sheet name="Calcul" sheetId="4" r:id="rId7"/>
  </sheets>
  <definedNames>
    <definedName name="FCE">Entrées!$J$37:$J$780</definedName>
    <definedName name="GEolien">#REF!</definedName>
    <definedName name="PEolien">Entrées!$I$37:$I$3012</definedName>
    <definedName name="solver_adj" localSheetId="0" hidden="1">Entrées!#REF!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Entrées!#REF!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0.65</definedName>
    <definedName name="solver_ver" localSheetId="0" hidden="1">3</definedName>
  </definedNames>
  <calcPr calcId="125725"/>
</workbook>
</file>

<file path=xl/calcChain.xml><?xml version="1.0" encoding="utf-8"?>
<calcChain xmlns="http://schemas.openxmlformats.org/spreadsheetml/2006/main">
  <c r="A111" i="6"/>
  <c r="A75"/>
  <c r="A39"/>
  <c r="A733" i="4" l="1"/>
  <c r="A731"/>
  <c r="A735" s="1"/>
  <c r="A696"/>
  <c r="A694"/>
  <c r="A698" s="1"/>
  <c r="A657"/>
  <c r="A661" s="1"/>
  <c r="A620"/>
  <c r="A624" s="1"/>
  <c r="A583"/>
  <c r="A587" s="1"/>
  <c r="A546"/>
  <c r="A550" s="1"/>
  <c r="A659" l="1"/>
  <c r="A700"/>
  <c r="A737"/>
  <c r="A663"/>
  <c r="A622"/>
  <c r="A626"/>
  <c r="A585"/>
  <c r="A589"/>
  <c r="A548"/>
  <c r="A552"/>
  <c r="A28"/>
  <c r="A65"/>
  <c r="A102"/>
  <c r="A139"/>
  <c r="A176"/>
  <c r="A213"/>
  <c r="A30" l="1"/>
  <c r="A34"/>
  <c r="A32"/>
  <c r="A69"/>
  <c r="A67"/>
  <c r="A71"/>
  <c r="A106"/>
  <c r="A104"/>
  <c r="A108"/>
  <c r="A143"/>
  <c r="A141"/>
  <c r="A145"/>
  <c r="A180"/>
  <c r="A178"/>
  <c r="A182"/>
  <c r="A217"/>
  <c r="A215"/>
  <c r="A219"/>
  <c r="A250"/>
  <c r="A509"/>
  <c r="A254" l="1"/>
  <c r="A252"/>
  <c r="A256"/>
  <c r="A513"/>
  <c r="A511"/>
  <c r="A515"/>
  <c r="A472"/>
  <c r="A478" l="1"/>
  <c r="A476"/>
  <c r="A474"/>
  <c r="A435"/>
  <c r="A439" l="1"/>
  <c r="A441"/>
  <c r="A437"/>
  <c r="A398"/>
  <c r="A402" l="1"/>
  <c r="A400"/>
  <c r="A404"/>
  <c r="A361"/>
  <c r="A365" l="1"/>
  <c r="A367"/>
  <c r="A363"/>
  <c r="A324"/>
  <c r="A328" l="1"/>
  <c r="A326"/>
  <c r="A330"/>
  <c r="A287"/>
  <c r="A293" s="1"/>
  <c r="A291" l="1"/>
  <c r="A289"/>
  <c r="AA30" i="7" l="1"/>
  <c r="AA53" s="1"/>
  <c r="Y7"/>
  <c r="Y30" s="1"/>
  <c r="Y53" s="1"/>
  <c r="X7"/>
  <c r="X30" s="1"/>
  <c r="X53" s="1"/>
  <c r="W7"/>
  <c r="W30" s="1"/>
  <c r="W53" s="1"/>
  <c r="V7"/>
  <c r="V30" s="1"/>
  <c r="V53" s="1"/>
  <c r="U7"/>
  <c r="U30" s="1"/>
  <c r="U53" s="1"/>
  <c r="T7"/>
  <c r="T30" s="1"/>
  <c r="T53" s="1"/>
  <c r="S7"/>
  <c r="S30" s="1"/>
  <c r="S53" s="1"/>
  <c r="R7"/>
  <c r="R30" s="1"/>
  <c r="R53" s="1"/>
  <c r="Q7"/>
  <c r="Q30" s="1"/>
  <c r="Q53" s="1"/>
  <c r="P7"/>
  <c r="P30" s="1"/>
  <c r="P53" s="1"/>
  <c r="O7"/>
  <c r="O30" s="1"/>
  <c r="O53" s="1"/>
  <c r="N7"/>
  <c r="N30" s="1"/>
  <c r="N53" s="1"/>
  <c r="M7"/>
  <c r="M30" s="1"/>
  <c r="M53" s="1"/>
  <c r="L7"/>
  <c r="L30" s="1"/>
  <c r="L53" s="1"/>
  <c r="K7"/>
  <c r="K30" s="1"/>
  <c r="K53" s="1"/>
  <c r="J7"/>
  <c r="J30" s="1"/>
  <c r="J53" s="1"/>
  <c r="I7"/>
  <c r="I30" s="1"/>
  <c r="I53" s="1"/>
  <c r="H7"/>
  <c r="H30" s="1"/>
  <c r="H53" s="1"/>
  <c r="G7"/>
  <c r="G30" s="1"/>
  <c r="G53" s="1"/>
  <c r="F7"/>
  <c r="F30" s="1"/>
  <c r="F53" s="1"/>
  <c r="E7"/>
  <c r="E30" s="1"/>
  <c r="E53" s="1"/>
  <c r="D7"/>
  <c r="D30" s="1"/>
  <c r="D53" s="1"/>
  <c r="C7"/>
  <c r="C30" s="1"/>
  <c r="C53" s="1"/>
  <c r="B7"/>
  <c r="B30" s="1"/>
  <c r="B53" s="1"/>
  <c r="A43" i="6"/>
  <c r="A79" s="1"/>
  <c r="A38"/>
  <c r="A74" s="1"/>
  <c r="A110" s="1"/>
  <c r="A37"/>
  <c r="A73" s="1"/>
  <c r="A109" s="1"/>
  <c r="A36"/>
  <c r="A72" s="1"/>
  <c r="A108" s="1"/>
  <c r="A35"/>
  <c r="A71" s="1"/>
  <c r="A107" s="1"/>
  <c r="A34"/>
  <c r="A70" s="1"/>
  <c r="A106" s="1"/>
  <c r="A33"/>
  <c r="A69" s="1"/>
  <c r="A105" s="1"/>
  <c r="A32"/>
  <c r="A68" s="1"/>
  <c r="A104" s="1"/>
  <c r="A31"/>
  <c r="A67" s="1"/>
  <c r="A103" s="1"/>
  <c r="A30"/>
  <c r="A66" s="1"/>
  <c r="A102" s="1"/>
  <c r="A29"/>
  <c r="A65" s="1"/>
  <c r="A101" s="1"/>
  <c r="A28"/>
  <c r="A64" s="1"/>
  <c r="A100" s="1"/>
  <c r="A27"/>
  <c r="A63" s="1"/>
  <c r="A99" s="1"/>
  <c r="A26"/>
  <c r="A62" s="1"/>
  <c r="A98" s="1"/>
  <c r="A25"/>
  <c r="A61" s="1"/>
  <c r="A97" s="1"/>
  <c r="A24"/>
  <c r="A60" s="1"/>
  <c r="A96" s="1"/>
  <c r="A23"/>
  <c r="A59" s="1"/>
  <c r="A95" s="1"/>
  <c r="A22"/>
  <c r="A58" s="1"/>
  <c r="A94" s="1"/>
  <c r="A21"/>
  <c r="A57" s="1"/>
  <c r="A93" s="1"/>
  <c r="A20"/>
  <c r="A56" s="1"/>
  <c r="A92" s="1"/>
  <c r="A19"/>
  <c r="A55" s="1"/>
  <c r="A91" s="1"/>
  <c r="A18"/>
  <c r="A54" s="1"/>
  <c r="A90" s="1"/>
  <c r="A17"/>
  <c r="A53" s="1"/>
  <c r="A89" s="1"/>
  <c r="A16"/>
  <c r="A52" s="1"/>
  <c r="A88" s="1"/>
  <c r="A15"/>
  <c r="A51" s="1"/>
  <c r="A87" s="1"/>
  <c r="A14"/>
  <c r="A50" s="1"/>
  <c r="A86" s="1"/>
  <c r="A13"/>
  <c r="A49" s="1"/>
  <c r="A85" s="1"/>
  <c r="A12"/>
  <c r="A48" s="1"/>
  <c r="A84" s="1"/>
  <c r="A11"/>
  <c r="A47" s="1"/>
  <c r="A83" s="1"/>
  <c r="A10"/>
  <c r="A46" s="1"/>
  <c r="A82" s="1"/>
  <c r="A9"/>
  <c r="A45" s="1"/>
  <c r="A81" s="1"/>
  <c r="A8"/>
  <c r="A44" s="1"/>
  <c r="A80" s="1"/>
  <c r="Y3" i="4"/>
  <c r="E1" i="5" s="1"/>
  <c r="G1" i="6" l="1"/>
  <c r="G1" i="7"/>
  <c r="CE2" i="4"/>
  <c r="D15" i="5" s="1"/>
  <c r="CD2" i="4"/>
  <c r="C15" i="5" s="1"/>
  <c r="D716" i="4"/>
  <c r="B335" l="1"/>
  <c r="B331"/>
  <c r="B327"/>
  <c r="B323"/>
  <c r="B319"/>
  <c r="B315"/>
  <c r="B311"/>
  <c r="B336"/>
  <c r="B332"/>
  <c r="B328"/>
  <c r="B324"/>
  <c r="B320"/>
  <c r="B316"/>
  <c r="B312"/>
  <c r="B308"/>
  <c r="CG753"/>
  <c r="CG751"/>
  <c r="CG749"/>
  <c r="CG747"/>
  <c r="CG745"/>
  <c r="CG743"/>
  <c r="CG741"/>
  <c r="CG739"/>
  <c r="CG737"/>
  <c r="CG735"/>
  <c r="CG733"/>
  <c r="CG731"/>
  <c r="CG729"/>
  <c r="CG727"/>
  <c r="CG725"/>
  <c r="CG723"/>
  <c r="CG721"/>
  <c r="CG719"/>
  <c r="CG717"/>
  <c r="CG715"/>
  <c r="CG713"/>
  <c r="CG711"/>
  <c r="CG709"/>
  <c r="CG707"/>
  <c r="CG705"/>
  <c r="CG703"/>
  <c r="CG701"/>
  <c r="CG699"/>
  <c r="CG697"/>
  <c r="CG695"/>
  <c r="CG693"/>
  <c r="CG691"/>
  <c r="CG689"/>
  <c r="CG687"/>
  <c r="CG685"/>
  <c r="CG683"/>
  <c r="CG681"/>
  <c r="CG679"/>
  <c r="CG677"/>
  <c r="CG675"/>
  <c r="CG673"/>
  <c r="CG671"/>
  <c r="CG669"/>
  <c r="CG667"/>
  <c r="CG665"/>
  <c r="CG663"/>
  <c r="CG661"/>
  <c r="CG659"/>
  <c r="CG657"/>
  <c r="CG655"/>
  <c r="CG653"/>
  <c r="CG651"/>
  <c r="CG649"/>
  <c r="CG647"/>
  <c r="CG645"/>
  <c r="CG643"/>
  <c r="CG641"/>
  <c r="CG639"/>
  <c r="CG637"/>
  <c r="CG635"/>
  <c r="CG633"/>
  <c r="CG631"/>
  <c r="CG629"/>
  <c r="CG627"/>
  <c r="CG625"/>
  <c r="CG623"/>
  <c r="CG621"/>
  <c r="CG619"/>
  <c r="CG617"/>
  <c r="CG615"/>
  <c r="CG613"/>
  <c r="CG611"/>
  <c r="CG609"/>
  <c r="CG607"/>
  <c r="CG605"/>
  <c r="CG603"/>
  <c r="CG601"/>
  <c r="CG599"/>
  <c r="CG597"/>
  <c r="CG595"/>
  <c r="CG593"/>
  <c r="CG591"/>
  <c r="CG589"/>
  <c r="CG587"/>
  <c r="CG585"/>
  <c r="CG583"/>
  <c r="CG581"/>
  <c r="CG579"/>
  <c r="CG577"/>
  <c r="CG575"/>
  <c r="CG573"/>
  <c r="CG571"/>
  <c r="CG569"/>
  <c r="CG567"/>
  <c r="CG565"/>
  <c r="CG563"/>
  <c r="CG561"/>
  <c r="CG559"/>
  <c r="CG557"/>
  <c r="CG555"/>
  <c r="CG553"/>
  <c r="CG551"/>
  <c r="CG549"/>
  <c r="CG547"/>
  <c r="CG545"/>
  <c r="CG543"/>
  <c r="CG541"/>
  <c r="CG539"/>
  <c r="CG537"/>
  <c r="CG535"/>
  <c r="CG533"/>
  <c r="CG531"/>
  <c r="CG529"/>
  <c r="CG527"/>
  <c r="CG525"/>
  <c r="CG523"/>
  <c r="CG521"/>
  <c r="CG519"/>
  <c r="CG517"/>
  <c r="CG515"/>
  <c r="CG513"/>
  <c r="CG511"/>
  <c r="CG509"/>
  <c r="CG507"/>
  <c r="CG505"/>
  <c r="CG503"/>
  <c r="CG501"/>
  <c r="CG499"/>
  <c r="CG497"/>
  <c r="CG495"/>
  <c r="CG493"/>
  <c r="CG491"/>
  <c r="CG489"/>
  <c r="CG487"/>
  <c r="CG485"/>
  <c r="CG483"/>
  <c r="CG481"/>
  <c r="CG479"/>
  <c r="CG477"/>
  <c r="CG475"/>
  <c r="CG473"/>
  <c r="CG471"/>
  <c r="CG469"/>
  <c r="CG467"/>
  <c r="CG465"/>
  <c r="CG463"/>
  <c r="CG461"/>
  <c r="CG459"/>
  <c r="CG457"/>
  <c r="CG455"/>
  <c r="CG453"/>
  <c r="CG451"/>
  <c r="CG449"/>
  <c r="CG447"/>
  <c r="CG445"/>
  <c r="CG443"/>
  <c r="CG441"/>
  <c r="CG439"/>
  <c r="CG437"/>
  <c r="CG435"/>
  <c r="CG433"/>
  <c r="CG431"/>
  <c r="CG429"/>
  <c r="CG427"/>
  <c r="CG425"/>
  <c r="CG423"/>
  <c r="CG421"/>
  <c r="CG419"/>
  <c r="CG417"/>
  <c r="CG415"/>
  <c r="CG413"/>
  <c r="CG411"/>
  <c r="CG409"/>
  <c r="CG407"/>
  <c r="CG405"/>
  <c r="CG403"/>
  <c r="CG401"/>
  <c r="CG399"/>
  <c r="CG397"/>
  <c r="CG395"/>
  <c r="CG393"/>
  <c r="CG391"/>
  <c r="CG389"/>
  <c r="CG387"/>
  <c r="CG385"/>
  <c r="CG383"/>
  <c r="CG381"/>
  <c r="CG379"/>
  <c r="CG377"/>
  <c r="CG375"/>
  <c r="CG373"/>
  <c r="CG371"/>
  <c r="CG369"/>
  <c r="CG367"/>
  <c r="CG365"/>
  <c r="CG363"/>
  <c r="CG361"/>
  <c r="CG359"/>
  <c r="CG357"/>
  <c r="CG355"/>
  <c r="CG353"/>
  <c r="CG351"/>
  <c r="CG349"/>
  <c r="CG347"/>
  <c r="CG345"/>
  <c r="CG343"/>
  <c r="CG341"/>
  <c r="CG339"/>
  <c r="CG337"/>
  <c r="CG335"/>
  <c r="CG333"/>
  <c r="CG331"/>
  <c r="CG329"/>
  <c r="CG327"/>
  <c r="CG325"/>
  <c r="CG323"/>
  <c r="CG321"/>
  <c r="CG319"/>
  <c r="CG317"/>
  <c r="CG315"/>
  <c r="CG313"/>
  <c r="CG311"/>
  <c r="CG309"/>
  <c r="CG307"/>
  <c r="CG305"/>
  <c r="CG303"/>
  <c r="CG301"/>
  <c r="CG299"/>
  <c r="CG297"/>
  <c r="CG295"/>
  <c r="CG293"/>
  <c r="CG291"/>
  <c r="CG289"/>
  <c r="CG287"/>
  <c r="CG285"/>
  <c r="CG283"/>
  <c r="CG281"/>
  <c r="CG279"/>
  <c r="CG277"/>
  <c r="CG275"/>
  <c r="CG273"/>
  <c r="B337"/>
  <c r="B333"/>
  <c r="B329"/>
  <c r="B325"/>
  <c r="B321"/>
  <c r="B317"/>
  <c r="B313"/>
  <c r="B309"/>
  <c r="B338"/>
  <c r="B334"/>
  <c r="B330"/>
  <c r="B326"/>
  <c r="B322"/>
  <c r="B318"/>
  <c r="B314"/>
  <c r="B310"/>
  <c r="CG752"/>
  <c r="CG750"/>
  <c r="CG748"/>
  <c r="CG746"/>
  <c r="CG744"/>
  <c r="CG742"/>
  <c r="CG740"/>
  <c r="CG738"/>
  <c r="CG736"/>
  <c r="CG734"/>
  <c r="CG732"/>
  <c r="CG730"/>
  <c r="CG728"/>
  <c r="CG726"/>
  <c r="CG724"/>
  <c r="CG722"/>
  <c r="CG720"/>
  <c r="CG718"/>
  <c r="CG716"/>
  <c r="CG714"/>
  <c r="CG712"/>
  <c r="CG710"/>
  <c r="CG708"/>
  <c r="CG706"/>
  <c r="CG704"/>
  <c r="CG702"/>
  <c r="CG700"/>
  <c r="CG698"/>
  <c r="CG696"/>
  <c r="CG694"/>
  <c r="CG692"/>
  <c r="CG690"/>
  <c r="CG688"/>
  <c r="CG686"/>
  <c r="CG684"/>
  <c r="CG682"/>
  <c r="CG680"/>
  <c r="CG678"/>
  <c r="CG676"/>
  <c r="CG674"/>
  <c r="CG672"/>
  <c r="CG670"/>
  <c r="CG668"/>
  <c r="CG666"/>
  <c r="CG664"/>
  <c r="CG662"/>
  <c r="CG660"/>
  <c r="CG658"/>
  <c r="CG656"/>
  <c r="CG654"/>
  <c r="CG652"/>
  <c r="CG650"/>
  <c r="CG648"/>
  <c r="CG646"/>
  <c r="CG644"/>
  <c r="CG642"/>
  <c r="CG640"/>
  <c r="CG638"/>
  <c r="CG636"/>
  <c r="CG634"/>
  <c r="CG632"/>
  <c r="CG630"/>
  <c r="CG628"/>
  <c r="CG626"/>
  <c r="CG624"/>
  <c r="CG622"/>
  <c r="CG620"/>
  <c r="CG618"/>
  <c r="CG616"/>
  <c r="CG614"/>
  <c r="CG612"/>
  <c r="CG610"/>
  <c r="CG608"/>
  <c r="CG606"/>
  <c r="CG604"/>
  <c r="CG602"/>
  <c r="CG600"/>
  <c r="CG598"/>
  <c r="CG596"/>
  <c r="CG594"/>
  <c r="CG592"/>
  <c r="CG590"/>
  <c r="CG588"/>
  <c r="CG586"/>
  <c r="CG584"/>
  <c r="CG582"/>
  <c r="CG580"/>
  <c r="CG578"/>
  <c r="CG576"/>
  <c r="CG574"/>
  <c r="CG572"/>
  <c r="CG570"/>
  <c r="CG568"/>
  <c r="CG566"/>
  <c r="CG564"/>
  <c r="CG562"/>
  <c r="CG560"/>
  <c r="CG558"/>
  <c r="CG556"/>
  <c r="CG554"/>
  <c r="CG552"/>
  <c r="CG550"/>
  <c r="CG548"/>
  <c r="CG546"/>
  <c r="CG544"/>
  <c r="CG542"/>
  <c r="CG540"/>
  <c r="CG538"/>
  <c r="CG536"/>
  <c r="CG534"/>
  <c r="CG532"/>
  <c r="CG530"/>
  <c r="CG528"/>
  <c r="CG526"/>
  <c r="CG524"/>
  <c r="CG522"/>
  <c r="CG520"/>
  <c r="CG518"/>
  <c r="CG516"/>
  <c r="CG514"/>
  <c r="CG512"/>
  <c r="CG510"/>
  <c r="CG508"/>
  <c r="CG506"/>
  <c r="CG504"/>
  <c r="CG502"/>
  <c r="CG500"/>
  <c r="CG498"/>
  <c r="CG496"/>
  <c r="CG494"/>
  <c r="CG492"/>
  <c r="CG490"/>
  <c r="CG488"/>
  <c r="CG486"/>
  <c r="CG484"/>
  <c r="CG482"/>
  <c r="CG480"/>
  <c r="CG478"/>
  <c r="CG476"/>
  <c r="CG474"/>
  <c r="CG472"/>
  <c r="CG470"/>
  <c r="CG468"/>
  <c r="CG466"/>
  <c r="CG464"/>
  <c r="CG462"/>
  <c r="CG460"/>
  <c r="CG458"/>
  <c r="CG456"/>
  <c r="CG454"/>
  <c r="CG452"/>
  <c r="CG450"/>
  <c r="CG448"/>
  <c r="CG446"/>
  <c r="CG444"/>
  <c r="CG442"/>
  <c r="CG440"/>
  <c r="CG438"/>
  <c r="CG436"/>
  <c r="CG434"/>
  <c r="CG432"/>
  <c r="CG430"/>
  <c r="CG428"/>
  <c r="CG426"/>
  <c r="CG424"/>
  <c r="CG422"/>
  <c r="CG420"/>
  <c r="CG418"/>
  <c r="CG416"/>
  <c r="CG414"/>
  <c r="CG412"/>
  <c r="CG410"/>
  <c r="CG408"/>
  <c r="CG406"/>
  <c r="CG404"/>
  <c r="CG402"/>
  <c r="CG400"/>
  <c r="CG398"/>
  <c r="CG396"/>
  <c r="CG394"/>
  <c r="CG392"/>
  <c r="CG390"/>
  <c r="CG388"/>
  <c r="CG386"/>
  <c r="CG384"/>
  <c r="CG382"/>
  <c r="CG380"/>
  <c r="CG378"/>
  <c r="CG376"/>
  <c r="CG374"/>
  <c r="CG372"/>
  <c r="CG370"/>
  <c r="CG368"/>
  <c r="CG366"/>
  <c r="CG364"/>
  <c r="CG362"/>
  <c r="CG360"/>
  <c r="CG358"/>
  <c r="CG356"/>
  <c r="CG354"/>
  <c r="CG352"/>
  <c r="CG350"/>
  <c r="CG348"/>
  <c r="CG346"/>
  <c r="CG344"/>
  <c r="CG342"/>
  <c r="CG340"/>
  <c r="CG338"/>
  <c r="CG336"/>
  <c r="CG334"/>
  <c r="CG332"/>
  <c r="CG330"/>
  <c r="CG328"/>
  <c r="CG326"/>
  <c r="CG324"/>
  <c r="CG322"/>
  <c r="CG320"/>
  <c r="CG318"/>
  <c r="CG316"/>
  <c r="CG314"/>
  <c r="CG312"/>
  <c r="CG310"/>
  <c r="CG308"/>
  <c r="CG306"/>
  <c r="CG304"/>
  <c r="CG302"/>
  <c r="CG300"/>
  <c r="CG298"/>
  <c r="CG296"/>
  <c r="CG294"/>
  <c r="CG292"/>
  <c r="CG290"/>
  <c r="CG288"/>
  <c r="CG286"/>
  <c r="CG284"/>
  <c r="CG282"/>
  <c r="CG280"/>
  <c r="CG278"/>
  <c r="CG276"/>
  <c r="CG274"/>
  <c r="CG271"/>
  <c r="CG269"/>
  <c r="CG267"/>
  <c r="CG265"/>
  <c r="CG263"/>
  <c r="CG261"/>
  <c r="CG259"/>
  <c r="CG257"/>
  <c r="CG255"/>
  <c r="CG253"/>
  <c r="CG251"/>
  <c r="CG249"/>
  <c r="CG247"/>
  <c r="CG245"/>
  <c r="CG243"/>
  <c r="CG241"/>
  <c r="CG239"/>
  <c r="CG237"/>
  <c r="CG235"/>
  <c r="CG233"/>
  <c r="CG231"/>
  <c r="CG229"/>
  <c r="CG227"/>
  <c r="CG225"/>
  <c r="CG223"/>
  <c r="CG221"/>
  <c r="CG219"/>
  <c r="CG217"/>
  <c r="CG215"/>
  <c r="CG213"/>
  <c r="CG211"/>
  <c r="CG209"/>
  <c r="CG207"/>
  <c r="CG205"/>
  <c r="CG203"/>
  <c r="CG201"/>
  <c r="CG199"/>
  <c r="CG197"/>
  <c r="CG195"/>
  <c r="CG193"/>
  <c r="CG191"/>
  <c r="CG189"/>
  <c r="CG187"/>
  <c r="CG185"/>
  <c r="CG183"/>
  <c r="CG181"/>
  <c r="CG179"/>
  <c r="CG177"/>
  <c r="CG175"/>
  <c r="CG173"/>
  <c r="CG171"/>
  <c r="CG169"/>
  <c r="CG167"/>
  <c r="CG165"/>
  <c r="CG163"/>
  <c r="CG161"/>
  <c r="CG159"/>
  <c r="CG157"/>
  <c r="CG155"/>
  <c r="CG153"/>
  <c r="CG151"/>
  <c r="CG149"/>
  <c r="CG147"/>
  <c r="CG145"/>
  <c r="CG143"/>
  <c r="CG141"/>
  <c r="CG139"/>
  <c r="CG137"/>
  <c r="CG135"/>
  <c r="CG133"/>
  <c r="CG131"/>
  <c r="CG129"/>
  <c r="CG127"/>
  <c r="CG125"/>
  <c r="CG123"/>
  <c r="CG121"/>
  <c r="CG119"/>
  <c r="CG117"/>
  <c r="CG115"/>
  <c r="CG113"/>
  <c r="CG111"/>
  <c r="CG109"/>
  <c r="CG107"/>
  <c r="CG105"/>
  <c r="CG103"/>
  <c r="CG101"/>
  <c r="CG99"/>
  <c r="CG97"/>
  <c r="CG95"/>
  <c r="CG93"/>
  <c r="CG91"/>
  <c r="CG89"/>
  <c r="CG87"/>
  <c r="CG85"/>
  <c r="CG83"/>
  <c r="CG81"/>
  <c r="CG79"/>
  <c r="CG77"/>
  <c r="CG75"/>
  <c r="CG73"/>
  <c r="CG71"/>
  <c r="CG69"/>
  <c r="CG67"/>
  <c r="CG65"/>
  <c r="CG63"/>
  <c r="CG61"/>
  <c r="CG59"/>
  <c r="CG57"/>
  <c r="CG55"/>
  <c r="CG53"/>
  <c r="CG51"/>
  <c r="CG49"/>
  <c r="CG47"/>
  <c r="CG45"/>
  <c r="CG43"/>
  <c r="CG41"/>
  <c r="CG39"/>
  <c r="CG37"/>
  <c r="CG35"/>
  <c r="CG33"/>
  <c r="CG31"/>
  <c r="CG29"/>
  <c r="CG27"/>
  <c r="CG25"/>
  <c r="CG23"/>
  <c r="CG21"/>
  <c r="CG19"/>
  <c r="CG17"/>
  <c r="CG15"/>
  <c r="CG13"/>
  <c r="CG11"/>
  <c r="CG272"/>
  <c r="CG270"/>
  <c r="CG268"/>
  <c r="CG266"/>
  <c r="CG264"/>
  <c r="CG262"/>
  <c r="CG260"/>
  <c r="CG258"/>
  <c r="CG256"/>
  <c r="CG254"/>
  <c r="CG252"/>
  <c r="CG250"/>
  <c r="CG248"/>
  <c r="CG246"/>
  <c r="CG244"/>
  <c r="CG242"/>
  <c r="CG240"/>
  <c r="CG238"/>
  <c r="CG236"/>
  <c r="CG234"/>
  <c r="CG232"/>
  <c r="CG230"/>
  <c r="CG228"/>
  <c r="CG226"/>
  <c r="CG224"/>
  <c r="CG222"/>
  <c r="CG220"/>
  <c r="CG218"/>
  <c r="CG216"/>
  <c r="CG214"/>
  <c r="CG212"/>
  <c r="CG210"/>
  <c r="CG208"/>
  <c r="CG206"/>
  <c r="CG204"/>
  <c r="CG202"/>
  <c r="CG200"/>
  <c r="CG198"/>
  <c r="CG196"/>
  <c r="CG194"/>
  <c r="CG192"/>
  <c r="CG190"/>
  <c r="CG188"/>
  <c r="CG186"/>
  <c r="CG184"/>
  <c r="CG182"/>
  <c r="CG180"/>
  <c r="CG178"/>
  <c r="CG176"/>
  <c r="CG174"/>
  <c r="CG172"/>
  <c r="CG170"/>
  <c r="CG168"/>
  <c r="CG166"/>
  <c r="CG164"/>
  <c r="CG162"/>
  <c r="CG160"/>
  <c r="CG158"/>
  <c r="CG156"/>
  <c r="CG154"/>
  <c r="CG152"/>
  <c r="CG150"/>
  <c r="CG148"/>
  <c r="CG146"/>
  <c r="CG144"/>
  <c r="CG142"/>
  <c r="CG140"/>
  <c r="CG138"/>
  <c r="CG136"/>
  <c r="CG134"/>
  <c r="CG132"/>
  <c r="CG130"/>
  <c r="CG128"/>
  <c r="CG126"/>
  <c r="CG124"/>
  <c r="CG122"/>
  <c r="CG120"/>
  <c r="CG118"/>
  <c r="CG116"/>
  <c r="CG114"/>
  <c r="CG112"/>
  <c r="CG110"/>
  <c r="CG108"/>
  <c r="CG106"/>
  <c r="CG104"/>
  <c r="CG102"/>
  <c r="CG100"/>
  <c r="CG98"/>
  <c r="CG96"/>
  <c r="CG94"/>
  <c r="CG92"/>
  <c r="CG90"/>
  <c r="CG88"/>
  <c r="CG86"/>
  <c r="CG84"/>
  <c r="CG82"/>
  <c r="CG80"/>
  <c r="CG78"/>
  <c r="CG76"/>
  <c r="CG74"/>
  <c r="CG72"/>
  <c r="CG70"/>
  <c r="CG68"/>
  <c r="CG66"/>
  <c r="CG64"/>
  <c r="CG62"/>
  <c r="CG60"/>
  <c r="CG58"/>
  <c r="CG56"/>
  <c r="CG54"/>
  <c r="CG52"/>
  <c r="CG50"/>
  <c r="CG48"/>
  <c r="CG46"/>
  <c r="CG44"/>
  <c r="CG42"/>
  <c r="CG40"/>
  <c r="CG38"/>
  <c r="CG36"/>
  <c r="CG34"/>
  <c r="CG32"/>
  <c r="CG30"/>
  <c r="CG28"/>
  <c r="CG26"/>
  <c r="CG24"/>
  <c r="CG22"/>
  <c r="CG20"/>
  <c r="CG18"/>
  <c r="CG16"/>
  <c r="CG14"/>
  <c r="CG12"/>
  <c r="CG10"/>
  <c r="B301"/>
  <c r="B297"/>
  <c r="B293"/>
  <c r="B289"/>
  <c r="B285"/>
  <c r="B281"/>
  <c r="B277"/>
  <c r="B273"/>
  <c r="CF753"/>
  <c r="CF751"/>
  <c r="CF749"/>
  <c r="CF747"/>
  <c r="CF745"/>
  <c r="CF743"/>
  <c r="CF741"/>
  <c r="CF739"/>
  <c r="CF737"/>
  <c r="CF735"/>
  <c r="CF733"/>
  <c r="CF731"/>
  <c r="CF729"/>
  <c r="CF727"/>
  <c r="CF725"/>
  <c r="CF723"/>
  <c r="CF721"/>
  <c r="CF719"/>
  <c r="CF717"/>
  <c r="CF715"/>
  <c r="CF713"/>
  <c r="CF711"/>
  <c r="CF709"/>
  <c r="CF707"/>
  <c r="CF705"/>
  <c r="CF703"/>
  <c r="CF701"/>
  <c r="CF699"/>
  <c r="CF697"/>
  <c r="CF695"/>
  <c r="CF693"/>
  <c r="CF691"/>
  <c r="CF689"/>
  <c r="CF687"/>
  <c r="CF685"/>
  <c r="CF683"/>
  <c r="CF681"/>
  <c r="CF679"/>
  <c r="CF677"/>
  <c r="CF675"/>
  <c r="CF673"/>
  <c r="CF671"/>
  <c r="CF669"/>
  <c r="CF667"/>
  <c r="CF665"/>
  <c r="CF663"/>
  <c r="CF661"/>
  <c r="CF659"/>
  <c r="CF657"/>
  <c r="CF655"/>
  <c r="CF653"/>
  <c r="CF651"/>
  <c r="CF649"/>
  <c r="CF647"/>
  <c r="CF645"/>
  <c r="CF643"/>
  <c r="CF641"/>
  <c r="CF639"/>
  <c r="CF637"/>
  <c r="CF635"/>
  <c r="CF633"/>
  <c r="CF631"/>
  <c r="CF629"/>
  <c r="CF627"/>
  <c r="CF625"/>
  <c r="CF623"/>
  <c r="CF621"/>
  <c r="CF619"/>
  <c r="CF617"/>
  <c r="CF615"/>
  <c r="CF613"/>
  <c r="CF611"/>
  <c r="CF609"/>
  <c r="CF607"/>
  <c r="CF605"/>
  <c r="CF603"/>
  <c r="CF601"/>
  <c r="CF599"/>
  <c r="CF597"/>
  <c r="CF595"/>
  <c r="CF593"/>
  <c r="CF591"/>
  <c r="CF589"/>
  <c r="CF587"/>
  <c r="CF585"/>
  <c r="CF583"/>
  <c r="CF581"/>
  <c r="CF579"/>
  <c r="CF577"/>
  <c r="CF575"/>
  <c r="CF573"/>
  <c r="CF571"/>
  <c r="CF569"/>
  <c r="CF567"/>
  <c r="CF565"/>
  <c r="CF563"/>
  <c r="CF561"/>
  <c r="CF559"/>
  <c r="CF557"/>
  <c r="CF555"/>
  <c r="CF553"/>
  <c r="CF551"/>
  <c r="CF549"/>
  <c r="CF547"/>
  <c r="CF545"/>
  <c r="CF543"/>
  <c r="CF541"/>
  <c r="CF539"/>
  <c r="CF537"/>
  <c r="CF535"/>
  <c r="CF533"/>
  <c r="CF531"/>
  <c r="CF529"/>
  <c r="CF527"/>
  <c r="CF525"/>
  <c r="CF523"/>
  <c r="CF521"/>
  <c r="CF519"/>
  <c r="CF517"/>
  <c r="CF515"/>
  <c r="CF513"/>
  <c r="CF511"/>
  <c r="CF509"/>
  <c r="CF507"/>
  <c r="CF505"/>
  <c r="CF503"/>
  <c r="CF501"/>
  <c r="CF499"/>
  <c r="CF497"/>
  <c r="CF495"/>
  <c r="CF493"/>
  <c r="CF491"/>
  <c r="CF489"/>
  <c r="CF487"/>
  <c r="CF485"/>
  <c r="CF483"/>
  <c r="CF481"/>
  <c r="CF479"/>
  <c r="CF477"/>
  <c r="CF475"/>
  <c r="CF473"/>
  <c r="CF471"/>
  <c r="CF469"/>
  <c r="CF467"/>
  <c r="CF465"/>
  <c r="CF463"/>
  <c r="CF461"/>
  <c r="CF459"/>
  <c r="CF457"/>
  <c r="CF455"/>
  <c r="CF453"/>
  <c r="CF451"/>
  <c r="CF449"/>
  <c r="CF447"/>
  <c r="CF445"/>
  <c r="CF443"/>
  <c r="CF441"/>
  <c r="CF439"/>
  <c r="CF437"/>
  <c r="CF435"/>
  <c r="CF433"/>
  <c r="CF431"/>
  <c r="CF429"/>
  <c r="CF427"/>
  <c r="CF425"/>
  <c r="CF423"/>
  <c r="CF421"/>
  <c r="CF419"/>
  <c r="CF417"/>
  <c r="CF415"/>
  <c r="CF413"/>
  <c r="CF411"/>
  <c r="CF409"/>
  <c r="CF407"/>
  <c r="CF405"/>
  <c r="CF403"/>
  <c r="CF401"/>
  <c r="CF399"/>
  <c r="CF397"/>
  <c r="CF395"/>
  <c r="CF393"/>
  <c r="CF391"/>
  <c r="CF389"/>
  <c r="CF387"/>
  <c r="CF385"/>
  <c r="CF383"/>
  <c r="CF381"/>
  <c r="CF379"/>
  <c r="CF377"/>
  <c r="CF375"/>
  <c r="CF373"/>
  <c r="CF371"/>
  <c r="CF369"/>
  <c r="CF367"/>
  <c r="CF365"/>
  <c r="CF363"/>
  <c r="CF361"/>
  <c r="CF359"/>
  <c r="CF357"/>
  <c r="CF355"/>
  <c r="CF353"/>
  <c r="CF351"/>
  <c r="CF349"/>
  <c r="CF347"/>
  <c r="CF345"/>
  <c r="CF343"/>
  <c r="CF341"/>
  <c r="CF339"/>
  <c r="CF337"/>
  <c r="CF335"/>
  <c r="CF333"/>
  <c r="CF331"/>
  <c r="CF329"/>
  <c r="CF327"/>
  <c r="CF325"/>
  <c r="CF323"/>
  <c r="CF321"/>
  <c r="CF319"/>
  <c r="CF317"/>
  <c r="CF315"/>
  <c r="CF313"/>
  <c r="CF311"/>
  <c r="CF309"/>
  <c r="CF307"/>
  <c r="CF305"/>
  <c r="CF303"/>
  <c r="CF301"/>
  <c r="CF299"/>
  <c r="CF297"/>
  <c r="CF295"/>
  <c r="CF293"/>
  <c r="CF291"/>
  <c r="CF289"/>
  <c r="CF287"/>
  <c r="CF285"/>
  <c r="CF283"/>
  <c r="CF281"/>
  <c r="CF279"/>
  <c r="CF277"/>
  <c r="CF275"/>
  <c r="B298"/>
  <c r="B294"/>
  <c r="B290"/>
  <c r="B286"/>
  <c r="B282"/>
  <c r="B278"/>
  <c r="B274"/>
  <c r="B299"/>
  <c r="B295"/>
  <c r="B291"/>
  <c r="B287"/>
  <c r="B283"/>
  <c r="B279"/>
  <c r="B275"/>
  <c r="B271"/>
  <c r="CF752"/>
  <c r="CF750"/>
  <c r="CF748"/>
  <c r="CF746"/>
  <c r="CF744"/>
  <c r="CF742"/>
  <c r="CF740"/>
  <c r="CF738"/>
  <c r="CF736"/>
  <c r="CF734"/>
  <c r="CF732"/>
  <c r="CF730"/>
  <c r="CF728"/>
  <c r="CF726"/>
  <c r="CF724"/>
  <c r="CF722"/>
  <c r="CF720"/>
  <c r="CF718"/>
  <c r="CF716"/>
  <c r="CF714"/>
  <c r="CF712"/>
  <c r="CF710"/>
  <c r="CF708"/>
  <c r="CF706"/>
  <c r="CF704"/>
  <c r="CF702"/>
  <c r="CF700"/>
  <c r="CF698"/>
  <c r="CF696"/>
  <c r="CF694"/>
  <c r="CF692"/>
  <c r="CF690"/>
  <c r="CF688"/>
  <c r="CF686"/>
  <c r="CF684"/>
  <c r="CF682"/>
  <c r="CF680"/>
  <c r="CF678"/>
  <c r="CF676"/>
  <c r="CF674"/>
  <c r="CF672"/>
  <c r="CF670"/>
  <c r="CF668"/>
  <c r="CF666"/>
  <c r="CF664"/>
  <c r="CF662"/>
  <c r="CF660"/>
  <c r="CF658"/>
  <c r="CF656"/>
  <c r="CF654"/>
  <c r="CF652"/>
  <c r="CF650"/>
  <c r="CF648"/>
  <c r="CF646"/>
  <c r="CF644"/>
  <c r="CF642"/>
  <c r="CF640"/>
  <c r="CF638"/>
  <c r="CF636"/>
  <c r="CF634"/>
  <c r="CF632"/>
  <c r="CF630"/>
  <c r="CF628"/>
  <c r="CF626"/>
  <c r="CF624"/>
  <c r="CF622"/>
  <c r="CF620"/>
  <c r="CF618"/>
  <c r="CF616"/>
  <c r="CF614"/>
  <c r="CF612"/>
  <c r="CF610"/>
  <c r="CF608"/>
  <c r="CF606"/>
  <c r="CF604"/>
  <c r="CF602"/>
  <c r="CF600"/>
  <c r="CF598"/>
  <c r="CF596"/>
  <c r="CF594"/>
  <c r="CF592"/>
  <c r="CF590"/>
  <c r="CF588"/>
  <c r="CF586"/>
  <c r="CF584"/>
  <c r="CF582"/>
  <c r="CF580"/>
  <c r="CF578"/>
  <c r="CF576"/>
  <c r="CF574"/>
  <c r="CF572"/>
  <c r="CF570"/>
  <c r="CF568"/>
  <c r="CF566"/>
  <c r="CF564"/>
  <c r="CF562"/>
  <c r="CF560"/>
  <c r="CF558"/>
  <c r="CF556"/>
  <c r="CF554"/>
  <c r="CF552"/>
  <c r="CF550"/>
  <c r="CF548"/>
  <c r="CF546"/>
  <c r="CF544"/>
  <c r="CF542"/>
  <c r="CF540"/>
  <c r="CF538"/>
  <c r="CF536"/>
  <c r="CF534"/>
  <c r="CF532"/>
  <c r="CF530"/>
  <c r="CF528"/>
  <c r="CF526"/>
  <c r="CF524"/>
  <c r="CF522"/>
  <c r="CF520"/>
  <c r="CF518"/>
  <c r="CF516"/>
  <c r="CF514"/>
  <c r="CF512"/>
  <c r="CF510"/>
  <c r="CF508"/>
  <c r="CF506"/>
  <c r="CF504"/>
  <c r="CF502"/>
  <c r="CF500"/>
  <c r="CF498"/>
  <c r="CF496"/>
  <c r="CF494"/>
  <c r="CF492"/>
  <c r="CF490"/>
  <c r="CF488"/>
  <c r="CF486"/>
  <c r="CF484"/>
  <c r="CF482"/>
  <c r="CF480"/>
  <c r="CF478"/>
  <c r="CF476"/>
  <c r="CF474"/>
  <c r="CF472"/>
  <c r="CF470"/>
  <c r="CF468"/>
  <c r="CF466"/>
  <c r="CF464"/>
  <c r="CF462"/>
  <c r="CF460"/>
  <c r="CF458"/>
  <c r="CF456"/>
  <c r="CF454"/>
  <c r="CF452"/>
  <c r="CF450"/>
  <c r="CF448"/>
  <c r="CF446"/>
  <c r="CF444"/>
  <c r="CF442"/>
  <c r="CF440"/>
  <c r="CF438"/>
  <c r="CF436"/>
  <c r="CF434"/>
  <c r="CF432"/>
  <c r="CF430"/>
  <c r="CF428"/>
  <c r="CF426"/>
  <c r="CF424"/>
  <c r="CF422"/>
  <c r="CF420"/>
  <c r="CF418"/>
  <c r="CF416"/>
  <c r="CF414"/>
  <c r="CF412"/>
  <c r="CF410"/>
  <c r="CF408"/>
  <c r="CF406"/>
  <c r="CF404"/>
  <c r="CF402"/>
  <c r="CF400"/>
  <c r="CF398"/>
  <c r="CF396"/>
  <c r="CF394"/>
  <c r="CF392"/>
  <c r="CF390"/>
  <c r="CF388"/>
  <c r="CF386"/>
  <c r="CF384"/>
  <c r="CF382"/>
  <c r="CF380"/>
  <c r="CF378"/>
  <c r="CF376"/>
  <c r="CF374"/>
  <c r="CF372"/>
  <c r="CF370"/>
  <c r="CF368"/>
  <c r="CF366"/>
  <c r="CF364"/>
  <c r="CF362"/>
  <c r="CF360"/>
  <c r="CF358"/>
  <c r="CF356"/>
  <c r="CF354"/>
  <c r="CF352"/>
  <c r="CF350"/>
  <c r="CF348"/>
  <c r="CF346"/>
  <c r="CF344"/>
  <c r="CF342"/>
  <c r="CF340"/>
  <c r="CF338"/>
  <c r="CF336"/>
  <c r="CF334"/>
  <c r="CF332"/>
  <c r="CF330"/>
  <c r="CF328"/>
  <c r="CF326"/>
  <c r="CF324"/>
  <c r="CF322"/>
  <c r="CF320"/>
  <c r="CF318"/>
  <c r="CF316"/>
  <c r="CF314"/>
  <c r="CF312"/>
  <c r="CF310"/>
  <c r="CF308"/>
  <c r="CF306"/>
  <c r="CF304"/>
  <c r="CF302"/>
  <c r="CF300"/>
  <c r="CF298"/>
  <c r="CF296"/>
  <c r="CF294"/>
  <c r="CF292"/>
  <c r="CF290"/>
  <c r="CF288"/>
  <c r="CF286"/>
  <c r="CF284"/>
  <c r="CF282"/>
  <c r="CF280"/>
  <c r="CF278"/>
  <c r="CF276"/>
  <c r="CF274"/>
  <c r="B300"/>
  <c r="B296"/>
  <c r="B292"/>
  <c r="B288"/>
  <c r="B284"/>
  <c r="B280"/>
  <c r="B276"/>
  <c r="B272"/>
  <c r="CF272"/>
  <c r="CF270"/>
  <c r="CF268"/>
  <c r="CF266"/>
  <c r="CF264"/>
  <c r="CF262"/>
  <c r="CF260"/>
  <c r="CF258"/>
  <c r="CF256"/>
  <c r="CF254"/>
  <c r="CF252"/>
  <c r="CF250"/>
  <c r="CF248"/>
  <c r="CF246"/>
  <c r="CF244"/>
  <c r="CF242"/>
  <c r="CF240"/>
  <c r="CF238"/>
  <c r="CF236"/>
  <c r="CF234"/>
  <c r="CF232"/>
  <c r="CF230"/>
  <c r="CF228"/>
  <c r="CF226"/>
  <c r="CF224"/>
  <c r="CF222"/>
  <c r="CF220"/>
  <c r="CF218"/>
  <c r="CF216"/>
  <c r="CF214"/>
  <c r="CF212"/>
  <c r="CF210"/>
  <c r="CF208"/>
  <c r="CF206"/>
  <c r="CF204"/>
  <c r="CF202"/>
  <c r="CF200"/>
  <c r="CF198"/>
  <c r="CF196"/>
  <c r="CF194"/>
  <c r="CF192"/>
  <c r="CF190"/>
  <c r="CF188"/>
  <c r="CF186"/>
  <c r="CF184"/>
  <c r="CF182"/>
  <c r="CF180"/>
  <c r="CF178"/>
  <c r="CF176"/>
  <c r="CF174"/>
  <c r="CF172"/>
  <c r="CF170"/>
  <c r="CF168"/>
  <c r="CF166"/>
  <c r="CF164"/>
  <c r="CF162"/>
  <c r="CF160"/>
  <c r="CF158"/>
  <c r="CF156"/>
  <c r="CF154"/>
  <c r="CF152"/>
  <c r="CF150"/>
  <c r="CF148"/>
  <c r="CF146"/>
  <c r="CF144"/>
  <c r="CF142"/>
  <c r="CF140"/>
  <c r="CF138"/>
  <c r="CF136"/>
  <c r="CF134"/>
  <c r="CF132"/>
  <c r="CF130"/>
  <c r="CF128"/>
  <c r="CF126"/>
  <c r="CF124"/>
  <c r="CF122"/>
  <c r="CF120"/>
  <c r="CF118"/>
  <c r="CF116"/>
  <c r="CF114"/>
  <c r="CF112"/>
  <c r="CF110"/>
  <c r="CF108"/>
  <c r="CF106"/>
  <c r="CF104"/>
  <c r="CF102"/>
  <c r="CF100"/>
  <c r="CF98"/>
  <c r="CF96"/>
  <c r="CF94"/>
  <c r="CF92"/>
  <c r="CF90"/>
  <c r="CF88"/>
  <c r="CF86"/>
  <c r="CF84"/>
  <c r="CF82"/>
  <c r="CF80"/>
  <c r="CF78"/>
  <c r="CF76"/>
  <c r="CF74"/>
  <c r="CF72"/>
  <c r="CF70"/>
  <c r="CF68"/>
  <c r="CF66"/>
  <c r="CF64"/>
  <c r="CF62"/>
  <c r="CF60"/>
  <c r="CF58"/>
  <c r="CF56"/>
  <c r="CF54"/>
  <c r="CF52"/>
  <c r="CF50"/>
  <c r="CF48"/>
  <c r="CF46"/>
  <c r="CF44"/>
  <c r="CF42"/>
  <c r="CF40"/>
  <c r="CF38"/>
  <c r="CF36"/>
  <c r="CF34"/>
  <c r="CF32"/>
  <c r="CF30"/>
  <c r="CF28"/>
  <c r="CF26"/>
  <c r="CF24"/>
  <c r="CF22"/>
  <c r="CF20"/>
  <c r="CF18"/>
  <c r="CF16"/>
  <c r="CF14"/>
  <c r="CF12"/>
  <c r="CF10"/>
  <c r="CF273"/>
  <c r="CF271"/>
  <c r="CF269"/>
  <c r="CF267"/>
  <c r="CF265"/>
  <c r="CF263"/>
  <c r="CF261"/>
  <c r="CF259"/>
  <c r="CF257"/>
  <c r="CF255"/>
  <c r="CF253"/>
  <c r="CF251"/>
  <c r="CF249"/>
  <c r="CF247"/>
  <c r="CF245"/>
  <c r="CF243"/>
  <c r="CF241"/>
  <c r="CF239"/>
  <c r="CF237"/>
  <c r="CF235"/>
  <c r="CF233"/>
  <c r="CF231"/>
  <c r="CF229"/>
  <c r="CF227"/>
  <c r="CF225"/>
  <c r="CF223"/>
  <c r="CF221"/>
  <c r="CF219"/>
  <c r="CF217"/>
  <c r="CF215"/>
  <c r="CF213"/>
  <c r="CF211"/>
  <c r="CF209"/>
  <c r="CF207"/>
  <c r="CF205"/>
  <c r="CF203"/>
  <c r="CF201"/>
  <c r="CF199"/>
  <c r="CF197"/>
  <c r="CF195"/>
  <c r="CF193"/>
  <c r="CF191"/>
  <c r="CF189"/>
  <c r="CF187"/>
  <c r="CF185"/>
  <c r="CF183"/>
  <c r="CF181"/>
  <c r="CF179"/>
  <c r="CF177"/>
  <c r="CF175"/>
  <c r="CF173"/>
  <c r="CF171"/>
  <c r="CF169"/>
  <c r="CF167"/>
  <c r="CF165"/>
  <c r="CF163"/>
  <c r="CF161"/>
  <c r="CF159"/>
  <c r="CF157"/>
  <c r="CF155"/>
  <c r="CF153"/>
  <c r="CF151"/>
  <c r="CF149"/>
  <c r="CF147"/>
  <c r="CF145"/>
  <c r="CF143"/>
  <c r="CF141"/>
  <c r="CF139"/>
  <c r="CF137"/>
  <c r="CF135"/>
  <c r="CF133"/>
  <c r="CF131"/>
  <c r="CF129"/>
  <c r="CF127"/>
  <c r="CF125"/>
  <c r="CF123"/>
  <c r="CF121"/>
  <c r="CF119"/>
  <c r="CF117"/>
  <c r="CF115"/>
  <c r="CF113"/>
  <c r="CF111"/>
  <c r="CF109"/>
  <c r="CF107"/>
  <c r="CF105"/>
  <c r="CF103"/>
  <c r="CF101"/>
  <c r="CF99"/>
  <c r="CF97"/>
  <c r="CF95"/>
  <c r="CF93"/>
  <c r="CF91"/>
  <c r="CF89"/>
  <c r="CF87"/>
  <c r="CF85"/>
  <c r="CF83"/>
  <c r="CF81"/>
  <c r="CF79"/>
  <c r="CF77"/>
  <c r="CF75"/>
  <c r="CF73"/>
  <c r="CF71"/>
  <c r="CF69"/>
  <c r="CF67"/>
  <c r="CF65"/>
  <c r="CF63"/>
  <c r="CF61"/>
  <c r="CF59"/>
  <c r="CF57"/>
  <c r="CF55"/>
  <c r="CF53"/>
  <c r="CF51"/>
  <c r="CF49"/>
  <c r="CF47"/>
  <c r="CF45"/>
  <c r="CF43"/>
  <c r="CF41"/>
  <c r="CF39"/>
  <c r="CF37"/>
  <c r="CF35"/>
  <c r="CF33"/>
  <c r="CF31"/>
  <c r="CF29"/>
  <c r="CF27"/>
  <c r="CF25"/>
  <c r="CF23"/>
  <c r="CF21"/>
  <c r="CF19"/>
  <c r="CF17"/>
  <c r="CF15"/>
  <c r="CF13"/>
  <c r="CF11"/>
  <c r="D717"/>
  <c r="F714"/>
  <c r="G714" s="1"/>
  <c r="H714" s="1"/>
  <c r="I714" s="1"/>
  <c r="J714" s="1"/>
  <c r="K714" s="1"/>
  <c r="L714" s="1"/>
  <c r="M714" s="1"/>
  <c r="N714" s="1"/>
  <c r="O714" s="1"/>
  <c r="P714" s="1"/>
  <c r="Q714" s="1"/>
  <c r="R714" s="1"/>
  <c r="S714" s="1"/>
  <c r="T714" s="1"/>
  <c r="U714" s="1"/>
  <c r="V714" s="1"/>
  <c r="W714" s="1"/>
  <c r="X714" s="1"/>
  <c r="Y714" s="1"/>
  <c r="Z714" s="1"/>
  <c r="AA714" s="1"/>
  <c r="AB714" s="1"/>
  <c r="D718" l="1"/>
  <c r="D679"/>
  <c r="D719" l="1"/>
  <c r="D680"/>
  <c r="F677"/>
  <c r="G677" s="1"/>
  <c r="H677" s="1"/>
  <c r="I677" s="1"/>
  <c r="J677" s="1"/>
  <c r="K677" s="1"/>
  <c r="L677" s="1"/>
  <c r="M677" s="1"/>
  <c r="N677" s="1"/>
  <c r="O677" s="1"/>
  <c r="P677" s="1"/>
  <c r="Q677" s="1"/>
  <c r="R677" s="1"/>
  <c r="S677" s="1"/>
  <c r="T677" s="1"/>
  <c r="U677" s="1"/>
  <c r="V677" s="1"/>
  <c r="W677" s="1"/>
  <c r="X677" s="1"/>
  <c r="Y677" s="1"/>
  <c r="Z677" s="1"/>
  <c r="AA677" s="1"/>
  <c r="AB677" s="1"/>
  <c r="D720" l="1"/>
  <c r="D681"/>
  <c r="D642"/>
  <c r="D721" l="1"/>
  <c r="D682"/>
  <c r="D643"/>
  <c r="F640"/>
  <c r="G640" s="1"/>
  <c r="H640" s="1"/>
  <c r="I640" s="1"/>
  <c r="J640" s="1"/>
  <c r="K640" s="1"/>
  <c r="L640" s="1"/>
  <c r="M640" s="1"/>
  <c r="N640" s="1"/>
  <c r="O640" s="1"/>
  <c r="P640" s="1"/>
  <c r="Q640" s="1"/>
  <c r="R640" s="1"/>
  <c r="S640" s="1"/>
  <c r="T640" s="1"/>
  <c r="U640" s="1"/>
  <c r="V640" s="1"/>
  <c r="W640" s="1"/>
  <c r="X640" s="1"/>
  <c r="Y640" s="1"/>
  <c r="Z640" s="1"/>
  <c r="AA640" s="1"/>
  <c r="AB640" s="1"/>
  <c r="D722" l="1"/>
  <c r="D683"/>
  <c r="D644"/>
  <c r="D605"/>
  <c r="D723" l="1"/>
  <c r="D684"/>
  <c r="D645"/>
  <c r="D606"/>
  <c r="F603"/>
  <c r="G603" s="1"/>
  <c r="H603" s="1"/>
  <c r="I603" s="1"/>
  <c r="J603" s="1"/>
  <c r="K603" s="1"/>
  <c r="L603" s="1"/>
  <c r="M603" s="1"/>
  <c r="N603" s="1"/>
  <c r="O603" s="1"/>
  <c r="P603" s="1"/>
  <c r="Q603" s="1"/>
  <c r="R603" s="1"/>
  <c r="S603" s="1"/>
  <c r="T603" s="1"/>
  <c r="U603" s="1"/>
  <c r="V603" s="1"/>
  <c r="W603" s="1"/>
  <c r="X603" s="1"/>
  <c r="Y603" s="1"/>
  <c r="Z603" s="1"/>
  <c r="AA603" s="1"/>
  <c r="AB603" s="1"/>
  <c r="D724" l="1"/>
  <c r="D685"/>
  <c r="D646"/>
  <c r="D607"/>
  <c r="D568"/>
  <c r="D725" l="1"/>
  <c r="D686"/>
  <c r="D647"/>
  <c r="D608"/>
  <c r="D569"/>
  <c r="F566"/>
  <c r="G566" s="1"/>
  <c r="H566" s="1"/>
  <c r="I566" s="1"/>
  <c r="J566" s="1"/>
  <c r="K566" s="1"/>
  <c r="L566" s="1"/>
  <c r="M566" s="1"/>
  <c r="N566" s="1"/>
  <c r="O566" s="1"/>
  <c r="P566" s="1"/>
  <c r="Q566" s="1"/>
  <c r="R566" s="1"/>
  <c r="S566" s="1"/>
  <c r="T566" s="1"/>
  <c r="U566" s="1"/>
  <c r="V566" s="1"/>
  <c r="W566" s="1"/>
  <c r="X566" s="1"/>
  <c r="Y566" s="1"/>
  <c r="Z566" s="1"/>
  <c r="AA566" s="1"/>
  <c r="AB566" s="1"/>
  <c r="D726" l="1"/>
  <c r="D687"/>
  <c r="D648"/>
  <c r="D609"/>
  <c r="D570"/>
  <c r="D531"/>
  <c r="D727" l="1"/>
  <c r="D688"/>
  <c r="D649"/>
  <c r="D610"/>
  <c r="D571"/>
  <c r="D532"/>
  <c r="F529"/>
  <c r="G529" s="1"/>
  <c r="H529" s="1"/>
  <c r="I529" s="1"/>
  <c r="J529" s="1"/>
  <c r="K529" s="1"/>
  <c r="L529" s="1"/>
  <c r="M529" s="1"/>
  <c r="N529" s="1"/>
  <c r="O529" s="1"/>
  <c r="P529" s="1"/>
  <c r="Q529" s="1"/>
  <c r="R529" s="1"/>
  <c r="S529" s="1"/>
  <c r="T529" s="1"/>
  <c r="U529" s="1"/>
  <c r="V529" s="1"/>
  <c r="W529" s="1"/>
  <c r="X529" s="1"/>
  <c r="Y529" s="1"/>
  <c r="Z529" s="1"/>
  <c r="AA529" s="1"/>
  <c r="AB529" s="1"/>
  <c r="D728" l="1"/>
  <c r="D689"/>
  <c r="D650"/>
  <c r="D611"/>
  <c r="D572"/>
  <c r="D533"/>
  <c r="D494"/>
  <c r="D729" l="1"/>
  <c r="D690"/>
  <c r="D651"/>
  <c r="D612"/>
  <c r="D573"/>
  <c r="D534"/>
  <c r="D495"/>
  <c r="F492"/>
  <c r="G492" s="1"/>
  <c r="H492" s="1"/>
  <c r="I492" s="1"/>
  <c r="J492" s="1"/>
  <c r="K492" s="1"/>
  <c r="L492" s="1"/>
  <c r="M492" s="1"/>
  <c r="N492" s="1"/>
  <c r="O492" s="1"/>
  <c r="P492" s="1"/>
  <c r="Q492" s="1"/>
  <c r="R492" s="1"/>
  <c r="S492" s="1"/>
  <c r="T492" s="1"/>
  <c r="U492" s="1"/>
  <c r="V492" s="1"/>
  <c r="W492" s="1"/>
  <c r="X492" s="1"/>
  <c r="Y492" s="1"/>
  <c r="Z492" s="1"/>
  <c r="AA492" s="1"/>
  <c r="AB492" s="1"/>
  <c r="D730" l="1"/>
  <c r="D691"/>
  <c r="D652"/>
  <c r="D613"/>
  <c r="D574"/>
  <c r="D535"/>
  <c r="D496"/>
  <c r="D457"/>
  <c r="D731" l="1"/>
  <c r="D692"/>
  <c r="D653"/>
  <c r="D614"/>
  <c r="D575"/>
  <c r="D536"/>
  <c r="D497"/>
  <c r="D458"/>
  <c r="F455"/>
  <c r="G455" s="1"/>
  <c r="H455" s="1"/>
  <c r="I455" s="1"/>
  <c r="J455" s="1"/>
  <c r="K455" s="1"/>
  <c r="L455" s="1"/>
  <c r="M455" s="1"/>
  <c r="N455" s="1"/>
  <c r="O455" s="1"/>
  <c r="P455" s="1"/>
  <c r="Q455" s="1"/>
  <c r="R455" s="1"/>
  <c r="S455" s="1"/>
  <c r="T455" s="1"/>
  <c r="U455" s="1"/>
  <c r="V455" s="1"/>
  <c r="W455" s="1"/>
  <c r="X455" s="1"/>
  <c r="Y455" s="1"/>
  <c r="Z455" s="1"/>
  <c r="AA455" s="1"/>
  <c r="AB455" s="1"/>
  <c r="D732" l="1"/>
  <c r="D693"/>
  <c r="D654"/>
  <c r="D615"/>
  <c r="D576"/>
  <c r="D537"/>
  <c r="D498"/>
  <c r="D459"/>
  <c r="D420"/>
  <c r="D733" l="1"/>
  <c r="D694"/>
  <c r="D655"/>
  <c r="D616"/>
  <c r="D577"/>
  <c r="D538"/>
  <c r="D499"/>
  <c r="D460"/>
  <c r="D421"/>
  <c r="F418"/>
  <c r="G418" s="1"/>
  <c r="H418" s="1"/>
  <c r="I418" s="1"/>
  <c r="J418" s="1"/>
  <c r="K418" s="1"/>
  <c r="L418" s="1"/>
  <c r="M418" s="1"/>
  <c r="N418" s="1"/>
  <c r="O418" s="1"/>
  <c r="P418" s="1"/>
  <c r="Q418" s="1"/>
  <c r="R418" s="1"/>
  <c r="S418" s="1"/>
  <c r="T418" s="1"/>
  <c r="U418" s="1"/>
  <c r="V418" s="1"/>
  <c r="W418" s="1"/>
  <c r="X418" s="1"/>
  <c r="Y418" s="1"/>
  <c r="Z418" s="1"/>
  <c r="AA418" s="1"/>
  <c r="AB418" s="1"/>
  <c r="D734" l="1"/>
  <c r="D695"/>
  <c r="D656"/>
  <c r="D617"/>
  <c r="D578"/>
  <c r="D539"/>
  <c r="D500"/>
  <c r="D461"/>
  <c r="D422"/>
  <c r="D383"/>
  <c r="D735" l="1"/>
  <c r="D696"/>
  <c r="D657"/>
  <c r="D618"/>
  <c r="D579"/>
  <c r="D540"/>
  <c r="D501"/>
  <c r="D462"/>
  <c r="D423"/>
  <c r="D384"/>
  <c r="F381"/>
  <c r="G381" s="1"/>
  <c r="H381" s="1"/>
  <c r="I381" s="1"/>
  <c r="J381" s="1"/>
  <c r="K381" s="1"/>
  <c r="L381" s="1"/>
  <c r="M381" s="1"/>
  <c r="N381" s="1"/>
  <c r="O381" s="1"/>
  <c r="P381" s="1"/>
  <c r="Q381" s="1"/>
  <c r="R381" s="1"/>
  <c r="S381" s="1"/>
  <c r="T381" s="1"/>
  <c r="U381" s="1"/>
  <c r="V381" s="1"/>
  <c r="W381" s="1"/>
  <c r="X381" s="1"/>
  <c r="Y381" s="1"/>
  <c r="Z381" s="1"/>
  <c r="AA381" s="1"/>
  <c r="AB381" s="1"/>
  <c r="D736" l="1"/>
  <c r="D697"/>
  <c r="D658"/>
  <c r="D619"/>
  <c r="D580"/>
  <c r="D541"/>
  <c r="D502"/>
  <c r="D463"/>
  <c r="D424"/>
  <c r="D385"/>
  <c r="D346"/>
  <c r="D737" l="1"/>
  <c r="D698"/>
  <c r="D659"/>
  <c r="D620"/>
  <c r="D581"/>
  <c r="D542"/>
  <c r="D503"/>
  <c r="D464"/>
  <c r="D425"/>
  <c r="D386"/>
  <c r="D347"/>
  <c r="F344"/>
  <c r="G344" s="1"/>
  <c r="H344" s="1"/>
  <c r="I344" s="1"/>
  <c r="J344" s="1"/>
  <c r="K344" s="1"/>
  <c r="L344" s="1"/>
  <c r="M344" s="1"/>
  <c r="N344" s="1"/>
  <c r="O344" s="1"/>
  <c r="P344" s="1"/>
  <c r="Q344" s="1"/>
  <c r="R344" s="1"/>
  <c r="S344" s="1"/>
  <c r="T344" s="1"/>
  <c r="U344" s="1"/>
  <c r="V344" s="1"/>
  <c r="W344" s="1"/>
  <c r="X344" s="1"/>
  <c r="Y344" s="1"/>
  <c r="Z344" s="1"/>
  <c r="AA344" s="1"/>
  <c r="AB344" s="1"/>
  <c r="D738" l="1"/>
  <c r="D699"/>
  <c r="D660"/>
  <c r="D621"/>
  <c r="D582"/>
  <c r="D543"/>
  <c r="D504"/>
  <c r="D465"/>
  <c r="D426"/>
  <c r="D387"/>
  <c r="D348"/>
  <c r="D309"/>
  <c r="D739" l="1"/>
  <c r="D700"/>
  <c r="D661"/>
  <c r="D622"/>
  <c r="D583"/>
  <c r="D544"/>
  <c r="D505"/>
  <c r="D466"/>
  <c r="D427"/>
  <c r="D388"/>
  <c r="D349"/>
  <c r="D310"/>
  <c r="F307"/>
  <c r="G307" s="1"/>
  <c r="H307" s="1"/>
  <c r="I307" s="1"/>
  <c r="J307" s="1"/>
  <c r="K307" s="1"/>
  <c r="L307" s="1"/>
  <c r="M307" s="1"/>
  <c r="N307" s="1"/>
  <c r="O307" s="1"/>
  <c r="P307" s="1"/>
  <c r="Q307" s="1"/>
  <c r="R307" s="1"/>
  <c r="S307" s="1"/>
  <c r="T307" s="1"/>
  <c r="U307" s="1"/>
  <c r="V307" s="1"/>
  <c r="W307" s="1"/>
  <c r="X307" s="1"/>
  <c r="Y307" s="1"/>
  <c r="Z307" s="1"/>
  <c r="AA307" s="1"/>
  <c r="AB307" s="1"/>
  <c r="D740" l="1"/>
  <c r="D701"/>
  <c r="D662"/>
  <c r="D623"/>
  <c r="D584"/>
  <c r="D545"/>
  <c r="D506"/>
  <c r="D467"/>
  <c r="D428"/>
  <c r="D389"/>
  <c r="D350"/>
  <c r="D311"/>
  <c r="D272"/>
  <c r="D741" l="1"/>
  <c r="D702"/>
  <c r="D663"/>
  <c r="D624"/>
  <c r="D585"/>
  <c r="D546"/>
  <c r="D507"/>
  <c r="D468"/>
  <c r="D429"/>
  <c r="D390"/>
  <c r="D351"/>
  <c r="D312"/>
  <c r="D273"/>
  <c r="F270"/>
  <c r="G270" s="1"/>
  <c r="H270" s="1"/>
  <c r="I270" s="1"/>
  <c r="J270" s="1"/>
  <c r="K270" s="1"/>
  <c r="L270" s="1"/>
  <c r="M270" s="1"/>
  <c r="N270" s="1"/>
  <c r="O270" s="1"/>
  <c r="P270" s="1"/>
  <c r="Q270" s="1"/>
  <c r="R270" s="1"/>
  <c r="S270" s="1"/>
  <c r="T270" s="1"/>
  <c r="U270" s="1"/>
  <c r="V270" s="1"/>
  <c r="W270" s="1"/>
  <c r="X270" s="1"/>
  <c r="Y270" s="1"/>
  <c r="Z270" s="1"/>
  <c r="AA270" s="1"/>
  <c r="AB270" s="1"/>
  <c r="D742" l="1"/>
  <c r="D703"/>
  <c r="D664"/>
  <c r="D625"/>
  <c r="D586"/>
  <c r="D547"/>
  <c r="D508"/>
  <c r="D469"/>
  <c r="D430"/>
  <c r="D391"/>
  <c r="D352"/>
  <c r="D313"/>
  <c r="D274"/>
  <c r="D235"/>
  <c r="D743" l="1"/>
  <c r="D704"/>
  <c r="D665"/>
  <c r="D626"/>
  <c r="D587"/>
  <c r="D548"/>
  <c r="D509"/>
  <c r="D470"/>
  <c r="D431"/>
  <c r="D392"/>
  <c r="D353"/>
  <c r="D314"/>
  <c r="D275"/>
  <c r="D236"/>
  <c r="F233"/>
  <c r="G233" s="1"/>
  <c r="H233" s="1"/>
  <c r="I233" s="1"/>
  <c r="J233" s="1"/>
  <c r="K233" s="1"/>
  <c r="L233" s="1"/>
  <c r="M233" s="1"/>
  <c r="N233" s="1"/>
  <c r="O233" s="1"/>
  <c r="P233" s="1"/>
  <c r="Q233" s="1"/>
  <c r="R233" s="1"/>
  <c r="S233" s="1"/>
  <c r="T233" s="1"/>
  <c r="U233" s="1"/>
  <c r="V233" s="1"/>
  <c r="W233" s="1"/>
  <c r="X233" s="1"/>
  <c r="Y233" s="1"/>
  <c r="Z233" s="1"/>
  <c r="AA233" s="1"/>
  <c r="AB233" s="1"/>
  <c r="D744" l="1"/>
  <c r="D705"/>
  <c r="D666"/>
  <c r="D627"/>
  <c r="D588"/>
  <c r="D549"/>
  <c r="D510"/>
  <c r="D471"/>
  <c r="D432"/>
  <c r="D393"/>
  <c r="D354"/>
  <c r="D315"/>
  <c r="D276"/>
  <c r="D237"/>
  <c r="D198"/>
  <c r="D745" l="1"/>
  <c r="D706"/>
  <c r="D667"/>
  <c r="D628"/>
  <c r="D589"/>
  <c r="D550"/>
  <c r="D511"/>
  <c r="D472"/>
  <c r="D433"/>
  <c r="D394"/>
  <c r="D355"/>
  <c r="D316"/>
  <c r="D277"/>
  <c r="D238"/>
  <c r="D199"/>
  <c r="F196"/>
  <c r="G196" s="1"/>
  <c r="H196" s="1"/>
  <c r="I196" s="1"/>
  <c r="J196" s="1"/>
  <c r="K196" s="1"/>
  <c r="L196" s="1"/>
  <c r="M196" s="1"/>
  <c r="N196" s="1"/>
  <c r="O196" s="1"/>
  <c r="P196" s="1"/>
  <c r="Q196" s="1"/>
  <c r="R196" s="1"/>
  <c r="S196" s="1"/>
  <c r="T196" s="1"/>
  <c r="U196" s="1"/>
  <c r="V196" s="1"/>
  <c r="W196" s="1"/>
  <c r="X196" s="1"/>
  <c r="Y196" s="1"/>
  <c r="Z196" s="1"/>
  <c r="AA196" s="1"/>
  <c r="AB196" s="1"/>
  <c r="D707" l="1"/>
  <c r="D668"/>
  <c r="D629"/>
  <c r="D590"/>
  <c r="D551"/>
  <c r="D512"/>
  <c r="D473"/>
  <c r="D434"/>
  <c r="D395"/>
  <c r="D356"/>
  <c r="D317"/>
  <c r="D278"/>
  <c r="D239"/>
  <c r="D200"/>
  <c r="D161"/>
  <c r="D708" l="1"/>
  <c r="D669"/>
  <c r="D630"/>
  <c r="D591"/>
  <c r="D552"/>
  <c r="D513"/>
  <c r="D474"/>
  <c r="D435"/>
  <c r="D396"/>
  <c r="D357"/>
  <c r="D318"/>
  <c r="D279"/>
  <c r="D240"/>
  <c r="D201"/>
  <c r="D162"/>
  <c r="F159"/>
  <c r="G159" s="1"/>
  <c r="H159" s="1"/>
  <c r="I159" s="1"/>
  <c r="J159" s="1"/>
  <c r="K159" s="1"/>
  <c r="L159" s="1"/>
  <c r="M159" s="1"/>
  <c r="N159" s="1"/>
  <c r="O159" s="1"/>
  <c r="P159" s="1"/>
  <c r="Q159" s="1"/>
  <c r="R159" s="1"/>
  <c r="S159" s="1"/>
  <c r="T159" s="1"/>
  <c r="U159" s="1"/>
  <c r="V159" s="1"/>
  <c r="W159" s="1"/>
  <c r="X159" s="1"/>
  <c r="Y159" s="1"/>
  <c r="Z159" s="1"/>
  <c r="AA159" s="1"/>
  <c r="AB159" s="1"/>
  <c r="D670" l="1"/>
  <c r="D631"/>
  <c r="D592"/>
  <c r="D553"/>
  <c r="D514"/>
  <c r="D475"/>
  <c r="D436"/>
  <c r="D397"/>
  <c r="D358"/>
  <c r="D319"/>
  <c r="D280"/>
  <c r="D241"/>
  <c r="D202"/>
  <c r="D163"/>
  <c r="D124"/>
  <c r="D671" l="1"/>
  <c r="D632"/>
  <c r="D593"/>
  <c r="D554"/>
  <c r="D515"/>
  <c r="D476"/>
  <c r="D437"/>
  <c r="D398"/>
  <c r="D359"/>
  <c r="D320"/>
  <c r="D281"/>
  <c r="D242"/>
  <c r="D203"/>
  <c r="D164"/>
  <c r="D125"/>
  <c r="F122"/>
  <c r="G122" s="1"/>
  <c r="H122" s="1"/>
  <c r="I122" s="1"/>
  <c r="J122" s="1"/>
  <c r="K122" s="1"/>
  <c r="L122" s="1"/>
  <c r="M122" s="1"/>
  <c r="N122" s="1"/>
  <c r="O122" s="1"/>
  <c r="P122" s="1"/>
  <c r="Q122" s="1"/>
  <c r="R122" s="1"/>
  <c r="S122" s="1"/>
  <c r="T122" s="1"/>
  <c r="U122" s="1"/>
  <c r="V122" s="1"/>
  <c r="W122" s="1"/>
  <c r="X122" s="1"/>
  <c r="Y122" s="1"/>
  <c r="Z122" s="1"/>
  <c r="AA122" s="1"/>
  <c r="AB122" s="1"/>
  <c r="D633" l="1"/>
  <c r="D594"/>
  <c r="D555"/>
  <c r="D516"/>
  <c r="D477"/>
  <c r="D438"/>
  <c r="D399"/>
  <c r="D360"/>
  <c r="D321"/>
  <c r="D282"/>
  <c r="D243"/>
  <c r="D204"/>
  <c r="D165"/>
  <c r="D126"/>
  <c r="D87"/>
  <c r="D634" l="1"/>
  <c r="D595"/>
  <c r="D556"/>
  <c r="D517"/>
  <c r="D478"/>
  <c r="D439"/>
  <c r="D400"/>
  <c r="D361"/>
  <c r="D322"/>
  <c r="D283"/>
  <c r="D244"/>
  <c r="D205"/>
  <c r="D166"/>
  <c r="D127"/>
  <c r="D88"/>
  <c r="F85"/>
  <c r="G85" s="1"/>
  <c r="H85" s="1"/>
  <c r="I85" s="1"/>
  <c r="J85" s="1"/>
  <c r="K85" s="1"/>
  <c r="L85" s="1"/>
  <c r="M85" s="1"/>
  <c r="N85" s="1"/>
  <c r="O85" s="1"/>
  <c r="P85" s="1"/>
  <c r="Q85" s="1"/>
  <c r="R85" s="1"/>
  <c r="S85" s="1"/>
  <c r="T85" s="1"/>
  <c r="U85" s="1"/>
  <c r="V85" s="1"/>
  <c r="W85" s="1"/>
  <c r="X85" s="1"/>
  <c r="Y85" s="1"/>
  <c r="Z85" s="1"/>
  <c r="AA85" s="1"/>
  <c r="AB85" s="1"/>
  <c r="D596" l="1"/>
  <c r="D557"/>
  <c r="D518"/>
  <c r="D479"/>
  <c r="D440"/>
  <c r="D401"/>
  <c r="D362"/>
  <c r="D323"/>
  <c r="D284"/>
  <c r="D245"/>
  <c r="D206"/>
  <c r="D167"/>
  <c r="D128"/>
  <c r="D89"/>
  <c r="C48"/>
  <c r="D50"/>
  <c r="C85" l="1"/>
  <c r="C122" s="1"/>
  <c r="D597"/>
  <c r="D558"/>
  <c r="D519"/>
  <c r="D480"/>
  <c r="D441"/>
  <c r="D402"/>
  <c r="D363"/>
  <c r="D324"/>
  <c r="D285"/>
  <c r="D246"/>
  <c r="D207"/>
  <c r="D168"/>
  <c r="D129"/>
  <c r="D90"/>
  <c r="D51"/>
  <c r="C49"/>
  <c r="F48"/>
  <c r="G48" s="1"/>
  <c r="H48" s="1"/>
  <c r="I48" s="1"/>
  <c r="J48" s="1"/>
  <c r="K48" s="1"/>
  <c r="L48" s="1"/>
  <c r="M48" s="1"/>
  <c r="N48" s="1"/>
  <c r="O48" s="1"/>
  <c r="P48" s="1"/>
  <c r="Q48" s="1"/>
  <c r="R48" s="1"/>
  <c r="S48" s="1"/>
  <c r="T48" s="1"/>
  <c r="U48" s="1"/>
  <c r="V48" s="1"/>
  <c r="W48" s="1"/>
  <c r="X48" s="1"/>
  <c r="Y48" s="1"/>
  <c r="Z48" s="1"/>
  <c r="AA48" s="1"/>
  <c r="AB48" s="1"/>
  <c r="E46"/>
  <c r="E83"/>
  <c r="C86" l="1"/>
  <c r="C87" s="1"/>
  <c r="C88" s="1"/>
  <c r="C89" s="1"/>
  <c r="C123"/>
  <c r="C124" s="1"/>
  <c r="C125" s="1"/>
  <c r="C126" s="1"/>
  <c r="C127" s="1"/>
  <c r="C128" s="1"/>
  <c r="C159"/>
  <c r="D559"/>
  <c r="D520"/>
  <c r="D481"/>
  <c r="D442"/>
  <c r="D403"/>
  <c r="D364"/>
  <c r="D325"/>
  <c r="D286"/>
  <c r="D247"/>
  <c r="D208"/>
  <c r="D169"/>
  <c r="D130"/>
  <c r="D91"/>
  <c r="D52"/>
  <c r="C50"/>
  <c r="CK40"/>
  <c r="CK41" s="1"/>
  <c r="CK42" s="1"/>
  <c r="CK43" s="1"/>
  <c r="CK44" s="1"/>
  <c r="CK45" s="1"/>
  <c r="CK46" s="1"/>
  <c r="CK47" s="1"/>
  <c r="CK48" s="1"/>
  <c r="CK49" s="1"/>
  <c r="CK50" s="1"/>
  <c r="CK51" s="1"/>
  <c r="CK52" s="1"/>
  <c r="CK53" s="1"/>
  <c r="CK54" s="1"/>
  <c r="CK55" s="1"/>
  <c r="CK56" s="1"/>
  <c r="CK57" s="1"/>
  <c r="CK58" s="1"/>
  <c r="CK59" s="1"/>
  <c r="CK60" s="1"/>
  <c r="CK61" s="1"/>
  <c r="CK62" s="1"/>
  <c r="CK63" s="1"/>
  <c r="CK64" s="1"/>
  <c r="CK39"/>
  <c r="E120"/>
  <c r="C160" l="1"/>
  <c r="C161" s="1"/>
  <c r="C162" s="1"/>
  <c r="C163" s="1"/>
  <c r="C164" s="1"/>
  <c r="C165" s="1"/>
  <c r="C166" s="1"/>
  <c r="C167" s="1"/>
  <c r="C168" s="1"/>
  <c r="C196"/>
  <c r="D560"/>
  <c r="D521"/>
  <c r="D482"/>
  <c r="D443"/>
  <c r="D404"/>
  <c r="D365"/>
  <c r="D326"/>
  <c r="D287"/>
  <c r="D248"/>
  <c r="D209"/>
  <c r="D170"/>
  <c r="C129"/>
  <c r="D131"/>
  <c r="D92"/>
  <c r="C90"/>
  <c r="C51"/>
  <c r="D53"/>
  <c r="CK11"/>
  <c r="CK12" s="1"/>
  <c r="CK13" s="1"/>
  <c r="CK14" s="1"/>
  <c r="CK15" s="1"/>
  <c r="CK16" s="1"/>
  <c r="CK17" s="1"/>
  <c r="CK18" s="1"/>
  <c r="CK19" s="1"/>
  <c r="CK20" s="1"/>
  <c r="CK21" s="1"/>
  <c r="CK22" s="1"/>
  <c r="CK23" s="1"/>
  <c r="CK24" s="1"/>
  <c r="CK25" s="1"/>
  <c r="CK26" s="1"/>
  <c r="CK27" s="1"/>
  <c r="CK28" s="1"/>
  <c r="CK29" s="1"/>
  <c r="CK30" s="1"/>
  <c r="CK31" s="1"/>
  <c r="E157"/>
  <c r="C197" l="1"/>
  <c r="C198" s="1"/>
  <c r="C199" s="1"/>
  <c r="C200" s="1"/>
  <c r="C201" s="1"/>
  <c r="C202" s="1"/>
  <c r="C203" s="1"/>
  <c r="C204" s="1"/>
  <c r="C205" s="1"/>
  <c r="C206" s="1"/>
  <c r="C207" s="1"/>
  <c r="C208" s="1"/>
  <c r="C233"/>
  <c r="D522"/>
  <c r="D483"/>
  <c r="D444"/>
  <c r="D405"/>
  <c r="D366"/>
  <c r="D327"/>
  <c r="D288"/>
  <c r="D249"/>
  <c r="D210"/>
  <c r="D171"/>
  <c r="C169"/>
  <c r="D132"/>
  <c r="C130"/>
  <c r="C91"/>
  <c r="D93"/>
  <c r="D54"/>
  <c r="C52"/>
  <c r="E194"/>
  <c r="C234" l="1"/>
  <c r="C235" s="1"/>
  <c r="C236" s="1"/>
  <c r="C237" s="1"/>
  <c r="C238" s="1"/>
  <c r="C239" s="1"/>
  <c r="C240" s="1"/>
  <c r="C241" s="1"/>
  <c r="C242" s="1"/>
  <c r="C243" s="1"/>
  <c r="C244" s="1"/>
  <c r="C245" s="1"/>
  <c r="C246" s="1"/>
  <c r="C247" s="1"/>
  <c r="C248" s="1"/>
  <c r="C270"/>
  <c r="D523"/>
  <c r="D484"/>
  <c r="D445"/>
  <c r="D406"/>
  <c r="D367"/>
  <c r="D328"/>
  <c r="D289"/>
  <c r="D250"/>
  <c r="D211"/>
  <c r="C209"/>
  <c r="C170"/>
  <c r="D172"/>
  <c r="C131"/>
  <c r="D133"/>
  <c r="D94"/>
  <c r="C92"/>
  <c r="C53"/>
  <c r="D55"/>
  <c r="M5"/>
  <c r="AI753"/>
  <c r="BG753" s="1"/>
  <c r="AH753"/>
  <c r="BF753" s="1"/>
  <c r="AI752"/>
  <c r="BG752" s="1"/>
  <c r="AH752"/>
  <c r="BF752" s="1"/>
  <c r="AI751"/>
  <c r="BG751" s="1"/>
  <c r="AH751"/>
  <c r="BF751" s="1"/>
  <c r="AI750"/>
  <c r="BG750" s="1"/>
  <c r="AH750"/>
  <c r="BF750" s="1"/>
  <c r="AI749"/>
  <c r="BG749" s="1"/>
  <c r="AH749"/>
  <c r="BF749" s="1"/>
  <c r="AI748"/>
  <c r="BG748" s="1"/>
  <c r="AH748"/>
  <c r="BF748" s="1"/>
  <c r="AI747"/>
  <c r="BG747" s="1"/>
  <c r="AH747"/>
  <c r="BF747" s="1"/>
  <c r="AI746"/>
  <c r="BG746" s="1"/>
  <c r="AH746"/>
  <c r="BF746" s="1"/>
  <c r="AI745"/>
  <c r="BG745" s="1"/>
  <c r="AH745"/>
  <c r="BF745" s="1"/>
  <c r="AI744"/>
  <c r="BG744" s="1"/>
  <c r="AH744"/>
  <c r="BF744" s="1"/>
  <c r="AI743"/>
  <c r="BG743" s="1"/>
  <c r="AH743"/>
  <c r="BF743" s="1"/>
  <c r="AI742"/>
  <c r="BG742" s="1"/>
  <c r="AH742"/>
  <c r="BF742" s="1"/>
  <c r="AI741"/>
  <c r="BG741" s="1"/>
  <c r="AH741"/>
  <c r="BF741" s="1"/>
  <c r="AI740"/>
  <c r="BG740" s="1"/>
  <c r="AH740"/>
  <c r="BF740" s="1"/>
  <c r="AI739"/>
  <c r="BG739" s="1"/>
  <c r="AH739"/>
  <c r="BF739" s="1"/>
  <c r="AI738"/>
  <c r="BG738" s="1"/>
  <c r="AH738"/>
  <c r="BF738" s="1"/>
  <c r="AI737"/>
  <c r="BG737" s="1"/>
  <c r="AH737"/>
  <c r="BF737" s="1"/>
  <c r="AI736"/>
  <c r="BG736" s="1"/>
  <c r="AH736"/>
  <c r="BF736" s="1"/>
  <c r="AI735"/>
  <c r="BG735" s="1"/>
  <c r="AH735"/>
  <c r="BF735" s="1"/>
  <c r="AI734"/>
  <c r="BG734" s="1"/>
  <c r="AH734"/>
  <c r="BF734" s="1"/>
  <c r="AI733"/>
  <c r="BG733" s="1"/>
  <c r="AH733"/>
  <c r="BF733" s="1"/>
  <c r="AI732"/>
  <c r="BG732" s="1"/>
  <c r="AH732"/>
  <c r="BF732" s="1"/>
  <c r="AI731"/>
  <c r="BG731" s="1"/>
  <c r="AH731"/>
  <c r="BF731" s="1"/>
  <c r="AI730"/>
  <c r="BG730" s="1"/>
  <c r="AH730"/>
  <c r="BF730" s="1"/>
  <c r="AI729"/>
  <c r="BG729" s="1"/>
  <c r="AH729"/>
  <c r="BF729" s="1"/>
  <c r="AI728"/>
  <c r="BG728" s="1"/>
  <c r="AH728"/>
  <c r="BF728" s="1"/>
  <c r="AI727"/>
  <c r="BG727" s="1"/>
  <c r="AH727"/>
  <c r="BF727" s="1"/>
  <c r="AI726"/>
  <c r="BG726" s="1"/>
  <c r="AH726"/>
  <c r="BF726" s="1"/>
  <c r="AI725"/>
  <c r="BG725" s="1"/>
  <c r="AH725"/>
  <c r="BF725" s="1"/>
  <c r="AI724"/>
  <c r="BG724" s="1"/>
  <c r="AH724"/>
  <c r="BF724" s="1"/>
  <c r="AI723"/>
  <c r="BG723" s="1"/>
  <c r="AH723"/>
  <c r="BF723" s="1"/>
  <c r="AI722"/>
  <c r="BG722" s="1"/>
  <c r="AH722"/>
  <c r="BF722" s="1"/>
  <c r="AI721"/>
  <c r="BG721" s="1"/>
  <c r="AH721"/>
  <c r="BF721" s="1"/>
  <c r="AI720"/>
  <c r="BG720" s="1"/>
  <c r="AH720"/>
  <c r="BF720" s="1"/>
  <c r="AI719"/>
  <c r="BG719" s="1"/>
  <c r="AH719"/>
  <c r="BF719" s="1"/>
  <c r="AI718"/>
  <c r="BG718" s="1"/>
  <c r="AH718"/>
  <c r="BF718" s="1"/>
  <c r="AI717"/>
  <c r="BG717" s="1"/>
  <c r="AH717"/>
  <c r="BF717" s="1"/>
  <c r="AI716"/>
  <c r="BG716" s="1"/>
  <c r="AH716"/>
  <c r="BF716" s="1"/>
  <c r="AI715"/>
  <c r="BG715" s="1"/>
  <c r="AH715"/>
  <c r="BF715" s="1"/>
  <c r="AI714"/>
  <c r="BG714" s="1"/>
  <c r="AH714"/>
  <c r="BF714" s="1"/>
  <c r="AI713"/>
  <c r="BG713" s="1"/>
  <c r="AH713"/>
  <c r="BF713" s="1"/>
  <c r="AI712"/>
  <c r="BG712" s="1"/>
  <c r="AH712"/>
  <c r="BF712" s="1"/>
  <c r="AI711"/>
  <c r="BG711" s="1"/>
  <c r="AH711"/>
  <c r="BF711" s="1"/>
  <c r="AI710"/>
  <c r="BG710" s="1"/>
  <c r="AH710"/>
  <c r="BF710" s="1"/>
  <c r="AI709"/>
  <c r="BG709" s="1"/>
  <c r="AH709"/>
  <c r="BF709" s="1"/>
  <c r="AI708"/>
  <c r="BG708" s="1"/>
  <c r="AH708"/>
  <c r="BF708" s="1"/>
  <c r="AI707"/>
  <c r="BG707" s="1"/>
  <c r="AH707"/>
  <c r="BF707" s="1"/>
  <c r="AI706"/>
  <c r="BG706" s="1"/>
  <c r="AH706"/>
  <c r="BF706" s="1"/>
  <c r="AI705"/>
  <c r="BG705" s="1"/>
  <c r="AH705"/>
  <c r="BF705" s="1"/>
  <c r="AI704"/>
  <c r="BG704" s="1"/>
  <c r="AH704"/>
  <c r="BF704" s="1"/>
  <c r="AI703"/>
  <c r="BG703" s="1"/>
  <c r="AH703"/>
  <c r="BF703" s="1"/>
  <c r="AI702"/>
  <c r="BG702" s="1"/>
  <c r="AH702"/>
  <c r="BF702" s="1"/>
  <c r="AI701"/>
  <c r="BG701" s="1"/>
  <c r="AH701"/>
  <c r="BF701" s="1"/>
  <c r="AI700"/>
  <c r="BG700" s="1"/>
  <c r="AH700"/>
  <c r="BF700" s="1"/>
  <c r="AI699"/>
  <c r="BG699" s="1"/>
  <c r="AH699"/>
  <c r="BF699" s="1"/>
  <c r="AI698"/>
  <c r="BG698" s="1"/>
  <c r="AH698"/>
  <c r="BF698" s="1"/>
  <c r="AI697"/>
  <c r="BG697" s="1"/>
  <c r="AH697"/>
  <c r="BF697" s="1"/>
  <c r="AI696"/>
  <c r="BG696" s="1"/>
  <c r="AH696"/>
  <c r="BF696" s="1"/>
  <c r="AI695"/>
  <c r="BG695" s="1"/>
  <c r="AH695"/>
  <c r="BF695" s="1"/>
  <c r="AI694"/>
  <c r="BG694" s="1"/>
  <c r="AH694"/>
  <c r="BF694" s="1"/>
  <c r="AI693"/>
  <c r="BG693" s="1"/>
  <c r="AH693"/>
  <c r="BF693" s="1"/>
  <c r="AI692"/>
  <c r="BG692" s="1"/>
  <c r="AH692"/>
  <c r="BF692" s="1"/>
  <c r="AI691"/>
  <c r="BG691" s="1"/>
  <c r="AH691"/>
  <c r="BF691" s="1"/>
  <c r="AI690"/>
  <c r="BG690" s="1"/>
  <c r="AH690"/>
  <c r="BF690" s="1"/>
  <c r="AI689"/>
  <c r="BG689" s="1"/>
  <c r="AH689"/>
  <c r="BF689" s="1"/>
  <c r="AI688"/>
  <c r="BG688" s="1"/>
  <c r="AH688"/>
  <c r="BF688" s="1"/>
  <c r="AI687"/>
  <c r="BG687" s="1"/>
  <c r="AH687"/>
  <c r="BF687" s="1"/>
  <c r="AI686"/>
  <c r="BG686" s="1"/>
  <c r="AH686"/>
  <c r="BF686" s="1"/>
  <c r="AI685"/>
  <c r="BG685" s="1"/>
  <c r="AH685"/>
  <c r="BF685" s="1"/>
  <c r="AI684"/>
  <c r="BG684" s="1"/>
  <c r="AH684"/>
  <c r="BF684" s="1"/>
  <c r="AI683"/>
  <c r="BG683" s="1"/>
  <c r="AH683"/>
  <c r="BF683" s="1"/>
  <c r="AI682"/>
  <c r="BG682" s="1"/>
  <c r="AH682"/>
  <c r="BF682" s="1"/>
  <c r="AI681"/>
  <c r="BG681" s="1"/>
  <c r="AH681"/>
  <c r="BF681" s="1"/>
  <c r="AI680"/>
  <c r="BG680" s="1"/>
  <c r="AH680"/>
  <c r="BF680" s="1"/>
  <c r="AI679"/>
  <c r="BG679" s="1"/>
  <c r="AH679"/>
  <c r="BF679" s="1"/>
  <c r="AI678"/>
  <c r="BG678" s="1"/>
  <c r="AH678"/>
  <c r="BF678" s="1"/>
  <c r="AI677"/>
  <c r="BG677" s="1"/>
  <c r="AH677"/>
  <c r="BF677" s="1"/>
  <c r="AI676"/>
  <c r="BG676" s="1"/>
  <c r="AH676"/>
  <c r="BF676" s="1"/>
  <c r="AI675"/>
  <c r="BG675" s="1"/>
  <c r="AH675"/>
  <c r="BF675" s="1"/>
  <c r="AI674"/>
  <c r="BG674" s="1"/>
  <c r="AH674"/>
  <c r="BF674" s="1"/>
  <c r="AI673"/>
  <c r="BG673" s="1"/>
  <c r="AH673"/>
  <c r="BF673" s="1"/>
  <c r="AI672"/>
  <c r="BG672" s="1"/>
  <c r="AH672"/>
  <c r="BF672" s="1"/>
  <c r="AI671"/>
  <c r="BG671" s="1"/>
  <c r="AH671"/>
  <c r="BF671" s="1"/>
  <c r="AI670"/>
  <c r="BG670" s="1"/>
  <c r="AH670"/>
  <c r="BF670" s="1"/>
  <c r="AI669"/>
  <c r="BG669" s="1"/>
  <c r="AH669"/>
  <c r="BF669" s="1"/>
  <c r="AI668"/>
  <c r="BG668" s="1"/>
  <c r="AH668"/>
  <c r="BF668" s="1"/>
  <c r="AI667"/>
  <c r="BG667" s="1"/>
  <c r="AH667"/>
  <c r="BF667" s="1"/>
  <c r="AI666"/>
  <c r="BG666" s="1"/>
  <c r="AH666"/>
  <c r="BF666" s="1"/>
  <c r="AI665"/>
  <c r="BG665" s="1"/>
  <c r="AH665"/>
  <c r="BF665" s="1"/>
  <c r="AI664"/>
  <c r="BG664" s="1"/>
  <c r="AH664"/>
  <c r="BF664" s="1"/>
  <c r="AI663"/>
  <c r="BG663" s="1"/>
  <c r="AH663"/>
  <c r="BF663" s="1"/>
  <c r="AI662"/>
  <c r="BG662" s="1"/>
  <c r="AH662"/>
  <c r="BF662" s="1"/>
  <c r="AI661"/>
  <c r="BG661" s="1"/>
  <c r="AH661"/>
  <c r="BF661" s="1"/>
  <c r="AI660"/>
  <c r="BG660" s="1"/>
  <c r="AH660"/>
  <c r="BF660" s="1"/>
  <c r="AI659"/>
  <c r="BG659" s="1"/>
  <c r="AH659"/>
  <c r="BF659" s="1"/>
  <c r="AI658"/>
  <c r="BG658" s="1"/>
  <c r="AH658"/>
  <c r="BF658" s="1"/>
  <c r="AI657"/>
  <c r="BG657" s="1"/>
  <c r="AH657"/>
  <c r="BF657" s="1"/>
  <c r="AI656"/>
  <c r="BG656" s="1"/>
  <c r="AH656"/>
  <c r="BF656" s="1"/>
  <c r="AI655"/>
  <c r="BG655" s="1"/>
  <c r="AH655"/>
  <c r="BF655" s="1"/>
  <c r="AI654"/>
  <c r="BG654" s="1"/>
  <c r="AH654"/>
  <c r="BF654" s="1"/>
  <c r="AI653"/>
  <c r="BG653" s="1"/>
  <c r="AH653"/>
  <c r="BF653" s="1"/>
  <c r="AI652"/>
  <c r="BG652" s="1"/>
  <c r="AH652"/>
  <c r="BF652" s="1"/>
  <c r="AI651"/>
  <c r="BG651" s="1"/>
  <c r="AH651"/>
  <c r="BF651" s="1"/>
  <c r="AI650"/>
  <c r="BG650" s="1"/>
  <c r="AH650"/>
  <c r="BF650" s="1"/>
  <c r="AI649"/>
  <c r="BG649" s="1"/>
  <c r="AH649"/>
  <c r="BF649" s="1"/>
  <c r="AI648"/>
  <c r="BG648" s="1"/>
  <c r="AH648"/>
  <c r="BF648" s="1"/>
  <c r="AI647"/>
  <c r="BG647" s="1"/>
  <c r="AH647"/>
  <c r="BF647" s="1"/>
  <c r="AI646"/>
  <c r="BG646" s="1"/>
  <c r="AH646"/>
  <c r="BF646" s="1"/>
  <c r="AI645"/>
  <c r="BG645" s="1"/>
  <c r="AH645"/>
  <c r="BF645" s="1"/>
  <c r="AI644"/>
  <c r="BG644" s="1"/>
  <c r="AH644"/>
  <c r="BF644" s="1"/>
  <c r="AI643"/>
  <c r="BG643" s="1"/>
  <c r="AH643"/>
  <c r="BF643" s="1"/>
  <c r="AI642"/>
  <c r="BG642" s="1"/>
  <c r="AH642"/>
  <c r="BF642" s="1"/>
  <c r="AI641"/>
  <c r="BG641" s="1"/>
  <c r="AH641"/>
  <c r="BF641" s="1"/>
  <c r="AI640"/>
  <c r="BG640" s="1"/>
  <c r="AH640"/>
  <c r="BF640" s="1"/>
  <c r="AI639"/>
  <c r="BG639" s="1"/>
  <c r="AH639"/>
  <c r="BF639" s="1"/>
  <c r="AI638"/>
  <c r="BG638" s="1"/>
  <c r="AH638"/>
  <c r="BF638" s="1"/>
  <c r="AI637"/>
  <c r="BG637" s="1"/>
  <c r="AH637"/>
  <c r="BF637" s="1"/>
  <c r="AI636"/>
  <c r="BG636" s="1"/>
  <c r="AH636"/>
  <c r="BF636" s="1"/>
  <c r="AI635"/>
  <c r="BG635" s="1"/>
  <c r="AH635"/>
  <c r="BF635" s="1"/>
  <c r="AI634"/>
  <c r="BG634" s="1"/>
  <c r="AH634"/>
  <c r="BF634" s="1"/>
  <c r="AI633"/>
  <c r="BG633" s="1"/>
  <c r="AH633"/>
  <c r="BF633" s="1"/>
  <c r="AI632"/>
  <c r="BG632" s="1"/>
  <c r="AH632"/>
  <c r="BF632" s="1"/>
  <c r="AI631"/>
  <c r="BG631" s="1"/>
  <c r="AH631"/>
  <c r="BF631" s="1"/>
  <c r="AI630"/>
  <c r="BG630" s="1"/>
  <c r="AH630"/>
  <c r="BF630" s="1"/>
  <c r="AI629"/>
  <c r="BG629" s="1"/>
  <c r="AH629"/>
  <c r="BF629" s="1"/>
  <c r="AI628"/>
  <c r="BG628" s="1"/>
  <c r="AH628"/>
  <c r="BF628" s="1"/>
  <c r="AI627"/>
  <c r="BG627" s="1"/>
  <c r="AH627"/>
  <c r="BF627" s="1"/>
  <c r="AI626"/>
  <c r="BG626" s="1"/>
  <c r="AH626"/>
  <c r="BF626" s="1"/>
  <c r="AI625"/>
  <c r="BG625" s="1"/>
  <c r="AH625"/>
  <c r="BF625" s="1"/>
  <c r="AI624"/>
  <c r="BG624" s="1"/>
  <c r="AH624"/>
  <c r="BF624" s="1"/>
  <c r="AI623"/>
  <c r="BG623" s="1"/>
  <c r="AH623"/>
  <c r="BF623" s="1"/>
  <c r="AI622"/>
  <c r="BG622" s="1"/>
  <c r="AH622"/>
  <c r="BF622" s="1"/>
  <c r="AI621"/>
  <c r="BG621" s="1"/>
  <c r="AH621"/>
  <c r="BF621" s="1"/>
  <c r="AI620"/>
  <c r="BG620" s="1"/>
  <c r="AH620"/>
  <c r="BF620" s="1"/>
  <c r="AI619"/>
  <c r="BG619" s="1"/>
  <c r="AH619"/>
  <c r="BF619" s="1"/>
  <c r="AI618"/>
  <c r="BG618" s="1"/>
  <c r="AH618"/>
  <c r="BF618" s="1"/>
  <c r="AI617"/>
  <c r="BG617" s="1"/>
  <c r="AH617"/>
  <c r="BF617" s="1"/>
  <c r="AI616"/>
  <c r="BG616" s="1"/>
  <c r="AH616"/>
  <c r="BF616" s="1"/>
  <c r="AI615"/>
  <c r="BG615" s="1"/>
  <c r="AH615"/>
  <c r="BF615" s="1"/>
  <c r="AI614"/>
  <c r="BG614" s="1"/>
  <c r="AH614"/>
  <c r="BF614" s="1"/>
  <c r="AI613"/>
  <c r="BG613" s="1"/>
  <c r="AH613"/>
  <c r="BF613" s="1"/>
  <c r="AI612"/>
  <c r="BG612" s="1"/>
  <c r="AH612"/>
  <c r="BF612" s="1"/>
  <c r="AI611"/>
  <c r="BG611" s="1"/>
  <c r="AH611"/>
  <c r="BF611" s="1"/>
  <c r="AI610"/>
  <c r="BG610" s="1"/>
  <c r="AH610"/>
  <c r="BF610" s="1"/>
  <c r="AI609"/>
  <c r="BG609" s="1"/>
  <c r="AH609"/>
  <c r="BF609" s="1"/>
  <c r="AI608"/>
  <c r="BG608" s="1"/>
  <c r="AH608"/>
  <c r="BF608" s="1"/>
  <c r="AI607"/>
  <c r="BG607" s="1"/>
  <c r="AH607"/>
  <c r="BF607" s="1"/>
  <c r="AI606"/>
  <c r="BG606" s="1"/>
  <c r="AH606"/>
  <c r="BF606" s="1"/>
  <c r="AI605"/>
  <c r="BG605" s="1"/>
  <c r="AH605"/>
  <c r="BF605" s="1"/>
  <c r="AI604"/>
  <c r="BG604" s="1"/>
  <c r="AH604"/>
  <c r="BF604" s="1"/>
  <c r="AI603"/>
  <c r="BG603" s="1"/>
  <c r="AH603"/>
  <c r="BF603" s="1"/>
  <c r="AI602"/>
  <c r="BG602" s="1"/>
  <c r="AH602"/>
  <c r="BF602" s="1"/>
  <c r="AI601"/>
  <c r="BG601" s="1"/>
  <c r="AH601"/>
  <c r="BF601" s="1"/>
  <c r="AI600"/>
  <c r="BG600" s="1"/>
  <c r="AH600"/>
  <c r="BF600" s="1"/>
  <c r="AI599"/>
  <c r="BG599" s="1"/>
  <c r="AH599"/>
  <c r="BF599" s="1"/>
  <c r="AI598"/>
  <c r="BG598" s="1"/>
  <c r="AH598"/>
  <c r="BF598" s="1"/>
  <c r="AI597"/>
  <c r="BG597" s="1"/>
  <c r="AH597"/>
  <c r="BF597" s="1"/>
  <c r="AI596"/>
  <c r="BG596" s="1"/>
  <c r="AH596"/>
  <c r="BF596" s="1"/>
  <c r="AI595"/>
  <c r="BG595" s="1"/>
  <c r="AH595"/>
  <c r="BF595" s="1"/>
  <c r="AI594"/>
  <c r="BG594" s="1"/>
  <c r="AH594"/>
  <c r="BF594" s="1"/>
  <c r="AI593"/>
  <c r="BG593" s="1"/>
  <c r="AH593"/>
  <c r="BF593" s="1"/>
  <c r="AI592"/>
  <c r="BG592" s="1"/>
  <c r="AH592"/>
  <c r="BF592" s="1"/>
  <c r="AI591"/>
  <c r="BG591" s="1"/>
  <c r="AH591"/>
  <c r="BF591" s="1"/>
  <c r="AI590"/>
  <c r="BG590" s="1"/>
  <c r="AH590"/>
  <c r="BF590" s="1"/>
  <c r="AI589"/>
  <c r="BG589" s="1"/>
  <c r="AH589"/>
  <c r="BF589" s="1"/>
  <c r="AI588"/>
  <c r="BG588" s="1"/>
  <c r="AH588"/>
  <c r="BF588" s="1"/>
  <c r="AI587"/>
  <c r="BG587" s="1"/>
  <c r="AH587"/>
  <c r="BF587" s="1"/>
  <c r="AI586"/>
  <c r="BG586" s="1"/>
  <c r="AH586"/>
  <c r="BF586" s="1"/>
  <c r="AI585"/>
  <c r="BG585" s="1"/>
  <c r="AH585"/>
  <c r="BF585" s="1"/>
  <c r="AI584"/>
  <c r="BG584" s="1"/>
  <c r="AH584"/>
  <c r="BF584" s="1"/>
  <c r="AI583"/>
  <c r="BG583" s="1"/>
  <c r="AH583"/>
  <c r="BF583" s="1"/>
  <c r="AI582"/>
  <c r="BG582" s="1"/>
  <c r="AH582"/>
  <c r="BF582" s="1"/>
  <c r="AI581"/>
  <c r="BG581" s="1"/>
  <c r="AH581"/>
  <c r="BF581" s="1"/>
  <c r="AI580"/>
  <c r="BG580" s="1"/>
  <c r="AH580"/>
  <c r="BF580" s="1"/>
  <c r="AI579"/>
  <c r="BG579" s="1"/>
  <c r="AH579"/>
  <c r="BF579" s="1"/>
  <c r="AI578"/>
  <c r="BG578" s="1"/>
  <c r="AH578"/>
  <c r="BF578" s="1"/>
  <c r="AI577"/>
  <c r="BG577" s="1"/>
  <c r="AH577"/>
  <c r="BF577" s="1"/>
  <c r="AI576"/>
  <c r="BG576" s="1"/>
  <c r="AH576"/>
  <c r="BF576" s="1"/>
  <c r="AI575"/>
  <c r="BG575" s="1"/>
  <c r="AH575"/>
  <c r="BF575" s="1"/>
  <c r="AI574"/>
  <c r="BG574" s="1"/>
  <c r="AH574"/>
  <c r="BF574" s="1"/>
  <c r="AI573"/>
  <c r="BG573" s="1"/>
  <c r="AH573"/>
  <c r="BF573" s="1"/>
  <c r="AI572"/>
  <c r="BG572" s="1"/>
  <c r="AH572"/>
  <c r="BF572" s="1"/>
  <c r="AI571"/>
  <c r="BG571" s="1"/>
  <c r="AH571"/>
  <c r="BF571" s="1"/>
  <c r="AI570"/>
  <c r="BG570" s="1"/>
  <c r="AH570"/>
  <c r="BF570" s="1"/>
  <c r="AI569"/>
  <c r="BG569" s="1"/>
  <c r="AH569"/>
  <c r="BF569" s="1"/>
  <c r="AI568"/>
  <c r="BG568" s="1"/>
  <c r="AH568"/>
  <c r="BF568" s="1"/>
  <c r="AI567"/>
  <c r="BG567" s="1"/>
  <c r="AH567"/>
  <c r="BF567" s="1"/>
  <c r="AI566"/>
  <c r="BG566" s="1"/>
  <c r="AH566"/>
  <c r="BF566" s="1"/>
  <c r="AI565"/>
  <c r="BG565" s="1"/>
  <c r="AH565"/>
  <c r="BF565" s="1"/>
  <c r="AI564"/>
  <c r="BG564" s="1"/>
  <c r="AH564"/>
  <c r="BF564" s="1"/>
  <c r="AI563"/>
  <c r="BG563" s="1"/>
  <c r="AH563"/>
  <c r="BF563" s="1"/>
  <c r="AI562"/>
  <c r="BG562" s="1"/>
  <c r="AH562"/>
  <c r="BF562" s="1"/>
  <c r="AI561"/>
  <c r="BG561" s="1"/>
  <c r="AH561"/>
  <c r="BF561" s="1"/>
  <c r="AI560"/>
  <c r="BG560" s="1"/>
  <c r="AH560"/>
  <c r="BF560" s="1"/>
  <c r="AI559"/>
  <c r="BG559" s="1"/>
  <c r="AH559"/>
  <c r="BF559" s="1"/>
  <c r="AI558"/>
  <c r="BG558" s="1"/>
  <c r="AH558"/>
  <c r="BF558" s="1"/>
  <c r="AI557"/>
  <c r="BG557" s="1"/>
  <c r="AH557"/>
  <c r="BF557" s="1"/>
  <c r="AI556"/>
  <c r="BG556" s="1"/>
  <c r="AH556"/>
  <c r="BF556" s="1"/>
  <c r="AI555"/>
  <c r="BG555" s="1"/>
  <c r="AH555"/>
  <c r="BF555" s="1"/>
  <c r="AI554"/>
  <c r="BG554" s="1"/>
  <c r="AH554"/>
  <c r="BF554" s="1"/>
  <c r="AI553"/>
  <c r="BG553" s="1"/>
  <c r="AH553"/>
  <c r="BF553" s="1"/>
  <c r="AI552"/>
  <c r="BG552" s="1"/>
  <c r="AH552"/>
  <c r="BF552" s="1"/>
  <c r="AI551"/>
  <c r="BG551" s="1"/>
  <c r="AH551"/>
  <c r="BF551" s="1"/>
  <c r="AI550"/>
  <c r="BG550" s="1"/>
  <c r="AH550"/>
  <c r="BF550" s="1"/>
  <c r="AI549"/>
  <c r="BG549" s="1"/>
  <c r="AH549"/>
  <c r="BF549" s="1"/>
  <c r="AI548"/>
  <c r="BG548" s="1"/>
  <c r="AH548"/>
  <c r="BF548" s="1"/>
  <c r="AI547"/>
  <c r="BG547" s="1"/>
  <c r="AH547"/>
  <c r="BF547" s="1"/>
  <c r="AI546"/>
  <c r="BG546" s="1"/>
  <c r="AH546"/>
  <c r="BF546" s="1"/>
  <c r="AI545"/>
  <c r="BG545" s="1"/>
  <c r="AH545"/>
  <c r="BF545" s="1"/>
  <c r="AI544"/>
  <c r="BG544" s="1"/>
  <c r="AH544"/>
  <c r="BF544" s="1"/>
  <c r="AI543"/>
  <c r="BG543" s="1"/>
  <c r="AH543"/>
  <c r="BF543" s="1"/>
  <c r="AI542"/>
  <c r="BG542" s="1"/>
  <c r="AH542"/>
  <c r="BF542" s="1"/>
  <c r="AI541"/>
  <c r="BG541" s="1"/>
  <c r="AH541"/>
  <c r="BF541" s="1"/>
  <c r="AI540"/>
  <c r="BG540" s="1"/>
  <c r="AH540"/>
  <c r="BF540" s="1"/>
  <c r="AI539"/>
  <c r="BG539" s="1"/>
  <c r="AH539"/>
  <c r="BF539" s="1"/>
  <c r="AI538"/>
  <c r="BG538" s="1"/>
  <c r="AH538"/>
  <c r="BF538" s="1"/>
  <c r="AI537"/>
  <c r="BG537" s="1"/>
  <c r="AH537"/>
  <c r="BF537" s="1"/>
  <c r="AI536"/>
  <c r="BG536" s="1"/>
  <c r="AH536"/>
  <c r="BF536" s="1"/>
  <c r="AI535"/>
  <c r="BG535" s="1"/>
  <c r="AH535"/>
  <c r="BF535" s="1"/>
  <c r="AI534"/>
  <c r="BG534" s="1"/>
  <c r="AH534"/>
  <c r="BF534" s="1"/>
  <c r="AI533"/>
  <c r="BG533" s="1"/>
  <c r="AH533"/>
  <c r="BF533" s="1"/>
  <c r="AI532"/>
  <c r="BG532" s="1"/>
  <c r="AH532"/>
  <c r="BF532" s="1"/>
  <c r="AI531"/>
  <c r="BG531" s="1"/>
  <c r="AH531"/>
  <c r="BF531" s="1"/>
  <c r="AI530"/>
  <c r="BG530" s="1"/>
  <c r="AH530"/>
  <c r="BF530" s="1"/>
  <c r="AI529"/>
  <c r="BG529" s="1"/>
  <c r="AH529"/>
  <c r="BF529" s="1"/>
  <c r="AI528"/>
  <c r="BG528" s="1"/>
  <c r="AH528"/>
  <c r="BF528" s="1"/>
  <c r="AI527"/>
  <c r="BG527" s="1"/>
  <c r="AH527"/>
  <c r="BF527" s="1"/>
  <c r="AI526"/>
  <c r="BG526" s="1"/>
  <c r="AH526"/>
  <c r="BF526" s="1"/>
  <c r="AI525"/>
  <c r="BG525" s="1"/>
  <c r="AH525"/>
  <c r="BF525" s="1"/>
  <c r="AI524"/>
  <c r="BG524" s="1"/>
  <c r="AH524"/>
  <c r="BF524" s="1"/>
  <c r="AI523"/>
  <c r="BG523" s="1"/>
  <c r="AH523"/>
  <c r="BF523" s="1"/>
  <c r="AI522"/>
  <c r="BG522" s="1"/>
  <c r="AH522"/>
  <c r="BF522" s="1"/>
  <c r="AI521"/>
  <c r="BG521" s="1"/>
  <c r="AH521"/>
  <c r="BF521" s="1"/>
  <c r="AI520"/>
  <c r="BG520" s="1"/>
  <c r="AH520"/>
  <c r="BF520" s="1"/>
  <c r="AI519"/>
  <c r="BG519" s="1"/>
  <c r="AH519"/>
  <c r="BF519" s="1"/>
  <c r="AI518"/>
  <c r="BG518" s="1"/>
  <c r="AH518"/>
  <c r="BF518" s="1"/>
  <c r="AI517"/>
  <c r="BG517" s="1"/>
  <c r="AH517"/>
  <c r="BF517" s="1"/>
  <c r="AI516"/>
  <c r="BG516" s="1"/>
  <c r="AH516"/>
  <c r="BF516" s="1"/>
  <c r="AI515"/>
  <c r="BG515" s="1"/>
  <c r="AH515"/>
  <c r="BF515" s="1"/>
  <c r="AI514"/>
  <c r="BG514" s="1"/>
  <c r="AH514"/>
  <c r="BF514" s="1"/>
  <c r="AI513"/>
  <c r="BG513" s="1"/>
  <c r="AH513"/>
  <c r="BF513" s="1"/>
  <c r="AI512"/>
  <c r="BG512" s="1"/>
  <c r="AH512"/>
  <c r="BF512" s="1"/>
  <c r="AI511"/>
  <c r="BG511" s="1"/>
  <c r="AH511"/>
  <c r="BF511" s="1"/>
  <c r="AI510"/>
  <c r="BG510" s="1"/>
  <c r="AH510"/>
  <c r="BF510" s="1"/>
  <c r="AI509"/>
  <c r="BG509" s="1"/>
  <c r="AH509"/>
  <c r="BF509" s="1"/>
  <c r="AI508"/>
  <c r="BG508" s="1"/>
  <c r="AH508"/>
  <c r="BF508" s="1"/>
  <c r="AI507"/>
  <c r="BG507" s="1"/>
  <c r="AH507"/>
  <c r="BF507" s="1"/>
  <c r="AI506"/>
  <c r="BG506" s="1"/>
  <c r="AH506"/>
  <c r="BF506" s="1"/>
  <c r="AI505"/>
  <c r="BG505" s="1"/>
  <c r="AH505"/>
  <c r="BF505" s="1"/>
  <c r="AI504"/>
  <c r="BG504" s="1"/>
  <c r="AH504"/>
  <c r="BF504" s="1"/>
  <c r="AI503"/>
  <c r="BG503" s="1"/>
  <c r="AH503"/>
  <c r="BF503" s="1"/>
  <c r="AI502"/>
  <c r="BG502" s="1"/>
  <c r="AH502"/>
  <c r="BF502" s="1"/>
  <c r="AI501"/>
  <c r="BG501" s="1"/>
  <c r="AH501"/>
  <c r="BF501" s="1"/>
  <c r="AI500"/>
  <c r="BG500" s="1"/>
  <c r="AH500"/>
  <c r="BF500" s="1"/>
  <c r="AI499"/>
  <c r="BG499" s="1"/>
  <c r="AH499"/>
  <c r="BF499" s="1"/>
  <c r="AI498"/>
  <c r="BG498" s="1"/>
  <c r="AH498"/>
  <c r="BF498" s="1"/>
  <c r="AI497"/>
  <c r="BG497" s="1"/>
  <c r="AH497"/>
  <c r="BF497" s="1"/>
  <c r="AI496"/>
  <c r="BG496" s="1"/>
  <c r="AH496"/>
  <c r="BF496" s="1"/>
  <c r="AI495"/>
  <c r="BG495" s="1"/>
  <c r="AH495"/>
  <c r="BF495" s="1"/>
  <c r="AI494"/>
  <c r="BG494" s="1"/>
  <c r="AH494"/>
  <c r="BF494" s="1"/>
  <c r="AI493"/>
  <c r="BG493" s="1"/>
  <c r="AH493"/>
  <c r="BF493" s="1"/>
  <c r="AI492"/>
  <c r="BG492" s="1"/>
  <c r="AH492"/>
  <c r="BF492" s="1"/>
  <c r="AI491"/>
  <c r="BG491" s="1"/>
  <c r="AH491"/>
  <c r="BF491" s="1"/>
  <c r="AI490"/>
  <c r="BG490" s="1"/>
  <c r="AH490"/>
  <c r="BF490" s="1"/>
  <c r="AI489"/>
  <c r="BG489" s="1"/>
  <c r="AH489"/>
  <c r="BF489" s="1"/>
  <c r="AI488"/>
  <c r="BG488" s="1"/>
  <c r="AH488"/>
  <c r="BF488" s="1"/>
  <c r="AI487"/>
  <c r="BG487" s="1"/>
  <c r="AH487"/>
  <c r="BF487" s="1"/>
  <c r="AI486"/>
  <c r="BG486" s="1"/>
  <c r="AH486"/>
  <c r="BF486" s="1"/>
  <c r="AI485"/>
  <c r="BG485" s="1"/>
  <c r="AH485"/>
  <c r="BF485" s="1"/>
  <c r="AI484"/>
  <c r="BG484" s="1"/>
  <c r="AH484"/>
  <c r="BF484" s="1"/>
  <c r="AI483"/>
  <c r="BG483" s="1"/>
  <c r="AH483"/>
  <c r="BF483" s="1"/>
  <c r="AI482"/>
  <c r="BG482" s="1"/>
  <c r="AH482"/>
  <c r="BF482" s="1"/>
  <c r="AI481"/>
  <c r="BG481" s="1"/>
  <c r="AH481"/>
  <c r="BF481" s="1"/>
  <c r="AI480"/>
  <c r="BG480" s="1"/>
  <c r="AH480"/>
  <c r="BF480" s="1"/>
  <c r="AI479"/>
  <c r="BG479" s="1"/>
  <c r="AH479"/>
  <c r="BF479" s="1"/>
  <c r="AI478"/>
  <c r="BG478" s="1"/>
  <c r="AH478"/>
  <c r="BF478" s="1"/>
  <c r="AI477"/>
  <c r="BG477" s="1"/>
  <c r="AH477"/>
  <c r="BF477" s="1"/>
  <c r="AI476"/>
  <c r="BG476" s="1"/>
  <c r="AH476"/>
  <c r="BF476" s="1"/>
  <c r="AI475"/>
  <c r="BG475" s="1"/>
  <c r="AH475"/>
  <c r="BF475" s="1"/>
  <c r="AI474"/>
  <c r="BG474" s="1"/>
  <c r="AH474"/>
  <c r="BF474" s="1"/>
  <c r="AI473"/>
  <c r="BG473" s="1"/>
  <c r="AH473"/>
  <c r="BF473" s="1"/>
  <c r="AI472"/>
  <c r="BG472" s="1"/>
  <c r="AH472"/>
  <c r="BF472" s="1"/>
  <c r="AI471"/>
  <c r="BG471" s="1"/>
  <c r="AH471"/>
  <c r="BF471" s="1"/>
  <c r="AI470"/>
  <c r="BG470" s="1"/>
  <c r="AH470"/>
  <c r="BF470" s="1"/>
  <c r="AI469"/>
  <c r="BG469" s="1"/>
  <c r="AH469"/>
  <c r="BF469" s="1"/>
  <c r="AI468"/>
  <c r="BG468" s="1"/>
  <c r="AH468"/>
  <c r="BF468" s="1"/>
  <c r="AI467"/>
  <c r="BG467" s="1"/>
  <c r="AH467"/>
  <c r="BF467" s="1"/>
  <c r="AI466"/>
  <c r="BG466" s="1"/>
  <c r="AH466"/>
  <c r="BF466" s="1"/>
  <c r="AI465"/>
  <c r="BG465" s="1"/>
  <c r="AH465"/>
  <c r="BF465" s="1"/>
  <c r="AI464"/>
  <c r="BG464" s="1"/>
  <c r="AH464"/>
  <c r="BF464" s="1"/>
  <c r="AI463"/>
  <c r="BG463" s="1"/>
  <c r="AH463"/>
  <c r="BF463" s="1"/>
  <c r="AI462"/>
  <c r="BG462" s="1"/>
  <c r="AH462"/>
  <c r="BF462" s="1"/>
  <c r="AI461"/>
  <c r="BG461" s="1"/>
  <c r="AH461"/>
  <c r="BF461" s="1"/>
  <c r="AI460"/>
  <c r="BG460" s="1"/>
  <c r="AH460"/>
  <c r="BF460" s="1"/>
  <c r="AI459"/>
  <c r="BG459" s="1"/>
  <c r="AH459"/>
  <c r="BF459" s="1"/>
  <c r="AI458"/>
  <c r="BG458" s="1"/>
  <c r="AH458"/>
  <c r="BF458" s="1"/>
  <c r="AI457"/>
  <c r="BG457" s="1"/>
  <c r="AH457"/>
  <c r="BF457" s="1"/>
  <c r="AI456"/>
  <c r="BG456" s="1"/>
  <c r="AH456"/>
  <c r="BF456" s="1"/>
  <c r="AI455"/>
  <c r="BG455" s="1"/>
  <c r="AH455"/>
  <c r="BF455" s="1"/>
  <c r="AI454"/>
  <c r="BG454" s="1"/>
  <c r="AH454"/>
  <c r="BF454" s="1"/>
  <c r="AI453"/>
  <c r="BG453" s="1"/>
  <c r="AH453"/>
  <c r="BF453" s="1"/>
  <c r="AI452"/>
  <c r="BG452" s="1"/>
  <c r="AH452"/>
  <c r="BF452" s="1"/>
  <c r="AI451"/>
  <c r="BG451" s="1"/>
  <c r="AH451"/>
  <c r="BF451" s="1"/>
  <c r="AI450"/>
  <c r="BG450" s="1"/>
  <c r="AH450"/>
  <c r="BF450" s="1"/>
  <c r="AI449"/>
  <c r="BG449" s="1"/>
  <c r="AH449"/>
  <c r="BF449" s="1"/>
  <c r="AI448"/>
  <c r="BG448" s="1"/>
  <c r="AH448"/>
  <c r="BF448" s="1"/>
  <c r="AI447"/>
  <c r="BG447" s="1"/>
  <c r="AH447"/>
  <c r="BF447" s="1"/>
  <c r="AI446"/>
  <c r="BG446" s="1"/>
  <c r="AH446"/>
  <c r="BF446" s="1"/>
  <c r="AI445"/>
  <c r="BG445" s="1"/>
  <c r="AH445"/>
  <c r="BF445" s="1"/>
  <c r="AI444"/>
  <c r="BG444" s="1"/>
  <c r="AH444"/>
  <c r="BF444" s="1"/>
  <c r="AI443"/>
  <c r="BG443" s="1"/>
  <c r="AH443"/>
  <c r="BF443" s="1"/>
  <c r="AI442"/>
  <c r="BG442" s="1"/>
  <c r="AH442"/>
  <c r="BF442" s="1"/>
  <c r="AI441"/>
  <c r="BG441" s="1"/>
  <c r="AH441"/>
  <c r="BF441" s="1"/>
  <c r="AI440"/>
  <c r="BG440" s="1"/>
  <c r="AH440"/>
  <c r="BF440" s="1"/>
  <c r="AI439"/>
  <c r="BG439" s="1"/>
  <c r="AH439"/>
  <c r="BF439" s="1"/>
  <c r="AI438"/>
  <c r="BG438" s="1"/>
  <c r="AH438"/>
  <c r="BF438" s="1"/>
  <c r="AI437"/>
  <c r="BG437" s="1"/>
  <c r="AH437"/>
  <c r="BF437" s="1"/>
  <c r="AI436"/>
  <c r="BG436" s="1"/>
  <c r="AH436"/>
  <c r="BF436" s="1"/>
  <c r="AI435"/>
  <c r="BG435" s="1"/>
  <c r="AH435"/>
  <c r="BF435" s="1"/>
  <c r="AI434"/>
  <c r="BG434" s="1"/>
  <c r="AH434"/>
  <c r="BF434" s="1"/>
  <c r="AI433"/>
  <c r="BG433" s="1"/>
  <c r="AH433"/>
  <c r="BF433" s="1"/>
  <c r="AI432"/>
  <c r="BG432" s="1"/>
  <c r="AH432"/>
  <c r="BF432" s="1"/>
  <c r="AI431"/>
  <c r="BG431" s="1"/>
  <c r="AH431"/>
  <c r="BF431" s="1"/>
  <c r="AI430"/>
  <c r="BG430" s="1"/>
  <c r="AH430"/>
  <c r="BF430" s="1"/>
  <c r="AI429"/>
  <c r="BG429" s="1"/>
  <c r="AH429"/>
  <c r="BF429" s="1"/>
  <c r="AI428"/>
  <c r="BG428" s="1"/>
  <c r="AH428"/>
  <c r="BF428" s="1"/>
  <c r="AI427"/>
  <c r="BG427" s="1"/>
  <c r="AH427"/>
  <c r="BF427" s="1"/>
  <c r="AI426"/>
  <c r="BG426" s="1"/>
  <c r="AH426"/>
  <c r="BF426" s="1"/>
  <c r="AI425"/>
  <c r="BG425" s="1"/>
  <c r="AH425"/>
  <c r="BF425" s="1"/>
  <c r="AI424"/>
  <c r="BG424" s="1"/>
  <c r="AH424"/>
  <c r="BF424" s="1"/>
  <c r="AI423"/>
  <c r="BG423" s="1"/>
  <c r="AH423"/>
  <c r="BF423" s="1"/>
  <c r="AI422"/>
  <c r="BG422" s="1"/>
  <c r="AH422"/>
  <c r="BF422" s="1"/>
  <c r="AI421"/>
  <c r="BG421" s="1"/>
  <c r="AH421"/>
  <c r="BF421" s="1"/>
  <c r="AI420"/>
  <c r="BG420" s="1"/>
  <c r="AH420"/>
  <c r="BF420" s="1"/>
  <c r="AI419"/>
  <c r="BG419" s="1"/>
  <c r="AH419"/>
  <c r="BF419" s="1"/>
  <c r="AI418"/>
  <c r="BG418" s="1"/>
  <c r="AH418"/>
  <c r="BF418" s="1"/>
  <c r="AI417"/>
  <c r="BG417" s="1"/>
  <c r="AH417"/>
  <c r="BF417" s="1"/>
  <c r="AI416"/>
  <c r="BG416" s="1"/>
  <c r="AH416"/>
  <c r="BF416" s="1"/>
  <c r="AI415"/>
  <c r="BG415" s="1"/>
  <c r="AH415"/>
  <c r="BF415" s="1"/>
  <c r="AI414"/>
  <c r="BG414" s="1"/>
  <c r="AH414"/>
  <c r="BF414" s="1"/>
  <c r="AI413"/>
  <c r="BG413" s="1"/>
  <c r="AH413"/>
  <c r="BF413" s="1"/>
  <c r="AI412"/>
  <c r="BG412" s="1"/>
  <c r="AH412"/>
  <c r="BF412" s="1"/>
  <c r="AI411"/>
  <c r="BG411" s="1"/>
  <c r="AH411"/>
  <c r="BF411" s="1"/>
  <c r="AI410"/>
  <c r="BG410" s="1"/>
  <c r="AH410"/>
  <c r="BF410" s="1"/>
  <c r="AI409"/>
  <c r="BG409" s="1"/>
  <c r="AH409"/>
  <c r="BF409" s="1"/>
  <c r="AI408"/>
  <c r="BG408" s="1"/>
  <c r="AH408"/>
  <c r="BF408" s="1"/>
  <c r="AI407"/>
  <c r="BG407" s="1"/>
  <c r="AH407"/>
  <c r="BF407" s="1"/>
  <c r="AI406"/>
  <c r="BG406" s="1"/>
  <c r="AH406"/>
  <c r="BF406" s="1"/>
  <c r="AI405"/>
  <c r="BG405" s="1"/>
  <c r="AH405"/>
  <c r="BF405" s="1"/>
  <c r="AI404"/>
  <c r="BG404" s="1"/>
  <c r="AH404"/>
  <c r="BF404" s="1"/>
  <c r="AI403"/>
  <c r="BG403" s="1"/>
  <c r="AH403"/>
  <c r="BF403" s="1"/>
  <c r="AI402"/>
  <c r="BG402" s="1"/>
  <c r="AH402"/>
  <c r="BF402" s="1"/>
  <c r="AI401"/>
  <c r="BG401" s="1"/>
  <c r="AH401"/>
  <c r="BF401" s="1"/>
  <c r="AI400"/>
  <c r="BG400" s="1"/>
  <c r="AH400"/>
  <c r="BF400" s="1"/>
  <c r="AI399"/>
  <c r="BG399" s="1"/>
  <c r="AH399"/>
  <c r="BF399" s="1"/>
  <c r="AI398"/>
  <c r="BG398" s="1"/>
  <c r="AH398"/>
  <c r="BF398" s="1"/>
  <c r="AI397"/>
  <c r="BG397" s="1"/>
  <c r="AH397"/>
  <c r="BF397" s="1"/>
  <c r="AI396"/>
  <c r="BG396" s="1"/>
  <c r="AH396"/>
  <c r="BF396" s="1"/>
  <c r="AI395"/>
  <c r="BG395" s="1"/>
  <c r="AH395"/>
  <c r="BF395" s="1"/>
  <c r="AI394"/>
  <c r="BG394" s="1"/>
  <c r="AH394"/>
  <c r="BF394" s="1"/>
  <c r="AI393"/>
  <c r="BG393" s="1"/>
  <c r="AH393"/>
  <c r="BF393" s="1"/>
  <c r="AI392"/>
  <c r="BG392" s="1"/>
  <c r="AH392"/>
  <c r="BF392" s="1"/>
  <c r="AI391"/>
  <c r="BG391" s="1"/>
  <c r="AH391"/>
  <c r="BF391" s="1"/>
  <c r="AI390"/>
  <c r="BG390" s="1"/>
  <c r="AH390"/>
  <c r="BF390" s="1"/>
  <c r="AI389"/>
  <c r="BG389" s="1"/>
  <c r="AH389"/>
  <c r="BF389" s="1"/>
  <c r="AI388"/>
  <c r="BG388" s="1"/>
  <c r="AH388"/>
  <c r="BF388" s="1"/>
  <c r="AI387"/>
  <c r="BG387" s="1"/>
  <c r="AH387"/>
  <c r="BF387" s="1"/>
  <c r="AI386"/>
  <c r="BG386" s="1"/>
  <c r="AH386"/>
  <c r="BF386" s="1"/>
  <c r="AI385"/>
  <c r="BG385" s="1"/>
  <c r="AH385"/>
  <c r="BF385" s="1"/>
  <c r="AI384"/>
  <c r="BG384" s="1"/>
  <c r="AH384"/>
  <c r="BF384" s="1"/>
  <c r="AI383"/>
  <c r="BG383" s="1"/>
  <c r="AH383"/>
  <c r="BF383" s="1"/>
  <c r="AI382"/>
  <c r="BG382" s="1"/>
  <c r="AH382"/>
  <c r="BF382" s="1"/>
  <c r="AI381"/>
  <c r="BG381" s="1"/>
  <c r="AH381"/>
  <c r="BF381" s="1"/>
  <c r="AI380"/>
  <c r="BG380" s="1"/>
  <c r="AH380"/>
  <c r="BF380" s="1"/>
  <c r="AI379"/>
  <c r="BG379" s="1"/>
  <c r="AH379"/>
  <c r="BF379" s="1"/>
  <c r="AI378"/>
  <c r="BG378" s="1"/>
  <c r="AH378"/>
  <c r="BF378" s="1"/>
  <c r="AI377"/>
  <c r="BG377" s="1"/>
  <c r="AH377"/>
  <c r="BF377" s="1"/>
  <c r="AI376"/>
  <c r="BG376" s="1"/>
  <c r="AH376"/>
  <c r="BF376" s="1"/>
  <c r="AI375"/>
  <c r="BG375" s="1"/>
  <c r="AH375"/>
  <c r="BF375" s="1"/>
  <c r="AI374"/>
  <c r="BG374" s="1"/>
  <c r="AH374"/>
  <c r="BF374" s="1"/>
  <c r="AI373"/>
  <c r="BG373" s="1"/>
  <c r="AH373"/>
  <c r="BF373" s="1"/>
  <c r="AI372"/>
  <c r="BG372" s="1"/>
  <c r="AH372"/>
  <c r="BF372" s="1"/>
  <c r="AI371"/>
  <c r="BG371" s="1"/>
  <c r="AH371"/>
  <c r="BF371" s="1"/>
  <c r="AI370"/>
  <c r="BG370" s="1"/>
  <c r="AH370"/>
  <c r="BF370" s="1"/>
  <c r="AI369"/>
  <c r="BG369" s="1"/>
  <c r="AH369"/>
  <c r="BF369" s="1"/>
  <c r="AI368"/>
  <c r="BG368" s="1"/>
  <c r="AH368"/>
  <c r="BF368" s="1"/>
  <c r="AI367"/>
  <c r="BG367" s="1"/>
  <c r="AH367"/>
  <c r="BF367" s="1"/>
  <c r="AI366"/>
  <c r="BG366" s="1"/>
  <c r="AH366"/>
  <c r="BF366" s="1"/>
  <c r="AI365"/>
  <c r="BG365" s="1"/>
  <c r="AH365"/>
  <c r="BF365" s="1"/>
  <c r="AI364"/>
  <c r="BG364" s="1"/>
  <c r="AH364"/>
  <c r="BF364" s="1"/>
  <c r="AI363"/>
  <c r="BG363" s="1"/>
  <c r="AH363"/>
  <c r="BF363" s="1"/>
  <c r="AI362"/>
  <c r="BG362" s="1"/>
  <c r="AH362"/>
  <c r="BF362" s="1"/>
  <c r="AI361"/>
  <c r="BG361" s="1"/>
  <c r="AH361"/>
  <c r="BF361" s="1"/>
  <c r="AI360"/>
  <c r="BG360" s="1"/>
  <c r="AH360"/>
  <c r="BF360" s="1"/>
  <c r="AI359"/>
  <c r="BG359" s="1"/>
  <c r="AH359"/>
  <c r="BF359" s="1"/>
  <c r="AI358"/>
  <c r="BG358" s="1"/>
  <c r="AH358"/>
  <c r="BF358" s="1"/>
  <c r="AI357"/>
  <c r="BG357" s="1"/>
  <c r="AH357"/>
  <c r="BF357" s="1"/>
  <c r="AI356"/>
  <c r="BG356" s="1"/>
  <c r="AH356"/>
  <c r="BF356" s="1"/>
  <c r="AI355"/>
  <c r="BG355" s="1"/>
  <c r="AH355"/>
  <c r="BF355" s="1"/>
  <c r="AI354"/>
  <c r="BG354" s="1"/>
  <c r="AH354"/>
  <c r="BF354" s="1"/>
  <c r="AI353"/>
  <c r="BG353" s="1"/>
  <c r="AH353"/>
  <c r="BF353" s="1"/>
  <c r="AI352"/>
  <c r="BG352" s="1"/>
  <c r="AH352"/>
  <c r="BF352" s="1"/>
  <c r="AI351"/>
  <c r="BG351" s="1"/>
  <c r="AH351"/>
  <c r="BF351" s="1"/>
  <c r="AI350"/>
  <c r="BG350" s="1"/>
  <c r="AH350"/>
  <c r="BF350" s="1"/>
  <c r="AI349"/>
  <c r="BG349" s="1"/>
  <c r="AH349"/>
  <c r="BF349" s="1"/>
  <c r="AI348"/>
  <c r="BG348" s="1"/>
  <c r="AH348"/>
  <c r="BF348" s="1"/>
  <c r="AI347"/>
  <c r="BG347" s="1"/>
  <c r="AH347"/>
  <c r="BF347" s="1"/>
  <c r="AI346"/>
  <c r="BG346" s="1"/>
  <c r="AH346"/>
  <c r="BF346" s="1"/>
  <c r="AI345"/>
  <c r="BG345" s="1"/>
  <c r="AH345"/>
  <c r="BF345" s="1"/>
  <c r="AI344"/>
  <c r="BG344" s="1"/>
  <c r="AH344"/>
  <c r="BF344" s="1"/>
  <c r="AI343"/>
  <c r="BG343" s="1"/>
  <c r="AH343"/>
  <c r="BF343" s="1"/>
  <c r="AI342"/>
  <c r="BG342" s="1"/>
  <c r="AH342"/>
  <c r="BF342" s="1"/>
  <c r="AI341"/>
  <c r="BG341" s="1"/>
  <c r="AH341"/>
  <c r="BF341" s="1"/>
  <c r="AI340"/>
  <c r="BG340" s="1"/>
  <c r="AH340"/>
  <c r="BF340" s="1"/>
  <c r="AI339"/>
  <c r="BG339" s="1"/>
  <c r="AH339"/>
  <c r="BF339" s="1"/>
  <c r="AI338"/>
  <c r="BG338" s="1"/>
  <c r="AH338"/>
  <c r="BF338" s="1"/>
  <c r="AI337"/>
  <c r="BG337" s="1"/>
  <c r="AH337"/>
  <c r="BF337" s="1"/>
  <c r="AI336"/>
  <c r="BG336" s="1"/>
  <c r="AH336"/>
  <c r="BF336" s="1"/>
  <c r="AI335"/>
  <c r="BG335" s="1"/>
  <c r="AH335"/>
  <c r="BF335" s="1"/>
  <c r="AI334"/>
  <c r="BG334" s="1"/>
  <c r="AH334"/>
  <c r="BF334" s="1"/>
  <c r="AI333"/>
  <c r="BG333" s="1"/>
  <c r="AH333"/>
  <c r="BF333" s="1"/>
  <c r="AI332"/>
  <c r="BG332" s="1"/>
  <c r="AH332"/>
  <c r="BF332" s="1"/>
  <c r="AI331"/>
  <c r="BG331" s="1"/>
  <c r="AH331"/>
  <c r="BF331" s="1"/>
  <c r="AI330"/>
  <c r="BG330" s="1"/>
  <c r="AH330"/>
  <c r="BF330" s="1"/>
  <c r="AI329"/>
  <c r="BG329" s="1"/>
  <c r="AH329"/>
  <c r="BF329" s="1"/>
  <c r="AI328"/>
  <c r="BG328" s="1"/>
  <c r="AH328"/>
  <c r="BF328" s="1"/>
  <c r="AI327"/>
  <c r="BG327" s="1"/>
  <c r="AH327"/>
  <c r="BF327" s="1"/>
  <c r="AI326"/>
  <c r="BG326" s="1"/>
  <c r="AH326"/>
  <c r="BF326" s="1"/>
  <c r="AI325"/>
  <c r="BG325" s="1"/>
  <c r="AH325"/>
  <c r="BF325" s="1"/>
  <c r="AI324"/>
  <c r="BG324" s="1"/>
  <c r="AH324"/>
  <c r="BF324" s="1"/>
  <c r="AI323"/>
  <c r="BG323" s="1"/>
  <c r="AH323"/>
  <c r="BF323" s="1"/>
  <c r="AI322"/>
  <c r="BG322" s="1"/>
  <c r="AH322"/>
  <c r="BF322" s="1"/>
  <c r="AI321"/>
  <c r="BG321" s="1"/>
  <c r="AH321"/>
  <c r="BF321" s="1"/>
  <c r="AI320"/>
  <c r="BG320" s="1"/>
  <c r="AH320"/>
  <c r="BF320" s="1"/>
  <c r="AI319"/>
  <c r="BG319" s="1"/>
  <c r="AH319"/>
  <c r="BF319" s="1"/>
  <c r="AI318"/>
  <c r="BG318" s="1"/>
  <c r="AH318"/>
  <c r="BF318" s="1"/>
  <c r="AI317"/>
  <c r="BG317" s="1"/>
  <c r="AH317"/>
  <c r="BF317" s="1"/>
  <c r="AI316"/>
  <c r="BG316" s="1"/>
  <c r="AH316"/>
  <c r="BF316" s="1"/>
  <c r="AI315"/>
  <c r="BG315" s="1"/>
  <c r="AH315"/>
  <c r="BF315" s="1"/>
  <c r="AI314"/>
  <c r="BG314" s="1"/>
  <c r="AH314"/>
  <c r="BF314" s="1"/>
  <c r="AI313"/>
  <c r="BG313" s="1"/>
  <c r="AH313"/>
  <c r="BF313" s="1"/>
  <c r="AI312"/>
  <c r="BG312" s="1"/>
  <c r="AH312"/>
  <c r="BF312" s="1"/>
  <c r="AI311"/>
  <c r="BG311" s="1"/>
  <c r="AH311"/>
  <c r="BF311" s="1"/>
  <c r="AI310"/>
  <c r="BG310" s="1"/>
  <c r="AH310"/>
  <c r="BF310" s="1"/>
  <c r="AI309"/>
  <c r="BG309" s="1"/>
  <c r="AH309"/>
  <c r="BF309" s="1"/>
  <c r="AI308"/>
  <c r="BG308" s="1"/>
  <c r="AH308"/>
  <c r="BF308" s="1"/>
  <c r="AI307"/>
  <c r="BG307" s="1"/>
  <c r="AH307"/>
  <c r="BF307" s="1"/>
  <c r="AI306"/>
  <c r="BG306" s="1"/>
  <c r="AH306"/>
  <c r="BF306" s="1"/>
  <c r="AI305"/>
  <c r="BG305" s="1"/>
  <c r="AH305"/>
  <c r="BF305" s="1"/>
  <c r="AI304"/>
  <c r="BG304" s="1"/>
  <c r="AH304"/>
  <c r="BF304" s="1"/>
  <c r="AI303"/>
  <c r="BG303" s="1"/>
  <c r="AH303"/>
  <c r="BF303" s="1"/>
  <c r="AI302"/>
  <c r="BG302" s="1"/>
  <c r="AH302"/>
  <c r="BF302" s="1"/>
  <c r="AI301"/>
  <c r="BG301" s="1"/>
  <c r="AH301"/>
  <c r="BF301" s="1"/>
  <c r="AI300"/>
  <c r="BG300" s="1"/>
  <c r="AH300"/>
  <c r="BF300" s="1"/>
  <c r="AI299"/>
  <c r="BG299" s="1"/>
  <c r="AH299"/>
  <c r="BF299" s="1"/>
  <c r="AI298"/>
  <c r="BG298" s="1"/>
  <c r="AH298"/>
  <c r="BF298" s="1"/>
  <c r="AI297"/>
  <c r="BG297" s="1"/>
  <c r="AH297"/>
  <c r="BF297" s="1"/>
  <c r="AI296"/>
  <c r="BG296" s="1"/>
  <c r="AH296"/>
  <c r="BF296" s="1"/>
  <c r="AI295"/>
  <c r="BG295" s="1"/>
  <c r="AH295"/>
  <c r="BF295" s="1"/>
  <c r="AI294"/>
  <c r="BG294" s="1"/>
  <c r="AH294"/>
  <c r="BF294" s="1"/>
  <c r="AI293"/>
  <c r="BG293" s="1"/>
  <c r="AH293"/>
  <c r="BF293" s="1"/>
  <c r="AI292"/>
  <c r="BG292" s="1"/>
  <c r="AH292"/>
  <c r="BF292" s="1"/>
  <c r="AI291"/>
  <c r="BG291" s="1"/>
  <c r="AH291"/>
  <c r="BF291" s="1"/>
  <c r="AI290"/>
  <c r="BG290" s="1"/>
  <c r="AH290"/>
  <c r="BF290" s="1"/>
  <c r="AI289"/>
  <c r="BG289" s="1"/>
  <c r="AH289"/>
  <c r="BF289" s="1"/>
  <c r="AI288"/>
  <c r="BG288" s="1"/>
  <c r="AH288"/>
  <c r="BF288" s="1"/>
  <c r="AI287"/>
  <c r="BG287" s="1"/>
  <c r="AH287"/>
  <c r="BF287" s="1"/>
  <c r="AI286"/>
  <c r="BG286" s="1"/>
  <c r="AH286"/>
  <c r="BF286" s="1"/>
  <c r="AI285"/>
  <c r="BG285" s="1"/>
  <c r="AH285"/>
  <c r="BF285" s="1"/>
  <c r="AI284"/>
  <c r="BG284" s="1"/>
  <c r="AH284"/>
  <c r="BF284" s="1"/>
  <c r="AI283"/>
  <c r="BG283" s="1"/>
  <c r="AH283"/>
  <c r="BF283" s="1"/>
  <c r="AI282"/>
  <c r="BG282" s="1"/>
  <c r="AH282"/>
  <c r="BF282" s="1"/>
  <c r="AI281"/>
  <c r="BG281" s="1"/>
  <c r="AH281"/>
  <c r="BF281" s="1"/>
  <c r="AI280"/>
  <c r="BG280" s="1"/>
  <c r="AH280"/>
  <c r="BF280" s="1"/>
  <c r="AI279"/>
  <c r="BG279" s="1"/>
  <c r="AH279"/>
  <c r="BF279" s="1"/>
  <c r="AI278"/>
  <c r="BG278" s="1"/>
  <c r="AH278"/>
  <c r="BF278" s="1"/>
  <c r="AI277"/>
  <c r="BG277" s="1"/>
  <c r="AH277"/>
  <c r="BF277" s="1"/>
  <c r="AI276"/>
  <c r="BG276" s="1"/>
  <c r="AH276"/>
  <c r="BF276" s="1"/>
  <c r="AI275"/>
  <c r="BG275" s="1"/>
  <c r="AH275"/>
  <c r="BF275" s="1"/>
  <c r="AI274"/>
  <c r="BG274" s="1"/>
  <c r="AH274"/>
  <c r="BF274" s="1"/>
  <c r="AI273"/>
  <c r="BG273" s="1"/>
  <c r="AH273"/>
  <c r="BF273" s="1"/>
  <c r="AI272"/>
  <c r="BG272" s="1"/>
  <c r="AH272"/>
  <c r="BF272" s="1"/>
  <c r="AI271"/>
  <c r="BG271" s="1"/>
  <c r="AH271"/>
  <c r="BF271" s="1"/>
  <c r="AI270"/>
  <c r="BG270" s="1"/>
  <c r="AH270"/>
  <c r="BF270" s="1"/>
  <c r="AI269"/>
  <c r="BG269" s="1"/>
  <c r="AH269"/>
  <c r="BF269" s="1"/>
  <c r="AI268"/>
  <c r="BG268" s="1"/>
  <c r="AH268"/>
  <c r="BF268" s="1"/>
  <c r="AI267"/>
  <c r="BG267" s="1"/>
  <c r="AH267"/>
  <c r="BF267" s="1"/>
  <c r="AI266"/>
  <c r="BG266" s="1"/>
  <c r="AH266"/>
  <c r="BF266" s="1"/>
  <c r="AI265"/>
  <c r="BG265" s="1"/>
  <c r="AH265"/>
  <c r="BF265" s="1"/>
  <c r="AI264"/>
  <c r="BG264" s="1"/>
  <c r="AH264"/>
  <c r="BF264" s="1"/>
  <c r="AI263"/>
  <c r="BG263" s="1"/>
  <c r="AH263"/>
  <c r="BF263" s="1"/>
  <c r="AI262"/>
  <c r="BG262" s="1"/>
  <c r="AH262"/>
  <c r="BF262" s="1"/>
  <c r="AI261"/>
  <c r="BG261" s="1"/>
  <c r="AH261"/>
  <c r="BF261" s="1"/>
  <c r="AI260"/>
  <c r="BG260" s="1"/>
  <c r="AH260"/>
  <c r="BF260" s="1"/>
  <c r="AI259"/>
  <c r="BG259" s="1"/>
  <c r="AH259"/>
  <c r="BF259" s="1"/>
  <c r="AI258"/>
  <c r="BG258" s="1"/>
  <c r="AH258"/>
  <c r="BF258" s="1"/>
  <c r="AI257"/>
  <c r="BG257" s="1"/>
  <c r="AH257"/>
  <c r="BF257" s="1"/>
  <c r="AI256"/>
  <c r="BG256" s="1"/>
  <c r="AH256"/>
  <c r="BF256" s="1"/>
  <c r="AI255"/>
  <c r="BG255" s="1"/>
  <c r="AH255"/>
  <c r="BF255" s="1"/>
  <c r="AI254"/>
  <c r="BG254" s="1"/>
  <c r="AH254"/>
  <c r="BF254" s="1"/>
  <c r="AI253"/>
  <c r="BG253" s="1"/>
  <c r="AH253"/>
  <c r="BF253" s="1"/>
  <c r="AI252"/>
  <c r="BG252" s="1"/>
  <c r="AH252"/>
  <c r="BF252" s="1"/>
  <c r="AI251"/>
  <c r="BG251" s="1"/>
  <c r="AH251"/>
  <c r="BF251" s="1"/>
  <c r="AI250"/>
  <c r="BG250" s="1"/>
  <c r="AH250"/>
  <c r="BF250" s="1"/>
  <c r="AI249"/>
  <c r="BG249" s="1"/>
  <c r="AH249"/>
  <c r="BF249" s="1"/>
  <c r="AI248"/>
  <c r="BG248" s="1"/>
  <c r="AH248"/>
  <c r="BF248" s="1"/>
  <c r="AI247"/>
  <c r="BG247" s="1"/>
  <c r="AH247"/>
  <c r="BF247" s="1"/>
  <c r="AI246"/>
  <c r="BG246" s="1"/>
  <c r="AH246"/>
  <c r="BF246" s="1"/>
  <c r="AI245"/>
  <c r="BG245" s="1"/>
  <c r="AH245"/>
  <c r="BF245" s="1"/>
  <c r="AI244"/>
  <c r="BG244" s="1"/>
  <c r="AH244"/>
  <c r="BF244" s="1"/>
  <c r="AI243"/>
  <c r="BG243" s="1"/>
  <c r="AH243"/>
  <c r="BF243" s="1"/>
  <c r="AI242"/>
  <c r="BG242" s="1"/>
  <c r="AH242"/>
  <c r="BF242" s="1"/>
  <c r="AI241"/>
  <c r="BG241" s="1"/>
  <c r="AH241"/>
  <c r="BF241" s="1"/>
  <c r="AI240"/>
  <c r="BG240" s="1"/>
  <c r="AH240"/>
  <c r="BF240" s="1"/>
  <c r="AI239"/>
  <c r="BG239" s="1"/>
  <c r="AH239"/>
  <c r="BF239" s="1"/>
  <c r="AI238"/>
  <c r="BG238" s="1"/>
  <c r="AH238"/>
  <c r="BF238" s="1"/>
  <c r="AI237"/>
  <c r="BG237" s="1"/>
  <c r="AH237"/>
  <c r="BF237" s="1"/>
  <c r="AI236"/>
  <c r="BG236" s="1"/>
  <c r="AH236"/>
  <c r="BF236" s="1"/>
  <c r="AI235"/>
  <c r="BG235" s="1"/>
  <c r="AH235"/>
  <c r="BF235" s="1"/>
  <c r="AI234"/>
  <c r="BG234" s="1"/>
  <c r="AH234"/>
  <c r="BF234" s="1"/>
  <c r="AI233"/>
  <c r="BG233" s="1"/>
  <c r="AH233"/>
  <c r="BF233" s="1"/>
  <c r="AI232"/>
  <c r="BG232" s="1"/>
  <c r="AH232"/>
  <c r="BF232" s="1"/>
  <c r="AI231"/>
  <c r="BG231" s="1"/>
  <c r="AH231"/>
  <c r="BF231" s="1"/>
  <c r="AI230"/>
  <c r="BG230" s="1"/>
  <c r="AH230"/>
  <c r="BF230" s="1"/>
  <c r="AI229"/>
  <c r="BG229" s="1"/>
  <c r="AH229"/>
  <c r="BF229" s="1"/>
  <c r="AI228"/>
  <c r="BG228" s="1"/>
  <c r="AH228"/>
  <c r="BF228" s="1"/>
  <c r="AI227"/>
  <c r="BG227" s="1"/>
  <c r="AH227"/>
  <c r="BF227" s="1"/>
  <c r="AI226"/>
  <c r="BG226" s="1"/>
  <c r="AH226"/>
  <c r="BF226" s="1"/>
  <c r="AI225"/>
  <c r="BG225" s="1"/>
  <c r="AH225"/>
  <c r="BF225" s="1"/>
  <c r="AI224"/>
  <c r="BG224" s="1"/>
  <c r="AH224"/>
  <c r="BF224" s="1"/>
  <c r="AI223"/>
  <c r="BG223" s="1"/>
  <c r="AH223"/>
  <c r="BF223" s="1"/>
  <c r="AI222"/>
  <c r="BG222" s="1"/>
  <c r="AH222"/>
  <c r="BF222" s="1"/>
  <c r="AI221"/>
  <c r="BG221" s="1"/>
  <c r="AH221"/>
  <c r="BF221" s="1"/>
  <c r="AI220"/>
  <c r="BG220" s="1"/>
  <c r="AH220"/>
  <c r="BF220" s="1"/>
  <c r="AI219"/>
  <c r="BG219" s="1"/>
  <c r="AH219"/>
  <c r="BF219" s="1"/>
  <c r="AI218"/>
  <c r="BG218" s="1"/>
  <c r="AH218"/>
  <c r="BF218" s="1"/>
  <c r="AI217"/>
  <c r="BG217" s="1"/>
  <c r="AH217"/>
  <c r="BF217" s="1"/>
  <c r="AI216"/>
  <c r="BG216" s="1"/>
  <c r="AH216"/>
  <c r="BF216" s="1"/>
  <c r="AI215"/>
  <c r="BG215" s="1"/>
  <c r="AH215"/>
  <c r="BF215" s="1"/>
  <c r="AI214"/>
  <c r="BG214" s="1"/>
  <c r="AH214"/>
  <c r="BF214" s="1"/>
  <c r="AI213"/>
  <c r="BG213" s="1"/>
  <c r="AH213"/>
  <c r="BF213" s="1"/>
  <c r="AI212"/>
  <c r="BG212" s="1"/>
  <c r="AH212"/>
  <c r="BF212" s="1"/>
  <c r="AI211"/>
  <c r="BG211" s="1"/>
  <c r="AH211"/>
  <c r="BF211" s="1"/>
  <c r="AI210"/>
  <c r="BG210" s="1"/>
  <c r="AH210"/>
  <c r="BF210" s="1"/>
  <c r="AI209"/>
  <c r="BG209" s="1"/>
  <c r="AH209"/>
  <c r="BF209" s="1"/>
  <c r="AI208"/>
  <c r="BG208" s="1"/>
  <c r="AH208"/>
  <c r="BF208" s="1"/>
  <c r="AI207"/>
  <c r="BG207" s="1"/>
  <c r="AH207"/>
  <c r="BF207" s="1"/>
  <c r="AI206"/>
  <c r="BG206" s="1"/>
  <c r="AH206"/>
  <c r="BF206" s="1"/>
  <c r="AI205"/>
  <c r="BG205" s="1"/>
  <c r="AH205"/>
  <c r="BF205" s="1"/>
  <c r="AI204"/>
  <c r="BG204" s="1"/>
  <c r="AH204"/>
  <c r="BF204" s="1"/>
  <c r="AI203"/>
  <c r="BG203" s="1"/>
  <c r="AH203"/>
  <c r="BF203" s="1"/>
  <c r="AI202"/>
  <c r="BG202" s="1"/>
  <c r="AH202"/>
  <c r="BF202" s="1"/>
  <c r="AI201"/>
  <c r="BG201" s="1"/>
  <c r="AH201"/>
  <c r="BF201" s="1"/>
  <c r="AI200"/>
  <c r="BG200" s="1"/>
  <c r="AH200"/>
  <c r="BF200" s="1"/>
  <c r="AI199"/>
  <c r="BG199" s="1"/>
  <c r="AH199"/>
  <c r="BF199" s="1"/>
  <c r="AI198"/>
  <c r="BG198" s="1"/>
  <c r="AH198"/>
  <c r="BF198" s="1"/>
  <c r="AI197"/>
  <c r="BG197" s="1"/>
  <c r="AH197"/>
  <c r="BF197" s="1"/>
  <c r="AI196"/>
  <c r="BG196" s="1"/>
  <c r="AH196"/>
  <c r="BF196" s="1"/>
  <c r="AI195"/>
  <c r="BG195" s="1"/>
  <c r="AH195"/>
  <c r="BF195" s="1"/>
  <c r="AI194"/>
  <c r="BG194" s="1"/>
  <c r="AH194"/>
  <c r="BF194" s="1"/>
  <c r="AI193"/>
  <c r="BG193" s="1"/>
  <c r="AH193"/>
  <c r="BF193" s="1"/>
  <c r="AI192"/>
  <c r="BG192" s="1"/>
  <c r="AH192"/>
  <c r="BF192" s="1"/>
  <c r="AI191"/>
  <c r="BG191" s="1"/>
  <c r="AH191"/>
  <c r="BF191" s="1"/>
  <c r="AI190"/>
  <c r="BG190" s="1"/>
  <c r="AH190"/>
  <c r="BF190" s="1"/>
  <c r="AI189"/>
  <c r="BG189" s="1"/>
  <c r="AH189"/>
  <c r="BF189" s="1"/>
  <c r="AI188"/>
  <c r="BG188" s="1"/>
  <c r="AH188"/>
  <c r="BF188" s="1"/>
  <c r="AI187"/>
  <c r="BG187" s="1"/>
  <c r="AH187"/>
  <c r="BF187" s="1"/>
  <c r="AI186"/>
  <c r="BG186" s="1"/>
  <c r="AH186"/>
  <c r="BF186" s="1"/>
  <c r="AI185"/>
  <c r="BG185" s="1"/>
  <c r="AH185"/>
  <c r="BF185" s="1"/>
  <c r="AI184"/>
  <c r="BG184" s="1"/>
  <c r="AH184"/>
  <c r="BF184" s="1"/>
  <c r="AI183"/>
  <c r="BG183" s="1"/>
  <c r="AH183"/>
  <c r="BF183" s="1"/>
  <c r="AI182"/>
  <c r="BG182" s="1"/>
  <c r="AH182"/>
  <c r="BF182" s="1"/>
  <c r="AI181"/>
  <c r="BG181" s="1"/>
  <c r="AH181"/>
  <c r="BF181" s="1"/>
  <c r="AI180"/>
  <c r="BG180" s="1"/>
  <c r="AH180"/>
  <c r="BF180" s="1"/>
  <c r="AI179"/>
  <c r="BG179" s="1"/>
  <c r="AH179"/>
  <c r="BF179" s="1"/>
  <c r="AI178"/>
  <c r="BG178" s="1"/>
  <c r="AH178"/>
  <c r="BF178" s="1"/>
  <c r="AI177"/>
  <c r="BG177" s="1"/>
  <c r="AH177"/>
  <c r="BF177" s="1"/>
  <c r="AI176"/>
  <c r="BG176" s="1"/>
  <c r="AH176"/>
  <c r="BF176" s="1"/>
  <c r="AI175"/>
  <c r="BG175" s="1"/>
  <c r="AH175"/>
  <c r="BF175" s="1"/>
  <c r="AI174"/>
  <c r="BG174" s="1"/>
  <c r="AH174"/>
  <c r="BF174" s="1"/>
  <c r="AI173"/>
  <c r="BG173" s="1"/>
  <c r="AH173"/>
  <c r="BF173" s="1"/>
  <c r="AI172"/>
  <c r="BG172" s="1"/>
  <c r="AH172"/>
  <c r="BF172" s="1"/>
  <c r="AI171"/>
  <c r="BG171" s="1"/>
  <c r="AH171"/>
  <c r="BF171" s="1"/>
  <c r="AI170"/>
  <c r="BG170" s="1"/>
  <c r="AH170"/>
  <c r="BF170" s="1"/>
  <c r="AI169"/>
  <c r="BG169" s="1"/>
  <c r="AH169"/>
  <c r="BF169" s="1"/>
  <c r="AI168"/>
  <c r="BG168" s="1"/>
  <c r="AH168"/>
  <c r="BF168" s="1"/>
  <c r="AI167"/>
  <c r="BG167" s="1"/>
  <c r="AH167"/>
  <c r="BF167" s="1"/>
  <c r="AI166"/>
  <c r="BG166" s="1"/>
  <c r="AH166"/>
  <c r="BF166" s="1"/>
  <c r="AI165"/>
  <c r="BG165" s="1"/>
  <c r="AH165"/>
  <c r="BF165" s="1"/>
  <c r="AI164"/>
  <c r="BG164" s="1"/>
  <c r="AH164"/>
  <c r="BF164" s="1"/>
  <c r="AI163"/>
  <c r="BG163" s="1"/>
  <c r="AH163"/>
  <c r="BF163" s="1"/>
  <c r="AI162"/>
  <c r="BG162" s="1"/>
  <c r="AH162"/>
  <c r="BF162" s="1"/>
  <c r="AI161"/>
  <c r="BG161" s="1"/>
  <c r="AH161"/>
  <c r="BF161" s="1"/>
  <c r="AI160"/>
  <c r="BG160" s="1"/>
  <c r="AH160"/>
  <c r="BF160" s="1"/>
  <c r="AI159"/>
  <c r="BG159" s="1"/>
  <c r="AH159"/>
  <c r="BF159" s="1"/>
  <c r="AI158"/>
  <c r="BG158" s="1"/>
  <c r="AH158"/>
  <c r="BF158" s="1"/>
  <c r="AI157"/>
  <c r="BG157" s="1"/>
  <c r="AH157"/>
  <c r="BF157" s="1"/>
  <c r="AI156"/>
  <c r="BG156" s="1"/>
  <c r="AH156"/>
  <c r="BF156" s="1"/>
  <c r="AI155"/>
  <c r="BG155" s="1"/>
  <c r="AH155"/>
  <c r="BF155" s="1"/>
  <c r="AI154"/>
  <c r="BG154" s="1"/>
  <c r="AH154"/>
  <c r="BF154" s="1"/>
  <c r="AI153"/>
  <c r="BG153" s="1"/>
  <c r="AH153"/>
  <c r="BF153" s="1"/>
  <c r="AI152"/>
  <c r="BG152" s="1"/>
  <c r="AH152"/>
  <c r="BF152" s="1"/>
  <c r="AI151"/>
  <c r="BG151" s="1"/>
  <c r="AH151"/>
  <c r="BF151" s="1"/>
  <c r="AI150"/>
  <c r="BG150" s="1"/>
  <c r="AH150"/>
  <c r="BF150" s="1"/>
  <c r="AI149"/>
  <c r="BG149" s="1"/>
  <c r="AH149"/>
  <c r="BF149" s="1"/>
  <c r="AI148"/>
  <c r="BG148" s="1"/>
  <c r="AH148"/>
  <c r="BF148" s="1"/>
  <c r="AI147"/>
  <c r="BG147" s="1"/>
  <c r="AH147"/>
  <c r="BF147" s="1"/>
  <c r="AI146"/>
  <c r="BG146" s="1"/>
  <c r="AH146"/>
  <c r="BF146" s="1"/>
  <c r="AI145"/>
  <c r="BG145" s="1"/>
  <c r="AH145"/>
  <c r="BF145" s="1"/>
  <c r="AI144"/>
  <c r="BG144" s="1"/>
  <c r="AH144"/>
  <c r="BF144" s="1"/>
  <c r="AI143"/>
  <c r="BG143" s="1"/>
  <c r="AH143"/>
  <c r="BF143" s="1"/>
  <c r="AI142"/>
  <c r="BG142" s="1"/>
  <c r="AH142"/>
  <c r="BF142" s="1"/>
  <c r="AI141"/>
  <c r="BG141" s="1"/>
  <c r="AH141"/>
  <c r="BF141" s="1"/>
  <c r="AI140"/>
  <c r="BG140" s="1"/>
  <c r="AH140"/>
  <c r="BF140" s="1"/>
  <c r="AI139"/>
  <c r="BG139" s="1"/>
  <c r="AH139"/>
  <c r="BF139" s="1"/>
  <c r="AI138"/>
  <c r="BG138" s="1"/>
  <c r="AH138"/>
  <c r="BF138" s="1"/>
  <c r="AI137"/>
  <c r="BG137" s="1"/>
  <c r="AH137"/>
  <c r="BF137" s="1"/>
  <c r="AI136"/>
  <c r="BG136" s="1"/>
  <c r="AH136"/>
  <c r="BF136" s="1"/>
  <c r="AI135"/>
  <c r="BG135" s="1"/>
  <c r="AH135"/>
  <c r="BF135" s="1"/>
  <c r="AI134"/>
  <c r="BG134" s="1"/>
  <c r="AH134"/>
  <c r="BF134" s="1"/>
  <c r="AI133"/>
  <c r="BG133" s="1"/>
  <c r="AH133"/>
  <c r="BF133" s="1"/>
  <c r="AI132"/>
  <c r="BG132" s="1"/>
  <c r="AH132"/>
  <c r="BF132" s="1"/>
  <c r="AI131"/>
  <c r="BG131" s="1"/>
  <c r="AH131"/>
  <c r="BF131" s="1"/>
  <c r="AI130"/>
  <c r="BG130" s="1"/>
  <c r="AH130"/>
  <c r="BF130" s="1"/>
  <c r="AI129"/>
  <c r="BG129" s="1"/>
  <c r="AH129"/>
  <c r="BF129" s="1"/>
  <c r="AI128"/>
  <c r="BG128" s="1"/>
  <c r="AH128"/>
  <c r="BF128" s="1"/>
  <c r="AI127"/>
  <c r="BG127" s="1"/>
  <c r="AH127"/>
  <c r="BF127" s="1"/>
  <c r="AI126"/>
  <c r="BG126" s="1"/>
  <c r="AH126"/>
  <c r="BF126" s="1"/>
  <c r="AI125"/>
  <c r="BG125" s="1"/>
  <c r="AH125"/>
  <c r="BF125" s="1"/>
  <c r="AI124"/>
  <c r="BG124" s="1"/>
  <c r="AH124"/>
  <c r="BF124" s="1"/>
  <c r="AI123"/>
  <c r="BG123" s="1"/>
  <c r="AH123"/>
  <c r="BF123" s="1"/>
  <c r="AI122"/>
  <c r="BG122" s="1"/>
  <c r="AH122"/>
  <c r="BF122" s="1"/>
  <c r="AI121"/>
  <c r="BG121" s="1"/>
  <c r="AH121"/>
  <c r="BF121" s="1"/>
  <c r="AI120"/>
  <c r="BG120" s="1"/>
  <c r="AH120"/>
  <c r="BF120" s="1"/>
  <c r="AI119"/>
  <c r="BG119" s="1"/>
  <c r="AH119"/>
  <c r="BF119" s="1"/>
  <c r="AI118"/>
  <c r="BG118" s="1"/>
  <c r="AH118"/>
  <c r="BF118" s="1"/>
  <c r="AI117"/>
  <c r="BG117" s="1"/>
  <c r="AH117"/>
  <c r="BF117" s="1"/>
  <c r="AI116"/>
  <c r="BG116" s="1"/>
  <c r="AH116"/>
  <c r="BF116" s="1"/>
  <c r="AI115"/>
  <c r="BG115" s="1"/>
  <c r="AH115"/>
  <c r="BF115" s="1"/>
  <c r="AI114"/>
  <c r="BG114" s="1"/>
  <c r="AH114"/>
  <c r="BF114" s="1"/>
  <c r="AI113"/>
  <c r="BG113" s="1"/>
  <c r="AH113"/>
  <c r="BF113" s="1"/>
  <c r="AI112"/>
  <c r="BG112" s="1"/>
  <c r="AH112"/>
  <c r="BF112" s="1"/>
  <c r="AI111"/>
  <c r="BG111" s="1"/>
  <c r="AH111"/>
  <c r="BF111" s="1"/>
  <c r="AI110"/>
  <c r="BG110" s="1"/>
  <c r="AH110"/>
  <c r="BF110" s="1"/>
  <c r="AI109"/>
  <c r="BG109" s="1"/>
  <c r="AH109"/>
  <c r="BF109" s="1"/>
  <c r="AI108"/>
  <c r="BG108" s="1"/>
  <c r="AH108"/>
  <c r="BF108" s="1"/>
  <c r="AI107"/>
  <c r="BG107" s="1"/>
  <c r="AH107"/>
  <c r="BF107" s="1"/>
  <c r="AI106"/>
  <c r="BG106" s="1"/>
  <c r="AH106"/>
  <c r="BF106" s="1"/>
  <c r="AI105"/>
  <c r="BG105" s="1"/>
  <c r="AH105"/>
  <c r="BF105" s="1"/>
  <c r="AI104"/>
  <c r="BG104" s="1"/>
  <c r="AH104"/>
  <c r="BF104" s="1"/>
  <c r="AI103"/>
  <c r="BG103" s="1"/>
  <c r="AH103"/>
  <c r="BF103" s="1"/>
  <c r="AI102"/>
  <c r="BG102" s="1"/>
  <c r="AH102"/>
  <c r="BF102" s="1"/>
  <c r="AI101"/>
  <c r="BG101" s="1"/>
  <c r="AH101"/>
  <c r="BF101" s="1"/>
  <c r="AI100"/>
  <c r="BG100" s="1"/>
  <c r="AH100"/>
  <c r="BF100" s="1"/>
  <c r="AI99"/>
  <c r="BG99" s="1"/>
  <c r="AH99"/>
  <c r="BF99" s="1"/>
  <c r="AI98"/>
  <c r="BG98" s="1"/>
  <c r="AH98"/>
  <c r="BF98" s="1"/>
  <c r="AI97"/>
  <c r="BG97" s="1"/>
  <c r="AH97"/>
  <c r="BF97" s="1"/>
  <c r="AI96"/>
  <c r="BG96" s="1"/>
  <c r="AH96"/>
  <c r="BF96" s="1"/>
  <c r="AI95"/>
  <c r="BG95" s="1"/>
  <c r="AH95"/>
  <c r="BF95" s="1"/>
  <c r="AI94"/>
  <c r="BG94" s="1"/>
  <c r="AH94"/>
  <c r="BF94" s="1"/>
  <c r="AI93"/>
  <c r="BG93" s="1"/>
  <c r="AH93"/>
  <c r="BF93" s="1"/>
  <c r="AI92"/>
  <c r="BG92" s="1"/>
  <c r="AH92"/>
  <c r="BF92" s="1"/>
  <c r="AI91"/>
  <c r="BG91" s="1"/>
  <c r="AH91"/>
  <c r="BF91" s="1"/>
  <c r="AI90"/>
  <c r="BG90" s="1"/>
  <c r="AH90"/>
  <c r="BF90" s="1"/>
  <c r="AI89"/>
  <c r="BG89" s="1"/>
  <c r="AH89"/>
  <c r="BF89" s="1"/>
  <c r="AI88"/>
  <c r="BG88" s="1"/>
  <c r="AH88"/>
  <c r="BF88" s="1"/>
  <c r="AI87"/>
  <c r="BG87" s="1"/>
  <c r="AH87"/>
  <c r="BF87" s="1"/>
  <c r="AI86"/>
  <c r="BG86" s="1"/>
  <c r="AH86"/>
  <c r="BF86" s="1"/>
  <c r="AI85"/>
  <c r="BG85" s="1"/>
  <c r="AH85"/>
  <c r="BF85" s="1"/>
  <c r="AI84"/>
  <c r="BG84" s="1"/>
  <c r="AH84"/>
  <c r="BF84" s="1"/>
  <c r="AI83"/>
  <c r="BG83" s="1"/>
  <c r="AH83"/>
  <c r="BF83" s="1"/>
  <c r="AI82"/>
  <c r="BG82" s="1"/>
  <c r="AH82"/>
  <c r="BF82" s="1"/>
  <c r="AI81"/>
  <c r="BG81" s="1"/>
  <c r="AH81"/>
  <c r="BF81" s="1"/>
  <c r="AI80"/>
  <c r="BG80" s="1"/>
  <c r="AH80"/>
  <c r="BF80" s="1"/>
  <c r="AI79"/>
  <c r="BG79" s="1"/>
  <c r="AH79"/>
  <c r="BF79" s="1"/>
  <c r="AI78"/>
  <c r="BG78" s="1"/>
  <c r="AH78"/>
  <c r="BF78" s="1"/>
  <c r="AI77"/>
  <c r="BG77" s="1"/>
  <c r="AH77"/>
  <c r="BF77" s="1"/>
  <c r="AI76"/>
  <c r="BG76" s="1"/>
  <c r="AH76"/>
  <c r="BF76" s="1"/>
  <c r="AI75"/>
  <c r="BG75" s="1"/>
  <c r="AH75"/>
  <c r="BF75" s="1"/>
  <c r="AI74"/>
  <c r="BG74" s="1"/>
  <c r="AH74"/>
  <c r="BF74" s="1"/>
  <c r="AI73"/>
  <c r="BG73" s="1"/>
  <c r="AH73"/>
  <c r="BF73" s="1"/>
  <c r="AI72"/>
  <c r="BG72" s="1"/>
  <c r="AH72"/>
  <c r="BF72" s="1"/>
  <c r="AI71"/>
  <c r="BG71" s="1"/>
  <c r="AH71"/>
  <c r="BF71" s="1"/>
  <c r="AI70"/>
  <c r="BG70" s="1"/>
  <c r="AH70"/>
  <c r="BF70" s="1"/>
  <c r="AI69"/>
  <c r="BG69" s="1"/>
  <c r="AH69"/>
  <c r="BF69" s="1"/>
  <c r="AI68"/>
  <c r="BG68" s="1"/>
  <c r="AH68"/>
  <c r="BF68" s="1"/>
  <c r="AI67"/>
  <c r="BG67" s="1"/>
  <c r="AH67"/>
  <c r="BF67" s="1"/>
  <c r="AI66"/>
  <c r="BG66" s="1"/>
  <c r="AH66"/>
  <c r="BF66" s="1"/>
  <c r="AI65"/>
  <c r="BG65" s="1"/>
  <c r="AH65"/>
  <c r="BF65" s="1"/>
  <c r="AI64"/>
  <c r="BG64" s="1"/>
  <c r="AH64"/>
  <c r="BF64" s="1"/>
  <c r="AI63"/>
  <c r="BG63" s="1"/>
  <c r="AH63"/>
  <c r="BF63" s="1"/>
  <c r="AI62"/>
  <c r="BG62" s="1"/>
  <c r="AH62"/>
  <c r="BF62" s="1"/>
  <c r="AI61"/>
  <c r="BG61" s="1"/>
  <c r="AH61"/>
  <c r="BF61" s="1"/>
  <c r="AI60"/>
  <c r="BG60" s="1"/>
  <c r="AH60"/>
  <c r="BF60" s="1"/>
  <c r="AI59"/>
  <c r="BG59" s="1"/>
  <c r="AH59"/>
  <c r="BF59" s="1"/>
  <c r="AI58"/>
  <c r="BG58" s="1"/>
  <c r="AH58"/>
  <c r="BF58" s="1"/>
  <c r="AI57"/>
  <c r="BG57" s="1"/>
  <c r="AH57"/>
  <c r="BF57" s="1"/>
  <c r="AI56"/>
  <c r="BG56" s="1"/>
  <c r="AH56"/>
  <c r="BF56" s="1"/>
  <c r="AI55"/>
  <c r="BG55" s="1"/>
  <c r="AH55"/>
  <c r="BF55" s="1"/>
  <c r="AI54"/>
  <c r="BG54" s="1"/>
  <c r="AH54"/>
  <c r="BF54" s="1"/>
  <c r="AI53"/>
  <c r="BG53" s="1"/>
  <c r="AH53"/>
  <c r="BF53" s="1"/>
  <c r="AI52"/>
  <c r="BG52" s="1"/>
  <c r="AH52"/>
  <c r="BF52" s="1"/>
  <c r="AI51"/>
  <c r="BG51" s="1"/>
  <c r="AH51"/>
  <c r="BF51" s="1"/>
  <c r="AI50"/>
  <c r="BG50" s="1"/>
  <c r="AH50"/>
  <c r="BF50" s="1"/>
  <c r="AI49"/>
  <c r="BG49" s="1"/>
  <c r="AH49"/>
  <c r="BF49" s="1"/>
  <c r="AI48"/>
  <c r="BG48" s="1"/>
  <c r="AH48"/>
  <c r="BF48" s="1"/>
  <c r="AI47"/>
  <c r="BG47" s="1"/>
  <c r="AH47"/>
  <c r="BF47" s="1"/>
  <c r="AI46"/>
  <c r="BG46" s="1"/>
  <c r="AH46"/>
  <c r="BF46" s="1"/>
  <c r="AI45"/>
  <c r="BG45" s="1"/>
  <c r="AH45"/>
  <c r="BF45" s="1"/>
  <c r="AI44"/>
  <c r="BG44" s="1"/>
  <c r="AH44"/>
  <c r="BF44" s="1"/>
  <c r="AI43"/>
  <c r="BG43" s="1"/>
  <c r="AH43"/>
  <c r="BF43" s="1"/>
  <c r="AI42"/>
  <c r="BG42" s="1"/>
  <c r="AH42"/>
  <c r="BF42" s="1"/>
  <c r="AI41"/>
  <c r="BG41" s="1"/>
  <c r="AH41"/>
  <c r="BF41" s="1"/>
  <c r="AI40"/>
  <c r="BG40" s="1"/>
  <c r="AH40"/>
  <c r="BF40" s="1"/>
  <c r="AI39"/>
  <c r="BG39" s="1"/>
  <c r="AH39"/>
  <c r="BF39" s="1"/>
  <c r="AI38"/>
  <c r="BG38" s="1"/>
  <c r="AH38"/>
  <c r="BF38" s="1"/>
  <c r="AI37"/>
  <c r="BG37" s="1"/>
  <c r="AH37"/>
  <c r="BF37" s="1"/>
  <c r="AI36"/>
  <c r="BG36" s="1"/>
  <c r="AH36"/>
  <c r="BF36" s="1"/>
  <c r="AI35"/>
  <c r="BG35" s="1"/>
  <c r="AH35"/>
  <c r="BF35" s="1"/>
  <c r="AI34"/>
  <c r="BG34" s="1"/>
  <c r="AH34"/>
  <c r="BF34" s="1"/>
  <c r="AI33"/>
  <c r="BG33" s="1"/>
  <c r="AH33"/>
  <c r="BF33" s="1"/>
  <c r="AI32"/>
  <c r="BG32" s="1"/>
  <c r="AH32"/>
  <c r="BF32" s="1"/>
  <c r="AI31"/>
  <c r="BG31" s="1"/>
  <c r="AH31"/>
  <c r="BF31" s="1"/>
  <c r="AI30"/>
  <c r="BG30" s="1"/>
  <c r="AH30"/>
  <c r="BF30" s="1"/>
  <c r="AI29"/>
  <c r="BG29" s="1"/>
  <c r="AH29"/>
  <c r="BF29" s="1"/>
  <c r="AI28"/>
  <c r="BG28" s="1"/>
  <c r="AH28"/>
  <c r="BF28" s="1"/>
  <c r="AI27"/>
  <c r="BG27" s="1"/>
  <c r="AH27"/>
  <c r="BF27" s="1"/>
  <c r="AI26"/>
  <c r="BG26" s="1"/>
  <c r="AH26"/>
  <c r="BF26" s="1"/>
  <c r="AI25"/>
  <c r="BG25" s="1"/>
  <c r="AH25"/>
  <c r="BF25" s="1"/>
  <c r="AI24"/>
  <c r="BG24" s="1"/>
  <c r="AH24"/>
  <c r="BF24" s="1"/>
  <c r="AI23"/>
  <c r="BG23" s="1"/>
  <c r="AH23"/>
  <c r="BF23" s="1"/>
  <c r="AI22"/>
  <c r="BG22" s="1"/>
  <c r="AH22"/>
  <c r="BF22" s="1"/>
  <c r="AI21"/>
  <c r="BG21" s="1"/>
  <c r="AH21"/>
  <c r="BF21" s="1"/>
  <c r="AI20"/>
  <c r="BG20" s="1"/>
  <c r="AH20"/>
  <c r="BF20" s="1"/>
  <c r="AI19"/>
  <c r="BG19" s="1"/>
  <c r="AH19"/>
  <c r="BF19" s="1"/>
  <c r="AI18"/>
  <c r="BG18" s="1"/>
  <c r="AH18"/>
  <c r="BF18" s="1"/>
  <c r="AI17"/>
  <c r="BG17" s="1"/>
  <c r="AH17"/>
  <c r="BF17" s="1"/>
  <c r="AI16"/>
  <c r="BG16" s="1"/>
  <c r="AH16"/>
  <c r="BF16" s="1"/>
  <c r="AI15"/>
  <c r="BG15" s="1"/>
  <c r="AH15"/>
  <c r="BF15" s="1"/>
  <c r="AI14"/>
  <c r="BG14" s="1"/>
  <c r="AH14"/>
  <c r="BF14" s="1"/>
  <c r="AI13"/>
  <c r="BG13" s="1"/>
  <c r="AH13"/>
  <c r="BF13" s="1"/>
  <c r="AI12"/>
  <c r="BG12" s="1"/>
  <c r="AH12"/>
  <c r="BF12" s="1"/>
  <c r="AI11"/>
  <c r="BG11" s="1"/>
  <c r="AH11"/>
  <c r="BF11" s="1"/>
  <c r="AI10"/>
  <c r="BG10" s="1"/>
  <c r="AH10"/>
  <c r="BF10" s="1"/>
  <c r="AI9"/>
  <c r="BG9" s="1"/>
  <c r="AH9"/>
  <c r="BF9" s="1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I6"/>
  <c r="M3"/>
  <c r="N3" s="1"/>
  <c r="O3" s="1"/>
  <c r="P3" s="1"/>
  <c r="Q3" s="1"/>
  <c r="R3" s="1"/>
  <c r="S3" s="1"/>
  <c r="T3" s="1"/>
  <c r="U3" s="1"/>
  <c r="V3" s="1"/>
  <c r="W3" s="1"/>
  <c r="E231"/>
  <c r="BN9" l="1"/>
  <c r="A14" i="7"/>
  <c r="A37" s="1"/>
  <c r="A60" s="1"/>
  <c r="H7" i="6"/>
  <c r="H43" s="1"/>
  <c r="H79" s="1"/>
  <c r="H8" i="5"/>
  <c r="BI9" i="4"/>
  <c r="A9" i="7"/>
  <c r="C7" i="6"/>
  <c r="C43" s="1"/>
  <c r="C79" s="1"/>
  <c r="C8" i="5"/>
  <c r="BQ9" i="4"/>
  <c r="A17" i="7"/>
  <c r="A40" s="1"/>
  <c r="A63" s="1"/>
  <c r="K7" i="6"/>
  <c r="K43" s="1"/>
  <c r="K79" s="1"/>
  <c r="K8" i="5"/>
  <c r="BH9" i="4"/>
  <c r="A8" i="7"/>
  <c r="A31" s="1"/>
  <c r="A54" s="1"/>
  <c r="B7" i="6"/>
  <c r="B43" s="1"/>
  <c r="B79" s="1"/>
  <c r="B8" i="5"/>
  <c r="BL9" i="4"/>
  <c r="A12" i="7"/>
  <c r="A35" s="1"/>
  <c r="A58" s="1"/>
  <c r="F7" i="6"/>
  <c r="F43" s="1"/>
  <c r="F79" s="1"/>
  <c r="F8" i="5"/>
  <c r="BP9" i="4"/>
  <c r="A16" i="7"/>
  <c r="A39" s="1"/>
  <c r="A62" s="1"/>
  <c r="J7" i="6"/>
  <c r="J43" s="1"/>
  <c r="J79" s="1"/>
  <c r="J8" i="5"/>
  <c r="BT9" i="4"/>
  <c r="A20" i="7"/>
  <c r="A43" s="1"/>
  <c r="A66" s="1"/>
  <c r="N7" i="6"/>
  <c r="N43" s="1"/>
  <c r="N79" s="1"/>
  <c r="N8" i="5"/>
  <c r="BX9" i="4"/>
  <c r="A24" i="7"/>
  <c r="A47" s="1"/>
  <c r="A70" s="1"/>
  <c r="R7" i="6"/>
  <c r="R43" s="1"/>
  <c r="R79" s="1"/>
  <c r="R8" i="5"/>
  <c r="BK9" i="4"/>
  <c r="A11" i="7"/>
  <c r="A34" s="1"/>
  <c r="A57" s="1"/>
  <c r="E7" i="6"/>
  <c r="E43" s="1"/>
  <c r="E79" s="1"/>
  <c r="E8" i="5"/>
  <c r="BO9" i="4"/>
  <c r="I7" i="6"/>
  <c r="I43" s="1"/>
  <c r="I79" s="1"/>
  <c r="A15" i="7"/>
  <c r="A38" s="1"/>
  <c r="A61" s="1"/>
  <c r="I8" i="5"/>
  <c r="BS9" i="4"/>
  <c r="A19" i="7"/>
  <c r="A42" s="1"/>
  <c r="A65" s="1"/>
  <c r="M7" i="6"/>
  <c r="M43" s="1"/>
  <c r="M79" s="1"/>
  <c r="M8" i="5"/>
  <c r="BW9" i="4"/>
  <c r="Q7" i="6"/>
  <c r="Q43" s="1"/>
  <c r="Q79" s="1"/>
  <c r="A23" i="7"/>
  <c r="A46" s="1"/>
  <c r="A69" s="1"/>
  <c r="Q8" i="5"/>
  <c r="CA9" i="4"/>
  <c r="U7" i="6"/>
  <c r="U43" s="1"/>
  <c r="U79" s="1"/>
  <c r="A27" i="7"/>
  <c r="A50" s="1"/>
  <c r="A73" s="1"/>
  <c r="U8" i="5"/>
  <c r="BJ9" i="4"/>
  <c r="A10" i="7"/>
  <c r="A33" s="1"/>
  <c r="A56" s="1"/>
  <c r="D7" i="6"/>
  <c r="D43" s="1"/>
  <c r="D79" s="1"/>
  <c r="D8" i="5"/>
  <c r="BV9" i="4"/>
  <c r="A22" i="7"/>
  <c r="A45" s="1"/>
  <c r="A68" s="1"/>
  <c r="P7" i="6"/>
  <c r="P43" s="1"/>
  <c r="P79" s="1"/>
  <c r="P8" i="5"/>
  <c r="BZ9" i="4"/>
  <c r="A26" i="7"/>
  <c r="A49" s="1"/>
  <c r="A72" s="1"/>
  <c r="T7" i="6"/>
  <c r="T43" s="1"/>
  <c r="T79" s="1"/>
  <c r="T8" i="5"/>
  <c r="BR9" i="4"/>
  <c r="A18" i="7"/>
  <c r="A41" s="1"/>
  <c r="A64" s="1"/>
  <c r="L7" i="6"/>
  <c r="L43" s="1"/>
  <c r="L79" s="1"/>
  <c r="L8" i="5"/>
  <c r="BM9" i="4"/>
  <c r="A13" i="7"/>
  <c r="A36" s="1"/>
  <c r="A59" s="1"/>
  <c r="G7" i="6"/>
  <c r="G43" s="1"/>
  <c r="G79" s="1"/>
  <c r="G8" i="5"/>
  <c r="BU9" i="4"/>
  <c r="A21" i="7"/>
  <c r="A44" s="1"/>
  <c r="A67" s="1"/>
  <c r="O7" i="6"/>
  <c r="O43" s="1"/>
  <c r="O79" s="1"/>
  <c r="O8" i="5"/>
  <c r="BY9" i="4"/>
  <c r="A25" i="7"/>
  <c r="A48" s="1"/>
  <c r="A71" s="1"/>
  <c r="S7" i="6"/>
  <c r="S43" s="1"/>
  <c r="S79" s="1"/>
  <c r="S8" i="5"/>
  <c r="T7" i="4"/>
  <c r="C271"/>
  <c r="C272" s="1"/>
  <c r="C273" s="1"/>
  <c r="C274" s="1"/>
  <c r="C275" s="1"/>
  <c r="C276" s="1"/>
  <c r="C277" s="1"/>
  <c r="C278" s="1"/>
  <c r="C279" s="1"/>
  <c r="C280" s="1"/>
  <c r="C281" s="1"/>
  <c r="C282" s="1"/>
  <c r="C283" s="1"/>
  <c r="C284" s="1"/>
  <c r="C285" s="1"/>
  <c r="C286" s="1"/>
  <c r="C287" s="1"/>
  <c r="C288" s="1"/>
  <c r="C307"/>
  <c r="D485"/>
  <c r="D446"/>
  <c r="D407"/>
  <c r="D368"/>
  <c r="D329"/>
  <c r="D290"/>
  <c r="C249"/>
  <c r="D251"/>
  <c r="C210"/>
  <c r="D212"/>
  <c r="D173"/>
  <c r="C171"/>
  <c r="D134"/>
  <c r="C132"/>
  <c r="C93"/>
  <c r="D95"/>
  <c r="D56"/>
  <c r="C54"/>
  <c r="N6"/>
  <c r="R6"/>
  <c r="V6"/>
  <c r="O7"/>
  <c r="S7"/>
  <c r="W7"/>
  <c r="V7"/>
  <c r="M6"/>
  <c r="Q6"/>
  <c r="U6"/>
  <c r="N7"/>
  <c r="R7"/>
  <c r="L7"/>
  <c r="P6"/>
  <c r="T6"/>
  <c r="M7"/>
  <c r="Q7"/>
  <c r="U7"/>
  <c r="L6"/>
  <c r="O6"/>
  <c r="S6"/>
  <c r="W6"/>
  <c r="P7"/>
  <c r="E268"/>
  <c r="A32" i="7" l="1"/>
  <c r="A55" s="1"/>
  <c r="C308" i="4"/>
  <c r="C309" s="1"/>
  <c r="C310" s="1"/>
  <c r="C311" s="1"/>
  <c r="C312" s="1"/>
  <c r="C313" s="1"/>
  <c r="C314" s="1"/>
  <c r="C315" s="1"/>
  <c r="C316" s="1"/>
  <c r="C317" s="1"/>
  <c r="C318" s="1"/>
  <c r="C319" s="1"/>
  <c r="C320" s="1"/>
  <c r="C321" s="1"/>
  <c r="C322" s="1"/>
  <c r="C323" s="1"/>
  <c r="C324" s="1"/>
  <c r="C325" s="1"/>
  <c r="C326" s="1"/>
  <c r="C327" s="1"/>
  <c r="C328" s="1"/>
  <c r="C344"/>
  <c r="D486"/>
  <c r="D447"/>
  <c r="D408"/>
  <c r="D369"/>
  <c r="D330"/>
  <c r="D291"/>
  <c r="C289"/>
  <c r="D252"/>
  <c r="C250"/>
  <c r="D213"/>
  <c r="C211"/>
  <c r="C172"/>
  <c r="D174"/>
  <c r="C133"/>
  <c r="D135"/>
  <c r="D96"/>
  <c r="C94"/>
  <c r="C55"/>
  <c r="D57"/>
  <c r="Y7"/>
  <c r="Y6"/>
  <c r="E305"/>
  <c r="A732" l="1"/>
  <c r="A77" i="6"/>
  <c r="A695" i="4"/>
  <c r="A41" i="6"/>
  <c r="A113"/>
  <c r="A621" i="4"/>
  <c r="A547"/>
  <c r="A584"/>
  <c r="A658"/>
  <c r="A140"/>
  <c r="A103"/>
  <c r="A66"/>
  <c r="A29"/>
  <c r="A214"/>
  <c r="A177"/>
  <c r="A251"/>
  <c r="A510"/>
  <c r="A473"/>
  <c r="A436"/>
  <c r="A399"/>
  <c r="A362"/>
  <c r="A325"/>
  <c r="A288"/>
  <c r="P9" i="1"/>
  <c r="F1" i="7"/>
  <c r="F1" i="6"/>
  <c r="D1" i="5"/>
  <c r="CE12" i="4"/>
  <c r="CE34"/>
  <c r="CE38"/>
  <c r="CE48"/>
  <c r="CE66"/>
  <c r="CE70"/>
  <c r="CE74"/>
  <c r="CE78"/>
  <c r="CE84"/>
  <c r="CE88"/>
  <c r="CE92"/>
  <c r="CE96"/>
  <c r="CE100"/>
  <c r="CE104"/>
  <c r="CE108"/>
  <c r="CE112"/>
  <c r="CE116"/>
  <c r="CE120"/>
  <c r="CE124"/>
  <c r="CE128"/>
  <c r="CE132"/>
  <c r="CE136"/>
  <c r="CE140"/>
  <c r="CE144"/>
  <c r="CE148"/>
  <c r="CE152"/>
  <c r="CE158"/>
  <c r="CE162"/>
  <c r="CE166"/>
  <c r="CE170"/>
  <c r="CE174"/>
  <c r="CE178"/>
  <c r="CE182"/>
  <c r="CE186"/>
  <c r="CE190"/>
  <c r="CE194"/>
  <c r="CE198"/>
  <c r="CE202"/>
  <c r="CE206"/>
  <c r="CE210"/>
  <c r="CE214"/>
  <c r="CE218"/>
  <c r="CE222"/>
  <c r="CE226"/>
  <c r="CE13"/>
  <c r="CE35"/>
  <c r="CE39"/>
  <c r="CE51"/>
  <c r="CE69"/>
  <c r="CE73"/>
  <c r="CE77"/>
  <c r="CE81"/>
  <c r="CE85"/>
  <c r="CE89"/>
  <c r="CE93"/>
  <c r="CE97"/>
  <c r="CE101"/>
  <c r="CE105"/>
  <c r="CE109"/>
  <c r="CE113"/>
  <c r="CE119"/>
  <c r="CE123"/>
  <c r="CE127"/>
  <c r="CE131"/>
  <c r="CE135"/>
  <c r="CE139"/>
  <c r="CE143"/>
  <c r="CE147"/>
  <c r="CE151"/>
  <c r="CE155"/>
  <c r="CE159"/>
  <c r="CE163"/>
  <c r="CE167"/>
  <c r="CE171"/>
  <c r="CE175"/>
  <c r="CE179"/>
  <c r="CE183"/>
  <c r="CE187"/>
  <c r="CE193"/>
  <c r="CE197"/>
  <c r="CE201"/>
  <c r="CE205"/>
  <c r="CE209"/>
  <c r="CE213"/>
  <c r="CE217"/>
  <c r="CE221"/>
  <c r="CE225"/>
  <c r="CE230"/>
  <c r="CE234"/>
  <c r="CE238"/>
  <c r="CE242"/>
  <c r="CE246"/>
  <c r="CE250"/>
  <c r="CE254"/>
  <c r="CE258"/>
  <c r="CE262"/>
  <c r="CE266"/>
  <c r="CE270"/>
  <c r="CE274"/>
  <c r="CE278"/>
  <c r="CE282"/>
  <c r="CE286"/>
  <c r="CE290"/>
  <c r="CE294"/>
  <c r="CE298"/>
  <c r="CE304"/>
  <c r="CE308"/>
  <c r="CE312"/>
  <c r="CE316"/>
  <c r="CE320"/>
  <c r="CE324"/>
  <c r="CE328"/>
  <c r="CE332"/>
  <c r="CE336"/>
  <c r="CE340"/>
  <c r="CE344"/>
  <c r="CE348"/>
  <c r="CE352"/>
  <c r="CE356"/>
  <c r="CE360"/>
  <c r="CE364"/>
  <c r="CE368"/>
  <c r="CE372"/>
  <c r="CE378"/>
  <c r="CE382"/>
  <c r="CE386"/>
  <c r="CE390"/>
  <c r="CE394"/>
  <c r="CE398"/>
  <c r="CE402"/>
  <c r="CE406"/>
  <c r="CE410"/>
  <c r="CE414"/>
  <c r="CE418"/>
  <c r="CE422"/>
  <c r="CE426"/>
  <c r="CE430"/>
  <c r="CE434"/>
  <c r="CE438"/>
  <c r="CE442"/>
  <c r="CE446"/>
  <c r="CE452"/>
  <c r="CE456"/>
  <c r="CE460"/>
  <c r="CE464"/>
  <c r="CE468"/>
  <c r="CE472"/>
  <c r="CE476"/>
  <c r="CE480"/>
  <c r="CE484"/>
  <c r="CE488"/>
  <c r="CE492"/>
  <c r="CE496"/>
  <c r="CD500"/>
  <c r="CD504"/>
  <c r="CD508"/>
  <c r="CD512"/>
  <c r="CD516"/>
  <c r="CD520"/>
  <c r="CE526"/>
  <c r="CE530"/>
  <c r="CE534"/>
  <c r="CE538"/>
  <c r="CE542"/>
  <c r="CE546"/>
  <c r="CE550"/>
  <c r="CE554"/>
  <c r="CE558"/>
  <c r="CD562"/>
  <c r="CD566"/>
  <c r="CD570"/>
  <c r="CD574"/>
  <c r="CD578"/>
  <c r="CD582"/>
  <c r="CD586"/>
  <c r="CD590"/>
  <c r="CD594"/>
  <c r="CE600"/>
  <c r="CE604"/>
  <c r="CE608"/>
  <c r="CE612"/>
  <c r="CE616"/>
  <c r="CE620"/>
  <c r="CE624"/>
  <c r="CE628"/>
  <c r="CE632"/>
  <c r="CD636"/>
  <c r="CD640"/>
  <c r="CD644"/>
  <c r="CD648"/>
  <c r="CD652"/>
  <c r="CD656"/>
  <c r="CD660"/>
  <c r="CD664"/>
  <c r="CD668"/>
  <c r="CE674"/>
  <c r="CE678"/>
  <c r="CE682"/>
  <c r="CE686"/>
  <c r="CE690"/>
  <c r="CE694"/>
  <c r="CE698"/>
  <c r="CE702"/>
  <c r="CE706"/>
  <c r="CD710"/>
  <c r="CD714"/>
  <c r="CD718"/>
  <c r="CD722"/>
  <c r="CD726"/>
  <c r="CD730"/>
  <c r="CD734"/>
  <c r="CD738"/>
  <c r="CD742"/>
  <c r="CE748"/>
  <c r="CE752"/>
  <c r="CE231"/>
  <c r="CE235"/>
  <c r="CE239"/>
  <c r="CE243"/>
  <c r="CE247"/>
  <c r="CE251"/>
  <c r="CE255"/>
  <c r="CE259"/>
  <c r="CE263"/>
  <c r="CE269"/>
  <c r="CE273"/>
  <c r="CE277"/>
  <c r="CE281"/>
  <c r="CE285"/>
  <c r="CE289"/>
  <c r="CE293"/>
  <c r="CE297"/>
  <c r="CE301"/>
  <c r="CE305"/>
  <c r="CE309"/>
  <c r="CE313"/>
  <c r="CE317"/>
  <c r="CE321"/>
  <c r="CE325"/>
  <c r="CE329"/>
  <c r="CE333"/>
  <c r="CE337"/>
  <c r="CE343"/>
  <c r="CE347"/>
  <c r="CE351"/>
  <c r="CE355"/>
  <c r="CE359"/>
  <c r="CE363"/>
  <c r="CE367"/>
  <c r="CE371"/>
  <c r="CE375"/>
  <c r="CE379"/>
  <c r="CE383"/>
  <c r="CE387"/>
  <c r="CE391"/>
  <c r="CE395"/>
  <c r="CE399"/>
  <c r="CE403"/>
  <c r="CE407"/>
  <c r="CE411"/>
  <c r="CE417"/>
  <c r="CE421"/>
  <c r="CE425"/>
  <c r="CE429"/>
  <c r="CE433"/>
  <c r="CE437"/>
  <c r="CE441"/>
  <c r="CE445"/>
  <c r="CE449"/>
  <c r="CE453"/>
  <c r="CE457"/>
  <c r="CE461"/>
  <c r="CE465"/>
  <c r="CE469"/>
  <c r="CE473"/>
  <c r="CE477"/>
  <c r="CE481"/>
  <c r="CE485"/>
  <c r="CE491"/>
  <c r="CD495"/>
  <c r="CE499"/>
  <c r="CE503"/>
  <c r="CE507"/>
  <c r="CE511"/>
  <c r="CE515"/>
  <c r="CE519"/>
  <c r="CE523"/>
  <c r="CD527"/>
  <c r="CD531"/>
  <c r="CD535"/>
  <c r="CD539"/>
  <c r="CD543"/>
  <c r="CD547"/>
  <c r="CD551"/>
  <c r="CD555"/>
  <c r="CD559"/>
  <c r="CE565"/>
  <c r="CE569"/>
  <c r="CE573"/>
  <c r="CE577"/>
  <c r="CE581"/>
  <c r="CE585"/>
  <c r="CE589"/>
  <c r="CE593"/>
  <c r="CE597"/>
  <c r="CD601"/>
  <c r="CD605"/>
  <c r="CD609"/>
  <c r="CD613"/>
  <c r="CD617"/>
  <c r="CD621"/>
  <c r="CD625"/>
  <c r="CD629"/>
  <c r="CD633"/>
  <c r="CE639"/>
  <c r="CE643"/>
  <c r="CE647"/>
  <c r="CE651"/>
  <c r="CE655"/>
  <c r="CE659"/>
  <c r="CE663"/>
  <c r="CE667"/>
  <c r="CE671"/>
  <c r="CD675"/>
  <c r="CD679"/>
  <c r="CD683"/>
  <c r="CD687"/>
  <c r="CD691"/>
  <c r="CD695"/>
  <c r="CD699"/>
  <c r="CD703"/>
  <c r="CD707"/>
  <c r="CE713"/>
  <c r="CE717"/>
  <c r="CE721"/>
  <c r="CE725"/>
  <c r="CE729"/>
  <c r="CE733"/>
  <c r="CE737"/>
  <c r="CE741"/>
  <c r="CE745"/>
  <c r="CD749"/>
  <c r="CD753"/>
  <c r="CE28"/>
  <c r="CE46"/>
  <c r="CE58"/>
  <c r="CE80"/>
  <c r="CE376"/>
  <c r="CE672"/>
  <c r="CE18"/>
  <c r="CE32"/>
  <c r="CE52"/>
  <c r="CE60"/>
  <c r="CE154"/>
  <c r="CE450"/>
  <c r="CE16"/>
  <c r="CE15"/>
  <c r="CE23"/>
  <c r="CE29"/>
  <c r="CE45"/>
  <c r="CE57"/>
  <c r="CE65"/>
  <c r="CE265"/>
  <c r="CE487"/>
  <c r="CE635"/>
  <c r="CE20"/>
  <c r="CE17"/>
  <c r="CE25"/>
  <c r="CE43"/>
  <c r="CE55"/>
  <c r="CE63"/>
  <c r="CE413"/>
  <c r="CD12"/>
  <c r="CD34"/>
  <c r="CD38"/>
  <c r="CD48"/>
  <c r="CD66"/>
  <c r="CD70"/>
  <c r="CD74"/>
  <c r="CD78"/>
  <c r="CD84"/>
  <c r="CD88"/>
  <c r="CD92"/>
  <c r="CD96"/>
  <c r="CD100"/>
  <c r="CD104"/>
  <c r="CD108"/>
  <c r="CD112"/>
  <c r="CD116"/>
  <c r="CD120"/>
  <c r="CD124"/>
  <c r="CD128"/>
  <c r="CD132"/>
  <c r="CD136"/>
  <c r="CD140"/>
  <c r="CD144"/>
  <c r="CD148"/>
  <c r="CD152"/>
  <c r="CD158"/>
  <c r="CD162"/>
  <c r="CD166"/>
  <c r="CD170"/>
  <c r="CD174"/>
  <c r="CD178"/>
  <c r="CD182"/>
  <c r="CD186"/>
  <c r="CD190"/>
  <c r="CD194"/>
  <c r="CD198"/>
  <c r="CD202"/>
  <c r="CD206"/>
  <c r="CD210"/>
  <c r="CD214"/>
  <c r="CD218"/>
  <c r="CD222"/>
  <c r="CD226"/>
  <c r="CD13"/>
  <c r="CD35"/>
  <c r="CD39"/>
  <c r="CD51"/>
  <c r="CD69"/>
  <c r="CD73"/>
  <c r="CD77"/>
  <c r="CD81"/>
  <c r="CD85"/>
  <c r="CD89"/>
  <c r="CD93"/>
  <c r="CD97"/>
  <c r="CD101"/>
  <c r="CD105"/>
  <c r="CD109"/>
  <c r="CD113"/>
  <c r="CD119"/>
  <c r="CD123"/>
  <c r="CD127"/>
  <c r="CD131"/>
  <c r="CD135"/>
  <c r="CD139"/>
  <c r="CD143"/>
  <c r="CD147"/>
  <c r="CD151"/>
  <c r="CD155"/>
  <c r="CD159"/>
  <c r="CD163"/>
  <c r="CD167"/>
  <c r="CD171"/>
  <c r="CD175"/>
  <c r="CD179"/>
  <c r="CD183"/>
  <c r="CD187"/>
  <c r="CD193"/>
  <c r="CD197"/>
  <c r="CD201"/>
  <c r="CD205"/>
  <c r="CD209"/>
  <c r="CD213"/>
  <c r="CD217"/>
  <c r="CD221"/>
  <c r="CD225"/>
  <c r="CD230"/>
  <c r="CD234"/>
  <c r="CD238"/>
  <c r="CD242"/>
  <c r="CD246"/>
  <c r="CD250"/>
  <c r="CD254"/>
  <c r="CD258"/>
  <c r="CD262"/>
  <c r="CD266"/>
  <c r="CD270"/>
  <c r="CD274"/>
  <c r="CD278"/>
  <c r="CD282"/>
  <c r="CD286"/>
  <c r="CD290"/>
  <c r="CD294"/>
  <c r="CD298"/>
  <c r="CD304"/>
  <c r="CD308"/>
  <c r="CD312"/>
  <c r="CD316"/>
  <c r="CD320"/>
  <c r="CD324"/>
  <c r="CD328"/>
  <c r="CD332"/>
  <c r="CD336"/>
  <c r="CD340"/>
  <c r="CD344"/>
  <c r="CD348"/>
  <c r="CD352"/>
  <c r="CD356"/>
  <c r="CD360"/>
  <c r="CD364"/>
  <c r="CD368"/>
  <c r="CD372"/>
  <c r="CD378"/>
  <c r="CD382"/>
  <c r="CD386"/>
  <c r="CD390"/>
  <c r="CD394"/>
  <c r="CD398"/>
  <c r="CD402"/>
  <c r="CD406"/>
  <c r="CD410"/>
  <c r="CD414"/>
  <c r="CD418"/>
  <c r="CD422"/>
  <c r="CD426"/>
  <c r="CD430"/>
  <c r="CD434"/>
  <c r="CD438"/>
  <c r="CD442"/>
  <c r="CD446"/>
  <c r="CD452"/>
  <c r="CD456"/>
  <c r="CD460"/>
  <c r="CD464"/>
  <c r="CD468"/>
  <c r="CD472"/>
  <c r="CD476"/>
  <c r="CD480"/>
  <c r="CD484"/>
  <c r="CD488"/>
  <c r="CD492"/>
  <c r="CD496"/>
  <c r="CE500"/>
  <c r="CE504"/>
  <c r="CE508"/>
  <c r="CE512"/>
  <c r="CE516"/>
  <c r="CE520"/>
  <c r="CD526"/>
  <c r="CD530"/>
  <c r="CD534"/>
  <c r="CD538"/>
  <c r="CD542"/>
  <c r="CD546"/>
  <c r="CD550"/>
  <c r="CD554"/>
  <c r="CD558"/>
  <c r="CE562"/>
  <c r="CE566"/>
  <c r="CE570"/>
  <c r="CE574"/>
  <c r="CE578"/>
  <c r="CE582"/>
  <c r="CE586"/>
  <c r="CE590"/>
  <c r="CE594"/>
  <c r="CD600"/>
  <c r="CD604"/>
  <c r="CD608"/>
  <c r="CD612"/>
  <c r="CD616"/>
  <c r="CD620"/>
  <c r="CD624"/>
  <c r="CD628"/>
  <c r="CD632"/>
  <c r="CE636"/>
  <c r="CE640"/>
  <c r="CE644"/>
  <c r="CE648"/>
  <c r="CE652"/>
  <c r="CE656"/>
  <c r="CE660"/>
  <c r="CE664"/>
  <c r="CE668"/>
  <c r="CD674"/>
  <c r="CD678"/>
  <c r="CD682"/>
  <c r="CD686"/>
  <c r="CD690"/>
  <c r="CD694"/>
  <c r="CD698"/>
  <c r="CD702"/>
  <c r="CD706"/>
  <c r="CE710"/>
  <c r="CE714"/>
  <c r="CE718"/>
  <c r="CE722"/>
  <c r="CE726"/>
  <c r="CE730"/>
  <c r="CE734"/>
  <c r="CE738"/>
  <c r="CE742"/>
  <c r="CD748"/>
  <c r="CD752"/>
  <c r="CD231"/>
  <c r="CD235"/>
  <c r="CD239"/>
  <c r="CD243"/>
  <c r="CD247"/>
  <c r="CD251"/>
  <c r="CD255"/>
  <c r="CD259"/>
  <c r="CD263"/>
  <c r="CD269"/>
  <c r="CD273"/>
  <c r="CD277"/>
  <c r="CD281"/>
  <c r="CD285"/>
  <c r="CD289"/>
  <c r="CD293"/>
  <c r="CD297"/>
  <c r="CD301"/>
  <c r="CD305"/>
  <c r="CD309"/>
  <c r="CD313"/>
  <c r="CD317"/>
  <c r="CD321"/>
  <c r="CD325"/>
  <c r="CD329"/>
  <c r="CD333"/>
  <c r="CD337"/>
  <c r="CD343"/>
  <c r="CD347"/>
  <c r="CD351"/>
  <c r="CD355"/>
  <c r="CD359"/>
  <c r="CD363"/>
  <c r="CD367"/>
  <c r="CD371"/>
  <c r="CD375"/>
  <c r="CD379"/>
  <c r="CD383"/>
  <c r="CD387"/>
  <c r="CD391"/>
  <c r="CD395"/>
  <c r="CD399"/>
  <c r="CD403"/>
  <c r="CD407"/>
  <c r="CD411"/>
  <c r="CD417"/>
  <c r="CD421"/>
  <c r="CD425"/>
  <c r="CD429"/>
  <c r="CD433"/>
  <c r="CD437"/>
  <c r="CD441"/>
  <c r="CD445"/>
  <c r="CD449"/>
  <c r="CD453"/>
  <c r="CD457"/>
  <c r="CD461"/>
  <c r="CD465"/>
  <c r="CD469"/>
  <c r="CD473"/>
  <c r="CD477"/>
  <c r="CD481"/>
  <c r="CD485"/>
  <c r="CD491"/>
  <c r="CE495"/>
  <c r="CD499"/>
  <c r="CD503"/>
  <c r="CD507"/>
  <c r="CD511"/>
  <c r="CD515"/>
  <c r="CD519"/>
  <c r="CD523"/>
  <c r="CE527"/>
  <c r="CE531"/>
  <c r="CE535"/>
  <c r="CE539"/>
  <c r="CE543"/>
  <c r="CE547"/>
  <c r="CE551"/>
  <c r="CE555"/>
  <c r="CE559"/>
  <c r="CD565"/>
  <c r="CD569"/>
  <c r="CD573"/>
  <c r="CD577"/>
  <c r="CD581"/>
  <c r="CD585"/>
  <c r="CD589"/>
  <c r="CD593"/>
  <c r="CD597"/>
  <c r="CE601"/>
  <c r="CE605"/>
  <c r="CE609"/>
  <c r="CE613"/>
  <c r="CE617"/>
  <c r="CE621"/>
  <c r="CE625"/>
  <c r="CE629"/>
  <c r="CE633"/>
  <c r="CD639"/>
  <c r="CD643"/>
  <c r="CD647"/>
  <c r="CD651"/>
  <c r="CD655"/>
  <c r="CD659"/>
  <c r="CD663"/>
  <c r="CD667"/>
  <c r="CD671"/>
  <c r="CE675"/>
  <c r="CE679"/>
  <c r="CE683"/>
  <c r="CE687"/>
  <c r="CE691"/>
  <c r="CE695"/>
  <c r="CE699"/>
  <c r="CE703"/>
  <c r="CE707"/>
  <c r="CD713"/>
  <c r="CD717"/>
  <c r="CD721"/>
  <c r="CD725"/>
  <c r="CD729"/>
  <c r="CD733"/>
  <c r="CD737"/>
  <c r="CD741"/>
  <c r="CD745"/>
  <c r="CE749"/>
  <c r="CE753"/>
  <c r="CD28"/>
  <c r="CD46"/>
  <c r="CD58"/>
  <c r="CD80"/>
  <c r="CD376"/>
  <c r="CD672"/>
  <c r="CD18"/>
  <c r="CD32"/>
  <c r="CD52"/>
  <c r="CD60"/>
  <c r="CD154"/>
  <c r="CD450"/>
  <c r="CD16"/>
  <c r="CD15"/>
  <c r="CD23"/>
  <c r="CD29"/>
  <c r="CD45"/>
  <c r="CD57"/>
  <c r="CD65"/>
  <c r="CD265"/>
  <c r="CD487"/>
  <c r="CD635"/>
  <c r="CD20"/>
  <c r="CD17"/>
  <c r="CD25"/>
  <c r="CD43"/>
  <c r="CD55"/>
  <c r="CD63"/>
  <c r="CD413"/>
  <c r="CE10"/>
  <c r="CE14"/>
  <c r="CE36"/>
  <c r="CE40"/>
  <c r="CE50"/>
  <c r="CE68"/>
  <c r="CE72"/>
  <c r="CE76"/>
  <c r="CE82"/>
  <c r="CE86"/>
  <c r="CE90"/>
  <c r="CE94"/>
  <c r="CE98"/>
  <c r="CE102"/>
  <c r="CE106"/>
  <c r="CE110"/>
  <c r="CE114"/>
  <c r="CE118"/>
  <c r="CE122"/>
  <c r="CE126"/>
  <c r="CE130"/>
  <c r="CE134"/>
  <c r="CE138"/>
  <c r="CE142"/>
  <c r="CE146"/>
  <c r="CE150"/>
  <c r="CE156"/>
  <c r="CE160"/>
  <c r="CE164"/>
  <c r="CE168"/>
  <c r="CE172"/>
  <c r="CE176"/>
  <c r="CE180"/>
  <c r="CE184"/>
  <c r="CE188"/>
  <c r="CE192"/>
  <c r="CE196"/>
  <c r="CE200"/>
  <c r="CE204"/>
  <c r="CE208"/>
  <c r="CE212"/>
  <c r="CE216"/>
  <c r="CE220"/>
  <c r="CE224"/>
  <c r="CE11"/>
  <c r="CE33"/>
  <c r="CE37"/>
  <c r="CE49"/>
  <c r="CE67"/>
  <c r="CE71"/>
  <c r="CE75"/>
  <c r="CE79"/>
  <c r="CE83"/>
  <c r="CE87"/>
  <c r="CE91"/>
  <c r="CE95"/>
  <c r="CE99"/>
  <c r="CE103"/>
  <c r="CE107"/>
  <c r="CE111"/>
  <c r="CE115"/>
  <c r="CE121"/>
  <c r="CE125"/>
  <c r="CE129"/>
  <c r="CE133"/>
  <c r="CE137"/>
  <c r="CE141"/>
  <c r="CE145"/>
  <c r="CE149"/>
  <c r="CE153"/>
  <c r="CE157"/>
  <c r="CE161"/>
  <c r="CE165"/>
  <c r="CE169"/>
  <c r="CE173"/>
  <c r="CE177"/>
  <c r="CE181"/>
  <c r="CE185"/>
  <c r="CE189"/>
  <c r="CE195"/>
  <c r="CE199"/>
  <c r="CE203"/>
  <c r="CE207"/>
  <c r="CE211"/>
  <c r="CE215"/>
  <c r="CE219"/>
  <c r="CE223"/>
  <c r="CE227"/>
  <c r="CE232"/>
  <c r="CE236"/>
  <c r="CE240"/>
  <c r="CE244"/>
  <c r="CE248"/>
  <c r="CE252"/>
  <c r="CE256"/>
  <c r="CE260"/>
  <c r="CE264"/>
  <c r="CE268"/>
  <c r="CE272"/>
  <c r="CE276"/>
  <c r="CE280"/>
  <c r="CE284"/>
  <c r="CE288"/>
  <c r="CE292"/>
  <c r="CE296"/>
  <c r="CE300"/>
  <c r="CE306"/>
  <c r="CE310"/>
  <c r="CE314"/>
  <c r="CE318"/>
  <c r="CE322"/>
  <c r="CE326"/>
  <c r="CE330"/>
  <c r="CE334"/>
  <c r="CE338"/>
  <c r="CE342"/>
  <c r="CE346"/>
  <c r="CE350"/>
  <c r="CE354"/>
  <c r="CE358"/>
  <c r="CE362"/>
  <c r="CE366"/>
  <c r="CE370"/>
  <c r="CE374"/>
  <c r="CE380"/>
  <c r="CE384"/>
  <c r="CE388"/>
  <c r="CE392"/>
  <c r="CE396"/>
  <c r="CE400"/>
  <c r="CE404"/>
  <c r="CE408"/>
  <c r="CE412"/>
  <c r="CE416"/>
  <c r="CE420"/>
  <c r="CE424"/>
  <c r="CE428"/>
  <c r="CE432"/>
  <c r="CE436"/>
  <c r="CE440"/>
  <c r="CE444"/>
  <c r="CE448"/>
  <c r="CE454"/>
  <c r="CE458"/>
  <c r="CE462"/>
  <c r="CE466"/>
  <c r="CE470"/>
  <c r="CE474"/>
  <c r="CE478"/>
  <c r="CE482"/>
  <c r="CE486"/>
  <c r="CE490"/>
  <c r="CE494"/>
  <c r="CD498"/>
  <c r="CD502"/>
  <c r="CD506"/>
  <c r="CD510"/>
  <c r="CD514"/>
  <c r="CD518"/>
  <c r="CD522"/>
  <c r="CE528"/>
  <c r="CE532"/>
  <c r="CE536"/>
  <c r="CE540"/>
  <c r="CE544"/>
  <c r="CE548"/>
  <c r="CE552"/>
  <c r="CE556"/>
  <c r="CE560"/>
  <c r="CD564"/>
  <c r="CD568"/>
  <c r="CD572"/>
  <c r="CD576"/>
  <c r="CD580"/>
  <c r="CD584"/>
  <c r="CD588"/>
  <c r="CD592"/>
  <c r="CD596"/>
  <c r="CE602"/>
  <c r="CE606"/>
  <c r="CE610"/>
  <c r="CE614"/>
  <c r="CE618"/>
  <c r="CE622"/>
  <c r="CE626"/>
  <c r="CE630"/>
  <c r="CE634"/>
  <c r="CD638"/>
  <c r="CD642"/>
  <c r="CD646"/>
  <c r="CD650"/>
  <c r="CD654"/>
  <c r="CD658"/>
  <c r="CD662"/>
  <c r="CD666"/>
  <c r="CD670"/>
  <c r="CE676"/>
  <c r="CE680"/>
  <c r="CE684"/>
  <c r="CE688"/>
  <c r="CE692"/>
  <c r="CE696"/>
  <c r="CE700"/>
  <c r="CE704"/>
  <c r="CE708"/>
  <c r="CD712"/>
  <c r="CD716"/>
  <c r="CD720"/>
  <c r="CD724"/>
  <c r="CD728"/>
  <c r="CD732"/>
  <c r="CD736"/>
  <c r="CD740"/>
  <c r="CD744"/>
  <c r="CE750"/>
  <c r="CE229"/>
  <c r="CE233"/>
  <c r="CE237"/>
  <c r="CE241"/>
  <c r="CE245"/>
  <c r="CE249"/>
  <c r="CE253"/>
  <c r="CE257"/>
  <c r="CE261"/>
  <c r="CE267"/>
  <c r="CE271"/>
  <c r="CE275"/>
  <c r="CE279"/>
  <c r="CE283"/>
  <c r="CE287"/>
  <c r="CE291"/>
  <c r="CE295"/>
  <c r="CE299"/>
  <c r="CE303"/>
  <c r="CE307"/>
  <c r="CE311"/>
  <c r="CE315"/>
  <c r="CE319"/>
  <c r="CE323"/>
  <c r="CE327"/>
  <c r="CE331"/>
  <c r="CE335"/>
  <c r="CE341"/>
  <c r="CE345"/>
  <c r="CE349"/>
  <c r="CE353"/>
  <c r="CE357"/>
  <c r="CE361"/>
  <c r="CE365"/>
  <c r="CE369"/>
  <c r="CE373"/>
  <c r="CE377"/>
  <c r="CE381"/>
  <c r="CE385"/>
  <c r="CE389"/>
  <c r="CE393"/>
  <c r="CE397"/>
  <c r="CE401"/>
  <c r="CE405"/>
  <c r="CE409"/>
  <c r="CE415"/>
  <c r="CE419"/>
  <c r="CE423"/>
  <c r="CE427"/>
  <c r="CE431"/>
  <c r="CE435"/>
  <c r="CE439"/>
  <c r="CE443"/>
  <c r="CE447"/>
  <c r="CE451"/>
  <c r="CE455"/>
  <c r="CE459"/>
  <c r="CE463"/>
  <c r="CE467"/>
  <c r="CE471"/>
  <c r="CE475"/>
  <c r="CE479"/>
  <c r="CE483"/>
  <c r="CE489"/>
  <c r="CE493"/>
  <c r="CE497"/>
  <c r="CE501"/>
  <c r="CE505"/>
  <c r="CE509"/>
  <c r="CE513"/>
  <c r="CE517"/>
  <c r="CE521"/>
  <c r="CD525"/>
  <c r="CD529"/>
  <c r="CD533"/>
  <c r="CD537"/>
  <c r="CD541"/>
  <c r="CD545"/>
  <c r="CD549"/>
  <c r="CD553"/>
  <c r="CD557"/>
  <c r="CE563"/>
  <c r="CE567"/>
  <c r="CE571"/>
  <c r="CE575"/>
  <c r="CE579"/>
  <c r="CE583"/>
  <c r="CE587"/>
  <c r="CE591"/>
  <c r="CE595"/>
  <c r="CD599"/>
  <c r="CD603"/>
  <c r="CD607"/>
  <c r="CD611"/>
  <c r="CD615"/>
  <c r="CD619"/>
  <c r="CD623"/>
  <c r="CD627"/>
  <c r="CD631"/>
  <c r="CE637"/>
  <c r="CE641"/>
  <c r="CE645"/>
  <c r="CE649"/>
  <c r="CE653"/>
  <c r="CE657"/>
  <c r="CE661"/>
  <c r="CE665"/>
  <c r="CE669"/>
  <c r="CD673"/>
  <c r="CD677"/>
  <c r="CD681"/>
  <c r="CD685"/>
  <c r="CD689"/>
  <c r="CD693"/>
  <c r="CD697"/>
  <c r="CD701"/>
  <c r="CD705"/>
  <c r="CE711"/>
  <c r="CE715"/>
  <c r="CE719"/>
  <c r="CE723"/>
  <c r="CE727"/>
  <c r="CE731"/>
  <c r="CE735"/>
  <c r="CE739"/>
  <c r="CE743"/>
  <c r="CD747"/>
  <c r="CD751"/>
  <c r="CE22"/>
  <c r="CE42"/>
  <c r="CE54"/>
  <c r="CE62"/>
  <c r="CE228"/>
  <c r="CE524"/>
  <c r="CE746"/>
  <c r="CE24"/>
  <c r="CE44"/>
  <c r="CE56"/>
  <c r="CE64"/>
  <c r="CE302"/>
  <c r="CE598"/>
  <c r="CE26"/>
  <c r="CE19"/>
  <c r="CE27"/>
  <c r="CE41"/>
  <c r="CE53"/>
  <c r="CE61"/>
  <c r="CE191"/>
  <c r="CE339"/>
  <c r="CE561"/>
  <c r="CE709"/>
  <c r="CE30"/>
  <c r="CE21"/>
  <c r="CE31"/>
  <c r="CE47"/>
  <c r="CE59"/>
  <c r="CE117"/>
  <c r="CD10"/>
  <c r="CD14"/>
  <c r="CD36"/>
  <c r="CD40"/>
  <c r="CD50"/>
  <c r="CD68"/>
  <c r="CD72"/>
  <c r="CD76"/>
  <c r="CD82"/>
  <c r="CD86"/>
  <c r="CD90"/>
  <c r="CD94"/>
  <c r="CD98"/>
  <c r="CD102"/>
  <c r="CD106"/>
  <c r="CD110"/>
  <c r="CD114"/>
  <c r="CD118"/>
  <c r="CD122"/>
  <c r="CD126"/>
  <c r="CD130"/>
  <c r="CD134"/>
  <c r="CD138"/>
  <c r="CD142"/>
  <c r="CD146"/>
  <c r="CD150"/>
  <c r="CD156"/>
  <c r="CD160"/>
  <c r="CD164"/>
  <c r="CD168"/>
  <c r="CD172"/>
  <c r="CD176"/>
  <c r="CD180"/>
  <c r="CD184"/>
  <c r="CD188"/>
  <c r="CD192"/>
  <c r="CD196"/>
  <c r="CD200"/>
  <c r="CD204"/>
  <c r="CD208"/>
  <c r="CD212"/>
  <c r="CD216"/>
  <c r="CD220"/>
  <c r="CD224"/>
  <c r="CD11"/>
  <c r="CD33"/>
  <c r="CD37"/>
  <c r="CD49"/>
  <c r="CD67"/>
  <c r="CD71"/>
  <c r="CD75"/>
  <c r="CD79"/>
  <c r="CD83"/>
  <c r="CD87"/>
  <c r="CD91"/>
  <c r="CD95"/>
  <c r="CD99"/>
  <c r="CD103"/>
  <c r="CD107"/>
  <c r="CD111"/>
  <c r="CD115"/>
  <c r="CD121"/>
  <c r="CD125"/>
  <c r="CD129"/>
  <c r="CD133"/>
  <c r="CD137"/>
  <c r="CD141"/>
  <c r="CD145"/>
  <c r="CD149"/>
  <c r="CD153"/>
  <c r="CD157"/>
  <c r="CD161"/>
  <c r="CD165"/>
  <c r="CD169"/>
  <c r="CD173"/>
  <c r="CD177"/>
  <c r="CD181"/>
  <c r="CD185"/>
  <c r="CD189"/>
  <c r="CD195"/>
  <c r="CD199"/>
  <c r="CD203"/>
  <c r="CD207"/>
  <c r="CD211"/>
  <c r="CD215"/>
  <c r="CD219"/>
  <c r="CD223"/>
  <c r="CD227"/>
  <c r="CD232"/>
  <c r="CD236"/>
  <c r="CD240"/>
  <c r="CD244"/>
  <c r="CD248"/>
  <c r="CD252"/>
  <c r="CD256"/>
  <c r="CD260"/>
  <c r="CD264"/>
  <c r="CD268"/>
  <c r="CD272"/>
  <c r="CD276"/>
  <c r="CD280"/>
  <c r="CD284"/>
  <c r="CD288"/>
  <c r="CD292"/>
  <c r="CD296"/>
  <c r="CD300"/>
  <c r="CD306"/>
  <c r="CD310"/>
  <c r="CD314"/>
  <c r="CD318"/>
  <c r="CD322"/>
  <c r="CD326"/>
  <c r="CD330"/>
  <c r="CD334"/>
  <c r="CD338"/>
  <c r="CD342"/>
  <c r="CD346"/>
  <c r="CD350"/>
  <c r="CD354"/>
  <c r="CD358"/>
  <c r="CD362"/>
  <c r="CD366"/>
  <c r="CD370"/>
  <c r="CD374"/>
  <c r="CD380"/>
  <c r="CD384"/>
  <c r="CD388"/>
  <c r="CD392"/>
  <c r="CD396"/>
  <c r="CD400"/>
  <c r="CD404"/>
  <c r="CD408"/>
  <c r="CD412"/>
  <c r="CD416"/>
  <c r="CD420"/>
  <c r="CD424"/>
  <c r="CD428"/>
  <c r="CD432"/>
  <c r="CD436"/>
  <c r="CD440"/>
  <c r="CD444"/>
  <c r="CD448"/>
  <c r="CD454"/>
  <c r="CD458"/>
  <c r="CD462"/>
  <c r="CD466"/>
  <c r="CD470"/>
  <c r="CD474"/>
  <c r="CD478"/>
  <c r="CD482"/>
  <c r="CD486"/>
  <c r="CD490"/>
  <c r="CD494"/>
  <c r="CE498"/>
  <c r="CE502"/>
  <c r="CE506"/>
  <c r="CE510"/>
  <c r="CE514"/>
  <c r="CE518"/>
  <c r="CE522"/>
  <c r="CD528"/>
  <c r="CD532"/>
  <c r="CD536"/>
  <c r="CD540"/>
  <c r="CD544"/>
  <c r="CD548"/>
  <c r="CD552"/>
  <c r="CD556"/>
  <c r="CD560"/>
  <c r="CE564"/>
  <c r="CE568"/>
  <c r="CE572"/>
  <c r="CE576"/>
  <c r="CE580"/>
  <c r="CE584"/>
  <c r="CE588"/>
  <c r="CE592"/>
  <c r="CE596"/>
  <c r="CD602"/>
  <c r="CD606"/>
  <c r="CD610"/>
  <c r="CD614"/>
  <c r="CD618"/>
  <c r="CD622"/>
  <c r="CD626"/>
  <c r="CD630"/>
  <c r="CD634"/>
  <c r="CE638"/>
  <c r="CE642"/>
  <c r="CE646"/>
  <c r="CE650"/>
  <c r="CE654"/>
  <c r="CE658"/>
  <c r="CE662"/>
  <c r="CE666"/>
  <c r="CE670"/>
  <c r="CD676"/>
  <c r="CD680"/>
  <c r="CD684"/>
  <c r="CD688"/>
  <c r="CD692"/>
  <c r="CD696"/>
  <c r="CD700"/>
  <c r="CD704"/>
  <c r="CD708"/>
  <c r="CE712"/>
  <c r="CE716"/>
  <c r="CE720"/>
  <c r="CE724"/>
  <c r="CE728"/>
  <c r="CE732"/>
  <c r="CE736"/>
  <c r="CE740"/>
  <c r="CE744"/>
  <c r="CD750"/>
  <c r="CD229"/>
  <c r="CD233"/>
  <c r="CD237"/>
  <c r="CD241"/>
  <c r="CD245"/>
  <c r="CD249"/>
  <c r="CD253"/>
  <c r="CD257"/>
  <c r="CD261"/>
  <c r="CD267"/>
  <c r="CD271"/>
  <c r="CD275"/>
  <c r="CD279"/>
  <c r="CD283"/>
  <c r="CD287"/>
  <c r="CD291"/>
  <c r="CD295"/>
  <c r="CD299"/>
  <c r="CD303"/>
  <c r="CD307"/>
  <c r="CD311"/>
  <c r="CD315"/>
  <c r="CD319"/>
  <c r="CD323"/>
  <c r="CD327"/>
  <c r="CD331"/>
  <c r="CD335"/>
  <c r="CD341"/>
  <c r="CD345"/>
  <c r="CD349"/>
  <c r="CD353"/>
  <c r="CD357"/>
  <c r="CD361"/>
  <c r="CD365"/>
  <c r="CD369"/>
  <c r="CD373"/>
  <c r="CD377"/>
  <c r="CD381"/>
  <c r="CD385"/>
  <c r="CD389"/>
  <c r="CD393"/>
  <c r="CD397"/>
  <c r="CD401"/>
  <c r="CD405"/>
  <c r="CD409"/>
  <c r="CD415"/>
  <c r="CD419"/>
  <c r="CD423"/>
  <c r="CD427"/>
  <c r="CD431"/>
  <c r="CD435"/>
  <c r="CD439"/>
  <c r="CD443"/>
  <c r="CD447"/>
  <c r="CD451"/>
  <c r="CD455"/>
  <c r="CD459"/>
  <c r="CD463"/>
  <c r="CD467"/>
  <c r="CD471"/>
  <c r="CD475"/>
  <c r="CD479"/>
  <c r="CD483"/>
  <c r="CD489"/>
  <c r="CD493"/>
  <c r="CD497"/>
  <c r="CD501"/>
  <c r="CD505"/>
  <c r="CD509"/>
  <c r="CD513"/>
  <c r="CD517"/>
  <c r="CD521"/>
  <c r="CE525"/>
  <c r="CE529"/>
  <c r="CE533"/>
  <c r="CE537"/>
  <c r="CE541"/>
  <c r="CE545"/>
  <c r="CE549"/>
  <c r="CE553"/>
  <c r="CE557"/>
  <c r="CD563"/>
  <c r="CD567"/>
  <c r="CD571"/>
  <c r="CD575"/>
  <c r="CD579"/>
  <c r="CD583"/>
  <c r="CD587"/>
  <c r="CD591"/>
  <c r="CD595"/>
  <c r="CE599"/>
  <c r="CE603"/>
  <c r="CE607"/>
  <c r="CE611"/>
  <c r="CE615"/>
  <c r="CE619"/>
  <c r="CE623"/>
  <c r="CE627"/>
  <c r="CE631"/>
  <c r="CD637"/>
  <c r="CD641"/>
  <c r="CD645"/>
  <c r="CD649"/>
  <c r="CD653"/>
  <c r="CD657"/>
  <c r="CD661"/>
  <c r="CD665"/>
  <c r="CD669"/>
  <c r="CE673"/>
  <c r="CE677"/>
  <c r="CE681"/>
  <c r="CE685"/>
  <c r="CE689"/>
  <c r="CE693"/>
  <c r="CE697"/>
  <c r="CE701"/>
  <c r="CE705"/>
  <c r="CD711"/>
  <c r="CD715"/>
  <c r="CD719"/>
  <c r="CD723"/>
  <c r="CD727"/>
  <c r="CD731"/>
  <c r="CD735"/>
  <c r="CD739"/>
  <c r="CD743"/>
  <c r="CE747"/>
  <c r="CE751"/>
  <c r="CD22"/>
  <c r="CD42"/>
  <c r="CD54"/>
  <c r="CD62"/>
  <c r="CD228"/>
  <c r="CD524"/>
  <c r="CD746"/>
  <c r="CD24"/>
  <c r="CD44"/>
  <c r="CD56"/>
  <c r="CD64"/>
  <c r="CD302"/>
  <c r="CD598"/>
  <c r="CD26"/>
  <c r="CD19"/>
  <c r="CD27"/>
  <c r="CD41"/>
  <c r="CD53"/>
  <c r="CD61"/>
  <c r="CD191"/>
  <c r="CD339"/>
  <c r="CD561"/>
  <c r="CD709"/>
  <c r="CD30"/>
  <c r="CD21"/>
  <c r="CD31"/>
  <c r="CD47"/>
  <c r="CD59"/>
  <c r="CD117"/>
  <c r="C345"/>
  <c r="C346" s="1"/>
  <c r="C347" s="1"/>
  <c r="C348" s="1"/>
  <c r="C349" s="1"/>
  <c r="C350" s="1"/>
  <c r="C351" s="1"/>
  <c r="C352" s="1"/>
  <c r="C353" s="1"/>
  <c r="C354" s="1"/>
  <c r="C355" s="1"/>
  <c r="C356" s="1"/>
  <c r="C357" s="1"/>
  <c r="C358" s="1"/>
  <c r="C359" s="1"/>
  <c r="C360" s="1"/>
  <c r="C361" s="1"/>
  <c r="C362" s="1"/>
  <c r="C363" s="1"/>
  <c r="C364" s="1"/>
  <c r="C365" s="1"/>
  <c r="C366" s="1"/>
  <c r="C367" s="1"/>
  <c r="C381"/>
  <c r="BX753"/>
  <c r="BT753"/>
  <c r="BP753"/>
  <c r="BL753"/>
  <c r="BH753"/>
  <c r="BX752"/>
  <c r="BT752"/>
  <c r="BP752"/>
  <c r="BL752"/>
  <c r="BH752"/>
  <c r="BX751"/>
  <c r="BT751"/>
  <c r="BP751"/>
  <c r="BL751"/>
  <c r="BH751"/>
  <c r="BX750"/>
  <c r="BT750"/>
  <c r="BP750"/>
  <c r="BL750"/>
  <c r="BH750"/>
  <c r="BX749"/>
  <c r="BT749"/>
  <c r="BP749"/>
  <c r="BL749"/>
  <c r="BH749"/>
  <c r="BX748"/>
  <c r="BT748"/>
  <c r="BP748"/>
  <c r="BL748"/>
  <c r="BH748"/>
  <c r="BX747"/>
  <c r="BT747"/>
  <c r="BP747"/>
  <c r="BL747"/>
  <c r="BH747"/>
  <c r="BX746"/>
  <c r="BT746"/>
  <c r="BP746"/>
  <c r="BL746"/>
  <c r="BH746"/>
  <c r="BX745"/>
  <c r="BT745"/>
  <c r="BP745"/>
  <c r="BL745"/>
  <c r="BH745"/>
  <c r="BX744"/>
  <c r="BT744"/>
  <c r="BP744"/>
  <c r="BL744"/>
  <c r="BH744"/>
  <c r="BX743"/>
  <c r="BT743"/>
  <c r="BP743"/>
  <c r="BL743"/>
  <c r="BH743"/>
  <c r="BX742"/>
  <c r="BT742"/>
  <c r="BP742"/>
  <c r="BL742"/>
  <c r="BH742"/>
  <c r="BX741"/>
  <c r="BT741"/>
  <c r="BP741"/>
  <c r="BL741"/>
  <c r="BH741"/>
  <c r="BX740"/>
  <c r="BT740"/>
  <c r="BP740"/>
  <c r="BL740"/>
  <c r="BH740"/>
  <c r="BX739"/>
  <c r="BT739"/>
  <c r="BP739"/>
  <c r="BL739"/>
  <c r="BH739"/>
  <c r="BX738"/>
  <c r="BT738"/>
  <c r="BP738"/>
  <c r="BL738"/>
  <c r="BH738"/>
  <c r="BX737"/>
  <c r="BT737"/>
  <c r="BP737"/>
  <c r="BL737"/>
  <c r="BH737"/>
  <c r="BX736"/>
  <c r="BT736"/>
  <c r="BP736"/>
  <c r="BL736"/>
  <c r="BH736"/>
  <c r="BX735"/>
  <c r="BT735"/>
  <c r="BP735"/>
  <c r="BL735"/>
  <c r="BH735"/>
  <c r="BX734"/>
  <c r="BT734"/>
  <c r="BP734"/>
  <c r="BL734"/>
  <c r="BH734"/>
  <c r="BX733"/>
  <c r="BT733"/>
  <c r="BP733"/>
  <c r="BL733"/>
  <c r="BH733"/>
  <c r="BX732"/>
  <c r="BT732"/>
  <c r="BP732"/>
  <c r="BL732"/>
  <c r="BH732"/>
  <c r="BX731"/>
  <c r="BT731"/>
  <c r="BP731"/>
  <c r="BL731"/>
  <c r="BH731"/>
  <c r="BX730"/>
  <c r="BT730"/>
  <c r="BP730"/>
  <c r="BL730"/>
  <c r="BH730"/>
  <c r="BX729"/>
  <c r="BT729"/>
  <c r="BP729"/>
  <c r="BL729"/>
  <c r="BH729"/>
  <c r="BX728"/>
  <c r="BT728"/>
  <c r="BP728"/>
  <c r="BL728"/>
  <c r="BH728"/>
  <c r="BX727"/>
  <c r="BT727"/>
  <c r="BP727"/>
  <c r="BL727"/>
  <c r="BH727"/>
  <c r="BX726"/>
  <c r="BT726"/>
  <c r="BP726"/>
  <c r="BL726"/>
  <c r="BH726"/>
  <c r="BX725"/>
  <c r="BT725"/>
  <c r="BP725"/>
  <c r="BL725"/>
  <c r="BH725"/>
  <c r="BX724"/>
  <c r="BT724"/>
  <c r="BP724"/>
  <c r="BL724"/>
  <c r="BH724"/>
  <c r="BX723"/>
  <c r="BT723"/>
  <c r="BP723"/>
  <c r="BL723"/>
  <c r="BH723"/>
  <c r="BX722"/>
  <c r="BT722"/>
  <c r="BP722"/>
  <c r="BL722"/>
  <c r="BH722"/>
  <c r="BX721"/>
  <c r="BT721"/>
  <c r="BP721"/>
  <c r="BL721"/>
  <c r="BH721"/>
  <c r="BX720"/>
  <c r="BT720"/>
  <c r="BP720"/>
  <c r="BL720"/>
  <c r="BH720"/>
  <c r="BX719"/>
  <c r="BT719"/>
  <c r="BP719"/>
  <c r="BL719"/>
  <c r="BH719"/>
  <c r="BX718"/>
  <c r="BT718"/>
  <c r="BP718"/>
  <c r="BL718"/>
  <c r="BH718"/>
  <c r="BX717"/>
  <c r="BT717"/>
  <c r="BP717"/>
  <c r="BL717"/>
  <c r="BH717"/>
  <c r="BX716"/>
  <c r="BT716"/>
  <c r="BP716"/>
  <c r="BL716"/>
  <c r="BH716"/>
  <c r="BX715"/>
  <c r="BT715"/>
  <c r="BP715"/>
  <c r="BL715"/>
  <c r="BH715"/>
  <c r="BX714"/>
  <c r="BT714"/>
  <c r="BP714"/>
  <c r="BL714"/>
  <c r="BH714"/>
  <c r="BX713"/>
  <c r="BT713"/>
  <c r="BP713"/>
  <c r="BL713"/>
  <c r="BH713"/>
  <c r="BX712"/>
  <c r="BT712"/>
  <c r="BP712"/>
  <c r="BL712"/>
  <c r="BH712"/>
  <c r="BX711"/>
  <c r="BT711"/>
  <c r="BP711"/>
  <c r="BL711"/>
  <c r="BH711"/>
  <c r="BX710"/>
  <c r="BT710"/>
  <c r="BP710"/>
  <c r="BL710"/>
  <c r="BH710"/>
  <c r="BX709"/>
  <c r="BT709"/>
  <c r="BP709"/>
  <c r="BL709"/>
  <c r="BH709"/>
  <c r="BX708"/>
  <c r="BT708"/>
  <c r="BP708"/>
  <c r="BL708"/>
  <c r="BH708"/>
  <c r="BX707"/>
  <c r="BT707"/>
  <c r="BP707"/>
  <c r="BL707"/>
  <c r="BH707"/>
  <c r="BX706"/>
  <c r="BT706"/>
  <c r="BP706"/>
  <c r="BL706"/>
  <c r="BH706"/>
  <c r="BX705"/>
  <c r="BT705"/>
  <c r="BP705"/>
  <c r="BL705"/>
  <c r="BH705"/>
  <c r="BX704"/>
  <c r="BT704"/>
  <c r="BP704"/>
  <c r="BL704"/>
  <c r="BH704"/>
  <c r="BX703"/>
  <c r="BT703"/>
  <c r="BP703"/>
  <c r="BL703"/>
  <c r="BH703"/>
  <c r="BX702"/>
  <c r="BT702"/>
  <c r="BP702"/>
  <c r="BL702"/>
  <c r="BH702"/>
  <c r="BX701"/>
  <c r="BT701"/>
  <c r="BP701"/>
  <c r="BL701"/>
  <c r="BH701"/>
  <c r="BX700"/>
  <c r="BT700"/>
  <c r="BP700"/>
  <c r="BL700"/>
  <c r="BH700"/>
  <c r="BX699"/>
  <c r="BT699"/>
  <c r="BP699"/>
  <c r="BL699"/>
  <c r="BH699"/>
  <c r="BX698"/>
  <c r="BT698"/>
  <c r="BP698"/>
  <c r="BL698"/>
  <c r="BH698"/>
  <c r="BX697"/>
  <c r="BT697"/>
  <c r="BP697"/>
  <c r="BL697"/>
  <c r="BH697"/>
  <c r="BX696"/>
  <c r="BT696"/>
  <c r="BP696"/>
  <c r="BL696"/>
  <c r="BH696"/>
  <c r="BX695"/>
  <c r="BT695"/>
  <c r="BP695"/>
  <c r="BL695"/>
  <c r="BH695"/>
  <c r="BX694"/>
  <c r="BT694"/>
  <c r="BP694"/>
  <c r="BL694"/>
  <c r="BH694"/>
  <c r="BX693"/>
  <c r="BT693"/>
  <c r="BP693"/>
  <c r="BL693"/>
  <c r="BH693"/>
  <c r="BX692"/>
  <c r="BT692"/>
  <c r="BP692"/>
  <c r="BL692"/>
  <c r="BH692"/>
  <c r="BX691"/>
  <c r="BT691"/>
  <c r="BP691"/>
  <c r="BL691"/>
  <c r="BH691"/>
  <c r="BX690"/>
  <c r="BT690"/>
  <c r="BP690"/>
  <c r="BL690"/>
  <c r="BH690"/>
  <c r="BX689"/>
  <c r="BT689"/>
  <c r="BP689"/>
  <c r="BL689"/>
  <c r="BH689"/>
  <c r="BX688"/>
  <c r="BT688"/>
  <c r="BP688"/>
  <c r="BL688"/>
  <c r="BH688"/>
  <c r="BX687"/>
  <c r="BT687"/>
  <c r="BP687"/>
  <c r="BL687"/>
  <c r="BH687"/>
  <c r="BX686"/>
  <c r="BT686"/>
  <c r="BP686"/>
  <c r="BL686"/>
  <c r="BH686"/>
  <c r="BX685"/>
  <c r="BT685"/>
  <c r="BP685"/>
  <c r="BL685"/>
  <c r="BH685"/>
  <c r="BX684"/>
  <c r="BT684"/>
  <c r="BP684"/>
  <c r="BL684"/>
  <c r="BH684"/>
  <c r="BX683"/>
  <c r="BT683"/>
  <c r="BP683"/>
  <c r="BL683"/>
  <c r="BH683"/>
  <c r="BX682"/>
  <c r="BT682"/>
  <c r="BP682"/>
  <c r="BL682"/>
  <c r="BH682"/>
  <c r="BX681"/>
  <c r="BT681"/>
  <c r="BP681"/>
  <c r="BL681"/>
  <c r="BH681"/>
  <c r="BX680"/>
  <c r="BT680"/>
  <c r="BP680"/>
  <c r="BL680"/>
  <c r="BH680"/>
  <c r="BX679"/>
  <c r="BT679"/>
  <c r="BP679"/>
  <c r="BL679"/>
  <c r="BH679"/>
  <c r="BX678"/>
  <c r="BT678"/>
  <c r="BP678"/>
  <c r="BL678"/>
  <c r="BH678"/>
  <c r="BX677"/>
  <c r="BT677"/>
  <c r="BP677"/>
  <c r="BL677"/>
  <c r="BH677"/>
  <c r="BX676"/>
  <c r="BT676"/>
  <c r="BP676"/>
  <c r="BL676"/>
  <c r="BH676"/>
  <c r="BX675"/>
  <c r="BT675"/>
  <c r="BP675"/>
  <c r="BL675"/>
  <c r="BH675"/>
  <c r="BX674"/>
  <c r="BY753"/>
  <c r="BU753"/>
  <c r="BQ753"/>
  <c r="BM753"/>
  <c r="BI753"/>
  <c r="BY752"/>
  <c r="BU752"/>
  <c r="BQ752"/>
  <c r="BM752"/>
  <c r="BI752"/>
  <c r="BY751"/>
  <c r="BU751"/>
  <c r="BQ751"/>
  <c r="BM751"/>
  <c r="BI751"/>
  <c r="BY750"/>
  <c r="BU750"/>
  <c r="BQ750"/>
  <c r="BM750"/>
  <c r="BI750"/>
  <c r="BY749"/>
  <c r="BU749"/>
  <c r="BQ749"/>
  <c r="BM749"/>
  <c r="BI749"/>
  <c r="BY748"/>
  <c r="BU748"/>
  <c r="BQ748"/>
  <c r="BM748"/>
  <c r="BI748"/>
  <c r="BY747"/>
  <c r="BU747"/>
  <c r="BQ747"/>
  <c r="BM747"/>
  <c r="BI747"/>
  <c r="BY746"/>
  <c r="BU746"/>
  <c r="BQ746"/>
  <c r="BM746"/>
  <c r="BI746"/>
  <c r="BY745"/>
  <c r="BU745"/>
  <c r="BQ745"/>
  <c r="BM745"/>
  <c r="BI745"/>
  <c r="BY744"/>
  <c r="BU744"/>
  <c r="BQ744"/>
  <c r="BM744"/>
  <c r="BI744"/>
  <c r="BY743"/>
  <c r="BU743"/>
  <c r="BQ743"/>
  <c r="BM743"/>
  <c r="BI743"/>
  <c r="BY742"/>
  <c r="BU742"/>
  <c r="BQ742"/>
  <c r="BM742"/>
  <c r="BI742"/>
  <c r="BY741"/>
  <c r="BU741"/>
  <c r="BQ741"/>
  <c r="BM741"/>
  <c r="BI741"/>
  <c r="BY740"/>
  <c r="BU740"/>
  <c r="BQ740"/>
  <c r="BM740"/>
  <c r="BI740"/>
  <c r="BY739"/>
  <c r="BU739"/>
  <c r="BQ739"/>
  <c r="BM739"/>
  <c r="BI739"/>
  <c r="BY738"/>
  <c r="BU738"/>
  <c r="BQ738"/>
  <c r="BM738"/>
  <c r="BI738"/>
  <c r="BY737"/>
  <c r="BU737"/>
  <c r="BQ737"/>
  <c r="BM737"/>
  <c r="BI737"/>
  <c r="BY736"/>
  <c r="BU736"/>
  <c r="BQ736"/>
  <c r="BM736"/>
  <c r="BI736"/>
  <c r="BY735"/>
  <c r="BU735"/>
  <c r="BQ735"/>
  <c r="BM735"/>
  <c r="BI735"/>
  <c r="BY734"/>
  <c r="BU734"/>
  <c r="BQ734"/>
  <c r="BM734"/>
  <c r="BI734"/>
  <c r="BY733"/>
  <c r="BU733"/>
  <c r="BQ733"/>
  <c r="BM733"/>
  <c r="BI733"/>
  <c r="BY732"/>
  <c r="BU732"/>
  <c r="BQ732"/>
  <c r="BM732"/>
  <c r="BI732"/>
  <c r="BY731"/>
  <c r="BU731"/>
  <c r="BQ731"/>
  <c r="BM731"/>
  <c r="BI731"/>
  <c r="BY730"/>
  <c r="BU730"/>
  <c r="BQ730"/>
  <c r="BM730"/>
  <c r="BI730"/>
  <c r="BY729"/>
  <c r="BU729"/>
  <c r="BQ729"/>
  <c r="BM729"/>
  <c r="BI729"/>
  <c r="BY728"/>
  <c r="BU728"/>
  <c r="BQ728"/>
  <c r="BM728"/>
  <c r="BI728"/>
  <c r="BY727"/>
  <c r="BU727"/>
  <c r="BQ727"/>
  <c r="BM727"/>
  <c r="BI727"/>
  <c r="BY726"/>
  <c r="BU726"/>
  <c r="BQ726"/>
  <c r="BM726"/>
  <c r="BI726"/>
  <c r="BY725"/>
  <c r="BU725"/>
  <c r="BQ725"/>
  <c r="BM725"/>
  <c r="BI725"/>
  <c r="BY724"/>
  <c r="BU724"/>
  <c r="BQ724"/>
  <c r="BM724"/>
  <c r="BI724"/>
  <c r="BY723"/>
  <c r="BU723"/>
  <c r="BQ723"/>
  <c r="BM723"/>
  <c r="BI723"/>
  <c r="BY722"/>
  <c r="BU722"/>
  <c r="BQ722"/>
  <c r="BM722"/>
  <c r="BI722"/>
  <c r="BY721"/>
  <c r="BU721"/>
  <c r="BQ721"/>
  <c r="BM721"/>
  <c r="BI721"/>
  <c r="BY720"/>
  <c r="BU720"/>
  <c r="BQ720"/>
  <c r="BM720"/>
  <c r="BI720"/>
  <c r="BY719"/>
  <c r="BU719"/>
  <c r="BQ719"/>
  <c r="BM719"/>
  <c r="BI719"/>
  <c r="BY718"/>
  <c r="BU718"/>
  <c r="BQ718"/>
  <c r="BM718"/>
  <c r="BI718"/>
  <c r="BY717"/>
  <c r="BU717"/>
  <c r="BQ717"/>
  <c r="BM717"/>
  <c r="BI717"/>
  <c r="BY716"/>
  <c r="BU716"/>
  <c r="BQ716"/>
  <c r="BM716"/>
  <c r="BI716"/>
  <c r="BY715"/>
  <c r="BU715"/>
  <c r="BQ715"/>
  <c r="BM715"/>
  <c r="BI715"/>
  <c r="BY714"/>
  <c r="BU714"/>
  <c r="BQ714"/>
  <c r="BM714"/>
  <c r="BI714"/>
  <c r="BY713"/>
  <c r="BU713"/>
  <c r="BQ713"/>
  <c r="BM713"/>
  <c r="BI713"/>
  <c r="BY712"/>
  <c r="BU712"/>
  <c r="BQ712"/>
  <c r="BM712"/>
  <c r="BI712"/>
  <c r="BY711"/>
  <c r="BU711"/>
  <c r="BQ711"/>
  <c r="BM711"/>
  <c r="BI711"/>
  <c r="BY710"/>
  <c r="BU710"/>
  <c r="BQ710"/>
  <c r="BM710"/>
  <c r="BI710"/>
  <c r="BY709"/>
  <c r="BU709"/>
  <c r="BQ709"/>
  <c r="BM709"/>
  <c r="BI709"/>
  <c r="BY708"/>
  <c r="BU708"/>
  <c r="BQ708"/>
  <c r="BM708"/>
  <c r="BI708"/>
  <c r="BY707"/>
  <c r="BU707"/>
  <c r="BQ707"/>
  <c r="BM707"/>
  <c r="BI707"/>
  <c r="BY706"/>
  <c r="BU706"/>
  <c r="BQ706"/>
  <c r="BM706"/>
  <c r="BI706"/>
  <c r="BY705"/>
  <c r="BU705"/>
  <c r="BQ705"/>
  <c r="BM705"/>
  <c r="BI705"/>
  <c r="BY704"/>
  <c r="BU704"/>
  <c r="BQ704"/>
  <c r="BM704"/>
  <c r="BI704"/>
  <c r="BY703"/>
  <c r="BU703"/>
  <c r="BQ703"/>
  <c r="BM703"/>
  <c r="BI703"/>
  <c r="BY702"/>
  <c r="BU702"/>
  <c r="BQ702"/>
  <c r="BM702"/>
  <c r="BI702"/>
  <c r="BY701"/>
  <c r="BU701"/>
  <c r="BQ701"/>
  <c r="BM701"/>
  <c r="BI701"/>
  <c r="BY700"/>
  <c r="BU700"/>
  <c r="BQ700"/>
  <c r="BM700"/>
  <c r="BI700"/>
  <c r="BY699"/>
  <c r="BU699"/>
  <c r="BQ699"/>
  <c r="BM699"/>
  <c r="BI699"/>
  <c r="BY698"/>
  <c r="BU698"/>
  <c r="BQ698"/>
  <c r="BM698"/>
  <c r="BI698"/>
  <c r="BY697"/>
  <c r="BU697"/>
  <c r="BQ697"/>
  <c r="BM697"/>
  <c r="BI697"/>
  <c r="BY696"/>
  <c r="BU696"/>
  <c r="BQ696"/>
  <c r="BM696"/>
  <c r="BI696"/>
  <c r="BY695"/>
  <c r="BU695"/>
  <c r="BQ695"/>
  <c r="BM695"/>
  <c r="BI695"/>
  <c r="BY694"/>
  <c r="BU694"/>
  <c r="BQ694"/>
  <c r="BM694"/>
  <c r="BI694"/>
  <c r="BY693"/>
  <c r="BU693"/>
  <c r="BQ693"/>
  <c r="BM693"/>
  <c r="BI693"/>
  <c r="BY692"/>
  <c r="BU692"/>
  <c r="BQ692"/>
  <c r="BM692"/>
  <c r="BI692"/>
  <c r="BY691"/>
  <c r="BU691"/>
  <c r="BQ691"/>
  <c r="BM691"/>
  <c r="BI691"/>
  <c r="BY690"/>
  <c r="BU690"/>
  <c r="BQ690"/>
  <c r="BM690"/>
  <c r="BI690"/>
  <c r="BY689"/>
  <c r="BU689"/>
  <c r="BQ689"/>
  <c r="BM689"/>
  <c r="BI689"/>
  <c r="BY688"/>
  <c r="BU688"/>
  <c r="BQ688"/>
  <c r="BM688"/>
  <c r="BI688"/>
  <c r="BY687"/>
  <c r="BU687"/>
  <c r="BQ687"/>
  <c r="BM687"/>
  <c r="BI687"/>
  <c r="BY686"/>
  <c r="BU686"/>
  <c r="BQ686"/>
  <c r="BM686"/>
  <c r="BI686"/>
  <c r="BY685"/>
  <c r="BU685"/>
  <c r="BQ685"/>
  <c r="BM685"/>
  <c r="BI685"/>
  <c r="BY684"/>
  <c r="BU684"/>
  <c r="BQ684"/>
  <c r="BM684"/>
  <c r="BI684"/>
  <c r="BY683"/>
  <c r="BU683"/>
  <c r="BQ683"/>
  <c r="BM683"/>
  <c r="BI683"/>
  <c r="BY682"/>
  <c r="BU682"/>
  <c r="BQ682"/>
  <c r="BM682"/>
  <c r="BI682"/>
  <c r="BY681"/>
  <c r="BU681"/>
  <c r="BQ681"/>
  <c r="BM681"/>
  <c r="BI681"/>
  <c r="BY680"/>
  <c r="BU680"/>
  <c r="BQ680"/>
  <c r="BM680"/>
  <c r="BI680"/>
  <c r="BY679"/>
  <c r="BU679"/>
  <c r="BQ679"/>
  <c r="BM679"/>
  <c r="BI679"/>
  <c r="BY678"/>
  <c r="BU678"/>
  <c r="BQ678"/>
  <c r="BM678"/>
  <c r="BI678"/>
  <c r="BY677"/>
  <c r="BU677"/>
  <c r="BQ677"/>
  <c r="BM677"/>
  <c r="BI677"/>
  <c r="BY676"/>
  <c r="BU676"/>
  <c r="BQ676"/>
  <c r="BM676"/>
  <c r="BI676"/>
  <c r="BY675"/>
  <c r="BU675"/>
  <c r="BQ675"/>
  <c r="BM675"/>
  <c r="BI675"/>
  <c r="BY674"/>
  <c r="BZ753"/>
  <c r="BV753"/>
  <c r="BR753"/>
  <c r="BN753"/>
  <c r="BJ753"/>
  <c r="BZ752"/>
  <c r="BV752"/>
  <c r="BR752"/>
  <c r="BN752"/>
  <c r="BJ752"/>
  <c r="BZ751"/>
  <c r="BV751"/>
  <c r="BR751"/>
  <c r="BN751"/>
  <c r="BJ751"/>
  <c r="BZ750"/>
  <c r="BV750"/>
  <c r="BR750"/>
  <c r="BN750"/>
  <c r="BJ750"/>
  <c r="BZ749"/>
  <c r="BV749"/>
  <c r="BR749"/>
  <c r="BN749"/>
  <c r="BJ749"/>
  <c r="BZ748"/>
  <c r="BV748"/>
  <c r="BR748"/>
  <c r="BN748"/>
  <c r="BJ748"/>
  <c r="BZ747"/>
  <c r="BV747"/>
  <c r="BR747"/>
  <c r="BN747"/>
  <c r="BJ747"/>
  <c r="BZ746"/>
  <c r="BV746"/>
  <c r="BR746"/>
  <c r="BN746"/>
  <c r="BJ746"/>
  <c r="BZ745"/>
  <c r="BV745"/>
  <c r="BR745"/>
  <c r="BN745"/>
  <c r="BJ745"/>
  <c r="BZ744"/>
  <c r="BV744"/>
  <c r="BR744"/>
  <c r="BN744"/>
  <c r="BJ744"/>
  <c r="BZ743"/>
  <c r="BV743"/>
  <c r="BR743"/>
  <c r="BN743"/>
  <c r="BJ743"/>
  <c r="BZ742"/>
  <c r="BV742"/>
  <c r="BR742"/>
  <c r="BN742"/>
  <c r="BJ742"/>
  <c r="BZ741"/>
  <c r="BV741"/>
  <c r="BR741"/>
  <c r="BN741"/>
  <c r="BJ741"/>
  <c r="BZ740"/>
  <c r="BV740"/>
  <c r="BR740"/>
  <c r="BN740"/>
  <c r="BJ740"/>
  <c r="BZ739"/>
  <c r="BV739"/>
  <c r="BR739"/>
  <c r="BN739"/>
  <c r="BJ739"/>
  <c r="BZ738"/>
  <c r="BV738"/>
  <c r="BR738"/>
  <c r="BN738"/>
  <c r="BJ738"/>
  <c r="BZ737"/>
  <c r="BV737"/>
  <c r="BR737"/>
  <c r="BN737"/>
  <c r="BJ737"/>
  <c r="BZ736"/>
  <c r="BV736"/>
  <c r="BR736"/>
  <c r="BN736"/>
  <c r="BJ736"/>
  <c r="BZ735"/>
  <c r="BV735"/>
  <c r="BR735"/>
  <c r="BN735"/>
  <c r="BJ735"/>
  <c r="BZ734"/>
  <c r="BV734"/>
  <c r="BR734"/>
  <c r="BN734"/>
  <c r="BJ734"/>
  <c r="BZ733"/>
  <c r="BV733"/>
  <c r="BR733"/>
  <c r="BN733"/>
  <c r="BJ733"/>
  <c r="BZ732"/>
  <c r="BV732"/>
  <c r="BR732"/>
  <c r="BN732"/>
  <c r="BJ732"/>
  <c r="BZ731"/>
  <c r="BV731"/>
  <c r="BR731"/>
  <c r="BN731"/>
  <c r="BJ731"/>
  <c r="BZ730"/>
  <c r="BV730"/>
  <c r="BR730"/>
  <c r="BN730"/>
  <c r="BJ730"/>
  <c r="BZ729"/>
  <c r="BV729"/>
  <c r="BR729"/>
  <c r="BN729"/>
  <c r="BJ729"/>
  <c r="BZ728"/>
  <c r="BV728"/>
  <c r="BR728"/>
  <c r="BN728"/>
  <c r="BJ728"/>
  <c r="BZ727"/>
  <c r="BV727"/>
  <c r="BR727"/>
  <c r="BN727"/>
  <c r="BJ727"/>
  <c r="BZ726"/>
  <c r="BV726"/>
  <c r="BR726"/>
  <c r="BN726"/>
  <c r="BJ726"/>
  <c r="BZ725"/>
  <c r="BV725"/>
  <c r="BR725"/>
  <c r="BN725"/>
  <c r="BJ725"/>
  <c r="BZ724"/>
  <c r="BV724"/>
  <c r="BR724"/>
  <c r="BN724"/>
  <c r="BJ724"/>
  <c r="BZ723"/>
  <c r="BV723"/>
  <c r="BR723"/>
  <c r="BN723"/>
  <c r="BJ723"/>
  <c r="BZ722"/>
  <c r="BV722"/>
  <c r="BR722"/>
  <c r="BN722"/>
  <c r="BJ722"/>
  <c r="BZ721"/>
  <c r="BV721"/>
  <c r="BR721"/>
  <c r="BN721"/>
  <c r="BJ721"/>
  <c r="BZ720"/>
  <c r="BV720"/>
  <c r="BR720"/>
  <c r="BN720"/>
  <c r="BJ720"/>
  <c r="BZ719"/>
  <c r="BV719"/>
  <c r="BR719"/>
  <c r="BN719"/>
  <c r="BJ719"/>
  <c r="BZ718"/>
  <c r="BV718"/>
  <c r="BR718"/>
  <c r="BN718"/>
  <c r="BJ718"/>
  <c r="BZ717"/>
  <c r="BV717"/>
  <c r="BR717"/>
  <c r="BN717"/>
  <c r="BJ717"/>
  <c r="BZ716"/>
  <c r="BV716"/>
  <c r="BR716"/>
  <c r="BN716"/>
  <c r="BJ716"/>
  <c r="BZ715"/>
  <c r="BV715"/>
  <c r="BR715"/>
  <c r="BN715"/>
  <c r="BJ715"/>
  <c r="BZ714"/>
  <c r="BV714"/>
  <c r="BR714"/>
  <c r="BN714"/>
  <c r="BJ714"/>
  <c r="BZ713"/>
  <c r="BV713"/>
  <c r="BR713"/>
  <c r="BN713"/>
  <c r="BJ713"/>
  <c r="BZ712"/>
  <c r="BV712"/>
  <c r="BR712"/>
  <c r="BN712"/>
  <c r="BJ712"/>
  <c r="BZ711"/>
  <c r="BV711"/>
  <c r="BR711"/>
  <c r="BN711"/>
  <c r="BJ711"/>
  <c r="BZ710"/>
  <c r="BV710"/>
  <c r="BR710"/>
  <c r="BN710"/>
  <c r="BJ710"/>
  <c r="BZ709"/>
  <c r="BV709"/>
  <c r="BR709"/>
  <c r="BN709"/>
  <c r="BJ709"/>
  <c r="BZ708"/>
  <c r="BV708"/>
  <c r="BR708"/>
  <c r="BN708"/>
  <c r="BJ708"/>
  <c r="BZ707"/>
  <c r="BV707"/>
  <c r="BR707"/>
  <c r="BN707"/>
  <c r="BJ707"/>
  <c r="BZ706"/>
  <c r="BV706"/>
  <c r="BR706"/>
  <c r="BN706"/>
  <c r="BJ706"/>
  <c r="BZ705"/>
  <c r="BV705"/>
  <c r="BR705"/>
  <c r="BN705"/>
  <c r="BJ705"/>
  <c r="BZ704"/>
  <c r="BV704"/>
  <c r="BR704"/>
  <c r="BN704"/>
  <c r="BJ704"/>
  <c r="BZ703"/>
  <c r="BV703"/>
  <c r="BR703"/>
  <c r="BN703"/>
  <c r="BJ703"/>
  <c r="BZ702"/>
  <c r="BV702"/>
  <c r="BR702"/>
  <c r="BN702"/>
  <c r="BJ702"/>
  <c r="BZ701"/>
  <c r="BV701"/>
  <c r="BR701"/>
  <c r="BN701"/>
  <c r="BJ701"/>
  <c r="BZ700"/>
  <c r="BV700"/>
  <c r="BR700"/>
  <c r="BN700"/>
  <c r="BJ700"/>
  <c r="BZ699"/>
  <c r="BV699"/>
  <c r="BR699"/>
  <c r="BN699"/>
  <c r="BJ699"/>
  <c r="BZ698"/>
  <c r="BV698"/>
  <c r="BR698"/>
  <c r="BN698"/>
  <c r="BJ698"/>
  <c r="BZ697"/>
  <c r="BV697"/>
  <c r="BR697"/>
  <c r="BN697"/>
  <c r="BJ697"/>
  <c r="BZ696"/>
  <c r="BV696"/>
  <c r="BR696"/>
  <c r="BN696"/>
  <c r="BJ696"/>
  <c r="BZ695"/>
  <c r="BV695"/>
  <c r="BR695"/>
  <c r="BN695"/>
  <c r="BJ695"/>
  <c r="BZ694"/>
  <c r="BV694"/>
  <c r="BR694"/>
  <c r="BN694"/>
  <c r="BJ694"/>
  <c r="BZ693"/>
  <c r="BV693"/>
  <c r="BR693"/>
  <c r="BN693"/>
  <c r="BJ693"/>
  <c r="BZ692"/>
  <c r="BV692"/>
  <c r="BR692"/>
  <c r="BN692"/>
  <c r="BJ692"/>
  <c r="BZ691"/>
  <c r="BV691"/>
  <c r="BR691"/>
  <c r="BN691"/>
  <c r="BJ691"/>
  <c r="BZ690"/>
  <c r="BV690"/>
  <c r="BR690"/>
  <c r="BN690"/>
  <c r="BJ690"/>
  <c r="BZ689"/>
  <c r="BV689"/>
  <c r="BR689"/>
  <c r="BN689"/>
  <c r="BJ689"/>
  <c r="BZ688"/>
  <c r="BV688"/>
  <c r="BR688"/>
  <c r="BN688"/>
  <c r="BJ688"/>
  <c r="BZ687"/>
  <c r="BV687"/>
  <c r="BR687"/>
  <c r="BN687"/>
  <c r="BJ687"/>
  <c r="BZ686"/>
  <c r="BV686"/>
  <c r="BR686"/>
  <c r="BN686"/>
  <c r="BJ686"/>
  <c r="BZ685"/>
  <c r="BV685"/>
  <c r="BR685"/>
  <c r="BN685"/>
  <c r="BJ685"/>
  <c r="BZ684"/>
  <c r="BV684"/>
  <c r="BR684"/>
  <c r="BN684"/>
  <c r="BJ684"/>
  <c r="BZ683"/>
  <c r="BV683"/>
  <c r="BR683"/>
  <c r="BN683"/>
  <c r="BJ683"/>
  <c r="BZ682"/>
  <c r="BV682"/>
  <c r="BR682"/>
  <c r="BN682"/>
  <c r="BJ682"/>
  <c r="BZ681"/>
  <c r="BV681"/>
  <c r="BR681"/>
  <c r="BN681"/>
  <c r="BJ681"/>
  <c r="BZ680"/>
  <c r="BV680"/>
  <c r="BR680"/>
  <c r="BN680"/>
  <c r="BJ680"/>
  <c r="BZ679"/>
  <c r="BV679"/>
  <c r="BR679"/>
  <c r="BN679"/>
  <c r="BJ679"/>
  <c r="BZ678"/>
  <c r="BV678"/>
  <c r="BR678"/>
  <c r="BN678"/>
  <c r="BJ678"/>
  <c r="BZ677"/>
  <c r="BV677"/>
  <c r="BR677"/>
  <c r="BN677"/>
  <c r="BJ677"/>
  <c r="BZ676"/>
  <c r="BV676"/>
  <c r="BR676"/>
  <c r="BN676"/>
  <c r="BJ676"/>
  <c r="BZ675"/>
  <c r="BV675"/>
  <c r="BR675"/>
  <c r="BN675"/>
  <c r="BJ675"/>
  <c r="BZ674"/>
  <c r="CA753"/>
  <c r="BW753"/>
  <c r="BS753"/>
  <c r="BO753"/>
  <c r="BK753"/>
  <c r="CA752"/>
  <c r="BW752"/>
  <c r="BS752"/>
  <c r="BO752"/>
  <c r="BK752"/>
  <c r="CA751"/>
  <c r="BW751"/>
  <c r="BS751"/>
  <c r="BO751"/>
  <c r="BK751"/>
  <c r="CA750"/>
  <c r="BW750"/>
  <c r="BS750"/>
  <c r="BO750"/>
  <c r="BK750"/>
  <c r="CA749"/>
  <c r="BW749"/>
  <c r="BS749"/>
  <c r="BO749"/>
  <c r="BK749"/>
  <c r="CA748"/>
  <c r="BW748"/>
  <c r="BS748"/>
  <c r="BO748"/>
  <c r="BK748"/>
  <c r="CA747"/>
  <c r="BW747"/>
  <c r="BS747"/>
  <c r="BO747"/>
  <c r="BK747"/>
  <c r="CA746"/>
  <c r="BW746"/>
  <c r="BS746"/>
  <c r="BO746"/>
  <c r="BK746"/>
  <c r="CA745"/>
  <c r="BW745"/>
  <c r="BS745"/>
  <c r="BO745"/>
  <c r="BK745"/>
  <c r="CA744"/>
  <c r="BW744"/>
  <c r="BS744"/>
  <c r="BO744"/>
  <c r="BK744"/>
  <c r="CA743"/>
  <c r="BW743"/>
  <c r="BS743"/>
  <c r="BO743"/>
  <c r="BK743"/>
  <c r="CA742"/>
  <c r="BW742"/>
  <c r="BS742"/>
  <c r="BO742"/>
  <c r="BK742"/>
  <c r="CA741"/>
  <c r="BW741"/>
  <c r="BS741"/>
  <c r="BO741"/>
  <c r="BK741"/>
  <c r="CA740"/>
  <c r="BW740"/>
  <c r="BS740"/>
  <c r="BO740"/>
  <c r="BK740"/>
  <c r="CA739"/>
  <c r="BW739"/>
  <c r="BS739"/>
  <c r="BO739"/>
  <c r="BK739"/>
  <c r="CA738"/>
  <c r="BW738"/>
  <c r="BS738"/>
  <c r="BO738"/>
  <c r="BK738"/>
  <c r="CA737"/>
  <c r="BW737"/>
  <c r="BS737"/>
  <c r="BO737"/>
  <c r="BK737"/>
  <c r="CA736"/>
  <c r="BW736"/>
  <c r="BS736"/>
  <c r="BO736"/>
  <c r="BK736"/>
  <c r="CA735"/>
  <c r="BW735"/>
  <c r="BS735"/>
  <c r="BO735"/>
  <c r="BK735"/>
  <c r="CA734"/>
  <c r="BW734"/>
  <c r="BS734"/>
  <c r="BO734"/>
  <c r="BK734"/>
  <c r="CA733"/>
  <c r="BW733"/>
  <c r="BS733"/>
  <c r="BO733"/>
  <c r="BK733"/>
  <c r="CA732"/>
  <c r="BW732"/>
  <c r="BS732"/>
  <c r="BO732"/>
  <c r="BK732"/>
  <c r="CA731"/>
  <c r="BW731"/>
  <c r="BS731"/>
  <c r="BO731"/>
  <c r="BK731"/>
  <c r="CA730"/>
  <c r="BW730"/>
  <c r="BS730"/>
  <c r="BO730"/>
  <c r="BK730"/>
  <c r="CA729"/>
  <c r="BW729"/>
  <c r="BS729"/>
  <c r="BO729"/>
  <c r="BK729"/>
  <c r="CA728"/>
  <c r="BW728"/>
  <c r="BS728"/>
  <c r="BO728"/>
  <c r="BK728"/>
  <c r="CA727"/>
  <c r="BW727"/>
  <c r="BS727"/>
  <c r="BO727"/>
  <c r="BK727"/>
  <c r="CA726"/>
  <c r="BW726"/>
  <c r="BS726"/>
  <c r="BO726"/>
  <c r="BK726"/>
  <c r="CA725"/>
  <c r="BW725"/>
  <c r="BS725"/>
  <c r="BO725"/>
  <c r="BK725"/>
  <c r="CA724"/>
  <c r="BW724"/>
  <c r="BS724"/>
  <c r="BO724"/>
  <c r="BK724"/>
  <c r="CA723"/>
  <c r="BW723"/>
  <c r="BS723"/>
  <c r="BO723"/>
  <c r="BK723"/>
  <c r="CA722"/>
  <c r="BW722"/>
  <c r="BS722"/>
  <c r="BO722"/>
  <c r="BK722"/>
  <c r="CA721"/>
  <c r="BW721"/>
  <c r="BS721"/>
  <c r="BO721"/>
  <c r="BK721"/>
  <c r="CA720"/>
  <c r="BW720"/>
  <c r="BS720"/>
  <c r="BO720"/>
  <c r="BK720"/>
  <c r="CA719"/>
  <c r="BW719"/>
  <c r="BS719"/>
  <c r="BO719"/>
  <c r="BK719"/>
  <c r="CA718"/>
  <c r="BW718"/>
  <c r="BS718"/>
  <c r="BO718"/>
  <c r="BK718"/>
  <c r="CA717"/>
  <c r="BW717"/>
  <c r="BS717"/>
  <c r="BO717"/>
  <c r="BK717"/>
  <c r="CA716"/>
  <c r="BW716"/>
  <c r="BS716"/>
  <c r="BO716"/>
  <c r="BK716"/>
  <c r="CA715"/>
  <c r="BW715"/>
  <c r="BS715"/>
  <c r="BO715"/>
  <c r="BK715"/>
  <c r="CA714"/>
  <c r="BW714"/>
  <c r="BS714"/>
  <c r="BO714"/>
  <c r="BK714"/>
  <c r="CA713"/>
  <c r="BW713"/>
  <c r="BS713"/>
  <c r="BO713"/>
  <c r="BK713"/>
  <c r="CA712"/>
  <c r="BW712"/>
  <c r="BS712"/>
  <c r="BO712"/>
  <c r="BK712"/>
  <c r="CA711"/>
  <c r="BW711"/>
  <c r="BS711"/>
  <c r="BO711"/>
  <c r="BK711"/>
  <c r="CA710"/>
  <c r="BW710"/>
  <c r="BS710"/>
  <c r="BO710"/>
  <c r="BK710"/>
  <c r="CA709"/>
  <c r="BW709"/>
  <c r="BS709"/>
  <c r="BO709"/>
  <c r="BK709"/>
  <c r="CA708"/>
  <c r="BW708"/>
  <c r="BS708"/>
  <c r="BO708"/>
  <c r="BK708"/>
  <c r="CA707"/>
  <c r="BW707"/>
  <c r="BS707"/>
  <c r="BO707"/>
  <c r="BK707"/>
  <c r="CA706"/>
  <c r="BW706"/>
  <c r="BS706"/>
  <c r="BO706"/>
  <c r="BK706"/>
  <c r="CA705"/>
  <c r="BW705"/>
  <c r="BS705"/>
  <c r="BO705"/>
  <c r="BK705"/>
  <c r="CA704"/>
  <c r="BW704"/>
  <c r="BS704"/>
  <c r="BO704"/>
  <c r="BK704"/>
  <c r="CA703"/>
  <c r="BW703"/>
  <c r="BS703"/>
  <c r="BO703"/>
  <c r="BK703"/>
  <c r="CA702"/>
  <c r="BW702"/>
  <c r="BS702"/>
  <c r="BO702"/>
  <c r="BK702"/>
  <c r="CA701"/>
  <c r="BW701"/>
  <c r="BS701"/>
  <c r="BO701"/>
  <c r="BK701"/>
  <c r="CA700"/>
  <c r="BW700"/>
  <c r="BS700"/>
  <c r="BO700"/>
  <c r="BK700"/>
  <c r="CA699"/>
  <c r="BW699"/>
  <c r="BS699"/>
  <c r="BO699"/>
  <c r="BK699"/>
  <c r="CA698"/>
  <c r="BW698"/>
  <c r="BS698"/>
  <c r="BO698"/>
  <c r="BK698"/>
  <c r="CA697"/>
  <c r="BW697"/>
  <c r="BS697"/>
  <c r="BO697"/>
  <c r="BK697"/>
  <c r="CA696"/>
  <c r="BW696"/>
  <c r="BS696"/>
  <c r="BO696"/>
  <c r="BK696"/>
  <c r="CA695"/>
  <c r="BW695"/>
  <c r="BS695"/>
  <c r="BO695"/>
  <c r="BK695"/>
  <c r="CA694"/>
  <c r="BW694"/>
  <c r="BS694"/>
  <c r="BO694"/>
  <c r="BK694"/>
  <c r="CA693"/>
  <c r="BW693"/>
  <c r="BS693"/>
  <c r="BO693"/>
  <c r="BK693"/>
  <c r="CA692"/>
  <c r="BW692"/>
  <c r="BS692"/>
  <c r="BO692"/>
  <c r="BK692"/>
  <c r="CA691"/>
  <c r="BW691"/>
  <c r="BS691"/>
  <c r="BO691"/>
  <c r="BK691"/>
  <c r="CA690"/>
  <c r="BW690"/>
  <c r="BS690"/>
  <c r="BO690"/>
  <c r="BK690"/>
  <c r="CA689"/>
  <c r="BW689"/>
  <c r="BS689"/>
  <c r="BO689"/>
  <c r="BK689"/>
  <c r="CA688"/>
  <c r="BW688"/>
  <c r="BS688"/>
  <c r="BO688"/>
  <c r="BK688"/>
  <c r="CA687"/>
  <c r="BW687"/>
  <c r="BS687"/>
  <c r="BO687"/>
  <c r="BK687"/>
  <c r="CA686"/>
  <c r="BW686"/>
  <c r="BS686"/>
  <c r="BO686"/>
  <c r="BK686"/>
  <c r="CA685"/>
  <c r="BW685"/>
  <c r="BS685"/>
  <c r="BO685"/>
  <c r="BK685"/>
  <c r="CA684"/>
  <c r="BW684"/>
  <c r="BS684"/>
  <c r="BO684"/>
  <c r="BK684"/>
  <c r="CA683"/>
  <c r="BW683"/>
  <c r="BS683"/>
  <c r="BO683"/>
  <c r="BK683"/>
  <c r="CA682"/>
  <c r="BW682"/>
  <c r="BS682"/>
  <c r="BO682"/>
  <c r="BK682"/>
  <c r="CA681"/>
  <c r="BW681"/>
  <c r="BS681"/>
  <c r="BO681"/>
  <c r="BK681"/>
  <c r="CA680"/>
  <c r="BW680"/>
  <c r="BS680"/>
  <c r="BO680"/>
  <c r="BK680"/>
  <c r="CA679"/>
  <c r="BW679"/>
  <c r="BS679"/>
  <c r="BO679"/>
  <c r="BK679"/>
  <c r="CA678"/>
  <c r="BW678"/>
  <c r="BS678"/>
  <c r="BO678"/>
  <c r="BK678"/>
  <c r="CA677"/>
  <c r="BW677"/>
  <c r="BS677"/>
  <c r="BO677"/>
  <c r="BK677"/>
  <c r="CA676"/>
  <c r="BW676"/>
  <c r="BS676"/>
  <c r="BO676"/>
  <c r="BK676"/>
  <c r="CA675"/>
  <c r="BW675"/>
  <c r="BS675"/>
  <c r="BO675"/>
  <c r="BK675"/>
  <c r="CA674"/>
  <c r="BT674"/>
  <c r="BP674"/>
  <c r="BL674"/>
  <c r="BH674"/>
  <c r="BX673"/>
  <c r="BT673"/>
  <c r="BP673"/>
  <c r="BL673"/>
  <c r="BH673"/>
  <c r="BX672"/>
  <c r="BT672"/>
  <c r="BP672"/>
  <c r="BL672"/>
  <c r="BH672"/>
  <c r="BX671"/>
  <c r="BT671"/>
  <c r="BP671"/>
  <c r="BL671"/>
  <c r="BH671"/>
  <c r="BX670"/>
  <c r="BT670"/>
  <c r="BP670"/>
  <c r="BL670"/>
  <c r="BH670"/>
  <c r="BX669"/>
  <c r="BT669"/>
  <c r="BP669"/>
  <c r="BL669"/>
  <c r="BH669"/>
  <c r="BX668"/>
  <c r="BT668"/>
  <c r="BP668"/>
  <c r="BL668"/>
  <c r="BH668"/>
  <c r="BX667"/>
  <c r="BT667"/>
  <c r="BP667"/>
  <c r="BL667"/>
  <c r="BH667"/>
  <c r="BX666"/>
  <c r="BT666"/>
  <c r="BP666"/>
  <c r="BL666"/>
  <c r="BH666"/>
  <c r="BX665"/>
  <c r="BT665"/>
  <c r="BP665"/>
  <c r="BL665"/>
  <c r="BH665"/>
  <c r="BX664"/>
  <c r="BT664"/>
  <c r="BP664"/>
  <c r="BL664"/>
  <c r="BH664"/>
  <c r="BX663"/>
  <c r="BT663"/>
  <c r="BP663"/>
  <c r="BL663"/>
  <c r="BH663"/>
  <c r="BX662"/>
  <c r="BT662"/>
  <c r="BP662"/>
  <c r="BL662"/>
  <c r="BH662"/>
  <c r="BX661"/>
  <c r="BT661"/>
  <c r="BP661"/>
  <c r="BL661"/>
  <c r="BH661"/>
  <c r="BX660"/>
  <c r="BT660"/>
  <c r="BP660"/>
  <c r="BL660"/>
  <c r="BH660"/>
  <c r="BX659"/>
  <c r="BT659"/>
  <c r="BP659"/>
  <c r="BL659"/>
  <c r="BH659"/>
  <c r="BX658"/>
  <c r="BT658"/>
  <c r="BP658"/>
  <c r="BL658"/>
  <c r="BH658"/>
  <c r="BX657"/>
  <c r="BT657"/>
  <c r="BP657"/>
  <c r="BL657"/>
  <c r="BH657"/>
  <c r="BX656"/>
  <c r="BT656"/>
  <c r="BP656"/>
  <c r="BL656"/>
  <c r="BH656"/>
  <c r="BX655"/>
  <c r="BT655"/>
  <c r="BP655"/>
  <c r="BL655"/>
  <c r="BH655"/>
  <c r="BX654"/>
  <c r="BT654"/>
  <c r="BP654"/>
  <c r="BL654"/>
  <c r="BH654"/>
  <c r="BX653"/>
  <c r="BT653"/>
  <c r="BP653"/>
  <c r="BL653"/>
  <c r="BH653"/>
  <c r="BX652"/>
  <c r="BT652"/>
  <c r="BP652"/>
  <c r="BL652"/>
  <c r="BH652"/>
  <c r="BX651"/>
  <c r="BT651"/>
  <c r="BP651"/>
  <c r="BL651"/>
  <c r="BH651"/>
  <c r="BX650"/>
  <c r="BT650"/>
  <c r="BP650"/>
  <c r="BL650"/>
  <c r="BH650"/>
  <c r="BX649"/>
  <c r="BT649"/>
  <c r="BP649"/>
  <c r="BL649"/>
  <c r="BH649"/>
  <c r="BX648"/>
  <c r="BT648"/>
  <c r="BP648"/>
  <c r="BL648"/>
  <c r="BH648"/>
  <c r="BX647"/>
  <c r="BT647"/>
  <c r="BP647"/>
  <c r="BL647"/>
  <c r="BH647"/>
  <c r="BX646"/>
  <c r="BT646"/>
  <c r="BP646"/>
  <c r="BL646"/>
  <c r="BH646"/>
  <c r="BX645"/>
  <c r="BT645"/>
  <c r="BP645"/>
  <c r="BL645"/>
  <c r="BH645"/>
  <c r="BX644"/>
  <c r="BT644"/>
  <c r="BP644"/>
  <c r="BL644"/>
  <c r="BH644"/>
  <c r="BX643"/>
  <c r="BT643"/>
  <c r="BP643"/>
  <c r="BL643"/>
  <c r="BH643"/>
  <c r="BX642"/>
  <c r="BT642"/>
  <c r="BP642"/>
  <c r="BL642"/>
  <c r="BH642"/>
  <c r="BX641"/>
  <c r="BT641"/>
  <c r="BP641"/>
  <c r="BL641"/>
  <c r="BH641"/>
  <c r="BX640"/>
  <c r="BT640"/>
  <c r="BP640"/>
  <c r="BL640"/>
  <c r="BH640"/>
  <c r="BX639"/>
  <c r="BT639"/>
  <c r="BP639"/>
  <c r="BL639"/>
  <c r="BH639"/>
  <c r="BX638"/>
  <c r="BT638"/>
  <c r="BP638"/>
  <c r="BL638"/>
  <c r="BH638"/>
  <c r="BX637"/>
  <c r="BT637"/>
  <c r="BP637"/>
  <c r="BL637"/>
  <c r="BH637"/>
  <c r="BX636"/>
  <c r="BT636"/>
  <c r="BP636"/>
  <c r="BL636"/>
  <c r="BH636"/>
  <c r="BX635"/>
  <c r="BT635"/>
  <c r="BP635"/>
  <c r="BL635"/>
  <c r="BH635"/>
  <c r="BX634"/>
  <c r="BT634"/>
  <c r="BP634"/>
  <c r="BL634"/>
  <c r="BH634"/>
  <c r="BX633"/>
  <c r="BT633"/>
  <c r="BP633"/>
  <c r="BL633"/>
  <c r="BH633"/>
  <c r="BX632"/>
  <c r="BT632"/>
  <c r="BP632"/>
  <c r="BL632"/>
  <c r="BH632"/>
  <c r="BX631"/>
  <c r="BT631"/>
  <c r="BP631"/>
  <c r="BL631"/>
  <c r="BH631"/>
  <c r="BX630"/>
  <c r="BT630"/>
  <c r="BP630"/>
  <c r="BL630"/>
  <c r="BH630"/>
  <c r="BX629"/>
  <c r="BT629"/>
  <c r="BP629"/>
  <c r="BL629"/>
  <c r="BH629"/>
  <c r="BX628"/>
  <c r="BT628"/>
  <c r="BP628"/>
  <c r="BL628"/>
  <c r="BH628"/>
  <c r="BX627"/>
  <c r="BT627"/>
  <c r="BP627"/>
  <c r="BL627"/>
  <c r="BH627"/>
  <c r="BX626"/>
  <c r="BT626"/>
  <c r="BP626"/>
  <c r="BL626"/>
  <c r="BH626"/>
  <c r="BX625"/>
  <c r="BT625"/>
  <c r="BP625"/>
  <c r="BL625"/>
  <c r="BH625"/>
  <c r="BX624"/>
  <c r="BT624"/>
  <c r="BP624"/>
  <c r="BL624"/>
  <c r="BH624"/>
  <c r="BX623"/>
  <c r="BT623"/>
  <c r="BP623"/>
  <c r="BL623"/>
  <c r="BH623"/>
  <c r="BX622"/>
  <c r="BT622"/>
  <c r="BP622"/>
  <c r="BL622"/>
  <c r="BH622"/>
  <c r="BX621"/>
  <c r="BT621"/>
  <c r="BP621"/>
  <c r="BL621"/>
  <c r="BH621"/>
  <c r="BX620"/>
  <c r="BT620"/>
  <c r="BP620"/>
  <c r="BL620"/>
  <c r="BH620"/>
  <c r="BX619"/>
  <c r="BT619"/>
  <c r="BP619"/>
  <c r="BL619"/>
  <c r="BH619"/>
  <c r="BX618"/>
  <c r="BT618"/>
  <c r="BP618"/>
  <c r="BL618"/>
  <c r="BH618"/>
  <c r="BX617"/>
  <c r="BT617"/>
  <c r="BP617"/>
  <c r="BL617"/>
  <c r="BH617"/>
  <c r="BX616"/>
  <c r="BT616"/>
  <c r="BP616"/>
  <c r="BL616"/>
  <c r="BH616"/>
  <c r="BX615"/>
  <c r="BT615"/>
  <c r="BP615"/>
  <c r="BL615"/>
  <c r="BH615"/>
  <c r="BX614"/>
  <c r="BT614"/>
  <c r="BP614"/>
  <c r="BL614"/>
  <c r="BH614"/>
  <c r="BX613"/>
  <c r="BT613"/>
  <c r="BP613"/>
  <c r="BL613"/>
  <c r="BH613"/>
  <c r="BX612"/>
  <c r="BT612"/>
  <c r="BP612"/>
  <c r="BL612"/>
  <c r="BH612"/>
  <c r="BX611"/>
  <c r="BT611"/>
  <c r="BP611"/>
  <c r="BL611"/>
  <c r="BH611"/>
  <c r="BX610"/>
  <c r="BT610"/>
  <c r="BP610"/>
  <c r="BL610"/>
  <c r="BH610"/>
  <c r="BX609"/>
  <c r="BT609"/>
  <c r="BP609"/>
  <c r="BL609"/>
  <c r="BH609"/>
  <c r="BX608"/>
  <c r="BT608"/>
  <c r="BP608"/>
  <c r="BL608"/>
  <c r="BH608"/>
  <c r="BX607"/>
  <c r="BT607"/>
  <c r="BP607"/>
  <c r="BL607"/>
  <c r="BH607"/>
  <c r="BX606"/>
  <c r="BT606"/>
  <c r="BP606"/>
  <c r="BL606"/>
  <c r="BH606"/>
  <c r="BX605"/>
  <c r="BT605"/>
  <c r="BP605"/>
  <c r="BL605"/>
  <c r="BH605"/>
  <c r="BX604"/>
  <c r="BT604"/>
  <c r="BP604"/>
  <c r="BL604"/>
  <c r="BH604"/>
  <c r="BX603"/>
  <c r="BT603"/>
  <c r="BP603"/>
  <c r="BL603"/>
  <c r="BH603"/>
  <c r="BX602"/>
  <c r="BT602"/>
  <c r="BP602"/>
  <c r="BL602"/>
  <c r="BH602"/>
  <c r="BX601"/>
  <c r="BT601"/>
  <c r="BP601"/>
  <c r="BL601"/>
  <c r="BH601"/>
  <c r="BX600"/>
  <c r="BT600"/>
  <c r="BP600"/>
  <c r="BL600"/>
  <c r="BH600"/>
  <c r="BX599"/>
  <c r="BT599"/>
  <c r="BP599"/>
  <c r="BL599"/>
  <c r="BH599"/>
  <c r="BX598"/>
  <c r="BT598"/>
  <c r="BP598"/>
  <c r="BL598"/>
  <c r="BH598"/>
  <c r="BX597"/>
  <c r="BT597"/>
  <c r="BP597"/>
  <c r="BL597"/>
  <c r="BH597"/>
  <c r="BX596"/>
  <c r="BT596"/>
  <c r="BP596"/>
  <c r="BL596"/>
  <c r="BH596"/>
  <c r="BX595"/>
  <c r="BT595"/>
  <c r="BP595"/>
  <c r="BL595"/>
  <c r="BH595"/>
  <c r="BX594"/>
  <c r="BT594"/>
  <c r="BP594"/>
  <c r="BL594"/>
  <c r="BH594"/>
  <c r="BX593"/>
  <c r="BT593"/>
  <c r="BP593"/>
  <c r="BL593"/>
  <c r="BH593"/>
  <c r="BX592"/>
  <c r="BT592"/>
  <c r="BP592"/>
  <c r="BL592"/>
  <c r="BH592"/>
  <c r="BX591"/>
  <c r="BT591"/>
  <c r="BP591"/>
  <c r="BL591"/>
  <c r="BH591"/>
  <c r="BX590"/>
  <c r="BT590"/>
  <c r="BP590"/>
  <c r="BL590"/>
  <c r="BH590"/>
  <c r="BX589"/>
  <c r="BT589"/>
  <c r="BP589"/>
  <c r="BL589"/>
  <c r="BH589"/>
  <c r="BX588"/>
  <c r="BT588"/>
  <c r="BP588"/>
  <c r="BL588"/>
  <c r="BH588"/>
  <c r="BX587"/>
  <c r="BT587"/>
  <c r="BP587"/>
  <c r="BL587"/>
  <c r="BH587"/>
  <c r="BX586"/>
  <c r="BT586"/>
  <c r="BP586"/>
  <c r="BL586"/>
  <c r="BH586"/>
  <c r="BX585"/>
  <c r="BT585"/>
  <c r="BP585"/>
  <c r="BL585"/>
  <c r="BH585"/>
  <c r="BX584"/>
  <c r="BT584"/>
  <c r="BP584"/>
  <c r="BL584"/>
  <c r="BH584"/>
  <c r="BX583"/>
  <c r="BT583"/>
  <c r="BP583"/>
  <c r="BL583"/>
  <c r="BH583"/>
  <c r="BX582"/>
  <c r="BT582"/>
  <c r="BP582"/>
  <c r="BL582"/>
  <c r="BH582"/>
  <c r="BX581"/>
  <c r="BT581"/>
  <c r="BP581"/>
  <c r="BL581"/>
  <c r="BH581"/>
  <c r="BX580"/>
  <c r="BT580"/>
  <c r="BP580"/>
  <c r="BL580"/>
  <c r="BH580"/>
  <c r="BX579"/>
  <c r="BT579"/>
  <c r="BP579"/>
  <c r="BL579"/>
  <c r="BH579"/>
  <c r="BX578"/>
  <c r="BT578"/>
  <c r="BP578"/>
  <c r="BL578"/>
  <c r="BH578"/>
  <c r="BX577"/>
  <c r="BT577"/>
  <c r="BP577"/>
  <c r="BL577"/>
  <c r="BH577"/>
  <c r="BX576"/>
  <c r="BT576"/>
  <c r="BP576"/>
  <c r="BL576"/>
  <c r="BH576"/>
  <c r="BX575"/>
  <c r="BT575"/>
  <c r="BP575"/>
  <c r="BL575"/>
  <c r="BH575"/>
  <c r="BX574"/>
  <c r="BT574"/>
  <c r="BP574"/>
  <c r="BL574"/>
  <c r="BH574"/>
  <c r="BX573"/>
  <c r="BT573"/>
  <c r="BP573"/>
  <c r="BL573"/>
  <c r="BH573"/>
  <c r="BX572"/>
  <c r="BT572"/>
  <c r="BP572"/>
  <c r="BL572"/>
  <c r="BH572"/>
  <c r="BX571"/>
  <c r="BT571"/>
  <c r="BP571"/>
  <c r="BL571"/>
  <c r="BH571"/>
  <c r="BX570"/>
  <c r="BT570"/>
  <c r="BP570"/>
  <c r="BL570"/>
  <c r="BH570"/>
  <c r="BX569"/>
  <c r="BT569"/>
  <c r="BP569"/>
  <c r="BL569"/>
  <c r="BH569"/>
  <c r="BX568"/>
  <c r="BT568"/>
  <c r="BP568"/>
  <c r="BL568"/>
  <c r="BH568"/>
  <c r="BX567"/>
  <c r="BT567"/>
  <c r="BP567"/>
  <c r="BL567"/>
  <c r="BH567"/>
  <c r="BX566"/>
  <c r="BT566"/>
  <c r="BP566"/>
  <c r="BL566"/>
  <c r="BH566"/>
  <c r="BX565"/>
  <c r="BT565"/>
  <c r="BP565"/>
  <c r="BL565"/>
  <c r="BH565"/>
  <c r="BX564"/>
  <c r="BT564"/>
  <c r="BP564"/>
  <c r="BL564"/>
  <c r="BH564"/>
  <c r="BX563"/>
  <c r="BT563"/>
  <c r="BP563"/>
  <c r="BL563"/>
  <c r="BH563"/>
  <c r="BX562"/>
  <c r="BT562"/>
  <c r="BP562"/>
  <c r="BL562"/>
  <c r="BH562"/>
  <c r="BX561"/>
  <c r="BT561"/>
  <c r="BP561"/>
  <c r="BL561"/>
  <c r="BH561"/>
  <c r="BX560"/>
  <c r="BT560"/>
  <c r="BP560"/>
  <c r="BL560"/>
  <c r="BH560"/>
  <c r="BX559"/>
  <c r="BT559"/>
  <c r="BP559"/>
  <c r="BL559"/>
  <c r="BH559"/>
  <c r="BX558"/>
  <c r="BT558"/>
  <c r="BP558"/>
  <c r="BL558"/>
  <c r="BH558"/>
  <c r="BX557"/>
  <c r="BT557"/>
  <c r="BP557"/>
  <c r="BL557"/>
  <c r="BH557"/>
  <c r="BX556"/>
  <c r="BT556"/>
  <c r="BP556"/>
  <c r="BL556"/>
  <c r="BH556"/>
  <c r="BX555"/>
  <c r="BT555"/>
  <c r="BP555"/>
  <c r="BL555"/>
  <c r="BH555"/>
  <c r="BX554"/>
  <c r="BT554"/>
  <c r="BP554"/>
  <c r="BL554"/>
  <c r="BH554"/>
  <c r="BX553"/>
  <c r="BT553"/>
  <c r="BP553"/>
  <c r="BL553"/>
  <c r="BH553"/>
  <c r="BX552"/>
  <c r="BT552"/>
  <c r="BP552"/>
  <c r="BL552"/>
  <c r="BH552"/>
  <c r="BX551"/>
  <c r="BT551"/>
  <c r="BP551"/>
  <c r="BL551"/>
  <c r="BH551"/>
  <c r="BX550"/>
  <c r="BT550"/>
  <c r="BP550"/>
  <c r="BL550"/>
  <c r="BH550"/>
  <c r="BX549"/>
  <c r="BT549"/>
  <c r="BP549"/>
  <c r="BL549"/>
  <c r="BH549"/>
  <c r="BX548"/>
  <c r="BT548"/>
  <c r="BP548"/>
  <c r="BL548"/>
  <c r="BH548"/>
  <c r="BX547"/>
  <c r="BT547"/>
  <c r="BP547"/>
  <c r="BL547"/>
  <c r="BH547"/>
  <c r="BX546"/>
  <c r="BT546"/>
  <c r="BP546"/>
  <c r="BL546"/>
  <c r="BH546"/>
  <c r="BX545"/>
  <c r="BT545"/>
  <c r="BP545"/>
  <c r="BL545"/>
  <c r="BH545"/>
  <c r="BX544"/>
  <c r="BT544"/>
  <c r="BP544"/>
  <c r="BL544"/>
  <c r="BH544"/>
  <c r="BX543"/>
  <c r="BT543"/>
  <c r="BP543"/>
  <c r="BL543"/>
  <c r="BH543"/>
  <c r="BX542"/>
  <c r="BT542"/>
  <c r="BP542"/>
  <c r="BL542"/>
  <c r="BH542"/>
  <c r="BX541"/>
  <c r="BT541"/>
  <c r="BP541"/>
  <c r="BL541"/>
  <c r="BH541"/>
  <c r="BX540"/>
  <c r="BT540"/>
  <c r="BP540"/>
  <c r="BL540"/>
  <c r="BH540"/>
  <c r="BX539"/>
  <c r="BT539"/>
  <c r="BP539"/>
  <c r="BL539"/>
  <c r="BH539"/>
  <c r="BX538"/>
  <c r="BT538"/>
  <c r="BP538"/>
  <c r="BL538"/>
  <c r="BH538"/>
  <c r="BX537"/>
  <c r="BT537"/>
  <c r="BP537"/>
  <c r="BL537"/>
  <c r="BH537"/>
  <c r="BX536"/>
  <c r="BT536"/>
  <c r="BP536"/>
  <c r="BL536"/>
  <c r="BH536"/>
  <c r="BX535"/>
  <c r="BT535"/>
  <c r="BP535"/>
  <c r="BL535"/>
  <c r="BH535"/>
  <c r="BX534"/>
  <c r="BT534"/>
  <c r="BP534"/>
  <c r="BL534"/>
  <c r="BH534"/>
  <c r="BX533"/>
  <c r="BT533"/>
  <c r="BP533"/>
  <c r="BL533"/>
  <c r="BH533"/>
  <c r="BX532"/>
  <c r="BT532"/>
  <c r="BP532"/>
  <c r="BL532"/>
  <c r="BH532"/>
  <c r="BX531"/>
  <c r="BT531"/>
  <c r="BP531"/>
  <c r="BL531"/>
  <c r="BH531"/>
  <c r="BX530"/>
  <c r="BT530"/>
  <c r="BP530"/>
  <c r="BL530"/>
  <c r="BH530"/>
  <c r="BX529"/>
  <c r="BT529"/>
  <c r="BP529"/>
  <c r="BL529"/>
  <c r="BH529"/>
  <c r="BX528"/>
  <c r="BT528"/>
  <c r="BP528"/>
  <c r="BL528"/>
  <c r="BH528"/>
  <c r="BX527"/>
  <c r="BT527"/>
  <c r="BP527"/>
  <c r="BL527"/>
  <c r="BH527"/>
  <c r="BX526"/>
  <c r="BT526"/>
  <c r="BP526"/>
  <c r="BL526"/>
  <c r="BH526"/>
  <c r="BX525"/>
  <c r="BT525"/>
  <c r="BP525"/>
  <c r="BL525"/>
  <c r="BH525"/>
  <c r="BX524"/>
  <c r="BT524"/>
  <c r="BP524"/>
  <c r="BL524"/>
  <c r="BH524"/>
  <c r="BX523"/>
  <c r="BT523"/>
  <c r="BP523"/>
  <c r="BL523"/>
  <c r="BH523"/>
  <c r="BX522"/>
  <c r="BT522"/>
  <c r="BP522"/>
  <c r="BL522"/>
  <c r="BH522"/>
  <c r="BX521"/>
  <c r="BT521"/>
  <c r="BP521"/>
  <c r="BL521"/>
  <c r="BH521"/>
  <c r="BX520"/>
  <c r="BT520"/>
  <c r="BP520"/>
  <c r="BL520"/>
  <c r="BH520"/>
  <c r="BX519"/>
  <c r="BT519"/>
  <c r="BP519"/>
  <c r="BL519"/>
  <c r="BH519"/>
  <c r="BX518"/>
  <c r="BT518"/>
  <c r="BP518"/>
  <c r="BL518"/>
  <c r="BH518"/>
  <c r="BX517"/>
  <c r="BT517"/>
  <c r="BP517"/>
  <c r="BL517"/>
  <c r="BH517"/>
  <c r="BX516"/>
  <c r="BT516"/>
  <c r="BP516"/>
  <c r="BL516"/>
  <c r="BH516"/>
  <c r="BX515"/>
  <c r="BT515"/>
  <c r="BP515"/>
  <c r="BL515"/>
  <c r="BH515"/>
  <c r="BX514"/>
  <c r="BT514"/>
  <c r="BP514"/>
  <c r="BL514"/>
  <c r="BH514"/>
  <c r="BX513"/>
  <c r="BT513"/>
  <c r="BP513"/>
  <c r="BL513"/>
  <c r="BH513"/>
  <c r="BX512"/>
  <c r="BT512"/>
  <c r="BP512"/>
  <c r="BL512"/>
  <c r="BH512"/>
  <c r="BX511"/>
  <c r="BT511"/>
  <c r="BP511"/>
  <c r="BL511"/>
  <c r="BH511"/>
  <c r="BX510"/>
  <c r="BT510"/>
  <c r="BP510"/>
  <c r="BL510"/>
  <c r="BH510"/>
  <c r="BX509"/>
  <c r="BT509"/>
  <c r="BP509"/>
  <c r="BL509"/>
  <c r="BH509"/>
  <c r="BX508"/>
  <c r="BT508"/>
  <c r="BP508"/>
  <c r="BL508"/>
  <c r="BH508"/>
  <c r="BX507"/>
  <c r="BT507"/>
  <c r="BP507"/>
  <c r="BL507"/>
  <c r="BH507"/>
  <c r="BX506"/>
  <c r="BT506"/>
  <c r="BP506"/>
  <c r="BL506"/>
  <c r="BH506"/>
  <c r="BX505"/>
  <c r="BT505"/>
  <c r="BP505"/>
  <c r="BL505"/>
  <c r="BH505"/>
  <c r="BX504"/>
  <c r="BT504"/>
  <c r="BP504"/>
  <c r="BL504"/>
  <c r="BH504"/>
  <c r="BX503"/>
  <c r="BT503"/>
  <c r="BP503"/>
  <c r="BL503"/>
  <c r="BH503"/>
  <c r="BX502"/>
  <c r="BT502"/>
  <c r="BP502"/>
  <c r="BL502"/>
  <c r="BH502"/>
  <c r="BX501"/>
  <c r="BT501"/>
  <c r="BP501"/>
  <c r="BL501"/>
  <c r="BH501"/>
  <c r="BX500"/>
  <c r="BT500"/>
  <c r="BP500"/>
  <c r="BL500"/>
  <c r="BH500"/>
  <c r="BX499"/>
  <c r="BT499"/>
  <c r="BP499"/>
  <c r="BL499"/>
  <c r="BH499"/>
  <c r="BX498"/>
  <c r="BT498"/>
  <c r="BP498"/>
  <c r="BL498"/>
  <c r="BH498"/>
  <c r="BX497"/>
  <c r="BT497"/>
  <c r="BP497"/>
  <c r="BL497"/>
  <c r="BH497"/>
  <c r="BX496"/>
  <c r="BT496"/>
  <c r="BP496"/>
  <c r="BL496"/>
  <c r="BH496"/>
  <c r="BX495"/>
  <c r="BT495"/>
  <c r="BP495"/>
  <c r="BL495"/>
  <c r="BH495"/>
  <c r="BX494"/>
  <c r="BT494"/>
  <c r="BP494"/>
  <c r="BL494"/>
  <c r="BH494"/>
  <c r="BX493"/>
  <c r="BT493"/>
  <c r="BP493"/>
  <c r="BL493"/>
  <c r="BH493"/>
  <c r="BX492"/>
  <c r="BT492"/>
  <c r="BP492"/>
  <c r="BL492"/>
  <c r="BH492"/>
  <c r="BX491"/>
  <c r="BT491"/>
  <c r="BP491"/>
  <c r="BL491"/>
  <c r="BH491"/>
  <c r="BX490"/>
  <c r="BT490"/>
  <c r="BP490"/>
  <c r="BL490"/>
  <c r="BH490"/>
  <c r="BX489"/>
  <c r="BT489"/>
  <c r="BP489"/>
  <c r="BL489"/>
  <c r="BH489"/>
  <c r="BX488"/>
  <c r="BT488"/>
  <c r="BP488"/>
  <c r="BL488"/>
  <c r="BH488"/>
  <c r="BX487"/>
  <c r="BT487"/>
  <c r="BP487"/>
  <c r="BL487"/>
  <c r="BH487"/>
  <c r="BX486"/>
  <c r="BT486"/>
  <c r="BP486"/>
  <c r="BL486"/>
  <c r="BH486"/>
  <c r="BX485"/>
  <c r="BT485"/>
  <c r="BP485"/>
  <c r="BL485"/>
  <c r="BH485"/>
  <c r="BX484"/>
  <c r="BT484"/>
  <c r="BP484"/>
  <c r="BL484"/>
  <c r="BH484"/>
  <c r="BX483"/>
  <c r="BT483"/>
  <c r="BP483"/>
  <c r="BL483"/>
  <c r="BH483"/>
  <c r="BX482"/>
  <c r="BT482"/>
  <c r="BP482"/>
  <c r="BL482"/>
  <c r="BH482"/>
  <c r="BX481"/>
  <c r="BT481"/>
  <c r="BP481"/>
  <c r="BL481"/>
  <c r="BH481"/>
  <c r="BX480"/>
  <c r="BT480"/>
  <c r="BP480"/>
  <c r="BL480"/>
  <c r="BH480"/>
  <c r="BX479"/>
  <c r="BT479"/>
  <c r="BP479"/>
  <c r="BL479"/>
  <c r="BH479"/>
  <c r="BX478"/>
  <c r="BT478"/>
  <c r="BP478"/>
  <c r="BL478"/>
  <c r="BH478"/>
  <c r="BX477"/>
  <c r="BT477"/>
  <c r="BP477"/>
  <c r="BL477"/>
  <c r="BH477"/>
  <c r="BX476"/>
  <c r="BT476"/>
  <c r="BP476"/>
  <c r="BL476"/>
  <c r="BH476"/>
  <c r="BX475"/>
  <c r="BT475"/>
  <c r="BP475"/>
  <c r="BL475"/>
  <c r="BH475"/>
  <c r="BX474"/>
  <c r="BT474"/>
  <c r="BP474"/>
  <c r="BL474"/>
  <c r="BH474"/>
  <c r="BX473"/>
  <c r="BT473"/>
  <c r="BP473"/>
  <c r="BL473"/>
  <c r="BH473"/>
  <c r="BX472"/>
  <c r="BT472"/>
  <c r="BP472"/>
  <c r="BL472"/>
  <c r="BH472"/>
  <c r="BX471"/>
  <c r="BT471"/>
  <c r="BP471"/>
  <c r="BL471"/>
  <c r="BH471"/>
  <c r="BX470"/>
  <c r="BT470"/>
  <c r="BP470"/>
  <c r="BL470"/>
  <c r="BH470"/>
  <c r="BU674"/>
  <c r="BQ674"/>
  <c r="BM674"/>
  <c r="BI674"/>
  <c r="BY673"/>
  <c r="BU673"/>
  <c r="BQ673"/>
  <c r="BM673"/>
  <c r="BI673"/>
  <c r="BY672"/>
  <c r="BU672"/>
  <c r="BQ672"/>
  <c r="BM672"/>
  <c r="BI672"/>
  <c r="BY671"/>
  <c r="BU671"/>
  <c r="BQ671"/>
  <c r="BM671"/>
  <c r="BI671"/>
  <c r="BY670"/>
  <c r="BU670"/>
  <c r="BQ670"/>
  <c r="BM670"/>
  <c r="BI670"/>
  <c r="BY669"/>
  <c r="BU669"/>
  <c r="BQ669"/>
  <c r="BM669"/>
  <c r="BI669"/>
  <c r="BY668"/>
  <c r="BU668"/>
  <c r="BQ668"/>
  <c r="BM668"/>
  <c r="BI668"/>
  <c r="BY667"/>
  <c r="BU667"/>
  <c r="BQ667"/>
  <c r="BM667"/>
  <c r="BI667"/>
  <c r="BY666"/>
  <c r="BU666"/>
  <c r="BQ666"/>
  <c r="BM666"/>
  <c r="BI666"/>
  <c r="BY665"/>
  <c r="BU665"/>
  <c r="BQ665"/>
  <c r="BM665"/>
  <c r="BI665"/>
  <c r="BY664"/>
  <c r="BU664"/>
  <c r="BQ664"/>
  <c r="BM664"/>
  <c r="BI664"/>
  <c r="BY663"/>
  <c r="BU663"/>
  <c r="BQ663"/>
  <c r="BM663"/>
  <c r="BI663"/>
  <c r="BY662"/>
  <c r="BU662"/>
  <c r="BQ662"/>
  <c r="BM662"/>
  <c r="BI662"/>
  <c r="BY661"/>
  <c r="BU661"/>
  <c r="BQ661"/>
  <c r="BM661"/>
  <c r="BI661"/>
  <c r="BY660"/>
  <c r="BU660"/>
  <c r="BQ660"/>
  <c r="BM660"/>
  <c r="BI660"/>
  <c r="BY659"/>
  <c r="BU659"/>
  <c r="BQ659"/>
  <c r="BM659"/>
  <c r="BI659"/>
  <c r="BY658"/>
  <c r="BU658"/>
  <c r="BQ658"/>
  <c r="BM658"/>
  <c r="BI658"/>
  <c r="BY657"/>
  <c r="BU657"/>
  <c r="BQ657"/>
  <c r="BM657"/>
  <c r="BI657"/>
  <c r="BY656"/>
  <c r="BU656"/>
  <c r="BQ656"/>
  <c r="BM656"/>
  <c r="BI656"/>
  <c r="BY655"/>
  <c r="BU655"/>
  <c r="BQ655"/>
  <c r="BM655"/>
  <c r="BI655"/>
  <c r="BY654"/>
  <c r="BU654"/>
  <c r="BQ654"/>
  <c r="BM654"/>
  <c r="BI654"/>
  <c r="BY653"/>
  <c r="BU653"/>
  <c r="BQ653"/>
  <c r="BM653"/>
  <c r="BI653"/>
  <c r="BY652"/>
  <c r="BU652"/>
  <c r="BQ652"/>
  <c r="BM652"/>
  <c r="BI652"/>
  <c r="BY651"/>
  <c r="BU651"/>
  <c r="BQ651"/>
  <c r="BM651"/>
  <c r="BI651"/>
  <c r="BY650"/>
  <c r="BU650"/>
  <c r="BQ650"/>
  <c r="BM650"/>
  <c r="BI650"/>
  <c r="BY649"/>
  <c r="BU649"/>
  <c r="BQ649"/>
  <c r="BM649"/>
  <c r="BI649"/>
  <c r="BY648"/>
  <c r="BU648"/>
  <c r="BQ648"/>
  <c r="BM648"/>
  <c r="BI648"/>
  <c r="BY647"/>
  <c r="BU647"/>
  <c r="BQ647"/>
  <c r="BM647"/>
  <c r="BI647"/>
  <c r="BY646"/>
  <c r="BU646"/>
  <c r="BQ646"/>
  <c r="BM646"/>
  <c r="BI646"/>
  <c r="BY645"/>
  <c r="BU645"/>
  <c r="BQ645"/>
  <c r="BM645"/>
  <c r="BI645"/>
  <c r="BY644"/>
  <c r="BU644"/>
  <c r="BQ644"/>
  <c r="BM644"/>
  <c r="BI644"/>
  <c r="BY643"/>
  <c r="BU643"/>
  <c r="BQ643"/>
  <c r="BM643"/>
  <c r="BI643"/>
  <c r="BY642"/>
  <c r="BU642"/>
  <c r="BQ642"/>
  <c r="BM642"/>
  <c r="BI642"/>
  <c r="BY641"/>
  <c r="BU641"/>
  <c r="BQ641"/>
  <c r="BM641"/>
  <c r="BI641"/>
  <c r="BY640"/>
  <c r="BU640"/>
  <c r="BQ640"/>
  <c r="BM640"/>
  <c r="BI640"/>
  <c r="BY639"/>
  <c r="BU639"/>
  <c r="BQ639"/>
  <c r="BM639"/>
  <c r="BI639"/>
  <c r="BY638"/>
  <c r="BU638"/>
  <c r="BQ638"/>
  <c r="BM638"/>
  <c r="BI638"/>
  <c r="BY637"/>
  <c r="BU637"/>
  <c r="BQ637"/>
  <c r="BM637"/>
  <c r="BI637"/>
  <c r="BY636"/>
  <c r="BU636"/>
  <c r="BQ636"/>
  <c r="BM636"/>
  <c r="BI636"/>
  <c r="BY635"/>
  <c r="BU635"/>
  <c r="BQ635"/>
  <c r="BM635"/>
  <c r="BI635"/>
  <c r="BY634"/>
  <c r="BU634"/>
  <c r="BQ634"/>
  <c r="BM634"/>
  <c r="BI634"/>
  <c r="BY633"/>
  <c r="BU633"/>
  <c r="BQ633"/>
  <c r="BM633"/>
  <c r="BI633"/>
  <c r="BY632"/>
  <c r="BU632"/>
  <c r="BQ632"/>
  <c r="BM632"/>
  <c r="BI632"/>
  <c r="BY631"/>
  <c r="BU631"/>
  <c r="BQ631"/>
  <c r="BM631"/>
  <c r="BI631"/>
  <c r="BY630"/>
  <c r="BU630"/>
  <c r="BQ630"/>
  <c r="BM630"/>
  <c r="BI630"/>
  <c r="BY629"/>
  <c r="BU629"/>
  <c r="BQ629"/>
  <c r="BM629"/>
  <c r="BI629"/>
  <c r="BY628"/>
  <c r="BU628"/>
  <c r="BQ628"/>
  <c r="BM628"/>
  <c r="BI628"/>
  <c r="BY627"/>
  <c r="BU627"/>
  <c r="BQ627"/>
  <c r="BM627"/>
  <c r="BI627"/>
  <c r="BY626"/>
  <c r="BU626"/>
  <c r="BQ626"/>
  <c r="BM626"/>
  <c r="BI626"/>
  <c r="BY625"/>
  <c r="BU625"/>
  <c r="BQ625"/>
  <c r="BM625"/>
  <c r="BI625"/>
  <c r="BY624"/>
  <c r="BU624"/>
  <c r="BQ624"/>
  <c r="BM624"/>
  <c r="BI624"/>
  <c r="BY623"/>
  <c r="BU623"/>
  <c r="BQ623"/>
  <c r="BM623"/>
  <c r="BI623"/>
  <c r="BY622"/>
  <c r="BU622"/>
  <c r="BQ622"/>
  <c r="BM622"/>
  <c r="BI622"/>
  <c r="BY621"/>
  <c r="BU621"/>
  <c r="BQ621"/>
  <c r="BM621"/>
  <c r="BI621"/>
  <c r="BY620"/>
  <c r="BU620"/>
  <c r="BQ620"/>
  <c r="BM620"/>
  <c r="BI620"/>
  <c r="BY619"/>
  <c r="BU619"/>
  <c r="BQ619"/>
  <c r="BM619"/>
  <c r="BI619"/>
  <c r="BY618"/>
  <c r="BU618"/>
  <c r="BQ618"/>
  <c r="BM618"/>
  <c r="BI618"/>
  <c r="BY617"/>
  <c r="BU617"/>
  <c r="BQ617"/>
  <c r="BM617"/>
  <c r="BI617"/>
  <c r="BY616"/>
  <c r="BU616"/>
  <c r="BQ616"/>
  <c r="BM616"/>
  <c r="BI616"/>
  <c r="BY615"/>
  <c r="BU615"/>
  <c r="BQ615"/>
  <c r="BM615"/>
  <c r="BI615"/>
  <c r="BY614"/>
  <c r="BU614"/>
  <c r="BQ614"/>
  <c r="BM614"/>
  <c r="BI614"/>
  <c r="BY613"/>
  <c r="BU613"/>
  <c r="BQ613"/>
  <c r="BM613"/>
  <c r="BI613"/>
  <c r="BY612"/>
  <c r="BU612"/>
  <c r="BQ612"/>
  <c r="BM612"/>
  <c r="BI612"/>
  <c r="BY611"/>
  <c r="BU611"/>
  <c r="BQ611"/>
  <c r="BM611"/>
  <c r="BI611"/>
  <c r="BY610"/>
  <c r="BU610"/>
  <c r="BQ610"/>
  <c r="BM610"/>
  <c r="BI610"/>
  <c r="BY609"/>
  <c r="BU609"/>
  <c r="BQ609"/>
  <c r="BM609"/>
  <c r="BI609"/>
  <c r="BY608"/>
  <c r="BU608"/>
  <c r="BQ608"/>
  <c r="BM608"/>
  <c r="BI608"/>
  <c r="BY607"/>
  <c r="BU607"/>
  <c r="BQ607"/>
  <c r="BM607"/>
  <c r="BI607"/>
  <c r="BY606"/>
  <c r="BU606"/>
  <c r="BQ606"/>
  <c r="BM606"/>
  <c r="BI606"/>
  <c r="BY605"/>
  <c r="BU605"/>
  <c r="BQ605"/>
  <c r="BM605"/>
  <c r="BI605"/>
  <c r="BY604"/>
  <c r="BU604"/>
  <c r="BQ604"/>
  <c r="BM604"/>
  <c r="BI604"/>
  <c r="BY603"/>
  <c r="BU603"/>
  <c r="BQ603"/>
  <c r="BM603"/>
  <c r="BI603"/>
  <c r="BY602"/>
  <c r="BU602"/>
  <c r="BQ602"/>
  <c r="BM602"/>
  <c r="BI602"/>
  <c r="BY601"/>
  <c r="BU601"/>
  <c r="BQ601"/>
  <c r="BM601"/>
  <c r="BI601"/>
  <c r="BY600"/>
  <c r="BU600"/>
  <c r="BQ600"/>
  <c r="BM600"/>
  <c r="BI600"/>
  <c r="BY599"/>
  <c r="BU599"/>
  <c r="BQ599"/>
  <c r="BM599"/>
  <c r="BI599"/>
  <c r="BY598"/>
  <c r="BU598"/>
  <c r="BQ598"/>
  <c r="BM598"/>
  <c r="BI598"/>
  <c r="BY597"/>
  <c r="BU597"/>
  <c r="BQ597"/>
  <c r="BM597"/>
  <c r="BI597"/>
  <c r="BY596"/>
  <c r="BU596"/>
  <c r="BQ596"/>
  <c r="BM596"/>
  <c r="BI596"/>
  <c r="BY595"/>
  <c r="BU595"/>
  <c r="BQ595"/>
  <c r="BM595"/>
  <c r="BI595"/>
  <c r="BY594"/>
  <c r="BU594"/>
  <c r="BQ594"/>
  <c r="BM594"/>
  <c r="BI594"/>
  <c r="BY593"/>
  <c r="BU593"/>
  <c r="BQ593"/>
  <c r="BM593"/>
  <c r="BI593"/>
  <c r="BY592"/>
  <c r="BU592"/>
  <c r="BQ592"/>
  <c r="BM592"/>
  <c r="BI592"/>
  <c r="BY591"/>
  <c r="BU591"/>
  <c r="BQ591"/>
  <c r="BM591"/>
  <c r="BI591"/>
  <c r="BY590"/>
  <c r="BU590"/>
  <c r="BQ590"/>
  <c r="BM590"/>
  <c r="BI590"/>
  <c r="BY589"/>
  <c r="BU589"/>
  <c r="BQ589"/>
  <c r="BM589"/>
  <c r="BI589"/>
  <c r="BY588"/>
  <c r="BU588"/>
  <c r="BQ588"/>
  <c r="BM588"/>
  <c r="BI588"/>
  <c r="BY587"/>
  <c r="BU587"/>
  <c r="BQ587"/>
  <c r="BM587"/>
  <c r="BI587"/>
  <c r="BY586"/>
  <c r="BU586"/>
  <c r="BQ586"/>
  <c r="BM586"/>
  <c r="BI586"/>
  <c r="BY585"/>
  <c r="BU585"/>
  <c r="BQ585"/>
  <c r="BM585"/>
  <c r="BI585"/>
  <c r="BY584"/>
  <c r="BU584"/>
  <c r="BQ584"/>
  <c r="BM584"/>
  <c r="BI584"/>
  <c r="BY583"/>
  <c r="BU583"/>
  <c r="BQ583"/>
  <c r="BM583"/>
  <c r="BI583"/>
  <c r="BY582"/>
  <c r="BU582"/>
  <c r="BQ582"/>
  <c r="BM582"/>
  <c r="BI582"/>
  <c r="BY581"/>
  <c r="BU581"/>
  <c r="BQ581"/>
  <c r="BM581"/>
  <c r="BI581"/>
  <c r="BY580"/>
  <c r="BU580"/>
  <c r="BQ580"/>
  <c r="BM580"/>
  <c r="BI580"/>
  <c r="BY579"/>
  <c r="BU579"/>
  <c r="BQ579"/>
  <c r="BM579"/>
  <c r="BI579"/>
  <c r="BY578"/>
  <c r="BU578"/>
  <c r="BQ578"/>
  <c r="BM578"/>
  <c r="BI578"/>
  <c r="BY577"/>
  <c r="BU577"/>
  <c r="BQ577"/>
  <c r="BM577"/>
  <c r="BI577"/>
  <c r="BY576"/>
  <c r="BU576"/>
  <c r="BQ576"/>
  <c r="BM576"/>
  <c r="BI576"/>
  <c r="BY575"/>
  <c r="BU575"/>
  <c r="BQ575"/>
  <c r="BM575"/>
  <c r="BI575"/>
  <c r="BY574"/>
  <c r="BU574"/>
  <c r="BQ574"/>
  <c r="BM574"/>
  <c r="BI574"/>
  <c r="BY573"/>
  <c r="BU573"/>
  <c r="BQ573"/>
  <c r="BM573"/>
  <c r="BI573"/>
  <c r="BY572"/>
  <c r="BU572"/>
  <c r="BQ572"/>
  <c r="BM572"/>
  <c r="BI572"/>
  <c r="BY571"/>
  <c r="BU571"/>
  <c r="BQ571"/>
  <c r="BM571"/>
  <c r="BI571"/>
  <c r="BY570"/>
  <c r="BU570"/>
  <c r="BQ570"/>
  <c r="BM570"/>
  <c r="BI570"/>
  <c r="BY569"/>
  <c r="BU569"/>
  <c r="BQ569"/>
  <c r="BM569"/>
  <c r="BI569"/>
  <c r="BY568"/>
  <c r="BU568"/>
  <c r="BQ568"/>
  <c r="BM568"/>
  <c r="BI568"/>
  <c r="BY567"/>
  <c r="BU567"/>
  <c r="BQ567"/>
  <c r="BM567"/>
  <c r="BI567"/>
  <c r="BY566"/>
  <c r="BU566"/>
  <c r="BQ566"/>
  <c r="BM566"/>
  <c r="BI566"/>
  <c r="BY565"/>
  <c r="BU565"/>
  <c r="BQ565"/>
  <c r="BM565"/>
  <c r="BI565"/>
  <c r="BY564"/>
  <c r="BU564"/>
  <c r="BQ564"/>
  <c r="BM564"/>
  <c r="BI564"/>
  <c r="BY563"/>
  <c r="BU563"/>
  <c r="BQ563"/>
  <c r="BM563"/>
  <c r="BI563"/>
  <c r="BY562"/>
  <c r="BU562"/>
  <c r="BQ562"/>
  <c r="BM562"/>
  <c r="BI562"/>
  <c r="BY561"/>
  <c r="BU561"/>
  <c r="BQ561"/>
  <c r="BM561"/>
  <c r="BI561"/>
  <c r="BY560"/>
  <c r="BU560"/>
  <c r="BQ560"/>
  <c r="BM560"/>
  <c r="BI560"/>
  <c r="BY559"/>
  <c r="BU559"/>
  <c r="BQ559"/>
  <c r="BM559"/>
  <c r="BI559"/>
  <c r="BY558"/>
  <c r="BU558"/>
  <c r="BQ558"/>
  <c r="BM558"/>
  <c r="BI558"/>
  <c r="BY557"/>
  <c r="BU557"/>
  <c r="BQ557"/>
  <c r="BM557"/>
  <c r="BI557"/>
  <c r="BY556"/>
  <c r="BU556"/>
  <c r="BQ556"/>
  <c r="BM556"/>
  <c r="BI556"/>
  <c r="BY555"/>
  <c r="BU555"/>
  <c r="BQ555"/>
  <c r="BM555"/>
  <c r="BI555"/>
  <c r="BY554"/>
  <c r="BU554"/>
  <c r="BQ554"/>
  <c r="BM554"/>
  <c r="BI554"/>
  <c r="BY553"/>
  <c r="BU553"/>
  <c r="BQ553"/>
  <c r="BM553"/>
  <c r="BI553"/>
  <c r="BY552"/>
  <c r="BU552"/>
  <c r="BQ552"/>
  <c r="BM552"/>
  <c r="BI552"/>
  <c r="BY551"/>
  <c r="BU551"/>
  <c r="BQ551"/>
  <c r="BM551"/>
  <c r="BI551"/>
  <c r="BY550"/>
  <c r="BU550"/>
  <c r="BQ550"/>
  <c r="BM550"/>
  <c r="BI550"/>
  <c r="BY549"/>
  <c r="BU549"/>
  <c r="BQ549"/>
  <c r="BM549"/>
  <c r="BI549"/>
  <c r="BY548"/>
  <c r="BU548"/>
  <c r="BQ548"/>
  <c r="BM548"/>
  <c r="BI548"/>
  <c r="BY547"/>
  <c r="BU547"/>
  <c r="BQ547"/>
  <c r="BM547"/>
  <c r="BI547"/>
  <c r="BY546"/>
  <c r="BU546"/>
  <c r="BQ546"/>
  <c r="BM546"/>
  <c r="BI546"/>
  <c r="BY545"/>
  <c r="BU545"/>
  <c r="BQ545"/>
  <c r="BM545"/>
  <c r="BI545"/>
  <c r="BY544"/>
  <c r="BU544"/>
  <c r="BQ544"/>
  <c r="BM544"/>
  <c r="BI544"/>
  <c r="BY543"/>
  <c r="BU543"/>
  <c r="BQ543"/>
  <c r="BM543"/>
  <c r="BI543"/>
  <c r="BY542"/>
  <c r="BU542"/>
  <c r="BQ542"/>
  <c r="BM542"/>
  <c r="BI542"/>
  <c r="BY541"/>
  <c r="BU541"/>
  <c r="BQ541"/>
  <c r="BM541"/>
  <c r="BI541"/>
  <c r="BY540"/>
  <c r="BU540"/>
  <c r="BQ540"/>
  <c r="BM540"/>
  <c r="BI540"/>
  <c r="BY539"/>
  <c r="BU539"/>
  <c r="BQ539"/>
  <c r="BM539"/>
  <c r="BI539"/>
  <c r="BY538"/>
  <c r="BU538"/>
  <c r="BQ538"/>
  <c r="BM538"/>
  <c r="BI538"/>
  <c r="BY537"/>
  <c r="BU537"/>
  <c r="BQ537"/>
  <c r="BM537"/>
  <c r="BI537"/>
  <c r="BY536"/>
  <c r="BU536"/>
  <c r="BQ536"/>
  <c r="BM536"/>
  <c r="BI536"/>
  <c r="BY535"/>
  <c r="BU535"/>
  <c r="BQ535"/>
  <c r="BM535"/>
  <c r="BI535"/>
  <c r="BY534"/>
  <c r="BU534"/>
  <c r="BQ534"/>
  <c r="BM534"/>
  <c r="BI534"/>
  <c r="BY533"/>
  <c r="BU533"/>
  <c r="BQ533"/>
  <c r="BM533"/>
  <c r="BI533"/>
  <c r="BY532"/>
  <c r="BU532"/>
  <c r="BQ532"/>
  <c r="BM532"/>
  <c r="BI532"/>
  <c r="BY531"/>
  <c r="BU531"/>
  <c r="BQ531"/>
  <c r="BM531"/>
  <c r="BI531"/>
  <c r="BY530"/>
  <c r="BU530"/>
  <c r="BQ530"/>
  <c r="BM530"/>
  <c r="BI530"/>
  <c r="BY529"/>
  <c r="BU529"/>
  <c r="BQ529"/>
  <c r="BM529"/>
  <c r="BI529"/>
  <c r="BY528"/>
  <c r="BU528"/>
  <c r="BQ528"/>
  <c r="BM528"/>
  <c r="BI528"/>
  <c r="BY527"/>
  <c r="BU527"/>
  <c r="BQ527"/>
  <c r="BM527"/>
  <c r="BI527"/>
  <c r="BY526"/>
  <c r="BU526"/>
  <c r="BQ526"/>
  <c r="BM526"/>
  <c r="BI526"/>
  <c r="BY525"/>
  <c r="BU525"/>
  <c r="BQ525"/>
  <c r="BM525"/>
  <c r="BI525"/>
  <c r="BY524"/>
  <c r="BU524"/>
  <c r="BQ524"/>
  <c r="BM524"/>
  <c r="BI524"/>
  <c r="BY523"/>
  <c r="BU523"/>
  <c r="BQ523"/>
  <c r="BM523"/>
  <c r="BI523"/>
  <c r="BY522"/>
  <c r="BU522"/>
  <c r="BQ522"/>
  <c r="BM522"/>
  <c r="BI522"/>
  <c r="BY521"/>
  <c r="BU521"/>
  <c r="BQ521"/>
  <c r="BM521"/>
  <c r="BI521"/>
  <c r="BY520"/>
  <c r="BU520"/>
  <c r="BQ520"/>
  <c r="BM520"/>
  <c r="BI520"/>
  <c r="BY519"/>
  <c r="BU519"/>
  <c r="BQ519"/>
  <c r="BM519"/>
  <c r="BI519"/>
  <c r="BY518"/>
  <c r="BU518"/>
  <c r="BQ518"/>
  <c r="BM518"/>
  <c r="BI518"/>
  <c r="BY517"/>
  <c r="BU517"/>
  <c r="BQ517"/>
  <c r="BM517"/>
  <c r="BI517"/>
  <c r="BY516"/>
  <c r="BU516"/>
  <c r="BQ516"/>
  <c r="BM516"/>
  <c r="BI516"/>
  <c r="BY515"/>
  <c r="BU515"/>
  <c r="BQ515"/>
  <c r="BM515"/>
  <c r="BI515"/>
  <c r="BY514"/>
  <c r="BU514"/>
  <c r="BQ514"/>
  <c r="BM514"/>
  <c r="BI514"/>
  <c r="BY513"/>
  <c r="BU513"/>
  <c r="BQ513"/>
  <c r="BM513"/>
  <c r="BI513"/>
  <c r="BY512"/>
  <c r="BU512"/>
  <c r="BQ512"/>
  <c r="BM512"/>
  <c r="BI512"/>
  <c r="BY511"/>
  <c r="BU511"/>
  <c r="BQ511"/>
  <c r="BM511"/>
  <c r="BI511"/>
  <c r="BY510"/>
  <c r="BU510"/>
  <c r="BQ510"/>
  <c r="BM510"/>
  <c r="BI510"/>
  <c r="BY509"/>
  <c r="BU509"/>
  <c r="BQ509"/>
  <c r="BM509"/>
  <c r="BI509"/>
  <c r="BY508"/>
  <c r="BU508"/>
  <c r="BQ508"/>
  <c r="BM508"/>
  <c r="BI508"/>
  <c r="BY507"/>
  <c r="BU507"/>
  <c r="BQ507"/>
  <c r="BM507"/>
  <c r="BI507"/>
  <c r="BY506"/>
  <c r="BU506"/>
  <c r="BQ506"/>
  <c r="BM506"/>
  <c r="BI506"/>
  <c r="BY505"/>
  <c r="BU505"/>
  <c r="BQ505"/>
  <c r="BM505"/>
  <c r="BI505"/>
  <c r="BY504"/>
  <c r="BU504"/>
  <c r="BQ504"/>
  <c r="BM504"/>
  <c r="BI504"/>
  <c r="BY503"/>
  <c r="BU503"/>
  <c r="BQ503"/>
  <c r="BM503"/>
  <c r="BI503"/>
  <c r="BY502"/>
  <c r="BU502"/>
  <c r="BQ502"/>
  <c r="BM502"/>
  <c r="BI502"/>
  <c r="BY501"/>
  <c r="BU501"/>
  <c r="BQ501"/>
  <c r="BM501"/>
  <c r="BI501"/>
  <c r="BY500"/>
  <c r="BU500"/>
  <c r="BQ500"/>
  <c r="BM500"/>
  <c r="BI500"/>
  <c r="BY499"/>
  <c r="BU499"/>
  <c r="BQ499"/>
  <c r="BM499"/>
  <c r="BI499"/>
  <c r="BY498"/>
  <c r="BU498"/>
  <c r="BQ498"/>
  <c r="BM498"/>
  <c r="BI498"/>
  <c r="BY497"/>
  <c r="BU497"/>
  <c r="BQ497"/>
  <c r="BM497"/>
  <c r="BI497"/>
  <c r="BY496"/>
  <c r="BU496"/>
  <c r="BQ496"/>
  <c r="BM496"/>
  <c r="BI496"/>
  <c r="BY495"/>
  <c r="BU495"/>
  <c r="BQ495"/>
  <c r="BM495"/>
  <c r="BI495"/>
  <c r="BY494"/>
  <c r="BU494"/>
  <c r="BQ494"/>
  <c r="BM494"/>
  <c r="BI494"/>
  <c r="BY493"/>
  <c r="BU493"/>
  <c r="BQ493"/>
  <c r="BM493"/>
  <c r="BI493"/>
  <c r="BY492"/>
  <c r="BU492"/>
  <c r="BQ492"/>
  <c r="BM492"/>
  <c r="BI492"/>
  <c r="BY491"/>
  <c r="BU491"/>
  <c r="BQ491"/>
  <c r="BM491"/>
  <c r="BI491"/>
  <c r="BY490"/>
  <c r="BU490"/>
  <c r="BQ490"/>
  <c r="BM490"/>
  <c r="BI490"/>
  <c r="BY489"/>
  <c r="BU489"/>
  <c r="BQ489"/>
  <c r="BM489"/>
  <c r="BI489"/>
  <c r="BY488"/>
  <c r="BU488"/>
  <c r="BQ488"/>
  <c r="BM488"/>
  <c r="BI488"/>
  <c r="BY487"/>
  <c r="BU487"/>
  <c r="BQ487"/>
  <c r="BM487"/>
  <c r="BI487"/>
  <c r="BY486"/>
  <c r="BU486"/>
  <c r="BQ486"/>
  <c r="BM486"/>
  <c r="BI486"/>
  <c r="BY485"/>
  <c r="BU485"/>
  <c r="BQ485"/>
  <c r="BM485"/>
  <c r="BI485"/>
  <c r="BY484"/>
  <c r="BU484"/>
  <c r="BQ484"/>
  <c r="BM484"/>
  <c r="BI484"/>
  <c r="BY483"/>
  <c r="BU483"/>
  <c r="BQ483"/>
  <c r="BM483"/>
  <c r="BI483"/>
  <c r="BY482"/>
  <c r="BU482"/>
  <c r="BQ482"/>
  <c r="BM482"/>
  <c r="BI482"/>
  <c r="BY481"/>
  <c r="BU481"/>
  <c r="BQ481"/>
  <c r="BM481"/>
  <c r="BI481"/>
  <c r="BY480"/>
  <c r="BU480"/>
  <c r="BQ480"/>
  <c r="BM480"/>
  <c r="BI480"/>
  <c r="BY479"/>
  <c r="BU479"/>
  <c r="BQ479"/>
  <c r="BM479"/>
  <c r="BI479"/>
  <c r="BY478"/>
  <c r="BU478"/>
  <c r="BQ478"/>
  <c r="BM478"/>
  <c r="BI478"/>
  <c r="BY477"/>
  <c r="BU477"/>
  <c r="BQ477"/>
  <c r="BM477"/>
  <c r="BI477"/>
  <c r="BV674"/>
  <c r="BR674"/>
  <c r="BN674"/>
  <c r="BJ674"/>
  <c r="BZ673"/>
  <c r="BV673"/>
  <c r="BR673"/>
  <c r="BN673"/>
  <c r="BJ673"/>
  <c r="BZ672"/>
  <c r="BV672"/>
  <c r="BR672"/>
  <c r="BN672"/>
  <c r="BJ672"/>
  <c r="BZ671"/>
  <c r="BV671"/>
  <c r="BR671"/>
  <c r="BN671"/>
  <c r="BJ671"/>
  <c r="BZ670"/>
  <c r="BV670"/>
  <c r="BR670"/>
  <c r="BN670"/>
  <c r="BJ670"/>
  <c r="BZ669"/>
  <c r="BV669"/>
  <c r="BR669"/>
  <c r="BN669"/>
  <c r="BJ669"/>
  <c r="BZ668"/>
  <c r="BV668"/>
  <c r="BR668"/>
  <c r="BN668"/>
  <c r="BJ668"/>
  <c r="BZ667"/>
  <c r="BV667"/>
  <c r="BR667"/>
  <c r="BN667"/>
  <c r="BJ667"/>
  <c r="BZ666"/>
  <c r="BV666"/>
  <c r="BR666"/>
  <c r="BN666"/>
  <c r="BJ666"/>
  <c r="BZ665"/>
  <c r="BV665"/>
  <c r="BR665"/>
  <c r="BN665"/>
  <c r="BJ665"/>
  <c r="BZ664"/>
  <c r="BV664"/>
  <c r="BR664"/>
  <c r="BN664"/>
  <c r="BJ664"/>
  <c r="BZ663"/>
  <c r="BV663"/>
  <c r="BR663"/>
  <c r="BN663"/>
  <c r="BJ663"/>
  <c r="BZ662"/>
  <c r="BV662"/>
  <c r="BR662"/>
  <c r="BN662"/>
  <c r="BJ662"/>
  <c r="BZ661"/>
  <c r="BV661"/>
  <c r="BR661"/>
  <c r="BN661"/>
  <c r="BJ661"/>
  <c r="BZ660"/>
  <c r="BV660"/>
  <c r="BR660"/>
  <c r="BN660"/>
  <c r="BJ660"/>
  <c r="BZ659"/>
  <c r="BV659"/>
  <c r="BR659"/>
  <c r="BN659"/>
  <c r="BJ659"/>
  <c r="BZ658"/>
  <c r="BV658"/>
  <c r="BR658"/>
  <c r="BN658"/>
  <c r="BJ658"/>
  <c r="BZ657"/>
  <c r="BV657"/>
  <c r="BR657"/>
  <c r="BN657"/>
  <c r="BJ657"/>
  <c r="BZ656"/>
  <c r="BV656"/>
  <c r="BR656"/>
  <c r="BN656"/>
  <c r="BJ656"/>
  <c r="BZ655"/>
  <c r="BV655"/>
  <c r="BR655"/>
  <c r="BN655"/>
  <c r="BJ655"/>
  <c r="BZ654"/>
  <c r="BV654"/>
  <c r="BR654"/>
  <c r="BN654"/>
  <c r="BJ654"/>
  <c r="BZ653"/>
  <c r="BV653"/>
  <c r="BR653"/>
  <c r="BN653"/>
  <c r="BJ653"/>
  <c r="BZ652"/>
  <c r="BV652"/>
  <c r="BR652"/>
  <c r="BN652"/>
  <c r="BJ652"/>
  <c r="BZ651"/>
  <c r="BV651"/>
  <c r="BR651"/>
  <c r="BN651"/>
  <c r="BJ651"/>
  <c r="BZ650"/>
  <c r="BV650"/>
  <c r="BR650"/>
  <c r="BN650"/>
  <c r="BJ650"/>
  <c r="BZ649"/>
  <c r="BV649"/>
  <c r="BR649"/>
  <c r="BN649"/>
  <c r="BJ649"/>
  <c r="BZ648"/>
  <c r="BV648"/>
  <c r="BR648"/>
  <c r="BN648"/>
  <c r="BJ648"/>
  <c r="BZ647"/>
  <c r="BV647"/>
  <c r="BR647"/>
  <c r="BN647"/>
  <c r="BJ647"/>
  <c r="BZ646"/>
  <c r="BV646"/>
  <c r="BR646"/>
  <c r="BN646"/>
  <c r="BJ646"/>
  <c r="BZ645"/>
  <c r="BV645"/>
  <c r="BR645"/>
  <c r="BN645"/>
  <c r="BJ645"/>
  <c r="BZ644"/>
  <c r="BV644"/>
  <c r="BR644"/>
  <c r="BN644"/>
  <c r="BJ644"/>
  <c r="BZ643"/>
  <c r="BV643"/>
  <c r="BR643"/>
  <c r="BN643"/>
  <c r="BJ643"/>
  <c r="BZ642"/>
  <c r="BV642"/>
  <c r="BR642"/>
  <c r="BN642"/>
  <c r="BJ642"/>
  <c r="BZ641"/>
  <c r="BV641"/>
  <c r="BR641"/>
  <c r="BN641"/>
  <c r="BJ641"/>
  <c r="BZ640"/>
  <c r="BV640"/>
  <c r="BR640"/>
  <c r="BN640"/>
  <c r="BJ640"/>
  <c r="BZ639"/>
  <c r="BV639"/>
  <c r="BR639"/>
  <c r="BN639"/>
  <c r="BJ639"/>
  <c r="BZ638"/>
  <c r="BV638"/>
  <c r="BR638"/>
  <c r="BN638"/>
  <c r="BJ638"/>
  <c r="BZ637"/>
  <c r="BV637"/>
  <c r="BR637"/>
  <c r="BN637"/>
  <c r="BJ637"/>
  <c r="BZ636"/>
  <c r="BV636"/>
  <c r="BR636"/>
  <c r="BN636"/>
  <c r="BJ636"/>
  <c r="BZ635"/>
  <c r="BV635"/>
  <c r="BR635"/>
  <c r="BN635"/>
  <c r="BJ635"/>
  <c r="BZ634"/>
  <c r="BV634"/>
  <c r="BR634"/>
  <c r="BN634"/>
  <c r="BJ634"/>
  <c r="BZ633"/>
  <c r="BV633"/>
  <c r="BR633"/>
  <c r="BN633"/>
  <c r="BJ633"/>
  <c r="BZ632"/>
  <c r="BV632"/>
  <c r="BR632"/>
  <c r="BN632"/>
  <c r="BJ632"/>
  <c r="BZ631"/>
  <c r="BV631"/>
  <c r="BR631"/>
  <c r="BN631"/>
  <c r="BJ631"/>
  <c r="BZ630"/>
  <c r="BV630"/>
  <c r="BR630"/>
  <c r="BN630"/>
  <c r="BJ630"/>
  <c r="BZ629"/>
  <c r="BV629"/>
  <c r="BR629"/>
  <c r="BN629"/>
  <c r="BJ629"/>
  <c r="BZ628"/>
  <c r="BV628"/>
  <c r="BR628"/>
  <c r="BN628"/>
  <c r="BJ628"/>
  <c r="BZ627"/>
  <c r="BV627"/>
  <c r="BR627"/>
  <c r="BN627"/>
  <c r="BJ627"/>
  <c r="BZ626"/>
  <c r="BV626"/>
  <c r="BR626"/>
  <c r="BN626"/>
  <c r="BJ626"/>
  <c r="BZ625"/>
  <c r="BV625"/>
  <c r="BR625"/>
  <c r="BN625"/>
  <c r="BJ625"/>
  <c r="BZ624"/>
  <c r="BV624"/>
  <c r="BR624"/>
  <c r="BN624"/>
  <c r="BJ624"/>
  <c r="BZ623"/>
  <c r="BV623"/>
  <c r="BR623"/>
  <c r="BN623"/>
  <c r="BJ623"/>
  <c r="BZ622"/>
  <c r="BV622"/>
  <c r="BR622"/>
  <c r="BN622"/>
  <c r="BJ622"/>
  <c r="BZ621"/>
  <c r="BV621"/>
  <c r="BR621"/>
  <c r="BN621"/>
  <c r="BJ621"/>
  <c r="BZ620"/>
  <c r="BV620"/>
  <c r="BR620"/>
  <c r="BN620"/>
  <c r="BJ620"/>
  <c r="BZ619"/>
  <c r="BV619"/>
  <c r="BR619"/>
  <c r="BN619"/>
  <c r="BJ619"/>
  <c r="BZ618"/>
  <c r="BV618"/>
  <c r="BR618"/>
  <c r="BN618"/>
  <c r="BJ618"/>
  <c r="BZ617"/>
  <c r="BV617"/>
  <c r="BR617"/>
  <c r="BN617"/>
  <c r="BJ617"/>
  <c r="BZ616"/>
  <c r="BV616"/>
  <c r="BR616"/>
  <c r="BN616"/>
  <c r="BJ616"/>
  <c r="BZ615"/>
  <c r="BV615"/>
  <c r="BR615"/>
  <c r="BN615"/>
  <c r="BJ615"/>
  <c r="BZ614"/>
  <c r="BV614"/>
  <c r="BR614"/>
  <c r="BN614"/>
  <c r="BJ614"/>
  <c r="BZ613"/>
  <c r="BV613"/>
  <c r="BR613"/>
  <c r="BN613"/>
  <c r="BJ613"/>
  <c r="BZ612"/>
  <c r="BV612"/>
  <c r="BR612"/>
  <c r="BN612"/>
  <c r="BJ612"/>
  <c r="BZ611"/>
  <c r="BV611"/>
  <c r="BR611"/>
  <c r="BN611"/>
  <c r="BJ611"/>
  <c r="BZ610"/>
  <c r="BV610"/>
  <c r="BR610"/>
  <c r="BN610"/>
  <c r="BJ610"/>
  <c r="BZ609"/>
  <c r="BV609"/>
  <c r="BR609"/>
  <c r="BN609"/>
  <c r="BJ609"/>
  <c r="BZ608"/>
  <c r="BV608"/>
  <c r="BR608"/>
  <c r="BN608"/>
  <c r="BJ608"/>
  <c r="BZ607"/>
  <c r="BV607"/>
  <c r="BR607"/>
  <c r="BN607"/>
  <c r="BJ607"/>
  <c r="BZ606"/>
  <c r="BV606"/>
  <c r="BR606"/>
  <c r="BN606"/>
  <c r="BJ606"/>
  <c r="BZ605"/>
  <c r="BV605"/>
  <c r="BR605"/>
  <c r="BN605"/>
  <c r="BJ605"/>
  <c r="BZ604"/>
  <c r="BV604"/>
  <c r="BR604"/>
  <c r="BN604"/>
  <c r="BJ604"/>
  <c r="BZ603"/>
  <c r="BV603"/>
  <c r="BR603"/>
  <c r="BN603"/>
  <c r="BJ603"/>
  <c r="BZ602"/>
  <c r="BV602"/>
  <c r="BR602"/>
  <c r="BN602"/>
  <c r="BJ602"/>
  <c r="BZ601"/>
  <c r="BV601"/>
  <c r="BR601"/>
  <c r="BN601"/>
  <c r="BJ601"/>
  <c r="BZ600"/>
  <c r="BV600"/>
  <c r="BR600"/>
  <c r="BN600"/>
  <c r="BJ600"/>
  <c r="BZ599"/>
  <c r="BV599"/>
  <c r="BR599"/>
  <c r="BN599"/>
  <c r="BJ599"/>
  <c r="BZ598"/>
  <c r="BV598"/>
  <c r="BR598"/>
  <c r="BN598"/>
  <c r="BJ598"/>
  <c r="BZ597"/>
  <c r="BV597"/>
  <c r="BR597"/>
  <c r="BN597"/>
  <c r="BJ597"/>
  <c r="BZ596"/>
  <c r="BV596"/>
  <c r="BR596"/>
  <c r="BN596"/>
  <c r="BJ596"/>
  <c r="BZ595"/>
  <c r="BV595"/>
  <c r="BR595"/>
  <c r="BN595"/>
  <c r="BJ595"/>
  <c r="BZ594"/>
  <c r="BV594"/>
  <c r="BR594"/>
  <c r="BN594"/>
  <c r="BJ594"/>
  <c r="BZ593"/>
  <c r="BV593"/>
  <c r="BR593"/>
  <c r="BN593"/>
  <c r="BJ593"/>
  <c r="BZ592"/>
  <c r="BV592"/>
  <c r="BR592"/>
  <c r="BN592"/>
  <c r="BJ592"/>
  <c r="BZ591"/>
  <c r="BV591"/>
  <c r="BR591"/>
  <c r="BN591"/>
  <c r="BJ591"/>
  <c r="BZ590"/>
  <c r="BV590"/>
  <c r="BR590"/>
  <c r="BN590"/>
  <c r="BJ590"/>
  <c r="BZ589"/>
  <c r="BV589"/>
  <c r="BR589"/>
  <c r="BN589"/>
  <c r="BJ589"/>
  <c r="BZ588"/>
  <c r="BV588"/>
  <c r="BR588"/>
  <c r="BN588"/>
  <c r="BJ588"/>
  <c r="BZ587"/>
  <c r="BV587"/>
  <c r="BR587"/>
  <c r="BN587"/>
  <c r="BJ587"/>
  <c r="BZ586"/>
  <c r="BV586"/>
  <c r="BR586"/>
  <c r="BN586"/>
  <c r="BJ586"/>
  <c r="BZ585"/>
  <c r="BV585"/>
  <c r="BR585"/>
  <c r="BN585"/>
  <c r="BJ585"/>
  <c r="BZ584"/>
  <c r="BV584"/>
  <c r="BR584"/>
  <c r="BN584"/>
  <c r="BJ584"/>
  <c r="BZ583"/>
  <c r="BV583"/>
  <c r="BR583"/>
  <c r="BN583"/>
  <c r="BJ583"/>
  <c r="BZ582"/>
  <c r="BV582"/>
  <c r="BR582"/>
  <c r="BN582"/>
  <c r="BJ582"/>
  <c r="BZ581"/>
  <c r="BV581"/>
  <c r="BR581"/>
  <c r="BN581"/>
  <c r="BJ581"/>
  <c r="BZ580"/>
  <c r="BV580"/>
  <c r="BR580"/>
  <c r="BN580"/>
  <c r="BJ580"/>
  <c r="BZ579"/>
  <c r="BV579"/>
  <c r="BR579"/>
  <c r="BN579"/>
  <c r="BJ579"/>
  <c r="BZ578"/>
  <c r="BV578"/>
  <c r="BR578"/>
  <c r="BN578"/>
  <c r="BJ578"/>
  <c r="BZ577"/>
  <c r="BV577"/>
  <c r="BR577"/>
  <c r="BN577"/>
  <c r="BJ577"/>
  <c r="BZ576"/>
  <c r="BV576"/>
  <c r="BR576"/>
  <c r="BN576"/>
  <c r="BJ576"/>
  <c r="BZ575"/>
  <c r="BV575"/>
  <c r="BR575"/>
  <c r="BN575"/>
  <c r="BJ575"/>
  <c r="BZ574"/>
  <c r="BV574"/>
  <c r="BR574"/>
  <c r="BN574"/>
  <c r="BJ574"/>
  <c r="BZ573"/>
  <c r="BV573"/>
  <c r="BR573"/>
  <c r="BN573"/>
  <c r="BJ573"/>
  <c r="BZ572"/>
  <c r="BV572"/>
  <c r="BR572"/>
  <c r="BN572"/>
  <c r="BJ572"/>
  <c r="BZ571"/>
  <c r="BV571"/>
  <c r="BR571"/>
  <c r="BN571"/>
  <c r="BJ571"/>
  <c r="BZ570"/>
  <c r="BV570"/>
  <c r="BR570"/>
  <c r="BN570"/>
  <c r="BJ570"/>
  <c r="BZ569"/>
  <c r="BV569"/>
  <c r="BR569"/>
  <c r="BN569"/>
  <c r="BJ569"/>
  <c r="BZ568"/>
  <c r="BV568"/>
  <c r="BR568"/>
  <c r="BN568"/>
  <c r="BJ568"/>
  <c r="BZ567"/>
  <c r="BV567"/>
  <c r="BR567"/>
  <c r="BN567"/>
  <c r="BJ567"/>
  <c r="BZ566"/>
  <c r="BV566"/>
  <c r="BR566"/>
  <c r="BN566"/>
  <c r="BJ566"/>
  <c r="BZ565"/>
  <c r="BV565"/>
  <c r="BR565"/>
  <c r="BN565"/>
  <c r="BJ565"/>
  <c r="BZ564"/>
  <c r="BV564"/>
  <c r="BR564"/>
  <c r="BN564"/>
  <c r="BJ564"/>
  <c r="BZ563"/>
  <c r="BV563"/>
  <c r="BR563"/>
  <c r="BN563"/>
  <c r="BJ563"/>
  <c r="BZ562"/>
  <c r="BV562"/>
  <c r="BR562"/>
  <c r="BN562"/>
  <c r="BJ562"/>
  <c r="BZ561"/>
  <c r="BV561"/>
  <c r="BR561"/>
  <c r="BN561"/>
  <c r="BJ561"/>
  <c r="BZ560"/>
  <c r="BV560"/>
  <c r="BR560"/>
  <c r="BN560"/>
  <c r="BJ560"/>
  <c r="BZ559"/>
  <c r="BV559"/>
  <c r="BR559"/>
  <c r="BN559"/>
  <c r="BJ559"/>
  <c r="BZ558"/>
  <c r="BV558"/>
  <c r="BR558"/>
  <c r="BN558"/>
  <c r="BJ558"/>
  <c r="BZ557"/>
  <c r="BV557"/>
  <c r="BR557"/>
  <c r="BN557"/>
  <c r="BJ557"/>
  <c r="BZ556"/>
  <c r="BV556"/>
  <c r="BR556"/>
  <c r="BN556"/>
  <c r="BJ556"/>
  <c r="BZ555"/>
  <c r="BV555"/>
  <c r="BR555"/>
  <c r="BN555"/>
  <c r="BJ555"/>
  <c r="BZ554"/>
  <c r="BV554"/>
  <c r="BR554"/>
  <c r="BN554"/>
  <c r="BJ554"/>
  <c r="BZ553"/>
  <c r="BV553"/>
  <c r="BR553"/>
  <c r="BN553"/>
  <c r="BJ553"/>
  <c r="BZ552"/>
  <c r="BV552"/>
  <c r="BR552"/>
  <c r="BN552"/>
  <c r="BJ552"/>
  <c r="BZ551"/>
  <c r="BV551"/>
  <c r="BR551"/>
  <c r="BN551"/>
  <c r="BJ551"/>
  <c r="BZ550"/>
  <c r="BV550"/>
  <c r="BR550"/>
  <c r="BN550"/>
  <c r="BJ550"/>
  <c r="BZ549"/>
  <c r="BV549"/>
  <c r="BR549"/>
  <c r="BN549"/>
  <c r="BJ549"/>
  <c r="BZ548"/>
  <c r="BV548"/>
  <c r="BR548"/>
  <c r="BN548"/>
  <c r="BJ548"/>
  <c r="BZ547"/>
  <c r="BV547"/>
  <c r="BR547"/>
  <c r="BN547"/>
  <c r="BJ547"/>
  <c r="BZ546"/>
  <c r="BV546"/>
  <c r="BR546"/>
  <c r="BN546"/>
  <c r="BJ546"/>
  <c r="BZ545"/>
  <c r="BV545"/>
  <c r="BR545"/>
  <c r="BN545"/>
  <c r="BJ545"/>
  <c r="BZ544"/>
  <c r="BV544"/>
  <c r="BR544"/>
  <c r="BN544"/>
  <c r="BJ544"/>
  <c r="BZ543"/>
  <c r="BV543"/>
  <c r="BR543"/>
  <c r="BN543"/>
  <c r="BJ543"/>
  <c r="BZ542"/>
  <c r="BV542"/>
  <c r="BR542"/>
  <c r="BN542"/>
  <c r="BJ542"/>
  <c r="BZ541"/>
  <c r="BV541"/>
  <c r="BR541"/>
  <c r="BN541"/>
  <c r="BJ541"/>
  <c r="BZ540"/>
  <c r="BV540"/>
  <c r="BR540"/>
  <c r="BN540"/>
  <c r="BJ540"/>
  <c r="BZ539"/>
  <c r="BV539"/>
  <c r="BR539"/>
  <c r="BN539"/>
  <c r="BJ539"/>
  <c r="BZ538"/>
  <c r="BV538"/>
  <c r="BR538"/>
  <c r="BN538"/>
  <c r="BJ538"/>
  <c r="BZ537"/>
  <c r="BV537"/>
  <c r="BR537"/>
  <c r="BN537"/>
  <c r="BJ537"/>
  <c r="BZ536"/>
  <c r="BV536"/>
  <c r="BR536"/>
  <c r="BN536"/>
  <c r="BJ536"/>
  <c r="BZ535"/>
  <c r="BV535"/>
  <c r="BR535"/>
  <c r="BN535"/>
  <c r="BJ535"/>
  <c r="BZ534"/>
  <c r="BV534"/>
  <c r="BR534"/>
  <c r="BN534"/>
  <c r="BJ534"/>
  <c r="BZ533"/>
  <c r="BV533"/>
  <c r="BR533"/>
  <c r="BN533"/>
  <c r="BJ533"/>
  <c r="BZ532"/>
  <c r="BV532"/>
  <c r="BR532"/>
  <c r="BN532"/>
  <c r="BJ532"/>
  <c r="BZ531"/>
  <c r="BV531"/>
  <c r="BR531"/>
  <c r="BN531"/>
  <c r="BJ531"/>
  <c r="BZ530"/>
  <c r="BV530"/>
  <c r="BR530"/>
  <c r="BN530"/>
  <c r="BJ530"/>
  <c r="BZ529"/>
  <c r="BV529"/>
  <c r="BR529"/>
  <c r="BN529"/>
  <c r="BJ529"/>
  <c r="BZ528"/>
  <c r="BV528"/>
  <c r="BR528"/>
  <c r="BN528"/>
  <c r="BJ528"/>
  <c r="BZ527"/>
  <c r="BV527"/>
  <c r="BR527"/>
  <c r="BN527"/>
  <c r="BJ527"/>
  <c r="BZ526"/>
  <c r="BV526"/>
  <c r="BR526"/>
  <c r="BN526"/>
  <c r="BJ526"/>
  <c r="BZ525"/>
  <c r="BV525"/>
  <c r="BR525"/>
  <c r="BN525"/>
  <c r="BJ525"/>
  <c r="BZ524"/>
  <c r="BV524"/>
  <c r="BR524"/>
  <c r="BN524"/>
  <c r="BJ524"/>
  <c r="BZ523"/>
  <c r="BV523"/>
  <c r="BR523"/>
  <c r="BN523"/>
  <c r="BJ523"/>
  <c r="BZ522"/>
  <c r="BV522"/>
  <c r="BR522"/>
  <c r="BN522"/>
  <c r="BJ522"/>
  <c r="BZ521"/>
  <c r="BV521"/>
  <c r="BR521"/>
  <c r="BN521"/>
  <c r="BJ521"/>
  <c r="BZ520"/>
  <c r="BV520"/>
  <c r="BR520"/>
  <c r="BN520"/>
  <c r="BJ520"/>
  <c r="BZ519"/>
  <c r="BV519"/>
  <c r="BR519"/>
  <c r="BN519"/>
  <c r="BJ519"/>
  <c r="BZ518"/>
  <c r="BV518"/>
  <c r="BR518"/>
  <c r="BN518"/>
  <c r="BJ518"/>
  <c r="BZ517"/>
  <c r="BV517"/>
  <c r="BR517"/>
  <c r="BN517"/>
  <c r="BJ517"/>
  <c r="BZ516"/>
  <c r="BV516"/>
  <c r="BR516"/>
  <c r="BN516"/>
  <c r="BJ516"/>
  <c r="BZ515"/>
  <c r="BV515"/>
  <c r="BR515"/>
  <c r="BN515"/>
  <c r="BJ515"/>
  <c r="BZ514"/>
  <c r="BV514"/>
  <c r="BR514"/>
  <c r="BN514"/>
  <c r="BJ514"/>
  <c r="BZ513"/>
  <c r="BV513"/>
  <c r="BR513"/>
  <c r="BN513"/>
  <c r="BJ513"/>
  <c r="BZ512"/>
  <c r="BV512"/>
  <c r="BR512"/>
  <c r="BN512"/>
  <c r="BJ512"/>
  <c r="BZ511"/>
  <c r="BV511"/>
  <c r="BR511"/>
  <c r="BN511"/>
  <c r="BJ511"/>
  <c r="BZ510"/>
  <c r="BV510"/>
  <c r="BR510"/>
  <c r="BN510"/>
  <c r="BJ510"/>
  <c r="BZ509"/>
  <c r="BV509"/>
  <c r="BR509"/>
  <c r="BN509"/>
  <c r="BJ509"/>
  <c r="BZ508"/>
  <c r="BV508"/>
  <c r="BR508"/>
  <c r="BN508"/>
  <c r="BJ508"/>
  <c r="BZ507"/>
  <c r="BV507"/>
  <c r="BR507"/>
  <c r="BN507"/>
  <c r="BJ507"/>
  <c r="BZ506"/>
  <c r="BV506"/>
  <c r="BR506"/>
  <c r="BN506"/>
  <c r="BJ506"/>
  <c r="BZ505"/>
  <c r="BV505"/>
  <c r="BR505"/>
  <c r="BN505"/>
  <c r="BJ505"/>
  <c r="BZ504"/>
  <c r="BV504"/>
  <c r="BR504"/>
  <c r="BN504"/>
  <c r="BJ504"/>
  <c r="BZ503"/>
  <c r="BV503"/>
  <c r="BR503"/>
  <c r="BN503"/>
  <c r="BJ503"/>
  <c r="BZ502"/>
  <c r="BV502"/>
  <c r="BR502"/>
  <c r="BN502"/>
  <c r="BJ502"/>
  <c r="BZ501"/>
  <c r="BV501"/>
  <c r="BR501"/>
  <c r="BN501"/>
  <c r="BJ501"/>
  <c r="BZ500"/>
  <c r="BV500"/>
  <c r="BR500"/>
  <c r="BN500"/>
  <c r="BJ500"/>
  <c r="BZ499"/>
  <c r="BV499"/>
  <c r="BR499"/>
  <c r="BN499"/>
  <c r="BJ499"/>
  <c r="BZ498"/>
  <c r="BV498"/>
  <c r="BR498"/>
  <c r="BN498"/>
  <c r="BJ498"/>
  <c r="BZ497"/>
  <c r="BV497"/>
  <c r="BR497"/>
  <c r="BN497"/>
  <c r="BJ497"/>
  <c r="BZ496"/>
  <c r="BV496"/>
  <c r="BR496"/>
  <c r="BN496"/>
  <c r="BJ496"/>
  <c r="BZ495"/>
  <c r="BV495"/>
  <c r="BR495"/>
  <c r="BN495"/>
  <c r="BJ495"/>
  <c r="BZ494"/>
  <c r="BV494"/>
  <c r="BR494"/>
  <c r="BN494"/>
  <c r="BJ494"/>
  <c r="BZ493"/>
  <c r="BV493"/>
  <c r="BR493"/>
  <c r="BN493"/>
  <c r="BJ493"/>
  <c r="BZ492"/>
  <c r="BV492"/>
  <c r="BR492"/>
  <c r="BN492"/>
  <c r="BJ492"/>
  <c r="BZ491"/>
  <c r="BV491"/>
  <c r="BR491"/>
  <c r="BN491"/>
  <c r="BJ491"/>
  <c r="BZ490"/>
  <c r="BV490"/>
  <c r="BR490"/>
  <c r="BN490"/>
  <c r="BJ490"/>
  <c r="BZ489"/>
  <c r="BV489"/>
  <c r="BR489"/>
  <c r="BN489"/>
  <c r="BJ489"/>
  <c r="BZ488"/>
  <c r="BV488"/>
  <c r="BR488"/>
  <c r="BN488"/>
  <c r="BJ488"/>
  <c r="BZ487"/>
  <c r="BV487"/>
  <c r="BR487"/>
  <c r="BN487"/>
  <c r="BJ487"/>
  <c r="BZ486"/>
  <c r="BV486"/>
  <c r="BR486"/>
  <c r="BN486"/>
  <c r="BJ486"/>
  <c r="BZ485"/>
  <c r="BV485"/>
  <c r="BR485"/>
  <c r="BN485"/>
  <c r="BJ485"/>
  <c r="BZ484"/>
  <c r="BV484"/>
  <c r="BR484"/>
  <c r="BN484"/>
  <c r="BJ484"/>
  <c r="BZ483"/>
  <c r="BV483"/>
  <c r="BR483"/>
  <c r="BN483"/>
  <c r="BJ483"/>
  <c r="BZ482"/>
  <c r="BV482"/>
  <c r="BR482"/>
  <c r="BN482"/>
  <c r="BJ482"/>
  <c r="BZ481"/>
  <c r="BV481"/>
  <c r="BR481"/>
  <c r="BN481"/>
  <c r="BJ481"/>
  <c r="BZ480"/>
  <c r="BV480"/>
  <c r="BR480"/>
  <c r="BN480"/>
  <c r="BJ480"/>
  <c r="BZ479"/>
  <c r="BV479"/>
  <c r="BR479"/>
  <c r="BN479"/>
  <c r="BJ479"/>
  <c r="BZ478"/>
  <c r="BV478"/>
  <c r="BR478"/>
  <c r="BN478"/>
  <c r="BJ478"/>
  <c r="BZ477"/>
  <c r="BV477"/>
  <c r="BR477"/>
  <c r="BN477"/>
  <c r="BJ477"/>
  <c r="BW674"/>
  <c r="BS674"/>
  <c r="BO674"/>
  <c r="BK674"/>
  <c r="CA673"/>
  <c r="BW673"/>
  <c r="BS673"/>
  <c r="BO673"/>
  <c r="BK673"/>
  <c r="CA672"/>
  <c r="BW672"/>
  <c r="BS672"/>
  <c r="BO672"/>
  <c r="BK672"/>
  <c r="CA671"/>
  <c r="BW671"/>
  <c r="BS671"/>
  <c r="BO671"/>
  <c r="BK671"/>
  <c r="CA670"/>
  <c r="BW670"/>
  <c r="BS670"/>
  <c r="BO670"/>
  <c r="BK670"/>
  <c r="CA669"/>
  <c r="BW669"/>
  <c r="BS669"/>
  <c r="BO669"/>
  <c r="BK669"/>
  <c r="CA668"/>
  <c r="BW668"/>
  <c r="BS668"/>
  <c r="BO668"/>
  <c r="BK668"/>
  <c r="CA667"/>
  <c r="BW667"/>
  <c r="BS667"/>
  <c r="BO667"/>
  <c r="BK667"/>
  <c r="CA666"/>
  <c r="BW666"/>
  <c r="BS666"/>
  <c r="BO666"/>
  <c r="BK666"/>
  <c r="CA665"/>
  <c r="BW665"/>
  <c r="BS665"/>
  <c r="BO665"/>
  <c r="BK665"/>
  <c r="CA664"/>
  <c r="BW664"/>
  <c r="BS664"/>
  <c r="BO664"/>
  <c r="BK664"/>
  <c r="CA663"/>
  <c r="BW663"/>
  <c r="BS663"/>
  <c r="BO663"/>
  <c r="BK663"/>
  <c r="CA662"/>
  <c r="BW662"/>
  <c r="BS662"/>
  <c r="BO662"/>
  <c r="BK662"/>
  <c r="CA661"/>
  <c r="BW661"/>
  <c r="BS661"/>
  <c r="BO661"/>
  <c r="BK661"/>
  <c r="CA660"/>
  <c r="BW660"/>
  <c r="BS660"/>
  <c r="BO660"/>
  <c r="BK660"/>
  <c r="CA659"/>
  <c r="BW659"/>
  <c r="BS659"/>
  <c r="BO659"/>
  <c r="BK659"/>
  <c r="CA658"/>
  <c r="BW658"/>
  <c r="BS658"/>
  <c r="BO658"/>
  <c r="BK658"/>
  <c r="CA657"/>
  <c r="BW657"/>
  <c r="BS657"/>
  <c r="BO657"/>
  <c r="BK657"/>
  <c r="CA656"/>
  <c r="BW656"/>
  <c r="BS656"/>
  <c r="BO656"/>
  <c r="BK656"/>
  <c r="CA655"/>
  <c r="BW655"/>
  <c r="BS655"/>
  <c r="BO655"/>
  <c r="BK655"/>
  <c r="CA654"/>
  <c r="BW654"/>
  <c r="BS654"/>
  <c r="BO654"/>
  <c r="BK654"/>
  <c r="CA653"/>
  <c r="BW653"/>
  <c r="BS653"/>
  <c r="BO653"/>
  <c r="BK653"/>
  <c r="CA652"/>
  <c r="BW652"/>
  <c r="BS652"/>
  <c r="BO652"/>
  <c r="BK652"/>
  <c r="CA651"/>
  <c r="BW651"/>
  <c r="BS651"/>
  <c r="BO651"/>
  <c r="BK651"/>
  <c r="CA650"/>
  <c r="BW650"/>
  <c r="BS650"/>
  <c r="BO650"/>
  <c r="BK650"/>
  <c r="CA649"/>
  <c r="BW649"/>
  <c r="BS649"/>
  <c r="BO649"/>
  <c r="BK649"/>
  <c r="CA648"/>
  <c r="BW648"/>
  <c r="BS648"/>
  <c r="BO648"/>
  <c r="BK648"/>
  <c r="CA647"/>
  <c r="BW647"/>
  <c r="BS647"/>
  <c r="BO647"/>
  <c r="BK647"/>
  <c r="CA646"/>
  <c r="BW646"/>
  <c r="BS646"/>
  <c r="BO646"/>
  <c r="BK646"/>
  <c r="CA645"/>
  <c r="BW645"/>
  <c r="BS645"/>
  <c r="BO645"/>
  <c r="BK645"/>
  <c r="CA644"/>
  <c r="BW644"/>
  <c r="BS644"/>
  <c r="BO644"/>
  <c r="BK644"/>
  <c r="CA643"/>
  <c r="BW643"/>
  <c r="BS643"/>
  <c r="BO643"/>
  <c r="BK643"/>
  <c r="CA642"/>
  <c r="BW642"/>
  <c r="BS642"/>
  <c r="BO642"/>
  <c r="BK642"/>
  <c r="CA641"/>
  <c r="BW641"/>
  <c r="BS641"/>
  <c r="BO641"/>
  <c r="BK641"/>
  <c r="CA640"/>
  <c r="BW640"/>
  <c r="BS640"/>
  <c r="BO640"/>
  <c r="BK640"/>
  <c r="CA639"/>
  <c r="BW639"/>
  <c r="BS639"/>
  <c r="BO639"/>
  <c r="BK639"/>
  <c r="CA638"/>
  <c r="BW638"/>
  <c r="BS638"/>
  <c r="BO638"/>
  <c r="BK638"/>
  <c r="CA637"/>
  <c r="BW637"/>
  <c r="BS637"/>
  <c r="BO637"/>
  <c r="BK637"/>
  <c r="CA636"/>
  <c r="BW636"/>
  <c r="BS636"/>
  <c r="BO636"/>
  <c r="BK636"/>
  <c r="CA635"/>
  <c r="BW635"/>
  <c r="BS635"/>
  <c r="BO635"/>
  <c r="BK635"/>
  <c r="CA634"/>
  <c r="BW634"/>
  <c r="BS634"/>
  <c r="BO634"/>
  <c r="BK634"/>
  <c r="CA633"/>
  <c r="BW633"/>
  <c r="BS633"/>
  <c r="BO633"/>
  <c r="BK633"/>
  <c r="CA632"/>
  <c r="BW632"/>
  <c r="BS632"/>
  <c r="BO632"/>
  <c r="BK632"/>
  <c r="CA631"/>
  <c r="BW631"/>
  <c r="BS631"/>
  <c r="BO631"/>
  <c r="BK631"/>
  <c r="CA630"/>
  <c r="BW630"/>
  <c r="BS630"/>
  <c r="BO630"/>
  <c r="BK630"/>
  <c r="CA629"/>
  <c r="BW629"/>
  <c r="BS629"/>
  <c r="BO629"/>
  <c r="BK629"/>
  <c r="CA628"/>
  <c r="BW628"/>
  <c r="BS628"/>
  <c r="BO628"/>
  <c r="BK628"/>
  <c r="CA627"/>
  <c r="BW627"/>
  <c r="BS627"/>
  <c r="BO627"/>
  <c r="BK627"/>
  <c r="CA626"/>
  <c r="BW626"/>
  <c r="BS626"/>
  <c r="BO626"/>
  <c r="BK626"/>
  <c r="CA625"/>
  <c r="BW625"/>
  <c r="BS625"/>
  <c r="BO625"/>
  <c r="BK625"/>
  <c r="CA624"/>
  <c r="BW624"/>
  <c r="BS624"/>
  <c r="BO624"/>
  <c r="BK624"/>
  <c r="CA623"/>
  <c r="BW623"/>
  <c r="BS623"/>
  <c r="BO623"/>
  <c r="BK623"/>
  <c r="CA622"/>
  <c r="BW622"/>
  <c r="BS622"/>
  <c r="BO622"/>
  <c r="BK622"/>
  <c r="CA621"/>
  <c r="BW621"/>
  <c r="BS621"/>
  <c r="BO621"/>
  <c r="BK621"/>
  <c r="CA620"/>
  <c r="BW620"/>
  <c r="BS620"/>
  <c r="BO620"/>
  <c r="BK620"/>
  <c r="CA619"/>
  <c r="BW619"/>
  <c r="BS619"/>
  <c r="BO619"/>
  <c r="BK619"/>
  <c r="CA618"/>
  <c r="BW618"/>
  <c r="BS618"/>
  <c r="BO618"/>
  <c r="BK618"/>
  <c r="CA617"/>
  <c r="BW617"/>
  <c r="BS617"/>
  <c r="BO617"/>
  <c r="BK617"/>
  <c r="CA616"/>
  <c r="BW616"/>
  <c r="BS616"/>
  <c r="BO616"/>
  <c r="BK616"/>
  <c r="CA615"/>
  <c r="BW615"/>
  <c r="BS615"/>
  <c r="BO615"/>
  <c r="BK615"/>
  <c r="CA614"/>
  <c r="BW614"/>
  <c r="BS614"/>
  <c r="BO614"/>
  <c r="BK614"/>
  <c r="CA613"/>
  <c r="BW613"/>
  <c r="BS613"/>
  <c r="BO613"/>
  <c r="BK613"/>
  <c r="CA612"/>
  <c r="BW612"/>
  <c r="BS612"/>
  <c r="BO612"/>
  <c r="BK612"/>
  <c r="CA611"/>
  <c r="BW611"/>
  <c r="BS611"/>
  <c r="BO611"/>
  <c r="BK611"/>
  <c r="CA610"/>
  <c r="BW610"/>
  <c r="BS610"/>
  <c r="BO610"/>
  <c r="BK610"/>
  <c r="CA609"/>
  <c r="BW609"/>
  <c r="BS609"/>
  <c r="BO609"/>
  <c r="BK609"/>
  <c r="CA608"/>
  <c r="BW608"/>
  <c r="BS608"/>
  <c r="BO608"/>
  <c r="BK608"/>
  <c r="CA607"/>
  <c r="BW607"/>
  <c r="BS607"/>
  <c r="BO607"/>
  <c r="BK607"/>
  <c r="CA606"/>
  <c r="BW606"/>
  <c r="BS606"/>
  <c r="BO606"/>
  <c r="BK606"/>
  <c r="CA605"/>
  <c r="BW605"/>
  <c r="BS605"/>
  <c r="BO605"/>
  <c r="BK605"/>
  <c r="CA604"/>
  <c r="BW604"/>
  <c r="BS604"/>
  <c r="BO604"/>
  <c r="BK604"/>
  <c r="CA603"/>
  <c r="BW603"/>
  <c r="BS603"/>
  <c r="BO603"/>
  <c r="BK603"/>
  <c r="CA602"/>
  <c r="BW602"/>
  <c r="BS602"/>
  <c r="BO602"/>
  <c r="BK602"/>
  <c r="CA601"/>
  <c r="BW601"/>
  <c r="BS601"/>
  <c r="BO601"/>
  <c r="BK601"/>
  <c r="CA600"/>
  <c r="BW600"/>
  <c r="BS600"/>
  <c r="BO600"/>
  <c r="BK600"/>
  <c r="CA599"/>
  <c r="BW599"/>
  <c r="BS599"/>
  <c r="BO599"/>
  <c r="BK599"/>
  <c r="CA598"/>
  <c r="BW598"/>
  <c r="BS598"/>
  <c r="BO598"/>
  <c r="BK598"/>
  <c r="CA597"/>
  <c r="BW597"/>
  <c r="BS597"/>
  <c r="BO597"/>
  <c r="BK597"/>
  <c r="CA596"/>
  <c r="BW596"/>
  <c r="BS596"/>
  <c r="BO596"/>
  <c r="BK596"/>
  <c r="CA595"/>
  <c r="BW595"/>
  <c r="BS595"/>
  <c r="BO595"/>
  <c r="BK595"/>
  <c r="CA594"/>
  <c r="BW594"/>
  <c r="BS594"/>
  <c r="BO594"/>
  <c r="BK594"/>
  <c r="CA593"/>
  <c r="BW593"/>
  <c r="BS593"/>
  <c r="BO593"/>
  <c r="BK593"/>
  <c r="CA592"/>
  <c r="BW592"/>
  <c r="BS592"/>
  <c r="BO592"/>
  <c r="BK592"/>
  <c r="CA591"/>
  <c r="BW591"/>
  <c r="BS591"/>
  <c r="BO591"/>
  <c r="BK591"/>
  <c r="CA590"/>
  <c r="BW590"/>
  <c r="BS590"/>
  <c r="BO590"/>
  <c r="BK590"/>
  <c r="CA589"/>
  <c r="BW589"/>
  <c r="BS589"/>
  <c r="BO589"/>
  <c r="BK589"/>
  <c r="CA588"/>
  <c r="BW588"/>
  <c r="BS588"/>
  <c r="BO588"/>
  <c r="BK588"/>
  <c r="CA587"/>
  <c r="BW587"/>
  <c r="BS587"/>
  <c r="BO587"/>
  <c r="BK587"/>
  <c r="CA586"/>
  <c r="BW586"/>
  <c r="BS586"/>
  <c r="BO586"/>
  <c r="BK586"/>
  <c r="CA585"/>
  <c r="BW585"/>
  <c r="BS585"/>
  <c r="BO585"/>
  <c r="BK585"/>
  <c r="CA584"/>
  <c r="BW584"/>
  <c r="BS584"/>
  <c r="BO584"/>
  <c r="BK584"/>
  <c r="CA583"/>
  <c r="BW583"/>
  <c r="BS583"/>
  <c r="BO583"/>
  <c r="BK583"/>
  <c r="CA582"/>
  <c r="BW582"/>
  <c r="BS582"/>
  <c r="BO582"/>
  <c r="BK582"/>
  <c r="CA581"/>
  <c r="BW581"/>
  <c r="BS581"/>
  <c r="BO581"/>
  <c r="BK581"/>
  <c r="CA580"/>
  <c r="BW580"/>
  <c r="BS580"/>
  <c r="BO580"/>
  <c r="BK580"/>
  <c r="CA579"/>
  <c r="BW579"/>
  <c r="BS579"/>
  <c r="BO579"/>
  <c r="BK579"/>
  <c r="CA578"/>
  <c r="BW578"/>
  <c r="BS578"/>
  <c r="BO578"/>
  <c r="BK578"/>
  <c r="CA577"/>
  <c r="BW577"/>
  <c r="BS577"/>
  <c r="BO577"/>
  <c r="BK577"/>
  <c r="CA576"/>
  <c r="BW576"/>
  <c r="BS576"/>
  <c r="BO576"/>
  <c r="BK576"/>
  <c r="CA575"/>
  <c r="BW575"/>
  <c r="BS575"/>
  <c r="BO575"/>
  <c r="BK575"/>
  <c r="CA574"/>
  <c r="BW574"/>
  <c r="BS574"/>
  <c r="BO574"/>
  <c r="BK574"/>
  <c r="CA573"/>
  <c r="BW573"/>
  <c r="BS573"/>
  <c r="BO573"/>
  <c r="BK573"/>
  <c r="CA572"/>
  <c r="BW572"/>
  <c r="BS572"/>
  <c r="BO572"/>
  <c r="BK572"/>
  <c r="CA571"/>
  <c r="BW571"/>
  <c r="BS571"/>
  <c r="BO571"/>
  <c r="BK571"/>
  <c r="CA570"/>
  <c r="BW570"/>
  <c r="BS570"/>
  <c r="BO570"/>
  <c r="BK570"/>
  <c r="CA569"/>
  <c r="BW569"/>
  <c r="BS569"/>
  <c r="BO569"/>
  <c r="BK569"/>
  <c r="CA568"/>
  <c r="BW568"/>
  <c r="BS568"/>
  <c r="BO568"/>
  <c r="BK568"/>
  <c r="CA567"/>
  <c r="BW567"/>
  <c r="BS567"/>
  <c r="BO567"/>
  <c r="BK567"/>
  <c r="CA566"/>
  <c r="BW566"/>
  <c r="BS566"/>
  <c r="BO566"/>
  <c r="BK566"/>
  <c r="CA565"/>
  <c r="BW565"/>
  <c r="BS565"/>
  <c r="BO565"/>
  <c r="BK565"/>
  <c r="CA564"/>
  <c r="BW564"/>
  <c r="BS564"/>
  <c r="BO564"/>
  <c r="BK564"/>
  <c r="CA563"/>
  <c r="BW563"/>
  <c r="BS563"/>
  <c r="BO563"/>
  <c r="BK563"/>
  <c r="CA562"/>
  <c r="BW562"/>
  <c r="BS562"/>
  <c r="BO562"/>
  <c r="BK562"/>
  <c r="CA561"/>
  <c r="BW561"/>
  <c r="BS561"/>
  <c r="BO561"/>
  <c r="BK561"/>
  <c r="CA560"/>
  <c r="BW560"/>
  <c r="BS560"/>
  <c r="BO560"/>
  <c r="BK560"/>
  <c r="CA559"/>
  <c r="BW559"/>
  <c r="BS559"/>
  <c r="BO559"/>
  <c r="BK559"/>
  <c r="CA558"/>
  <c r="BW558"/>
  <c r="BS558"/>
  <c r="BO558"/>
  <c r="BK558"/>
  <c r="CA557"/>
  <c r="BW557"/>
  <c r="BS557"/>
  <c r="BO557"/>
  <c r="BK557"/>
  <c r="CA556"/>
  <c r="BW556"/>
  <c r="BS556"/>
  <c r="BO556"/>
  <c r="BK556"/>
  <c r="CA555"/>
  <c r="BW555"/>
  <c r="BS555"/>
  <c r="BO555"/>
  <c r="BK555"/>
  <c r="CA554"/>
  <c r="BW554"/>
  <c r="BS554"/>
  <c r="BO554"/>
  <c r="BK554"/>
  <c r="CA553"/>
  <c r="BW553"/>
  <c r="BS553"/>
  <c r="BO553"/>
  <c r="BK553"/>
  <c r="CA552"/>
  <c r="BW552"/>
  <c r="BS552"/>
  <c r="BO552"/>
  <c r="BK552"/>
  <c r="CA551"/>
  <c r="BW551"/>
  <c r="BS551"/>
  <c r="BO551"/>
  <c r="BK551"/>
  <c r="CA550"/>
  <c r="BW550"/>
  <c r="BS550"/>
  <c r="BO550"/>
  <c r="BK550"/>
  <c r="CA549"/>
  <c r="BW549"/>
  <c r="BS549"/>
  <c r="BO549"/>
  <c r="BK549"/>
  <c r="CA548"/>
  <c r="BW548"/>
  <c r="BS548"/>
  <c r="BO548"/>
  <c r="BK548"/>
  <c r="CA547"/>
  <c r="BW547"/>
  <c r="BS547"/>
  <c r="BO547"/>
  <c r="BK547"/>
  <c r="CA546"/>
  <c r="BW546"/>
  <c r="BS546"/>
  <c r="BO546"/>
  <c r="BK546"/>
  <c r="CA545"/>
  <c r="BW545"/>
  <c r="BS545"/>
  <c r="BO545"/>
  <c r="BK545"/>
  <c r="CA544"/>
  <c r="BW544"/>
  <c r="BS544"/>
  <c r="BO544"/>
  <c r="BK544"/>
  <c r="CA543"/>
  <c r="BW543"/>
  <c r="BS543"/>
  <c r="BO543"/>
  <c r="BK543"/>
  <c r="CA542"/>
  <c r="BW542"/>
  <c r="BS542"/>
  <c r="BO542"/>
  <c r="BK542"/>
  <c r="CA541"/>
  <c r="BW541"/>
  <c r="BS541"/>
  <c r="BO541"/>
  <c r="BK541"/>
  <c r="CA540"/>
  <c r="BW540"/>
  <c r="BS540"/>
  <c r="BO540"/>
  <c r="BK540"/>
  <c r="CA539"/>
  <c r="BW539"/>
  <c r="BS539"/>
  <c r="BO539"/>
  <c r="BK539"/>
  <c r="CA538"/>
  <c r="BW538"/>
  <c r="BS538"/>
  <c r="BO538"/>
  <c r="BK538"/>
  <c r="CA537"/>
  <c r="BW537"/>
  <c r="BS537"/>
  <c r="BO537"/>
  <c r="BK537"/>
  <c r="CA536"/>
  <c r="BW536"/>
  <c r="BS536"/>
  <c r="BO536"/>
  <c r="BK536"/>
  <c r="CA535"/>
  <c r="BW535"/>
  <c r="BS535"/>
  <c r="BO535"/>
  <c r="BK535"/>
  <c r="CA534"/>
  <c r="BW534"/>
  <c r="BS534"/>
  <c r="BO534"/>
  <c r="BK534"/>
  <c r="CA533"/>
  <c r="BW533"/>
  <c r="BS533"/>
  <c r="BO533"/>
  <c r="BK533"/>
  <c r="CA532"/>
  <c r="BW532"/>
  <c r="BS532"/>
  <c r="BO532"/>
  <c r="BK532"/>
  <c r="CA531"/>
  <c r="BW531"/>
  <c r="BS531"/>
  <c r="BO531"/>
  <c r="BK531"/>
  <c r="CA530"/>
  <c r="BW530"/>
  <c r="BS530"/>
  <c r="BO530"/>
  <c r="BK530"/>
  <c r="CA529"/>
  <c r="BW529"/>
  <c r="BS529"/>
  <c r="BO529"/>
  <c r="BK529"/>
  <c r="CA528"/>
  <c r="BW528"/>
  <c r="BS528"/>
  <c r="BO528"/>
  <c r="BK528"/>
  <c r="CA527"/>
  <c r="BW527"/>
  <c r="BS527"/>
  <c r="BO527"/>
  <c r="BK527"/>
  <c r="CA526"/>
  <c r="BW526"/>
  <c r="BS526"/>
  <c r="BO526"/>
  <c r="BK526"/>
  <c r="CA525"/>
  <c r="BW525"/>
  <c r="BS525"/>
  <c r="BO525"/>
  <c r="BK525"/>
  <c r="CA524"/>
  <c r="BW524"/>
  <c r="BS524"/>
  <c r="BO524"/>
  <c r="BK524"/>
  <c r="CA523"/>
  <c r="BW523"/>
  <c r="BS523"/>
  <c r="BO523"/>
  <c r="BK523"/>
  <c r="CA522"/>
  <c r="BW522"/>
  <c r="BS522"/>
  <c r="BO522"/>
  <c r="BK522"/>
  <c r="CA521"/>
  <c r="BW521"/>
  <c r="BS521"/>
  <c r="BO521"/>
  <c r="BK521"/>
  <c r="CA520"/>
  <c r="BW520"/>
  <c r="BS520"/>
  <c r="BO520"/>
  <c r="BK520"/>
  <c r="CA519"/>
  <c r="BW519"/>
  <c r="BS519"/>
  <c r="BO519"/>
  <c r="BK519"/>
  <c r="CA518"/>
  <c r="BW518"/>
  <c r="BS518"/>
  <c r="BO518"/>
  <c r="BK518"/>
  <c r="CA517"/>
  <c r="BW517"/>
  <c r="BS517"/>
  <c r="BO517"/>
  <c r="BK517"/>
  <c r="CA516"/>
  <c r="BW516"/>
  <c r="BS516"/>
  <c r="BO516"/>
  <c r="BK516"/>
  <c r="CA515"/>
  <c r="BW515"/>
  <c r="BS515"/>
  <c r="BO515"/>
  <c r="BK515"/>
  <c r="CA514"/>
  <c r="BW514"/>
  <c r="BS514"/>
  <c r="BO514"/>
  <c r="BK514"/>
  <c r="CA513"/>
  <c r="BW513"/>
  <c r="BS513"/>
  <c r="BO513"/>
  <c r="BK513"/>
  <c r="CA512"/>
  <c r="BW512"/>
  <c r="BS512"/>
  <c r="BO512"/>
  <c r="BK512"/>
  <c r="CA511"/>
  <c r="BW511"/>
  <c r="BS511"/>
  <c r="BO511"/>
  <c r="BK511"/>
  <c r="CA510"/>
  <c r="BW510"/>
  <c r="BS510"/>
  <c r="BO510"/>
  <c r="BK510"/>
  <c r="CA509"/>
  <c r="BW509"/>
  <c r="BS509"/>
  <c r="BO509"/>
  <c r="BK509"/>
  <c r="CA508"/>
  <c r="BW508"/>
  <c r="BS508"/>
  <c r="BO508"/>
  <c r="BK508"/>
  <c r="CA507"/>
  <c r="BW507"/>
  <c r="BS507"/>
  <c r="BO507"/>
  <c r="BK507"/>
  <c r="CA506"/>
  <c r="BW506"/>
  <c r="BS506"/>
  <c r="BO506"/>
  <c r="BK506"/>
  <c r="CA505"/>
  <c r="BW505"/>
  <c r="BS505"/>
  <c r="BO505"/>
  <c r="BK505"/>
  <c r="CA504"/>
  <c r="BW504"/>
  <c r="BS504"/>
  <c r="BO504"/>
  <c r="BK504"/>
  <c r="CA503"/>
  <c r="BW503"/>
  <c r="BS503"/>
  <c r="BO503"/>
  <c r="BK503"/>
  <c r="CA502"/>
  <c r="BW502"/>
  <c r="BS502"/>
  <c r="BO502"/>
  <c r="BK502"/>
  <c r="CA501"/>
  <c r="BW501"/>
  <c r="BS501"/>
  <c r="BO501"/>
  <c r="BK501"/>
  <c r="CA500"/>
  <c r="BW500"/>
  <c r="BS500"/>
  <c r="BO500"/>
  <c r="BK500"/>
  <c r="CA499"/>
  <c r="BW499"/>
  <c r="BS499"/>
  <c r="BO499"/>
  <c r="BK499"/>
  <c r="CA498"/>
  <c r="BW498"/>
  <c r="BS498"/>
  <c r="BO498"/>
  <c r="BK498"/>
  <c r="CA497"/>
  <c r="BW497"/>
  <c r="BS497"/>
  <c r="BO497"/>
  <c r="BK497"/>
  <c r="CA496"/>
  <c r="BW496"/>
  <c r="BS496"/>
  <c r="BO496"/>
  <c r="BK496"/>
  <c r="CA495"/>
  <c r="BW495"/>
  <c r="BS495"/>
  <c r="BO495"/>
  <c r="BK495"/>
  <c r="CA494"/>
  <c r="BW494"/>
  <c r="BS494"/>
  <c r="BO494"/>
  <c r="BK494"/>
  <c r="CA493"/>
  <c r="BW493"/>
  <c r="BS493"/>
  <c r="BO493"/>
  <c r="BK493"/>
  <c r="CA492"/>
  <c r="BW492"/>
  <c r="BS492"/>
  <c r="BO492"/>
  <c r="BK492"/>
  <c r="CA491"/>
  <c r="BW491"/>
  <c r="BS491"/>
  <c r="BO491"/>
  <c r="BK491"/>
  <c r="CA490"/>
  <c r="BW490"/>
  <c r="BS490"/>
  <c r="BO490"/>
  <c r="BK490"/>
  <c r="CA489"/>
  <c r="BW489"/>
  <c r="BS489"/>
  <c r="BO489"/>
  <c r="BK489"/>
  <c r="CA488"/>
  <c r="BW488"/>
  <c r="BS488"/>
  <c r="BO488"/>
  <c r="BK488"/>
  <c r="CA487"/>
  <c r="BW487"/>
  <c r="BS487"/>
  <c r="BO487"/>
  <c r="BK487"/>
  <c r="CA486"/>
  <c r="BW486"/>
  <c r="BS486"/>
  <c r="BO486"/>
  <c r="BK486"/>
  <c r="CA485"/>
  <c r="BW485"/>
  <c r="BS485"/>
  <c r="BO485"/>
  <c r="BK485"/>
  <c r="CA484"/>
  <c r="BW484"/>
  <c r="BS484"/>
  <c r="BO484"/>
  <c r="BK484"/>
  <c r="CA483"/>
  <c r="BW483"/>
  <c r="BS483"/>
  <c r="BO483"/>
  <c r="BK483"/>
  <c r="CA482"/>
  <c r="BW482"/>
  <c r="BS482"/>
  <c r="BO482"/>
  <c r="BK482"/>
  <c r="CA481"/>
  <c r="BW481"/>
  <c r="BS481"/>
  <c r="BO481"/>
  <c r="BK481"/>
  <c r="CA480"/>
  <c r="BW480"/>
  <c r="BS480"/>
  <c r="BO480"/>
  <c r="BK480"/>
  <c r="CA479"/>
  <c r="BW479"/>
  <c r="BS479"/>
  <c r="BO479"/>
  <c r="BK479"/>
  <c r="CA478"/>
  <c r="BW478"/>
  <c r="BS478"/>
  <c r="BO478"/>
  <c r="BK478"/>
  <c r="CA477"/>
  <c r="BW477"/>
  <c r="BS477"/>
  <c r="BO477"/>
  <c r="BK477"/>
  <c r="CA476"/>
  <c r="BW476"/>
  <c r="BS476"/>
  <c r="BO476"/>
  <c r="BK476"/>
  <c r="CA475"/>
  <c r="BW475"/>
  <c r="BS475"/>
  <c r="BO475"/>
  <c r="BK475"/>
  <c r="CA474"/>
  <c r="BW474"/>
  <c r="BS474"/>
  <c r="BO474"/>
  <c r="BK474"/>
  <c r="CA473"/>
  <c r="BW473"/>
  <c r="BS473"/>
  <c r="BO473"/>
  <c r="BK473"/>
  <c r="CA472"/>
  <c r="BW472"/>
  <c r="BS472"/>
  <c r="BO472"/>
  <c r="BK472"/>
  <c r="CA471"/>
  <c r="BW471"/>
  <c r="BS471"/>
  <c r="BO471"/>
  <c r="BK471"/>
  <c r="CA470"/>
  <c r="BW470"/>
  <c r="BS470"/>
  <c r="BO470"/>
  <c r="BK470"/>
  <c r="BU476"/>
  <c r="BM476"/>
  <c r="BY475"/>
  <c r="BQ475"/>
  <c r="BI475"/>
  <c r="BU474"/>
  <c r="BM474"/>
  <c r="BY473"/>
  <c r="BQ473"/>
  <c r="BI473"/>
  <c r="BU472"/>
  <c r="BM472"/>
  <c r="BY471"/>
  <c r="BQ471"/>
  <c r="BI471"/>
  <c r="BU470"/>
  <c r="BM470"/>
  <c r="BZ469"/>
  <c r="BV469"/>
  <c r="BR469"/>
  <c r="BN469"/>
  <c r="BJ469"/>
  <c r="BZ468"/>
  <c r="BV468"/>
  <c r="BR468"/>
  <c r="BN468"/>
  <c r="BJ468"/>
  <c r="BZ467"/>
  <c r="BV467"/>
  <c r="BR467"/>
  <c r="BN467"/>
  <c r="BJ467"/>
  <c r="BZ466"/>
  <c r="BV466"/>
  <c r="BR466"/>
  <c r="BN466"/>
  <c r="BJ466"/>
  <c r="BZ465"/>
  <c r="BV465"/>
  <c r="BR465"/>
  <c r="BN465"/>
  <c r="BJ465"/>
  <c r="BZ464"/>
  <c r="BV464"/>
  <c r="BR464"/>
  <c r="BN464"/>
  <c r="BJ464"/>
  <c r="BZ463"/>
  <c r="BV463"/>
  <c r="BR463"/>
  <c r="BN463"/>
  <c r="BJ463"/>
  <c r="BZ462"/>
  <c r="BV462"/>
  <c r="BR462"/>
  <c r="BN462"/>
  <c r="BJ462"/>
  <c r="BZ461"/>
  <c r="BV461"/>
  <c r="BR461"/>
  <c r="BN461"/>
  <c r="BJ461"/>
  <c r="BZ460"/>
  <c r="BV460"/>
  <c r="BR460"/>
  <c r="BN460"/>
  <c r="BJ460"/>
  <c r="BZ459"/>
  <c r="BV459"/>
  <c r="BR459"/>
  <c r="BN459"/>
  <c r="BJ459"/>
  <c r="BZ458"/>
  <c r="BV458"/>
  <c r="BR458"/>
  <c r="BN458"/>
  <c r="BJ458"/>
  <c r="BZ457"/>
  <c r="BV457"/>
  <c r="BR457"/>
  <c r="BN457"/>
  <c r="BJ457"/>
  <c r="BZ456"/>
  <c r="BV456"/>
  <c r="BR456"/>
  <c r="BN456"/>
  <c r="BJ456"/>
  <c r="BZ455"/>
  <c r="BV455"/>
  <c r="BR455"/>
  <c r="BN455"/>
  <c r="BJ455"/>
  <c r="BZ454"/>
  <c r="BV454"/>
  <c r="BR454"/>
  <c r="BN454"/>
  <c r="BJ454"/>
  <c r="BZ453"/>
  <c r="BV453"/>
  <c r="BR453"/>
  <c r="BN453"/>
  <c r="BJ453"/>
  <c r="BZ452"/>
  <c r="BV452"/>
  <c r="BR452"/>
  <c r="BN452"/>
  <c r="BJ452"/>
  <c r="BZ451"/>
  <c r="BV451"/>
  <c r="BR451"/>
  <c r="BN451"/>
  <c r="BJ451"/>
  <c r="BZ450"/>
  <c r="BV450"/>
  <c r="BR450"/>
  <c r="BN450"/>
  <c r="BJ450"/>
  <c r="BZ449"/>
  <c r="BV449"/>
  <c r="BR449"/>
  <c r="BN449"/>
  <c r="BJ449"/>
  <c r="BZ448"/>
  <c r="BV448"/>
  <c r="BR448"/>
  <c r="BN448"/>
  <c r="BJ448"/>
  <c r="BZ447"/>
  <c r="BV447"/>
  <c r="BR447"/>
  <c r="BN447"/>
  <c r="BJ447"/>
  <c r="BZ446"/>
  <c r="BV446"/>
  <c r="BR446"/>
  <c r="BN446"/>
  <c r="BJ446"/>
  <c r="BZ445"/>
  <c r="BV445"/>
  <c r="BR445"/>
  <c r="BN445"/>
  <c r="BJ445"/>
  <c r="BZ444"/>
  <c r="BV444"/>
  <c r="BR444"/>
  <c r="BN444"/>
  <c r="BJ444"/>
  <c r="BZ443"/>
  <c r="BV443"/>
  <c r="BR443"/>
  <c r="BN443"/>
  <c r="BJ443"/>
  <c r="BZ442"/>
  <c r="BV442"/>
  <c r="BR442"/>
  <c r="BN442"/>
  <c r="BJ442"/>
  <c r="BZ441"/>
  <c r="BV441"/>
  <c r="BR441"/>
  <c r="BN441"/>
  <c r="BJ441"/>
  <c r="BZ440"/>
  <c r="BV440"/>
  <c r="BR440"/>
  <c r="BN440"/>
  <c r="BJ440"/>
  <c r="BZ439"/>
  <c r="BV439"/>
  <c r="BR439"/>
  <c r="BN439"/>
  <c r="BJ439"/>
  <c r="BZ438"/>
  <c r="BV438"/>
  <c r="BR438"/>
  <c r="BN438"/>
  <c r="BJ438"/>
  <c r="BZ437"/>
  <c r="BV437"/>
  <c r="BR437"/>
  <c r="BN437"/>
  <c r="BJ437"/>
  <c r="BZ436"/>
  <c r="BV436"/>
  <c r="BR436"/>
  <c r="BN436"/>
  <c r="BJ436"/>
  <c r="BZ435"/>
  <c r="BV435"/>
  <c r="BR435"/>
  <c r="BN435"/>
  <c r="BJ435"/>
  <c r="BZ434"/>
  <c r="BV434"/>
  <c r="BR434"/>
  <c r="BN434"/>
  <c r="BJ434"/>
  <c r="BZ433"/>
  <c r="BV433"/>
  <c r="BR433"/>
  <c r="BN433"/>
  <c r="BJ433"/>
  <c r="BZ432"/>
  <c r="BV432"/>
  <c r="BR432"/>
  <c r="BN432"/>
  <c r="BJ432"/>
  <c r="BZ431"/>
  <c r="BV431"/>
  <c r="BR431"/>
  <c r="BN431"/>
  <c r="BJ431"/>
  <c r="BZ430"/>
  <c r="BV430"/>
  <c r="BR430"/>
  <c r="BN430"/>
  <c r="BJ430"/>
  <c r="BZ429"/>
  <c r="BV429"/>
  <c r="BR429"/>
  <c r="BN429"/>
  <c r="BJ429"/>
  <c r="BZ428"/>
  <c r="BV428"/>
  <c r="BR428"/>
  <c r="BN428"/>
  <c r="BJ428"/>
  <c r="BZ427"/>
  <c r="BV427"/>
  <c r="BR427"/>
  <c r="BN427"/>
  <c r="BJ427"/>
  <c r="BZ426"/>
  <c r="BV426"/>
  <c r="BR426"/>
  <c r="BN426"/>
  <c r="BJ426"/>
  <c r="BZ425"/>
  <c r="BV425"/>
  <c r="BR425"/>
  <c r="BN425"/>
  <c r="BJ425"/>
  <c r="BZ424"/>
  <c r="BV424"/>
  <c r="BR424"/>
  <c r="BN424"/>
  <c r="BJ424"/>
  <c r="BZ423"/>
  <c r="BV423"/>
  <c r="BR423"/>
  <c r="BN423"/>
  <c r="BJ423"/>
  <c r="BZ422"/>
  <c r="BV422"/>
  <c r="BR422"/>
  <c r="BN422"/>
  <c r="BJ422"/>
  <c r="BZ421"/>
  <c r="BV421"/>
  <c r="BR421"/>
  <c r="BN421"/>
  <c r="BJ421"/>
  <c r="BZ420"/>
  <c r="BV420"/>
  <c r="BR420"/>
  <c r="BN420"/>
  <c r="BJ420"/>
  <c r="BZ419"/>
  <c r="BV419"/>
  <c r="BR419"/>
  <c r="BN419"/>
  <c r="BJ419"/>
  <c r="BZ418"/>
  <c r="BV418"/>
  <c r="BR418"/>
  <c r="BN418"/>
  <c r="BJ418"/>
  <c r="BZ417"/>
  <c r="BV417"/>
  <c r="BR417"/>
  <c r="BN417"/>
  <c r="BJ417"/>
  <c r="BZ416"/>
  <c r="BV416"/>
  <c r="BR416"/>
  <c r="BN416"/>
  <c r="BJ416"/>
  <c r="BZ415"/>
  <c r="BV415"/>
  <c r="BR415"/>
  <c r="BN415"/>
  <c r="BJ415"/>
  <c r="BZ414"/>
  <c r="BV414"/>
  <c r="BR414"/>
  <c r="BN414"/>
  <c r="BJ414"/>
  <c r="BZ413"/>
  <c r="BV413"/>
  <c r="BR413"/>
  <c r="BN413"/>
  <c r="BJ413"/>
  <c r="BZ412"/>
  <c r="BV412"/>
  <c r="BR412"/>
  <c r="BN412"/>
  <c r="BJ412"/>
  <c r="BZ411"/>
  <c r="BV411"/>
  <c r="BR411"/>
  <c r="BN411"/>
  <c r="BJ411"/>
  <c r="BZ410"/>
  <c r="BV410"/>
  <c r="BR410"/>
  <c r="BN410"/>
  <c r="BJ410"/>
  <c r="BZ409"/>
  <c r="BV409"/>
  <c r="BR409"/>
  <c r="BN409"/>
  <c r="BJ409"/>
  <c r="BZ408"/>
  <c r="BV408"/>
  <c r="BR408"/>
  <c r="BN408"/>
  <c r="BJ408"/>
  <c r="BZ407"/>
  <c r="BV407"/>
  <c r="BR407"/>
  <c r="BN407"/>
  <c r="BJ407"/>
  <c r="BZ406"/>
  <c r="BV406"/>
  <c r="BR406"/>
  <c r="BN406"/>
  <c r="BJ406"/>
  <c r="BZ405"/>
  <c r="BV405"/>
  <c r="BR405"/>
  <c r="BN405"/>
  <c r="BJ405"/>
  <c r="BZ404"/>
  <c r="BV404"/>
  <c r="BR404"/>
  <c r="BN404"/>
  <c r="BJ404"/>
  <c r="BZ403"/>
  <c r="BV403"/>
  <c r="BR403"/>
  <c r="BN403"/>
  <c r="BJ403"/>
  <c r="BZ402"/>
  <c r="BV402"/>
  <c r="BR402"/>
  <c r="BN402"/>
  <c r="BJ402"/>
  <c r="BZ401"/>
  <c r="BV401"/>
  <c r="BR401"/>
  <c r="BN401"/>
  <c r="BJ401"/>
  <c r="BZ400"/>
  <c r="BV400"/>
  <c r="BR400"/>
  <c r="BN400"/>
  <c r="BJ400"/>
  <c r="BZ399"/>
  <c r="BV399"/>
  <c r="BR399"/>
  <c r="BN399"/>
  <c r="BJ399"/>
  <c r="BZ398"/>
  <c r="BV398"/>
  <c r="BR398"/>
  <c r="BN398"/>
  <c r="BJ398"/>
  <c r="BZ397"/>
  <c r="BV397"/>
  <c r="BR397"/>
  <c r="BN397"/>
  <c r="BJ397"/>
  <c r="BZ396"/>
  <c r="BV396"/>
  <c r="BR396"/>
  <c r="BN396"/>
  <c r="BJ396"/>
  <c r="BZ395"/>
  <c r="BV395"/>
  <c r="BR395"/>
  <c r="BN395"/>
  <c r="BJ395"/>
  <c r="BZ394"/>
  <c r="BV394"/>
  <c r="BR394"/>
  <c r="BN394"/>
  <c r="BJ394"/>
  <c r="BZ393"/>
  <c r="BV393"/>
  <c r="BR393"/>
  <c r="BN393"/>
  <c r="BJ393"/>
  <c r="BZ392"/>
  <c r="BV392"/>
  <c r="BR392"/>
  <c r="BN392"/>
  <c r="BJ392"/>
  <c r="BZ391"/>
  <c r="BV391"/>
  <c r="BR391"/>
  <c r="BN391"/>
  <c r="BJ391"/>
  <c r="BZ390"/>
  <c r="BV390"/>
  <c r="BR390"/>
  <c r="BN390"/>
  <c r="BJ390"/>
  <c r="BZ389"/>
  <c r="BV389"/>
  <c r="BR389"/>
  <c r="BN389"/>
  <c r="BJ389"/>
  <c r="BZ388"/>
  <c r="BV388"/>
  <c r="BR388"/>
  <c r="BN388"/>
  <c r="BJ388"/>
  <c r="BZ387"/>
  <c r="BV387"/>
  <c r="BR387"/>
  <c r="BN387"/>
  <c r="BJ387"/>
  <c r="BZ386"/>
  <c r="BV386"/>
  <c r="BR386"/>
  <c r="BN386"/>
  <c r="BJ386"/>
  <c r="BZ385"/>
  <c r="BV385"/>
  <c r="BR385"/>
  <c r="BN385"/>
  <c r="BJ385"/>
  <c r="BZ384"/>
  <c r="BV384"/>
  <c r="BR384"/>
  <c r="BN384"/>
  <c r="BJ384"/>
  <c r="BZ383"/>
  <c r="BV383"/>
  <c r="BR383"/>
  <c r="BN383"/>
  <c r="BJ383"/>
  <c r="BZ382"/>
  <c r="BV382"/>
  <c r="BR382"/>
  <c r="BN382"/>
  <c r="BJ382"/>
  <c r="BZ381"/>
  <c r="BV381"/>
  <c r="BR381"/>
  <c r="BN381"/>
  <c r="BJ381"/>
  <c r="BZ380"/>
  <c r="BV380"/>
  <c r="BR380"/>
  <c r="BN380"/>
  <c r="BJ380"/>
  <c r="BZ379"/>
  <c r="BV379"/>
  <c r="BR379"/>
  <c r="BN379"/>
  <c r="BJ379"/>
  <c r="BZ378"/>
  <c r="BV378"/>
  <c r="BR378"/>
  <c r="BN378"/>
  <c r="BJ378"/>
  <c r="BZ377"/>
  <c r="BV377"/>
  <c r="BR377"/>
  <c r="BN377"/>
  <c r="BJ377"/>
  <c r="BZ376"/>
  <c r="BV376"/>
  <c r="BR376"/>
  <c r="BN376"/>
  <c r="BJ376"/>
  <c r="BZ375"/>
  <c r="BV375"/>
  <c r="BR375"/>
  <c r="BN375"/>
  <c r="BJ375"/>
  <c r="BZ374"/>
  <c r="BV374"/>
  <c r="BR374"/>
  <c r="BN374"/>
  <c r="BJ374"/>
  <c r="BZ373"/>
  <c r="BV373"/>
  <c r="BR373"/>
  <c r="BN373"/>
  <c r="BJ373"/>
  <c r="BZ372"/>
  <c r="BV372"/>
  <c r="BR372"/>
  <c r="BN372"/>
  <c r="BJ372"/>
  <c r="BZ371"/>
  <c r="BV371"/>
  <c r="BR371"/>
  <c r="BN371"/>
  <c r="BJ371"/>
  <c r="BZ370"/>
  <c r="BV370"/>
  <c r="BR370"/>
  <c r="BN370"/>
  <c r="BJ370"/>
  <c r="BZ369"/>
  <c r="BV369"/>
  <c r="BR369"/>
  <c r="BN369"/>
  <c r="BJ369"/>
  <c r="BZ368"/>
  <c r="BV368"/>
  <c r="BR368"/>
  <c r="BN368"/>
  <c r="BJ368"/>
  <c r="BZ367"/>
  <c r="BV367"/>
  <c r="BR367"/>
  <c r="BN367"/>
  <c r="BJ367"/>
  <c r="BZ366"/>
  <c r="BV366"/>
  <c r="BR366"/>
  <c r="BN366"/>
  <c r="BJ366"/>
  <c r="BZ365"/>
  <c r="BV365"/>
  <c r="BR365"/>
  <c r="BN365"/>
  <c r="BJ365"/>
  <c r="BZ364"/>
  <c r="BV364"/>
  <c r="BR364"/>
  <c r="BN364"/>
  <c r="BJ364"/>
  <c r="BZ363"/>
  <c r="BV363"/>
  <c r="BR363"/>
  <c r="BN363"/>
  <c r="BJ363"/>
  <c r="BZ362"/>
  <c r="BV362"/>
  <c r="BR362"/>
  <c r="BN362"/>
  <c r="BJ362"/>
  <c r="BZ361"/>
  <c r="BV361"/>
  <c r="BR361"/>
  <c r="BN361"/>
  <c r="BJ361"/>
  <c r="BZ360"/>
  <c r="BV360"/>
  <c r="BR360"/>
  <c r="BN360"/>
  <c r="BJ360"/>
  <c r="BZ359"/>
  <c r="BV359"/>
  <c r="BR359"/>
  <c r="BN359"/>
  <c r="BJ359"/>
  <c r="BZ358"/>
  <c r="BV358"/>
  <c r="BR358"/>
  <c r="BN358"/>
  <c r="BJ358"/>
  <c r="BZ357"/>
  <c r="BV357"/>
  <c r="BR357"/>
  <c r="BN357"/>
  <c r="BJ357"/>
  <c r="BZ356"/>
  <c r="BV356"/>
  <c r="BR356"/>
  <c r="BN356"/>
  <c r="BJ356"/>
  <c r="BZ355"/>
  <c r="BV355"/>
  <c r="BR355"/>
  <c r="BN355"/>
  <c r="BJ355"/>
  <c r="BZ354"/>
  <c r="BV354"/>
  <c r="BR354"/>
  <c r="BN354"/>
  <c r="BJ354"/>
  <c r="BZ353"/>
  <c r="BV353"/>
  <c r="BR353"/>
  <c r="BN353"/>
  <c r="BJ353"/>
  <c r="BZ352"/>
  <c r="BV352"/>
  <c r="BR352"/>
  <c r="BN352"/>
  <c r="BJ352"/>
  <c r="BZ351"/>
  <c r="BV351"/>
  <c r="BR351"/>
  <c r="BN351"/>
  <c r="BJ351"/>
  <c r="BZ350"/>
  <c r="BV350"/>
  <c r="BR350"/>
  <c r="BN350"/>
  <c r="BJ350"/>
  <c r="BZ349"/>
  <c r="BV349"/>
  <c r="BR349"/>
  <c r="BN349"/>
  <c r="BJ349"/>
  <c r="BZ348"/>
  <c r="BV348"/>
  <c r="BR348"/>
  <c r="BN348"/>
  <c r="BJ348"/>
  <c r="BZ347"/>
  <c r="BV347"/>
  <c r="BR347"/>
  <c r="BN347"/>
  <c r="BJ347"/>
  <c r="BZ346"/>
  <c r="BV346"/>
  <c r="BR346"/>
  <c r="BN346"/>
  <c r="BJ346"/>
  <c r="BZ345"/>
  <c r="BV345"/>
  <c r="BR345"/>
  <c r="BN345"/>
  <c r="BJ345"/>
  <c r="BZ344"/>
  <c r="BV344"/>
  <c r="BR344"/>
  <c r="BN344"/>
  <c r="BJ344"/>
  <c r="BZ343"/>
  <c r="BV343"/>
  <c r="BR343"/>
  <c r="BN343"/>
  <c r="BJ343"/>
  <c r="BZ342"/>
  <c r="BV342"/>
  <c r="BR342"/>
  <c r="BN342"/>
  <c r="BJ342"/>
  <c r="BZ341"/>
  <c r="BV341"/>
  <c r="BR341"/>
  <c r="BN341"/>
  <c r="BJ341"/>
  <c r="BZ340"/>
  <c r="BV340"/>
  <c r="BR340"/>
  <c r="BN340"/>
  <c r="BJ340"/>
  <c r="BZ339"/>
  <c r="BV339"/>
  <c r="BR339"/>
  <c r="BN339"/>
  <c r="BJ339"/>
  <c r="BZ338"/>
  <c r="BV338"/>
  <c r="BR338"/>
  <c r="BN338"/>
  <c r="BJ338"/>
  <c r="BZ337"/>
  <c r="BV337"/>
  <c r="BR337"/>
  <c r="BN337"/>
  <c r="BJ337"/>
  <c r="BZ336"/>
  <c r="BV336"/>
  <c r="BR336"/>
  <c r="BN336"/>
  <c r="BJ336"/>
  <c r="BZ335"/>
  <c r="BV335"/>
  <c r="BR335"/>
  <c r="BN335"/>
  <c r="BJ335"/>
  <c r="BZ334"/>
  <c r="BV334"/>
  <c r="BR334"/>
  <c r="BN334"/>
  <c r="BJ334"/>
  <c r="BZ333"/>
  <c r="BV333"/>
  <c r="BR333"/>
  <c r="BN333"/>
  <c r="BJ333"/>
  <c r="BZ332"/>
  <c r="BV332"/>
  <c r="BR332"/>
  <c r="BN332"/>
  <c r="BJ332"/>
  <c r="BZ331"/>
  <c r="BV331"/>
  <c r="BR331"/>
  <c r="BN331"/>
  <c r="BJ331"/>
  <c r="BZ330"/>
  <c r="BV330"/>
  <c r="BR330"/>
  <c r="BN330"/>
  <c r="BJ330"/>
  <c r="BZ329"/>
  <c r="BV329"/>
  <c r="BR329"/>
  <c r="BN329"/>
  <c r="BJ329"/>
  <c r="BZ328"/>
  <c r="BV328"/>
  <c r="BR328"/>
  <c r="BN328"/>
  <c r="BJ328"/>
  <c r="BZ327"/>
  <c r="BV327"/>
  <c r="BR327"/>
  <c r="BN327"/>
  <c r="BJ327"/>
  <c r="BZ326"/>
  <c r="BV326"/>
  <c r="BR326"/>
  <c r="BN326"/>
  <c r="BJ326"/>
  <c r="BZ325"/>
  <c r="BV325"/>
  <c r="BR325"/>
  <c r="BN325"/>
  <c r="BJ325"/>
  <c r="BZ324"/>
  <c r="BV324"/>
  <c r="BR324"/>
  <c r="BN324"/>
  <c r="BJ324"/>
  <c r="BZ323"/>
  <c r="BV323"/>
  <c r="BR323"/>
  <c r="BN323"/>
  <c r="BJ323"/>
  <c r="BZ322"/>
  <c r="BV322"/>
  <c r="BR322"/>
  <c r="BN322"/>
  <c r="BJ322"/>
  <c r="BZ321"/>
  <c r="BV321"/>
  <c r="BR321"/>
  <c r="BN321"/>
  <c r="BJ321"/>
  <c r="BZ320"/>
  <c r="BV320"/>
  <c r="BR320"/>
  <c r="BN320"/>
  <c r="BJ320"/>
  <c r="BZ319"/>
  <c r="BV319"/>
  <c r="BR319"/>
  <c r="BN319"/>
  <c r="BJ319"/>
  <c r="BZ318"/>
  <c r="BV318"/>
  <c r="BR318"/>
  <c r="BN318"/>
  <c r="BJ318"/>
  <c r="BZ317"/>
  <c r="BV317"/>
  <c r="BR317"/>
  <c r="BN317"/>
  <c r="BJ317"/>
  <c r="BZ316"/>
  <c r="BV316"/>
  <c r="BR316"/>
  <c r="BN316"/>
  <c r="BJ316"/>
  <c r="BZ315"/>
  <c r="BV315"/>
  <c r="BR315"/>
  <c r="BN315"/>
  <c r="BJ315"/>
  <c r="BZ314"/>
  <c r="BV314"/>
  <c r="BR314"/>
  <c r="BN314"/>
  <c r="BJ314"/>
  <c r="BZ313"/>
  <c r="BV313"/>
  <c r="BR313"/>
  <c r="BN313"/>
  <c r="BJ313"/>
  <c r="BZ312"/>
  <c r="BV312"/>
  <c r="BR312"/>
  <c r="BN312"/>
  <c r="BJ312"/>
  <c r="BZ311"/>
  <c r="BV311"/>
  <c r="BR311"/>
  <c r="BN311"/>
  <c r="BJ311"/>
  <c r="BZ310"/>
  <c r="BV310"/>
  <c r="BR310"/>
  <c r="BN310"/>
  <c r="BJ310"/>
  <c r="BZ309"/>
  <c r="BV309"/>
  <c r="BR309"/>
  <c r="BN309"/>
  <c r="BJ309"/>
  <c r="BZ308"/>
  <c r="BV308"/>
  <c r="BR308"/>
  <c r="BN308"/>
  <c r="BJ308"/>
  <c r="BZ307"/>
  <c r="BV307"/>
  <c r="BR307"/>
  <c r="BN307"/>
  <c r="BJ307"/>
  <c r="BZ306"/>
  <c r="BV306"/>
  <c r="BR306"/>
  <c r="BN306"/>
  <c r="BJ306"/>
  <c r="BZ305"/>
  <c r="BV305"/>
  <c r="BR305"/>
  <c r="BN305"/>
  <c r="BJ305"/>
  <c r="BZ304"/>
  <c r="BV304"/>
  <c r="BR304"/>
  <c r="BN304"/>
  <c r="BJ304"/>
  <c r="BZ303"/>
  <c r="BV303"/>
  <c r="BR303"/>
  <c r="BN303"/>
  <c r="BJ303"/>
  <c r="BZ302"/>
  <c r="BV302"/>
  <c r="BR302"/>
  <c r="BN302"/>
  <c r="BJ302"/>
  <c r="BZ301"/>
  <c r="BV301"/>
  <c r="BR301"/>
  <c r="BN301"/>
  <c r="BJ301"/>
  <c r="BZ300"/>
  <c r="BV300"/>
  <c r="BR300"/>
  <c r="BN300"/>
  <c r="BJ300"/>
  <c r="BZ299"/>
  <c r="BV299"/>
  <c r="BR299"/>
  <c r="BN299"/>
  <c r="BJ299"/>
  <c r="BZ298"/>
  <c r="BV298"/>
  <c r="BR298"/>
  <c r="BN298"/>
  <c r="BJ298"/>
  <c r="BZ297"/>
  <c r="BV297"/>
  <c r="BR297"/>
  <c r="BN297"/>
  <c r="BJ297"/>
  <c r="BZ296"/>
  <c r="BV296"/>
  <c r="BR296"/>
  <c r="BN296"/>
  <c r="BJ296"/>
  <c r="BZ295"/>
  <c r="BV295"/>
  <c r="BR295"/>
  <c r="BN295"/>
  <c r="BJ295"/>
  <c r="BZ294"/>
  <c r="BV294"/>
  <c r="BR294"/>
  <c r="BN294"/>
  <c r="BJ294"/>
  <c r="BZ293"/>
  <c r="BV293"/>
  <c r="BR293"/>
  <c r="BN293"/>
  <c r="BJ293"/>
  <c r="BZ292"/>
  <c r="BV292"/>
  <c r="BR292"/>
  <c r="BN292"/>
  <c r="BJ292"/>
  <c r="BZ291"/>
  <c r="BV291"/>
  <c r="BR291"/>
  <c r="BN291"/>
  <c r="BJ291"/>
  <c r="BZ290"/>
  <c r="BV290"/>
  <c r="BR290"/>
  <c r="BN290"/>
  <c r="BJ290"/>
  <c r="BZ289"/>
  <c r="BV289"/>
  <c r="BR289"/>
  <c r="BN289"/>
  <c r="BJ289"/>
  <c r="BZ288"/>
  <c r="BV288"/>
  <c r="BR288"/>
  <c r="BN288"/>
  <c r="BJ288"/>
  <c r="BZ287"/>
  <c r="BV287"/>
  <c r="BR287"/>
  <c r="BN287"/>
  <c r="BJ287"/>
  <c r="BZ286"/>
  <c r="BV286"/>
  <c r="BR286"/>
  <c r="BN286"/>
  <c r="BJ286"/>
  <c r="BZ285"/>
  <c r="BV285"/>
  <c r="BR285"/>
  <c r="BN285"/>
  <c r="BJ285"/>
  <c r="BZ284"/>
  <c r="BV284"/>
  <c r="BR284"/>
  <c r="BN284"/>
  <c r="BJ284"/>
  <c r="BZ283"/>
  <c r="BV283"/>
  <c r="BR283"/>
  <c r="BN283"/>
  <c r="BJ283"/>
  <c r="BZ282"/>
  <c r="BV282"/>
  <c r="BR282"/>
  <c r="BN282"/>
  <c r="BJ282"/>
  <c r="BZ281"/>
  <c r="BV281"/>
  <c r="BR281"/>
  <c r="BN281"/>
  <c r="BJ281"/>
  <c r="BZ280"/>
  <c r="BV280"/>
  <c r="BR280"/>
  <c r="BN280"/>
  <c r="BJ280"/>
  <c r="BZ279"/>
  <c r="BV279"/>
  <c r="BR279"/>
  <c r="BN279"/>
  <c r="BJ279"/>
  <c r="BZ278"/>
  <c r="BV278"/>
  <c r="BR278"/>
  <c r="BN278"/>
  <c r="BJ278"/>
  <c r="BZ277"/>
  <c r="BV277"/>
  <c r="BR277"/>
  <c r="BN277"/>
  <c r="BJ277"/>
  <c r="BZ276"/>
  <c r="BV276"/>
  <c r="BR276"/>
  <c r="BN276"/>
  <c r="BJ276"/>
  <c r="BZ275"/>
  <c r="BV275"/>
  <c r="BR275"/>
  <c r="BN275"/>
  <c r="BJ275"/>
  <c r="BZ274"/>
  <c r="BV274"/>
  <c r="BR274"/>
  <c r="BN274"/>
  <c r="BJ274"/>
  <c r="BZ273"/>
  <c r="BV273"/>
  <c r="BR273"/>
  <c r="BN273"/>
  <c r="BJ273"/>
  <c r="BZ272"/>
  <c r="BV272"/>
  <c r="BR272"/>
  <c r="BN272"/>
  <c r="BJ272"/>
  <c r="BZ271"/>
  <c r="BV271"/>
  <c r="BR271"/>
  <c r="BN271"/>
  <c r="BJ271"/>
  <c r="BZ270"/>
  <c r="BV270"/>
  <c r="BR270"/>
  <c r="BN270"/>
  <c r="BJ270"/>
  <c r="BZ269"/>
  <c r="BV269"/>
  <c r="BR269"/>
  <c r="BN269"/>
  <c r="BJ269"/>
  <c r="BZ268"/>
  <c r="BV268"/>
  <c r="BV476"/>
  <c r="BN476"/>
  <c r="BZ475"/>
  <c r="BR475"/>
  <c r="BJ475"/>
  <c r="BV474"/>
  <c r="BN474"/>
  <c r="BZ473"/>
  <c r="BR473"/>
  <c r="BJ473"/>
  <c r="BV472"/>
  <c r="BN472"/>
  <c r="BZ471"/>
  <c r="BR471"/>
  <c r="BJ471"/>
  <c r="BV470"/>
  <c r="BN470"/>
  <c r="CA469"/>
  <c r="BW469"/>
  <c r="BS469"/>
  <c r="BO469"/>
  <c r="BK469"/>
  <c r="CA468"/>
  <c r="BW468"/>
  <c r="BS468"/>
  <c r="BO468"/>
  <c r="BK468"/>
  <c r="CA467"/>
  <c r="BW467"/>
  <c r="BS467"/>
  <c r="BO467"/>
  <c r="BK467"/>
  <c r="CA466"/>
  <c r="BW466"/>
  <c r="BS466"/>
  <c r="BO466"/>
  <c r="BK466"/>
  <c r="CA465"/>
  <c r="BW465"/>
  <c r="BS465"/>
  <c r="BO465"/>
  <c r="BK465"/>
  <c r="CA464"/>
  <c r="BW464"/>
  <c r="BS464"/>
  <c r="BO464"/>
  <c r="BK464"/>
  <c r="CA463"/>
  <c r="BW463"/>
  <c r="BS463"/>
  <c r="BO463"/>
  <c r="BK463"/>
  <c r="CA462"/>
  <c r="BW462"/>
  <c r="BS462"/>
  <c r="BO462"/>
  <c r="BK462"/>
  <c r="CA461"/>
  <c r="BW461"/>
  <c r="BS461"/>
  <c r="BO461"/>
  <c r="BK461"/>
  <c r="CA460"/>
  <c r="BW460"/>
  <c r="BS460"/>
  <c r="BO460"/>
  <c r="BK460"/>
  <c r="CA459"/>
  <c r="BW459"/>
  <c r="BS459"/>
  <c r="BO459"/>
  <c r="BK459"/>
  <c r="CA458"/>
  <c r="BW458"/>
  <c r="BS458"/>
  <c r="BO458"/>
  <c r="BK458"/>
  <c r="CA457"/>
  <c r="BW457"/>
  <c r="BS457"/>
  <c r="BO457"/>
  <c r="BK457"/>
  <c r="CA456"/>
  <c r="BW456"/>
  <c r="BS456"/>
  <c r="BO456"/>
  <c r="BK456"/>
  <c r="CA455"/>
  <c r="BW455"/>
  <c r="BS455"/>
  <c r="BO455"/>
  <c r="BK455"/>
  <c r="CA454"/>
  <c r="BW454"/>
  <c r="BS454"/>
  <c r="BO454"/>
  <c r="BK454"/>
  <c r="CA453"/>
  <c r="BW453"/>
  <c r="BS453"/>
  <c r="BO453"/>
  <c r="BK453"/>
  <c r="CA452"/>
  <c r="BW452"/>
  <c r="BS452"/>
  <c r="BO452"/>
  <c r="BK452"/>
  <c r="CA451"/>
  <c r="BW451"/>
  <c r="BS451"/>
  <c r="BO451"/>
  <c r="BK451"/>
  <c r="CA450"/>
  <c r="BW450"/>
  <c r="BS450"/>
  <c r="BO450"/>
  <c r="BK450"/>
  <c r="CA449"/>
  <c r="BW449"/>
  <c r="BS449"/>
  <c r="BO449"/>
  <c r="BK449"/>
  <c r="CA448"/>
  <c r="BW448"/>
  <c r="BS448"/>
  <c r="BO448"/>
  <c r="BK448"/>
  <c r="CA447"/>
  <c r="BW447"/>
  <c r="BS447"/>
  <c r="BO447"/>
  <c r="BK447"/>
  <c r="CA446"/>
  <c r="BW446"/>
  <c r="BS446"/>
  <c r="BO446"/>
  <c r="BK446"/>
  <c r="CA445"/>
  <c r="BW445"/>
  <c r="BS445"/>
  <c r="BO445"/>
  <c r="BK445"/>
  <c r="CA444"/>
  <c r="BW444"/>
  <c r="BS444"/>
  <c r="BO444"/>
  <c r="BK444"/>
  <c r="CA443"/>
  <c r="BW443"/>
  <c r="BS443"/>
  <c r="BO443"/>
  <c r="BK443"/>
  <c r="CA442"/>
  <c r="BW442"/>
  <c r="BS442"/>
  <c r="BO442"/>
  <c r="BK442"/>
  <c r="CA441"/>
  <c r="BW441"/>
  <c r="BS441"/>
  <c r="BO441"/>
  <c r="BK441"/>
  <c r="CA440"/>
  <c r="BW440"/>
  <c r="BS440"/>
  <c r="BO440"/>
  <c r="BK440"/>
  <c r="CA439"/>
  <c r="BW439"/>
  <c r="BS439"/>
  <c r="BO439"/>
  <c r="BK439"/>
  <c r="CA438"/>
  <c r="BW438"/>
  <c r="BS438"/>
  <c r="BO438"/>
  <c r="BK438"/>
  <c r="CA437"/>
  <c r="BW437"/>
  <c r="BS437"/>
  <c r="BO437"/>
  <c r="BK437"/>
  <c r="CA436"/>
  <c r="BW436"/>
  <c r="BS436"/>
  <c r="BO436"/>
  <c r="BK436"/>
  <c r="CA435"/>
  <c r="BW435"/>
  <c r="BS435"/>
  <c r="BO435"/>
  <c r="BK435"/>
  <c r="CA434"/>
  <c r="BW434"/>
  <c r="BS434"/>
  <c r="BO434"/>
  <c r="BK434"/>
  <c r="CA433"/>
  <c r="BW433"/>
  <c r="BS433"/>
  <c r="BO433"/>
  <c r="BK433"/>
  <c r="CA432"/>
  <c r="BW432"/>
  <c r="BS432"/>
  <c r="BO432"/>
  <c r="BK432"/>
  <c r="CA431"/>
  <c r="BW431"/>
  <c r="BS431"/>
  <c r="BO431"/>
  <c r="BK431"/>
  <c r="CA430"/>
  <c r="BW430"/>
  <c r="BS430"/>
  <c r="BO430"/>
  <c r="BK430"/>
  <c r="CA429"/>
  <c r="BW429"/>
  <c r="BS429"/>
  <c r="BO429"/>
  <c r="BK429"/>
  <c r="CA428"/>
  <c r="BW428"/>
  <c r="BS428"/>
  <c r="BO428"/>
  <c r="BK428"/>
  <c r="CA427"/>
  <c r="BW427"/>
  <c r="BS427"/>
  <c r="BO427"/>
  <c r="BK427"/>
  <c r="CA426"/>
  <c r="BW426"/>
  <c r="BS426"/>
  <c r="BO426"/>
  <c r="BK426"/>
  <c r="CA425"/>
  <c r="BW425"/>
  <c r="BS425"/>
  <c r="BO425"/>
  <c r="BK425"/>
  <c r="CA424"/>
  <c r="BW424"/>
  <c r="BS424"/>
  <c r="BO424"/>
  <c r="BK424"/>
  <c r="CA423"/>
  <c r="BW423"/>
  <c r="BS423"/>
  <c r="BO423"/>
  <c r="BK423"/>
  <c r="CA422"/>
  <c r="BW422"/>
  <c r="BS422"/>
  <c r="BO422"/>
  <c r="BK422"/>
  <c r="CA421"/>
  <c r="BW421"/>
  <c r="BS421"/>
  <c r="BO421"/>
  <c r="BK421"/>
  <c r="CA420"/>
  <c r="BW420"/>
  <c r="BS420"/>
  <c r="BO420"/>
  <c r="BK420"/>
  <c r="CA419"/>
  <c r="BW419"/>
  <c r="BS419"/>
  <c r="BO419"/>
  <c r="BK419"/>
  <c r="CA418"/>
  <c r="BW418"/>
  <c r="BS418"/>
  <c r="BO418"/>
  <c r="BK418"/>
  <c r="CA417"/>
  <c r="BW417"/>
  <c r="BS417"/>
  <c r="BO417"/>
  <c r="BK417"/>
  <c r="CA416"/>
  <c r="BW416"/>
  <c r="BS416"/>
  <c r="BO416"/>
  <c r="BK416"/>
  <c r="CA415"/>
  <c r="BW415"/>
  <c r="BS415"/>
  <c r="BO415"/>
  <c r="BK415"/>
  <c r="CA414"/>
  <c r="BW414"/>
  <c r="BS414"/>
  <c r="BO414"/>
  <c r="BK414"/>
  <c r="CA413"/>
  <c r="BW413"/>
  <c r="BS413"/>
  <c r="BO413"/>
  <c r="BK413"/>
  <c r="CA412"/>
  <c r="BW412"/>
  <c r="BS412"/>
  <c r="BO412"/>
  <c r="BK412"/>
  <c r="CA411"/>
  <c r="BW411"/>
  <c r="BS411"/>
  <c r="BO411"/>
  <c r="BK411"/>
  <c r="CA410"/>
  <c r="BW410"/>
  <c r="BS410"/>
  <c r="BO410"/>
  <c r="BK410"/>
  <c r="CA409"/>
  <c r="BW409"/>
  <c r="BS409"/>
  <c r="BO409"/>
  <c r="BK409"/>
  <c r="CA408"/>
  <c r="BW408"/>
  <c r="BS408"/>
  <c r="BO408"/>
  <c r="BK408"/>
  <c r="CA407"/>
  <c r="BW407"/>
  <c r="BS407"/>
  <c r="BO407"/>
  <c r="BK407"/>
  <c r="CA406"/>
  <c r="BW406"/>
  <c r="BS406"/>
  <c r="BO406"/>
  <c r="BK406"/>
  <c r="CA405"/>
  <c r="BW405"/>
  <c r="BS405"/>
  <c r="BO405"/>
  <c r="BK405"/>
  <c r="CA404"/>
  <c r="BW404"/>
  <c r="BS404"/>
  <c r="BO404"/>
  <c r="BK404"/>
  <c r="CA403"/>
  <c r="BW403"/>
  <c r="BS403"/>
  <c r="BO403"/>
  <c r="BK403"/>
  <c r="CA402"/>
  <c r="BW402"/>
  <c r="BS402"/>
  <c r="BO402"/>
  <c r="BK402"/>
  <c r="CA401"/>
  <c r="BW401"/>
  <c r="BS401"/>
  <c r="BO401"/>
  <c r="BK401"/>
  <c r="CA400"/>
  <c r="BW400"/>
  <c r="BS400"/>
  <c r="BO400"/>
  <c r="BK400"/>
  <c r="CA399"/>
  <c r="BW399"/>
  <c r="BS399"/>
  <c r="BO399"/>
  <c r="BK399"/>
  <c r="CA398"/>
  <c r="BW398"/>
  <c r="BS398"/>
  <c r="BO398"/>
  <c r="BK398"/>
  <c r="CA397"/>
  <c r="BW397"/>
  <c r="BS397"/>
  <c r="BO397"/>
  <c r="BK397"/>
  <c r="CA396"/>
  <c r="BW396"/>
  <c r="BS396"/>
  <c r="BO396"/>
  <c r="BK396"/>
  <c r="CA395"/>
  <c r="BW395"/>
  <c r="BS395"/>
  <c r="BO395"/>
  <c r="BK395"/>
  <c r="CA394"/>
  <c r="BW394"/>
  <c r="BS394"/>
  <c r="BO394"/>
  <c r="BK394"/>
  <c r="CA393"/>
  <c r="BW393"/>
  <c r="BS393"/>
  <c r="BO393"/>
  <c r="BK393"/>
  <c r="CA392"/>
  <c r="BW392"/>
  <c r="BS392"/>
  <c r="BO392"/>
  <c r="BK392"/>
  <c r="CA391"/>
  <c r="BW391"/>
  <c r="BS391"/>
  <c r="BO391"/>
  <c r="BK391"/>
  <c r="CA390"/>
  <c r="BW390"/>
  <c r="BS390"/>
  <c r="BO390"/>
  <c r="BK390"/>
  <c r="CA389"/>
  <c r="BW389"/>
  <c r="BS389"/>
  <c r="BO389"/>
  <c r="BK389"/>
  <c r="CA388"/>
  <c r="BW388"/>
  <c r="BS388"/>
  <c r="BO388"/>
  <c r="BK388"/>
  <c r="CA387"/>
  <c r="BW387"/>
  <c r="BS387"/>
  <c r="BO387"/>
  <c r="BK387"/>
  <c r="CA386"/>
  <c r="BW386"/>
  <c r="BS386"/>
  <c r="BO386"/>
  <c r="BK386"/>
  <c r="CA385"/>
  <c r="BW385"/>
  <c r="BS385"/>
  <c r="BO385"/>
  <c r="BK385"/>
  <c r="CA384"/>
  <c r="BW384"/>
  <c r="BS384"/>
  <c r="BO384"/>
  <c r="BK384"/>
  <c r="CA383"/>
  <c r="BW383"/>
  <c r="BS383"/>
  <c r="BO383"/>
  <c r="BK383"/>
  <c r="CA382"/>
  <c r="BW382"/>
  <c r="BS382"/>
  <c r="BO382"/>
  <c r="BK382"/>
  <c r="CA381"/>
  <c r="BW381"/>
  <c r="BS381"/>
  <c r="BO381"/>
  <c r="BK381"/>
  <c r="CA380"/>
  <c r="BW380"/>
  <c r="BS380"/>
  <c r="BO380"/>
  <c r="BK380"/>
  <c r="CA379"/>
  <c r="BW379"/>
  <c r="BS379"/>
  <c r="BO379"/>
  <c r="BK379"/>
  <c r="CA378"/>
  <c r="BW378"/>
  <c r="BS378"/>
  <c r="BO378"/>
  <c r="BK378"/>
  <c r="CA377"/>
  <c r="BW377"/>
  <c r="BS377"/>
  <c r="BO377"/>
  <c r="BK377"/>
  <c r="CA376"/>
  <c r="BW376"/>
  <c r="BS376"/>
  <c r="BO376"/>
  <c r="BK376"/>
  <c r="CA375"/>
  <c r="BW375"/>
  <c r="BS375"/>
  <c r="BO375"/>
  <c r="BK375"/>
  <c r="CA374"/>
  <c r="BW374"/>
  <c r="BS374"/>
  <c r="BO374"/>
  <c r="BK374"/>
  <c r="CA373"/>
  <c r="BW373"/>
  <c r="BS373"/>
  <c r="BO373"/>
  <c r="BK373"/>
  <c r="CA372"/>
  <c r="BW372"/>
  <c r="BS372"/>
  <c r="BO372"/>
  <c r="BK372"/>
  <c r="CA371"/>
  <c r="BW371"/>
  <c r="BS371"/>
  <c r="BO371"/>
  <c r="BK371"/>
  <c r="CA370"/>
  <c r="BW370"/>
  <c r="BS370"/>
  <c r="BO370"/>
  <c r="BK370"/>
  <c r="CA369"/>
  <c r="BW369"/>
  <c r="BS369"/>
  <c r="BO369"/>
  <c r="BK369"/>
  <c r="CA368"/>
  <c r="BW368"/>
  <c r="BS368"/>
  <c r="BO368"/>
  <c r="BK368"/>
  <c r="CA367"/>
  <c r="BW367"/>
  <c r="BS367"/>
  <c r="BO367"/>
  <c r="BK367"/>
  <c r="CA366"/>
  <c r="BW366"/>
  <c r="BS366"/>
  <c r="BO366"/>
  <c r="BK366"/>
  <c r="CA365"/>
  <c r="BW365"/>
  <c r="BS365"/>
  <c r="BO365"/>
  <c r="BK365"/>
  <c r="CA364"/>
  <c r="BW364"/>
  <c r="BS364"/>
  <c r="BO364"/>
  <c r="BK364"/>
  <c r="CA363"/>
  <c r="BW363"/>
  <c r="BS363"/>
  <c r="BO363"/>
  <c r="BK363"/>
  <c r="CA362"/>
  <c r="BW362"/>
  <c r="BS362"/>
  <c r="BO362"/>
  <c r="BK362"/>
  <c r="CA361"/>
  <c r="BW361"/>
  <c r="BS361"/>
  <c r="BO361"/>
  <c r="BK361"/>
  <c r="CA360"/>
  <c r="BW360"/>
  <c r="BS360"/>
  <c r="BO360"/>
  <c r="BK360"/>
  <c r="CA359"/>
  <c r="BW359"/>
  <c r="BS359"/>
  <c r="BO359"/>
  <c r="BK359"/>
  <c r="CA358"/>
  <c r="BW358"/>
  <c r="BS358"/>
  <c r="BO358"/>
  <c r="BK358"/>
  <c r="CA357"/>
  <c r="BW357"/>
  <c r="BS357"/>
  <c r="BO357"/>
  <c r="BK357"/>
  <c r="CA356"/>
  <c r="BW356"/>
  <c r="BS356"/>
  <c r="BO356"/>
  <c r="BK356"/>
  <c r="CA355"/>
  <c r="BW355"/>
  <c r="BS355"/>
  <c r="BO355"/>
  <c r="BK355"/>
  <c r="CA354"/>
  <c r="BW354"/>
  <c r="BS354"/>
  <c r="BO354"/>
  <c r="BK354"/>
  <c r="CA353"/>
  <c r="BW353"/>
  <c r="BS353"/>
  <c r="BO353"/>
  <c r="BK353"/>
  <c r="CA352"/>
  <c r="BW352"/>
  <c r="BS352"/>
  <c r="BO352"/>
  <c r="BK352"/>
  <c r="CA351"/>
  <c r="BW351"/>
  <c r="BS351"/>
  <c r="BO351"/>
  <c r="BK351"/>
  <c r="CA350"/>
  <c r="BW350"/>
  <c r="BS350"/>
  <c r="BO350"/>
  <c r="BK350"/>
  <c r="CA349"/>
  <c r="BW349"/>
  <c r="BS349"/>
  <c r="BO349"/>
  <c r="BK349"/>
  <c r="CA348"/>
  <c r="BW348"/>
  <c r="BS348"/>
  <c r="BO348"/>
  <c r="BK348"/>
  <c r="CA347"/>
  <c r="BW347"/>
  <c r="BS347"/>
  <c r="BO347"/>
  <c r="BK347"/>
  <c r="CA346"/>
  <c r="BW346"/>
  <c r="BS346"/>
  <c r="BO346"/>
  <c r="BK346"/>
  <c r="CA345"/>
  <c r="BW345"/>
  <c r="BS345"/>
  <c r="BO345"/>
  <c r="BK345"/>
  <c r="CA344"/>
  <c r="BW344"/>
  <c r="BS344"/>
  <c r="BO344"/>
  <c r="BK344"/>
  <c r="CA343"/>
  <c r="BW343"/>
  <c r="BS343"/>
  <c r="BO343"/>
  <c r="BK343"/>
  <c r="CA342"/>
  <c r="BW342"/>
  <c r="BS342"/>
  <c r="BO342"/>
  <c r="BK342"/>
  <c r="CA341"/>
  <c r="BW341"/>
  <c r="BS341"/>
  <c r="BO341"/>
  <c r="BK341"/>
  <c r="CA340"/>
  <c r="BW340"/>
  <c r="BS340"/>
  <c r="BO340"/>
  <c r="BK340"/>
  <c r="CA339"/>
  <c r="BW339"/>
  <c r="BS339"/>
  <c r="BO339"/>
  <c r="BK339"/>
  <c r="CA338"/>
  <c r="BW338"/>
  <c r="BS338"/>
  <c r="BO338"/>
  <c r="BK338"/>
  <c r="CA337"/>
  <c r="BW337"/>
  <c r="BS337"/>
  <c r="BO337"/>
  <c r="BK337"/>
  <c r="CA336"/>
  <c r="BW336"/>
  <c r="BS336"/>
  <c r="BO336"/>
  <c r="BK336"/>
  <c r="CA335"/>
  <c r="BW335"/>
  <c r="BS335"/>
  <c r="BO335"/>
  <c r="BK335"/>
  <c r="CA334"/>
  <c r="BW334"/>
  <c r="BS334"/>
  <c r="BO334"/>
  <c r="BK334"/>
  <c r="CA333"/>
  <c r="BW333"/>
  <c r="BS333"/>
  <c r="BO333"/>
  <c r="BK333"/>
  <c r="CA332"/>
  <c r="BW332"/>
  <c r="BS332"/>
  <c r="BO332"/>
  <c r="BK332"/>
  <c r="CA331"/>
  <c r="BW331"/>
  <c r="BS331"/>
  <c r="BO331"/>
  <c r="BK331"/>
  <c r="CA330"/>
  <c r="BW330"/>
  <c r="BS330"/>
  <c r="BO330"/>
  <c r="BK330"/>
  <c r="CA329"/>
  <c r="BW329"/>
  <c r="BS329"/>
  <c r="BO329"/>
  <c r="BK329"/>
  <c r="CA328"/>
  <c r="BW328"/>
  <c r="BS328"/>
  <c r="BO328"/>
  <c r="BK328"/>
  <c r="CA327"/>
  <c r="BW327"/>
  <c r="BS327"/>
  <c r="BO327"/>
  <c r="BK327"/>
  <c r="CA326"/>
  <c r="BW326"/>
  <c r="BS326"/>
  <c r="BO326"/>
  <c r="BK326"/>
  <c r="CA325"/>
  <c r="BW325"/>
  <c r="BS325"/>
  <c r="BO325"/>
  <c r="BK325"/>
  <c r="CA324"/>
  <c r="BW324"/>
  <c r="BS324"/>
  <c r="BO324"/>
  <c r="BK324"/>
  <c r="CA323"/>
  <c r="BW323"/>
  <c r="BS323"/>
  <c r="BO323"/>
  <c r="BK323"/>
  <c r="CA322"/>
  <c r="BW322"/>
  <c r="BS322"/>
  <c r="BO322"/>
  <c r="BK322"/>
  <c r="CA321"/>
  <c r="BW321"/>
  <c r="BS321"/>
  <c r="BO321"/>
  <c r="BK321"/>
  <c r="CA320"/>
  <c r="BW320"/>
  <c r="BS320"/>
  <c r="BO320"/>
  <c r="BK320"/>
  <c r="CA319"/>
  <c r="BW319"/>
  <c r="BS319"/>
  <c r="BO319"/>
  <c r="BK319"/>
  <c r="CA318"/>
  <c r="BW318"/>
  <c r="BS318"/>
  <c r="BO318"/>
  <c r="BK318"/>
  <c r="CA317"/>
  <c r="BW317"/>
  <c r="BS317"/>
  <c r="BO317"/>
  <c r="BK317"/>
  <c r="CA316"/>
  <c r="BW316"/>
  <c r="BS316"/>
  <c r="BO316"/>
  <c r="BK316"/>
  <c r="CA315"/>
  <c r="BW315"/>
  <c r="BS315"/>
  <c r="BO315"/>
  <c r="BK315"/>
  <c r="CA314"/>
  <c r="BW314"/>
  <c r="BS314"/>
  <c r="BO314"/>
  <c r="BK314"/>
  <c r="CA313"/>
  <c r="BW313"/>
  <c r="BS313"/>
  <c r="BO313"/>
  <c r="BK313"/>
  <c r="CA312"/>
  <c r="BW312"/>
  <c r="BS312"/>
  <c r="BO312"/>
  <c r="BK312"/>
  <c r="CA311"/>
  <c r="BW311"/>
  <c r="BS311"/>
  <c r="BO311"/>
  <c r="BK311"/>
  <c r="CA310"/>
  <c r="BW310"/>
  <c r="BS310"/>
  <c r="BO310"/>
  <c r="BK310"/>
  <c r="CA309"/>
  <c r="BW309"/>
  <c r="BS309"/>
  <c r="BO309"/>
  <c r="BK309"/>
  <c r="CA308"/>
  <c r="BW308"/>
  <c r="BS308"/>
  <c r="BO308"/>
  <c r="BK308"/>
  <c r="CA307"/>
  <c r="BW307"/>
  <c r="BS307"/>
  <c r="BO307"/>
  <c r="BK307"/>
  <c r="CA306"/>
  <c r="BW306"/>
  <c r="BS306"/>
  <c r="BO306"/>
  <c r="BK306"/>
  <c r="CA305"/>
  <c r="BW305"/>
  <c r="BS305"/>
  <c r="BO305"/>
  <c r="BK305"/>
  <c r="CA304"/>
  <c r="BW304"/>
  <c r="BS304"/>
  <c r="BO304"/>
  <c r="BK304"/>
  <c r="CA303"/>
  <c r="BW303"/>
  <c r="BS303"/>
  <c r="BO303"/>
  <c r="BK303"/>
  <c r="CA302"/>
  <c r="BW302"/>
  <c r="BS302"/>
  <c r="BO302"/>
  <c r="BK302"/>
  <c r="CA301"/>
  <c r="BW301"/>
  <c r="BS301"/>
  <c r="BO301"/>
  <c r="BK301"/>
  <c r="CA300"/>
  <c r="BW300"/>
  <c r="BS300"/>
  <c r="BO300"/>
  <c r="BK300"/>
  <c r="CA299"/>
  <c r="BW299"/>
  <c r="BS299"/>
  <c r="BO299"/>
  <c r="BK299"/>
  <c r="CA298"/>
  <c r="BW298"/>
  <c r="BS298"/>
  <c r="BO298"/>
  <c r="BK298"/>
  <c r="CA297"/>
  <c r="BW297"/>
  <c r="BS297"/>
  <c r="BO297"/>
  <c r="BK297"/>
  <c r="CA296"/>
  <c r="BW296"/>
  <c r="BS296"/>
  <c r="BO296"/>
  <c r="BK296"/>
  <c r="CA295"/>
  <c r="BW295"/>
  <c r="BS295"/>
  <c r="BO295"/>
  <c r="BK295"/>
  <c r="CA294"/>
  <c r="BW294"/>
  <c r="BS294"/>
  <c r="BO294"/>
  <c r="BK294"/>
  <c r="CA293"/>
  <c r="BW293"/>
  <c r="BS293"/>
  <c r="BO293"/>
  <c r="BK293"/>
  <c r="CA292"/>
  <c r="BW292"/>
  <c r="BS292"/>
  <c r="BO292"/>
  <c r="BK292"/>
  <c r="CA291"/>
  <c r="BW291"/>
  <c r="BS291"/>
  <c r="BO291"/>
  <c r="BK291"/>
  <c r="CA290"/>
  <c r="BW290"/>
  <c r="BS290"/>
  <c r="BO290"/>
  <c r="BK290"/>
  <c r="CA289"/>
  <c r="BW289"/>
  <c r="BS289"/>
  <c r="BO289"/>
  <c r="BK289"/>
  <c r="CA288"/>
  <c r="BW288"/>
  <c r="BS288"/>
  <c r="BO288"/>
  <c r="BK288"/>
  <c r="CA287"/>
  <c r="BW287"/>
  <c r="BS287"/>
  <c r="BO287"/>
  <c r="BK287"/>
  <c r="CA286"/>
  <c r="BW286"/>
  <c r="BS286"/>
  <c r="BO286"/>
  <c r="BK286"/>
  <c r="CA285"/>
  <c r="BW285"/>
  <c r="BS285"/>
  <c r="BO285"/>
  <c r="BK285"/>
  <c r="CA284"/>
  <c r="BW284"/>
  <c r="BS284"/>
  <c r="BO284"/>
  <c r="BK284"/>
  <c r="CA283"/>
  <c r="BW283"/>
  <c r="BS283"/>
  <c r="BO283"/>
  <c r="BK283"/>
  <c r="CA282"/>
  <c r="BW282"/>
  <c r="BS282"/>
  <c r="BO282"/>
  <c r="BK282"/>
  <c r="CA281"/>
  <c r="BW281"/>
  <c r="BS281"/>
  <c r="BO281"/>
  <c r="BK281"/>
  <c r="CA280"/>
  <c r="BW280"/>
  <c r="BS280"/>
  <c r="BO280"/>
  <c r="BK280"/>
  <c r="CA279"/>
  <c r="BW279"/>
  <c r="BS279"/>
  <c r="BO279"/>
  <c r="BK279"/>
  <c r="CA278"/>
  <c r="BW278"/>
  <c r="BS278"/>
  <c r="BO278"/>
  <c r="BK278"/>
  <c r="CA277"/>
  <c r="BW277"/>
  <c r="BS277"/>
  <c r="BO277"/>
  <c r="BK277"/>
  <c r="CA276"/>
  <c r="BW276"/>
  <c r="BS276"/>
  <c r="BO276"/>
  <c r="BK276"/>
  <c r="CA275"/>
  <c r="BW275"/>
  <c r="BS275"/>
  <c r="BO275"/>
  <c r="BK275"/>
  <c r="CA274"/>
  <c r="BW274"/>
  <c r="BS274"/>
  <c r="BO274"/>
  <c r="BK274"/>
  <c r="CA273"/>
  <c r="BW273"/>
  <c r="BS273"/>
  <c r="BO273"/>
  <c r="BK273"/>
  <c r="CA272"/>
  <c r="BW272"/>
  <c r="BS272"/>
  <c r="BO272"/>
  <c r="BK272"/>
  <c r="CA271"/>
  <c r="BW271"/>
  <c r="BS271"/>
  <c r="BO271"/>
  <c r="BK271"/>
  <c r="CA270"/>
  <c r="BW270"/>
  <c r="BS270"/>
  <c r="BO270"/>
  <c r="BK270"/>
  <c r="CA269"/>
  <c r="BW269"/>
  <c r="BS269"/>
  <c r="BO269"/>
  <c r="BK269"/>
  <c r="CA268"/>
  <c r="BW268"/>
  <c r="BY476"/>
  <c r="BQ476"/>
  <c r="BI476"/>
  <c r="BU475"/>
  <c r="BM475"/>
  <c r="BY474"/>
  <c r="BQ474"/>
  <c r="BI474"/>
  <c r="BU473"/>
  <c r="BM473"/>
  <c r="BY472"/>
  <c r="BQ472"/>
  <c r="BI472"/>
  <c r="BU471"/>
  <c r="BM471"/>
  <c r="BY470"/>
  <c r="BQ470"/>
  <c r="BI470"/>
  <c r="BX469"/>
  <c r="BT469"/>
  <c r="BP469"/>
  <c r="BL469"/>
  <c r="BH469"/>
  <c r="BX468"/>
  <c r="BT468"/>
  <c r="BP468"/>
  <c r="BL468"/>
  <c r="BH468"/>
  <c r="BX467"/>
  <c r="BT467"/>
  <c r="BP467"/>
  <c r="BL467"/>
  <c r="BH467"/>
  <c r="BX466"/>
  <c r="BT466"/>
  <c r="BP466"/>
  <c r="BL466"/>
  <c r="BH466"/>
  <c r="BX465"/>
  <c r="BT465"/>
  <c r="BP465"/>
  <c r="BL465"/>
  <c r="BH465"/>
  <c r="BX464"/>
  <c r="BT464"/>
  <c r="BP464"/>
  <c r="BL464"/>
  <c r="BH464"/>
  <c r="BX463"/>
  <c r="BT463"/>
  <c r="BP463"/>
  <c r="BL463"/>
  <c r="BH463"/>
  <c r="BX462"/>
  <c r="BT462"/>
  <c r="BP462"/>
  <c r="BL462"/>
  <c r="BH462"/>
  <c r="BX461"/>
  <c r="BT461"/>
  <c r="BP461"/>
  <c r="BL461"/>
  <c r="BH461"/>
  <c r="BX460"/>
  <c r="BT460"/>
  <c r="BP460"/>
  <c r="BL460"/>
  <c r="BH460"/>
  <c r="BX459"/>
  <c r="BT459"/>
  <c r="BP459"/>
  <c r="BL459"/>
  <c r="BH459"/>
  <c r="BX458"/>
  <c r="BT458"/>
  <c r="BP458"/>
  <c r="BL458"/>
  <c r="BH458"/>
  <c r="BX457"/>
  <c r="BT457"/>
  <c r="BP457"/>
  <c r="BL457"/>
  <c r="BH457"/>
  <c r="BX456"/>
  <c r="BT456"/>
  <c r="BP456"/>
  <c r="BL456"/>
  <c r="BH456"/>
  <c r="BX455"/>
  <c r="BT455"/>
  <c r="BP455"/>
  <c r="BL455"/>
  <c r="BH455"/>
  <c r="BX454"/>
  <c r="BT454"/>
  <c r="BP454"/>
  <c r="BL454"/>
  <c r="BH454"/>
  <c r="BX453"/>
  <c r="BT453"/>
  <c r="BP453"/>
  <c r="BL453"/>
  <c r="BH453"/>
  <c r="BX452"/>
  <c r="BT452"/>
  <c r="BP452"/>
  <c r="BL452"/>
  <c r="BH452"/>
  <c r="BX451"/>
  <c r="BT451"/>
  <c r="BP451"/>
  <c r="BL451"/>
  <c r="BH451"/>
  <c r="BX450"/>
  <c r="BT450"/>
  <c r="BP450"/>
  <c r="BL450"/>
  <c r="BH450"/>
  <c r="BX449"/>
  <c r="BT449"/>
  <c r="BP449"/>
  <c r="BL449"/>
  <c r="BH449"/>
  <c r="BX448"/>
  <c r="BT448"/>
  <c r="BP448"/>
  <c r="BL448"/>
  <c r="BH448"/>
  <c r="BX447"/>
  <c r="BT447"/>
  <c r="BP447"/>
  <c r="BL447"/>
  <c r="BH447"/>
  <c r="BX446"/>
  <c r="BT446"/>
  <c r="BP446"/>
  <c r="BL446"/>
  <c r="BH446"/>
  <c r="BX445"/>
  <c r="BT445"/>
  <c r="BP445"/>
  <c r="BL445"/>
  <c r="BH445"/>
  <c r="BX444"/>
  <c r="BT444"/>
  <c r="BP444"/>
  <c r="BL444"/>
  <c r="BH444"/>
  <c r="BX443"/>
  <c r="BT443"/>
  <c r="BP443"/>
  <c r="BL443"/>
  <c r="BH443"/>
  <c r="BX442"/>
  <c r="BT442"/>
  <c r="BP442"/>
  <c r="BL442"/>
  <c r="BH442"/>
  <c r="BX441"/>
  <c r="BT441"/>
  <c r="BP441"/>
  <c r="BL441"/>
  <c r="BH441"/>
  <c r="BX440"/>
  <c r="BT440"/>
  <c r="BP440"/>
  <c r="BL440"/>
  <c r="BH440"/>
  <c r="BX439"/>
  <c r="BT439"/>
  <c r="BP439"/>
  <c r="BL439"/>
  <c r="BH439"/>
  <c r="BX438"/>
  <c r="BT438"/>
  <c r="BP438"/>
  <c r="BL438"/>
  <c r="BH438"/>
  <c r="BX437"/>
  <c r="BT437"/>
  <c r="BP437"/>
  <c r="BL437"/>
  <c r="BH437"/>
  <c r="BX436"/>
  <c r="BT436"/>
  <c r="BP436"/>
  <c r="BL436"/>
  <c r="BH436"/>
  <c r="BX435"/>
  <c r="BT435"/>
  <c r="BP435"/>
  <c r="BL435"/>
  <c r="BH435"/>
  <c r="BX434"/>
  <c r="BT434"/>
  <c r="BP434"/>
  <c r="BL434"/>
  <c r="BH434"/>
  <c r="BX433"/>
  <c r="BT433"/>
  <c r="BP433"/>
  <c r="BL433"/>
  <c r="BH433"/>
  <c r="BX432"/>
  <c r="BT432"/>
  <c r="BP432"/>
  <c r="BL432"/>
  <c r="BH432"/>
  <c r="BX431"/>
  <c r="BT431"/>
  <c r="BP431"/>
  <c r="BL431"/>
  <c r="BH431"/>
  <c r="BX430"/>
  <c r="BT430"/>
  <c r="BP430"/>
  <c r="BL430"/>
  <c r="BH430"/>
  <c r="BX429"/>
  <c r="BT429"/>
  <c r="BP429"/>
  <c r="BL429"/>
  <c r="BH429"/>
  <c r="BX428"/>
  <c r="BT428"/>
  <c r="BP428"/>
  <c r="BL428"/>
  <c r="BH428"/>
  <c r="BX427"/>
  <c r="BT427"/>
  <c r="BP427"/>
  <c r="BL427"/>
  <c r="BH427"/>
  <c r="BX426"/>
  <c r="BT426"/>
  <c r="BP426"/>
  <c r="BL426"/>
  <c r="BH426"/>
  <c r="BX425"/>
  <c r="BT425"/>
  <c r="BP425"/>
  <c r="BL425"/>
  <c r="BH425"/>
  <c r="BX424"/>
  <c r="BT424"/>
  <c r="BP424"/>
  <c r="BL424"/>
  <c r="BH424"/>
  <c r="BX423"/>
  <c r="BT423"/>
  <c r="BP423"/>
  <c r="BL423"/>
  <c r="BH423"/>
  <c r="BX422"/>
  <c r="BT422"/>
  <c r="BP422"/>
  <c r="BL422"/>
  <c r="BH422"/>
  <c r="BX421"/>
  <c r="BT421"/>
  <c r="BP421"/>
  <c r="BL421"/>
  <c r="BH421"/>
  <c r="BX420"/>
  <c r="BT420"/>
  <c r="BP420"/>
  <c r="BL420"/>
  <c r="BH420"/>
  <c r="BX419"/>
  <c r="BT419"/>
  <c r="BP419"/>
  <c r="BL419"/>
  <c r="BH419"/>
  <c r="BX418"/>
  <c r="BT418"/>
  <c r="BP418"/>
  <c r="BL418"/>
  <c r="BH418"/>
  <c r="BX417"/>
  <c r="BT417"/>
  <c r="BP417"/>
  <c r="BL417"/>
  <c r="BH417"/>
  <c r="BX416"/>
  <c r="BT416"/>
  <c r="BP416"/>
  <c r="BL416"/>
  <c r="BH416"/>
  <c r="BX415"/>
  <c r="BT415"/>
  <c r="BP415"/>
  <c r="BL415"/>
  <c r="BH415"/>
  <c r="BX414"/>
  <c r="BT414"/>
  <c r="BP414"/>
  <c r="BL414"/>
  <c r="BH414"/>
  <c r="BX413"/>
  <c r="BT413"/>
  <c r="BP413"/>
  <c r="BL413"/>
  <c r="BH413"/>
  <c r="BX412"/>
  <c r="BT412"/>
  <c r="BP412"/>
  <c r="BL412"/>
  <c r="BH412"/>
  <c r="BX411"/>
  <c r="BT411"/>
  <c r="BP411"/>
  <c r="BL411"/>
  <c r="BH411"/>
  <c r="BX410"/>
  <c r="BT410"/>
  <c r="BP410"/>
  <c r="BL410"/>
  <c r="BH410"/>
  <c r="BX409"/>
  <c r="BT409"/>
  <c r="BP409"/>
  <c r="BL409"/>
  <c r="BH409"/>
  <c r="BX408"/>
  <c r="BT408"/>
  <c r="BP408"/>
  <c r="BL408"/>
  <c r="BH408"/>
  <c r="BX407"/>
  <c r="BT407"/>
  <c r="BP407"/>
  <c r="BL407"/>
  <c r="BH407"/>
  <c r="BX406"/>
  <c r="BT406"/>
  <c r="BP406"/>
  <c r="BL406"/>
  <c r="BH406"/>
  <c r="BX405"/>
  <c r="BT405"/>
  <c r="BP405"/>
  <c r="BL405"/>
  <c r="BH405"/>
  <c r="BX404"/>
  <c r="BT404"/>
  <c r="BP404"/>
  <c r="BL404"/>
  <c r="BH404"/>
  <c r="BX403"/>
  <c r="BT403"/>
  <c r="BP403"/>
  <c r="BL403"/>
  <c r="BH403"/>
  <c r="BX402"/>
  <c r="BT402"/>
  <c r="BP402"/>
  <c r="BL402"/>
  <c r="BH402"/>
  <c r="BX401"/>
  <c r="BT401"/>
  <c r="BP401"/>
  <c r="BL401"/>
  <c r="BH401"/>
  <c r="BX400"/>
  <c r="BT400"/>
  <c r="BP400"/>
  <c r="BL400"/>
  <c r="BH400"/>
  <c r="BX399"/>
  <c r="BT399"/>
  <c r="BP399"/>
  <c r="BL399"/>
  <c r="BH399"/>
  <c r="BX398"/>
  <c r="BT398"/>
  <c r="BP398"/>
  <c r="BL398"/>
  <c r="BH398"/>
  <c r="BX397"/>
  <c r="BT397"/>
  <c r="BP397"/>
  <c r="BL397"/>
  <c r="BH397"/>
  <c r="BX396"/>
  <c r="BT396"/>
  <c r="BP396"/>
  <c r="BL396"/>
  <c r="BH396"/>
  <c r="BX395"/>
  <c r="BT395"/>
  <c r="BP395"/>
  <c r="BL395"/>
  <c r="BH395"/>
  <c r="BX394"/>
  <c r="BT394"/>
  <c r="BP394"/>
  <c r="BL394"/>
  <c r="BH394"/>
  <c r="BX393"/>
  <c r="BT393"/>
  <c r="BP393"/>
  <c r="BL393"/>
  <c r="BH393"/>
  <c r="BX392"/>
  <c r="BT392"/>
  <c r="BP392"/>
  <c r="BL392"/>
  <c r="BH392"/>
  <c r="BX391"/>
  <c r="BT391"/>
  <c r="BP391"/>
  <c r="BL391"/>
  <c r="BH391"/>
  <c r="BX390"/>
  <c r="BT390"/>
  <c r="BP390"/>
  <c r="BL390"/>
  <c r="BH390"/>
  <c r="BX389"/>
  <c r="BT389"/>
  <c r="BP389"/>
  <c r="BL389"/>
  <c r="BH389"/>
  <c r="BX388"/>
  <c r="BT388"/>
  <c r="BP388"/>
  <c r="BL388"/>
  <c r="BH388"/>
  <c r="BX387"/>
  <c r="BT387"/>
  <c r="BP387"/>
  <c r="BL387"/>
  <c r="BH387"/>
  <c r="BX386"/>
  <c r="BT386"/>
  <c r="BP386"/>
  <c r="BL386"/>
  <c r="BH386"/>
  <c r="BX385"/>
  <c r="BT385"/>
  <c r="BP385"/>
  <c r="BL385"/>
  <c r="BH385"/>
  <c r="BX384"/>
  <c r="BT384"/>
  <c r="BP384"/>
  <c r="BL384"/>
  <c r="BH384"/>
  <c r="BX383"/>
  <c r="BT383"/>
  <c r="BP383"/>
  <c r="BL383"/>
  <c r="BH383"/>
  <c r="BX382"/>
  <c r="BT382"/>
  <c r="BP382"/>
  <c r="BL382"/>
  <c r="BH382"/>
  <c r="BX381"/>
  <c r="BT381"/>
  <c r="BP381"/>
  <c r="BL381"/>
  <c r="BH381"/>
  <c r="BX380"/>
  <c r="BT380"/>
  <c r="BP380"/>
  <c r="BL380"/>
  <c r="BH380"/>
  <c r="BX379"/>
  <c r="BT379"/>
  <c r="BP379"/>
  <c r="BL379"/>
  <c r="BH379"/>
  <c r="BX378"/>
  <c r="BT378"/>
  <c r="BP378"/>
  <c r="BL378"/>
  <c r="BH378"/>
  <c r="BX377"/>
  <c r="BT377"/>
  <c r="BP377"/>
  <c r="BL377"/>
  <c r="BH377"/>
  <c r="BX376"/>
  <c r="BT376"/>
  <c r="BP376"/>
  <c r="BL376"/>
  <c r="BH376"/>
  <c r="BX375"/>
  <c r="BT375"/>
  <c r="BP375"/>
  <c r="BL375"/>
  <c r="BH375"/>
  <c r="BX374"/>
  <c r="BT374"/>
  <c r="BP374"/>
  <c r="BL374"/>
  <c r="BH374"/>
  <c r="BX373"/>
  <c r="BT373"/>
  <c r="BP373"/>
  <c r="BL373"/>
  <c r="BH373"/>
  <c r="BX372"/>
  <c r="BT372"/>
  <c r="BP372"/>
  <c r="BL372"/>
  <c r="BH372"/>
  <c r="BX371"/>
  <c r="BT371"/>
  <c r="BP371"/>
  <c r="BL371"/>
  <c r="BH371"/>
  <c r="BX370"/>
  <c r="BT370"/>
  <c r="BP370"/>
  <c r="BL370"/>
  <c r="BH370"/>
  <c r="BX369"/>
  <c r="BT369"/>
  <c r="BP369"/>
  <c r="BL369"/>
  <c r="BH369"/>
  <c r="BX368"/>
  <c r="BT368"/>
  <c r="BP368"/>
  <c r="BL368"/>
  <c r="BH368"/>
  <c r="BX367"/>
  <c r="BT367"/>
  <c r="BP367"/>
  <c r="BL367"/>
  <c r="BH367"/>
  <c r="BX366"/>
  <c r="BT366"/>
  <c r="BP366"/>
  <c r="BL366"/>
  <c r="BH366"/>
  <c r="BX365"/>
  <c r="BT365"/>
  <c r="BP365"/>
  <c r="BL365"/>
  <c r="BH365"/>
  <c r="BX364"/>
  <c r="BT364"/>
  <c r="BP364"/>
  <c r="BL364"/>
  <c r="BH364"/>
  <c r="BX363"/>
  <c r="BT363"/>
  <c r="BP363"/>
  <c r="BL363"/>
  <c r="BH363"/>
  <c r="BX362"/>
  <c r="BT362"/>
  <c r="BP362"/>
  <c r="BL362"/>
  <c r="BH362"/>
  <c r="BX361"/>
  <c r="BT361"/>
  <c r="BP361"/>
  <c r="BL361"/>
  <c r="BH361"/>
  <c r="BX360"/>
  <c r="BT360"/>
  <c r="BP360"/>
  <c r="BL360"/>
  <c r="BH360"/>
  <c r="BX359"/>
  <c r="BT359"/>
  <c r="BP359"/>
  <c r="BL359"/>
  <c r="BH359"/>
  <c r="BX358"/>
  <c r="BT358"/>
  <c r="BP358"/>
  <c r="BL358"/>
  <c r="BH358"/>
  <c r="BX357"/>
  <c r="BT357"/>
  <c r="BP357"/>
  <c r="BL357"/>
  <c r="BH357"/>
  <c r="BX356"/>
  <c r="BT356"/>
  <c r="BP356"/>
  <c r="BL356"/>
  <c r="BH356"/>
  <c r="BX355"/>
  <c r="BT355"/>
  <c r="BP355"/>
  <c r="BL355"/>
  <c r="BH355"/>
  <c r="BX354"/>
  <c r="BT354"/>
  <c r="BP354"/>
  <c r="BL354"/>
  <c r="BH354"/>
  <c r="BX353"/>
  <c r="BT353"/>
  <c r="BP353"/>
  <c r="BL353"/>
  <c r="BH353"/>
  <c r="BX352"/>
  <c r="BT352"/>
  <c r="BP352"/>
  <c r="BL352"/>
  <c r="BH352"/>
  <c r="BX351"/>
  <c r="BT351"/>
  <c r="BP351"/>
  <c r="BL351"/>
  <c r="BH351"/>
  <c r="BX350"/>
  <c r="BT350"/>
  <c r="BP350"/>
  <c r="BL350"/>
  <c r="BH350"/>
  <c r="BX349"/>
  <c r="BT349"/>
  <c r="BP349"/>
  <c r="BL349"/>
  <c r="BH349"/>
  <c r="BX348"/>
  <c r="BT348"/>
  <c r="BP348"/>
  <c r="BL348"/>
  <c r="BH348"/>
  <c r="BX347"/>
  <c r="BT347"/>
  <c r="BP347"/>
  <c r="BL347"/>
  <c r="BH347"/>
  <c r="BX346"/>
  <c r="BT346"/>
  <c r="BP346"/>
  <c r="BL346"/>
  <c r="BH346"/>
  <c r="BX345"/>
  <c r="BT345"/>
  <c r="BP345"/>
  <c r="BL345"/>
  <c r="BH345"/>
  <c r="BX344"/>
  <c r="BT344"/>
  <c r="BP344"/>
  <c r="BL344"/>
  <c r="BH344"/>
  <c r="BX343"/>
  <c r="BT343"/>
  <c r="BP343"/>
  <c r="BL343"/>
  <c r="BH343"/>
  <c r="BX342"/>
  <c r="BT342"/>
  <c r="BP342"/>
  <c r="BL342"/>
  <c r="BH342"/>
  <c r="BX341"/>
  <c r="BT341"/>
  <c r="BP341"/>
  <c r="BL341"/>
  <c r="BH341"/>
  <c r="BX340"/>
  <c r="BT340"/>
  <c r="BP340"/>
  <c r="BL340"/>
  <c r="BH340"/>
  <c r="BX339"/>
  <c r="BT339"/>
  <c r="BP339"/>
  <c r="BL339"/>
  <c r="BH339"/>
  <c r="BX338"/>
  <c r="BT338"/>
  <c r="BP338"/>
  <c r="BL338"/>
  <c r="BH338"/>
  <c r="BX337"/>
  <c r="BT337"/>
  <c r="BP337"/>
  <c r="BL337"/>
  <c r="BH337"/>
  <c r="BX336"/>
  <c r="BT336"/>
  <c r="BP336"/>
  <c r="BL336"/>
  <c r="BH336"/>
  <c r="BX335"/>
  <c r="BT335"/>
  <c r="BP335"/>
  <c r="BL335"/>
  <c r="BH335"/>
  <c r="BX334"/>
  <c r="BT334"/>
  <c r="BP334"/>
  <c r="BL334"/>
  <c r="BH334"/>
  <c r="BX333"/>
  <c r="BT333"/>
  <c r="BP333"/>
  <c r="BL333"/>
  <c r="BH333"/>
  <c r="BX332"/>
  <c r="BT332"/>
  <c r="BP332"/>
  <c r="BL332"/>
  <c r="BH332"/>
  <c r="BX331"/>
  <c r="BT331"/>
  <c r="BP331"/>
  <c r="BL331"/>
  <c r="BH331"/>
  <c r="BX330"/>
  <c r="BT330"/>
  <c r="BP330"/>
  <c r="BL330"/>
  <c r="BH330"/>
  <c r="BX329"/>
  <c r="BT329"/>
  <c r="BP329"/>
  <c r="BL329"/>
  <c r="BH329"/>
  <c r="BX328"/>
  <c r="BT328"/>
  <c r="BP328"/>
  <c r="BL328"/>
  <c r="BH328"/>
  <c r="BX327"/>
  <c r="BT327"/>
  <c r="BP327"/>
  <c r="BL327"/>
  <c r="BH327"/>
  <c r="BX326"/>
  <c r="BT326"/>
  <c r="BP326"/>
  <c r="BL326"/>
  <c r="BH326"/>
  <c r="BX325"/>
  <c r="BT325"/>
  <c r="BP325"/>
  <c r="BL325"/>
  <c r="BH325"/>
  <c r="BX324"/>
  <c r="BT324"/>
  <c r="BP324"/>
  <c r="BL324"/>
  <c r="BH324"/>
  <c r="BX323"/>
  <c r="BT323"/>
  <c r="BP323"/>
  <c r="BL323"/>
  <c r="BH323"/>
  <c r="BX322"/>
  <c r="BT322"/>
  <c r="BP322"/>
  <c r="BL322"/>
  <c r="BH322"/>
  <c r="BX321"/>
  <c r="BT321"/>
  <c r="BP321"/>
  <c r="BL321"/>
  <c r="BH321"/>
  <c r="BX320"/>
  <c r="BT320"/>
  <c r="BP320"/>
  <c r="BL320"/>
  <c r="BH320"/>
  <c r="BX319"/>
  <c r="BT319"/>
  <c r="BP319"/>
  <c r="BL319"/>
  <c r="BH319"/>
  <c r="BX318"/>
  <c r="BT318"/>
  <c r="BP318"/>
  <c r="BL318"/>
  <c r="BH318"/>
  <c r="BX317"/>
  <c r="BT317"/>
  <c r="BP317"/>
  <c r="BL317"/>
  <c r="BH317"/>
  <c r="BX316"/>
  <c r="BT316"/>
  <c r="BP316"/>
  <c r="BL316"/>
  <c r="BH316"/>
  <c r="BX315"/>
  <c r="BT315"/>
  <c r="BP315"/>
  <c r="BL315"/>
  <c r="BH315"/>
  <c r="BX314"/>
  <c r="BT314"/>
  <c r="BP314"/>
  <c r="BL314"/>
  <c r="BH314"/>
  <c r="BX313"/>
  <c r="BT313"/>
  <c r="BP313"/>
  <c r="BL313"/>
  <c r="BH313"/>
  <c r="BX312"/>
  <c r="BT312"/>
  <c r="BP312"/>
  <c r="BL312"/>
  <c r="BH312"/>
  <c r="BX311"/>
  <c r="BT311"/>
  <c r="BP311"/>
  <c r="BL311"/>
  <c r="BH311"/>
  <c r="BX310"/>
  <c r="BT310"/>
  <c r="BP310"/>
  <c r="BL310"/>
  <c r="BH310"/>
  <c r="BX309"/>
  <c r="BT309"/>
  <c r="BP309"/>
  <c r="BL309"/>
  <c r="BH309"/>
  <c r="BX308"/>
  <c r="BT308"/>
  <c r="BP308"/>
  <c r="BL308"/>
  <c r="BH308"/>
  <c r="BX307"/>
  <c r="BT307"/>
  <c r="BP307"/>
  <c r="BL307"/>
  <c r="BH307"/>
  <c r="BX306"/>
  <c r="BT306"/>
  <c r="BP306"/>
  <c r="BL306"/>
  <c r="BH306"/>
  <c r="BX305"/>
  <c r="BT305"/>
  <c r="BP305"/>
  <c r="BL305"/>
  <c r="BH305"/>
  <c r="BX304"/>
  <c r="BT304"/>
  <c r="BP304"/>
  <c r="BL304"/>
  <c r="BH304"/>
  <c r="BX303"/>
  <c r="BT303"/>
  <c r="BP303"/>
  <c r="BL303"/>
  <c r="BH303"/>
  <c r="BX302"/>
  <c r="BT302"/>
  <c r="BP302"/>
  <c r="BL302"/>
  <c r="BH302"/>
  <c r="BX301"/>
  <c r="BT301"/>
  <c r="BP301"/>
  <c r="BL301"/>
  <c r="BH301"/>
  <c r="BX300"/>
  <c r="BT300"/>
  <c r="BP300"/>
  <c r="BL300"/>
  <c r="BH300"/>
  <c r="BX299"/>
  <c r="BT299"/>
  <c r="BP299"/>
  <c r="BL299"/>
  <c r="BH299"/>
  <c r="BX298"/>
  <c r="BT298"/>
  <c r="BP298"/>
  <c r="BL298"/>
  <c r="BH298"/>
  <c r="BX297"/>
  <c r="BT297"/>
  <c r="BP297"/>
  <c r="BL297"/>
  <c r="BH297"/>
  <c r="BX296"/>
  <c r="BT296"/>
  <c r="BP296"/>
  <c r="BL296"/>
  <c r="BH296"/>
  <c r="BX295"/>
  <c r="BT295"/>
  <c r="BP295"/>
  <c r="BL295"/>
  <c r="BH295"/>
  <c r="BX294"/>
  <c r="BT294"/>
  <c r="BP294"/>
  <c r="BL294"/>
  <c r="BH294"/>
  <c r="BX293"/>
  <c r="BT293"/>
  <c r="BP293"/>
  <c r="BL293"/>
  <c r="BH293"/>
  <c r="BX292"/>
  <c r="BT292"/>
  <c r="BP292"/>
  <c r="BL292"/>
  <c r="BH292"/>
  <c r="BX291"/>
  <c r="BT291"/>
  <c r="BP291"/>
  <c r="BL291"/>
  <c r="BH291"/>
  <c r="BX290"/>
  <c r="BT290"/>
  <c r="BP290"/>
  <c r="BL290"/>
  <c r="BH290"/>
  <c r="BX289"/>
  <c r="BT289"/>
  <c r="BP289"/>
  <c r="BL289"/>
  <c r="BH289"/>
  <c r="BX288"/>
  <c r="BT288"/>
  <c r="BP288"/>
  <c r="BL288"/>
  <c r="BH288"/>
  <c r="BX287"/>
  <c r="BT287"/>
  <c r="BP287"/>
  <c r="BL287"/>
  <c r="BH287"/>
  <c r="BX286"/>
  <c r="BT286"/>
  <c r="BP286"/>
  <c r="BL286"/>
  <c r="BH286"/>
  <c r="BX285"/>
  <c r="BT285"/>
  <c r="BP285"/>
  <c r="BL285"/>
  <c r="BH285"/>
  <c r="BX284"/>
  <c r="BT284"/>
  <c r="BP284"/>
  <c r="BL284"/>
  <c r="BH284"/>
  <c r="BX283"/>
  <c r="BT283"/>
  <c r="BP283"/>
  <c r="BL283"/>
  <c r="BH283"/>
  <c r="BX282"/>
  <c r="BT282"/>
  <c r="BP282"/>
  <c r="BL282"/>
  <c r="BH282"/>
  <c r="BX281"/>
  <c r="BT281"/>
  <c r="BP281"/>
  <c r="BL281"/>
  <c r="BH281"/>
  <c r="BX280"/>
  <c r="BT280"/>
  <c r="BP280"/>
  <c r="BL280"/>
  <c r="BH280"/>
  <c r="BX279"/>
  <c r="BT279"/>
  <c r="BP279"/>
  <c r="BL279"/>
  <c r="BH279"/>
  <c r="BX278"/>
  <c r="BT278"/>
  <c r="BP278"/>
  <c r="BL278"/>
  <c r="BH278"/>
  <c r="BX277"/>
  <c r="BT277"/>
  <c r="BP277"/>
  <c r="BL277"/>
  <c r="BH277"/>
  <c r="BX276"/>
  <c r="BT276"/>
  <c r="BP276"/>
  <c r="BL276"/>
  <c r="BH276"/>
  <c r="BX275"/>
  <c r="BT275"/>
  <c r="BP275"/>
  <c r="BL275"/>
  <c r="BH275"/>
  <c r="BX274"/>
  <c r="BT274"/>
  <c r="BP274"/>
  <c r="BL274"/>
  <c r="BH274"/>
  <c r="BX273"/>
  <c r="BT273"/>
  <c r="BP273"/>
  <c r="BL273"/>
  <c r="BH273"/>
  <c r="BX272"/>
  <c r="BT272"/>
  <c r="BP272"/>
  <c r="BL272"/>
  <c r="BH272"/>
  <c r="BX271"/>
  <c r="BT271"/>
  <c r="BP271"/>
  <c r="BL271"/>
  <c r="BH271"/>
  <c r="BX270"/>
  <c r="BT270"/>
  <c r="BP270"/>
  <c r="BL270"/>
  <c r="BH270"/>
  <c r="BX269"/>
  <c r="BT269"/>
  <c r="BP269"/>
  <c r="BL269"/>
  <c r="BH269"/>
  <c r="BX268"/>
  <c r="BZ476"/>
  <c r="BR476"/>
  <c r="BJ476"/>
  <c r="BV475"/>
  <c r="BN475"/>
  <c r="BZ474"/>
  <c r="BR474"/>
  <c r="BJ474"/>
  <c r="BV473"/>
  <c r="BN473"/>
  <c r="BZ472"/>
  <c r="BR472"/>
  <c r="BJ472"/>
  <c r="BV471"/>
  <c r="BN471"/>
  <c r="BZ470"/>
  <c r="BR470"/>
  <c r="BJ470"/>
  <c r="BY469"/>
  <c r="BU469"/>
  <c r="BQ469"/>
  <c r="BM469"/>
  <c r="BI469"/>
  <c r="BY468"/>
  <c r="BU468"/>
  <c r="BQ468"/>
  <c r="BM468"/>
  <c r="BI468"/>
  <c r="BY467"/>
  <c r="BU467"/>
  <c r="BQ467"/>
  <c r="BM467"/>
  <c r="BI467"/>
  <c r="BY466"/>
  <c r="BU466"/>
  <c r="BQ466"/>
  <c r="BM466"/>
  <c r="BI466"/>
  <c r="BY465"/>
  <c r="BU465"/>
  <c r="BQ465"/>
  <c r="BM465"/>
  <c r="BI465"/>
  <c r="BY464"/>
  <c r="BU464"/>
  <c r="BQ464"/>
  <c r="BM464"/>
  <c r="BI464"/>
  <c r="BY463"/>
  <c r="BU463"/>
  <c r="BQ463"/>
  <c r="BM463"/>
  <c r="BI463"/>
  <c r="BY462"/>
  <c r="BU462"/>
  <c r="BQ462"/>
  <c r="BM462"/>
  <c r="BI462"/>
  <c r="BY461"/>
  <c r="BU461"/>
  <c r="BQ461"/>
  <c r="BM461"/>
  <c r="BI461"/>
  <c r="BY460"/>
  <c r="BU460"/>
  <c r="BQ460"/>
  <c r="BM460"/>
  <c r="BI460"/>
  <c r="BY459"/>
  <c r="BU459"/>
  <c r="BQ459"/>
  <c r="BM459"/>
  <c r="BI459"/>
  <c r="BY458"/>
  <c r="BU458"/>
  <c r="BQ458"/>
  <c r="BM458"/>
  <c r="BI458"/>
  <c r="BY457"/>
  <c r="BU457"/>
  <c r="BQ457"/>
  <c r="BM457"/>
  <c r="BI457"/>
  <c r="BY456"/>
  <c r="BU456"/>
  <c r="BQ456"/>
  <c r="BM456"/>
  <c r="BI456"/>
  <c r="BY455"/>
  <c r="BU455"/>
  <c r="BQ455"/>
  <c r="BM455"/>
  <c r="BI455"/>
  <c r="BY454"/>
  <c r="BU454"/>
  <c r="BQ454"/>
  <c r="BM454"/>
  <c r="BI454"/>
  <c r="BY453"/>
  <c r="BU453"/>
  <c r="BQ453"/>
  <c r="BM453"/>
  <c r="BI453"/>
  <c r="BY452"/>
  <c r="BU452"/>
  <c r="BQ452"/>
  <c r="BM452"/>
  <c r="BI452"/>
  <c r="BY451"/>
  <c r="BU451"/>
  <c r="BQ451"/>
  <c r="BM451"/>
  <c r="BI451"/>
  <c r="BY450"/>
  <c r="BU450"/>
  <c r="BQ450"/>
  <c r="BM450"/>
  <c r="BI450"/>
  <c r="BY449"/>
  <c r="BU449"/>
  <c r="BQ449"/>
  <c r="BM449"/>
  <c r="BI449"/>
  <c r="BY448"/>
  <c r="BU448"/>
  <c r="BQ448"/>
  <c r="BM448"/>
  <c r="BI448"/>
  <c r="BY447"/>
  <c r="BU447"/>
  <c r="BQ447"/>
  <c r="BM447"/>
  <c r="BI447"/>
  <c r="BY446"/>
  <c r="BU446"/>
  <c r="BQ446"/>
  <c r="BM446"/>
  <c r="BI446"/>
  <c r="BY445"/>
  <c r="BU445"/>
  <c r="BQ445"/>
  <c r="BM445"/>
  <c r="BI445"/>
  <c r="BY444"/>
  <c r="BU444"/>
  <c r="BQ444"/>
  <c r="BM444"/>
  <c r="BI444"/>
  <c r="BY443"/>
  <c r="BU443"/>
  <c r="BQ443"/>
  <c r="BM443"/>
  <c r="BI443"/>
  <c r="BY442"/>
  <c r="BU442"/>
  <c r="BQ442"/>
  <c r="BM442"/>
  <c r="BI442"/>
  <c r="BY441"/>
  <c r="BU441"/>
  <c r="BQ441"/>
  <c r="BM441"/>
  <c r="BI441"/>
  <c r="BY440"/>
  <c r="BU440"/>
  <c r="BQ440"/>
  <c r="BM440"/>
  <c r="BI440"/>
  <c r="BY439"/>
  <c r="BU439"/>
  <c r="BQ439"/>
  <c r="BM439"/>
  <c r="BI439"/>
  <c r="BY438"/>
  <c r="BU438"/>
  <c r="BQ438"/>
  <c r="BM438"/>
  <c r="BI438"/>
  <c r="BY437"/>
  <c r="BU437"/>
  <c r="BQ437"/>
  <c r="BM437"/>
  <c r="BI437"/>
  <c r="BY436"/>
  <c r="BU436"/>
  <c r="BQ436"/>
  <c r="BM436"/>
  <c r="BI436"/>
  <c r="BY435"/>
  <c r="BU435"/>
  <c r="BQ435"/>
  <c r="BM435"/>
  <c r="BI435"/>
  <c r="BY434"/>
  <c r="BU434"/>
  <c r="BQ434"/>
  <c r="BM434"/>
  <c r="BI434"/>
  <c r="BY433"/>
  <c r="BU433"/>
  <c r="BQ433"/>
  <c r="BM433"/>
  <c r="BI433"/>
  <c r="BY432"/>
  <c r="BU432"/>
  <c r="BQ432"/>
  <c r="BM432"/>
  <c r="BI432"/>
  <c r="BY431"/>
  <c r="BU431"/>
  <c r="BQ431"/>
  <c r="BM431"/>
  <c r="BI431"/>
  <c r="BY430"/>
  <c r="BU430"/>
  <c r="BQ430"/>
  <c r="BM430"/>
  <c r="BI430"/>
  <c r="BY429"/>
  <c r="BU429"/>
  <c r="BQ429"/>
  <c r="BM429"/>
  <c r="BI429"/>
  <c r="BY428"/>
  <c r="BU428"/>
  <c r="BQ428"/>
  <c r="BM428"/>
  <c r="BI428"/>
  <c r="BY427"/>
  <c r="BU427"/>
  <c r="BQ427"/>
  <c r="BM427"/>
  <c r="BI427"/>
  <c r="BY426"/>
  <c r="BU426"/>
  <c r="BQ426"/>
  <c r="BM426"/>
  <c r="BI426"/>
  <c r="BY425"/>
  <c r="BU425"/>
  <c r="BQ425"/>
  <c r="BM425"/>
  <c r="BI425"/>
  <c r="BY424"/>
  <c r="BU424"/>
  <c r="BQ424"/>
  <c r="BM424"/>
  <c r="BI424"/>
  <c r="BY423"/>
  <c r="BU423"/>
  <c r="BQ423"/>
  <c r="BM423"/>
  <c r="BI423"/>
  <c r="BY422"/>
  <c r="BU422"/>
  <c r="BQ422"/>
  <c r="BM422"/>
  <c r="BI422"/>
  <c r="BY421"/>
  <c r="BU421"/>
  <c r="BQ421"/>
  <c r="BM421"/>
  <c r="BI421"/>
  <c r="BY420"/>
  <c r="BU420"/>
  <c r="BQ420"/>
  <c r="BM420"/>
  <c r="BI420"/>
  <c r="BY419"/>
  <c r="BU419"/>
  <c r="BQ419"/>
  <c r="BM419"/>
  <c r="BI419"/>
  <c r="BY418"/>
  <c r="BU418"/>
  <c r="BQ418"/>
  <c r="BM418"/>
  <c r="BI418"/>
  <c r="BY417"/>
  <c r="BU417"/>
  <c r="BQ417"/>
  <c r="BM417"/>
  <c r="BI417"/>
  <c r="BY416"/>
  <c r="BU416"/>
  <c r="BQ416"/>
  <c r="BM416"/>
  <c r="BI416"/>
  <c r="BY415"/>
  <c r="BU415"/>
  <c r="BQ415"/>
  <c r="BM415"/>
  <c r="BI415"/>
  <c r="BY414"/>
  <c r="BU414"/>
  <c r="BQ414"/>
  <c r="BM414"/>
  <c r="BI414"/>
  <c r="BY413"/>
  <c r="BU413"/>
  <c r="BQ413"/>
  <c r="BM413"/>
  <c r="BI413"/>
  <c r="BY412"/>
  <c r="BU412"/>
  <c r="BQ412"/>
  <c r="BM412"/>
  <c r="BI412"/>
  <c r="BY411"/>
  <c r="BU411"/>
  <c r="BQ411"/>
  <c r="BM411"/>
  <c r="BI411"/>
  <c r="BY410"/>
  <c r="BU410"/>
  <c r="BQ410"/>
  <c r="BM410"/>
  <c r="BI410"/>
  <c r="BY409"/>
  <c r="BU409"/>
  <c r="BQ409"/>
  <c r="BM409"/>
  <c r="BI409"/>
  <c r="BY408"/>
  <c r="BU408"/>
  <c r="BQ408"/>
  <c r="BM408"/>
  <c r="BI408"/>
  <c r="BY407"/>
  <c r="BU407"/>
  <c r="BQ407"/>
  <c r="BM407"/>
  <c r="BI407"/>
  <c r="BY406"/>
  <c r="BU406"/>
  <c r="BQ406"/>
  <c r="BM406"/>
  <c r="BI406"/>
  <c r="BY405"/>
  <c r="BU405"/>
  <c r="BQ405"/>
  <c r="BM405"/>
  <c r="BI405"/>
  <c r="BY404"/>
  <c r="BU404"/>
  <c r="BQ404"/>
  <c r="BM404"/>
  <c r="BI404"/>
  <c r="BY403"/>
  <c r="BU403"/>
  <c r="BQ403"/>
  <c r="BM403"/>
  <c r="BI403"/>
  <c r="BY402"/>
  <c r="BU402"/>
  <c r="BQ402"/>
  <c r="BM402"/>
  <c r="BI402"/>
  <c r="BY401"/>
  <c r="BU401"/>
  <c r="BQ401"/>
  <c r="BM401"/>
  <c r="BI401"/>
  <c r="BY400"/>
  <c r="BU400"/>
  <c r="BQ400"/>
  <c r="BM400"/>
  <c r="BI400"/>
  <c r="BY399"/>
  <c r="BU399"/>
  <c r="BQ399"/>
  <c r="BM399"/>
  <c r="BI399"/>
  <c r="BY398"/>
  <c r="BU398"/>
  <c r="BQ398"/>
  <c r="BM398"/>
  <c r="BI398"/>
  <c r="BY397"/>
  <c r="BU397"/>
  <c r="BQ397"/>
  <c r="BM397"/>
  <c r="BI397"/>
  <c r="BY396"/>
  <c r="BU396"/>
  <c r="BQ396"/>
  <c r="BM396"/>
  <c r="BI396"/>
  <c r="BY395"/>
  <c r="BU395"/>
  <c r="BQ395"/>
  <c r="BM395"/>
  <c r="BI395"/>
  <c r="BY394"/>
  <c r="BU394"/>
  <c r="BQ394"/>
  <c r="BM394"/>
  <c r="BI394"/>
  <c r="BY393"/>
  <c r="BU393"/>
  <c r="BQ393"/>
  <c r="BM393"/>
  <c r="BI393"/>
  <c r="BY392"/>
  <c r="BU392"/>
  <c r="BQ392"/>
  <c r="BM392"/>
  <c r="BI392"/>
  <c r="BY391"/>
  <c r="BU391"/>
  <c r="BQ391"/>
  <c r="BM391"/>
  <c r="BI391"/>
  <c r="BY390"/>
  <c r="BU390"/>
  <c r="BQ390"/>
  <c r="BM390"/>
  <c r="BI390"/>
  <c r="BY389"/>
  <c r="BU389"/>
  <c r="BQ389"/>
  <c r="BM389"/>
  <c r="BI389"/>
  <c r="BY388"/>
  <c r="BU388"/>
  <c r="BQ388"/>
  <c r="BM388"/>
  <c r="BI388"/>
  <c r="BY387"/>
  <c r="BU387"/>
  <c r="BQ387"/>
  <c r="BM387"/>
  <c r="BI387"/>
  <c r="BY386"/>
  <c r="BU386"/>
  <c r="BQ386"/>
  <c r="BM386"/>
  <c r="BI386"/>
  <c r="BY385"/>
  <c r="BU385"/>
  <c r="BQ385"/>
  <c r="BM385"/>
  <c r="BI385"/>
  <c r="BY384"/>
  <c r="BU384"/>
  <c r="BQ384"/>
  <c r="BM384"/>
  <c r="BI384"/>
  <c r="BY383"/>
  <c r="BU383"/>
  <c r="BQ383"/>
  <c r="BM383"/>
  <c r="BI383"/>
  <c r="BY382"/>
  <c r="BU382"/>
  <c r="BQ382"/>
  <c r="BM382"/>
  <c r="BI382"/>
  <c r="BY381"/>
  <c r="BU381"/>
  <c r="BQ381"/>
  <c r="BM381"/>
  <c r="BI381"/>
  <c r="BY380"/>
  <c r="BU380"/>
  <c r="BQ380"/>
  <c r="BM380"/>
  <c r="BI380"/>
  <c r="BY379"/>
  <c r="BU379"/>
  <c r="BQ379"/>
  <c r="BM379"/>
  <c r="BI379"/>
  <c r="BY378"/>
  <c r="BU378"/>
  <c r="BQ378"/>
  <c r="BM378"/>
  <c r="BI378"/>
  <c r="BY377"/>
  <c r="BU377"/>
  <c r="BQ377"/>
  <c r="BM377"/>
  <c r="BI377"/>
  <c r="BY376"/>
  <c r="BU376"/>
  <c r="BQ376"/>
  <c r="BM376"/>
  <c r="BI376"/>
  <c r="BY375"/>
  <c r="BU375"/>
  <c r="BQ375"/>
  <c r="BM375"/>
  <c r="BI375"/>
  <c r="BY374"/>
  <c r="BU374"/>
  <c r="BQ374"/>
  <c r="BM374"/>
  <c r="BI374"/>
  <c r="BY373"/>
  <c r="BU373"/>
  <c r="BQ373"/>
  <c r="BM373"/>
  <c r="BI373"/>
  <c r="BY372"/>
  <c r="BU372"/>
  <c r="BQ372"/>
  <c r="BM372"/>
  <c r="BI372"/>
  <c r="BY371"/>
  <c r="BU371"/>
  <c r="BQ371"/>
  <c r="BM371"/>
  <c r="BI371"/>
  <c r="BY370"/>
  <c r="BU370"/>
  <c r="BQ370"/>
  <c r="BM370"/>
  <c r="BI370"/>
  <c r="BY369"/>
  <c r="BU369"/>
  <c r="BQ369"/>
  <c r="BM369"/>
  <c r="BI369"/>
  <c r="BY368"/>
  <c r="BU368"/>
  <c r="BQ368"/>
  <c r="BM368"/>
  <c r="BI368"/>
  <c r="BY367"/>
  <c r="BU367"/>
  <c r="BQ367"/>
  <c r="BM367"/>
  <c r="BI367"/>
  <c r="BY366"/>
  <c r="BU366"/>
  <c r="BQ366"/>
  <c r="BM366"/>
  <c r="BI366"/>
  <c r="BY365"/>
  <c r="BU365"/>
  <c r="BQ365"/>
  <c r="BM365"/>
  <c r="BI365"/>
  <c r="BY364"/>
  <c r="BU364"/>
  <c r="BQ364"/>
  <c r="BM364"/>
  <c r="BI364"/>
  <c r="BY363"/>
  <c r="BU363"/>
  <c r="BQ363"/>
  <c r="BM363"/>
  <c r="BI363"/>
  <c r="BY362"/>
  <c r="BU362"/>
  <c r="BQ362"/>
  <c r="BM362"/>
  <c r="BI362"/>
  <c r="BY361"/>
  <c r="BU361"/>
  <c r="BQ361"/>
  <c r="BM361"/>
  <c r="BI361"/>
  <c r="BY360"/>
  <c r="BU360"/>
  <c r="BQ360"/>
  <c r="BM360"/>
  <c r="BI360"/>
  <c r="BY359"/>
  <c r="BU359"/>
  <c r="BQ359"/>
  <c r="BM359"/>
  <c r="BI359"/>
  <c r="BY358"/>
  <c r="BU358"/>
  <c r="BQ358"/>
  <c r="BM358"/>
  <c r="BI358"/>
  <c r="BY357"/>
  <c r="BU357"/>
  <c r="BQ357"/>
  <c r="BM357"/>
  <c r="BI357"/>
  <c r="BY356"/>
  <c r="BU356"/>
  <c r="BQ356"/>
  <c r="BM356"/>
  <c r="BI356"/>
  <c r="BY355"/>
  <c r="BU355"/>
  <c r="BQ355"/>
  <c r="BM355"/>
  <c r="BI355"/>
  <c r="BY354"/>
  <c r="BU354"/>
  <c r="BQ354"/>
  <c r="BM354"/>
  <c r="BI354"/>
  <c r="BY353"/>
  <c r="BU353"/>
  <c r="BQ353"/>
  <c r="BM353"/>
  <c r="BI353"/>
  <c r="BY352"/>
  <c r="BU352"/>
  <c r="BQ352"/>
  <c r="BM352"/>
  <c r="BI352"/>
  <c r="BY351"/>
  <c r="BU351"/>
  <c r="BQ351"/>
  <c r="BM351"/>
  <c r="BI351"/>
  <c r="BY350"/>
  <c r="BU350"/>
  <c r="BQ350"/>
  <c r="BM350"/>
  <c r="BI350"/>
  <c r="BY349"/>
  <c r="BU349"/>
  <c r="BQ349"/>
  <c r="BM349"/>
  <c r="BI349"/>
  <c r="BY348"/>
  <c r="BU348"/>
  <c r="BQ348"/>
  <c r="BM348"/>
  <c r="BI348"/>
  <c r="BY347"/>
  <c r="BU347"/>
  <c r="BQ347"/>
  <c r="BM347"/>
  <c r="BI347"/>
  <c r="BY346"/>
  <c r="BU346"/>
  <c r="BQ346"/>
  <c r="BM346"/>
  <c r="BI346"/>
  <c r="BY345"/>
  <c r="BU345"/>
  <c r="BQ345"/>
  <c r="BM345"/>
  <c r="BI345"/>
  <c r="BY344"/>
  <c r="BU344"/>
  <c r="BQ344"/>
  <c r="BM344"/>
  <c r="BI344"/>
  <c r="BY343"/>
  <c r="BU343"/>
  <c r="BQ343"/>
  <c r="BM343"/>
  <c r="BI343"/>
  <c r="BY342"/>
  <c r="BU342"/>
  <c r="BQ342"/>
  <c r="BM342"/>
  <c r="BI342"/>
  <c r="BY341"/>
  <c r="BU341"/>
  <c r="BQ341"/>
  <c r="BM341"/>
  <c r="BI341"/>
  <c r="BY340"/>
  <c r="BU340"/>
  <c r="BQ340"/>
  <c r="BM340"/>
  <c r="BI340"/>
  <c r="BY339"/>
  <c r="BU339"/>
  <c r="BQ339"/>
  <c r="BM339"/>
  <c r="BI339"/>
  <c r="BY338"/>
  <c r="BU338"/>
  <c r="BQ338"/>
  <c r="BM338"/>
  <c r="BI338"/>
  <c r="BY337"/>
  <c r="BU337"/>
  <c r="BQ337"/>
  <c r="BM337"/>
  <c r="BI337"/>
  <c r="BY336"/>
  <c r="BU336"/>
  <c r="BQ336"/>
  <c r="BM336"/>
  <c r="BI336"/>
  <c r="BY335"/>
  <c r="BU335"/>
  <c r="BQ335"/>
  <c r="BM335"/>
  <c r="BI335"/>
  <c r="BY334"/>
  <c r="BU334"/>
  <c r="BQ334"/>
  <c r="BM334"/>
  <c r="BI334"/>
  <c r="BY333"/>
  <c r="BU333"/>
  <c r="BQ333"/>
  <c r="BM333"/>
  <c r="BI333"/>
  <c r="BY332"/>
  <c r="BU332"/>
  <c r="BQ332"/>
  <c r="BM332"/>
  <c r="BI332"/>
  <c r="BY331"/>
  <c r="BU331"/>
  <c r="BQ331"/>
  <c r="BM331"/>
  <c r="BI331"/>
  <c r="BY330"/>
  <c r="BU330"/>
  <c r="BQ330"/>
  <c r="BM330"/>
  <c r="BI330"/>
  <c r="BY329"/>
  <c r="BU329"/>
  <c r="BQ329"/>
  <c r="BM329"/>
  <c r="BI329"/>
  <c r="BY328"/>
  <c r="BU328"/>
  <c r="BQ328"/>
  <c r="BM328"/>
  <c r="BI328"/>
  <c r="BY327"/>
  <c r="BU327"/>
  <c r="BQ327"/>
  <c r="BM327"/>
  <c r="BI327"/>
  <c r="BY326"/>
  <c r="BU326"/>
  <c r="BQ326"/>
  <c r="BM326"/>
  <c r="BI326"/>
  <c r="BY325"/>
  <c r="BU325"/>
  <c r="BQ325"/>
  <c r="BM325"/>
  <c r="BI325"/>
  <c r="BY324"/>
  <c r="BU324"/>
  <c r="BQ324"/>
  <c r="BM324"/>
  <c r="BI324"/>
  <c r="BY323"/>
  <c r="BU323"/>
  <c r="BQ323"/>
  <c r="BM323"/>
  <c r="BI323"/>
  <c r="BY322"/>
  <c r="BU322"/>
  <c r="BQ322"/>
  <c r="BM322"/>
  <c r="BI322"/>
  <c r="BY321"/>
  <c r="BU321"/>
  <c r="BQ321"/>
  <c r="BM321"/>
  <c r="BI321"/>
  <c r="BY320"/>
  <c r="BU320"/>
  <c r="BQ320"/>
  <c r="BM320"/>
  <c r="BI320"/>
  <c r="BY319"/>
  <c r="BU319"/>
  <c r="BQ319"/>
  <c r="BM319"/>
  <c r="BI319"/>
  <c r="BY318"/>
  <c r="BU318"/>
  <c r="BQ318"/>
  <c r="BM318"/>
  <c r="BI318"/>
  <c r="BY317"/>
  <c r="BU317"/>
  <c r="BQ317"/>
  <c r="BM317"/>
  <c r="BI317"/>
  <c r="BY316"/>
  <c r="BU316"/>
  <c r="BQ316"/>
  <c r="BM316"/>
  <c r="BI316"/>
  <c r="BY315"/>
  <c r="BU315"/>
  <c r="BQ315"/>
  <c r="BM315"/>
  <c r="BI315"/>
  <c r="BY314"/>
  <c r="BU314"/>
  <c r="BQ314"/>
  <c r="BM314"/>
  <c r="BI314"/>
  <c r="BY313"/>
  <c r="BU313"/>
  <c r="BQ313"/>
  <c r="BM313"/>
  <c r="BI313"/>
  <c r="BY312"/>
  <c r="BU312"/>
  <c r="BQ312"/>
  <c r="BM312"/>
  <c r="BI312"/>
  <c r="BY311"/>
  <c r="BU311"/>
  <c r="BQ311"/>
  <c r="BM311"/>
  <c r="BI311"/>
  <c r="BY310"/>
  <c r="BU310"/>
  <c r="BQ310"/>
  <c r="BM310"/>
  <c r="BI310"/>
  <c r="BY309"/>
  <c r="BU309"/>
  <c r="BQ309"/>
  <c r="BM309"/>
  <c r="BI309"/>
  <c r="BY308"/>
  <c r="BU308"/>
  <c r="BQ308"/>
  <c r="BM308"/>
  <c r="BI308"/>
  <c r="BY307"/>
  <c r="BU307"/>
  <c r="BQ307"/>
  <c r="BM307"/>
  <c r="BI307"/>
  <c r="BY306"/>
  <c r="BU306"/>
  <c r="BQ306"/>
  <c r="BM306"/>
  <c r="BI306"/>
  <c r="BY305"/>
  <c r="BU305"/>
  <c r="BQ305"/>
  <c r="BM305"/>
  <c r="BI305"/>
  <c r="BY304"/>
  <c r="BU304"/>
  <c r="BQ304"/>
  <c r="BM304"/>
  <c r="BI304"/>
  <c r="BY303"/>
  <c r="BU303"/>
  <c r="BQ303"/>
  <c r="BM303"/>
  <c r="BI303"/>
  <c r="BY302"/>
  <c r="BU302"/>
  <c r="BQ302"/>
  <c r="BM302"/>
  <c r="BI302"/>
  <c r="BY301"/>
  <c r="BU301"/>
  <c r="BQ301"/>
  <c r="BM301"/>
  <c r="BI301"/>
  <c r="BY300"/>
  <c r="BU300"/>
  <c r="BQ300"/>
  <c r="BM300"/>
  <c r="BI300"/>
  <c r="BY299"/>
  <c r="BU299"/>
  <c r="BQ299"/>
  <c r="BM299"/>
  <c r="BI299"/>
  <c r="BY298"/>
  <c r="BU298"/>
  <c r="BQ298"/>
  <c r="BM298"/>
  <c r="BI298"/>
  <c r="BY297"/>
  <c r="BU297"/>
  <c r="BQ297"/>
  <c r="BM297"/>
  <c r="BI297"/>
  <c r="BY296"/>
  <c r="BU296"/>
  <c r="BQ296"/>
  <c r="BM296"/>
  <c r="BI296"/>
  <c r="BY295"/>
  <c r="BU295"/>
  <c r="BQ295"/>
  <c r="BM295"/>
  <c r="BI295"/>
  <c r="BY294"/>
  <c r="BU294"/>
  <c r="BQ294"/>
  <c r="BM294"/>
  <c r="BI294"/>
  <c r="BY293"/>
  <c r="BU293"/>
  <c r="BQ293"/>
  <c r="BM293"/>
  <c r="BI293"/>
  <c r="BY292"/>
  <c r="BU292"/>
  <c r="BQ292"/>
  <c r="BM292"/>
  <c r="BI292"/>
  <c r="BY291"/>
  <c r="BU291"/>
  <c r="BQ291"/>
  <c r="BM291"/>
  <c r="BI291"/>
  <c r="BY290"/>
  <c r="BU290"/>
  <c r="BQ290"/>
  <c r="BM290"/>
  <c r="BI290"/>
  <c r="BY289"/>
  <c r="BU289"/>
  <c r="BQ289"/>
  <c r="BM289"/>
  <c r="BI289"/>
  <c r="BY288"/>
  <c r="BU288"/>
  <c r="BQ288"/>
  <c r="BM288"/>
  <c r="BI288"/>
  <c r="BY287"/>
  <c r="BU287"/>
  <c r="BQ287"/>
  <c r="BM287"/>
  <c r="BI287"/>
  <c r="BY286"/>
  <c r="BU286"/>
  <c r="BQ286"/>
  <c r="BM286"/>
  <c r="BI286"/>
  <c r="BY285"/>
  <c r="BU285"/>
  <c r="BQ285"/>
  <c r="BM285"/>
  <c r="BI285"/>
  <c r="BY284"/>
  <c r="BU284"/>
  <c r="BQ284"/>
  <c r="BM284"/>
  <c r="BI284"/>
  <c r="BY283"/>
  <c r="BU283"/>
  <c r="BQ283"/>
  <c r="BM283"/>
  <c r="BI283"/>
  <c r="BY282"/>
  <c r="BU282"/>
  <c r="BQ282"/>
  <c r="BM282"/>
  <c r="BI282"/>
  <c r="BY281"/>
  <c r="BU281"/>
  <c r="BQ281"/>
  <c r="BM281"/>
  <c r="BI281"/>
  <c r="BY280"/>
  <c r="BU280"/>
  <c r="BQ280"/>
  <c r="BM280"/>
  <c r="BI280"/>
  <c r="BY279"/>
  <c r="BU279"/>
  <c r="BQ279"/>
  <c r="BM279"/>
  <c r="BI279"/>
  <c r="BY278"/>
  <c r="BU278"/>
  <c r="BQ278"/>
  <c r="BM278"/>
  <c r="BI278"/>
  <c r="BY277"/>
  <c r="BU277"/>
  <c r="BQ277"/>
  <c r="BM277"/>
  <c r="BI277"/>
  <c r="BY276"/>
  <c r="BU276"/>
  <c r="BQ276"/>
  <c r="BM276"/>
  <c r="BI276"/>
  <c r="BY275"/>
  <c r="BU275"/>
  <c r="BQ275"/>
  <c r="BM275"/>
  <c r="BI275"/>
  <c r="BY274"/>
  <c r="BU274"/>
  <c r="BQ274"/>
  <c r="BM274"/>
  <c r="BI274"/>
  <c r="BY273"/>
  <c r="BU273"/>
  <c r="BQ273"/>
  <c r="BM273"/>
  <c r="BI273"/>
  <c r="BY272"/>
  <c r="BU272"/>
  <c r="BQ272"/>
  <c r="BM272"/>
  <c r="BI272"/>
  <c r="BY271"/>
  <c r="BU271"/>
  <c r="BQ271"/>
  <c r="BM271"/>
  <c r="BI271"/>
  <c r="BY270"/>
  <c r="BU270"/>
  <c r="BQ270"/>
  <c r="BM270"/>
  <c r="BI270"/>
  <c r="BY269"/>
  <c r="BU269"/>
  <c r="BQ269"/>
  <c r="BM269"/>
  <c r="BI269"/>
  <c r="BY268"/>
  <c r="BU268"/>
  <c r="BQ268"/>
  <c r="BM268"/>
  <c r="BI268"/>
  <c r="BY267"/>
  <c r="BU267"/>
  <c r="BQ267"/>
  <c r="BM267"/>
  <c r="BI267"/>
  <c r="BY266"/>
  <c r="BU266"/>
  <c r="BQ266"/>
  <c r="BM266"/>
  <c r="BI266"/>
  <c r="BY265"/>
  <c r="BU265"/>
  <c r="BQ265"/>
  <c r="BM265"/>
  <c r="BI265"/>
  <c r="BY264"/>
  <c r="BU264"/>
  <c r="BQ264"/>
  <c r="BM264"/>
  <c r="BI264"/>
  <c r="BY263"/>
  <c r="BU263"/>
  <c r="BQ263"/>
  <c r="BM263"/>
  <c r="BI263"/>
  <c r="BY262"/>
  <c r="BU262"/>
  <c r="BQ262"/>
  <c r="BM262"/>
  <c r="BI262"/>
  <c r="BY261"/>
  <c r="BU261"/>
  <c r="BQ261"/>
  <c r="BM261"/>
  <c r="BI261"/>
  <c r="BY260"/>
  <c r="BU260"/>
  <c r="BQ260"/>
  <c r="BM260"/>
  <c r="BI260"/>
  <c r="BY259"/>
  <c r="BU259"/>
  <c r="BQ259"/>
  <c r="BM259"/>
  <c r="BI259"/>
  <c r="BY258"/>
  <c r="BU258"/>
  <c r="BQ258"/>
  <c r="BM258"/>
  <c r="BI258"/>
  <c r="BY257"/>
  <c r="BU257"/>
  <c r="BQ257"/>
  <c r="BM257"/>
  <c r="BI257"/>
  <c r="BY256"/>
  <c r="BU256"/>
  <c r="BQ256"/>
  <c r="BM256"/>
  <c r="BI256"/>
  <c r="BY255"/>
  <c r="BU255"/>
  <c r="BQ255"/>
  <c r="BM255"/>
  <c r="BI255"/>
  <c r="BY254"/>
  <c r="BU254"/>
  <c r="BQ254"/>
  <c r="BM254"/>
  <c r="BI254"/>
  <c r="BY253"/>
  <c r="BU253"/>
  <c r="BQ253"/>
  <c r="BM253"/>
  <c r="BI253"/>
  <c r="BY252"/>
  <c r="BU252"/>
  <c r="BQ252"/>
  <c r="BM252"/>
  <c r="BI252"/>
  <c r="BY251"/>
  <c r="BU251"/>
  <c r="BQ251"/>
  <c r="BM251"/>
  <c r="BI251"/>
  <c r="BY250"/>
  <c r="BU250"/>
  <c r="BQ250"/>
  <c r="BM250"/>
  <c r="BI250"/>
  <c r="BY249"/>
  <c r="BU249"/>
  <c r="BQ249"/>
  <c r="BM249"/>
  <c r="BI249"/>
  <c r="BY248"/>
  <c r="BU248"/>
  <c r="BQ248"/>
  <c r="BM248"/>
  <c r="BI248"/>
  <c r="BY247"/>
  <c r="BU247"/>
  <c r="BQ247"/>
  <c r="BM247"/>
  <c r="BI247"/>
  <c r="BY246"/>
  <c r="BU246"/>
  <c r="BQ246"/>
  <c r="BM246"/>
  <c r="BI246"/>
  <c r="BY245"/>
  <c r="BU245"/>
  <c r="BQ245"/>
  <c r="BM245"/>
  <c r="BI245"/>
  <c r="BY244"/>
  <c r="BU244"/>
  <c r="BQ244"/>
  <c r="BM244"/>
  <c r="BI244"/>
  <c r="BY243"/>
  <c r="BU243"/>
  <c r="BQ243"/>
  <c r="BM243"/>
  <c r="BI243"/>
  <c r="BY242"/>
  <c r="BU242"/>
  <c r="BQ242"/>
  <c r="BM242"/>
  <c r="BI242"/>
  <c r="BY241"/>
  <c r="BU241"/>
  <c r="BQ241"/>
  <c r="BM241"/>
  <c r="BI241"/>
  <c r="BY240"/>
  <c r="BU240"/>
  <c r="BQ240"/>
  <c r="BM240"/>
  <c r="BI240"/>
  <c r="BY239"/>
  <c r="BU239"/>
  <c r="BQ239"/>
  <c r="BM239"/>
  <c r="BI239"/>
  <c r="BY238"/>
  <c r="BU238"/>
  <c r="BQ238"/>
  <c r="BM238"/>
  <c r="BI238"/>
  <c r="BY237"/>
  <c r="BU237"/>
  <c r="BQ237"/>
  <c r="BM237"/>
  <c r="BI237"/>
  <c r="BY236"/>
  <c r="BU236"/>
  <c r="BQ236"/>
  <c r="BM236"/>
  <c r="BI236"/>
  <c r="BY235"/>
  <c r="BU235"/>
  <c r="BQ235"/>
  <c r="BM235"/>
  <c r="BI235"/>
  <c r="BY234"/>
  <c r="BU234"/>
  <c r="BQ234"/>
  <c r="BM234"/>
  <c r="BI234"/>
  <c r="BY233"/>
  <c r="BU233"/>
  <c r="BQ233"/>
  <c r="BM233"/>
  <c r="BI233"/>
  <c r="BY232"/>
  <c r="BU232"/>
  <c r="BQ232"/>
  <c r="BM232"/>
  <c r="BI232"/>
  <c r="BY231"/>
  <c r="BU231"/>
  <c r="BQ231"/>
  <c r="BM231"/>
  <c r="BI231"/>
  <c r="BY230"/>
  <c r="BU230"/>
  <c r="BQ230"/>
  <c r="BM230"/>
  <c r="BI230"/>
  <c r="BY229"/>
  <c r="BU229"/>
  <c r="BQ229"/>
  <c r="BM229"/>
  <c r="BI229"/>
  <c r="BY228"/>
  <c r="BU228"/>
  <c r="BQ228"/>
  <c r="BM228"/>
  <c r="BI228"/>
  <c r="BY227"/>
  <c r="BU227"/>
  <c r="BQ227"/>
  <c r="BM227"/>
  <c r="BI227"/>
  <c r="BY226"/>
  <c r="BU226"/>
  <c r="BQ226"/>
  <c r="BM226"/>
  <c r="BI226"/>
  <c r="BY225"/>
  <c r="BU225"/>
  <c r="BQ225"/>
  <c r="BM225"/>
  <c r="BI225"/>
  <c r="BY224"/>
  <c r="BU224"/>
  <c r="BQ224"/>
  <c r="BM224"/>
  <c r="BI224"/>
  <c r="BY223"/>
  <c r="BU223"/>
  <c r="BQ223"/>
  <c r="BM223"/>
  <c r="BI223"/>
  <c r="BY222"/>
  <c r="BU222"/>
  <c r="BQ222"/>
  <c r="BM222"/>
  <c r="BI222"/>
  <c r="BY221"/>
  <c r="BU221"/>
  <c r="BQ221"/>
  <c r="BM221"/>
  <c r="BI221"/>
  <c r="BY220"/>
  <c r="BU220"/>
  <c r="BQ220"/>
  <c r="BM220"/>
  <c r="BI220"/>
  <c r="BY219"/>
  <c r="BU219"/>
  <c r="BQ219"/>
  <c r="BM219"/>
  <c r="BI219"/>
  <c r="BY218"/>
  <c r="BU218"/>
  <c r="BQ218"/>
  <c r="BM218"/>
  <c r="BI218"/>
  <c r="BY217"/>
  <c r="BU217"/>
  <c r="BQ217"/>
  <c r="BM217"/>
  <c r="BI217"/>
  <c r="BY216"/>
  <c r="BU216"/>
  <c r="BQ216"/>
  <c r="BM216"/>
  <c r="BI216"/>
  <c r="BY215"/>
  <c r="BU215"/>
  <c r="BQ215"/>
  <c r="BM215"/>
  <c r="BI215"/>
  <c r="BY214"/>
  <c r="BU214"/>
  <c r="BQ214"/>
  <c r="BM214"/>
  <c r="BI214"/>
  <c r="BY213"/>
  <c r="BU213"/>
  <c r="BQ213"/>
  <c r="BM213"/>
  <c r="BI213"/>
  <c r="BY212"/>
  <c r="BU212"/>
  <c r="BQ212"/>
  <c r="BM212"/>
  <c r="BI212"/>
  <c r="BY211"/>
  <c r="BU211"/>
  <c r="BQ211"/>
  <c r="BM211"/>
  <c r="BI211"/>
  <c r="BY210"/>
  <c r="BU210"/>
  <c r="BQ210"/>
  <c r="BM210"/>
  <c r="BI210"/>
  <c r="BY209"/>
  <c r="BU209"/>
  <c r="BQ209"/>
  <c r="BM209"/>
  <c r="BI209"/>
  <c r="BY208"/>
  <c r="BU208"/>
  <c r="BQ208"/>
  <c r="BM208"/>
  <c r="BI208"/>
  <c r="BY207"/>
  <c r="BU207"/>
  <c r="BQ207"/>
  <c r="BM207"/>
  <c r="BI207"/>
  <c r="BY206"/>
  <c r="BU206"/>
  <c r="BQ206"/>
  <c r="BM206"/>
  <c r="BI206"/>
  <c r="BY205"/>
  <c r="BU205"/>
  <c r="BQ205"/>
  <c r="BM205"/>
  <c r="BI205"/>
  <c r="BY204"/>
  <c r="BU204"/>
  <c r="BQ204"/>
  <c r="BM204"/>
  <c r="BI204"/>
  <c r="BY203"/>
  <c r="BU203"/>
  <c r="BQ203"/>
  <c r="BM203"/>
  <c r="BI203"/>
  <c r="BY202"/>
  <c r="BU202"/>
  <c r="BQ202"/>
  <c r="BM202"/>
  <c r="BI202"/>
  <c r="BY201"/>
  <c r="BU201"/>
  <c r="BQ201"/>
  <c r="BM201"/>
  <c r="BI201"/>
  <c r="BY200"/>
  <c r="BU200"/>
  <c r="BQ200"/>
  <c r="BM200"/>
  <c r="BI200"/>
  <c r="BY199"/>
  <c r="BU199"/>
  <c r="BQ199"/>
  <c r="BM199"/>
  <c r="BI199"/>
  <c r="BY198"/>
  <c r="BU198"/>
  <c r="BQ198"/>
  <c r="BM198"/>
  <c r="BI198"/>
  <c r="BY197"/>
  <c r="BU197"/>
  <c r="BQ197"/>
  <c r="BM197"/>
  <c r="BI197"/>
  <c r="BY196"/>
  <c r="BU196"/>
  <c r="BQ196"/>
  <c r="BM196"/>
  <c r="BI196"/>
  <c r="BY195"/>
  <c r="BU195"/>
  <c r="BQ195"/>
  <c r="BM195"/>
  <c r="BI195"/>
  <c r="BY194"/>
  <c r="BU194"/>
  <c r="BQ194"/>
  <c r="BM194"/>
  <c r="BI194"/>
  <c r="BY193"/>
  <c r="BU193"/>
  <c r="BQ193"/>
  <c r="BM193"/>
  <c r="BI193"/>
  <c r="BY192"/>
  <c r="BU192"/>
  <c r="BQ192"/>
  <c r="BM192"/>
  <c r="BI192"/>
  <c r="BY191"/>
  <c r="BU191"/>
  <c r="BQ191"/>
  <c r="BM191"/>
  <c r="BI191"/>
  <c r="BY190"/>
  <c r="BU190"/>
  <c r="BQ190"/>
  <c r="BM190"/>
  <c r="BI190"/>
  <c r="BY189"/>
  <c r="BU189"/>
  <c r="BQ189"/>
  <c r="BM189"/>
  <c r="BI189"/>
  <c r="BY188"/>
  <c r="BU188"/>
  <c r="BQ188"/>
  <c r="BM188"/>
  <c r="BI188"/>
  <c r="BY187"/>
  <c r="BU187"/>
  <c r="BQ187"/>
  <c r="BM187"/>
  <c r="BI187"/>
  <c r="BY186"/>
  <c r="BU186"/>
  <c r="BQ186"/>
  <c r="BM186"/>
  <c r="BI186"/>
  <c r="BY185"/>
  <c r="BU185"/>
  <c r="BQ185"/>
  <c r="BM185"/>
  <c r="BI185"/>
  <c r="BY184"/>
  <c r="BU184"/>
  <c r="BQ184"/>
  <c r="BM184"/>
  <c r="BI184"/>
  <c r="BY183"/>
  <c r="BU183"/>
  <c r="BQ183"/>
  <c r="BM183"/>
  <c r="BI183"/>
  <c r="BY182"/>
  <c r="BU182"/>
  <c r="BQ182"/>
  <c r="BM182"/>
  <c r="BI182"/>
  <c r="BY181"/>
  <c r="BU181"/>
  <c r="BQ181"/>
  <c r="BM181"/>
  <c r="BI181"/>
  <c r="BY180"/>
  <c r="BU180"/>
  <c r="BQ180"/>
  <c r="BM180"/>
  <c r="BI180"/>
  <c r="BY179"/>
  <c r="BU179"/>
  <c r="BQ179"/>
  <c r="BM179"/>
  <c r="BI179"/>
  <c r="BY178"/>
  <c r="BU178"/>
  <c r="BQ178"/>
  <c r="BM178"/>
  <c r="BI178"/>
  <c r="BY177"/>
  <c r="BU177"/>
  <c r="BQ177"/>
  <c r="BM177"/>
  <c r="BI177"/>
  <c r="BY176"/>
  <c r="BU176"/>
  <c r="BQ176"/>
  <c r="BM176"/>
  <c r="BI176"/>
  <c r="BY175"/>
  <c r="BU175"/>
  <c r="BQ175"/>
  <c r="BM175"/>
  <c r="BI175"/>
  <c r="BY174"/>
  <c r="BU174"/>
  <c r="BQ174"/>
  <c r="BM174"/>
  <c r="BI174"/>
  <c r="BY173"/>
  <c r="BU173"/>
  <c r="BQ173"/>
  <c r="BM173"/>
  <c r="BI173"/>
  <c r="BY172"/>
  <c r="BU172"/>
  <c r="BQ172"/>
  <c r="BM172"/>
  <c r="BI172"/>
  <c r="BY171"/>
  <c r="BU171"/>
  <c r="BQ171"/>
  <c r="BM171"/>
  <c r="BI171"/>
  <c r="BY170"/>
  <c r="BU170"/>
  <c r="BQ170"/>
  <c r="BM170"/>
  <c r="BI170"/>
  <c r="BY169"/>
  <c r="BU169"/>
  <c r="BQ169"/>
  <c r="BM169"/>
  <c r="BI169"/>
  <c r="BY168"/>
  <c r="BU168"/>
  <c r="BQ168"/>
  <c r="BM168"/>
  <c r="BI168"/>
  <c r="BY167"/>
  <c r="BU167"/>
  <c r="BQ167"/>
  <c r="BM167"/>
  <c r="BI167"/>
  <c r="BY166"/>
  <c r="BU166"/>
  <c r="BQ166"/>
  <c r="BM166"/>
  <c r="BI166"/>
  <c r="BY165"/>
  <c r="BU165"/>
  <c r="BQ165"/>
  <c r="BM165"/>
  <c r="BI165"/>
  <c r="BY164"/>
  <c r="BU164"/>
  <c r="BQ164"/>
  <c r="BM164"/>
  <c r="BI164"/>
  <c r="BY163"/>
  <c r="BU163"/>
  <c r="BQ163"/>
  <c r="BM163"/>
  <c r="BI163"/>
  <c r="BY162"/>
  <c r="BU162"/>
  <c r="BQ162"/>
  <c r="BM162"/>
  <c r="BI162"/>
  <c r="BY161"/>
  <c r="BU161"/>
  <c r="BQ161"/>
  <c r="BM161"/>
  <c r="BI161"/>
  <c r="BY160"/>
  <c r="BU160"/>
  <c r="BQ160"/>
  <c r="BM160"/>
  <c r="BI160"/>
  <c r="BY159"/>
  <c r="BU159"/>
  <c r="BQ159"/>
  <c r="BM159"/>
  <c r="BI159"/>
  <c r="BY158"/>
  <c r="BU158"/>
  <c r="BQ158"/>
  <c r="BM158"/>
  <c r="BI158"/>
  <c r="BY157"/>
  <c r="BU157"/>
  <c r="BQ157"/>
  <c r="BM157"/>
  <c r="BI157"/>
  <c r="BY156"/>
  <c r="BU156"/>
  <c r="BQ156"/>
  <c r="BM156"/>
  <c r="BI156"/>
  <c r="BY155"/>
  <c r="BU155"/>
  <c r="BQ155"/>
  <c r="BM155"/>
  <c r="BI155"/>
  <c r="BY154"/>
  <c r="BU154"/>
  <c r="BQ154"/>
  <c r="BM154"/>
  <c r="BI154"/>
  <c r="BY153"/>
  <c r="BU153"/>
  <c r="BQ153"/>
  <c r="BM153"/>
  <c r="BI153"/>
  <c r="BY152"/>
  <c r="BU152"/>
  <c r="BQ152"/>
  <c r="BM152"/>
  <c r="BI152"/>
  <c r="BY151"/>
  <c r="BU151"/>
  <c r="BQ151"/>
  <c r="BM151"/>
  <c r="BI151"/>
  <c r="BY150"/>
  <c r="BU150"/>
  <c r="BQ150"/>
  <c r="BM150"/>
  <c r="BI150"/>
  <c r="BY149"/>
  <c r="BU149"/>
  <c r="BQ149"/>
  <c r="BM149"/>
  <c r="BI149"/>
  <c r="BY148"/>
  <c r="BU148"/>
  <c r="BQ148"/>
  <c r="BM148"/>
  <c r="BI148"/>
  <c r="BY147"/>
  <c r="BU147"/>
  <c r="BQ147"/>
  <c r="BM147"/>
  <c r="BI147"/>
  <c r="BY146"/>
  <c r="BU146"/>
  <c r="BQ146"/>
  <c r="BM146"/>
  <c r="BI146"/>
  <c r="BY145"/>
  <c r="BU145"/>
  <c r="BQ145"/>
  <c r="BM145"/>
  <c r="BI145"/>
  <c r="BY144"/>
  <c r="BU144"/>
  <c r="BQ144"/>
  <c r="BM144"/>
  <c r="BI144"/>
  <c r="BY143"/>
  <c r="BU143"/>
  <c r="BQ143"/>
  <c r="BM143"/>
  <c r="BI143"/>
  <c r="BY142"/>
  <c r="BU142"/>
  <c r="BQ142"/>
  <c r="BM142"/>
  <c r="BI142"/>
  <c r="BY141"/>
  <c r="BU141"/>
  <c r="BQ141"/>
  <c r="BM141"/>
  <c r="BI141"/>
  <c r="BY140"/>
  <c r="BU140"/>
  <c r="BQ140"/>
  <c r="BM140"/>
  <c r="BI140"/>
  <c r="BY139"/>
  <c r="BU139"/>
  <c r="BQ139"/>
  <c r="BM139"/>
  <c r="BI139"/>
  <c r="BY138"/>
  <c r="BU138"/>
  <c r="BQ138"/>
  <c r="BM138"/>
  <c r="BI138"/>
  <c r="BY137"/>
  <c r="BU137"/>
  <c r="BQ137"/>
  <c r="BM137"/>
  <c r="BI137"/>
  <c r="BY136"/>
  <c r="BU136"/>
  <c r="BQ136"/>
  <c r="BM136"/>
  <c r="BI136"/>
  <c r="BY135"/>
  <c r="BU135"/>
  <c r="BQ135"/>
  <c r="BM135"/>
  <c r="BI135"/>
  <c r="BY134"/>
  <c r="BU134"/>
  <c r="BQ134"/>
  <c r="BM134"/>
  <c r="BI134"/>
  <c r="BY133"/>
  <c r="BU133"/>
  <c r="BQ133"/>
  <c r="BM133"/>
  <c r="BI133"/>
  <c r="BY132"/>
  <c r="BU132"/>
  <c r="BQ132"/>
  <c r="BM132"/>
  <c r="BI132"/>
  <c r="BY131"/>
  <c r="BU131"/>
  <c r="BQ131"/>
  <c r="BM131"/>
  <c r="BI131"/>
  <c r="BY130"/>
  <c r="BU130"/>
  <c r="BQ130"/>
  <c r="BM130"/>
  <c r="BI130"/>
  <c r="BY129"/>
  <c r="BU129"/>
  <c r="BQ129"/>
  <c r="BM129"/>
  <c r="BI129"/>
  <c r="BY128"/>
  <c r="BU128"/>
  <c r="BQ128"/>
  <c r="BM128"/>
  <c r="BI128"/>
  <c r="BY127"/>
  <c r="BU127"/>
  <c r="BQ127"/>
  <c r="BM127"/>
  <c r="BI127"/>
  <c r="BY126"/>
  <c r="BU126"/>
  <c r="BQ126"/>
  <c r="BM126"/>
  <c r="BI126"/>
  <c r="BY125"/>
  <c r="BU125"/>
  <c r="BQ125"/>
  <c r="BM125"/>
  <c r="BI125"/>
  <c r="BY124"/>
  <c r="BU124"/>
  <c r="BQ124"/>
  <c r="BM124"/>
  <c r="BI124"/>
  <c r="BY123"/>
  <c r="BU123"/>
  <c r="BQ123"/>
  <c r="BM123"/>
  <c r="BI123"/>
  <c r="BY122"/>
  <c r="BU122"/>
  <c r="BQ122"/>
  <c r="BM122"/>
  <c r="BI122"/>
  <c r="BY121"/>
  <c r="BU121"/>
  <c r="BQ121"/>
  <c r="BM121"/>
  <c r="BI121"/>
  <c r="BY120"/>
  <c r="BU120"/>
  <c r="BQ120"/>
  <c r="BM120"/>
  <c r="BI120"/>
  <c r="BY119"/>
  <c r="BU119"/>
  <c r="BQ119"/>
  <c r="BM119"/>
  <c r="BI119"/>
  <c r="BY118"/>
  <c r="BU118"/>
  <c r="BQ118"/>
  <c r="BM118"/>
  <c r="BI118"/>
  <c r="BY117"/>
  <c r="BU117"/>
  <c r="BQ117"/>
  <c r="BM117"/>
  <c r="BI117"/>
  <c r="BY116"/>
  <c r="BU116"/>
  <c r="BQ116"/>
  <c r="BM116"/>
  <c r="BI116"/>
  <c r="BY115"/>
  <c r="BU115"/>
  <c r="BQ115"/>
  <c r="BM115"/>
  <c r="BI115"/>
  <c r="BY114"/>
  <c r="BU114"/>
  <c r="BQ114"/>
  <c r="BM114"/>
  <c r="BI114"/>
  <c r="BY113"/>
  <c r="BU113"/>
  <c r="BQ113"/>
  <c r="BM113"/>
  <c r="BI113"/>
  <c r="BY112"/>
  <c r="BU112"/>
  <c r="BQ112"/>
  <c r="BM112"/>
  <c r="BI112"/>
  <c r="BY111"/>
  <c r="BU111"/>
  <c r="BQ111"/>
  <c r="BM111"/>
  <c r="BI111"/>
  <c r="BY110"/>
  <c r="BU110"/>
  <c r="BQ110"/>
  <c r="BM110"/>
  <c r="BI110"/>
  <c r="BY109"/>
  <c r="BU109"/>
  <c r="BQ109"/>
  <c r="BM109"/>
  <c r="BI109"/>
  <c r="BY108"/>
  <c r="BU108"/>
  <c r="BQ108"/>
  <c r="BM108"/>
  <c r="BI108"/>
  <c r="BY107"/>
  <c r="BU107"/>
  <c r="BQ107"/>
  <c r="BM107"/>
  <c r="BI107"/>
  <c r="BY106"/>
  <c r="BU106"/>
  <c r="BQ106"/>
  <c r="BM106"/>
  <c r="BI106"/>
  <c r="BY105"/>
  <c r="BU105"/>
  <c r="BQ105"/>
  <c r="BM105"/>
  <c r="BI105"/>
  <c r="BY104"/>
  <c r="BU104"/>
  <c r="BQ104"/>
  <c r="BM104"/>
  <c r="BI104"/>
  <c r="BY103"/>
  <c r="BU103"/>
  <c r="BQ103"/>
  <c r="BM103"/>
  <c r="BI103"/>
  <c r="BY102"/>
  <c r="BU102"/>
  <c r="BQ102"/>
  <c r="BM102"/>
  <c r="BI102"/>
  <c r="BY101"/>
  <c r="BU101"/>
  <c r="BQ101"/>
  <c r="BM101"/>
  <c r="BI101"/>
  <c r="BY100"/>
  <c r="BU100"/>
  <c r="BQ100"/>
  <c r="BM100"/>
  <c r="BI100"/>
  <c r="BY99"/>
  <c r="BU99"/>
  <c r="BQ99"/>
  <c r="BM99"/>
  <c r="BI99"/>
  <c r="BY98"/>
  <c r="BU98"/>
  <c r="BQ98"/>
  <c r="BM98"/>
  <c r="BI98"/>
  <c r="BY97"/>
  <c r="BU97"/>
  <c r="BQ97"/>
  <c r="BM97"/>
  <c r="BI97"/>
  <c r="BY96"/>
  <c r="BU96"/>
  <c r="BQ96"/>
  <c r="BM96"/>
  <c r="BI96"/>
  <c r="BY95"/>
  <c r="BU95"/>
  <c r="BQ95"/>
  <c r="BM95"/>
  <c r="BI95"/>
  <c r="BY94"/>
  <c r="BU94"/>
  <c r="BQ94"/>
  <c r="BM94"/>
  <c r="BI94"/>
  <c r="BY93"/>
  <c r="BU93"/>
  <c r="BQ93"/>
  <c r="BM93"/>
  <c r="BI93"/>
  <c r="BY92"/>
  <c r="BU92"/>
  <c r="BQ92"/>
  <c r="BM92"/>
  <c r="BI92"/>
  <c r="BY91"/>
  <c r="BU91"/>
  <c r="BQ91"/>
  <c r="BM91"/>
  <c r="BI91"/>
  <c r="BY90"/>
  <c r="BU90"/>
  <c r="BQ90"/>
  <c r="BM90"/>
  <c r="BI90"/>
  <c r="BY89"/>
  <c r="BU89"/>
  <c r="BQ89"/>
  <c r="BM89"/>
  <c r="BI89"/>
  <c r="BY88"/>
  <c r="BU88"/>
  <c r="BQ88"/>
  <c r="BM88"/>
  <c r="BI88"/>
  <c r="BY87"/>
  <c r="BU87"/>
  <c r="BQ87"/>
  <c r="BM87"/>
  <c r="BI87"/>
  <c r="BY86"/>
  <c r="BU86"/>
  <c r="BQ86"/>
  <c r="BM86"/>
  <c r="BI86"/>
  <c r="BY85"/>
  <c r="BU85"/>
  <c r="BQ85"/>
  <c r="BM85"/>
  <c r="BI85"/>
  <c r="BY84"/>
  <c r="BU84"/>
  <c r="BQ84"/>
  <c r="BM84"/>
  <c r="BI84"/>
  <c r="BY83"/>
  <c r="BU83"/>
  <c r="BQ83"/>
  <c r="BM83"/>
  <c r="BI83"/>
  <c r="BY82"/>
  <c r="BU82"/>
  <c r="BQ82"/>
  <c r="BM82"/>
  <c r="BI82"/>
  <c r="BY81"/>
  <c r="BU81"/>
  <c r="BQ81"/>
  <c r="BM81"/>
  <c r="BI81"/>
  <c r="BY80"/>
  <c r="BU80"/>
  <c r="BQ80"/>
  <c r="BM80"/>
  <c r="BI80"/>
  <c r="BY79"/>
  <c r="BU79"/>
  <c r="BQ79"/>
  <c r="BM79"/>
  <c r="BI79"/>
  <c r="BY78"/>
  <c r="BU78"/>
  <c r="BQ78"/>
  <c r="BM78"/>
  <c r="BI78"/>
  <c r="BY77"/>
  <c r="BU77"/>
  <c r="BQ77"/>
  <c r="BM77"/>
  <c r="BI77"/>
  <c r="BY76"/>
  <c r="BU76"/>
  <c r="BQ76"/>
  <c r="BM76"/>
  <c r="BI76"/>
  <c r="BY75"/>
  <c r="BU75"/>
  <c r="BQ75"/>
  <c r="BM75"/>
  <c r="BI75"/>
  <c r="BY74"/>
  <c r="BU74"/>
  <c r="BQ74"/>
  <c r="BM74"/>
  <c r="BI74"/>
  <c r="BY73"/>
  <c r="BU73"/>
  <c r="BQ73"/>
  <c r="BM73"/>
  <c r="BI73"/>
  <c r="BY72"/>
  <c r="BU72"/>
  <c r="BQ72"/>
  <c r="BM72"/>
  <c r="BI72"/>
  <c r="BY71"/>
  <c r="BU71"/>
  <c r="BQ71"/>
  <c r="BM71"/>
  <c r="BI71"/>
  <c r="BY70"/>
  <c r="BU70"/>
  <c r="BQ70"/>
  <c r="BM70"/>
  <c r="BI70"/>
  <c r="BY69"/>
  <c r="BU69"/>
  <c r="BQ69"/>
  <c r="BM69"/>
  <c r="BI69"/>
  <c r="BY68"/>
  <c r="BU68"/>
  <c r="BQ68"/>
  <c r="BM68"/>
  <c r="BI68"/>
  <c r="BY67"/>
  <c r="BU67"/>
  <c r="BQ67"/>
  <c r="BM67"/>
  <c r="BI67"/>
  <c r="BY66"/>
  <c r="BU66"/>
  <c r="BQ66"/>
  <c r="BM66"/>
  <c r="BI66"/>
  <c r="BY65"/>
  <c r="BU65"/>
  <c r="BQ65"/>
  <c r="BM65"/>
  <c r="BI65"/>
  <c r="BY64"/>
  <c r="BU64"/>
  <c r="BQ64"/>
  <c r="BM64"/>
  <c r="BI64"/>
  <c r="BY63"/>
  <c r="BU63"/>
  <c r="BQ63"/>
  <c r="BM63"/>
  <c r="BI63"/>
  <c r="BY62"/>
  <c r="BU62"/>
  <c r="BQ62"/>
  <c r="BM62"/>
  <c r="BI62"/>
  <c r="BY61"/>
  <c r="BU61"/>
  <c r="BQ61"/>
  <c r="BM61"/>
  <c r="BI61"/>
  <c r="BY60"/>
  <c r="BU60"/>
  <c r="BQ60"/>
  <c r="BM60"/>
  <c r="BI60"/>
  <c r="BY59"/>
  <c r="BU59"/>
  <c r="BQ59"/>
  <c r="BM59"/>
  <c r="BI59"/>
  <c r="BY58"/>
  <c r="BU58"/>
  <c r="BQ58"/>
  <c r="BM58"/>
  <c r="BI58"/>
  <c r="BY57"/>
  <c r="BU57"/>
  <c r="BQ57"/>
  <c r="BM57"/>
  <c r="BI57"/>
  <c r="BY56"/>
  <c r="BU56"/>
  <c r="BQ56"/>
  <c r="BM56"/>
  <c r="BI56"/>
  <c r="BY55"/>
  <c r="BU55"/>
  <c r="BQ55"/>
  <c r="BM55"/>
  <c r="BI55"/>
  <c r="BY54"/>
  <c r="BU54"/>
  <c r="BQ54"/>
  <c r="BM54"/>
  <c r="BI54"/>
  <c r="BY53"/>
  <c r="BU53"/>
  <c r="BQ53"/>
  <c r="BM53"/>
  <c r="BI53"/>
  <c r="BY52"/>
  <c r="BU52"/>
  <c r="BQ52"/>
  <c r="BM52"/>
  <c r="BI52"/>
  <c r="BY51"/>
  <c r="BU51"/>
  <c r="BQ51"/>
  <c r="BM51"/>
  <c r="BI51"/>
  <c r="BY50"/>
  <c r="BU50"/>
  <c r="BQ50"/>
  <c r="BM50"/>
  <c r="BI50"/>
  <c r="BY49"/>
  <c r="BU49"/>
  <c r="BQ49"/>
  <c r="BM49"/>
  <c r="BI49"/>
  <c r="BY48"/>
  <c r="BU48"/>
  <c r="BQ48"/>
  <c r="BM48"/>
  <c r="BI48"/>
  <c r="BY47"/>
  <c r="BU47"/>
  <c r="BQ47"/>
  <c r="BM47"/>
  <c r="BI47"/>
  <c r="BY46"/>
  <c r="BU46"/>
  <c r="BQ46"/>
  <c r="BM46"/>
  <c r="BI46"/>
  <c r="BY45"/>
  <c r="BU45"/>
  <c r="BQ45"/>
  <c r="BM45"/>
  <c r="BI45"/>
  <c r="BY44"/>
  <c r="BU44"/>
  <c r="BQ44"/>
  <c r="BM44"/>
  <c r="BI44"/>
  <c r="BY43"/>
  <c r="BU43"/>
  <c r="BQ43"/>
  <c r="BM43"/>
  <c r="BI43"/>
  <c r="BY42"/>
  <c r="BU42"/>
  <c r="BQ42"/>
  <c r="BM42"/>
  <c r="BI42"/>
  <c r="BY41"/>
  <c r="BU41"/>
  <c r="BQ41"/>
  <c r="BM41"/>
  <c r="BI41"/>
  <c r="BY40"/>
  <c r="BU40"/>
  <c r="BQ40"/>
  <c r="BM40"/>
  <c r="BI40"/>
  <c r="BY39"/>
  <c r="BU39"/>
  <c r="BQ39"/>
  <c r="BM39"/>
  <c r="BI39"/>
  <c r="BY38"/>
  <c r="BU38"/>
  <c r="BQ38"/>
  <c r="BM38"/>
  <c r="BI38"/>
  <c r="BY37"/>
  <c r="BU37"/>
  <c r="BQ37"/>
  <c r="BM37"/>
  <c r="BI37"/>
  <c r="BY36"/>
  <c r="BU36"/>
  <c r="BQ36"/>
  <c r="BM36"/>
  <c r="BI36"/>
  <c r="BY35"/>
  <c r="BU35"/>
  <c r="BQ35"/>
  <c r="BM35"/>
  <c r="BI35"/>
  <c r="BY34"/>
  <c r="BU34"/>
  <c r="BQ34"/>
  <c r="BM34"/>
  <c r="BI34"/>
  <c r="BY33"/>
  <c r="BU33"/>
  <c r="BQ33"/>
  <c r="BM33"/>
  <c r="BI33"/>
  <c r="BY32"/>
  <c r="BU32"/>
  <c r="BQ32"/>
  <c r="BM32"/>
  <c r="BI32"/>
  <c r="BY31"/>
  <c r="BU31"/>
  <c r="BQ31"/>
  <c r="BM31"/>
  <c r="BI31"/>
  <c r="BY30"/>
  <c r="BU30"/>
  <c r="BQ30"/>
  <c r="BM30"/>
  <c r="BI30"/>
  <c r="BY29"/>
  <c r="BU29"/>
  <c r="BQ29"/>
  <c r="BM29"/>
  <c r="BI29"/>
  <c r="BY28"/>
  <c r="BU28"/>
  <c r="BQ28"/>
  <c r="BM28"/>
  <c r="BI28"/>
  <c r="BY27"/>
  <c r="BU27"/>
  <c r="BQ27"/>
  <c r="BM27"/>
  <c r="BI27"/>
  <c r="BY26"/>
  <c r="BU26"/>
  <c r="BQ26"/>
  <c r="BM26"/>
  <c r="BI26"/>
  <c r="BY25"/>
  <c r="BU25"/>
  <c r="BQ25"/>
  <c r="BM25"/>
  <c r="BI25"/>
  <c r="BY24"/>
  <c r="BU24"/>
  <c r="BQ24"/>
  <c r="BM24"/>
  <c r="BI24"/>
  <c r="BY23"/>
  <c r="BU23"/>
  <c r="BQ23"/>
  <c r="BM23"/>
  <c r="BI23"/>
  <c r="BY22"/>
  <c r="BU22"/>
  <c r="BQ22"/>
  <c r="BM22"/>
  <c r="BI22"/>
  <c r="BY21"/>
  <c r="BU21"/>
  <c r="BQ21"/>
  <c r="BM21"/>
  <c r="BI21"/>
  <c r="BY20"/>
  <c r="BU20"/>
  <c r="BQ20"/>
  <c r="BM20"/>
  <c r="BI20"/>
  <c r="BY19"/>
  <c r="BU19"/>
  <c r="BQ19"/>
  <c r="BM19"/>
  <c r="BI19"/>
  <c r="BY18"/>
  <c r="BU18"/>
  <c r="BQ18"/>
  <c r="BM18"/>
  <c r="BI18"/>
  <c r="BY17"/>
  <c r="BU17"/>
  <c r="BQ17"/>
  <c r="BM17"/>
  <c r="BI17"/>
  <c r="BY16"/>
  <c r="BU16"/>
  <c r="BQ16"/>
  <c r="BM16"/>
  <c r="BI16"/>
  <c r="BY15"/>
  <c r="BU15"/>
  <c r="BQ15"/>
  <c r="BM15"/>
  <c r="BI15"/>
  <c r="BY14"/>
  <c r="BU14"/>
  <c r="BQ14"/>
  <c r="BM14"/>
  <c r="BI14"/>
  <c r="BY13"/>
  <c r="BU13"/>
  <c r="BQ13"/>
  <c r="BM13"/>
  <c r="BI13"/>
  <c r="BY12"/>
  <c r="BU12"/>
  <c r="BQ12"/>
  <c r="BM12"/>
  <c r="BI12"/>
  <c r="BY11"/>
  <c r="BU11"/>
  <c r="BQ11"/>
  <c r="BM11"/>
  <c r="BI11"/>
  <c r="BY10"/>
  <c r="BU10"/>
  <c r="BQ10"/>
  <c r="BM10"/>
  <c r="BI10"/>
  <c r="BR268"/>
  <c r="BN268"/>
  <c r="BJ268"/>
  <c r="BZ267"/>
  <c r="BV267"/>
  <c r="BR267"/>
  <c r="BN267"/>
  <c r="BJ267"/>
  <c r="BZ266"/>
  <c r="BV266"/>
  <c r="BR266"/>
  <c r="BN266"/>
  <c r="BJ266"/>
  <c r="BZ265"/>
  <c r="BV265"/>
  <c r="BR265"/>
  <c r="BN265"/>
  <c r="BJ265"/>
  <c r="BZ264"/>
  <c r="BV264"/>
  <c r="BR264"/>
  <c r="BN264"/>
  <c r="BJ264"/>
  <c r="BZ263"/>
  <c r="BV263"/>
  <c r="BR263"/>
  <c r="BN263"/>
  <c r="BJ263"/>
  <c r="BZ262"/>
  <c r="BV262"/>
  <c r="BR262"/>
  <c r="BN262"/>
  <c r="BJ262"/>
  <c r="BZ261"/>
  <c r="BV261"/>
  <c r="BR261"/>
  <c r="BN261"/>
  <c r="BJ261"/>
  <c r="BZ260"/>
  <c r="BV260"/>
  <c r="BR260"/>
  <c r="BN260"/>
  <c r="BJ260"/>
  <c r="BZ259"/>
  <c r="BV259"/>
  <c r="BR259"/>
  <c r="BN259"/>
  <c r="BJ259"/>
  <c r="BZ258"/>
  <c r="BV258"/>
  <c r="BR258"/>
  <c r="BN258"/>
  <c r="BJ258"/>
  <c r="BZ257"/>
  <c r="BV257"/>
  <c r="BR257"/>
  <c r="BN257"/>
  <c r="BJ257"/>
  <c r="BZ256"/>
  <c r="BV256"/>
  <c r="BR256"/>
  <c r="BN256"/>
  <c r="BJ256"/>
  <c r="BZ255"/>
  <c r="BV255"/>
  <c r="BR255"/>
  <c r="BN255"/>
  <c r="BJ255"/>
  <c r="BZ254"/>
  <c r="BV254"/>
  <c r="BR254"/>
  <c r="BN254"/>
  <c r="BJ254"/>
  <c r="BZ253"/>
  <c r="BV253"/>
  <c r="BR253"/>
  <c r="BN253"/>
  <c r="BJ253"/>
  <c r="BZ252"/>
  <c r="BV252"/>
  <c r="BR252"/>
  <c r="BN252"/>
  <c r="BJ252"/>
  <c r="BZ251"/>
  <c r="BV251"/>
  <c r="BR251"/>
  <c r="BN251"/>
  <c r="BJ251"/>
  <c r="BZ250"/>
  <c r="BV250"/>
  <c r="BR250"/>
  <c r="BN250"/>
  <c r="BJ250"/>
  <c r="BZ249"/>
  <c r="BV249"/>
  <c r="BR249"/>
  <c r="BN249"/>
  <c r="BJ249"/>
  <c r="BZ248"/>
  <c r="BV248"/>
  <c r="BR248"/>
  <c r="BN248"/>
  <c r="BJ248"/>
  <c r="BZ247"/>
  <c r="BV247"/>
  <c r="BR247"/>
  <c r="BN247"/>
  <c r="BJ247"/>
  <c r="BZ246"/>
  <c r="BV246"/>
  <c r="BR246"/>
  <c r="BN246"/>
  <c r="BJ246"/>
  <c r="BZ245"/>
  <c r="BV245"/>
  <c r="BR245"/>
  <c r="BN245"/>
  <c r="BJ245"/>
  <c r="BZ244"/>
  <c r="BV244"/>
  <c r="BR244"/>
  <c r="BN244"/>
  <c r="BJ244"/>
  <c r="BZ243"/>
  <c r="BV243"/>
  <c r="BR243"/>
  <c r="BN243"/>
  <c r="BJ243"/>
  <c r="BZ242"/>
  <c r="BV242"/>
  <c r="BR242"/>
  <c r="BN242"/>
  <c r="BJ242"/>
  <c r="BZ241"/>
  <c r="BV241"/>
  <c r="BR241"/>
  <c r="BN241"/>
  <c r="BJ241"/>
  <c r="BZ240"/>
  <c r="BV240"/>
  <c r="BR240"/>
  <c r="BN240"/>
  <c r="BJ240"/>
  <c r="BZ239"/>
  <c r="BV239"/>
  <c r="BR239"/>
  <c r="BN239"/>
  <c r="BJ239"/>
  <c r="BZ238"/>
  <c r="BV238"/>
  <c r="BR238"/>
  <c r="BN238"/>
  <c r="BJ238"/>
  <c r="BZ237"/>
  <c r="BV237"/>
  <c r="BR237"/>
  <c r="BN237"/>
  <c r="BJ237"/>
  <c r="BZ236"/>
  <c r="BV236"/>
  <c r="BR236"/>
  <c r="BN236"/>
  <c r="BJ236"/>
  <c r="BZ235"/>
  <c r="BV235"/>
  <c r="BR235"/>
  <c r="BN235"/>
  <c r="BJ235"/>
  <c r="BZ234"/>
  <c r="BV234"/>
  <c r="BR234"/>
  <c r="BN234"/>
  <c r="BJ234"/>
  <c r="BZ233"/>
  <c r="BV233"/>
  <c r="BR233"/>
  <c r="BN233"/>
  <c r="BJ233"/>
  <c r="BZ232"/>
  <c r="BV232"/>
  <c r="BR232"/>
  <c r="BN232"/>
  <c r="BJ232"/>
  <c r="BZ231"/>
  <c r="BV231"/>
  <c r="BR231"/>
  <c r="BN231"/>
  <c r="BJ231"/>
  <c r="BZ230"/>
  <c r="BV230"/>
  <c r="BR230"/>
  <c r="BN230"/>
  <c r="BJ230"/>
  <c r="BZ229"/>
  <c r="BV229"/>
  <c r="BR229"/>
  <c r="BN229"/>
  <c r="BJ229"/>
  <c r="BZ228"/>
  <c r="BV228"/>
  <c r="BR228"/>
  <c r="BN228"/>
  <c r="BJ228"/>
  <c r="BZ227"/>
  <c r="BV227"/>
  <c r="BR227"/>
  <c r="BN227"/>
  <c r="BJ227"/>
  <c r="BZ226"/>
  <c r="BV226"/>
  <c r="BR226"/>
  <c r="BN226"/>
  <c r="BJ226"/>
  <c r="BZ225"/>
  <c r="BV225"/>
  <c r="BR225"/>
  <c r="BN225"/>
  <c r="BJ225"/>
  <c r="BZ224"/>
  <c r="BV224"/>
  <c r="BR224"/>
  <c r="BN224"/>
  <c r="BJ224"/>
  <c r="BZ223"/>
  <c r="BV223"/>
  <c r="BR223"/>
  <c r="BN223"/>
  <c r="BJ223"/>
  <c r="BZ222"/>
  <c r="BV222"/>
  <c r="BR222"/>
  <c r="BN222"/>
  <c r="BJ222"/>
  <c r="BZ221"/>
  <c r="BV221"/>
  <c r="BR221"/>
  <c r="BN221"/>
  <c r="BJ221"/>
  <c r="BZ220"/>
  <c r="BV220"/>
  <c r="BR220"/>
  <c r="BN220"/>
  <c r="BJ220"/>
  <c r="BZ219"/>
  <c r="BV219"/>
  <c r="BR219"/>
  <c r="BN219"/>
  <c r="BJ219"/>
  <c r="BZ218"/>
  <c r="BV218"/>
  <c r="BR218"/>
  <c r="BN218"/>
  <c r="BJ218"/>
  <c r="BZ217"/>
  <c r="BV217"/>
  <c r="BR217"/>
  <c r="BN217"/>
  <c r="BJ217"/>
  <c r="BZ216"/>
  <c r="BV216"/>
  <c r="BR216"/>
  <c r="BN216"/>
  <c r="BJ216"/>
  <c r="BZ215"/>
  <c r="BV215"/>
  <c r="BR215"/>
  <c r="BN215"/>
  <c r="BJ215"/>
  <c r="BZ214"/>
  <c r="BV214"/>
  <c r="BR214"/>
  <c r="BN214"/>
  <c r="BJ214"/>
  <c r="BZ213"/>
  <c r="BV213"/>
  <c r="BR213"/>
  <c r="BN213"/>
  <c r="BJ213"/>
  <c r="BZ212"/>
  <c r="BV212"/>
  <c r="BR212"/>
  <c r="BN212"/>
  <c r="BJ212"/>
  <c r="BZ211"/>
  <c r="BV211"/>
  <c r="BR211"/>
  <c r="BN211"/>
  <c r="BJ211"/>
  <c r="BZ210"/>
  <c r="BV210"/>
  <c r="BR210"/>
  <c r="BN210"/>
  <c r="BJ210"/>
  <c r="BZ209"/>
  <c r="BV209"/>
  <c r="BR209"/>
  <c r="BN209"/>
  <c r="BJ209"/>
  <c r="BZ208"/>
  <c r="BV208"/>
  <c r="BR208"/>
  <c r="BN208"/>
  <c r="BJ208"/>
  <c r="BZ207"/>
  <c r="BV207"/>
  <c r="BR207"/>
  <c r="BN207"/>
  <c r="BJ207"/>
  <c r="BZ206"/>
  <c r="BV206"/>
  <c r="BR206"/>
  <c r="BN206"/>
  <c r="BJ206"/>
  <c r="BZ205"/>
  <c r="BV205"/>
  <c r="BR205"/>
  <c r="BN205"/>
  <c r="BJ205"/>
  <c r="BZ204"/>
  <c r="BV204"/>
  <c r="BR204"/>
  <c r="BN204"/>
  <c r="BJ204"/>
  <c r="BZ203"/>
  <c r="BV203"/>
  <c r="BR203"/>
  <c r="BN203"/>
  <c r="BJ203"/>
  <c r="BZ202"/>
  <c r="BV202"/>
  <c r="BR202"/>
  <c r="BN202"/>
  <c r="BJ202"/>
  <c r="BZ201"/>
  <c r="BV201"/>
  <c r="BR201"/>
  <c r="BN201"/>
  <c r="BJ201"/>
  <c r="BZ200"/>
  <c r="BV200"/>
  <c r="BR200"/>
  <c r="BN200"/>
  <c r="BJ200"/>
  <c r="BZ199"/>
  <c r="BV199"/>
  <c r="BR199"/>
  <c r="BN199"/>
  <c r="BJ199"/>
  <c r="BZ198"/>
  <c r="BV198"/>
  <c r="BR198"/>
  <c r="BN198"/>
  <c r="BJ198"/>
  <c r="BZ197"/>
  <c r="BV197"/>
  <c r="BR197"/>
  <c r="BN197"/>
  <c r="BJ197"/>
  <c r="BZ196"/>
  <c r="BV196"/>
  <c r="BR196"/>
  <c r="BN196"/>
  <c r="BJ196"/>
  <c r="BZ195"/>
  <c r="BV195"/>
  <c r="BR195"/>
  <c r="BN195"/>
  <c r="BJ195"/>
  <c r="BZ194"/>
  <c r="BV194"/>
  <c r="BR194"/>
  <c r="BN194"/>
  <c r="BJ194"/>
  <c r="BZ193"/>
  <c r="BV193"/>
  <c r="BR193"/>
  <c r="BN193"/>
  <c r="BJ193"/>
  <c r="BZ192"/>
  <c r="BV192"/>
  <c r="BR192"/>
  <c r="BN192"/>
  <c r="BJ192"/>
  <c r="BZ191"/>
  <c r="BV191"/>
  <c r="BR191"/>
  <c r="BN191"/>
  <c r="BJ191"/>
  <c r="BZ190"/>
  <c r="BV190"/>
  <c r="BR190"/>
  <c r="BN190"/>
  <c r="BJ190"/>
  <c r="BZ189"/>
  <c r="BV189"/>
  <c r="BR189"/>
  <c r="BN189"/>
  <c r="BJ189"/>
  <c r="BZ188"/>
  <c r="BV188"/>
  <c r="BR188"/>
  <c r="BN188"/>
  <c r="BJ188"/>
  <c r="BZ187"/>
  <c r="BV187"/>
  <c r="BR187"/>
  <c r="BN187"/>
  <c r="BJ187"/>
  <c r="BZ186"/>
  <c r="BV186"/>
  <c r="BR186"/>
  <c r="BN186"/>
  <c r="BJ186"/>
  <c r="BZ185"/>
  <c r="BV185"/>
  <c r="BR185"/>
  <c r="BN185"/>
  <c r="BJ185"/>
  <c r="BZ184"/>
  <c r="BV184"/>
  <c r="BR184"/>
  <c r="BN184"/>
  <c r="BJ184"/>
  <c r="BZ183"/>
  <c r="BV183"/>
  <c r="BR183"/>
  <c r="BN183"/>
  <c r="BJ183"/>
  <c r="BZ182"/>
  <c r="BV182"/>
  <c r="BR182"/>
  <c r="BN182"/>
  <c r="BJ182"/>
  <c r="BZ181"/>
  <c r="BV181"/>
  <c r="BR181"/>
  <c r="BN181"/>
  <c r="BJ181"/>
  <c r="BZ180"/>
  <c r="BV180"/>
  <c r="BR180"/>
  <c r="BN180"/>
  <c r="BJ180"/>
  <c r="BZ179"/>
  <c r="BV179"/>
  <c r="BR179"/>
  <c r="BN179"/>
  <c r="BJ179"/>
  <c r="BZ178"/>
  <c r="BV178"/>
  <c r="BR178"/>
  <c r="BN178"/>
  <c r="BJ178"/>
  <c r="BZ177"/>
  <c r="BV177"/>
  <c r="BR177"/>
  <c r="BN177"/>
  <c r="BJ177"/>
  <c r="BZ176"/>
  <c r="BV176"/>
  <c r="BR176"/>
  <c r="BN176"/>
  <c r="BJ176"/>
  <c r="BZ175"/>
  <c r="BV175"/>
  <c r="BR175"/>
  <c r="BN175"/>
  <c r="BJ175"/>
  <c r="BZ174"/>
  <c r="BV174"/>
  <c r="BR174"/>
  <c r="BN174"/>
  <c r="BJ174"/>
  <c r="BZ173"/>
  <c r="BV173"/>
  <c r="BR173"/>
  <c r="BN173"/>
  <c r="BJ173"/>
  <c r="BZ172"/>
  <c r="BV172"/>
  <c r="BR172"/>
  <c r="BN172"/>
  <c r="BJ172"/>
  <c r="BZ171"/>
  <c r="BV171"/>
  <c r="BR171"/>
  <c r="BN171"/>
  <c r="BJ171"/>
  <c r="BZ170"/>
  <c r="BV170"/>
  <c r="BR170"/>
  <c r="BN170"/>
  <c r="BJ170"/>
  <c r="BZ169"/>
  <c r="BV169"/>
  <c r="BR169"/>
  <c r="BN169"/>
  <c r="BJ169"/>
  <c r="BZ168"/>
  <c r="BV168"/>
  <c r="BR168"/>
  <c r="BN168"/>
  <c r="BJ168"/>
  <c r="BZ167"/>
  <c r="BV167"/>
  <c r="BR167"/>
  <c r="BN167"/>
  <c r="BJ167"/>
  <c r="BZ166"/>
  <c r="BV166"/>
  <c r="BR166"/>
  <c r="BN166"/>
  <c r="BJ166"/>
  <c r="BZ165"/>
  <c r="BV165"/>
  <c r="BR165"/>
  <c r="BN165"/>
  <c r="BJ165"/>
  <c r="BZ164"/>
  <c r="BV164"/>
  <c r="BR164"/>
  <c r="BN164"/>
  <c r="BJ164"/>
  <c r="BZ163"/>
  <c r="BV163"/>
  <c r="BR163"/>
  <c r="BN163"/>
  <c r="BJ163"/>
  <c r="BZ162"/>
  <c r="BV162"/>
  <c r="BR162"/>
  <c r="BN162"/>
  <c r="BJ162"/>
  <c r="BZ161"/>
  <c r="BV161"/>
  <c r="BR161"/>
  <c r="BN161"/>
  <c r="BJ161"/>
  <c r="BZ160"/>
  <c r="BV160"/>
  <c r="BR160"/>
  <c r="BN160"/>
  <c r="BJ160"/>
  <c r="BZ159"/>
  <c r="BV159"/>
  <c r="BR159"/>
  <c r="BN159"/>
  <c r="BJ159"/>
  <c r="BZ158"/>
  <c r="BV158"/>
  <c r="BR158"/>
  <c r="BN158"/>
  <c r="BJ158"/>
  <c r="BZ157"/>
  <c r="BV157"/>
  <c r="BR157"/>
  <c r="BN157"/>
  <c r="BJ157"/>
  <c r="BZ156"/>
  <c r="BV156"/>
  <c r="BR156"/>
  <c r="BN156"/>
  <c r="BJ156"/>
  <c r="BZ155"/>
  <c r="BV155"/>
  <c r="BR155"/>
  <c r="BN155"/>
  <c r="BJ155"/>
  <c r="BZ154"/>
  <c r="BV154"/>
  <c r="BR154"/>
  <c r="BN154"/>
  <c r="BJ154"/>
  <c r="BZ153"/>
  <c r="BV153"/>
  <c r="BR153"/>
  <c r="BN153"/>
  <c r="BJ153"/>
  <c r="BZ152"/>
  <c r="BV152"/>
  <c r="BR152"/>
  <c r="BN152"/>
  <c r="BJ152"/>
  <c r="BZ151"/>
  <c r="BV151"/>
  <c r="BR151"/>
  <c r="BN151"/>
  <c r="BJ151"/>
  <c r="BZ150"/>
  <c r="BV150"/>
  <c r="BR150"/>
  <c r="BN150"/>
  <c r="BJ150"/>
  <c r="BZ149"/>
  <c r="BV149"/>
  <c r="BR149"/>
  <c r="BN149"/>
  <c r="BJ149"/>
  <c r="BZ148"/>
  <c r="BV148"/>
  <c r="BR148"/>
  <c r="BN148"/>
  <c r="BJ148"/>
  <c r="BZ147"/>
  <c r="BV147"/>
  <c r="BR147"/>
  <c r="BN147"/>
  <c r="BJ147"/>
  <c r="BZ146"/>
  <c r="BV146"/>
  <c r="BR146"/>
  <c r="BN146"/>
  <c r="BJ146"/>
  <c r="BZ145"/>
  <c r="BV145"/>
  <c r="BR145"/>
  <c r="BN145"/>
  <c r="BJ145"/>
  <c r="BZ144"/>
  <c r="BV144"/>
  <c r="BR144"/>
  <c r="BN144"/>
  <c r="BJ144"/>
  <c r="BZ143"/>
  <c r="BV143"/>
  <c r="BR143"/>
  <c r="BN143"/>
  <c r="BJ143"/>
  <c r="BZ142"/>
  <c r="BV142"/>
  <c r="BR142"/>
  <c r="BN142"/>
  <c r="BJ142"/>
  <c r="BZ141"/>
  <c r="BV141"/>
  <c r="BR141"/>
  <c r="BN141"/>
  <c r="BJ141"/>
  <c r="BZ140"/>
  <c r="BV140"/>
  <c r="BR140"/>
  <c r="BN140"/>
  <c r="BJ140"/>
  <c r="BZ139"/>
  <c r="BV139"/>
  <c r="BR139"/>
  <c r="BN139"/>
  <c r="BJ139"/>
  <c r="BZ138"/>
  <c r="BV138"/>
  <c r="BR138"/>
  <c r="BN138"/>
  <c r="BJ138"/>
  <c r="BZ137"/>
  <c r="BV137"/>
  <c r="BR137"/>
  <c r="BN137"/>
  <c r="BJ137"/>
  <c r="BZ136"/>
  <c r="BV136"/>
  <c r="BR136"/>
  <c r="BN136"/>
  <c r="BJ136"/>
  <c r="BZ135"/>
  <c r="BV135"/>
  <c r="BR135"/>
  <c r="BN135"/>
  <c r="BJ135"/>
  <c r="BZ134"/>
  <c r="BV134"/>
  <c r="BR134"/>
  <c r="BN134"/>
  <c r="BJ134"/>
  <c r="BZ133"/>
  <c r="BV133"/>
  <c r="BR133"/>
  <c r="BN133"/>
  <c r="BJ133"/>
  <c r="BZ132"/>
  <c r="BV132"/>
  <c r="BR132"/>
  <c r="BN132"/>
  <c r="BJ132"/>
  <c r="BZ131"/>
  <c r="BV131"/>
  <c r="BR131"/>
  <c r="BN131"/>
  <c r="BJ131"/>
  <c r="BZ130"/>
  <c r="BV130"/>
  <c r="BR130"/>
  <c r="BN130"/>
  <c r="BJ130"/>
  <c r="BZ129"/>
  <c r="BV129"/>
  <c r="BR129"/>
  <c r="BN129"/>
  <c r="BJ129"/>
  <c r="BZ128"/>
  <c r="BV128"/>
  <c r="BR128"/>
  <c r="BN128"/>
  <c r="BJ128"/>
  <c r="BZ127"/>
  <c r="BV127"/>
  <c r="BR127"/>
  <c r="BN127"/>
  <c r="BJ127"/>
  <c r="BZ126"/>
  <c r="BV126"/>
  <c r="BR126"/>
  <c r="BN126"/>
  <c r="BJ126"/>
  <c r="BZ125"/>
  <c r="BV125"/>
  <c r="BR125"/>
  <c r="BN125"/>
  <c r="BJ125"/>
  <c r="BZ124"/>
  <c r="BV124"/>
  <c r="BR124"/>
  <c r="BN124"/>
  <c r="BJ124"/>
  <c r="BZ123"/>
  <c r="BV123"/>
  <c r="BR123"/>
  <c r="BN123"/>
  <c r="BJ123"/>
  <c r="BZ122"/>
  <c r="BV122"/>
  <c r="BR122"/>
  <c r="BN122"/>
  <c r="BJ122"/>
  <c r="BZ121"/>
  <c r="BV121"/>
  <c r="BR121"/>
  <c r="BN121"/>
  <c r="BJ121"/>
  <c r="BZ120"/>
  <c r="BV120"/>
  <c r="BR120"/>
  <c r="BN120"/>
  <c r="BJ120"/>
  <c r="BZ119"/>
  <c r="BV119"/>
  <c r="BR119"/>
  <c r="BN119"/>
  <c r="BJ119"/>
  <c r="BZ118"/>
  <c r="BV118"/>
  <c r="BR118"/>
  <c r="BN118"/>
  <c r="BJ118"/>
  <c r="BZ117"/>
  <c r="BV117"/>
  <c r="BR117"/>
  <c r="BN117"/>
  <c r="BJ117"/>
  <c r="BZ116"/>
  <c r="BV116"/>
  <c r="BR116"/>
  <c r="BN116"/>
  <c r="BJ116"/>
  <c r="BZ115"/>
  <c r="BV115"/>
  <c r="BR115"/>
  <c r="BN115"/>
  <c r="BJ115"/>
  <c r="BZ114"/>
  <c r="BV114"/>
  <c r="BR114"/>
  <c r="BN114"/>
  <c r="BJ114"/>
  <c r="BZ113"/>
  <c r="BV113"/>
  <c r="BR113"/>
  <c r="BN113"/>
  <c r="BJ113"/>
  <c r="BZ112"/>
  <c r="BV112"/>
  <c r="BR112"/>
  <c r="BN112"/>
  <c r="BJ112"/>
  <c r="BZ111"/>
  <c r="BV111"/>
  <c r="BR111"/>
  <c r="BN111"/>
  <c r="BJ111"/>
  <c r="BZ110"/>
  <c r="BV110"/>
  <c r="BR110"/>
  <c r="BN110"/>
  <c r="BJ110"/>
  <c r="BZ109"/>
  <c r="BV109"/>
  <c r="BR109"/>
  <c r="BN109"/>
  <c r="BJ109"/>
  <c r="BZ108"/>
  <c r="BV108"/>
  <c r="BR108"/>
  <c r="BN108"/>
  <c r="BJ108"/>
  <c r="BZ107"/>
  <c r="BV107"/>
  <c r="BR107"/>
  <c r="BN107"/>
  <c r="BJ107"/>
  <c r="BZ106"/>
  <c r="BV106"/>
  <c r="BR106"/>
  <c r="BN106"/>
  <c r="BJ106"/>
  <c r="BZ105"/>
  <c r="BV105"/>
  <c r="BR105"/>
  <c r="BN105"/>
  <c r="BJ105"/>
  <c r="BZ104"/>
  <c r="BV104"/>
  <c r="BR104"/>
  <c r="BN104"/>
  <c r="BJ104"/>
  <c r="BZ103"/>
  <c r="BV103"/>
  <c r="BR103"/>
  <c r="BN103"/>
  <c r="BJ103"/>
  <c r="BZ102"/>
  <c r="BV102"/>
  <c r="BR102"/>
  <c r="BN102"/>
  <c r="BJ102"/>
  <c r="BZ101"/>
  <c r="BV101"/>
  <c r="BR101"/>
  <c r="BN101"/>
  <c r="BJ101"/>
  <c r="BZ100"/>
  <c r="BV100"/>
  <c r="BR100"/>
  <c r="BN100"/>
  <c r="BJ100"/>
  <c r="BZ99"/>
  <c r="BV99"/>
  <c r="BR99"/>
  <c r="BN99"/>
  <c r="BJ99"/>
  <c r="BZ98"/>
  <c r="BV98"/>
  <c r="BR98"/>
  <c r="BN98"/>
  <c r="BJ98"/>
  <c r="BZ97"/>
  <c r="BV97"/>
  <c r="BR97"/>
  <c r="BN97"/>
  <c r="BJ97"/>
  <c r="BZ96"/>
  <c r="BV96"/>
  <c r="BR96"/>
  <c r="BN96"/>
  <c r="BJ96"/>
  <c r="BZ95"/>
  <c r="BV95"/>
  <c r="BR95"/>
  <c r="BN95"/>
  <c r="BJ95"/>
  <c r="BZ94"/>
  <c r="BV94"/>
  <c r="BR94"/>
  <c r="BN94"/>
  <c r="BJ94"/>
  <c r="BZ93"/>
  <c r="BV93"/>
  <c r="BR93"/>
  <c r="BN93"/>
  <c r="BJ93"/>
  <c r="BZ92"/>
  <c r="BV92"/>
  <c r="BR92"/>
  <c r="BN92"/>
  <c r="BJ92"/>
  <c r="BZ91"/>
  <c r="BV91"/>
  <c r="BR91"/>
  <c r="BN91"/>
  <c r="BJ91"/>
  <c r="BZ90"/>
  <c r="BV90"/>
  <c r="BR90"/>
  <c r="BN90"/>
  <c r="BJ90"/>
  <c r="BZ89"/>
  <c r="BV89"/>
  <c r="BR89"/>
  <c r="BN89"/>
  <c r="BJ89"/>
  <c r="BZ88"/>
  <c r="BV88"/>
  <c r="BR88"/>
  <c r="BN88"/>
  <c r="BJ88"/>
  <c r="BZ87"/>
  <c r="BV87"/>
  <c r="BR87"/>
  <c r="BN87"/>
  <c r="BJ87"/>
  <c r="BZ86"/>
  <c r="BV86"/>
  <c r="BR86"/>
  <c r="BN86"/>
  <c r="BJ86"/>
  <c r="BZ85"/>
  <c r="BV85"/>
  <c r="BR85"/>
  <c r="BN85"/>
  <c r="BJ85"/>
  <c r="BZ84"/>
  <c r="BV84"/>
  <c r="BR84"/>
  <c r="BN84"/>
  <c r="BJ84"/>
  <c r="BZ83"/>
  <c r="BV83"/>
  <c r="BR83"/>
  <c r="BN83"/>
  <c r="BJ83"/>
  <c r="BZ82"/>
  <c r="BV82"/>
  <c r="BR82"/>
  <c r="BN82"/>
  <c r="BJ82"/>
  <c r="BZ81"/>
  <c r="BV81"/>
  <c r="BR81"/>
  <c r="BN81"/>
  <c r="BJ81"/>
  <c r="BZ80"/>
  <c r="BV80"/>
  <c r="BR80"/>
  <c r="BN80"/>
  <c r="BJ80"/>
  <c r="BZ79"/>
  <c r="BV79"/>
  <c r="BR79"/>
  <c r="BN79"/>
  <c r="BJ79"/>
  <c r="BZ78"/>
  <c r="BV78"/>
  <c r="BR78"/>
  <c r="BN78"/>
  <c r="BJ78"/>
  <c r="BZ77"/>
  <c r="BV77"/>
  <c r="BR77"/>
  <c r="BN77"/>
  <c r="BJ77"/>
  <c r="BZ76"/>
  <c r="BV76"/>
  <c r="BR76"/>
  <c r="BN76"/>
  <c r="BJ76"/>
  <c r="BZ75"/>
  <c r="BV75"/>
  <c r="BR75"/>
  <c r="BN75"/>
  <c r="BJ75"/>
  <c r="BZ74"/>
  <c r="BV74"/>
  <c r="BR74"/>
  <c r="BN74"/>
  <c r="BJ74"/>
  <c r="BZ73"/>
  <c r="BV73"/>
  <c r="BR73"/>
  <c r="BN73"/>
  <c r="BJ73"/>
  <c r="BZ72"/>
  <c r="BV72"/>
  <c r="BR72"/>
  <c r="BN72"/>
  <c r="BJ72"/>
  <c r="BZ71"/>
  <c r="BV71"/>
  <c r="BR71"/>
  <c r="BN71"/>
  <c r="BJ71"/>
  <c r="BZ70"/>
  <c r="BV70"/>
  <c r="BR70"/>
  <c r="BN70"/>
  <c r="BJ70"/>
  <c r="BZ69"/>
  <c r="BV69"/>
  <c r="BR69"/>
  <c r="BN69"/>
  <c r="BJ69"/>
  <c r="BZ68"/>
  <c r="BV68"/>
  <c r="BR68"/>
  <c r="BN68"/>
  <c r="BJ68"/>
  <c r="BZ67"/>
  <c r="BV67"/>
  <c r="BR67"/>
  <c r="BN67"/>
  <c r="BJ67"/>
  <c r="BZ66"/>
  <c r="BV66"/>
  <c r="BR66"/>
  <c r="BN66"/>
  <c r="BJ66"/>
  <c r="BZ65"/>
  <c r="BV65"/>
  <c r="BR65"/>
  <c r="BN65"/>
  <c r="BJ65"/>
  <c r="BZ64"/>
  <c r="BV64"/>
  <c r="BR64"/>
  <c r="BN64"/>
  <c r="BJ64"/>
  <c r="BZ63"/>
  <c r="BV63"/>
  <c r="BR63"/>
  <c r="BN63"/>
  <c r="BJ63"/>
  <c r="BZ62"/>
  <c r="BV62"/>
  <c r="BR62"/>
  <c r="BN62"/>
  <c r="BJ62"/>
  <c r="BZ61"/>
  <c r="BV61"/>
  <c r="BR61"/>
  <c r="BN61"/>
  <c r="BJ61"/>
  <c r="BZ60"/>
  <c r="BV60"/>
  <c r="BR60"/>
  <c r="BN60"/>
  <c r="BJ60"/>
  <c r="BZ59"/>
  <c r="BV59"/>
  <c r="BR59"/>
  <c r="BN59"/>
  <c r="BJ59"/>
  <c r="BZ58"/>
  <c r="BV58"/>
  <c r="BR58"/>
  <c r="BN58"/>
  <c r="BJ58"/>
  <c r="BZ57"/>
  <c r="BV57"/>
  <c r="BR57"/>
  <c r="BN57"/>
  <c r="BJ57"/>
  <c r="BZ56"/>
  <c r="BV56"/>
  <c r="BR56"/>
  <c r="BN56"/>
  <c r="BJ56"/>
  <c r="BZ55"/>
  <c r="BV55"/>
  <c r="BR55"/>
  <c r="BN55"/>
  <c r="BJ55"/>
  <c r="BZ54"/>
  <c r="BV54"/>
  <c r="BR54"/>
  <c r="BN54"/>
  <c r="BJ54"/>
  <c r="BZ53"/>
  <c r="BV53"/>
  <c r="BR53"/>
  <c r="BN53"/>
  <c r="BJ53"/>
  <c r="BZ52"/>
  <c r="BV52"/>
  <c r="BR52"/>
  <c r="BN52"/>
  <c r="BJ52"/>
  <c r="BZ51"/>
  <c r="BV51"/>
  <c r="BR51"/>
  <c r="BN51"/>
  <c r="BJ51"/>
  <c r="BZ50"/>
  <c r="BV50"/>
  <c r="BR50"/>
  <c r="BN50"/>
  <c r="BJ50"/>
  <c r="BZ49"/>
  <c r="BV49"/>
  <c r="BR49"/>
  <c r="BN49"/>
  <c r="BJ49"/>
  <c r="BZ48"/>
  <c r="BV48"/>
  <c r="BR48"/>
  <c r="BN48"/>
  <c r="BJ48"/>
  <c r="BZ47"/>
  <c r="BV47"/>
  <c r="BR47"/>
  <c r="BN47"/>
  <c r="BJ47"/>
  <c r="BZ46"/>
  <c r="BV46"/>
  <c r="BR46"/>
  <c r="BN46"/>
  <c r="BJ46"/>
  <c r="BZ45"/>
  <c r="BV45"/>
  <c r="BR45"/>
  <c r="BN45"/>
  <c r="BJ45"/>
  <c r="BZ44"/>
  <c r="BV44"/>
  <c r="BR44"/>
  <c r="BN44"/>
  <c r="BJ44"/>
  <c r="BZ43"/>
  <c r="BV43"/>
  <c r="BR43"/>
  <c r="BN43"/>
  <c r="BJ43"/>
  <c r="BZ42"/>
  <c r="BV42"/>
  <c r="BR42"/>
  <c r="BN42"/>
  <c r="BJ42"/>
  <c r="BZ41"/>
  <c r="BV41"/>
  <c r="BR41"/>
  <c r="BN41"/>
  <c r="BJ41"/>
  <c r="BZ40"/>
  <c r="BV40"/>
  <c r="BR40"/>
  <c r="BN40"/>
  <c r="BJ40"/>
  <c r="BZ39"/>
  <c r="BV39"/>
  <c r="BR39"/>
  <c r="BN39"/>
  <c r="BJ39"/>
  <c r="BZ38"/>
  <c r="BV38"/>
  <c r="BR38"/>
  <c r="BN38"/>
  <c r="BJ38"/>
  <c r="BZ37"/>
  <c r="BV37"/>
  <c r="BR37"/>
  <c r="BN37"/>
  <c r="BJ37"/>
  <c r="BZ36"/>
  <c r="BV36"/>
  <c r="BR36"/>
  <c r="BN36"/>
  <c r="BJ36"/>
  <c r="BZ35"/>
  <c r="BV35"/>
  <c r="BR35"/>
  <c r="BN35"/>
  <c r="BJ35"/>
  <c r="BZ34"/>
  <c r="BV34"/>
  <c r="BR34"/>
  <c r="BN34"/>
  <c r="BJ34"/>
  <c r="BZ33"/>
  <c r="BV33"/>
  <c r="BR33"/>
  <c r="BN33"/>
  <c r="BJ33"/>
  <c r="BZ32"/>
  <c r="BV32"/>
  <c r="BR32"/>
  <c r="BN32"/>
  <c r="BJ32"/>
  <c r="BZ31"/>
  <c r="BV31"/>
  <c r="BR31"/>
  <c r="BN31"/>
  <c r="BJ31"/>
  <c r="BZ30"/>
  <c r="BV30"/>
  <c r="BR30"/>
  <c r="BN30"/>
  <c r="BJ30"/>
  <c r="BZ29"/>
  <c r="BV29"/>
  <c r="BR29"/>
  <c r="BN29"/>
  <c r="BJ29"/>
  <c r="BZ28"/>
  <c r="BV28"/>
  <c r="BR28"/>
  <c r="BN28"/>
  <c r="BJ28"/>
  <c r="BZ27"/>
  <c r="BV27"/>
  <c r="BR27"/>
  <c r="BN27"/>
  <c r="BJ27"/>
  <c r="BZ26"/>
  <c r="BV26"/>
  <c r="BR26"/>
  <c r="BN26"/>
  <c r="BJ26"/>
  <c r="BZ25"/>
  <c r="BV25"/>
  <c r="BR25"/>
  <c r="BN25"/>
  <c r="BJ25"/>
  <c r="BZ24"/>
  <c r="BV24"/>
  <c r="BR24"/>
  <c r="BN24"/>
  <c r="BJ24"/>
  <c r="BZ23"/>
  <c r="BV23"/>
  <c r="BR23"/>
  <c r="BN23"/>
  <c r="BJ23"/>
  <c r="BZ22"/>
  <c r="BV22"/>
  <c r="BR22"/>
  <c r="BN22"/>
  <c r="BJ22"/>
  <c r="BZ21"/>
  <c r="BV21"/>
  <c r="BR21"/>
  <c r="BN21"/>
  <c r="BJ21"/>
  <c r="BZ20"/>
  <c r="BV20"/>
  <c r="BR20"/>
  <c r="BN20"/>
  <c r="BJ20"/>
  <c r="BZ19"/>
  <c r="BV19"/>
  <c r="BR19"/>
  <c r="BN19"/>
  <c r="BJ19"/>
  <c r="BZ18"/>
  <c r="BV18"/>
  <c r="BR18"/>
  <c r="BN18"/>
  <c r="BJ18"/>
  <c r="BZ17"/>
  <c r="BV17"/>
  <c r="BR17"/>
  <c r="BN17"/>
  <c r="BJ17"/>
  <c r="BZ16"/>
  <c r="BV16"/>
  <c r="BR16"/>
  <c r="BN16"/>
  <c r="BJ16"/>
  <c r="BZ15"/>
  <c r="BV15"/>
  <c r="BR15"/>
  <c r="BN15"/>
  <c r="BJ15"/>
  <c r="BZ14"/>
  <c r="BV14"/>
  <c r="BR14"/>
  <c r="BN14"/>
  <c r="BJ14"/>
  <c r="BZ13"/>
  <c r="BV13"/>
  <c r="BR13"/>
  <c r="BN13"/>
  <c r="BJ13"/>
  <c r="BZ12"/>
  <c r="BV12"/>
  <c r="BR12"/>
  <c r="BN12"/>
  <c r="BJ12"/>
  <c r="BZ11"/>
  <c r="BV11"/>
  <c r="BR11"/>
  <c r="BN11"/>
  <c r="BJ11"/>
  <c r="BZ10"/>
  <c r="BV10"/>
  <c r="BR10"/>
  <c r="BN10"/>
  <c r="BJ10"/>
  <c r="BS268"/>
  <c r="BO268"/>
  <c r="BK268"/>
  <c r="CA267"/>
  <c r="BW267"/>
  <c r="BS267"/>
  <c r="BO267"/>
  <c r="BK267"/>
  <c r="CA266"/>
  <c r="BW266"/>
  <c r="BS266"/>
  <c r="BO266"/>
  <c r="BK266"/>
  <c r="CA265"/>
  <c r="BW265"/>
  <c r="BS265"/>
  <c r="BO265"/>
  <c r="BK265"/>
  <c r="CA264"/>
  <c r="BW264"/>
  <c r="BS264"/>
  <c r="BO264"/>
  <c r="BK264"/>
  <c r="CA263"/>
  <c r="BW263"/>
  <c r="BS263"/>
  <c r="BO263"/>
  <c r="BK263"/>
  <c r="CA262"/>
  <c r="BW262"/>
  <c r="BS262"/>
  <c r="BO262"/>
  <c r="BK262"/>
  <c r="CA261"/>
  <c r="BW261"/>
  <c r="BS261"/>
  <c r="BO261"/>
  <c r="BK261"/>
  <c r="CA260"/>
  <c r="BW260"/>
  <c r="BS260"/>
  <c r="BO260"/>
  <c r="BK260"/>
  <c r="CA259"/>
  <c r="BW259"/>
  <c r="BS259"/>
  <c r="BO259"/>
  <c r="BK259"/>
  <c r="CA258"/>
  <c r="BW258"/>
  <c r="BS258"/>
  <c r="BO258"/>
  <c r="BK258"/>
  <c r="CA257"/>
  <c r="BW257"/>
  <c r="BS257"/>
  <c r="BO257"/>
  <c r="BK257"/>
  <c r="CA256"/>
  <c r="BW256"/>
  <c r="BS256"/>
  <c r="BO256"/>
  <c r="BK256"/>
  <c r="CA255"/>
  <c r="BW255"/>
  <c r="BS255"/>
  <c r="BO255"/>
  <c r="BK255"/>
  <c r="CA254"/>
  <c r="BW254"/>
  <c r="BS254"/>
  <c r="BO254"/>
  <c r="BK254"/>
  <c r="CA253"/>
  <c r="BW253"/>
  <c r="BS253"/>
  <c r="BO253"/>
  <c r="BK253"/>
  <c r="CA252"/>
  <c r="BW252"/>
  <c r="BS252"/>
  <c r="BO252"/>
  <c r="BK252"/>
  <c r="CA251"/>
  <c r="BW251"/>
  <c r="BS251"/>
  <c r="BO251"/>
  <c r="BK251"/>
  <c r="CA250"/>
  <c r="BW250"/>
  <c r="BS250"/>
  <c r="BO250"/>
  <c r="BK250"/>
  <c r="CA249"/>
  <c r="BW249"/>
  <c r="BS249"/>
  <c r="BO249"/>
  <c r="BK249"/>
  <c r="CA248"/>
  <c r="BW248"/>
  <c r="BS248"/>
  <c r="BO248"/>
  <c r="BK248"/>
  <c r="CA247"/>
  <c r="BW247"/>
  <c r="BS247"/>
  <c r="BO247"/>
  <c r="BK247"/>
  <c r="CA246"/>
  <c r="BW246"/>
  <c r="BS246"/>
  <c r="BO246"/>
  <c r="BK246"/>
  <c r="CA245"/>
  <c r="BW245"/>
  <c r="BS245"/>
  <c r="BO245"/>
  <c r="BK245"/>
  <c r="CA244"/>
  <c r="BW244"/>
  <c r="BS244"/>
  <c r="BO244"/>
  <c r="BK244"/>
  <c r="CA243"/>
  <c r="BW243"/>
  <c r="BS243"/>
  <c r="BO243"/>
  <c r="BK243"/>
  <c r="CA242"/>
  <c r="BW242"/>
  <c r="BS242"/>
  <c r="BO242"/>
  <c r="BK242"/>
  <c r="CA241"/>
  <c r="BW241"/>
  <c r="BS241"/>
  <c r="BO241"/>
  <c r="BK241"/>
  <c r="CA240"/>
  <c r="BW240"/>
  <c r="BS240"/>
  <c r="BO240"/>
  <c r="BK240"/>
  <c r="CA239"/>
  <c r="BW239"/>
  <c r="BS239"/>
  <c r="BO239"/>
  <c r="BK239"/>
  <c r="CA238"/>
  <c r="BW238"/>
  <c r="BS238"/>
  <c r="BO238"/>
  <c r="BK238"/>
  <c r="CA237"/>
  <c r="BW237"/>
  <c r="BS237"/>
  <c r="BO237"/>
  <c r="BK237"/>
  <c r="CA236"/>
  <c r="BW236"/>
  <c r="BS236"/>
  <c r="BO236"/>
  <c r="BK236"/>
  <c r="CA235"/>
  <c r="BW235"/>
  <c r="BS235"/>
  <c r="BO235"/>
  <c r="BK235"/>
  <c r="CA234"/>
  <c r="BW234"/>
  <c r="BS234"/>
  <c r="BO234"/>
  <c r="BK234"/>
  <c r="CA233"/>
  <c r="BW233"/>
  <c r="BS233"/>
  <c r="BO233"/>
  <c r="BK233"/>
  <c r="CA232"/>
  <c r="BW232"/>
  <c r="BS232"/>
  <c r="BO232"/>
  <c r="BK232"/>
  <c r="CA231"/>
  <c r="BW231"/>
  <c r="BS231"/>
  <c r="BO231"/>
  <c r="BK231"/>
  <c r="CA230"/>
  <c r="BW230"/>
  <c r="BS230"/>
  <c r="BO230"/>
  <c r="BK230"/>
  <c r="CA229"/>
  <c r="BW229"/>
  <c r="BS229"/>
  <c r="BO229"/>
  <c r="BK229"/>
  <c r="CA228"/>
  <c r="BW228"/>
  <c r="BS228"/>
  <c r="BO228"/>
  <c r="BK228"/>
  <c r="CA227"/>
  <c r="BW227"/>
  <c r="BS227"/>
  <c r="BO227"/>
  <c r="BK227"/>
  <c r="CA226"/>
  <c r="BW226"/>
  <c r="BS226"/>
  <c r="BO226"/>
  <c r="BK226"/>
  <c r="CA225"/>
  <c r="BW225"/>
  <c r="BS225"/>
  <c r="BO225"/>
  <c r="BK225"/>
  <c r="CA224"/>
  <c r="BW224"/>
  <c r="BS224"/>
  <c r="BO224"/>
  <c r="BK224"/>
  <c r="CA223"/>
  <c r="BW223"/>
  <c r="BS223"/>
  <c r="BO223"/>
  <c r="BK223"/>
  <c r="CA222"/>
  <c r="BW222"/>
  <c r="BS222"/>
  <c r="BO222"/>
  <c r="BK222"/>
  <c r="CA221"/>
  <c r="BW221"/>
  <c r="BS221"/>
  <c r="BO221"/>
  <c r="BK221"/>
  <c r="CA220"/>
  <c r="BW220"/>
  <c r="BS220"/>
  <c r="BO220"/>
  <c r="BK220"/>
  <c r="CA219"/>
  <c r="BW219"/>
  <c r="BS219"/>
  <c r="BO219"/>
  <c r="BK219"/>
  <c r="CA218"/>
  <c r="BW218"/>
  <c r="BS218"/>
  <c r="BO218"/>
  <c r="BK218"/>
  <c r="CA217"/>
  <c r="BW217"/>
  <c r="BS217"/>
  <c r="BO217"/>
  <c r="BK217"/>
  <c r="CA216"/>
  <c r="BW216"/>
  <c r="BS216"/>
  <c r="BO216"/>
  <c r="BK216"/>
  <c r="CA215"/>
  <c r="BW215"/>
  <c r="BS215"/>
  <c r="BO215"/>
  <c r="BK215"/>
  <c r="CA214"/>
  <c r="BW214"/>
  <c r="BS214"/>
  <c r="BO214"/>
  <c r="BK214"/>
  <c r="CA213"/>
  <c r="BW213"/>
  <c r="BS213"/>
  <c r="BO213"/>
  <c r="BK213"/>
  <c r="CA212"/>
  <c r="BW212"/>
  <c r="BS212"/>
  <c r="BO212"/>
  <c r="BK212"/>
  <c r="CA211"/>
  <c r="BW211"/>
  <c r="BS211"/>
  <c r="BO211"/>
  <c r="BK211"/>
  <c r="CA210"/>
  <c r="BW210"/>
  <c r="BS210"/>
  <c r="BO210"/>
  <c r="BK210"/>
  <c r="CA209"/>
  <c r="BW209"/>
  <c r="BS209"/>
  <c r="BO209"/>
  <c r="BK209"/>
  <c r="CA208"/>
  <c r="BW208"/>
  <c r="BS208"/>
  <c r="BO208"/>
  <c r="BK208"/>
  <c r="CA207"/>
  <c r="BW207"/>
  <c r="BS207"/>
  <c r="BO207"/>
  <c r="BK207"/>
  <c r="CA206"/>
  <c r="BW206"/>
  <c r="BS206"/>
  <c r="BO206"/>
  <c r="BK206"/>
  <c r="CA205"/>
  <c r="BW205"/>
  <c r="BS205"/>
  <c r="BO205"/>
  <c r="BK205"/>
  <c r="CA204"/>
  <c r="BW204"/>
  <c r="BS204"/>
  <c r="BO204"/>
  <c r="BK204"/>
  <c r="CA203"/>
  <c r="BW203"/>
  <c r="BS203"/>
  <c r="BO203"/>
  <c r="BK203"/>
  <c r="CA202"/>
  <c r="BW202"/>
  <c r="BS202"/>
  <c r="BO202"/>
  <c r="BK202"/>
  <c r="CA201"/>
  <c r="BW201"/>
  <c r="BS201"/>
  <c r="BO201"/>
  <c r="BK201"/>
  <c r="CA200"/>
  <c r="BW200"/>
  <c r="BS200"/>
  <c r="BO200"/>
  <c r="BK200"/>
  <c r="CA199"/>
  <c r="BW199"/>
  <c r="BS199"/>
  <c r="BO199"/>
  <c r="BK199"/>
  <c r="CA198"/>
  <c r="BW198"/>
  <c r="BS198"/>
  <c r="BO198"/>
  <c r="BK198"/>
  <c r="CA197"/>
  <c r="BW197"/>
  <c r="BS197"/>
  <c r="BO197"/>
  <c r="BK197"/>
  <c r="CA196"/>
  <c r="BW196"/>
  <c r="BS196"/>
  <c r="BO196"/>
  <c r="BK196"/>
  <c r="CA195"/>
  <c r="BW195"/>
  <c r="BS195"/>
  <c r="BO195"/>
  <c r="BK195"/>
  <c r="CA194"/>
  <c r="BW194"/>
  <c r="BS194"/>
  <c r="BO194"/>
  <c r="BK194"/>
  <c r="CA193"/>
  <c r="BW193"/>
  <c r="BS193"/>
  <c r="BO193"/>
  <c r="BK193"/>
  <c r="CA192"/>
  <c r="BW192"/>
  <c r="BS192"/>
  <c r="BO192"/>
  <c r="BK192"/>
  <c r="CA191"/>
  <c r="BW191"/>
  <c r="BS191"/>
  <c r="BO191"/>
  <c r="BK191"/>
  <c r="CA190"/>
  <c r="BW190"/>
  <c r="BS190"/>
  <c r="BO190"/>
  <c r="BK190"/>
  <c r="CA189"/>
  <c r="BW189"/>
  <c r="BS189"/>
  <c r="BO189"/>
  <c r="BK189"/>
  <c r="CA188"/>
  <c r="BW188"/>
  <c r="BS188"/>
  <c r="BO188"/>
  <c r="BK188"/>
  <c r="CA187"/>
  <c r="BW187"/>
  <c r="BS187"/>
  <c r="BO187"/>
  <c r="BK187"/>
  <c r="CA186"/>
  <c r="BW186"/>
  <c r="BS186"/>
  <c r="BO186"/>
  <c r="BK186"/>
  <c r="CA185"/>
  <c r="BW185"/>
  <c r="BS185"/>
  <c r="BO185"/>
  <c r="BK185"/>
  <c r="CA184"/>
  <c r="BW184"/>
  <c r="BS184"/>
  <c r="BO184"/>
  <c r="BK184"/>
  <c r="CA183"/>
  <c r="BW183"/>
  <c r="BS183"/>
  <c r="BO183"/>
  <c r="BK183"/>
  <c r="CA182"/>
  <c r="BW182"/>
  <c r="BS182"/>
  <c r="BO182"/>
  <c r="BK182"/>
  <c r="CA181"/>
  <c r="BW181"/>
  <c r="BS181"/>
  <c r="BO181"/>
  <c r="BK181"/>
  <c r="CA180"/>
  <c r="BW180"/>
  <c r="BS180"/>
  <c r="BO180"/>
  <c r="BK180"/>
  <c r="CA179"/>
  <c r="BW179"/>
  <c r="BS179"/>
  <c r="BO179"/>
  <c r="BK179"/>
  <c r="CA178"/>
  <c r="BW178"/>
  <c r="BS178"/>
  <c r="BO178"/>
  <c r="BK178"/>
  <c r="CA177"/>
  <c r="BW177"/>
  <c r="BS177"/>
  <c r="BO177"/>
  <c r="BK177"/>
  <c r="CA176"/>
  <c r="BW176"/>
  <c r="BS176"/>
  <c r="BO176"/>
  <c r="BK176"/>
  <c r="CA175"/>
  <c r="BW175"/>
  <c r="BS175"/>
  <c r="BO175"/>
  <c r="BK175"/>
  <c r="CA174"/>
  <c r="BW174"/>
  <c r="BS174"/>
  <c r="BO174"/>
  <c r="BK174"/>
  <c r="CA173"/>
  <c r="BW173"/>
  <c r="BS173"/>
  <c r="BO173"/>
  <c r="BK173"/>
  <c r="CA172"/>
  <c r="BW172"/>
  <c r="BS172"/>
  <c r="BO172"/>
  <c r="BK172"/>
  <c r="CA171"/>
  <c r="BW171"/>
  <c r="BS171"/>
  <c r="BO171"/>
  <c r="BK171"/>
  <c r="CA170"/>
  <c r="BW170"/>
  <c r="BS170"/>
  <c r="BO170"/>
  <c r="BK170"/>
  <c r="CA169"/>
  <c r="BW169"/>
  <c r="BS169"/>
  <c r="BO169"/>
  <c r="BK169"/>
  <c r="CA168"/>
  <c r="BW168"/>
  <c r="BS168"/>
  <c r="BO168"/>
  <c r="BK168"/>
  <c r="CA167"/>
  <c r="BW167"/>
  <c r="BS167"/>
  <c r="BO167"/>
  <c r="BK167"/>
  <c r="CA166"/>
  <c r="BW166"/>
  <c r="BS166"/>
  <c r="BO166"/>
  <c r="BK166"/>
  <c r="CA165"/>
  <c r="BW165"/>
  <c r="BS165"/>
  <c r="BO165"/>
  <c r="BK165"/>
  <c r="CA164"/>
  <c r="BW164"/>
  <c r="BS164"/>
  <c r="BO164"/>
  <c r="BK164"/>
  <c r="CA163"/>
  <c r="BW163"/>
  <c r="BS163"/>
  <c r="BO163"/>
  <c r="BK163"/>
  <c r="CA162"/>
  <c r="BW162"/>
  <c r="BS162"/>
  <c r="BO162"/>
  <c r="BK162"/>
  <c r="CA161"/>
  <c r="BW161"/>
  <c r="BS161"/>
  <c r="BO161"/>
  <c r="BK161"/>
  <c r="CA160"/>
  <c r="BW160"/>
  <c r="BS160"/>
  <c r="BO160"/>
  <c r="BK160"/>
  <c r="CA159"/>
  <c r="BW159"/>
  <c r="BS159"/>
  <c r="BO159"/>
  <c r="BK159"/>
  <c r="CA158"/>
  <c r="BW158"/>
  <c r="BS158"/>
  <c r="BO158"/>
  <c r="BK158"/>
  <c r="CA157"/>
  <c r="BW157"/>
  <c r="BS157"/>
  <c r="BO157"/>
  <c r="BK157"/>
  <c r="CA156"/>
  <c r="BW156"/>
  <c r="BS156"/>
  <c r="BO156"/>
  <c r="BK156"/>
  <c r="CA155"/>
  <c r="BW155"/>
  <c r="BS155"/>
  <c r="BO155"/>
  <c r="BK155"/>
  <c r="CA154"/>
  <c r="BW154"/>
  <c r="BS154"/>
  <c r="BO154"/>
  <c r="BK154"/>
  <c r="CA153"/>
  <c r="BW153"/>
  <c r="BS153"/>
  <c r="BO153"/>
  <c r="BK153"/>
  <c r="CA152"/>
  <c r="BW152"/>
  <c r="BS152"/>
  <c r="BO152"/>
  <c r="BK152"/>
  <c r="CA151"/>
  <c r="BW151"/>
  <c r="BS151"/>
  <c r="BO151"/>
  <c r="BK151"/>
  <c r="CA150"/>
  <c r="BW150"/>
  <c r="BS150"/>
  <c r="BO150"/>
  <c r="BK150"/>
  <c r="CA149"/>
  <c r="BW149"/>
  <c r="BS149"/>
  <c r="BO149"/>
  <c r="BK149"/>
  <c r="CA148"/>
  <c r="BW148"/>
  <c r="BS148"/>
  <c r="BO148"/>
  <c r="BK148"/>
  <c r="CA147"/>
  <c r="BW147"/>
  <c r="BS147"/>
  <c r="BO147"/>
  <c r="BK147"/>
  <c r="CA146"/>
  <c r="BW146"/>
  <c r="BS146"/>
  <c r="BO146"/>
  <c r="BK146"/>
  <c r="CA145"/>
  <c r="BW145"/>
  <c r="BS145"/>
  <c r="BO145"/>
  <c r="BK145"/>
  <c r="CA144"/>
  <c r="BW144"/>
  <c r="BS144"/>
  <c r="BO144"/>
  <c r="BK144"/>
  <c r="CA143"/>
  <c r="BW143"/>
  <c r="BS143"/>
  <c r="BO143"/>
  <c r="BK143"/>
  <c r="CA142"/>
  <c r="BW142"/>
  <c r="BS142"/>
  <c r="BO142"/>
  <c r="BK142"/>
  <c r="CA141"/>
  <c r="BW141"/>
  <c r="BS141"/>
  <c r="BO141"/>
  <c r="BK141"/>
  <c r="CA140"/>
  <c r="BW140"/>
  <c r="BS140"/>
  <c r="BO140"/>
  <c r="BK140"/>
  <c r="CA139"/>
  <c r="BW139"/>
  <c r="BS139"/>
  <c r="BO139"/>
  <c r="BK139"/>
  <c r="CA138"/>
  <c r="BW138"/>
  <c r="BS138"/>
  <c r="BO138"/>
  <c r="BK138"/>
  <c r="CA137"/>
  <c r="BW137"/>
  <c r="BS137"/>
  <c r="BO137"/>
  <c r="BK137"/>
  <c r="CA136"/>
  <c r="BW136"/>
  <c r="BS136"/>
  <c r="BO136"/>
  <c r="BK136"/>
  <c r="CA135"/>
  <c r="BW135"/>
  <c r="BS135"/>
  <c r="BO135"/>
  <c r="BK135"/>
  <c r="CA134"/>
  <c r="BW134"/>
  <c r="BS134"/>
  <c r="BO134"/>
  <c r="BK134"/>
  <c r="CA133"/>
  <c r="BW133"/>
  <c r="BS133"/>
  <c r="BO133"/>
  <c r="BK133"/>
  <c r="CA132"/>
  <c r="BW132"/>
  <c r="BS132"/>
  <c r="BO132"/>
  <c r="BK132"/>
  <c r="CA131"/>
  <c r="BW131"/>
  <c r="BS131"/>
  <c r="BO131"/>
  <c r="BK131"/>
  <c r="CA130"/>
  <c r="BW130"/>
  <c r="BS130"/>
  <c r="BO130"/>
  <c r="BK130"/>
  <c r="CA129"/>
  <c r="BW129"/>
  <c r="BS129"/>
  <c r="BO129"/>
  <c r="BK129"/>
  <c r="CA128"/>
  <c r="BW128"/>
  <c r="BS128"/>
  <c r="BO128"/>
  <c r="BK128"/>
  <c r="CA127"/>
  <c r="BW127"/>
  <c r="BS127"/>
  <c r="BO127"/>
  <c r="BK127"/>
  <c r="CA126"/>
  <c r="BW126"/>
  <c r="BS126"/>
  <c r="BO126"/>
  <c r="BK126"/>
  <c r="CA125"/>
  <c r="BW125"/>
  <c r="BS125"/>
  <c r="BO125"/>
  <c r="BK125"/>
  <c r="CA124"/>
  <c r="BW124"/>
  <c r="BS124"/>
  <c r="BO124"/>
  <c r="BK124"/>
  <c r="CA123"/>
  <c r="BW123"/>
  <c r="BS123"/>
  <c r="BO123"/>
  <c r="BK123"/>
  <c r="CA122"/>
  <c r="BW122"/>
  <c r="BS122"/>
  <c r="BO122"/>
  <c r="BK122"/>
  <c r="CA121"/>
  <c r="BW121"/>
  <c r="BS121"/>
  <c r="BO121"/>
  <c r="BK121"/>
  <c r="CA120"/>
  <c r="BW120"/>
  <c r="BS120"/>
  <c r="BO120"/>
  <c r="BK120"/>
  <c r="CA119"/>
  <c r="BW119"/>
  <c r="BS119"/>
  <c r="BO119"/>
  <c r="BK119"/>
  <c r="CA118"/>
  <c r="BW118"/>
  <c r="BS118"/>
  <c r="BO118"/>
  <c r="BK118"/>
  <c r="CA117"/>
  <c r="BW117"/>
  <c r="BS117"/>
  <c r="BO117"/>
  <c r="BK117"/>
  <c r="CA116"/>
  <c r="BW116"/>
  <c r="BS116"/>
  <c r="BO116"/>
  <c r="BK116"/>
  <c r="CA115"/>
  <c r="BW115"/>
  <c r="BS115"/>
  <c r="BO115"/>
  <c r="BK115"/>
  <c r="CA114"/>
  <c r="BW114"/>
  <c r="BS114"/>
  <c r="BO114"/>
  <c r="BK114"/>
  <c r="CA113"/>
  <c r="BW113"/>
  <c r="BS113"/>
  <c r="BO113"/>
  <c r="BK113"/>
  <c r="CA112"/>
  <c r="BW112"/>
  <c r="BS112"/>
  <c r="BO112"/>
  <c r="BK112"/>
  <c r="CA111"/>
  <c r="BW111"/>
  <c r="BS111"/>
  <c r="BO111"/>
  <c r="BK111"/>
  <c r="CA110"/>
  <c r="BW110"/>
  <c r="BS110"/>
  <c r="BO110"/>
  <c r="BK110"/>
  <c r="CA109"/>
  <c r="BW109"/>
  <c r="BS109"/>
  <c r="BO109"/>
  <c r="BK109"/>
  <c r="CA108"/>
  <c r="BW108"/>
  <c r="BS108"/>
  <c r="BO108"/>
  <c r="BK108"/>
  <c r="CA107"/>
  <c r="BW107"/>
  <c r="BS107"/>
  <c r="BO107"/>
  <c r="BK107"/>
  <c r="CA106"/>
  <c r="BW106"/>
  <c r="BS106"/>
  <c r="BO106"/>
  <c r="BK106"/>
  <c r="CA105"/>
  <c r="BW105"/>
  <c r="BS105"/>
  <c r="BO105"/>
  <c r="BK105"/>
  <c r="CA104"/>
  <c r="BW104"/>
  <c r="BS104"/>
  <c r="BO104"/>
  <c r="BK104"/>
  <c r="CA103"/>
  <c r="BW103"/>
  <c r="BS103"/>
  <c r="BO103"/>
  <c r="BK103"/>
  <c r="CA102"/>
  <c r="BW102"/>
  <c r="BS102"/>
  <c r="BO102"/>
  <c r="BK102"/>
  <c r="CA101"/>
  <c r="BW101"/>
  <c r="BS101"/>
  <c r="BO101"/>
  <c r="BK101"/>
  <c r="CA100"/>
  <c r="BW100"/>
  <c r="BS100"/>
  <c r="BO100"/>
  <c r="BK100"/>
  <c r="CA99"/>
  <c r="BW99"/>
  <c r="BS99"/>
  <c r="BO99"/>
  <c r="BK99"/>
  <c r="CA98"/>
  <c r="BW98"/>
  <c r="BS98"/>
  <c r="BO98"/>
  <c r="BK98"/>
  <c r="CA97"/>
  <c r="BW97"/>
  <c r="BS97"/>
  <c r="BO97"/>
  <c r="BK97"/>
  <c r="CA96"/>
  <c r="BW96"/>
  <c r="BS96"/>
  <c r="BO96"/>
  <c r="BK96"/>
  <c r="CA95"/>
  <c r="BW95"/>
  <c r="BS95"/>
  <c r="BO95"/>
  <c r="BK95"/>
  <c r="CA94"/>
  <c r="BW94"/>
  <c r="BS94"/>
  <c r="BO94"/>
  <c r="BK94"/>
  <c r="CA93"/>
  <c r="BW93"/>
  <c r="BS93"/>
  <c r="BO93"/>
  <c r="BK93"/>
  <c r="CA92"/>
  <c r="BW92"/>
  <c r="BS92"/>
  <c r="BO92"/>
  <c r="BK92"/>
  <c r="CA91"/>
  <c r="BW91"/>
  <c r="BS91"/>
  <c r="BO91"/>
  <c r="BK91"/>
  <c r="CA90"/>
  <c r="BW90"/>
  <c r="BS90"/>
  <c r="BO90"/>
  <c r="BK90"/>
  <c r="CA89"/>
  <c r="BW89"/>
  <c r="BS89"/>
  <c r="BO89"/>
  <c r="BK89"/>
  <c r="CA88"/>
  <c r="BW88"/>
  <c r="BS88"/>
  <c r="BO88"/>
  <c r="BK88"/>
  <c r="CA87"/>
  <c r="BW87"/>
  <c r="BS87"/>
  <c r="BO87"/>
  <c r="BK87"/>
  <c r="CA86"/>
  <c r="BW86"/>
  <c r="BS86"/>
  <c r="BO86"/>
  <c r="BK86"/>
  <c r="CA85"/>
  <c r="BW85"/>
  <c r="BS85"/>
  <c r="BO85"/>
  <c r="BK85"/>
  <c r="CA84"/>
  <c r="BW84"/>
  <c r="BS84"/>
  <c r="BO84"/>
  <c r="BK84"/>
  <c r="CA83"/>
  <c r="BW83"/>
  <c r="BS83"/>
  <c r="BO83"/>
  <c r="BK83"/>
  <c r="CA82"/>
  <c r="BW82"/>
  <c r="BS82"/>
  <c r="BO82"/>
  <c r="BK82"/>
  <c r="CA81"/>
  <c r="BW81"/>
  <c r="BS81"/>
  <c r="BO81"/>
  <c r="BK81"/>
  <c r="CA80"/>
  <c r="BW80"/>
  <c r="BS80"/>
  <c r="BO80"/>
  <c r="BK80"/>
  <c r="CA79"/>
  <c r="BW79"/>
  <c r="BS79"/>
  <c r="BO79"/>
  <c r="BK79"/>
  <c r="CA78"/>
  <c r="BW78"/>
  <c r="BS78"/>
  <c r="BO78"/>
  <c r="BK78"/>
  <c r="CA77"/>
  <c r="BW77"/>
  <c r="BS77"/>
  <c r="BO77"/>
  <c r="BK77"/>
  <c r="CA76"/>
  <c r="BW76"/>
  <c r="BS76"/>
  <c r="BO76"/>
  <c r="BK76"/>
  <c r="CA75"/>
  <c r="BW75"/>
  <c r="BS75"/>
  <c r="BO75"/>
  <c r="BK75"/>
  <c r="CA74"/>
  <c r="BW74"/>
  <c r="BS74"/>
  <c r="BO74"/>
  <c r="BK74"/>
  <c r="CA73"/>
  <c r="BW73"/>
  <c r="BS73"/>
  <c r="BO73"/>
  <c r="BK73"/>
  <c r="CA72"/>
  <c r="BW72"/>
  <c r="BS72"/>
  <c r="BO72"/>
  <c r="BK72"/>
  <c r="CA71"/>
  <c r="BW71"/>
  <c r="BS71"/>
  <c r="BO71"/>
  <c r="BK71"/>
  <c r="CA70"/>
  <c r="BW70"/>
  <c r="BS70"/>
  <c r="BO70"/>
  <c r="BK70"/>
  <c r="CA69"/>
  <c r="BW69"/>
  <c r="BS69"/>
  <c r="BO69"/>
  <c r="BK69"/>
  <c r="CA68"/>
  <c r="BW68"/>
  <c r="BS68"/>
  <c r="BO68"/>
  <c r="BK68"/>
  <c r="CA67"/>
  <c r="BW67"/>
  <c r="BS67"/>
  <c r="BO67"/>
  <c r="BK67"/>
  <c r="CA66"/>
  <c r="BW66"/>
  <c r="BS66"/>
  <c r="BO66"/>
  <c r="BK66"/>
  <c r="CA65"/>
  <c r="BW65"/>
  <c r="BS65"/>
  <c r="BO65"/>
  <c r="BK65"/>
  <c r="CA64"/>
  <c r="BW64"/>
  <c r="BS64"/>
  <c r="BO64"/>
  <c r="BK64"/>
  <c r="CA63"/>
  <c r="BW63"/>
  <c r="BS63"/>
  <c r="BO63"/>
  <c r="BK63"/>
  <c r="CA62"/>
  <c r="BW62"/>
  <c r="BS62"/>
  <c r="BO62"/>
  <c r="BK62"/>
  <c r="CA61"/>
  <c r="BW61"/>
  <c r="BS61"/>
  <c r="BO61"/>
  <c r="BK61"/>
  <c r="CA60"/>
  <c r="BW60"/>
  <c r="BS60"/>
  <c r="BO60"/>
  <c r="BK60"/>
  <c r="CA59"/>
  <c r="BW59"/>
  <c r="BS59"/>
  <c r="BO59"/>
  <c r="BK59"/>
  <c r="CA58"/>
  <c r="BW58"/>
  <c r="BS58"/>
  <c r="BO58"/>
  <c r="BK58"/>
  <c r="CA57"/>
  <c r="BW57"/>
  <c r="BS57"/>
  <c r="BO57"/>
  <c r="BK57"/>
  <c r="CA56"/>
  <c r="BW56"/>
  <c r="BS56"/>
  <c r="BO56"/>
  <c r="BK56"/>
  <c r="CA55"/>
  <c r="BW55"/>
  <c r="BS55"/>
  <c r="BO55"/>
  <c r="BK55"/>
  <c r="CA54"/>
  <c r="BW54"/>
  <c r="BS54"/>
  <c r="BO54"/>
  <c r="BK54"/>
  <c r="CA53"/>
  <c r="BW53"/>
  <c r="BS53"/>
  <c r="BO53"/>
  <c r="BK53"/>
  <c r="CA52"/>
  <c r="BW52"/>
  <c r="BS52"/>
  <c r="BO52"/>
  <c r="BK52"/>
  <c r="CA51"/>
  <c r="BW51"/>
  <c r="BS51"/>
  <c r="BO51"/>
  <c r="BK51"/>
  <c r="CA50"/>
  <c r="BW50"/>
  <c r="BS50"/>
  <c r="BO50"/>
  <c r="BK50"/>
  <c r="CA49"/>
  <c r="BW49"/>
  <c r="BS49"/>
  <c r="BO49"/>
  <c r="BK49"/>
  <c r="CA48"/>
  <c r="BW48"/>
  <c r="BS48"/>
  <c r="BO48"/>
  <c r="BK48"/>
  <c r="CA47"/>
  <c r="BW47"/>
  <c r="BS47"/>
  <c r="BO47"/>
  <c r="BK47"/>
  <c r="CA46"/>
  <c r="BW46"/>
  <c r="BS46"/>
  <c r="BO46"/>
  <c r="BK46"/>
  <c r="CA45"/>
  <c r="BW45"/>
  <c r="BS45"/>
  <c r="BO45"/>
  <c r="BK45"/>
  <c r="CA44"/>
  <c r="BW44"/>
  <c r="BS44"/>
  <c r="BO44"/>
  <c r="BK44"/>
  <c r="CA43"/>
  <c r="BW43"/>
  <c r="BS43"/>
  <c r="BO43"/>
  <c r="BK43"/>
  <c r="CA42"/>
  <c r="BW42"/>
  <c r="BS42"/>
  <c r="BO42"/>
  <c r="BK42"/>
  <c r="CA41"/>
  <c r="BW41"/>
  <c r="BS41"/>
  <c r="BO41"/>
  <c r="BK41"/>
  <c r="CA40"/>
  <c r="BW40"/>
  <c r="BS40"/>
  <c r="BO40"/>
  <c r="BK40"/>
  <c r="CA39"/>
  <c r="BW39"/>
  <c r="BS39"/>
  <c r="BO39"/>
  <c r="BK39"/>
  <c r="CA38"/>
  <c r="BW38"/>
  <c r="BS38"/>
  <c r="BO38"/>
  <c r="BK38"/>
  <c r="CA37"/>
  <c r="BW37"/>
  <c r="BS37"/>
  <c r="BO37"/>
  <c r="BK37"/>
  <c r="CA36"/>
  <c r="BW36"/>
  <c r="BS36"/>
  <c r="BO36"/>
  <c r="BK36"/>
  <c r="CA35"/>
  <c r="BW35"/>
  <c r="BS35"/>
  <c r="BO35"/>
  <c r="BK35"/>
  <c r="CA34"/>
  <c r="BW34"/>
  <c r="BS34"/>
  <c r="BO34"/>
  <c r="BK34"/>
  <c r="CA33"/>
  <c r="BW33"/>
  <c r="BS33"/>
  <c r="BO33"/>
  <c r="BK33"/>
  <c r="CA32"/>
  <c r="BW32"/>
  <c r="BS32"/>
  <c r="BO32"/>
  <c r="BK32"/>
  <c r="CA31"/>
  <c r="BW31"/>
  <c r="BS31"/>
  <c r="BO31"/>
  <c r="BK31"/>
  <c r="CA30"/>
  <c r="BW30"/>
  <c r="BS30"/>
  <c r="BO30"/>
  <c r="BK30"/>
  <c r="CA29"/>
  <c r="BW29"/>
  <c r="BS29"/>
  <c r="BO29"/>
  <c r="BK29"/>
  <c r="CA28"/>
  <c r="BW28"/>
  <c r="BS28"/>
  <c r="BO28"/>
  <c r="BK28"/>
  <c r="CA27"/>
  <c r="BW27"/>
  <c r="BS27"/>
  <c r="BO27"/>
  <c r="BK27"/>
  <c r="CA26"/>
  <c r="BW26"/>
  <c r="BS26"/>
  <c r="BO26"/>
  <c r="BK26"/>
  <c r="CA25"/>
  <c r="BW25"/>
  <c r="BS25"/>
  <c r="BO25"/>
  <c r="BK25"/>
  <c r="CA24"/>
  <c r="BW24"/>
  <c r="BS24"/>
  <c r="BO24"/>
  <c r="BK24"/>
  <c r="CA23"/>
  <c r="BW23"/>
  <c r="BS23"/>
  <c r="BO23"/>
  <c r="BK23"/>
  <c r="CA22"/>
  <c r="BW22"/>
  <c r="BS22"/>
  <c r="BO22"/>
  <c r="BK22"/>
  <c r="CA21"/>
  <c r="BW21"/>
  <c r="BS21"/>
  <c r="BO21"/>
  <c r="BK21"/>
  <c r="CA20"/>
  <c r="BW20"/>
  <c r="BS20"/>
  <c r="BO20"/>
  <c r="BK20"/>
  <c r="CA19"/>
  <c r="BW19"/>
  <c r="BS19"/>
  <c r="BO19"/>
  <c r="BK19"/>
  <c r="CA18"/>
  <c r="BW18"/>
  <c r="BS18"/>
  <c r="BO18"/>
  <c r="BK18"/>
  <c r="CA17"/>
  <c r="BW17"/>
  <c r="BS17"/>
  <c r="BO17"/>
  <c r="BK17"/>
  <c r="CA16"/>
  <c r="BW16"/>
  <c r="BS16"/>
  <c r="BO16"/>
  <c r="BK16"/>
  <c r="CA15"/>
  <c r="BW15"/>
  <c r="BS15"/>
  <c r="BO15"/>
  <c r="BK15"/>
  <c r="CA14"/>
  <c r="BW14"/>
  <c r="BS14"/>
  <c r="BO14"/>
  <c r="BK14"/>
  <c r="CA13"/>
  <c r="BW13"/>
  <c r="BS13"/>
  <c r="BO13"/>
  <c r="BK13"/>
  <c r="CA12"/>
  <c r="BW12"/>
  <c r="BS12"/>
  <c r="BO12"/>
  <c r="BK12"/>
  <c r="CA11"/>
  <c r="BW11"/>
  <c r="BS11"/>
  <c r="BO11"/>
  <c r="BK11"/>
  <c r="CA10"/>
  <c r="BW10"/>
  <c r="BS10"/>
  <c r="BO10"/>
  <c r="BK10"/>
  <c r="BT268"/>
  <c r="BP268"/>
  <c r="BL268"/>
  <c r="BH268"/>
  <c r="BX267"/>
  <c r="BT267"/>
  <c r="BP267"/>
  <c r="BL267"/>
  <c r="BH267"/>
  <c r="BX266"/>
  <c r="BT266"/>
  <c r="BP266"/>
  <c r="BL266"/>
  <c r="BH266"/>
  <c r="BX265"/>
  <c r="BT265"/>
  <c r="BP265"/>
  <c r="BL265"/>
  <c r="BH265"/>
  <c r="BX264"/>
  <c r="BT264"/>
  <c r="BP264"/>
  <c r="BL264"/>
  <c r="BH264"/>
  <c r="BX263"/>
  <c r="BT263"/>
  <c r="BP263"/>
  <c r="BL263"/>
  <c r="BH263"/>
  <c r="BX262"/>
  <c r="BT262"/>
  <c r="BP262"/>
  <c r="BL262"/>
  <c r="BH262"/>
  <c r="BX261"/>
  <c r="BT261"/>
  <c r="BP261"/>
  <c r="BL261"/>
  <c r="BH261"/>
  <c r="BX260"/>
  <c r="BT260"/>
  <c r="BP260"/>
  <c r="BL260"/>
  <c r="BH260"/>
  <c r="BX259"/>
  <c r="BT259"/>
  <c r="BP259"/>
  <c r="BL259"/>
  <c r="BH259"/>
  <c r="BX258"/>
  <c r="BT258"/>
  <c r="BP258"/>
  <c r="BL258"/>
  <c r="BH258"/>
  <c r="BX257"/>
  <c r="BT257"/>
  <c r="BP257"/>
  <c r="BL257"/>
  <c r="BH257"/>
  <c r="BX256"/>
  <c r="BT256"/>
  <c r="BP256"/>
  <c r="BL256"/>
  <c r="BH256"/>
  <c r="BX255"/>
  <c r="BT255"/>
  <c r="BP255"/>
  <c r="BL255"/>
  <c r="BH255"/>
  <c r="BX254"/>
  <c r="BT254"/>
  <c r="BP254"/>
  <c r="BL254"/>
  <c r="BH254"/>
  <c r="BX253"/>
  <c r="BT253"/>
  <c r="BP253"/>
  <c r="BL253"/>
  <c r="BH253"/>
  <c r="BX252"/>
  <c r="BT252"/>
  <c r="BP252"/>
  <c r="BL252"/>
  <c r="BH252"/>
  <c r="BX251"/>
  <c r="BT251"/>
  <c r="BP251"/>
  <c r="BL251"/>
  <c r="BH251"/>
  <c r="BX250"/>
  <c r="BT250"/>
  <c r="BP250"/>
  <c r="BL250"/>
  <c r="BH250"/>
  <c r="BX249"/>
  <c r="BT249"/>
  <c r="BP249"/>
  <c r="BL249"/>
  <c r="BH249"/>
  <c r="BX248"/>
  <c r="BT248"/>
  <c r="BP248"/>
  <c r="BL248"/>
  <c r="BH248"/>
  <c r="BX247"/>
  <c r="BT247"/>
  <c r="BP247"/>
  <c r="BL247"/>
  <c r="BH247"/>
  <c r="BX246"/>
  <c r="BT246"/>
  <c r="BP246"/>
  <c r="BL246"/>
  <c r="BH246"/>
  <c r="BX245"/>
  <c r="BT245"/>
  <c r="BP245"/>
  <c r="BL245"/>
  <c r="BH245"/>
  <c r="BX244"/>
  <c r="BT244"/>
  <c r="BP244"/>
  <c r="BL244"/>
  <c r="BH244"/>
  <c r="BX243"/>
  <c r="BT243"/>
  <c r="BP243"/>
  <c r="BL243"/>
  <c r="BH243"/>
  <c r="BX242"/>
  <c r="BT242"/>
  <c r="BP242"/>
  <c r="BL242"/>
  <c r="BH242"/>
  <c r="BX241"/>
  <c r="BT241"/>
  <c r="BP241"/>
  <c r="BL241"/>
  <c r="BH241"/>
  <c r="BX240"/>
  <c r="BT240"/>
  <c r="BP240"/>
  <c r="BL240"/>
  <c r="BH240"/>
  <c r="BX239"/>
  <c r="BT239"/>
  <c r="BP239"/>
  <c r="BL239"/>
  <c r="BH239"/>
  <c r="BX238"/>
  <c r="BT238"/>
  <c r="BP238"/>
  <c r="BL238"/>
  <c r="BH238"/>
  <c r="BX237"/>
  <c r="BT237"/>
  <c r="BP237"/>
  <c r="BL237"/>
  <c r="BH237"/>
  <c r="BX236"/>
  <c r="BT236"/>
  <c r="BP236"/>
  <c r="BL236"/>
  <c r="BH236"/>
  <c r="BX235"/>
  <c r="BT235"/>
  <c r="BP235"/>
  <c r="BL235"/>
  <c r="BH235"/>
  <c r="BX234"/>
  <c r="BT234"/>
  <c r="BP234"/>
  <c r="BL234"/>
  <c r="BH234"/>
  <c r="BX233"/>
  <c r="BT233"/>
  <c r="BP233"/>
  <c r="BL233"/>
  <c r="BH233"/>
  <c r="BX232"/>
  <c r="BT232"/>
  <c r="BP232"/>
  <c r="BL232"/>
  <c r="BH232"/>
  <c r="BX231"/>
  <c r="BT231"/>
  <c r="BP231"/>
  <c r="BL231"/>
  <c r="BH231"/>
  <c r="BX230"/>
  <c r="BT230"/>
  <c r="BP230"/>
  <c r="BL230"/>
  <c r="BH230"/>
  <c r="BX229"/>
  <c r="BT229"/>
  <c r="BP229"/>
  <c r="BL229"/>
  <c r="BH229"/>
  <c r="BX228"/>
  <c r="BT228"/>
  <c r="BP228"/>
  <c r="BL228"/>
  <c r="BH228"/>
  <c r="BX227"/>
  <c r="BT227"/>
  <c r="BP227"/>
  <c r="BL227"/>
  <c r="BH227"/>
  <c r="BX226"/>
  <c r="BT226"/>
  <c r="BP226"/>
  <c r="BL226"/>
  <c r="BH226"/>
  <c r="BX225"/>
  <c r="BT225"/>
  <c r="BP225"/>
  <c r="BL225"/>
  <c r="BH225"/>
  <c r="BX224"/>
  <c r="BT224"/>
  <c r="BP224"/>
  <c r="BL224"/>
  <c r="BH224"/>
  <c r="BX223"/>
  <c r="BT223"/>
  <c r="BP223"/>
  <c r="BL223"/>
  <c r="BH223"/>
  <c r="BX222"/>
  <c r="BT222"/>
  <c r="BP222"/>
  <c r="BL222"/>
  <c r="BH222"/>
  <c r="BX221"/>
  <c r="BT221"/>
  <c r="BP221"/>
  <c r="BL221"/>
  <c r="BH221"/>
  <c r="BX220"/>
  <c r="BT220"/>
  <c r="BP220"/>
  <c r="BL220"/>
  <c r="BH220"/>
  <c r="BX219"/>
  <c r="BT219"/>
  <c r="BP219"/>
  <c r="BL219"/>
  <c r="BH219"/>
  <c r="BX218"/>
  <c r="BT218"/>
  <c r="BP218"/>
  <c r="BL218"/>
  <c r="BH218"/>
  <c r="BX217"/>
  <c r="BT217"/>
  <c r="BP217"/>
  <c r="BL217"/>
  <c r="BH217"/>
  <c r="BX216"/>
  <c r="BT216"/>
  <c r="BP216"/>
  <c r="BL216"/>
  <c r="BH216"/>
  <c r="BX215"/>
  <c r="BT215"/>
  <c r="BP215"/>
  <c r="BL215"/>
  <c r="BH215"/>
  <c r="BX214"/>
  <c r="BT214"/>
  <c r="BP214"/>
  <c r="BL214"/>
  <c r="BH214"/>
  <c r="BX213"/>
  <c r="BT213"/>
  <c r="BP213"/>
  <c r="BL213"/>
  <c r="BH213"/>
  <c r="BX212"/>
  <c r="BT212"/>
  <c r="BP212"/>
  <c r="BL212"/>
  <c r="BH212"/>
  <c r="BX211"/>
  <c r="BT211"/>
  <c r="BP211"/>
  <c r="BL211"/>
  <c r="BH211"/>
  <c r="BX210"/>
  <c r="BT210"/>
  <c r="BP210"/>
  <c r="BL210"/>
  <c r="BH210"/>
  <c r="BX209"/>
  <c r="BT209"/>
  <c r="BP209"/>
  <c r="BL209"/>
  <c r="BH209"/>
  <c r="BX208"/>
  <c r="BT208"/>
  <c r="BP208"/>
  <c r="BL208"/>
  <c r="BH208"/>
  <c r="BX207"/>
  <c r="BT207"/>
  <c r="BP207"/>
  <c r="BL207"/>
  <c r="BH207"/>
  <c r="BX206"/>
  <c r="BT206"/>
  <c r="BP206"/>
  <c r="BL206"/>
  <c r="BH206"/>
  <c r="BX205"/>
  <c r="BT205"/>
  <c r="BP205"/>
  <c r="BL205"/>
  <c r="BH205"/>
  <c r="BX204"/>
  <c r="BT204"/>
  <c r="BP204"/>
  <c r="BL204"/>
  <c r="BH204"/>
  <c r="BX203"/>
  <c r="BT203"/>
  <c r="BP203"/>
  <c r="BL203"/>
  <c r="BH203"/>
  <c r="BX202"/>
  <c r="BT202"/>
  <c r="BP202"/>
  <c r="BL202"/>
  <c r="BH202"/>
  <c r="BX201"/>
  <c r="BT201"/>
  <c r="BP201"/>
  <c r="BL201"/>
  <c r="BH201"/>
  <c r="BX200"/>
  <c r="BT200"/>
  <c r="BP200"/>
  <c r="BL200"/>
  <c r="BH200"/>
  <c r="BX199"/>
  <c r="BT199"/>
  <c r="BP199"/>
  <c r="BL199"/>
  <c r="BH199"/>
  <c r="BX198"/>
  <c r="BT198"/>
  <c r="BP198"/>
  <c r="BL198"/>
  <c r="BH198"/>
  <c r="BX197"/>
  <c r="BT197"/>
  <c r="BP197"/>
  <c r="BL197"/>
  <c r="BH197"/>
  <c r="BX196"/>
  <c r="BT196"/>
  <c r="BP196"/>
  <c r="BL196"/>
  <c r="BH196"/>
  <c r="BX195"/>
  <c r="BT195"/>
  <c r="BP195"/>
  <c r="BL195"/>
  <c r="BH195"/>
  <c r="BX194"/>
  <c r="BT194"/>
  <c r="BP194"/>
  <c r="BL194"/>
  <c r="BH194"/>
  <c r="BX193"/>
  <c r="BT193"/>
  <c r="BP193"/>
  <c r="BL193"/>
  <c r="BH193"/>
  <c r="BX192"/>
  <c r="BT192"/>
  <c r="BP192"/>
  <c r="BL192"/>
  <c r="BH192"/>
  <c r="BX191"/>
  <c r="BT191"/>
  <c r="BP191"/>
  <c r="BL191"/>
  <c r="BH191"/>
  <c r="BX190"/>
  <c r="BT190"/>
  <c r="BP190"/>
  <c r="BL190"/>
  <c r="BH190"/>
  <c r="BX189"/>
  <c r="BT189"/>
  <c r="BP189"/>
  <c r="BL189"/>
  <c r="BH189"/>
  <c r="BX188"/>
  <c r="BT188"/>
  <c r="BP188"/>
  <c r="BL188"/>
  <c r="BH188"/>
  <c r="BX187"/>
  <c r="BT187"/>
  <c r="BP187"/>
  <c r="BL187"/>
  <c r="BH187"/>
  <c r="BX186"/>
  <c r="BT186"/>
  <c r="BP186"/>
  <c r="BL186"/>
  <c r="BH186"/>
  <c r="BX185"/>
  <c r="BT185"/>
  <c r="BP185"/>
  <c r="BL185"/>
  <c r="BH185"/>
  <c r="BX184"/>
  <c r="BT184"/>
  <c r="BP184"/>
  <c r="BL184"/>
  <c r="BH184"/>
  <c r="BX183"/>
  <c r="BT183"/>
  <c r="BP183"/>
  <c r="BL183"/>
  <c r="BH183"/>
  <c r="BX182"/>
  <c r="BT182"/>
  <c r="BP182"/>
  <c r="BL182"/>
  <c r="BH182"/>
  <c r="BX181"/>
  <c r="BT181"/>
  <c r="BP181"/>
  <c r="BL181"/>
  <c r="BH181"/>
  <c r="BX180"/>
  <c r="BT180"/>
  <c r="BP180"/>
  <c r="BL180"/>
  <c r="BH180"/>
  <c r="BX179"/>
  <c r="BT179"/>
  <c r="BP179"/>
  <c r="BL179"/>
  <c r="BH179"/>
  <c r="BX178"/>
  <c r="BT178"/>
  <c r="BP178"/>
  <c r="BL178"/>
  <c r="BH178"/>
  <c r="BX177"/>
  <c r="BT177"/>
  <c r="BP177"/>
  <c r="BL177"/>
  <c r="BH177"/>
  <c r="BX176"/>
  <c r="BT176"/>
  <c r="BP176"/>
  <c r="BL176"/>
  <c r="BH176"/>
  <c r="BX175"/>
  <c r="BT175"/>
  <c r="BP175"/>
  <c r="BL175"/>
  <c r="BH175"/>
  <c r="BX174"/>
  <c r="BT174"/>
  <c r="BP174"/>
  <c r="BL174"/>
  <c r="BH174"/>
  <c r="BX173"/>
  <c r="BT173"/>
  <c r="BP173"/>
  <c r="BL173"/>
  <c r="BH173"/>
  <c r="BX172"/>
  <c r="BT172"/>
  <c r="BP172"/>
  <c r="BL172"/>
  <c r="BH172"/>
  <c r="BX171"/>
  <c r="BT171"/>
  <c r="BP171"/>
  <c r="BL171"/>
  <c r="BH171"/>
  <c r="BX170"/>
  <c r="BT170"/>
  <c r="BP170"/>
  <c r="BL170"/>
  <c r="BH170"/>
  <c r="BX169"/>
  <c r="BT169"/>
  <c r="BP169"/>
  <c r="BL169"/>
  <c r="BH169"/>
  <c r="BX168"/>
  <c r="BT168"/>
  <c r="BP168"/>
  <c r="BL168"/>
  <c r="BH168"/>
  <c r="BX167"/>
  <c r="BT167"/>
  <c r="BP167"/>
  <c r="BL167"/>
  <c r="BH167"/>
  <c r="BX166"/>
  <c r="BT166"/>
  <c r="BP166"/>
  <c r="BL166"/>
  <c r="BH166"/>
  <c r="BX165"/>
  <c r="BT165"/>
  <c r="BP165"/>
  <c r="BL165"/>
  <c r="BH165"/>
  <c r="BX164"/>
  <c r="BT164"/>
  <c r="BP164"/>
  <c r="BL164"/>
  <c r="BH164"/>
  <c r="BX163"/>
  <c r="BT163"/>
  <c r="BP163"/>
  <c r="BL163"/>
  <c r="BH163"/>
  <c r="BX162"/>
  <c r="BT162"/>
  <c r="BP162"/>
  <c r="BL162"/>
  <c r="BH162"/>
  <c r="BX161"/>
  <c r="BT161"/>
  <c r="BP161"/>
  <c r="BL161"/>
  <c r="BH161"/>
  <c r="BX160"/>
  <c r="BT160"/>
  <c r="BP160"/>
  <c r="BL160"/>
  <c r="BH160"/>
  <c r="BX159"/>
  <c r="BT159"/>
  <c r="BP159"/>
  <c r="BL159"/>
  <c r="BH159"/>
  <c r="BX158"/>
  <c r="BT158"/>
  <c r="BP158"/>
  <c r="BL158"/>
  <c r="BH158"/>
  <c r="BX157"/>
  <c r="BT157"/>
  <c r="BP157"/>
  <c r="BL157"/>
  <c r="BH157"/>
  <c r="BX156"/>
  <c r="BT156"/>
  <c r="BP156"/>
  <c r="BL156"/>
  <c r="BH156"/>
  <c r="BX155"/>
  <c r="BT155"/>
  <c r="BP155"/>
  <c r="BL155"/>
  <c r="BH155"/>
  <c r="BX154"/>
  <c r="BT154"/>
  <c r="BP154"/>
  <c r="BL154"/>
  <c r="BH154"/>
  <c r="BX153"/>
  <c r="BT153"/>
  <c r="BP153"/>
  <c r="BL153"/>
  <c r="BH153"/>
  <c r="BX152"/>
  <c r="BT152"/>
  <c r="BP152"/>
  <c r="BL152"/>
  <c r="BH152"/>
  <c r="BX151"/>
  <c r="BT151"/>
  <c r="BP151"/>
  <c r="BL151"/>
  <c r="BH151"/>
  <c r="BX150"/>
  <c r="BT150"/>
  <c r="BP150"/>
  <c r="BL150"/>
  <c r="BH150"/>
  <c r="BX149"/>
  <c r="BT149"/>
  <c r="BP149"/>
  <c r="BL149"/>
  <c r="BH149"/>
  <c r="BX148"/>
  <c r="BT148"/>
  <c r="BP148"/>
  <c r="BL148"/>
  <c r="BH148"/>
  <c r="BX147"/>
  <c r="BT147"/>
  <c r="BP147"/>
  <c r="BL147"/>
  <c r="BH147"/>
  <c r="BX146"/>
  <c r="BT146"/>
  <c r="BP146"/>
  <c r="BL146"/>
  <c r="BH146"/>
  <c r="BX145"/>
  <c r="BT145"/>
  <c r="BP145"/>
  <c r="BL145"/>
  <c r="BH145"/>
  <c r="BX144"/>
  <c r="BT144"/>
  <c r="BP144"/>
  <c r="BL144"/>
  <c r="BH144"/>
  <c r="BX143"/>
  <c r="BT143"/>
  <c r="BP143"/>
  <c r="BL143"/>
  <c r="BH143"/>
  <c r="BX142"/>
  <c r="BT142"/>
  <c r="BP142"/>
  <c r="BL142"/>
  <c r="BH142"/>
  <c r="BX141"/>
  <c r="BT141"/>
  <c r="BP141"/>
  <c r="BL141"/>
  <c r="BH141"/>
  <c r="BX140"/>
  <c r="BT140"/>
  <c r="BP140"/>
  <c r="BL140"/>
  <c r="BH140"/>
  <c r="BX139"/>
  <c r="BT139"/>
  <c r="BP139"/>
  <c r="BL139"/>
  <c r="BH139"/>
  <c r="BX138"/>
  <c r="BT138"/>
  <c r="BP138"/>
  <c r="BL138"/>
  <c r="BH138"/>
  <c r="BX137"/>
  <c r="BT137"/>
  <c r="BP137"/>
  <c r="BL137"/>
  <c r="BH137"/>
  <c r="BX136"/>
  <c r="BT136"/>
  <c r="BP136"/>
  <c r="BL136"/>
  <c r="BH136"/>
  <c r="BX135"/>
  <c r="BT135"/>
  <c r="BP135"/>
  <c r="BL135"/>
  <c r="BH135"/>
  <c r="BX134"/>
  <c r="BT134"/>
  <c r="BP134"/>
  <c r="BL134"/>
  <c r="BH134"/>
  <c r="BX133"/>
  <c r="BT133"/>
  <c r="BP133"/>
  <c r="BL133"/>
  <c r="BH133"/>
  <c r="BX132"/>
  <c r="BT132"/>
  <c r="BP132"/>
  <c r="BL132"/>
  <c r="BH132"/>
  <c r="BX131"/>
  <c r="BT131"/>
  <c r="BP131"/>
  <c r="BL131"/>
  <c r="BH131"/>
  <c r="BX130"/>
  <c r="BT130"/>
  <c r="BP130"/>
  <c r="BL130"/>
  <c r="BH130"/>
  <c r="BX129"/>
  <c r="BT129"/>
  <c r="BP129"/>
  <c r="BL129"/>
  <c r="BH129"/>
  <c r="BX128"/>
  <c r="BT128"/>
  <c r="BP128"/>
  <c r="BL128"/>
  <c r="BH128"/>
  <c r="BX127"/>
  <c r="BT127"/>
  <c r="BP127"/>
  <c r="BL127"/>
  <c r="BH127"/>
  <c r="BX126"/>
  <c r="BT126"/>
  <c r="BP126"/>
  <c r="BL126"/>
  <c r="BH126"/>
  <c r="BX125"/>
  <c r="BT125"/>
  <c r="BP125"/>
  <c r="BL125"/>
  <c r="BH125"/>
  <c r="BX124"/>
  <c r="BT124"/>
  <c r="BP124"/>
  <c r="BL124"/>
  <c r="BH124"/>
  <c r="BX123"/>
  <c r="BT123"/>
  <c r="BP123"/>
  <c r="BL123"/>
  <c r="BH123"/>
  <c r="BX122"/>
  <c r="BT122"/>
  <c r="BP122"/>
  <c r="BL122"/>
  <c r="BH122"/>
  <c r="BX121"/>
  <c r="BT121"/>
  <c r="BP121"/>
  <c r="BL121"/>
  <c r="BH121"/>
  <c r="BX120"/>
  <c r="BT120"/>
  <c r="BP120"/>
  <c r="BL120"/>
  <c r="BH120"/>
  <c r="BX119"/>
  <c r="BT119"/>
  <c r="BP119"/>
  <c r="BL119"/>
  <c r="BH119"/>
  <c r="BX118"/>
  <c r="BT118"/>
  <c r="BP118"/>
  <c r="BL118"/>
  <c r="BH118"/>
  <c r="BX117"/>
  <c r="BT117"/>
  <c r="BP117"/>
  <c r="BL117"/>
  <c r="BH117"/>
  <c r="BX116"/>
  <c r="BT116"/>
  <c r="BP116"/>
  <c r="BL116"/>
  <c r="BH116"/>
  <c r="BX115"/>
  <c r="BT115"/>
  <c r="BP115"/>
  <c r="BL115"/>
  <c r="BH115"/>
  <c r="BX114"/>
  <c r="BT114"/>
  <c r="BP114"/>
  <c r="BL114"/>
  <c r="BH114"/>
  <c r="BX113"/>
  <c r="BT113"/>
  <c r="BP113"/>
  <c r="BL113"/>
  <c r="BH113"/>
  <c r="BX112"/>
  <c r="BT112"/>
  <c r="BP112"/>
  <c r="BL112"/>
  <c r="BH112"/>
  <c r="BX111"/>
  <c r="BT111"/>
  <c r="BP111"/>
  <c r="BL111"/>
  <c r="BH111"/>
  <c r="BX110"/>
  <c r="BT110"/>
  <c r="BP110"/>
  <c r="BL110"/>
  <c r="BH110"/>
  <c r="BX109"/>
  <c r="BT109"/>
  <c r="BP109"/>
  <c r="BL109"/>
  <c r="BH109"/>
  <c r="BX108"/>
  <c r="BT108"/>
  <c r="BP108"/>
  <c r="BL108"/>
  <c r="BH108"/>
  <c r="BX107"/>
  <c r="BT107"/>
  <c r="BP107"/>
  <c r="BL107"/>
  <c r="BH107"/>
  <c r="BX106"/>
  <c r="BT106"/>
  <c r="BP106"/>
  <c r="BL106"/>
  <c r="BH106"/>
  <c r="BX105"/>
  <c r="BT105"/>
  <c r="BP105"/>
  <c r="BL105"/>
  <c r="BH105"/>
  <c r="BX104"/>
  <c r="BT104"/>
  <c r="BP104"/>
  <c r="BL104"/>
  <c r="BH104"/>
  <c r="BX103"/>
  <c r="BT103"/>
  <c r="BP103"/>
  <c r="BL103"/>
  <c r="BH103"/>
  <c r="BX102"/>
  <c r="BT102"/>
  <c r="BP102"/>
  <c r="BL102"/>
  <c r="BH102"/>
  <c r="BX101"/>
  <c r="BT101"/>
  <c r="BP101"/>
  <c r="BL101"/>
  <c r="BH101"/>
  <c r="BX100"/>
  <c r="BT100"/>
  <c r="BP100"/>
  <c r="BL100"/>
  <c r="BH100"/>
  <c r="BX99"/>
  <c r="BT99"/>
  <c r="BP99"/>
  <c r="BL99"/>
  <c r="BH99"/>
  <c r="BX98"/>
  <c r="BT98"/>
  <c r="BP98"/>
  <c r="BL98"/>
  <c r="BH98"/>
  <c r="BX97"/>
  <c r="BT97"/>
  <c r="BP97"/>
  <c r="BL97"/>
  <c r="BH97"/>
  <c r="BX96"/>
  <c r="BT96"/>
  <c r="BP96"/>
  <c r="BL96"/>
  <c r="BH96"/>
  <c r="BX95"/>
  <c r="BT95"/>
  <c r="BP95"/>
  <c r="BL95"/>
  <c r="BH95"/>
  <c r="BX94"/>
  <c r="BT94"/>
  <c r="BP94"/>
  <c r="BL94"/>
  <c r="BH94"/>
  <c r="BX93"/>
  <c r="BT93"/>
  <c r="BP93"/>
  <c r="BL93"/>
  <c r="BH93"/>
  <c r="BX92"/>
  <c r="BT92"/>
  <c r="BP92"/>
  <c r="BL92"/>
  <c r="BH92"/>
  <c r="BX91"/>
  <c r="BT91"/>
  <c r="BP91"/>
  <c r="BL91"/>
  <c r="BH91"/>
  <c r="BX90"/>
  <c r="BT90"/>
  <c r="BP90"/>
  <c r="BL90"/>
  <c r="BH90"/>
  <c r="BX89"/>
  <c r="BT89"/>
  <c r="BP89"/>
  <c r="BL89"/>
  <c r="BH89"/>
  <c r="BX88"/>
  <c r="BT88"/>
  <c r="BP88"/>
  <c r="BL88"/>
  <c r="BH88"/>
  <c r="BX87"/>
  <c r="BT87"/>
  <c r="BP87"/>
  <c r="BL87"/>
  <c r="BH87"/>
  <c r="BX86"/>
  <c r="BT86"/>
  <c r="BP86"/>
  <c r="BL86"/>
  <c r="BH86"/>
  <c r="BX85"/>
  <c r="BT85"/>
  <c r="BP85"/>
  <c r="BL85"/>
  <c r="BH85"/>
  <c r="BX84"/>
  <c r="BT84"/>
  <c r="BP84"/>
  <c r="BL84"/>
  <c r="BH84"/>
  <c r="BX83"/>
  <c r="BT83"/>
  <c r="BP83"/>
  <c r="BL83"/>
  <c r="BH83"/>
  <c r="BX82"/>
  <c r="BT82"/>
  <c r="BP82"/>
  <c r="BL82"/>
  <c r="BH82"/>
  <c r="BX81"/>
  <c r="BT81"/>
  <c r="BP81"/>
  <c r="BL81"/>
  <c r="BH81"/>
  <c r="BX80"/>
  <c r="BT80"/>
  <c r="BP80"/>
  <c r="BL80"/>
  <c r="BH80"/>
  <c r="BX79"/>
  <c r="BT79"/>
  <c r="BP79"/>
  <c r="BL79"/>
  <c r="BH79"/>
  <c r="BX78"/>
  <c r="BT78"/>
  <c r="BP78"/>
  <c r="BL78"/>
  <c r="BH78"/>
  <c r="BX77"/>
  <c r="BT77"/>
  <c r="BP77"/>
  <c r="BL77"/>
  <c r="BH77"/>
  <c r="BX76"/>
  <c r="BT76"/>
  <c r="BP76"/>
  <c r="BL76"/>
  <c r="BH76"/>
  <c r="BX75"/>
  <c r="BT75"/>
  <c r="BP75"/>
  <c r="BL75"/>
  <c r="BH75"/>
  <c r="BX74"/>
  <c r="BT74"/>
  <c r="BP74"/>
  <c r="BL74"/>
  <c r="BH74"/>
  <c r="BX73"/>
  <c r="BT73"/>
  <c r="BP73"/>
  <c r="BL73"/>
  <c r="BH73"/>
  <c r="BX72"/>
  <c r="BT72"/>
  <c r="BP72"/>
  <c r="BL72"/>
  <c r="BH72"/>
  <c r="BX71"/>
  <c r="BT71"/>
  <c r="BP71"/>
  <c r="BL71"/>
  <c r="BH71"/>
  <c r="BX70"/>
  <c r="BT70"/>
  <c r="BP70"/>
  <c r="BL70"/>
  <c r="BH70"/>
  <c r="BX69"/>
  <c r="BT69"/>
  <c r="BP69"/>
  <c r="BL69"/>
  <c r="BH69"/>
  <c r="BX68"/>
  <c r="BT68"/>
  <c r="BP68"/>
  <c r="BL68"/>
  <c r="BH68"/>
  <c r="BX67"/>
  <c r="BT67"/>
  <c r="BP67"/>
  <c r="BL67"/>
  <c r="BH67"/>
  <c r="BX66"/>
  <c r="BT66"/>
  <c r="BP66"/>
  <c r="BL66"/>
  <c r="BH66"/>
  <c r="BX65"/>
  <c r="BT65"/>
  <c r="BP65"/>
  <c r="BL65"/>
  <c r="BH65"/>
  <c r="BX64"/>
  <c r="BT64"/>
  <c r="BP64"/>
  <c r="BL64"/>
  <c r="BH64"/>
  <c r="BX63"/>
  <c r="BT63"/>
  <c r="BP63"/>
  <c r="BL63"/>
  <c r="BH63"/>
  <c r="BX62"/>
  <c r="BT62"/>
  <c r="BP62"/>
  <c r="BL62"/>
  <c r="BH62"/>
  <c r="BX61"/>
  <c r="BT61"/>
  <c r="BP61"/>
  <c r="BL61"/>
  <c r="BH61"/>
  <c r="BX60"/>
  <c r="BT60"/>
  <c r="BP60"/>
  <c r="BL60"/>
  <c r="BH60"/>
  <c r="BX59"/>
  <c r="BT59"/>
  <c r="BP59"/>
  <c r="BL59"/>
  <c r="BH59"/>
  <c r="BX58"/>
  <c r="BT58"/>
  <c r="BP58"/>
  <c r="BL58"/>
  <c r="BH58"/>
  <c r="BX57"/>
  <c r="BT57"/>
  <c r="BP57"/>
  <c r="BL57"/>
  <c r="BH57"/>
  <c r="BX56"/>
  <c r="BT56"/>
  <c r="BP56"/>
  <c r="BL56"/>
  <c r="BH56"/>
  <c r="BX55"/>
  <c r="BT55"/>
  <c r="BP55"/>
  <c r="BL55"/>
  <c r="BH55"/>
  <c r="BX54"/>
  <c r="BT54"/>
  <c r="BP54"/>
  <c r="BL54"/>
  <c r="BH54"/>
  <c r="BX53"/>
  <c r="BT53"/>
  <c r="BP53"/>
  <c r="BL53"/>
  <c r="BH53"/>
  <c r="BX52"/>
  <c r="BT52"/>
  <c r="BP52"/>
  <c r="BL52"/>
  <c r="BH52"/>
  <c r="BX51"/>
  <c r="BT51"/>
  <c r="BP51"/>
  <c r="BL51"/>
  <c r="BH51"/>
  <c r="BX50"/>
  <c r="BT50"/>
  <c r="BP50"/>
  <c r="BL50"/>
  <c r="BH50"/>
  <c r="BX49"/>
  <c r="BT49"/>
  <c r="BP49"/>
  <c r="BL49"/>
  <c r="BH49"/>
  <c r="BX48"/>
  <c r="BT48"/>
  <c r="BP48"/>
  <c r="BL48"/>
  <c r="BH48"/>
  <c r="BX47"/>
  <c r="BT47"/>
  <c r="BP47"/>
  <c r="BL47"/>
  <c r="BH47"/>
  <c r="BX46"/>
  <c r="BT46"/>
  <c r="BP46"/>
  <c r="BL46"/>
  <c r="BH46"/>
  <c r="BX45"/>
  <c r="BT45"/>
  <c r="BP45"/>
  <c r="BL45"/>
  <c r="BH45"/>
  <c r="BX44"/>
  <c r="BT44"/>
  <c r="BP44"/>
  <c r="BL44"/>
  <c r="BH44"/>
  <c r="BX43"/>
  <c r="BT43"/>
  <c r="BP43"/>
  <c r="BL43"/>
  <c r="BH43"/>
  <c r="BX42"/>
  <c r="BT42"/>
  <c r="BP42"/>
  <c r="BL42"/>
  <c r="BH42"/>
  <c r="BX41"/>
  <c r="BT41"/>
  <c r="BP41"/>
  <c r="BL41"/>
  <c r="BH41"/>
  <c r="BX40"/>
  <c r="BT40"/>
  <c r="BP40"/>
  <c r="BL40"/>
  <c r="BH40"/>
  <c r="BX39"/>
  <c r="BT39"/>
  <c r="BP39"/>
  <c r="BL39"/>
  <c r="BH39"/>
  <c r="BX38"/>
  <c r="BT38"/>
  <c r="BP38"/>
  <c r="BL38"/>
  <c r="BH38"/>
  <c r="BX37"/>
  <c r="BT37"/>
  <c r="BP37"/>
  <c r="BL37"/>
  <c r="BH37"/>
  <c r="BX36"/>
  <c r="BT36"/>
  <c r="BP36"/>
  <c r="BL36"/>
  <c r="BH36"/>
  <c r="BX35"/>
  <c r="BT35"/>
  <c r="BP35"/>
  <c r="BL35"/>
  <c r="BH35"/>
  <c r="BX34"/>
  <c r="BT34"/>
  <c r="BP34"/>
  <c r="BL34"/>
  <c r="BH34"/>
  <c r="BX33"/>
  <c r="BT33"/>
  <c r="BP33"/>
  <c r="BL33"/>
  <c r="BH33"/>
  <c r="BX32"/>
  <c r="BT32"/>
  <c r="BP32"/>
  <c r="BL32"/>
  <c r="BH32"/>
  <c r="BX31"/>
  <c r="BT31"/>
  <c r="BP31"/>
  <c r="BL31"/>
  <c r="BH31"/>
  <c r="BX30"/>
  <c r="BT30"/>
  <c r="BP30"/>
  <c r="BL30"/>
  <c r="BH30"/>
  <c r="BX29"/>
  <c r="BT29"/>
  <c r="BP29"/>
  <c r="BL29"/>
  <c r="BH29"/>
  <c r="BX28"/>
  <c r="BT28"/>
  <c r="BP28"/>
  <c r="BL28"/>
  <c r="BH28"/>
  <c r="BX27"/>
  <c r="BT27"/>
  <c r="BP27"/>
  <c r="BL27"/>
  <c r="BH27"/>
  <c r="BX26"/>
  <c r="BT26"/>
  <c r="BP26"/>
  <c r="BL26"/>
  <c r="BH26"/>
  <c r="BX25"/>
  <c r="BT25"/>
  <c r="BP25"/>
  <c r="BL25"/>
  <c r="BH25"/>
  <c r="BX24"/>
  <c r="BT24"/>
  <c r="BP24"/>
  <c r="BL24"/>
  <c r="BH24"/>
  <c r="BX23"/>
  <c r="BT23"/>
  <c r="BP23"/>
  <c r="BL23"/>
  <c r="BH23"/>
  <c r="BX22"/>
  <c r="BT22"/>
  <c r="BP22"/>
  <c r="BL22"/>
  <c r="BH22"/>
  <c r="BX21"/>
  <c r="BT21"/>
  <c r="BP21"/>
  <c r="BL21"/>
  <c r="BH21"/>
  <c r="BX20"/>
  <c r="BT20"/>
  <c r="BP20"/>
  <c r="BL20"/>
  <c r="BH20"/>
  <c r="BX19"/>
  <c r="BT19"/>
  <c r="BP19"/>
  <c r="BL19"/>
  <c r="BH19"/>
  <c r="BX18"/>
  <c r="BT18"/>
  <c r="BP18"/>
  <c r="BL18"/>
  <c r="BH18"/>
  <c r="BX17"/>
  <c r="BT17"/>
  <c r="BP17"/>
  <c r="BL17"/>
  <c r="BH17"/>
  <c r="BX16"/>
  <c r="BT16"/>
  <c r="BP16"/>
  <c r="BL16"/>
  <c r="BH16"/>
  <c r="BX15"/>
  <c r="BT15"/>
  <c r="BP15"/>
  <c r="BL15"/>
  <c r="BH15"/>
  <c r="BX14"/>
  <c r="BT14"/>
  <c r="BP14"/>
  <c r="BL14"/>
  <c r="BH14"/>
  <c r="BX13"/>
  <c r="BT13"/>
  <c r="BP13"/>
  <c r="BL13"/>
  <c r="BH13"/>
  <c r="BX12"/>
  <c r="BT12"/>
  <c r="BP12"/>
  <c r="BL12"/>
  <c r="BH12"/>
  <c r="BX11"/>
  <c r="BT11"/>
  <c r="BP11"/>
  <c r="BL11"/>
  <c r="BH11"/>
  <c r="BX10"/>
  <c r="BT10"/>
  <c r="BP10"/>
  <c r="BL10"/>
  <c r="BH10"/>
  <c r="D448"/>
  <c r="D409"/>
  <c r="C368"/>
  <c r="D370"/>
  <c r="D331"/>
  <c r="C329"/>
  <c r="C290"/>
  <c r="D292"/>
  <c r="C251"/>
  <c r="D253"/>
  <c r="C212"/>
  <c r="D214"/>
  <c r="D175"/>
  <c r="C173"/>
  <c r="D136"/>
  <c r="C134"/>
  <c r="C95"/>
  <c r="D97"/>
  <c r="C56"/>
  <c r="D58"/>
  <c r="D8"/>
  <c r="P10" i="1"/>
  <c r="P11" s="1"/>
  <c r="Z7" i="4" s="1"/>
  <c r="AA7" s="1"/>
  <c r="A42" s="1"/>
  <c r="CT23"/>
  <c r="E242"/>
  <c r="E211"/>
  <c r="E245"/>
  <c r="E124"/>
  <c r="E249"/>
  <c r="E88"/>
  <c r="CT62"/>
  <c r="E55"/>
  <c r="CT64"/>
  <c r="CT45"/>
  <c r="E368"/>
  <c r="E131"/>
  <c r="E133"/>
  <c r="E134"/>
  <c r="E350"/>
  <c r="CN55"/>
  <c r="E277"/>
  <c r="E250"/>
  <c r="E351"/>
  <c r="E208"/>
  <c r="E123"/>
  <c r="CT47"/>
  <c r="CN56"/>
  <c r="CT18"/>
  <c r="CT22"/>
  <c r="E287"/>
  <c r="CT31"/>
  <c r="E162"/>
  <c r="E355"/>
  <c r="E320"/>
  <c r="CT55"/>
  <c r="CT49"/>
  <c r="CN16"/>
  <c r="E198"/>
  <c r="E347"/>
  <c r="E166"/>
  <c r="CT50"/>
  <c r="CN64"/>
  <c r="CT52"/>
  <c r="E56"/>
  <c r="E167"/>
  <c r="E285"/>
  <c r="CN60"/>
  <c r="CN26"/>
  <c r="E201"/>
  <c r="E322"/>
  <c r="E49"/>
  <c r="E91"/>
  <c r="CN29"/>
  <c r="E244"/>
  <c r="E272"/>
  <c r="CN25"/>
  <c r="E93"/>
  <c r="E323"/>
  <c r="CN54"/>
  <c r="CN59"/>
  <c r="E132"/>
  <c r="E311"/>
  <c r="E206"/>
  <c r="E165"/>
  <c r="E278"/>
  <c r="E127"/>
  <c r="AD230"/>
  <c r="E318"/>
  <c r="CT56"/>
  <c r="CN17"/>
  <c r="E325"/>
  <c r="E247"/>
  <c r="E289"/>
  <c r="CT48"/>
  <c r="E354"/>
  <c r="E204"/>
  <c r="E327"/>
  <c r="E308"/>
  <c r="CT28"/>
  <c r="CN22"/>
  <c r="E202"/>
  <c r="E281"/>
  <c r="E362"/>
  <c r="E239"/>
  <c r="E126"/>
  <c r="CN47"/>
  <c r="E312"/>
  <c r="CN63"/>
  <c r="E234"/>
  <c r="CT29"/>
  <c r="E163"/>
  <c r="CN45"/>
  <c r="E328"/>
  <c r="E94"/>
  <c r="E240"/>
  <c r="E329"/>
  <c r="E54"/>
  <c r="CT41"/>
  <c r="E276"/>
  <c r="CN23"/>
  <c r="CT19"/>
  <c r="E273"/>
  <c r="E130"/>
  <c r="E358"/>
  <c r="CN12"/>
  <c r="CN31"/>
  <c r="E236"/>
  <c r="E199"/>
  <c r="CT44"/>
  <c r="E280"/>
  <c r="E314"/>
  <c r="CN57"/>
  <c r="E286"/>
  <c r="CT13"/>
  <c r="CT15"/>
  <c r="CT24"/>
  <c r="CN62"/>
  <c r="CT54"/>
  <c r="E363"/>
  <c r="CT20"/>
  <c r="E238"/>
  <c r="E90"/>
  <c r="E271"/>
  <c r="CT21"/>
  <c r="E235"/>
  <c r="AD45"/>
  <c r="E356"/>
  <c r="E87"/>
  <c r="CT53"/>
  <c r="E349"/>
  <c r="E342"/>
  <c r="E313"/>
  <c r="E169"/>
  <c r="E319"/>
  <c r="E361"/>
  <c r="E164"/>
  <c r="E248"/>
  <c r="E212"/>
  <c r="E237"/>
  <c r="AF378"/>
  <c r="E346"/>
  <c r="E251"/>
  <c r="E52"/>
  <c r="E241"/>
  <c r="E197"/>
  <c r="E359"/>
  <c r="CN21"/>
  <c r="AE415"/>
  <c r="E53"/>
  <c r="CT26"/>
  <c r="E365"/>
  <c r="CN30"/>
  <c r="CN48"/>
  <c r="CN13"/>
  <c r="CT51"/>
  <c r="E279"/>
  <c r="CT63"/>
  <c r="E160"/>
  <c r="E321"/>
  <c r="E172"/>
  <c r="E171"/>
  <c r="E360"/>
  <c r="CN43"/>
  <c r="E364"/>
  <c r="E317"/>
  <c r="E345"/>
  <c r="E200"/>
  <c r="CT12"/>
  <c r="E324"/>
  <c r="CN52"/>
  <c r="E89"/>
  <c r="E367"/>
  <c r="E290"/>
  <c r="E366"/>
  <c r="E161"/>
  <c r="E129"/>
  <c r="E50"/>
  <c r="E125"/>
  <c r="E205"/>
  <c r="CN46"/>
  <c r="CN49"/>
  <c r="CN19"/>
  <c r="E353"/>
  <c r="E128"/>
  <c r="E315"/>
  <c r="E288"/>
  <c r="E168"/>
  <c r="E274"/>
  <c r="E95"/>
  <c r="CN20"/>
  <c r="CT43"/>
  <c r="CT17"/>
  <c r="CN24"/>
  <c r="CT59"/>
  <c r="E357"/>
  <c r="E310"/>
  <c r="CT61"/>
  <c r="E173"/>
  <c r="CN42"/>
  <c r="E275"/>
  <c r="E284"/>
  <c r="E326"/>
  <c r="CT16"/>
  <c r="CN15"/>
  <c r="CN44"/>
  <c r="CN41"/>
  <c r="CN51"/>
  <c r="E203"/>
  <c r="CN58"/>
  <c r="CT60"/>
  <c r="E51"/>
  <c r="CT14"/>
  <c r="CN28"/>
  <c r="CT25"/>
  <c r="CT40"/>
  <c r="CN53"/>
  <c r="CN14"/>
  <c r="E283"/>
  <c r="E352"/>
  <c r="E92"/>
  <c r="E309"/>
  <c r="E348"/>
  <c r="CT58"/>
  <c r="E207"/>
  <c r="CN50"/>
  <c r="E316"/>
  <c r="E282"/>
  <c r="E243"/>
  <c r="CN61"/>
  <c r="CT42"/>
  <c r="CT57"/>
  <c r="CN18"/>
  <c r="CT27"/>
  <c r="E209"/>
  <c r="CN27"/>
  <c r="CN40"/>
  <c r="CT46"/>
  <c r="E246"/>
  <c r="E210"/>
  <c r="CT30"/>
  <c r="E170"/>
  <c r="E86"/>
  <c r="A364" l="1"/>
  <c r="A366"/>
  <c r="A368"/>
  <c r="A512"/>
  <c r="A516"/>
  <c r="A514"/>
  <c r="A35"/>
  <c r="A33"/>
  <c r="A31"/>
  <c r="A660"/>
  <c r="A664"/>
  <c r="A662"/>
  <c r="R111" i="6"/>
  <c r="N111"/>
  <c r="J111"/>
  <c r="F111"/>
  <c r="B111"/>
  <c r="S111"/>
  <c r="O111"/>
  <c r="K111"/>
  <c r="G111"/>
  <c r="C111"/>
  <c r="T111"/>
  <c r="P111"/>
  <c r="L111"/>
  <c r="H111"/>
  <c r="D111"/>
  <c r="U111"/>
  <c r="Q111"/>
  <c r="M111"/>
  <c r="I111"/>
  <c r="E111"/>
  <c r="A736" i="4"/>
  <c r="A738"/>
  <c r="A734"/>
  <c r="A327"/>
  <c r="A331"/>
  <c r="A329"/>
  <c r="A475"/>
  <c r="A477"/>
  <c r="A479"/>
  <c r="A216"/>
  <c r="A220"/>
  <c r="A218"/>
  <c r="A142"/>
  <c r="A144"/>
  <c r="A146"/>
  <c r="A623"/>
  <c r="A627"/>
  <c r="A625"/>
  <c r="R75" i="6"/>
  <c r="N75"/>
  <c r="J75"/>
  <c r="F75"/>
  <c r="B75"/>
  <c r="S75"/>
  <c r="O75"/>
  <c r="K75"/>
  <c r="G75"/>
  <c r="C75"/>
  <c r="T75"/>
  <c r="P75"/>
  <c r="L75"/>
  <c r="H75"/>
  <c r="D75"/>
  <c r="U75"/>
  <c r="Q75"/>
  <c r="M75"/>
  <c r="I75"/>
  <c r="E75"/>
  <c r="A294" i="4"/>
  <c r="A292"/>
  <c r="A290"/>
  <c r="A438"/>
  <c r="A442"/>
  <c r="A440"/>
  <c r="A183"/>
  <c r="A179"/>
  <c r="A181"/>
  <c r="A109"/>
  <c r="A107"/>
  <c r="A105"/>
  <c r="A553"/>
  <c r="A551"/>
  <c r="A549"/>
  <c r="A701"/>
  <c r="A697"/>
  <c r="A699"/>
  <c r="A401"/>
  <c r="A405"/>
  <c r="A403"/>
  <c r="A253"/>
  <c r="A257"/>
  <c r="A255"/>
  <c r="A72"/>
  <c r="A70"/>
  <c r="A68"/>
  <c r="A586"/>
  <c r="A590"/>
  <c r="A588"/>
  <c r="T39" i="6"/>
  <c r="K39"/>
  <c r="C39"/>
  <c r="N39"/>
  <c r="F39"/>
  <c r="O39"/>
  <c r="G39"/>
  <c r="J39"/>
  <c r="B39"/>
  <c r="S39"/>
  <c r="R39"/>
  <c r="M39"/>
  <c r="L39"/>
  <c r="I39"/>
  <c r="H39"/>
  <c r="D39"/>
  <c r="U39"/>
  <c r="Q39"/>
  <c r="P39"/>
  <c r="E39"/>
  <c r="CU51" i="4"/>
  <c r="CU58"/>
  <c r="CU56"/>
  <c r="CU60"/>
  <c r="CU61"/>
  <c r="CU41"/>
  <c r="CU64"/>
  <c r="CU52"/>
  <c r="CU49"/>
  <c r="CU42"/>
  <c r="CU45"/>
  <c r="CU55"/>
  <c r="CU57"/>
  <c r="CU63"/>
  <c r="CU53"/>
  <c r="CU54"/>
  <c r="CU43"/>
  <c r="CU46"/>
  <c r="CU62"/>
  <c r="CU59"/>
  <c r="CU48"/>
  <c r="CU47"/>
  <c r="CU50"/>
  <c r="CU44"/>
  <c r="CU40"/>
  <c r="CO49"/>
  <c r="CO51"/>
  <c r="CO43"/>
  <c r="CO50"/>
  <c r="CO59"/>
  <c r="CO60"/>
  <c r="CO57"/>
  <c r="CO62"/>
  <c r="CO61"/>
  <c r="CO46"/>
  <c r="CO52"/>
  <c r="CO47"/>
  <c r="CO53"/>
  <c r="CO55"/>
  <c r="CO44"/>
  <c r="CO41"/>
  <c r="CO45"/>
  <c r="CO48"/>
  <c r="CO64"/>
  <c r="CO42"/>
  <c r="CO58"/>
  <c r="CO56"/>
  <c r="CO63"/>
  <c r="CO54"/>
  <c r="CO40"/>
  <c r="L53" i="5"/>
  <c r="M53" s="1"/>
  <c r="L55"/>
  <c r="M55" s="1"/>
  <c r="L66"/>
  <c r="M66" s="1"/>
  <c r="L64"/>
  <c r="M64" s="1"/>
  <c r="L62"/>
  <c r="M62" s="1"/>
  <c r="L73"/>
  <c r="M73" s="1"/>
  <c r="L60"/>
  <c r="M60" s="1"/>
  <c r="L58"/>
  <c r="M58" s="1"/>
  <c r="L71"/>
  <c r="M71" s="1"/>
  <c r="L67"/>
  <c r="M67" s="1"/>
  <c r="L52"/>
  <c r="M52" s="1"/>
  <c r="L72"/>
  <c r="M72" s="1"/>
  <c r="L51"/>
  <c r="M51" s="1"/>
  <c r="L74"/>
  <c r="M74" s="1"/>
  <c r="L69"/>
  <c r="M69" s="1"/>
  <c r="L65"/>
  <c r="M65" s="1"/>
  <c r="L57"/>
  <c r="M57" s="1"/>
  <c r="L54"/>
  <c r="M54" s="1"/>
  <c r="L61"/>
  <c r="M61" s="1"/>
  <c r="L56"/>
  <c r="M56" s="1"/>
  <c r="L70"/>
  <c r="M70" s="1"/>
  <c r="L63"/>
  <c r="M63" s="1"/>
  <c r="L59"/>
  <c r="M59" s="1"/>
  <c r="L68"/>
  <c r="M68" s="1"/>
  <c r="L50"/>
  <c r="G53"/>
  <c r="H53" s="1"/>
  <c r="G54"/>
  <c r="H54" s="1"/>
  <c r="G71"/>
  <c r="H71" s="1"/>
  <c r="G57"/>
  <c r="H57" s="1"/>
  <c r="G67"/>
  <c r="H67" s="1"/>
  <c r="G59"/>
  <c r="H59" s="1"/>
  <c r="G55"/>
  <c r="H55" s="1"/>
  <c r="G62"/>
  <c r="H62" s="1"/>
  <c r="G68"/>
  <c r="H68" s="1"/>
  <c r="G63"/>
  <c r="H63" s="1"/>
  <c r="G61"/>
  <c r="H61" s="1"/>
  <c r="G69"/>
  <c r="H69" s="1"/>
  <c r="G56"/>
  <c r="H56" s="1"/>
  <c r="G70"/>
  <c r="H70" s="1"/>
  <c r="G64"/>
  <c r="H64" s="1"/>
  <c r="G65"/>
  <c r="H65" s="1"/>
  <c r="G60"/>
  <c r="H60" s="1"/>
  <c r="G66"/>
  <c r="H66" s="1"/>
  <c r="G58"/>
  <c r="H58" s="1"/>
  <c r="G52"/>
  <c r="L19"/>
  <c r="M19" s="1"/>
  <c r="L40"/>
  <c r="M40" s="1"/>
  <c r="L29"/>
  <c r="M29" s="1"/>
  <c r="L32"/>
  <c r="M32" s="1"/>
  <c r="L18"/>
  <c r="M18" s="1"/>
  <c r="L33"/>
  <c r="M33" s="1"/>
  <c r="L34"/>
  <c r="M34" s="1"/>
  <c r="L30"/>
  <c r="M30" s="1"/>
  <c r="L41"/>
  <c r="M41" s="1"/>
  <c r="L20"/>
  <c r="M20" s="1"/>
  <c r="L21"/>
  <c r="M21" s="1"/>
  <c r="L25"/>
  <c r="M25" s="1"/>
  <c r="L37"/>
  <c r="M37" s="1"/>
  <c r="L26"/>
  <c r="M26" s="1"/>
  <c r="L27"/>
  <c r="M27" s="1"/>
  <c r="L38"/>
  <c r="M38" s="1"/>
  <c r="L23"/>
  <c r="M23" s="1"/>
  <c r="L24"/>
  <c r="M24" s="1"/>
  <c r="L35"/>
  <c r="M35" s="1"/>
  <c r="L39"/>
  <c r="M39" s="1"/>
  <c r="L28"/>
  <c r="M28" s="1"/>
  <c r="L22"/>
  <c r="M22" s="1"/>
  <c r="L31"/>
  <c r="M31" s="1"/>
  <c r="L36"/>
  <c r="M36" s="1"/>
  <c r="L17"/>
  <c r="M17" s="1"/>
  <c r="G37"/>
  <c r="H37" s="1"/>
  <c r="G27"/>
  <c r="H27" s="1"/>
  <c r="G23"/>
  <c r="H23" s="1"/>
  <c r="G34"/>
  <c r="H34" s="1"/>
  <c r="G28"/>
  <c r="H28" s="1"/>
  <c r="G33"/>
  <c r="H33" s="1"/>
  <c r="G29"/>
  <c r="H29" s="1"/>
  <c r="G30"/>
  <c r="H30" s="1"/>
  <c r="G31"/>
  <c r="H31" s="1"/>
  <c r="G26"/>
  <c r="H26" s="1"/>
  <c r="G38"/>
  <c r="H38" s="1"/>
  <c r="G24"/>
  <c r="H24" s="1"/>
  <c r="G25"/>
  <c r="H25" s="1"/>
  <c r="G22"/>
  <c r="H22" s="1"/>
  <c r="G21"/>
  <c r="H21" s="1"/>
  <c r="G20"/>
  <c r="H20" s="1"/>
  <c r="G35"/>
  <c r="H35" s="1"/>
  <c r="G36"/>
  <c r="H36" s="1"/>
  <c r="G32"/>
  <c r="H32" s="1"/>
  <c r="G19"/>
  <c r="K11"/>
  <c r="G9"/>
  <c r="B9"/>
  <c r="CD4" i="4"/>
  <c r="C16" i="5" s="1"/>
  <c r="CE4" i="4"/>
  <c r="D16" i="5" s="1"/>
  <c r="C382" i="4"/>
  <c r="C418"/>
  <c r="CT65"/>
  <c r="CT32"/>
  <c r="CU32" s="1"/>
  <c r="CN32"/>
  <c r="D449"/>
  <c r="D410"/>
  <c r="D371"/>
  <c r="C369"/>
  <c r="C330"/>
  <c r="D332"/>
  <c r="D293"/>
  <c r="C291"/>
  <c r="D254"/>
  <c r="C252"/>
  <c r="D215"/>
  <c r="C213"/>
  <c r="C174"/>
  <c r="D176"/>
  <c r="C135"/>
  <c r="D137"/>
  <c r="D98"/>
  <c r="C96"/>
  <c r="D59"/>
  <c r="C57"/>
  <c r="CN65"/>
  <c r="CU31"/>
  <c r="CU30"/>
  <c r="CU29"/>
  <c r="CU28"/>
  <c r="CU27"/>
  <c r="CU26"/>
  <c r="CU25"/>
  <c r="CU24"/>
  <c r="CU23"/>
  <c r="CU22"/>
  <c r="CU21"/>
  <c r="CU20"/>
  <c r="CU19"/>
  <c r="CU18"/>
  <c r="CU17"/>
  <c r="CU16"/>
  <c r="CU15"/>
  <c r="CU14"/>
  <c r="CU13"/>
  <c r="CU12"/>
  <c r="CO31"/>
  <c r="CO27"/>
  <c r="CO23"/>
  <c r="CO19"/>
  <c r="CO12"/>
  <c r="CO25"/>
  <c r="CO14"/>
  <c r="CO28"/>
  <c r="CO24"/>
  <c r="CO20"/>
  <c r="CO13"/>
  <c r="CO15"/>
  <c r="CO21"/>
  <c r="CO16"/>
  <c r="CO30"/>
  <c r="CO26"/>
  <c r="CO22"/>
  <c r="CO18"/>
  <c r="CO29"/>
  <c r="CO17"/>
  <c r="AF304"/>
  <c r="AE341"/>
  <c r="AE230"/>
  <c r="AF156"/>
  <c r="AE45"/>
  <c r="AF341"/>
  <c r="AE82"/>
  <c r="AF267"/>
  <c r="AD82"/>
  <c r="AD156"/>
  <c r="AD119"/>
  <c r="E330"/>
  <c r="E174"/>
  <c r="E291"/>
  <c r="AD378"/>
  <c r="E96"/>
  <c r="E369"/>
  <c r="AF415"/>
  <c r="AF230"/>
  <c r="AF193"/>
  <c r="AE193"/>
  <c r="AD415"/>
  <c r="AE304"/>
  <c r="E213"/>
  <c r="AD341"/>
  <c r="E379"/>
  <c r="E135"/>
  <c r="AE267"/>
  <c r="AD304"/>
  <c r="AF45"/>
  <c r="AE119"/>
  <c r="AF119"/>
  <c r="AF82"/>
  <c r="AD193"/>
  <c r="AE156"/>
  <c r="E57"/>
  <c r="AD267"/>
  <c r="AE378"/>
  <c r="E252"/>
  <c r="F9" i="5" l="1"/>
  <c r="K9"/>
  <c r="D10"/>
  <c r="K10"/>
  <c r="G10"/>
  <c r="G11"/>
  <c r="E11"/>
  <c r="H11"/>
  <c r="B11"/>
  <c r="H10"/>
  <c r="J9"/>
  <c r="I9"/>
  <c r="D11"/>
  <c r="J10"/>
  <c r="I11"/>
  <c r="F11"/>
  <c r="F10"/>
  <c r="E10"/>
  <c r="J11"/>
  <c r="E9"/>
  <c r="D9"/>
  <c r="I10"/>
  <c r="H9"/>
  <c r="B10"/>
  <c r="M50"/>
  <c r="L75"/>
  <c r="G72"/>
  <c r="H52"/>
  <c r="H74"/>
  <c r="L42"/>
  <c r="H41"/>
  <c r="H19"/>
  <c r="G39"/>
  <c r="L11"/>
  <c r="L10"/>
  <c r="L9"/>
  <c r="CH752" i="4"/>
  <c r="CH750"/>
  <c r="CH748"/>
  <c r="CH746"/>
  <c r="CH744"/>
  <c r="CH742"/>
  <c r="CH740"/>
  <c r="CH738"/>
  <c r="CH736"/>
  <c r="CH734"/>
  <c r="CH732"/>
  <c r="CH730"/>
  <c r="CH728"/>
  <c r="CH726"/>
  <c r="CH724"/>
  <c r="CH722"/>
  <c r="CH720"/>
  <c r="CH718"/>
  <c r="CH716"/>
  <c r="CH714"/>
  <c r="CH712"/>
  <c r="CH710"/>
  <c r="CH708"/>
  <c r="CH706"/>
  <c r="CH704"/>
  <c r="CH702"/>
  <c r="CH700"/>
  <c r="CH698"/>
  <c r="CH696"/>
  <c r="CH694"/>
  <c r="CH692"/>
  <c r="CH690"/>
  <c r="CH688"/>
  <c r="CH686"/>
  <c r="CH684"/>
  <c r="CH682"/>
  <c r="CH680"/>
  <c r="CH678"/>
  <c r="CH676"/>
  <c r="CH674"/>
  <c r="CH672"/>
  <c r="CH670"/>
  <c r="CH668"/>
  <c r="CH666"/>
  <c r="CH664"/>
  <c r="CH662"/>
  <c r="CH660"/>
  <c r="CH658"/>
  <c r="CH656"/>
  <c r="CH654"/>
  <c r="CH652"/>
  <c r="CH650"/>
  <c r="CH648"/>
  <c r="CH646"/>
  <c r="CH644"/>
  <c r="CH642"/>
  <c r="CH640"/>
  <c r="CH638"/>
  <c r="CH636"/>
  <c r="CH634"/>
  <c r="CH632"/>
  <c r="CH630"/>
  <c r="CH628"/>
  <c r="CH626"/>
  <c r="CH624"/>
  <c r="CH622"/>
  <c r="CH620"/>
  <c r="CH618"/>
  <c r="CH616"/>
  <c r="CH614"/>
  <c r="CH612"/>
  <c r="CH610"/>
  <c r="CH608"/>
  <c r="CH606"/>
  <c r="CH604"/>
  <c r="CH602"/>
  <c r="CH600"/>
  <c r="CH598"/>
  <c r="CH596"/>
  <c r="CH594"/>
  <c r="CH592"/>
  <c r="CH590"/>
  <c r="CH588"/>
  <c r="CH586"/>
  <c r="CH584"/>
  <c r="CH582"/>
  <c r="CH580"/>
  <c r="CH578"/>
  <c r="CH576"/>
  <c r="CH574"/>
  <c r="CH572"/>
  <c r="CH570"/>
  <c r="CH568"/>
  <c r="CH566"/>
  <c r="CH564"/>
  <c r="CH562"/>
  <c r="CH560"/>
  <c r="CH558"/>
  <c r="CH556"/>
  <c r="CH554"/>
  <c r="CH552"/>
  <c r="CH550"/>
  <c r="CH548"/>
  <c r="CH546"/>
  <c r="CH544"/>
  <c r="CH542"/>
  <c r="CH540"/>
  <c r="CH538"/>
  <c r="CH536"/>
  <c r="CH534"/>
  <c r="CH532"/>
  <c r="CH530"/>
  <c r="CH528"/>
  <c r="CH526"/>
  <c r="CH524"/>
  <c r="CH522"/>
  <c r="CH520"/>
  <c r="CH518"/>
  <c r="CH516"/>
  <c r="CH514"/>
  <c r="CH512"/>
  <c r="CH510"/>
  <c r="CH508"/>
  <c r="CH506"/>
  <c r="CH504"/>
  <c r="CH502"/>
  <c r="CH500"/>
  <c r="CH498"/>
  <c r="CH496"/>
  <c r="CH494"/>
  <c r="CH492"/>
  <c r="CH490"/>
  <c r="CH488"/>
  <c r="CH486"/>
  <c r="CH484"/>
  <c r="CH482"/>
  <c r="CH480"/>
  <c r="CH478"/>
  <c r="CH476"/>
  <c r="CH474"/>
  <c r="CH472"/>
  <c r="CH470"/>
  <c r="CH468"/>
  <c r="CH466"/>
  <c r="CH464"/>
  <c r="CH462"/>
  <c r="CH460"/>
  <c r="CH458"/>
  <c r="CH456"/>
  <c r="CH454"/>
  <c r="CH452"/>
  <c r="CH450"/>
  <c r="CH448"/>
  <c r="CH446"/>
  <c r="CH444"/>
  <c r="CH442"/>
  <c r="CH440"/>
  <c r="CH438"/>
  <c r="CH436"/>
  <c r="CH434"/>
  <c r="CH432"/>
  <c r="CH430"/>
  <c r="CH428"/>
  <c r="CH426"/>
  <c r="CH424"/>
  <c r="CH422"/>
  <c r="CH420"/>
  <c r="CH418"/>
  <c r="CH416"/>
  <c r="CH414"/>
  <c r="CH412"/>
  <c r="CH410"/>
  <c r="CH408"/>
  <c r="CH406"/>
  <c r="CH404"/>
  <c r="CH402"/>
  <c r="CH400"/>
  <c r="CH398"/>
  <c r="CH396"/>
  <c r="CH394"/>
  <c r="CH392"/>
  <c r="CH390"/>
  <c r="CH388"/>
  <c r="CH386"/>
  <c r="CH384"/>
  <c r="CH382"/>
  <c r="CH380"/>
  <c r="CH378"/>
  <c r="CH376"/>
  <c r="CH374"/>
  <c r="CH372"/>
  <c r="CH370"/>
  <c r="CH368"/>
  <c r="CH366"/>
  <c r="CH364"/>
  <c r="CH362"/>
  <c r="CH360"/>
  <c r="CH358"/>
  <c r="CH356"/>
  <c r="CH354"/>
  <c r="CH352"/>
  <c r="CH350"/>
  <c r="CH348"/>
  <c r="CH346"/>
  <c r="CH344"/>
  <c r="CH342"/>
  <c r="CH340"/>
  <c r="CH338"/>
  <c r="CH336"/>
  <c r="CH334"/>
  <c r="CH332"/>
  <c r="CH330"/>
  <c r="CH328"/>
  <c r="CH326"/>
  <c r="CH324"/>
  <c r="CH322"/>
  <c r="CH320"/>
  <c r="CH318"/>
  <c r="CH316"/>
  <c r="CH314"/>
  <c r="CH312"/>
  <c r="CH310"/>
  <c r="CH308"/>
  <c r="CH306"/>
  <c r="CH304"/>
  <c r="CH302"/>
  <c r="CH300"/>
  <c r="CH298"/>
  <c r="CH296"/>
  <c r="CH294"/>
  <c r="CH292"/>
  <c r="CH290"/>
  <c r="CH288"/>
  <c r="CH286"/>
  <c r="CH284"/>
  <c r="CH282"/>
  <c r="CH280"/>
  <c r="CH278"/>
  <c r="CH276"/>
  <c r="CH274"/>
  <c r="CH272"/>
  <c r="CH270"/>
  <c r="CH268"/>
  <c r="CH266"/>
  <c r="CH753"/>
  <c r="CH751"/>
  <c r="CH749"/>
  <c r="CH747"/>
  <c r="CH745"/>
  <c r="CH743"/>
  <c r="CH741"/>
  <c r="CH739"/>
  <c r="CH737"/>
  <c r="CH735"/>
  <c r="CH733"/>
  <c r="CH731"/>
  <c r="CH729"/>
  <c r="CH727"/>
  <c r="CH725"/>
  <c r="CH723"/>
  <c r="CH721"/>
  <c r="CH719"/>
  <c r="CH717"/>
  <c r="CH715"/>
  <c r="CH713"/>
  <c r="CH711"/>
  <c r="CH709"/>
  <c r="CH707"/>
  <c r="CH705"/>
  <c r="CH703"/>
  <c r="CH701"/>
  <c r="CH699"/>
  <c r="CH697"/>
  <c r="CH695"/>
  <c r="CH693"/>
  <c r="CH691"/>
  <c r="CH689"/>
  <c r="CH687"/>
  <c r="CH685"/>
  <c r="CH683"/>
  <c r="CH681"/>
  <c r="CH679"/>
  <c r="CH677"/>
  <c r="CH675"/>
  <c r="CH673"/>
  <c r="CH671"/>
  <c r="CH669"/>
  <c r="CH667"/>
  <c r="CH665"/>
  <c r="CH663"/>
  <c r="CH661"/>
  <c r="CH659"/>
  <c r="CH657"/>
  <c r="CH655"/>
  <c r="CH653"/>
  <c r="CH651"/>
  <c r="CH649"/>
  <c r="CH647"/>
  <c r="CH645"/>
  <c r="CH643"/>
  <c r="CH641"/>
  <c r="CH639"/>
  <c r="CH637"/>
  <c r="CH635"/>
  <c r="CH633"/>
  <c r="CH631"/>
  <c r="CH629"/>
  <c r="CH627"/>
  <c r="CH625"/>
  <c r="CH623"/>
  <c r="CH621"/>
  <c r="CH619"/>
  <c r="CH617"/>
  <c r="CH615"/>
  <c r="CH613"/>
  <c r="CH611"/>
  <c r="CH609"/>
  <c r="CH607"/>
  <c r="CH605"/>
  <c r="CH603"/>
  <c r="CH601"/>
  <c r="CH599"/>
  <c r="CH597"/>
  <c r="CH595"/>
  <c r="CH593"/>
  <c r="CH591"/>
  <c r="CH589"/>
  <c r="CH587"/>
  <c r="CH585"/>
  <c r="CH583"/>
  <c r="CH581"/>
  <c r="CH579"/>
  <c r="CH577"/>
  <c r="CH575"/>
  <c r="CH573"/>
  <c r="CH571"/>
  <c r="CH569"/>
  <c r="CH567"/>
  <c r="CH565"/>
  <c r="CH563"/>
  <c r="CH561"/>
  <c r="CH559"/>
  <c r="CH557"/>
  <c r="CH555"/>
  <c r="CH553"/>
  <c r="CH551"/>
  <c r="CH549"/>
  <c r="CH547"/>
  <c r="CH545"/>
  <c r="CH543"/>
  <c r="CH541"/>
  <c r="CH539"/>
  <c r="CH537"/>
  <c r="CH535"/>
  <c r="CH533"/>
  <c r="CH531"/>
  <c r="CH529"/>
  <c r="CH527"/>
  <c r="CH525"/>
  <c r="CH523"/>
  <c r="CH521"/>
  <c r="CH519"/>
  <c r="CH517"/>
  <c r="CH515"/>
  <c r="CH513"/>
  <c r="CH511"/>
  <c r="CH509"/>
  <c r="CH507"/>
  <c r="CH505"/>
  <c r="CH503"/>
  <c r="CH501"/>
  <c r="CH499"/>
  <c r="CH497"/>
  <c r="CH495"/>
  <c r="CH493"/>
  <c r="CH491"/>
  <c r="CH489"/>
  <c r="CH487"/>
  <c r="CH485"/>
  <c r="CH483"/>
  <c r="CH481"/>
  <c r="CH479"/>
  <c r="CH477"/>
  <c r="CH475"/>
  <c r="CH473"/>
  <c r="CH471"/>
  <c r="CH469"/>
  <c r="CH467"/>
  <c r="CH465"/>
  <c r="CH463"/>
  <c r="CH461"/>
  <c r="CH459"/>
  <c r="CH457"/>
  <c r="CH455"/>
  <c r="CH453"/>
  <c r="CH451"/>
  <c r="CH449"/>
  <c r="CH447"/>
  <c r="CH445"/>
  <c r="CH443"/>
  <c r="CH441"/>
  <c r="CH439"/>
  <c r="CH437"/>
  <c r="CH435"/>
  <c r="CH433"/>
  <c r="CH431"/>
  <c r="CH429"/>
  <c r="CH427"/>
  <c r="CH425"/>
  <c r="CH423"/>
  <c r="CH421"/>
  <c r="CH419"/>
  <c r="CH417"/>
  <c r="CH415"/>
  <c r="CH413"/>
  <c r="CH411"/>
  <c r="CH409"/>
  <c r="CH407"/>
  <c r="CH405"/>
  <c r="CH403"/>
  <c r="CH401"/>
  <c r="CH399"/>
  <c r="CH397"/>
  <c r="CH395"/>
  <c r="CH393"/>
  <c r="CH391"/>
  <c r="CH389"/>
  <c r="CH387"/>
  <c r="CH385"/>
  <c r="CH383"/>
  <c r="CH381"/>
  <c r="CH379"/>
  <c r="CH377"/>
  <c r="CH375"/>
  <c r="CH373"/>
  <c r="CH371"/>
  <c r="CH369"/>
  <c r="CH367"/>
  <c r="CH365"/>
  <c r="CH363"/>
  <c r="CH361"/>
  <c r="CH359"/>
  <c r="CH357"/>
  <c r="CH355"/>
  <c r="CH353"/>
  <c r="CH351"/>
  <c r="CH349"/>
  <c r="CH347"/>
  <c r="CH345"/>
  <c r="CH343"/>
  <c r="CH341"/>
  <c r="CH339"/>
  <c r="CH337"/>
  <c r="CH335"/>
  <c r="CH333"/>
  <c r="CH331"/>
  <c r="CH329"/>
  <c r="CH327"/>
  <c r="CH325"/>
  <c r="CH323"/>
  <c r="CH321"/>
  <c r="CH319"/>
  <c r="CH317"/>
  <c r="CH315"/>
  <c r="CH313"/>
  <c r="CH311"/>
  <c r="CH309"/>
  <c r="CH307"/>
  <c r="CH305"/>
  <c r="CH303"/>
  <c r="CH301"/>
  <c r="CH299"/>
  <c r="CH297"/>
  <c r="CH295"/>
  <c r="CH293"/>
  <c r="CH291"/>
  <c r="CH289"/>
  <c r="CH287"/>
  <c r="CH285"/>
  <c r="CH283"/>
  <c r="CH281"/>
  <c r="CH279"/>
  <c r="CH277"/>
  <c r="CH275"/>
  <c r="CH273"/>
  <c r="CH271"/>
  <c r="CH269"/>
  <c r="CH267"/>
  <c r="CH265"/>
  <c r="CH263"/>
  <c r="CH261"/>
  <c r="CH259"/>
  <c r="CH257"/>
  <c r="CH255"/>
  <c r="CH253"/>
  <c r="CH251"/>
  <c r="CH249"/>
  <c r="CH247"/>
  <c r="CH245"/>
  <c r="CH243"/>
  <c r="CH258"/>
  <c r="CH250"/>
  <c r="CH242"/>
  <c r="CH240"/>
  <c r="CH238"/>
  <c r="CH236"/>
  <c r="CH234"/>
  <c r="CH232"/>
  <c r="CH230"/>
  <c r="CH228"/>
  <c r="CH226"/>
  <c r="CH224"/>
  <c r="CH222"/>
  <c r="CH220"/>
  <c r="CH218"/>
  <c r="CH216"/>
  <c r="CH214"/>
  <c r="CH212"/>
  <c r="CH210"/>
  <c r="CH208"/>
  <c r="CH206"/>
  <c r="CH204"/>
  <c r="CH202"/>
  <c r="CH200"/>
  <c r="CH198"/>
  <c r="CH196"/>
  <c r="CH194"/>
  <c r="CH192"/>
  <c r="CH190"/>
  <c r="CH188"/>
  <c r="CH186"/>
  <c r="CH184"/>
  <c r="CH182"/>
  <c r="CH180"/>
  <c r="CH178"/>
  <c r="CH176"/>
  <c r="CH174"/>
  <c r="CH172"/>
  <c r="CH170"/>
  <c r="CH168"/>
  <c r="CH166"/>
  <c r="CH164"/>
  <c r="CH162"/>
  <c r="CH160"/>
  <c r="CH158"/>
  <c r="CH156"/>
  <c r="CH154"/>
  <c r="CH152"/>
  <c r="CH150"/>
  <c r="CH148"/>
  <c r="CH146"/>
  <c r="CH144"/>
  <c r="CH142"/>
  <c r="CH140"/>
  <c r="CH138"/>
  <c r="CH136"/>
  <c r="CH134"/>
  <c r="CH132"/>
  <c r="CH130"/>
  <c r="CH128"/>
  <c r="CH126"/>
  <c r="CH124"/>
  <c r="CH122"/>
  <c r="CH120"/>
  <c r="CH118"/>
  <c r="CH116"/>
  <c r="CH114"/>
  <c r="CH112"/>
  <c r="CH110"/>
  <c r="CH108"/>
  <c r="CH106"/>
  <c r="CH104"/>
  <c r="CH102"/>
  <c r="CH100"/>
  <c r="CH98"/>
  <c r="CH96"/>
  <c r="CH94"/>
  <c r="CH92"/>
  <c r="CH90"/>
  <c r="CH88"/>
  <c r="CH86"/>
  <c r="CH84"/>
  <c r="CH82"/>
  <c r="CH80"/>
  <c r="CH78"/>
  <c r="CH76"/>
  <c r="CH74"/>
  <c r="CH72"/>
  <c r="CH70"/>
  <c r="CH64"/>
  <c r="CH60"/>
  <c r="CH52"/>
  <c r="CH38"/>
  <c r="CH20"/>
  <c r="CH264"/>
  <c r="CH256"/>
  <c r="CH248"/>
  <c r="CH262"/>
  <c r="CH254"/>
  <c r="CH246"/>
  <c r="CH241"/>
  <c r="CH239"/>
  <c r="CH237"/>
  <c r="CH235"/>
  <c r="CH233"/>
  <c r="CH231"/>
  <c r="CH229"/>
  <c r="CH227"/>
  <c r="CH225"/>
  <c r="CH223"/>
  <c r="CH221"/>
  <c r="CH219"/>
  <c r="CH217"/>
  <c r="CH215"/>
  <c r="CH213"/>
  <c r="CH211"/>
  <c r="CH209"/>
  <c r="CH207"/>
  <c r="CH205"/>
  <c r="CH203"/>
  <c r="CH201"/>
  <c r="CH199"/>
  <c r="CH197"/>
  <c r="CH195"/>
  <c r="CH193"/>
  <c r="CH191"/>
  <c r="CH189"/>
  <c r="CH187"/>
  <c r="CH185"/>
  <c r="CH183"/>
  <c r="CH181"/>
  <c r="CH179"/>
  <c r="CH177"/>
  <c r="CH175"/>
  <c r="CH173"/>
  <c r="CH171"/>
  <c r="CH169"/>
  <c r="CH167"/>
  <c r="CH165"/>
  <c r="CH163"/>
  <c r="CH161"/>
  <c r="CH159"/>
  <c r="CH157"/>
  <c r="CH155"/>
  <c r="CH153"/>
  <c r="CH151"/>
  <c r="CH149"/>
  <c r="CH147"/>
  <c r="CH145"/>
  <c r="CH143"/>
  <c r="CH141"/>
  <c r="CH139"/>
  <c r="CH137"/>
  <c r="CH135"/>
  <c r="CH133"/>
  <c r="CH131"/>
  <c r="CH129"/>
  <c r="CH127"/>
  <c r="CH125"/>
  <c r="CH123"/>
  <c r="CH121"/>
  <c r="CH119"/>
  <c r="CH117"/>
  <c r="CH115"/>
  <c r="CH113"/>
  <c r="CH111"/>
  <c r="CH109"/>
  <c r="CH107"/>
  <c r="CH105"/>
  <c r="CH103"/>
  <c r="CH101"/>
  <c r="CH99"/>
  <c r="CH97"/>
  <c r="CH95"/>
  <c r="CH93"/>
  <c r="CH91"/>
  <c r="CH89"/>
  <c r="CH87"/>
  <c r="CH85"/>
  <c r="CH83"/>
  <c r="CH81"/>
  <c r="CH79"/>
  <c r="CH77"/>
  <c r="CH75"/>
  <c r="CH73"/>
  <c r="CH71"/>
  <c r="CH69"/>
  <c r="CH67"/>
  <c r="CH65"/>
  <c r="CH63"/>
  <c r="CH61"/>
  <c r="CH59"/>
  <c r="CH57"/>
  <c r="CH55"/>
  <c r="CH53"/>
  <c r="CH51"/>
  <c r="CH49"/>
  <c r="CH47"/>
  <c r="CH45"/>
  <c r="CH43"/>
  <c r="CH41"/>
  <c r="CH39"/>
  <c r="CH37"/>
  <c r="CH35"/>
  <c r="CH33"/>
  <c r="CH31"/>
  <c r="CH29"/>
  <c r="CH27"/>
  <c r="CH25"/>
  <c r="CH23"/>
  <c r="CH21"/>
  <c r="CH19"/>
  <c r="CH17"/>
  <c r="CH15"/>
  <c r="CH13"/>
  <c r="CH11"/>
  <c r="CH66"/>
  <c r="CH62"/>
  <c r="CH56"/>
  <c r="CH50"/>
  <c r="CH46"/>
  <c r="CH42"/>
  <c r="CH34"/>
  <c r="CH30"/>
  <c r="CH26"/>
  <c r="CH22"/>
  <c r="CH16"/>
  <c r="CH12"/>
  <c r="CH260"/>
  <c r="CH252"/>
  <c r="CH244"/>
  <c r="CH68"/>
  <c r="CH58"/>
  <c r="CH54"/>
  <c r="CH48"/>
  <c r="CH44"/>
  <c r="CH40"/>
  <c r="CH36"/>
  <c r="CH32"/>
  <c r="CH28"/>
  <c r="CH24"/>
  <c r="CH18"/>
  <c r="CH14"/>
  <c r="CH10"/>
  <c r="CI752"/>
  <c r="CI750"/>
  <c r="CI748"/>
  <c r="CI746"/>
  <c r="CI744"/>
  <c r="CI742"/>
  <c r="CI740"/>
  <c r="CI738"/>
  <c r="CI736"/>
  <c r="CI734"/>
  <c r="CI732"/>
  <c r="CI730"/>
  <c r="CI728"/>
  <c r="CI726"/>
  <c r="CI724"/>
  <c r="CI722"/>
  <c r="CI720"/>
  <c r="CI718"/>
  <c r="CI716"/>
  <c r="CI714"/>
  <c r="CI712"/>
  <c r="CI710"/>
  <c r="CI708"/>
  <c r="CI706"/>
  <c r="CI704"/>
  <c r="CI702"/>
  <c r="CI700"/>
  <c r="CI698"/>
  <c r="CI696"/>
  <c r="CI694"/>
  <c r="CI692"/>
  <c r="CI690"/>
  <c r="CI688"/>
  <c r="CI686"/>
  <c r="CI684"/>
  <c r="CI682"/>
  <c r="CI680"/>
  <c r="CI678"/>
  <c r="CI676"/>
  <c r="CI674"/>
  <c r="CI672"/>
  <c r="CI670"/>
  <c r="CI668"/>
  <c r="CI666"/>
  <c r="CI664"/>
  <c r="CI662"/>
  <c r="CI660"/>
  <c r="CI658"/>
  <c r="CI656"/>
  <c r="CI654"/>
  <c r="CI652"/>
  <c r="CI650"/>
  <c r="CI648"/>
  <c r="CI646"/>
  <c r="CI644"/>
  <c r="CI642"/>
  <c r="CI640"/>
  <c r="CI638"/>
  <c r="CI636"/>
  <c r="CI634"/>
  <c r="CI632"/>
  <c r="CI630"/>
  <c r="CI628"/>
  <c r="CI626"/>
  <c r="CI624"/>
  <c r="CI622"/>
  <c r="CI620"/>
  <c r="CI618"/>
  <c r="CI616"/>
  <c r="CI614"/>
  <c r="CI612"/>
  <c r="CI610"/>
  <c r="CI608"/>
  <c r="CI606"/>
  <c r="CI604"/>
  <c r="CI602"/>
  <c r="CI600"/>
  <c r="CI598"/>
  <c r="CI596"/>
  <c r="CI594"/>
  <c r="CI592"/>
  <c r="CI590"/>
  <c r="CI588"/>
  <c r="CI586"/>
  <c r="CI584"/>
  <c r="CI582"/>
  <c r="CI580"/>
  <c r="CI578"/>
  <c r="CI576"/>
  <c r="CI574"/>
  <c r="CI572"/>
  <c r="CI570"/>
  <c r="CI568"/>
  <c r="CI566"/>
  <c r="CI564"/>
  <c r="CI562"/>
  <c r="CI560"/>
  <c r="CI558"/>
  <c r="CI556"/>
  <c r="CI554"/>
  <c r="CI552"/>
  <c r="CI550"/>
  <c r="CI548"/>
  <c r="CI546"/>
  <c r="CI544"/>
  <c r="CI542"/>
  <c r="CI540"/>
  <c r="CI538"/>
  <c r="CI536"/>
  <c r="CI534"/>
  <c r="CI532"/>
  <c r="CI530"/>
  <c r="CI528"/>
  <c r="CI526"/>
  <c r="CI524"/>
  <c r="CI522"/>
  <c r="CI520"/>
  <c r="CI518"/>
  <c r="CI516"/>
  <c r="CI514"/>
  <c r="CI512"/>
  <c r="CI510"/>
  <c r="CI508"/>
  <c r="CI506"/>
  <c r="CI504"/>
  <c r="CI502"/>
  <c r="CI500"/>
  <c r="CI498"/>
  <c r="CI496"/>
  <c r="CI494"/>
  <c r="CI492"/>
  <c r="CI490"/>
  <c r="CI488"/>
  <c r="CI486"/>
  <c r="CI484"/>
  <c r="CI482"/>
  <c r="CI480"/>
  <c r="CI478"/>
  <c r="CI476"/>
  <c r="CI474"/>
  <c r="CI472"/>
  <c r="CI470"/>
  <c r="CI468"/>
  <c r="CI466"/>
  <c r="CI464"/>
  <c r="CI462"/>
  <c r="CI460"/>
  <c r="CI458"/>
  <c r="CI456"/>
  <c r="CI454"/>
  <c r="CI452"/>
  <c r="CI450"/>
  <c r="CI448"/>
  <c r="CI446"/>
  <c r="CI444"/>
  <c r="CI442"/>
  <c r="CI440"/>
  <c r="CI438"/>
  <c r="CI436"/>
  <c r="CI434"/>
  <c r="CI432"/>
  <c r="CI430"/>
  <c r="CI428"/>
  <c r="CI426"/>
  <c r="CI424"/>
  <c r="CI422"/>
  <c r="CI420"/>
  <c r="CI418"/>
  <c r="CI416"/>
  <c r="CI414"/>
  <c r="CI412"/>
  <c r="CI410"/>
  <c r="CI408"/>
  <c r="CI406"/>
  <c r="CI404"/>
  <c r="CI402"/>
  <c r="CI400"/>
  <c r="CI398"/>
  <c r="CI396"/>
  <c r="CI394"/>
  <c r="CI392"/>
  <c r="CI390"/>
  <c r="CI388"/>
  <c r="CI386"/>
  <c r="CI384"/>
  <c r="CI382"/>
  <c r="CI380"/>
  <c r="CI378"/>
  <c r="CI376"/>
  <c r="CI374"/>
  <c r="CI372"/>
  <c r="CI370"/>
  <c r="CI368"/>
  <c r="CI366"/>
  <c r="CI364"/>
  <c r="CI362"/>
  <c r="CI360"/>
  <c r="CI358"/>
  <c r="CI356"/>
  <c r="CI354"/>
  <c r="CI352"/>
  <c r="CI350"/>
  <c r="CI348"/>
  <c r="CI346"/>
  <c r="CI344"/>
  <c r="CI342"/>
  <c r="CI340"/>
  <c r="CI338"/>
  <c r="CI336"/>
  <c r="CI334"/>
  <c r="CI332"/>
  <c r="CI330"/>
  <c r="CI328"/>
  <c r="CI326"/>
  <c r="CI324"/>
  <c r="CI322"/>
  <c r="CI320"/>
  <c r="CI318"/>
  <c r="CI316"/>
  <c r="CI314"/>
  <c r="CI312"/>
  <c r="CI310"/>
  <c r="CI308"/>
  <c r="CI306"/>
  <c r="CI304"/>
  <c r="CI302"/>
  <c r="CI300"/>
  <c r="CI298"/>
  <c r="CI296"/>
  <c r="CI294"/>
  <c r="CI292"/>
  <c r="CI290"/>
  <c r="CI288"/>
  <c r="CI286"/>
  <c r="CI284"/>
  <c r="CI282"/>
  <c r="CI280"/>
  <c r="CI278"/>
  <c r="CI276"/>
  <c r="CI274"/>
  <c r="CI272"/>
  <c r="CI270"/>
  <c r="CI268"/>
  <c r="CI266"/>
  <c r="CI753"/>
  <c r="CI751"/>
  <c r="CI749"/>
  <c r="CI747"/>
  <c r="CI745"/>
  <c r="CI743"/>
  <c r="CI741"/>
  <c r="CI739"/>
  <c r="CI737"/>
  <c r="CI735"/>
  <c r="CI733"/>
  <c r="CI731"/>
  <c r="CI729"/>
  <c r="CI727"/>
  <c r="CI725"/>
  <c r="CI723"/>
  <c r="CI721"/>
  <c r="CI719"/>
  <c r="CI717"/>
  <c r="CI715"/>
  <c r="CI713"/>
  <c r="CI711"/>
  <c r="CI709"/>
  <c r="CI707"/>
  <c r="CI705"/>
  <c r="CI703"/>
  <c r="CI701"/>
  <c r="CI699"/>
  <c r="CI697"/>
  <c r="CI695"/>
  <c r="CI693"/>
  <c r="CI691"/>
  <c r="CI689"/>
  <c r="CI687"/>
  <c r="CI685"/>
  <c r="CI683"/>
  <c r="CI681"/>
  <c r="CI679"/>
  <c r="CI677"/>
  <c r="CI675"/>
  <c r="CI673"/>
  <c r="CI671"/>
  <c r="CI669"/>
  <c r="CI667"/>
  <c r="CI665"/>
  <c r="CI663"/>
  <c r="CI661"/>
  <c r="CI659"/>
  <c r="CI657"/>
  <c r="CI655"/>
  <c r="CI653"/>
  <c r="CI651"/>
  <c r="CI649"/>
  <c r="CI647"/>
  <c r="CI645"/>
  <c r="CI643"/>
  <c r="CI641"/>
  <c r="CI639"/>
  <c r="CI637"/>
  <c r="CI635"/>
  <c r="CI633"/>
  <c r="CI631"/>
  <c r="CI629"/>
  <c r="CI627"/>
  <c r="CI625"/>
  <c r="CI623"/>
  <c r="CI621"/>
  <c r="CI619"/>
  <c r="CI617"/>
  <c r="CI615"/>
  <c r="CI613"/>
  <c r="CI611"/>
  <c r="CI609"/>
  <c r="CI607"/>
  <c r="CI605"/>
  <c r="CI603"/>
  <c r="CI601"/>
  <c r="CI599"/>
  <c r="CI597"/>
  <c r="CI595"/>
  <c r="CI593"/>
  <c r="CI591"/>
  <c r="CI589"/>
  <c r="CI587"/>
  <c r="CI585"/>
  <c r="CI583"/>
  <c r="CI581"/>
  <c r="CI579"/>
  <c r="CI577"/>
  <c r="CI575"/>
  <c r="CI573"/>
  <c r="CI571"/>
  <c r="CI569"/>
  <c r="CI567"/>
  <c r="CI565"/>
  <c r="CI563"/>
  <c r="CI561"/>
  <c r="CI559"/>
  <c r="CI557"/>
  <c r="CI555"/>
  <c r="CI553"/>
  <c r="CI551"/>
  <c r="CI549"/>
  <c r="CI547"/>
  <c r="CI545"/>
  <c r="CI543"/>
  <c r="CI541"/>
  <c r="CI539"/>
  <c r="CI537"/>
  <c r="CI535"/>
  <c r="CI533"/>
  <c r="CI531"/>
  <c r="CI529"/>
  <c r="CI527"/>
  <c r="CI525"/>
  <c r="CI523"/>
  <c r="CI521"/>
  <c r="CI519"/>
  <c r="CI517"/>
  <c r="CI515"/>
  <c r="CI513"/>
  <c r="CI511"/>
  <c r="CI509"/>
  <c r="CI507"/>
  <c r="CI505"/>
  <c r="CI503"/>
  <c r="CI501"/>
  <c r="CI499"/>
  <c r="CI497"/>
  <c r="CI495"/>
  <c r="CI493"/>
  <c r="CI491"/>
  <c r="CI489"/>
  <c r="CI487"/>
  <c r="CI485"/>
  <c r="CI483"/>
  <c r="CI481"/>
  <c r="CI479"/>
  <c r="CI477"/>
  <c r="CI475"/>
  <c r="CI473"/>
  <c r="CI471"/>
  <c r="CI469"/>
  <c r="CI467"/>
  <c r="CI465"/>
  <c r="CI463"/>
  <c r="CI461"/>
  <c r="CI459"/>
  <c r="CI457"/>
  <c r="CI455"/>
  <c r="CI453"/>
  <c r="CI451"/>
  <c r="CI449"/>
  <c r="CI447"/>
  <c r="CI445"/>
  <c r="CI443"/>
  <c r="CI441"/>
  <c r="CI439"/>
  <c r="CI437"/>
  <c r="CI435"/>
  <c r="CI433"/>
  <c r="CI431"/>
  <c r="CI429"/>
  <c r="CI427"/>
  <c r="CI425"/>
  <c r="CI423"/>
  <c r="CI421"/>
  <c r="CI419"/>
  <c r="CI417"/>
  <c r="CI415"/>
  <c r="CI413"/>
  <c r="CI411"/>
  <c r="CI409"/>
  <c r="CI407"/>
  <c r="CI405"/>
  <c r="CI403"/>
  <c r="CI401"/>
  <c r="CI399"/>
  <c r="CI397"/>
  <c r="CI395"/>
  <c r="CI393"/>
  <c r="CI391"/>
  <c r="CI389"/>
  <c r="CI387"/>
  <c r="CI385"/>
  <c r="CI383"/>
  <c r="CI381"/>
  <c r="CI379"/>
  <c r="CI377"/>
  <c r="CI375"/>
  <c r="CI373"/>
  <c r="CI371"/>
  <c r="CI369"/>
  <c r="CI367"/>
  <c r="CI365"/>
  <c r="CI363"/>
  <c r="CI361"/>
  <c r="CI359"/>
  <c r="CI357"/>
  <c r="CI355"/>
  <c r="CI353"/>
  <c r="CI351"/>
  <c r="CI349"/>
  <c r="CI347"/>
  <c r="CI345"/>
  <c r="CI343"/>
  <c r="CI341"/>
  <c r="CI339"/>
  <c r="CI331"/>
  <c r="CI323"/>
  <c r="CI315"/>
  <c r="CI307"/>
  <c r="CI299"/>
  <c r="CI291"/>
  <c r="CI283"/>
  <c r="CI275"/>
  <c r="CI267"/>
  <c r="CI263"/>
  <c r="CI260"/>
  <c r="CI255"/>
  <c r="CI252"/>
  <c r="CI247"/>
  <c r="CI244"/>
  <c r="CI24"/>
  <c r="CI16"/>
  <c r="CI333"/>
  <c r="CI325"/>
  <c r="CI317"/>
  <c r="CI309"/>
  <c r="CI301"/>
  <c r="CI293"/>
  <c r="CI285"/>
  <c r="CI277"/>
  <c r="CI269"/>
  <c r="CI261"/>
  <c r="CI258"/>
  <c r="CI253"/>
  <c r="CI250"/>
  <c r="CI245"/>
  <c r="CI242"/>
  <c r="CI240"/>
  <c r="CI238"/>
  <c r="CI236"/>
  <c r="CI234"/>
  <c r="CI232"/>
  <c r="CI230"/>
  <c r="CI228"/>
  <c r="CI226"/>
  <c r="CI224"/>
  <c r="CI222"/>
  <c r="CI220"/>
  <c r="CI218"/>
  <c r="CI216"/>
  <c r="CI214"/>
  <c r="CI212"/>
  <c r="CI210"/>
  <c r="CI208"/>
  <c r="CI206"/>
  <c r="CI204"/>
  <c r="CI202"/>
  <c r="CI200"/>
  <c r="CI198"/>
  <c r="CI196"/>
  <c r="CI194"/>
  <c r="CI192"/>
  <c r="CI190"/>
  <c r="CI188"/>
  <c r="CI186"/>
  <c r="CI184"/>
  <c r="CI182"/>
  <c r="CI180"/>
  <c r="CI178"/>
  <c r="CI176"/>
  <c r="CI174"/>
  <c r="CI172"/>
  <c r="CI170"/>
  <c r="CI168"/>
  <c r="CI166"/>
  <c r="CI164"/>
  <c r="CI162"/>
  <c r="CI160"/>
  <c r="CI158"/>
  <c r="CI156"/>
  <c r="CI154"/>
  <c r="CI152"/>
  <c r="CI150"/>
  <c r="CI148"/>
  <c r="CI146"/>
  <c r="CI144"/>
  <c r="CI142"/>
  <c r="CI140"/>
  <c r="CI138"/>
  <c r="CI136"/>
  <c r="CI134"/>
  <c r="CI132"/>
  <c r="CI130"/>
  <c r="CI128"/>
  <c r="CI126"/>
  <c r="CI124"/>
  <c r="CI122"/>
  <c r="CI120"/>
  <c r="CI118"/>
  <c r="CI116"/>
  <c r="CI114"/>
  <c r="CI112"/>
  <c r="CI110"/>
  <c r="CI108"/>
  <c r="CI106"/>
  <c r="CI104"/>
  <c r="CI102"/>
  <c r="CI100"/>
  <c r="CI98"/>
  <c r="CI96"/>
  <c r="CI94"/>
  <c r="CI92"/>
  <c r="CI90"/>
  <c r="CI88"/>
  <c r="CI86"/>
  <c r="CI84"/>
  <c r="CI82"/>
  <c r="CI80"/>
  <c r="CI78"/>
  <c r="CI76"/>
  <c r="CI74"/>
  <c r="CI72"/>
  <c r="CI70"/>
  <c r="CI68"/>
  <c r="CI66"/>
  <c r="CI64"/>
  <c r="CI62"/>
  <c r="CI60"/>
  <c r="CI58"/>
  <c r="CI56"/>
  <c r="CI54"/>
  <c r="CI52"/>
  <c r="CI50"/>
  <c r="CI48"/>
  <c r="CI46"/>
  <c r="CI44"/>
  <c r="CI40"/>
  <c r="CI36"/>
  <c r="CI34"/>
  <c r="CI30"/>
  <c r="CI22"/>
  <c r="CI14"/>
  <c r="CI335"/>
  <c r="CI327"/>
  <c r="CI319"/>
  <c r="CI311"/>
  <c r="CI303"/>
  <c r="CI295"/>
  <c r="CI287"/>
  <c r="CI279"/>
  <c r="CI271"/>
  <c r="CI264"/>
  <c r="CI259"/>
  <c r="CI256"/>
  <c r="CI251"/>
  <c r="CI248"/>
  <c r="CI243"/>
  <c r="CI42"/>
  <c r="CI28"/>
  <c r="CI20"/>
  <c r="CI10"/>
  <c r="CI337"/>
  <c r="CI329"/>
  <c r="CI321"/>
  <c r="CI313"/>
  <c r="CI305"/>
  <c r="CI297"/>
  <c r="CI289"/>
  <c r="CI281"/>
  <c r="CI273"/>
  <c r="CI265"/>
  <c r="CI262"/>
  <c r="CI257"/>
  <c r="CI254"/>
  <c r="CI249"/>
  <c r="CI246"/>
  <c r="CI241"/>
  <c r="CI239"/>
  <c r="CI237"/>
  <c r="CI235"/>
  <c r="CI233"/>
  <c r="CI231"/>
  <c r="CI229"/>
  <c r="CI227"/>
  <c r="CI225"/>
  <c r="CI223"/>
  <c r="CI221"/>
  <c r="CI219"/>
  <c r="CI217"/>
  <c r="CI215"/>
  <c r="CI213"/>
  <c r="CI211"/>
  <c r="CI209"/>
  <c r="CI207"/>
  <c r="CI205"/>
  <c r="CI203"/>
  <c r="CI201"/>
  <c r="CI199"/>
  <c r="CI197"/>
  <c r="CI195"/>
  <c r="CI193"/>
  <c r="CI191"/>
  <c r="CI189"/>
  <c r="CI187"/>
  <c r="CI185"/>
  <c r="CI183"/>
  <c r="CI181"/>
  <c r="CI179"/>
  <c r="CI177"/>
  <c r="CI175"/>
  <c r="CI173"/>
  <c r="CI171"/>
  <c r="CI169"/>
  <c r="CI167"/>
  <c r="CI165"/>
  <c r="CI163"/>
  <c r="CI161"/>
  <c r="CI159"/>
  <c r="CI157"/>
  <c r="CI155"/>
  <c r="CI153"/>
  <c r="CI151"/>
  <c r="CI149"/>
  <c r="CI147"/>
  <c r="CI145"/>
  <c r="CI143"/>
  <c r="CI141"/>
  <c r="CI139"/>
  <c r="CI137"/>
  <c r="CI135"/>
  <c r="CI133"/>
  <c r="CI131"/>
  <c r="CI129"/>
  <c r="CI127"/>
  <c r="CI125"/>
  <c r="CI123"/>
  <c r="CI121"/>
  <c r="CI119"/>
  <c r="CI117"/>
  <c r="CI115"/>
  <c r="CI113"/>
  <c r="CI111"/>
  <c r="CI109"/>
  <c r="CI107"/>
  <c r="CI105"/>
  <c r="CI103"/>
  <c r="CI101"/>
  <c r="CI99"/>
  <c r="CI97"/>
  <c r="CI95"/>
  <c r="CI93"/>
  <c r="CI91"/>
  <c r="CI89"/>
  <c r="CI87"/>
  <c r="CI85"/>
  <c r="CI83"/>
  <c r="CI81"/>
  <c r="CI79"/>
  <c r="CI77"/>
  <c r="CI75"/>
  <c r="CI73"/>
  <c r="CI71"/>
  <c r="CI69"/>
  <c r="CI67"/>
  <c r="CI65"/>
  <c r="CI63"/>
  <c r="CI61"/>
  <c r="CI59"/>
  <c r="CI57"/>
  <c r="CI55"/>
  <c r="CI53"/>
  <c r="CI51"/>
  <c r="CI49"/>
  <c r="CI47"/>
  <c r="CI45"/>
  <c r="CI43"/>
  <c r="CI41"/>
  <c r="CI39"/>
  <c r="CI37"/>
  <c r="CI35"/>
  <c r="CI33"/>
  <c r="CI31"/>
  <c r="CI29"/>
  <c r="CI27"/>
  <c r="CI25"/>
  <c r="CI23"/>
  <c r="CI21"/>
  <c r="CI19"/>
  <c r="CI17"/>
  <c r="CI15"/>
  <c r="CI13"/>
  <c r="CI11"/>
  <c r="CI38"/>
  <c r="CI32"/>
  <c r="CI26"/>
  <c r="CI18"/>
  <c r="CI12"/>
  <c r="C383"/>
  <c r="C419"/>
  <c r="C455"/>
  <c r="CU65"/>
  <c r="CU66"/>
  <c r="CO66"/>
  <c r="D411"/>
  <c r="C370"/>
  <c r="D372"/>
  <c r="D333"/>
  <c r="C331"/>
  <c r="C292"/>
  <c r="D294"/>
  <c r="C253"/>
  <c r="D255"/>
  <c r="C214"/>
  <c r="D216"/>
  <c r="D177"/>
  <c r="C175"/>
  <c r="D138"/>
  <c r="C136"/>
  <c r="C97"/>
  <c r="D99"/>
  <c r="C58"/>
  <c r="D60"/>
  <c r="CO65"/>
  <c r="CU34"/>
  <c r="CU33"/>
  <c r="CO34"/>
  <c r="CO32"/>
  <c r="CO33"/>
  <c r="AF452"/>
  <c r="E58"/>
  <c r="E175"/>
  <c r="E331"/>
  <c r="E292"/>
  <c r="E214"/>
  <c r="E253"/>
  <c r="E136"/>
  <c r="AD452"/>
  <c r="AE452"/>
  <c r="E97"/>
  <c r="E416"/>
  <c r="E382"/>
  <c r="E370"/>
  <c r="M75" i="5" l="1"/>
  <c r="M76"/>
  <c r="H72"/>
  <c r="H73"/>
  <c r="M42"/>
  <c r="M43"/>
  <c r="H39"/>
  <c r="H40"/>
  <c r="M11"/>
  <c r="M10"/>
  <c r="M9"/>
  <c r="C384" i="4"/>
  <c r="C420"/>
  <c r="C456"/>
  <c r="C492"/>
  <c r="D412"/>
  <c r="D373"/>
  <c r="C371"/>
  <c r="C332"/>
  <c r="D334"/>
  <c r="D295"/>
  <c r="C293"/>
  <c r="D256"/>
  <c r="C254"/>
  <c r="D217"/>
  <c r="C215"/>
  <c r="C176"/>
  <c r="D178"/>
  <c r="C137"/>
  <c r="D139"/>
  <c r="D100"/>
  <c r="C98"/>
  <c r="D61"/>
  <c r="C59"/>
  <c r="AE489"/>
  <c r="E98"/>
  <c r="E59"/>
  <c r="E137"/>
  <c r="E332"/>
  <c r="E383"/>
  <c r="E371"/>
  <c r="AD489"/>
  <c r="AF489"/>
  <c r="E176"/>
  <c r="E419"/>
  <c r="E293"/>
  <c r="E254"/>
  <c r="E453"/>
  <c r="E215"/>
  <c r="N11" i="5" l="1"/>
  <c r="N10"/>
  <c r="N9"/>
  <c r="C457" i="4"/>
  <c r="C385"/>
  <c r="C493"/>
  <c r="C529"/>
  <c r="C421"/>
  <c r="C372"/>
  <c r="D374"/>
  <c r="D335"/>
  <c r="C333"/>
  <c r="C294"/>
  <c r="D296"/>
  <c r="C255"/>
  <c r="D257"/>
  <c r="C216"/>
  <c r="D218"/>
  <c r="D179"/>
  <c r="C177"/>
  <c r="D140"/>
  <c r="C138"/>
  <c r="C99"/>
  <c r="D101"/>
  <c r="C60"/>
  <c r="D62"/>
  <c r="E420"/>
  <c r="E490"/>
  <c r="E216"/>
  <c r="E372"/>
  <c r="E60"/>
  <c r="E255"/>
  <c r="E333"/>
  <c r="E384"/>
  <c r="AF526"/>
  <c r="E99"/>
  <c r="E294"/>
  <c r="E456"/>
  <c r="AD526"/>
  <c r="E138"/>
  <c r="AE526"/>
  <c r="E177"/>
  <c r="O11" i="5" l="1"/>
  <c r="O10"/>
  <c r="O9"/>
  <c r="C530" i="4"/>
  <c r="C566"/>
  <c r="C386"/>
  <c r="C422"/>
  <c r="C494"/>
  <c r="C458"/>
  <c r="D375"/>
  <c r="C373"/>
  <c r="C334"/>
  <c r="D336"/>
  <c r="D297"/>
  <c r="C295"/>
  <c r="D258"/>
  <c r="C256"/>
  <c r="D219"/>
  <c r="C217"/>
  <c r="C178"/>
  <c r="D180"/>
  <c r="C139"/>
  <c r="D141"/>
  <c r="D102"/>
  <c r="C100"/>
  <c r="D63"/>
  <c r="C61"/>
  <c r="E178"/>
  <c r="AE563"/>
  <c r="E217"/>
  <c r="E527"/>
  <c r="E61"/>
  <c r="E295"/>
  <c r="AD563"/>
  <c r="E457"/>
  <c r="E385"/>
  <c r="E373"/>
  <c r="E334"/>
  <c r="E256"/>
  <c r="E139"/>
  <c r="E493"/>
  <c r="AF563"/>
  <c r="E421"/>
  <c r="E100"/>
  <c r="P11" i="5" l="1"/>
  <c r="P10"/>
  <c r="P9"/>
  <c r="C495" i="4"/>
  <c r="C387"/>
  <c r="C531"/>
  <c r="C459"/>
  <c r="C423"/>
  <c r="C567"/>
  <c r="C603"/>
  <c r="C374"/>
  <c r="D337"/>
  <c r="C335"/>
  <c r="C296"/>
  <c r="D298"/>
  <c r="C257"/>
  <c r="D259"/>
  <c r="C218"/>
  <c r="D220"/>
  <c r="D181"/>
  <c r="C179"/>
  <c r="D142"/>
  <c r="C140"/>
  <c r="C101"/>
  <c r="D103"/>
  <c r="C62"/>
  <c r="D64"/>
  <c r="E386"/>
  <c r="E140"/>
  <c r="E564"/>
  <c r="E494"/>
  <c r="E62"/>
  <c r="E218"/>
  <c r="E257"/>
  <c r="E335"/>
  <c r="E530"/>
  <c r="E179"/>
  <c r="E101"/>
  <c r="E458"/>
  <c r="E296"/>
  <c r="AF600"/>
  <c r="AD600"/>
  <c r="E422"/>
  <c r="AE600"/>
  <c r="Q11" i="5" l="1"/>
  <c r="Q10"/>
  <c r="Q9"/>
  <c r="C375" i="4"/>
  <c r="C424"/>
  <c r="C532"/>
  <c r="C496"/>
  <c r="C568"/>
  <c r="C460"/>
  <c r="C388"/>
  <c r="C604"/>
  <c r="C640"/>
  <c r="C336"/>
  <c r="D338"/>
  <c r="D299"/>
  <c r="C297"/>
  <c r="D260"/>
  <c r="C258"/>
  <c r="D221"/>
  <c r="C219"/>
  <c r="C180"/>
  <c r="D182"/>
  <c r="C141"/>
  <c r="D143"/>
  <c r="D104"/>
  <c r="C102"/>
  <c r="D65"/>
  <c r="C63"/>
  <c r="E375"/>
  <c r="AD637"/>
  <c r="E219"/>
  <c r="E459"/>
  <c r="E567"/>
  <c r="E141"/>
  <c r="E601"/>
  <c r="E63"/>
  <c r="E495"/>
  <c r="E374"/>
  <c r="E531"/>
  <c r="AF637"/>
  <c r="E336"/>
  <c r="E258"/>
  <c r="AE637"/>
  <c r="E102"/>
  <c r="E297"/>
  <c r="E180"/>
  <c r="E387"/>
  <c r="E423"/>
  <c r="R11" i="5" l="1"/>
  <c r="R10"/>
  <c r="R9"/>
  <c r="E378" i="4"/>
  <c r="B63" i="7" s="1"/>
  <c r="E377" i="4"/>
  <c r="B40" i="7" s="1"/>
  <c r="E376" i="4"/>
  <c r="B17" i="7" s="1"/>
  <c r="C605" i="4"/>
  <c r="C461"/>
  <c r="C497"/>
  <c r="C425"/>
  <c r="C641"/>
  <c r="C677"/>
  <c r="C389"/>
  <c r="C569"/>
  <c r="C533"/>
  <c r="C337"/>
  <c r="C298"/>
  <c r="D300"/>
  <c r="C259"/>
  <c r="D261"/>
  <c r="C220"/>
  <c r="D222"/>
  <c r="D183"/>
  <c r="C181"/>
  <c r="D144"/>
  <c r="C142"/>
  <c r="C103"/>
  <c r="D105"/>
  <c r="C64"/>
  <c r="D66"/>
  <c r="E532"/>
  <c r="E259"/>
  <c r="E103"/>
  <c r="E64"/>
  <c r="E142"/>
  <c r="E220"/>
  <c r="E424"/>
  <c r="AD674"/>
  <c r="E388"/>
  <c r="E604"/>
  <c r="AF674"/>
  <c r="E496"/>
  <c r="AE674"/>
  <c r="E638"/>
  <c r="E460"/>
  <c r="E181"/>
  <c r="E298"/>
  <c r="E568"/>
  <c r="S11" i="5" l="1"/>
  <c r="S10"/>
  <c r="S9"/>
  <c r="C678" i="4"/>
  <c r="C714"/>
  <c r="C534"/>
  <c r="C390"/>
  <c r="C338"/>
  <c r="C642"/>
  <c r="C498"/>
  <c r="C606"/>
  <c r="C570"/>
  <c r="C426"/>
  <c r="C462"/>
  <c r="D301"/>
  <c r="C299"/>
  <c r="D262"/>
  <c r="C260"/>
  <c r="D223"/>
  <c r="C221"/>
  <c r="C182"/>
  <c r="D184"/>
  <c r="C143"/>
  <c r="D145"/>
  <c r="D106"/>
  <c r="C104"/>
  <c r="D67"/>
  <c r="C65"/>
  <c r="E338"/>
  <c r="E299"/>
  <c r="E569"/>
  <c r="E182"/>
  <c r="E389"/>
  <c r="E425"/>
  <c r="AD711"/>
  <c r="E104"/>
  <c r="AF711"/>
  <c r="E675"/>
  <c r="E533"/>
  <c r="E605"/>
  <c r="E260"/>
  <c r="AE711"/>
  <c r="E461"/>
  <c r="E65"/>
  <c r="E221"/>
  <c r="E337"/>
  <c r="E641"/>
  <c r="E497"/>
  <c r="E143"/>
  <c r="T11" i="5" l="1"/>
  <c r="T10"/>
  <c r="T9"/>
  <c r="E340" i="4"/>
  <c r="B39" i="7" s="1"/>
  <c r="E341" i="4"/>
  <c r="B62" i="7" s="1"/>
  <c r="E339" i="4"/>
  <c r="B16" i="7" s="1"/>
  <c r="C463" i="4"/>
  <c r="C571"/>
  <c r="C499"/>
  <c r="C535"/>
  <c r="C679"/>
  <c r="C427"/>
  <c r="C607"/>
  <c r="C643"/>
  <c r="C391"/>
  <c r="C715"/>
  <c r="C300"/>
  <c r="C261"/>
  <c r="D263"/>
  <c r="C222"/>
  <c r="D224"/>
  <c r="D185"/>
  <c r="C183"/>
  <c r="D146"/>
  <c r="C144"/>
  <c r="C105"/>
  <c r="D107"/>
  <c r="C66"/>
  <c r="D68"/>
  <c r="E642"/>
  <c r="E498"/>
  <c r="E462"/>
  <c r="AF748"/>
  <c r="E66"/>
  <c r="E570"/>
  <c r="E390"/>
  <c r="E426"/>
  <c r="E712"/>
  <c r="E606"/>
  <c r="E183"/>
  <c r="E105"/>
  <c r="AD748"/>
  <c r="E144"/>
  <c r="E261"/>
  <c r="E222"/>
  <c r="E534"/>
  <c r="E678"/>
  <c r="AE748"/>
  <c r="U11" i="5" l="1"/>
  <c r="U10"/>
  <c r="U9"/>
  <c r="C716" i="4"/>
  <c r="C644"/>
  <c r="C428"/>
  <c r="C536"/>
  <c r="C572"/>
  <c r="C301"/>
  <c r="C392"/>
  <c r="C608"/>
  <c r="C680"/>
  <c r="C500"/>
  <c r="C464"/>
  <c r="D264"/>
  <c r="C262"/>
  <c r="D225"/>
  <c r="C223"/>
  <c r="C184"/>
  <c r="D186"/>
  <c r="C145"/>
  <c r="D147"/>
  <c r="D108"/>
  <c r="C106"/>
  <c r="D69"/>
  <c r="C67"/>
  <c r="E301"/>
  <c r="E571"/>
  <c r="E499"/>
  <c r="E106"/>
  <c r="E223"/>
  <c r="E184"/>
  <c r="E679"/>
  <c r="E535"/>
  <c r="E67"/>
  <c r="E643"/>
  <c r="E607"/>
  <c r="E391"/>
  <c r="E427"/>
  <c r="E262"/>
  <c r="E145"/>
  <c r="E715"/>
  <c r="E463"/>
  <c r="E300"/>
  <c r="E303" l="1"/>
  <c r="B38" i="7" s="1"/>
  <c r="E302" i="4"/>
  <c r="B15" i="7" s="1"/>
  <c r="E304" i="4"/>
  <c r="B61" i="7" s="1"/>
  <c r="C501" i="4"/>
  <c r="C609"/>
  <c r="C537"/>
  <c r="C645"/>
  <c r="C465"/>
  <c r="C681"/>
  <c r="C393"/>
  <c r="C573"/>
  <c r="C429"/>
  <c r="C717"/>
  <c r="C263"/>
  <c r="C224"/>
  <c r="D226"/>
  <c r="D187"/>
  <c r="C185"/>
  <c r="D148"/>
  <c r="C146"/>
  <c r="C107"/>
  <c r="D109"/>
  <c r="C68"/>
  <c r="D70"/>
  <c r="E680"/>
  <c r="E536"/>
  <c r="E392"/>
  <c r="E464"/>
  <c r="E428"/>
  <c r="E500"/>
  <c r="E185"/>
  <c r="E644"/>
  <c r="E107"/>
  <c r="E68"/>
  <c r="E716"/>
  <c r="E572"/>
  <c r="E608"/>
  <c r="E146"/>
  <c r="E224"/>
  <c r="C264" l="1"/>
  <c r="C718"/>
  <c r="C574"/>
  <c r="C682"/>
  <c r="C646"/>
  <c r="C610"/>
  <c r="C430"/>
  <c r="C394"/>
  <c r="C466"/>
  <c r="C538"/>
  <c r="C502"/>
  <c r="D227"/>
  <c r="C225"/>
  <c r="C186"/>
  <c r="D188"/>
  <c r="C147"/>
  <c r="D149"/>
  <c r="D110"/>
  <c r="C108"/>
  <c r="D71"/>
  <c r="C69"/>
  <c r="E264"/>
  <c r="E501"/>
  <c r="E429"/>
  <c r="E537"/>
  <c r="E108"/>
  <c r="E393"/>
  <c r="E573"/>
  <c r="E147"/>
  <c r="E645"/>
  <c r="E186"/>
  <c r="E225"/>
  <c r="E681"/>
  <c r="E465"/>
  <c r="E263"/>
  <c r="E69"/>
  <c r="E609"/>
  <c r="E717"/>
  <c r="E266" l="1"/>
  <c r="B37" i="7" s="1"/>
  <c r="E267" i="4"/>
  <c r="B60" i="7" s="1"/>
  <c r="E265" i="4"/>
  <c r="B14" i="7" s="1"/>
  <c r="C503" i="4"/>
  <c r="C467"/>
  <c r="C431"/>
  <c r="C647"/>
  <c r="C575"/>
  <c r="C539"/>
  <c r="C395"/>
  <c r="C611"/>
  <c r="C683"/>
  <c r="C719"/>
  <c r="C226"/>
  <c r="D189"/>
  <c r="C187"/>
  <c r="D150"/>
  <c r="C148"/>
  <c r="C109"/>
  <c r="D111"/>
  <c r="C70"/>
  <c r="D72"/>
  <c r="E538"/>
  <c r="E646"/>
  <c r="E574"/>
  <c r="E718"/>
  <c r="E502"/>
  <c r="E610"/>
  <c r="E394"/>
  <c r="E466"/>
  <c r="E70"/>
  <c r="E187"/>
  <c r="E430"/>
  <c r="E109"/>
  <c r="E682"/>
  <c r="E148"/>
  <c r="C227" l="1"/>
  <c r="C684"/>
  <c r="C396"/>
  <c r="C576"/>
  <c r="C432"/>
  <c r="C504"/>
  <c r="C720"/>
  <c r="C612"/>
  <c r="C540"/>
  <c r="C648"/>
  <c r="C468"/>
  <c r="C188"/>
  <c r="D190"/>
  <c r="C149"/>
  <c r="D151"/>
  <c r="D112"/>
  <c r="C110"/>
  <c r="D73"/>
  <c r="C71"/>
  <c r="E227"/>
  <c r="E110"/>
  <c r="E395"/>
  <c r="E431"/>
  <c r="E149"/>
  <c r="E467"/>
  <c r="E647"/>
  <c r="E611"/>
  <c r="E575"/>
  <c r="E226"/>
  <c r="E539"/>
  <c r="E188"/>
  <c r="E719"/>
  <c r="E683"/>
  <c r="E71"/>
  <c r="E503"/>
  <c r="E229" l="1"/>
  <c r="B36" i="7" s="1"/>
  <c r="E230" i="4"/>
  <c r="B59" i="7" s="1"/>
  <c r="E228" i="4"/>
  <c r="B13" i="7" s="1"/>
  <c r="C541" i="4"/>
  <c r="C649"/>
  <c r="C613"/>
  <c r="C505"/>
  <c r="C577"/>
  <c r="C685"/>
  <c r="C469"/>
  <c r="C721"/>
  <c r="C433"/>
  <c r="C397"/>
  <c r="C189"/>
  <c r="D152"/>
  <c r="C150"/>
  <c r="C111"/>
  <c r="D113"/>
  <c r="C72"/>
  <c r="D74"/>
  <c r="E432"/>
  <c r="E150"/>
  <c r="E540"/>
  <c r="E612"/>
  <c r="E396"/>
  <c r="E504"/>
  <c r="E111"/>
  <c r="E684"/>
  <c r="E576"/>
  <c r="E720"/>
  <c r="E468"/>
  <c r="E72"/>
  <c r="E648"/>
  <c r="C398" l="1"/>
  <c r="C722"/>
  <c r="C686"/>
  <c r="C506"/>
  <c r="C650"/>
  <c r="C434"/>
  <c r="C470"/>
  <c r="C578"/>
  <c r="C614"/>
  <c r="C542"/>
  <c r="C190"/>
  <c r="C151"/>
  <c r="D153"/>
  <c r="D114"/>
  <c r="C112"/>
  <c r="D75"/>
  <c r="C73"/>
  <c r="E190"/>
  <c r="E721"/>
  <c r="E397"/>
  <c r="E505"/>
  <c r="E649"/>
  <c r="E613"/>
  <c r="E541"/>
  <c r="E73"/>
  <c r="E112"/>
  <c r="E433"/>
  <c r="E577"/>
  <c r="E685"/>
  <c r="E469"/>
  <c r="E151"/>
  <c r="E189"/>
  <c r="E191" l="1"/>
  <c r="B12" i="7" s="1"/>
  <c r="E193" i="4"/>
  <c r="B58" i="7" s="1"/>
  <c r="E192" i="4"/>
  <c r="B35" i="7" s="1"/>
  <c r="C615" i="4"/>
  <c r="C471"/>
  <c r="C651"/>
  <c r="C687"/>
  <c r="C399"/>
  <c r="C543"/>
  <c r="C579"/>
  <c r="C435"/>
  <c r="C507"/>
  <c r="C723"/>
  <c r="C152"/>
  <c r="C113"/>
  <c r="D115"/>
  <c r="C74"/>
  <c r="D76"/>
  <c r="E722"/>
  <c r="E686"/>
  <c r="E74"/>
  <c r="E542"/>
  <c r="E398"/>
  <c r="E578"/>
  <c r="E650"/>
  <c r="E506"/>
  <c r="E434"/>
  <c r="E470"/>
  <c r="E614"/>
  <c r="E113"/>
  <c r="C724" l="1"/>
  <c r="C436"/>
  <c r="C544"/>
  <c r="C688"/>
  <c r="C472"/>
  <c r="C153"/>
  <c r="C508"/>
  <c r="C580"/>
  <c r="C400"/>
  <c r="C652"/>
  <c r="C616"/>
  <c r="D116"/>
  <c r="C114"/>
  <c r="D77"/>
  <c r="C75"/>
  <c r="E153"/>
  <c r="E579"/>
  <c r="E399"/>
  <c r="E471"/>
  <c r="E615"/>
  <c r="E507"/>
  <c r="E687"/>
  <c r="E75"/>
  <c r="E651"/>
  <c r="E114"/>
  <c r="E543"/>
  <c r="E152"/>
  <c r="E723"/>
  <c r="E435"/>
  <c r="E154" l="1"/>
  <c r="B11" i="7" s="1"/>
  <c r="E156" i="4"/>
  <c r="B57" i="7" s="1"/>
  <c r="E155" i="4"/>
  <c r="B34" i="7" s="1"/>
  <c r="C617" i="4"/>
  <c r="C401"/>
  <c r="C509"/>
  <c r="C473"/>
  <c r="C545"/>
  <c r="C725"/>
  <c r="C689"/>
  <c r="C437"/>
  <c r="C653"/>
  <c r="C581"/>
  <c r="C115"/>
  <c r="C76"/>
  <c r="D78"/>
  <c r="E508"/>
  <c r="E616"/>
  <c r="E472"/>
  <c r="E76"/>
  <c r="E688"/>
  <c r="E652"/>
  <c r="E580"/>
  <c r="E544"/>
  <c r="E436"/>
  <c r="E724"/>
  <c r="E400"/>
  <c r="C582" l="1"/>
  <c r="C438"/>
  <c r="C726"/>
  <c r="C474"/>
  <c r="C402"/>
  <c r="C116"/>
  <c r="C654"/>
  <c r="C690"/>
  <c r="C546"/>
  <c r="C510"/>
  <c r="C618"/>
  <c r="D79"/>
  <c r="C77"/>
  <c r="E116"/>
  <c r="E509"/>
  <c r="E617"/>
  <c r="E437"/>
  <c r="E545"/>
  <c r="E653"/>
  <c r="E581"/>
  <c r="E689"/>
  <c r="E115"/>
  <c r="E725"/>
  <c r="E401"/>
  <c r="E473"/>
  <c r="E77"/>
  <c r="E117" l="1"/>
  <c r="B10" i="7" s="1"/>
  <c r="E119" i="4"/>
  <c r="B56" i="7" s="1"/>
  <c r="E118" i="4"/>
  <c r="B33" i="7" s="1"/>
  <c r="C511" i="4"/>
  <c r="C691"/>
  <c r="C619"/>
  <c r="C547"/>
  <c r="C655"/>
  <c r="C403"/>
  <c r="C727"/>
  <c r="C583"/>
  <c r="C475"/>
  <c r="C439"/>
  <c r="C78"/>
  <c r="E726"/>
  <c r="E438"/>
  <c r="E546"/>
  <c r="E654"/>
  <c r="E474"/>
  <c r="E618"/>
  <c r="E690"/>
  <c r="E510"/>
  <c r="E582"/>
  <c r="E402"/>
  <c r="C548" l="1"/>
  <c r="C440"/>
  <c r="C584"/>
  <c r="C404"/>
  <c r="C692"/>
  <c r="C476"/>
  <c r="C728"/>
  <c r="C656"/>
  <c r="C620"/>
  <c r="C512"/>
  <c r="C79"/>
  <c r="E79"/>
  <c r="E403"/>
  <c r="E619"/>
  <c r="E9"/>
  <c r="E547"/>
  <c r="E691"/>
  <c r="E727"/>
  <c r="E583"/>
  <c r="E511"/>
  <c r="E78"/>
  <c r="E475"/>
  <c r="E439"/>
  <c r="E655"/>
  <c r="C621" l="1"/>
  <c r="C729"/>
  <c r="C693"/>
  <c r="C585"/>
  <c r="C549"/>
  <c r="C513"/>
  <c r="C657"/>
  <c r="C477"/>
  <c r="C405"/>
  <c r="C441"/>
  <c r="E82"/>
  <c r="B55" i="7" s="1"/>
  <c r="E81" i="4"/>
  <c r="B32" i="7" s="1"/>
  <c r="E80" i="4"/>
  <c r="B9" i="7" s="1"/>
  <c r="C12" i="4"/>
  <c r="E404"/>
  <c r="E692"/>
  <c r="E656"/>
  <c r="E548"/>
  <c r="E476"/>
  <c r="E728"/>
  <c r="E620"/>
  <c r="E440"/>
  <c r="E512"/>
  <c r="E584"/>
  <c r="E12"/>
  <c r="C406" l="1"/>
  <c r="C658"/>
  <c r="C550"/>
  <c r="C694"/>
  <c r="C622"/>
  <c r="C442"/>
  <c r="C478"/>
  <c r="C514"/>
  <c r="C586"/>
  <c r="C730"/>
  <c r="C13"/>
  <c r="F11"/>
  <c r="D13"/>
  <c r="D14" s="1"/>
  <c r="D15" s="1"/>
  <c r="D16" s="1"/>
  <c r="D17" s="1"/>
  <c r="D18" s="1"/>
  <c r="D19" s="1"/>
  <c r="D20" s="1"/>
  <c r="D21" s="1"/>
  <c r="D22" s="1"/>
  <c r="D23" s="1"/>
  <c r="D24" s="1"/>
  <c r="D25" s="1"/>
  <c r="D26" s="1"/>
  <c r="D27" s="1"/>
  <c r="D28" s="1"/>
  <c r="D29" s="1"/>
  <c r="D30" s="1"/>
  <c r="D31" s="1"/>
  <c r="D32" s="1"/>
  <c r="D33" s="1"/>
  <c r="D34" s="1"/>
  <c r="D35" s="1"/>
  <c r="D36" s="1"/>
  <c r="D37" s="1"/>
  <c r="D38" s="1"/>
  <c r="D39" s="1"/>
  <c r="D40" s="1"/>
  <c r="D41" s="1"/>
  <c r="D42" s="1"/>
  <c r="E621"/>
  <c r="E441"/>
  <c r="E477"/>
  <c r="E585"/>
  <c r="E13"/>
  <c r="E405"/>
  <c r="E549"/>
  <c r="E729"/>
  <c r="E657"/>
  <c r="E513"/>
  <c r="E693"/>
  <c r="C731" l="1"/>
  <c r="C587"/>
  <c r="C479"/>
  <c r="C623"/>
  <c r="C551"/>
  <c r="C407"/>
  <c r="C515"/>
  <c r="C443"/>
  <c r="C695"/>
  <c r="C659"/>
  <c r="G11"/>
  <c r="C14"/>
  <c r="F190"/>
  <c r="F116"/>
  <c r="F301"/>
  <c r="F264"/>
  <c r="F153"/>
  <c r="F375"/>
  <c r="F338"/>
  <c r="F79"/>
  <c r="F227"/>
  <c r="F716"/>
  <c r="F186"/>
  <c r="F656"/>
  <c r="F235"/>
  <c r="F509"/>
  <c r="F722"/>
  <c r="F352"/>
  <c r="F318"/>
  <c r="F567"/>
  <c r="F569"/>
  <c r="F404"/>
  <c r="F576"/>
  <c r="F568"/>
  <c r="F585"/>
  <c r="F435"/>
  <c r="F432"/>
  <c r="F510"/>
  <c r="F138"/>
  <c r="F652"/>
  <c r="F309"/>
  <c r="F180"/>
  <c r="F641"/>
  <c r="F690"/>
  <c r="F62"/>
  <c r="F545"/>
  <c r="F574"/>
  <c r="F543"/>
  <c r="F177"/>
  <c r="F374"/>
  <c r="F216"/>
  <c r="F221"/>
  <c r="F441"/>
  <c r="F319"/>
  <c r="F104"/>
  <c r="F176"/>
  <c r="F644"/>
  <c r="F513"/>
  <c r="F109"/>
  <c r="F98"/>
  <c r="F695"/>
  <c r="F200"/>
  <c r="F406"/>
  <c r="F203"/>
  <c r="F202"/>
  <c r="F646"/>
  <c r="F140"/>
  <c r="F220"/>
  <c r="F310"/>
  <c r="F618"/>
  <c r="F260"/>
  <c r="F611"/>
  <c r="F366"/>
  <c r="F437"/>
  <c r="F324"/>
  <c r="F240"/>
  <c r="F419"/>
  <c r="F13"/>
  <c r="F587"/>
  <c r="F351"/>
  <c r="F725"/>
  <c r="F531"/>
  <c r="F57"/>
  <c r="F124"/>
  <c r="F326"/>
  <c r="F110"/>
  <c r="F429"/>
  <c r="F353"/>
  <c r="F108"/>
  <c r="F431"/>
  <c r="F581"/>
  <c r="F619"/>
  <c r="F608"/>
  <c r="F386"/>
  <c r="F99"/>
  <c r="F160"/>
  <c r="F494"/>
  <c r="F296"/>
  <c r="F208"/>
  <c r="F223"/>
  <c r="F372"/>
  <c r="F688"/>
  <c r="F61"/>
  <c r="F332"/>
  <c r="F397"/>
  <c r="F163"/>
  <c r="E694"/>
  <c r="F681"/>
  <c r="F476"/>
  <c r="F51"/>
  <c r="F271"/>
  <c r="F106"/>
  <c r="F274"/>
  <c r="F92"/>
  <c r="F504"/>
  <c r="F436"/>
  <c r="F653"/>
  <c r="E14"/>
  <c r="F718"/>
  <c r="F427"/>
  <c r="F284"/>
  <c r="F678"/>
  <c r="F363"/>
  <c r="F96"/>
  <c r="F530"/>
  <c r="F234"/>
  <c r="F606"/>
  <c r="F463"/>
  <c r="F222"/>
  <c r="F299"/>
  <c r="F71"/>
  <c r="F181"/>
  <c r="F354"/>
  <c r="F201"/>
  <c r="F58"/>
  <c r="F295"/>
  <c r="F212"/>
  <c r="F465"/>
  <c r="F605"/>
  <c r="F723"/>
  <c r="F571"/>
  <c r="F655"/>
  <c r="F172"/>
  <c r="F315"/>
  <c r="F420"/>
  <c r="F66"/>
  <c r="F715"/>
  <c r="F515"/>
  <c r="F308"/>
  <c r="F361"/>
  <c r="F467"/>
  <c r="F291"/>
  <c r="F199"/>
  <c r="F197"/>
  <c r="F689"/>
  <c r="F283"/>
  <c r="F87"/>
  <c r="F238"/>
  <c r="F335"/>
  <c r="F294"/>
  <c r="F615"/>
  <c r="F325"/>
  <c r="F278"/>
  <c r="F95"/>
  <c r="F536"/>
  <c r="E514"/>
  <c r="F461"/>
  <c r="F237"/>
  <c r="F69"/>
  <c r="F258"/>
  <c r="F473"/>
  <c r="F322"/>
  <c r="F458"/>
  <c r="F148"/>
  <c r="F251"/>
  <c r="F501"/>
  <c r="F226"/>
  <c r="F684"/>
  <c r="F285"/>
  <c r="F424"/>
  <c r="F170"/>
  <c r="F287"/>
  <c r="F189"/>
  <c r="F575"/>
  <c r="F114"/>
  <c r="F242"/>
  <c r="F236"/>
  <c r="F621"/>
  <c r="F50"/>
  <c r="F317"/>
  <c r="F60"/>
  <c r="F477"/>
  <c r="F390"/>
  <c r="F214"/>
  <c r="F394"/>
  <c r="F508"/>
  <c r="F649"/>
  <c r="F428"/>
  <c r="E478"/>
  <c r="F161"/>
  <c r="F395"/>
  <c r="F407"/>
  <c r="F272"/>
  <c r="F693"/>
  <c r="F182"/>
  <c r="F133"/>
  <c r="F248"/>
  <c r="F100"/>
  <c r="F93"/>
  <c r="F171"/>
  <c r="F333"/>
  <c r="F434"/>
  <c r="F127"/>
  <c r="F218"/>
  <c r="F392"/>
  <c r="F150"/>
  <c r="F456"/>
  <c r="F75"/>
  <c r="F273"/>
  <c r="F142"/>
  <c r="F209"/>
  <c r="F279"/>
  <c r="F210"/>
  <c r="F68"/>
  <c r="F686"/>
  <c r="F300"/>
  <c r="F173"/>
  <c r="F297"/>
  <c r="F396"/>
  <c r="F126"/>
  <c r="F290"/>
  <c r="F399"/>
  <c r="F719"/>
  <c r="F70"/>
  <c r="F246"/>
  <c r="F364"/>
  <c r="F53"/>
  <c r="F249"/>
  <c r="F337"/>
  <c r="E730"/>
  <c r="F464"/>
  <c r="F289"/>
  <c r="F247"/>
  <c r="F149"/>
  <c r="F139"/>
  <c r="F539"/>
  <c r="F685"/>
  <c r="F505"/>
  <c r="F90"/>
  <c r="F680"/>
  <c r="F604"/>
  <c r="F55"/>
  <c r="F215"/>
  <c r="F169"/>
  <c r="F88"/>
  <c r="F371"/>
  <c r="F648"/>
  <c r="F213"/>
  <c r="F499"/>
  <c r="F145"/>
  <c r="F642"/>
  <c r="F141"/>
  <c r="F12"/>
  <c r="F439"/>
  <c r="F720"/>
  <c r="F288"/>
  <c r="F113"/>
  <c r="F185"/>
  <c r="E442"/>
  <c r="F731"/>
  <c r="F86"/>
  <c r="F645"/>
  <c r="F542"/>
  <c r="F620"/>
  <c r="F500"/>
  <c r="F217"/>
  <c r="F276"/>
  <c r="F112"/>
  <c r="F355"/>
  <c r="F548"/>
  <c r="F219"/>
  <c r="F277"/>
  <c r="F103"/>
  <c r="F460"/>
  <c r="F350"/>
  <c r="F111"/>
  <c r="F250"/>
  <c r="F130"/>
  <c r="F101"/>
  <c r="E550"/>
  <c r="F679"/>
  <c r="F402"/>
  <c r="F183"/>
  <c r="F614"/>
  <c r="F167"/>
  <c r="F316"/>
  <c r="F385"/>
  <c r="F241"/>
  <c r="F314"/>
  <c r="F198"/>
  <c r="F275"/>
  <c r="F393"/>
  <c r="F336"/>
  <c r="F613"/>
  <c r="F546"/>
  <c r="F610"/>
  <c r="F383"/>
  <c r="E406"/>
  <c r="F358"/>
  <c r="F496"/>
  <c r="F262"/>
  <c r="F146"/>
  <c r="F579"/>
  <c r="F405"/>
  <c r="F586"/>
  <c r="F365"/>
  <c r="F440"/>
  <c r="F362"/>
  <c r="F162"/>
  <c r="F166"/>
  <c r="F651"/>
  <c r="F77"/>
  <c r="F321"/>
  <c r="F78"/>
  <c r="F387"/>
  <c r="F178"/>
  <c r="F659"/>
  <c r="F570"/>
  <c r="F443"/>
  <c r="F356"/>
  <c r="F129"/>
  <c r="F398"/>
  <c r="F423"/>
  <c r="F728"/>
  <c r="F682"/>
  <c r="F65"/>
  <c r="F211"/>
  <c r="F729"/>
  <c r="F97"/>
  <c r="F538"/>
  <c r="F717"/>
  <c r="F622"/>
  <c r="F389"/>
  <c r="F370"/>
  <c r="F474"/>
  <c r="F136"/>
  <c r="F329"/>
  <c r="F573"/>
  <c r="F206"/>
  <c r="F255"/>
  <c r="F400"/>
  <c r="F724"/>
  <c r="F534"/>
  <c r="F401"/>
  <c r="F466"/>
  <c r="F224"/>
  <c r="F357"/>
  <c r="F147"/>
  <c r="F143"/>
  <c r="F165"/>
  <c r="F384"/>
  <c r="F468"/>
  <c r="F67"/>
  <c r="F56"/>
  <c r="F535"/>
  <c r="F204"/>
  <c r="F584"/>
  <c r="F152"/>
  <c r="F582"/>
  <c r="F151"/>
  <c r="F612"/>
  <c r="F115"/>
  <c r="F347"/>
  <c r="F263"/>
  <c r="F179"/>
  <c r="F76"/>
  <c r="F257"/>
  <c r="F580"/>
  <c r="F327"/>
  <c r="F583"/>
  <c r="F726"/>
  <c r="F514"/>
  <c r="F286"/>
  <c r="F252"/>
  <c r="F107"/>
  <c r="F331"/>
  <c r="F256"/>
  <c r="F478"/>
  <c r="F470"/>
  <c r="F311"/>
  <c r="F430"/>
  <c r="F135"/>
  <c r="F187"/>
  <c r="F164"/>
  <c r="F551"/>
  <c r="F131"/>
  <c r="F225"/>
  <c r="F498"/>
  <c r="F244"/>
  <c r="F475"/>
  <c r="F442"/>
  <c r="F507"/>
  <c r="F388"/>
  <c r="F259"/>
  <c r="F391"/>
  <c r="F52"/>
  <c r="F64"/>
  <c r="F512"/>
  <c r="F721"/>
  <c r="F421"/>
  <c r="F320"/>
  <c r="F691"/>
  <c r="F243"/>
  <c r="F694"/>
  <c r="F253"/>
  <c r="F348"/>
  <c r="F91"/>
  <c r="F493"/>
  <c r="F578"/>
  <c r="F207"/>
  <c r="F137"/>
  <c r="F550"/>
  <c r="F349"/>
  <c r="F369"/>
  <c r="F312"/>
  <c r="F94"/>
  <c r="F547"/>
  <c r="F549"/>
  <c r="F532"/>
  <c r="F168"/>
  <c r="E658"/>
  <c r="F511"/>
  <c r="F245"/>
  <c r="F577"/>
  <c r="F298"/>
  <c r="F125"/>
  <c r="F540"/>
  <c r="F205"/>
  <c r="F650"/>
  <c r="F49"/>
  <c r="F313"/>
  <c r="F730"/>
  <c r="F533"/>
  <c r="F73"/>
  <c r="F683"/>
  <c r="F479"/>
  <c r="F102"/>
  <c r="F292"/>
  <c r="F657"/>
  <c r="F281"/>
  <c r="F334"/>
  <c r="F373"/>
  <c r="F345"/>
  <c r="F280"/>
  <c r="F367"/>
  <c r="F134"/>
  <c r="F469"/>
  <c r="F537"/>
  <c r="F687"/>
  <c r="F544"/>
  <c r="F261"/>
  <c r="F497"/>
  <c r="F293"/>
  <c r="F495"/>
  <c r="F368"/>
  <c r="F72"/>
  <c r="F328"/>
  <c r="F188"/>
  <c r="F144"/>
  <c r="F422"/>
  <c r="F616"/>
  <c r="F643"/>
  <c r="F382"/>
  <c r="F323"/>
  <c r="F617"/>
  <c r="F239"/>
  <c r="F727"/>
  <c r="F132"/>
  <c r="F403"/>
  <c r="F462"/>
  <c r="F471"/>
  <c r="F346"/>
  <c r="F609"/>
  <c r="F658"/>
  <c r="F59"/>
  <c r="F607"/>
  <c r="F692"/>
  <c r="F433"/>
  <c r="F654"/>
  <c r="F54"/>
  <c r="F438"/>
  <c r="F426"/>
  <c r="F105"/>
  <c r="F360"/>
  <c r="F89"/>
  <c r="F572"/>
  <c r="F330"/>
  <c r="F472"/>
  <c r="E586"/>
  <c r="F128"/>
  <c r="F506"/>
  <c r="F184"/>
  <c r="F541"/>
  <c r="E622"/>
  <c r="F63"/>
  <c r="F175"/>
  <c r="F174"/>
  <c r="F502"/>
  <c r="F123"/>
  <c r="F459"/>
  <c r="F254"/>
  <c r="F359"/>
  <c r="F503"/>
  <c r="F647"/>
  <c r="F623"/>
  <c r="F457"/>
  <c r="F282"/>
  <c r="F425"/>
  <c r="F74"/>
  <c r="C696" l="1"/>
  <c r="C516"/>
  <c r="C552"/>
  <c r="C480"/>
  <c r="C732"/>
  <c r="C660"/>
  <c r="C444"/>
  <c r="C408"/>
  <c r="C624"/>
  <c r="C588"/>
  <c r="F302"/>
  <c r="C15" i="7" s="1"/>
  <c r="F303" i="4"/>
  <c r="C38" i="7" s="1"/>
  <c r="F304" i="4"/>
  <c r="C61" i="7" s="1"/>
  <c r="F339" i="4"/>
  <c r="C16" i="7" s="1"/>
  <c r="F341" i="4"/>
  <c r="C62" i="7" s="1"/>
  <c r="F340" i="4"/>
  <c r="C39" i="7" s="1"/>
  <c r="F230" i="4"/>
  <c r="C59" i="7" s="1"/>
  <c r="F229" i="4"/>
  <c r="C36" i="7" s="1"/>
  <c r="F228" i="4"/>
  <c r="C13" i="7" s="1"/>
  <c r="F119" i="4"/>
  <c r="C56" i="7" s="1"/>
  <c r="F118" i="4"/>
  <c r="C33" i="7" s="1"/>
  <c r="F117" i="4"/>
  <c r="C10" i="7" s="1"/>
  <c r="F377" i="4"/>
  <c r="C40" i="7" s="1"/>
  <c r="F376" i="4"/>
  <c r="C17" i="7" s="1"/>
  <c r="F378" i="4"/>
  <c r="C63" i="7" s="1"/>
  <c r="F193" i="4"/>
  <c r="C58" i="7" s="1"/>
  <c r="F191" i="4"/>
  <c r="C12" i="7" s="1"/>
  <c r="F192" i="4"/>
  <c r="C35" i="7" s="1"/>
  <c r="F82" i="4"/>
  <c r="C55" i="7" s="1"/>
  <c r="F81" i="4"/>
  <c r="C32" i="7" s="1"/>
  <c r="F80" i="4"/>
  <c r="C9" i="7" s="1"/>
  <c r="F267" i="4"/>
  <c r="C60" i="7" s="1"/>
  <c r="F266" i="4"/>
  <c r="C37" i="7" s="1"/>
  <c r="F265" i="4"/>
  <c r="C14" i="7" s="1"/>
  <c r="F156" i="4"/>
  <c r="C57" i="7" s="1"/>
  <c r="F154" i="4"/>
  <c r="C11" i="7" s="1"/>
  <c r="F155" i="4"/>
  <c r="C34" i="7" s="1"/>
  <c r="H11" i="4"/>
  <c r="C15"/>
  <c r="G190"/>
  <c r="G301"/>
  <c r="G338"/>
  <c r="G264"/>
  <c r="G227"/>
  <c r="G153"/>
  <c r="G375"/>
  <c r="G79"/>
  <c r="G116"/>
  <c r="G316"/>
  <c r="G321"/>
  <c r="G429"/>
  <c r="G543"/>
  <c r="E587"/>
  <c r="E479"/>
  <c r="G370"/>
  <c r="G91"/>
  <c r="G320"/>
  <c r="G607"/>
  <c r="G425"/>
  <c r="G366"/>
  <c r="G616"/>
  <c r="G274"/>
  <c r="G107"/>
  <c r="G335"/>
  <c r="G275"/>
  <c r="G125"/>
  <c r="G71"/>
  <c r="G427"/>
  <c r="G583"/>
  <c r="G681"/>
  <c r="G87"/>
  <c r="G641"/>
  <c r="G403"/>
  <c r="G399"/>
  <c r="G693"/>
  <c r="G369"/>
  <c r="G139"/>
  <c r="G541"/>
  <c r="G727"/>
  <c r="G88"/>
  <c r="G469"/>
  <c r="G145"/>
  <c r="G685"/>
  <c r="G325"/>
  <c r="E551"/>
  <c r="G56"/>
  <c r="G539"/>
  <c r="G419"/>
  <c r="G256"/>
  <c r="G331"/>
  <c r="G178"/>
  <c r="G255"/>
  <c r="G729"/>
  <c r="G225"/>
  <c r="G310"/>
  <c r="G263"/>
  <c r="G475"/>
  <c r="G62"/>
  <c r="G324"/>
  <c r="G168"/>
  <c r="G692"/>
  <c r="G430"/>
  <c r="G433"/>
  <c r="G470"/>
  <c r="G573"/>
  <c r="G495"/>
  <c r="G478"/>
  <c r="G390"/>
  <c r="G286"/>
  <c r="G652"/>
  <c r="G567"/>
  <c r="G551"/>
  <c r="G86"/>
  <c r="G213"/>
  <c r="G473"/>
  <c r="G152"/>
  <c r="G655"/>
  <c r="G374"/>
  <c r="G63"/>
  <c r="G102"/>
  <c r="G330"/>
  <c r="G136"/>
  <c r="G280"/>
  <c r="G496"/>
  <c r="G217"/>
  <c r="G438"/>
  <c r="G546"/>
  <c r="G258"/>
  <c r="F14"/>
  <c r="G656"/>
  <c r="G257"/>
  <c r="G509"/>
  <c r="G183"/>
  <c r="G456"/>
  <c r="G89"/>
  <c r="G467"/>
  <c r="G176"/>
  <c r="G394"/>
  <c r="G720"/>
  <c r="G105"/>
  <c r="G614"/>
  <c r="G177"/>
  <c r="G459"/>
  <c r="G439"/>
  <c r="G180"/>
  <c r="G294"/>
  <c r="G289"/>
  <c r="G397"/>
  <c r="G245"/>
  <c r="G353"/>
  <c r="G440"/>
  <c r="G732"/>
  <c r="G423"/>
  <c r="G284"/>
  <c r="G328"/>
  <c r="G576"/>
  <c r="G506"/>
  <c r="E407"/>
  <c r="G642"/>
  <c r="G223"/>
  <c r="G388"/>
  <c r="G318"/>
  <c r="G356"/>
  <c r="G622"/>
  <c r="G402"/>
  <c r="G405"/>
  <c r="G620"/>
  <c r="G67"/>
  <c r="G148"/>
  <c r="G386"/>
  <c r="G128"/>
  <c r="G678"/>
  <c r="G246"/>
  <c r="G362"/>
  <c r="G235"/>
  <c r="G465"/>
  <c r="G691"/>
  <c r="G612"/>
  <c r="G504"/>
  <c r="G389"/>
  <c r="G97"/>
  <c r="G579"/>
  <c r="G146"/>
  <c r="G237"/>
  <c r="G371"/>
  <c r="G653"/>
  <c r="G695"/>
  <c r="G173"/>
  <c r="G234"/>
  <c r="G218"/>
  <c r="G354"/>
  <c r="G463"/>
  <c r="G111"/>
  <c r="G498"/>
  <c r="G99"/>
  <c r="G505"/>
  <c r="G550"/>
  <c r="G68"/>
  <c r="G511"/>
  <c r="G150"/>
  <c r="G186"/>
  <c r="G184"/>
  <c r="G203"/>
  <c r="G70"/>
  <c r="G309"/>
  <c r="G382"/>
  <c r="G654"/>
  <c r="G361"/>
  <c r="G472"/>
  <c r="G404"/>
  <c r="G322"/>
  <c r="G348"/>
  <c r="G617"/>
  <c r="G619"/>
  <c r="G507"/>
  <c r="G55"/>
  <c r="G395"/>
  <c r="G387"/>
  <c r="G65"/>
  <c r="G249"/>
  <c r="G352"/>
  <c r="G477"/>
  <c r="G52"/>
  <c r="G214"/>
  <c r="G14"/>
  <c r="G181"/>
  <c r="G165"/>
  <c r="G72"/>
  <c r="G272"/>
  <c r="G276"/>
  <c r="G436"/>
  <c r="G682"/>
  <c r="G610"/>
  <c r="G659"/>
  <c r="G552"/>
  <c r="G580"/>
  <c r="G444"/>
  <c r="G61"/>
  <c r="G624"/>
  <c r="G311"/>
  <c r="G295"/>
  <c r="G277"/>
  <c r="G723"/>
  <c r="G460"/>
  <c r="G435"/>
  <c r="G587"/>
  <c r="G219"/>
  <c r="G542"/>
  <c r="G649"/>
  <c r="G313"/>
  <c r="G238"/>
  <c r="G726"/>
  <c r="G476"/>
  <c r="G201"/>
  <c r="G142"/>
  <c r="G50"/>
  <c r="G132"/>
  <c r="G60"/>
  <c r="G51"/>
  <c r="G58"/>
  <c r="G130"/>
  <c r="G647"/>
  <c r="G241"/>
  <c r="E731"/>
  <c r="G333"/>
  <c r="G351"/>
  <c r="G299"/>
  <c r="G466"/>
  <c r="G207"/>
  <c r="G349"/>
  <c r="G314"/>
  <c r="G406"/>
  <c r="G315"/>
  <c r="G271"/>
  <c r="G90"/>
  <c r="G75"/>
  <c r="G516"/>
  <c r="G53"/>
  <c r="G236"/>
  <c r="G424"/>
  <c r="G103"/>
  <c r="G345"/>
  <c r="G163"/>
  <c r="G605"/>
  <c r="G100"/>
  <c r="G407"/>
  <c r="G722"/>
  <c r="G623"/>
  <c r="G355"/>
  <c r="G288"/>
  <c r="G572"/>
  <c r="G606"/>
  <c r="E695"/>
  <c r="G317"/>
  <c r="G334"/>
  <c r="G618"/>
  <c r="G401"/>
  <c r="G510"/>
  <c r="G110"/>
  <c r="G112"/>
  <c r="G308"/>
  <c r="G683"/>
  <c r="G205"/>
  <c r="G134"/>
  <c r="G211"/>
  <c r="G350"/>
  <c r="G544"/>
  <c r="G279"/>
  <c r="G615"/>
  <c r="G287"/>
  <c r="G281"/>
  <c r="G199"/>
  <c r="G500"/>
  <c r="G204"/>
  <c r="G323"/>
  <c r="G73"/>
  <c r="G575"/>
  <c r="G222"/>
  <c r="G166"/>
  <c r="G660"/>
  <c r="G127"/>
  <c r="G210"/>
  <c r="E623"/>
  <c r="G431"/>
  <c r="G215"/>
  <c r="G499"/>
  <c r="G586"/>
  <c r="G101"/>
  <c r="G57"/>
  <c r="G621"/>
  <c r="G206"/>
  <c r="G208"/>
  <c r="G290"/>
  <c r="G680"/>
  <c r="G49"/>
  <c r="G694"/>
  <c r="G609"/>
  <c r="G658"/>
  <c r="G398"/>
  <c r="G160"/>
  <c r="G171"/>
  <c r="G123"/>
  <c r="G457"/>
  <c r="G392"/>
  <c r="G686"/>
  <c r="G608"/>
  <c r="G400"/>
  <c r="G108"/>
  <c r="G109"/>
  <c r="G569"/>
  <c r="G347"/>
  <c r="G360"/>
  <c r="G240"/>
  <c r="G367"/>
  <c r="G282"/>
  <c r="G363"/>
  <c r="G428"/>
  <c r="G248"/>
  <c r="G679"/>
  <c r="G461"/>
  <c r="G200"/>
  <c r="G547"/>
  <c r="G434"/>
  <c r="G421"/>
  <c r="G690"/>
  <c r="G164"/>
  <c r="G126"/>
  <c r="G724"/>
  <c r="G437"/>
  <c r="G285"/>
  <c r="G383"/>
  <c r="G197"/>
  <c r="G515"/>
  <c r="G212"/>
  <c r="G162"/>
  <c r="G147"/>
  <c r="G368"/>
  <c r="G373"/>
  <c r="G254"/>
  <c r="G538"/>
  <c r="G133"/>
  <c r="G385"/>
  <c r="G12"/>
  <c r="G138"/>
  <c r="G657"/>
  <c r="G503"/>
  <c r="G730"/>
  <c r="G98"/>
  <c r="G530"/>
  <c r="G687"/>
  <c r="G174"/>
  <c r="G346"/>
  <c r="G135"/>
  <c r="G332"/>
  <c r="G604"/>
  <c r="G582"/>
  <c r="G442"/>
  <c r="G337"/>
  <c r="G298"/>
  <c r="G77"/>
  <c r="G209"/>
  <c r="G115"/>
  <c r="G221"/>
  <c r="G336"/>
  <c r="G689"/>
  <c r="G161"/>
  <c r="G512"/>
  <c r="G393"/>
  <c r="G137"/>
  <c r="G643"/>
  <c r="G497"/>
  <c r="G508"/>
  <c r="G261"/>
  <c r="G252"/>
  <c r="G422"/>
  <c r="G293"/>
  <c r="G59"/>
  <c r="G74"/>
  <c r="G728"/>
  <c r="G106"/>
  <c r="G13"/>
  <c r="G536"/>
  <c r="G502"/>
  <c r="G185"/>
  <c r="G432"/>
  <c r="G571"/>
  <c r="G94"/>
  <c r="G480"/>
  <c r="G244"/>
  <c r="G688"/>
  <c r="G182"/>
  <c r="G479"/>
  <c r="G570"/>
  <c r="G574"/>
  <c r="G468"/>
  <c r="G588"/>
  <c r="G364"/>
  <c r="G359"/>
  <c r="G534"/>
  <c r="G577"/>
  <c r="G242"/>
  <c r="G92"/>
  <c r="G283"/>
  <c r="G568"/>
  <c r="G493"/>
  <c r="G78"/>
  <c r="G420"/>
  <c r="G262"/>
  <c r="G719"/>
  <c r="G189"/>
  <c r="G578"/>
  <c r="G114"/>
  <c r="G202"/>
  <c r="G329"/>
  <c r="G396"/>
  <c r="G645"/>
  <c r="G462"/>
  <c r="G651"/>
  <c r="G514"/>
  <c r="G494"/>
  <c r="G384"/>
  <c r="G239"/>
  <c r="G124"/>
  <c r="G319"/>
  <c r="G716"/>
  <c r="G251"/>
  <c r="G611"/>
  <c r="G531"/>
  <c r="G291"/>
  <c r="G648"/>
  <c r="G474"/>
  <c r="G188"/>
  <c r="G533"/>
  <c r="G464"/>
  <c r="G441"/>
  <c r="G581"/>
  <c r="E443"/>
  <c r="G391"/>
  <c r="G104"/>
  <c r="G297"/>
  <c r="G260"/>
  <c r="G725"/>
  <c r="G312"/>
  <c r="G717"/>
  <c r="G408"/>
  <c r="G585"/>
  <c r="G96"/>
  <c r="G172"/>
  <c r="G537"/>
  <c r="G357"/>
  <c r="G326"/>
  <c r="G170"/>
  <c r="G140"/>
  <c r="G613"/>
  <c r="G731"/>
  <c r="G458"/>
  <c r="G718"/>
  <c r="G684"/>
  <c r="G129"/>
  <c r="G548"/>
  <c r="G358"/>
  <c r="G113"/>
  <c r="G540"/>
  <c r="G426"/>
  <c r="G365"/>
  <c r="G471"/>
  <c r="G715"/>
  <c r="G278"/>
  <c r="G273"/>
  <c r="E515"/>
  <c r="G513"/>
  <c r="G143"/>
  <c r="G179"/>
  <c r="G259"/>
  <c r="G187"/>
  <c r="G646"/>
  <c r="G584"/>
  <c r="G644"/>
  <c r="G247"/>
  <c r="G372"/>
  <c r="G532"/>
  <c r="G650"/>
  <c r="G95"/>
  <c r="G545"/>
  <c r="G250"/>
  <c r="G327"/>
  <c r="G141"/>
  <c r="G243"/>
  <c r="G76"/>
  <c r="G93"/>
  <c r="G175"/>
  <c r="G253"/>
  <c r="G66"/>
  <c r="G198"/>
  <c r="G296"/>
  <c r="G69"/>
  <c r="G224"/>
  <c r="G220"/>
  <c r="G54"/>
  <c r="G721"/>
  <c r="G144"/>
  <c r="G64"/>
  <c r="G169"/>
  <c r="G167"/>
  <c r="G131"/>
  <c r="E659"/>
  <c r="G216"/>
  <c r="G535"/>
  <c r="G549"/>
  <c r="G501"/>
  <c r="G300"/>
  <c r="G443"/>
  <c r="G226"/>
  <c r="G292"/>
  <c r="G151"/>
  <c r="G149"/>
  <c r="G696"/>
  <c r="C625" l="1"/>
  <c r="C445"/>
  <c r="C733"/>
  <c r="C553"/>
  <c r="C697"/>
  <c r="C589"/>
  <c r="C661"/>
  <c r="C481"/>
  <c r="C517"/>
  <c r="C409"/>
  <c r="G341"/>
  <c r="D62" i="7" s="1"/>
  <c r="G339" i="4"/>
  <c r="D16" i="7" s="1"/>
  <c r="G340" i="4"/>
  <c r="D39" i="7" s="1"/>
  <c r="G192" i="4"/>
  <c r="D35" i="7" s="1"/>
  <c r="G191" i="4"/>
  <c r="D12" i="7" s="1"/>
  <c r="G193" i="4"/>
  <c r="D58" i="7" s="1"/>
  <c r="G117" i="4"/>
  <c r="D10" i="7" s="1"/>
  <c r="G119" i="4"/>
  <c r="D56" i="7" s="1"/>
  <c r="G118" i="4"/>
  <c r="D33" i="7" s="1"/>
  <c r="G302" i="4"/>
  <c r="D15" i="7" s="1"/>
  <c r="G304" i="4"/>
  <c r="D61" i="7" s="1"/>
  <c r="G303" i="4"/>
  <c r="D38" i="7" s="1"/>
  <c r="G228" i="4"/>
  <c r="D13" i="7" s="1"/>
  <c r="G230" i="4"/>
  <c r="D59" i="7" s="1"/>
  <c r="G229" i="4"/>
  <c r="D36" i="7" s="1"/>
  <c r="G156" i="4"/>
  <c r="D57" i="7" s="1"/>
  <c r="G154" i="4"/>
  <c r="D11" i="7" s="1"/>
  <c r="G155" i="4"/>
  <c r="D34" i="7" s="1"/>
  <c r="G80" i="4"/>
  <c r="D9" i="7" s="1"/>
  <c r="G82" i="4"/>
  <c r="D55" i="7" s="1"/>
  <c r="G81" i="4"/>
  <c r="D32" i="7" s="1"/>
  <c r="G376" i="4"/>
  <c r="D17" i="7" s="1"/>
  <c r="G378" i="4"/>
  <c r="D63" i="7" s="1"/>
  <c r="G377" i="4"/>
  <c r="D40" i="7" s="1"/>
  <c r="G265" i="4"/>
  <c r="D14" i="7" s="1"/>
  <c r="G266" i="4"/>
  <c r="D37" i="7" s="1"/>
  <c r="G267" i="4"/>
  <c r="D60" i="7" s="1"/>
  <c r="I11" i="4"/>
  <c r="C16"/>
  <c r="B758" i="1"/>
  <c r="B735"/>
  <c r="B734"/>
  <c r="B710"/>
  <c r="B686"/>
  <c r="B662"/>
  <c r="B638"/>
  <c r="B614"/>
  <c r="B590"/>
  <c r="B566"/>
  <c r="B542"/>
  <c r="B518"/>
  <c r="B495"/>
  <c r="B494"/>
  <c r="B470"/>
  <c r="B446"/>
  <c r="B423"/>
  <c r="B422"/>
  <c r="B398"/>
  <c r="B374"/>
  <c r="B350"/>
  <c r="B326"/>
  <c r="B302"/>
  <c r="B278"/>
  <c r="B254"/>
  <c r="B230"/>
  <c r="B206"/>
  <c r="B182"/>
  <c r="B158"/>
  <c r="B134"/>
  <c r="B110"/>
  <c r="B87"/>
  <c r="B86"/>
  <c r="B62"/>
  <c r="B39"/>
  <c r="A39"/>
  <c r="B38"/>
  <c r="A38"/>
  <c r="H264" i="4"/>
  <c r="H79"/>
  <c r="H375"/>
  <c r="H190"/>
  <c r="H338"/>
  <c r="H227"/>
  <c r="H153"/>
  <c r="H301"/>
  <c r="H116"/>
  <c r="H77"/>
  <c r="H658"/>
  <c r="H149"/>
  <c r="H286"/>
  <c r="H259"/>
  <c r="H285"/>
  <c r="H498"/>
  <c r="H243"/>
  <c r="F480"/>
  <c r="H113"/>
  <c r="H107"/>
  <c r="H478"/>
  <c r="H726"/>
  <c r="H282"/>
  <c r="H661"/>
  <c r="H542"/>
  <c r="H89"/>
  <c r="E516"/>
  <c r="H144"/>
  <c r="H278"/>
  <c r="H372"/>
  <c r="H175"/>
  <c r="H123"/>
  <c r="H535"/>
  <c r="H369"/>
  <c r="H355"/>
  <c r="H351"/>
  <c r="H530"/>
  <c r="F624"/>
  <c r="E660"/>
  <c r="H371"/>
  <c r="H181"/>
  <c r="H239"/>
  <c r="H315"/>
  <c r="H652"/>
  <c r="H719"/>
  <c r="H683"/>
  <c r="H424"/>
  <c r="H572"/>
  <c r="H311"/>
  <c r="H198"/>
  <c r="H539"/>
  <c r="H356"/>
  <c r="H136"/>
  <c r="H336"/>
  <c r="E408"/>
  <c r="H172"/>
  <c r="H68"/>
  <c r="H134"/>
  <c r="H650"/>
  <c r="H406"/>
  <c r="H425"/>
  <c r="H684"/>
  <c r="H646"/>
  <c r="F516"/>
  <c r="H345"/>
  <c r="H316"/>
  <c r="H374"/>
  <c r="H238"/>
  <c r="H367"/>
  <c r="F552"/>
  <c r="H12"/>
  <c r="H678"/>
  <c r="H360"/>
  <c r="H657"/>
  <c r="H468"/>
  <c r="H327"/>
  <c r="F408"/>
  <c r="H98"/>
  <c r="H197"/>
  <c r="H200"/>
  <c r="H546"/>
  <c r="H393"/>
  <c r="H124"/>
  <c r="H57"/>
  <c r="H659"/>
  <c r="H275"/>
  <c r="H585"/>
  <c r="H186"/>
  <c r="H150"/>
  <c r="H682"/>
  <c r="H679"/>
  <c r="E480"/>
  <c r="H576"/>
  <c r="H142"/>
  <c r="H242"/>
  <c r="H256"/>
  <c r="H163"/>
  <c r="H105"/>
  <c r="H426"/>
  <c r="H258"/>
  <c r="H358"/>
  <c r="H346"/>
  <c r="H170"/>
  <c r="H313"/>
  <c r="H732"/>
  <c r="H314"/>
  <c r="H333"/>
  <c r="H166"/>
  <c r="H642"/>
  <c r="H421"/>
  <c r="H730"/>
  <c r="H647"/>
  <c r="H324"/>
  <c r="E732"/>
  <c r="H75"/>
  <c r="H297"/>
  <c r="H288"/>
  <c r="H471"/>
  <c r="H499"/>
  <c r="H61"/>
  <c r="H407"/>
  <c r="H552"/>
  <c r="H423"/>
  <c r="H141"/>
  <c r="H460"/>
  <c r="H224"/>
  <c r="H354"/>
  <c r="H139"/>
  <c r="H582"/>
  <c r="H280"/>
  <c r="H586"/>
  <c r="H387"/>
  <c r="H248"/>
  <c r="H50"/>
  <c r="H619"/>
  <c r="H352"/>
  <c r="H317"/>
  <c r="H292"/>
  <c r="H331"/>
  <c r="H14"/>
  <c r="H715"/>
  <c r="H481"/>
  <c r="H534"/>
  <c r="H621"/>
  <c r="H643"/>
  <c r="F588"/>
  <c r="H436"/>
  <c r="H366"/>
  <c r="H653"/>
  <c r="H126"/>
  <c r="H651"/>
  <c r="H138"/>
  <c r="H536"/>
  <c r="H694"/>
  <c r="H185"/>
  <c r="H540"/>
  <c r="H13"/>
  <c r="H437"/>
  <c r="H161"/>
  <c r="H349"/>
  <c r="H129"/>
  <c r="H507"/>
  <c r="H544"/>
  <c r="H353"/>
  <c r="H470"/>
  <c r="H624"/>
  <c r="H462"/>
  <c r="H309"/>
  <c r="H495"/>
  <c r="H391"/>
  <c r="H205"/>
  <c r="H325"/>
  <c r="H457"/>
  <c r="H613"/>
  <c r="H439"/>
  <c r="H476"/>
  <c r="H169"/>
  <c r="H260"/>
  <c r="H283"/>
  <c r="H103"/>
  <c r="H475"/>
  <c r="H575"/>
  <c r="H115"/>
  <c r="H573"/>
  <c r="H104"/>
  <c r="H697"/>
  <c r="H96"/>
  <c r="H319"/>
  <c r="H207"/>
  <c r="H78"/>
  <c r="H216"/>
  <c r="H403"/>
  <c r="E624"/>
  <c r="H513"/>
  <c r="H509"/>
  <c r="H350"/>
  <c r="H347"/>
  <c r="H584"/>
  <c r="H236"/>
  <c r="H210"/>
  <c r="E588"/>
  <c r="H512"/>
  <c r="H574"/>
  <c r="H188"/>
  <c r="H361"/>
  <c r="H246"/>
  <c r="H405"/>
  <c r="H219"/>
  <c r="H160"/>
  <c r="H395"/>
  <c r="H419"/>
  <c r="H402"/>
  <c r="H397"/>
  <c r="H174"/>
  <c r="H614"/>
  <c r="H99"/>
  <c r="H241"/>
  <c r="H332"/>
  <c r="H623"/>
  <c r="H383"/>
  <c r="H173"/>
  <c r="H289"/>
  <c r="H532"/>
  <c r="H299"/>
  <c r="H109"/>
  <c r="H693"/>
  <c r="H222"/>
  <c r="H549"/>
  <c r="H649"/>
  <c r="H135"/>
  <c r="H622"/>
  <c r="H569"/>
  <c r="H287"/>
  <c r="H480"/>
  <c r="H382"/>
  <c r="H645"/>
  <c r="H373"/>
  <c r="H133"/>
  <c r="H537"/>
  <c r="H73"/>
  <c r="H384"/>
  <c r="H137"/>
  <c r="H429"/>
  <c r="H100"/>
  <c r="H208"/>
  <c r="H689"/>
  <c r="H729"/>
  <c r="H464"/>
  <c r="H54"/>
  <c r="H474"/>
  <c r="H431"/>
  <c r="H250"/>
  <c r="H94"/>
  <c r="H716"/>
  <c r="H690"/>
  <c r="H312"/>
  <c r="H440"/>
  <c r="H86"/>
  <c r="H388"/>
  <c r="H145"/>
  <c r="H218"/>
  <c r="H641"/>
  <c r="H180"/>
  <c r="H148"/>
  <c r="H272"/>
  <c r="H461"/>
  <c r="H570"/>
  <c r="H330"/>
  <c r="H389"/>
  <c r="H588"/>
  <c r="H87"/>
  <c r="H733"/>
  <c r="H273"/>
  <c r="H167"/>
  <c r="H271"/>
  <c r="H681"/>
  <c r="H91"/>
  <c r="H69"/>
  <c r="H128"/>
  <c r="H654"/>
  <c r="H583"/>
  <c r="H404"/>
  <c r="F732"/>
  <c r="E696"/>
  <c r="H334"/>
  <c r="H201"/>
  <c r="H548"/>
  <c r="H53"/>
  <c r="H533"/>
  <c r="H298"/>
  <c r="H581"/>
  <c r="H506"/>
  <c r="H274"/>
  <c r="H178"/>
  <c r="H551"/>
  <c r="H320"/>
  <c r="H52"/>
  <c r="H463"/>
  <c r="E444"/>
  <c r="H720"/>
  <c r="H501"/>
  <c r="H505"/>
  <c r="E552"/>
  <c r="H202"/>
  <c r="H177"/>
  <c r="H64"/>
  <c r="H459"/>
  <c r="H90"/>
  <c r="H146"/>
  <c r="H541"/>
  <c r="H51"/>
  <c r="H531"/>
  <c r="H362"/>
  <c r="H310"/>
  <c r="H503"/>
  <c r="H400"/>
  <c r="H132"/>
  <c r="H359"/>
  <c r="H568"/>
  <c r="H176"/>
  <c r="H335"/>
  <c r="H214"/>
  <c r="H691"/>
  <c r="H644"/>
  <c r="H615"/>
  <c r="H71"/>
  <c r="H263"/>
  <c r="H56"/>
  <c r="H370"/>
  <c r="H473"/>
  <c r="H430"/>
  <c r="H538"/>
  <c r="H398"/>
  <c r="H206"/>
  <c r="H204"/>
  <c r="H58"/>
  <c r="H106"/>
  <c r="H183"/>
  <c r="H211"/>
  <c r="H493"/>
  <c r="H15"/>
  <c r="H281"/>
  <c r="H168"/>
  <c r="H553"/>
  <c r="H472"/>
  <c r="H607"/>
  <c r="H458"/>
  <c r="H605"/>
  <c r="H212"/>
  <c r="H438"/>
  <c r="H616"/>
  <c r="H247"/>
  <c r="H329"/>
  <c r="H656"/>
  <c r="H127"/>
  <c r="H408"/>
  <c r="H328"/>
  <c r="H63"/>
  <c r="H49"/>
  <c r="H727"/>
  <c r="H189"/>
  <c r="H55"/>
  <c r="H567"/>
  <c r="H385"/>
  <c r="H101"/>
  <c r="H348"/>
  <c r="H543"/>
  <c r="H257"/>
  <c r="H722"/>
  <c r="H427"/>
  <c r="H717"/>
  <c r="H108"/>
  <c r="H469"/>
  <c r="H184"/>
  <c r="H225"/>
  <c r="H688"/>
  <c r="H606"/>
  <c r="H465"/>
  <c r="H545"/>
  <c r="H199"/>
  <c r="H125"/>
  <c r="H435"/>
  <c r="H504"/>
  <c r="H420"/>
  <c r="H547"/>
  <c r="H234"/>
  <c r="H578"/>
  <c r="H251"/>
  <c r="H723"/>
  <c r="H326"/>
  <c r="H291"/>
  <c r="H695"/>
  <c r="H500"/>
  <c r="H514"/>
  <c r="H261"/>
  <c r="H223"/>
  <c r="H237"/>
  <c r="H72"/>
  <c r="H92"/>
  <c r="H692"/>
  <c r="H432"/>
  <c r="H579"/>
  <c r="H516"/>
  <c r="H685"/>
  <c r="H97"/>
  <c r="H112"/>
  <c r="H467"/>
  <c r="H589"/>
  <c r="H235"/>
  <c r="H394"/>
  <c r="H399"/>
  <c r="H718"/>
  <c r="H494"/>
  <c r="H165"/>
  <c r="H571"/>
  <c r="H62"/>
  <c r="H433"/>
  <c r="H610"/>
  <c r="H262"/>
  <c r="H254"/>
  <c r="H620"/>
  <c r="H147"/>
  <c r="H60"/>
  <c r="F660"/>
  <c r="H143"/>
  <c r="H392"/>
  <c r="H441"/>
  <c r="H300"/>
  <c r="H731"/>
  <c r="H213"/>
  <c r="H322"/>
  <c r="H721"/>
  <c r="H140"/>
  <c r="H517"/>
  <c r="H696"/>
  <c r="H151"/>
  <c r="H209"/>
  <c r="H648"/>
  <c r="H510"/>
  <c r="H390"/>
  <c r="H612"/>
  <c r="H422"/>
  <c r="H252"/>
  <c r="H608"/>
  <c r="H88"/>
  <c r="H511"/>
  <c r="H401"/>
  <c r="H290"/>
  <c r="H74"/>
  <c r="H364"/>
  <c r="H456"/>
  <c r="H477"/>
  <c r="H203"/>
  <c r="H215"/>
  <c r="H253"/>
  <c r="H240"/>
  <c r="H70"/>
  <c r="H249"/>
  <c r="H434"/>
  <c r="H131"/>
  <c r="H187"/>
  <c r="H217"/>
  <c r="H323"/>
  <c r="H164"/>
  <c r="H502"/>
  <c r="H497"/>
  <c r="E15"/>
  <c r="H686"/>
  <c r="H611"/>
  <c r="H111"/>
  <c r="H76"/>
  <c r="H245"/>
  <c r="H724"/>
  <c r="H443"/>
  <c r="H59"/>
  <c r="H295"/>
  <c r="H284"/>
  <c r="H444"/>
  <c r="H655"/>
  <c r="G15"/>
  <c r="H255"/>
  <c r="H293"/>
  <c r="H114"/>
  <c r="H625"/>
  <c r="H102"/>
  <c r="H244"/>
  <c r="H308"/>
  <c r="H680"/>
  <c r="H609"/>
  <c r="H67"/>
  <c r="H226"/>
  <c r="H368"/>
  <c r="H618"/>
  <c r="H110"/>
  <c r="H587"/>
  <c r="H550"/>
  <c r="H95"/>
  <c r="H65"/>
  <c r="H442"/>
  <c r="H276"/>
  <c r="H171"/>
  <c r="H296"/>
  <c r="H660"/>
  <c r="H321"/>
  <c r="H479"/>
  <c r="H365"/>
  <c r="H725"/>
  <c r="H221"/>
  <c r="H728"/>
  <c r="H279"/>
  <c r="H337"/>
  <c r="H162"/>
  <c r="H617"/>
  <c r="H515"/>
  <c r="H687"/>
  <c r="H220"/>
  <c r="H182"/>
  <c r="H396"/>
  <c r="H93"/>
  <c r="H577"/>
  <c r="H130"/>
  <c r="H363"/>
  <c r="H386"/>
  <c r="H496"/>
  <c r="H466"/>
  <c r="F15"/>
  <c r="F696"/>
  <c r="H357"/>
  <c r="H318"/>
  <c r="H428"/>
  <c r="H152"/>
  <c r="H294"/>
  <c r="H508"/>
  <c r="H277"/>
  <c r="F444"/>
  <c r="H580"/>
  <c r="H179"/>
  <c r="H445"/>
  <c r="H604"/>
  <c r="H66"/>
  <c r="H409"/>
  <c r="C410" l="1"/>
  <c r="C518"/>
  <c r="C698"/>
  <c r="C626"/>
  <c r="C482"/>
  <c r="C554"/>
  <c r="C662"/>
  <c r="C734"/>
  <c r="C590"/>
  <c r="C446"/>
  <c r="H303"/>
  <c r="E38" i="7" s="1"/>
  <c r="H302" i="4"/>
  <c r="E15" i="7" s="1"/>
  <c r="H304" i="4"/>
  <c r="E61" i="7" s="1"/>
  <c r="H156" i="4"/>
  <c r="E57" i="7" s="1"/>
  <c r="H155" i="4"/>
  <c r="E34" i="7" s="1"/>
  <c r="H154" i="4"/>
  <c r="E11" i="7" s="1"/>
  <c r="H341" i="4"/>
  <c r="E62" i="7" s="1"/>
  <c r="H340" i="4"/>
  <c r="E39" i="7" s="1"/>
  <c r="H339" i="4"/>
  <c r="E16" i="7" s="1"/>
  <c r="H377" i="4"/>
  <c r="E40" i="7" s="1"/>
  <c r="H376" i="4"/>
  <c r="E17" i="7" s="1"/>
  <c r="H378" i="4"/>
  <c r="E63" i="7" s="1"/>
  <c r="H228" i="4"/>
  <c r="E13" i="7" s="1"/>
  <c r="H229" i="4"/>
  <c r="E36" i="7" s="1"/>
  <c r="H230" i="4"/>
  <c r="E59" i="7" s="1"/>
  <c r="H118" i="4"/>
  <c r="E33" i="7" s="1"/>
  <c r="H117" i="4"/>
  <c r="E10" i="7" s="1"/>
  <c r="H119" i="4"/>
  <c r="E56" i="7" s="1"/>
  <c r="H266" i="4"/>
  <c r="E37" i="7" s="1"/>
  <c r="H265" i="4"/>
  <c r="E14" i="7" s="1"/>
  <c r="H267" i="4"/>
  <c r="E60" i="7" s="1"/>
  <c r="H192" i="4"/>
  <c r="E35" i="7" s="1"/>
  <c r="H193" i="4"/>
  <c r="E58" i="7" s="1"/>
  <c r="H191" i="4"/>
  <c r="E12" i="7" s="1"/>
  <c r="H81" i="4"/>
  <c r="E32" i="7" s="1"/>
  <c r="H80" i="4"/>
  <c r="E9" i="7" s="1"/>
  <c r="H82" i="4"/>
  <c r="E55" i="7" s="1"/>
  <c r="J11" i="4"/>
  <c r="C17"/>
  <c r="B207" i="1"/>
  <c r="B303"/>
  <c r="B183"/>
  <c r="B279"/>
  <c r="B399"/>
  <c r="B615"/>
  <c r="B663"/>
  <c r="A40"/>
  <c r="B135"/>
  <c r="B231"/>
  <c r="B327"/>
  <c r="B471"/>
  <c r="B63"/>
  <c r="B88"/>
  <c r="B159"/>
  <c r="B255"/>
  <c r="B375"/>
  <c r="B519"/>
  <c r="B591"/>
  <c r="B759"/>
  <c r="B639"/>
  <c r="B711"/>
  <c r="B208"/>
  <c r="B304"/>
  <c r="B351"/>
  <c r="B424"/>
  <c r="B496"/>
  <c r="B567"/>
  <c r="B736"/>
  <c r="B111"/>
  <c r="B447"/>
  <c r="B543"/>
  <c r="B687"/>
  <c r="B40"/>
  <c r="I375" i="4"/>
  <c r="I338"/>
  <c r="I301"/>
  <c r="I116"/>
  <c r="I227"/>
  <c r="I153"/>
  <c r="I264"/>
  <c r="I190"/>
  <c r="I79"/>
  <c r="F697"/>
  <c r="I146"/>
  <c r="I183"/>
  <c r="G553"/>
  <c r="I151"/>
  <c r="I511"/>
  <c r="I715"/>
  <c r="I624"/>
  <c r="I272"/>
  <c r="I271"/>
  <c r="G697"/>
  <c r="I422"/>
  <c r="I611"/>
  <c r="I372"/>
  <c r="I319"/>
  <c r="I62"/>
  <c r="I573"/>
  <c r="I188"/>
  <c r="I620"/>
  <c r="I581"/>
  <c r="I695"/>
  <c r="I60"/>
  <c r="I538"/>
  <c r="I124"/>
  <c r="I283"/>
  <c r="I110"/>
  <c r="I382"/>
  <c r="I642"/>
  <c r="I337"/>
  <c r="I691"/>
  <c r="I399"/>
  <c r="I513"/>
  <c r="I217"/>
  <c r="I68"/>
  <c r="I394"/>
  <c r="I386"/>
  <c r="I550"/>
  <c r="E517"/>
  <c r="G589"/>
  <c r="I73"/>
  <c r="I99"/>
  <c r="I74"/>
  <c r="I17"/>
  <c r="I219"/>
  <c r="I104"/>
  <c r="I645"/>
  <c r="I544"/>
  <c r="I209"/>
  <c r="I537"/>
  <c r="I653"/>
  <c r="I482"/>
  <c r="I540"/>
  <c r="I604"/>
  <c r="I430"/>
  <c r="I15"/>
  <c r="I75"/>
  <c r="I326"/>
  <c r="I572"/>
  <c r="I327"/>
  <c r="I246"/>
  <c r="I478"/>
  <c r="I93"/>
  <c r="I97"/>
  <c r="I314"/>
  <c r="I686"/>
  <c r="I164"/>
  <c r="I313"/>
  <c r="I532"/>
  <c r="I90"/>
  <c r="I718"/>
  <c r="I419"/>
  <c r="I357"/>
  <c r="I49"/>
  <c r="I138"/>
  <c r="I137"/>
  <c r="I690"/>
  <c r="I200"/>
  <c r="I128"/>
  <c r="I504"/>
  <c r="F589"/>
  <c r="I316"/>
  <c r="I428"/>
  <c r="I619"/>
  <c r="I362"/>
  <c r="I280"/>
  <c r="I356"/>
  <c r="I242"/>
  <c r="I644"/>
  <c r="I358"/>
  <c r="I363"/>
  <c r="I388"/>
  <c r="I289"/>
  <c r="I609"/>
  <c r="I208"/>
  <c r="I649"/>
  <c r="I727"/>
  <c r="I101"/>
  <c r="I168"/>
  <c r="I367"/>
  <c r="I517"/>
  <c r="I650"/>
  <c r="I552"/>
  <c r="I444"/>
  <c r="I366"/>
  <c r="H16"/>
  <c r="I445"/>
  <c r="I163"/>
  <c r="I258"/>
  <c r="I332"/>
  <c r="I359"/>
  <c r="I389"/>
  <c r="I679"/>
  <c r="I285"/>
  <c r="I92"/>
  <c r="I129"/>
  <c r="I55"/>
  <c r="I655"/>
  <c r="I189"/>
  <c r="I536"/>
  <c r="G409"/>
  <c r="E697"/>
  <c r="I346"/>
  <c r="I56"/>
  <c r="I123"/>
  <c r="I239"/>
  <c r="E625"/>
  <c r="E733"/>
  <c r="I474"/>
  <c r="I680"/>
  <c r="I94"/>
  <c r="I336"/>
  <c r="I395"/>
  <c r="I571"/>
  <c r="I278"/>
  <c r="I464"/>
  <c r="I678"/>
  <c r="I149"/>
  <c r="I88"/>
  <c r="I518"/>
  <c r="I425"/>
  <c r="I333"/>
  <c r="I613"/>
  <c r="I135"/>
  <c r="I407"/>
  <c r="E553"/>
  <c r="I105"/>
  <c r="I721"/>
  <c r="I175"/>
  <c r="I311"/>
  <c r="I618"/>
  <c r="I506"/>
  <c r="G517"/>
  <c r="I245"/>
  <c r="I72"/>
  <c r="I494"/>
  <c r="I681"/>
  <c r="I52"/>
  <c r="I237"/>
  <c r="I102"/>
  <c r="I568"/>
  <c r="I729"/>
  <c r="I165"/>
  <c r="I329"/>
  <c r="I145"/>
  <c r="I361"/>
  <c r="G481"/>
  <c r="I221"/>
  <c r="I579"/>
  <c r="I276"/>
  <c r="I160"/>
  <c r="I605"/>
  <c r="G16"/>
  <c r="I103"/>
  <c r="I66"/>
  <c r="I469"/>
  <c r="I516"/>
  <c r="I531"/>
  <c r="I584"/>
  <c r="I390"/>
  <c r="I61"/>
  <c r="I347"/>
  <c r="E589"/>
  <c r="I76"/>
  <c r="I443"/>
  <c r="I65"/>
  <c r="I567"/>
  <c r="I321"/>
  <c r="I126"/>
  <c r="I574"/>
  <c r="I501"/>
  <c r="I479"/>
  <c r="I354"/>
  <c r="I86"/>
  <c r="I262"/>
  <c r="I12"/>
  <c r="I396"/>
  <c r="I652"/>
  <c r="I468"/>
  <c r="I610"/>
  <c r="I733"/>
  <c r="I401"/>
  <c r="I134"/>
  <c r="I328"/>
  <c r="I279"/>
  <c r="I63"/>
  <c r="I432"/>
  <c r="I115"/>
  <c r="I622"/>
  <c r="I225"/>
  <c r="I385"/>
  <c r="I530"/>
  <c r="I295"/>
  <c r="I260"/>
  <c r="I728"/>
  <c r="G661"/>
  <c r="I438"/>
  <c r="I499"/>
  <c r="I216"/>
  <c r="I457"/>
  <c r="I510"/>
  <c r="I514"/>
  <c r="I578"/>
  <c r="I100"/>
  <c r="I551"/>
  <c r="I374"/>
  <c r="I238"/>
  <c r="I497"/>
  <c r="I78"/>
  <c r="I197"/>
  <c r="I477"/>
  <c r="I496"/>
  <c r="E16"/>
  <c r="I142"/>
  <c r="I429"/>
  <c r="I213"/>
  <c r="I300"/>
  <c r="I423"/>
  <c r="I234"/>
  <c r="I688"/>
  <c r="I133"/>
  <c r="I575"/>
  <c r="I586"/>
  <c r="I437"/>
  <c r="I626"/>
  <c r="I259"/>
  <c r="I662"/>
  <c r="I296"/>
  <c r="I253"/>
  <c r="I243"/>
  <c r="I184"/>
  <c r="I324"/>
  <c r="I404"/>
  <c r="I287"/>
  <c r="I91"/>
  <c r="I371"/>
  <c r="I467"/>
  <c r="I113"/>
  <c r="I475"/>
  <c r="I553"/>
  <c r="I308"/>
  <c r="I250"/>
  <c r="I500"/>
  <c r="I286"/>
  <c r="I181"/>
  <c r="I370"/>
  <c r="I547"/>
  <c r="I614"/>
  <c r="F517"/>
  <c r="I16"/>
  <c r="I472"/>
  <c r="I95"/>
  <c r="I409"/>
  <c r="I212"/>
  <c r="I273"/>
  <c r="I723"/>
  <c r="I503"/>
  <c r="I410"/>
  <c r="I446"/>
  <c r="I400"/>
  <c r="I107"/>
  <c r="I261"/>
  <c r="I202"/>
  <c r="I587"/>
  <c r="I111"/>
  <c r="I284"/>
  <c r="I360"/>
  <c r="I171"/>
  <c r="I508"/>
  <c r="I244"/>
  <c r="I441"/>
  <c r="I646"/>
  <c r="I274"/>
  <c r="I297"/>
  <c r="I87"/>
  <c r="I656"/>
  <c r="I203"/>
  <c r="I384"/>
  <c r="I439"/>
  <c r="I647"/>
  <c r="I263"/>
  <c r="I545"/>
  <c r="I408"/>
  <c r="I185"/>
  <c r="I252"/>
  <c r="I434"/>
  <c r="I607"/>
  <c r="I198"/>
  <c r="I112"/>
  <c r="I292"/>
  <c r="I255"/>
  <c r="I257"/>
  <c r="E661"/>
  <c r="I299"/>
  <c r="I140"/>
  <c r="I353"/>
  <c r="I732"/>
  <c r="I392"/>
  <c r="G625"/>
  <c r="I148"/>
  <c r="I577"/>
  <c r="I251"/>
  <c r="I67"/>
  <c r="I435"/>
  <c r="I247"/>
  <c r="I583"/>
  <c r="I224"/>
  <c r="I348"/>
  <c r="I621"/>
  <c r="I51"/>
  <c r="I722"/>
  <c r="I204"/>
  <c r="I515"/>
  <c r="I201"/>
  <c r="I256"/>
  <c r="I109"/>
  <c r="F733"/>
  <c r="I235"/>
  <c r="F16"/>
  <c r="I13"/>
  <c r="I461"/>
  <c r="I325"/>
  <c r="I166"/>
  <c r="I345"/>
  <c r="I493"/>
  <c r="I205"/>
  <c r="I576"/>
  <c r="I365"/>
  <c r="I641"/>
  <c r="I218"/>
  <c r="I495"/>
  <c r="I726"/>
  <c r="I125"/>
  <c r="I697"/>
  <c r="I57"/>
  <c r="I50"/>
  <c r="I77"/>
  <c r="I471"/>
  <c r="I249"/>
  <c r="I161"/>
  <c r="I427"/>
  <c r="I136"/>
  <c r="I206"/>
  <c r="F661"/>
  <c r="I310"/>
  <c r="I716"/>
  <c r="I14"/>
  <c r="I89"/>
  <c r="I480"/>
  <c r="I199"/>
  <c r="I223"/>
  <c r="I108"/>
  <c r="I114"/>
  <c r="I393"/>
  <c r="E409"/>
  <c r="I585"/>
  <c r="I436"/>
  <c r="I498"/>
  <c r="I294"/>
  <c r="I130"/>
  <c r="I682"/>
  <c r="I315"/>
  <c r="I275"/>
  <c r="I463"/>
  <c r="I215"/>
  <c r="I657"/>
  <c r="I693"/>
  <c r="I623"/>
  <c r="I465"/>
  <c r="I660"/>
  <c r="F445"/>
  <c r="I402"/>
  <c r="I397"/>
  <c r="I220"/>
  <c r="I355"/>
  <c r="I282"/>
  <c r="I546"/>
  <c r="I648"/>
  <c r="I368"/>
  <c r="I330"/>
  <c r="I684"/>
  <c r="F625"/>
  <c r="I150"/>
  <c r="I70"/>
  <c r="I406"/>
  <c r="I331"/>
  <c r="I654"/>
  <c r="G445"/>
  <c r="I241"/>
  <c r="I502"/>
  <c r="I349"/>
  <c r="I290"/>
  <c r="I240"/>
  <c r="I570"/>
  <c r="I335"/>
  <c r="I589"/>
  <c r="I698"/>
  <c r="I580"/>
  <c r="I615"/>
  <c r="I548"/>
  <c r="I309"/>
  <c r="I466"/>
  <c r="I298"/>
  <c r="I226"/>
  <c r="I98"/>
  <c r="I569"/>
  <c r="I71"/>
  <c r="I369"/>
  <c r="I167"/>
  <c r="I535"/>
  <c r="I69"/>
  <c r="I689"/>
  <c r="I481"/>
  <c r="I147"/>
  <c r="I64"/>
  <c r="I127"/>
  <c r="I152"/>
  <c r="I643"/>
  <c r="I173"/>
  <c r="G733"/>
  <c r="I456"/>
  <c r="I236"/>
  <c r="I462"/>
  <c r="E445"/>
  <c r="I617"/>
  <c r="I131"/>
  <c r="I178"/>
  <c r="I424"/>
  <c r="I254"/>
  <c r="I54"/>
  <c r="I186"/>
  <c r="I473"/>
  <c r="I387"/>
  <c r="I507"/>
  <c r="I458"/>
  <c r="I180"/>
  <c r="I476"/>
  <c r="I210"/>
  <c r="I176"/>
  <c r="I293"/>
  <c r="I322"/>
  <c r="I541"/>
  <c r="E481"/>
  <c r="I460"/>
  <c r="F409"/>
  <c r="I288"/>
  <c r="I323"/>
  <c r="I177"/>
  <c r="I687"/>
  <c r="I59"/>
  <c r="I334"/>
  <c r="I470"/>
  <c r="I440"/>
  <c r="I433"/>
  <c r="I730"/>
  <c r="I420"/>
  <c r="I174"/>
  <c r="I606"/>
  <c r="I612"/>
  <c r="I588"/>
  <c r="I696"/>
  <c r="I106"/>
  <c r="I582"/>
  <c r="I724"/>
  <c r="I694"/>
  <c r="I405"/>
  <c r="I608"/>
  <c r="I539"/>
  <c r="F553"/>
  <c r="F481"/>
  <c r="I248"/>
  <c r="I179"/>
  <c r="I373"/>
  <c r="I717"/>
  <c r="I442"/>
  <c r="I318"/>
  <c r="I512"/>
  <c r="I143"/>
  <c r="I132"/>
  <c r="I320"/>
  <c r="I403"/>
  <c r="I352"/>
  <c r="I170"/>
  <c r="I398"/>
  <c r="I734"/>
  <c r="I426"/>
  <c r="I651"/>
  <c r="I391"/>
  <c r="I659"/>
  <c r="I58"/>
  <c r="I214"/>
  <c r="I719"/>
  <c r="I96"/>
  <c r="I543"/>
  <c r="I53"/>
  <c r="I590"/>
  <c r="I509"/>
  <c r="I162"/>
  <c r="I431"/>
  <c r="I207"/>
  <c r="I383"/>
  <c r="I661"/>
  <c r="I364"/>
  <c r="I141"/>
  <c r="I720"/>
  <c r="I683"/>
  <c r="I312"/>
  <c r="I625"/>
  <c r="I139"/>
  <c r="I222"/>
  <c r="I187"/>
  <c r="I685"/>
  <c r="I534"/>
  <c r="I144"/>
  <c r="I182"/>
  <c r="I658"/>
  <c r="I351"/>
  <c r="I505"/>
  <c r="I725"/>
  <c r="I277"/>
  <c r="I549"/>
  <c r="I317"/>
  <c r="I291"/>
  <c r="I211"/>
  <c r="I542"/>
  <c r="I350"/>
  <c r="I172"/>
  <c r="I281"/>
  <c r="I731"/>
  <c r="I692"/>
  <c r="I533"/>
  <c r="I616"/>
  <c r="I169"/>
  <c r="I459"/>
  <c r="I421"/>
  <c r="I554"/>
  <c r="C591" l="1"/>
  <c r="C735"/>
  <c r="C663"/>
  <c r="C555"/>
  <c r="C483"/>
  <c r="C627"/>
  <c r="C699"/>
  <c r="C519"/>
  <c r="C447"/>
  <c r="C411"/>
  <c r="I304"/>
  <c r="F61" i="7" s="1"/>
  <c r="I303" i="4"/>
  <c r="F38" i="7" s="1"/>
  <c r="I302" i="4"/>
  <c r="F15" i="7" s="1"/>
  <c r="I341" i="4"/>
  <c r="F62" i="7" s="1"/>
  <c r="I340" i="4"/>
  <c r="F39" i="7" s="1"/>
  <c r="I339" i="4"/>
  <c r="F16" i="7" s="1"/>
  <c r="I230" i="4"/>
  <c r="F59" i="7" s="1"/>
  <c r="I229" i="4"/>
  <c r="F36" i="7" s="1"/>
  <c r="I228" i="4"/>
  <c r="F13" i="7" s="1"/>
  <c r="I193" i="4"/>
  <c r="F58" i="7" s="1"/>
  <c r="I191" i="4"/>
  <c r="F12" i="7" s="1"/>
  <c r="I192" i="4"/>
  <c r="F35" i="7" s="1"/>
  <c r="I119" i="4"/>
  <c r="F56" i="7" s="1"/>
  <c r="I118" i="4"/>
  <c r="F33" i="7" s="1"/>
  <c r="I117" i="4"/>
  <c r="F10" i="7" s="1"/>
  <c r="I376" i="4"/>
  <c r="F17" i="7" s="1"/>
  <c r="I378" i="4"/>
  <c r="F63" i="7" s="1"/>
  <c r="I377" i="4"/>
  <c r="F40" i="7" s="1"/>
  <c r="I267" i="4"/>
  <c r="F60" i="7" s="1"/>
  <c r="I266" i="4"/>
  <c r="F37" i="7" s="1"/>
  <c r="I265" i="4"/>
  <c r="F14" i="7" s="1"/>
  <c r="I156" i="4"/>
  <c r="F57" i="7" s="1"/>
  <c r="I155" i="4"/>
  <c r="F34" i="7" s="1"/>
  <c r="I154" i="4"/>
  <c r="F11" i="7" s="1"/>
  <c r="I82" i="4"/>
  <c r="F55" i="7" s="1"/>
  <c r="I81" i="4"/>
  <c r="F32" i="7" s="1"/>
  <c r="I80" i="4"/>
  <c r="F9" i="7" s="1"/>
  <c r="K11" i="4"/>
  <c r="C18"/>
  <c r="B425" i="1"/>
  <c r="B688"/>
  <c r="B592"/>
  <c r="B64"/>
  <c r="B544"/>
  <c r="B112"/>
  <c r="B760"/>
  <c r="B520"/>
  <c r="B256"/>
  <c r="B89"/>
  <c r="B328"/>
  <c r="B664"/>
  <c r="B400"/>
  <c r="B184"/>
  <c r="B568"/>
  <c r="B472"/>
  <c r="B305"/>
  <c r="A41"/>
  <c r="B712"/>
  <c r="B136"/>
  <c r="B616"/>
  <c r="B280"/>
  <c r="B640"/>
  <c r="B448"/>
  <c r="B376"/>
  <c r="B160"/>
  <c r="B41"/>
  <c r="B737"/>
  <c r="B497"/>
  <c r="B352"/>
  <c r="B209"/>
  <c r="B232"/>
  <c r="J227" i="4"/>
  <c r="J301"/>
  <c r="J375"/>
  <c r="J264"/>
  <c r="J116"/>
  <c r="J338"/>
  <c r="J190"/>
  <c r="J153"/>
  <c r="J79"/>
  <c r="J289"/>
  <c r="J148"/>
  <c r="J573"/>
  <c r="J198"/>
  <c r="J426"/>
  <c r="H17"/>
  <c r="J317"/>
  <c r="J370"/>
  <c r="J91"/>
  <c r="J293"/>
  <c r="J112"/>
  <c r="J425"/>
  <c r="J586"/>
  <c r="J93"/>
  <c r="J312"/>
  <c r="J410"/>
  <c r="H698"/>
  <c r="J179"/>
  <c r="J581"/>
  <c r="J94"/>
  <c r="J353"/>
  <c r="J260"/>
  <c r="J130"/>
  <c r="J732"/>
  <c r="J75"/>
  <c r="J395"/>
  <c r="J290"/>
  <c r="J277"/>
  <c r="J334"/>
  <c r="J624"/>
  <c r="J70"/>
  <c r="J553"/>
  <c r="J693"/>
  <c r="J165"/>
  <c r="J90"/>
  <c r="J145"/>
  <c r="J509"/>
  <c r="J345"/>
  <c r="J584"/>
  <c r="J150"/>
  <c r="J465"/>
  <c r="J470"/>
  <c r="J77"/>
  <c r="J202"/>
  <c r="J216"/>
  <c r="J107"/>
  <c r="J696"/>
  <c r="J614"/>
  <c r="J681"/>
  <c r="J519"/>
  <c r="J609"/>
  <c r="J126"/>
  <c r="J95"/>
  <c r="J55"/>
  <c r="J246"/>
  <c r="J359"/>
  <c r="J577"/>
  <c r="J724"/>
  <c r="J480"/>
  <c r="J506"/>
  <c r="J300"/>
  <c r="J419"/>
  <c r="J612"/>
  <c r="J646"/>
  <c r="J280"/>
  <c r="J174"/>
  <c r="J464"/>
  <c r="J715"/>
  <c r="J129"/>
  <c r="J730"/>
  <c r="J162"/>
  <c r="J617"/>
  <c r="J287"/>
  <c r="J698"/>
  <c r="J382"/>
  <c r="J517"/>
  <c r="J299"/>
  <c r="J647"/>
  <c r="H626"/>
  <c r="J735"/>
  <c r="J163"/>
  <c r="J387"/>
  <c r="J721"/>
  <c r="J67"/>
  <c r="J616"/>
  <c r="J249"/>
  <c r="J160"/>
  <c r="J166"/>
  <c r="J57"/>
  <c r="J495"/>
  <c r="J286"/>
  <c r="J384"/>
  <c r="J663"/>
  <c r="J538"/>
  <c r="J731"/>
  <c r="J322"/>
  <c r="J661"/>
  <c r="J15"/>
  <c r="J106"/>
  <c r="J438"/>
  <c r="J536"/>
  <c r="J124"/>
  <c r="J144"/>
  <c r="J622"/>
  <c r="J400"/>
  <c r="J212"/>
  <c r="J403"/>
  <c r="G626"/>
  <c r="F662"/>
  <c r="J323"/>
  <c r="J351"/>
  <c r="J550"/>
  <c r="J223"/>
  <c r="F554"/>
  <c r="J311"/>
  <c r="J688"/>
  <c r="J719"/>
  <c r="J206"/>
  <c r="J14"/>
  <c r="J590"/>
  <c r="J435"/>
  <c r="J347"/>
  <c r="J200"/>
  <c r="E410"/>
  <c r="J209"/>
  <c r="J203"/>
  <c r="J687"/>
  <c r="J247"/>
  <c r="J477"/>
  <c r="J89"/>
  <c r="J352"/>
  <c r="J432"/>
  <c r="J729"/>
  <c r="J437"/>
  <c r="J199"/>
  <c r="J512"/>
  <c r="J657"/>
  <c r="J272"/>
  <c r="J235"/>
  <c r="J131"/>
  <c r="J284"/>
  <c r="J263"/>
  <c r="J331"/>
  <c r="J471"/>
  <c r="J623"/>
  <c r="G698"/>
  <c r="J615"/>
  <c r="J734"/>
  <c r="J125"/>
  <c r="J404"/>
  <c r="J256"/>
  <c r="J569"/>
  <c r="J537"/>
  <c r="J207"/>
  <c r="J92"/>
  <c r="J332"/>
  <c r="J587"/>
  <c r="J374"/>
  <c r="J610"/>
  <c r="J283"/>
  <c r="J348"/>
  <c r="J170"/>
  <c r="J123"/>
  <c r="J608"/>
  <c r="J51"/>
  <c r="J567"/>
  <c r="J211"/>
  <c r="J656"/>
  <c r="J108"/>
  <c r="J186"/>
  <c r="J320"/>
  <c r="J173"/>
  <c r="J109"/>
  <c r="J428"/>
  <c r="J720"/>
  <c r="J151"/>
  <c r="J111"/>
  <c r="J16"/>
  <c r="J104"/>
  <c r="J554"/>
  <c r="J682"/>
  <c r="J318"/>
  <c r="J88"/>
  <c r="J183"/>
  <c r="J570"/>
  <c r="J271"/>
  <c r="J294"/>
  <c r="J679"/>
  <c r="J691"/>
  <c r="J213"/>
  <c r="J507"/>
  <c r="J578"/>
  <c r="J54"/>
  <c r="J60"/>
  <c r="J164"/>
  <c r="J76"/>
  <c r="J460"/>
  <c r="J620"/>
  <c r="J685"/>
  <c r="J503"/>
  <c r="J439"/>
  <c r="J496"/>
  <c r="F410"/>
  <c r="H446"/>
  <c r="J396"/>
  <c r="J236"/>
  <c r="J175"/>
  <c r="J274"/>
  <c r="J385"/>
  <c r="J185"/>
  <c r="J474"/>
  <c r="J547"/>
  <c r="J86"/>
  <c r="J69"/>
  <c r="J655"/>
  <c r="J218"/>
  <c r="J468"/>
  <c r="J466"/>
  <c r="J78"/>
  <c r="J335"/>
  <c r="J59"/>
  <c r="J234"/>
  <c r="F518"/>
  <c r="J215"/>
  <c r="J654"/>
  <c r="G734"/>
  <c r="J588"/>
  <c r="J505"/>
  <c r="J87"/>
  <c r="E518"/>
  <c r="J169"/>
  <c r="G482"/>
  <c r="J458"/>
  <c r="J613"/>
  <c r="J238"/>
  <c r="J645"/>
  <c r="J325"/>
  <c r="J621"/>
  <c r="H410"/>
  <c r="J390"/>
  <c r="J316"/>
  <c r="J72"/>
  <c r="J142"/>
  <c r="J321"/>
  <c r="J56"/>
  <c r="J71"/>
  <c r="J258"/>
  <c r="J146"/>
  <c r="J368"/>
  <c r="J530"/>
  <c r="J683"/>
  <c r="J241"/>
  <c r="J282"/>
  <c r="J224"/>
  <c r="G554"/>
  <c r="J398"/>
  <c r="J214"/>
  <c r="J176"/>
  <c r="J64"/>
  <c r="J533"/>
  <c r="J644"/>
  <c r="J441"/>
  <c r="J459"/>
  <c r="J501"/>
  <c r="J278"/>
  <c r="J443"/>
  <c r="J105"/>
  <c r="J568"/>
  <c r="E734"/>
  <c r="J690"/>
  <c r="J695"/>
  <c r="J168"/>
  <c r="J493"/>
  <c r="J516"/>
  <c r="J552"/>
  <c r="J134"/>
  <c r="J407"/>
  <c r="J365"/>
  <c r="J324"/>
  <c r="J276"/>
  <c r="J298"/>
  <c r="J445"/>
  <c r="J259"/>
  <c r="J115"/>
  <c r="J328"/>
  <c r="J513"/>
  <c r="H482"/>
  <c r="J625"/>
  <c r="J66"/>
  <c r="J350"/>
  <c r="J52"/>
  <c r="J440"/>
  <c r="G446"/>
  <c r="J140"/>
  <c r="J605"/>
  <c r="H518"/>
  <c r="J357"/>
  <c r="J643"/>
  <c r="H734"/>
  <c r="J226"/>
  <c r="J313"/>
  <c r="J139"/>
  <c r="J575"/>
  <c r="J187"/>
  <c r="J531"/>
  <c r="J98"/>
  <c r="J694"/>
  <c r="F590"/>
  <c r="J61"/>
  <c r="J178"/>
  <c r="J330"/>
  <c r="J367"/>
  <c r="J504"/>
  <c r="G662"/>
  <c r="J572"/>
  <c r="J373"/>
  <c r="J397"/>
  <c r="J391"/>
  <c r="J136"/>
  <c r="J423"/>
  <c r="J619"/>
  <c r="J113"/>
  <c r="J481"/>
  <c r="J245"/>
  <c r="J239"/>
  <c r="J571"/>
  <c r="E482"/>
  <c r="E590"/>
  <c r="J65"/>
  <c r="E446"/>
  <c r="J291"/>
  <c r="J184"/>
  <c r="J221"/>
  <c r="J508"/>
  <c r="J102"/>
  <c r="J579"/>
  <c r="J279"/>
  <c r="J697"/>
  <c r="J591"/>
  <c r="J96"/>
  <c r="J650"/>
  <c r="J546"/>
  <c r="J518"/>
  <c r="G590"/>
  <c r="J188"/>
  <c r="J472"/>
  <c r="J689"/>
  <c r="J147"/>
  <c r="E662"/>
  <c r="J456"/>
  <c r="J362"/>
  <c r="J442"/>
  <c r="G17"/>
  <c r="J510"/>
  <c r="J482"/>
  <c r="J356"/>
  <c r="J13"/>
  <c r="J535"/>
  <c r="J354"/>
  <c r="J204"/>
  <c r="J411"/>
  <c r="J389"/>
  <c r="J421"/>
  <c r="J540"/>
  <c r="J499"/>
  <c r="E698"/>
  <c r="J662"/>
  <c r="J349"/>
  <c r="J386"/>
  <c r="J606"/>
  <c r="J308"/>
  <c r="J727"/>
  <c r="J237"/>
  <c r="J180"/>
  <c r="J257"/>
  <c r="J358"/>
  <c r="J138"/>
  <c r="J240"/>
  <c r="J314"/>
  <c r="J446"/>
  <c r="J152"/>
  <c r="J659"/>
  <c r="E554"/>
  <c r="J574"/>
  <c r="J251"/>
  <c r="J618"/>
  <c r="H554"/>
  <c r="J641"/>
  <c r="J326"/>
  <c r="J461"/>
  <c r="J369"/>
  <c r="E626"/>
  <c r="H590"/>
  <c r="J53"/>
  <c r="J392"/>
  <c r="J372"/>
  <c r="J97"/>
  <c r="J361"/>
  <c r="J189"/>
  <c r="J652"/>
  <c r="J405"/>
  <c r="J430"/>
  <c r="J205"/>
  <c r="J604"/>
  <c r="J49"/>
  <c r="J722"/>
  <c r="J12"/>
  <c r="J583"/>
  <c r="F626"/>
  <c r="J611"/>
  <c r="J544"/>
  <c r="J502"/>
  <c r="J532"/>
  <c r="J660"/>
  <c r="J716"/>
  <c r="E17"/>
  <c r="J539"/>
  <c r="J132"/>
  <c r="J555"/>
  <c r="J143"/>
  <c r="J431"/>
  <c r="J99"/>
  <c r="J699"/>
  <c r="J327"/>
  <c r="J388"/>
  <c r="J281"/>
  <c r="F482"/>
  <c r="J476"/>
  <c r="F17"/>
  <c r="J545"/>
  <c r="J167"/>
  <c r="J210"/>
  <c r="J371"/>
  <c r="J514"/>
  <c r="J607"/>
  <c r="J364"/>
  <c r="J363"/>
  <c r="J494"/>
  <c r="J649"/>
  <c r="J127"/>
  <c r="J424"/>
  <c r="J447"/>
  <c r="J436"/>
  <c r="J292"/>
  <c r="J208"/>
  <c r="J401"/>
  <c r="F734"/>
  <c r="J483"/>
  <c r="J409"/>
  <c r="J549"/>
  <c r="J68"/>
  <c r="J355"/>
  <c r="J394"/>
  <c r="J201"/>
  <c r="J402"/>
  <c r="J684"/>
  <c r="J626"/>
  <c r="J262"/>
  <c r="J658"/>
  <c r="J273"/>
  <c r="J383"/>
  <c r="J219"/>
  <c r="J551"/>
  <c r="J133"/>
  <c r="J462"/>
  <c r="J725"/>
  <c r="J128"/>
  <c r="J297"/>
  <c r="J18"/>
  <c r="J511"/>
  <c r="J181"/>
  <c r="J254"/>
  <c r="J135"/>
  <c r="J252"/>
  <c r="H662"/>
  <c r="J515"/>
  <c r="J408"/>
  <c r="J50"/>
  <c r="J250"/>
  <c r="J114"/>
  <c r="J74"/>
  <c r="J315"/>
  <c r="J393"/>
  <c r="J444"/>
  <c r="J101"/>
  <c r="J285"/>
  <c r="J103"/>
  <c r="J434"/>
  <c r="J420"/>
  <c r="J500"/>
  <c r="F698"/>
  <c r="J288"/>
  <c r="J582"/>
  <c r="J253"/>
  <c r="J406"/>
  <c r="J225"/>
  <c r="J172"/>
  <c r="J242"/>
  <c r="J296"/>
  <c r="J542"/>
  <c r="J463"/>
  <c r="J726"/>
  <c r="J585"/>
  <c r="J433"/>
  <c r="J651"/>
  <c r="J429"/>
  <c r="J653"/>
  <c r="J479"/>
  <c r="J467"/>
  <c r="J161"/>
  <c r="J220"/>
  <c r="J337"/>
  <c r="J718"/>
  <c r="J62"/>
  <c r="J248"/>
  <c r="J275"/>
  <c r="J543"/>
  <c r="J717"/>
  <c r="J329"/>
  <c r="J548"/>
  <c r="J244"/>
  <c r="J399"/>
  <c r="J17"/>
  <c r="J110"/>
  <c r="J310"/>
  <c r="J243"/>
  <c r="J149"/>
  <c r="J576"/>
  <c r="J346"/>
  <c r="J217"/>
  <c r="J137"/>
  <c r="J366"/>
  <c r="J73"/>
  <c r="J686"/>
  <c r="J627"/>
  <c r="J692"/>
  <c r="J680"/>
  <c r="J319"/>
  <c r="J648"/>
  <c r="J171"/>
  <c r="G410"/>
  <c r="J422"/>
  <c r="G518"/>
  <c r="F446"/>
  <c r="J469"/>
  <c r="J589"/>
  <c r="J100"/>
  <c r="J475"/>
  <c r="J222"/>
  <c r="J177"/>
  <c r="J497"/>
  <c r="J58"/>
  <c r="J141"/>
  <c r="J182"/>
  <c r="J295"/>
  <c r="J541"/>
  <c r="J642"/>
  <c r="J333"/>
  <c r="J336"/>
  <c r="J678"/>
  <c r="J534"/>
  <c r="J473"/>
  <c r="J457"/>
  <c r="J309"/>
  <c r="J360"/>
  <c r="J498"/>
  <c r="J427"/>
  <c r="J580"/>
  <c r="J478"/>
  <c r="J261"/>
  <c r="J733"/>
  <c r="J63"/>
  <c r="J728"/>
  <c r="J197"/>
  <c r="J255"/>
  <c r="J723"/>
  <c r="C484" l="1"/>
  <c r="C592"/>
  <c r="C448"/>
  <c r="C628"/>
  <c r="C736"/>
  <c r="C412"/>
  <c r="C700"/>
  <c r="C664"/>
  <c r="C520"/>
  <c r="C556"/>
  <c r="J376"/>
  <c r="G17" i="7" s="1"/>
  <c r="J378" i="4"/>
  <c r="G63" i="7" s="1"/>
  <c r="J377" i="4"/>
  <c r="G40" i="7" s="1"/>
  <c r="J191" i="4"/>
  <c r="G12" i="7" s="1"/>
  <c r="J193" i="4"/>
  <c r="G58" i="7" s="1"/>
  <c r="J192" i="4"/>
  <c r="G35" i="7" s="1"/>
  <c r="J82" i="4"/>
  <c r="G55" i="7" s="1"/>
  <c r="J81" i="4"/>
  <c r="G32" i="7" s="1"/>
  <c r="J80" i="4"/>
  <c r="G9" i="7" s="1"/>
  <c r="J267" i="4"/>
  <c r="G60" i="7" s="1"/>
  <c r="J266" i="4"/>
  <c r="G37" i="7" s="1"/>
  <c r="J265" i="4"/>
  <c r="G14" i="7" s="1"/>
  <c r="J156" i="4"/>
  <c r="G57" i="7" s="1"/>
  <c r="J154" i="4"/>
  <c r="G11" i="7" s="1"/>
  <c r="J155" i="4"/>
  <c r="G34" i="7" s="1"/>
  <c r="J302" i="4"/>
  <c r="G15" i="7" s="1"/>
  <c r="J303" i="4"/>
  <c r="G38" i="7" s="1"/>
  <c r="J304" i="4"/>
  <c r="G61" i="7" s="1"/>
  <c r="J339" i="4"/>
  <c r="G16" i="7" s="1"/>
  <c r="J341" i="4"/>
  <c r="G62" i="7" s="1"/>
  <c r="J340" i="4"/>
  <c r="G39" i="7" s="1"/>
  <c r="J228" i="4"/>
  <c r="G13" i="7" s="1"/>
  <c r="J229" i="4"/>
  <c r="G36" i="7" s="1"/>
  <c r="J230" i="4"/>
  <c r="G59" i="7" s="1"/>
  <c r="J119" i="4"/>
  <c r="G56" i="7" s="1"/>
  <c r="J118" i="4"/>
  <c r="G33" i="7" s="1"/>
  <c r="J117" i="4"/>
  <c r="G10" i="7" s="1"/>
  <c r="L11" i="4"/>
  <c r="C19"/>
  <c r="B281" i="1"/>
  <c r="B137"/>
  <c r="A42"/>
  <c r="B473"/>
  <c r="B401"/>
  <c r="B113"/>
  <c r="B353"/>
  <c r="B738"/>
  <c r="B377"/>
  <c r="B449"/>
  <c r="B90"/>
  <c r="B521"/>
  <c r="B593"/>
  <c r="B426"/>
  <c r="B233"/>
  <c r="B42"/>
  <c r="B641"/>
  <c r="B617"/>
  <c r="B713"/>
  <c r="B306"/>
  <c r="B569"/>
  <c r="B185"/>
  <c r="B665"/>
  <c r="B545"/>
  <c r="B210"/>
  <c r="B498"/>
  <c r="B161"/>
  <c r="B329"/>
  <c r="B257"/>
  <c r="B761"/>
  <c r="B65"/>
  <c r="B689"/>
  <c r="K190" i="4"/>
  <c r="K116"/>
  <c r="K153"/>
  <c r="K264"/>
  <c r="K79"/>
  <c r="K412"/>
  <c r="K227"/>
  <c r="K375"/>
  <c r="K301"/>
  <c r="K338"/>
  <c r="K347"/>
  <c r="K699"/>
  <c r="K507"/>
  <c r="G663"/>
  <c r="K275"/>
  <c r="K67"/>
  <c r="K689"/>
  <c r="K69"/>
  <c r="K679"/>
  <c r="K235"/>
  <c r="K585"/>
  <c r="K280"/>
  <c r="K218"/>
  <c r="K582"/>
  <c r="K223"/>
  <c r="K427"/>
  <c r="F555"/>
  <c r="K724"/>
  <c r="I447"/>
  <c r="K161"/>
  <c r="K725"/>
  <c r="K509"/>
  <c r="K733"/>
  <c r="K102"/>
  <c r="K646"/>
  <c r="K404"/>
  <c r="K460"/>
  <c r="K388"/>
  <c r="K736"/>
  <c r="K359"/>
  <c r="K567"/>
  <c r="K592"/>
  <c r="F411"/>
  <c r="K350"/>
  <c r="K538"/>
  <c r="K105"/>
  <c r="I555"/>
  <c r="K167"/>
  <c r="K331"/>
  <c r="K300"/>
  <c r="K419"/>
  <c r="K184"/>
  <c r="K98"/>
  <c r="K250"/>
  <c r="K198"/>
  <c r="K548"/>
  <c r="H483"/>
  <c r="K293"/>
  <c r="I519"/>
  <c r="I735"/>
  <c r="K719"/>
  <c r="K112"/>
  <c r="K249"/>
  <c r="K497"/>
  <c r="H663"/>
  <c r="K294"/>
  <c r="K691"/>
  <c r="K106"/>
  <c r="K612"/>
  <c r="K107"/>
  <c r="K587"/>
  <c r="K477"/>
  <c r="G627"/>
  <c r="K385"/>
  <c r="K443"/>
  <c r="K420"/>
  <c r="K360"/>
  <c r="H699"/>
  <c r="K90"/>
  <c r="G483"/>
  <c r="K494"/>
  <c r="K532"/>
  <c r="K217"/>
  <c r="K214"/>
  <c r="K539"/>
  <c r="K187"/>
  <c r="G447"/>
  <c r="K202"/>
  <c r="K409"/>
  <c r="K70"/>
  <c r="K174"/>
  <c r="K91"/>
  <c r="K554"/>
  <c r="K608"/>
  <c r="K506"/>
  <c r="K253"/>
  <c r="F519"/>
  <c r="K571"/>
  <c r="K478"/>
  <c r="K237"/>
  <c r="K152"/>
  <c r="K370"/>
  <c r="K726"/>
  <c r="K287"/>
  <c r="K392"/>
  <c r="I591"/>
  <c r="K203"/>
  <c r="K183"/>
  <c r="K240"/>
  <c r="K687"/>
  <c r="K63"/>
  <c r="K480"/>
  <c r="K393"/>
  <c r="K109"/>
  <c r="K411"/>
  <c r="K718"/>
  <c r="K441"/>
  <c r="K94"/>
  <c r="K239"/>
  <c r="K642"/>
  <c r="K283"/>
  <c r="K151"/>
  <c r="K68"/>
  <c r="K573"/>
  <c r="K89"/>
  <c r="K349"/>
  <c r="K258"/>
  <c r="K353"/>
  <c r="K204"/>
  <c r="K549"/>
  <c r="K139"/>
  <c r="K408"/>
  <c r="K272"/>
  <c r="K206"/>
  <c r="K108"/>
  <c r="E411"/>
  <c r="K735"/>
  <c r="K243"/>
  <c r="I663"/>
  <c r="K95"/>
  <c r="K555"/>
  <c r="K475"/>
  <c r="E447"/>
  <c r="K131"/>
  <c r="F483"/>
  <c r="K244"/>
  <c r="K531"/>
  <c r="K113"/>
  <c r="F627"/>
  <c r="K110"/>
  <c r="K209"/>
  <c r="K468"/>
  <c r="K431"/>
  <c r="K614"/>
  <c r="K17"/>
  <c r="G591"/>
  <c r="K410"/>
  <c r="K391"/>
  <c r="K688"/>
  <c r="K513"/>
  <c r="K500"/>
  <c r="K657"/>
  <c r="K401"/>
  <c r="K114"/>
  <c r="K59"/>
  <c r="K616"/>
  <c r="F663"/>
  <c r="K248"/>
  <c r="K434"/>
  <c r="K424"/>
  <c r="K400"/>
  <c r="K364"/>
  <c r="K575"/>
  <c r="F735"/>
  <c r="K606"/>
  <c r="K407"/>
  <c r="K504"/>
  <c r="K461"/>
  <c r="K254"/>
  <c r="K251"/>
  <c r="K221"/>
  <c r="K145"/>
  <c r="K78"/>
  <c r="K332"/>
  <c r="E591"/>
  <c r="K65"/>
  <c r="K620"/>
  <c r="E18"/>
  <c r="K510"/>
  <c r="K297"/>
  <c r="K365"/>
  <c r="K383"/>
  <c r="K617"/>
  <c r="K238"/>
  <c r="K137"/>
  <c r="K321"/>
  <c r="K58"/>
  <c r="K362"/>
  <c r="K345"/>
  <c r="K352"/>
  <c r="K166"/>
  <c r="K591"/>
  <c r="K680"/>
  <c r="K447"/>
  <c r="K730"/>
  <c r="K697"/>
  <c r="K322"/>
  <c r="E735"/>
  <c r="K291"/>
  <c r="K682"/>
  <c r="F447"/>
  <c r="K474"/>
  <c r="K135"/>
  <c r="K49"/>
  <c r="K13"/>
  <c r="K429"/>
  <c r="K610"/>
  <c r="G18"/>
  <c r="G519"/>
  <c r="K698"/>
  <c r="K210"/>
  <c r="K656"/>
  <c r="K556"/>
  <c r="K74"/>
  <c r="K132"/>
  <c r="K463"/>
  <c r="K540"/>
  <c r="K581"/>
  <c r="K128"/>
  <c r="K361"/>
  <c r="K588"/>
  <c r="K247"/>
  <c r="K356"/>
  <c r="K262"/>
  <c r="K589"/>
  <c r="K289"/>
  <c r="K328"/>
  <c r="K694"/>
  <c r="K552"/>
  <c r="K536"/>
  <c r="K647"/>
  <c r="K481"/>
  <c r="K502"/>
  <c r="K537"/>
  <c r="K66"/>
  <c r="K649"/>
  <c r="K658"/>
  <c r="K727"/>
  <c r="K62"/>
  <c r="K423"/>
  <c r="I18"/>
  <c r="K312"/>
  <c r="K222"/>
  <c r="K605"/>
  <c r="K336"/>
  <c r="K622"/>
  <c r="K425"/>
  <c r="K541"/>
  <c r="K553"/>
  <c r="K171"/>
  <c r="H627"/>
  <c r="K271"/>
  <c r="K160"/>
  <c r="K574"/>
  <c r="K403"/>
  <c r="K406"/>
  <c r="K609"/>
  <c r="K535"/>
  <c r="K314"/>
  <c r="K615"/>
  <c r="H18"/>
  <c r="K716"/>
  <c r="K625"/>
  <c r="K96"/>
  <c r="K288"/>
  <c r="K387"/>
  <c r="K436"/>
  <c r="K545"/>
  <c r="K205"/>
  <c r="K621"/>
  <c r="K71"/>
  <c r="K623"/>
  <c r="K472"/>
  <c r="K508"/>
  <c r="K660"/>
  <c r="K501"/>
  <c r="K723"/>
  <c r="K696"/>
  <c r="K543"/>
  <c r="K115"/>
  <c r="K282"/>
  <c r="K405"/>
  <c r="K440"/>
  <c r="K493"/>
  <c r="K208"/>
  <c r="K97"/>
  <c r="K86"/>
  <c r="K216"/>
  <c r="K511"/>
  <c r="K471"/>
  <c r="K104"/>
  <c r="K185"/>
  <c r="K624"/>
  <c r="I483"/>
  <c r="F18"/>
  <c r="K290"/>
  <c r="K514"/>
  <c r="K678"/>
  <c r="K655"/>
  <c r="K613"/>
  <c r="E519"/>
  <c r="K129"/>
  <c r="K519"/>
  <c r="K355"/>
  <c r="K200"/>
  <c r="K467"/>
  <c r="H555"/>
  <c r="H447"/>
  <c r="K650"/>
  <c r="K444"/>
  <c r="K308"/>
  <c r="E663"/>
  <c r="E483"/>
  <c r="K577"/>
  <c r="K357"/>
  <c r="K136"/>
  <c r="K103"/>
  <c r="K445"/>
  <c r="K473"/>
  <c r="K334"/>
  <c r="K255"/>
  <c r="K201"/>
  <c r="K654"/>
  <c r="K643"/>
  <c r="K578"/>
  <c r="K276"/>
  <c r="K363"/>
  <c r="K659"/>
  <c r="K189"/>
  <c r="K329"/>
  <c r="K721"/>
  <c r="K516"/>
  <c r="K628"/>
  <c r="K75"/>
  <c r="K111"/>
  <c r="K165"/>
  <c r="K544"/>
  <c r="K252"/>
  <c r="K335"/>
  <c r="K88"/>
  <c r="K681"/>
  <c r="K162"/>
  <c r="K100"/>
  <c r="K618"/>
  <c r="K731"/>
  <c r="K693"/>
  <c r="K547"/>
  <c r="K448"/>
  <c r="K327"/>
  <c r="K446"/>
  <c r="K534"/>
  <c r="K285"/>
  <c r="K176"/>
  <c r="E555"/>
  <c r="K188"/>
  <c r="K140"/>
  <c r="K134"/>
  <c r="K663"/>
  <c r="K395"/>
  <c r="K12"/>
  <c r="K732"/>
  <c r="K583"/>
  <c r="K611"/>
  <c r="K279"/>
  <c r="K182"/>
  <c r="K499"/>
  <c r="K568"/>
  <c r="K368"/>
  <c r="K245"/>
  <c r="K684"/>
  <c r="G699"/>
  <c r="K576"/>
  <c r="K458"/>
  <c r="K683"/>
  <c r="K298"/>
  <c r="K241"/>
  <c r="K256"/>
  <c r="H411"/>
  <c r="E699"/>
  <c r="K462"/>
  <c r="K234"/>
  <c r="K259"/>
  <c r="K367"/>
  <c r="K433"/>
  <c r="K729"/>
  <c r="E627"/>
  <c r="K530"/>
  <c r="K482"/>
  <c r="K220"/>
  <c r="K147"/>
  <c r="K14"/>
  <c r="K459"/>
  <c r="K648"/>
  <c r="K296"/>
  <c r="K333"/>
  <c r="K351"/>
  <c r="K430"/>
  <c r="K133"/>
  <c r="K143"/>
  <c r="K542"/>
  <c r="I411"/>
  <c r="K546"/>
  <c r="K652"/>
  <c r="K186"/>
  <c r="K319"/>
  <c r="K317"/>
  <c r="K197"/>
  <c r="K55"/>
  <c r="K437"/>
  <c r="K397"/>
  <c r="K61"/>
  <c r="K124"/>
  <c r="K715"/>
  <c r="K130"/>
  <c r="K286"/>
  <c r="K310"/>
  <c r="K60"/>
  <c r="F591"/>
  <c r="K16"/>
  <c r="K717"/>
  <c r="K626"/>
  <c r="K18"/>
  <c r="K685"/>
  <c r="K348"/>
  <c r="K372"/>
  <c r="K579"/>
  <c r="K734"/>
  <c r="K292"/>
  <c r="K422"/>
  <c r="K207"/>
  <c r="K224"/>
  <c r="K170"/>
  <c r="K72"/>
  <c r="K515"/>
  <c r="H735"/>
  <c r="K123"/>
  <c r="K324"/>
  <c r="K645"/>
  <c r="K323"/>
  <c r="K426"/>
  <c r="K326"/>
  <c r="K569"/>
  <c r="K257"/>
  <c r="G555"/>
  <c r="K169"/>
  <c r="K382"/>
  <c r="K53"/>
  <c r="K211"/>
  <c r="K358"/>
  <c r="K390"/>
  <c r="K366"/>
  <c r="K213"/>
  <c r="K627"/>
  <c r="K484"/>
  <c r="K572"/>
  <c r="I699"/>
  <c r="K651"/>
  <c r="K164"/>
  <c r="K181"/>
  <c r="K315"/>
  <c r="K77"/>
  <c r="K76"/>
  <c r="K149"/>
  <c r="K512"/>
  <c r="K313"/>
  <c r="K483"/>
  <c r="K178"/>
  <c r="K580"/>
  <c r="K93"/>
  <c r="K518"/>
  <c r="K438"/>
  <c r="K584"/>
  <c r="K260"/>
  <c r="K180"/>
  <c r="K226"/>
  <c r="K466"/>
  <c r="K384"/>
  <c r="K720"/>
  <c r="K661"/>
  <c r="K517"/>
  <c r="K57"/>
  <c r="K374"/>
  <c r="K87"/>
  <c r="K641"/>
  <c r="K498"/>
  <c r="K607"/>
  <c r="K15"/>
  <c r="K421"/>
  <c r="K199"/>
  <c r="K242"/>
  <c r="K284"/>
  <c r="K695"/>
  <c r="K495"/>
  <c r="K278"/>
  <c r="G735"/>
  <c r="K144"/>
  <c r="H591"/>
  <c r="K399"/>
  <c r="K551"/>
  <c r="K261"/>
  <c r="K299"/>
  <c r="K99"/>
  <c r="K330"/>
  <c r="K277"/>
  <c r="K236"/>
  <c r="K503"/>
  <c r="K320"/>
  <c r="K64"/>
  <c r="K386"/>
  <c r="K439"/>
  <c r="K550"/>
  <c r="K690"/>
  <c r="K142"/>
  <c r="K172"/>
  <c r="K295"/>
  <c r="K126"/>
  <c r="K586"/>
  <c r="K175"/>
  <c r="H519"/>
  <c r="K428"/>
  <c r="K664"/>
  <c r="K402"/>
  <c r="K219"/>
  <c r="K346"/>
  <c r="K73"/>
  <c r="K435"/>
  <c r="K389"/>
  <c r="K177"/>
  <c r="K644"/>
  <c r="K570"/>
  <c r="K318"/>
  <c r="K179"/>
  <c r="K373"/>
  <c r="K101"/>
  <c r="K354"/>
  <c r="K150"/>
  <c r="K432"/>
  <c r="K148"/>
  <c r="K456"/>
  <c r="K604"/>
  <c r="K590"/>
  <c r="K316"/>
  <c r="K92"/>
  <c r="K464"/>
  <c r="K212"/>
  <c r="K469"/>
  <c r="K533"/>
  <c r="K50"/>
  <c r="K457"/>
  <c r="K470"/>
  <c r="K173"/>
  <c r="K369"/>
  <c r="K662"/>
  <c r="K225"/>
  <c r="K700"/>
  <c r="I627"/>
  <c r="K56"/>
  <c r="K398"/>
  <c r="K394"/>
  <c r="K479"/>
  <c r="K141"/>
  <c r="K311"/>
  <c r="K476"/>
  <c r="K127"/>
  <c r="K138"/>
  <c r="K619"/>
  <c r="K496"/>
  <c r="K337"/>
  <c r="K146"/>
  <c r="K215"/>
  <c r="K246"/>
  <c r="K505"/>
  <c r="K442"/>
  <c r="K281"/>
  <c r="G411"/>
  <c r="K465"/>
  <c r="K653"/>
  <c r="K52"/>
  <c r="K168"/>
  <c r="K163"/>
  <c r="K325"/>
  <c r="K309"/>
  <c r="K125"/>
  <c r="K273"/>
  <c r="K54"/>
  <c r="K51"/>
  <c r="K371"/>
  <c r="K722"/>
  <c r="K263"/>
  <c r="F699"/>
  <c r="K692"/>
  <c r="K728"/>
  <c r="K686"/>
  <c r="K396"/>
  <c r="K274"/>
  <c r="K520"/>
  <c r="C557" l="1"/>
  <c r="C665"/>
  <c r="C629"/>
  <c r="C593"/>
  <c r="C521"/>
  <c r="C701"/>
  <c r="C737"/>
  <c r="C485"/>
  <c r="C449"/>
  <c r="K413"/>
  <c r="H18" i="7" s="1"/>
  <c r="K415" i="4"/>
  <c r="H64" i="7" s="1"/>
  <c r="K414" i="4"/>
  <c r="H41" i="7" s="1"/>
  <c r="K155" i="4"/>
  <c r="H34" i="7" s="1"/>
  <c r="K154" i="4"/>
  <c r="H11" i="7" s="1"/>
  <c r="K156" i="4"/>
  <c r="H57" i="7" s="1"/>
  <c r="K80" i="4"/>
  <c r="H9" i="7" s="1"/>
  <c r="K82" i="4"/>
  <c r="H55" i="7" s="1"/>
  <c r="K81" i="4"/>
  <c r="H32" i="7" s="1"/>
  <c r="K265" i="4"/>
  <c r="H14" i="7" s="1"/>
  <c r="K267" i="4"/>
  <c r="H60" i="7" s="1"/>
  <c r="K266" i="4"/>
  <c r="H37" i="7" s="1"/>
  <c r="K303" i="4"/>
  <c r="H38" i="7" s="1"/>
  <c r="K302" i="4"/>
  <c r="H15" i="7" s="1"/>
  <c r="K304" i="4"/>
  <c r="H61" i="7" s="1"/>
  <c r="K228" i="4"/>
  <c r="H13" i="7" s="1"/>
  <c r="K229" i="4"/>
  <c r="H36" i="7" s="1"/>
  <c r="K230" i="4"/>
  <c r="H59" i="7" s="1"/>
  <c r="K376" i="4"/>
  <c r="H17" i="7" s="1"/>
  <c r="K378" i="4"/>
  <c r="H63" i="7" s="1"/>
  <c r="K377" i="4"/>
  <c r="H40" i="7" s="1"/>
  <c r="K340" i="4"/>
  <c r="H39" i="7" s="1"/>
  <c r="K339" i="4"/>
  <c r="H16" i="7" s="1"/>
  <c r="K341" i="4"/>
  <c r="H62" i="7" s="1"/>
  <c r="K192" i="4"/>
  <c r="H35" i="7" s="1"/>
  <c r="K191" i="4"/>
  <c r="H12" i="7" s="1"/>
  <c r="K193" i="4"/>
  <c r="H58" i="7" s="1"/>
  <c r="K117" i="4"/>
  <c r="H10" i="7" s="1"/>
  <c r="K119" i="4"/>
  <c r="H56" i="7" s="1"/>
  <c r="K118" i="4"/>
  <c r="H33" i="7" s="1"/>
  <c r="M11" i="4"/>
  <c r="C20"/>
  <c r="B499" i="1"/>
  <c r="B739"/>
  <c r="A43"/>
  <c r="B690"/>
  <c r="B330"/>
  <c r="B666"/>
  <c r="B642"/>
  <c r="B66"/>
  <c r="B258"/>
  <c r="B186"/>
  <c r="B307"/>
  <c r="B618"/>
  <c r="B43"/>
  <c r="B522"/>
  <c r="B378"/>
  <c r="B282"/>
  <c r="B714"/>
  <c r="B91"/>
  <c r="B450"/>
  <c r="B546"/>
  <c r="B427"/>
  <c r="B402"/>
  <c r="B762"/>
  <c r="B570"/>
  <c r="B234"/>
  <c r="B162"/>
  <c r="B211"/>
  <c r="B594"/>
  <c r="B354"/>
  <c r="B114"/>
  <c r="B474"/>
  <c r="B138"/>
  <c r="J412" i="4"/>
  <c r="E412"/>
  <c r="F412"/>
  <c r="L227"/>
  <c r="G412"/>
  <c r="L116"/>
  <c r="L449"/>
  <c r="L153"/>
  <c r="L79"/>
  <c r="L190"/>
  <c r="L338"/>
  <c r="L264"/>
  <c r="H412"/>
  <c r="L301"/>
  <c r="L412"/>
  <c r="I412"/>
  <c r="L375"/>
  <c r="L55"/>
  <c r="L688"/>
  <c r="F484"/>
  <c r="L331"/>
  <c r="L653"/>
  <c r="L482"/>
  <c r="L539"/>
  <c r="L537"/>
  <c r="E592"/>
  <c r="L496"/>
  <c r="L616"/>
  <c r="L66"/>
  <c r="E736"/>
  <c r="L184"/>
  <c r="L464"/>
  <c r="L320"/>
  <c r="L13"/>
  <c r="L310"/>
  <c r="L542"/>
  <c r="L447"/>
  <c r="J664"/>
  <c r="L210"/>
  <c r="J556"/>
  <c r="L399"/>
  <c r="L77"/>
  <c r="L641"/>
  <c r="L369"/>
  <c r="L387"/>
  <c r="L472"/>
  <c r="L295"/>
  <c r="L273"/>
  <c r="L656"/>
  <c r="L62"/>
  <c r="L296"/>
  <c r="L533"/>
  <c r="L138"/>
  <c r="L213"/>
  <c r="L334"/>
  <c r="L316"/>
  <c r="L142"/>
  <c r="L292"/>
  <c r="L389"/>
  <c r="L54"/>
  <c r="L291"/>
  <c r="I592"/>
  <c r="L469"/>
  <c r="L175"/>
  <c r="L215"/>
  <c r="L313"/>
  <c r="L58"/>
  <c r="L299"/>
  <c r="L502"/>
  <c r="L353"/>
  <c r="L17"/>
  <c r="L548"/>
  <c r="L485"/>
  <c r="L481"/>
  <c r="L422"/>
  <c r="L165"/>
  <c r="L497"/>
  <c r="L275"/>
  <c r="L59"/>
  <c r="L649"/>
  <c r="L541"/>
  <c r="I520"/>
  <c r="L658"/>
  <c r="L92"/>
  <c r="L333"/>
  <c r="L593"/>
  <c r="L181"/>
  <c r="L404"/>
  <c r="L393"/>
  <c r="L252"/>
  <c r="L93"/>
  <c r="L133"/>
  <c r="L691"/>
  <c r="L179"/>
  <c r="L580"/>
  <c r="L52"/>
  <c r="L114"/>
  <c r="L661"/>
  <c r="L621"/>
  <c r="L654"/>
  <c r="L51"/>
  <c r="I448"/>
  <c r="L546"/>
  <c r="L347"/>
  <c r="L461"/>
  <c r="L578"/>
  <c r="L71"/>
  <c r="L107"/>
  <c r="L534"/>
  <c r="L438"/>
  <c r="L205"/>
  <c r="L14"/>
  <c r="L204"/>
  <c r="L662"/>
  <c r="L629"/>
  <c r="G448"/>
  <c r="L642"/>
  <c r="L330"/>
  <c r="L103"/>
  <c r="L129"/>
  <c r="L726"/>
  <c r="L437"/>
  <c r="L571"/>
  <c r="L431"/>
  <c r="L143"/>
  <c r="L221"/>
  <c r="L420"/>
  <c r="L507"/>
  <c r="L222"/>
  <c r="L463"/>
  <c r="L535"/>
  <c r="L591"/>
  <c r="L131"/>
  <c r="L180"/>
  <c r="L664"/>
  <c r="F19"/>
  <c r="L584"/>
  <c r="L701"/>
  <c r="L326"/>
  <c r="L734"/>
  <c r="G19"/>
  <c r="L141"/>
  <c r="L19"/>
  <c r="I700"/>
  <c r="L392"/>
  <c r="L682"/>
  <c r="E664"/>
  <c r="L615"/>
  <c r="L262"/>
  <c r="F592"/>
  <c r="L324"/>
  <c r="H556"/>
  <c r="L290"/>
  <c r="L261"/>
  <c r="L53"/>
  <c r="F736"/>
  <c r="L388"/>
  <c r="L407"/>
  <c r="L95"/>
  <c r="L657"/>
  <c r="E448"/>
  <c r="L150"/>
  <c r="L279"/>
  <c r="J520"/>
  <c r="L683"/>
  <c r="L572"/>
  <c r="L475"/>
  <c r="L358"/>
  <c r="L128"/>
  <c r="L69"/>
  <c r="L731"/>
  <c r="L554"/>
  <c r="L111"/>
  <c r="L581"/>
  <c r="L169"/>
  <c r="J628"/>
  <c r="L725"/>
  <c r="L521"/>
  <c r="L317"/>
  <c r="L445"/>
  <c r="L433"/>
  <c r="L199"/>
  <c r="L374"/>
  <c r="L573"/>
  <c r="L137"/>
  <c r="L435"/>
  <c r="L309"/>
  <c r="L56"/>
  <c r="L574"/>
  <c r="L680"/>
  <c r="L511"/>
  <c r="L646"/>
  <c r="L211"/>
  <c r="L170"/>
  <c r="L732"/>
  <c r="L329"/>
  <c r="G520"/>
  <c r="L214"/>
  <c r="G736"/>
  <c r="L283"/>
  <c r="L624"/>
  <c r="L346"/>
  <c r="L479"/>
  <c r="L504"/>
  <c r="L300"/>
  <c r="E19"/>
  <c r="L517"/>
  <c r="L733"/>
  <c r="L87"/>
  <c r="L686"/>
  <c r="L474"/>
  <c r="L395"/>
  <c r="G664"/>
  <c r="L147"/>
  <c r="L16"/>
  <c r="L588"/>
  <c r="L352"/>
  <c r="L164"/>
  <c r="L257"/>
  <c r="L575"/>
  <c r="L436"/>
  <c r="L684"/>
  <c r="L719"/>
  <c r="L685"/>
  <c r="L163"/>
  <c r="L509"/>
  <c r="F520"/>
  <c r="L166"/>
  <c r="L359"/>
  <c r="L318"/>
  <c r="F628"/>
  <c r="L494"/>
  <c r="L587"/>
  <c r="L132"/>
  <c r="L611"/>
  <c r="L151"/>
  <c r="L127"/>
  <c r="L361"/>
  <c r="L608"/>
  <c r="L545"/>
  <c r="L625"/>
  <c r="L162"/>
  <c r="L263"/>
  <c r="L102"/>
  <c r="L409"/>
  <c r="L692"/>
  <c r="L645"/>
  <c r="L441"/>
  <c r="L201"/>
  <c r="L577"/>
  <c r="L663"/>
  <c r="L168"/>
  <c r="L552"/>
  <c r="L274"/>
  <c r="L390"/>
  <c r="L212"/>
  <c r="J19"/>
  <c r="L297"/>
  <c r="L606"/>
  <c r="L356"/>
  <c r="L613"/>
  <c r="L285"/>
  <c r="L248"/>
  <c r="L294"/>
  <c r="L68"/>
  <c r="L216"/>
  <c r="L532"/>
  <c r="L49"/>
  <c r="L280"/>
  <c r="L423"/>
  <c r="L124"/>
  <c r="L718"/>
  <c r="L60"/>
  <c r="I484"/>
  <c r="L729"/>
  <c r="L717"/>
  <c r="L207"/>
  <c r="L555"/>
  <c r="L448"/>
  <c r="L397"/>
  <c r="L183"/>
  <c r="L690"/>
  <c r="G592"/>
  <c r="L15"/>
  <c r="L259"/>
  <c r="L282"/>
  <c r="L520"/>
  <c r="J484"/>
  <c r="L209"/>
  <c r="G628"/>
  <c r="L276"/>
  <c r="L18"/>
  <c r="L256"/>
  <c r="L432"/>
  <c r="L188"/>
  <c r="L623"/>
  <c r="L258"/>
  <c r="L171"/>
  <c r="G700"/>
  <c r="I556"/>
  <c r="L321"/>
  <c r="L505"/>
  <c r="L96"/>
  <c r="L272"/>
  <c r="L100"/>
  <c r="L385"/>
  <c r="L373"/>
  <c r="L200"/>
  <c r="L612"/>
  <c r="L67"/>
  <c r="L439"/>
  <c r="L288"/>
  <c r="L538"/>
  <c r="L724"/>
  <c r="L176"/>
  <c r="L665"/>
  <c r="L208"/>
  <c r="L197"/>
  <c r="L411"/>
  <c r="L547"/>
  <c r="L590"/>
  <c r="L419"/>
  <c r="L519"/>
  <c r="L408"/>
  <c r="L696"/>
  <c r="L582"/>
  <c r="L219"/>
  <c r="L202"/>
  <c r="L500"/>
  <c r="L477"/>
  <c r="L135"/>
  <c r="F556"/>
  <c r="L620"/>
  <c r="L694"/>
  <c r="L468"/>
  <c r="L503"/>
  <c r="L514"/>
  <c r="L716"/>
  <c r="L551"/>
  <c r="L250"/>
  <c r="L312"/>
  <c r="L319"/>
  <c r="L198"/>
  <c r="L607"/>
  <c r="F448"/>
  <c r="L355"/>
  <c r="J592"/>
  <c r="L394"/>
  <c r="L737"/>
  <c r="G484"/>
  <c r="L271"/>
  <c r="L693"/>
  <c r="L614"/>
  <c r="K19"/>
  <c r="L540"/>
  <c r="L365"/>
  <c r="L424"/>
  <c r="H592"/>
  <c r="L457"/>
  <c r="J736"/>
  <c r="L681"/>
  <c r="L225"/>
  <c r="L476"/>
  <c r="L254"/>
  <c r="E520"/>
  <c r="L354"/>
  <c r="L206"/>
  <c r="L246"/>
  <c r="L501"/>
  <c r="L495"/>
  <c r="L628"/>
  <c r="L91"/>
  <c r="L350"/>
  <c r="L698"/>
  <c r="L126"/>
  <c r="H448"/>
  <c r="L94"/>
  <c r="I628"/>
  <c r="F664"/>
  <c r="L383"/>
  <c r="L337"/>
  <c r="L544"/>
  <c r="L88"/>
  <c r="L470"/>
  <c r="L144"/>
  <c r="L327"/>
  <c r="L679"/>
  <c r="L459"/>
  <c r="L513"/>
  <c r="L185"/>
  <c r="H736"/>
  <c r="L130"/>
  <c r="L687"/>
  <c r="L536"/>
  <c r="L308"/>
  <c r="L576"/>
  <c r="L287"/>
  <c r="L421"/>
  <c r="L406"/>
  <c r="L410"/>
  <c r="L241"/>
  <c r="L237"/>
  <c r="L173"/>
  <c r="L391"/>
  <c r="L336"/>
  <c r="L90"/>
  <c r="L483"/>
  <c r="L446"/>
  <c r="I19"/>
  <c r="L240"/>
  <c r="L149"/>
  <c r="L456"/>
  <c r="L622"/>
  <c r="L429"/>
  <c r="L161"/>
  <c r="L351"/>
  <c r="L400"/>
  <c r="L402"/>
  <c r="L86"/>
  <c r="L660"/>
  <c r="L104"/>
  <c r="L76"/>
  <c r="L140"/>
  <c r="L99"/>
  <c r="L678"/>
  <c r="L557"/>
  <c r="L63"/>
  <c r="L510"/>
  <c r="E700"/>
  <c r="L699"/>
  <c r="L73"/>
  <c r="L74"/>
  <c r="L466"/>
  <c r="L592"/>
  <c r="L570"/>
  <c r="L723"/>
  <c r="L75"/>
  <c r="L293"/>
  <c r="L549"/>
  <c r="L728"/>
  <c r="G556"/>
  <c r="L284"/>
  <c r="L186"/>
  <c r="L518"/>
  <c r="L218"/>
  <c r="L586"/>
  <c r="L425"/>
  <c r="L506"/>
  <c r="L366"/>
  <c r="L298"/>
  <c r="L648"/>
  <c r="L498"/>
  <c r="L478"/>
  <c r="L543"/>
  <c r="L619"/>
  <c r="L223"/>
  <c r="L695"/>
  <c r="L260"/>
  <c r="L647"/>
  <c r="L589"/>
  <c r="L727"/>
  <c r="L345"/>
  <c r="L253"/>
  <c r="L515"/>
  <c r="L172"/>
  <c r="L281"/>
  <c r="L364"/>
  <c r="L382"/>
  <c r="L178"/>
  <c r="L278"/>
  <c r="L187"/>
  <c r="L235"/>
  <c r="L401"/>
  <c r="L579"/>
  <c r="L332"/>
  <c r="L335"/>
  <c r="L174"/>
  <c r="L651"/>
  <c r="L610"/>
  <c r="L226"/>
  <c r="L289"/>
  <c r="L145"/>
  <c r="L585"/>
  <c r="L720"/>
  <c r="L78"/>
  <c r="L286"/>
  <c r="L730"/>
  <c r="L224"/>
  <c r="L715"/>
  <c r="J448"/>
  <c r="H700"/>
  <c r="L362"/>
  <c r="L398"/>
  <c r="L12"/>
  <c r="L650"/>
  <c r="L139"/>
  <c r="L556"/>
  <c r="L440"/>
  <c r="L72"/>
  <c r="L434"/>
  <c r="L348"/>
  <c r="L110"/>
  <c r="L700"/>
  <c r="L106"/>
  <c r="L357"/>
  <c r="L89"/>
  <c r="E484"/>
  <c r="L203"/>
  <c r="L61"/>
  <c r="L134"/>
  <c r="L113"/>
  <c r="L314"/>
  <c r="L363"/>
  <c r="L177"/>
  <c r="L251"/>
  <c r="L125"/>
  <c r="L98"/>
  <c r="L70"/>
  <c r="L473"/>
  <c r="L652"/>
  <c r="L245"/>
  <c r="L101"/>
  <c r="L146"/>
  <c r="L136"/>
  <c r="H628"/>
  <c r="L583"/>
  <c r="L396"/>
  <c r="L50"/>
  <c r="L403"/>
  <c r="L627"/>
  <c r="H664"/>
  <c r="L493"/>
  <c r="H520"/>
  <c r="L160"/>
  <c r="L428"/>
  <c r="L182"/>
  <c r="L360"/>
  <c r="L115"/>
  <c r="L531"/>
  <c r="L460"/>
  <c r="L553"/>
  <c r="L370"/>
  <c r="L659"/>
  <c r="L64"/>
  <c r="L371"/>
  <c r="L405"/>
  <c r="I736"/>
  <c r="L148"/>
  <c r="L508"/>
  <c r="L516"/>
  <c r="L643"/>
  <c r="L97"/>
  <c r="L105"/>
  <c r="L426"/>
  <c r="L617"/>
  <c r="L367"/>
  <c r="L499"/>
  <c r="L112"/>
  <c r="H19"/>
  <c r="L427"/>
  <c r="L244"/>
  <c r="L605"/>
  <c r="L239"/>
  <c r="L65"/>
  <c r="L626"/>
  <c r="L386"/>
  <c r="L458"/>
  <c r="L655"/>
  <c r="H484"/>
  <c r="F700"/>
  <c r="L325"/>
  <c r="J700"/>
  <c r="L236"/>
  <c r="L368"/>
  <c r="L462"/>
  <c r="L384"/>
  <c r="L277"/>
  <c r="L721"/>
  <c r="L444"/>
  <c r="E556"/>
  <c r="L189"/>
  <c r="L247"/>
  <c r="L644"/>
  <c r="L609"/>
  <c r="L349"/>
  <c r="L123"/>
  <c r="L255"/>
  <c r="L234"/>
  <c r="L220"/>
  <c r="L167"/>
  <c r="L736"/>
  <c r="L697"/>
  <c r="L471"/>
  <c r="L604"/>
  <c r="I664"/>
  <c r="L249"/>
  <c r="L217"/>
  <c r="L569"/>
  <c r="L618"/>
  <c r="L372"/>
  <c r="L480"/>
  <c r="L152"/>
  <c r="L689"/>
  <c r="L315"/>
  <c r="E628"/>
  <c r="L465"/>
  <c r="L442"/>
  <c r="L242"/>
  <c r="L512"/>
  <c r="L109"/>
  <c r="L568"/>
  <c r="L57"/>
  <c r="L328"/>
  <c r="L484"/>
  <c r="L323"/>
  <c r="L443"/>
  <c r="L567"/>
  <c r="L722"/>
  <c r="L322"/>
  <c r="L550"/>
  <c r="L311"/>
  <c r="L530"/>
  <c r="L238"/>
  <c r="L243"/>
  <c r="L735"/>
  <c r="L108"/>
  <c r="L467"/>
  <c r="L430"/>
  <c r="G414" l="1"/>
  <c r="D41" i="7" s="1"/>
  <c r="G413" i="4"/>
  <c r="D18" i="7" s="1"/>
  <c r="G415" i="4"/>
  <c r="D64" i="7" s="1"/>
  <c r="H414" i="4"/>
  <c r="E41" i="7" s="1"/>
  <c r="H415" i="4"/>
  <c r="E64" i="7" s="1"/>
  <c r="H413" i="4"/>
  <c r="E18" i="7" s="1"/>
  <c r="I414" i="4"/>
  <c r="F41" i="7" s="1"/>
  <c r="I415" i="4"/>
  <c r="F64" i="7" s="1"/>
  <c r="I413" i="4"/>
  <c r="F18" i="7" s="1"/>
  <c r="E413" i="4"/>
  <c r="B18" i="7" s="1"/>
  <c r="E415" i="4"/>
  <c r="B64" i="7" s="1"/>
  <c r="E414" i="4"/>
  <c r="B41" i="7" s="1"/>
  <c r="J415" i="4"/>
  <c r="G64" i="7" s="1"/>
  <c r="J414" i="4"/>
  <c r="G41" i="7" s="1"/>
  <c r="J413" i="4"/>
  <c r="G18" i="7" s="1"/>
  <c r="F414" i="4"/>
  <c r="C41" i="7" s="1"/>
  <c r="F415" i="4"/>
  <c r="C64" i="7" s="1"/>
  <c r="F413" i="4"/>
  <c r="C18" i="7" s="1"/>
  <c r="C738" i="4"/>
  <c r="C630"/>
  <c r="C558"/>
  <c r="C702"/>
  <c r="C522"/>
  <c r="C486"/>
  <c r="C594"/>
  <c r="C666"/>
  <c r="L377"/>
  <c r="I40" i="7" s="1"/>
  <c r="L376" i="4"/>
  <c r="I17" i="7" s="1"/>
  <c r="L378" i="4"/>
  <c r="I63" i="7" s="1"/>
  <c r="L81" i="4"/>
  <c r="I32" i="7" s="1"/>
  <c r="L80" i="4"/>
  <c r="I9" i="7" s="1"/>
  <c r="L82" i="4"/>
  <c r="I55" i="7" s="1"/>
  <c r="L413" i="4"/>
  <c r="I18" i="7" s="1"/>
  <c r="L414" i="4"/>
  <c r="I41" i="7" s="1"/>
  <c r="L415" i="4"/>
  <c r="I64" i="7" s="1"/>
  <c r="L266" i="4"/>
  <c r="I37" i="7" s="1"/>
  <c r="L265" i="4"/>
  <c r="I14" i="7" s="1"/>
  <c r="L267" i="4"/>
  <c r="I60" i="7" s="1"/>
  <c r="L229" i="4"/>
  <c r="I36" i="7" s="1"/>
  <c r="L228" i="4"/>
  <c r="I13" i="7" s="1"/>
  <c r="L230" i="4"/>
  <c r="I59" i="7" s="1"/>
  <c r="L452" i="4"/>
  <c r="I65" i="7" s="1"/>
  <c r="L451" i="4"/>
  <c r="I42" i="7" s="1"/>
  <c r="L450" i="4"/>
  <c r="I19" i="7" s="1"/>
  <c r="L302" i="4"/>
  <c r="I15" i="7" s="1"/>
  <c r="L303" i="4"/>
  <c r="I38" i="7" s="1"/>
  <c r="L304" i="4"/>
  <c r="I61" i="7" s="1"/>
  <c r="L193" i="4"/>
  <c r="I58" i="7" s="1"/>
  <c r="L192" i="4"/>
  <c r="I35" i="7" s="1"/>
  <c r="L191" i="4"/>
  <c r="I12" i="7" s="1"/>
  <c r="L341" i="4"/>
  <c r="I62" i="7" s="1"/>
  <c r="L340" i="4"/>
  <c r="I39" i="7" s="1"/>
  <c r="L339" i="4"/>
  <c r="I16" i="7" s="1"/>
  <c r="L155" i="4"/>
  <c r="I34" i="7" s="1"/>
  <c r="L156" i="4"/>
  <c r="I57" i="7" s="1"/>
  <c r="L154" i="4"/>
  <c r="I11" i="7" s="1"/>
  <c r="L118" i="4"/>
  <c r="I33" i="7" s="1"/>
  <c r="L117" i="4"/>
  <c r="I10" i="7" s="1"/>
  <c r="L119" i="4"/>
  <c r="I56" i="7" s="1"/>
  <c r="N11" i="4"/>
  <c r="C21"/>
  <c r="B595" i="1"/>
  <c r="B163"/>
  <c r="B571"/>
  <c r="B428"/>
  <c r="B92"/>
  <c r="B283"/>
  <c r="B523"/>
  <c r="B619"/>
  <c r="B187"/>
  <c r="B643"/>
  <c r="B331"/>
  <c r="A44"/>
  <c r="B500"/>
  <c r="B115"/>
  <c r="B212"/>
  <c r="B547"/>
  <c r="B451"/>
  <c r="B715"/>
  <c r="B44"/>
  <c r="B308"/>
  <c r="B667"/>
  <c r="B691"/>
  <c r="B740"/>
  <c r="B139"/>
  <c r="B259"/>
  <c r="B235"/>
  <c r="B763"/>
  <c r="B475"/>
  <c r="B355"/>
  <c r="B403"/>
  <c r="B379"/>
  <c r="B67"/>
  <c r="E449" i="4"/>
  <c r="M190"/>
  <c r="M116"/>
  <c r="J449"/>
  <c r="M486"/>
  <c r="M227"/>
  <c r="M264"/>
  <c r="K449"/>
  <c r="M79"/>
  <c r="G449"/>
  <c r="M449"/>
  <c r="M153"/>
  <c r="I449"/>
  <c r="M375"/>
  <c r="M301"/>
  <c r="F449"/>
  <c r="M338"/>
  <c r="M412"/>
  <c r="H449"/>
  <c r="M107"/>
  <c r="M557"/>
  <c r="L20"/>
  <c r="M572"/>
  <c r="M337"/>
  <c r="M436"/>
  <c r="M125"/>
  <c r="M555"/>
  <c r="M508"/>
  <c r="M530"/>
  <c r="M446"/>
  <c r="M401"/>
  <c r="M433"/>
  <c r="F629"/>
  <c r="M360"/>
  <c r="M718"/>
  <c r="M222"/>
  <c r="M593"/>
  <c r="K593"/>
  <c r="M17"/>
  <c r="M589"/>
  <c r="M544"/>
  <c r="M499"/>
  <c r="M725"/>
  <c r="M722"/>
  <c r="M313"/>
  <c r="M346"/>
  <c r="K557"/>
  <c r="M522"/>
  <c r="M111"/>
  <c r="M74"/>
  <c r="M160"/>
  <c r="M666"/>
  <c r="M410"/>
  <c r="H20"/>
  <c r="M357"/>
  <c r="M124"/>
  <c r="M584"/>
  <c r="F485"/>
  <c r="M255"/>
  <c r="M629"/>
  <c r="M430"/>
  <c r="M517"/>
  <c r="M399"/>
  <c r="M483"/>
  <c r="M642"/>
  <c r="M663"/>
  <c r="M316"/>
  <c r="M317"/>
  <c r="M648"/>
  <c r="M607"/>
  <c r="M105"/>
  <c r="M623"/>
  <c r="M130"/>
  <c r="M151"/>
  <c r="M495"/>
  <c r="M58"/>
  <c r="M457"/>
  <c r="F557"/>
  <c r="M170"/>
  <c r="M259"/>
  <c r="M207"/>
  <c r="M200"/>
  <c r="M351"/>
  <c r="M212"/>
  <c r="M532"/>
  <c r="M133"/>
  <c r="M734"/>
  <c r="M331"/>
  <c r="M179"/>
  <c r="M16"/>
  <c r="M505"/>
  <c r="M248"/>
  <c r="M459"/>
  <c r="M132"/>
  <c r="M581"/>
  <c r="M515"/>
  <c r="M223"/>
  <c r="M421"/>
  <c r="M13"/>
  <c r="M239"/>
  <c r="M75"/>
  <c r="M182"/>
  <c r="M392"/>
  <c r="M102"/>
  <c r="M479"/>
  <c r="M698"/>
  <c r="M96"/>
  <c r="M427"/>
  <c r="M253"/>
  <c r="M569"/>
  <c r="M219"/>
  <c r="M311"/>
  <c r="M60"/>
  <c r="M729"/>
  <c r="M251"/>
  <c r="M330"/>
  <c r="M520"/>
  <c r="F701"/>
  <c r="M406"/>
  <c r="M201"/>
  <c r="M723"/>
  <c r="M507"/>
  <c r="M470"/>
  <c r="M146"/>
  <c r="J557"/>
  <c r="M554"/>
  <c r="M478"/>
  <c r="M493"/>
  <c r="M202"/>
  <c r="M693"/>
  <c r="M332"/>
  <c r="M388"/>
  <c r="M358"/>
  <c r="M692"/>
  <c r="F521"/>
  <c r="M614"/>
  <c r="M622"/>
  <c r="M442"/>
  <c r="M51"/>
  <c r="M374"/>
  <c r="M279"/>
  <c r="M272"/>
  <c r="M616"/>
  <c r="M136"/>
  <c r="M411"/>
  <c r="M654"/>
  <c r="M407"/>
  <c r="M482"/>
  <c r="M730"/>
  <c r="M262"/>
  <c r="G665"/>
  <c r="M658"/>
  <c r="M571"/>
  <c r="M717"/>
  <c r="M630"/>
  <c r="M646"/>
  <c r="M76"/>
  <c r="M215"/>
  <c r="M386"/>
  <c r="H629"/>
  <c r="M643"/>
  <c r="M129"/>
  <c r="M319"/>
  <c r="M724"/>
  <c r="M141"/>
  <c r="M691"/>
  <c r="M213"/>
  <c r="M429"/>
  <c r="M258"/>
  <c r="M113"/>
  <c r="M208"/>
  <c r="M683"/>
  <c r="M576"/>
  <c r="M175"/>
  <c r="M586"/>
  <c r="M496"/>
  <c r="M284"/>
  <c r="M728"/>
  <c r="M56"/>
  <c r="M333"/>
  <c r="M580"/>
  <c r="M15"/>
  <c r="M171"/>
  <c r="M290"/>
  <c r="M181"/>
  <c r="M443"/>
  <c r="M278"/>
  <c r="M685"/>
  <c r="H485"/>
  <c r="M509"/>
  <c r="M366"/>
  <c r="M574"/>
  <c r="M199"/>
  <c r="M280"/>
  <c r="M221"/>
  <c r="M320"/>
  <c r="M371"/>
  <c r="M617"/>
  <c r="M323"/>
  <c r="M609"/>
  <c r="M385"/>
  <c r="M578"/>
  <c r="M591"/>
  <c r="M271"/>
  <c r="M214"/>
  <c r="M66"/>
  <c r="M89"/>
  <c r="M86"/>
  <c r="M547"/>
  <c r="M309"/>
  <c r="M463"/>
  <c r="M143"/>
  <c r="M217"/>
  <c r="M318"/>
  <c r="M699"/>
  <c r="M468"/>
  <c r="M103"/>
  <c r="M87"/>
  <c r="M59"/>
  <c r="M615"/>
  <c r="M444"/>
  <c r="M726"/>
  <c r="M276"/>
  <c r="K629"/>
  <c r="M644"/>
  <c r="M92"/>
  <c r="M198"/>
  <c r="M519"/>
  <c r="M567"/>
  <c r="M619"/>
  <c r="M91"/>
  <c r="M364"/>
  <c r="M604"/>
  <c r="I521"/>
  <c r="M184"/>
  <c r="M681"/>
  <c r="M627"/>
  <c r="M719"/>
  <c r="M485"/>
  <c r="E737"/>
  <c r="M64"/>
  <c r="I629"/>
  <c r="M242"/>
  <c r="M152"/>
  <c r="I665"/>
  <c r="M382"/>
  <c r="M69"/>
  <c r="M568"/>
  <c r="M263"/>
  <c r="M70"/>
  <c r="M428"/>
  <c r="M356"/>
  <c r="M281"/>
  <c r="M109"/>
  <c r="M735"/>
  <c r="J593"/>
  <c r="M298"/>
  <c r="M177"/>
  <c r="M405"/>
  <c r="M57"/>
  <c r="M99"/>
  <c r="M545"/>
  <c r="G629"/>
  <c r="M169"/>
  <c r="M558"/>
  <c r="M334"/>
  <c r="M431"/>
  <c r="M370"/>
  <c r="M653"/>
  <c r="H521"/>
  <c r="M695"/>
  <c r="M145"/>
  <c r="M139"/>
  <c r="M369"/>
  <c r="G521"/>
  <c r="M611"/>
  <c r="M112"/>
  <c r="M206"/>
  <c r="M286"/>
  <c r="M384"/>
  <c r="M660"/>
  <c r="M183"/>
  <c r="M197"/>
  <c r="M367"/>
  <c r="M402"/>
  <c r="M167"/>
  <c r="M149"/>
  <c r="E701"/>
  <c r="M240"/>
  <c r="M126"/>
  <c r="M543"/>
  <c r="M573"/>
  <c r="M18"/>
  <c r="M680"/>
  <c r="M247"/>
  <c r="M736"/>
  <c r="M110"/>
  <c r="M546"/>
  <c r="M641"/>
  <c r="M354"/>
  <c r="M345"/>
  <c r="M650"/>
  <c r="M140"/>
  <c r="M476"/>
  <c r="M220"/>
  <c r="M605"/>
  <c r="M592"/>
  <c r="M404"/>
  <c r="M285"/>
  <c r="K485"/>
  <c r="M625"/>
  <c r="M67"/>
  <c r="M511"/>
  <c r="M549"/>
  <c r="M373"/>
  <c r="H665"/>
  <c r="M362"/>
  <c r="M575"/>
  <c r="M55"/>
  <c r="M78"/>
  <c r="M49"/>
  <c r="M652"/>
  <c r="M203"/>
  <c r="M238"/>
  <c r="J521"/>
  <c r="J737"/>
  <c r="M328"/>
  <c r="M665"/>
  <c r="M246"/>
  <c r="M720"/>
  <c r="H593"/>
  <c r="M188"/>
  <c r="M481"/>
  <c r="M620"/>
  <c r="M536"/>
  <c r="I20"/>
  <c r="M336"/>
  <c r="M180"/>
  <c r="M14"/>
  <c r="M209"/>
  <c r="E629"/>
  <c r="M348"/>
  <c r="M516"/>
  <c r="M368"/>
  <c r="M548"/>
  <c r="M325"/>
  <c r="M621"/>
  <c r="M256"/>
  <c r="M65"/>
  <c r="M104"/>
  <c r="M297"/>
  <c r="I701"/>
  <c r="M608"/>
  <c r="M62"/>
  <c r="M50"/>
  <c r="M225"/>
  <c r="M506"/>
  <c r="M531"/>
  <c r="G737"/>
  <c r="M682"/>
  <c r="M114"/>
  <c r="M474"/>
  <c r="M462"/>
  <c r="M424"/>
  <c r="M72"/>
  <c r="M115"/>
  <c r="M647"/>
  <c r="M355"/>
  <c r="M469"/>
  <c r="M324"/>
  <c r="M582"/>
  <c r="M218"/>
  <c r="M556"/>
  <c r="M349"/>
  <c r="M731"/>
  <c r="M108"/>
  <c r="M438"/>
  <c r="M293"/>
  <c r="M588"/>
  <c r="M684"/>
  <c r="M570"/>
  <c r="M387"/>
  <c r="M166"/>
  <c r="M664"/>
  <c r="M435"/>
  <c r="M106"/>
  <c r="M261"/>
  <c r="M583"/>
  <c r="M164"/>
  <c r="M372"/>
  <c r="M659"/>
  <c r="M661"/>
  <c r="M88"/>
  <c r="M500"/>
  <c r="M510"/>
  <c r="M237"/>
  <c r="M90"/>
  <c r="M610"/>
  <c r="M236"/>
  <c r="G593"/>
  <c r="M645"/>
  <c r="M409"/>
  <c r="K737"/>
  <c r="M733"/>
  <c r="H701"/>
  <c r="M715"/>
  <c r="M260"/>
  <c r="M551"/>
  <c r="M456"/>
  <c r="M687"/>
  <c r="F737"/>
  <c r="M68"/>
  <c r="M391"/>
  <c r="M534"/>
  <c r="M163"/>
  <c r="M252"/>
  <c r="M503"/>
  <c r="M441"/>
  <c r="M257"/>
  <c r="M173"/>
  <c r="M700"/>
  <c r="M465"/>
  <c r="M131"/>
  <c r="M475"/>
  <c r="M329"/>
  <c r="M477"/>
  <c r="M579"/>
  <c r="M148"/>
  <c r="M397"/>
  <c r="M694"/>
  <c r="M538"/>
  <c r="M245"/>
  <c r="M390"/>
  <c r="M541"/>
  <c r="M352"/>
  <c r="M162"/>
  <c r="M467"/>
  <c r="M94"/>
  <c r="M732"/>
  <c r="M504"/>
  <c r="M721"/>
  <c r="M12"/>
  <c r="M77"/>
  <c r="M244"/>
  <c r="F20"/>
  <c r="M425"/>
  <c r="M398"/>
  <c r="M521"/>
  <c r="M535"/>
  <c r="M383"/>
  <c r="M315"/>
  <c r="M701"/>
  <c r="M189"/>
  <c r="M289"/>
  <c r="M216"/>
  <c r="M501"/>
  <c r="M618"/>
  <c r="I485"/>
  <c r="M512"/>
  <c r="M168"/>
  <c r="M20"/>
  <c r="M101"/>
  <c r="E665"/>
  <c r="M98"/>
  <c r="M224"/>
  <c r="M550"/>
  <c r="M277"/>
  <c r="M461"/>
  <c r="M161"/>
  <c r="M361"/>
  <c r="M250"/>
  <c r="M123"/>
  <c r="E557"/>
  <c r="M312"/>
  <c r="M737"/>
  <c r="M662"/>
  <c r="M353"/>
  <c r="M275"/>
  <c r="M539"/>
  <c r="M100"/>
  <c r="M494"/>
  <c r="M310"/>
  <c r="M434"/>
  <c r="M292"/>
  <c r="M288"/>
  <c r="M347"/>
  <c r="M657"/>
  <c r="M273"/>
  <c r="M326"/>
  <c r="M440"/>
  <c r="M513"/>
  <c r="M19"/>
  <c r="M389"/>
  <c r="I557"/>
  <c r="M624"/>
  <c r="M466"/>
  <c r="M445"/>
  <c r="E521"/>
  <c r="M439"/>
  <c r="M590"/>
  <c r="M394"/>
  <c r="M147"/>
  <c r="J485"/>
  <c r="M393"/>
  <c r="M690"/>
  <c r="G20"/>
  <c r="M53"/>
  <c r="H737"/>
  <c r="E593"/>
  <c r="M727"/>
  <c r="M458"/>
  <c r="M738"/>
  <c r="M165"/>
  <c r="M480"/>
  <c r="M497"/>
  <c r="M408"/>
  <c r="K665"/>
  <c r="M540"/>
  <c r="M400"/>
  <c r="M628"/>
  <c r="M498"/>
  <c r="M587"/>
  <c r="M395"/>
  <c r="K20"/>
  <c r="M73"/>
  <c r="M291"/>
  <c r="M63"/>
  <c r="M144"/>
  <c r="M577"/>
  <c r="M473"/>
  <c r="M649"/>
  <c r="M137"/>
  <c r="M54"/>
  <c r="M420"/>
  <c r="M679"/>
  <c r="M537"/>
  <c r="M612"/>
  <c r="M552"/>
  <c r="K701"/>
  <c r="M697"/>
  <c r="M651"/>
  <c r="M321"/>
  <c r="M138"/>
  <c r="M241"/>
  <c r="M95"/>
  <c r="M655"/>
  <c r="M283"/>
  <c r="M300"/>
  <c r="M127"/>
  <c r="M514"/>
  <c r="M471"/>
  <c r="M172"/>
  <c r="M484"/>
  <c r="M178"/>
  <c r="M93"/>
  <c r="F665"/>
  <c r="M254"/>
  <c r="E485"/>
  <c r="M678"/>
  <c r="M437"/>
  <c r="M52"/>
  <c r="M142"/>
  <c r="M185"/>
  <c r="M472"/>
  <c r="M211"/>
  <c r="M716"/>
  <c r="M135"/>
  <c r="M308"/>
  <c r="M282"/>
  <c r="M464"/>
  <c r="M423"/>
  <c r="M210"/>
  <c r="M295"/>
  <c r="M205"/>
  <c r="M553"/>
  <c r="M396"/>
  <c r="M432"/>
  <c r="G701"/>
  <c r="G485"/>
  <c r="M626"/>
  <c r="M613"/>
  <c r="M686"/>
  <c r="M335"/>
  <c r="K521"/>
  <c r="M542"/>
  <c r="M243"/>
  <c r="M204"/>
  <c r="M150"/>
  <c r="M518"/>
  <c r="M296"/>
  <c r="M71"/>
  <c r="M426"/>
  <c r="H557"/>
  <c r="M702"/>
  <c r="F593"/>
  <c r="M186"/>
  <c r="M585"/>
  <c r="M322"/>
  <c r="M594"/>
  <c r="M235"/>
  <c r="J701"/>
  <c r="M688"/>
  <c r="M327"/>
  <c r="M287"/>
  <c r="G557"/>
  <c r="M460"/>
  <c r="M187"/>
  <c r="J665"/>
  <c r="M176"/>
  <c r="M174"/>
  <c r="M422"/>
  <c r="M234"/>
  <c r="M365"/>
  <c r="M294"/>
  <c r="M359"/>
  <c r="J629"/>
  <c r="M314"/>
  <c r="M134"/>
  <c r="M249"/>
  <c r="M97"/>
  <c r="M606"/>
  <c r="M533"/>
  <c r="M128"/>
  <c r="M448"/>
  <c r="M274"/>
  <c r="I737"/>
  <c r="M403"/>
  <c r="M656"/>
  <c r="M226"/>
  <c r="M363"/>
  <c r="M689"/>
  <c r="M502"/>
  <c r="M419"/>
  <c r="M447"/>
  <c r="M61"/>
  <c r="J20"/>
  <c r="M350"/>
  <c r="I593"/>
  <c r="M299"/>
  <c r="M696"/>
  <c r="E20"/>
  <c r="H450" l="1"/>
  <c r="E19" i="7" s="1"/>
  <c r="H452" i="4"/>
  <c r="E65" i="7" s="1"/>
  <c r="H451" i="4"/>
  <c r="E42" i="7" s="1"/>
  <c r="I451" i="4"/>
  <c r="F42" i="7" s="1"/>
  <c r="I452" i="4"/>
  <c r="F65" i="7" s="1"/>
  <c r="I450" i="4"/>
  <c r="F19" i="7" s="1"/>
  <c r="E452" i="4"/>
  <c r="B65" i="7" s="1"/>
  <c r="E450" i="4"/>
  <c r="B19" i="7" s="1"/>
  <c r="E451" i="4"/>
  <c r="B42" i="7" s="1"/>
  <c r="J451" i="4"/>
  <c r="G42" i="7" s="1"/>
  <c r="J450" i="4"/>
  <c r="G19" i="7" s="1"/>
  <c r="J452" i="4"/>
  <c r="G65" i="7" s="1"/>
  <c r="F452" i="4"/>
  <c r="C65" i="7" s="1"/>
  <c r="F451" i="4"/>
  <c r="C42" i="7" s="1"/>
  <c r="F450" i="4"/>
  <c r="C19" i="7" s="1"/>
  <c r="K450" i="4"/>
  <c r="H19" i="7" s="1"/>
  <c r="K451" i="4"/>
  <c r="H42" i="7" s="1"/>
  <c r="K452" i="4"/>
  <c r="H65" i="7" s="1"/>
  <c r="G452" i="4"/>
  <c r="D65" i="7" s="1"/>
  <c r="G450" i="4"/>
  <c r="D19" i="7" s="1"/>
  <c r="G451" i="4"/>
  <c r="D42" i="7" s="1"/>
  <c r="C667" i="4"/>
  <c r="C595"/>
  <c r="C523"/>
  <c r="C703"/>
  <c r="C559"/>
  <c r="C631"/>
  <c r="C739"/>
  <c r="M452"/>
  <c r="J65" i="7" s="1"/>
  <c r="M451" i="4"/>
  <c r="J42" i="7" s="1"/>
  <c r="M450" i="4"/>
  <c r="J19" i="7" s="1"/>
  <c r="M487" i="4"/>
  <c r="J20" i="7" s="1"/>
  <c r="M488" i="4"/>
  <c r="J43" i="7" s="1"/>
  <c r="M489" i="4"/>
  <c r="J66" i="7" s="1"/>
  <c r="M267" i="4"/>
  <c r="J60" i="7" s="1"/>
  <c r="M266" i="4"/>
  <c r="J37" i="7" s="1"/>
  <c r="M265" i="4"/>
  <c r="J14" i="7" s="1"/>
  <c r="M230" i="4"/>
  <c r="J59" i="7" s="1"/>
  <c r="M229" i="4"/>
  <c r="J36" i="7" s="1"/>
  <c r="M228" i="4"/>
  <c r="J13" i="7" s="1"/>
  <c r="M378" i="4"/>
  <c r="J63" i="7" s="1"/>
  <c r="M377" i="4"/>
  <c r="J40" i="7" s="1"/>
  <c r="M376" i="4"/>
  <c r="J17" i="7" s="1"/>
  <c r="M304" i="4"/>
  <c r="J61" i="7" s="1"/>
  <c r="M302" i="4"/>
  <c r="J15" i="7" s="1"/>
  <c r="M303" i="4"/>
  <c r="J38" i="7" s="1"/>
  <c r="M192" i="4"/>
  <c r="J35" i="7" s="1"/>
  <c r="M193" i="4"/>
  <c r="J58" i="7" s="1"/>
  <c r="M191" i="4"/>
  <c r="J12" i="7" s="1"/>
  <c r="M119" i="4"/>
  <c r="J56" i="7" s="1"/>
  <c r="M118" i="4"/>
  <c r="J33" i="7" s="1"/>
  <c r="M117" i="4"/>
  <c r="J10" i="7" s="1"/>
  <c r="M415" i="4"/>
  <c r="J64" i="7" s="1"/>
  <c r="M414" i="4"/>
  <c r="J41" i="7" s="1"/>
  <c r="M413" i="4"/>
  <c r="J18" i="7" s="1"/>
  <c r="M341" i="4"/>
  <c r="J62" i="7" s="1"/>
  <c r="M340" i="4"/>
  <c r="J39" i="7" s="1"/>
  <c r="M339" i="4"/>
  <c r="J16" i="7" s="1"/>
  <c r="M154" i="4"/>
  <c r="J11" i="7" s="1"/>
  <c r="M156" i="4"/>
  <c r="J57" i="7" s="1"/>
  <c r="M155" i="4"/>
  <c r="J34" i="7" s="1"/>
  <c r="M82" i="4"/>
  <c r="J55" i="7" s="1"/>
  <c r="M81" i="4"/>
  <c r="J32" i="7" s="1"/>
  <c r="M80" i="4"/>
  <c r="J9" i="7" s="1"/>
  <c r="O11" i="4"/>
  <c r="C22"/>
  <c r="B404" i="1"/>
  <c r="B476"/>
  <c r="B260"/>
  <c r="B140"/>
  <c r="B692"/>
  <c r="B116"/>
  <c r="A45"/>
  <c r="B644"/>
  <c r="B620"/>
  <c r="B284"/>
  <c r="B764"/>
  <c r="B45"/>
  <c r="B716"/>
  <c r="B548"/>
  <c r="B572"/>
  <c r="B596"/>
  <c r="B68"/>
  <c r="B356"/>
  <c r="B741"/>
  <c r="B668"/>
  <c r="B213"/>
  <c r="B501"/>
  <c r="B332"/>
  <c r="B188"/>
  <c r="B524"/>
  <c r="B93"/>
  <c r="B380"/>
  <c r="B236"/>
  <c r="B309"/>
  <c r="B452"/>
  <c r="B429"/>
  <c r="B164"/>
  <c r="N301" i="4"/>
  <c r="N79"/>
  <c r="N227"/>
  <c r="N412"/>
  <c r="I486"/>
  <c r="L486"/>
  <c r="N338"/>
  <c r="N375"/>
  <c r="G486"/>
  <c r="N153"/>
  <c r="K486"/>
  <c r="N264"/>
  <c r="N190"/>
  <c r="F486"/>
  <c r="J486"/>
  <c r="H486"/>
  <c r="N449"/>
  <c r="N486"/>
  <c r="N523"/>
  <c r="N116"/>
  <c r="E486"/>
  <c r="N410"/>
  <c r="N540"/>
  <c r="N185"/>
  <c r="N551"/>
  <c r="J630"/>
  <c r="N18"/>
  <c r="N578"/>
  <c r="N594"/>
  <c r="N324"/>
  <c r="N141"/>
  <c r="N447"/>
  <c r="N179"/>
  <c r="N55"/>
  <c r="N557"/>
  <c r="N353"/>
  <c r="N725"/>
  <c r="N544"/>
  <c r="N518"/>
  <c r="N473"/>
  <c r="N495"/>
  <c r="N16"/>
  <c r="N627"/>
  <c r="N112"/>
  <c r="N461"/>
  <c r="N581"/>
  <c r="N620"/>
  <c r="N365"/>
  <c r="N728"/>
  <c r="I738"/>
  <c r="N296"/>
  <c r="N545"/>
  <c r="N514"/>
  <c r="N105"/>
  <c r="K666"/>
  <c r="L702"/>
  <c r="N648"/>
  <c r="N460"/>
  <c r="N697"/>
  <c r="N481"/>
  <c r="N368"/>
  <c r="N667"/>
  <c r="N100"/>
  <c r="N173"/>
  <c r="N646"/>
  <c r="N403"/>
  <c r="N200"/>
  <c r="N519"/>
  <c r="N325"/>
  <c r="N692"/>
  <c r="N394"/>
  <c r="I630"/>
  <c r="N395"/>
  <c r="N331"/>
  <c r="N349"/>
  <c r="N236"/>
  <c r="N280"/>
  <c r="N397"/>
  <c r="N624"/>
  <c r="N362"/>
  <c r="N510"/>
  <c r="N347"/>
  <c r="N571"/>
  <c r="N662"/>
  <c r="N351"/>
  <c r="N115"/>
  <c r="N110"/>
  <c r="N17"/>
  <c r="N310"/>
  <c r="N584"/>
  <c r="N405"/>
  <c r="N428"/>
  <c r="N641"/>
  <c r="G702"/>
  <c r="N645"/>
  <c r="N421"/>
  <c r="N723"/>
  <c r="N476"/>
  <c r="N589"/>
  <c r="N590"/>
  <c r="H522"/>
  <c r="N579"/>
  <c r="L666"/>
  <c r="N616"/>
  <c r="N223"/>
  <c r="N684"/>
  <c r="N328"/>
  <c r="N539"/>
  <c r="N245"/>
  <c r="N493"/>
  <c r="N257"/>
  <c r="N136"/>
  <c r="N437"/>
  <c r="N406"/>
  <c r="N258"/>
  <c r="N96"/>
  <c r="N425"/>
  <c r="H666"/>
  <c r="N76"/>
  <c r="N143"/>
  <c r="N568"/>
  <c r="N113"/>
  <c r="N318"/>
  <c r="E630"/>
  <c r="N188"/>
  <c r="N477"/>
  <c r="N474"/>
  <c r="N329"/>
  <c r="N498"/>
  <c r="N480"/>
  <c r="N311"/>
  <c r="N419"/>
  <c r="N204"/>
  <c r="F666"/>
  <c r="N279"/>
  <c r="N730"/>
  <c r="N65"/>
  <c r="N685"/>
  <c r="N509"/>
  <c r="N197"/>
  <c r="N552"/>
  <c r="N456"/>
  <c r="K558"/>
  <c r="N286"/>
  <c r="N398"/>
  <c r="N727"/>
  <c r="N20"/>
  <c r="N222"/>
  <c r="K630"/>
  <c r="N607"/>
  <c r="N614"/>
  <c r="N726"/>
  <c r="N404"/>
  <c r="N513"/>
  <c r="N374"/>
  <c r="N168"/>
  <c r="N553"/>
  <c r="N701"/>
  <c r="N423"/>
  <c r="N75"/>
  <c r="L630"/>
  <c r="N21"/>
  <c r="N656"/>
  <c r="N207"/>
  <c r="N262"/>
  <c r="L21"/>
  <c r="N63"/>
  <c r="N218"/>
  <c r="N128"/>
  <c r="N521"/>
  <c r="N426"/>
  <c r="N70"/>
  <c r="N515"/>
  <c r="N622"/>
  <c r="N248"/>
  <c r="N133"/>
  <c r="N658"/>
  <c r="N234"/>
  <c r="K594"/>
  <c r="G630"/>
  <c r="N389"/>
  <c r="N400"/>
  <c r="N588"/>
  <c r="N12"/>
  <c r="N278"/>
  <c r="N516"/>
  <c r="N612"/>
  <c r="N98"/>
  <c r="L738"/>
  <c r="N517"/>
  <c r="N538"/>
  <c r="N446"/>
  <c r="N690"/>
  <c r="N666"/>
  <c r="N126"/>
  <c r="J738"/>
  <c r="N582"/>
  <c r="N102"/>
  <c r="N189"/>
  <c r="N738"/>
  <c r="N501"/>
  <c r="N289"/>
  <c r="N617"/>
  <c r="N282"/>
  <c r="N430"/>
  <c r="N287"/>
  <c r="N237"/>
  <c r="N72"/>
  <c r="N66"/>
  <c r="N316"/>
  <c r="N77"/>
  <c r="N308"/>
  <c r="N94"/>
  <c r="N220"/>
  <c r="N127"/>
  <c r="N263"/>
  <c r="N629"/>
  <c r="N392"/>
  <c r="N733"/>
  <c r="N345"/>
  <c r="N559"/>
  <c r="N431"/>
  <c r="N427"/>
  <c r="N215"/>
  <c r="N483"/>
  <c r="N558"/>
  <c r="N170"/>
  <c r="N693"/>
  <c r="N314"/>
  <c r="N364"/>
  <c r="N114"/>
  <c r="N659"/>
  <c r="N531"/>
  <c r="N315"/>
  <c r="N183"/>
  <c r="N522"/>
  <c r="N202"/>
  <c r="N694"/>
  <c r="N254"/>
  <c r="E738"/>
  <c r="N609"/>
  <c r="N323"/>
  <c r="I666"/>
  <c r="N736"/>
  <c r="N664"/>
  <c r="N680"/>
  <c r="N511"/>
  <c r="N292"/>
  <c r="N332"/>
  <c r="N352"/>
  <c r="E558"/>
  <c r="N689"/>
  <c r="N106"/>
  <c r="N391"/>
  <c r="N439"/>
  <c r="N591"/>
  <c r="N130"/>
  <c r="N688"/>
  <c r="F702"/>
  <c r="N577"/>
  <c r="N457"/>
  <c r="N86"/>
  <c r="N336"/>
  <c r="N445"/>
  <c r="N657"/>
  <c r="L594"/>
  <c r="N534"/>
  <c r="N337"/>
  <c r="N678"/>
  <c r="N649"/>
  <c r="N471"/>
  <c r="E594"/>
  <c r="N650"/>
  <c r="N554"/>
  <c r="N647"/>
  <c r="J21"/>
  <c r="N687"/>
  <c r="N422"/>
  <c r="N369"/>
  <c r="N532"/>
  <c r="N54"/>
  <c r="N13"/>
  <c r="N699"/>
  <c r="N291"/>
  <c r="N300"/>
  <c r="N703"/>
  <c r="N436"/>
  <c r="N585"/>
  <c r="N288"/>
  <c r="J522"/>
  <c r="N274"/>
  <c r="N569"/>
  <c r="N555"/>
  <c r="N335"/>
  <c r="N152"/>
  <c r="N537"/>
  <c r="N433"/>
  <c r="N459"/>
  <c r="N60"/>
  <c r="N101"/>
  <c r="N93"/>
  <c r="N610"/>
  <c r="N506"/>
  <c r="N246"/>
  <c r="N608"/>
  <c r="N651"/>
  <c r="N166"/>
  <c r="J666"/>
  <c r="F738"/>
  <c r="N683"/>
  <c r="N592"/>
  <c r="F594"/>
  <c r="N199"/>
  <c r="N440"/>
  <c r="N125"/>
  <c r="N463"/>
  <c r="N442"/>
  <c r="N499"/>
  <c r="N103"/>
  <c r="N393"/>
  <c r="N235"/>
  <c r="N290"/>
  <c r="M21"/>
  <c r="N160"/>
  <c r="N162"/>
  <c r="K21"/>
  <c r="N611"/>
  <c r="N399"/>
  <c r="J702"/>
  <c r="N357"/>
  <c r="N363"/>
  <c r="N172"/>
  <c r="N313"/>
  <c r="K702"/>
  <c r="N276"/>
  <c r="N180"/>
  <c r="N109"/>
  <c r="N74"/>
  <c r="J558"/>
  <c r="N134"/>
  <c r="N321"/>
  <c r="N619"/>
  <c r="N272"/>
  <c r="N299"/>
  <c r="N576"/>
  <c r="N203"/>
  <c r="N92"/>
  <c r="N250"/>
  <c r="F522"/>
  <c r="N213"/>
  <c r="N174"/>
  <c r="N700"/>
  <c r="N408"/>
  <c r="N682"/>
  <c r="F630"/>
  <c r="N87"/>
  <c r="N716"/>
  <c r="N396"/>
  <c r="N735"/>
  <c r="N184"/>
  <c r="N715"/>
  <c r="N73"/>
  <c r="N277"/>
  <c r="N548"/>
  <c r="N322"/>
  <c r="N681"/>
  <c r="N583"/>
  <c r="N420"/>
  <c r="N530"/>
  <c r="N131"/>
  <c r="N508"/>
  <c r="N366"/>
  <c r="N359"/>
  <c r="N724"/>
  <c r="N64"/>
  <c r="G594"/>
  <c r="N142"/>
  <c r="N717"/>
  <c r="N211"/>
  <c r="N550"/>
  <c r="N51"/>
  <c r="N574"/>
  <c r="N19"/>
  <c r="N467"/>
  <c r="N386"/>
  <c r="N62"/>
  <c r="N271"/>
  <c r="N367"/>
  <c r="N56"/>
  <c r="N319"/>
  <c r="N260"/>
  <c r="N164"/>
  <c r="N593"/>
  <c r="N469"/>
  <c r="N385"/>
  <c r="N161"/>
  <c r="N503"/>
  <c r="N14"/>
  <c r="N348"/>
  <c r="N123"/>
  <c r="N424"/>
  <c r="N504"/>
  <c r="N151"/>
  <c r="N494"/>
  <c r="N206"/>
  <c r="N209"/>
  <c r="N124"/>
  <c r="N283"/>
  <c r="N129"/>
  <c r="N175"/>
  <c r="N390"/>
  <c r="N67"/>
  <c r="N360"/>
  <c r="N356"/>
  <c r="N698"/>
  <c r="N401"/>
  <c r="N429"/>
  <c r="N68"/>
  <c r="N432"/>
  <c r="N475"/>
  <c r="N186"/>
  <c r="N99"/>
  <c r="N243"/>
  <c r="N652"/>
  <c r="N177"/>
  <c r="N212"/>
  <c r="N165"/>
  <c r="N253"/>
  <c r="N150"/>
  <c r="N642"/>
  <c r="N104"/>
  <c r="N57"/>
  <c r="N249"/>
  <c r="N198"/>
  <c r="N556"/>
  <c r="N721"/>
  <c r="N239"/>
  <c r="K738"/>
  <c r="N464"/>
  <c r="N549"/>
  <c r="N176"/>
  <c r="I594"/>
  <c r="J594"/>
  <c r="G738"/>
  <c r="N623"/>
  <c r="N644"/>
  <c r="N686"/>
  <c r="N58"/>
  <c r="N547"/>
  <c r="E21"/>
  <c r="N205"/>
  <c r="N294"/>
  <c r="N187"/>
  <c r="N216"/>
  <c r="G522"/>
  <c r="N737"/>
  <c r="N144"/>
  <c r="H738"/>
  <c r="N570"/>
  <c r="N628"/>
  <c r="N718"/>
  <c r="N732"/>
  <c r="N330"/>
  <c r="N247"/>
  <c r="N295"/>
  <c r="N178"/>
  <c r="N225"/>
  <c r="N217"/>
  <c r="N171"/>
  <c r="N169"/>
  <c r="N145"/>
  <c r="N78"/>
  <c r="N407"/>
  <c r="N370"/>
  <c r="E666"/>
  <c r="N182"/>
  <c r="N485"/>
  <c r="N138"/>
  <c r="N575"/>
  <c r="F21"/>
  <c r="N441"/>
  <c r="E522"/>
  <c r="N631"/>
  <c r="N293"/>
  <c r="N654"/>
  <c r="N615"/>
  <c r="G558"/>
  <c r="N317"/>
  <c r="N238"/>
  <c r="N660"/>
  <c r="G21"/>
  <c r="N320"/>
  <c r="E702"/>
  <c r="N661"/>
  <c r="N90"/>
  <c r="N91"/>
  <c r="N327"/>
  <c r="N482"/>
  <c r="N478"/>
  <c r="N88"/>
  <c r="N613"/>
  <c r="N358"/>
  <c r="N241"/>
  <c r="N679"/>
  <c r="N497"/>
  <c r="N720"/>
  <c r="N224"/>
  <c r="N95"/>
  <c r="N604"/>
  <c r="N15"/>
  <c r="N543"/>
  <c r="N50"/>
  <c r="H630"/>
  <c r="N108"/>
  <c r="N695"/>
  <c r="N402"/>
  <c r="H558"/>
  <c r="N49"/>
  <c r="N219"/>
  <c r="N275"/>
  <c r="N350"/>
  <c r="N22"/>
  <c r="N729"/>
  <c r="N135"/>
  <c r="N284"/>
  <c r="N181"/>
  <c r="N297"/>
  <c r="N298"/>
  <c r="N595"/>
  <c r="N468"/>
  <c r="N653"/>
  <c r="N520"/>
  <c r="N435"/>
  <c r="N434"/>
  <c r="N244"/>
  <c r="I21"/>
  <c r="N542"/>
  <c r="N586"/>
  <c r="I558"/>
  <c r="N148"/>
  <c r="N309"/>
  <c r="N472"/>
  <c r="N665"/>
  <c r="N373"/>
  <c r="N505"/>
  <c r="N382"/>
  <c r="N462"/>
  <c r="N618"/>
  <c r="N139"/>
  <c r="N71"/>
  <c r="N587"/>
  <c r="N59"/>
  <c r="G666"/>
  <c r="F558"/>
  <c r="N354"/>
  <c r="N731"/>
  <c r="N346"/>
  <c r="N536"/>
  <c r="N326"/>
  <c r="N696"/>
  <c r="N252"/>
  <c r="N372"/>
  <c r="N201"/>
  <c r="N448"/>
  <c r="N312"/>
  <c r="N580"/>
  <c r="N261"/>
  <c r="H702"/>
  <c r="K522"/>
  <c r="N630"/>
  <c r="N334"/>
  <c r="N663"/>
  <c r="N132"/>
  <c r="N251"/>
  <c r="N387"/>
  <c r="N572"/>
  <c r="N107"/>
  <c r="N146"/>
  <c r="N281"/>
  <c r="N409"/>
  <c r="L558"/>
  <c r="N643"/>
  <c r="N734"/>
  <c r="N355"/>
  <c r="N384"/>
  <c r="I522"/>
  <c r="N541"/>
  <c r="N61"/>
  <c r="N210"/>
  <c r="N333"/>
  <c r="N573"/>
  <c r="N140"/>
  <c r="N411"/>
  <c r="N444"/>
  <c r="N255"/>
  <c r="N371"/>
  <c r="I702"/>
  <c r="N242"/>
  <c r="N739"/>
  <c r="N111"/>
  <c r="N167"/>
  <c r="N512"/>
  <c r="N226"/>
  <c r="N621"/>
  <c r="N273"/>
  <c r="N626"/>
  <c r="N458"/>
  <c r="L522"/>
  <c r="N69"/>
  <c r="N285"/>
  <c r="N691"/>
  <c r="N500"/>
  <c r="N567"/>
  <c r="N443"/>
  <c r="N502"/>
  <c r="N470"/>
  <c r="N546"/>
  <c r="N606"/>
  <c r="N722"/>
  <c r="N438"/>
  <c r="N240"/>
  <c r="N221"/>
  <c r="N361"/>
  <c r="H594"/>
  <c r="N52"/>
  <c r="N702"/>
  <c r="N507"/>
  <c r="N466"/>
  <c r="N163"/>
  <c r="N496"/>
  <c r="N655"/>
  <c r="N259"/>
  <c r="N214"/>
  <c r="N53"/>
  <c r="N484"/>
  <c r="N137"/>
  <c r="N625"/>
  <c r="N89"/>
  <c r="N465"/>
  <c r="N256"/>
  <c r="N97"/>
  <c r="N383"/>
  <c r="N149"/>
  <c r="H21"/>
  <c r="N388"/>
  <c r="N208"/>
  <c r="N147"/>
  <c r="N719"/>
  <c r="N605"/>
  <c r="N533"/>
  <c r="N535"/>
  <c r="N479"/>
  <c r="J489" l="1"/>
  <c r="G66" i="7" s="1"/>
  <c r="J488" i="4"/>
  <c r="G43" i="7" s="1"/>
  <c r="J487" i="4"/>
  <c r="G20" i="7" s="1"/>
  <c r="F489" i="4"/>
  <c r="C66" i="7" s="1"/>
  <c r="F487" i="4"/>
  <c r="C20" i="7" s="1"/>
  <c r="F488" i="4"/>
  <c r="C43" i="7" s="1"/>
  <c r="K487" i="4"/>
  <c r="H20" i="7" s="1"/>
  <c r="K488" i="4"/>
  <c r="H43" i="7" s="1"/>
  <c r="K489" i="4"/>
  <c r="H66" i="7" s="1"/>
  <c r="G489" i="4"/>
  <c r="D66" i="7" s="1"/>
  <c r="G488" i="4"/>
  <c r="D43" i="7" s="1"/>
  <c r="G487" i="4"/>
  <c r="D20" i="7" s="1"/>
  <c r="L489" i="4"/>
  <c r="I66" i="7" s="1"/>
  <c r="L487" i="4"/>
  <c r="I20" i="7" s="1"/>
  <c r="L488" i="4"/>
  <c r="I43" i="7" s="1"/>
  <c r="H487" i="4"/>
  <c r="E20" i="7" s="1"/>
  <c r="H488" i="4"/>
  <c r="E43" i="7" s="1"/>
  <c r="H489" i="4"/>
  <c r="E66" i="7" s="1"/>
  <c r="I488" i="4"/>
  <c r="F43" i="7" s="1"/>
  <c r="I487" i="4"/>
  <c r="F20" i="7" s="1"/>
  <c r="I489" i="4"/>
  <c r="F66" i="7" s="1"/>
  <c r="E489" i="4"/>
  <c r="B66" i="7" s="1"/>
  <c r="E487" i="4"/>
  <c r="B20" i="7" s="1"/>
  <c r="E488" i="4"/>
  <c r="B43" i="7" s="1"/>
  <c r="C704" i="4"/>
  <c r="C560"/>
  <c r="C668"/>
  <c r="C632"/>
  <c r="C596"/>
  <c r="C740"/>
  <c r="N525"/>
  <c r="K44" i="7" s="1"/>
  <c r="N526" i="4"/>
  <c r="K67" i="7" s="1"/>
  <c r="N524" i="4"/>
  <c r="K21" i="7" s="1"/>
  <c r="N378" i="4"/>
  <c r="K63" i="7" s="1"/>
  <c r="N377" i="4"/>
  <c r="K40" i="7" s="1"/>
  <c r="N376" i="4"/>
  <c r="K17" i="7" s="1"/>
  <c r="N191" i="4"/>
  <c r="K12" i="7" s="1"/>
  <c r="N193" i="4"/>
  <c r="K58" i="7" s="1"/>
  <c r="N192" i="4"/>
  <c r="K35" i="7" s="1"/>
  <c r="N414" i="4"/>
  <c r="K41" i="7" s="1"/>
  <c r="N415" i="4"/>
  <c r="K64" i="7" s="1"/>
  <c r="N413" i="4"/>
  <c r="K18" i="7" s="1"/>
  <c r="N267" i="4"/>
  <c r="K60" i="7" s="1"/>
  <c r="N266" i="4"/>
  <c r="K37" i="7" s="1"/>
  <c r="N265" i="4"/>
  <c r="K14" i="7" s="1"/>
  <c r="N156" i="4"/>
  <c r="K57" i="7" s="1"/>
  <c r="N154" i="4"/>
  <c r="K11" i="7" s="1"/>
  <c r="N155" i="4"/>
  <c r="K34" i="7" s="1"/>
  <c r="N450" i="4"/>
  <c r="K19" i="7" s="1"/>
  <c r="N452" i="4"/>
  <c r="K65" i="7" s="1"/>
  <c r="N451" i="4"/>
  <c r="K42" i="7" s="1"/>
  <c r="N304" i="4"/>
  <c r="K61" i="7" s="1"/>
  <c r="N303" i="4"/>
  <c r="K38" i="7" s="1"/>
  <c r="N302" i="4"/>
  <c r="K15" i="7" s="1"/>
  <c r="N119" i="4"/>
  <c r="K56" i="7" s="1"/>
  <c r="N118" i="4"/>
  <c r="K33" i="7" s="1"/>
  <c r="N117" i="4"/>
  <c r="K10" i="7" s="1"/>
  <c r="N489" i="4"/>
  <c r="K66" i="7" s="1"/>
  <c r="N488" i="4"/>
  <c r="K43" i="7" s="1"/>
  <c r="N487" i="4"/>
  <c r="K20" i="7" s="1"/>
  <c r="N339" i="4"/>
  <c r="K16" i="7" s="1"/>
  <c r="N341" i="4"/>
  <c r="K62" i="7" s="1"/>
  <c r="N340" i="4"/>
  <c r="K39" i="7" s="1"/>
  <c r="N228" i="4"/>
  <c r="K13" i="7" s="1"/>
  <c r="N229" i="4"/>
  <c r="K36" i="7" s="1"/>
  <c r="N230" i="4"/>
  <c r="K59" i="7" s="1"/>
  <c r="N82" i="4"/>
  <c r="K55" i="7" s="1"/>
  <c r="N81" i="4"/>
  <c r="K32" i="7" s="1"/>
  <c r="N80" i="4"/>
  <c r="K9" i="7" s="1"/>
  <c r="P11" i="4"/>
  <c r="C23"/>
  <c r="B525" i="1"/>
  <c r="B357"/>
  <c r="B717"/>
  <c r="B165"/>
  <c r="B69"/>
  <c r="B621"/>
  <c r="B477"/>
  <c r="B333"/>
  <c r="B742"/>
  <c r="B453"/>
  <c r="B573"/>
  <c r="B141"/>
  <c r="B310"/>
  <c r="B94"/>
  <c r="B189"/>
  <c r="B502"/>
  <c r="B669"/>
  <c r="B549"/>
  <c r="B46"/>
  <c r="B381"/>
  <c r="B214"/>
  <c r="A46"/>
  <c r="B430"/>
  <c r="B237"/>
  <c r="B597"/>
  <c r="B765"/>
  <c r="B285"/>
  <c r="B645"/>
  <c r="B117"/>
  <c r="B693"/>
  <c r="B261"/>
  <c r="B405"/>
  <c r="L523" i="4"/>
  <c r="O264"/>
  <c r="O227"/>
  <c r="O375"/>
  <c r="O449"/>
  <c r="F523"/>
  <c r="I523"/>
  <c r="O153"/>
  <c r="O190"/>
  <c r="O560"/>
  <c r="K523"/>
  <c r="O79"/>
  <c r="O301"/>
  <c r="O523"/>
  <c r="H523"/>
  <c r="M523"/>
  <c r="E523"/>
  <c r="G523"/>
  <c r="O116"/>
  <c r="O486"/>
  <c r="O412"/>
  <c r="O338"/>
  <c r="J523"/>
  <c r="O249"/>
  <c r="O616"/>
  <c r="O574"/>
  <c r="O570"/>
  <c r="G22"/>
  <c r="O389"/>
  <c r="O648"/>
  <c r="O522"/>
  <c r="O335"/>
  <c r="O203"/>
  <c r="O318"/>
  <c r="O470"/>
  <c r="O128"/>
  <c r="O729"/>
  <c r="O646"/>
  <c r="O654"/>
  <c r="O334"/>
  <c r="O53"/>
  <c r="O694"/>
  <c r="O90"/>
  <c r="O278"/>
  <c r="O735"/>
  <c r="O447"/>
  <c r="O281"/>
  <c r="O392"/>
  <c r="O257"/>
  <c r="O291"/>
  <c r="O299"/>
  <c r="O129"/>
  <c r="O716"/>
  <c r="O238"/>
  <c r="O332"/>
  <c r="O433"/>
  <c r="O680"/>
  <c r="O573"/>
  <c r="O50"/>
  <c r="O423"/>
  <c r="O485"/>
  <c r="O186"/>
  <c r="O512"/>
  <c r="O593"/>
  <c r="O500"/>
  <c r="O131"/>
  <c r="O690"/>
  <c r="O287"/>
  <c r="G703"/>
  <c r="O463"/>
  <c r="O558"/>
  <c r="O723"/>
  <c r="J631"/>
  <c r="O403"/>
  <c r="O94"/>
  <c r="O498"/>
  <c r="O408"/>
  <c r="K559"/>
  <c r="O148"/>
  <c r="O520"/>
  <c r="O173"/>
  <c r="O422"/>
  <c r="O662"/>
  <c r="O62"/>
  <c r="O623"/>
  <c r="O139"/>
  <c r="O697"/>
  <c r="O263"/>
  <c r="O472"/>
  <c r="O655"/>
  <c r="O140"/>
  <c r="O613"/>
  <c r="O336"/>
  <c r="O388"/>
  <c r="O202"/>
  <c r="O180"/>
  <c r="O17"/>
  <c r="M595"/>
  <c r="O319"/>
  <c r="O568"/>
  <c r="O579"/>
  <c r="O100"/>
  <c r="O733"/>
  <c r="O215"/>
  <c r="O474"/>
  <c r="O113"/>
  <c r="O578"/>
  <c r="O426"/>
  <c r="O604"/>
  <c r="O591"/>
  <c r="O107"/>
  <c r="O98"/>
  <c r="J559"/>
  <c r="O384"/>
  <c r="M667"/>
  <c r="O313"/>
  <c r="O435"/>
  <c r="O162"/>
  <c r="F667"/>
  <c r="O331"/>
  <c r="O725"/>
  <c r="O143"/>
  <c r="O432"/>
  <c r="O685"/>
  <c r="H703"/>
  <c r="O322"/>
  <c r="O22"/>
  <c r="O477"/>
  <c r="O402"/>
  <c r="O397"/>
  <c r="O740"/>
  <c r="O482"/>
  <c r="F739"/>
  <c r="O575"/>
  <c r="O547"/>
  <c r="O96"/>
  <c r="O289"/>
  <c r="O277"/>
  <c r="O687"/>
  <c r="O337"/>
  <c r="O106"/>
  <c r="E739"/>
  <c r="O197"/>
  <c r="O548"/>
  <c r="O611"/>
  <c r="O288"/>
  <c r="O622"/>
  <c r="O221"/>
  <c r="O251"/>
  <c r="O309"/>
  <c r="O724"/>
  <c r="O152"/>
  <c r="O223"/>
  <c r="O612"/>
  <c r="O668"/>
  <c r="O656"/>
  <c r="O216"/>
  <c r="O217"/>
  <c r="O177"/>
  <c r="O273"/>
  <c r="O473"/>
  <c r="G595"/>
  <c r="O652"/>
  <c r="O509"/>
  <c r="O557"/>
  <c r="O686"/>
  <c r="H559"/>
  <c r="O59"/>
  <c r="O400"/>
  <c r="O13"/>
  <c r="O213"/>
  <c r="O373"/>
  <c r="O539"/>
  <c r="O383"/>
  <c r="O592"/>
  <c r="O626"/>
  <c r="H22"/>
  <c r="E22"/>
  <c r="O308"/>
  <c r="O185"/>
  <c r="O329"/>
  <c r="O731"/>
  <c r="I559"/>
  <c r="O537"/>
  <c r="O184"/>
  <c r="O437"/>
  <c r="O246"/>
  <c r="O363"/>
  <c r="O58"/>
  <c r="O630"/>
  <c r="O235"/>
  <c r="O502"/>
  <c r="F559"/>
  <c r="O481"/>
  <c r="O328"/>
  <c r="O358"/>
  <c r="O69"/>
  <c r="O87"/>
  <c r="O398"/>
  <c r="O374"/>
  <c r="O460"/>
  <c r="O405"/>
  <c r="O292"/>
  <c r="O49"/>
  <c r="O594"/>
  <c r="O428"/>
  <c r="O689"/>
  <c r="O175"/>
  <c r="O554"/>
  <c r="O78"/>
  <c r="O92"/>
  <c r="O681"/>
  <c r="O282"/>
  <c r="O130"/>
  <c r="O15"/>
  <c r="I667"/>
  <c r="O469"/>
  <c r="O12"/>
  <c r="O572"/>
  <c r="O521"/>
  <c r="O111"/>
  <c r="O703"/>
  <c r="O538"/>
  <c r="O503"/>
  <c r="K595"/>
  <c r="O587"/>
  <c r="O146"/>
  <c r="O467"/>
  <c r="O178"/>
  <c r="O351"/>
  <c r="O394"/>
  <c r="O168"/>
  <c r="O214"/>
  <c r="O250"/>
  <c r="O368"/>
  <c r="O326"/>
  <c r="O571"/>
  <c r="H631"/>
  <c r="O441"/>
  <c r="O559"/>
  <c r="O483"/>
  <c r="I631"/>
  <c r="O476"/>
  <c r="O501"/>
  <c r="O104"/>
  <c r="O434"/>
  <c r="O95"/>
  <c r="O248"/>
  <c r="O256"/>
  <c r="O346"/>
  <c r="O310"/>
  <c r="O496"/>
  <c r="O666"/>
  <c r="O657"/>
  <c r="O721"/>
  <c r="O513"/>
  <c r="O150"/>
  <c r="O404"/>
  <c r="O205"/>
  <c r="O632"/>
  <c r="O621"/>
  <c r="O65"/>
  <c r="O549"/>
  <c r="O682"/>
  <c r="O411"/>
  <c r="O696"/>
  <c r="O161"/>
  <c r="M739"/>
  <c r="O350"/>
  <c r="O315"/>
  <c r="O515"/>
  <c r="O610"/>
  <c r="O242"/>
  <c r="M22"/>
  <c r="O321"/>
  <c r="O504"/>
  <c r="O545"/>
  <c r="O347"/>
  <c r="O74"/>
  <c r="O663"/>
  <c r="O678"/>
  <c r="E595"/>
  <c r="O457"/>
  <c r="O442"/>
  <c r="O552"/>
  <c r="O540"/>
  <c r="J595"/>
  <c r="O224"/>
  <c r="O544"/>
  <c r="O439"/>
  <c r="O330"/>
  <c r="I595"/>
  <c r="O459"/>
  <c r="O260"/>
  <c r="I739"/>
  <c r="O386"/>
  <c r="O239"/>
  <c r="O209"/>
  <c r="O258"/>
  <c r="O551"/>
  <c r="O252"/>
  <c r="O367"/>
  <c r="G667"/>
  <c r="O210"/>
  <c r="O642"/>
  <c r="O661"/>
  <c r="O692"/>
  <c r="O171"/>
  <c r="O728"/>
  <c r="O514"/>
  <c r="O624"/>
  <c r="O361"/>
  <c r="O200"/>
  <c r="M559"/>
  <c r="O61"/>
  <c r="O253"/>
  <c r="O617"/>
  <c r="O590"/>
  <c r="O475"/>
  <c r="O97"/>
  <c r="O187"/>
  <c r="O427"/>
  <c r="O464"/>
  <c r="O142"/>
  <c r="J739"/>
  <c r="O312"/>
  <c r="O137"/>
  <c r="O241"/>
  <c r="O55"/>
  <c r="O370"/>
  <c r="O179"/>
  <c r="O499"/>
  <c r="L739"/>
  <c r="O225"/>
  <c r="O609"/>
  <c r="O261"/>
  <c r="G739"/>
  <c r="J22"/>
  <c r="O188"/>
  <c r="O276"/>
  <c r="O732"/>
  <c r="O659"/>
  <c r="O280"/>
  <c r="O647"/>
  <c r="O149"/>
  <c r="O189"/>
  <c r="O311"/>
  <c r="O507"/>
  <c r="O660"/>
  <c r="O298"/>
  <c r="H667"/>
  <c r="O478"/>
  <c r="O141"/>
  <c r="O531"/>
  <c r="O399"/>
  <c r="O274"/>
  <c r="O535"/>
  <c r="O409"/>
  <c r="O285"/>
  <c r="O316"/>
  <c r="G559"/>
  <c r="O508"/>
  <c r="O135"/>
  <c r="O456"/>
  <c r="O352"/>
  <c r="O245"/>
  <c r="O719"/>
  <c r="O320"/>
  <c r="O144"/>
  <c r="O132"/>
  <c r="O484"/>
  <c r="O89"/>
  <c r="O430"/>
  <c r="O206"/>
  <c r="O722"/>
  <c r="O134"/>
  <c r="O218"/>
  <c r="O88"/>
  <c r="O362"/>
  <c r="O717"/>
  <c r="O589"/>
  <c r="O54"/>
  <c r="O620"/>
  <c r="O693"/>
  <c r="O372"/>
  <c r="O695"/>
  <c r="O401"/>
  <c r="O360"/>
  <c r="O542"/>
  <c r="O556"/>
  <c r="O536"/>
  <c r="O555"/>
  <c r="O353"/>
  <c r="O425"/>
  <c r="O147"/>
  <c r="G631"/>
  <c r="O584"/>
  <c r="O625"/>
  <c r="O699"/>
  <c r="O516"/>
  <c r="O244"/>
  <c r="O700"/>
  <c r="O220"/>
  <c r="O208"/>
  <c r="O359"/>
  <c r="O56"/>
  <c r="O212"/>
  <c r="H595"/>
  <c r="O550"/>
  <c r="O396"/>
  <c r="O631"/>
  <c r="O390"/>
  <c r="O77"/>
  <c r="O254"/>
  <c r="O645"/>
  <c r="K703"/>
  <c r="O327"/>
  <c r="O275"/>
  <c r="K667"/>
  <c r="O174"/>
  <c r="O440"/>
  <c r="O283"/>
  <c r="O365"/>
  <c r="O683"/>
  <c r="O438"/>
  <c r="O172"/>
  <c r="O698"/>
  <c r="E703"/>
  <c r="I22"/>
  <c r="O391"/>
  <c r="O369"/>
  <c r="F631"/>
  <c r="O323"/>
  <c r="O72"/>
  <c r="K22"/>
  <c r="O607"/>
  <c r="O112"/>
  <c r="O236"/>
  <c r="O543"/>
  <c r="O222"/>
  <c r="O382"/>
  <c r="O431"/>
  <c r="O688"/>
  <c r="O284"/>
  <c r="O553"/>
  <c r="O443"/>
  <c r="O204"/>
  <c r="O387"/>
  <c r="O160"/>
  <c r="O736"/>
  <c r="O704"/>
  <c r="O103"/>
  <c r="O493"/>
  <c r="O627"/>
  <c r="O596"/>
  <c r="L631"/>
  <c r="O73"/>
  <c r="O181"/>
  <c r="O738"/>
  <c r="O151"/>
  <c r="O471"/>
  <c r="O348"/>
  <c r="L22"/>
  <c r="O279"/>
  <c r="K739"/>
  <c r="O102"/>
  <c r="O19"/>
  <c r="O658"/>
  <c r="O702"/>
  <c r="O465"/>
  <c r="O664"/>
  <c r="O737"/>
  <c r="O628"/>
  <c r="O641"/>
  <c r="O345"/>
  <c r="O533"/>
  <c r="O226"/>
  <c r="O51"/>
  <c r="O272"/>
  <c r="O165"/>
  <c r="O615"/>
  <c r="O468"/>
  <c r="O240"/>
  <c r="F703"/>
  <c r="O519"/>
  <c r="O619"/>
  <c r="E559"/>
  <c r="O182"/>
  <c r="O295"/>
  <c r="O259"/>
  <c r="O71"/>
  <c r="O691"/>
  <c r="O271"/>
  <c r="O286"/>
  <c r="O462"/>
  <c r="O145"/>
  <c r="O64"/>
  <c r="O183"/>
  <c r="O136"/>
  <c r="O57"/>
  <c r="O105"/>
  <c r="O127"/>
  <c r="O480"/>
  <c r="O76"/>
  <c r="O606"/>
  <c r="O86"/>
  <c r="O354"/>
  <c r="O407"/>
  <c r="M703"/>
  <c r="O445"/>
  <c r="O68"/>
  <c r="O16"/>
  <c r="O444"/>
  <c r="O461"/>
  <c r="O665"/>
  <c r="O684"/>
  <c r="O629"/>
  <c r="O296"/>
  <c r="O479"/>
  <c r="O294"/>
  <c r="O356"/>
  <c r="O176"/>
  <c r="O166"/>
  <c r="O605"/>
  <c r="O576"/>
  <c r="O458"/>
  <c r="O67"/>
  <c r="O510"/>
  <c r="O355"/>
  <c r="O125"/>
  <c r="O583"/>
  <c r="O614"/>
  <c r="O567"/>
  <c r="L595"/>
  <c r="O124"/>
  <c r="O108"/>
  <c r="O60"/>
  <c r="O219"/>
  <c r="H739"/>
  <c r="O718"/>
  <c r="O569"/>
  <c r="O52"/>
  <c r="O580"/>
  <c r="O262"/>
  <c r="O588"/>
  <c r="O518"/>
  <c r="O247"/>
  <c r="O511"/>
  <c r="O730"/>
  <c r="O726"/>
  <c r="O126"/>
  <c r="O385"/>
  <c r="O366"/>
  <c r="O110"/>
  <c r="O395"/>
  <c r="O333"/>
  <c r="I703"/>
  <c r="O290"/>
  <c r="L559"/>
  <c r="O109"/>
  <c r="O727"/>
  <c r="O99"/>
  <c r="O170"/>
  <c r="O701"/>
  <c r="O243"/>
  <c r="O424"/>
  <c r="O325"/>
  <c r="O314"/>
  <c r="O541"/>
  <c r="O293"/>
  <c r="O237"/>
  <c r="O20"/>
  <c r="E667"/>
  <c r="O300"/>
  <c r="O546"/>
  <c r="O495"/>
  <c r="O297"/>
  <c r="O14"/>
  <c r="O115"/>
  <c r="O93"/>
  <c r="L667"/>
  <c r="O585"/>
  <c r="O101"/>
  <c r="O532"/>
  <c r="O123"/>
  <c r="O505"/>
  <c r="J667"/>
  <c r="O393"/>
  <c r="O577"/>
  <c r="O421"/>
  <c r="O667"/>
  <c r="O734"/>
  <c r="O164"/>
  <c r="O651"/>
  <c r="E631"/>
  <c r="O448"/>
  <c r="O324"/>
  <c r="O643"/>
  <c r="O581"/>
  <c r="O21"/>
  <c r="O410"/>
  <c r="O466"/>
  <c r="O133"/>
  <c r="M631"/>
  <c r="K631"/>
  <c r="O595"/>
  <c r="O317"/>
  <c r="O207"/>
  <c r="L703"/>
  <c r="O138"/>
  <c r="O517"/>
  <c r="O608"/>
  <c r="O199"/>
  <c r="O530"/>
  <c r="J703"/>
  <c r="O18"/>
  <c r="O419"/>
  <c r="O66"/>
  <c r="O357"/>
  <c r="O211"/>
  <c r="O494"/>
  <c r="O506"/>
  <c r="O75"/>
  <c r="O63"/>
  <c r="O739"/>
  <c r="O201"/>
  <c r="O349"/>
  <c r="O255"/>
  <c r="O234"/>
  <c r="O618"/>
  <c r="O720"/>
  <c r="O650"/>
  <c r="O534"/>
  <c r="F22"/>
  <c r="O406"/>
  <c r="O91"/>
  <c r="O715"/>
  <c r="O163"/>
  <c r="O644"/>
  <c r="O420"/>
  <c r="O653"/>
  <c r="O649"/>
  <c r="O169"/>
  <c r="O436"/>
  <c r="O198"/>
  <c r="O586"/>
  <c r="O582"/>
  <c r="F595"/>
  <c r="O429"/>
  <c r="O364"/>
  <c r="O446"/>
  <c r="O371"/>
  <c r="O114"/>
  <c r="O679"/>
  <c r="O167"/>
  <c r="O70"/>
  <c r="O497"/>
  <c r="L525" l="1"/>
  <c r="I44" i="7" s="1"/>
  <c r="L524" i="4"/>
  <c r="I21" i="7" s="1"/>
  <c r="L526" i="4"/>
  <c r="I67" i="7" s="1"/>
  <c r="H524" i="4"/>
  <c r="E21" i="7" s="1"/>
  <c r="H525" i="4"/>
  <c r="E44" i="7" s="1"/>
  <c r="H526" i="4"/>
  <c r="E67" i="7" s="1"/>
  <c r="M526" i="4"/>
  <c r="J67" i="7" s="1"/>
  <c r="M525" i="4"/>
  <c r="J44" i="7" s="1"/>
  <c r="M524" i="4"/>
  <c r="J21" i="7" s="1"/>
  <c r="I525" i="4"/>
  <c r="F44" i="7" s="1"/>
  <c r="I526" i="4"/>
  <c r="F67" i="7" s="1"/>
  <c r="I524" i="4"/>
  <c r="F21" i="7" s="1"/>
  <c r="E526" i="4"/>
  <c r="B67" i="7" s="1"/>
  <c r="E525" i="4"/>
  <c r="B44" i="7" s="1"/>
  <c r="E524" i="4"/>
  <c r="B21" i="7" s="1"/>
  <c r="J526" i="4"/>
  <c r="G67" i="7" s="1"/>
  <c r="J524" i="4"/>
  <c r="G21" i="7" s="1"/>
  <c r="J525" i="4"/>
  <c r="G44" i="7" s="1"/>
  <c r="F524" i="4"/>
  <c r="C21" i="7" s="1"/>
  <c r="F525" i="4"/>
  <c r="C44" i="7" s="1"/>
  <c r="F526" i="4"/>
  <c r="C67" i="7" s="1"/>
  <c r="K524" i="4"/>
  <c r="H21" i="7" s="1"/>
  <c r="K526" i="4"/>
  <c r="H67" i="7" s="1"/>
  <c r="K525" i="4"/>
  <c r="H44" i="7" s="1"/>
  <c r="G526" i="4"/>
  <c r="D67" i="7" s="1"/>
  <c r="G524" i="4"/>
  <c r="D21" i="7" s="1"/>
  <c r="G525" i="4"/>
  <c r="D44" i="7" s="1"/>
  <c r="C597" i="4"/>
  <c r="C669"/>
  <c r="C705"/>
  <c r="C741"/>
  <c r="C633"/>
  <c r="O562"/>
  <c r="L45" i="7" s="1"/>
  <c r="O561" i="4"/>
  <c r="O563"/>
  <c r="L68" i="7" s="1"/>
  <c r="O413" i="4"/>
  <c r="L18" i="7" s="1"/>
  <c r="O415" i="4"/>
  <c r="L64" i="7" s="1"/>
  <c r="O414" i="4"/>
  <c r="L41" i="7" s="1"/>
  <c r="O265" i="4"/>
  <c r="L14" i="7" s="1"/>
  <c r="O267" i="4"/>
  <c r="L60" i="7" s="1"/>
  <c r="O266" i="4"/>
  <c r="L37" i="7" s="1"/>
  <c r="O80" i="4"/>
  <c r="L9" i="7" s="1"/>
  <c r="O82" i="4"/>
  <c r="L55" i="7" s="1"/>
  <c r="O81" i="4"/>
  <c r="L32" i="7" s="1"/>
  <c r="O451" i="4"/>
  <c r="L42" i="7" s="1"/>
  <c r="O450" i="4"/>
  <c r="L19" i="7" s="1"/>
  <c r="O452" i="4"/>
  <c r="L65" i="7" s="1"/>
  <c r="O304" i="4"/>
  <c r="L61" i="7" s="1"/>
  <c r="O302" i="4"/>
  <c r="L15" i="7" s="1"/>
  <c r="O303" i="4"/>
  <c r="L38" i="7" s="1"/>
  <c r="O228" i="4"/>
  <c r="L13" i="7" s="1"/>
  <c r="O230" i="4"/>
  <c r="L59" i="7" s="1"/>
  <c r="O229" i="4"/>
  <c r="L36" i="7" s="1"/>
  <c r="O488" i="4"/>
  <c r="L43" i="7" s="1"/>
  <c r="O487" i="4"/>
  <c r="L20" i="7" s="1"/>
  <c r="O489" i="4"/>
  <c r="L66" i="7" s="1"/>
  <c r="O340" i="4"/>
  <c r="L39" i="7" s="1"/>
  <c r="O339" i="4"/>
  <c r="L16" i="7" s="1"/>
  <c r="O341" i="4"/>
  <c r="L62" i="7" s="1"/>
  <c r="O191" i="4"/>
  <c r="L12" i="7" s="1"/>
  <c r="O192" i="4"/>
  <c r="L35" i="7" s="1"/>
  <c r="O193" i="4"/>
  <c r="L58" i="7" s="1"/>
  <c r="O525" i="4"/>
  <c r="L44" i="7" s="1"/>
  <c r="O526" i="4"/>
  <c r="L67" i="7" s="1"/>
  <c r="O524" i="4"/>
  <c r="L21" i="7" s="1"/>
  <c r="O376" i="4"/>
  <c r="L17" i="7" s="1"/>
  <c r="O378" i="4"/>
  <c r="L63" i="7" s="1"/>
  <c r="O377" i="4"/>
  <c r="L40" i="7" s="1"/>
  <c r="O155" i="4"/>
  <c r="L34" i="7" s="1"/>
  <c r="O154" i="4"/>
  <c r="L11" i="7" s="1"/>
  <c r="O156" i="4"/>
  <c r="L57" i="7" s="1"/>
  <c r="O117" i="4"/>
  <c r="L10" i="7" s="1"/>
  <c r="O119" i="4"/>
  <c r="L56" i="7" s="1"/>
  <c r="O118" i="4"/>
  <c r="L33" i="7" s="1"/>
  <c r="Q11" i="4"/>
  <c r="C24"/>
  <c r="B382" i="1"/>
  <c r="B70"/>
  <c r="B694"/>
  <c r="B766"/>
  <c r="B262"/>
  <c r="B118"/>
  <c r="B286"/>
  <c r="B598"/>
  <c r="B238"/>
  <c r="A47"/>
  <c r="B670"/>
  <c r="B190"/>
  <c r="B454"/>
  <c r="B334"/>
  <c r="B142"/>
  <c r="B526"/>
  <c r="B503"/>
  <c r="B95"/>
  <c r="B574"/>
  <c r="B743"/>
  <c r="B478"/>
  <c r="B47"/>
  <c r="B718"/>
  <c r="B406"/>
  <c r="B646"/>
  <c r="B431"/>
  <c r="B215"/>
  <c r="B550"/>
  <c r="B311"/>
  <c r="B622"/>
  <c r="B166"/>
  <c r="B358"/>
  <c r="K560" i="4"/>
  <c r="P375"/>
  <c r="H560"/>
  <c r="I560"/>
  <c r="P79"/>
  <c r="P301"/>
  <c r="N560"/>
  <c r="P338"/>
  <c r="P523"/>
  <c r="E560"/>
  <c r="J560"/>
  <c r="L560"/>
  <c r="G560"/>
  <c r="P486"/>
  <c r="P560"/>
  <c r="P116"/>
  <c r="P264"/>
  <c r="P449"/>
  <c r="P412"/>
  <c r="M560"/>
  <c r="P597"/>
  <c r="P153"/>
  <c r="P190"/>
  <c r="P227"/>
  <c r="F560"/>
  <c r="F704"/>
  <c r="P218"/>
  <c r="P647"/>
  <c r="P422"/>
  <c r="P426"/>
  <c r="P237"/>
  <c r="P257"/>
  <c r="P522"/>
  <c r="P360"/>
  <c r="P173"/>
  <c r="P366"/>
  <c r="P363"/>
  <c r="L596"/>
  <c r="P291"/>
  <c r="P572"/>
  <c r="P209"/>
  <c r="P549"/>
  <c r="P166"/>
  <c r="P695"/>
  <c r="P141"/>
  <c r="P534"/>
  <c r="P649"/>
  <c r="P389"/>
  <c r="P326"/>
  <c r="P312"/>
  <c r="P293"/>
  <c r="J740"/>
  <c r="P259"/>
  <c r="P107"/>
  <c r="P568"/>
  <c r="P446"/>
  <c r="P100"/>
  <c r="P619"/>
  <c r="P622"/>
  <c r="P690"/>
  <c r="P92"/>
  <c r="P247"/>
  <c r="P469"/>
  <c r="P198"/>
  <c r="P182"/>
  <c r="H704"/>
  <c r="P477"/>
  <c r="P95"/>
  <c r="P401"/>
  <c r="P137"/>
  <c r="P222"/>
  <c r="P682"/>
  <c r="P300"/>
  <c r="P332"/>
  <c r="P99"/>
  <c r="P658"/>
  <c r="P223"/>
  <c r="P521"/>
  <c r="P692"/>
  <c r="P256"/>
  <c r="P205"/>
  <c r="P627"/>
  <c r="P68"/>
  <c r="P589"/>
  <c r="P311"/>
  <c r="P129"/>
  <c r="P287"/>
  <c r="P251"/>
  <c r="L740"/>
  <c r="P684"/>
  <c r="P725"/>
  <c r="P279"/>
  <c r="P608"/>
  <c r="P460"/>
  <c r="P633"/>
  <c r="P369"/>
  <c r="P557"/>
  <c r="P507"/>
  <c r="P123"/>
  <c r="P520"/>
  <c r="P615"/>
  <c r="P542"/>
  <c r="P630"/>
  <c r="K23"/>
  <c r="P404"/>
  <c r="P128"/>
  <c r="P468"/>
  <c r="P398"/>
  <c r="P457"/>
  <c r="P501"/>
  <c r="P177"/>
  <c r="M668"/>
  <c r="P373"/>
  <c r="P543"/>
  <c r="P697"/>
  <c r="P73"/>
  <c r="P703"/>
  <c r="M596"/>
  <c r="P54"/>
  <c r="P553"/>
  <c r="P590"/>
  <c r="P717"/>
  <c r="P483"/>
  <c r="P72"/>
  <c r="P362"/>
  <c r="P96"/>
  <c r="P506"/>
  <c r="E596"/>
  <c r="P399"/>
  <c r="P732"/>
  <c r="P178"/>
  <c r="P97"/>
  <c r="G632"/>
  <c r="P555"/>
  <c r="P579"/>
  <c r="E704"/>
  <c r="P552"/>
  <c r="F596"/>
  <c r="P461"/>
  <c r="P618"/>
  <c r="P574"/>
  <c r="P391"/>
  <c r="P167"/>
  <c r="P144"/>
  <c r="P508"/>
  <c r="P611"/>
  <c r="P249"/>
  <c r="P216"/>
  <c r="P220"/>
  <c r="P200"/>
  <c r="P351"/>
  <c r="P91"/>
  <c r="P592"/>
  <c r="P295"/>
  <c r="P320"/>
  <c r="P550"/>
  <c r="P645"/>
  <c r="P643"/>
  <c r="M704"/>
  <c r="P569"/>
  <c r="P130"/>
  <c r="P411"/>
  <c r="P281"/>
  <c r="P518"/>
  <c r="P581"/>
  <c r="P467"/>
  <c r="P485"/>
  <c r="P532"/>
  <c r="P215"/>
  <c r="P67"/>
  <c r="P724"/>
  <c r="P131"/>
  <c r="P15"/>
  <c r="P142"/>
  <c r="P62"/>
  <c r="J704"/>
  <c r="K704"/>
  <c r="P352"/>
  <c r="P629"/>
  <c r="P272"/>
  <c r="P285"/>
  <c r="P313"/>
  <c r="P739"/>
  <c r="I596"/>
  <c r="P544"/>
  <c r="P51"/>
  <c r="P114"/>
  <c r="P356"/>
  <c r="P610"/>
  <c r="P213"/>
  <c r="P146"/>
  <c r="P126"/>
  <c r="L704"/>
  <c r="N740"/>
  <c r="P88"/>
  <c r="P428"/>
  <c r="P727"/>
  <c r="P614"/>
  <c r="P139"/>
  <c r="P595"/>
  <c r="P288"/>
  <c r="P540"/>
  <c r="P242"/>
  <c r="P331"/>
  <c r="P245"/>
  <c r="P19"/>
  <c r="P299"/>
  <c r="P254"/>
  <c r="P463"/>
  <c r="P578"/>
  <c r="P58"/>
  <c r="P226"/>
  <c r="P500"/>
  <c r="P715"/>
  <c r="P368"/>
  <c r="P594"/>
  <c r="P12"/>
  <c r="P319"/>
  <c r="F23"/>
  <c r="P98"/>
  <c r="P297"/>
  <c r="P206"/>
  <c r="P186"/>
  <c r="P738"/>
  <c r="N596"/>
  <c r="P235"/>
  <c r="G740"/>
  <c r="P726"/>
  <c r="P49"/>
  <c r="P66"/>
  <c r="P327"/>
  <c r="P102"/>
  <c r="P666"/>
  <c r="P517"/>
  <c r="P662"/>
  <c r="P497"/>
  <c r="P13"/>
  <c r="H23"/>
  <c r="P292"/>
  <c r="P705"/>
  <c r="P577"/>
  <c r="P559"/>
  <c r="P510"/>
  <c r="L23"/>
  <c r="P277"/>
  <c r="P57"/>
  <c r="P721"/>
  <c r="P89"/>
  <c r="P336"/>
  <c r="P346"/>
  <c r="P554"/>
  <c r="P271"/>
  <c r="M740"/>
  <c r="P669"/>
  <c r="P392"/>
  <c r="P258"/>
  <c r="P59"/>
  <c r="P533"/>
  <c r="P349"/>
  <c r="P515"/>
  <c r="P239"/>
  <c r="P76"/>
  <c r="P582"/>
  <c r="K632"/>
  <c r="P498"/>
  <c r="P444"/>
  <c r="P330"/>
  <c r="P419"/>
  <c r="P372"/>
  <c r="P556"/>
  <c r="P435"/>
  <c r="P741"/>
  <c r="P470"/>
  <c r="P535"/>
  <c r="E668"/>
  <c r="P503"/>
  <c r="P502"/>
  <c r="P308"/>
  <c r="P407"/>
  <c r="L632"/>
  <c r="P439"/>
  <c r="P20"/>
  <c r="J23"/>
  <c r="P65"/>
  <c r="P699"/>
  <c r="P165"/>
  <c r="P113"/>
  <c r="P17"/>
  <c r="P660"/>
  <c r="P273"/>
  <c r="N704"/>
  <c r="P106"/>
  <c r="P609"/>
  <c r="G704"/>
  <c r="P353"/>
  <c r="P148"/>
  <c r="P52"/>
  <c r="P606"/>
  <c r="P329"/>
  <c r="I23"/>
  <c r="P371"/>
  <c r="P289"/>
  <c r="P125"/>
  <c r="I668"/>
  <c r="P78"/>
  <c r="H740"/>
  <c r="P354"/>
  <c r="P23"/>
  <c r="P359"/>
  <c r="P403"/>
  <c r="P211"/>
  <c r="H632"/>
  <c r="P650"/>
  <c r="P691"/>
  <c r="P63"/>
  <c r="P504"/>
  <c r="P551"/>
  <c r="P704"/>
  <c r="P238"/>
  <c r="P56"/>
  <c r="E632"/>
  <c r="P64"/>
  <c r="P161"/>
  <c r="P513"/>
  <c r="P664"/>
  <c r="P390"/>
  <c r="P55"/>
  <c r="P681"/>
  <c r="P570"/>
  <c r="K668"/>
  <c r="P133"/>
  <c r="P109"/>
  <c r="P334"/>
  <c r="P394"/>
  <c r="P571"/>
  <c r="P224"/>
  <c r="P683"/>
  <c r="P656"/>
  <c r="P87"/>
  <c r="P397"/>
  <c r="P75"/>
  <c r="P262"/>
  <c r="P348"/>
  <c r="P421"/>
  <c r="P495"/>
  <c r="P733"/>
  <c r="P425"/>
  <c r="P584"/>
  <c r="P382"/>
  <c r="P631"/>
  <c r="P494"/>
  <c r="P530"/>
  <c r="P90"/>
  <c r="P374"/>
  <c r="P199"/>
  <c r="P731"/>
  <c r="P162"/>
  <c r="P74"/>
  <c r="P225"/>
  <c r="P604"/>
  <c r="P296"/>
  <c r="P328"/>
  <c r="P459"/>
  <c r="P217"/>
  <c r="P734"/>
  <c r="P479"/>
  <c r="P482"/>
  <c r="P723"/>
  <c r="P646"/>
  <c r="P71"/>
  <c r="P134"/>
  <c r="P94"/>
  <c r="P105"/>
  <c r="P188"/>
  <c r="P181"/>
  <c r="P537"/>
  <c r="P409"/>
  <c r="P203"/>
  <c r="K596"/>
  <c r="P127"/>
  <c r="P567"/>
  <c r="P282"/>
  <c r="P321"/>
  <c r="J668"/>
  <c r="P475"/>
  <c r="P496"/>
  <c r="P103"/>
  <c r="P655"/>
  <c r="M632"/>
  <c r="P663"/>
  <c r="P136"/>
  <c r="P283"/>
  <c r="P539"/>
  <c r="N632"/>
  <c r="P688"/>
  <c r="K740"/>
  <c r="P236"/>
  <c r="P661"/>
  <c r="P613"/>
  <c r="P737"/>
  <c r="P624"/>
  <c r="P318"/>
  <c r="P294"/>
  <c r="F740"/>
  <c r="P86"/>
  <c r="P685"/>
  <c r="P408"/>
  <c r="P16"/>
  <c r="P350"/>
  <c r="P585"/>
  <c r="P536"/>
  <c r="P728"/>
  <c r="P626"/>
  <c r="P429"/>
  <c r="P221"/>
  <c r="P361"/>
  <c r="P621"/>
  <c r="P147"/>
  <c r="P623"/>
  <c r="P179"/>
  <c r="P648"/>
  <c r="P309"/>
  <c r="P393"/>
  <c r="P175"/>
  <c r="P406"/>
  <c r="P473"/>
  <c r="P657"/>
  <c r="P396"/>
  <c r="J596"/>
  <c r="P593"/>
  <c r="P456"/>
  <c r="P474"/>
  <c r="P481"/>
  <c r="P115"/>
  <c r="P290"/>
  <c r="P687"/>
  <c r="P358"/>
  <c r="P424"/>
  <c r="P263"/>
  <c r="P185"/>
  <c r="P274"/>
  <c r="P722"/>
  <c r="P405"/>
  <c r="P135"/>
  <c r="P546"/>
  <c r="P201"/>
  <c r="P437"/>
  <c r="P548"/>
  <c r="P143"/>
  <c r="P197"/>
  <c r="P212"/>
  <c r="P493"/>
  <c r="P108"/>
  <c r="P151"/>
  <c r="P719"/>
  <c r="P700"/>
  <c r="P124"/>
  <c r="P587"/>
  <c r="I632"/>
  <c r="P234"/>
  <c r="P324"/>
  <c r="P617"/>
  <c r="P432"/>
  <c r="P150"/>
  <c r="P427"/>
  <c r="P323"/>
  <c r="P160"/>
  <c r="P240"/>
  <c r="G23"/>
  <c r="P337"/>
  <c r="P642"/>
  <c r="P149"/>
  <c r="P214"/>
  <c r="P112"/>
  <c r="O23"/>
  <c r="P317"/>
  <c r="P641"/>
  <c r="P69"/>
  <c r="P276"/>
  <c r="P668"/>
  <c r="P187"/>
  <c r="P445"/>
  <c r="P447"/>
  <c r="P207"/>
  <c r="P651"/>
  <c r="P431"/>
  <c r="P612"/>
  <c r="P694"/>
  <c r="P345"/>
  <c r="P241"/>
  <c r="P388"/>
  <c r="P171"/>
  <c r="P689"/>
  <c r="P22"/>
  <c r="P174"/>
  <c r="P686"/>
  <c r="P665"/>
  <c r="P246"/>
  <c r="P163"/>
  <c r="P573"/>
  <c r="P138"/>
  <c r="P678"/>
  <c r="P545"/>
  <c r="N668"/>
  <c r="P480"/>
  <c r="F668"/>
  <c r="P680"/>
  <c r="F632"/>
  <c r="P298"/>
  <c r="P204"/>
  <c r="P145"/>
  <c r="P547"/>
  <c r="P355"/>
  <c r="P440"/>
  <c r="P583"/>
  <c r="P219"/>
  <c r="I740"/>
  <c r="P471"/>
  <c r="P586"/>
  <c r="P679"/>
  <c r="P531"/>
  <c r="P280"/>
  <c r="P720"/>
  <c r="P18"/>
  <c r="P514"/>
  <c r="P110"/>
  <c r="M23"/>
  <c r="P77"/>
  <c r="P616"/>
  <c r="P511"/>
  <c r="P512"/>
  <c r="P104"/>
  <c r="P111"/>
  <c r="I704"/>
  <c r="P180"/>
  <c r="P364"/>
  <c r="E23"/>
  <c r="P448"/>
  <c r="P667"/>
  <c r="P60"/>
  <c r="P315"/>
  <c r="P580"/>
  <c r="P466"/>
  <c r="P442"/>
  <c r="P575"/>
  <c r="P472"/>
  <c r="P316"/>
  <c r="P729"/>
  <c r="P541"/>
  <c r="P170"/>
  <c r="P538"/>
  <c r="P628"/>
  <c r="P438"/>
  <c r="P386"/>
  <c r="P61"/>
  <c r="P53"/>
  <c r="P21"/>
  <c r="P402"/>
  <c r="P736"/>
  <c r="P101"/>
  <c r="P652"/>
  <c r="P605"/>
  <c r="P284"/>
  <c r="P50"/>
  <c r="P132"/>
  <c r="P168"/>
  <c r="P654"/>
  <c r="P716"/>
  <c r="P620"/>
  <c r="P410"/>
  <c r="P395"/>
  <c r="P436"/>
  <c r="P335"/>
  <c r="P423"/>
  <c r="E740"/>
  <c r="P701"/>
  <c r="P322"/>
  <c r="P169"/>
  <c r="P696"/>
  <c r="P632"/>
  <c r="P693"/>
  <c r="P576"/>
  <c r="P325"/>
  <c r="P333"/>
  <c r="P484"/>
  <c r="P385"/>
  <c r="P248"/>
  <c r="L668"/>
  <c r="P644"/>
  <c r="P735"/>
  <c r="P698"/>
  <c r="P384"/>
  <c r="P243"/>
  <c r="P252"/>
  <c r="P310"/>
  <c r="P653"/>
  <c r="P588"/>
  <c r="P591"/>
  <c r="P208"/>
  <c r="P314"/>
  <c r="J632"/>
  <c r="P383"/>
  <c r="P260"/>
  <c r="P250"/>
  <c r="P202"/>
  <c r="P596"/>
  <c r="P400"/>
  <c r="P261"/>
  <c r="P478"/>
  <c r="N23"/>
  <c r="P367"/>
  <c r="P253"/>
  <c r="P462"/>
  <c r="P278"/>
  <c r="P458"/>
  <c r="P476"/>
  <c r="P365"/>
  <c r="P286"/>
  <c r="P357"/>
  <c r="P441"/>
  <c r="G596"/>
  <c r="P516"/>
  <c r="P718"/>
  <c r="P347"/>
  <c r="P430"/>
  <c r="P189"/>
  <c r="P140"/>
  <c r="P184"/>
  <c r="P464"/>
  <c r="P164"/>
  <c r="P420"/>
  <c r="P152"/>
  <c r="G668"/>
  <c r="P275"/>
  <c r="P183"/>
  <c r="P255"/>
  <c r="P558"/>
  <c r="P740"/>
  <c r="P387"/>
  <c r="P625"/>
  <c r="P210"/>
  <c r="P433"/>
  <c r="P434"/>
  <c r="P465"/>
  <c r="P519"/>
  <c r="P499"/>
  <c r="P607"/>
  <c r="P176"/>
  <c r="P509"/>
  <c r="P93"/>
  <c r="P370"/>
  <c r="H596"/>
  <c r="P443"/>
  <c r="H668"/>
  <c r="P14"/>
  <c r="P730"/>
  <c r="P702"/>
  <c r="P172"/>
  <c r="P244"/>
  <c r="P659"/>
  <c r="P505"/>
  <c r="P70"/>
  <c r="E562" l="1"/>
  <c r="B45" i="7" s="1"/>
  <c r="L22"/>
  <c r="M561" i="4"/>
  <c r="M562"/>
  <c r="J45" i="7" s="1"/>
  <c r="M563" i="4"/>
  <c r="J68" i="7" s="1"/>
  <c r="I563" i="4"/>
  <c r="F68" i="7" s="1"/>
  <c r="I561" i="4"/>
  <c r="I562"/>
  <c r="F45" i="7" s="1"/>
  <c r="E563" i="4"/>
  <c r="B68" i="7" s="1"/>
  <c r="E561" i="4"/>
  <c r="N561"/>
  <c r="N563"/>
  <c r="K68" i="7" s="1"/>
  <c r="N562" i="4"/>
  <c r="K45" i="7" s="1"/>
  <c r="J562" i="4"/>
  <c r="G45" i="7" s="1"/>
  <c r="J561" i="4"/>
  <c r="J563"/>
  <c r="G68" i="7" s="1"/>
  <c r="F562" i="4"/>
  <c r="C45" i="7" s="1"/>
  <c r="F563" i="4"/>
  <c r="C68" i="7" s="1"/>
  <c r="F561" i="4"/>
  <c r="K562"/>
  <c r="H45" i="7" s="1"/>
  <c r="K563" i="4"/>
  <c r="H68" i="7" s="1"/>
  <c r="K561" i="4"/>
  <c r="G561"/>
  <c r="G563"/>
  <c r="D68" i="7" s="1"/>
  <c r="G562" i="4"/>
  <c r="D45" i="7" s="1"/>
  <c r="L563" i="4"/>
  <c r="I68" i="7" s="1"/>
  <c r="L562" i="4"/>
  <c r="I45" i="7" s="1"/>
  <c r="L561" i="4"/>
  <c r="H562"/>
  <c r="E45" i="7" s="1"/>
  <c r="H561" i="4"/>
  <c r="H563"/>
  <c r="E68" i="7" s="1"/>
  <c r="C670" i="4"/>
  <c r="C634"/>
  <c r="C742"/>
  <c r="C706"/>
  <c r="P600"/>
  <c r="M69" i="7" s="1"/>
  <c r="P598" i="4"/>
  <c r="M23" i="7" s="1"/>
  <c r="P599" i="4"/>
  <c r="M46" i="7" s="1"/>
  <c r="P452" i="4"/>
  <c r="M65" i="7" s="1"/>
  <c r="P451" i="4"/>
  <c r="M42" i="7" s="1"/>
  <c r="P450" i="4"/>
  <c r="M19" i="7" s="1"/>
  <c r="P303" i="4"/>
  <c r="M38" i="7" s="1"/>
  <c r="P302" i="4"/>
  <c r="M15" i="7" s="1"/>
  <c r="P304" i="4"/>
  <c r="M61" i="7" s="1"/>
  <c r="P193" i="4"/>
  <c r="M58" i="7" s="1"/>
  <c r="P192" i="4"/>
  <c r="M35" i="7" s="1"/>
  <c r="P191" i="4"/>
  <c r="M12" i="7" s="1"/>
  <c r="P488" i="4"/>
  <c r="M43" i="7" s="1"/>
  <c r="P489" i="4"/>
  <c r="M66" i="7" s="1"/>
  <c r="P487" i="4"/>
  <c r="M20" i="7" s="1"/>
  <c r="P341" i="4"/>
  <c r="M62" i="7" s="1"/>
  <c r="P340" i="4"/>
  <c r="M39" i="7" s="1"/>
  <c r="P339" i="4"/>
  <c r="M16" i="7" s="1"/>
  <c r="P155" i="4"/>
  <c r="M34" i="7" s="1"/>
  <c r="P154" i="4"/>
  <c r="M11" i="7" s="1"/>
  <c r="P156" i="4"/>
  <c r="M57" i="7" s="1"/>
  <c r="P525" i="4"/>
  <c r="M44" i="7" s="1"/>
  <c r="P526" i="4"/>
  <c r="M67" i="7" s="1"/>
  <c r="P524" i="4"/>
  <c r="M21" i="7" s="1"/>
  <c r="P377" i="4"/>
  <c r="M40" i="7" s="1"/>
  <c r="P376" i="4"/>
  <c r="M17" i="7" s="1"/>
  <c r="P378" i="4"/>
  <c r="M63" i="7" s="1"/>
  <c r="P118" i="4"/>
  <c r="M33" i="7" s="1"/>
  <c r="P117" i="4"/>
  <c r="M10" i="7" s="1"/>
  <c r="P119" i="4"/>
  <c r="M56" i="7" s="1"/>
  <c r="P563" i="4"/>
  <c r="M68" i="7" s="1"/>
  <c r="P561" i="4"/>
  <c r="P562"/>
  <c r="M45" i="7" s="1"/>
  <c r="P414" i="4"/>
  <c r="M41" i="7" s="1"/>
  <c r="P415" i="4"/>
  <c r="M64" i="7" s="1"/>
  <c r="P413" i="4"/>
  <c r="M18" i="7" s="1"/>
  <c r="P266" i="4"/>
  <c r="M37" i="7" s="1"/>
  <c r="P265" i="4"/>
  <c r="M14" i="7" s="1"/>
  <c r="P267" i="4"/>
  <c r="M60" i="7" s="1"/>
  <c r="P228" i="4"/>
  <c r="M13" i="7" s="1"/>
  <c r="P230" i="4"/>
  <c r="M59" i="7" s="1"/>
  <c r="P229" i="4"/>
  <c r="M36" i="7" s="1"/>
  <c r="P81" i="4"/>
  <c r="M32" i="7" s="1"/>
  <c r="P80" i="4"/>
  <c r="M9" i="7" s="1"/>
  <c r="P82" i="4"/>
  <c r="M55" i="7" s="1"/>
  <c r="R11" i="4"/>
  <c r="C25"/>
  <c r="B623" i="1"/>
  <c r="B407"/>
  <c r="B744"/>
  <c r="B671"/>
  <c r="B167"/>
  <c r="B312"/>
  <c r="B647"/>
  <c r="B719"/>
  <c r="B479"/>
  <c r="B575"/>
  <c r="B504"/>
  <c r="B527"/>
  <c r="B191"/>
  <c r="B383"/>
  <c r="B143"/>
  <c r="B335"/>
  <c r="B239"/>
  <c r="B287"/>
  <c r="B263"/>
  <c r="B695"/>
  <c r="B359"/>
  <c r="B551"/>
  <c r="B432"/>
  <c r="B48"/>
  <c r="B96"/>
  <c r="B216"/>
  <c r="B455"/>
  <c r="A48"/>
  <c r="B599"/>
  <c r="B119"/>
  <c r="B767"/>
  <c r="B71"/>
  <c r="M597" i="4"/>
  <c r="F597"/>
  <c r="H597"/>
  <c r="Q338"/>
  <c r="L597"/>
  <c r="N597"/>
  <c r="Q301"/>
  <c r="Q486"/>
  <c r="Q449"/>
  <c r="Q116"/>
  <c r="Q560"/>
  <c r="Q79"/>
  <c r="E597"/>
  <c r="Q375"/>
  <c r="Q153"/>
  <c r="O597"/>
  <c r="G597"/>
  <c r="Q190"/>
  <c r="I597"/>
  <c r="Q412"/>
  <c r="Q523"/>
  <c r="Q634"/>
  <c r="J597"/>
  <c r="K597"/>
  <c r="Q264"/>
  <c r="Q227"/>
  <c r="Q597"/>
  <c r="Q308"/>
  <c r="Q123"/>
  <c r="I741"/>
  <c r="Q22"/>
  <c r="Q512"/>
  <c r="Q573"/>
  <c r="Q217"/>
  <c r="Q734"/>
  <c r="Q479"/>
  <c r="Q355"/>
  <c r="Q729"/>
  <c r="Q358"/>
  <c r="Q280"/>
  <c r="Q429"/>
  <c r="Q436"/>
  <c r="Q221"/>
  <c r="Q248"/>
  <c r="Q668"/>
  <c r="Q478"/>
  <c r="Q259"/>
  <c r="Q135"/>
  <c r="Q315"/>
  <c r="K669"/>
  <c r="I24"/>
  <c r="G705"/>
  <c r="Q325"/>
  <c r="Q667"/>
  <c r="Q591"/>
  <c r="Q291"/>
  <c r="Q104"/>
  <c r="Q613"/>
  <c r="Q76"/>
  <c r="Q188"/>
  <c r="Q441"/>
  <c r="Q209"/>
  <c r="Q323"/>
  <c r="Q740"/>
  <c r="Q642"/>
  <c r="Q286"/>
  <c r="Q395"/>
  <c r="Q617"/>
  <c r="Q593"/>
  <c r="Q431"/>
  <c r="Q52"/>
  <c r="Q405"/>
  <c r="Q592"/>
  <c r="Q93"/>
  <c r="Q717"/>
  <c r="K24"/>
  <c r="Q466"/>
  <c r="Q50"/>
  <c r="Q208"/>
  <c r="Q410"/>
  <c r="Q444"/>
  <c r="Q168"/>
  <c r="Q277"/>
  <c r="Q62"/>
  <c r="Q285"/>
  <c r="Q313"/>
  <c r="Q706"/>
  <c r="Q143"/>
  <c r="Q574"/>
  <c r="Q694"/>
  <c r="Q201"/>
  <c r="Q493"/>
  <c r="Q318"/>
  <c r="F705"/>
  <c r="Q253"/>
  <c r="Q202"/>
  <c r="Q373"/>
  <c r="Q419"/>
  <c r="Q274"/>
  <c r="Q567"/>
  <c r="Q90"/>
  <c r="Q508"/>
  <c r="Q537"/>
  <c r="Q167"/>
  <c r="Q532"/>
  <c r="Q60"/>
  <c r="Q88"/>
  <c r="Q641"/>
  <c r="L669"/>
  <c r="Q741"/>
  <c r="Q137"/>
  <c r="Q403"/>
  <c r="Q96"/>
  <c r="Q514"/>
  <c r="Q495"/>
  <c r="Q401"/>
  <c r="Q226"/>
  <c r="Q435"/>
  <c r="Q473"/>
  <c r="Q69"/>
  <c r="Q576"/>
  <c r="Q297"/>
  <c r="Q224"/>
  <c r="Q352"/>
  <c r="Q371"/>
  <c r="Q678"/>
  <c r="Q485"/>
  <c r="Q169"/>
  <c r="Q505"/>
  <c r="Q252"/>
  <c r="Q462"/>
  <c r="Q102"/>
  <c r="Q165"/>
  <c r="Q20"/>
  <c r="Q555"/>
  <c r="Q499"/>
  <c r="Q64"/>
  <c r="Q658"/>
  <c r="Q374"/>
  <c r="Q329"/>
  <c r="Q176"/>
  <c r="Q723"/>
  <c r="Q55"/>
  <c r="H741"/>
  <c r="Q293"/>
  <c r="Q700"/>
  <c r="Q534"/>
  <c r="Q49"/>
  <c r="Q669"/>
  <c r="Q472"/>
  <c r="Q110"/>
  <c r="F24"/>
  <c r="Q234"/>
  <c r="Q559"/>
  <c r="L24"/>
  <c r="E741"/>
  <c r="Q147"/>
  <c r="Q207"/>
  <c r="F669"/>
  <c r="Q272"/>
  <c r="P24"/>
  <c r="Q630"/>
  <c r="Q631"/>
  <c r="Q605"/>
  <c r="Q496"/>
  <c r="Q351"/>
  <c r="Q187"/>
  <c r="Q615"/>
  <c r="Q63"/>
  <c r="Q387"/>
  <c r="Q609"/>
  <c r="Q370"/>
  <c r="Q551"/>
  <c r="Q633"/>
  <c r="Q140"/>
  <c r="Q683"/>
  <c r="Q330"/>
  <c r="Q544"/>
  <c r="Q275"/>
  <c r="Q695"/>
  <c r="Q392"/>
  <c r="Q19"/>
  <c r="Q245"/>
  <c r="Q225"/>
  <c r="Q111"/>
  <c r="Q97"/>
  <c r="Q628"/>
  <c r="Q294"/>
  <c r="Q246"/>
  <c r="Q535"/>
  <c r="Q687"/>
  <c r="Q399"/>
  <c r="Q693"/>
  <c r="G633"/>
  <c r="Q549"/>
  <c r="Q481"/>
  <c r="Q278"/>
  <c r="Q463"/>
  <c r="Q189"/>
  <c r="Q311"/>
  <c r="Q56"/>
  <c r="Q149"/>
  <c r="N24"/>
  <c r="Q522"/>
  <c r="Q21"/>
  <c r="Q542"/>
  <c r="Q424"/>
  <c r="Q692"/>
  <c r="Q558"/>
  <c r="Q659"/>
  <c r="Q100"/>
  <c r="Q150"/>
  <c r="Q738"/>
  <c r="L633"/>
  <c r="Q556"/>
  <c r="N741"/>
  <c r="Q181"/>
  <c r="Q179"/>
  <c r="Q113"/>
  <c r="Q384"/>
  <c r="O24"/>
  <c r="K633"/>
  <c r="Q345"/>
  <c r="Q409"/>
  <c r="Q470"/>
  <c r="Q24"/>
  <c r="Q632"/>
  <c r="Q324"/>
  <c r="Q391"/>
  <c r="Q139"/>
  <c r="Q284"/>
  <c r="Q186"/>
  <c r="Q533"/>
  <c r="Q724"/>
  <c r="Q543"/>
  <c r="Q468"/>
  <c r="Q255"/>
  <c r="Q650"/>
  <c r="I669"/>
  <c r="Q130"/>
  <c r="Q510"/>
  <c r="Q389"/>
  <c r="Q604"/>
  <c r="Q211"/>
  <c r="Q581"/>
  <c r="Q720"/>
  <c r="Q282"/>
  <c r="Q622"/>
  <c r="Q733"/>
  <c r="Q309"/>
  <c r="J633"/>
  <c r="K741"/>
  <c r="Q177"/>
  <c r="Q163"/>
  <c r="Q218"/>
  <c r="Q570"/>
  <c r="Q550"/>
  <c r="Q61"/>
  <c r="Q519"/>
  <c r="Q504"/>
  <c r="Q263"/>
  <c r="Q347"/>
  <c r="Q107"/>
  <c r="Q368"/>
  <c r="Q520"/>
  <c r="Q279"/>
  <c r="Q198"/>
  <c r="Q647"/>
  <c r="Q698"/>
  <c r="Q587"/>
  <c r="Q78"/>
  <c r="J705"/>
  <c r="Q333"/>
  <c r="Q141"/>
  <c r="Q178"/>
  <c r="J669"/>
  <c r="Q364"/>
  <c r="Q92"/>
  <c r="Q203"/>
  <c r="Q108"/>
  <c r="Q298"/>
  <c r="Q292"/>
  <c r="Q568"/>
  <c r="Q317"/>
  <c r="Q390"/>
  <c r="Q59"/>
  <c r="Q296"/>
  <c r="Q541"/>
  <c r="Q125"/>
  <c r="Q732"/>
  <c r="Q690"/>
  <c r="Q289"/>
  <c r="Q236"/>
  <c r="Q651"/>
  <c r="Q98"/>
  <c r="Q545"/>
  <c r="Q430"/>
  <c r="Q94"/>
  <c r="Q426"/>
  <c r="Q247"/>
  <c r="Q575"/>
  <c r="Q257"/>
  <c r="Q730"/>
  <c r="Q553"/>
  <c r="Q539"/>
  <c r="Q456"/>
  <c r="Q171"/>
  <c r="H669"/>
  <c r="Q716"/>
  <c r="Q71"/>
  <c r="Q244"/>
  <c r="Q457"/>
  <c r="Q319"/>
  <c r="Q608"/>
  <c r="Q256"/>
  <c r="Q572"/>
  <c r="G24"/>
  <c r="Q360"/>
  <c r="Q679"/>
  <c r="Q644"/>
  <c r="Q336"/>
  <c r="Q124"/>
  <c r="Q629"/>
  <c r="Q588"/>
  <c r="Q138"/>
  <c r="Q398"/>
  <c r="Q482"/>
  <c r="Q411"/>
  <c r="Q494"/>
  <c r="Q661"/>
  <c r="Q474"/>
  <c r="Q552"/>
  <c r="Q254"/>
  <c r="Q101"/>
  <c r="Q366"/>
  <c r="N669"/>
  <c r="Q369"/>
  <c r="Q735"/>
  <c r="Q627"/>
  <c r="Q406"/>
  <c r="Q467"/>
  <c r="Q404"/>
  <c r="Q132"/>
  <c r="Q569"/>
  <c r="Q95"/>
  <c r="Q421"/>
  <c r="Q623"/>
  <c r="Q237"/>
  <c r="Q393"/>
  <c r="Q25"/>
  <c r="Q501"/>
  <c r="Q583"/>
  <c r="Q548"/>
  <c r="Q579"/>
  <c r="Q260"/>
  <c r="Q515"/>
  <c r="Q648"/>
  <c r="Q362"/>
  <c r="Q425"/>
  <c r="Q142"/>
  <c r="Q243"/>
  <c r="Q625"/>
  <c r="Q701"/>
  <c r="Q719"/>
  <c r="Q328"/>
  <c r="Q530"/>
  <c r="Q145"/>
  <c r="Q465"/>
  <c r="Q611"/>
  <c r="Q235"/>
  <c r="Q402"/>
  <c r="Q498"/>
  <c r="Q386"/>
  <c r="Q136"/>
  <c r="Q271"/>
  <c r="H633"/>
  <c r="Q656"/>
  <c r="Q443"/>
  <c r="Q17"/>
  <c r="Q72"/>
  <c r="E633"/>
  <c r="H705"/>
  <c r="Q129"/>
  <c r="Q365"/>
  <c r="Q332"/>
  <c r="N633"/>
  <c r="Q407"/>
  <c r="Q287"/>
  <c r="O705"/>
  <c r="Q290"/>
  <c r="Q112"/>
  <c r="Q14"/>
  <c r="Q606"/>
  <c r="Q654"/>
  <c r="Q681"/>
  <c r="Q241"/>
  <c r="Q128"/>
  <c r="Q578"/>
  <c r="M24"/>
  <c r="Q691"/>
  <c r="Q65"/>
  <c r="Q367"/>
  <c r="Q216"/>
  <c r="Q680"/>
  <c r="J24"/>
  <c r="E24"/>
  <c r="Q91"/>
  <c r="Q612"/>
  <c r="Q616"/>
  <c r="Q460"/>
  <c r="Q469"/>
  <c r="Q238"/>
  <c r="Q447"/>
  <c r="Q356"/>
  <c r="Q210"/>
  <c r="Q51"/>
  <c r="Q15"/>
  <c r="Q249"/>
  <c r="Q513"/>
  <c r="Q394"/>
  <c r="Q349"/>
  <c r="Q726"/>
  <c r="Q428"/>
  <c r="Q314"/>
  <c r="Q58"/>
  <c r="Q162"/>
  <c r="Q655"/>
  <c r="Q511"/>
  <c r="Q475"/>
  <c r="Q300"/>
  <c r="Q103"/>
  <c r="Q536"/>
  <c r="Q334"/>
  <c r="Q459"/>
  <c r="Q517"/>
  <c r="Q67"/>
  <c r="Q427"/>
  <c r="Q521"/>
  <c r="Q335"/>
  <c r="Q506"/>
  <c r="Q200"/>
  <c r="Q222"/>
  <c r="Q596"/>
  <c r="Q219"/>
  <c r="Q73"/>
  <c r="Q439"/>
  <c r="Q728"/>
  <c r="M669"/>
  <c r="Q166"/>
  <c r="Q497"/>
  <c r="Q144"/>
  <c r="Q109"/>
  <c r="Q89"/>
  <c r="Q361"/>
  <c r="Q458"/>
  <c r="Q276"/>
  <c r="Q331"/>
  <c r="Q223"/>
  <c r="Q502"/>
  <c r="I633"/>
  <c r="L741"/>
  <c r="Q206"/>
  <c r="Q242"/>
  <c r="K705"/>
  <c r="Q295"/>
  <c r="Q172"/>
  <c r="Q400"/>
  <c r="Q646"/>
  <c r="Q161"/>
  <c r="M633"/>
  <c r="Q483"/>
  <c r="Q645"/>
  <c r="Q13"/>
  <c r="Q240"/>
  <c r="Q152"/>
  <c r="Q321"/>
  <c r="H24"/>
  <c r="Q388"/>
  <c r="Q721"/>
  <c r="G669"/>
  <c r="Q464"/>
  <c r="Q359"/>
  <c r="Q220"/>
  <c r="Q385"/>
  <c r="Q571"/>
  <c r="Q197"/>
  <c r="Q662"/>
  <c r="Q86"/>
  <c r="Q173"/>
  <c r="Q299"/>
  <c r="Q725"/>
  <c r="Q54"/>
  <c r="Q127"/>
  <c r="Q18"/>
  <c r="F633"/>
  <c r="Q258"/>
  <c r="Q614"/>
  <c r="Q281"/>
  <c r="Q126"/>
  <c r="Q477"/>
  <c r="Q213"/>
  <c r="Q742"/>
  <c r="Q737"/>
  <c r="Q239"/>
  <c r="Q626"/>
  <c r="Q74"/>
  <c r="Q739"/>
  <c r="Q68"/>
  <c r="Q397"/>
  <c r="O633"/>
  <c r="Q620"/>
  <c r="Q434"/>
  <c r="Q382"/>
  <c r="Q643"/>
  <c r="Q337"/>
  <c r="Q204"/>
  <c r="Q621"/>
  <c r="Q433"/>
  <c r="E705"/>
  <c r="Q595"/>
  <c r="G741"/>
  <c r="Q320"/>
  <c r="Q440"/>
  <c r="Q214"/>
  <c r="O669"/>
  <c r="Q396"/>
  <c r="Q653"/>
  <c r="Q134"/>
  <c r="Q12"/>
  <c r="Q105"/>
  <c r="Q590"/>
  <c r="Q180"/>
  <c r="Q99"/>
  <c r="Q705"/>
  <c r="M705"/>
  <c r="Q184"/>
  <c r="Q461"/>
  <c r="Q283"/>
  <c r="Q689"/>
  <c r="Q607"/>
  <c r="Q442"/>
  <c r="Q652"/>
  <c r="Q722"/>
  <c r="Q164"/>
  <c r="Q731"/>
  <c r="Q445"/>
  <c r="Q715"/>
  <c r="Q503"/>
  <c r="Q696"/>
  <c r="Q23"/>
  <c r="Q420"/>
  <c r="Q666"/>
  <c r="Q736"/>
  <c r="Q624"/>
  <c r="Q448"/>
  <c r="Q703"/>
  <c r="Q408"/>
  <c r="Q250"/>
  <c r="Q66"/>
  <c r="Q131"/>
  <c r="Q16"/>
  <c r="Q148"/>
  <c r="Q594"/>
  <c r="Q577"/>
  <c r="Q663"/>
  <c r="Q87"/>
  <c r="Q531"/>
  <c r="Q312"/>
  <c r="Q509"/>
  <c r="Q480"/>
  <c r="Q185"/>
  <c r="Q670"/>
  <c r="Q476"/>
  <c r="Q697"/>
  <c r="Q357"/>
  <c r="Q471"/>
  <c r="Q438"/>
  <c r="Q146"/>
  <c r="Q546"/>
  <c r="Q686"/>
  <c r="Q160"/>
  <c r="Q114"/>
  <c r="Q557"/>
  <c r="Q682"/>
  <c r="Q288"/>
  <c r="I705"/>
  <c r="Q326"/>
  <c r="Q589"/>
  <c r="Q215"/>
  <c r="Q182"/>
  <c r="Q350"/>
  <c r="Q484"/>
  <c r="M741"/>
  <c r="Q383"/>
  <c r="Q57"/>
  <c r="N705"/>
  <c r="J741"/>
  <c r="Q353"/>
  <c r="Q422"/>
  <c r="Q664"/>
  <c r="Q586"/>
  <c r="Q77"/>
  <c r="Q540"/>
  <c r="Q538"/>
  <c r="Q649"/>
  <c r="Q507"/>
  <c r="Q718"/>
  <c r="Q432"/>
  <c r="Q618"/>
  <c r="Q322"/>
  <c r="Q251"/>
  <c r="Q151"/>
  <c r="Q175"/>
  <c r="Q500"/>
  <c r="Q704"/>
  <c r="Q75"/>
  <c r="Q174"/>
  <c r="Q610"/>
  <c r="Q684"/>
  <c r="Q516"/>
  <c r="O741"/>
  <c r="Q310"/>
  <c r="Q70"/>
  <c r="Q262"/>
  <c r="Q273"/>
  <c r="Q354"/>
  <c r="Q205"/>
  <c r="Q346"/>
  <c r="Q106"/>
  <c r="Q665"/>
  <c r="Q199"/>
  <c r="Q261"/>
  <c r="Q657"/>
  <c r="Q685"/>
  <c r="Q363"/>
  <c r="Q316"/>
  <c r="Q327"/>
  <c r="L705"/>
  <c r="Q584"/>
  <c r="Q660"/>
  <c r="Q554"/>
  <c r="Q582"/>
  <c r="Q580"/>
  <c r="Q702"/>
  <c r="Q170"/>
  <c r="Q518"/>
  <c r="Q53"/>
  <c r="Q727"/>
  <c r="Q446"/>
  <c r="Q437"/>
  <c r="Q585"/>
  <c r="Q183"/>
  <c r="Q619"/>
  <c r="Q688"/>
  <c r="Q212"/>
  <c r="Q348"/>
  <c r="Q115"/>
  <c r="F741"/>
  <c r="Q547"/>
  <c r="Q423"/>
  <c r="Q372"/>
  <c r="E669"/>
  <c r="Q133"/>
  <c r="Q699"/>
  <c r="I22" i="7" l="1"/>
  <c r="E22"/>
  <c r="H22"/>
  <c r="F22"/>
  <c r="J22"/>
  <c r="M22"/>
  <c r="D22"/>
  <c r="C22"/>
  <c r="G22"/>
  <c r="K22"/>
  <c r="B22"/>
  <c r="L598" i="4"/>
  <c r="I23" i="7" s="1"/>
  <c r="L599" i="4"/>
  <c r="I46" i="7" s="1"/>
  <c r="L600" i="4"/>
  <c r="I69" i="7" s="1"/>
  <c r="H598" i="4"/>
  <c r="E23" i="7" s="1"/>
  <c r="H600" i="4"/>
  <c r="E69" i="7" s="1"/>
  <c r="H599" i="4"/>
  <c r="E46" i="7" s="1"/>
  <c r="M599" i="4"/>
  <c r="J46" i="7" s="1"/>
  <c r="M598" i="4"/>
  <c r="J23" i="7" s="1"/>
  <c r="M600" i="4"/>
  <c r="J69" i="7" s="1"/>
  <c r="I598" i="4"/>
  <c r="F23" i="7" s="1"/>
  <c r="I599" i="4"/>
  <c r="F46" i="7" s="1"/>
  <c r="I600" i="4"/>
  <c r="F69" i="7" s="1"/>
  <c r="E600" i="4"/>
  <c r="B69" i="7" s="1"/>
  <c r="E598" i="4"/>
  <c r="B23" i="7" s="1"/>
  <c r="E599" i="4"/>
  <c r="B46" i="7" s="1"/>
  <c r="N600" i="4"/>
  <c r="K69" i="7" s="1"/>
  <c r="N598" i="4"/>
  <c r="K23" i="7" s="1"/>
  <c r="N599" i="4"/>
  <c r="K46" i="7" s="1"/>
  <c r="J600" i="4"/>
  <c r="G69" i="7" s="1"/>
  <c r="J598" i="4"/>
  <c r="G23" i="7" s="1"/>
  <c r="J599" i="4"/>
  <c r="G46" i="7" s="1"/>
  <c r="F599" i="4"/>
  <c r="C46" i="7" s="1"/>
  <c r="F598" i="4"/>
  <c r="C23" i="7" s="1"/>
  <c r="F600" i="4"/>
  <c r="C69" i="7" s="1"/>
  <c r="O600" i="4"/>
  <c r="L69" i="7" s="1"/>
  <c r="O599" i="4"/>
  <c r="L46" i="7" s="1"/>
  <c r="O598" i="4"/>
  <c r="L23" i="7" s="1"/>
  <c r="K600" i="4"/>
  <c r="H69" i="7" s="1"/>
  <c r="K599" i="4"/>
  <c r="H46" i="7" s="1"/>
  <c r="K598" i="4"/>
  <c r="H23" i="7" s="1"/>
  <c r="G599" i="4"/>
  <c r="D46" i="7" s="1"/>
  <c r="G600" i="4"/>
  <c r="D69" i="7" s="1"/>
  <c r="G598" i="4"/>
  <c r="D23" i="7" s="1"/>
  <c r="C707" i="4"/>
  <c r="C743"/>
  <c r="C671"/>
  <c r="Q562"/>
  <c r="N45" i="7" s="1"/>
  <c r="Q563" i="4"/>
  <c r="N68" i="7" s="1"/>
  <c r="Q561" i="4"/>
  <c r="Q414"/>
  <c r="N41" i="7" s="1"/>
  <c r="Q415" i="4"/>
  <c r="N64" i="7" s="1"/>
  <c r="Q413" i="4"/>
  <c r="N18" i="7" s="1"/>
  <c r="Q304" i="4"/>
  <c r="N61" i="7" s="1"/>
  <c r="Q303" i="4"/>
  <c r="N38" i="7" s="1"/>
  <c r="Q302" i="4"/>
  <c r="N15" i="7" s="1"/>
  <c r="Q230" i="4"/>
  <c r="N59" i="7" s="1"/>
  <c r="Q229" i="4"/>
  <c r="N36" i="7" s="1"/>
  <c r="Q228" i="4"/>
  <c r="N13" i="7" s="1"/>
  <c r="Q599" i="4"/>
  <c r="N46" i="7" s="1"/>
  <c r="Q598" i="4"/>
  <c r="N23" i="7" s="1"/>
  <c r="Q600" i="4"/>
  <c r="N69" i="7" s="1"/>
  <c r="Q452" i="4"/>
  <c r="N65" i="7" s="1"/>
  <c r="Q451" i="4"/>
  <c r="N42" i="7" s="1"/>
  <c r="Q450" i="4"/>
  <c r="N19" i="7" s="1"/>
  <c r="Q341" i="4"/>
  <c r="N62" i="7" s="1"/>
  <c r="Q340" i="4"/>
  <c r="N39" i="7" s="1"/>
  <c r="Q339" i="4"/>
  <c r="N16" i="7" s="1"/>
  <c r="Q192" i="4"/>
  <c r="N35" i="7" s="1"/>
  <c r="Q193" i="4"/>
  <c r="N58" i="7" s="1"/>
  <c r="Q191" i="4"/>
  <c r="N12" i="7" s="1"/>
  <c r="Q119" i="4"/>
  <c r="N56" i="7" s="1"/>
  <c r="Q118" i="4"/>
  <c r="N33" i="7" s="1"/>
  <c r="Q117" i="4"/>
  <c r="N10" i="7" s="1"/>
  <c r="Q637" i="4"/>
  <c r="N70" i="7" s="1"/>
  <c r="Q636" i="4"/>
  <c r="N47" i="7" s="1"/>
  <c r="Q635" i="4"/>
  <c r="N24" i="7" s="1"/>
  <c r="Q489" i="4"/>
  <c r="N66" i="7" s="1"/>
  <c r="Q487" i="4"/>
  <c r="N20" i="7" s="1"/>
  <c r="Q488" i="4"/>
  <c r="N43" i="7" s="1"/>
  <c r="Q155" i="4"/>
  <c r="N34" i="7" s="1"/>
  <c r="Q156" i="4"/>
  <c r="N57" i="7" s="1"/>
  <c r="Q154" i="4"/>
  <c r="N11" i="7" s="1"/>
  <c r="Q81" i="4"/>
  <c r="N32" i="7" s="1"/>
  <c r="Q82" i="4"/>
  <c r="N55" i="7" s="1"/>
  <c r="Q80" i="4"/>
  <c r="N9" i="7" s="1"/>
  <c r="Q524" i="4"/>
  <c r="N21" i="7" s="1"/>
  <c r="Q525" i="4"/>
  <c r="N44" i="7" s="1"/>
  <c r="Q526" i="4"/>
  <c r="N67" i="7" s="1"/>
  <c r="Q378" i="4"/>
  <c r="N63" i="7" s="1"/>
  <c r="Q377" i="4"/>
  <c r="N40" i="7" s="1"/>
  <c r="Q376" i="4"/>
  <c r="N17" i="7" s="1"/>
  <c r="Q267" i="4"/>
  <c r="N60" i="7" s="1"/>
  <c r="Q266" i="4"/>
  <c r="N37" i="7" s="1"/>
  <c r="Q265" i="4"/>
  <c r="N14" i="7" s="1"/>
  <c r="S11" i="4"/>
  <c r="C26"/>
  <c r="B433" i="1"/>
  <c r="B336"/>
  <c r="B168"/>
  <c r="B768"/>
  <c r="B600"/>
  <c r="B456"/>
  <c r="B696"/>
  <c r="B288"/>
  <c r="B505"/>
  <c r="B480"/>
  <c r="B648"/>
  <c r="B408"/>
  <c r="B217"/>
  <c r="B360"/>
  <c r="B384"/>
  <c r="B49"/>
  <c r="B552"/>
  <c r="B144"/>
  <c r="B192"/>
  <c r="B313"/>
  <c r="B672"/>
  <c r="B624"/>
  <c r="B97"/>
  <c r="B72"/>
  <c r="B120"/>
  <c r="A49"/>
  <c r="B264"/>
  <c r="B240"/>
  <c r="B528"/>
  <c r="B576"/>
  <c r="B720"/>
  <c r="B745"/>
  <c r="R79" i="4"/>
  <c r="K634"/>
  <c r="R301"/>
  <c r="I634"/>
  <c r="F634"/>
  <c r="P634"/>
  <c r="O634"/>
  <c r="R375"/>
  <c r="E634"/>
  <c r="R116"/>
  <c r="R597"/>
  <c r="R227"/>
  <c r="R264"/>
  <c r="R412"/>
  <c r="R671"/>
  <c r="R449"/>
  <c r="R523"/>
  <c r="L634"/>
  <c r="M634"/>
  <c r="R153"/>
  <c r="J634"/>
  <c r="N634"/>
  <c r="R486"/>
  <c r="R190"/>
  <c r="R338"/>
  <c r="R634"/>
  <c r="R560"/>
  <c r="H634"/>
  <c r="G634"/>
  <c r="R218"/>
  <c r="R389"/>
  <c r="R632"/>
  <c r="R422"/>
  <c r="R736"/>
  <c r="R185"/>
  <c r="R608"/>
  <c r="R345"/>
  <c r="R573"/>
  <c r="O670"/>
  <c r="R437"/>
  <c r="R354"/>
  <c r="R359"/>
  <c r="R572"/>
  <c r="R174"/>
  <c r="R209"/>
  <c r="R406"/>
  <c r="R360"/>
  <c r="R433"/>
  <c r="G670"/>
  <c r="R384"/>
  <c r="R57"/>
  <c r="R457"/>
  <c r="R66"/>
  <c r="R475"/>
  <c r="R202"/>
  <c r="R188"/>
  <c r="R260"/>
  <c r="R532"/>
  <c r="R530"/>
  <c r="R235"/>
  <c r="G706"/>
  <c r="R103"/>
  <c r="R219"/>
  <c r="R167"/>
  <c r="R704"/>
  <c r="R247"/>
  <c r="R75"/>
  <c r="R333"/>
  <c r="R371"/>
  <c r="R271"/>
  <c r="R595"/>
  <c r="R741"/>
  <c r="R99"/>
  <c r="R141"/>
  <c r="R723"/>
  <c r="R336"/>
  <c r="R257"/>
  <c r="R483"/>
  <c r="R667"/>
  <c r="R246"/>
  <c r="R447"/>
  <c r="R105"/>
  <c r="R613"/>
  <c r="R612"/>
  <c r="R721"/>
  <c r="R321"/>
  <c r="R724"/>
  <c r="R582"/>
  <c r="F25"/>
  <c r="R160"/>
  <c r="R365"/>
  <c r="R557"/>
  <c r="F706"/>
  <c r="R220"/>
  <c r="R70"/>
  <c r="E742"/>
  <c r="R250"/>
  <c r="R533"/>
  <c r="R614"/>
  <c r="R60"/>
  <c r="R555"/>
  <c r="R735"/>
  <c r="R537"/>
  <c r="R146"/>
  <c r="R402"/>
  <c r="R244"/>
  <c r="R143"/>
  <c r="R558"/>
  <c r="K25"/>
  <c r="R652"/>
  <c r="R130"/>
  <c r="R52"/>
  <c r="R363"/>
  <c r="R534"/>
  <c r="R348"/>
  <c r="R630"/>
  <c r="P742"/>
  <c r="K706"/>
  <c r="R733"/>
  <c r="R392"/>
  <c r="R135"/>
  <c r="R536"/>
  <c r="L706"/>
  <c r="P25"/>
  <c r="R686"/>
  <c r="E25"/>
  <c r="R715"/>
  <c r="R480"/>
  <c r="R519"/>
  <c r="R276"/>
  <c r="R294"/>
  <c r="R382"/>
  <c r="H706"/>
  <c r="R366"/>
  <c r="R441"/>
  <c r="R108"/>
  <c r="R242"/>
  <c r="M670"/>
  <c r="R409"/>
  <c r="R611"/>
  <c r="R25"/>
  <c r="R332"/>
  <c r="K742"/>
  <c r="R275"/>
  <c r="R226"/>
  <c r="R725"/>
  <c r="R204"/>
  <c r="R699"/>
  <c r="R335"/>
  <c r="R151"/>
  <c r="R23"/>
  <c r="R648"/>
  <c r="R390"/>
  <c r="R164"/>
  <c r="R386"/>
  <c r="R183"/>
  <c r="R476"/>
  <c r="R95"/>
  <c r="R654"/>
  <c r="R559"/>
  <c r="R372"/>
  <c r="R325"/>
  <c r="R655"/>
  <c r="R513"/>
  <c r="R445"/>
  <c r="R739"/>
  <c r="R17"/>
  <c r="R716"/>
  <c r="R589"/>
  <c r="R347"/>
  <c r="R58"/>
  <c r="R684"/>
  <c r="R569"/>
  <c r="R248"/>
  <c r="R189"/>
  <c r="R693"/>
  <c r="R507"/>
  <c r="R506"/>
  <c r="R187"/>
  <c r="R617"/>
  <c r="R432"/>
  <c r="R690"/>
  <c r="R514"/>
  <c r="R428"/>
  <c r="R493"/>
  <c r="R290"/>
  <c r="R65"/>
  <c r="R166"/>
  <c r="R663"/>
  <c r="R113"/>
  <c r="R140"/>
  <c r="R138"/>
  <c r="R273"/>
  <c r="R420"/>
  <c r="R662"/>
  <c r="R221"/>
  <c r="R692"/>
  <c r="R214"/>
  <c r="R129"/>
  <c r="R299"/>
  <c r="R236"/>
  <c r="R431"/>
  <c r="R126"/>
  <c r="R509"/>
  <c r="R471"/>
  <c r="R538"/>
  <c r="R152"/>
  <c r="R87"/>
  <c r="R163"/>
  <c r="R149"/>
  <c r="R512"/>
  <c r="R263"/>
  <c r="R610"/>
  <c r="R425"/>
  <c r="R504"/>
  <c r="R181"/>
  <c r="R312"/>
  <c r="R258"/>
  <c r="R90"/>
  <c r="R327"/>
  <c r="R282"/>
  <c r="I706"/>
  <c r="R106"/>
  <c r="R207"/>
  <c r="R642"/>
  <c r="R435"/>
  <c r="R203"/>
  <c r="R470"/>
  <c r="R631"/>
  <c r="R136"/>
  <c r="R287"/>
  <c r="R346"/>
  <c r="R668"/>
  <c r="R326"/>
  <c r="R72"/>
  <c r="R252"/>
  <c r="R213"/>
  <c r="R575"/>
  <c r="M25"/>
  <c r="R56"/>
  <c r="R279"/>
  <c r="R606"/>
  <c r="R243"/>
  <c r="R660"/>
  <c r="R237"/>
  <c r="R500"/>
  <c r="J742"/>
  <c r="R318"/>
  <c r="R434"/>
  <c r="R643"/>
  <c r="R665"/>
  <c r="R436"/>
  <c r="R330"/>
  <c r="R78"/>
  <c r="R350"/>
  <c r="R148"/>
  <c r="R353"/>
  <c r="R161"/>
  <c r="M706"/>
  <c r="R679"/>
  <c r="R272"/>
  <c r="R254"/>
  <c r="R62"/>
  <c r="R618"/>
  <c r="R212"/>
  <c r="R128"/>
  <c r="R357"/>
  <c r="R142"/>
  <c r="R115"/>
  <c r="R73"/>
  <c r="R94"/>
  <c r="R234"/>
  <c r="R217"/>
  <c r="R440"/>
  <c r="R387"/>
  <c r="R700"/>
  <c r="H25"/>
  <c r="R653"/>
  <c r="R624"/>
  <c r="R292"/>
  <c r="R571"/>
  <c r="R147"/>
  <c r="R650"/>
  <c r="R262"/>
  <c r="R728"/>
  <c r="R206"/>
  <c r="R458"/>
  <c r="R97"/>
  <c r="R171"/>
  <c r="R396"/>
  <c r="R682"/>
  <c r="R150"/>
  <c r="R324"/>
  <c r="R259"/>
  <c r="R722"/>
  <c r="R177"/>
  <c r="R298"/>
  <c r="R645"/>
  <c r="R216"/>
  <c r="R405"/>
  <c r="R626"/>
  <c r="R283"/>
  <c r="R688"/>
  <c r="R664"/>
  <c r="R395"/>
  <c r="R22"/>
  <c r="R351"/>
  <c r="R616"/>
  <c r="R609"/>
  <c r="R658"/>
  <c r="R448"/>
  <c r="R251"/>
  <c r="R546"/>
  <c r="R334"/>
  <c r="R695"/>
  <c r="R703"/>
  <c r="R224"/>
  <c r="R109"/>
  <c r="R286"/>
  <c r="R719"/>
  <c r="R411"/>
  <c r="R59"/>
  <c r="R319"/>
  <c r="R329"/>
  <c r="R182"/>
  <c r="R633"/>
  <c r="R355"/>
  <c r="R734"/>
  <c r="R556"/>
  <c r="R352"/>
  <c r="R659"/>
  <c r="R498"/>
  <c r="R172"/>
  <c r="R459"/>
  <c r="R320"/>
  <c r="I670"/>
  <c r="R577"/>
  <c r="J25"/>
  <c r="R574"/>
  <c r="R364"/>
  <c r="K670"/>
  <c r="R170"/>
  <c r="R134"/>
  <c r="R464"/>
  <c r="R394"/>
  <c r="R540"/>
  <c r="R349"/>
  <c r="R328"/>
  <c r="R550"/>
  <c r="R646"/>
  <c r="R322"/>
  <c r="E670"/>
  <c r="R14"/>
  <c r="R511"/>
  <c r="R541"/>
  <c r="R93"/>
  <c r="P670"/>
  <c r="R408"/>
  <c r="R680"/>
  <c r="R397"/>
  <c r="R625"/>
  <c r="R77"/>
  <c r="R74"/>
  <c r="R717"/>
  <c r="R593"/>
  <c r="R740"/>
  <c r="R515"/>
  <c r="M742"/>
  <c r="R501"/>
  <c r="R466"/>
  <c r="R421"/>
  <c r="R419"/>
  <c r="R576"/>
  <c r="R553"/>
  <c r="R548"/>
  <c r="R620"/>
  <c r="R578"/>
  <c r="R98"/>
  <c r="R743"/>
  <c r="R587"/>
  <c r="R742"/>
  <c r="R641"/>
  <c r="R241"/>
  <c r="R494"/>
  <c r="R568"/>
  <c r="R691"/>
  <c r="R430"/>
  <c r="R427"/>
  <c r="E706"/>
  <c r="R253"/>
  <c r="R245"/>
  <c r="R315"/>
  <c r="R261"/>
  <c r="R521"/>
  <c r="R499"/>
  <c r="R67"/>
  <c r="R738"/>
  <c r="R727"/>
  <c r="N670"/>
  <c r="R356"/>
  <c r="R368"/>
  <c r="R215"/>
  <c r="R584"/>
  <c r="R55"/>
  <c r="R456"/>
  <c r="H670"/>
  <c r="R698"/>
  <c r="R71"/>
  <c r="R468"/>
  <c r="R442"/>
  <c r="R280"/>
  <c r="R86"/>
  <c r="R628"/>
  <c r="I25"/>
  <c r="R388"/>
  <c r="R702"/>
  <c r="R21"/>
  <c r="R477"/>
  <c r="R591"/>
  <c r="R726"/>
  <c r="F670"/>
  <c r="R63"/>
  <c r="R705"/>
  <c r="R544"/>
  <c r="R462"/>
  <c r="R295"/>
  <c r="R186"/>
  <c r="R314"/>
  <c r="R446"/>
  <c r="R592"/>
  <c r="R374"/>
  <c r="R594"/>
  <c r="R685"/>
  <c r="R495"/>
  <c r="R543"/>
  <c r="R485"/>
  <c r="R508"/>
  <c r="R13"/>
  <c r="R696"/>
  <c r="R586"/>
  <c r="R100"/>
  <c r="R579"/>
  <c r="R627"/>
  <c r="R385"/>
  <c r="R173"/>
  <c r="O706"/>
  <c r="R661"/>
  <c r="R681"/>
  <c r="R391"/>
  <c r="R718"/>
  <c r="R522"/>
  <c r="R503"/>
  <c r="R20"/>
  <c r="G742"/>
  <c r="R588"/>
  <c r="R139"/>
  <c r="R240"/>
  <c r="R169"/>
  <c r="R444"/>
  <c r="I742"/>
  <c r="R91"/>
  <c r="R516"/>
  <c r="P706"/>
  <c r="R585"/>
  <c r="R179"/>
  <c r="R317"/>
  <c r="R18"/>
  <c r="R707"/>
  <c r="R426"/>
  <c r="R256"/>
  <c r="R291"/>
  <c r="R542"/>
  <c r="J670"/>
  <c r="R539"/>
  <c r="R694"/>
  <c r="R424"/>
  <c r="R720"/>
  <c r="R517"/>
  <c r="R479"/>
  <c r="R737"/>
  <c r="R399"/>
  <c r="R107"/>
  <c r="R622"/>
  <c r="R473"/>
  <c r="R400"/>
  <c r="R621"/>
  <c r="R520"/>
  <c r="L670"/>
  <c r="R687"/>
  <c r="R26"/>
  <c r="R583"/>
  <c r="R547"/>
  <c r="N742"/>
  <c r="R604"/>
  <c r="R132"/>
  <c r="R478"/>
  <c r="R285"/>
  <c r="R670"/>
  <c r="R198"/>
  <c r="R310"/>
  <c r="R239"/>
  <c r="R467"/>
  <c r="R297"/>
  <c r="R210"/>
  <c r="R701"/>
  <c r="R19"/>
  <c r="R178"/>
  <c r="R580"/>
  <c r="R732"/>
  <c r="R281"/>
  <c r="R730"/>
  <c r="R460"/>
  <c r="R225"/>
  <c r="R125"/>
  <c r="R137"/>
  <c r="R311"/>
  <c r="O742"/>
  <c r="R176"/>
  <c r="R605"/>
  <c r="N25"/>
  <c r="R205"/>
  <c r="R683"/>
  <c r="R666"/>
  <c r="O25"/>
  <c r="R64"/>
  <c r="R255"/>
  <c r="R249"/>
  <c r="R465"/>
  <c r="R323"/>
  <c r="R300"/>
  <c r="R133"/>
  <c r="R502"/>
  <c r="R51"/>
  <c r="R296"/>
  <c r="R337"/>
  <c r="R112"/>
  <c r="R370"/>
  <c r="R656"/>
  <c r="R496"/>
  <c r="R669"/>
  <c r="R358"/>
  <c r="R110"/>
  <c r="R50"/>
  <c r="R649"/>
  <c r="R567"/>
  <c r="R274"/>
  <c r="R54"/>
  <c r="R288"/>
  <c r="R438"/>
  <c r="R89"/>
  <c r="R697"/>
  <c r="R629"/>
  <c r="H742"/>
  <c r="R439"/>
  <c r="R404"/>
  <c r="R313"/>
  <c r="R284"/>
  <c r="R401"/>
  <c r="R201"/>
  <c r="R623"/>
  <c r="R481"/>
  <c r="R12"/>
  <c r="R689"/>
  <c r="R367"/>
  <c r="R461"/>
  <c r="R175"/>
  <c r="N706"/>
  <c r="R619"/>
  <c r="R238"/>
  <c r="R200"/>
  <c r="R123"/>
  <c r="R114"/>
  <c r="R497"/>
  <c r="R531"/>
  <c r="R549"/>
  <c r="R16"/>
  <c r="R607"/>
  <c r="R308"/>
  <c r="R184"/>
  <c r="R223"/>
  <c r="R104"/>
  <c r="J706"/>
  <c r="R168"/>
  <c r="R222"/>
  <c r="R729"/>
  <c r="R678"/>
  <c r="R102"/>
  <c r="R403"/>
  <c r="R510"/>
  <c r="R69"/>
  <c r="R131"/>
  <c r="R393"/>
  <c r="R383"/>
  <c r="R162"/>
  <c r="R443"/>
  <c r="R472"/>
  <c r="R484"/>
  <c r="R398"/>
  <c r="R111"/>
  <c r="R88"/>
  <c r="R362"/>
  <c r="R289"/>
  <c r="R309"/>
  <c r="R731"/>
  <c r="R545"/>
  <c r="R647"/>
  <c r="R277"/>
  <c r="R293"/>
  <c r="R554"/>
  <c r="R278"/>
  <c r="R144"/>
  <c r="R482"/>
  <c r="R505"/>
  <c r="R124"/>
  <c r="R407"/>
  <c r="R197"/>
  <c r="R615"/>
  <c r="R145"/>
  <c r="R165"/>
  <c r="R423"/>
  <c r="R49"/>
  <c r="R535"/>
  <c r="L742"/>
  <c r="R518"/>
  <c r="R53"/>
  <c r="R570"/>
  <c r="R474"/>
  <c r="R429"/>
  <c r="R76"/>
  <c r="R469"/>
  <c r="R316"/>
  <c r="R581"/>
  <c r="F742"/>
  <c r="R410"/>
  <c r="R15"/>
  <c r="R96"/>
  <c r="R208"/>
  <c r="R199"/>
  <c r="R373"/>
  <c r="R463"/>
  <c r="R24"/>
  <c r="R551"/>
  <c r="R127"/>
  <c r="R331"/>
  <c r="R651"/>
  <c r="R361"/>
  <c r="R61"/>
  <c r="R657"/>
  <c r="R596"/>
  <c r="R101"/>
  <c r="R92"/>
  <c r="R369"/>
  <c r="R180"/>
  <c r="L25"/>
  <c r="R68"/>
  <c r="R590"/>
  <c r="R211"/>
  <c r="G25"/>
  <c r="R706"/>
  <c r="R644"/>
  <c r="R552"/>
  <c r="N22" i="7" l="1"/>
  <c r="N637" i="4"/>
  <c r="K70" i="7" s="1"/>
  <c r="N635" i="4"/>
  <c r="K24" i="7" s="1"/>
  <c r="N636" i="4"/>
  <c r="K47" i="7" s="1"/>
  <c r="J637" i="4"/>
  <c r="G70" i="7" s="1"/>
  <c r="J635" i="4"/>
  <c r="G24" i="7" s="1"/>
  <c r="J636" i="4"/>
  <c r="G47" i="7" s="1"/>
  <c r="F637" i="4"/>
  <c r="C70" i="7" s="1"/>
  <c r="F635" i="4"/>
  <c r="C24" i="7" s="1"/>
  <c r="F636" i="4"/>
  <c r="C47" i="7" s="1"/>
  <c r="O636" i="4"/>
  <c r="L47" i="7" s="1"/>
  <c r="O637" i="4"/>
  <c r="L70" i="7" s="1"/>
  <c r="O635" i="4"/>
  <c r="L24" i="7" s="1"/>
  <c r="K636" i="4"/>
  <c r="H47" i="7" s="1"/>
  <c r="K637" i="4"/>
  <c r="H70" i="7" s="1"/>
  <c r="K635" i="4"/>
  <c r="H24" i="7" s="1"/>
  <c r="G635" i="4"/>
  <c r="D24" i="7" s="1"/>
  <c r="G637" i="4"/>
  <c r="D70" i="7" s="1"/>
  <c r="G636" i="4"/>
  <c r="D47" i="7" s="1"/>
  <c r="P636" i="4"/>
  <c r="M47" i="7" s="1"/>
  <c r="P635" i="4"/>
  <c r="M24" i="7" s="1"/>
  <c r="P637" i="4"/>
  <c r="M70" i="7" s="1"/>
  <c r="L636" i="4"/>
  <c r="I47" i="7" s="1"/>
  <c r="L635" i="4"/>
  <c r="I24" i="7" s="1"/>
  <c r="L637" i="4"/>
  <c r="I70" i="7" s="1"/>
  <c r="H635" i="4"/>
  <c r="E24" i="7" s="1"/>
  <c r="H636" i="4"/>
  <c r="E47" i="7" s="1"/>
  <c r="H637" i="4"/>
  <c r="E70" i="7" s="1"/>
  <c r="M635" i="4"/>
  <c r="J24" i="7" s="1"/>
  <c r="M636" i="4"/>
  <c r="J47" i="7" s="1"/>
  <c r="M637" i="4"/>
  <c r="J70" i="7" s="1"/>
  <c r="I636" i="4"/>
  <c r="F47" i="7" s="1"/>
  <c r="I637" i="4"/>
  <c r="F70" i="7" s="1"/>
  <c r="I635" i="4"/>
  <c r="F24" i="7" s="1"/>
  <c r="E636" i="4"/>
  <c r="B47" i="7" s="1"/>
  <c r="E635" i="4"/>
  <c r="B24" i="7" s="1"/>
  <c r="E637" i="4"/>
  <c r="B70" i="7" s="1"/>
  <c r="C708" i="4"/>
  <c r="C744"/>
  <c r="R562"/>
  <c r="O45" i="7" s="1"/>
  <c r="R563" i="4"/>
  <c r="O68" i="7" s="1"/>
  <c r="R561" i="4"/>
  <c r="R415"/>
  <c r="O64" i="7" s="1"/>
  <c r="R414" i="4"/>
  <c r="O41" i="7" s="1"/>
  <c r="R413" i="4"/>
  <c r="O18" i="7" s="1"/>
  <c r="R267" i="4"/>
  <c r="O60" i="7" s="1"/>
  <c r="R266" i="4"/>
  <c r="O37" i="7" s="1"/>
  <c r="R265" i="4"/>
  <c r="O14" i="7" s="1"/>
  <c r="R156" i="4"/>
  <c r="O57" i="7" s="1"/>
  <c r="R154" i="4"/>
  <c r="O11" i="7" s="1"/>
  <c r="R155" i="4"/>
  <c r="O34" i="7" s="1"/>
  <c r="R599" i="4"/>
  <c r="O46" i="7" s="1"/>
  <c r="R598" i="4"/>
  <c r="O23" i="7" s="1"/>
  <c r="R600" i="4"/>
  <c r="O69" i="7" s="1"/>
  <c r="R450" i="4"/>
  <c r="O19" i="7" s="1"/>
  <c r="R452" i="4"/>
  <c r="O65" i="7" s="1"/>
  <c r="R451" i="4"/>
  <c r="O42" i="7" s="1"/>
  <c r="R304" i="4"/>
  <c r="O61" i="7" s="1"/>
  <c r="R303" i="4"/>
  <c r="O38" i="7" s="1"/>
  <c r="R302" i="4"/>
  <c r="O15" i="7" s="1"/>
  <c r="R119" i="4"/>
  <c r="O56" i="7" s="1"/>
  <c r="R118" i="4"/>
  <c r="O33" i="7" s="1"/>
  <c r="R117" i="4"/>
  <c r="O10" i="7" s="1"/>
  <c r="R635" i="4"/>
  <c r="O24" i="7" s="1"/>
  <c r="R636" i="4"/>
  <c r="O47" i="7" s="1"/>
  <c r="R637" i="4"/>
  <c r="O70" i="7" s="1"/>
  <c r="R489" i="4"/>
  <c r="O66" i="7" s="1"/>
  <c r="R487" i="4"/>
  <c r="O20" i="7" s="1"/>
  <c r="R488" i="4"/>
  <c r="O43" i="7" s="1"/>
  <c r="R339" i="4"/>
  <c r="O16" i="7" s="1"/>
  <c r="R341" i="4"/>
  <c r="O62" i="7" s="1"/>
  <c r="R340" i="4"/>
  <c r="O39" i="7" s="1"/>
  <c r="R230" i="4"/>
  <c r="O59" i="7" s="1"/>
  <c r="R229" i="4"/>
  <c r="O36" i="7" s="1"/>
  <c r="R228" i="4"/>
  <c r="O13" i="7" s="1"/>
  <c r="R82" i="4"/>
  <c r="O55" i="7" s="1"/>
  <c r="R81" i="4"/>
  <c r="O32" i="7" s="1"/>
  <c r="R80" i="4"/>
  <c r="O9" i="7" s="1"/>
  <c r="R672" i="4"/>
  <c r="O25" i="7" s="1"/>
  <c r="R673" i="4"/>
  <c r="O48" i="7" s="1"/>
  <c r="R674" i="4"/>
  <c r="O71" i="7" s="1"/>
  <c r="R525" i="4"/>
  <c r="O44" i="7" s="1"/>
  <c r="R526" i="4"/>
  <c r="O67" i="7" s="1"/>
  <c r="R524" i="4"/>
  <c r="O21" i="7" s="1"/>
  <c r="R378" i="4"/>
  <c r="O63" i="7" s="1"/>
  <c r="R377" i="4"/>
  <c r="O40" i="7" s="1"/>
  <c r="R376" i="4"/>
  <c r="O17" i="7" s="1"/>
  <c r="R192" i="4"/>
  <c r="O35" i="7" s="1"/>
  <c r="R193" i="4"/>
  <c r="O58" i="7" s="1"/>
  <c r="R191" i="4"/>
  <c r="O12" i="7" s="1"/>
  <c r="T11" i="4"/>
  <c r="C27"/>
  <c r="B241" i="1"/>
  <c r="A50"/>
  <c r="B721"/>
  <c r="B529"/>
  <c r="B265"/>
  <c r="B98"/>
  <c r="B673"/>
  <c r="B193"/>
  <c r="B289"/>
  <c r="B457"/>
  <c r="B769"/>
  <c r="B577"/>
  <c r="B121"/>
  <c r="B50"/>
  <c r="B385"/>
  <c r="B218"/>
  <c r="B481"/>
  <c r="B434"/>
  <c r="B746"/>
  <c r="B625"/>
  <c r="B314"/>
  <c r="B145"/>
  <c r="B409"/>
  <c r="B697"/>
  <c r="B601"/>
  <c r="B169"/>
  <c r="B73"/>
  <c r="B553"/>
  <c r="B361"/>
  <c r="B649"/>
  <c r="B506"/>
  <c r="B337"/>
  <c r="H671" i="4"/>
  <c r="S449"/>
  <c r="P671"/>
  <c r="S560"/>
  <c r="S597"/>
  <c r="S190"/>
  <c r="G671"/>
  <c r="S301"/>
  <c r="S375"/>
  <c r="N671"/>
  <c r="J671"/>
  <c r="F671"/>
  <c r="S153"/>
  <c r="S708"/>
  <c r="I671"/>
  <c r="S79"/>
  <c r="S116"/>
  <c r="S227"/>
  <c r="S634"/>
  <c r="S264"/>
  <c r="S412"/>
  <c r="K671"/>
  <c r="L671"/>
  <c r="M671"/>
  <c r="Q671"/>
  <c r="O671"/>
  <c r="E671"/>
  <c r="S671"/>
  <c r="S523"/>
  <c r="S486"/>
  <c r="S338"/>
  <c r="S633"/>
  <c r="L26"/>
  <c r="S387"/>
  <c r="S683"/>
  <c r="S347"/>
  <c r="K743"/>
  <c r="S652"/>
  <c r="S684"/>
  <c r="S243"/>
  <c r="S257"/>
  <c r="F707"/>
  <c r="S285"/>
  <c r="S662"/>
  <c r="S317"/>
  <c r="S508"/>
  <c r="L743"/>
  <c r="S687"/>
  <c r="S646"/>
  <c r="S630"/>
  <c r="S353"/>
  <c r="S320"/>
  <c r="S19"/>
  <c r="S330"/>
  <c r="S363"/>
  <c r="S68"/>
  <c r="S16"/>
  <c r="S64"/>
  <c r="S63"/>
  <c r="S513"/>
  <c r="S680"/>
  <c r="S291"/>
  <c r="S667"/>
  <c r="S577"/>
  <c r="S137"/>
  <c r="S166"/>
  <c r="S67"/>
  <c r="S389"/>
  <c r="S56"/>
  <c r="S90"/>
  <c r="S280"/>
  <c r="S331"/>
  <c r="S579"/>
  <c r="S396"/>
  <c r="S102"/>
  <c r="S161"/>
  <c r="S178"/>
  <c r="J743"/>
  <c r="S716"/>
  <c r="S702"/>
  <c r="S181"/>
  <c r="S297"/>
  <c r="H26"/>
  <c r="S25"/>
  <c r="S133"/>
  <c r="S215"/>
  <c r="S110"/>
  <c r="S71"/>
  <c r="S203"/>
  <c r="H743"/>
  <c r="S284"/>
  <c r="S126"/>
  <c r="S329"/>
  <c r="S352"/>
  <c r="M707"/>
  <c r="S737"/>
  <c r="S74"/>
  <c r="S314"/>
  <c r="S173"/>
  <c r="S77"/>
  <c r="S141"/>
  <c r="S97"/>
  <c r="S127"/>
  <c r="S422"/>
  <c r="M743"/>
  <c r="S540"/>
  <c r="S425"/>
  <c r="S258"/>
  <c r="S544"/>
  <c r="S424"/>
  <c r="S61"/>
  <c r="S531"/>
  <c r="S679"/>
  <c r="S621"/>
  <c r="S448"/>
  <c r="S733"/>
  <c r="S175"/>
  <c r="S322"/>
  <c r="S647"/>
  <c r="S576"/>
  <c r="S145"/>
  <c r="S627"/>
  <c r="S521"/>
  <c r="S655"/>
  <c r="S200"/>
  <c r="S612"/>
  <c r="S334"/>
  <c r="I707"/>
  <c r="S23"/>
  <c r="S237"/>
  <c r="S742"/>
  <c r="S678"/>
  <c r="S131"/>
  <c r="S631"/>
  <c r="G743"/>
  <c r="S15"/>
  <c r="S75"/>
  <c r="S239"/>
  <c r="S445"/>
  <c r="S391"/>
  <c r="S610"/>
  <c r="S502"/>
  <c r="S21"/>
  <c r="S590"/>
  <c r="S617"/>
  <c r="S686"/>
  <c r="F26"/>
  <c r="S177"/>
  <c r="S550"/>
  <c r="S197"/>
  <c r="S296"/>
  <c r="S409"/>
  <c r="S369"/>
  <c r="S707"/>
  <c r="S407"/>
  <c r="S111"/>
  <c r="S705"/>
  <c r="S259"/>
  <c r="S503"/>
  <c r="S99"/>
  <c r="H707"/>
  <c r="N26"/>
  <c r="S333"/>
  <c r="S642"/>
  <c r="S198"/>
  <c r="P26"/>
  <c r="S587"/>
  <c r="S273"/>
  <c r="S658"/>
  <c r="S441"/>
  <c r="S501"/>
  <c r="S224"/>
  <c r="S152"/>
  <c r="S657"/>
  <c r="S704"/>
  <c r="S247"/>
  <c r="S60"/>
  <c r="S373"/>
  <c r="I26"/>
  <c r="S406"/>
  <c r="S383"/>
  <c r="S700"/>
  <c r="S358"/>
  <c r="S722"/>
  <c r="O26"/>
  <c r="S688"/>
  <c r="S150"/>
  <c r="S184"/>
  <c r="S252"/>
  <c r="S295"/>
  <c r="S251"/>
  <c r="S349"/>
  <c r="S370"/>
  <c r="S641"/>
  <c r="S189"/>
  <c r="S725"/>
  <c r="S532"/>
  <c r="S348"/>
  <c r="S645"/>
  <c r="S216"/>
  <c r="S92"/>
  <c r="S495"/>
  <c r="S584"/>
  <c r="S244"/>
  <c r="S519"/>
  <c r="K26"/>
  <c r="S669"/>
  <c r="S570"/>
  <c r="S458"/>
  <c r="S162"/>
  <c r="S149"/>
  <c r="S78"/>
  <c r="S689"/>
  <c r="S179"/>
  <c r="S89"/>
  <c r="S433"/>
  <c r="S151"/>
  <c r="S235"/>
  <c r="S493"/>
  <c r="S628"/>
  <c r="S103"/>
  <c r="S312"/>
  <c r="S594"/>
  <c r="S300"/>
  <c r="S222"/>
  <c r="S421"/>
  <c r="S717"/>
  <c r="S112"/>
  <c r="S290"/>
  <c r="S593"/>
  <c r="N707"/>
  <c r="S668"/>
  <c r="S505"/>
  <c r="S533"/>
  <c r="S292"/>
  <c r="S554"/>
  <c r="S123"/>
  <c r="S299"/>
  <c r="S556"/>
  <c r="S512"/>
  <c r="S478"/>
  <c r="S427"/>
  <c r="S408"/>
  <c r="S649"/>
  <c r="S241"/>
  <c r="S58"/>
  <c r="S107"/>
  <c r="S423"/>
  <c r="S400"/>
  <c r="S354"/>
  <c r="S171"/>
  <c r="S459"/>
  <c r="S294"/>
  <c r="S466"/>
  <c r="S496"/>
  <c r="S613"/>
  <c r="S589"/>
  <c r="S665"/>
  <c r="S360"/>
  <c r="S659"/>
  <c r="S541"/>
  <c r="S134"/>
  <c r="S337"/>
  <c r="S167"/>
  <c r="S128"/>
  <c r="S572"/>
  <c r="S101"/>
  <c r="P743"/>
  <c r="S238"/>
  <c r="S187"/>
  <c r="S249"/>
  <c r="S698"/>
  <c r="S115"/>
  <c r="S405"/>
  <c r="S361"/>
  <c r="S217"/>
  <c r="S518"/>
  <c r="E743"/>
  <c r="S463"/>
  <c r="S494"/>
  <c r="S286"/>
  <c r="S62"/>
  <c r="S202"/>
  <c r="S726"/>
  <c r="S14"/>
  <c r="S701"/>
  <c r="S431"/>
  <c r="J707"/>
  <c r="S656"/>
  <c r="S510"/>
  <c r="S734"/>
  <c r="S730"/>
  <c r="S476"/>
  <c r="S607"/>
  <c r="S456"/>
  <c r="S140"/>
  <c r="S606"/>
  <c r="S530"/>
  <c r="S214"/>
  <c r="S207"/>
  <c r="S482"/>
  <c r="S256"/>
  <c r="S282"/>
  <c r="Q26"/>
  <c r="S534"/>
  <c r="S581"/>
  <c r="S276"/>
  <c r="S552"/>
  <c r="S321"/>
  <c r="S739"/>
  <c r="S481"/>
  <c r="S723"/>
  <c r="S604"/>
  <c r="N743"/>
  <c r="S547"/>
  <c r="S382"/>
  <c r="S170"/>
  <c r="S622"/>
  <c r="S729"/>
  <c r="S517"/>
  <c r="S253"/>
  <c r="S434"/>
  <c r="S278"/>
  <c r="S440"/>
  <c r="S271"/>
  <c r="S315"/>
  <c r="S736"/>
  <c r="S325"/>
  <c r="S277"/>
  <c r="S180"/>
  <c r="S185"/>
  <c r="S545"/>
  <c r="S213"/>
  <c r="S86"/>
  <c r="S87"/>
  <c r="S595"/>
  <c r="S328"/>
  <c r="S419"/>
  <c r="S438"/>
  <c r="S403"/>
  <c r="S735"/>
  <c r="S318"/>
  <c r="S357"/>
  <c r="S368"/>
  <c r="S50"/>
  <c r="O743"/>
  <c r="S685"/>
  <c r="S620"/>
  <c r="S53"/>
  <c r="S394"/>
  <c r="I743"/>
  <c r="S160"/>
  <c r="S650"/>
  <c r="S557"/>
  <c r="S715"/>
  <c r="S447"/>
  <c r="S583"/>
  <c r="S397"/>
  <c r="S535"/>
  <c r="S585"/>
  <c r="S522"/>
  <c r="S477"/>
  <c r="S724"/>
  <c r="S240"/>
  <c r="S429"/>
  <c r="S274"/>
  <c r="S55"/>
  <c r="S211"/>
  <c r="S625"/>
  <c r="S392"/>
  <c r="S94"/>
  <c r="S464"/>
  <c r="S632"/>
  <c r="S430"/>
  <c r="S546"/>
  <c r="S326"/>
  <c r="S365"/>
  <c r="S139"/>
  <c r="S311"/>
  <c r="S209"/>
  <c r="S355"/>
  <c r="S651"/>
  <c r="S359"/>
  <c r="S474"/>
  <c r="S468"/>
  <c r="S543"/>
  <c r="S374"/>
  <c r="S465"/>
  <c r="S442"/>
  <c r="S618"/>
  <c r="S234"/>
  <c r="S553"/>
  <c r="S208"/>
  <c r="S428"/>
  <c r="S497"/>
  <c r="S692"/>
  <c r="S507"/>
  <c r="S261"/>
  <c r="E707"/>
  <c r="S204"/>
  <c r="S59"/>
  <c r="S104"/>
  <c r="S260"/>
  <c r="L707"/>
  <c r="S385"/>
  <c r="S608"/>
  <c r="S91"/>
  <c r="S720"/>
  <c r="S670"/>
  <c r="S571"/>
  <c r="S335"/>
  <c r="S88"/>
  <c r="S462"/>
  <c r="S596"/>
  <c r="S609"/>
  <c r="S164"/>
  <c r="J26"/>
  <c r="S578"/>
  <c r="S743"/>
  <c r="S372"/>
  <c r="S96"/>
  <c r="S516"/>
  <c r="S538"/>
  <c r="S580"/>
  <c r="S218"/>
  <c r="S643"/>
  <c r="S470"/>
  <c r="S623"/>
  <c r="S624"/>
  <c r="S210"/>
  <c r="S514"/>
  <c r="S663"/>
  <c r="S390"/>
  <c r="S298"/>
  <c r="S499"/>
  <c r="S205"/>
  <c r="S114"/>
  <c r="S731"/>
  <c r="S420"/>
  <c r="S539"/>
  <c r="S236"/>
  <c r="S148"/>
  <c r="S446"/>
  <c r="S515"/>
  <c r="S592"/>
  <c r="S398"/>
  <c r="S54"/>
  <c r="S201"/>
  <c r="S426"/>
  <c r="S616"/>
  <c r="S220"/>
  <c r="S323"/>
  <c r="S248"/>
  <c r="S24"/>
  <c r="S212"/>
  <c r="P707"/>
  <c r="S18"/>
  <c r="S614"/>
  <c r="S316"/>
  <c r="S346"/>
  <c r="S693"/>
  <c r="S20"/>
  <c r="O707"/>
  <c r="S95"/>
  <c r="S648"/>
  <c r="S697"/>
  <c r="S169"/>
  <c r="S199"/>
  <c r="S471"/>
  <c r="S388"/>
  <c r="S367"/>
  <c r="S113"/>
  <c r="S57"/>
  <c r="S186"/>
  <c r="S263"/>
  <c r="S727"/>
  <c r="S718"/>
  <c r="S350"/>
  <c r="S254"/>
  <c r="S644"/>
  <c r="S49"/>
  <c r="S559"/>
  <c r="S109"/>
  <c r="S65"/>
  <c r="S371"/>
  <c r="S551"/>
  <c r="G707"/>
  <c r="S574"/>
  <c r="S469"/>
  <c r="S288"/>
  <c r="S310"/>
  <c r="S411"/>
  <c r="S475"/>
  <c r="S629"/>
  <c r="S664"/>
  <c r="S206"/>
  <c r="S619"/>
  <c r="S76"/>
  <c r="S404"/>
  <c r="S703"/>
  <c r="S13"/>
  <c r="S143"/>
  <c r="S740"/>
  <c r="S246"/>
  <c r="S586"/>
  <c r="S582"/>
  <c r="S250"/>
  <c r="S242"/>
  <c r="S741"/>
  <c r="S568"/>
  <c r="S694"/>
  <c r="S183"/>
  <c r="M26"/>
  <c r="S555"/>
  <c r="S105"/>
  <c r="S460"/>
  <c r="S472"/>
  <c r="S696"/>
  <c r="S699"/>
  <c r="S272"/>
  <c r="S356"/>
  <c r="S410"/>
  <c r="S69"/>
  <c r="S12"/>
  <c r="S591"/>
  <c r="S345"/>
  <c r="S188"/>
  <c r="S72"/>
  <c r="S70"/>
  <c r="S435"/>
  <c r="S567"/>
  <c r="S275"/>
  <c r="S461"/>
  <c r="S393"/>
  <c r="S51"/>
  <c r="S176"/>
  <c r="S144"/>
  <c r="S163"/>
  <c r="S661"/>
  <c r="S168"/>
  <c r="S174"/>
  <c r="S327"/>
  <c r="S615"/>
  <c r="S395"/>
  <c r="S219"/>
  <c r="S681"/>
  <c r="S691"/>
  <c r="S52"/>
  <c r="S498"/>
  <c r="S351"/>
  <c r="S436"/>
  <c r="S575"/>
  <c r="S226"/>
  <c r="S401"/>
  <c r="S732"/>
  <c r="S504"/>
  <c r="S511"/>
  <c r="S245"/>
  <c r="S223"/>
  <c r="S255"/>
  <c r="S279"/>
  <c r="S17"/>
  <c r="S682"/>
  <c r="S666"/>
  <c r="S484"/>
  <c r="S106"/>
  <c r="S569"/>
  <c r="S721"/>
  <c r="S147"/>
  <c r="S439"/>
  <c r="S142"/>
  <c r="S611"/>
  <c r="S225"/>
  <c r="S402"/>
  <c r="S172"/>
  <c r="S479"/>
  <c r="S520"/>
  <c r="Q707"/>
  <c r="S289"/>
  <c r="S366"/>
  <c r="S506"/>
  <c r="S626"/>
  <c r="S485"/>
  <c r="S125"/>
  <c r="S653"/>
  <c r="S437"/>
  <c r="S135"/>
  <c r="S706"/>
  <c r="S108"/>
  <c r="S332"/>
  <c r="S66"/>
  <c r="S549"/>
  <c r="S262"/>
  <c r="S483"/>
  <c r="S480"/>
  <c r="S542"/>
  <c r="S124"/>
  <c r="S467"/>
  <c r="S728"/>
  <c r="S660"/>
  <c r="S26"/>
  <c r="S654"/>
  <c r="S336"/>
  <c r="S22"/>
  <c r="G26"/>
  <c r="S132"/>
  <c r="S281"/>
  <c r="S93"/>
  <c r="S73"/>
  <c r="S558"/>
  <c r="S283"/>
  <c r="S100"/>
  <c r="S500"/>
  <c r="S536"/>
  <c r="S695"/>
  <c r="S130"/>
  <c r="F743"/>
  <c r="S509"/>
  <c r="S548"/>
  <c r="S362"/>
  <c r="S319"/>
  <c r="S293"/>
  <c r="S182"/>
  <c r="S573"/>
  <c r="S364"/>
  <c r="S386"/>
  <c r="S432"/>
  <c r="S444"/>
  <c r="S165"/>
  <c r="S605"/>
  <c r="S98"/>
  <c r="S324"/>
  <c r="S537"/>
  <c r="S129"/>
  <c r="S287"/>
  <c r="Q743"/>
  <c r="S136"/>
  <c r="S146"/>
  <c r="S690"/>
  <c r="S138"/>
  <c r="S221"/>
  <c r="S738"/>
  <c r="S588"/>
  <c r="E26"/>
  <c r="S719"/>
  <c r="K707"/>
  <c r="S443"/>
  <c r="S309"/>
  <c r="S473"/>
  <c r="S457"/>
  <c r="S744"/>
  <c r="S384"/>
  <c r="S399"/>
  <c r="S313"/>
  <c r="S308"/>
  <c r="O22" i="7" l="1"/>
  <c r="P673" i="4"/>
  <c r="M48" i="7" s="1"/>
  <c r="P672" i="4"/>
  <c r="M25" i="7" s="1"/>
  <c r="P674" i="4"/>
  <c r="M71" i="7" s="1"/>
  <c r="L674" i="4"/>
  <c r="I71" i="7" s="1"/>
  <c r="L672" i="4"/>
  <c r="I25" i="7" s="1"/>
  <c r="L673" i="4"/>
  <c r="I48" i="7" s="1"/>
  <c r="H673" i="4"/>
  <c r="E48" i="7" s="1"/>
  <c r="H672" i="4"/>
  <c r="E25" i="7" s="1"/>
  <c r="H674" i="4"/>
  <c r="E71" i="7" s="1"/>
  <c r="Q674" i="4"/>
  <c r="N71" i="7" s="1"/>
  <c r="Q673" i="4"/>
  <c r="N48" i="7" s="1"/>
  <c r="Q672" i="4"/>
  <c r="N25" i="7" s="1"/>
  <c r="M674" i="4"/>
  <c r="J71" i="7" s="1"/>
  <c r="M673" i="4"/>
  <c r="J48" i="7" s="1"/>
  <c r="M672" i="4"/>
  <c r="J25" i="7" s="1"/>
  <c r="I672" i="4"/>
  <c r="F25" i="7" s="1"/>
  <c r="I674" i="4"/>
  <c r="F71" i="7" s="1"/>
  <c r="I673" i="4"/>
  <c r="F48" i="7" s="1"/>
  <c r="E674" i="4"/>
  <c r="B71" i="7" s="1"/>
  <c r="E673" i="4"/>
  <c r="B48" i="7" s="1"/>
  <c r="E672" i="4"/>
  <c r="B25" i="7" s="1"/>
  <c r="N674" i="4"/>
  <c r="K71" i="7" s="1"/>
  <c r="N672" i="4"/>
  <c r="K25" i="7" s="1"/>
  <c r="N673" i="4"/>
  <c r="K48" i="7" s="1"/>
  <c r="J673" i="4"/>
  <c r="G48" i="7" s="1"/>
  <c r="J674" i="4"/>
  <c r="G71" i="7" s="1"/>
  <c r="J672" i="4"/>
  <c r="G25" i="7" s="1"/>
  <c r="F674" i="4"/>
  <c r="C71" i="7" s="1"/>
  <c r="F672" i="4"/>
  <c r="C25" i="7" s="1"/>
  <c r="F673" i="4"/>
  <c r="C48" i="7" s="1"/>
  <c r="O673" i="4"/>
  <c r="L48" i="7" s="1"/>
  <c r="O672" i="4"/>
  <c r="L25" i="7" s="1"/>
  <c r="O674" i="4"/>
  <c r="L71" i="7" s="1"/>
  <c r="K672" i="4"/>
  <c r="H25" i="7" s="1"/>
  <c r="K673" i="4"/>
  <c r="H48" i="7" s="1"/>
  <c r="K674" i="4"/>
  <c r="H71" i="7" s="1"/>
  <c r="G672" i="4"/>
  <c r="D25" i="7" s="1"/>
  <c r="G673" i="4"/>
  <c r="D48" i="7" s="1"/>
  <c r="G674" i="4"/>
  <c r="D71" i="7" s="1"/>
  <c r="C745" i="4"/>
  <c r="S637"/>
  <c r="P70" i="7" s="1"/>
  <c r="S636" i="4"/>
  <c r="P47" i="7" s="1"/>
  <c r="S635" i="4"/>
  <c r="P24" i="7" s="1"/>
  <c r="S487" i="4"/>
  <c r="P20" i="7" s="1"/>
  <c r="S489" i="4"/>
  <c r="P66" i="7" s="1"/>
  <c r="S488" i="4"/>
  <c r="P43" i="7" s="1"/>
  <c r="S340" i="4"/>
  <c r="P39" i="7" s="1"/>
  <c r="S339" i="4"/>
  <c r="P16" i="7" s="1"/>
  <c r="S341" i="4"/>
  <c r="P62" i="7" s="1"/>
  <c r="S191" i="4"/>
  <c r="P12" i="7" s="1"/>
  <c r="S192" i="4"/>
  <c r="P35" i="7" s="1"/>
  <c r="S193" i="4"/>
  <c r="P58" i="7" s="1"/>
  <c r="S672" i="4"/>
  <c r="P25" i="7" s="1"/>
  <c r="S673" i="4"/>
  <c r="P48" i="7" s="1"/>
  <c r="S674" i="4"/>
  <c r="P71" i="7" s="1"/>
  <c r="S525" i="4"/>
  <c r="P44" i="7" s="1"/>
  <c r="S526" i="4"/>
  <c r="P67" i="7" s="1"/>
  <c r="S524" i="4"/>
  <c r="P21" i="7" s="1"/>
  <c r="S376" i="4"/>
  <c r="P17" i="7" s="1"/>
  <c r="S378" i="4"/>
  <c r="P63" i="7" s="1"/>
  <c r="S377" i="4"/>
  <c r="P40" i="7" s="1"/>
  <c r="S155" i="4"/>
  <c r="P34" i="7" s="1"/>
  <c r="S154" i="4"/>
  <c r="P11" i="7" s="1"/>
  <c r="S156" i="4"/>
  <c r="P57" i="7" s="1"/>
  <c r="S117" i="4"/>
  <c r="P10" i="7" s="1"/>
  <c r="S119" i="4"/>
  <c r="P56" i="7" s="1"/>
  <c r="S118" i="4"/>
  <c r="P33" i="7" s="1"/>
  <c r="S709" i="4"/>
  <c r="P26" i="7" s="1"/>
  <c r="S710" i="4"/>
  <c r="P49" i="7" s="1"/>
  <c r="S711" i="4"/>
  <c r="P72" i="7" s="1"/>
  <c r="S562" i="4"/>
  <c r="P45" i="7" s="1"/>
  <c r="S561" i="4"/>
  <c r="S563"/>
  <c r="P68" i="7" s="1"/>
  <c r="S413" i="4"/>
  <c r="P18" i="7" s="1"/>
  <c r="S414" i="4"/>
  <c r="P41" i="7" s="1"/>
  <c r="S415" i="4"/>
  <c r="P64" i="7" s="1"/>
  <c r="S265" i="4"/>
  <c r="P14" i="7" s="1"/>
  <c r="S267" i="4"/>
  <c r="P60" i="7" s="1"/>
  <c r="S266" i="4"/>
  <c r="P37" i="7" s="1"/>
  <c r="S80" i="4"/>
  <c r="P9" i="7" s="1"/>
  <c r="S82" i="4"/>
  <c r="P55" i="7" s="1"/>
  <c r="S81" i="4"/>
  <c r="P32" i="7" s="1"/>
  <c r="S599" i="4"/>
  <c r="P46" i="7" s="1"/>
  <c r="S598" i="4"/>
  <c r="P23" i="7" s="1"/>
  <c r="S600" i="4"/>
  <c r="P69" i="7" s="1"/>
  <c r="S451" i="4"/>
  <c r="P42" i="7" s="1"/>
  <c r="S450" i="4"/>
  <c r="P19" i="7" s="1"/>
  <c r="S452" i="4"/>
  <c r="P65" i="7" s="1"/>
  <c r="S303" i="4"/>
  <c r="P38" i="7" s="1"/>
  <c r="S302" i="4"/>
  <c r="P15" i="7" s="1"/>
  <c r="S304" i="4"/>
  <c r="P61" i="7" s="1"/>
  <c r="S228" i="4"/>
  <c r="P13" i="7" s="1"/>
  <c r="S230" i="4"/>
  <c r="P59" i="7" s="1"/>
  <c r="S229" i="4"/>
  <c r="P36" i="7" s="1"/>
  <c r="U11" i="4"/>
  <c r="C28"/>
  <c r="B338" i="1"/>
  <c r="B602"/>
  <c r="B507"/>
  <c r="B362"/>
  <c r="B146"/>
  <c r="B626"/>
  <c r="B482"/>
  <c r="B458"/>
  <c r="B674"/>
  <c r="B266"/>
  <c r="B722"/>
  <c r="B242"/>
  <c r="B74"/>
  <c r="B554"/>
  <c r="B170"/>
  <c r="B698"/>
  <c r="B747"/>
  <c r="B219"/>
  <c r="B51"/>
  <c r="B578"/>
  <c r="B650"/>
  <c r="B410"/>
  <c r="B315"/>
  <c r="B122"/>
  <c r="B770"/>
  <c r="B290"/>
  <c r="B194"/>
  <c r="B99"/>
  <c r="B530"/>
  <c r="A51"/>
  <c r="B435"/>
  <c r="B386"/>
  <c r="T671" i="4"/>
  <c r="L708"/>
  <c r="K708"/>
  <c r="M708"/>
  <c r="T708"/>
  <c r="T153"/>
  <c r="T597"/>
  <c r="T264"/>
  <c r="T745"/>
  <c r="I708"/>
  <c r="F708"/>
  <c r="H708"/>
  <c r="T338"/>
  <c r="O708"/>
  <c r="P708"/>
  <c r="T227"/>
  <c r="T190"/>
  <c r="T634"/>
  <c r="T560"/>
  <c r="E708"/>
  <c r="T301"/>
  <c r="T523"/>
  <c r="J708"/>
  <c r="Q708"/>
  <c r="T486"/>
  <c r="T449"/>
  <c r="G708"/>
  <c r="T79"/>
  <c r="T375"/>
  <c r="N708"/>
  <c r="T116"/>
  <c r="T412"/>
  <c r="R708"/>
  <c r="T72"/>
  <c r="T574"/>
  <c r="T660"/>
  <c r="T578"/>
  <c r="T141"/>
  <c r="T251"/>
  <c r="T658"/>
  <c r="T242"/>
  <c r="T173"/>
  <c r="T336"/>
  <c r="T73"/>
  <c r="T423"/>
  <c r="T623"/>
  <c r="T254"/>
  <c r="T225"/>
  <c r="T349"/>
  <c r="T249"/>
  <c r="E27"/>
  <c r="T124"/>
  <c r="T647"/>
  <c r="T260"/>
  <c r="T478"/>
  <c r="T618"/>
  <c r="T628"/>
  <c r="T55"/>
  <c r="T282"/>
  <c r="K27"/>
  <c r="T567"/>
  <c r="T461"/>
  <c r="T539"/>
  <c r="T333"/>
  <c r="T462"/>
  <c r="T408"/>
  <c r="T437"/>
  <c r="T208"/>
  <c r="T368"/>
  <c r="T498"/>
  <c r="T161"/>
  <c r="T590"/>
  <c r="T403"/>
  <c r="T71"/>
  <c r="T287"/>
  <c r="T683"/>
  <c r="T263"/>
  <c r="T435"/>
  <c r="T702"/>
  <c r="T546"/>
  <c r="T735"/>
  <c r="T559"/>
  <c r="T622"/>
  <c r="T294"/>
  <c r="T279"/>
  <c r="T13"/>
  <c r="T730"/>
  <c r="T668"/>
  <c r="Q27"/>
  <c r="T737"/>
  <c r="T298"/>
  <c r="T666"/>
  <c r="T725"/>
  <c r="T743"/>
  <c r="T591"/>
  <c r="T139"/>
  <c r="T592"/>
  <c r="T219"/>
  <c r="T568"/>
  <c r="T424"/>
  <c r="T138"/>
  <c r="T165"/>
  <c r="T698"/>
  <c r="T312"/>
  <c r="T657"/>
  <c r="T246"/>
  <c r="T99"/>
  <c r="T739"/>
  <c r="T310"/>
  <c r="T297"/>
  <c r="T183"/>
  <c r="T404"/>
  <c r="T299"/>
  <c r="T272"/>
  <c r="T681"/>
  <c r="T96"/>
  <c r="T504"/>
  <c r="T374"/>
  <c r="T105"/>
  <c r="T555"/>
  <c r="T464"/>
  <c r="T365"/>
  <c r="T19"/>
  <c r="T691"/>
  <c r="T722"/>
  <c r="T170"/>
  <c r="T54"/>
  <c r="T547"/>
  <c r="T314"/>
  <c r="T707"/>
  <c r="T395"/>
  <c r="T407"/>
  <c r="T74"/>
  <c r="P27"/>
  <c r="L27"/>
  <c r="T519"/>
  <c r="T60"/>
  <c r="T729"/>
  <c r="T248"/>
  <c r="T285"/>
  <c r="T218"/>
  <c r="Q744"/>
  <c r="T244"/>
  <c r="T360"/>
  <c r="T63"/>
  <c r="T111"/>
  <c r="P744"/>
  <c r="T740"/>
  <c r="T516"/>
  <c r="T534"/>
  <c r="T237"/>
  <c r="T345"/>
  <c r="T224"/>
  <c r="T140"/>
  <c r="T184"/>
  <c r="T695"/>
  <c r="T483"/>
  <c r="T353"/>
  <c r="T617"/>
  <c r="T274"/>
  <c r="T77"/>
  <c r="T442"/>
  <c r="T322"/>
  <c r="T384"/>
  <c r="T202"/>
  <c r="T211"/>
  <c r="T620"/>
  <c r="T239"/>
  <c r="T500"/>
  <c r="T332"/>
  <c r="T106"/>
  <c r="T171"/>
  <c r="T655"/>
  <c r="T323"/>
  <c r="T531"/>
  <c r="T650"/>
  <c r="T689"/>
  <c r="T277"/>
  <c r="T236"/>
  <c r="F744"/>
  <c r="T607"/>
  <c r="T213"/>
  <c r="T630"/>
  <c r="T393"/>
  <c r="T682"/>
  <c r="T572"/>
  <c r="T252"/>
  <c r="T221"/>
  <c r="T425"/>
  <c r="T507"/>
  <c r="T204"/>
  <c r="T593"/>
  <c r="T445"/>
  <c r="T311"/>
  <c r="T291"/>
  <c r="T436"/>
  <c r="T114"/>
  <c r="T126"/>
  <c r="T241"/>
  <c r="T643"/>
  <c r="T257"/>
  <c r="T20"/>
  <c r="T684"/>
  <c r="T21"/>
  <c r="T608"/>
  <c r="T175"/>
  <c r="T542"/>
  <c r="T100"/>
  <c r="T76"/>
  <c r="T207"/>
  <c r="T255"/>
  <c r="T612"/>
  <c r="T199"/>
  <c r="T78"/>
  <c r="T273"/>
  <c r="T317"/>
  <c r="T247"/>
  <c r="T315"/>
  <c r="T530"/>
  <c r="T543"/>
  <c r="T699"/>
  <c r="T206"/>
  <c r="T611"/>
  <c r="T17"/>
  <c r="T479"/>
  <c r="T521"/>
  <c r="T687"/>
  <c r="T290"/>
  <c r="T61"/>
  <c r="T715"/>
  <c r="T226"/>
  <c r="T112"/>
  <c r="T53"/>
  <c r="T66"/>
  <c r="T75"/>
  <c r="T717"/>
  <c r="T212"/>
  <c r="M27"/>
  <c r="T295"/>
  <c r="T619"/>
  <c r="T517"/>
  <c r="T520"/>
  <c r="T137"/>
  <c r="T329"/>
  <c r="T456"/>
  <c r="T654"/>
  <c r="T538"/>
  <c r="T448"/>
  <c r="T205"/>
  <c r="T533"/>
  <c r="T652"/>
  <c r="T136"/>
  <c r="T471"/>
  <c r="T580"/>
  <c r="T366"/>
  <c r="T203"/>
  <c r="T181"/>
  <c r="T431"/>
  <c r="T649"/>
  <c r="N744"/>
  <c r="T334"/>
  <c r="T382"/>
  <c r="T465"/>
  <c r="T690"/>
  <c r="T56"/>
  <c r="T704"/>
  <c r="L744"/>
  <c r="T692"/>
  <c r="T426"/>
  <c r="T651"/>
  <c r="H27"/>
  <c r="T101"/>
  <c r="T261"/>
  <c r="T288"/>
  <c r="T579"/>
  <c r="T28"/>
  <c r="T664"/>
  <c r="T57"/>
  <c r="T467"/>
  <c r="T146"/>
  <c r="T98"/>
  <c r="T669"/>
  <c r="T22"/>
  <c r="T441"/>
  <c r="T732"/>
  <c r="T700"/>
  <c r="T14"/>
  <c r="T518"/>
  <c r="O744"/>
  <c r="T686"/>
  <c r="T409"/>
  <c r="N27"/>
  <c r="T335"/>
  <c r="T383"/>
  <c r="T719"/>
  <c r="T210"/>
  <c r="T109"/>
  <c r="T420"/>
  <c r="T540"/>
  <c r="T259"/>
  <c r="T744"/>
  <c r="T493"/>
  <c r="T463"/>
  <c r="T419"/>
  <c r="T694"/>
  <c r="T65"/>
  <c r="T481"/>
  <c r="T727"/>
  <c r="T505"/>
  <c r="T388"/>
  <c r="T91"/>
  <c r="T589"/>
  <c r="T741"/>
  <c r="T222"/>
  <c r="T678"/>
  <c r="T645"/>
  <c r="T662"/>
  <c r="T728"/>
  <c r="T701"/>
  <c r="T410"/>
  <c r="T25"/>
  <c r="T18"/>
  <c r="T358"/>
  <c r="T476"/>
  <c r="I744"/>
  <c r="T113"/>
  <c r="T250"/>
  <c r="T271"/>
  <c r="T316"/>
  <c r="T313"/>
  <c r="T351"/>
  <c r="T718"/>
  <c r="T626"/>
  <c r="T216"/>
  <c r="S27"/>
  <c r="T67"/>
  <c r="T115"/>
  <c r="T605"/>
  <c r="T642"/>
  <c r="T328"/>
  <c r="T284"/>
  <c r="T89"/>
  <c r="T688"/>
  <c r="T201"/>
  <c r="T176"/>
  <c r="T187"/>
  <c r="T703"/>
  <c r="T238"/>
  <c r="T87"/>
  <c r="T391"/>
  <c r="T621"/>
  <c r="T215"/>
  <c r="T411"/>
  <c r="T90"/>
  <c r="T258"/>
  <c r="T641"/>
  <c r="I27"/>
  <c r="T522"/>
  <c r="T406"/>
  <c r="T446"/>
  <c r="T357"/>
  <c r="T16"/>
  <c r="T387"/>
  <c r="T502"/>
  <c r="T143"/>
  <c r="T609"/>
  <c r="T497"/>
  <c r="T370"/>
  <c r="T103"/>
  <c r="T104"/>
  <c r="T325"/>
  <c r="T399"/>
  <c r="T135"/>
  <c r="T569"/>
  <c r="T24"/>
  <c r="T182"/>
  <c r="T685"/>
  <c r="T15"/>
  <c r="T629"/>
  <c r="T134"/>
  <c r="T616"/>
  <c r="T373"/>
  <c r="T576"/>
  <c r="T511"/>
  <c r="T720"/>
  <c r="T586"/>
  <c r="H744"/>
  <c r="T110"/>
  <c r="T508"/>
  <c r="T95"/>
  <c r="T172"/>
  <c r="T485"/>
  <c r="T293"/>
  <c r="T318"/>
  <c r="T440"/>
  <c r="T696"/>
  <c r="T283"/>
  <c r="T736"/>
  <c r="T337"/>
  <c r="T663"/>
  <c r="T457"/>
  <c r="T697"/>
  <c r="T549"/>
  <c r="T50"/>
  <c r="T625"/>
  <c r="T466"/>
  <c r="T102"/>
  <c r="T514"/>
  <c r="T548"/>
  <c r="T174"/>
  <c r="T214"/>
  <c r="T721"/>
  <c r="T321"/>
  <c r="T460"/>
  <c r="T197"/>
  <c r="T570"/>
  <c r="T58"/>
  <c r="G744"/>
  <c r="T405"/>
  <c r="T585"/>
  <c r="T243"/>
  <c r="T130"/>
  <c r="T188"/>
  <c r="T142"/>
  <c r="O27"/>
  <c r="T659"/>
  <c r="T372"/>
  <c r="T447"/>
  <c r="T133"/>
  <c r="T93"/>
  <c r="T348"/>
  <c r="T198"/>
  <c r="T151"/>
  <c r="T512"/>
  <c r="T223"/>
  <c r="T515"/>
  <c r="T421"/>
  <c r="T553"/>
  <c r="T354"/>
  <c r="T88"/>
  <c r="T583"/>
  <c r="T281"/>
  <c r="T501"/>
  <c r="T428"/>
  <c r="T509"/>
  <c r="T129"/>
  <c r="T595"/>
  <c r="T532"/>
  <c r="T400"/>
  <c r="T613"/>
  <c r="T577"/>
  <c r="K744"/>
  <c r="T200"/>
  <c r="T551"/>
  <c r="T392"/>
  <c r="T723"/>
  <c r="T558"/>
  <c r="T125"/>
  <c r="T390"/>
  <c r="T94"/>
  <c r="T278"/>
  <c r="T220"/>
  <c r="T309"/>
  <c r="T474"/>
  <c r="T396"/>
  <c r="T667"/>
  <c r="T364"/>
  <c r="T656"/>
  <c r="T148"/>
  <c r="T167"/>
  <c r="T705"/>
  <c r="T361"/>
  <c r="T427"/>
  <c r="T168"/>
  <c r="T164"/>
  <c r="T624"/>
  <c r="T144"/>
  <c r="T588"/>
  <c r="T108"/>
  <c r="T331"/>
  <c r="T86"/>
  <c r="T389"/>
  <c r="T582"/>
  <c r="T510"/>
  <c r="T179"/>
  <c r="T356"/>
  <c r="T289"/>
  <c r="T545"/>
  <c r="T422"/>
  <c r="T131"/>
  <c r="T468"/>
  <c r="G27"/>
  <c r="T145"/>
  <c r="T581"/>
  <c r="T606"/>
  <c r="T472"/>
  <c r="T469"/>
  <c r="T62"/>
  <c r="T742"/>
  <c r="T300"/>
  <c r="T132"/>
  <c r="T475"/>
  <c r="T292"/>
  <c r="T470"/>
  <c r="T627"/>
  <c r="T128"/>
  <c r="T477"/>
  <c r="T513"/>
  <c r="T438"/>
  <c r="T401"/>
  <c r="T495"/>
  <c r="J27"/>
  <c r="T594"/>
  <c r="T731"/>
  <c r="T27"/>
  <c r="T550"/>
  <c r="J744"/>
  <c r="T459"/>
  <c r="T604"/>
  <c r="T402"/>
  <c r="T544"/>
  <c r="T327"/>
  <c r="T537"/>
  <c r="T670"/>
  <c r="T398"/>
  <c r="T185"/>
  <c r="T443"/>
  <c r="T97"/>
  <c r="T575"/>
  <c r="T386"/>
  <c r="T152"/>
  <c r="T430"/>
  <c r="T150"/>
  <c r="T275"/>
  <c r="T166"/>
  <c r="E744"/>
  <c r="T12"/>
  <c r="T503"/>
  <c r="T738"/>
  <c r="T556"/>
  <c r="T631"/>
  <c r="T724"/>
  <c r="T256"/>
  <c r="T234"/>
  <c r="T123"/>
  <c r="T51"/>
  <c r="T253"/>
  <c r="T653"/>
  <c r="T536"/>
  <c r="T644"/>
  <c r="T679"/>
  <c r="T330"/>
  <c r="T614"/>
  <c r="T49"/>
  <c r="T482"/>
  <c r="T573"/>
  <c r="T610"/>
  <c r="R744"/>
  <c r="T362"/>
  <c r="T432"/>
  <c r="T26"/>
  <c r="T363"/>
  <c r="T584"/>
  <c r="T661"/>
  <c r="T633"/>
  <c r="T680"/>
  <c r="T552"/>
  <c r="T615"/>
  <c r="T350"/>
  <c r="T596"/>
  <c r="T359"/>
  <c r="T693"/>
  <c r="T276"/>
  <c r="T308"/>
  <c r="T245"/>
  <c r="T665"/>
  <c r="T69"/>
  <c r="T107"/>
  <c r="T494"/>
  <c r="T296"/>
  <c r="T127"/>
  <c r="T346"/>
  <c r="T371"/>
  <c r="T59"/>
  <c r="T499"/>
  <c r="T473"/>
  <c r="M744"/>
  <c r="T240"/>
  <c r="T571"/>
  <c r="T162"/>
  <c r="T716"/>
  <c r="T320"/>
  <c r="T347"/>
  <c r="T433"/>
  <c r="T217"/>
  <c r="T394"/>
  <c r="T64"/>
  <c r="T180"/>
  <c r="T367"/>
  <c r="T352"/>
  <c r="T587"/>
  <c r="T163"/>
  <c r="T235"/>
  <c r="T496"/>
  <c r="T557"/>
  <c r="T734"/>
  <c r="T733"/>
  <c r="T541"/>
  <c r="T385"/>
  <c r="T458"/>
  <c r="T444"/>
  <c r="T324"/>
  <c r="F27"/>
  <c r="T149"/>
  <c r="T52"/>
  <c r="T397"/>
  <c r="T369"/>
  <c r="T186"/>
  <c r="T434"/>
  <c r="T646"/>
  <c r="T480"/>
  <c r="T726"/>
  <c r="T632"/>
  <c r="T286"/>
  <c r="T23"/>
  <c r="T648"/>
  <c r="T92"/>
  <c r="T147"/>
  <c r="T178"/>
  <c r="T706"/>
  <c r="T177"/>
  <c r="T355"/>
  <c r="T209"/>
  <c r="T319"/>
  <c r="T189"/>
  <c r="T439"/>
  <c r="R27"/>
  <c r="T535"/>
  <c r="T160"/>
  <c r="T326"/>
  <c r="T70"/>
  <c r="T484"/>
  <c r="T506"/>
  <c r="T554"/>
  <c r="T280"/>
  <c r="T68"/>
  <c r="T262"/>
  <c r="T169"/>
  <c r="T429"/>
  <c r="P22" i="7" l="1"/>
  <c r="P710" i="4"/>
  <c r="M49" i="7" s="1"/>
  <c r="P709" i="4"/>
  <c r="M26" i="7" s="1"/>
  <c r="P711" i="4"/>
  <c r="M72" i="7" s="1"/>
  <c r="L710" i="4"/>
  <c r="I49" i="7" s="1"/>
  <c r="L711" i="4"/>
  <c r="I72" i="7" s="1"/>
  <c r="L709" i="4"/>
  <c r="I26" i="7" s="1"/>
  <c r="H711" i="4"/>
  <c r="E72" i="7" s="1"/>
  <c r="H709" i="4"/>
  <c r="E26" i="7" s="1"/>
  <c r="H710" i="4"/>
  <c r="E49" i="7" s="1"/>
  <c r="Q710" i="4"/>
  <c r="N49" i="7" s="1"/>
  <c r="Q711" i="4"/>
  <c r="N72" i="7" s="1"/>
  <c r="Q709" i="4"/>
  <c r="N26" i="7" s="1"/>
  <c r="M711" i="4"/>
  <c r="J72" i="7" s="1"/>
  <c r="M709" i="4"/>
  <c r="J26" i="7" s="1"/>
  <c r="M710" i="4"/>
  <c r="J49" i="7" s="1"/>
  <c r="I711" i="4"/>
  <c r="F72" i="7" s="1"/>
  <c r="I709" i="4"/>
  <c r="F26" i="7" s="1"/>
  <c r="I710" i="4"/>
  <c r="F49" i="7" s="1"/>
  <c r="E709" i="4"/>
  <c r="B26" i="7" s="1"/>
  <c r="E711" i="4"/>
  <c r="B72" i="7" s="1"/>
  <c r="E710" i="4"/>
  <c r="B49" i="7" s="1"/>
  <c r="R709" i="4"/>
  <c r="O26" i="7" s="1"/>
  <c r="R711" i="4"/>
  <c r="O72" i="7" s="1"/>
  <c r="R710" i="4"/>
  <c r="O49" i="7" s="1"/>
  <c r="N711" i="4"/>
  <c r="K72" i="7" s="1"/>
  <c r="N710" i="4"/>
  <c r="K49" i="7" s="1"/>
  <c r="N709" i="4"/>
  <c r="K26" i="7" s="1"/>
  <c r="J711" i="4"/>
  <c r="G72" i="7" s="1"/>
  <c r="J709" i="4"/>
  <c r="G26" i="7" s="1"/>
  <c r="J710" i="4"/>
  <c r="G49" i="7" s="1"/>
  <c r="F710" i="4"/>
  <c r="C49" i="7" s="1"/>
  <c r="F711" i="4"/>
  <c r="C72" i="7" s="1"/>
  <c r="F709" i="4"/>
  <c r="C26" i="7" s="1"/>
  <c r="O709" i="4"/>
  <c r="L26" i="7" s="1"/>
  <c r="O710" i="4"/>
  <c r="L49" i="7" s="1"/>
  <c r="O711" i="4"/>
  <c r="L72" i="7" s="1"/>
  <c r="K709" i="4"/>
  <c r="H26" i="7" s="1"/>
  <c r="K710" i="4"/>
  <c r="H49" i="7" s="1"/>
  <c r="K711" i="4"/>
  <c r="H72" i="7" s="1"/>
  <c r="G711" i="4"/>
  <c r="D72" i="7" s="1"/>
  <c r="G709" i="4"/>
  <c r="D26" i="7" s="1"/>
  <c r="G710" i="4"/>
  <c r="D49" i="7" s="1"/>
  <c r="T710" i="4"/>
  <c r="Q49" i="7" s="1"/>
  <c r="T711" i="4"/>
  <c r="Q72" i="7" s="1"/>
  <c r="T709" i="4"/>
  <c r="Q26" i="7" s="1"/>
  <c r="T561" i="4"/>
  <c r="T563"/>
  <c r="Q68" i="7" s="1"/>
  <c r="T562" i="4"/>
  <c r="Q45" i="7" s="1"/>
  <c r="T414" i="4"/>
  <c r="Q41" i="7" s="1"/>
  <c r="T413" i="4"/>
  <c r="Q18" i="7" s="1"/>
  <c r="T415" i="4"/>
  <c r="Q64" i="7" s="1"/>
  <c r="T266" i="4"/>
  <c r="Q37" i="7" s="1"/>
  <c r="T265" i="4"/>
  <c r="Q14" i="7" s="1"/>
  <c r="T267" i="4"/>
  <c r="Q60" i="7" s="1"/>
  <c r="T229" i="4"/>
  <c r="Q36" i="7" s="1"/>
  <c r="T230" i="4"/>
  <c r="Q59" i="7" s="1"/>
  <c r="T228" i="4"/>
  <c r="Q13" i="7" s="1"/>
  <c r="T81" i="4"/>
  <c r="Q32" i="7" s="1"/>
  <c r="T80" i="4"/>
  <c r="Q9" i="7" s="1"/>
  <c r="T82" i="4"/>
  <c r="Q55" i="7" s="1"/>
  <c r="T746" i="4"/>
  <c r="Q27" i="7" s="1"/>
  <c r="T747" i="4"/>
  <c r="Q50" i="7" s="1"/>
  <c r="T748" i="4"/>
  <c r="Q73" i="7" s="1"/>
  <c r="T599" i="4"/>
  <c r="Q46" i="7" s="1"/>
  <c r="T600" i="4"/>
  <c r="Q69" i="7" s="1"/>
  <c r="T598" i="4"/>
  <c r="Q23" i="7" s="1"/>
  <c r="T452" i="4"/>
  <c r="Q65" i="7" s="1"/>
  <c r="T451" i="4"/>
  <c r="Q42" i="7" s="1"/>
  <c r="T450" i="4"/>
  <c r="Q19" i="7" s="1"/>
  <c r="T303" i="4"/>
  <c r="Q38" i="7" s="1"/>
  <c r="T304" i="4"/>
  <c r="Q61" i="7" s="1"/>
  <c r="T302" i="4"/>
  <c r="Q15" i="7" s="1"/>
  <c r="T191" i="4"/>
  <c r="Q12" i="7" s="1"/>
  <c r="T192" i="4"/>
  <c r="Q35" i="7" s="1"/>
  <c r="T193" i="4"/>
  <c r="Q58" i="7" s="1"/>
  <c r="T637" i="4"/>
  <c r="Q70" i="7" s="1"/>
  <c r="T635" i="4"/>
  <c r="Q24" i="7" s="1"/>
  <c r="T636" i="4"/>
  <c r="Q47" i="7" s="1"/>
  <c r="T488" i="4"/>
  <c r="Q43" i="7" s="1"/>
  <c r="T487" i="4"/>
  <c r="Q20" i="7" s="1"/>
  <c r="T489" i="4"/>
  <c r="Q66" i="7" s="1"/>
  <c r="T341" i="4"/>
  <c r="Q62" i="7" s="1"/>
  <c r="T340" i="4"/>
  <c r="Q39" i="7" s="1"/>
  <c r="T339" i="4"/>
  <c r="Q16" i="7" s="1"/>
  <c r="T156" i="4"/>
  <c r="Q57" i="7" s="1"/>
  <c r="T154" i="4"/>
  <c r="Q11" i="7" s="1"/>
  <c r="T155" i="4"/>
  <c r="Q34" i="7" s="1"/>
  <c r="T672" i="4"/>
  <c r="Q25" i="7" s="1"/>
  <c r="T673" i="4"/>
  <c r="Q48" i="7" s="1"/>
  <c r="T674" i="4"/>
  <c r="Q71" i="7" s="1"/>
  <c r="T525" i="4"/>
  <c r="Q44" i="7" s="1"/>
  <c r="T526" i="4"/>
  <c r="Q67" i="7" s="1"/>
  <c r="T524" i="4"/>
  <c r="Q21" i="7" s="1"/>
  <c r="T377" i="4"/>
  <c r="Q40" i="7" s="1"/>
  <c r="T376" i="4"/>
  <c r="Q17" i="7" s="1"/>
  <c r="T378" i="4"/>
  <c r="Q63" i="7" s="1"/>
  <c r="T118" i="4"/>
  <c r="Q33" i="7" s="1"/>
  <c r="T117" i="4"/>
  <c r="Q10" i="7" s="1"/>
  <c r="T119" i="4"/>
  <c r="Q56" i="7" s="1"/>
  <c r="V11" i="4"/>
  <c r="C29"/>
  <c r="A52" i="1"/>
  <c r="B291"/>
  <c r="B316"/>
  <c r="B651"/>
  <c r="B220"/>
  <c r="B699"/>
  <c r="B555"/>
  <c r="B243"/>
  <c r="B267"/>
  <c r="B627"/>
  <c r="B339"/>
  <c r="B436"/>
  <c r="B100"/>
  <c r="B387"/>
  <c r="B531"/>
  <c r="B195"/>
  <c r="B771"/>
  <c r="B579"/>
  <c r="B508"/>
  <c r="B411"/>
  <c r="B52"/>
  <c r="B748"/>
  <c r="B171"/>
  <c r="B75"/>
  <c r="B723"/>
  <c r="B675"/>
  <c r="B483"/>
  <c r="B147"/>
  <c r="B603"/>
  <c r="B123"/>
  <c r="B459"/>
  <c r="B363"/>
  <c r="U449" i="4"/>
  <c r="P745"/>
  <c r="U745"/>
  <c r="U708"/>
  <c r="U338"/>
  <c r="U560"/>
  <c r="U190"/>
  <c r="U486"/>
  <c r="H745"/>
  <c r="S745"/>
  <c r="O745"/>
  <c r="U116"/>
  <c r="K745"/>
  <c r="U227"/>
  <c r="U597"/>
  <c r="U79"/>
  <c r="I745"/>
  <c r="U671"/>
  <c r="U375"/>
  <c r="R745"/>
  <c r="U523"/>
  <c r="U634"/>
  <c r="F745"/>
  <c r="E745"/>
  <c r="M745"/>
  <c r="U301"/>
  <c r="U153"/>
  <c r="N745"/>
  <c r="U412"/>
  <c r="J745"/>
  <c r="G745"/>
  <c r="L745"/>
  <c r="Q745"/>
  <c r="U264"/>
  <c r="U648"/>
  <c r="U184"/>
  <c r="U352"/>
  <c r="U631"/>
  <c r="U149"/>
  <c r="U25"/>
  <c r="U189"/>
  <c r="U472"/>
  <c r="U278"/>
  <c r="U402"/>
  <c r="U329"/>
  <c r="U337"/>
  <c r="U202"/>
  <c r="U55"/>
  <c r="U575"/>
  <c r="U350"/>
  <c r="U152"/>
  <c r="U456"/>
  <c r="U91"/>
  <c r="U276"/>
  <c r="U215"/>
  <c r="U234"/>
  <c r="U741"/>
  <c r="U447"/>
  <c r="U145"/>
  <c r="U75"/>
  <c r="U15"/>
  <c r="U681"/>
  <c r="U253"/>
  <c r="U470"/>
  <c r="U403"/>
  <c r="U536"/>
  <c r="U399"/>
  <c r="U541"/>
  <c r="U480"/>
  <c r="U595"/>
  <c r="U624"/>
  <c r="U659"/>
  <c r="U732"/>
  <c r="U130"/>
  <c r="U547"/>
  <c r="U112"/>
  <c r="U516"/>
  <c r="U434"/>
  <c r="U139"/>
  <c r="U273"/>
  <c r="U517"/>
  <c r="U737"/>
  <c r="U255"/>
  <c r="U359"/>
  <c r="U52"/>
  <c r="U160"/>
  <c r="U250"/>
  <c r="U147"/>
  <c r="U319"/>
  <c r="U460"/>
  <c r="U201"/>
  <c r="U87"/>
  <c r="U299"/>
  <c r="U101"/>
  <c r="U740"/>
  <c r="U71"/>
  <c r="U165"/>
  <c r="U14"/>
  <c r="U606"/>
  <c r="U656"/>
  <c r="U138"/>
  <c r="U174"/>
  <c r="U162"/>
  <c r="U610"/>
  <c r="U609"/>
  <c r="Q28"/>
  <c r="U53"/>
  <c r="U426"/>
  <c r="U616"/>
  <c r="U495"/>
  <c r="U124"/>
  <c r="U496"/>
  <c r="U127"/>
  <c r="U12"/>
  <c r="U727"/>
  <c r="U442"/>
  <c r="U26"/>
  <c r="U622"/>
  <c r="U716"/>
  <c r="U669"/>
  <c r="U406"/>
  <c r="U271"/>
  <c r="U400"/>
  <c r="U20"/>
  <c r="U530"/>
  <c r="G28"/>
  <c r="U373"/>
  <c r="U128"/>
  <c r="U369"/>
  <c r="U408"/>
  <c r="U591"/>
  <c r="U506"/>
  <c r="U446"/>
  <c r="U360"/>
  <c r="U384"/>
  <c r="U70"/>
  <c r="U17"/>
  <c r="U236"/>
  <c r="U689"/>
  <c r="U615"/>
  <c r="U353"/>
  <c r="U730"/>
  <c r="U249"/>
  <c r="U389"/>
  <c r="U73"/>
  <c r="U292"/>
  <c r="U62"/>
  <c r="U520"/>
  <c r="U89"/>
  <c r="U501"/>
  <c r="U554"/>
  <c r="U509"/>
  <c r="U218"/>
  <c r="U739"/>
  <c r="U644"/>
  <c r="U507"/>
  <c r="U54"/>
  <c r="U444"/>
  <c r="U391"/>
  <c r="U729"/>
  <c r="U551"/>
  <c r="U260"/>
  <c r="U226"/>
  <c r="U475"/>
  <c r="U323"/>
  <c r="U502"/>
  <c r="U325"/>
  <c r="U259"/>
  <c r="U57"/>
  <c r="U78"/>
  <c r="U50"/>
  <c r="U132"/>
  <c r="U557"/>
  <c r="U512"/>
  <c r="U485"/>
  <c r="U623"/>
  <c r="U725"/>
  <c r="U392"/>
  <c r="U166"/>
  <c r="U522"/>
  <c r="U297"/>
  <c r="U626"/>
  <c r="U702"/>
  <c r="U239"/>
  <c r="U257"/>
  <c r="U612"/>
  <c r="U213"/>
  <c r="U214"/>
  <c r="U630"/>
  <c r="U22"/>
  <c r="U354"/>
  <c r="U613"/>
  <c r="U647"/>
  <c r="U443"/>
  <c r="U330"/>
  <c r="U580"/>
  <c r="U109"/>
  <c r="U326"/>
  <c r="U390"/>
  <c r="U657"/>
  <c r="U294"/>
  <c r="U504"/>
  <c r="U136"/>
  <c r="U103"/>
  <c r="U281"/>
  <c r="U633"/>
  <c r="U365"/>
  <c r="U650"/>
  <c r="U546"/>
  <c r="U432"/>
  <c r="U668"/>
  <c r="U314"/>
  <c r="U743"/>
  <c r="U661"/>
  <c r="U685"/>
  <c r="U133"/>
  <c r="U224"/>
  <c r="U556"/>
  <c r="U205"/>
  <c r="U388"/>
  <c r="U514"/>
  <c r="U568"/>
  <c r="U349"/>
  <c r="U67"/>
  <c r="U628"/>
  <c r="U700"/>
  <c r="U115"/>
  <c r="U175"/>
  <c r="U604"/>
  <c r="U705"/>
  <c r="U581"/>
  <c r="U361"/>
  <c r="U333"/>
  <c r="U707"/>
  <c r="U161"/>
  <c r="U21"/>
  <c r="U251"/>
  <c r="U346"/>
  <c r="U93"/>
  <c r="U111"/>
  <c r="U371"/>
  <c r="U655"/>
  <c r="U718"/>
  <c r="U687"/>
  <c r="U23"/>
  <c r="U367"/>
  <c r="U74"/>
  <c r="U151"/>
  <c r="U577"/>
  <c r="U542"/>
  <c r="U645"/>
  <c r="U583"/>
  <c r="U134"/>
  <c r="U176"/>
  <c r="U262"/>
  <c r="U585"/>
  <c r="U13"/>
  <c r="U421"/>
  <c r="U24"/>
  <c r="U592"/>
  <c r="U247"/>
  <c r="U519"/>
  <c r="U422"/>
  <c r="U197"/>
  <c r="U533"/>
  <c r="U686"/>
  <c r="U719"/>
  <c r="U77"/>
  <c r="U665"/>
  <c r="U587"/>
  <c r="U567"/>
  <c r="U368"/>
  <c r="U335"/>
  <c r="U393"/>
  <c r="U571"/>
  <c r="U18"/>
  <c r="U682"/>
  <c r="U701"/>
  <c r="J28"/>
  <c r="U105"/>
  <c r="U293"/>
  <c r="U493"/>
  <c r="U347"/>
  <c r="U642"/>
  <c r="U243"/>
  <c r="U722"/>
  <c r="U649"/>
  <c r="U58"/>
  <c r="U411"/>
  <c r="U113"/>
  <c r="U387"/>
  <c r="U550"/>
  <c r="U646"/>
  <c r="U300"/>
  <c r="U204"/>
  <c r="U436"/>
  <c r="U576"/>
  <c r="U137"/>
  <c r="U336"/>
  <c r="U207"/>
  <c r="U327"/>
  <c r="U206"/>
  <c r="U578"/>
  <c r="U539"/>
  <c r="U96"/>
  <c r="U574"/>
  <c r="U717"/>
  <c r="U510"/>
  <c r="U427"/>
  <c r="U107"/>
  <c r="U534"/>
  <c r="U280"/>
  <c r="U316"/>
  <c r="U660"/>
  <c r="U235"/>
  <c r="U693"/>
  <c r="U311"/>
  <c r="U651"/>
  <c r="U126"/>
  <c r="U277"/>
  <c r="U86"/>
  <c r="U439"/>
  <c r="U370"/>
  <c r="U733"/>
  <c r="U63"/>
  <c r="U419"/>
  <c r="R28"/>
  <c r="U309"/>
  <c r="U584"/>
  <c r="U627"/>
  <c r="U466"/>
  <c r="U98"/>
  <c r="U357"/>
  <c r="U320"/>
  <c r="U424"/>
  <c r="U620"/>
  <c r="O28"/>
  <c r="U611"/>
  <c r="U288"/>
  <c r="U65"/>
  <c r="U438"/>
  <c r="U97"/>
  <c r="U723"/>
  <c r="U448"/>
  <c r="U589"/>
  <c r="U641"/>
  <c r="U721"/>
  <c r="U185"/>
  <c r="U706"/>
  <c r="U177"/>
  <c r="U696"/>
  <c r="U404"/>
  <c r="U734"/>
  <c r="U670"/>
  <c r="U569"/>
  <c r="U51"/>
  <c r="U363"/>
  <c r="U322"/>
  <c r="U468"/>
  <c r="U219"/>
  <c r="U605"/>
  <c r="U366"/>
  <c r="U334"/>
  <c r="U324"/>
  <c r="U663"/>
  <c r="U728"/>
  <c r="U348"/>
  <c r="U521"/>
  <c r="U437"/>
  <c r="U469"/>
  <c r="U445"/>
  <c r="U462"/>
  <c r="U625"/>
  <c r="U148"/>
  <c r="U383"/>
  <c r="U691"/>
  <c r="U715"/>
  <c r="U428"/>
  <c r="U617"/>
  <c r="U479"/>
  <c r="U593"/>
  <c r="U694"/>
  <c r="U570"/>
  <c r="U618"/>
  <c r="U240"/>
  <c r="U108"/>
  <c r="U285"/>
  <c r="U279"/>
  <c r="U683"/>
  <c r="U481"/>
  <c r="U208"/>
  <c r="L28"/>
  <c r="U317"/>
  <c r="U244"/>
  <c r="U662"/>
  <c r="U274"/>
  <c r="U458"/>
  <c r="U283"/>
  <c r="U594"/>
  <c r="U695"/>
  <c r="U697"/>
  <c r="I28"/>
  <c r="U358"/>
  <c r="U92"/>
  <c r="U459"/>
  <c r="U140"/>
  <c r="U313"/>
  <c r="U221"/>
  <c r="S28"/>
  <c r="U171"/>
  <c r="U146"/>
  <c r="U607"/>
  <c r="U511"/>
  <c r="U275"/>
  <c r="U545"/>
  <c r="U263"/>
  <c r="U619"/>
  <c r="U720"/>
  <c r="U129"/>
  <c r="U463"/>
  <c r="U544"/>
  <c r="U429"/>
  <c r="U684"/>
  <c r="U498"/>
  <c r="U559"/>
  <c r="U61"/>
  <c r="U435"/>
  <c r="U476"/>
  <c r="U573"/>
  <c r="U596"/>
  <c r="U102"/>
  <c r="U143"/>
  <c r="U396"/>
  <c r="U99"/>
  <c r="U199"/>
  <c r="U586"/>
  <c r="U535"/>
  <c r="U372"/>
  <c r="U467"/>
  <c r="U643"/>
  <c r="U180"/>
  <c r="U167"/>
  <c r="U258"/>
  <c r="U386"/>
  <c r="U223"/>
  <c r="N28"/>
  <c r="U688"/>
  <c r="U64"/>
  <c r="U173"/>
  <c r="U291"/>
  <c r="U237"/>
  <c r="U513"/>
  <c r="U621"/>
  <c r="U95"/>
  <c r="U198"/>
  <c r="U499"/>
  <c r="U698"/>
  <c r="U216"/>
  <c r="U431"/>
  <c r="U553"/>
  <c r="U540"/>
  <c r="U497"/>
  <c r="U724"/>
  <c r="U252"/>
  <c r="U186"/>
  <c r="U123"/>
  <c r="U72"/>
  <c r="U183"/>
  <c r="U692"/>
  <c r="U401"/>
  <c r="U298"/>
  <c r="U28"/>
  <c r="U558"/>
  <c r="U474"/>
  <c r="U362"/>
  <c r="U256"/>
  <c r="U652"/>
  <c r="U188"/>
  <c r="U59"/>
  <c r="U398"/>
  <c r="U66"/>
  <c r="U579"/>
  <c r="P28"/>
  <c r="U104"/>
  <c r="U211"/>
  <c r="U409"/>
  <c r="U423"/>
  <c r="U464"/>
  <c r="U328"/>
  <c r="U588"/>
  <c r="U69"/>
  <c r="U629"/>
  <c r="U308"/>
  <c r="U679"/>
  <c r="U203"/>
  <c r="U27"/>
  <c r="U242"/>
  <c r="E28"/>
  <c r="U356"/>
  <c r="U355"/>
  <c r="U310"/>
  <c r="U179"/>
  <c r="U141"/>
  <c r="U94"/>
  <c r="U680"/>
  <c r="U549"/>
  <c r="U287"/>
  <c r="U295"/>
  <c r="U690"/>
  <c r="F28"/>
  <c r="U332"/>
  <c r="U374"/>
  <c r="U664"/>
  <c r="U331"/>
  <c r="U321"/>
  <c r="U518"/>
  <c r="U552"/>
  <c r="U142"/>
  <c r="U163"/>
  <c r="U90"/>
  <c r="U608"/>
  <c r="U144"/>
  <c r="U254"/>
  <c r="U209"/>
  <c r="U187"/>
  <c r="U181"/>
  <c r="U653"/>
  <c r="U315"/>
  <c r="U742"/>
  <c r="U430"/>
  <c r="U666"/>
  <c r="U217"/>
  <c r="U738"/>
  <c r="U508"/>
  <c r="U131"/>
  <c r="U494"/>
  <c r="U246"/>
  <c r="U500"/>
  <c r="U245"/>
  <c r="U473"/>
  <c r="U169"/>
  <c r="U658"/>
  <c r="U548"/>
  <c r="U395"/>
  <c r="U736"/>
  <c r="U68"/>
  <c r="U289"/>
  <c r="U222"/>
  <c r="U100"/>
  <c r="U382"/>
  <c r="U543"/>
  <c r="U484"/>
  <c r="U210"/>
  <c r="U537"/>
  <c r="U60"/>
  <c r="U168"/>
  <c r="U461"/>
  <c r="U296"/>
  <c r="K28"/>
  <c r="U590"/>
  <c r="U477"/>
  <c r="U457"/>
  <c r="U699"/>
  <c r="U515"/>
  <c r="U505"/>
  <c r="U614"/>
  <c r="U248"/>
  <c r="U582"/>
  <c r="U407"/>
  <c r="U345"/>
  <c r="M28"/>
  <c r="U538"/>
  <c r="U178"/>
  <c r="U286"/>
  <c r="U420"/>
  <c r="U433"/>
  <c r="U555"/>
  <c r="U212"/>
  <c r="U394"/>
  <c r="U172"/>
  <c r="U272"/>
  <c r="U654"/>
  <c r="U704"/>
  <c r="U478"/>
  <c r="U312"/>
  <c r="U572"/>
  <c r="U49"/>
  <c r="U385"/>
  <c r="U703"/>
  <c r="U678"/>
  <c r="U135"/>
  <c r="U106"/>
  <c r="U114"/>
  <c r="U731"/>
  <c r="U726"/>
  <c r="U164"/>
  <c r="U19"/>
  <c r="U744"/>
  <c r="U182"/>
  <c r="U531"/>
  <c r="U735"/>
  <c r="U471"/>
  <c r="U225"/>
  <c r="U425"/>
  <c r="U56"/>
  <c r="U440"/>
  <c r="U241"/>
  <c r="U282"/>
  <c r="U76"/>
  <c r="U410"/>
  <c r="U405"/>
  <c r="U318"/>
  <c r="U290"/>
  <c r="U88"/>
  <c r="U483"/>
  <c r="U465"/>
  <c r="U632"/>
  <c r="U532"/>
  <c r="U364"/>
  <c r="U150"/>
  <c r="U220"/>
  <c r="U261"/>
  <c r="U238"/>
  <c r="U397"/>
  <c r="U284"/>
  <c r="U200"/>
  <c r="U667"/>
  <c r="U125"/>
  <c r="U441"/>
  <c r="H28"/>
  <c r="U503"/>
  <c r="U351"/>
  <c r="U16"/>
  <c r="U170"/>
  <c r="U110"/>
  <c r="U482"/>
  <c r="Q22" i="7" l="1"/>
  <c r="P748" i="4"/>
  <c r="M73" i="7" s="1"/>
  <c r="P746" i="4"/>
  <c r="M27" i="7" s="1"/>
  <c r="P747" i="4"/>
  <c r="M50" i="7" s="1"/>
  <c r="L748" i="4"/>
  <c r="I73" i="7" s="1"/>
  <c r="L747" i="4"/>
  <c r="I50" i="7" s="1"/>
  <c r="L746" i="4"/>
  <c r="I27" i="7" s="1"/>
  <c r="H748" i="4"/>
  <c r="E73" i="7" s="1"/>
  <c r="H746" i="4"/>
  <c r="E27" i="7" s="1"/>
  <c r="H747" i="4"/>
  <c r="E50" i="7" s="1"/>
  <c r="Q746" i="4"/>
  <c r="N27" i="7" s="1"/>
  <c r="Q748" i="4"/>
  <c r="N73" i="7" s="1"/>
  <c r="Q747" i="4"/>
  <c r="N50" i="7" s="1"/>
  <c r="M746" i="4"/>
  <c r="J27" i="7" s="1"/>
  <c r="M747" i="4"/>
  <c r="J50" i="7" s="1"/>
  <c r="M748" i="4"/>
  <c r="J73" i="7" s="1"/>
  <c r="I747" i="4"/>
  <c r="F50" i="7" s="1"/>
  <c r="I746" i="4"/>
  <c r="F27" i="7" s="1"/>
  <c r="I748" i="4"/>
  <c r="F73" i="7" s="1"/>
  <c r="E747" i="4"/>
  <c r="B50" i="7" s="1"/>
  <c r="E746" i="4"/>
  <c r="B27" i="7" s="1"/>
  <c r="E748" i="4"/>
  <c r="B73" i="7" s="1"/>
  <c r="R746" i="4"/>
  <c r="O27" i="7" s="1"/>
  <c r="R747" i="4"/>
  <c r="O50" i="7" s="1"/>
  <c r="R748" i="4"/>
  <c r="O73" i="7" s="1"/>
  <c r="N747" i="4"/>
  <c r="K50" i="7" s="1"/>
  <c r="N746" i="4"/>
  <c r="K27" i="7" s="1"/>
  <c r="N748" i="4"/>
  <c r="K73" i="7" s="1"/>
  <c r="J747" i="4"/>
  <c r="G50" i="7" s="1"/>
  <c r="J748" i="4"/>
  <c r="G73" i="7" s="1"/>
  <c r="J746" i="4"/>
  <c r="G27" i="7" s="1"/>
  <c r="F746" i="4"/>
  <c r="C27" i="7" s="1"/>
  <c r="F748" i="4"/>
  <c r="C73" i="7" s="1"/>
  <c r="F747" i="4"/>
  <c r="C50" i="7" s="1"/>
  <c r="S747" i="4"/>
  <c r="P50" i="7" s="1"/>
  <c r="S748" i="4"/>
  <c r="P73" i="7" s="1"/>
  <c r="S746" i="4"/>
  <c r="P27" i="7" s="1"/>
  <c r="O746" i="4"/>
  <c r="L27" i="7" s="1"/>
  <c r="O748" i="4"/>
  <c r="L73" i="7" s="1"/>
  <c r="O747" i="4"/>
  <c r="L50" i="7" s="1"/>
  <c r="K747" i="4"/>
  <c r="H50" i="7" s="1"/>
  <c r="K746" i="4"/>
  <c r="H27" i="7" s="1"/>
  <c r="K748" i="4"/>
  <c r="H73" i="7" s="1"/>
  <c r="G747" i="4"/>
  <c r="D50" i="7" s="1"/>
  <c r="G748" i="4"/>
  <c r="D73" i="7" s="1"/>
  <c r="G746" i="4"/>
  <c r="D27" i="7" s="1"/>
  <c r="U674" i="4"/>
  <c r="R71" i="7" s="1"/>
  <c r="U672" i="4"/>
  <c r="R25" i="7" s="1"/>
  <c r="U673" i="4"/>
  <c r="R48" i="7" s="1"/>
  <c r="U524" i="4"/>
  <c r="R21" i="7" s="1"/>
  <c r="U525" i="4"/>
  <c r="R44" i="7" s="1"/>
  <c r="U526" i="4"/>
  <c r="R67" i="7" s="1"/>
  <c r="U378" i="4"/>
  <c r="R63" i="7" s="1"/>
  <c r="U377" i="4"/>
  <c r="R40" i="7" s="1"/>
  <c r="U376" i="4"/>
  <c r="R17" i="7" s="1"/>
  <c r="U267" i="4"/>
  <c r="R60" i="7" s="1"/>
  <c r="U266" i="4"/>
  <c r="R37" i="7" s="1"/>
  <c r="U265" i="4"/>
  <c r="R14" i="7" s="1"/>
  <c r="U230" i="4"/>
  <c r="R59" i="7" s="1"/>
  <c r="U229" i="4"/>
  <c r="R36" i="7" s="1"/>
  <c r="U228" i="4"/>
  <c r="R13" i="7" s="1"/>
  <c r="U709" i="4"/>
  <c r="R26" i="7" s="1"/>
  <c r="U710" i="4"/>
  <c r="R49" i="7" s="1"/>
  <c r="U711" i="4"/>
  <c r="R72" i="7" s="1"/>
  <c r="U562" i="4"/>
  <c r="R45" i="7" s="1"/>
  <c r="U563" i="4"/>
  <c r="R68" i="7" s="1"/>
  <c r="U561" i="4"/>
  <c r="U414"/>
  <c r="R41" i="7" s="1"/>
  <c r="U415" i="4"/>
  <c r="R64" i="7" s="1"/>
  <c r="U413" i="4"/>
  <c r="R18" i="7" s="1"/>
  <c r="U304" i="4"/>
  <c r="R61" i="7" s="1"/>
  <c r="U303" i="4"/>
  <c r="R38" i="7" s="1"/>
  <c r="U302" i="4"/>
  <c r="R15" i="7" s="1"/>
  <c r="U193" i="4"/>
  <c r="R58" i="7" s="1"/>
  <c r="U192" i="4"/>
  <c r="R35" i="7" s="1"/>
  <c r="U191" i="4"/>
  <c r="R12" i="7" s="1"/>
  <c r="U119" i="4"/>
  <c r="R56" i="7" s="1"/>
  <c r="U118" i="4"/>
  <c r="R33" i="7" s="1"/>
  <c r="U117" i="4"/>
  <c r="R10" i="7" s="1"/>
  <c r="U746" i="4"/>
  <c r="R27" i="7" s="1"/>
  <c r="U748" i="4"/>
  <c r="R73" i="7" s="1"/>
  <c r="U747" i="4"/>
  <c r="R50" i="7" s="1"/>
  <c r="U598" i="4"/>
  <c r="R23" i="7" s="1"/>
  <c r="U600" i="4"/>
  <c r="R69" i="7" s="1"/>
  <c r="U599" i="4"/>
  <c r="R46" i="7" s="1"/>
  <c r="U452" i="4"/>
  <c r="R65" i="7" s="1"/>
  <c r="U451" i="4"/>
  <c r="R42" i="7" s="1"/>
  <c r="U450" i="4"/>
  <c r="R19" i="7" s="1"/>
  <c r="U341" i="4"/>
  <c r="R62" i="7" s="1"/>
  <c r="U340" i="4"/>
  <c r="R39" i="7" s="1"/>
  <c r="U339" i="4"/>
  <c r="R16" i="7" s="1"/>
  <c r="U155" i="4"/>
  <c r="R34" i="7" s="1"/>
  <c r="U156" i="4"/>
  <c r="R57" i="7" s="1"/>
  <c r="U154" i="4"/>
  <c r="R11" i="7" s="1"/>
  <c r="U82" i="4"/>
  <c r="R55" i="7" s="1"/>
  <c r="U81" i="4"/>
  <c r="R32" i="7" s="1"/>
  <c r="U80" i="4"/>
  <c r="R9" i="7" s="1"/>
  <c r="U636" i="4"/>
  <c r="R47" i="7" s="1"/>
  <c r="U637" i="4"/>
  <c r="R70" i="7" s="1"/>
  <c r="U635" i="4"/>
  <c r="R24" i="7" s="1"/>
  <c r="U489" i="4"/>
  <c r="R66" i="7" s="1"/>
  <c r="U487" i="4"/>
  <c r="R20" i="7" s="1"/>
  <c r="U488" i="4"/>
  <c r="R43" i="7" s="1"/>
  <c r="W11" i="4"/>
  <c r="C30"/>
  <c r="B148" i="1"/>
  <c r="B724"/>
  <c r="B172"/>
  <c r="B53"/>
  <c r="B460"/>
  <c r="B604"/>
  <c r="B484"/>
  <c r="B772"/>
  <c r="B532"/>
  <c r="B652"/>
  <c r="B364"/>
  <c r="B676"/>
  <c r="B76"/>
  <c r="B749"/>
  <c r="B412"/>
  <c r="B388"/>
  <c r="B340"/>
  <c r="B244"/>
  <c r="B700"/>
  <c r="A53"/>
  <c r="B124"/>
  <c r="B580"/>
  <c r="B196"/>
  <c r="B101"/>
  <c r="B628"/>
  <c r="B317"/>
  <c r="B509"/>
  <c r="B437"/>
  <c r="B268"/>
  <c r="B556"/>
  <c r="B221"/>
  <c r="B292"/>
  <c r="V264" i="4"/>
  <c r="V560"/>
  <c r="V116"/>
  <c r="V634"/>
  <c r="V449"/>
  <c r="V486"/>
  <c r="V79"/>
  <c r="V227"/>
  <c r="V412"/>
  <c r="V375"/>
  <c r="V523"/>
  <c r="V597"/>
  <c r="V301"/>
  <c r="V153"/>
  <c r="V671"/>
  <c r="V745"/>
  <c r="V708"/>
  <c r="V338"/>
  <c r="V190"/>
  <c r="V129"/>
  <c r="S29"/>
  <c r="V144"/>
  <c r="V92"/>
  <c r="V595"/>
  <c r="V348"/>
  <c r="O29"/>
  <c r="V693"/>
  <c r="V370"/>
  <c r="V77"/>
  <c r="V439"/>
  <c r="V729"/>
  <c r="V215"/>
  <c r="V682"/>
  <c r="V689"/>
  <c r="V111"/>
  <c r="V534"/>
  <c r="V259"/>
  <c r="V612"/>
  <c r="V459"/>
  <c r="V213"/>
  <c r="V350"/>
  <c r="V260"/>
  <c r="V447"/>
  <c r="V217"/>
  <c r="V201"/>
  <c r="V474"/>
  <c r="V52"/>
  <c r="V241"/>
  <c r="V166"/>
  <c r="V502"/>
  <c r="V456"/>
  <c r="V722"/>
  <c r="V274"/>
  <c r="V434"/>
  <c r="V130"/>
  <c r="V322"/>
  <c r="V180"/>
  <c r="V257"/>
  <c r="V476"/>
  <c r="V137"/>
  <c r="V583"/>
  <c r="V460"/>
  <c r="V272"/>
  <c r="V533"/>
  <c r="V143"/>
  <c r="V690"/>
  <c r="V607"/>
  <c r="V613"/>
  <c r="V659"/>
  <c r="V372"/>
  <c r="V148"/>
  <c r="V288"/>
  <c r="V546"/>
  <c r="V374"/>
  <c r="V630"/>
  <c r="V594"/>
  <c r="V641"/>
  <c r="V518"/>
  <c r="V109"/>
  <c r="V136"/>
  <c r="V620"/>
  <c r="V239"/>
  <c r="V692"/>
  <c r="V515"/>
  <c r="V513"/>
  <c r="V337"/>
  <c r="V185"/>
  <c r="V723"/>
  <c r="V88"/>
  <c r="V254"/>
  <c r="V442"/>
  <c r="V219"/>
  <c r="V220"/>
  <c r="V86"/>
  <c r="V386"/>
  <c r="V423"/>
  <c r="V433"/>
  <c r="V716"/>
  <c r="V14"/>
  <c r="V481"/>
  <c r="V363"/>
  <c r="V732"/>
  <c r="V584"/>
  <c r="V539"/>
  <c r="V707"/>
  <c r="V624"/>
  <c r="V499"/>
  <c r="V50"/>
  <c r="V204"/>
  <c r="V176"/>
  <c r="V19"/>
  <c r="V468"/>
  <c r="V383"/>
  <c r="V164"/>
  <c r="V653"/>
  <c r="V179"/>
  <c r="V626"/>
  <c r="V223"/>
  <c r="V146"/>
  <c r="V54"/>
  <c r="V658"/>
  <c r="V208"/>
  <c r="V629"/>
  <c r="V699"/>
  <c r="V396"/>
  <c r="V726"/>
  <c r="V295"/>
  <c r="V399"/>
  <c r="V187"/>
  <c r="V169"/>
  <c r="V581"/>
  <c r="V56"/>
  <c r="V124"/>
  <c r="V197"/>
  <c r="V253"/>
  <c r="V289"/>
  <c r="V437"/>
  <c r="V737"/>
  <c r="V721"/>
  <c r="V170"/>
  <c r="V705"/>
  <c r="V559"/>
  <c r="V426"/>
  <c r="V666"/>
  <c r="V532"/>
  <c r="V314"/>
  <c r="V646"/>
  <c r="V585"/>
  <c r="V299"/>
  <c r="V505"/>
  <c r="V346"/>
  <c r="V621"/>
  <c r="V353"/>
  <c r="V287"/>
  <c r="V182"/>
  <c r="V207"/>
  <c r="V261"/>
  <c r="V736"/>
  <c r="V680"/>
  <c r="V647"/>
  <c r="V679"/>
  <c r="V615"/>
  <c r="V235"/>
  <c r="V588"/>
  <c r="V352"/>
  <c r="V574"/>
  <c r="V364"/>
  <c r="V78"/>
  <c r="V57"/>
  <c r="V587"/>
  <c r="V660"/>
  <c r="V445"/>
  <c r="V500"/>
  <c r="M29"/>
  <c r="V327"/>
  <c r="V209"/>
  <c r="V325"/>
  <c r="V730"/>
  <c r="V478"/>
  <c r="V684"/>
  <c r="V68"/>
  <c r="V277"/>
  <c r="V96"/>
  <c r="V578"/>
  <c r="V485"/>
  <c r="V582"/>
  <c r="N29"/>
  <c r="V538"/>
  <c r="V421"/>
  <c r="V97"/>
  <c r="V312"/>
  <c r="V642"/>
  <c r="V355"/>
  <c r="V517"/>
  <c r="V686"/>
  <c r="V356"/>
  <c r="V419"/>
  <c r="V655"/>
  <c r="V633"/>
  <c r="P29"/>
  <c r="V74"/>
  <c r="V457"/>
  <c r="V548"/>
  <c r="V203"/>
  <c r="V360"/>
  <c r="V408"/>
  <c r="V465"/>
  <c r="V508"/>
  <c r="V133"/>
  <c r="V72"/>
  <c r="V189"/>
  <c r="V389"/>
  <c r="V198"/>
  <c r="V431"/>
  <c r="V162"/>
  <c r="V172"/>
  <c r="V290"/>
  <c r="V669"/>
  <c r="V247"/>
  <c r="V667"/>
  <c r="V573"/>
  <c r="T29"/>
  <c r="V743"/>
  <c r="F29"/>
  <c r="V240"/>
  <c r="V65"/>
  <c r="V23"/>
  <c r="V173"/>
  <c r="V222"/>
  <c r="V71"/>
  <c r="V623"/>
  <c r="V592"/>
  <c r="V656"/>
  <c r="V318"/>
  <c r="V469"/>
  <c r="V683"/>
  <c r="V75"/>
  <c r="V681"/>
  <c r="V332"/>
  <c r="V335"/>
  <c r="V741"/>
  <c r="V328"/>
  <c r="V577"/>
  <c r="V568"/>
  <c r="V644"/>
  <c r="V320"/>
  <c r="V706"/>
  <c r="V685"/>
  <c r="V308"/>
  <c r="V530"/>
  <c r="V643"/>
  <c r="V493"/>
  <c r="V678"/>
  <c r="V610"/>
  <c r="V504"/>
  <c r="V470"/>
  <c r="V371"/>
  <c r="V537"/>
  <c r="V555"/>
  <c r="V362"/>
  <c r="V444"/>
  <c r="V53"/>
  <c r="V26"/>
  <c r="V625"/>
  <c r="V497"/>
  <c r="V471"/>
  <c r="V177"/>
  <c r="V138"/>
  <c r="V651"/>
  <c r="V405"/>
  <c r="V628"/>
  <c r="V645"/>
  <c r="V590"/>
  <c r="V575"/>
  <c r="V202"/>
  <c r="V605"/>
  <c r="V17"/>
  <c r="V315"/>
  <c r="V300"/>
  <c r="V234"/>
  <c r="V89"/>
  <c r="V704"/>
  <c r="V388"/>
  <c r="V519"/>
  <c r="V249"/>
  <c r="V151"/>
  <c r="V296"/>
  <c r="V406"/>
  <c r="V424"/>
  <c r="V541"/>
  <c r="V398"/>
  <c r="V135"/>
  <c r="V589"/>
  <c r="V715"/>
  <c r="V18"/>
  <c r="V727"/>
  <c r="V571"/>
  <c r="V242"/>
  <c r="V64"/>
  <c r="V12"/>
  <c r="V535"/>
  <c r="V570"/>
  <c r="V650"/>
  <c r="V724"/>
  <c r="V225"/>
  <c r="V279"/>
  <c r="V205"/>
  <c r="V246"/>
  <c r="V183"/>
  <c r="V333"/>
  <c r="V63"/>
  <c r="V28"/>
  <c r="V345"/>
  <c r="V252"/>
  <c r="V507"/>
  <c r="V131"/>
  <c r="V49"/>
  <c r="V495"/>
  <c r="V616"/>
  <c r="V334"/>
  <c r="V427"/>
  <c r="V728"/>
  <c r="V652"/>
  <c r="V694"/>
  <c r="V76"/>
  <c r="V282"/>
  <c r="V446"/>
  <c r="V145"/>
  <c r="V262"/>
  <c r="V695"/>
  <c r="V361"/>
  <c r="V691"/>
  <c r="V108"/>
  <c r="V411"/>
  <c r="V498"/>
  <c r="V580"/>
  <c r="V224"/>
  <c r="V359"/>
  <c r="V60"/>
  <c r="V329"/>
  <c r="V114"/>
  <c r="V255"/>
  <c r="V739"/>
  <c r="V604"/>
  <c r="V99"/>
  <c r="V237"/>
  <c r="V401"/>
  <c r="V321"/>
  <c r="V649"/>
  <c r="V608"/>
  <c r="V285"/>
  <c r="V139"/>
  <c r="V392"/>
  <c r="V59"/>
  <c r="V188"/>
  <c r="V719"/>
  <c r="V648"/>
  <c r="V501"/>
  <c r="V292"/>
  <c r="V552"/>
  <c r="V73"/>
  <c r="Q29"/>
  <c r="V483"/>
  <c r="V742"/>
  <c r="V297"/>
  <c r="V512"/>
  <c r="V702"/>
  <c r="V614"/>
  <c r="V576"/>
  <c r="V554"/>
  <c r="V21"/>
  <c r="V477"/>
  <c r="V16"/>
  <c r="V440"/>
  <c r="V700"/>
  <c r="V94"/>
  <c r="V591"/>
  <c r="V475"/>
  <c r="V263"/>
  <c r="V514"/>
  <c r="V731"/>
  <c r="V387"/>
  <c r="V67"/>
  <c r="V20"/>
  <c r="V384"/>
  <c r="V558"/>
  <c r="V294"/>
  <c r="V90"/>
  <c r="V245"/>
  <c r="V163"/>
  <c r="V744"/>
  <c r="V150"/>
  <c r="E29"/>
  <c r="H29"/>
  <c r="V407"/>
  <c r="V665"/>
  <c r="V212"/>
  <c r="V369"/>
  <c r="V330"/>
  <c r="G29"/>
  <c r="V482"/>
  <c r="V725"/>
  <c r="V718"/>
  <c r="V141"/>
  <c r="V429"/>
  <c r="K29"/>
  <c r="V214"/>
  <c r="V347"/>
  <c r="V271"/>
  <c r="V632"/>
  <c r="V420"/>
  <c r="V400"/>
  <c r="V397"/>
  <c r="V87"/>
  <c r="V181"/>
  <c r="V62"/>
  <c r="U29"/>
  <c r="V556"/>
  <c r="V522"/>
  <c r="V611"/>
  <c r="V160"/>
  <c r="V319"/>
  <c r="V351"/>
  <c r="V543"/>
  <c r="V186"/>
  <c r="V627"/>
  <c r="V199"/>
  <c r="V110"/>
  <c r="V104"/>
  <c r="V366"/>
  <c r="V496"/>
  <c r="V298"/>
  <c r="V609"/>
  <c r="V354"/>
  <c r="V174"/>
  <c r="V221"/>
  <c r="V688"/>
  <c r="V331"/>
  <c r="V438"/>
  <c r="V313"/>
  <c r="V409"/>
  <c r="V448"/>
  <c r="V394"/>
  <c r="V404"/>
  <c r="V428"/>
  <c r="V661"/>
  <c r="V236"/>
  <c r="V441"/>
  <c r="V29"/>
  <c r="V550"/>
  <c r="V540"/>
  <c r="V258"/>
  <c r="V61"/>
  <c r="V336"/>
  <c r="V662"/>
  <c r="V509"/>
  <c r="V494"/>
  <c r="V557"/>
  <c r="V275"/>
  <c r="V422"/>
  <c r="V25"/>
  <c r="V553"/>
  <c r="V385"/>
  <c r="V393"/>
  <c r="V102"/>
  <c r="V368"/>
  <c r="V13"/>
  <c r="V115"/>
  <c r="V593"/>
  <c r="V663"/>
  <c r="V98"/>
  <c r="V167"/>
  <c r="V521"/>
  <c r="V24"/>
  <c r="V697"/>
  <c r="L29"/>
  <c r="V367"/>
  <c r="V654"/>
  <c r="V466"/>
  <c r="V511"/>
  <c r="V572"/>
  <c r="R29"/>
  <c r="V70"/>
  <c r="V461"/>
  <c r="V516"/>
  <c r="V112"/>
  <c r="V51"/>
  <c r="V402"/>
  <c r="V251"/>
  <c r="V93"/>
  <c r="V310"/>
  <c r="V703"/>
  <c r="V382"/>
  <c r="V720"/>
  <c r="V125"/>
  <c r="V531"/>
  <c r="V244"/>
  <c r="V467"/>
  <c r="V95"/>
  <c r="V107"/>
  <c r="V100"/>
  <c r="V69"/>
  <c r="V216"/>
  <c r="V211"/>
  <c r="V443"/>
  <c r="V256"/>
  <c r="V171"/>
  <c r="V206"/>
  <c r="V391"/>
  <c r="V358"/>
  <c r="V484"/>
  <c r="V545"/>
  <c r="V473"/>
  <c r="V698"/>
  <c r="V284"/>
  <c r="V395"/>
  <c r="V280"/>
  <c r="V226"/>
  <c r="V542"/>
  <c r="V432"/>
  <c r="V479"/>
  <c r="V218"/>
  <c r="V152"/>
  <c r="V696"/>
  <c r="V664"/>
  <c r="V547"/>
  <c r="V309"/>
  <c r="V631"/>
  <c r="V464"/>
  <c r="V549"/>
  <c r="V55"/>
  <c r="V567"/>
  <c r="V58"/>
  <c r="V248"/>
  <c r="V410"/>
  <c r="V324"/>
  <c r="V250"/>
  <c r="V733"/>
  <c r="V278"/>
  <c r="V365"/>
  <c r="V178"/>
  <c r="V617"/>
  <c r="V734"/>
  <c r="V480"/>
  <c r="V323"/>
  <c r="V430"/>
  <c r="V670"/>
  <c r="V243"/>
  <c r="V123"/>
  <c r="V126"/>
  <c r="V544"/>
  <c r="V435"/>
  <c r="V165"/>
  <c r="V27"/>
  <c r="V149"/>
  <c r="V200"/>
  <c r="V326"/>
  <c r="V462"/>
  <c r="V619"/>
  <c r="V738"/>
  <c r="V147"/>
  <c r="V349"/>
  <c r="V657"/>
  <c r="V618"/>
  <c r="V161"/>
  <c r="V403"/>
  <c r="V276"/>
  <c r="V458"/>
  <c r="V66"/>
  <c r="V520"/>
  <c r="J29"/>
  <c r="V390"/>
  <c r="V740"/>
  <c r="V291"/>
  <c r="V586"/>
  <c r="V140"/>
  <c r="V22"/>
  <c r="V286"/>
  <c r="V357"/>
  <c r="V106"/>
  <c r="V283"/>
  <c r="V717"/>
  <c r="V127"/>
  <c r="V579"/>
  <c r="V701"/>
  <c r="V105"/>
  <c r="V735"/>
  <c r="V311"/>
  <c r="V316"/>
  <c r="V293"/>
  <c r="V472"/>
  <c r="V436"/>
  <c r="V273"/>
  <c r="V510"/>
  <c r="V503"/>
  <c r="V551"/>
  <c r="V184"/>
  <c r="V373"/>
  <c r="V91"/>
  <c r="I29"/>
  <c r="V622"/>
  <c r="V463"/>
  <c r="V668"/>
  <c r="V142"/>
  <c r="V168"/>
  <c r="V15"/>
  <c r="V128"/>
  <c r="V687"/>
  <c r="V175"/>
  <c r="V596"/>
  <c r="V536"/>
  <c r="V506"/>
  <c r="V210"/>
  <c r="V101"/>
  <c r="V238"/>
  <c r="V569"/>
  <c r="V134"/>
  <c r="V132"/>
  <c r="V281"/>
  <c r="V103"/>
  <c r="V317"/>
  <c r="V606"/>
  <c r="V425"/>
  <c r="V113"/>
  <c r="R22" i="7" l="1"/>
  <c r="V672" i="4"/>
  <c r="S25" i="7" s="1"/>
  <c r="V673" i="4"/>
  <c r="S48" i="7" s="1"/>
  <c r="V674" i="4"/>
  <c r="S71" i="7" s="1"/>
  <c r="V525" i="4"/>
  <c r="S44" i="7" s="1"/>
  <c r="V526" i="4"/>
  <c r="S67" i="7" s="1"/>
  <c r="V524" i="4"/>
  <c r="S21" i="7" s="1"/>
  <c r="V378" i="4"/>
  <c r="S63" i="7" s="1"/>
  <c r="V377" i="4"/>
  <c r="S40" i="7" s="1"/>
  <c r="V376" i="4"/>
  <c r="S17" i="7" s="1"/>
  <c r="V192" i="4"/>
  <c r="S35" i="7" s="1"/>
  <c r="V193" i="4"/>
  <c r="S58" i="7" s="1"/>
  <c r="V191" i="4"/>
  <c r="S12" i="7" s="1"/>
  <c r="V711" i="4"/>
  <c r="S72" i="7" s="1"/>
  <c r="V709" i="4"/>
  <c r="S26" i="7" s="1"/>
  <c r="V710" i="4"/>
  <c r="S49" i="7" s="1"/>
  <c r="V562" i="4"/>
  <c r="S45" i="7" s="1"/>
  <c r="V563" i="4"/>
  <c r="S68" i="7" s="1"/>
  <c r="V561" i="4"/>
  <c r="V414"/>
  <c r="S41" i="7" s="1"/>
  <c r="V413" i="4"/>
  <c r="S18" i="7" s="1"/>
  <c r="V415" i="4"/>
  <c r="S64" i="7" s="1"/>
  <c r="V267" i="4"/>
  <c r="S60" i="7" s="1"/>
  <c r="V266" i="4"/>
  <c r="S37" i="7" s="1"/>
  <c r="V265" i="4"/>
  <c r="S14" i="7" s="1"/>
  <c r="V154" i="4"/>
  <c r="S11" i="7" s="1"/>
  <c r="V156" i="4"/>
  <c r="S57" i="7" s="1"/>
  <c r="V155" i="4"/>
  <c r="S34" i="7" s="1"/>
  <c r="V748" i="4"/>
  <c r="S73" i="7" s="1"/>
  <c r="V747" i="4"/>
  <c r="S50" i="7" s="1"/>
  <c r="V746" i="4"/>
  <c r="S27" i="7" s="1"/>
  <c r="V600" i="4"/>
  <c r="S69" i="7" s="1"/>
  <c r="V598" i="4"/>
  <c r="S23" i="7" s="1"/>
  <c r="V599" i="4"/>
  <c r="S46" i="7" s="1"/>
  <c r="V450" i="4"/>
  <c r="S19" i="7" s="1"/>
  <c r="V452" i="4"/>
  <c r="S65" i="7" s="1"/>
  <c r="V451" i="4"/>
  <c r="S42" i="7" s="1"/>
  <c r="V302" i="4"/>
  <c r="S15" i="7" s="1"/>
  <c r="V303" i="4"/>
  <c r="S38" i="7" s="1"/>
  <c r="V304" i="4"/>
  <c r="S61" i="7" s="1"/>
  <c r="V119" i="4"/>
  <c r="S56" i="7" s="1"/>
  <c r="V118" i="4"/>
  <c r="S33" i="7" s="1"/>
  <c r="V117" i="4"/>
  <c r="S10" i="7" s="1"/>
  <c r="V636" i="4"/>
  <c r="S47" i="7" s="1"/>
  <c r="V635" i="4"/>
  <c r="S24" i="7" s="1"/>
  <c r="V637" i="4"/>
  <c r="S70" i="7" s="1"/>
  <c r="V489" i="4"/>
  <c r="S66" i="7" s="1"/>
  <c r="V487" i="4"/>
  <c r="S20" i="7" s="1"/>
  <c r="V488" i="4"/>
  <c r="S43" i="7" s="1"/>
  <c r="V339" i="4"/>
  <c r="S16" i="7" s="1"/>
  <c r="V341" i="4"/>
  <c r="S62" i="7" s="1"/>
  <c r="V340" i="4"/>
  <c r="S39" i="7" s="1"/>
  <c r="V230" i="4"/>
  <c r="S59" i="7" s="1"/>
  <c r="V229" i="4"/>
  <c r="S36" i="7" s="1"/>
  <c r="V228" i="4"/>
  <c r="S13" i="7" s="1"/>
  <c r="V82" i="4"/>
  <c r="S55" i="7" s="1"/>
  <c r="V81" i="4"/>
  <c r="S32" i="7" s="1"/>
  <c r="V80" i="4"/>
  <c r="S9" i="7" s="1"/>
  <c r="X11" i="4"/>
  <c r="C31"/>
  <c r="B293" i="1"/>
  <c r="B438"/>
  <c r="B510"/>
  <c r="B222"/>
  <c r="B269"/>
  <c r="B318"/>
  <c r="B125"/>
  <c r="B413"/>
  <c r="B77"/>
  <c r="B365"/>
  <c r="B485"/>
  <c r="B461"/>
  <c r="B173"/>
  <c r="B149"/>
  <c r="B581"/>
  <c r="B629"/>
  <c r="B197"/>
  <c r="B245"/>
  <c r="B653"/>
  <c r="B533"/>
  <c r="B557"/>
  <c r="A54"/>
  <c r="B341"/>
  <c r="B750"/>
  <c r="B677"/>
  <c r="B605"/>
  <c r="B54"/>
  <c r="B725"/>
  <c r="B102"/>
  <c r="B701"/>
  <c r="B389"/>
  <c r="B773"/>
  <c r="W634" i="4"/>
  <c r="W708"/>
  <c r="W338"/>
  <c r="W523"/>
  <c r="W486"/>
  <c r="W449"/>
  <c r="W153"/>
  <c r="W264"/>
  <c r="W79"/>
  <c r="W671"/>
  <c r="W116"/>
  <c r="W190"/>
  <c r="W745"/>
  <c r="W412"/>
  <c r="W227"/>
  <c r="W375"/>
  <c r="W560"/>
  <c r="W597"/>
  <c r="W301"/>
  <c r="W66"/>
  <c r="W552"/>
  <c r="W400"/>
  <c r="W238"/>
  <c r="W145"/>
  <c r="W74"/>
  <c r="W96"/>
  <c r="W632"/>
  <c r="W568"/>
  <c r="W287"/>
  <c r="W668"/>
  <c r="W645"/>
  <c r="W290"/>
  <c r="W254"/>
  <c r="W545"/>
  <c r="W371"/>
  <c r="W247"/>
  <c r="W52"/>
  <c r="K30"/>
  <c r="W245"/>
  <c r="Q30"/>
  <c r="W127"/>
  <c r="W217"/>
  <c r="W670"/>
  <c r="W223"/>
  <c r="W547"/>
  <c r="W124"/>
  <c r="W372"/>
  <c r="W460"/>
  <c r="W206"/>
  <c r="W208"/>
  <c r="W27"/>
  <c r="W103"/>
  <c r="W695"/>
  <c r="W718"/>
  <c r="N30"/>
  <c r="W652"/>
  <c r="W188"/>
  <c r="W407"/>
  <c r="W128"/>
  <c r="W202"/>
  <c r="W550"/>
  <c r="W358"/>
  <c r="W221"/>
  <c r="W300"/>
  <c r="W518"/>
  <c r="W110"/>
  <c r="W647"/>
  <c r="W459"/>
  <c r="W278"/>
  <c r="W477"/>
  <c r="W244"/>
  <c r="W109"/>
  <c r="W555"/>
  <c r="W126"/>
  <c r="W73"/>
  <c r="W723"/>
  <c r="W663"/>
  <c r="W57"/>
  <c r="W419"/>
  <c r="W482"/>
  <c r="W56"/>
  <c r="W514"/>
  <c r="W617"/>
  <c r="W55"/>
  <c r="W165"/>
  <c r="W447"/>
  <c r="W423"/>
  <c r="W204"/>
  <c r="W362"/>
  <c r="W102"/>
  <c r="W263"/>
  <c r="W68"/>
  <c r="W261"/>
  <c r="W500"/>
  <c r="W12"/>
  <c r="W149"/>
  <c r="W237"/>
  <c r="W575"/>
  <c r="W465"/>
  <c r="W297"/>
  <c r="W138"/>
  <c r="W693"/>
  <c r="R30"/>
  <c r="W31"/>
  <c r="O30"/>
  <c r="W293"/>
  <c r="W134"/>
  <c r="W457"/>
  <c r="W65"/>
  <c r="W507"/>
  <c r="W534"/>
  <c r="W743"/>
  <c r="W530"/>
  <c r="W443"/>
  <c r="W92"/>
  <c r="W470"/>
  <c r="W288"/>
  <c r="W588"/>
  <c r="W369"/>
  <c r="W137"/>
  <c r="W729"/>
  <c r="W164"/>
  <c r="W697"/>
  <c r="T30"/>
  <c r="W690"/>
  <c r="W594"/>
  <c r="W399"/>
  <c r="W731"/>
  <c r="W61"/>
  <c r="W63"/>
  <c r="W476"/>
  <c r="W209"/>
  <c r="W163"/>
  <c r="W573"/>
  <c r="W180"/>
  <c r="W426"/>
  <c r="W255"/>
  <c r="W689"/>
  <c r="W345"/>
  <c r="W623"/>
  <c r="W169"/>
  <c r="W577"/>
  <c r="W262"/>
  <c r="W350"/>
  <c r="W463"/>
  <c r="W698"/>
  <c r="W170"/>
  <c r="W559"/>
  <c r="W498"/>
  <c r="W272"/>
  <c r="W179"/>
  <c r="W628"/>
  <c r="W669"/>
  <c r="W585"/>
  <c r="W424"/>
  <c r="W348"/>
  <c r="W493"/>
  <c r="W335"/>
  <c r="W322"/>
  <c r="W739"/>
  <c r="W483"/>
  <c r="W283"/>
  <c r="W535"/>
  <c r="W717"/>
  <c r="W162"/>
  <c r="W183"/>
  <c r="W705"/>
  <c r="W246"/>
  <c r="W236"/>
  <c r="W402"/>
  <c r="W346"/>
  <c r="W614"/>
  <c r="W471"/>
  <c r="W715"/>
  <c r="W313"/>
  <c r="W291"/>
  <c r="W421"/>
  <c r="W626"/>
  <c r="W504"/>
  <c r="W735"/>
  <c r="W662"/>
  <c r="W686"/>
  <c r="W336"/>
  <c r="W382"/>
  <c r="W359"/>
  <c r="W131"/>
  <c r="W289"/>
  <c r="W349"/>
  <c r="W94"/>
  <c r="W19"/>
  <c r="W198"/>
  <c r="W576"/>
  <c r="W385"/>
  <c r="W176"/>
  <c r="W631"/>
  <c r="W133"/>
  <c r="W685"/>
  <c r="W184"/>
  <c r="W318"/>
  <c r="W406"/>
  <c r="W181"/>
  <c r="W18"/>
  <c r="W736"/>
  <c r="W688"/>
  <c r="W726"/>
  <c r="W226"/>
  <c r="W434"/>
  <c r="W212"/>
  <c r="W108"/>
  <c r="W330"/>
  <c r="W177"/>
  <c r="W478"/>
  <c r="W150"/>
  <c r="W15"/>
  <c r="W275"/>
  <c r="W467"/>
  <c r="W583"/>
  <c r="W641"/>
  <c r="W216"/>
  <c r="W587"/>
  <c r="W581"/>
  <c r="W444"/>
  <c r="W680"/>
  <c r="W171"/>
  <c r="W373"/>
  <c r="W643"/>
  <c r="W436"/>
  <c r="W387"/>
  <c r="W532"/>
  <c r="W633"/>
  <c r="W622"/>
  <c r="W557"/>
  <c r="W604"/>
  <c r="W727"/>
  <c r="W146"/>
  <c r="W397"/>
  <c r="W207"/>
  <c r="W143"/>
  <c r="W667"/>
  <c r="W578"/>
  <c r="W26"/>
  <c r="W72"/>
  <c r="W401"/>
  <c r="W203"/>
  <c r="W185"/>
  <c r="W173"/>
  <c r="W115"/>
  <c r="W398"/>
  <c r="W551"/>
  <c r="W312"/>
  <c r="W129"/>
  <c r="W446"/>
  <c r="W354"/>
  <c r="W225"/>
  <c r="W14"/>
  <c r="W475"/>
  <c r="W481"/>
  <c r="W365"/>
  <c r="W630"/>
  <c r="W368"/>
  <c r="W166"/>
  <c r="W741"/>
  <c r="W579"/>
  <c r="W692"/>
  <c r="W538"/>
  <c r="W70"/>
  <c r="W473"/>
  <c r="W152"/>
  <c r="W591"/>
  <c r="W494"/>
  <c r="W408"/>
  <c r="W539"/>
  <c r="W448"/>
  <c r="W182"/>
  <c r="W197"/>
  <c r="W432"/>
  <c r="W277"/>
  <c r="W497"/>
  <c r="W234"/>
  <c r="W649"/>
  <c r="W480"/>
  <c r="W292"/>
  <c r="W58"/>
  <c r="W64"/>
  <c r="W521"/>
  <c r="W210"/>
  <c r="E30"/>
  <c r="W99"/>
  <c r="W505"/>
  <c r="W172"/>
  <c r="W13"/>
  <c r="W440"/>
  <c r="W461"/>
  <c r="W141"/>
  <c r="W90"/>
  <c r="W93"/>
  <c r="W624"/>
  <c r="W429"/>
  <c r="W222"/>
  <c r="W95"/>
  <c r="W360"/>
  <c r="W396"/>
  <c r="W694"/>
  <c r="W627"/>
  <c r="W76"/>
  <c r="W391"/>
  <c r="W456"/>
  <c r="W654"/>
  <c r="W570"/>
  <c r="W274"/>
  <c r="W502"/>
  <c r="W161"/>
  <c r="F30"/>
  <c r="W462"/>
  <c r="W22"/>
  <c r="W707"/>
  <c r="W445"/>
  <c r="W664"/>
  <c r="W582"/>
  <c r="W428"/>
  <c r="W661"/>
  <c r="W187"/>
  <c r="W140"/>
  <c r="W199"/>
  <c r="W716"/>
  <c r="W503"/>
  <c r="W53"/>
  <c r="W607"/>
  <c r="W704"/>
  <c r="W472"/>
  <c r="W543"/>
  <c r="W130"/>
  <c r="W725"/>
  <c r="W21"/>
  <c r="W512"/>
  <c r="W314"/>
  <c r="W536"/>
  <c r="W296"/>
  <c r="W511"/>
  <c r="P30"/>
  <c r="L30"/>
  <c r="W125"/>
  <c r="W205"/>
  <c r="W88"/>
  <c r="W740"/>
  <c r="W323"/>
  <c r="W213"/>
  <c r="W571"/>
  <c r="W77"/>
  <c r="W605"/>
  <c r="W742"/>
  <c r="V30"/>
  <c r="W608"/>
  <c r="W367"/>
  <c r="W201"/>
  <c r="W257"/>
  <c r="W531"/>
  <c r="W60"/>
  <c r="W612"/>
  <c r="W501"/>
  <c r="W437"/>
  <c r="W325"/>
  <c r="W572"/>
  <c r="W683"/>
  <c r="W280"/>
  <c r="W224"/>
  <c r="W276"/>
  <c r="W50"/>
  <c r="W678"/>
  <c r="W484"/>
  <c r="W691"/>
  <c r="W657"/>
  <c r="W329"/>
  <c r="W724"/>
  <c r="W660"/>
  <c r="W260"/>
  <c r="W28"/>
  <c r="W282"/>
  <c r="W546"/>
  <c r="W656"/>
  <c r="W220"/>
  <c r="W611"/>
  <c r="W625"/>
  <c r="W403"/>
  <c r="W332"/>
  <c r="W200"/>
  <c r="W506"/>
  <c r="W364"/>
  <c r="W186"/>
  <c r="W249"/>
  <c r="W616"/>
  <c r="W744"/>
  <c r="W392"/>
  <c r="W106"/>
  <c r="W326"/>
  <c r="W615"/>
  <c r="W54"/>
  <c r="W273"/>
  <c r="W321"/>
  <c r="W24"/>
  <c r="W613"/>
  <c r="W479"/>
  <c r="W250"/>
  <c r="W548"/>
  <c r="W593"/>
  <c r="W442"/>
  <c r="W495"/>
  <c r="W666"/>
  <c r="W331"/>
  <c r="W549"/>
  <c r="W189"/>
  <c r="W734"/>
  <c r="W469"/>
  <c r="U30"/>
  <c r="W309"/>
  <c r="W97"/>
  <c r="W75"/>
  <c r="W241"/>
  <c r="W147"/>
  <c r="W499"/>
  <c r="W370"/>
  <c r="W384"/>
  <c r="W589"/>
  <c r="W251"/>
  <c r="W508"/>
  <c r="W91"/>
  <c r="W357"/>
  <c r="W682"/>
  <c r="W388"/>
  <c r="W706"/>
  <c r="W123"/>
  <c r="W132"/>
  <c r="W281"/>
  <c r="W235"/>
  <c r="W609"/>
  <c r="W311"/>
  <c r="W284"/>
  <c r="W328"/>
  <c r="W69"/>
  <c r="W320"/>
  <c r="W107"/>
  <c r="W606"/>
  <c r="W701"/>
  <c r="W556"/>
  <c r="W542"/>
  <c r="W334"/>
  <c r="W441"/>
  <c r="W135"/>
  <c r="W299"/>
  <c r="W684"/>
  <c r="W308"/>
  <c r="W356"/>
  <c r="W679"/>
  <c r="W78"/>
  <c r="W405"/>
  <c r="W178"/>
  <c r="W464"/>
  <c r="W248"/>
  <c r="W703"/>
  <c r="W537"/>
  <c r="W737"/>
  <c r="W655"/>
  <c r="W658"/>
  <c r="W404"/>
  <c r="W567"/>
  <c r="W474"/>
  <c r="S30"/>
  <c r="W458"/>
  <c r="W355"/>
  <c r="W553"/>
  <c r="W20"/>
  <c r="W175"/>
  <c r="W374"/>
  <c r="W25"/>
  <c r="W659"/>
  <c r="W62"/>
  <c r="W648"/>
  <c r="W337"/>
  <c r="W16"/>
  <c r="W298"/>
  <c r="W433"/>
  <c r="W285"/>
  <c r="W390"/>
  <c r="W427"/>
  <c r="W569"/>
  <c r="W394"/>
  <c r="W104"/>
  <c r="W540"/>
  <c r="W466"/>
  <c r="W510"/>
  <c r="W590"/>
  <c r="M30"/>
  <c r="W317"/>
  <c r="W438"/>
  <c r="W86"/>
  <c r="W430"/>
  <c r="W352"/>
  <c r="W327"/>
  <c r="W644"/>
  <c r="W439"/>
  <c r="W425"/>
  <c r="W295"/>
  <c r="W496"/>
  <c r="W520"/>
  <c r="W219"/>
  <c r="W620"/>
  <c r="W687"/>
  <c r="W395"/>
  <c r="W409"/>
  <c r="W420"/>
  <c r="W258"/>
  <c r="W738"/>
  <c r="W113"/>
  <c r="W618"/>
  <c r="W586"/>
  <c r="W242"/>
  <c r="W67"/>
  <c r="W681"/>
  <c r="W389"/>
  <c r="W310"/>
  <c r="W351"/>
  <c r="W580"/>
  <c r="W139"/>
  <c r="W252"/>
  <c r="W142"/>
  <c r="W315"/>
  <c r="W595"/>
  <c r="W722"/>
  <c r="W363"/>
  <c r="W515"/>
  <c r="W621"/>
  <c r="W410"/>
  <c r="W665"/>
  <c r="W100"/>
  <c r="W699"/>
  <c r="W619"/>
  <c r="W151"/>
  <c r="W732"/>
  <c r="W98"/>
  <c r="W431"/>
  <c r="W519"/>
  <c r="W651"/>
  <c r="W642"/>
  <c r="W214"/>
  <c r="W316"/>
  <c r="W435"/>
  <c r="W174"/>
  <c r="H30"/>
  <c r="W361"/>
  <c r="W733"/>
  <c r="W111"/>
  <c r="W23"/>
  <c r="W610"/>
  <c r="W30"/>
  <c r="W533"/>
  <c r="W256"/>
  <c r="W353"/>
  <c r="W101"/>
  <c r="W383"/>
  <c r="J30"/>
  <c r="W720"/>
  <c r="W541"/>
  <c r="W259"/>
  <c r="W294"/>
  <c r="W386"/>
  <c r="W211"/>
  <c r="W49"/>
  <c r="W517"/>
  <c r="W286"/>
  <c r="W59"/>
  <c r="W87"/>
  <c r="W584"/>
  <c r="W112"/>
  <c r="W279"/>
  <c r="W522"/>
  <c r="W324"/>
  <c r="W333"/>
  <c r="W51"/>
  <c r="W730"/>
  <c r="W114"/>
  <c r="W728"/>
  <c r="W71"/>
  <c r="W136"/>
  <c r="W422"/>
  <c r="W696"/>
  <c r="W702"/>
  <c r="W485"/>
  <c r="W89"/>
  <c r="W347"/>
  <c r="W700"/>
  <c r="W167"/>
  <c r="W411"/>
  <c r="W393"/>
  <c r="W105"/>
  <c r="W168"/>
  <c r="W215"/>
  <c r="W366"/>
  <c r="W144"/>
  <c r="W160"/>
  <c r="W319"/>
  <c r="W574"/>
  <c r="W29"/>
  <c r="W509"/>
  <c r="W513"/>
  <c r="W239"/>
  <c r="W646"/>
  <c r="W240"/>
  <c r="W629"/>
  <c r="W650"/>
  <c r="I30"/>
  <c r="W558"/>
  <c r="W719"/>
  <c r="G30"/>
  <c r="W243"/>
  <c r="W516"/>
  <c r="W271"/>
  <c r="W17"/>
  <c r="W596"/>
  <c r="W554"/>
  <c r="W218"/>
  <c r="W544"/>
  <c r="W653"/>
  <c r="W721"/>
  <c r="W148"/>
  <c r="W253"/>
  <c r="W468"/>
  <c r="W592"/>
  <c r="S22" i="7" l="1"/>
  <c r="W746" i="4"/>
  <c r="T27" i="7" s="1"/>
  <c r="W748" i="4"/>
  <c r="T73" i="7" s="1"/>
  <c r="W747" i="4"/>
  <c r="T50" i="7" s="1"/>
  <c r="W598" i="4"/>
  <c r="T23" i="7" s="1"/>
  <c r="W599" i="4"/>
  <c r="T46" i="7" s="1"/>
  <c r="W600" i="4"/>
  <c r="T69" i="7" s="1"/>
  <c r="W451" i="4"/>
  <c r="T42" i="7" s="1"/>
  <c r="W450" i="4"/>
  <c r="T19" i="7" s="1"/>
  <c r="W452" i="4"/>
  <c r="T65" i="7" s="1"/>
  <c r="W303" i="4"/>
  <c r="T38" i="7" s="1"/>
  <c r="W304" i="4"/>
  <c r="T61" i="7" s="1"/>
  <c r="W302" i="4"/>
  <c r="T15" i="7" s="1"/>
  <c r="W228" i="4"/>
  <c r="T13" i="7" s="1"/>
  <c r="W230" i="4"/>
  <c r="T59" i="7" s="1"/>
  <c r="W229" i="4"/>
  <c r="T36" i="7" s="1"/>
  <c r="W636" i="4"/>
  <c r="T47" i="7" s="1"/>
  <c r="W637" i="4"/>
  <c r="T70" i="7" s="1"/>
  <c r="W635" i="4"/>
  <c r="T24" i="7" s="1"/>
  <c r="W488" i="4"/>
  <c r="T43" i="7" s="1"/>
  <c r="W487" i="4"/>
  <c r="T20" i="7" s="1"/>
  <c r="W489" i="4"/>
  <c r="T66" i="7" s="1"/>
  <c r="W340" i="4"/>
  <c r="T39" i="7" s="1"/>
  <c r="W339" i="4"/>
  <c r="T16" i="7" s="1"/>
  <c r="W341" i="4"/>
  <c r="T62" i="7" s="1"/>
  <c r="W192" i="4"/>
  <c r="T35" i="7" s="1"/>
  <c r="W191" i="4"/>
  <c r="T12" i="7" s="1"/>
  <c r="W193" i="4"/>
  <c r="T58" i="7" s="1"/>
  <c r="W674" i="4"/>
  <c r="T71" i="7" s="1"/>
  <c r="W672" i="4"/>
  <c r="T25" i="7" s="1"/>
  <c r="W673" i="4"/>
  <c r="T48" i="7" s="1"/>
  <c r="W526" i="4"/>
  <c r="T67" i="7" s="1"/>
  <c r="W524" i="4"/>
  <c r="T21" i="7" s="1"/>
  <c r="W525" i="4"/>
  <c r="T44" i="7" s="1"/>
  <c r="W376" i="4"/>
  <c r="T17" i="7" s="1"/>
  <c r="W378" i="4"/>
  <c r="T63" i="7" s="1"/>
  <c r="W377" i="4"/>
  <c r="T40" i="7" s="1"/>
  <c r="W155" i="4"/>
  <c r="T34" i="7" s="1"/>
  <c r="W154" i="4"/>
  <c r="T11" i="7" s="1"/>
  <c r="W156" i="4"/>
  <c r="T57" i="7" s="1"/>
  <c r="W117" i="4"/>
  <c r="T10" i="7" s="1"/>
  <c r="W119" i="4"/>
  <c r="T56" i="7" s="1"/>
  <c r="W118" i="4"/>
  <c r="T33" i="7" s="1"/>
  <c r="W711" i="4"/>
  <c r="T72" i="7" s="1"/>
  <c r="W709" i="4"/>
  <c r="T26" i="7" s="1"/>
  <c r="W710" i="4"/>
  <c r="T49" i="7" s="1"/>
  <c r="W563" i="4"/>
  <c r="T68" i="7" s="1"/>
  <c r="W561" i="4"/>
  <c r="W562"/>
  <c r="T45" i="7" s="1"/>
  <c r="W413" i="4"/>
  <c r="T18" i="7" s="1"/>
  <c r="W414" i="4"/>
  <c r="T41" i="7" s="1"/>
  <c r="W415" i="4"/>
  <c r="T64" i="7" s="1"/>
  <c r="W265" i="4"/>
  <c r="T14" i="7" s="1"/>
  <c r="W267" i="4"/>
  <c r="T60" i="7" s="1"/>
  <c r="W266" i="4"/>
  <c r="T37" i="7" s="1"/>
  <c r="W80" i="4"/>
  <c r="T9" i="7" s="1"/>
  <c r="W82" i="4"/>
  <c r="T55" i="7" s="1"/>
  <c r="W81" i="4"/>
  <c r="T32" i="7" s="1"/>
  <c r="Y11" i="4"/>
  <c r="C32"/>
  <c r="B774" i="1"/>
  <c r="B103"/>
  <c r="B751"/>
  <c r="B654"/>
  <c r="B702"/>
  <c r="B726"/>
  <c r="B606"/>
  <c r="B342"/>
  <c r="B246"/>
  <c r="B582"/>
  <c r="B150"/>
  <c r="B462"/>
  <c r="B126"/>
  <c r="B270"/>
  <c r="B511"/>
  <c r="B294"/>
  <c r="B390"/>
  <c r="B558"/>
  <c r="B678"/>
  <c r="B534"/>
  <c r="B198"/>
  <c r="B78"/>
  <c r="B55"/>
  <c r="A55"/>
  <c r="B174"/>
  <c r="B486"/>
  <c r="B319"/>
  <c r="B223"/>
  <c r="B439"/>
  <c r="B630"/>
  <c r="B366"/>
  <c r="B414"/>
  <c r="X116" i="4"/>
  <c r="X634"/>
  <c r="X375"/>
  <c r="X264"/>
  <c r="X338"/>
  <c r="X449"/>
  <c r="X412"/>
  <c r="X523"/>
  <c r="X79"/>
  <c r="X671"/>
  <c r="X486"/>
  <c r="X560"/>
  <c r="X745"/>
  <c r="X190"/>
  <c r="X301"/>
  <c r="X227"/>
  <c r="X597"/>
  <c r="X708"/>
  <c r="X153"/>
  <c r="X646"/>
  <c r="X663"/>
  <c r="X321"/>
  <c r="J31"/>
  <c r="X20"/>
  <c r="X403"/>
  <c r="X385"/>
  <c r="X430"/>
  <c r="X185"/>
  <c r="X186"/>
  <c r="X507"/>
  <c r="X537"/>
  <c r="X357"/>
  <c r="X64"/>
  <c r="X479"/>
  <c r="X285"/>
  <c r="U31"/>
  <c r="X405"/>
  <c r="X508"/>
  <c r="X650"/>
  <c r="X467"/>
  <c r="X470"/>
  <c r="X371"/>
  <c r="X73"/>
  <c r="X617"/>
  <c r="X74"/>
  <c r="X114"/>
  <c r="X588"/>
  <c r="X72"/>
  <c r="X429"/>
  <c r="X604"/>
  <c r="X558"/>
  <c r="X546"/>
  <c r="X543"/>
  <c r="X407"/>
  <c r="X616"/>
  <c r="X540"/>
  <c r="X503"/>
  <c r="X439"/>
  <c r="X515"/>
  <c r="X258"/>
  <c r="X727"/>
  <c r="K31"/>
  <c r="X263"/>
  <c r="X63"/>
  <c r="X240"/>
  <c r="X351"/>
  <c r="X615"/>
  <c r="X132"/>
  <c r="X632"/>
  <c r="X382"/>
  <c r="X366"/>
  <c r="X359"/>
  <c r="X506"/>
  <c r="X66"/>
  <c r="X623"/>
  <c r="X135"/>
  <c r="X52"/>
  <c r="X494"/>
  <c r="X14"/>
  <c r="X361"/>
  <c r="X325"/>
  <c r="X742"/>
  <c r="X115"/>
  <c r="X167"/>
  <c r="X538"/>
  <c r="X445"/>
  <c r="X363"/>
  <c r="X142"/>
  <c r="X703"/>
  <c r="X438"/>
  <c r="X360"/>
  <c r="X695"/>
  <c r="X584"/>
  <c r="X199"/>
  <c r="X77"/>
  <c r="X320"/>
  <c r="X210"/>
  <c r="X248"/>
  <c r="X696"/>
  <c r="X743"/>
  <c r="X643"/>
  <c r="X137"/>
  <c r="P31"/>
  <c r="X522"/>
  <c r="X65"/>
  <c r="X298"/>
  <c r="X93"/>
  <c r="X217"/>
  <c r="X188"/>
  <c r="X493"/>
  <c r="X612"/>
  <c r="X472"/>
  <c r="X102"/>
  <c r="E31"/>
  <c r="X592"/>
  <c r="X30"/>
  <c r="X406"/>
  <c r="X127"/>
  <c r="X542"/>
  <c r="X200"/>
  <c r="X322"/>
  <c r="X216"/>
  <c r="X580"/>
  <c r="X90"/>
  <c r="X204"/>
  <c r="X648"/>
  <c r="X718"/>
  <c r="X311"/>
  <c r="X735"/>
  <c r="X669"/>
  <c r="X139"/>
  <c r="X652"/>
  <c r="X91"/>
  <c r="X349"/>
  <c r="X547"/>
  <c r="X681"/>
  <c r="X78"/>
  <c r="X504"/>
  <c r="S31"/>
  <c r="X550"/>
  <c r="X319"/>
  <c r="X707"/>
  <c r="X647"/>
  <c r="X609"/>
  <c r="X162"/>
  <c r="X288"/>
  <c r="X579"/>
  <c r="X329"/>
  <c r="X300"/>
  <c r="X261"/>
  <c r="X457"/>
  <c r="X693"/>
  <c r="X136"/>
  <c r="X510"/>
  <c r="X645"/>
  <c r="X701"/>
  <c r="X682"/>
  <c r="X593"/>
  <c r="X446"/>
  <c r="X206"/>
  <c r="X586"/>
  <c r="X462"/>
  <c r="X331"/>
  <c r="X144"/>
  <c r="X388"/>
  <c r="X721"/>
  <c r="X149"/>
  <c r="X520"/>
  <c r="X442"/>
  <c r="X271"/>
  <c r="X702"/>
  <c r="X568"/>
  <c r="X290"/>
  <c r="X236"/>
  <c r="X95"/>
  <c r="X521"/>
  <c r="M31"/>
  <c r="X125"/>
  <c r="X688"/>
  <c r="X257"/>
  <c r="X76"/>
  <c r="X421"/>
  <c r="X225"/>
  <c r="X297"/>
  <c r="X509"/>
  <c r="X312"/>
  <c r="X71"/>
  <c r="X108"/>
  <c r="X383"/>
  <c r="X468"/>
  <c r="X715"/>
  <c r="X482"/>
  <c r="X178"/>
  <c r="X133"/>
  <c r="X273"/>
  <c r="X247"/>
  <c r="X31"/>
  <c r="X630"/>
  <c r="X396"/>
  <c r="X541"/>
  <c r="X134"/>
  <c r="X282"/>
  <c r="X664"/>
  <c r="X496"/>
  <c r="X29"/>
  <c r="X678"/>
  <c r="X24"/>
  <c r="X581"/>
  <c r="X731"/>
  <c r="X723"/>
  <c r="X234"/>
  <c r="X595"/>
  <c r="X172"/>
  <c r="X289"/>
  <c r="X54"/>
  <c r="X130"/>
  <c r="X576"/>
  <c r="X574"/>
  <c r="X690"/>
  <c r="X100"/>
  <c r="X387"/>
  <c r="X246"/>
  <c r="X460"/>
  <c r="X530"/>
  <c r="X389"/>
  <c r="X332"/>
  <c r="X680"/>
  <c r="X666"/>
  <c r="X736"/>
  <c r="X463"/>
  <c r="X699"/>
  <c r="X124"/>
  <c r="Q31"/>
  <c r="R31"/>
  <c r="X590"/>
  <c r="X98"/>
  <c r="X728"/>
  <c r="X720"/>
  <c r="X67"/>
  <c r="X92"/>
  <c r="X296"/>
  <c r="X330"/>
  <c r="X732"/>
  <c r="X517"/>
  <c r="X291"/>
  <c r="X220"/>
  <c r="H31"/>
  <c r="X145"/>
  <c r="X309"/>
  <c r="X62"/>
  <c r="X554"/>
  <c r="X168"/>
  <c r="X419"/>
  <c r="X198"/>
  <c r="X465"/>
  <c r="X150"/>
  <c r="X391"/>
  <c r="X514"/>
  <c r="T31"/>
  <c r="X607"/>
  <c r="X629"/>
  <c r="X662"/>
  <c r="X60"/>
  <c r="X280"/>
  <c r="X308"/>
  <c r="X390"/>
  <c r="X697"/>
  <c r="X683"/>
  <c r="X129"/>
  <c r="X625"/>
  <c r="X180"/>
  <c r="X698"/>
  <c r="X485"/>
  <c r="X399"/>
  <c r="X572"/>
  <c r="X255"/>
  <c r="X484"/>
  <c r="X589"/>
  <c r="X358"/>
  <c r="X435"/>
  <c r="X512"/>
  <c r="X408"/>
  <c r="X16"/>
  <c r="L31"/>
  <c r="X679"/>
  <c r="X633"/>
  <c r="X175"/>
  <c r="X68"/>
  <c r="X726"/>
  <c r="X205"/>
  <c r="X398"/>
  <c r="X687"/>
  <c r="X501"/>
  <c r="X148"/>
  <c r="X619"/>
  <c r="X213"/>
  <c r="X318"/>
  <c r="X596"/>
  <c r="X51"/>
  <c r="X626"/>
  <c r="X19"/>
  <c r="X458"/>
  <c r="X183"/>
  <c r="X573"/>
  <c r="X336"/>
  <c r="X549"/>
  <c r="X544"/>
  <c r="X275"/>
  <c r="X355"/>
  <c r="X373"/>
  <c r="X427"/>
  <c r="X243"/>
  <c r="X734"/>
  <c r="X384"/>
  <c r="X187"/>
  <c r="X50"/>
  <c r="X716"/>
  <c r="X293"/>
  <c r="X345"/>
  <c r="X456"/>
  <c r="X422"/>
  <c r="X15"/>
  <c r="X372"/>
  <c r="X107"/>
  <c r="X556"/>
  <c r="X111"/>
  <c r="X483"/>
  <c r="X545"/>
  <c r="X539"/>
  <c r="X12"/>
  <c r="X310"/>
  <c r="X346"/>
  <c r="X256"/>
  <c r="X170"/>
  <c r="X49"/>
  <c r="X394"/>
  <c r="X224"/>
  <c r="X221"/>
  <c r="X335"/>
  <c r="X706"/>
  <c r="X354"/>
  <c r="X722"/>
  <c r="X25"/>
  <c r="X165"/>
  <c r="X654"/>
  <c r="X88"/>
  <c r="X374"/>
  <c r="X401"/>
  <c r="X368"/>
  <c r="X143"/>
  <c r="X356"/>
  <c r="X448"/>
  <c r="X97"/>
  <c r="X475"/>
  <c r="X511"/>
  <c r="G31"/>
  <c r="X741"/>
  <c r="X203"/>
  <c r="O31"/>
  <c r="X87"/>
  <c r="X585"/>
  <c r="X641"/>
  <c r="X611"/>
  <c r="X27"/>
  <c r="X553"/>
  <c r="X99"/>
  <c r="X618"/>
  <c r="X424"/>
  <c r="X219"/>
  <c r="X197"/>
  <c r="X131"/>
  <c r="X242"/>
  <c r="V31"/>
  <c r="X505"/>
  <c r="X314"/>
  <c r="X628"/>
  <c r="X58"/>
  <c r="X17"/>
  <c r="X518"/>
  <c r="X481"/>
  <c r="X498"/>
  <c r="X686"/>
  <c r="X725"/>
  <c r="X447"/>
  <c r="X614"/>
  <c r="X250"/>
  <c r="X659"/>
  <c r="X432"/>
  <c r="X337"/>
  <c r="X516"/>
  <c r="X245"/>
  <c r="X113"/>
  <c r="X397"/>
  <c r="X201"/>
  <c r="X316"/>
  <c r="X262"/>
  <c r="X551"/>
  <c r="X241"/>
  <c r="X55"/>
  <c r="X370"/>
  <c r="X410"/>
  <c r="X649"/>
  <c r="X691"/>
  <c r="X323"/>
  <c r="X631"/>
  <c r="X577"/>
  <c r="X705"/>
  <c r="X209"/>
  <c r="X238"/>
  <c r="X729"/>
  <c r="X286"/>
  <c r="X292"/>
  <c r="X352"/>
  <c r="X326"/>
  <c r="X151"/>
  <c r="X689"/>
  <c r="X395"/>
  <c r="X104"/>
  <c r="X364"/>
  <c r="X295"/>
  <c r="X644"/>
  <c r="X567"/>
  <c r="X254"/>
  <c r="X571"/>
  <c r="X548"/>
  <c r="X667"/>
  <c r="X661"/>
  <c r="X744"/>
  <c r="X532"/>
  <c r="X28"/>
  <c r="X276"/>
  <c r="X69"/>
  <c r="X535"/>
  <c r="X704"/>
  <c r="X608"/>
  <c r="X184"/>
  <c r="X333"/>
  <c r="X207"/>
  <c r="X369"/>
  <c r="X161"/>
  <c r="X719"/>
  <c r="X402"/>
  <c r="X189"/>
  <c r="X272"/>
  <c r="X513"/>
  <c r="X476"/>
  <c r="X126"/>
  <c r="X281"/>
  <c r="X531"/>
  <c r="I31"/>
  <c r="X534"/>
  <c r="X466"/>
  <c r="X400"/>
  <c r="X222"/>
  <c r="X685"/>
  <c r="X140"/>
  <c r="X642"/>
  <c r="X569"/>
  <c r="X315"/>
  <c r="X259"/>
  <c r="X123"/>
  <c r="X464"/>
  <c r="X684"/>
  <c r="X179"/>
  <c r="X138"/>
  <c r="X59"/>
  <c r="X670"/>
  <c r="X101"/>
  <c r="X56"/>
  <c r="X299"/>
  <c r="X96"/>
  <c r="X57"/>
  <c r="X658"/>
  <c r="X353"/>
  <c r="X557"/>
  <c r="X497"/>
  <c r="X252"/>
  <c r="X226"/>
  <c r="X174"/>
  <c r="X621"/>
  <c r="X251"/>
  <c r="X287"/>
  <c r="X348"/>
  <c r="X13"/>
  <c r="X426"/>
  <c r="X739"/>
  <c r="X105"/>
  <c r="X164"/>
  <c r="X22"/>
  <c r="X700"/>
  <c r="X328"/>
  <c r="X724"/>
  <c r="X294"/>
  <c r="X613"/>
  <c r="X278"/>
  <c r="X733"/>
  <c r="X559"/>
  <c r="X738"/>
  <c r="X214"/>
  <c r="X668"/>
  <c r="X110"/>
  <c r="X223"/>
  <c r="X469"/>
  <c r="X657"/>
  <c r="X425"/>
  <c r="X730"/>
  <c r="X478"/>
  <c r="X26"/>
  <c r="X499"/>
  <c r="X610"/>
  <c r="X471"/>
  <c r="X436"/>
  <c r="X61"/>
  <c r="X160"/>
  <c r="X495"/>
  <c r="X477"/>
  <c r="X651"/>
  <c r="X433"/>
  <c r="X106"/>
  <c r="X411"/>
  <c r="X428"/>
  <c r="X431"/>
  <c r="X575"/>
  <c r="X404"/>
  <c r="X627"/>
  <c r="X474"/>
  <c r="X533"/>
  <c r="X606"/>
  <c r="X249"/>
  <c r="X440"/>
  <c r="X237"/>
  <c r="X212"/>
  <c r="F31"/>
  <c r="X605"/>
  <c r="X89"/>
  <c r="X443"/>
  <c r="X660"/>
  <c r="X176"/>
  <c r="X655"/>
  <c r="X141"/>
  <c r="X392"/>
  <c r="X591"/>
  <c r="X434"/>
  <c r="X350"/>
  <c r="X386"/>
  <c r="X103"/>
  <c r="X519"/>
  <c r="X283"/>
  <c r="X717"/>
  <c r="X555"/>
  <c r="X365"/>
  <c r="X461"/>
  <c r="X740"/>
  <c r="X274"/>
  <c r="X202"/>
  <c r="X367"/>
  <c r="X444"/>
  <c r="X665"/>
  <c r="X277"/>
  <c r="X94"/>
  <c r="X211"/>
  <c r="X171"/>
  <c r="X128"/>
  <c r="X480"/>
  <c r="X327"/>
  <c r="X166"/>
  <c r="X347"/>
  <c r="X594"/>
  <c r="X502"/>
  <c r="X423"/>
  <c r="X624"/>
  <c r="X182"/>
  <c r="X244"/>
  <c r="X587"/>
  <c r="X253"/>
  <c r="X692"/>
  <c r="X324"/>
  <c r="X473"/>
  <c r="X694"/>
  <c r="X653"/>
  <c r="X441"/>
  <c r="X215"/>
  <c r="X437"/>
  <c r="N31"/>
  <c r="X21"/>
  <c r="X420"/>
  <c r="X334"/>
  <c r="X737"/>
  <c r="X570"/>
  <c r="X260"/>
  <c r="X86"/>
  <c r="X409"/>
  <c r="X147"/>
  <c r="X235"/>
  <c r="X500"/>
  <c r="X284"/>
  <c r="X173"/>
  <c r="X317"/>
  <c r="X18"/>
  <c r="X75"/>
  <c r="X552"/>
  <c r="X23"/>
  <c r="X208"/>
  <c r="X582"/>
  <c r="X181"/>
  <c r="X656"/>
  <c r="X177"/>
  <c r="X362"/>
  <c r="X313"/>
  <c r="X70"/>
  <c r="X583"/>
  <c r="X152"/>
  <c r="X169"/>
  <c r="X109"/>
  <c r="X239"/>
  <c r="X459"/>
  <c r="X620"/>
  <c r="X146"/>
  <c r="X279"/>
  <c r="X536"/>
  <c r="X163"/>
  <c r="X622"/>
  <c r="X53"/>
  <c r="X112"/>
  <c r="X578"/>
  <c r="X393"/>
  <c r="X218"/>
  <c r="T22" i="7" l="1"/>
  <c r="X635" i="4"/>
  <c r="U24" i="7" s="1"/>
  <c r="X636" i="4"/>
  <c r="U47" i="7" s="1"/>
  <c r="X637" i="4"/>
  <c r="U70" i="7" s="1"/>
  <c r="X488" i="4"/>
  <c r="U43" i="7" s="1"/>
  <c r="X487" i="4"/>
  <c r="U20" i="7" s="1"/>
  <c r="X489" i="4"/>
  <c r="U66" i="7" s="1"/>
  <c r="X341" i="4"/>
  <c r="U62" i="7" s="1"/>
  <c r="X340" i="4"/>
  <c r="U39" i="7" s="1"/>
  <c r="X339" i="4"/>
  <c r="U16" i="7" s="1"/>
  <c r="X156" i="4"/>
  <c r="U57" i="7" s="1"/>
  <c r="X155" i="4"/>
  <c r="U34" i="7" s="1"/>
  <c r="X154" i="4"/>
  <c r="U11" i="7" s="1"/>
  <c r="X672" i="4"/>
  <c r="U25" i="7" s="1"/>
  <c r="X673" i="4"/>
  <c r="U48" i="7" s="1"/>
  <c r="X674" i="4"/>
  <c r="U71" i="7" s="1"/>
  <c r="X525" i="4"/>
  <c r="U44" i="7" s="1"/>
  <c r="X524" i="4"/>
  <c r="U21" i="7" s="1"/>
  <c r="X526" i="4"/>
  <c r="U67" i="7" s="1"/>
  <c r="X377" i="4"/>
  <c r="U40" i="7" s="1"/>
  <c r="X376" i="4"/>
  <c r="U17" i="7" s="1"/>
  <c r="X378" i="4"/>
  <c r="U63" i="7" s="1"/>
  <c r="X118" i="4"/>
  <c r="U33" i="7" s="1"/>
  <c r="X117" i="4"/>
  <c r="U10" i="7" s="1"/>
  <c r="X119" i="4"/>
  <c r="U56" i="7" s="1"/>
  <c r="X710" i="4"/>
  <c r="U49" i="7" s="1"/>
  <c r="X711" i="4"/>
  <c r="U72" i="7" s="1"/>
  <c r="X709" i="4"/>
  <c r="U26" i="7" s="1"/>
  <c r="X562" i="4"/>
  <c r="U45" i="7" s="1"/>
  <c r="X561" i="4"/>
  <c r="X563"/>
  <c r="U68" i="7" s="1"/>
  <c r="X414" i="4"/>
  <c r="U41" i="7" s="1"/>
  <c r="X413" i="4"/>
  <c r="U18" i="7" s="1"/>
  <c r="X415" i="4"/>
  <c r="U64" i="7" s="1"/>
  <c r="X266" i="4"/>
  <c r="U37" i="7" s="1"/>
  <c r="X265" i="4"/>
  <c r="U14" i="7" s="1"/>
  <c r="X267" i="4"/>
  <c r="U60" i="7" s="1"/>
  <c r="X229" i="4"/>
  <c r="U36" i="7" s="1"/>
  <c r="X228" i="4"/>
  <c r="U13" i="7" s="1"/>
  <c r="X230" i="4"/>
  <c r="U59" i="7" s="1"/>
  <c r="X80" i="4"/>
  <c r="U9" i="7" s="1"/>
  <c r="X81" i="4"/>
  <c r="U32" i="7" s="1"/>
  <c r="X82" i="4"/>
  <c r="U55" i="7" s="1"/>
  <c r="X747" i="4"/>
  <c r="U50" i="7" s="1"/>
  <c r="X746" i="4"/>
  <c r="U27" i="7" s="1"/>
  <c r="X748" i="4"/>
  <c r="U73" i="7" s="1"/>
  <c r="X600" i="4"/>
  <c r="U69" i="7" s="1"/>
  <c r="X599" i="4"/>
  <c r="U46" i="7" s="1"/>
  <c r="X598" i="4"/>
  <c r="U23" i="7" s="1"/>
  <c r="X450" i="4"/>
  <c r="U19" i="7" s="1"/>
  <c r="X451" i="4"/>
  <c r="U42" i="7" s="1"/>
  <c r="X452" i="4"/>
  <c r="U65" i="7" s="1"/>
  <c r="X304" i="4"/>
  <c r="U61" i="7" s="1"/>
  <c r="X303" i="4"/>
  <c r="U38" i="7" s="1"/>
  <c r="X302" i="4"/>
  <c r="U15" i="7" s="1"/>
  <c r="X192" i="4"/>
  <c r="U35" i="7" s="1"/>
  <c r="X193" i="4"/>
  <c r="U58" i="7" s="1"/>
  <c r="X191" i="4"/>
  <c r="U12" i="7" s="1"/>
  <c r="Z11" i="4"/>
  <c r="C33"/>
  <c r="B320" i="1"/>
  <c r="B367"/>
  <c r="B224"/>
  <c r="A56"/>
  <c r="B199"/>
  <c r="B559"/>
  <c r="B752"/>
  <c r="B775"/>
  <c r="B440"/>
  <c r="B631"/>
  <c r="B175"/>
  <c r="B56"/>
  <c r="B391"/>
  <c r="B512"/>
  <c r="B127"/>
  <c r="B151"/>
  <c r="B247"/>
  <c r="B607"/>
  <c r="B703"/>
  <c r="B415"/>
  <c r="B535"/>
  <c r="B655"/>
  <c r="B104"/>
  <c r="B487"/>
  <c r="B79"/>
  <c r="B679"/>
  <c r="B295"/>
  <c r="B271"/>
  <c r="B463"/>
  <c r="B583"/>
  <c r="B343"/>
  <c r="B727"/>
  <c r="Y190" i="4"/>
  <c r="Y745"/>
  <c r="Y597"/>
  <c r="Y671"/>
  <c r="Y227"/>
  <c r="Y412"/>
  <c r="Y153"/>
  <c r="Y338"/>
  <c r="Y264"/>
  <c r="Y523"/>
  <c r="Y560"/>
  <c r="Y708"/>
  <c r="Y79"/>
  <c r="Y486"/>
  <c r="Y301"/>
  <c r="Y634"/>
  <c r="Y375"/>
  <c r="Y116"/>
  <c r="Y449"/>
  <c r="Y618"/>
  <c r="Y24"/>
  <c r="Y666"/>
  <c r="Y240"/>
  <c r="Y198"/>
  <c r="F32"/>
  <c r="Y204"/>
  <c r="Y350"/>
  <c r="Y95"/>
  <c r="Y403"/>
  <c r="Y533"/>
  <c r="Y173"/>
  <c r="Y585"/>
  <c r="Y501"/>
  <c r="Y285"/>
  <c r="Y329"/>
  <c r="Y107"/>
  <c r="Y294"/>
  <c r="Y592"/>
  <c r="Y373"/>
  <c r="S32"/>
  <c r="Y627"/>
  <c r="Y108"/>
  <c r="Y250"/>
  <c r="Y497"/>
  <c r="Y345"/>
  <c r="Y12"/>
  <c r="Y203"/>
  <c r="Y280"/>
  <c r="Y385"/>
  <c r="Y330"/>
  <c r="Y20"/>
  <c r="Y76"/>
  <c r="Y212"/>
  <c r="Y733"/>
  <c r="Y435"/>
  <c r="Y361"/>
  <c r="Y432"/>
  <c r="Y211"/>
  <c r="Y580"/>
  <c r="Y685"/>
  <c r="T32"/>
  <c r="Y333"/>
  <c r="Y458"/>
  <c r="Y678"/>
  <c r="Y215"/>
  <c r="Y646"/>
  <c r="Y684"/>
  <c r="Y316"/>
  <c r="Y67"/>
  <c r="Y541"/>
  <c r="Y474"/>
  <c r="Y669"/>
  <c r="Y88"/>
  <c r="Y507"/>
  <c r="Y123"/>
  <c r="Y141"/>
  <c r="Y362"/>
  <c r="Y625"/>
  <c r="Y348"/>
  <c r="Y326"/>
  <c r="Y534"/>
  <c r="Y140"/>
  <c r="Y609"/>
  <c r="Y29"/>
  <c r="Y396"/>
  <c r="Y460"/>
  <c r="Y739"/>
  <c r="Y247"/>
  <c r="Y254"/>
  <c r="Y510"/>
  <c r="Y611"/>
  <c r="Y53"/>
  <c r="Y124"/>
  <c r="Y718"/>
  <c r="Y588"/>
  <c r="Y567"/>
  <c r="Y291"/>
  <c r="L32"/>
  <c r="Y517"/>
  <c r="Y321"/>
  <c r="Q32"/>
  <c r="Y468"/>
  <c r="Y521"/>
  <c r="Y430"/>
  <c r="Y604"/>
  <c r="Y519"/>
  <c r="Y441"/>
  <c r="Y624"/>
  <c r="Y219"/>
  <c r="Y594"/>
  <c r="Y201"/>
  <c r="Y723"/>
  <c r="Y244"/>
  <c r="Y176"/>
  <c r="Y289"/>
  <c r="Y33"/>
  <c r="Y18"/>
  <c r="Y721"/>
  <c r="Y536"/>
  <c r="Y208"/>
  <c r="Y679"/>
  <c r="Y540"/>
  <c r="Y251"/>
  <c r="Y444"/>
  <c r="Y706"/>
  <c r="Y284"/>
  <c r="Y436"/>
  <c r="Y652"/>
  <c r="Y272"/>
  <c r="Y701"/>
  <c r="Y97"/>
  <c r="Y437"/>
  <c r="Y237"/>
  <c r="Y582"/>
  <c r="Y610"/>
  <c r="Y370"/>
  <c r="Y352"/>
  <c r="Y28"/>
  <c r="Y275"/>
  <c r="Y106"/>
  <c r="N32"/>
  <c r="Y735"/>
  <c r="Y130"/>
  <c r="Y101"/>
  <c r="Y311"/>
  <c r="Y622"/>
  <c r="Y16"/>
  <c r="Y73"/>
  <c r="Y516"/>
  <c r="Y720"/>
  <c r="Y96"/>
  <c r="Y583"/>
  <c r="Y371"/>
  <c r="Y660"/>
  <c r="Y568"/>
  <c r="Y114"/>
  <c r="Y511"/>
  <c r="Y659"/>
  <c r="Y223"/>
  <c r="Y433"/>
  <c r="Y206"/>
  <c r="Y64"/>
  <c r="Y612"/>
  <c r="Y694"/>
  <c r="P32"/>
  <c r="Y643"/>
  <c r="Y408"/>
  <c r="Y78"/>
  <c r="Y21"/>
  <c r="Y57"/>
  <c r="Y214"/>
  <c r="Y467"/>
  <c r="Y145"/>
  <c r="Y172"/>
  <c r="Y546"/>
  <c r="Y729"/>
  <c r="Y263"/>
  <c r="Y409"/>
  <c r="Y365"/>
  <c r="Y364"/>
  <c r="Y179"/>
  <c r="Y632"/>
  <c r="Y202"/>
  <c r="Y576"/>
  <c r="Y719"/>
  <c r="Y550"/>
  <c r="Y58"/>
  <c r="Y530"/>
  <c r="Y429"/>
  <c r="H32"/>
  <c r="O32"/>
  <c r="Y631"/>
  <c r="Y544"/>
  <c r="Y399"/>
  <c r="Y689"/>
  <c r="Y26"/>
  <c r="Y419"/>
  <c r="Y281"/>
  <c r="Y168"/>
  <c r="Y693"/>
  <c r="Y86"/>
  <c r="Y473"/>
  <c r="Y447"/>
  <c r="Y246"/>
  <c r="Y480"/>
  <c r="Y112"/>
  <c r="Y697"/>
  <c r="Y520"/>
  <c r="Y164"/>
  <c r="Y670"/>
  <c r="Y274"/>
  <c r="Y52"/>
  <c r="Y742"/>
  <c r="Y439"/>
  <c r="Y218"/>
  <c r="Y500"/>
  <c r="Y633"/>
  <c r="I32"/>
  <c r="Y387"/>
  <c r="Y359"/>
  <c r="Y573"/>
  <c r="Y626"/>
  <c r="Y334"/>
  <c r="Y394"/>
  <c r="Y181"/>
  <c r="Y278"/>
  <c r="Y570"/>
  <c r="Y273"/>
  <c r="Y253"/>
  <c r="Y642"/>
  <c r="Y300"/>
  <c r="Y125"/>
  <c r="Y109"/>
  <c r="Y464"/>
  <c r="Y581"/>
  <c r="Y398"/>
  <c r="Y483"/>
  <c r="Y596"/>
  <c r="Y668"/>
  <c r="Y687"/>
  <c r="Y686"/>
  <c r="Y427"/>
  <c r="Y410"/>
  <c r="Y428"/>
  <c r="E32"/>
  <c r="Y658"/>
  <c r="Y60"/>
  <c r="Y336"/>
  <c r="Y548"/>
  <c r="Y662"/>
  <c r="Y621"/>
  <c r="Y68"/>
  <c r="Y645"/>
  <c r="Y477"/>
  <c r="Y552"/>
  <c r="Y94"/>
  <c r="Y651"/>
  <c r="Y623"/>
  <c r="Y641"/>
  <c r="Y522"/>
  <c r="Y66"/>
  <c r="Y401"/>
  <c r="Y15"/>
  <c r="Y443"/>
  <c r="Y151"/>
  <c r="Y456"/>
  <c r="Y255"/>
  <c r="Y644"/>
  <c r="Y177"/>
  <c r="Y559"/>
  <c r="Y322"/>
  <c r="Y98"/>
  <c r="Y356"/>
  <c r="Y163"/>
  <c r="Y293"/>
  <c r="Y502"/>
  <c r="Y404"/>
  <c r="Y221"/>
  <c r="Y740"/>
  <c r="W32"/>
  <c r="Y579"/>
  <c r="Y115"/>
  <c r="Y236"/>
  <c r="Y390"/>
  <c r="Y496"/>
  <c r="Y132"/>
  <c r="Y309"/>
  <c r="Y129"/>
  <c r="Y77"/>
  <c r="Y25"/>
  <c r="Y494"/>
  <c r="Y538"/>
  <c r="Y167"/>
  <c r="Y91"/>
  <c r="Y310"/>
  <c r="Y217"/>
  <c r="U32"/>
  <c r="Y72"/>
  <c r="Y607"/>
  <c r="Y692"/>
  <c r="Y226"/>
  <c r="Y355"/>
  <c r="Y69"/>
  <c r="Y63"/>
  <c r="Y296"/>
  <c r="Y62"/>
  <c r="Y482"/>
  <c r="Y479"/>
  <c r="Y688"/>
  <c r="Y171"/>
  <c r="Y248"/>
  <c r="Y138"/>
  <c r="Y448"/>
  <c r="Y663"/>
  <c r="Y271"/>
  <c r="Y402"/>
  <c r="Y542"/>
  <c r="Y259"/>
  <c r="Y574"/>
  <c r="Y239"/>
  <c r="Y605"/>
  <c r="Y147"/>
  <c r="Y131"/>
  <c r="Y518"/>
  <c r="Y110"/>
  <c r="Y445"/>
  <c r="Y661"/>
  <c r="Y169"/>
  <c r="Y457"/>
  <c r="Y741"/>
  <c r="Y103"/>
  <c r="Y499"/>
  <c r="Y431"/>
  <c r="Y367"/>
  <c r="Y178"/>
  <c r="Y532"/>
  <c r="Y690"/>
  <c r="Y724"/>
  <c r="X32"/>
  <c r="Y205"/>
  <c r="Y647"/>
  <c r="Y476"/>
  <c r="Y331"/>
  <c r="Y65"/>
  <c r="Y137"/>
  <c r="Y498"/>
  <c r="Y32"/>
  <c r="Y175"/>
  <c r="Y366"/>
  <c r="Y653"/>
  <c r="Y290"/>
  <c r="Y506"/>
  <c r="G32"/>
  <c r="Y279"/>
  <c r="Y422"/>
  <c r="Y681"/>
  <c r="Y360"/>
  <c r="Y347"/>
  <c r="Y369"/>
  <c r="Y286"/>
  <c r="Y353"/>
  <c r="Y207"/>
  <c r="Y461"/>
  <c r="Y537"/>
  <c r="Y222"/>
  <c r="Y726"/>
  <c r="Y186"/>
  <c r="Y100"/>
  <c r="Y423"/>
  <c r="Y368"/>
  <c r="Y555"/>
  <c r="Y249"/>
  <c r="Y614"/>
  <c r="Y470"/>
  <c r="Y648"/>
  <c r="Y703"/>
  <c r="Y513"/>
  <c r="Y256"/>
  <c r="Y655"/>
  <c r="Y17"/>
  <c r="Y31"/>
  <c r="Y680"/>
  <c r="Y146"/>
  <c r="Y438"/>
  <c r="M32"/>
  <c r="Y14"/>
  <c r="Y224"/>
  <c r="Y277"/>
  <c r="Y382"/>
  <c r="Y105"/>
  <c r="Y421"/>
  <c r="Y725"/>
  <c r="Y682"/>
  <c r="Y216"/>
  <c r="Y475"/>
  <c r="Y400"/>
  <c r="Y699"/>
  <c r="Y630"/>
  <c r="Y509"/>
  <c r="Y50"/>
  <c r="Y351"/>
  <c r="Y346"/>
  <c r="Y389"/>
  <c r="Y238"/>
  <c r="Y324"/>
  <c r="Y170"/>
  <c r="Y514"/>
  <c r="Y425"/>
  <c r="Y495"/>
  <c r="Y440"/>
  <c r="Y683"/>
  <c r="Y22"/>
  <c r="Y93"/>
  <c r="Y75"/>
  <c r="Y332"/>
  <c r="Y71"/>
  <c r="Y606"/>
  <c r="Y727"/>
  <c r="Y358"/>
  <c r="Y51"/>
  <c r="Y732"/>
  <c r="Y557"/>
  <c r="Y354"/>
  <c r="Y283"/>
  <c r="Y260"/>
  <c r="Y261"/>
  <c r="Y736"/>
  <c r="Y411"/>
  <c r="Y717"/>
  <c r="Y469"/>
  <c r="Y276"/>
  <c r="Y134"/>
  <c r="Y323"/>
  <c r="Y102"/>
  <c r="Y166"/>
  <c r="Y150"/>
  <c r="Y587"/>
  <c r="Y104"/>
  <c r="Y481"/>
  <c r="Y149"/>
  <c r="Y210"/>
  <c r="Y569"/>
  <c r="Y139"/>
  <c r="Y551"/>
  <c r="Y209"/>
  <c r="Y734"/>
  <c r="Y616"/>
  <c r="Y136"/>
  <c r="Y584"/>
  <c r="Y185"/>
  <c r="Y357"/>
  <c r="Y174"/>
  <c r="Y539"/>
  <c r="Y372"/>
  <c r="Y142"/>
  <c r="Y504"/>
  <c r="J32"/>
  <c r="Y405"/>
  <c r="Y743"/>
  <c r="Y297"/>
  <c r="Y446"/>
  <c r="Y92"/>
  <c r="Y242"/>
  <c r="Y180"/>
  <c r="Y656"/>
  <c r="Y420"/>
  <c r="Y56"/>
  <c r="Y313"/>
  <c r="Y617"/>
  <c r="Y312"/>
  <c r="Y704"/>
  <c r="V32"/>
  <c r="Y220"/>
  <c r="Y716"/>
  <c r="Y442"/>
  <c r="Y667"/>
  <c r="Y547"/>
  <c r="Y575"/>
  <c r="Y478"/>
  <c r="Y288"/>
  <c r="Y188"/>
  <c r="Y471"/>
  <c r="Y287"/>
  <c r="Y327"/>
  <c r="Y199"/>
  <c r="Y484"/>
  <c r="Y493"/>
  <c r="Y543"/>
  <c r="Y61"/>
  <c r="Y426"/>
  <c r="Y165"/>
  <c r="Y99"/>
  <c r="Y160"/>
  <c r="Y388"/>
  <c r="Y664"/>
  <c r="Y126"/>
  <c r="Y657"/>
  <c r="Y463"/>
  <c r="R32"/>
  <c r="Y407"/>
  <c r="Y325"/>
  <c r="Y49"/>
  <c r="Y144"/>
  <c r="Y508"/>
  <c r="Y111"/>
  <c r="Y572"/>
  <c r="Y558"/>
  <c r="Y295"/>
  <c r="Y13"/>
  <c r="Y512"/>
  <c r="Y545"/>
  <c r="Y707"/>
  <c r="K32"/>
  <c r="Y127"/>
  <c r="Y314"/>
  <c r="Y128"/>
  <c r="Y515"/>
  <c r="Y74"/>
  <c r="Y213"/>
  <c r="Y55"/>
  <c r="Y705"/>
  <c r="Y554"/>
  <c r="Y241"/>
  <c r="Y148"/>
  <c r="Y317"/>
  <c r="Y225"/>
  <c r="Y503"/>
  <c r="Y591"/>
  <c r="Y349"/>
  <c r="Y200"/>
  <c r="Y578"/>
  <c r="Y162"/>
  <c r="Y406"/>
  <c r="Y472"/>
  <c r="Y629"/>
  <c r="Y319"/>
  <c r="Y197"/>
  <c r="Y613"/>
  <c r="Y19"/>
  <c r="Y586"/>
  <c r="Y133"/>
  <c r="Y738"/>
  <c r="Y571"/>
  <c r="Y553"/>
  <c r="Y59"/>
  <c r="Y252"/>
  <c r="Y299"/>
  <c r="Y23"/>
  <c r="Y556"/>
  <c r="Y391"/>
  <c r="Y535"/>
  <c r="Y328"/>
  <c r="Y695"/>
  <c r="Y392"/>
  <c r="Y722"/>
  <c r="Y628"/>
  <c r="Y744"/>
  <c r="Y590"/>
  <c r="Y649"/>
  <c r="Y292"/>
  <c r="Y397"/>
  <c r="Y161"/>
  <c r="Y702"/>
  <c r="Y262"/>
  <c r="Y608"/>
  <c r="Y27"/>
  <c r="Y318"/>
  <c r="Y434"/>
  <c r="Y595"/>
  <c r="Y183"/>
  <c r="Y715"/>
  <c r="Y235"/>
  <c r="Y89"/>
  <c r="Y337"/>
  <c r="Y650"/>
  <c r="Y308"/>
  <c r="Y135"/>
  <c r="Y654"/>
  <c r="Y298"/>
  <c r="Y282"/>
  <c r="Y459"/>
  <c r="Y465"/>
  <c r="Y589"/>
  <c r="Y700"/>
  <c r="Y70"/>
  <c r="Y395"/>
  <c r="Y243"/>
  <c r="Y245"/>
  <c r="Y184"/>
  <c r="Y335"/>
  <c r="Y152"/>
  <c r="Y90"/>
  <c r="Y54"/>
  <c r="Y730"/>
  <c r="Y234"/>
  <c r="Y257"/>
  <c r="Y728"/>
  <c r="Y374"/>
  <c r="Y113"/>
  <c r="Y665"/>
  <c r="Y737"/>
  <c r="Y619"/>
  <c r="Y593"/>
  <c r="Y182"/>
  <c r="Y485"/>
  <c r="Y731"/>
  <c r="Y615"/>
  <c r="Y462"/>
  <c r="Y258"/>
  <c r="Y320"/>
  <c r="Y698"/>
  <c r="Y577"/>
  <c r="Y505"/>
  <c r="Y30"/>
  <c r="Y315"/>
  <c r="Y87"/>
  <c r="Y386"/>
  <c r="Y696"/>
  <c r="Y143"/>
  <c r="Y424"/>
  <c r="Y691"/>
  <c r="Y189"/>
  <c r="Y384"/>
  <c r="Y187"/>
  <c r="Y466"/>
  <c r="Y531"/>
  <c r="Y549"/>
  <c r="Y383"/>
  <c r="Y620"/>
  <c r="Y393"/>
  <c r="Y363"/>
  <c r="U22" i="7" l="1"/>
  <c r="Y674" i="4"/>
  <c r="V71" i="7" s="1"/>
  <c r="Y672" i="4"/>
  <c r="V25" i="7" s="1"/>
  <c r="Y673" i="4"/>
  <c r="V48" i="7" s="1"/>
  <c r="Y524" i="4"/>
  <c r="V21" i="7" s="1"/>
  <c r="Y525" i="4"/>
  <c r="V44" i="7" s="1"/>
  <c r="Y526" i="4"/>
  <c r="V67" i="7" s="1"/>
  <c r="Y377" i="4"/>
  <c r="V40" i="7" s="1"/>
  <c r="Y378" i="4"/>
  <c r="V63" i="7" s="1"/>
  <c r="Y376" i="4"/>
  <c r="V17" i="7" s="1"/>
  <c r="Y266" i="4"/>
  <c r="V37" i="7" s="1"/>
  <c r="Y267" i="4"/>
  <c r="V60" i="7" s="1"/>
  <c r="Y265" i="4"/>
  <c r="V14" i="7" s="1"/>
  <c r="Y710" i="4"/>
  <c r="V49" i="7" s="1"/>
  <c r="Y711" i="4"/>
  <c r="V72" i="7" s="1"/>
  <c r="Y709" i="4"/>
  <c r="V26" i="7" s="1"/>
  <c r="Y563" i="4"/>
  <c r="V68" i="7" s="1"/>
  <c r="Y562" i="4"/>
  <c r="V45" i="7" s="1"/>
  <c r="Y561" i="4"/>
  <c r="Y414"/>
  <c r="V41" i="7" s="1"/>
  <c r="Y415" i="4"/>
  <c r="V64" i="7" s="1"/>
  <c r="Y413" i="4"/>
  <c r="V18" i="7" s="1"/>
  <c r="Y304" i="4"/>
  <c r="V61" i="7" s="1"/>
  <c r="Y303" i="4"/>
  <c r="V38" i="7" s="1"/>
  <c r="Y302" i="4"/>
  <c r="V15" i="7" s="1"/>
  <c r="Y229" i="4"/>
  <c r="V36" i="7" s="1"/>
  <c r="Y230" i="4"/>
  <c r="V59" i="7" s="1"/>
  <c r="Y228" i="4"/>
  <c r="V13" i="7" s="1"/>
  <c r="Y746" i="4"/>
  <c r="V27" i="7" s="1"/>
  <c r="Y747" i="4"/>
  <c r="V50" i="7" s="1"/>
  <c r="Y748" i="4"/>
  <c r="V73" i="7" s="1"/>
  <c r="Y598" i="4"/>
  <c r="V23" i="7" s="1"/>
  <c r="Y600" i="4"/>
  <c r="V69" i="7" s="1"/>
  <c r="Y599" i="4"/>
  <c r="V46" i="7" s="1"/>
  <c r="Y452" i="4"/>
  <c r="V65" i="7" s="1"/>
  <c r="Y451" i="4"/>
  <c r="V42" i="7" s="1"/>
  <c r="Y450" i="4"/>
  <c r="V19" i="7" s="1"/>
  <c r="Y341" i="4"/>
  <c r="V62" i="7" s="1"/>
  <c r="Y340" i="4"/>
  <c r="V39" i="7" s="1"/>
  <c r="Y339" i="4"/>
  <c r="V16" i="7" s="1"/>
  <c r="Y191" i="4"/>
  <c r="V12" i="7" s="1"/>
  <c r="Y192" i="4"/>
  <c r="V35" i="7" s="1"/>
  <c r="Y193" i="4"/>
  <c r="V58" i="7" s="1"/>
  <c r="Y119" i="4"/>
  <c r="V56" i="7" s="1"/>
  <c r="Y118" i="4"/>
  <c r="V33" i="7" s="1"/>
  <c r="Y117" i="4"/>
  <c r="V10" i="7" s="1"/>
  <c r="Y636" i="4"/>
  <c r="V47" i="7" s="1"/>
  <c r="Y637" i="4"/>
  <c r="V70" i="7" s="1"/>
  <c r="Y635" i="4"/>
  <c r="V24" i="7" s="1"/>
  <c r="Y489" i="4"/>
  <c r="V66" i="7" s="1"/>
  <c r="Y487" i="4"/>
  <c r="V20" i="7" s="1"/>
  <c r="Y488" i="4"/>
  <c r="V43" i="7" s="1"/>
  <c r="Y155" i="4"/>
  <c r="V34" i="7" s="1"/>
  <c r="Y156" i="4"/>
  <c r="V57" i="7" s="1"/>
  <c r="Y154" i="4"/>
  <c r="V11" i="7" s="1"/>
  <c r="Y82" i="4"/>
  <c r="V55" i="7" s="1"/>
  <c r="Y81" i="4"/>
  <c r="V32" i="7" s="1"/>
  <c r="Y80" i="4"/>
  <c r="V9" i="7" s="1"/>
  <c r="AA11" i="4"/>
  <c r="C34"/>
  <c r="B272" i="1"/>
  <c r="B80"/>
  <c r="B344"/>
  <c r="B464"/>
  <c r="B296"/>
  <c r="B704"/>
  <c r="B248"/>
  <c r="B128"/>
  <c r="B392"/>
  <c r="B632"/>
  <c r="B441"/>
  <c r="B753"/>
  <c r="B321"/>
  <c r="B584"/>
  <c r="B105"/>
  <c r="B680"/>
  <c r="B488"/>
  <c r="B656"/>
  <c r="B57"/>
  <c r="B560"/>
  <c r="A57"/>
  <c r="B728"/>
  <c r="B536"/>
  <c r="B416"/>
  <c r="B608"/>
  <c r="B152"/>
  <c r="B513"/>
  <c r="B776"/>
  <c r="B225"/>
  <c r="B176"/>
  <c r="B200"/>
  <c r="B368"/>
  <c r="Z227" i="4"/>
  <c r="Z486"/>
  <c r="Z116"/>
  <c r="Z745"/>
  <c r="Z153"/>
  <c r="Z338"/>
  <c r="Z375"/>
  <c r="Z597"/>
  <c r="Z708"/>
  <c r="Z671"/>
  <c r="Z634"/>
  <c r="Z560"/>
  <c r="Z412"/>
  <c r="Z523"/>
  <c r="Z264"/>
  <c r="Z449"/>
  <c r="Z301"/>
  <c r="Z190"/>
  <c r="Z79"/>
  <c r="Z737"/>
  <c r="Z680"/>
  <c r="Z475"/>
  <c r="Z514"/>
  <c r="Z500"/>
  <c r="Z133"/>
  <c r="Z539"/>
  <c r="Z253"/>
  <c r="Z354"/>
  <c r="Z106"/>
  <c r="Z240"/>
  <c r="Z74"/>
  <c r="Z132"/>
  <c r="Z112"/>
  <c r="Z141"/>
  <c r="Z259"/>
  <c r="Z471"/>
  <c r="Z292"/>
  <c r="Z730"/>
  <c r="Z281"/>
  <c r="Z311"/>
  <c r="Z689"/>
  <c r="Z494"/>
  <c r="Z656"/>
  <c r="Z521"/>
  <c r="Z310"/>
  <c r="Z439"/>
  <c r="Z19"/>
  <c r="Z594"/>
  <c r="Z152"/>
  <c r="Z296"/>
  <c r="Z575"/>
  <c r="Z355"/>
  <c r="Z535"/>
  <c r="Z77"/>
  <c r="Z108"/>
  <c r="Z442"/>
  <c r="Z93"/>
  <c r="Z479"/>
  <c r="Z386"/>
  <c r="Z497"/>
  <c r="Z612"/>
  <c r="Z609"/>
  <c r="Z433"/>
  <c r="Z510"/>
  <c r="Z472"/>
  <c r="Z345"/>
  <c r="Z513"/>
  <c r="Z605"/>
  <c r="Z111"/>
  <c r="Z368"/>
  <c r="Z208"/>
  <c r="Z403"/>
  <c r="Z716"/>
  <c r="Z139"/>
  <c r="Z679"/>
  <c r="Z469"/>
  <c r="Z124"/>
  <c r="Z702"/>
  <c r="Z619"/>
  <c r="Z346"/>
  <c r="Z206"/>
  <c r="Z407"/>
  <c r="Z236"/>
  <c r="Z571"/>
  <c r="Z101"/>
  <c r="Z361"/>
  <c r="Z703"/>
  <c r="Z145"/>
  <c r="Z694"/>
  <c r="Z318"/>
  <c r="Z320"/>
  <c r="Z577"/>
  <c r="W33"/>
  <c r="Z162"/>
  <c r="Z690"/>
  <c r="Z314"/>
  <c r="Z275"/>
  <c r="Z26"/>
  <c r="Z160"/>
  <c r="Z584"/>
  <c r="Z441"/>
  <c r="Z237"/>
  <c r="Z359"/>
  <c r="Z289"/>
  <c r="Z406"/>
  <c r="T33"/>
  <c r="X33"/>
  <c r="Z593"/>
  <c r="Z516"/>
  <c r="Z736"/>
  <c r="Z693"/>
  <c r="Z621"/>
  <c r="Z128"/>
  <c r="Z644"/>
  <c r="Z357"/>
  <c r="Z740"/>
  <c r="Z165"/>
  <c r="Z662"/>
  <c r="Z176"/>
  <c r="Z313"/>
  <c r="Z725"/>
  <c r="Z515"/>
  <c r="Z258"/>
  <c r="Z462"/>
  <c r="Z630"/>
  <c r="Z249"/>
  <c r="Z110"/>
  <c r="Z660"/>
  <c r="Z102"/>
  <c r="Z319"/>
  <c r="Z76"/>
  <c r="Z388"/>
  <c r="Z373"/>
  <c r="Z167"/>
  <c r="Z470"/>
  <c r="Z163"/>
  <c r="Z383"/>
  <c r="Z401"/>
  <c r="J33"/>
  <c r="Z300"/>
  <c r="Z209"/>
  <c r="Z298"/>
  <c r="Z33"/>
  <c r="Z591"/>
  <c r="Z255"/>
  <c r="Z369"/>
  <c r="Z216"/>
  <c r="Z435"/>
  <c r="Z212"/>
  <c r="Z655"/>
  <c r="Z466"/>
  <c r="Z622"/>
  <c r="Z481"/>
  <c r="P33"/>
  <c r="Z144"/>
  <c r="Z581"/>
  <c r="Z733"/>
  <c r="Z653"/>
  <c r="Z140"/>
  <c r="Z242"/>
  <c r="Z107"/>
  <c r="Z317"/>
  <c r="Z168"/>
  <c r="Z244"/>
  <c r="Z335"/>
  <c r="Z616"/>
  <c r="O33"/>
  <c r="Z683"/>
  <c r="Z356"/>
  <c r="Z60"/>
  <c r="Z732"/>
  <c r="Z203"/>
  <c r="Z530"/>
  <c r="Z20"/>
  <c r="Z457"/>
  <c r="Z473"/>
  <c r="Z238"/>
  <c r="Z221"/>
  <c r="Z104"/>
  <c r="Z297"/>
  <c r="Z277"/>
  <c r="Z428"/>
  <c r="Z739"/>
  <c r="Z408"/>
  <c r="Z558"/>
  <c r="Z456"/>
  <c r="Z91"/>
  <c r="Z545"/>
  <c r="Z353"/>
  <c r="Z595"/>
  <c r="Z351"/>
  <c r="Z250"/>
  <c r="Z254"/>
  <c r="Z438"/>
  <c r="S33"/>
  <c r="Z363"/>
  <c r="Z384"/>
  <c r="Z109"/>
  <c r="Z286"/>
  <c r="Z729"/>
  <c r="Z628"/>
  <c r="Z66"/>
  <c r="Z295"/>
  <c r="Z695"/>
  <c r="Z146"/>
  <c r="E33"/>
  <c r="Z395"/>
  <c r="Z131"/>
  <c r="Z650"/>
  <c r="Z23"/>
  <c r="Z210"/>
  <c r="Z744"/>
  <c r="Z177"/>
  <c r="Z607"/>
  <c r="Z205"/>
  <c r="Z285"/>
  <c r="Z241"/>
  <c r="Z31"/>
  <c r="Z410"/>
  <c r="Z246"/>
  <c r="Z511"/>
  <c r="Z64"/>
  <c r="Z61"/>
  <c r="Z151"/>
  <c r="Z498"/>
  <c r="Z458"/>
  <c r="Z651"/>
  <c r="Z143"/>
  <c r="Z147"/>
  <c r="Z161"/>
  <c r="Z582"/>
  <c r="Z548"/>
  <c r="Z362"/>
  <c r="Z467"/>
  <c r="Z123"/>
  <c r="Z336"/>
  <c r="Z130"/>
  <c r="Z391"/>
  <c r="Z440"/>
  <c r="Z294"/>
  <c r="Z536"/>
  <c r="Z328"/>
  <c r="Z669"/>
  <c r="Z692"/>
  <c r="Z113"/>
  <c r="Z627"/>
  <c r="Z312"/>
  <c r="Z506"/>
  <c r="Z681"/>
  <c r="Z17"/>
  <c r="Z663"/>
  <c r="Z204"/>
  <c r="Z257"/>
  <c r="Z62"/>
  <c r="Z670"/>
  <c r="Z483"/>
  <c r="Z568"/>
  <c r="Z16"/>
  <c r="Z125"/>
  <c r="Z99"/>
  <c r="Z604"/>
  <c r="Z188"/>
  <c r="Z574"/>
  <c r="Z400"/>
  <c r="Z201"/>
  <c r="Z197"/>
  <c r="Z114"/>
  <c r="Z52"/>
  <c r="Z715"/>
  <c r="Z322"/>
  <c r="Z687"/>
  <c r="Z559"/>
  <c r="Z502"/>
  <c r="Z549"/>
  <c r="Z734"/>
  <c r="Z647"/>
  <c r="Z103"/>
  <c r="Z445"/>
  <c r="Z90"/>
  <c r="Z696"/>
  <c r="Z70"/>
  <c r="Z434"/>
  <c r="Z643"/>
  <c r="Z626"/>
  <c r="Z645"/>
  <c r="Z100"/>
  <c r="Z127"/>
  <c r="Z138"/>
  <c r="Z698"/>
  <c r="Z505"/>
  <c r="Z278"/>
  <c r="Z325"/>
  <c r="K33"/>
  <c r="Z608"/>
  <c r="Z501"/>
  <c r="Z691"/>
  <c r="Z742"/>
  <c r="Z507"/>
  <c r="Z364"/>
  <c r="Z360"/>
  <c r="Z235"/>
  <c r="Z553"/>
  <c r="Z293"/>
  <c r="Z557"/>
  <c r="Z22"/>
  <c r="Z658"/>
  <c r="R33"/>
  <c r="Z425"/>
  <c r="Z480"/>
  <c r="Z14"/>
  <c r="Z350"/>
  <c r="Z34"/>
  <c r="I33"/>
  <c r="Z446"/>
  <c r="Z164"/>
  <c r="Z464"/>
  <c r="Z447"/>
  <c r="Z555"/>
  <c r="Z421"/>
  <c r="Z56"/>
  <c r="Z287"/>
  <c r="Z632"/>
  <c r="Z508"/>
  <c r="Z431"/>
  <c r="U33"/>
  <c r="Z623"/>
  <c r="Z389"/>
  <c r="Z504"/>
  <c r="Z641"/>
  <c r="Z185"/>
  <c r="Z624"/>
  <c r="Z496"/>
  <c r="Z618"/>
  <c r="Z556"/>
  <c r="Z53"/>
  <c r="Z24"/>
  <c r="Z426"/>
  <c r="H33"/>
  <c r="Z352"/>
  <c r="Z476"/>
  <c r="Z721"/>
  <c r="Z399"/>
  <c r="Z261"/>
  <c r="Z184"/>
  <c r="Z222"/>
  <c r="Z468"/>
  <c r="Z570"/>
  <c r="Z625"/>
  <c r="Z324"/>
  <c r="Z367"/>
  <c r="Z87"/>
  <c r="Z169"/>
  <c r="Z225"/>
  <c r="Z396"/>
  <c r="Z611"/>
  <c r="Z331"/>
  <c r="Z631"/>
  <c r="Z522"/>
  <c r="Z234"/>
  <c r="Z207"/>
  <c r="Z49"/>
  <c r="Z684"/>
  <c r="Z686"/>
  <c r="Z382"/>
  <c r="Z512"/>
  <c r="Z288"/>
  <c r="Z422"/>
  <c r="Z59"/>
  <c r="Z665"/>
  <c r="Z217"/>
  <c r="Z183"/>
  <c r="Z723"/>
  <c r="Z105"/>
  <c r="Z666"/>
  <c r="Z629"/>
  <c r="Z685"/>
  <c r="Z398"/>
  <c r="Z667"/>
  <c r="Z315"/>
  <c r="Z136"/>
  <c r="Z664"/>
  <c r="Z226"/>
  <c r="Z424"/>
  <c r="Z429"/>
  <c r="Z200"/>
  <c r="Z173"/>
  <c r="Z705"/>
  <c r="Z251"/>
  <c r="Z586"/>
  <c r="Z588"/>
  <c r="Z178"/>
  <c r="Z21"/>
  <c r="Z27"/>
  <c r="Z150"/>
  <c r="Z239"/>
  <c r="Z65"/>
  <c r="Q33"/>
  <c r="Z32"/>
  <c r="Z394"/>
  <c r="Z420"/>
  <c r="Z299"/>
  <c r="Z610"/>
  <c r="Z405"/>
  <c r="Z678"/>
  <c r="Z149"/>
  <c r="Z284"/>
  <c r="Z329"/>
  <c r="Z333"/>
  <c r="Z585"/>
  <c r="Z617"/>
  <c r="Z365"/>
  <c r="Z547"/>
  <c r="Z432"/>
  <c r="Z615"/>
  <c r="Z370"/>
  <c r="Z321"/>
  <c r="Z248"/>
  <c r="Z443"/>
  <c r="Z427"/>
  <c r="Z98"/>
  <c r="Z137"/>
  <c r="Z57"/>
  <c r="Z347"/>
  <c r="Z199"/>
  <c r="Z393"/>
  <c r="Z551"/>
  <c r="Z459"/>
  <c r="Z323"/>
  <c r="Z720"/>
  <c r="Z707"/>
  <c r="Z274"/>
  <c r="Z589"/>
  <c r="Z25"/>
  <c r="Z330"/>
  <c r="Z219"/>
  <c r="Z646"/>
  <c r="Z484"/>
  <c r="Z223"/>
  <c r="Z540"/>
  <c r="Z202"/>
  <c r="Z590"/>
  <c r="Z69"/>
  <c r="M33"/>
  <c r="Z220"/>
  <c r="Z171"/>
  <c r="Z73"/>
  <c r="Z519"/>
  <c r="Z620"/>
  <c r="Z189"/>
  <c r="Z465"/>
  <c r="Z402"/>
  <c r="Z700"/>
  <c r="Z89"/>
  <c r="Z86"/>
  <c r="Z572"/>
  <c r="Z474"/>
  <c r="Z722"/>
  <c r="Z290"/>
  <c r="Z583"/>
  <c r="Z72"/>
  <c r="Z661"/>
  <c r="Z554"/>
  <c r="Z262"/>
  <c r="Z576"/>
  <c r="Z175"/>
  <c r="Z718"/>
  <c r="Z134"/>
  <c r="Z727"/>
  <c r="Z67"/>
  <c r="Z126"/>
  <c r="F33"/>
  <c r="Z75"/>
  <c r="Z148"/>
  <c r="Z309"/>
  <c r="Z541"/>
  <c r="Z279"/>
  <c r="Z499"/>
  <c r="Z95"/>
  <c r="Z731"/>
  <c r="Z537"/>
  <c r="Z573"/>
  <c r="Z633"/>
  <c r="Z243"/>
  <c r="Z606"/>
  <c r="Z397"/>
  <c r="Z174"/>
  <c r="Z532"/>
  <c r="Z54"/>
  <c r="Z485"/>
  <c r="Z349"/>
  <c r="Z648"/>
  <c r="Z272"/>
  <c r="Z580"/>
  <c r="Z596"/>
  <c r="Z520"/>
  <c r="V33"/>
  <c r="Z668"/>
  <c r="Z592"/>
  <c r="Z743"/>
  <c r="Z717"/>
  <c r="Z218"/>
  <c r="Z614"/>
  <c r="Z659"/>
  <c r="Z71"/>
  <c r="Z477"/>
  <c r="Z271"/>
  <c r="Z437"/>
  <c r="Z728"/>
  <c r="Z327"/>
  <c r="Z358"/>
  <c r="Z657"/>
  <c r="Z538"/>
  <c r="Z569"/>
  <c r="Z509"/>
  <c r="Z282"/>
  <c r="Z460"/>
  <c r="Z348"/>
  <c r="Z187"/>
  <c r="Z58"/>
  <c r="Z308"/>
  <c r="Z385"/>
  <c r="Z334"/>
  <c r="Z567"/>
  <c r="Z326"/>
  <c r="Z366"/>
  <c r="Z92"/>
  <c r="Z654"/>
  <c r="Z411"/>
  <c r="Z543"/>
  <c r="Z198"/>
  <c r="Z15"/>
  <c r="Z280"/>
  <c r="Z390"/>
  <c r="L33"/>
  <c r="Z332"/>
  <c r="Z495"/>
  <c r="Z63"/>
  <c r="Z688"/>
  <c r="Z179"/>
  <c r="Z115"/>
  <c r="Z587"/>
  <c r="Z97"/>
  <c r="G33"/>
  <c r="Z18"/>
  <c r="Z430"/>
  <c r="Z724"/>
  <c r="Z213"/>
  <c r="Z273"/>
  <c r="Z699"/>
  <c r="Z697"/>
  <c r="Z180"/>
  <c r="Z404"/>
  <c r="Z409"/>
  <c r="Z444"/>
  <c r="Z392"/>
  <c r="Z256"/>
  <c r="Z478"/>
  <c r="Z419"/>
  <c r="Z337"/>
  <c r="Z726"/>
  <c r="Z247"/>
  <c r="Z276"/>
  <c r="Z129"/>
  <c r="Z50"/>
  <c r="Z13"/>
  <c r="Z682"/>
  <c r="Z546"/>
  <c r="Z371"/>
  <c r="Z517"/>
  <c r="Z503"/>
  <c r="Z374"/>
  <c r="Z649"/>
  <c r="Z578"/>
  <c r="Z142"/>
  <c r="Z482"/>
  <c r="Z78"/>
  <c r="Z550"/>
  <c r="Z719"/>
  <c r="Z652"/>
  <c r="Z283"/>
  <c r="Z613"/>
  <c r="Z186"/>
  <c r="N33"/>
  <c r="Z741"/>
  <c r="Z211"/>
  <c r="Z88"/>
  <c r="Z252"/>
  <c r="Z738"/>
  <c r="Z245"/>
  <c r="Z542"/>
  <c r="Z96"/>
  <c r="Z316"/>
  <c r="Z701"/>
  <c r="Z704"/>
  <c r="Z172"/>
  <c r="Z387"/>
  <c r="Z423"/>
  <c r="Z181"/>
  <c r="Z463"/>
  <c r="Z224"/>
  <c r="Z534"/>
  <c r="Z68"/>
  <c r="Z215"/>
  <c r="Z735"/>
  <c r="Z461"/>
  <c r="Z135"/>
  <c r="Z706"/>
  <c r="Z260"/>
  <c r="Z28"/>
  <c r="Z493"/>
  <c r="Z372"/>
  <c r="Z531"/>
  <c r="Z182"/>
  <c r="Z642"/>
  <c r="Z579"/>
  <c r="Z94"/>
  <c r="Z51"/>
  <c r="Z30"/>
  <c r="Z12"/>
  <c r="Z533"/>
  <c r="Z448"/>
  <c r="Z55"/>
  <c r="Z552"/>
  <c r="Z518"/>
  <c r="Z544"/>
  <c r="Z263"/>
  <c r="Z29"/>
  <c r="Z166"/>
  <c r="Z214"/>
  <c r="Z170"/>
  <c r="Z436"/>
  <c r="Z291"/>
  <c r="V22" i="7" l="1"/>
  <c r="Z710" i="4"/>
  <c r="W49" i="7" s="1"/>
  <c r="Z711" i="4"/>
  <c r="W72" i="7" s="1"/>
  <c r="Z709" i="4"/>
  <c r="W26" i="7" s="1"/>
  <c r="Z562" i="4"/>
  <c r="W45" i="7" s="1"/>
  <c r="Z563" i="4"/>
  <c r="W68" i="7" s="1"/>
  <c r="Z561" i="4"/>
  <c r="Z414"/>
  <c r="W41" i="7" s="1"/>
  <c r="Z415" i="4"/>
  <c r="W64" i="7" s="1"/>
  <c r="Z413" i="4"/>
  <c r="W18" i="7" s="1"/>
  <c r="Z266" i="4"/>
  <c r="W37" i="7" s="1"/>
  <c r="Z265" i="4"/>
  <c r="W14" i="7" s="1"/>
  <c r="Z267" i="4"/>
  <c r="W60" i="7" s="1"/>
  <c r="Z154" i="4"/>
  <c r="W11" i="7" s="1"/>
  <c r="Z156" i="4"/>
  <c r="W57" i="7" s="1"/>
  <c r="Z155" i="4"/>
  <c r="W34" i="7" s="1"/>
  <c r="Z748" i="4"/>
  <c r="W73" i="7" s="1"/>
  <c r="Z747" i="4"/>
  <c r="W50" i="7" s="1"/>
  <c r="Z746" i="4"/>
  <c r="W27" i="7" s="1"/>
  <c r="Z598" i="4"/>
  <c r="W23" i="7" s="1"/>
  <c r="Z599" i="4"/>
  <c r="W46" i="7" s="1"/>
  <c r="Z600" i="4"/>
  <c r="W69" i="7" s="1"/>
  <c r="Z450" i="4"/>
  <c r="W19" i="7" s="1"/>
  <c r="Z452" i="4"/>
  <c r="W65" i="7" s="1"/>
  <c r="Z451" i="4"/>
  <c r="W42" i="7" s="1"/>
  <c r="Z302" i="4"/>
  <c r="W15" i="7" s="1"/>
  <c r="Z303" i="4"/>
  <c r="W38" i="7" s="1"/>
  <c r="Z304" i="4"/>
  <c r="W61" i="7" s="1"/>
  <c r="Z119" i="4"/>
  <c r="W56" i="7" s="1"/>
  <c r="Z118" i="4"/>
  <c r="W33" i="7" s="1"/>
  <c r="Z117" i="4"/>
  <c r="W10" i="7" s="1"/>
  <c r="Z635" i="4"/>
  <c r="W24" i="7" s="1"/>
  <c r="Z636" i="4"/>
  <c r="W47" i="7" s="1"/>
  <c r="Z637" i="4"/>
  <c r="W70" i="7" s="1"/>
  <c r="Z489" i="4"/>
  <c r="W66" i="7" s="1"/>
  <c r="Z487" i="4"/>
  <c r="W20" i="7" s="1"/>
  <c r="Z488" i="4"/>
  <c r="W43" i="7" s="1"/>
  <c r="Z341" i="4"/>
  <c r="W62" i="7" s="1"/>
  <c r="Z339" i="4"/>
  <c r="W16" i="7" s="1"/>
  <c r="Z340" i="4"/>
  <c r="W39" i="7" s="1"/>
  <c r="Z230" i="4"/>
  <c r="W59" i="7" s="1"/>
  <c r="Z229" i="4"/>
  <c r="W36" i="7" s="1"/>
  <c r="Z228" i="4"/>
  <c r="W13" i="7" s="1"/>
  <c r="Z80" i="4"/>
  <c r="W9" i="7" s="1"/>
  <c r="Z81" i="4"/>
  <c r="W32" i="7" s="1"/>
  <c r="Z82" i="4"/>
  <c r="W55" i="7" s="1"/>
  <c r="Z673" i="4"/>
  <c r="W48" i="7" s="1"/>
  <c r="Z672" i="4"/>
  <c r="W25" i="7" s="1"/>
  <c r="Z674" i="4"/>
  <c r="W71" i="7" s="1"/>
  <c r="Z526" i="4"/>
  <c r="W67" i="7" s="1"/>
  <c r="Z524" i="4"/>
  <c r="W21" i="7" s="1"/>
  <c r="Z525" i="4"/>
  <c r="W44" i="7" s="1"/>
  <c r="Z378" i="4"/>
  <c r="W63" i="7" s="1"/>
  <c r="Z377" i="4"/>
  <c r="W40" i="7" s="1"/>
  <c r="Z376" i="4"/>
  <c r="W17" i="7" s="1"/>
  <c r="Z191" i="4"/>
  <c r="W12" i="7" s="1"/>
  <c r="Z193" i="4"/>
  <c r="W58" i="7" s="1"/>
  <c r="Z192" i="4"/>
  <c r="W35" i="7" s="1"/>
  <c r="AB11" i="4"/>
  <c r="C35"/>
  <c r="B226" i="1"/>
  <c r="B417"/>
  <c r="B201"/>
  <c r="B177"/>
  <c r="A58"/>
  <c r="B58"/>
  <c r="B754"/>
  <c r="B633"/>
  <c r="B129"/>
  <c r="B705"/>
  <c r="B297"/>
  <c r="B345"/>
  <c r="B273"/>
  <c r="B369"/>
  <c r="B153"/>
  <c r="B777"/>
  <c r="B514"/>
  <c r="B609"/>
  <c r="B537"/>
  <c r="B657"/>
  <c r="B681"/>
  <c r="B585"/>
  <c r="B561"/>
  <c r="B442"/>
  <c r="B393"/>
  <c r="B249"/>
  <c r="B465"/>
  <c r="B81"/>
  <c r="B729"/>
  <c r="B489"/>
  <c r="B106"/>
  <c r="B322"/>
  <c r="AA116" i="4"/>
  <c r="AA79"/>
  <c r="AA745"/>
  <c r="AA671"/>
  <c r="AA449"/>
  <c r="AA708"/>
  <c r="AA486"/>
  <c r="AA338"/>
  <c r="AA227"/>
  <c r="AA190"/>
  <c r="AA412"/>
  <c r="AA597"/>
  <c r="AA264"/>
  <c r="AA301"/>
  <c r="AA375"/>
  <c r="AA560"/>
  <c r="AA634"/>
  <c r="AA153"/>
  <c r="AA523"/>
  <c r="AA349"/>
  <c r="AA683"/>
  <c r="AA507"/>
  <c r="AA616"/>
  <c r="AA511"/>
  <c r="AA149"/>
  <c r="AA538"/>
  <c r="AA497"/>
  <c r="AA241"/>
  <c r="AA698"/>
  <c r="AA216"/>
  <c r="AA187"/>
  <c r="P34"/>
  <c r="AA69"/>
  <c r="AA110"/>
  <c r="AA520"/>
  <c r="AA105"/>
  <c r="AA16"/>
  <c r="AA718"/>
  <c r="AA27"/>
  <c r="AA56"/>
  <c r="AA205"/>
  <c r="H34"/>
  <c r="AA626"/>
  <c r="AA355"/>
  <c r="AA242"/>
  <c r="AA642"/>
  <c r="AA332"/>
  <c r="AA244"/>
  <c r="AA20"/>
  <c r="AA222"/>
  <c r="AA425"/>
  <c r="AA107"/>
  <c r="AA448"/>
  <c r="AA580"/>
  <c r="AA274"/>
  <c r="AA123"/>
  <c r="AA176"/>
  <c r="AA87"/>
  <c r="AA177"/>
  <c r="AA731"/>
  <c r="AA509"/>
  <c r="AA504"/>
  <c r="AA207"/>
  <c r="AA124"/>
  <c r="AA172"/>
  <c r="AA129"/>
  <c r="AA484"/>
  <c r="AA463"/>
  <c r="AA383"/>
  <c r="AA350"/>
  <c r="AA282"/>
  <c r="AA169"/>
  <c r="AA582"/>
  <c r="AA740"/>
  <c r="AA535"/>
  <c r="AA501"/>
  <c r="AA134"/>
  <c r="AA327"/>
  <c r="AA689"/>
  <c r="AA570"/>
  <c r="AA166"/>
  <c r="AA245"/>
  <c r="AA644"/>
  <c r="AA352"/>
  <c r="AA108"/>
  <c r="AA618"/>
  <c r="AA502"/>
  <c r="AA512"/>
  <c r="AA279"/>
  <c r="AA479"/>
  <c r="AA617"/>
  <c r="AA694"/>
  <c r="AA576"/>
  <c r="AA96"/>
  <c r="AA281"/>
  <c r="AA277"/>
  <c r="AA291"/>
  <c r="AA701"/>
  <c r="AA213"/>
  <c r="AA736"/>
  <c r="AA399"/>
  <c r="AA186"/>
  <c r="AA316"/>
  <c r="AA738"/>
  <c r="AA217"/>
  <c r="AA678"/>
  <c r="AA261"/>
  <c r="AA613"/>
  <c r="AA665"/>
  <c r="AA586"/>
  <c r="AA433"/>
  <c r="AA443"/>
  <c r="AA500"/>
  <c r="AA257"/>
  <c r="AA649"/>
  <c r="AA693"/>
  <c r="AA724"/>
  <c r="AA181"/>
  <c r="AA632"/>
  <c r="AA170"/>
  <c r="AA206"/>
  <c r="AA34"/>
  <c r="AA572"/>
  <c r="AA615"/>
  <c r="AA19"/>
  <c r="AA165"/>
  <c r="AA163"/>
  <c r="AA28"/>
  <c r="AA354"/>
  <c r="AA334"/>
  <c r="AA420"/>
  <c r="AA115"/>
  <c r="AA609"/>
  <c r="AA513"/>
  <c r="AA658"/>
  <c r="AA51"/>
  <c r="AA272"/>
  <c r="AA133"/>
  <c r="AA294"/>
  <c r="AA198"/>
  <c r="AA219"/>
  <c r="AA236"/>
  <c r="AA58"/>
  <c r="AA544"/>
  <c r="AA323"/>
  <c r="AA423"/>
  <c r="AA126"/>
  <c r="AA315"/>
  <c r="AA593"/>
  <c r="AA422"/>
  <c r="AA15"/>
  <c r="AA437"/>
  <c r="AA97"/>
  <c r="AA320"/>
  <c r="AA468"/>
  <c r="AA387"/>
  <c r="AA368"/>
  <c r="AA288"/>
  <c r="AA337"/>
  <c r="AA620"/>
  <c r="AA622"/>
  <c r="AA401"/>
  <c r="AA680"/>
  <c r="AA670"/>
  <c r="AA183"/>
  <c r="AA700"/>
  <c r="AA178"/>
  <c r="AA668"/>
  <c r="AA189"/>
  <c r="AA396"/>
  <c r="AA696"/>
  <c r="AA308"/>
  <c r="AA347"/>
  <c r="AA691"/>
  <c r="AA309"/>
  <c r="AA91"/>
  <c r="AA697"/>
  <c r="AA336"/>
  <c r="AA571"/>
  <c r="AA604"/>
  <c r="AA366"/>
  <c r="AA442"/>
  <c r="AA256"/>
  <c r="AA73"/>
  <c r="AA476"/>
  <c r="AA481"/>
  <c r="AA369"/>
  <c r="AA514"/>
  <c r="AA33"/>
  <c r="AA357"/>
  <c r="AA92"/>
  <c r="AA276"/>
  <c r="AA735"/>
  <c r="AA106"/>
  <c r="AA421"/>
  <c r="AA237"/>
  <c r="AA295"/>
  <c r="AA12"/>
  <c r="AA263"/>
  <c r="AA212"/>
  <c r="AA737"/>
  <c r="AA720"/>
  <c r="AA112"/>
  <c r="AA663"/>
  <c r="AA32"/>
  <c r="U34"/>
  <c r="AA462"/>
  <c r="AA67"/>
  <c r="AA184"/>
  <c r="AA321"/>
  <c r="AA684"/>
  <c r="AA499"/>
  <c r="AA472"/>
  <c r="AA125"/>
  <c r="AA345"/>
  <c r="AA17"/>
  <c r="AA101"/>
  <c r="AA201"/>
  <c r="AA466"/>
  <c r="AA702"/>
  <c r="AA592"/>
  <c r="AA62"/>
  <c r="AA258"/>
  <c r="AA55"/>
  <c r="AA373"/>
  <c r="AA516"/>
  <c r="AA460"/>
  <c r="AA569"/>
  <c r="AA370"/>
  <c r="AA707"/>
  <c r="AA445"/>
  <c r="AA208"/>
  <c r="AA382"/>
  <c r="AA367"/>
  <c r="AA300"/>
  <c r="AA629"/>
  <c r="AA536"/>
  <c r="AA313"/>
  <c r="AA221"/>
  <c r="M34"/>
  <c r="AA239"/>
  <c r="AA77"/>
  <c r="AA247"/>
  <c r="AA551"/>
  <c r="AA641"/>
  <c r="AA254"/>
  <c r="AA148"/>
  <c r="AA485"/>
  <c r="AA397"/>
  <c r="N34"/>
  <c r="AA132"/>
  <c r="AA76"/>
  <c r="AA633"/>
  <c r="AA469"/>
  <c r="AA553"/>
  <c r="AA21"/>
  <c r="AA405"/>
  <c r="AA739"/>
  <c r="AA407"/>
  <c r="AA150"/>
  <c r="Y34"/>
  <c r="AA224"/>
  <c r="AA60"/>
  <c r="AA95"/>
  <c r="AA78"/>
  <c r="AA403"/>
  <c r="AA53"/>
  <c r="AA721"/>
  <c r="AA427"/>
  <c r="AA733"/>
  <c r="AA167"/>
  <c r="AA255"/>
  <c r="AA346"/>
  <c r="AA715"/>
  <c r="AA271"/>
  <c r="AA667"/>
  <c r="AA103"/>
  <c r="AA732"/>
  <c r="AA695"/>
  <c r="AA144"/>
  <c r="AA250"/>
  <c r="AA559"/>
  <c r="AA631"/>
  <c r="AA515"/>
  <c r="AA444"/>
  <c r="AA70"/>
  <c r="AA659"/>
  <c r="AA465"/>
  <c r="AA729"/>
  <c r="AA202"/>
  <c r="AA447"/>
  <c r="AA703"/>
  <c r="AA540"/>
  <c r="AA438"/>
  <c r="AA215"/>
  <c r="AA94"/>
  <c r="AA297"/>
  <c r="AA114"/>
  <c r="AA439"/>
  <c r="T34"/>
  <c r="AA162"/>
  <c r="AA146"/>
  <c r="AA293"/>
  <c r="AA557"/>
  <c r="AA199"/>
  <c r="AA574"/>
  <c r="AA685"/>
  <c r="AA111"/>
  <c r="E34"/>
  <c r="AA722"/>
  <c r="AA579"/>
  <c r="AA18"/>
  <c r="F34"/>
  <c r="AA482"/>
  <c r="AA88"/>
  <c r="AA356"/>
  <c r="AA741"/>
  <c r="AA590"/>
  <c r="AA543"/>
  <c r="AA173"/>
  <c r="AA142"/>
  <c r="AA494"/>
  <c r="AA545"/>
  <c r="AA699"/>
  <c r="AA461"/>
  <c r="AA68"/>
  <c r="AA611"/>
  <c r="AA328"/>
  <c r="AA284"/>
  <c r="AA686"/>
  <c r="AA388"/>
  <c r="AA251"/>
  <c r="AA200"/>
  <c r="AA537"/>
  <c r="AA137"/>
  <c r="AA429"/>
  <c r="AA243"/>
  <c r="AA660"/>
  <c r="AA591"/>
  <c r="AA646"/>
  <c r="AA742"/>
  <c r="AA25"/>
  <c r="AA72"/>
  <c r="AA75"/>
  <c r="AA725"/>
  <c r="AA432"/>
  <c r="AA542"/>
  <c r="AA478"/>
  <c r="AA446"/>
  <c r="AA90"/>
  <c r="AA653"/>
  <c r="AA505"/>
  <c r="AA386"/>
  <c r="AA398"/>
  <c r="AA519"/>
  <c r="AA359"/>
  <c r="AA22"/>
  <c r="AA393"/>
  <c r="AA238"/>
  <c r="AA687"/>
  <c r="AA734"/>
  <c r="AA262"/>
  <c r="AA384"/>
  <c r="AA456"/>
  <c r="AA351"/>
  <c r="AA716"/>
  <c r="AA475"/>
  <c r="AA517"/>
  <c r="AA287"/>
  <c r="AA127"/>
  <c r="AA131"/>
  <c r="AA643"/>
  <c r="AA182"/>
  <c r="AA71"/>
  <c r="AA168"/>
  <c r="R34"/>
  <c r="AA400"/>
  <c r="AA584"/>
  <c r="AA371"/>
  <c r="AA464"/>
  <c r="AA647"/>
  <c r="AA171"/>
  <c r="AA666"/>
  <c r="AA98"/>
  <c r="AA57"/>
  <c r="AA89"/>
  <c r="AA530"/>
  <c r="AA728"/>
  <c r="AA280"/>
  <c r="AA389"/>
  <c r="AA74"/>
  <c r="AA533"/>
  <c r="AA63"/>
  <c r="AA214"/>
  <c r="AA661"/>
  <c r="G34"/>
  <c r="AA654"/>
  <c r="AA253"/>
  <c r="AA690"/>
  <c r="AA240"/>
  <c r="AA348"/>
  <c r="AA588"/>
  <c r="AA141"/>
  <c r="AA607"/>
  <c r="AA179"/>
  <c r="AA510"/>
  <c r="AA650"/>
  <c r="AA139"/>
  <c r="AA246"/>
  <c r="AA100"/>
  <c r="AA411"/>
  <c r="AA547"/>
  <c r="AA608"/>
  <c r="AA692"/>
  <c r="AA662"/>
  <c r="AA113"/>
  <c r="AA652"/>
  <c r="AA518"/>
  <c r="AA430"/>
  <c r="AA283"/>
  <c r="AA289"/>
  <c r="AA13"/>
  <c r="AA410"/>
  <c r="AA175"/>
  <c r="AA160"/>
  <c r="AA59"/>
  <c r="AA136"/>
  <c r="AA226"/>
  <c r="AA627"/>
  <c r="AA353"/>
  <c r="K34"/>
  <c r="AA318"/>
  <c r="AA435"/>
  <c r="AA333"/>
  <c r="X34"/>
  <c r="AA234"/>
  <c r="AA402"/>
  <c r="AA325"/>
  <c r="AA362"/>
  <c r="AA581"/>
  <c r="AA578"/>
  <c r="AA23"/>
  <c r="AA278"/>
  <c r="AA273"/>
  <c r="AA496"/>
  <c r="AA395"/>
  <c r="L34"/>
  <c r="AA330"/>
  <c r="AA249"/>
  <c r="AA554"/>
  <c r="AA360"/>
  <c r="AA681"/>
  <c r="AA474"/>
  <c r="AA404"/>
  <c r="AA203"/>
  <c r="AA596"/>
  <c r="AA365"/>
  <c r="AA493"/>
  <c r="AA24"/>
  <c r="AA363"/>
  <c r="AA66"/>
  <c r="AA361"/>
  <c r="AA374"/>
  <c r="AA495"/>
  <c r="AA331"/>
  <c r="AA259"/>
  <c r="AA275"/>
  <c r="AA743"/>
  <c r="AA548"/>
  <c r="AA470"/>
  <c r="AA471"/>
  <c r="AA664"/>
  <c r="AA744"/>
  <c r="AA552"/>
  <c r="AA630"/>
  <c r="AA319"/>
  <c r="AA180"/>
  <c r="AA225"/>
  <c r="AA104"/>
  <c r="AA86"/>
  <c r="AA688"/>
  <c r="AA151"/>
  <c r="AA390"/>
  <c r="AA610"/>
  <c r="S34"/>
  <c r="AA431"/>
  <c r="AA322"/>
  <c r="AA441"/>
  <c r="AA428"/>
  <c r="AA408"/>
  <c r="AA628"/>
  <c r="AA52"/>
  <c r="AA392"/>
  <c r="AA546"/>
  <c r="AA467"/>
  <c r="AA669"/>
  <c r="AA286"/>
  <c r="AA409"/>
  <c r="AA248"/>
  <c r="AA109"/>
  <c r="AA30"/>
  <c r="O34"/>
  <c r="AA558"/>
  <c r="AA50"/>
  <c r="AA329"/>
  <c r="AA140"/>
  <c r="AA436"/>
  <c r="AA299"/>
  <c r="AA298"/>
  <c r="AA727"/>
  <c r="AA567"/>
  <c r="AA568"/>
  <c r="AA406"/>
  <c r="AA394"/>
  <c r="J34"/>
  <c r="AA65"/>
  <c r="AA130"/>
  <c r="AA651"/>
  <c r="AA174"/>
  <c r="AA218"/>
  <c r="AA372"/>
  <c r="AA595"/>
  <c r="AA726"/>
  <c r="AA235"/>
  <c r="AA145"/>
  <c r="AA220"/>
  <c r="AA534"/>
  <c r="AA434"/>
  <c r="AA317"/>
  <c r="AA391"/>
  <c r="AA648"/>
  <c r="AA102"/>
  <c r="AA252"/>
  <c r="AA706"/>
  <c r="AA459"/>
  <c r="AA594"/>
  <c r="AA93"/>
  <c r="AA550"/>
  <c r="AA188"/>
  <c r="AA506"/>
  <c r="AA209"/>
  <c r="AA335"/>
  <c r="AA210"/>
  <c r="AA310"/>
  <c r="AA290"/>
  <c r="AA555"/>
  <c r="AA164"/>
  <c r="AA135"/>
  <c r="AA426"/>
  <c r="AA477"/>
  <c r="AA296"/>
  <c r="AA185"/>
  <c r="AA326"/>
  <c r="AA583"/>
  <c r="AA531"/>
  <c r="AA457"/>
  <c r="AA522"/>
  <c r="AA49"/>
  <c r="AA424"/>
  <c r="AA31"/>
  <c r="AA64"/>
  <c r="Q34"/>
  <c r="AA541"/>
  <c r="AA364"/>
  <c r="AA161"/>
  <c r="AA138"/>
  <c r="AA61"/>
  <c r="AA585"/>
  <c r="AA521"/>
  <c r="AA458"/>
  <c r="AA29"/>
  <c r="AA385"/>
  <c r="AA612"/>
  <c r="AA577"/>
  <c r="AA324"/>
  <c r="AA312"/>
  <c r="AA314"/>
  <c r="AA197"/>
  <c r="AA508"/>
  <c r="AA311"/>
  <c r="AA605"/>
  <c r="AA556"/>
  <c r="AA498"/>
  <c r="AA575"/>
  <c r="AA147"/>
  <c r="AA152"/>
  <c r="AA717"/>
  <c r="AA54"/>
  <c r="AA606"/>
  <c r="AA719"/>
  <c r="AA473"/>
  <c r="AA621"/>
  <c r="AA589"/>
  <c r="AA419"/>
  <c r="V34"/>
  <c r="AA503"/>
  <c r="AA14"/>
  <c r="AA99"/>
  <c r="AA223"/>
  <c r="AA657"/>
  <c r="AA704"/>
  <c r="AA204"/>
  <c r="AA624"/>
  <c r="AA723"/>
  <c r="AA143"/>
  <c r="AA211"/>
  <c r="W34"/>
  <c r="AA679"/>
  <c r="AA645"/>
  <c r="AA549"/>
  <c r="AA532"/>
  <c r="AA285"/>
  <c r="AA730"/>
  <c r="AA573"/>
  <c r="AA656"/>
  <c r="AA539"/>
  <c r="AA619"/>
  <c r="I34"/>
  <c r="AA480"/>
  <c r="AA614"/>
  <c r="AA358"/>
  <c r="AA655"/>
  <c r="AA682"/>
  <c r="AA292"/>
  <c r="AA440"/>
  <c r="AA260"/>
  <c r="AA587"/>
  <c r="AA623"/>
  <c r="AA483"/>
  <c r="AA26"/>
  <c r="AA625"/>
  <c r="AA128"/>
  <c r="AA705"/>
  <c r="W22" i="7" l="1"/>
  <c r="AA636" i="4"/>
  <c r="X47" i="7" s="1"/>
  <c r="AA637" i="4"/>
  <c r="X70" i="7" s="1"/>
  <c r="AA635" i="4"/>
  <c r="X24" i="7" s="1"/>
  <c r="AA488" i="4"/>
  <c r="X43" i="7" s="1"/>
  <c r="AA489" i="4"/>
  <c r="X66" i="7" s="1"/>
  <c r="AA487" i="4"/>
  <c r="X20" i="7" s="1"/>
  <c r="AA340" i="4"/>
  <c r="X39" i="7" s="1"/>
  <c r="AA339" i="4"/>
  <c r="X16" i="7" s="1"/>
  <c r="AA341" i="4"/>
  <c r="X62" i="7" s="1"/>
  <c r="AA193" i="4"/>
  <c r="X58" i="7" s="1"/>
  <c r="AA191" i="4"/>
  <c r="X12" i="7" s="1"/>
  <c r="AA192" i="4"/>
  <c r="X35" i="7" s="1"/>
  <c r="AA674" i="4"/>
  <c r="X71" i="7" s="1"/>
  <c r="AA673" i="4"/>
  <c r="X48" i="7" s="1"/>
  <c r="AA672" i="4"/>
  <c r="X25" i="7" s="1"/>
  <c r="AA525" i="4"/>
  <c r="X44" i="7" s="1"/>
  <c r="AA526" i="4"/>
  <c r="X67" i="7" s="1"/>
  <c r="AA524" i="4"/>
  <c r="X21" i="7" s="1"/>
  <c r="AA376" i="4"/>
  <c r="X17" i="7" s="1"/>
  <c r="AA378" i="4"/>
  <c r="X63" i="7" s="1"/>
  <c r="AA377" i="4"/>
  <c r="X40" i="7" s="1"/>
  <c r="AA155" i="4"/>
  <c r="X34" i="7" s="1"/>
  <c r="AA154" i="4"/>
  <c r="X11" i="7" s="1"/>
  <c r="AA156" i="4"/>
  <c r="X57" i="7" s="1"/>
  <c r="AA118" i="4"/>
  <c r="X33" i="7" s="1"/>
  <c r="AA117" i="4"/>
  <c r="X10" i="7" s="1"/>
  <c r="AA119" i="4"/>
  <c r="X56" i="7" s="1"/>
  <c r="AA709" i="4"/>
  <c r="X26" i="7" s="1"/>
  <c r="AA711" i="4"/>
  <c r="X72" i="7" s="1"/>
  <c r="AA710" i="4"/>
  <c r="X49" i="7" s="1"/>
  <c r="AA562" i="4"/>
  <c r="X45" i="7" s="1"/>
  <c r="AA563" i="4"/>
  <c r="X68" i="7" s="1"/>
  <c r="AA561" i="4"/>
  <c r="AA413"/>
  <c r="X18" i="7" s="1"/>
  <c r="AA415" i="4"/>
  <c r="X64" i="7" s="1"/>
  <c r="AA414" i="4"/>
  <c r="X41" i="7" s="1"/>
  <c r="AA265" i="4"/>
  <c r="X14" i="7" s="1"/>
  <c r="AA267" i="4"/>
  <c r="X60" i="7" s="1"/>
  <c r="AA266" i="4"/>
  <c r="X37" i="7" s="1"/>
  <c r="AA80" i="4"/>
  <c r="X9" i="7" s="1"/>
  <c r="AA82" i="4"/>
  <c r="X55" i="7" s="1"/>
  <c r="AA81" i="4"/>
  <c r="X32" i="7" s="1"/>
  <c r="AA746" i="4"/>
  <c r="X27" i="7" s="1"/>
  <c r="AA748" i="4"/>
  <c r="X73" i="7" s="1"/>
  <c r="AA747" i="4"/>
  <c r="X50" i="7" s="1"/>
  <c r="AA598" i="4"/>
  <c r="X23" i="7" s="1"/>
  <c r="AA600" i="4"/>
  <c r="X69" i="7" s="1"/>
  <c r="AA599" i="4"/>
  <c r="X46" i="7" s="1"/>
  <c r="AA451" i="4"/>
  <c r="X42" i="7" s="1"/>
  <c r="AA450" i="4"/>
  <c r="X19" i="7" s="1"/>
  <c r="AA452" i="4"/>
  <c r="X65" i="7" s="1"/>
  <c r="AA302" i="4"/>
  <c r="X15" i="7" s="1"/>
  <c r="AA304" i="4"/>
  <c r="X61" i="7" s="1"/>
  <c r="AA303" i="4"/>
  <c r="X38" i="7" s="1"/>
  <c r="AA230" i="4"/>
  <c r="X59" i="7" s="1"/>
  <c r="AA228" i="4"/>
  <c r="X13" i="7" s="1"/>
  <c r="AA229" i="4"/>
  <c r="X36" i="7" s="1"/>
  <c r="C36" i="4"/>
  <c r="B466" i="1"/>
  <c r="B730"/>
  <c r="B250"/>
  <c r="B82"/>
  <c r="B562"/>
  <c r="B586"/>
  <c r="B658"/>
  <c r="B610"/>
  <c r="B778"/>
  <c r="B274"/>
  <c r="B298"/>
  <c r="B130"/>
  <c r="B755"/>
  <c r="A59"/>
  <c r="B418"/>
  <c r="B107"/>
  <c r="B323"/>
  <c r="B490"/>
  <c r="B394"/>
  <c r="B154"/>
  <c r="B178"/>
  <c r="B227"/>
  <c r="B682"/>
  <c r="B538"/>
  <c r="B515"/>
  <c r="B370"/>
  <c r="B346"/>
  <c r="B706"/>
  <c r="B634"/>
  <c r="B59"/>
  <c r="B443"/>
  <c r="B202"/>
  <c r="AB597" i="4"/>
  <c r="AB227"/>
  <c r="AB560"/>
  <c r="AB745"/>
  <c r="AB412"/>
  <c r="AB264"/>
  <c r="AB486"/>
  <c r="AB190"/>
  <c r="AB153"/>
  <c r="AB116"/>
  <c r="AB79"/>
  <c r="AB375"/>
  <c r="AB708"/>
  <c r="AB301"/>
  <c r="AB634"/>
  <c r="AB449"/>
  <c r="AB671"/>
  <c r="AB338"/>
  <c r="AB523"/>
  <c r="AB593"/>
  <c r="AB425"/>
  <c r="AB633"/>
  <c r="T35"/>
  <c r="AB318"/>
  <c r="AB493"/>
  <c r="AB109"/>
  <c r="AB647"/>
  <c r="AB309"/>
  <c r="AB662"/>
  <c r="AB55"/>
  <c r="AB223"/>
  <c r="AB514"/>
  <c r="AB587"/>
  <c r="AB691"/>
  <c r="AB33"/>
  <c r="AB256"/>
  <c r="AB74"/>
  <c r="AB419"/>
  <c r="AB500"/>
  <c r="AB689"/>
  <c r="AB659"/>
  <c r="AB427"/>
  <c r="AB470"/>
  <c r="AB326"/>
  <c r="AB543"/>
  <c r="AB53"/>
  <c r="AB720"/>
  <c r="AB360"/>
  <c r="AB646"/>
  <c r="AB239"/>
  <c r="AB724"/>
  <c r="AB643"/>
  <c r="AB272"/>
  <c r="AB592"/>
  <c r="AB405"/>
  <c r="AB151"/>
  <c r="AB314"/>
  <c r="AB393"/>
  <c r="AB317"/>
  <c r="AB669"/>
  <c r="AB730"/>
  <c r="AB216"/>
  <c r="AB607"/>
  <c r="AB348"/>
  <c r="AB632"/>
  <c r="AB629"/>
  <c r="AB618"/>
  <c r="AB201"/>
  <c r="AB586"/>
  <c r="S35"/>
  <c r="AB460"/>
  <c r="AB150"/>
  <c r="AB668"/>
  <c r="AB240"/>
  <c r="AB726"/>
  <c r="AB215"/>
  <c r="AB578"/>
  <c r="AB149"/>
  <c r="AB132"/>
  <c r="AB292"/>
  <c r="AB494"/>
  <c r="AB432"/>
  <c r="AB384"/>
  <c r="AB612"/>
  <c r="AB335"/>
  <c r="AB620"/>
  <c r="AB145"/>
  <c r="AB128"/>
  <c r="AB188"/>
  <c r="AB91"/>
  <c r="AB682"/>
  <c r="AB56"/>
  <c r="AB590"/>
  <c r="AB186"/>
  <c r="AB542"/>
  <c r="AB163"/>
  <c r="AB108"/>
  <c r="AB516"/>
  <c r="AB657"/>
  <c r="AB50"/>
  <c r="AB700"/>
  <c r="AB625"/>
  <c r="AB572"/>
  <c r="AB663"/>
  <c r="AB567"/>
  <c r="AB71"/>
  <c r="AB123"/>
  <c r="AB436"/>
  <c r="AB642"/>
  <c r="AB324"/>
  <c r="AB654"/>
  <c r="AB467"/>
  <c r="AB180"/>
  <c r="AB187"/>
  <c r="AB721"/>
  <c r="AB532"/>
  <c r="AB473"/>
  <c r="AB57"/>
  <c r="AB165"/>
  <c r="AB391"/>
  <c r="AB138"/>
  <c r="AB517"/>
  <c r="AB399"/>
  <c r="AB649"/>
  <c r="AB739"/>
  <c r="AB388"/>
  <c r="AB77"/>
  <c r="AB434"/>
  <c r="AB678"/>
  <c r="AB90"/>
  <c r="AB551"/>
  <c r="AB521"/>
  <c r="AB312"/>
  <c r="AB69"/>
  <c r="AB332"/>
  <c r="AB52"/>
  <c r="AB197"/>
  <c r="AB664"/>
  <c r="AB219"/>
  <c r="AB295"/>
  <c r="AB105"/>
  <c r="AB410"/>
  <c r="AB352"/>
  <c r="AB645"/>
  <c r="AB611"/>
  <c r="AB273"/>
  <c r="AB66"/>
  <c r="AB181"/>
  <c r="AB75"/>
  <c r="AB274"/>
  <c r="AB687"/>
  <c r="R35"/>
  <c r="AB92"/>
  <c r="AB261"/>
  <c r="AB24"/>
  <c r="U35"/>
  <c r="AB471"/>
  <c r="AB554"/>
  <c r="AB441"/>
  <c r="AB727"/>
  <c r="AB734"/>
  <c r="AB697"/>
  <c r="AB502"/>
  <c r="AB372"/>
  <c r="AB276"/>
  <c r="AB202"/>
  <c r="AB382"/>
  <c r="AB701"/>
  <c r="AB298"/>
  <c r="AB259"/>
  <c r="AB534"/>
  <c r="AB503"/>
  <c r="AB422"/>
  <c r="AB29"/>
  <c r="AB333"/>
  <c r="AB694"/>
  <c r="J35"/>
  <c r="AB407"/>
  <c r="AB13"/>
  <c r="AB12"/>
  <c r="AB212"/>
  <c r="AB544"/>
  <c r="AB608"/>
  <c r="AB209"/>
  <c r="AB498"/>
  <c r="AB374"/>
  <c r="AB72"/>
  <c r="AB288"/>
  <c r="AB742"/>
  <c r="AB59"/>
  <c r="AB177"/>
  <c r="AB260"/>
  <c r="AB200"/>
  <c r="AB604"/>
  <c r="AB501"/>
  <c r="AB213"/>
  <c r="AB703"/>
  <c r="AB447"/>
  <c r="AB508"/>
  <c r="AB316"/>
  <c r="AB462"/>
  <c r="AB254"/>
  <c r="AB743"/>
  <c r="AB575"/>
  <c r="AB321"/>
  <c r="AB242"/>
  <c r="Q35"/>
  <c r="AB241"/>
  <c r="AB182"/>
  <c r="AB519"/>
  <c r="AB588"/>
  <c r="AB617"/>
  <c r="AB334"/>
  <c r="AB476"/>
  <c r="AB615"/>
  <c r="AB555"/>
  <c r="AB652"/>
  <c r="AB424"/>
  <c r="AB426"/>
  <c r="AB474"/>
  <c r="AB257"/>
  <c r="AB546"/>
  <c r="AB222"/>
  <c r="AB19"/>
  <c r="AB443"/>
  <c r="AB208"/>
  <c r="AB285"/>
  <c r="AB280"/>
  <c r="AB336"/>
  <c r="AB660"/>
  <c r="AB648"/>
  <c r="AB569"/>
  <c r="AB249"/>
  <c r="AB167"/>
  <c r="AB359"/>
  <c r="AB373"/>
  <c r="AB277"/>
  <c r="AB62"/>
  <c r="AB430"/>
  <c r="AB354"/>
  <c r="AB515"/>
  <c r="AB576"/>
  <c r="AB400"/>
  <c r="AB512"/>
  <c r="AB125"/>
  <c r="AB61"/>
  <c r="AB198"/>
  <c r="AB670"/>
  <c r="AB199"/>
  <c r="K35"/>
  <c r="AB406"/>
  <c r="AB100"/>
  <c r="AB484"/>
  <c r="AB396"/>
  <c r="AB328"/>
  <c r="AB395"/>
  <c r="AB319"/>
  <c r="AB522"/>
  <c r="AB323"/>
  <c r="AB96"/>
  <c r="AB235"/>
  <c r="AB113"/>
  <c r="AB548"/>
  <c r="AB679"/>
  <c r="AB666"/>
  <c r="AB172"/>
  <c r="AB722"/>
  <c r="AB725"/>
  <c r="AB278"/>
  <c r="AB499"/>
  <c r="AB21"/>
  <c r="AB558"/>
  <c r="AB583"/>
  <c r="AB252"/>
  <c r="AB87"/>
  <c r="AB732"/>
  <c r="AB545"/>
  <c r="AB606"/>
  <c r="AB76"/>
  <c r="AB251"/>
  <c r="AB609"/>
  <c r="AB581"/>
  <c r="AB573"/>
  <c r="AB610"/>
  <c r="AB539"/>
  <c r="AB67"/>
  <c r="AB483"/>
  <c r="AB63"/>
  <c r="AB683"/>
  <c r="AB705"/>
  <c r="AB411"/>
  <c r="AB704"/>
  <c r="AB369"/>
  <c r="AB130"/>
  <c r="AB535"/>
  <c r="AB681"/>
  <c r="AB731"/>
  <c r="AB718"/>
  <c r="AB356"/>
  <c r="AB738"/>
  <c r="AB403"/>
  <c r="AB291"/>
  <c r="AB337"/>
  <c r="AB247"/>
  <c r="AB661"/>
  <c r="AB458"/>
  <c r="AB211"/>
  <c r="AB115"/>
  <c r="AB385"/>
  <c r="AB530"/>
  <c r="AB308"/>
  <c r="AB349"/>
  <c r="AB299"/>
  <c r="AB284"/>
  <c r="AB402"/>
  <c r="AB258"/>
  <c r="AB692"/>
  <c r="AB421"/>
  <c r="AB325"/>
  <c r="AB330"/>
  <c r="AB20"/>
  <c r="P35"/>
  <c r="AB103"/>
  <c r="AB279"/>
  <c r="AB226"/>
  <c r="AB466"/>
  <c r="AB106"/>
  <c r="AB293"/>
  <c r="AB716"/>
  <c r="AB248"/>
  <c r="AB550"/>
  <c r="AB25"/>
  <c r="AB448"/>
  <c r="AB35"/>
  <c r="AB464"/>
  <c r="AB553"/>
  <c r="AB431"/>
  <c r="AB104"/>
  <c r="AB655"/>
  <c r="AB89"/>
  <c r="AB350"/>
  <c r="AB311"/>
  <c r="AB650"/>
  <c r="AB322"/>
  <c r="AB511"/>
  <c r="AB509"/>
  <c r="AB218"/>
  <c r="AB133"/>
  <c r="AB438"/>
  <c r="AB353"/>
  <c r="AB667"/>
  <c r="Y35"/>
  <c r="AB175"/>
  <c r="AB134"/>
  <c r="AB173"/>
  <c r="AB401"/>
  <c r="AB361"/>
  <c r="AB582"/>
  <c r="AB16"/>
  <c r="AB429"/>
  <c r="AB585"/>
  <c r="AB439"/>
  <c r="AB547"/>
  <c r="AB461"/>
  <c r="AB23"/>
  <c r="AB579"/>
  <c r="AB166"/>
  <c r="AB183"/>
  <c r="AB110"/>
  <c r="AB626"/>
  <c r="AB423"/>
  <c r="AB217"/>
  <c r="AB693"/>
  <c r="O35"/>
  <c r="AB169"/>
  <c r="L35"/>
  <c r="AB513"/>
  <c r="AB365"/>
  <c r="AB390"/>
  <c r="AB520"/>
  <c r="AB32"/>
  <c r="AB723"/>
  <c r="AB224"/>
  <c r="AB684"/>
  <c r="AB179"/>
  <c r="AB65"/>
  <c r="AB387"/>
  <c r="AB589"/>
  <c r="AB367"/>
  <c r="AB398"/>
  <c r="AB444"/>
  <c r="AB680"/>
  <c r="AB51"/>
  <c r="AB651"/>
  <c r="AB297"/>
  <c r="AB15"/>
  <c r="AB238"/>
  <c r="AB717"/>
  <c r="AB327"/>
  <c r="AB574"/>
  <c r="AB495"/>
  <c r="AB220"/>
  <c r="AB170"/>
  <c r="AB136"/>
  <c r="AB627"/>
  <c r="AB88"/>
  <c r="AB468"/>
  <c r="AB253"/>
  <c r="AB445"/>
  <c r="AB68"/>
  <c r="AB386"/>
  <c r="AB616"/>
  <c r="AB351"/>
  <c r="I35"/>
  <c r="AB101"/>
  <c r="AB397"/>
  <c r="AB556"/>
  <c r="AB137"/>
  <c r="AB695"/>
  <c r="AB685"/>
  <c r="AB289"/>
  <c r="AB26"/>
  <c r="G35"/>
  <c r="AB506"/>
  <c r="AB296"/>
  <c r="AB737"/>
  <c r="AB345"/>
  <c r="AB496"/>
  <c r="AB27"/>
  <c r="AB131"/>
  <c r="AB168"/>
  <c r="AB357"/>
  <c r="AB538"/>
  <c r="AB557"/>
  <c r="AB34"/>
  <c r="AB94"/>
  <c r="AB435"/>
  <c r="AB559"/>
  <c r="AB690"/>
  <c r="AB160"/>
  <c r="AB477"/>
  <c r="AB433"/>
  <c r="AB733"/>
  <c r="AB507"/>
  <c r="AB98"/>
  <c r="AB510"/>
  <c r="AB368"/>
  <c r="F35"/>
  <c r="AB481"/>
  <c r="AB408"/>
  <c r="AB696"/>
  <c r="AB148"/>
  <c r="AB475"/>
  <c r="AB580"/>
  <c r="AB140"/>
  <c r="AB124"/>
  <c r="AB214"/>
  <c r="AB688"/>
  <c r="AB518"/>
  <c r="AB141"/>
  <c r="AB236"/>
  <c r="AB619"/>
  <c r="AB552"/>
  <c r="AB329"/>
  <c r="AB22"/>
  <c r="AB30"/>
  <c r="AB14"/>
  <c r="AB392"/>
  <c r="AB347"/>
  <c r="AB479"/>
  <c r="AB102"/>
  <c r="AB127"/>
  <c r="AA35"/>
  <c r="AB17"/>
  <c r="AB735"/>
  <c r="AB73"/>
  <c r="AB161"/>
  <c r="AB729"/>
  <c r="AB204"/>
  <c r="AB86"/>
  <c r="AB58"/>
  <c r="AB665"/>
  <c r="AB210"/>
  <c r="AB164"/>
  <c r="AB18"/>
  <c r="AB370"/>
  <c r="AB480"/>
  <c r="AB630"/>
  <c r="AB456"/>
  <c r="AB457"/>
  <c r="AB146"/>
  <c r="AB707"/>
  <c r="AB605"/>
  <c r="AB570"/>
  <c r="AB383"/>
  <c r="AB472"/>
  <c r="AB596"/>
  <c r="AB185"/>
  <c r="AB244"/>
  <c r="AB497"/>
  <c r="AB111"/>
  <c r="AB537"/>
  <c r="AB715"/>
  <c r="AB152"/>
  <c r="AB364"/>
  <c r="AB275"/>
  <c r="AB549"/>
  <c r="AB174"/>
  <c r="AB706"/>
  <c r="AB463"/>
  <c r="AB221"/>
  <c r="AB482"/>
  <c r="AB628"/>
  <c r="AB281"/>
  <c r="AB313"/>
  <c r="V35"/>
  <c r="AB144"/>
  <c r="AB728"/>
  <c r="AB234"/>
  <c r="AB577"/>
  <c r="AB207"/>
  <c r="AB331"/>
  <c r="AB699"/>
  <c r="AB358"/>
  <c r="AB129"/>
  <c r="AB287"/>
  <c r="AB315"/>
  <c r="AB362"/>
  <c r="N35"/>
  <c r="AB656"/>
  <c r="AB531"/>
  <c r="AB591"/>
  <c r="AB243"/>
  <c r="AB255"/>
  <c r="AB262"/>
  <c r="AB363"/>
  <c r="AB613"/>
  <c r="AB143"/>
  <c r="AB540"/>
  <c r="AB126"/>
  <c r="AB142"/>
  <c r="AB740"/>
  <c r="AB644"/>
  <c r="AB346"/>
  <c r="AB282"/>
  <c r="AB465"/>
  <c r="AB744"/>
  <c r="AB366"/>
  <c r="H35"/>
  <c r="AB184"/>
  <c r="AB70"/>
  <c r="AB719"/>
  <c r="AB641"/>
  <c r="AB702"/>
  <c r="AB442"/>
  <c r="AB504"/>
  <c r="AB245"/>
  <c r="AB271"/>
  <c r="AB225"/>
  <c r="AB698"/>
  <c r="AB139"/>
  <c r="AB31"/>
  <c r="AB409"/>
  <c r="E35"/>
  <c r="AB741"/>
  <c r="AB541"/>
  <c r="AB568"/>
  <c r="AB389"/>
  <c r="AB114"/>
  <c r="AB286"/>
  <c r="AB310"/>
  <c r="AB614"/>
  <c r="AB478"/>
  <c r="AB178"/>
  <c r="AB203"/>
  <c r="AB736"/>
  <c r="AB653"/>
  <c r="AB54"/>
  <c r="AB171"/>
  <c r="AB658"/>
  <c r="AB371"/>
  <c r="AB162"/>
  <c r="AB176"/>
  <c r="AB394"/>
  <c r="AB420"/>
  <c r="AB135"/>
  <c r="AB686"/>
  <c r="AB440"/>
  <c r="AB28"/>
  <c r="AB459"/>
  <c r="AB112"/>
  <c r="AB64"/>
  <c r="AB428"/>
  <c r="X35"/>
  <c r="AB97"/>
  <c r="AB246"/>
  <c r="AB205"/>
  <c r="AB237"/>
  <c r="AB437"/>
  <c r="AB621"/>
  <c r="AB294"/>
  <c r="AB595"/>
  <c r="AB60"/>
  <c r="AB206"/>
  <c r="AB290"/>
  <c r="AB189"/>
  <c r="M35"/>
  <c r="AB446"/>
  <c r="AB263"/>
  <c r="AB107"/>
  <c r="AB505"/>
  <c r="AB623"/>
  <c r="AB622"/>
  <c r="AB78"/>
  <c r="AB320"/>
  <c r="AB584"/>
  <c r="W35"/>
  <c r="AB99"/>
  <c r="AB485"/>
  <c r="AB624"/>
  <c r="AB95"/>
  <c r="AB594"/>
  <c r="AB404"/>
  <c r="AB533"/>
  <c r="AB283"/>
  <c r="AB631"/>
  <c r="AB536"/>
  <c r="AB49"/>
  <c r="Z35"/>
  <c r="AB93"/>
  <c r="AB300"/>
  <c r="AB250"/>
  <c r="AB147"/>
  <c r="AB571"/>
  <c r="AB355"/>
  <c r="AB469"/>
  <c r="X22" i="7" l="1"/>
  <c r="AD77" i="4"/>
  <c r="C36" i="6" s="1"/>
  <c r="AE77" i="4"/>
  <c r="C72" i="6" s="1"/>
  <c r="AF77" i="4"/>
  <c r="C108" i="6" s="1"/>
  <c r="AE114" i="4"/>
  <c r="D72" i="6" s="1"/>
  <c r="AF114" i="4"/>
  <c r="D108" i="6" s="1"/>
  <c r="AD114" i="4"/>
  <c r="D36" i="6" s="1"/>
  <c r="AD113" i="4"/>
  <c r="D35" i="6" s="1"/>
  <c r="AF113" i="4"/>
  <c r="D107" i="6" s="1"/>
  <c r="AE113" i="4"/>
  <c r="D71" i="6" s="1"/>
  <c r="AE151" i="4"/>
  <c r="E72" i="6" s="1"/>
  <c r="AF151" i="4"/>
  <c r="E108" i="6" s="1"/>
  <c r="AD151" i="4"/>
  <c r="E36" i="6" s="1"/>
  <c r="AF150" i="4"/>
  <c r="E107" i="6" s="1"/>
  <c r="AE150" i="4"/>
  <c r="E71" i="6" s="1"/>
  <c r="AD150" i="4"/>
  <c r="E35" i="6" s="1"/>
  <c r="AF188" i="4"/>
  <c r="F108" i="6" s="1"/>
  <c r="AD188" i="4"/>
  <c r="F36" i="6" s="1"/>
  <c r="AE188" i="4"/>
  <c r="F72" i="6" s="1"/>
  <c r="AE148" i="4"/>
  <c r="E69" i="6" s="1"/>
  <c r="AF148" i="4"/>
  <c r="E105" i="6" s="1"/>
  <c r="AD148" i="4"/>
  <c r="E33" i="6" s="1"/>
  <c r="AE69" i="4"/>
  <c r="C64" i="6" s="1"/>
  <c r="AF69" i="4"/>
  <c r="C100" i="6" s="1"/>
  <c r="AD69" i="4"/>
  <c r="C28" i="6" s="1"/>
  <c r="AD225" i="4"/>
  <c r="G36" i="6" s="1"/>
  <c r="AE225" i="4"/>
  <c r="G72" i="6" s="1"/>
  <c r="AF225" i="4"/>
  <c r="G108" i="6" s="1"/>
  <c r="AE146" i="4"/>
  <c r="E67" i="6" s="1"/>
  <c r="AF146" i="4"/>
  <c r="E103" i="6" s="1"/>
  <c r="AD146" i="4"/>
  <c r="E31" i="6" s="1"/>
  <c r="AF67" i="4"/>
  <c r="C98" i="6" s="1"/>
  <c r="AD67" i="4"/>
  <c r="C26" i="6" s="1"/>
  <c r="AE67" i="4"/>
  <c r="C62" i="6" s="1"/>
  <c r="AD223" i="4"/>
  <c r="G34" i="6" s="1"/>
  <c r="AE223" i="4"/>
  <c r="G70" i="6" s="1"/>
  <c r="AF223" i="4"/>
  <c r="G106" i="6" s="1"/>
  <c r="AE105" i="4"/>
  <c r="D63" i="6" s="1"/>
  <c r="AD105" i="4"/>
  <c r="D27" i="6" s="1"/>
  <c r="AF105" i="4"/>
  <c r="D99" i="6" s="1"/>
  <c r="AD261" i="4"/>
  <c r="H35" i="6" s="1"/>
  <c r="AF261" i="4"/>
  <c r="H107" i="6" s="1"/>
  <c r="AE261" i="4"/>
  <c r="H71" i="6" s="1"/>
  <c r="AE143" i="4"/>
  <c r="E64" i="6" s="1"/>
  <c r="AF143" i="4"/>
  <c r="E100" i="6" s="1"/>
  <c r="AD143" i="4"/>
  <c r="E28" i="6" s="1"/>
  <c r="AE299" i="4"/>
  <c r="I72" i="6" s="1"/>
  <c r="AF299" i="4"/>
  <c r="I108" i="6" s="1"/>
  <c r="AD299" i="4"/>
  <c r="I36" i="6" s="1"/>
  <c r="AD142" i="4"/>
  <c r="E27" i="6" s="1"/>
  <c r="AE142" i="4"/>
  <c r="E63" i="6" s="1"/>
  <c r="AF142" i="4"/>
  <c r="E99" i="6" s="1"/>
  <c r="AE298" i="4"/>
  <c r="I71" i="6" s="1"/>
  <c r="AD298" i="4"/>
  <c r="I35" i="6" s="1"/>
  <c r="AF298" i="4"/>
  <c r="I107" i="6" s="1"/>
  <c r="AD180" i="4"/>
  <c r="F28" i="6" s="1"/>
  <c r="AF180" i="4"/>
  <c r="F100" i="6" s="1"/>
  <c r="AE180" i="4"/>
  <c r="F64" i="6" s="1"/>
  <c r="AD336" i="4"/>
  <c r="J36" i="6" s="1"/>
  <c r="AF336" i="4"/>
  <c r="J108" i="6" s="1"/>
  <c r="AE336" i="4"/>
  <c r="J72" i="6" s="1"/>
  <c r="AE140" i="4"/>
  <c r="E61" i="6" s="1"/>
  <c r="AF140" i="4"/>
  <c r="E97" i="6" s="1"/>
  <c r="AD140" i="4"/>
  <c r="E25" i="6" s="1"/>
  <c r="AD296" i="4"/>
  <c r="I33" i="6" s="1"/>
  <c r="AE296" i="4"/>
  <c r="I69" i="6" s="1"/>
  <c r="AF296" i="4"/>
  <c r="I105" i="6" s="1"/>
  <c r="AF100" i="4"/>
  <c r="D94" i="6" s="1"/>
  <c r="AD100" i="4"/>
  <c r="D22" i="6" s="1"/>
  <c r="AE100" i="4"/>
  <c r="D58" i="6" s="1"/>
  <c r="AE256" i="4"/>
  <c r="H66" i="6" s="1"/>
  <c r="AF256" i="4"/>
  <c r="H102" i="6" s="1"/>
  <c r="AD256" i="4"/>
  <c r="H30" i="6" s="1"/>
  <c r="AD375" i="4"/>
  <c r="K38" i="6" s="1"/>
  <c r="AE375" i="4"/>
  <c r="K74" i="6" s="1"/>
  <c r="AF375" i="4"/>
  <c r="K110" i="6" s="1"/>
  <c r="AE138" i="4"/>
  <c r="E59" i="6" s="1"/>
  <c r="AD138" i="4"/>
  <c r="E23" i="6" s="1"/>
  <c r="AF138" i="4"/>
  <c r="E95" i="6" s="1"/>
  <c r="AE294" i="4"/>
  <c r="I67" i="6" s="1"/>
  <c r="AF294" i="4"/>
  <c r="I103" i="6" s="1"/>
  <c r="AD294" i="4"/>
  <c r="I31" i="6" s="1"/>
  <c r="AF59" i="4"/>
  <c r="C90" i="6" s="1"/>
  <c r="AD59" i="4"/>
  <c r="C18" i="6" s="1"/>
  <c r="AE59" i="4"/>
  <c r="C54" i="6" s="1"/>
  <c r="AF215" i="4"/>
  <c r="G98" i="6" s="1"/>
  <c r="AE215" i="4"/>
  <c r="G62" i="6" s="1"/>
  <c r="AD215" i="4"/>
  <c r="G26" i="6" s="1"/>
  <c r="AE371" i="4"/>
  <c r="K70" i="6" s="1"/>
  <c r="AD371" i="4"/>
  <c r="K34" i="6" s="1"/>
  <c r="AF371" i="4"/>
  <c r="K106" i="6" s="1"/>
  <c r="AD97" i="4"/>
  <c r="D19" i="6" s="1"/>
  <c r="AE97" i="4"/>
  <c r="D55" i="6" s="1"/>
  <c r="AF97" i="4"/>
  <c r="D91" i="6" s="1"/>
  <c r="AF253" i="4"/>
  <c r="H99" i="6" s="1"/>
  <c r="AD253" i="4"/>
  <c r="H27" i="6" s="1"/>
  <c r="AE253" i="4"/>
  <c r="H63" i="6" s="1"/>
  <c r="AD409" i="4"/>
  <c r="L35" i="6" s="1"/>
  <c r="AF409" i="4"/>
  <c r="L107" i="6" s="1"/>
  <c r="AE409" i="4"/>
  <c r="L71" i="6" s="1"/>
  <c r="AD135" i="4"/>
  <c r="E20" i="6" s="1"/>
  <c r="AF135" i="4"/>
  <c r="E92" i="6" s="1"/>
  <c r="AE135" i="4"/>
  <c r="E56" i="6" s="1"/>
  <c r="AE291" i="4"/>
  <c r="I64" i="6" s="1"/>
  <c r="AF291" i="4"/>
  <c r="I100" i="6" s="1"/>
  <c r="AD291" i="4"/>
  <c r="I28" i="6" s="1"/>
  <c r="AD447" i="4"/>
  <c r="M36" i="6" s="1"/>
  <c r="AE447" i="4"/>
  <c r="M72" i="6" s="1"/>
  <c r="AF447" i="4"/>
  <c r="M108" i="6" s="1"/>
  <c r="AF173" i="4"/>
  <c r="F93" i="6" s="1"/>
  <c r="AD173" i="4"/>
  <c r="F21" i="6" s="1"/>
  <c r="AE173" i="4"/>
  <c r="F57" i="6" s="1"/>
  <c r="AF329" i="4"/>
  <c r="J101" i="6" s="1"/>
  <c r="AE329" i="4"/>
  <c r="J65" i="6" s="1"/>
  <c r="AD329" i="4"/>
  <c r="J29" i="6" s="1"/>
  <c r="AB748" i="4"/>
  <c r="AB746"/>
  <c r="AB747"/>
  <c r="AD715"/>
  <c r="AF715"/>
  <c r="AE715"/>
  <c r="AB598"/>
  <c r="AB599"/>
  <c r="AB600"/>
  <c r="AF567"/>
  <c r="AD567"/>
  <c r="AE567"/>
  <c r="AB451"/>
  <c r="AB450"/>
  <c r="AB452"/>
  <c r="AE419"/>
  <c r="AD419"/>
  <c r="AF419"/>
  <c r="AD716"/>
  <c r="U9" i="6" s="1"/>
  <c r="AF716" i="4"/>
  <c r="U81" i="6" s="1"/>
  <c r="AE716" i="4"/>
  <c r="U45" i="6" s="1"/>
  <c r="AF719" i="4"/>
  <c r="U84" i="6" s="1"/>
  <c r="AD719" i="4"/>
  <c r="U12" i="6" s="1"/>
  <c r="AE719" i="4"/>
  <c r="U48" i="6" s="1"/>
  <c r="AD642" i="4"/>
  <c r="S9" i="6" s="1"/>
  <c r="AF642" i="4"/>
  <c r="S81" i="6" s="1"/>
  <c r="AE642" i="4"/>
  <c r="S45" i="6" s="1"/>
  <c r="AD722" i="4"/>
  <c r="U15" i="6" s="1"/>
  <c r="AF722" i="4"/>
  <c r="U87" i="6" s="1"/>
  <c r="AE722" i="4"/>
  <c r="U51" i="6" s="1"/>
  <c r="AE723" i="4"/>
  <c r="U52" i="6" s="1"/>
  <c r="AD723" i="4"/>
  <c r="U16" i="6" s="1"/>
  <c r="AF723" i="4"/>
  <c r="U88" i="6" s="1"/>
  <c r="AE724" i="4"/>
  <c r="U53" i="6" s="1"/>
  <c r="AF724" i="4"/>
  <c r="U89" i="6" s="1"/>
  <c r="AD724" i="4"/>
  <c r="U17" i="6" s="1"/>
  <c r="AF568" i="4"/>
  <c r="Q81" i="6" s="1"/>
  <c r="AE568" i="4"/>
  <c r="Q45" i="6" s="1"/>
  <c r="AD568" i="4"/>
  <c r="Q9" i="6" s="1"/>
  <c r="AE608" i="4"/>
  <c r="R48" i="6" s="1"/>
  <c r="AD608" i="4"/>
  <c r="R12" i="6" s="1"/>
  <c r="AF608" i="4"/>
  <c r="R84" i="6" s="1"/>
  <c r="AD648" i="4"/>
  <c r="S15" i="6" s="1"/>
  <c r="AF648" i="4"/>
  <c r="S87" i="6" s="1"/>
  <c r="AE648" i="4"/>
  <c r="S51" i="6" s="1"/>
  <c r="AF727" i="4"/>
  <c r="U92" i="6" s="1"/>
  <c r="AD727" i="4"/>
  <c r="U20" i="6" s="1"/>
  <c r="AE727" i="4"/>
  <c r="U56" i="6" s="1"/>
  <c r="AE571" i="4"/>
  <c r="Q48" i="6" s="1"/>
  <c r="AF571" i="4"/>
  <c r="Q84" i="6" s="1"/>
  <c r="AD571" i="4"/>
  <c r="Q12" i="6" s="1"/>
  <c r="AE650" i="4"/>
  <c r="S53" i="6" s="1"/>
  <c r="AD650" i="4"/>
  <c r="S17" i="6" s="1"/>
  <c r="AF650" i="4"/>
  <c r="S89" i="6" s="1"/>
  <c r="AE494" i="4"/>
  <c r="O45" i="6" s="1"/>
  <c r="AD494" i="4"/>
  <c r="O9" i="6" s="1"/>
  <c r="AF494" i="4"/>
  <c r="O81" i="6" s="1"/>
  <c r="AD612" i="4"/>
  <c r="R16" i="6" s="1"/>
  <c r="AF612" i="4"/>
  <c r="R88" i="6" s="1"/>
  <c r="AE612" i="4"/>
  <c r="R52" i="6" s="1"/>
  <c r="AE730" i="4"/>
  <c r="U59" i="6" s="1"/>
  <c r="AF730" i="4"/>
  <c r="U95" i="6" s="1"/>
  <c r="AD730" i="4"/>
  <c r="U23" i="6" s="1"/>
  <c r="AF574" i="4"/>
  <c r="Q87" i="6" s="1"/>
  <c r="AE574" i="4"/>
  <c r="Q51" i="6" s="1"/>
  <c r="AD574" i="4"/>
  <c r="Q15" i="6" s="1"/>
  <c r="AE731" i="4"/>
  <c r="U60" i="6" s="1"/>
  <c r="AF731" i="4"/>
  <c r="U96" i="6" s="1"/>
  <c r="AD731" i="4"/>
  <c r="U24" i="6" s="1"/>
  <c r="AF575" i="4"/>
  <c r="Q88" i="6" s="1"/>
  <c r="AD575" i="4"/>
  <c r="Q16" i="6" s="1"/>
  <c r="AE575" i="4"/>
  <c r="Q52" i="6" s="1"/>
  <c r="AF732" i="4"/>
  <c r="U97" i="6" s="1"/>
  <c r="AE732" i="4"/>
  <c r="U61" i="6" s="1"/>
  <c r="AD732" i="4"/>
  <c r="U25" i="6" s="1"/>
  <c r="AF576" i="4"/>
  <c r="Q89" i="6" s="1"/>
  <c r="AD576" i="4"/>
  <c r="Q17" i="6" s="1"/>
  <c r="AE576" i="4"/>
  <c r="Q53" i="6" s="1"/>
  <c r="AD420" i="4"/>
  <c r="M9" i="6" s="1"/>
  <c r="AE420" i="4"/>
  <c r="M45" i="6" s="1"/>
  <c r="AF420" i="4"/>
  <c r="M81" i="6" s="1"/>
  <c r="AD616" i="4"/>
  <c r="R20" i="6" s="1"/>
  <c r="AF616" i="4"/>
  <c r="R92" i="6" s="1"/>
  <c r="AE616" i="4"/>
  <c r="R56" i="6" s="1"/>
  <c r="AE460" i="4"/>
  <c r="N48" i="6" s="1"/>
  <c r="AD460" i="4"/>
  <c r="N12" i="6" s="1"/>
  <c r="AF460" i="4"/>
  <c r="N84" i="6" s="1"/>
  <c r="AF656" i="4"/>
  <c r="S95" i="6" s="1"/>
  <c r="AE656" i="4"/>
  <c r="S59" i="6" s="1"/>
  <c r="AD656" i="4"/>
  <c r="S23" i="6" s="1"/>
  <c r="AE500" i="4"/>
  <c r="O51" i="6" s="1"/>
  <c r="AF500" i="4"/>
  <c r="O87" i="6" s="1"/>
  <c r="AD500" i="4"/>
  <c r="O15" i="6" s="1"/>
  <c r="AD735" i="4"/>
  <c r="U28" i="6" s="1"/>
  <c r="AF735" i="4"/>
  <c r="U100" i="6" s="1"/>
  <c r="AE735" i="4"/>
  <c r="U64" i="6" s="1"/>
  <c r="AE579" i="4"/>
  <c r="Q56" i="6" s="1"/>
  <c r="AD579" i="4"/>
  <c r="Q20" i="6" s="1"/>
  <c r="AF579" i="4"/>
  <c r="Q92" i="6" s="1"/>
  <c r="AE423" i="4"/>
  <c r="M48" i="6" s="1"/>
  <c r="AD423" i="4"/>
  <c r="M12" i="6" s="1"/>
  <c r="AF423" i="4"/>
  <c r="M84" i="6" s="1"/>
  <c r="AF658" i="4"/>
  <c r="S97" i="6" s="1"/>
  <c r="AE658" i="4"/>
  <c r="S61" i="6" s="1"/>
  <c r="AD658" i="4"/>
  <c r="S25" i="6" s="1"/>
  <c r="AD502" i="4"/>
  <c r="O17" i="6" s="1"/>
  <c r="AE502" i="4"/>
  <c r="O53" i="6" s="1"/>
  <c r="AF502" i="4"/>
  <c r="O89" i="6" s="1"/>
  <c r="AF346" i="4"/>
  <c r="K81" i="6" s="1"/>
  <c r="AD346" i="4"/>
  <c r="K9" i="6" s="1"/>
  <c r="AE346" i="4"/>
  <c r="K45" i="6" s="1"/>
  <c r="AF620" i="4"/>
  <c r="R96" i="6" s="1"/>
  <c r="AE620" i="4"/>
  <c r="R60" i="6" s="1"/>
  <c r="AD620" i="4"/>
  <c r="R24" i="6" s="1"/>
  <c r="AF464" i="4"/>
  <c r="N88" i="6" s="1"/>
  <c r="AE464" i="4"/>
  <c r="N52" i="6" s="1"/>
  <c r="AD464" i="4"/>
  <c r="N16" i="6" s="1"/>
  <c r="AE738" i="4"/>
  <c r="U67" i="6" s="1"/>
  <c r="AD738" i="4"/>
  <c r="U31" i="6" s="1"/>
  <c r="AF738" i="4"/>
  <c r="U103" i="6" s="1"/>
  <c r="AF582" i="4"/>
  <c r="Q95" i="6" s="1"/>
  <c r="AE582" i="4"/>
  <c r="Q59" i="6" s="1"/>
  <c r="AD582" i="4"/>
  <c r="Q23" i="6" s="1"/>
  <c r="AE426" i="4"/>
  <c r="M51" i="6" s="1"/>
  <c r="AD426" i="4"/>
  <c r="M15" i="6" s="1"/>
  <c r="AF426" i="4"/>
  <c r="M87" i="6" s="1"/>
  <c r="AE739" i="4"/>
  <c r="U68" i="6" s="1"/>
  <c r="AF739" i="4"/>
  <c r="U104" i="6" s="1"/>
  <c r="AD739" i="4"/>
  <c r="U32" i="6" s="1"/>
  <c r="AF583" i="4"/>
  <c r="Q96" i="6" s="1"/>
  <c r="AE583" i="4"/>
  <c r="Q60" i="6" s="1"/>
  <c r="AD583" i="4"/>
  <c r="Q24" i="6" s="1"/>
  <c r="AF427" i="4"/>
  <c r="M88" i="6" s="1"/>
  <c r="AD427" i="4"/>
  <c r="M16" i="6" s="1"/>
  <c r="AE427" i="4"/>
  <c r="M52" i="6" s="1"/>
  <c r="AD740" i="4"/>
  <c r="U33" i="6" s="1"/>
  <c r="AE740" i="4"/>
  <c r="U69" i="6" s="1"/>
  <c r="AF740" i="4"/>
  <c r="U105" i="6" s="1"/>
  <c r="AD584" i="4"/>
  <c r="Q25" i="6" s="1"/>
  <c r="AF584" i="4"/>
  <c r="Q97" i="6" s="1"/>
  <c r="AE584" i="4"/>
  <c r="Q61" i="6" s="1"/>
  <c r="AE428" i="4"/>
  <c r="M53" i="6" s="1"/>
  <c r="AF428" i="4"/>
  <c r="M89" i="6" s="1"/>
  <c r="AD428" i="4"/>
  <c r="M17" i="6" s="1"/>
  <c r="AD272" i="4"/>
  <c r="I9" i="6" s="1"/>
  <c r="AE272" i="4"/>
  <c r="I45" i="6" s="1"/>
  <c r="AF272" i="4"/>
  <c r="I81" i="6" s="1"/>
  <c r="AD624" i="4"/>
  <c r="R28" i="6" s="1"/>
  <c r="AE624" i="4"/>
  <c r="R64" i="6" s="1"/>
  <c r="AF624" i="4"/>
  <c r="R100" i="6" s="1"/>
  <c r="AD468" i="4"/>
  <c r="N20" i="6" s="1"/>
  <c r="AF468" i="4"/>
  <c r="N92" i="6" s="1"/>
  <c r="AE468" i="4"/>
  <c r="N56" i="6" s="1"/>
  <c r="AF312" i="4"/>
  <c r="J84" i="6" s="1"/>
  <c r="AE312" i="4"/>
  <c r="J48" i="6" s="1"/>
  <c r="AD312" i="4"/>
  <c r="J12" i="6" s="1"/>
  <c r="AD664" i="4"/>
  <c r="S31" i="6" s="1"/>
  <c r="AF664" i="4"/>
  <c r="S103" i="6" s="1"/>
  <c r="AE664" i="4"/>
  <c r="S67" i="6" s="1"/>
  <c r="AE508" i="4"/>
  <c r="O59" i="6" s="1"/>
  <c r="AF508" i="4"/>
  <c r="O95" i="6" s="1"/>
  <c r="AD508" i="4"/>
  <c r="O23" i="6" s="1"/>
  <c r="AF352" i="4"/>
  <c r="K87" i="6" s="1"/>
  <c r="AD352" i="4"/>
  <c r="K15" i="6" s="1"/>
  <c r="AE352" i="4"/>
  <c r="K51" i="6" s="1"/>
  <c r="AB304" i="4"/>
  <c r="AB303"/>
  <c r="AB302"/>
  <c r="AE271"/>
  <c r="AF271"/>
  <c r="AD271"/>
  <c r="AF743"/>
  <c r="U108" i="6" s="1"/>
  <c r="AE743" i="4"/>
  <c r="U72" i="6" s="1"/>
  <c r="AD743" i="4"/>
  <c r="U36" i="6" s="1"/>
  <c r="AF587" i="4"/>
  <c r="Q100" i="6" s="1"/>
  <c r="AE587" i="4"/>
  <c r="Q64" i="6" s="1"/>
  <c r="AD587" i="4"/>
  <c r="Q28" i="6" s="1"/>
  <c r="AF431" i="4"/>
  <c r="M92" i="6" s="1"/>
  <c r="AE431" i="4"/>
  <c r="M56" i="6" s="1"/>
  <c r="AD431" i="4"/>
  <c r="M20" i="6" s="1"/>
  <c r="AE275" i="4"/>
  <c r="I48" i="6" s="1"/>
  <c r="AF275" i="4"/>
  <c r="I84" i="6" s="1"/>
  <c r="AD275" i="4"/>
  <c r="I12" i="6" s="1"/>
  <c r="AF627" i="4"/>
  <c r="R103" i="6" s="1"/>
  <c r="AE627" i="4"/>
  <c r="R67" i="6" s="1"/>
  <c r="AD627" i="4"/>
  <c r="R31" i="6" s="1"/>
  <c r="AD471" i="4"/>
  <c r="N23" i="6" s="1"/>
  <c r="AF471" i="4"/>
  <c r="N95" i="6" s="1"/>
  <c r="AE471" i="4"/>
  <c r="N59" i="6" s="1"/>
  <c r="AE315" i="4"/>
  <c r="J51" i="6" s="1"/>
  <c r="AF315" i="4"/>
  <c r="J87" i="6" s="1"/>
  <c r="AD315" i="4"/>
  <c r="J15" i="6" s="1"/>
  <c r="AF706" i="4"/>
  <c r="T108" i="6" s="1"/>
  <c r="AE706" i="4"/>
  <c r="T72" i="6" s="1"/>
  <c r="AD706" i="4"/>
  <c r="T36" i="6" s="1"/>
  <c r="AD550" i="4"/>
  <c r="P28" i="6" s="1"/>
  <c r="AF550" i="4"/>
  <c r="P100" i="6" s="1"/>
  <c r="AE550" i="4"/>
  <c r="P64" i="6" s="1"/>
  <c r="AD394" i="4"/>
  <c r="L20" i="6" s="1"/>
  <c r="AE394" i="4"/>
  <c r="L56" i="6" s="1"/>
  <c r="AF394" i="4"/>
  <c r="L92" i="6" s="1"/>
  <c r="AD238" i="4"/>
  <c r="H12" i="6" s="1"/>
  <c r="AE238" i="4"/>
  <c r="H48" i="6" s="1"/>
  <c r="AF238" i="4"/>
  <c r="H84" i="6" s="1"/>
  <c r="AF590" i="4"/>
  <c r="Q103" i="6" s="1"/>
  <c r="AE590" i="4"/>
  <c r="Q67" i="6" s="1"/>
  <c r="AD590" i="4"/>
  <c r="Q31" i="6" s="1"/>
  <c r="AD434" i="4"/>
  <c r="M23" i="6" s="1"/>
  <c r="AF434" i="4"/>
  <c r="M95" i="6" s="1"/>
  <c r="AE434" i="4"/>
  <c r="M59" i="6" s="1"/>
  <c r="AF278" i="4"/>
  <c r="I87" i="6" s="1"/>
  <c r="AE278" i="4"/>
  <c r="I51" i="6" s="1"/>
  <c r="AD278" i="4"/>
  <c r="I15" i="6" s="1"/>
  <c r="AD669" i="4"/>
  <c r="S36" i="6" s="1"/>
  <c r="AF669" i="4"/>
  <c r="S108" i="6" s="1"/>
  <c r="AE669" i="4"/>
  <c r="S72" i="6" s="1"/>
  <c r="AE513" i="4"/>
  <c r="O64" i="6" s="1"/>
  <c r="AD513" i="4"/>
  <c r="O28" i="6" s="1"/>
  <c r="AF513" i="4"/>
  <c r="O100" i="6" s="1"/>
  <c r="AD357" i="4"/>
  <c r="K20" i="6" s="1"/>
  <c r="AE357" i="4"/>
  <c r="K56" i="6" s="1"/>
  <c r="AF357" i="4"/>
  <c r="K92" i="6" s="1"/>
  <c r="AE201" i="4"/>
  <c r="G48" i="6" s="1"/>
  <c r="AD201" i="4"/>
  <c r="G12" i="6" s="1"/>
  <c r="AF201" i="4"/>
  <c r="G84" i="6" s="1"/>
  <c r="AE553" i="4"/>
  <c r="P67" i="6" s="1"/>
  <c r="AF553" i="4"/>
  <c r="P103" i="6" s="1"/>
  <c r="AD553" i="4"/>
  <c r="P31" i="6" s="1"/>
  <c r="AD745" i="4"/>
  <c r="U38" i="6" s="1"/>
  <c r="AE745" i="4"/>
  <c r="U74" i="6" s="1"/>
  <c r="AF745" i="4"/>
  <c r="U110" i="6" s="1"/>
  <c r="AB193" i="4"/>
  <c r="AB192"/>
  <c r="AB191"/>
  <c r="AF160"/>
  <c r="AE160"/>
  <c r="AD160"/>
  <c r="AF633"/>
  <c r="R109" i="6" s="1"/>
  <c r="AD633" i="4"/>
  <c r="R37" i="6" s="1"/>
  <c r="AE633" i="4"/>
  <c r="R73" i="6" s="1"/>
  <c r="AF280" i="4"/>
  <c r="I89" i="6" s="1"/>
  <c r="AE280" i="4"/>
  <c r="I53" i="6" s="1"/>
  <c r="AD280" i="4"/>
  <c r="I17" i="6" s="1"/>
  <c r="AF124" i="4"/>
  <c r="E81" i="6" s="1"/>
  <c r="AE124" i="4"/>
  <c r="E45" i="6" s="1"/>
  <c r="AD124" i="4"/>
  <c r="E9" i="6" s="1"/>
  <c r="AD515" i="4"/>
  <c r="O30" i="6" s="1"/>
  <c r="AF515" i="4"/>
  <c r="O102" i="6" s="1"/>
  <c r="AE515" i="4"/>
  <c r="O66" i="6" s="1"/>
  <c r="AE359" i="4"/>
  <c r="K58" i="6" s="1"/>
  <c r="AD359" i="4"/>
  <c r="K22" i="6" s="1"/>
  <c r="AF359" i="4"/>
  <c r="K94" i="6" s="1"/>
  <c r="AF203" i="4"/>
  <c r="G86" i="6" s="1"/>
  <c r="AD203" i="4"/>
  <c r="G14" i="6" s="1"/>
  <c r="AE203" i="4"/>
  <c r="G50" i="6" s="1"/>
  <c r="AD555" i="4"/>
  <c r="P33" i="6" s="1"/>
  <c r="AE555" i="4"/>
  <c r="P69" i="6" s="1"/>
  <c r="AF555" i="4"/>
  <c r="P105" i="6" s="1"/>
  <c r="AF399" i="4"/>
  <c r="L97" i="6" s="1"/>
  <c r="AD399" i="4"/>
  <c r="L25" i="6" s="1"/>
  <c r="AE399" i="4"/>
  <c r="L61" i="6" s="1"/>
  <c r="AF243" i="4"/>
  <c r="H89" i="6" s="1"/>
  <c r="AE243" i="4"/>
  <c r="H53" i="6" s="1"/>
  <c r="AD243" i="4"/>
  <c r="H17" i="6" s="1"/>
  <c r="AD87" i="4"/>
  <c r="D9" i="6" s="1"/>
  <c r="AE87" i="4"/>
  <c r="D45" i="6" s="1"/>
  <c r="AF87" i="4"/>
  <c r="D81" i="6" s="1"/>
  <c r="AD478" i="4"/>
  <c r="N30" i="6" s="1"/>
  <c r="AE478" i="4"/>
  <c r="N66" i="6" s="1"/>
  <c r="AF478" i="4"/>
  <c r="N102" i="6" s="1"/>
  <c r="AE322" i="4"/>
  <c r="J58" i="6" s="1"/>
  <c r="AF322" i="4"/>
  <c r="J94" i="6" s="1"/>
  <c r="AD322" i="4"/>
  <c r="J22" i="6" s="1"/>
  <c r="AE166" i="4"/>
  <c r="F50" i="6" s="1"/>
  <c r="AD166" i="4"/>
  <c r="F14" i="6" s="1"/>
  <c r="AF166" i="4"/>
  <c r="F86" i="6" s="1"/>
  <c r="AF33" i="4"/>
  <c r="B101" i="6" s="1"/>
  <c r="AE33" i="4"/>
  <c r="B65" i="6" s="1"/>
  <c r="AE29" i="4"/>
  <c r="B61" i="6" s="1"/>
  <c r="AF29" i="4"/>
  <c r="B97" i="6" s="1"/>
  <c r="AD29" i="4"/>
  <c r="B25" i="6" s="1"/>
  <c r="AF25" i="4"/>
  <c r="B93" i="6" s="1"/>
  <c r="AE25" i="4"/>
  <c r="B57" i="6" s="1"/>
  <c r="AD25" i="4"/>
  <c r="B21" i="6" s="1"/>
  <c r="AE21" i="4"/>
  <c r="B53" i="6" s="1"/>
  <c r="AF21" i="4"/>
  <c r="B89" i="6" s="1"/>
  <c r="AD21" i="4"/>
  <c r="B17" i="6" s="1"/>
  <c r="AF17" i="4"/>
  <c r="B85" i="6" s="1"/>
  <c r="AE17" i="4"/>
  <c r="B49" i="6" s="1"/>
  <c r="AD17" i="4"/>
  <c r="B13" i="6" s="1"/>
  <c r="AE13" i="4"/>
  <c r="B45" i="6" s="1"/>
  <c r="AF13" i="4"/>
  <c r="B81" i="6" s="1"/>
  <c r="AD597" i="4"/>
  <c r="Q38" i="6" s="1"/>
  <c r="AE597" i="4"/>
  <c r="Q74" i="6" s="1"/>
  <c r="AF597" i="4"/>
  <c r="Q110" i="6" s="1"/>
  <c r="AD522" i="4"/>
  <c r="O37" i="6" s="1"/>
  <c r="AF522" i="4"/>
  <c r="O109" i="6" s="1"/>
  <c r="AE522" i="4"/>
  <c r="O73" i="6" s="1"/>
  <c r="AE479" i="4"/>
  <c r="N67" i="6" s="1"/>
  <c r="AF479" i="4"/>
  <c r="N103" i="6" s="1"/>
  <c r="AD479" i="4"/>
  <c r="N31" i="6" s="1"/>
  <c r="AE323" i="4"/>
  <c r="J59" i="6" s="1"/>
  <c r="AD323" i="4"/>
  <c r="J23" i="6" s="1"/>
  <c r="AF323" i="4"/>
  <c r="J95" i="6" s="1"/>
  <c r="AD167" i="4"/>
  <c r="F15" i="6" s="1"/>
  <c r="AE167" i="4"/>
  <c r="F51" i="6" s="1"/>
  <c r="AF167" i="4"/>
  <c r="F87" i="6" s="1"/>
  <c r="AE558" i="4"/>
  <c r="P72" i="6" s="1"/>
  <c r="AF558" i="4"/>
  <c r="P108" i="6" s="1"/>
  <c r="AD558" i="4"/>
  <c r="P36" i="6" s="1"/>
  <c r="AD402" i="4"/>
  <c r="L28" i="6" s="1"/>
  <c r="AF402" i="4"/>
  <c r="L100" i="6" s="1"/>
  <c r="AE402" i="4"/>
  <c r="L64" i="6" s="1"/>
  <c r="AD246" i="4"/>
  <c r="H20" i="6" s="1"/>
  <c r="AE246" i="4"/>
  <c r="H56" i="6" s="1"/>
  <c r="AF246" i="4"/>
  <c r="H92" i="6" s="1"/>
  <c r="AD90" i="4"/>
  <c r="D12" i="6" s="1"/>
  <c r="AF90" i="4"/>
  <c r="D84" i="6" s="1"/>
  <c r="AE90" i="4"/>
  <c r="D48" i="6" s="1"/>
  <c r="AD442" i="4"/>
  <c r="M31" i="6" s="1"/>
  <c r="AF442" i="4"/>
  <c r="M103" i="6" s="1"/>
  <c r="AE442" i="4"/>
  <c r="M67" i="6" s="1"/>
  <c r="AD286" i="4"/>
  <c r="I23" i="6" s="1"/>
  <c r="AE286" i="4"/>
  <c r="I59" i="6" s="1"/>
  <c r="AF286" i="4"/>
  <c r="I95" i="6" s="1"/>
  <c r="AF130" i="4"/>
  <c r="E87" i="6" s="1"/>
  <c r="AE130" i="4"/>
  <c r="E51" i="6" s="1"/>
  <c r="AD130" i="4"/>
  <c r="E15" i="6" s="1"/>
  <c r="AD482" i="4"/>
  <c r="N34" i="6" s="1"/>
  <c r="AF482" i="4"/>
  <c r="N106" i="6" s="1"/>
  <c r="AE482" i="4"/>
  <c r="N70" i="6" s="1"/>
  <c r="AF326" i="4"/>
  <c r="J98" i="6" s="1"/>
  <c r="AD326" i="4"/>
  <c r="J26" i="6" s="1"/>
  <c r="AE326" i="4"/>
  <c r="J62" i="6" s="1"/>
  <c r="AE170" i="4"/>
  <c r="F54" i="6" s="1"/>
  <c r="AF170" i="4"/>
  <c r="F90" i="6" s="1"/>
  <c r="AD170" i="4"/>
  <c r="F18" i="6" s="1"/>
  <c r="AE483" i="4"/>
  <c r="N71" i="6" s="1"/>
  <c r="AD483" i="4"/>
  <c r="N35" i="6" s="1"/>
  <c r="AF483" i="4"/>
  <c r="N107" i="6" s="1"/>
  <c r="AD327" i="4"/>
  <c r="J27" i="6" s="1"/>
  <c r="AF327" i="4"/>
  <c r="J99" i="6" s="1"/>
  <c r="AE327" i="4"/>
  <c r="J63" i="6" s="1"/>
  <c r="AD171" i="4"/>
  <c r="F19" i="6" s="1"/>
  <c r="AF171" i="4"/>
  <c r="F91" i="6" s="1"/>
  <c r="AE171" i="4"/>
  <c r="F55" i="6" s="1"/>
  <c r="AE484" i="4"/>
  <c r="N72" i="6" s="1"/>
  <c r="AF484" i="4"/>
  <c r="N108" i="6" s="1"/>
  <c r="AD484" i="4"/>
  <c r="N36" i="6" s="1"/>
  <c r="AD328" i="4"/>
  <c r="J28" i="6" s="1"/>
  <c r="AF328" i="4"/>
  <c r="J100" i="6" s="1"/>
  <c r="AE328" i="4"/>
  <c r="J64" i="6" s="1"/>
  <c r="AE172" i="4"/>
  <c r="F56" i="6" s="1"/>
  <c r="AD172" i="4"/>
  <c r="F20" i="6" s="1"/>
  <c r="AF172" i="4"/>
  <c r="F92" i="6" s="1"/>
  <c r="AE523" i="4"/>
  <c r="O74" i="6" s="1"/>
  <c r="AD523" i="4"/>
  <c r="O38" i="6" s="1"/>
  <c r="AF523" i="4"/>
  <c r="O110" i="6" s="1"/>
  <c r="AE35" i="4"/>
  <c r="B67" i="6" s="1"/>
  <c r="AF35" i="4"/>
  <c r="B103" i="6" s="1"/>
  <c r="AF79" i="4"/>
  <c r="C110" i="6" s="1"/>
  <c r="AE79" i="4"/>
  <c r="C74" i="6" s="1"/>
  <c r="AD79" i="4"/>
  <c r="C38" i="6" s="1"/>
  <c r="AE75" i="4"/>
  <c r="C70" i="6" s="1"/>
  <c r="AD75" i="4"/>
  <c r="C34" i="6" s="1"/>
  <c r="AF75" i="4"/>
  <c r="C106" i="6" s="1"/>
  <c r="AD74" i="4"/>
  <c r="C33" i="6" s="1"/>
  <c r="AE74" i="4"/>
  <c r="C69" i="6" s="1"/>
  <c r="AF74" i="4"/>
  <c r="C105" i="6" s="1"/>
  <c r="AD112" i="4"/>
  <c r="D34" i="6" s="1"/>
  <c r="AF112" i="4"/>
  <c r="D106" i="6" s="1"/>
  <c r="AE112" i="4"/>
  <c r="D70" i="6" s="1"/>
  <c r="AD111" i="4"/>
  <c r="D33" i="6" s="1"/>
  <c r="AF111" i="4"/>
  <c r="D105" i="6" s="1"/>
  <c r="AE111" i="4"/>
  <c r="D69" i="6" s="1"/>
  <c r="AD149" i="4"/>
  <c r="E34" i="6" s="1"/>
  <c r="AE149" i="4"/>
  <c r="E70" i="6" s="1"/>
  <c r="AF149" i="4"/>
  <c r="E106" i="6" s="1"/>
  <c r="AE109" i="4"/>
  <c r="D67" i="6" s="1"/>
  <c r="AF109" i="4"/>
  <c r="D103" i="6" s="1"/>
  <c r="AD109" i="4"/>
  <c r="D31" i="6" s="1"/>
  <c r="AD227" i="4"/>
  <c r="G38" i="6" s="1"/>
  <c r="AE227" i="4"/>
  <c r="G74" i="6" s="1"/>
  <c r="AF227" i="4"/>
  <c r="G110" i="6" s="1"/>
  <c r="AD186" i="4"/>
  <c r="F34" i="6" s="1"/>
  <c r="AF186" i="4"/>
  <c r="F106" i="6" s="1"/>
  <c r="AE186" i="4"/>
  <c r="F70" i="6" s="1"/>
  <c r="AF107" i="4"/>
  <c r="D101" i="6" s="1"/>
  <c r="AE107" i="4"/>
  <c r="D65" i="6" s="1"/>
  <c r="AD107" i="4"/>
  <c r="D29" i="6" s="1"/>
  <c r="AF264" i="4"/>
  <c r="H110" i="6" s="1"/>
  <c r="AE264" i="4"/>
  <c r="H74" i="6" s="1"/>
  <c r="AD264" i="4"/>
  <c r="H38" i="6" s="1"/>
  <c r="AF184" i="4"/>
  <c r="F104" i="6" s="1"/>
  <c r="AD184" i="4"/>
  <c r="F32" i="6" s="1"/>
  <c r="AE184" i="4"/>
  <c r="F68" i="6" s="1"/>
  <c r="AD66" i="4"/>
  <c r="C25" i="6" s="1"/>
  <c r="AE66" i="4"/>
  <c r="C61" i="6" s="1"/>
  <c r="AF66" i="4"/>
  <c r="C97" i="6" s="1"/>
  <c r="AE222" i="4"/>
  <c r="G69" i="6" s="1"/>
  <c r="AF222" i="4"/>
  <c r="G105" i="6" s="1"/>
  <c r="AD222" i="4"/>
  <c r="G33" i="6" s="1"/>
  <c r="AE104" i="4"/>
  <c r="D62" i="6" s="1"/>
  <c r="AF104" i="4"/>
  <c r="D98" i="6" s="1"/>
  <c r="AD104" i="4"/>
  <c r="D26" i="6" s="1"/>
  <c r="AF260" i="4"/>
  <c r="H106" i="6" s="1"/>
  <c r="AD260" i="4"/>
  <c r="H34" i="6" s="1"/>
  <c r="AE260" i="4"/>
  <c r="H70" i="6" s="1"/>
  <c r="AF103" i="4"/>
  <c r="D97" i="6" s="1"/>
  <c r="AE103" i="4"/>
  <c r="D61" i="6" s="1"/>
  <c r="AD103" i="4"/>
  <c r="D25" i="6" s="1"/>
  <c r="AE259" i="4"/>
  <c r="H69" i="6" s="1"/>
  <c r="AF259" i="4"/>
  <c r="H105" i="6" s="1"/>
  <c r="AD259" i="4"/>
  <c r="H33" i="6" s="1"/>
  <c r="AD141" i="4"/>
  <c r="E26" i="6" s="1"/>
  <c r="AE141" i="4"/>
  <c r="E62" i="6" s="1"/>
  <c r="AF141" i="4"/>
  <c r="E98" i="6" s="1"/>
  <c r="AE297" i="4"/>
  <c r="I70" i="6" s="1"/>
  <c r="AD297" i="4"/>
  <c r="I34" i="6" s="1"/>
  <c r="AF297" i="4"/>
  <c r="I106" i="6" s="1"/>
  <c r="AF101" i="4"/>
  <c r="D95" i="6" s="1"/>
  <c r="AD101" i="4"/>
  <c r="D23" i="6" s="1"/>
  <c r="AE101" i="4"/>
  <c r="D59" i="6" s="1"/>
  <c r="AE257" i="4"/>
  <c r="H67" i="6" s="1"/>
  <c r="AD257" i="4"/>
  <c r="H31" i="6" s="1"/>
  <c r="AF257" i="4"/>
  <c r="H103" i="6" s="1"/>
  <c r="AD61" i="4"/>
  <c r="C20" i="6" s="1"/>
  <c r="AE61" i="4"/>
  <c r="C56" i="6" s="1"/>
  <c r="AF61" i="4"/>
  <c r="C92" i="6" s="1"/>
  <c r="AD217" i="4"/>
  <c r="G28" i="6" s="1"/>
  <c r="AF217" i="4"/>
  <c r="G100" i="6" s="1"/>
  <c r="AE217" i="4"/>
  <c r="G64" i="6" s="1"/>
  <c r="AE373" i="4"/>
  <c r="K72" i="6" s="1"/>
  <c r="AF373" i="4"/>
  <c r="K108" i="6" s="1"/>
  <c r="AD373" i="4"/>
  <c r="K36" i="6" s="1"/>
  <c r="AE99" i="4"/>
  <c r="D57" i="6" s="1"/>
  <c r="AF99" i="4"/>
  <c r="D93" i="6" s="1"/>
  <c r="AD99" i="4"/>
  <c r="D21" i="6" s="1"/>
  <c r="AF255" i="4"/>
  <c r="H101" i="6" s="1"/>
  <c r="AD255" i="4"/>
  <c r="H29" i="6" s="1"/>
  <c r="AE255" i="4"/>
  <c r="H65" i="6" s="1"/>
  <c r="AD412" i="4"/>
  <c r="L38" i="6" s="1"/>
  <c r="AF412" i="4"/>
  <c r="L110" i="6" s="1"/>
  <c r="AE412" i="4"/>
  <c r="L74" i="6" s="1"/>
  <c r="AE176" i="4"/>
  <c r="F60" i="6" s="1"/>
  <c r="AF176" i="4"/>
  <c r="F96" i="6" s="1"/>
  <c r="AD176" i="4"/>
  <c r="F24" i="6" s="1"/>
  <c r="AE332" i="4"/>
  <c r="J68" i="6" s="1"/>
  <c r="AD332" i="4"/>
  <c r="J32" i="6" s="1"/>
  <c r="AF332" i="4"/>
  <c r="J104" i="6" s="1"/>
  <c r="AF58" i="4"/>
  <c r="C89" i="6" s="1"/>
  <c r="AD58" i="4"/>
  <c r="C17" i="6" s="1"/>
  <c r="AE58" i="4"/>
  <c r="C53" i="6" s="1"/>
  <c r="AE214" i="4"/>
  <c r="G61" i="6" s="1"/>
  <c r="AD214" i="4"/>
  <c r="G25" i="6" s="1"/>
  <c r="AF214" i="4"/>
  <c r="G97" i="6" s="1"/>
  <c r="AE370" i="4"/>
  <c r="K69" i="6" s="1"/>
  <c r="AD370" i="4"/>
  <c r="K33" i="6" s="1"/>
  <c r="AF370" i="4"/>
  <c r="K105" i="6" s="1"/>
  <c r="AE96" i="4"/>
  <c r="D54" i="6" s="1"/>
  <c r="AF96" i="4"/>
  <c r="D90" i="6" s="1"/>
  <c r="AD96" i="4"/>
  <c r="D18" i="6" s="1"/>
  <c r="AD252" i="4"/>
  <c r="H26" i="6" s="1"/>
  <c r="AE252" i="4"/>
  <c r="H62" i="6" s="1"/>
  <c r="AF252" i="4"/>
  <c r="H98" i="6" s="1"/>
  <c r="AF408" i="4"/>
  <c r="L106" i="6" s="1"/>
  <c r="AD408" i="4"/>
  <c r="L34" i="6" s="1"/>
  <c r="AE408" i="4"/>
  <c r="L70" i="6" s="1"/>
  <c r="AE134" i="4"/>
  <c r="E55" i="6" s="1"/>
  <c r="AF134" i="4"/>
  <c r="E91" i="6" s="1"/>
  <c r="AD134" i="4"/>
  <c r="E19" i="6" s="1"/>
  <c r="AE290" i="4"/>
  <c r="I63" i="6" s="1"/>
  <c r="AF290" i="4"/>
  <c r="I99" i="6" s="1"/>
  <c r="AD290" i="4"/>
  <c r="I27" i="6" s="1"/>
  <c r="AD446" i="4"/>
  <c r="M35" i="6" s="1"/>
  <c r="AE446" i="4"/>
  <c r="M71" i="6" s="1"/>
  <c r="AF446" i="4"/>
  <c r="M107" i="6" s="1"/>
  <c r="AB635" i="4"/>
  <c r="AB636"/>
  <c r="AB637"/>
  <c r="AF604"/>
  <c r="AD604"/>
  <c r="AE604"/>
  <c r="AB487"/>
  <c r="AB489"/>
  <c r="AB488"/>
  <c r="AD456"/>
  <c r="AF456"/>
  <c r="AE456"/>
  <c r="AF448"/>
  <c r="M109" i="6" s="1"/>
  <c r="AD448" i="4"/>
  <c r="M37" i="6" s="1"/>
  <c r="AE448" i="4"/>
  <c r="M73" i="6" s="1"/>
  <c r="AD679" i="4"/>
  <c r="T9" i="6" s="1"/>
  <c r="AF679" i="4"/>
  <c r="T81" i="6" s="1"/>
  <c r="AE679" i="4"/>
  <c r="T45" i="6" s="1"/>
  <c r="AF681" i="4"/>
  <c r="T83" i="6" s="1"/>
  <c r="AE681" i="4"/>
  <c r="T47" i="6" s="1"/>
  <c r="AD681" i="4"/>
  <c r="T11" i="6" s="1"/>
  <c r="AE643" i="4"/>
  <c r="S46" i="6" s="1"/>
  <c r="AD643" i="4"/>
  <c r="S10" i="6" s="1"/>
  <c r="AF643" i="4"/>
  <c r="S82" i="6" s="1"/>
  <c r="AD605" i="4"/>
  <c r="R9" i="6" s="1"/>
  <c r="AF605" i="4"/>
  <c r="R81" i="6" s="1"/>
  <c r="AE605" i="4"/>
  <c r="R45" i="6" s="1"/>
  <c r="AF606" i="4"/>
  <c r="R82" i="6" s="1"/>
  <c r="AE606" i="4"/>
  <c r="R46" i="6" s="1"/>
  <c r="AD606" i="4"/>
  <c r="R10" i="6" s="1"/>
  <c r="AE607" i="4"/>
  <c r="R47" i="6" s="1"/>
  <c r="AD607" i="4"/>
  <c r="R11" i="6" s="1"/>
  <c r="AF607" i="4"/>
  <c r="R83" i="6" s="1"/>
  <c r="AF647" i="4"/>
  <c r="S86" i="6" s="1"/>
  <c r="AE647" i="4"/>
  <c r="S50" i="6" s="1"/>
  <c r="AD647" i="4"/>
  <c r="S14" i="6" s="1"/>
  <c r="AD687" i="4"/>
  <c r="T17" i="6" s="1"/>
  <c r="AF687" i="4"/>
  <c r="T89" i="6" s="1"/>
  <c r="AE687" i="4"/>
  <c r="T53" i="6" s="1"/>
  <c r="AF531" i="4"/>
  <c r="P81" i="6" s="1"/>
  <c r="AE531" i="4"/>
  <c r="P45" i="6" s="1"/>
  <c r="AD531" i="4"/>
  <c r="P9" i="6" s="1"/>
  <c r="AF610" i="4"/>
  <c r="R86" i="6" s="1"/>
  <c r="AD610" i="4"/>
  <c r="R14" i="6" s="1"/>
  <c r="AE610" i="4"/>
  <c r="R50" i="6" s="1"/>
  <c r="AE689" i="4"/>
  <c r="T55" i="6" s="1"/>
  <c r="AF689" i="4"/>
  <c r="T91" i="6" s="1"/>
  <c r="AD689" i="4"/>
  <c r="T19" i="6" s="1"/>
  <c r="AF533" i="4"/>
  <c r="P83" i="6" s="1"/>
  <c r="AD533" i="4"/>
  <c r="P11" i="6" s="1"/>
  <c r="AE533" i="4"/>
  <c r="P47" i="6" s="1"/>
  <c r="AD651" i="4"/>
  <c r="S18" i="6" s="1"/>
  <c r="AE651" i="4"/>
  <c r="S54" i="6" s="1"/>
  <c r="AF651" i="4"/>
  <c r="S90" i="6" s="1"/>
  <c r="AD495" i="4"/>
  <c r="O10" i="6" s="1"/>
  <c r="AE495" i="4"/>
  <c r="O46" i="6" s="1"/>
  <c r="AF495" i="4"/>
  <c r="O82" i="6" s="1"/>
  <c r="AD613" i="4"/>
  <c r="R17" i="6" s="1"/>
  <c r="AE613" i="4"/>
  <c r="R53" i="6" s="1"/>
  <c r="AF613" i="4"/>
  <c r="R89" i="6" s="1"/>
  <c r="AE457" i="4"/>
  <c r="N45" i="6" s="1"/>
  <c r="AF457" i="4"/>
  <c r="N81" i="6" s="1"/>
  <c r="AD457" i="4"/>
  <c r="N9" i="6" s="1"/>
  <c r="AF614" i="4"/>
  <c r="R90" i="6" s="1"/>
  <c r="AE614" i="4"/>
  <c r="R54" i="6" s="1"/>
  <c r="AD614" i="4"/>
  <c r="R18" i="6" s="1"/>
  <c r="AD458" i="4"/>
  <c r="N10" i="6" s="1"/>
  <c r="AE458" i="4"/>
  <c r="N46" i="6" s="1"/>
  <c r="AF458" i="4"/>
  <c r="N82" i="6" s="1"/>
  <c r="AE615" i="4"/>
  <c r="R55" i="6" s="1"/>
  <c r="AD615" i="4"/>
  <c r="R19" i="6" s="1"/>
  <c r="AF615" i="4"/>
  <c r="R91" i="6" s="1"/>
  <c r="AD459" i="4"/>
  <c r="N11" i="6" s="1"/>
  <c r="AE459" i="4"/>
  <c r="N47" i="6" s="1"/>
  <c r="AF459" i="4"/>
  <c r="N83" i="6" s="1"/>
  <c r="AF655" i="4"/>
  <c r="S94" i="6" s="1"/>
  <c r="AD655" i="4"/>
  <c r="S22" i="6" s="1"/>
  <c r="AE655" i="4"/>
  <c r="S58" i="6" s="1"/>
  <c r="AF499" i="4"/>
  <c r="O86" i="6" s="1"/>
  <c r="AD499" i="4"/>
  <c r="O14" i="6" s="1"/>
  <c r="AE499" i="4"/>
  <c r="O50" i="6" s="1"/>
  <c r="AE695" i="4"/>
  <c r="T61" i="6" s="1"/>
  <c r="AF695" i="4"/>
  <c r="T97" i="6" s="1"/>
  <c r="AD695" i="4"/>
  <c r="T25" i="6" s="1"/>
  <c r="AD539" i="4"/>
  <c r="P17" i="6" s="1"/>
  <c r="AF539" i="4"/>
  <c r="P89" i="6" s="1"/>
  <c r="AE539" i="4"/>
  <c r="P53" i="6" s="1"/>
  <c r="AF383" i="4"/>
  <c r="L81" i="6" s="1"/>
  <c r="AE383" i="4"/>
  <c r="L45" i="6" s="1"/>
  <c r="AD383" i="4"/>
  <c r="L9" i="6" s="1"/>
  <c r="AF618" i="4"/>
  <c r="R94" i="6" s="1"/>
  <c r="AE618" i="4"/>
  <c r="R58" i="6" s="1"/>
  <c r="AD618" i="4"/>
  <c r="R22" i="6" s="1"/>
  <c r="AD462" i="4"/>
  <c r="N14" i="6" s="1"/>
  <c r="AE462" i="4"/>
  <c r="N50" i="6" s="1"/>
  <c r="AF462" i="4"/>
  <c r="N86" i="6" s="1"/>
  <c r="AD697" i="4"/>
  <c r="T27" i="6" s="1"/>
  <c r="AF697" i="4"/>
  <c r="T99" i="6" s="1"/>
  <c r="AE697" i="4"/>
  <c r="T63" i="6" s="1"/>
  <c r="AE541" i="4"/>
  <c r="P55" i="6" s="1"/>
  <c r="AF541" i="4"/>
  <c r="P91" i="6" s="1"/>
  <c r="AD541" i="4"/>
  <c r="P19" i="6" s="1"/>
  <c r="AD385" i="4"/>
  <c r="L11" i="6" s="1"/>
  <c r="AF385" i="4"/>
  <c r="L83" i="6" s="1"/>
  <c r="AE385" i="4"/>
  <c r="L47" i="6" s="1"/>
  <c r="AE659" i="4"/>
  <c r="S62" i="6" s="1"/>
  <c r="AF659" i="4"/>
  <c r="S98" i="6" s="1"/>
  <c r="AD659" i="4"/>
  <c r="S26" i="6" s="1"/>
  <c r="AE503" i="4"/>
  <c r="O54" i="6" s="1"/>
  <c r="AF503" i="4"/>
  <c r="O90" i="6" s="1"/>
  <c r="AD503" i="4"/>
  <c r="O18" i="6" s="1"/>
  <c r="AD347" i="4"/>
  <c r="K10" i="6" s="1"/>
  <c r="AE347" i="4"/>
  <c r="K46" i="6" s="1"/>
  <c r="AF347" i="4"/>
  <c r="K82" i="6" s="1"/>
  <c r="AE621" i="4"/>
  <c r="R61" i="6" s="1"/>
  <c r="AD621" i="4"/>
  <c r="R25" i="6" s="1"/>
  <c r="AF621" i="4"/>
  <c r="R97" i="6" s="1"/>
  <c r="AF465" i="4"/>
  <c r="N89" i="6" s="1"/>
  <c r="AD465" i="4"/>
  <c r="N17" i="6" s="1"/>
  <c r="AE465" i="4"/>
  <c r="N53" i="6" s="1"/>
  <c r="AF309" i="4"/>
  <c r="J81" i="6" s="1"/>
  <c r="AD309" i="4"/>
  <c r="J9" i="6" s="1"/>
  <c r="AE309" i="4"/>
  <c r="J45" i="6" s="1"/>
  <c r="AF622" i="4"/>
  <c r="R98" i="6" s="1"/>
  <c r="AD622" i="4"/>
  <c r="R26" i="6" s="1"/>
  <c r="AE622" i="4"/>
  <c r="R62" i="6" s="1"/>
  <c r="AD466" i="4"/>
  <c r="N18" i="6" s="1"/>
  <c r="AE466" i="4"/>
  <c r="N54" i="6" s="1"/>
  <c r="AF466" i="4"/>
  <c r="N90" i="6" s="1"/>
  <c r="AD310" i="4"/>
  <c r="J10" i="6" s="1"/>
  <c r="AF310" i="4"/>
  <c r="J82" i="6" s="1"/>
  <c r="AE310" i="4"/>
  <c r="J46" i="6" s="1"/>
  <c r="AF623" i="4"/>
  <c r="R99" i="6" s="1"/>
  <c r="AE623" i="4"/>
  <c r="R63" i="6" s="1"/>
  <c r="AD623" i="4"/>
  <c r="R27" i="6" s="1"/>
  <c r="AD467" i="4"/>
  <c r="N19" i="6" s="1"/>
  <c r="AE467" i="4"/>
  <c r="N55" i="6" s="1"/>
  <c r="AF467" i="4"/>
  <c r="N91" i="6" s="1"/>
  <c r="AE311" i="4"/>
  <c r="J47" i="6" s="1"/>
  <c r="AD311" i="4"/>
  <c r="J11" i="6" s="1"/>
  <c r="AF311" i="4"/>
  <c r="J83" i="6" s="1"/>
  <c r="AF663" i="4"/>
  <c r="S102" i="6" s="1"/>
  <c r="AD663" i="4"/>
  <c r="S30" i="6" s="1"/>
  <c r="AE663" i="4"/>
  <c r="S66" i="6" s="1"/>
  <c r="AD507" i="4"/>
  <c r="O22" i="6" s="1"/>
  <c r="AE507" i="4"/>
  <c r="O58" i="6" s="1"/>
  <c r="AF507" i="4"/>
  <c r="O94" i="6" s="1"/>
  <c r="AD351" i="4"/>
  <c r="K14" i="6" s="1"/>
  <c r="AF351" i="4"/>
  <c r="K86" i="6" s="1"/>
  <c r="AE351" i="4"/>
  <c r="K50" i="6" s="1"/>
  <c r="AD703" i="4"/>
  <c r="T33" i="6" s="1"/>
  <c r="AE703" i="4"/>
  <c r="T69" i="6" s="1"/>
  <c r="AF703" i="4"/>
  <c r="T105" i="6" s="1"/>
  <c r="AF547" i="4"/>
  <c r="P97" i="6" s="1"/>
  <c r="AD547" i="4"/>
  <c r="P25" i="6" s="1"/>
  <c r="AE547" i="4"/>
  <c r="P61" i="6" s="1"/>
  <c r="AE391" i="4"/>
  <c r="L53" i="6" s="1"/>
  <c r="AF391" i="4"/>
  <c r="L89" i="6" s="1"/>
  <c r="AD391" i="4"/>
  <c r="L17" i="6" s="1"/>
  <c r="AB340" i="4"/>
  <c r="AB339"/>
  <c r="AB341"/>
  <c r="AF308"/>
  <c r="AE308"/>
  <c r="AD308"/>
  <c r="AE235"/>
  <c r="H45" i="6" s="1"/>
  <c r="AD235" i="4"/>
  <c r="H9" i="6" s="1"/>
  <c r="AF235" i="4"/>
  <c r="H81" i="6" s="1"/>
  <c r="AF626" i="4"/>
  <c r="R102" i="6" s="1"/>
  <c r="AD626" i="4"/>
  <c r="R30" i="6" s="1"/>
  <c r="AE626" i="4"/>
  <c r="R66" i="6" s="1"/>
  <c r="AD470" i="4"/>
  <c r="N22" i="6" s="1"/>
  <c r="AE470" i="4"/>
  <c r="N58" i="6" s="1"/>
  <c r="AF470" i="4"/>
  <c r="N94" i="6" s="1"/>
  <c r="AE314" i="4"/>
  <c r="J50" i="6" s="1"/>
  <c r="AD314" i="4"/>
  <c r="J14" i="6" s="1"/>
  <c r="AF314" i="4"/>
  <c r="J86" i="6" s="1"/>
  <c r="AF666" i="4"/>
  <c r="S105" i="6" s="1"/>
  <c r="AE666" i="4"/>
  <c r="S69" i="6" s="1"/>
  <c r="AD666" i="4"/>
  <c r="S33" i="6" s="1"/>
  <c r="AF510" i="4"/>
  <c r="O97" i="6" s="1"/>
  <c r="AD510" i="4"/>
  <c r="O25" i="6" s="1"/>
  <c r="AE510" i="4"/>
  <c r="O61" i="6" s="1"/>
  <c r="AF354" i="4"/>
  <c r="K89" i="6" s="1"/>
  <c r="AE354" i="4"/>
  <c r="K53" i="6" s="1"/>
  <c r="AD354" i="4"/>
  <c r="K17" i="6" s="1"/>
  <c r="AF198" i="4"/>
  <c r="G81" i="6" s="1"/>
  <c r="AE198" i="4"/>
  <c r="G45" i="6" s="1"/>
  <c r="AD198" i="4"/>
  <c r="G9" i="6" s="1"/>
  <c r="AE589" i="4"/>
  <c r="Q66" i="6" s="1"/>
  <c r="AD589" i="4"/>
  <c r="Q30" i="6" s="1"/>
  <c r="AF589" i="4"/>
  <c r="Q102" i="6" s="1"/>
  <c r="AF433" i="4"/>
  <c r="M94" i="6" s="1"/>
  <c r="AE433" i="4"/>
  <c r="M58" i="6" s="1"/>
  <c r="AD433" i="4"/>
  <c r="M22" i="6" s="1"/>
  <c r="AF277" i="4"/>
  <c r="I86" i="6" s="1"/>
  <c r="AE277" i="4"/>
  <c r="I50" i="6" s="1"/>
  <c r="AD277" i="4"/>
  <c r="I14" i="6" s="1"/>
  <c r="AD629" i="4"/>
  <c r="R33" i="6" s="1"/>
  <c r="AF629" i="4"/>
  <c r="R105" i="6" s="1"/>
  <c r="AE629" i="4"/>
  <c r="R69" i="6" s="1"/>
  <c r="AD473" i="4"/>
  <c r="N25" i="6" s="1"/>
  <c r="AE473" i="4"/>
  <c r="N61" i="6" s="1"/>
  <c r="AF473" i="4"/>
  <c r="N97" i="6" s="1"/>
  <c r="AD317" i="4"/>
  <c r="J17" i="6" s="1"/>
  <c r="AF317" i="4"/>
  <c r="J89" i="6" s="1"/>
  <c r="AE317" i="4"/>
  <c r="J53" i="6" s="1"/>
  <c r="AD161" i="4"/>
  <c r="F9" i="6" s="1"/>
  <c r="AF161" i="4"/>
  <c r="F81" i="6" s="1"/>
  <c r="AE161" i="4"/>
  <c r="F45" i="6" s="1"/>
  <c r="AF552" i="4"/>
  <c r="P102" i="6" s="1"/>
  <c r="AE552" i="4"/>
  <c r="P66" i="6" s="1"/>
  <c r="AD552" i="4"/>
  <c r="P30" i="6" s="1"/>
  <c r="AD396" i="4"/>
  <c r="L22" i="6" s="1"/>
  <c r="AE396" i="4"/>
  <c r="L58" i="6" s="1"/>
  <c r="AF396" i="4"/>
  <c r="L94" i="6" s="1"/>
  <c r="AD240" i="4"/>
  <c r="H14" i="6" s="1"/>
  <c r="AF240" i="4"/>
  <c r="H86" i="6" s="1"/>
  <c r="AE240" i="4"/>
  <c r="H50" i="6" s="1"/>
  <c r="AD592" i="4"/>
  <c r="Q33" i="6" s="1"/>
  <c r="AF592" i="4"/>
  <c r="Q105" i="6" s="1"/>
  <c r="AE592" i="4"/>
  <c r="Q69" i="6" s="1"/>
  <c r="AD436" i="4"/>
  <c r="M25" i="6" s="1"/>
  <c r="AF436" i="4"/>
  <c r="M97" i="6" s="1"/>
  <c r="AE436" i="4"/>
  <c r="M61" i="6" s="1"/>
  <c r="AD708" i="4"/>
  <c r="T38" i="6" s="1"/>
  <c r="AE708" i="4"/>
  <c r="T74" i="6" s="1"/>
  <c r="AF708" i="4"/>
  <c r="T110" i="6" s="1"/>
  <c r="AB156" i="4"/>
  <c r="AB155"/>
  <c r="AB154"/>
  <c r="AD123"/>
  <c r="AF123"/>
  <c r="AE123"/>
  <c r="AE319"/>
  <c r="J55" i="6" s="1"/>
  <c r="AF319" i="4"/>
  <c r="J91" i="6" s="1"/>
  <c r="AD319" i="4"/>
  <c r="J19" i="6" s="1"/>
  <c r="AF163" i="4"/>
  <c r="F83" i="6" s="1"/>
  <c r="AE163" i="4"/>
  <c r="F47" i="6" s="1"/>
  <c r="AD163" i="4"/>
  <c r="F11" i="6" s="1"/>
  <c r="AE554" i="4"/>
  <c r="P68" i="6" s="1"/>
  <c r="AD554" i="4"/>
  <c r="P32" i="6" s="1"/>
  <c r="AF554" i="4"/>
  <c r="P104" i="6" s="1"/>
  <c r="AE398" i="4"/>
  <c r="L60" i="6" s="1"/>
  <c r="AD398" i="4"/>
  <c r="L24" i="6" s="1"/>
  <c r="AF398" i="4"/>
  <c r="L96" i="6" s="1"/>
  <c r="AD242" i="4"/>
  <c r="H16" i="6" s="1"/>
  <c r="AF242" i="4"/>
  <c r="H88" i="6" s="1"/>
  <c r="AE242" i="4"/>
  <c r="H52" i="6" s="1"/>
  <c r="AD594" i="4"/>
  <c r="Q35" i="6" s="1"/>
  <c r="AF594" i="4"/>
  <c r="Q107" i="6" s="1"/>
  <c r="AE594" i="4"/>
  <c r="Q71" i="6" s="1"/>
  <c r="AE438" i="4"/>
  <c r="M63" i="6" s="1"/>
  <c r="AD438" i="4"/>
  <c r="M27" i="6" s="1"/>
  <c r="AF438" i="4"/>
  <c r="M99" i="6" s="1"/>
  <c r="AF282" i="4"/>
  <c r="I91" i="6" s="1"/>
  <c r="AD282" i="4"/>
  <c r="I19" i="6" s="1"/>
  <c r="AE282" i="4"/>
  <c r="I55" i="6" s="1"/>
  <c r="AD126" i="4"/>
  <c r="E11" i="6" s="1"/>
  <c r="AF126" i="4"/>
  <c r="E83" i="6" s="1"/>
  <c r="AE126" i="4"/>
  <c r="E47" i="6" s="1"/>
  <c r="AF517" i="4"/>
  <c r="O104" i="6" s="1"/>
  <c r="AE517" i="4"/>
  <c r="O68" i="6" s="1"/>
  <c r="AD517" i="4"/>
  <c r="O32" i="6" s="1"/>
  <c r="AF361" i="4"/>
  <c r="K96" i="6" s="1"/>
  <c r="AD361" i="4"/>
  <c r="K24" i="6" s="1"/>
  <c r="AE361" i="4"/>
  <c r="K60" i="6" s="1"/>
  <c r="AE205" i="4"/>
  <c r="G52" i="6" s="1"/>
  <c r="AD205" i="4"/>
  <c r="G16" i="6" s="1"/>
  <c r="AF205" i="4"/>
  <c r="G88" i="6" s="1"/>
  <c r="AF34" i="4"/>
  <c r="B102" i="6" s="1"/>
  <c r="AE34" i="4"/>
  <c r="B66" i="6" s="1"/>
  <c r="AF30" i="4"/>
  <c r="B98" i="6" s="1"/>
  <c r="AD30" i="4"/>
  <c r="B26" i="6" s="1"/>
  <c r="AE30" i="4"/>
  <c r="B62" i="6" s="1"/>
  <c r="AE26" i="4"/>
  <c r="B58" i="6" s="1"/>
  <c r="AF26" i="4"/>
  <c r="B94" i="6" s="1"/>
  <c r="AD26" i="4"/>
  <c r="B22" i="6" s="1"/>
  <c r="AE22" i="4"/>
  <c r="B54" i="6" s="1"/>
  <c r="AF22" i="4"/>
  <c r="B90" i="6" s="1"/>
  <c r="AD22" i="4"/>
  <c r="B18" i="6" s="1"/>
  <c r="AF18" i="4"/>
  <c r="B86" i="6" s="1"/>
  <c r="AE18" i="4"/>
  <c r="B50" i="6" s="1"/>
  <c r="AD18" i="4"/>
  <c r="B14" i="6" s="1"/>
  <c r="AE14" i="4"/>
  <c r="B46" i="6" s="1"/>
  <c r="AF14" i="4"/>
  <c r="B82" i="6" s="1"/>
  <c r="AF596" i="4"/>
  <c r="Q109" i="6" s="1"/>
  <c r="AE596" i="4"/>
  <c r="Q73" i="6" s="1"/>
  <c r="AD596" i="4"/>
  <c r="Q37" i="6" s="1"/>
  <c r="AE560" i="4"/>
  <c r="P74" i="6" s="1"/>
  <c r="AF560" i="4"/>
  <c r="P110" i="6" s="1"/>
  <c r="AD560" i="4"/>
  <c r="P38" i="6" s="1"/>
  <c r="AD518" i="4"/>
  <c r="O33" i="6" s="1"/>
  <c r="AE518" i="4"/>
  <c r="O69" i="6" s="1"/>
  <c r="AF518" i="4"/>
  <c r="O105" i="6" s="1"/>
  <c r="AD362" i="4"/>
  <c r="K25" i="6" s="1"/>
  <c r="AE362" i="4"/>
  <c r="K61" i="6" s="1"/>
  <c r="AF362" i="4"/>
  <c r="K97" i="6" s="1"/>
  <c r="AF206" i="4"/>
  <c r="G89" i="6" s="1"/>
  <c r="AE206" i="4"/>
  <c r="G53" i="6" s="1"/>
  <c r="AD206" i="4"/>
  <c r="G17" i="6" s="1"/>
  <c r="AD50" i="4"/>
  <c r="C9" i="6" s="1"/>
  <c r="AE50" i="4"/>
  <c r="C45" i="6" s="1"/>
  <c r="AF50" i="4"/>
  <c r="C81" i="6" s="1"/>
  <c r="AE441" i="4"/>
  <c r="M66" i="6" s="1"/>
  <c r="AD441" i="4"/>
  <c r="M30" i="6" s="1"/>
  <c r="AF441" i="4"/>
  <c r="M102" i="6" s="1"/>
  <c r="AE285" i="4"/>
  <c r="I58" i="6" s="1"/>
  <c r="AD285" i="4"/>
  <c r="I22" i="6" s="1"/>
  <c r="AF285" i="4"/>
  <c r="I94" i="6" s="1"/>
  <c r="AE129" i="4"/>
  <c r="E50" i="6" s="1"/>
  <c r="AF129" i="4"/>
  <c r="E86" i="6" s="1"/>
  <c r="AD129" i="4"/>
  <c r="E14" i="6" s="1"/>
  <c r="AD481" i="4"/>
  <c r="N33" i="6" s="1"/>
  <c r="AE481" i="4"/>
  <c r="N69" i="6" s="1"/>
  <c r="AF481" i="4"/>
  <c r="N105" i="6" s="1"/>
  <c r="AE325" i="4"/>
  <c r="J61" i="6" s="1"/>
  <c r="AD325" i="4"/>
  <c r="J25" i="6" s="1"/>
  <c r="AF325" i="4"/>
  <c r="J97" i="6" s="1"/>
  <c r="AF169" i="4"/>
  <c r="F89" i="6" s="1"/>
  <c r="AE169" i="4"/>
  <c r="F53" i="6" s="1"/>
  <c r="AD169" i="4"/>
  <c r="F17" i="6" s="1"/>
  <c r="AF521" i="4"/>
  <c r="O108" i="6" s="1"/>
  <c r="AD521" i="4"/>
  <c r="O36" i="6" s="1"/>
  <c r="AE521" i="4"/>
  <c r="O72" i="6" s="1"/>
  <c r="AE365" i="4"/>
  <c r="K64" i="6" s="1"/>
  <c r="AF365" i="4"/>
  <c r="K100" i="6" s="1"/>
  <c r="AD365" i="4"/>
  <c r="K28" i="6" s="1"/>
  <c r="AD209" i="4"/>
  <c r="G20" i="6" s="1"/>
  <c r="AF209" i="4"/>
  <c r="G92" i="6" s="1"/>
  <c r="AE209" i="4"/>
  <c r="G56" i="6" s="1"/>
  <c r="AE53" i="4"/>
  <c r="C48" i="6" s="1"/>
  <c r="AD53" i="4"/>
  <c r="C12" i="6" s="1"/>
  <c r="AF53" i="4"/>
  <c r="C84" i="6" s="1"/>
  <c r="AD366" i="4"/>
  <c r="K29" i="6" s="1"/>
  <c r="AE366" i="4"/>
  <c r="K65" i="6" s="1"/>
  <c r="AF366" i="4"/>
  <c r="K101" i="6" s="1"/>
  <c r="AF210" i="4"/>
  <c r="G93" i="6" s="1"/>
  <c r="AD210" i="4"/>
  <c r="G21" i="6" s="1"/>
  <c r="AE210" i="4"/>
  <c r="G57" i="6" s="1"/>
  <c r="AD54" i="4"/>
  <c r="C13" i="6" s="1"/>
  <c r="AF54" i="4"/>
  <c r="C85" i="6" s="1"/>
  <c r="AE54" i="4"/>
  <c r="C49" i="6" s="1"/>
  <c r="AF367" i="4"/>
  <c r="K102" i="6" s="1"/>
  <c r="AE367" i="4"/>
  <c r="K66" i="6" s="1"/>
  <c r="AD367" i="4"/>
  <c r="K30" i="6" s="1"/>
  <c r="AE211" i="4"/>
  <c r="G58" i="6" s="1"/>
  <c r="AF211" i="4"/>
  <c r="G94" i="6" s="1"/>
  <c r="AD211" i="4"/>
  <c r="G22" i="6" s="1"/>
  <c r="AD55" i="4"/>
  <c r="C14" i="6" s="1"/>
  <c r="AF55" i="4"/>
  <c r="C86" i="6" s="1"/>
  <c r="AE55" i="4"/>
  <c r="C50" i="6" s="1"/>
  <c r="AE76" i="4"/>
  <c r="C71" i="6" s="1"/>
  <c r="AD76" i="4"/>
  <c r="C35" i="6" s="1"/>
  <c r="AF76" i="4"/>
  <c r="C107" i="6" s="1"/>
  <c r="AF115" i="4"/>
  <c r="D109" i="6" s="1"/>
  <c r="AD115" i="4"/>
  <c r="D37" i="6" s="1"/>
  <c r="AE115" i="4"/>
  <c r="D73" i="6" s="1"/>
  <c r="AD73" i="4"/>
  <c r="C32" i="6" s="1"/>
  <c r="AE73" i="4"/>
  <c r="C68" i="6" s="1"/>
  <c r="AF73" i="4"/>
  <c r="C104" i="6" s="1"/>
  <c r="AF72" i="4"/>
  <c r="C103" i="6" s="1"/>
  <c r="AD72" i="4"/>
  <c r="C31" i="6" s="1"/>
  <c r="AE72" i="4"/>
  <c r="C67" i="6" s="1"/>
  <c r="AF110" i="4"/>
  <c r="D104" i="6" s="1"/>
  <c r="AE110" i="4"/>
  <c r="D68" i="6" s="1"/>
  <c r="AD110" i="4"/>
  <c r="D32" i="6" s="1"/>
  <c r="AE70" i="4"/>
  <c r="C65" i="6" s="1"/>
  <c r="AF70" i="4"/>
  <c r="C101" i="6" s="1"/>
  <c r="AD70" i="4"/>
  <c r="C29" i="6" s="1"/>
  <c r="AE189" i="4"/>
  <c r="F73" i="6" s="1"/>
  <c r="AF189" i="4"/>
  <c r="F109" i="6" s="1"/>
  <c r="AD189" i="4"/>
  <c r="F37" i="6" s="1"/>
  <c r="AF147" i="4"/>
  <c r="E104" i="6" s="1"/>
  <c r="AD147" i="4"/>
  <c r="E32" i="6" s="1"/>
  <c r="AE147" i="4"/>
  <c r="E68" i="6" s="1"/>
  <c r="AD68" i="4"/>
  <c r="C27" i="6" s="1"/>
  <c r="AE68" i="4"/>
  <c r="C63" i="6" s="1"/>
  <c r="AF68" i="4"/>
  <c r="C99" i="6" s="1"/>
  <c r="AD224" i="4"/>
  <c r="G35" i="6" s="1"/>
  <c r="AF224" i="4"/>
  <c r="G107" i="6" s="1"/>
  <c r="AE224" i="4"/>
  <c r="G71" i="6" s="1"/>
  <c r="AF145" i="4"/>
  <c r="E102" i="6" s="1"/>
  <c r="AE145" i="4"/>
  <c r="E66" i="6" s="1"/>
  <c r="AD145" i="4"/>
  <c r="E30" i="6" s="1"/>
  <c r="AE263" i="4"/>
  <c r="H73" i="6" s="1"/>
  <c r="AF263" i="4"/>
  <c r="H109" i="6" s="1"/>
  <c r="AD263" i="4"/>
  <c r="H37" i="6" s="1"/>
  <c r="AF183" i="4"/>
  <c r="F103" i="6" s="1"/>
  <c r="AE183" i="4"/>
  <c r="F67" i="6" s="1"/>
  <c r="AD183" i="4"/>
  <c r="F31" i="6" s="1"/>
  <c r="AD65" i="4"/>
  <c r="C24" i="6" s="1"/>
  <c r="AE65" i="4"/>
  <c r="C60" i="6" s="1"/>
  <c r="AF65" i="4"/>
  <c r="C96" i="6" s="1"/>
  <c r="AF221" i="4"/>
  <c r="G104" i="6" s="1"/>
  <c r="AD221" i="4"/>
  <c r="G32" i="6" s="1"/>
  <c r="AE221" i="4"/>
  <c r="G68" i="6" s="1"/>
  <c r="AE64" i="4"/>
  <c r="C59" i="6" s="1"/>
  <c r="AF64" i="4"/>
  <c r="C95" i="6" s="1"/>
  <c r="AD64" i="4"/>
  <c r="C23" i="6" s="1"/>
  <c r="AD220" i="4"/>
  <c r="G31" i="6" s="1"/>
  <c r="AF220" i="4"/>
  <c r="G103" i="6" s="1"/>
  <c r="AE220" i="4"/>
  <c r="G67" i="6" s="1"/>
  <c r="AD102" i="4"/>
  <c r="D24" i="6" s="1"/>
  <c r="AE102" i="4"/>
  <c r="D60" i="6" s="1"/>
  <c r="AF102" i="4"/>
  <c r="D96" i="6" s="1"/>
  <c r="AD258" i="4"/>
  <c r="H32" i="6" s="1"/>
  <c r="AF258" i="4"/>
  <c r="H104" i="6" s="1"/>
  <c r="AE258" i="4"/>
  <c r="H68" i="6" s="1"/>
  <c r="AD62" i="4"/>
  <c r="C21" i="6" s="1"/>
  <c r="AF62" i="4"/>
  <c r="C93" i="6" s="1"/>
  <c r="AE62" i="4"/>
  <c r="C57" i="6" s="1"/>
  <c r="AD218" i="4"/>
  <c r="G29" i="6" s="1"/>
  <c r="AE218" i="4"/>
  <c r="G65" i="6" s="1"/>
  <c r="AF218" i="4"/>
  <c r="G101" i="6" s="1"/>
  <c r="AF337" i="4"/>
  <c r="J109" i="6" s="1"/>
  <c r="AD337" i="4"/>
  <c r="J37" i="6" s="1"/>
  <c r="AE337" i="4"/>
  <c r="J73" i="6" s="1"/>
  <c r="AD178" i="4"/>
  <c r="F26" i="6" s="1"/>
  <c r="AF178" i="4"/>
  <c r="F98" i="6" s="1"/>
  <c r="AE178" i="4"/>
  <c r="F62" i="6" s="1"/>
  <c r="AF334" i="4"/>
  <c r="J106" i="6" s="1"/>
  <c r="AD334" i="4"/>
  <c r="J34" i="6" s="1"/>
  <c r="AE334" i="4"/>
  <c r="J70" i="6" s="1"/>
  <c r="AF60" i="4"/>
  <c r="C91" i="6" s="1"/>
  <c r="AD60" i="4"/>
  <c r="C19" i="6" s="1"/>
  <c r="AE60" i="4"/>
  <c r="C55" i="6" s="1"/>
  <c r="AE216" i="4"/>
  <c r="G63" i="6" s="1"/>
  <c r="AD216" i="4"/>
  <c r="G27" i="6" s="1"/>
  <c r="AF216" i="4"/>
  <c r="G99" i="6" s="1"/>
  <c r="AF372" i="4"/>
  <c r="K107" i="6" s="1"/>
  <c r="AD372" i="4"/>
  <c r="K35" i="6" s="1"/>
  <c r="AE372" i="4"/>
  <c r="K71" i="6" s="1"/>
  <c r="AF137" i="4"/>
  <c r="E94" i="6" s="1"/>
  <c r="AE137" i="4"/>
  <c r="E58" i="6" s="1"/>
  <c r="AD137" i="4"/>
  <c r="E22" i="6" s="1"/>
  <c r="AF293" i="4"/>
  <c r="I102" i="6" s="1"/>
  <c r="AE293" i="4"/>
  <c r="I66" i="6" s="1"/>
  <c r="AD293" i="4"/>
  <c r="I30" i="6" s="1"/>
  <c r="AD411" i="4"/>
  <c r="L37" i="6" s="1"/>
  <c r="AE411" i="4"/>
  <c r="L73" i="6" s="1"/>
  <c r="AF411" i="4"/>
  <c r="L109" i="6" s="1"/>
  <c r="AF175" i="4"/>
  <c r="F95" i="6" s="1"/>
  <c r="AD175" i="4"/>
  <c r="F23" i="6" s="1"/>
  <c r="AE175" i="4"/>
  <c r="F59" i="6" s="1"/>
  <c r="AE331" i="4"/>
  <c r="J67" i="6" s="1"/>
  <c r="AF331" i="4"/>
  <c r="J103" i="6" s="1"/>
  <c r="AD331" i="4"/>
  <c r="J31" i="6" s="1"/>
  <c r="AE57" i="4"/>
  <c r="C52" i="6" s="1"/>
  <c r="AF57" i="4"/>
  <c r="C88" i="6" s="1"/>
  <c r="AD57" i="4"/>
  <c r="C16" i="6" s="1"/>
  <c r="AF213" i="4"/>
  <c r="G96" i="6" s="1"/>
  <c r="AE213" i="4"/>
  <c r="G60" i="6" s="1"/>
  <c r="AD213" i="4"/>
  <c r="G24" i="6" s="1"/>
  <c r="AE369" i="4"/>
  <c r="K68" i="6" s="1"/>
  <c r="AF369" i="4"/>
  <c r="K104" i="6" s="1"/>
  <c r="AD369" i="4"/>
  <c r="K32" i="6" s="1"/>
  <c r="AD95" i="4"/>
  <c r="D17" i="6" s="1"/>
  <c r="AF95" i="4"/>
  <c r="D89" i="6" s="1"/>
  <c r="AE95" i="4"/>
  <c r="D53" i="6" s="1"/>
  <c r="AF251" i="4"/>
  <c r="H97" i="6" s="1"/>
  <c r="AD251" i="4"/>
  <c r="H25" i="6" s="1"/>
  <c r="AE251" i="4"/>
  <c r="H61" i="6" s="1"/>
  <c r="AE407" i="4"/>
  <c r="L69" i="6" s="1"/>
  <c r="AF407" i="4"/>
  <c r="L105" i="6" s="1"/>
  <c r="AD407" i="4"/>
  <c r="L33" i="6" s="1"/>
  <c r="AB673" i="4"/>
  <c r="AB672"/>
  <c r="AB674"/>
  <c r="AF641"/>
  <c r="AD641"/>
  <c r="AE641"/>
  <c r="AB525"/>
  <c r="AB526"/>
  <c r="AB524"/>
  <c r="AD493"/>
  <c r="AF493"/>
  <c r="AE493"/>
  <c r="AB378"/>
  <c r="AB377"/>
  <c r="AB376"/>
  <c r="AF345"/>
  <c r="AE345"/>
  <c r="AD345"/>
  <c r="AF718"/>
  <c r="U83" i="6" s="1"/>
  <c r="AD718" i="4"/>
  <c r="U11" i="6" s="1"/>
  <c r="AE718" i="4"/>
  <c r="U47" i="6" s="1"/>
  <c r="AE720" i="4"/>
  <c r="U49" i="6" s="1"/>
  <c r="AD720" i="4"/>
  <c r="U13" i="6" s="1"/>
  <c r="AF720" i="4"/>
  <c r="U85" i="6" s="1"/>
  <c r="AF682" i="4"/>
  <c r="T84" i="6" s="1"/>
  <c r="AE682" i="4"/>
  <c r="T48" i="6" s="1"/>
  <c r="AD682" i="4"/>
  <c r="T12" i="6" s="1"/>
  <c r="AD644" i="4"/>
  <c r="S11" i="6" s="1"/>
  <c r="AF644" i="4"/>
  <c r="S83" i="6" s="1"/>
  <c r="AE644" i="4"/>
  <c r="S47" i="6" s="1"/>
  <c r="AF645" i="4"/>
  <c r="S84" i="6" s="1"/>
  <c r="AD645" i="4"/>
  <c r="S12" i="6" s="1"/>
  <c r="AE645" i="4"/>
  <c r="S48" i="6" s="1"/>
  <c r="AF646" i="4"/>
  <c r="S85" i="6" s="1"/>
  <c r="AD646" i="4"/>
  <c r="S13" i="6" s="1"/>
  <c r="AE646" i="4"/>
  <c r="S49" i="6" s="1"/>
  <c r="AD686" i="4"/>
  <c r="T16" i="6" s="1"/>
  <c r="AF686" i="4"/>
  <c r="T88" i="6" s="1"/>
  <c r="AE686" i="4"/>
  <c r="T52" i="6" s="1"/>
  <c r="AF726" i="4"/>
  <c r="U91" i="6" s="1"/>
  <c r="AE726" i="4"/>
  <c r="U55" i="6" s="1"/>
  <c r="AD726" i="4"/>
  <c r="U19" i="6" s="1"/>
  <c r="AE570" i="4"/>
  <c r="Q47" i="6" s="1"/>
  <c r="AD570" i="4"/>
  <c r="Q11" i="6" s="1"/>
  <c r="AF570" i="4"/>
  <c r="Q83" i="6" s="1"/>
  <c r="AD649" i="4"/>
  <c r="S16" i="6" s="1"/>
  <c r="AE649" i="4"/>
  <c r="S52" i="6" s="1"/>
  <c r="AF649" i="4"/>
  <c r="S88" i="6" s="1"/>
  <c r="AD728" i="4"/>
  <c r="U21" i="6" s="1"/>
  <c r="AE728" i="4"/>
  <c r="U57" i="6" s="1"/>
  <c r="AF728" i="4"/>
  <c r="U93" i="6" s="1"/>
  <c r="AE572" i="4"/>
  <c r="Q49" i="6" s="1"/>
  <c r="AD572" i="4"/>
  <c r="Q13" i="6" s="1"/>
  <c r="AF572" i="4"/>
  <c r="Q85" i="6" s="1"/>
  <c r="AF690" i="4"/>
  <c r="T92" i="6" s="1"/>
  <c r="AE690" i="4"/>
  <c r="T56" i="6" s="1"/>
  <c r="AD690" i="4"/>
  <c r="T20" i="6" s="1"/>
  <c r="AD534" i="4"/>
  <c r="P12" i="6" s="1"/>
  <c r="AE534" i="4"/>
  <c r="P48" i="6" s="1"/>
  <c r="AF534" i="4"/>
  <c r="P84" i="6" s="1"/>
  <c r="AF652" i="4"/>
  <c r="S91" i="6" s="1"/>
  <c r="AE652" i="4"/>
  <c r="S55" i="6" s="1"/>
  <c r="AD652" i="4"/>
  <c r="S19" i="6" s="1"/>
  <c r="AD496" i="4"/>
  <c r="O11" i="6" s="1"/>
  <c r="AE496" i="4"/>
  <c r="O47" i="6" s="1"/>
  <c r="AF496" i="4"/>
  <c r="O83" i="6" s="1"/>
  <c r="AD653" i="4"/>
  <c r="S20" i="6" s="1"/>
  <c r="AF653" i="4"/>
  <c r="S92" i="6" s="1"/>
  <c r="AE653" i="4"/>
  <c r="S56" i="6" s="1"/>
  <c r="AD497" i="4"/>
  <c r="O12" i="6" s="1"/>
  <c r="AE497" i="4"/>
  <c r="O48" i="6" s="1"/>
  <c r="AF497" i="4"/>
  <c r="O84" i="6" s="1"/>
  <c r="AD654" i="4"/>
  <c r="S21" i="6" s="1"/>
  <c r="AE654" i="4"/>
  <c r="S57" i="6" s="1"/>
  <c r="AF654" i="4"/>
  <c r="S93" i="6" s="1"/>
  <c r="AD498" i="4"/>
  <c r="O13" i="6" s="1"/>
  <c r="AF498" i="4"/>
  <c r="O85" i="6" s="1"/>
  <c r="AE498" i="4"/>
  <c r="O49" i="6" s="1"/>
  <c r="AF694" i="4"/>
  <c r="T96" i="6" s="1"/>
  <c r="AE694" i="4"/>
  <c r="T60" i="6" s="1"/>
  <c r="AD694" i="4"/>
  <c r="T24" i="6" s="1"/>
  <c r="AE538" i="4"/>
  <c r="P52" i="6" s="1"/>
  <c r="AF538" i="4"/>
  <c r="P88" i="6" s="1"/>
  <c r="AD538" i="4"/>
  <c r="P16" i="6" s="1"/>
  <c r="AD734" i="4"/>
  <c r="U27" i="6" s="1"/>
  <c r="AF734" i="4"/>
  <c r="U99" i="6" s="1"/>
  <c r="AE734" i="4"/>
  <c r="U63" i="6" s="1"/>
  <c r="AD578" i="4"/>
  <c r="Q19" i="6" s="1"/>
  <c r="AE578" i="4"/>
  <c r="Q55" i="6" s="1"/>
  <c r="AF578" i="4"/>
  <c r="Q91" i="6" s="1"/>
  <c r="AF422" i="4"/>
  <c r="M83" i="6" s="1"/>
  <c r="AE422" i="4"/>
  <c r="M47" i="6" s="1"/>
  <c r="AD422" i="4"/>
  <c r="M11" i="6" s="1"/>
  <c r="AE657" i="4"/>
  <c r="S60" i="6" s="1"/>
  <c r="AD657" i="4"/>
  <c r="S24" i="6" s="1"/>
  <c r="AF657" i="4"/>
  <c r="S96" i="6" s="1"/>
  <c r="AE501" i="4"/>
  <c r="O52" i="6" s="1"/>
  <c r="AF501" i="4"/>
  <c r="O88" i="6" s="1"/>
  <c r="AD501" i="4"/>
  <c r="O16" i="6" s="1"/>
  <c r="AD736" i="4"/>
  <c r="U29" i="6" s="1"/>
  <c r="AE736" i="4"/>
  <c r="U65" i="6" s="1"/>
  <c r="AF736" i="4"/>
  <c r="U101" i="6" s="1"/>
  <c r="AE580" i="4"/>
  <c r="Q57" i="6" s="1"/>
  <c r="AF580" i="4"/>
  <c r="Q93" i="6" s="1"/>
  <c r="AD580" i="4"/>
  <c r="Q21" i="6" s="1"/>
  <c r="AE424" i="4"/>
  <c r="M49" i="6" s="1"/>
  <c r="AF424" i="4"/>
  <c r="M85" i="6" s="1"/>
  <c r="AD424" i="4"/>
  <c r="M13" i="6" s="1"/>
  <c r="AE698" i="4"/>
  <c r="T64" i="6" s="1"/>
  <c r="AF698" i="4"/>
  <c r="T100" i="6" s="1"/>
  <c r="AD698" i="4"/>
  <c r="T28" i="6" s="1"/>
  <c r="AF542" i="4"/>
  <c r="P92" i="6" s="1"/>
  <c r="AE542" i="4"/>
  <c r="P56" i="6" s="1"/>
  <c r="AD542" i="4"/>
  <c r="P20" i="6" s="1"/>
  <c r="AF386" i="4"/>
  <c r="L84" i="6" s="1"/>
  <c r="AE386" i="4"/>
  <c r="L48" i="6" s="1"/>
  <c r="AD386" i="4"/>
  <c r="L12" i="6" s="1"/>
  <c r="AE660" i="4"/>
  <c r="S63" i="6" s="1"/>
  <c r="AD660" i="4"/>
  <c r="S27" i="6" s="1"/>
  <c r="AF660" i="4"/>
  <c r="S99" i="6" s="1"/>
  <c r="AD504" i="4"/>
  <c r="O19" i="6" s="1"/>
  <c r="AF504" i="4"/>
  <c r="O91" i="6" s="1"/>
  <c r="AE504" i="4"/>
  <c r="O55" i="6" s="1"/>
  <c r="AE348" i="4"/>
  <c r="K47" i="6" s="1"/>
  <c r="AF348" i="4"/>
  <c r="K83" i="6" s="1"/>
  <c r="AD348" i="4"/>
  <c r="K11" i="6" s="1"/>
  <c r="AE661" i="4"/>
  <c r="S64" i="6" s="1"/>
  <c r="AD661" i="4"/>
  <c r="S28" i="6" s="1"/>
  <c r="AF661" i="4"/>
  <c r="S100" i="6" s="1"/>
  <c r="AE505" i="4"/>
  <c r="O56" i="6" s="1"/>
  <c r="AF505" i="4"/>
  <c r="O92" i="6" s="1"/>
  <c r="AD505" i="4"/>
  <c r="O20" i="6" s="1"/>
  <c r="AF349" i="4"/>
  <c r="K84" i="6" s="1"/>
  <c r="AD349" i="4"/>
  <c r="K12" i="6" s="1"/>
  <c r="AE349" i="4"/>
  <c r="K48" i="6" s="1"/>
  <c r="AD662" i="4"/>
  <c r="S29" i="6" s="1"/>
  <c r="AF662" i="4"/>
  <c r="S101" i="6" s="1"/>
  <c r="AE662" i="4"/>
  <c r="S65" i="6" s="1"/>
  <c r="AD506" i="4"/>
  <c r="O21" i="6" s="1"/>
  <c r="AF506" i="4"/>
  <c r="O93" i="6" s="1"/>
  <c r="AE506" i="4"/>
  <c r="O57" i="6" s="1"/>
  <c r="AD350" i="4"/>
  <c r="K13" i="6" s="1"/>
  <c r="AE350" i="4"/>
  <c r="K49" i="6" s="1"/>
  <c r="AF350" i="4"/>
  <c r="K85" i="6" s="1"/>
  <c r="AE702" i="4"/>
  <c r="T68" i="6" s="1"/>
  <c r="AD702" i="4"/>
  <c r="T32" i="6" s="1"/>
  <c r="AF702" i="4"/>
  <c r="T104" i="6" s="1"/>
  <c r="AF546" i="4"/>
  <c r="P96" i="6" s="1"/>
  <c r="AD546" i="4"/>
  <c r="P24" i="6" s="1"/>
  <c r="AE546" i="4"/>
  <c r="P60" i="6" s="1"/>
  <c r="AD390" i="4"/>
  <c r="L16" i="6" s="1"/>
  <c r="AE390" i="4"/>
  <c r="L52" i="6" s="1"/>
  <c r="AF390" i="4"/>
  <c r="L88" i="6" s="1"/>
  <c r="AE742" i="4"/>
  <c r="U71" i="6" s="1"/>
  <c r="AF742" i="4"/>
  <c r="U107" i="6" s="1"/>
  <c r="AD742" i="4"/>
  <c r="U35" i="6" s="1"/>
  <c r="AD586" i="4"/>
  <c r="Q27" i="6" s="1"/>
  <c r="AE586" i="4"/>
  <c r="Q63" i="6" s="1"/>
  <c r="AF586" i="4"/>
  <c r="Q99" i="6" s="1"/>
  <c r="AE430" i="4"/>
  <c r="M55" i="6" s="1"/>
  <c r="AF430" i="4"/>
  <c r="M91" i="6" s="1"/>
  <c r="AD430" i="4"/>
  <c r="M19" i="6" s="1"/>
  <c r="AE274" i="4"/>
  <c r="I47" i="6" s="1"/>
  <c r="AD274" i="4"/>
  <c r="I11" i="6" s="1"/>
  <c r="AF274" i="4"/>
  <c r="I83" i="6" s="1"/>
  <c r="AF744" i="4"/>
  <c r="U109" i="6" s="1"/>
  <c r="AE744" i="4"/>
  <c r="U73" i="6" s="1"/>
  <c r="AD744" i="4"/>
  <c r="U37" i="6" s="1"/>
  <c r="AD665" i="4"/>
  <c r="S32" i="6" s="1"/>
  <c r="AE665" i="4"/>
  <c r="S68" i="6" s="1"/>
  <c r="AF665" i="4"/>
  <c r="S104" i="6" s="1"/>
  <c r="AD509" i="4"/>
  <c r="O24" i="6" s="1"/>
  <c r="AE509" i="4"/>
  <c r="O60" i="6" s="1"/>
  <c r="AF509" i="4"/>
  <c r="O96" i="6" s="1"/>
  <c r="AE353" i="4"/>
  <c r="K52" i="6" s="1"/>
  <c r="AF353" i="4"/>
  <c r="K88" i="6" s="1"/>
  <c r="AD353" i="4"/>
  <c r="K16" i="6" s="1"/>
  <c r="AF705" i="4"/>
  <c r="T107" i="6" s="1"/>
  <c r="AE705" i="4"/>
  <c r="T71" i="6" s="1"/>
  <c r="AD705" i="4"/>
  <c r="T35" i="6" s="1"/>
  <c r="AF549" i="4"/>
  <c r="P99" i="6" s="1"/>
  <c r="AE549" i="4"/>
  <c r="P63" i="6" s="1"/>
  <c r="AD549" i="4"/>
  <c r="P27" i="6" s="1"/>
  <c r="AF393" i="4"/>
  <c r="L91" i="6" s="1"/>
  <c r="AE393" i="4"/>
  <c r="L55" i="6" s="1"/>
  <c r="AD393" i="4"/>
  <c r="L19" i="6" s="1"/>
  <c r="AD237" i="4"/>
  <c r="H11" i="6" s="1"/>
  <c r="AE237" i="4"/>
  <c r="H47" i="6" s="1"/>
  <c r="AF237" i="4"/>
  <c r="H83" i="6" s="1"/>
  <c r="AE628" i="4"/>
  <c r="R68" i="6" s="1"/>
  <c r="AD628" i="4"/>
  <c r="R32" i="6" s="1"/>
  <c r="AF628" i="4"/>
  <c r="R104" i="6" s="1"/>
  <c r="AD472" i="4"/>
  <c r="N24" i="6" s="1"/>
  <c r="AF472" i="4"/>
  <c r="N96" i="6" s="1"/>
  <c r="AE472" i="4"/>
  <c r="N60" i="6" s="1"/>
  <c r="AD316" i="4"/>
  <c r="J16" i="6" s="1"/>
  <c r="AF316" i="4"/>
  <c r="J88" i="6" s="1"/>
  <c r="AE316" i="4"/>
  <c r="J52" i="6" s="1"/>
  <c r="AF668" i="4"/>
  <c r="S107" i="6" s="1"/>
  <c r="AD668" i="4"/>
  <c r="S35" i="6" s="1"/>
  <c r="AE668" i="4"/>
  <c r="S71" i="6" s="1"/>
  <c r="AE512" i="4"/>
  <c r="O63" i="6" s="1"/>
  <c r="AD512" i="4"/>
  <c r="O27" i="6" s="1"/>
  <c r="AF512" i="4"/>
  <c r="O99" i="6" s="1"/>
  <c r="AF356" i="4"/>
  <c r="K91" i="6" s="1"/>
  <c r="AE356" i="4"/>
  <c r="K55" i="6" s="1"/>
  <c r="AD356" i="4"/>
  <c r="K19" i="6" s="1"/>
  <c r="AD200" i="4"/>
  <c r="G11" i="6" s="1"/>
  <c r="AE200" i="4"/>
  <c r="G47" i="6" s="1"/>
  <c r="AF200" i="4"/>
  <c r="G83" i="6" s="1"/>
  <c r="AF591" i="4"/>
  <c r="Q104" i="6" s="1"/>
  <c r="AE591" i="4"/>
  <c r="Q68" i="6" s="1"/>
  <c r="AD591" i="4"/>
  <c r="Q32" i="6" s="1"/>
  <c r="AD435" i="4"/>
  <c r="M24" i="6" s="1"/>
  <c r="AF435" i="4"/>
  <c r="M96" i="6" s="1"/>
  <c r="AE435" i="4"/>
  <c r="M60" i="6" s="1"/>
  <c r="AE279" i="4"/>
  <c r="I52" i="6" s="1"/>
  <c r="AF279" i="4"/>
  <c r="I88" i="6" s="1"/>
  <c r="AD279" i="4"/>
  <c r="I16" i="6" s="1"/>
  <c r="AE631" i="4"/>
  <c r="R71" i="6" s="1"/>
  <c r="AF631" i="4"/>
  <c r="R107" i="6" s="1"/>
  <c r="AD631" i="4"/>
  <c r="R35" i="6" s="1"/>
  <c r="AE475" i="4"/>
  <c r="N63" i="6" s="1"/>
  <c r="AF475" i="4"/>
  <c r="N99" i="6" s="1"/>
  <c r="AD475" i="4"/>
  <c r="N27" i="6" s="1"/>
  <c r="AE707" i="4"/>
  <c r="T73" i="6" s="1"/>
  <c r="AD707" i="4"/>
  <c r="T37" i="6" s="1"/>
  <c r="AF707" i="4"/>
  <c r="T109" i="6" s="1"/>
  <c r="AF671" i="4"/>
  <c r="S110" i="6" s="1"/>
  <c r="AE671" i="4"/>
  <c r="S74" i="6" s="1"/>
  <c r="AD671" i="4"/>
  <c r="S38" i="6" s="1"/>
  <c r="AF358" i="4"/>
  <c r="K93" i="6" s="1"/>
  <c r="AD358" i="4"/>
  <c r="K21" i="6" s="1"/>
  <c r="AE358" i="4"/>
  <c r="K57" i="6" s="1"/>
  <c r="AF202" i="4"/>
  <c r="G85" i="6" s="1"/>
  <c r="AE202" i="4"/>
  <c r="G49" i="6" s="1"/>
  <c r="AD202" i="4"/>
  <c r="G13" i="6" s="1"/>
  <c r="AF593" i="4"/>
  <c r="Q106" i="6" s="1"/>
  <c r="AE593" i="4"/>
  <c r="Q70" i="6" s="1"/>
  <c r="AD593" i="4"/>
  <c r="Q34" i="6" s="1"/>
  <c r="AF437" i="4"/>
  <c r="M98" i="6" s="1"/>
  <c r="AD437" i="4"/>
  <c r="M26" i="6" s="1"/>
  <c r="AE437" i="4"/>
  <c r="M62" i="6" s="1"/>
  <c r="AF281" i="4"/>
  <c r="I90" i="6" s="1"/>
  <c r="AD281" i="4"/>
  <c r="I18" i="6" s="1"/>
  <c r="AE281" i="4"/>
  <c r="I54" i="6" s="1"/>
  <c r="AD125" i="4"/>
  <c r="E10" i="6" s="1"/>
  <c r="AF125" i="4"/>
  <c r="E82" i="6" s="1"/>
  <c r="AE125" i="4"/>
  <c r="E46" i="6" s="1"/>
  <c r="AE477" i="4"/>
  <c r="N65" i="6" s="1"/>
  <c r="AD477" i="4"/>
  <c r="N29" i="6" s="1"/>
  <c r="AF477" i="4"/>
  <c r="N101" i="6" s="1"/>
  <c r="AD321" i="4"/>
  <c r="J21" i="6" s="1"/>
  <c r="AE321" i="4"/>
  <c r="J57" i="6" s="1"/>
  <c r="AF321" i="4"/>
  <c r="J93" i="6" s="1"/>
  <c r="AF165" i="4"/>
  <c r="F85" i="6" s="1"/>
  <c r="AD165" i="4"/>
  <c r="F13" i="6" s="1"/>
  <c r="AE165" i="4"/>
  <c r="F49" i="6" s="1"/>
  <c r="AF556" i="4"/>
  <c r="P106" i="6" s="1"/>
  <c r="AD556" i="4"/>
  <c r="P34" i="6" s="1"/>
  <c r="AE556" i="4"/>
  <c r="P70" i="6" s="1"/>
  <c r="AF400" i="4"/>
  <c r="L98" i="6" s="1"/>
  <c r="AE400" i="4"/>
  <c r="L62" i="6" s="1"/>
  <c r="AD400" i="4"/>
  <c r="L26" i="6" s="1"/>
  <c r="AD244" i="4"/>
  <c r="H18" i="6" s="1"/>
  <c r="AF244" i="4"/>
  <c r="H90" i="6" s="1"/>
  <c r="AE244" i="4"/>
  <c r="H54" i="6" s="1"/>
  <c r="AD88" i="4"/>
  <c r="D10" i="6" s="1"/>
  <c r="AE88" i="4"/>
  <c r="D46" i="6" s="1"/>
  <c r="AF88" i="4"/>
  <c r="D82" i="6" s="1"/>
  <c r="AD31" i="4"/>
  <c r="B27" i="6" s="1"/>
  <c r="AF31" i="4"/>
  <c r="B99" i="6" s="1"/>
  <c r="AE31" i="4"/>
  <c r="B63" i="6" s="1"/>
  <c r="AE27" i="4"/>
  <c r="B59" i="6" s="1"/>
  <c r="AF27" i="4"/>
  <c r="B95" i="6" s="1"/>
  <c r="AD27" i="4"/>
  <c r="B23" i="6" s="1"/>
  <c r="AF23" i="4"/>
  <c r="B91" i="6" s="1"/>
  <c r="AE23" i="4"/>
  <c r="B55" i="6" s="1"/>
  <c r="AD23" i="4"/>
  <c r="B19" i="6" s="1"/>
  <c r="AF19" i="4"/>
  <c r="B87" i="6" s="1"/>
  <c r="AE19" i="4"/>
  <c r="B51" i="6" s="1"/>
  <c r="AD19" i="4"/>
  <c r="B15" i="6" s="1"/>
  <c r="AE15" i="4"/>
  <c r="B47" i="6" s="1"/>
  <c r="AF15" i="4"/>
  <c r="B83" i="6" s="1"/>
  <c r="AD15" i="4"/>
  <c r="B11" i="6" s="1"/>
  <c r="AB117" i="4"/>
  <c r="AB118"/>
  <c r="AB119"/>
  <c r="AE86"/>
  <c r="AD86"/>
  <c r="AF86"/>
  <c r="AF559"/>
  <c r="P109" i="6" s="1"/>
  <c r="AD559" i="4"/>
  <c r="P37" i="6" s="1"/>
  <c r="AE559" i="4"/>
  <c r="P73" i="6" s="1"/>
  <c r="AE557" i="4"/>
  <c r="P71" i="6" s="1"/>
  <c r="AD557" i="4"/>
  <c r="P35" i="6" s="1"/>
  <c r="AF557" i="4"/>
  <c r="P107" i="6" s="1"/>
  <c r="AE401" i="4"/>
  <c r="L63" i="6" s="1"/>
  <c r="AD401" i="4"/>
  <c r="L27" i="6" s="1"/>
  <c r="AF401" i="4"/>
  <c r="L99" i="6" s="1"/>
  <c r="AF245" i="4"/>
  <c r="H91" i="6" s="1"/>
  <c r="AE245" i="4"/>
  <c r="H55" i="6" s="1"/>
  <c r="AD245" i="4"/>
  <c r="H19" i="6" s="1"/>
  <c r="AF89" i="4"/>
  <c r="D83" i="6" s="1"/>
  <c r="AD89" i="4"/>
  <c r="D11" i="6" s="1"/>
  <c r="AE89" i="4"/>
  <c r="D47" i="6" s="1"/>
  <c r="AE480" i="4"/>
  <c r="N68" i="6" s="1"/>
  <c r="AF480" i="4"/>
  <c r="N104" i="6" s="1"/>
  <c r="AD480" i="4"/>
  <c r="N32" i="6" s="1"/>
  <c r="AF324" i="4"/>
  <c r="J96" i="6" s="1"/>
  <c r="AE324" i="4"/>
  <c r="J60" i="6" s="1"/>
  <c r="AD324" i="4"/>
  <c r="J24" i="6" s="1"/>
  <c r="AE168" i="4"/>
  <c r="F52" i="6" s="1"/>
  <c r="AF168" i="4"/>
  <c r="F88" i="6" s="1"/>
  <c r="AD168" i="4"/>
  <c r="F16" i="6" s="1"/>
  <c r="AF520" i="4"/>
  <c r="O107" i="6" s="1"/>
  <c r="AE520" i="4"/>
  <c r="O71" i="6" s="1"/>
  <c r="AD520" i="4"/>
  <c r="O35" i="6" s="1"/>
  <c r="AD364" i="4"/>
  <c r="K27" i="6" s="1"/>
  <c r="AF364" i="4"/>
  <c r="K99" i="6" s="1"/>
  <c r="AE364" i="4"/>
  <c r="K63" i="6" s="1"/>
  <c r="AF208" i="4"/>
  <c r="G91" i="6" s="1"/>
  <c r="AD208" i="4"/>
  <c r="G19" i="6" s="1"/>
  <c r="AE208" i="4"/>
  <c r="G55" i="6" s="1"/>
  <c r="AD52" i="4"/>
  <c r="C11" i="6" s="1"/>
  <c r="AF52" i="4"/>
  <c r="C83" i="6" s="1"/>
  <c r="AE52" i="4"/>
  <c r="C47" i="6" s="1"/>
  <c r="AF404" i="4"/>
  <c r="L102" i="6" s="1"/>
  <c r="AE404" i="4"/>
  <c r="L66" i="6" s="1"/>
  <c r="AD404" i="4"/>
  <c r="L30" i="6" s="1"/>
  <c r="AE248" i="4"/>
  <c r="H58" i="6" s="1"/>
  <c r="AD248" i="4"/>
  <c r="H22" i="6" s="1"/>
  <c r="AF248" i="4"/>
  <c r="H94" i="6" s="1"/>
  <c r="AE92" i="4"/>
  <c r="D50" i="6" s="1"/>
  <c r="AD92" i="4"/>
  <c r="D14" i="6" s="1"/>
  <c r="AF92" i="4"/>
  <c r="D86" i="6" s="1"/>
  <c r="AF405" i="4"/>
  <c r="L103" i="6" s="1"/>
  <c r="AD405" i="4"/>
  <c r="L31" i="6" s="1"/>
  <c r="AE405" i="4"/>
  <c r="L67" i="6" s="1"/>
  <c r="AD249" i="4"/>
  <c r="H23" i="6" s="1"/>
  <c r="AF249" i="4"/>
  <c r="H95" i="6" s="1"/>
  <c r="AE249" i="4"/>
  <c r="H59" i="6" s="1"/>
  <c r="AF93" i="4"/>
  <c r="D87" i="6" s="1"/>
  <c r="AE93" i="4"/>
  <c r="D51" i="6" s="1"/>
  <c r="AD93" i="4"/>
  <c r="D15" i="6" s="1"/>
  <c r="AD406" i="4"/>
  <c r="L32" i="6" s="1"/>
  <c r="AE406" i="4"/>
  <c r="L68" i="6" s="1"/>
  <c r="AF406" i="4"/>
  <c r="L104" i="6" s="1"/>
  <c r="AE250" i="4"/>
  <c r="H60" i="6" s="1"/>
  <c r="AD250" i="4"/>
  <c r="H24" i="6" s="1"/>
  <c r="AF250" i="4"/>
  <c r="H96" i="6" s="1"/>
  <c r="AE94" i="4"/>
  <c r="D52" i="6" s="1"/>
  <c r="AD94" i="4"/>
  <c r="D16" i="6" s="1"/>
  <c r="AF94" i="4"/>
  <c r="D88" i="6" s="1"/>
  <c r="AE486" i="4"/>
  <c r="N74" i="6" s="1"/>
  <c r="AD486" i="4"/>
  <c r="N38" i="6" s="1"/>
  <c r="AF486" i="4"/>
  <c r="N110" i="6" s="1"/>
  <c r="AF78" i="4"/>
  <c r="C109" i="6" s="1"/>
  <c r="AE78" i="4"/>
  <c r="C73" i="6" s="1"/>
  <c r="AD78" i="4"/>
  <c r="C37" i="6" s="1"/>
  <c r="AD116" i="4"/>
  <c r="D38" i="6" s="1"/>
  <c r="AE116" i="4"/>
  <c r="D74" i="6" s="1"/>
  <c r="AF116" i="4"/>
  <c r="D110" i="6" s="1"/>
  <c r="AF153" i="4"/>
  <c r="E110" i="6" s="1"/>
  <c r="AD153" i="4"/>
  <c r="E38" i="6" s="1"/>
  <c r="AE153" i="4"/>
  <c r="E74" i="6" s="1"/>
  <c r="AD152" i="4"/>
  <c r="E37" i="6" s="1"/>
  <c r="AF152" i="4"/>
  <c r="E109" i="6" s="1"/>
  <c r="AE152" i="4"/>
  <c r="E73" i="6" s="1"/>
  <c r="AF71" i="4"/>
  <c r="C102" i="6" s="1"/>
  <c r="AD71" i="4"/>
  <c r="C30" i="6" s="1"/>
  <c r="AE71" i="4"/>
  <c r="C66" i="6" s="1"/>
  <c r="AE190" i="4"/>
  <c r="F74" i="6" s="1"/>
  <c r="AD190" i="4"/>
  <c r="F38" i="6" s="1"/>
  <c r="AF190" i="4"/>
  <c r="F110" i="6" s="1"/>
  <c r="AE187" i="4"/>
  <c r="F71" i="6" s="1"/>
  <c r="AF187" i="4"/>
  <c r="F107" i="6" s="1"/>
  <c r="AD187" i="4"/>
  <c r="F35" i="6" s="1"/>
  <c r="AE108" i="4"/>
  <c r="D66" i="6" s="1"/>
  <c r="AD108" i="4"/>
  <c r="D30" i="6" s="1"/>
  <c r="AF108" i="4"/>
  <c r="D102" i="6" s="1"/>
  <c r="AD226" i="4"/>
  <c r="G37" i="6" s="1"/>
  <c r="AE226" i="4"/>
  <c r="G73" i="6" s="1"/>
  <c r="AF226" i="4"/>
  <c r="G109" i="6" s="1"/>
  <c r="AE185" i="4"/>
  <c r="F69" i="6" s="1"/>
  <c r="AF185" i="4"/>
  <c r="F105" i="6" s="1"/>
  <c r="AD185" i="4"/>
  <c r="F33" i="6" s="1"/>
  <c r="AF106" i="4"/>
  <c r="D100" i="6" s="1"/>
  <c r="AD106" i="4"/>
  <c r="D28" i="6" s="1"/>
  <c r="AE106" i="4"/>
  <c r="D64" i="6" s="1"/>
  <c r="AF262" i="4"/>
  <c r="H108" i="6" s="1"/>
  <c r="AE262" i="4"/>
  <c r="H72" i="6" s="1"/>
  <c r="AD262" i="4"/>
  <c r="AF144"/>
  <c r="E101" i="6" s="1"/>
  <c r="AE144" i="4"/>
  <c r="E65" i="6" s="1"/>
  <c r="AD144" i="4"/>
  <c r="E29" i="6" s="1"/>
  <c r="AE301" i="4"/>
  <c r="I74" i="6" s="1"/>
  <c r="AF301" i="4"/>
  <c r="I110" i="6" s="1"/>
  <c r="AD301" i="4"/>
  <c r="I38" i="6" s="1"/>
  <c r="AD182" i="4"/>
  <c r="F30" i="6" s="1"/>
  <c r="AF182" i="4"/>
  <c r="F102" i="6" s="1"/>
  <c r="AE182" i="4"/>
  <c r="F66" i="6" s="1"/>
  <c r="AD300" i="4"/>
  <c r="I37" i="6" s="1"/>
  <c r="AF300" i="4"/>
  <c r="I109" i="6" s="1"/>
  <c r="AE300" i="4"/>
  <c r="I73" i="6" s="1"/>
  <c r="AE181" i="4"/>
  <c r="F65" i="6" s="1"/>
  <c r="AF181" i="4"/>
  <c r="F101" i="6" s="1"/>
  <c r="AD181" i="4"/>
  <c r="F29" i="6" s="1"/>
  <c r="AF63" i="4"/>
  <c r="C94" i="6" s="1"/>
  <c r="AD63" i="4"/>
  <c r="C22" i="6" s="1"/>
  <c r="AE63" i="4"/>
  <c r="C58" i="6" s="1"/>
  <c r="AD219" i="4"/>
  <c r="G30" i="6" s="1"/>
  <c r="AE219" i="4"/>
  <c r="G66" i="6" s="1"/>
  <c r="AF219" i="4"/>
  <c r="G102" i="6" s="1"/>
  <c r="AE338" i="4"/>
  <c r="J74" i="6" s="1"/>
  <c r="AF338" i="4"/>
  <c r="J110" i="6" s="1"/>
  <c r="AD338" i="4"/>
  <c r="J38" i="6" s="1"/>
  <c r="AE179" i="4"/>
  <c r="F63" i="6" s="1"/>
  <c r="AF179" i="4"/>
  <c r="F99" i="6" s="1"/>
  <c r="AD179" i="4"/>
  <c r="F27" i="6" s="1"/>
  <c r="AE335" i="4"/>
  <c r="J71" i="6" s="1"/>
  <c r="AD335" i="4"/>
  <c r="J35" i="6" s="1"/>
  <c r="AF335" i="4"/>
  <c r="J107" i="6" s="1"/>
  <c r="AF139" i="4"/>
  <c r="E96" i="6" s="1"/>
  <c r="AD139" i="4"/>
  <c r="E24" i="6" s="1"/>
  <c r="AE139" i="4"/>
  <c r="E60" i="6" s="1"/>
  <c r="AD295" i="4"/>
  <c r="I32" i="6" s="1"/>
  <c r="AE295" i="4"/>
  <c r="I68" i="6" s="1"/>
  <c r="AF295" i="4"/>
  <c r="I104" i="6" s="1"/>
  <c r="AD374" i="4"/>
  <c r="K37" i="6" s="1"/>
  <c r="AE374" i="4"/>
  <c r="K73" i="6" s="1"/>
  <c r="AF374" i="4"/>
  <c r="K109" i="6" s="1"/>
  <c r="AD177" i="4"/>
  <c r="F25" i="6" s="1"/>
  <c r="AE177" i="4"/>
  <c r="F61" i="6" s="1"/>
  <c r="AF177" i="4"/>
  <c r="F97" i="6" s="1"/>
  <c r="AD333" i="4"/>
  <c r="J33" i="6" s="1"/>
  <c r="AF333" i="4"/>
  <c r="J105" i="6" s="1"/>
  <c r="AE333" i="4"/>
  <c r="J69" i="6" s="1"/>
  <c r="AE98" i="4"/>
  <c r="D56" i="6" s="1"/>
  <c r="AF98" i="4"/>
  <c r="D92" i="6" s="1"/>
  <c r="AD98" i="4"/>
  <c r="D20" i="6" s="1"/>
  <c r="AF254" i="4"/>
  <c r="H100" i="6" s="1"/>
  <c r="AD254" i="4"/>
  <c r="H28" i="6" s="1"/>
  <c r="AE254" i="4"/>
  <c r="H64" i="6" s="1"/>
  <c r="AD410" i="4"/>
  <c r="L36" i="6" s="1"/>
  <c r="AE410" i="4"/>
  <c r="L72" i="6" s="1"/>
  <c r="AF410" i="4"/>
  <c r="L108" i="6" s="1"/>
  <c r="AF136" i="4"/>
  <c r="E93" i="6" s="1"/>
  <c r="AD136" i="4"/>
  <c r="E21" i="6" s="1"/>
  <c r="AE136" i="4"/>
  <c r="E57" i="6" s="1"/>
  <c r="AD292" i="4"/>
  <c r="I29" i="6" s="1"/>
  <c r="AE292" i="4"/>
  <c r="I65" i="6" s="1"/>
  <c r="AF292" i="4"/>
  <c r="I101" i="6" s="1"/>
  <c r="AF449" i="4"/>
  <c r="M110" i="6" s="1"/>
  <c r="AD449" i="4"/>
  <c r="M38" i="6" s="1"/>
  <c r="AE449" i="4"/>
  <c r="M74" i="6" s="1"/>
  <c r="AE174" i="4"/>
  <c r="F58" i="6" s="1"/>
  <c r="AF174" i="4"/>
  <c r="F94" i="6" s="1"/>
  <c r="AD174" i="4"/>
  <c r="F22" i="6" s="1"/>
  <c r="AD330" i="4"/>
  <c r="J30" i="6" s="1"/>
  <c r="AE330" i="4"/>
  <c r="J66" i="6" s="1"/>
  <c r="AF330" i="4"/>
  <c r="J102" i="6" s="1"/>
  <c r="AE56" i="4"/>
  <c r="C51" i="6" s="1"/>
  <c r="AD56" i="4"/>
  <c r="C15" i="6" s="1"/>
  <c r="AF56" i="4"/>
  <c r="C87" i="6" s="1"/>
  <c r="AF212" i="4"/>
  <c r="G95" i="6" s="1"/>
  <c r="AE212" i="4"/>
  <c r="G59" i="6" s="1"/>
  <c r="AD212" i="4"/>
  <c r="G23" i="6" s="1"/>
  <c r="AF368" i="4"/>
  <c r="K103" i="6" s="1"/>
  <c r="AE368" i="4"/>
  <c r="K67" i="6" s="1"/>
  <c r="AD368" i="4"/>
  <c r="K31" i="6" s="1"/>
  <c r="AB711" i="4"/>
  <c r="AB710"/>
  <c r="AB709"/>
  <c r="AF678"/>
  <c r="AD678"/>
  <c r="AE678"/>
  <c r="AB561"/>
  <c r="AB562"/>
  <c r="AB563"/>
  <c r="AF530"/>
  <c r="AD530"/>
  <c r="AE530"/>
  <c r="AB414"/>
  <c r="AB413"/>
  <c r="AB415"/>
  <c r="AF382"/>
  <c r="AE382"/>
  <c r="AD382"/>
  <c r="AD717"/>
  <c r="U10" i="6" s="1"/>
  <c r="AE717" i="4"/>
  <c r="U46" i="6" s="1"/>
  <c r="AF717" i="4"/>
  <c r="U82" i="6" s="1"/>
  <c r="AE680" i="4"/>
  <c r="T46" i="6" s="1"/>
  <c r="AD680" i="4"/>
  <c r="T10" i="6" s="1"/>
  <c r="AF680" i="4"/>
  <c r="T82" i="6" s="1"/>
  <c r="AD721" i="4"/>
  <c r="U14" i="6" s="1"/>
  <c r="AE721" i="4"/>
  <c r="U50" i="6" s="1"/>
  <c r="AF721" i="4"/>
  <c r="U86" i="6" s="1"/>
  <c r="AF683" i="4"/>
  <c r="T85" i="6" s="1"/>
  <c r="AE683" i="4"/>
  <c r="T49" i="6" s="1"/>
  <c r="AD683" i="4"/>
  <c r="T13" i="6" s="1"/>
  <c r="AE684" i="4"/>
  <c r="T50" i="6" s="1"/>
  <c r="AF684" i="4"/>
  <c r="T86" i="6" s="1"/>
  <c r="AD684" i="4"/>
  <c r="T14" i="6" s="1"/>
  <c r="AF685" i="4"/>
  <c r="T87" i="6" s="1"/>
  <c r="AE685" i="4"/>
  <c r="T51" i="6" s="1"/>
  <c r="AD685" i="4"/>
  <c r="T15" i="6" s="1"/>
  <c r="AD725" i="4"/>
  <c r="U18" i="6" s="1"/>
  <c r="AF725" i="4"/>
  <c r="U90" i="6" s="1"/>
  <c r="AE725" i="4"/>
  <c r="U54" i="6" s="1"/>
  <c r="AF569" i="4"/>
  <c r="Q82" i="6" s="1"/>
  <c r="AE569" i="4"/>
  <c r="Q46" i="6" s="1"/>
  <c r="AD569" i="4"/>
  <c r="Q10" i="6" s="1"/>
  <c r="AE609" i="4"/>
  <c r="R49" i="6" s="1"/>
  <c r="AF609" i="4"/>
  <c r="R85" i="6" s="1"/>
  <c r="AD609" i="4"/>
  <c r="R13" i="6" s="1"/>
  <c r="AE688" i="4"/>
  <c r="T54" i="6" s="1"/>
  <c r="AD688" i="4"/>
  <c r="T18" i="6" s="1"/>
  <c r="AF688" i="4"/>
  <c r="T90" i="6" s="1"/>
  <c r="AD532" i="4"/>
  <c r="P10" i="6" s="1"/>
  <c r="AE532" i="4"/>
  <c r="P46" i="6" s="1"/>
  <c r="AF532" i="4"/>
  <c r="P82" i="6" s="1"/>
  <c r="AE611" i="4"/>
  <c r="R51" i="6" s="1"/>
  <c r="AF611" i="4"/>
  <c r="R87" i="6" s="1"/>
  <c r="AD611" i="4"/>
  <c r="R15" i="6" s="1"/>
  <c r="AF729" i="4"/>
  <c r="U94" i="6" s="1"/>
  <c r="AE729" i="4"/>
  <c r="U58" i="6" s="1"/>
  <c r="AD729" i="4"/>
  <c r="U22" i="6" s="1"/>
  <c r="AE573" i="4"/>
  <c r="Q50" i="6" s="1"/>
  <c r="AD573" i="4"/>
  <c r="Q14" i="6" s="1"/>
  <c r="AF573" i="4"/>
  <c r="Q86" i="6" s="1"/>
  <c r="AE691" i="4"/>
  <c r="T57" i="6" s="1"/>
  <c r="AD691" i="4"/>
  <c r="T21" i="6" s="1"/>
  <c r="AF691" i="4"/>
  <c r="T93" i="6" s="1"/>
  <c r="AE535" i="4"/>
  <c r="P49" i="6" s="1"/>
  <c r="AF535" i="4"/>
  <c r="P85" i="6" s="1"/>
  <c r="AD535" i="4"/>
  <c r="P13" i="6" s="1"/>
  <c r="AE692" i="4"/>
  <c r="T58" i="6" s="1"/>
  <c r="AF692" i="4"/>
  <c r="T94" i="6" s="1"/>
  <c r="AD692" i="4"/>
  <c r="T22" i="6" s="1"/>
  <c r="AF536" i="4"/>
  <c r="P86" i="6" s="1"/>
  <c r="AE536" i="4"/>
  <c r="P50" i="6" s="1"/>
  <c r="AD536" i="4"/>
  <c r="P14" i="6" s="1"/>
  <c r="AE693" i="4"/>
  <c r="T59" i="6" s="1"/>
  <c r="AD693" i="4"/>
  <c r="T23" i="6" s="1"/>
  <c r="AF693" i="4"/>
  <c r="T95" i="6" s="1"/>
  <c r="AF537" i="4"/>
  <c r="P87" i="6" s="1"/>
  <c r="AE537" i="4"/>
  <c r="P51" i="6" s="1"/>
  <c r="AD537" i="4"/>
  <c r="P15" i="6" s="1"/>
  <c r="AE733" i="4"/>
  <c r="U62" i="6" s="1"/>
  <c r="AF733" i="4"/>
  <c r="U98" i="6" s="1"/>
  <c r="AD733" i="4"/>
  <c r="U26" i="6" s="1"/>
  <c r="AE577" i="4"/>
  <c r="Q54" i="6" s="1"/>
  <c r="AD577" i="4"/>
  <c r="Q18" i="6" s="1"/>
  <c r="AF577" i="4"/>
  <c r="Q90" i="6" s="1"/>
  <c r="AE421" i="4"/>
  <c r="M46" i="6" s="1"/>
  <c r="AF421" i="4"/>
  <c r="M82" i="6" s="1"/>
  <c r="AD421" i="4"/>
  <c r="M10" i="6" s="1"/>
  <c r="AE617" i="4"/>
  <c r="R57" i="6" s="1"/>
  <c r="AD617" i="4"/>
  <c r="R21" i="6" s="1"/>
  <c r="AF617" i="4"/>
  <c r="R93" i="6" s="1"/>
  <c r="AE461" i="4"/>
  <c r="N49" i="6" s="1"/>
  <c r="AD461" i="4"/>
  <c r="N13" i="6" s="1"/>
  <c r="AF461" i="4"/>
  <c r="N85" i="6" s="1"/>
  <c r="AE696" i="4"/>
  <c r="T62" i="6" s="1"/>
  <c r="AD696" i="4"/>
  <c r="T26" i="6" s="1"/>
  <c r="AF696" i="4"/>
  <c r="T98" i="6" s="1"/>
  <c r="AD540" i="4"/>
  <c r="P18" i="6" s="1"/>
  <c r="AF540" i="4"/>
  <c r="P90" i="6" s="1"/>
  <c r="AE540" i="4"/>
  <c r="P54" i="6" s="1"/>
  <c r="AE384" i="4"/>
  <c r="L46" i="6" s="1"/>
  <c r="AF384" i="4"/>
  <c r="L82" i="6" s="1"/>
  <c r="AD384" i="4"/>
  <c r="L10" i="6" s="1"/>
  <c r="AF619" i="4"/>
  <c r="R95" i="6" s="1"/>
  <c r="AE619" i="4"/>
  <c r="R59" i="6" s="1"/>
  <c r="AD619" i="4"/>
  <c r="R23" i="6" s="1"/>
  <c r="AD463" i="4"/>
  <c r="N15" i="6" s="1"/>
  <c r="AF463" i="4"/>
  <c r="N87" i="6" s="1"/>
  <c r="AE463" i="4"/>
  <c r="N51" i="6" s="1"/>
  <c r="AD737" i="4"/>
  <c r="U30" i="6" s="1"/>
  <c r="AF737" i="4"/>
  <c r="U102" i="6" s="1"/>
  <c r="AE737" i="4"/>
  <c r="U66" i="6" s="1"/>
  <c r="AD581" i="4"/>
  <c r="Q22" i="6" s="1"/>
  <c r="AE581" i="4"/>
  <c r="Q58" i="6" s="1"/>
  <c r="AF581" i="4"/>
  <c r="Q94" i="6" s="1"/>
  <c r="AF425" i="4"/>
  <c r="M86" i="6" s="1"/>
  <c r="AE425" i="4"/>
  <c r="M50" i="6" s="1"/>
  <c r="AD425" i="4"/>
  <c r="M14" i="6" s="1"/>
  <c r="AE699" i="4"/>
  <c r="T65" i="6" s="1"/>
  <c r="AD699" i="4"/>
  <c r="T29" i="6" s="1"/>
  <c r="AF699" i="4"/>
  <c r="T101" i="6" s="1"/>
  <c r="AE543" i="4"/>
  <c r="P57" i="6" s="1"/>
  <c r="AD543" i="4"/>
  <c r="P21" i="6" s="1"/>
  <c r="AF543" i="4"/>
  <c r="P93" i="6" s="1"/>
  <c r="AF387" i="4"/>
  <c r="L85" i="6" s="1"/>
  <c r="AD387" i="4"/>
  <c r="L13" i="6" s="1"/>
  <c r="AE387" i="4"/>
  <c r="L49" i="6" s="1"/>
  <c r="AD700" i="4"/>
  <c r="T30" i="6" s="1"/>
  <c r="AF700" i="4"/>
  <c r="T102" i="6" s="1"/>
  <c r="AE700" i="4"/>
  <c r="T66" i="6" s="1"/>
  <c r="AE544" i="4"/>
  <c r="P58" i="6" s="1"/>
  <c r="AD544" i="4"/>
  <c r="P22" i="6" s="1"/>
  <c r="AF544" i="4"/>
  <c r="P94" i="6" s="1"/>
  <c r="AE388" i="4"/>
  <c r="L50" i="6" s="1"/>
  <c r="AF388" i="4"/>
  <c r="L86" i="6" s="1"/>
  <c r="AD388" i="4"/>
  <c r="L14" i="6" s="1"/>
  <c r="AD701" i="4"/>
  <c r="T31" i="6" s="1"/>
  <c r="AF701" i="4"/>
  <c r="T103" i="6" s="1"/>
  <c r="AE701" i="4"/>
  <c r="T67" i="6" s="1"/>
  <c r="AE545" i="4"/>
  <c r="P59" i="6" s="1"/>
  <c r="AF545" i="4"/>
  <c r="P95" i="6" s="1"/>
  <c r="AD545" i="4"/>
  <c r="P23" i="6" s="1"/>
  <c r="AD389" i="4"/>
  <c r="L15" i="6" s="1"/>
  <c r="AE389" i="4"/>
  <c r="L51" i="6" s="1"/>
  <c r="AF389" i="4"/>
  <c r="L87" i="6" s="1"/>
  <c r="AD741" i="4"/>
  <c r="U34" i="6" s="1"/>
  <c r="AE741" i="4"/>
  <c r="U70" i="6" s="1"/>
  <c r="AF741" i="4"/>
  <c r="U106" i="6" s="1"/>
  <c r="AE585" i="4"/>
  <c r="Q62" i="6" s="1"/>
  <c r="AD585" i="4"/>
  <c r="Q26" i="6" s="1"/>
  <c r="AF585" i="4"/>
  <c r="Q98" i="6" s="1"/>
  <c r="AD429" i="4"/>
  <c r="M18" i="6" s="1"/>
  <c r="AE429" i="4"/>
  <c r="M54" i="6" s="1"/>
  <c r="AF429" i="4"/>
  <c r="M90" i="6" s="1"/>
  <c r="AE273" i="4"/>
  <c r="I46" i="6" s="1"/>
  <c r="AF273" i="4"/>
  <c r="I82" i="6" s="1"/>
  <c r="AD273" i="4"/>
  <c r="I10" i="6" s="1"/>
  <c r="AE625" i="4"/>
  <c r="R65" i="6" s="1"/>
  <c r="AD625" i="4"/>
  <c r="R29" i="6" s="1"/>
  <c r="AF625" i="4"/>
  <c r="R101" i="6" s="1"/>
  <c r="AF469" i="4"/>
  <c r="N93" i="6" s="1"/>
  <c r="AD469" i="4"/>
  <c r="N21" i="6" s="1"/>
  <c r="AE469" i="4"/>
  <c r="N57" i="6" s="1"/>
  <c r="AD313" i="4"/>
  <c r="J13" i="6" s="1"/>
  <c r="AF313" i="4"/>
  <c r="J85" i="6" s="1"/>
  <c r="AE313" i="4"/>
  <c r="J49" i="6" s="1"/>
  <c r="AB265" i="4"/>
  <c r="AB267"/>
  <c r="AB266"/>
  <c r="AF234"/>
  <c r="AE234"/>
  <c r="AD234"/>
  <c r="AE704"/>
  <c r="T70" i="6" s="1"/>
  <c r="AD704" i="4"/>
  <c r="T34" i="6" s="1"/>
  <c r="AF704" i="4"/>
  <c r="T106" i="6" s="1"/>
  <c r="AF548" i="4"/>
  <c r="P98" i="6" s="1"/>
  <c r="AD548" i="4"/>
  <c r="P26" i="6" s="1"/>
  <c r="AE548" i="4"/>
  <c r="P62" i="6" s="1"/>
  <c r="AD392" i="4"/>
  <c r="L18" i="6" s="1"/>
  <c r="AE392" i="4"/>
  <c r="L54" i="6" s="1"/>
  <c r="AF392" i="4"/>
  <c r="L90" i="6" s="1"/>
  <c r="AF236" i="4"/>
  <c r="H82" i="6" s="1"/>
  <c r="AE236" i="4"/>
  <c r="H46" i="6" s="1"/>
  <c r="AD236" i="4"/>
  <c r="H10" i="6" s="1"/>
  <c r="AD588" i="4"/>
  <c r="Q29" i="6" s="1"/>
  <c r="AE588" i="4"/>
  <c r="Q65" i="6" s="1"/>
  <c r="AF588" i="4"/>
  <c r="Q101" i="6" s="1"/>
  <c r="AE432" i="4"/>
  <c r="M57" i="6" s="1"/>
  <c r="AF432" i="4"/>
  <c r="M93" i="6" s="1"/>
  <c r="AD432" i="4"/>
  <c r="M21" i="6" s="1"/>
  <c r="AE276" i="4"/>
  <c r="I49" i="6" s="1"/>
  <c r="AD276" i="4"/>
  <c r="I13" i="6" s="1"/>
  <c r="AF276" i="4"/>
  <c r="I85" i="6" s="1"/>
  <c r="AD667" i="4"/>
  <c r="S34" i="6" s="1"/>
  <c r="AF667" i="4"/>
  <c r="S106" i="6" s="1"/>
  <c r="AE667" i="4"/>
  <c r="S70" i="6" s="1"/>
  <c r="AF511" i="4"/>
  <c r="O98" i="6" s="1"/>
  <c r="AD511" i="4"/>
  <c r="O26" i="6" s="1"/>
  <c r="AE511" i="4"/>
  <c r="O62" i="6" s="1"/>
  <c r="AE355" i="4"/>
  <c r="K54" i="6" s="1"/>
  <c r="AD355" i="4"/>
  <c r="K18" i="6" s="1"/>
  <c r="AF355" i="4"/>
  <c r="K90" i="6" s="1"/>
  <c r="AE199" i="4"/>
  <c r="G46" i="6" s="1"/>
  <c r="AF199" i="4"/>
  <c r="G82" i="6" s="1"/>
  <c r="AD199" i="4"/>
  <c r="G10" i="6" s="1"/>
  <c r="AD551" i="4"/>
  <c r="P29" i="6" s="1"/>
  <c r="AE551" i="4"/>
  <c r="P65" i="6" s="1"/>
  <c r="AF551" i="4"/>
  <c r="P101" i="6" s="1"/>
  <c r="AF395" i="4"/>
  <c r="L93" i="6" s="1"/>
  <c r="AE395" i="4"/>
  <c r="L57" i="6" s="1"/>
  <c r="AD395" i="4"/>
  <c r="L21" i="6" s="1"/>
  <c r="AD239" i="4"/>
  <c r="H13" i="6" s="1"/>
  <c r="AF239" i="4"/>
  <c r="H85" i="6" s="1"/>
  <c r="AE239" i="4"/>
  <c r="H49" i="6" s="1"/>
  <c r="AD630" i="4"/>
  <c r="R34" i="6" s="1"/>
  <c r="AF630" i="4"/>
  <c r="R106" i="6" s="1"/>
  <c r="AE630" i="4"/>
  <c r="R70" i="6" s="1"/>
  <c r="AE474" i="4"/>
  <c r="N62" i="6" s="1"/>
  <c r="AF474" i="4"/>
  <c r="N98" i="6" s="1"/>
  <c r="AD474" i="4"/>
  <c r="N26" i="6" s="1"/>
  <c r="AE318" i="4"/>
  <c r="J54" i="6" s="1"/>
  <c r="AF318" i="4"/>
  <c r="J90" i="6" s="1"/>
  <c r="AD318" i="4"/>
  <c r="J18" i="6" s="1"/>
  <c r="AF162" i="4"/>
  <c r="F82" i="6" s="1"/>
  <c r="AD162" i="4"/>
  <c r="F10" i="6" s="1"/>
  <c r="AE162" i="4"/>
  <c r="F46" i="6" s="1"/>
  <c r="AF514" i="4"/>
  <c r="O101" i="6" s="1"/>
  <c r="AE514" i="4"/>
  <c r="O65" i="6" s="1"/>
  <c r="AD514" i="4"/>
  <c r="O29" i="6" s="1"/>
  <c r="AB229" i="4"/>
  <c r="AB230"/>
  <c r="AB228"/>
  <c r="AE197"/>
  <c r="AD197"/>
  <c r="AF197"/>
  <c r="AD670"/>
  <c r="S37" i="6" s="1"/>
  <c r="AF670" i="4"/>
  <c r="S109" i="6" s="1"/>
  <c r="AE670" i="4"/>
  <c r="S73" i="6" s="1"/>
  <c r="AD397" i="4"/>
  <c r="L23" i="6" s="1"/>
  <c r="AF397" i="4"/>
  <c r="L95" i="6" s="1"/>
  <c r="AE397" i="4"/>
  <c r="L59" i="6" s="1"/>
  <c r="AF241" i="4"/>
  <c r="H87" i="6" s="1"/>
  <c r="AD241" i="4"/>
  <c r="H15" i="6" s="1"/>
  <c r="AE241" i="4"/>
  <c r="H51" i="6" s="1"/>
  <c r="AE632" i="4"/>
  <c r="R72" i="6" s="1"/>
  <c r="AD632" i="4"/>
  <c r="R36" i="6" s="1"/>
  <c r="AF632" i="4"/>
  <c r="R108" i="6" s="1"/>
  <c r="AE476" i="4"/>
  <c r="N64" i="6" s="1"/>
  <c r="AF476" i="4"/>
  <c r="N100" i="6" s="1"/>
  <c r="AD476" i="4"/>
  <c r="N28" i="6" s="1"/>
  <c r="AF320" i="4"/>
  <c r="J92" i="6" s="1"/>
  <c r="AD320" i="4"/>
  <c r="J20" i="6" s="1"/>
  <c r="AE320" i="4"/>
  <c r="J56" i="6" s="1"/>
  <c r="AD164" i="4"/>
  <c r="F12" i="6" s="1"/>
  <c r="AF164" i="4"/>
  <c r="F84" i="6" s="1"/>
  <c r="AE164" i="4"/>
  <c r="F48" i="6" s="1"/>
  <c r="AE516" i="4"/>
  <c r="O67" i="6" s="1"/>
  <c r="AF516" i="4"/>
  <c r="O103" i="6" s="1"/>
  <c r="AD516" i="4"/>
  <c r="O31" i="6" s="1"/>
  <c r="AD360" i="4"/>
  <c r="K23" i="6" s="1"/>
  <c r="AF360" i="4"/>
  <c r="K95" i="6" s="1"/>
  <c r="AE360" i="4"/>
  <c r="K59" i="6" s="1"/>
  <c r="AF204" i="4"/>
  <c r="G87" i="6" s="1"/>
  <c r="AD204" i="4"/>
  <c r="G15" i="6" s="1"/>
  <c r="AE204" i="4"/>
  <c r="G51" i="6" s="1"/>
  <c r="AF595" i="4"/>
  <c r="Q108" i="6" s="1"/>
  <c r="AD595" i="4"/>
  <c r="Q36" i="6" s="1"/>
  <c r="AE595" i="4"/>
  <c r="Q72" i="6" s="1"/>
  <c r="AD439" i="4"/>
  <c r="M28" i="6" s="1"/>
  <c r="AF439" i="4"/>
  <c r="M100" i="6" s="1"/>
  <c r="AE439" i="4"/>
  <c r="M64" i="6" s="1"/>
  <c r="AD283" i="4"/>
  <c r="I20" i="6" s="1"/>
  <c r="AF283" i="4"/>
  <c r="I92" i="6" s="1"/>
  <c r="AE283" i="4"/>
  <c r="I56" i="6" s="1"/>
  <c r="AE127" i="4"/>
  <c r="E48" i="6" s="1"/>
  <c r="AF127" i="4"/>
  <c r="E84" i="6" s="1"/>
  <c r="AD127" i="4"/>
  <c r="E12" i="6" s="1"/>
  <c r="AE32" i="4"/>
  <c r="B64" i="6" s="1"/>
  <c r="AF32" i="4"/>
  <c r="B100" i="6" s="1"/>
  <c r="AE28" i="4"/>
  <c r="B60" i="6" s="1"/>
  <c r="AF28" i="4"/>
  <c r="B96" i="6" s="1"/>
  <c r="AD28" i="4"/>
  <c r="B24" i="6" s="1"/>
  <c r="AF24" i="4"/>
  <c r="B92" i="6" s="1"/>
  <c r="AE24" i="4"/>
  <c r="B56" i="6" s="1"/>
  <c r="AD24" i="4"/>
  <c r="B20" i="6" s="1"/>
  <c r="AE20" i="4"/>
  <c r="B52" i="6" s="1"/>
  <c r="AF20" i="4"/>
  <c r="B88" i="6" s="1"/>
  <c r="AD20" i="4"/>
  <c r="B16" i="6" s="1"/>
  <c r="AE16" i="4"/>
  <c r="B48" i="6" s="1"/>
  <c r="AF16" i="4"/>
  <c r="B84" i="6" s="1"/>
  <c r="AD16" i="4"/>
  <c r="B12" i="6" s="1"/>
  <c r="AF634" i="4"/>
  <c r="R110" i="6" s="1"/>
  <c r="AE634" i="4"/>
  <c r="R74" i="6" s="1"/>
  <c r="AD634" i="4"/>
  <c r="R38" i="6" s="1"/>
  <c r="AB81" i="4"/>
  <c r="AB80"/>
  <c r="AB82"/>
  <c r="AF49"/>
  <c r="AD49"/>
  <c r="AE49"/>
  <c r="AE12"/>
  <c r="AF12"/>
  <c r="AF440"/>
  <c r="M101" i="6" s="1"/>
  <c r="AE440" i="4"/>
  <c r="M65" i="6" s="1"/>
  <c r="AD440" i="4"/>
  <c r="M29" i="6" s="1"/>
  <c r="AD284" i="4"/>
  <c r="I21" i="6" s="1"/>
  <c r="AE284" i="4"/>
  <c r="I57" i="6" s="1"/>
  <c r="AF284" i="4"/>
  <c r="I93" i="6" s="1"/>
  <c r="AF128" i="4"/>
  <c r="E85" i="6" s="1"/>
  <c r="AD128" i="4"/>
  <c r="E13" i="6" s="1"/>
  <c r="AE128" i="4"/>
  <c r="E49" i="6" s="1"/>
  <c r="AF519" i="4"/>
  <c r="O106" i="6" s="1"/>
  <c r="AD519" i="4"/>
  <c r="O34" i="6" s="1"/>
  <c r="AE519" i="4"/>
  <c r="O70" i="6" s="1"/>
  <c r="AF363" i="4"/>
  <c r="K98" i="6" s="1"/>
  <c r="AE363" i="4"/>
  <c r="K62" i="6" s="1"/>
  <c r="AD363" i="4"/>
  <c r="K26" i="6" s="1"/>
  <c r="AF207" i="4"/>
  <c r="G90" i="6" s="1"/>
  <c r="AD207" i="4"/>
  <c r="G18" i="6" s="1"/>
  <c r="AE207" i="4"/>
  <c r="G54" i="6" s="1"/>
  <c r="AD51" i="4"/>
  <c r="C10" i="6" s="1"/>
  <c r="AF51" i="4"/>
  <c r="C82" i="6" s="1"/>
  <c r="AE51" i="4"/>
  <c r="C46" i="6" s="1"/>
  <c r="AF403" i="4"/>
  <c r="L101" i="6" s="1"/>
  <c r="AD403" i="4"/>
  <c r="L29" i="6" s="1"/>
  <c r="AE403" i="4"/>
  <c r="L65" i="6" s="1"/>
  <c r="AF247" i="4"/>
  <c r="H93" i="6" s="1"/>
  <c r="AE247" i="4"/>
  <c r="H57" i="6" s="1"/>
  <c r="AD247" i="4"/>
  <c r="H21" i="6" s="1"/>
  <c r="AD91" i="4"/>
  <c r="D13" i="6" s="1"/>
  <c r="AE91" i="4"/>
  <c r="D49" i="6" s="1"/>
  <c r="AF91" i="4"/>
  <c r="D85" i="6" s="1"/>
  <c r="AE443" i="4"/>
  <c r="M68" i="6" s="1"/>
  <c r="AD443" i="4"/>
  <c r="M32" i="6" s="1"/>
  <c r="AF443" i="4"/>
  <c r="M104" i="6" s="1"/>
  <c r="AF287" i="4"/>
  <c r="I96" i="6" s="1"/>
  <c r="AE287" i="4"/>
  <c r="I60" i="6" s="1"/>
  <c r="AD287" i="4"/>
  <c r="I24" i="6" s="1"/>
  <c r="AD131" i="4"/>
  <c r="E16" i="6" s="1"/>
  <c r="AF131" i="4"/>
  <c r="E88" i="6" s="1"/>
  <c r="AE131" i="4"/>
  <c r="E52" i="6" s="1"/>
  <c r="AF444" i="4"/>
  <c r="M105" i="6" s="1"/>
  <c r="AE444" i="4"/>
  <c r="M69" i="6" s="1"/>
  <c r="AD444" i="4"/>
  <c r="M33" i="6" s="1"/>
  <c r="AF288" i="4"/>
  <c r="I97" i="6" s="1"/>
  <c r="AD288" i="4"/>
  <c r="I25" i="6" s="1"/>
  <c r="AE288" i="4"/>
  <c r="I61" i="6" s="1"/>
  <c r="AE132" i="4"/>
  <c r="E53" i="6" s="1"/>
  <c r="AF132" i="4"/>
  <c r="E89" i="6" s="1"/>
  <c r="AD132" i="4"/>
  <c r="E17" i="6" s="1"/>
  <c r="AD445" i="4"/>
  <c r="M34" i="6" s="1"/>
  <c r="AF445" i="4"/>
  <c r="M106" i="6" s="1"/>
  <c r="AE445" i="4"/>
  <c r="M70" i="6" s="1"/>
  <c r="AE289" i="4"/>
  <c r="I62" i="6" s="1"/>
  <c r="AF289" i="4"/>
  <c r="I98" i="6" s="1"/>
  <c r="AD289" i="4"/>
  <c r="I26" i="6" s="1"/>
  <c r="AD133" i="4"/>
  <c r="E18" i="6" s="1"/>
  <c r="AF133" i="4"/>
  <c r="E90" i="6" s="1"/>
  <c r="AE133" i="4"/>
  <c r="E54" i="6" s="1"/>
  <c r="AE485" i="4"/>
  <c r="N73" i="6" s="1"/>
  <c r="AF485" i="4"/>
  <c r="N109" i="6" s="1"/>
  <c r="AD485" i="4"/>
  <c r="N37" i="6" s="1"/>
  <c r="C37" i="4"/>
  <c r="AD32"/>
  <c r="B28" i="6" s="1"/>
  <c r="B491" i="1"/>
  <c r="B611"/>
  <c r="B587"/>
  <c r="B83"/>
  <c r="B635"/>
  <c r="B347"/>
  <c r="B516"/>
  <c r="B683"/>
  <c r="B228"/>
  <c r="B155"/>
  <c r="A60"/>
  <c r="B131"/>
  <c r="B275"/>
  <c r="B467"/>
  <c r="B324"/>
  <c r="B659"/>
  <c r="B563"/>
  <c r="B251"/>
  <c r="B731"/>
  <c r="B203"/>
  <c r="B444"/>
  <c r="B779"/>
  <c r="B60"/>
  <c r="B707"/>
  <c r="B371"/>
  <c r="B539"/>
  <c r="B179"/>
  <c r="B395"/>
  <c r="B108"/>
  <c r="B419"/>
  <c r="B756"/>
  <c r="B299"/>
  <c r="S36" i="4"/>
  <c r="Z36"/>
  <c r="AD80"/>
  <c r="AE487"/>
  <c r="AE80"/>
  <c r="AF339"/>
  <c r="M36"/>
  <c r="W36"/>
  <c r="AF80"/>
  <c r="AE672"/>
  <c r="AF709"/>
  <c r="AE561"/>
  <c r="AF413"/>
  <c r="AD598"/>
  <c r="AE302"/>
  <c r="AE450"/>
  <c r="AE709"/>
  <c r="AF672"/>
  <c r="J36"/>
  <c r="AD709"/>
  <c r="AF561"/>
  <c r="AD487"/>
  <c r="AF487"/>
  <c r="E36"/>
  <c r="AF302"/>
  <c r="R36"/>
  <c r="AF450"/>
  <c r="AA36"/>
  <c r="AF746"/>
  <c r="AD339"/>
  <c r="Y36"/>
  <c r="AD450"/>
  <c r="AE339"/>
  <c r="AE413"/>
  <c r="AF598"/>
  <c r="AF154"/>
  <c r="V36"/>
  <c r="F36"/>
  <c r="Q36"/>
  <c r="AF117"/>
  <c r="N36"/>
  <c r="AE228"/>
  <c r="AF635"/>
  <c r="AD524"/>
  <c r="AD635"/>
  <c r="P36"/>
  <c r="AD154"/>
  <c r="K36"/>
  <c r="AD413"/>
  <c r="AF191"/>
  <c r="AF524"/>
  <c r="AE598"/>
  <c r="G36"/>
  <c r="AF376"/>
  <c r="O36"/>
  <c r="AF265"/>
  <c r="AD561"/>
  <c r="AD672"/>
  <c r="L36"/>
  <c r="AE746"/>
  <c r="U36"/>
  <c r="AD191"/>
  <c r="AD746"/>
  <c r="AD228"/>
  <c r="AD117"/>
  <c r="AE376"/>
  <c r="X36"/>
  <c r="I36"/>
  <c r="AF228"/>
  <c r="T36"/>
  <c r="AE635"/>
  <c r="AE524"/>
  <c r="AD302"/>
  <c r="AE191"/>
  <c r="AD376"/>
  <c r="H36"/>
  <c r="AD265"/>
  <c r="AE265"/>
  <c r="AE117"/>
  <c r="AB36"/>
  <c r="AE154"/>
  <c r="U44" i="6" l="1"/>
  <c r="U8"/>
  <c r="U80"/>
  <c r="T80"/>
  <c r="T8"/>
  <c r="T44"/>
  <c r="S80"/>
  <c r="S8"/>
  <c r="S44"/>
  <c r="R8"/>
  <c r="R44"/>
  <c r="R80"/>
  <c r="Q80"/>
  <c r="Q8"/>
  <c r="Q44"/>
  <c r="P44"/>
  <c r="P80"/>
  <c r="P8"/>
  <c r="O80"/>
  <c r="O44"/>
  <c r="O8"/>
  <c r="I8"/>
  <c r="N8"/>
  <c r="N80"/>
  <c r="N44"/>
  <c r="M80"/>
  <c r="M44"/>
  <c r="M8"/>
  <c r="L80"/>
  <c r="L44"/>
  <c r="L8"/>
  <c r="K80"/>
  <c r="K44"/>
  <c r="K8"/>
  <c r="J8"/>
  <c r="J80"/>
  <c r="J44"/>
  <c r="I80"/>
  <c r="I44"/>
  <c r="H36"/>
  <c r="H80"/>
  <c r="H44"/>
  <c r="H8"/>
  <c r="G44"/>
  <c r="G8"/>
  <c r="G80"/>
  <c r="F80"/>
  <c r="F44"/>
  <c r="F8"/>
  <c r="E80"/>
  <c r="E44"/>
  <c r="E8"/>
  <c r="D80"/>
  <c r="D44"/>
  <c r="D8"/>
  <c r="C80"/>
  <c r="C8"/>
  <c r="C44"/>
  <c r="B80"/>
  <c r="B44"/>
  <c r="AF81" i="4"/>
  <c r="Y55" i="7"/>
  <c r="AF673" i="4"/>
  <c r="Y71" i="7"/>
  <c r="AA71" s="1"/>
  <c r="AF155" i="4"/>
  <c r="Y57" i="7"/>
  <c r="AA57" s="1"/>
  <c r="AF303" i="4"/>
  <c r="Y61" i="7"/>
  <c r="AA61" s="1"/>
  <c r="AF562" i="4"/>
  <c r="Y68" i="7"/>
  <c r="AA68" s="1"/>
  <c r="AF710" i="4"/>
  <c r="Y72" i="7"/>
  <c r="AA72" s="1"/>
  <c r="AF118" i="4"/>
  <c r="Y56" i="7"/>
  <c r="AA56" s="1"/>
  <c r="AF525" i="4"/>
  <c r="Y67" i="7"/>
  <c r="AA67" s="1"/>
  <c r="AF340" i="4"/>
  <c r="Y62" i="7"/>
  <c r="AA62" s="1"/>
  <c r="AF451" i="4"/>
  <c r="Y65" i="7"/>
  <c r="AA65" s="1"/>
  <c r="AF229" i="4"/>
  <c r="Y59" i="7"/>
  <c r="AA59" s="1"/>
  <c r="AF377" i="4"/>
  <c r="Y63" i="7"/>
  <c r="AA63" s="1"/>
  <c r="AF636" i="4"/>
  <c r="Y70" i="7"/>
  <c r="AA70" s="1"/>
  <c r="AF192" i="4"/>
  <c r="Y58" i="7"/>
  <c r="AA58" s="1"/>
  <c r="AF266" i="4"/>
  <c r="Y60" i="7"/>
  <c r="AA60" s="1"/>
  <c r="AF414" i="4"/>
  <c r="Y64" i="7"/>
  <c r="AA64" s="1"/>
  <c r="AF488" i="4"/>
  <c r="Y66" i="7"/>
  <c r="AA66" s="1"/>
  <c r="AF599" i="4"/>
  <c r="Y69" i="7"/>
  <c r="AA69" s="1"/>
  <c r="AF747" i="4"/>
  <c r="Y73" i="7"/>
  <c r="AA73" s="1"/>
  <c r="AE562" i="4"/>
  <c r="Y45" i="7"/>
  <c r="AA45" s="1"/>
  <c r="AE377" i="4"/>
  <c r="Y40" i="7"/>
  <c r="AA40" s="1"/>
  <c r="AE340" i="4"/>
  <c r="Y39" i="7"/>
  <c r="AA39" s="1"/>
  <c r="AE192" i="4"/>
  <c r="Y35" i="7"/>
  <c r="AA35" s="1"/>
  <c r="AE451" i="4"/>
  <c r="Y42" i="7"/>
  <c r="AA42" s="1"/>
  <c r="AE266" i="4"/>
  <c r="Y37" i="7"/>
  <c r="AA37" s="1"/>
  <c r="AE118" i="4"/>
  <c r="Y33" i="7"/>
  <c r="AA33" s="1"/>
  <c r="AE525" i="4"/>
  <c r="Y44" i="7"/>
  <c r="AA44" s="1"/>
  <c r="AE488" i="4"/>
  <c r="Y43" i="7"/>
  <c r="AA43" s="1"/>
  <c r="AE229" i="4"/>
  <c r="Y36" i="7"/>
  <c r="AA36" s="1"/>
  <c r="AE414" i="4"/>
  <c r="Y41" i="7"/>
  <c r="AA41" s="1"/>
  <c r="AE155" i="4"/>
  <c r="Y34" i="7"/>
  <c r="AA34" s="1"/>
  <c r="AE636" i="4"/>
  <c r="Y47" i="7"/>
  <c r="AA47" s="1"/>
  <c r="AE303" i="4"/>
  <c r="Y38" i="7"/>
  <c r="AA38" s="1"/>
  <c r="AE747" i="4"/>
  <c r="Y50" i="7"/>
  <c r="AA50" s="1"/>
  <c r="AE81" i="4"/>
  <c r="Y32" i="7"/>
  <c r="AE710" i="4"/>
  <c r="Y49" i="7"/>
  <c r="AA49" s="1"/>
  <c r="AE673" i="4"/>
  <c r="Y48" i="7"/>
  <c r="AA48" s="1"/>
  <c r="AE599" i="4"/>
  <c r="Y46" i="7"/>
  <c r="AA46" s="1"/>
  <c r="AD599" i="4"/>
  <c r="Y23" i="7"/>
  <c r="AA23" s="1"/>
  <c r="AD266" i="4"/>
  <c r="Y14" i="7"/>
  <c r="AA14" s="1"/>
  <c r="AD414" i="4"/>
  <c r="Y18" i="7"/>
  <c r="AA18" s="1"/>
  <c r="AD525" i="4"/>
  <c r="Y21" i="7"/>
  <c r="AA21" s="1"/>
  <c r="AD155" i="4"/>
  <c r="Y11" i="7"/>
  <c r="AA11" s="1"/>
  <c r="AD488" i="4"/>
  <c r="Y20" i="7"/>
  <c r="AA20" s="1"/>
  <c r="AD303" i="4"/>
  <c r="Y15" i="7"/>
  <c r="AA15" s="1"/>
  <c r="AD81" i="4"/>
  <c r="Y9" i="7"/>
  <c r="AD229" i="4"/>
  <c r="Y13" i="7"/>
  <c r="AA13" s="1"/>
  <c r="AD562" i="4"/>
  <c r="Y22" i="7"/>
  <c r="AA22" s="1"/>
  <c r="AD710" i="4"/>
  <c r="Y26" i="7"/>
  <c r="AA26" s="1"/>
  <c r="AD118" i="4"/>
  <c r="Y10" i="7"/>
  <c r="AA10" s="1"/>
  <c r="AD673" i="4"/>
  <c r="Y25" i="7"/>
  <c r="AA25" s="1"/>
  <c r="AD377" i="4"/>
  <c r="Y17" i="7"/>
  <c r="AA17" s="1"/>
  <c r="AD340" i="4"/>
  <c r="Y16" i="7"/>
  <c r="AA16" s="1"/>
  <c r="AD636" i="4"/>
  <c r="Y24" i="7"/>
  <c r="AA24" s="1"/>
  <c r="AD192" i="4"/>
  <c r="Y12" i="7"/>
  <c r="AA12" s="1"/>
  <c r="AD451" i="4"/>
  <c r="Y19" i="7"/>
  <c r="AA19" s="1"/>
  <c r="AD747" i="4"/>
  <c r="Y27" i="7"/>
  <c r="AA27" s="1"/>
  <c r="AF36" i="4"/>
  <c r="AE36"/>
  <c r="C38"/>
  <c r="AD33"/>
  <c r="B29" i="6" s="1"/>
  <c r="B564" i="1"/>
  <c r="B540"/>
  <c r="B708"/>
  <c r="B780"/>
  <c r="B732"/>
  <c r="B468"/>
  <c r="B132"/>
  <c r="B636"/>
  <c r="B84"/>
  <c r="B612"/>
  <c r="B300"/>
  <c r="B420"/>
  <c r="B396"/>
  <c r="B252"/>
  <c r="B660"/>
  <c r="B492"/>
  <c r="B180"/>
  <c r="B372"/>
  <c r="B204"/>
  <c r="B276"/>
  <c r="A61"/>
  <c r="B156"/>
  <c r="B684"/>
  <c r="B348"/>
  <c r="B588"/>
  <c r="T112" i="6"/>
  <c r="U112"/>
  <c r="P76"/>
  <c r="U40"/>
  <c r="R37" i="4"/>
  <c r="N112" i="6"/>
  <c r="M76"/>
  <c r="L76"/>
  <c r="J112"/>
  <c r="K40"/>
  <c r="J76"/>
  <c r="S40"/>
  <c r="T40"/>
  <c r="G37" i="4"/>
  <c r="F37"/>
  <c r="X37"/>
  <c r="V37"/>
  <c r="K37"/>
  <c r="Y37"/>
  <c r="W37"/>
  <c r="Q37"/>
  <c r="D76" i="6"/>
  <c r="K112"/>
  <c r="N76"/>
  <c r="Q112"/>
  <c r="F76"/>
  <c r="I112"/>
  <c r="D112"/>
  <c r="E40"/>
  <c r="AB37" i="4"/>
  <c r="S37"/>
  <c r="L40" i="6"/>
  <c r="M40"/>
  <c r="Z37" i="4"/>
  <c r="F40" i="6"/>
  <c r="P37" i="4"/>
  <c r="J40" i="6"/>
  <c r="H112"/>
  <c r="L112"/>
  <c r="K76"/>
  <c r="O76"/>
  <c r="R112"/>
  <c r="D40"/>
  <c r="E112"/>
  <c r="I40"/>
  <c r="U76"/>
  <c r="P112"/>
  <c r="I76"/>
  <c r="H40"/>
  <c r="G40"/>
  <c r="N37" i="4"/>
  <c r="T37"/>
  <c r="N40" i="6"/>
  <c r="R76"/>
  <c r="S112"/>
  <c r="F112"/>
  <c r="M37" i="4"/>
  <c r="U37"/>
  <c r="E76" i="6"/>
  <c r="H76"/>
  <c r="L37" i="4"/>
  <c r="O112" i="6"/>
  <c r="O37" i="4"/>
  <c r="G112" i="6"/>
  <c r="E37" i="4"/>
  <c r="P40" i="6"/>
  <c r="I37" i="4"/>
  <c r="S76" i="6"/>
  <c r="Q76"/>
  <c r="R40"/>
  <c r="T76"/>
  <c r="G76"/>
  <c r="O40"/>
  <c r="J37" i="4"/>
  <c r="AA37"/>
  <c r="Q40" i="6"/>
  <c r="M112"/>
  <c r="H37" i="4"/>
  <c r="B104" i="6" l="1"/>
  <c r="B68"/>
  <c r="AF37" i="4"/>
  <c r="AE37"/>
  <c r="C39"/>
  <c r="AD34"/>
  <c r="B30" i="6" s="1"/>
  <c r="A62" i="1"/>
  <c r="F38" i="4"/>
  <c r="X38"/>
  <c r="G38"/>
  <c r="E38"/>
  <c r="V38"/>
  <c r="Q38"/>
  <c r="O38"/>
  <c r="P38"/>
  <c r="M38"/>
  <c r="AA38"/>
  <c r="AB38"/>
  <c r="H38"/>
  <c r="N38"/>
  <c r="W38"/>
  <c r="Y38"/>
  <c r="L38"/>
  <c r="I38"/>
  <c r="S38"/>
  <c r="R38"/>
  <c r="K38"/>
  <c r="U38"/>
  <c r="Z38"/>
  <c r="J38"/>
  <c r="T38"/>
  <c r="B105" i="6" l="1"/>
  <c r="B69"/>
  <c r="AF38" i="4"/>
  <c r="AE38"/>
  <c r="C40"/>
  <c r="AD35"/>
  <c r="B31" i="6" s="1"/>
  <c r="A63" i="1"/>
  <c r="Z39" i="4"/>
  <c r="G39"/>
  <c r="R39"/>
  <c r="J39"/>
  <c r="W39"/>
  <c r="AB39"/>
  <c r="X39"/>
  <c r="I39"/>
  <c r="E39"/>
  <c r="S39"/>
  <c r="V39"/>
  <c r="K39"/>
  <c r="M39"/>
  <c r="T39"/>
  <c r="U39"/>
  <c r="AL10"/>
  <c r="O39"/>
  <c r="Y39"/>
  <c r="N39"/>
  <c r="Q39"/>
  <c r="F39"/>
  <c r="L39"/>
  <c r="H39"/>
  <c r="AA39"/>
  <c r="P39"/>
  <c r="B106" i="6" l="1"/>
  <c r="B70"/>
  <c r="AF39" i="4"/>
  <c r="AE39"/>
  <c r="AL11"/>
  <c r="AL12" s="1"/>
  <c r="AL13" s="1"/>
  <c r="AL14" s="1"/>
  <c r="AL15" s="1"/>
  <c r="AL16" s="1"/>
  <c r="AL17" s="1"/>
  <c r="AL18" s="1"/>
  <c r="AL19" s="1"/>
  <c r="AL20" s="1"/>
  <c r="AL21" s="1"/>
  <c r="AL22" s="1"/>
  <c r="AL23" s="1"/>
  <c r="AL24" s="1"/>
  <c r="AL25" s="1"/>
  <c r="AL26" s="1"/>
  <c r="AL27" s="1"/>
  <c r="AL28" s="1"/>
  <c r="AL29" s="1"/>
  <c r="AL30" s="1"/>
  <c r="AL31" s="1"/>
  <c r="AL32" s="1"/>
  <c r="AL33" s="1"/>
  <c r="AL34" s="1"/>
  <c r="AL35" s="1"/>
  <c r="AL36" s="1"/>
  <c r="AL37" s="1"/>
  <c r="AL38" s="1"/>
  <c r="AL39" s="1"/>
  <c r="AL40" s="1"/>
  <c r="AL41" s="1"/>
  <c r="AL42" s="1"/>
  <c r="AL43" s="1"/>
  <c r="AL44" s="1"/>
  <c r="AL45" s="1"/>
  <c r="AL46" s="1"/>
  <c r="AL47" s="1"/>
  <c r="AL48" s="1"/>
  <c r="AL49" s="1"/>
  <c r="AL50" s="1"/>
  <c r="AL51" s="1"/>
  <c r="AL52" s="1"/>
  <c r="AL53" s="1"/>
  <c r="AL54" s="1"/>
  <c r="AL55" s="1"/>
  <c r="AL56" s="1"/>
  <c r="AL57" s="1"/>
  <c r="AL58" s="1"/>
  <c r="AL59" s="1"/>
  <c r="AL60" s="1"/>
  <c r="AL61" s="1"/>
  <c r="AL62" s="1"/>
  <c r="AL63" s="1"/>
  <c r="AL64" s="1"/>
  <c r="AL65" s="1"/>
  <c r="AL66" s="1"/>
  <c r="AL67" s="1"/>
  <c r="AL68" s="1"/>
  <c r="AL69" s="1"/>
  <c r="AL70" s="1"/>
  <c r="AL71" s="1"/>
  <c r="AL72" s="1"/>
  <c r="AL73" s="1"/>
  <c r="AL74" s="1"/>
  <c r="AL75" s="1"/>
  <c r="AL76" s="1"/>
  <c r="AL77" s="1"/>
  <c r="AL78" s="1"/>
  <c r="AL79" s="1"/>
  <c r="AL80" s="1"/>
  <c r="AL81" s="1"/>
  <c r="AL82" s="1"/>
  <c r="AL83" s="1"/>
  <c r="AL84" s="1"/>
  <c r="AL85" s="1"/>
  <c r="AL86" s="1"/>
  <c r="AL87" s="1"/>
  <c r="AL88" s="1"/>
  <c r="AL89" s="1"/>
  <c r="AL90" s="1"/>
  <c r="AL91" s="1"/>
  <c r="AL92" s="1"/>
  <c r="AL93" s="1"/>
  <c r="AL94" s="1"/>
  <c r="AL95" s="1"/>
  <c r="AL96" s="1"/>
  <c r="AL97" s="1"/>
  <c r="AL98" s="1"/>
  <c r="AL99" s="1"/>
  <c r="AL100" s="1"/>
  <c r="AL101" s="1"/>
  <c r="AL102" s="1"/>
  <c r="AL103" s="1"/>
  <c r="AL104" s="1"/>
  <c r="AL105" s="1"/>
  <c r="AL106" s="1"/>
  <c r="AL107" s="1"/>
  <c r="AL108" s="1"/>
  <c r="AL109" s="1"/>
  <c r="AL110" s="1"/>
  <c r="AL111" s="1"/>
  <c r="AL112" s="1"/>
  <c r="AL113" s="1"/>
  <c r="AL114" s="1"/>
  <c r="AL115" s="1"/>
  <c r="AL116" s="1"/>
  <c r="AL117" s="1"/>
  <c r="AL118" s="1"/>
  <c r="AL119" s="1"/>
  <c r="AL120" s="1"/>
  <c r="AL121" s="1"/>
  <c r="AL122" s="1"/>
  <c r="AL123" s="1"/>
  <c r="AL124" s="1"/>
  <c r="AL125" s="1"/>
  <c r="AL126" s="1"/>
  <c r="AL127" s="1"/>
  <c r="AL128" s="1"/>
  <c r="AL129" s="1"/>
  <c r="AL130" s="1"/>
  <c r="AL131" s="1"/>
  <c r="AL132" s="1"/>
  <c r="AL133" s="1"/>
  <c r="AL134" s="1"/>
  <c r="AL135" s="1"/>
  <c r="AL136" s="1"/>
  <c r="AL137" s="1"/>
  <c r="AL138" s="1"/>
  <c r="AL139" s="1"/>
  <c r="AL140" s="1"/>
  <c r="AL141" s="1"/>
  <c r="AL142" s="1"/>
  <c r="AL143" s="1"/>
  <c r="AL144" s="1"/>
  <c r="AL145" s="1"/>
  <c r="AL146" s="1"/>
  <c r="AL147" s="1"/>
  <c r="AL148" s="1"/>
  <c r="AL149" s="1"/>
  <c r="AL150" s="1"/>
  <c r="AL151" s="1"/>
  <c r="AL152" s="1"/>
  <c r="AL153" s="1"/>
  <c r="AL154" s="1"/>
  <c r="AL155" s="1"/>
  <c r="AL156" s="1"/>
  <c r="AL157" s="1"/>
  <c r="AL158" s="1"/>
  <c r="AL159" s="1"/>
  <c r="AL160" s="1"/>
  <c r="AL161" s="1"/>
  <c r="AL162" s="1"/>
  <c r="AL163" s="1"/>
  <c r="AL164" s="1"/>
  <c r="AL165" s="1"/>
  <c r="AL166" s="1"/>
  <c r="AL167" s="1"/>
  <c r="AL168" s="1"/>
  <c r="AL169" s="1"/>
  <c r="AL170" s="1"/>
  <c r="AL171" s="1"/>
  <c r="AL172" s="1"/>
  <c r="AL173" s="1"/>
  <c r="AL174" s="1"/>
  <c r="AL175" s="1"/>
  <c r="AL176" s="1"/>
  <c r="AL177" s="1"/>
  <c r="AL178" s="1"/>
  <c r="AL179" s="1"/>
  <c r="AL180" s="1"/>
  <c r="AL181" s="1"/>
  <c r="AL182" s="1"/>
  <c r="AL183" s="1"/>
  <c r="AL184" s="1"/>
  <c r="AL185" s="1"/>
  <c r="AL186" s="1"/>
  <c r="AL187" s="1"/>
  <c r="AL188" s="1"/>
  <c r="AL189" s="1"/>
  <c r="AL190" s="1"/>
  <c r="AL191" s="1"/>
  <c r="AL192" s="1"/>
  <c r="AL193" s="1"/>
  <c r="AL194" s="1"/>
  <c r="AL195" s="1"/>
  <c r="AL196" s="1"/>
  <c r="AL197" s="1"/>
  <c r="AL198" s="1"/>
  <c r="AL199" s="1"/>
  <c r="AL200" s="1"/>
  <c r="AL201" s="1"/>
  <c r="AL202" s="1"/>
  <c r="AL203" s="1"/>
  <c r="AL204" s="1"/>
  <c r="AL205" s="1"/>
  <c r="AL206" s="1"/>
  <c r="AL207" s="1"/>
  <c r="AL208" s="1"/>
  <c r="AL209" s="1"/>
  <c r="AL210" s="1"/>
  <c r="AL211" s="1"/>
  <c r="AL212" s="1"/>
  <c r="AL213" s="1"/>
  <c r="AL214" s="1"/>
  <c r="AL215" s="1"/>
  <c r="AL216" s="1"/>
  <c r="AL217" s="1"/>
  <c r="AL218" s="1"/>
  <c r="AL219" s="1"/>
  <c r="AL220" s="1"/>
  <c r="AL221" s="1"/>
  <c r="AL222" s="1"/>
  <c r="AL223" s="1"/>
  <c r="AL224" s="1"/>
  <c r="AL225" s="1"/>
  <c r="AL226" s="1"/>
  <c r="AL227" s="1"/>
  <c r="AL228" s="1"/>
  <c r="AL229" s="1"/>
  <c r="AL230" s="1"/>
  <c r="AL231" s="1"/>
  <c r="AL232" s="1"/>
  <c r="AL233" s="1"/>
  <c r="AL234" s="1"/>
  <c r="AL235" s="1"/>
  <c r="AL236" s="1"/>
  <c r="AL237" s="1"/>
  <c r="AL238" s="1"/>
  <c r="AL239" s="1"/>
  <c r="AL240" s="1"/>
  <c r="AL241" s="1"/>
  <c r="AL242" s="1"/>
  <c r="AL243" s="1"/>
  <c r="AL244" s="1"/>
  <c r="AL245" s="1"/>
  <c r="AL246" s="1"/>
  <c r="AL247" s="1"/>
  <c r="AL248" s="1"/>
  <c r="AL249" s="1"/>
  <c r="AL250" s="1"/>
  <c r="AL251" s="1"/>
  <c r="AL252" s="1"/>
  <c r="AL253" s="1"/>
  <c r="AL254" s="1"/>
  <c r="AL255" s="1"/>
  <c r="AL256" s="1"/>
  <c r="AL257" s="1"/>
  <c r="AL258" s="1"/>
  <c r="AL259" s="1"/>
  <c r="AL260" s="1"/>
  <c r="AL261" s="1"/>
  <c r="AL262" s="1"/>
  <c r="AL263" s="1"/>
  <c r="AL264" s="1"/>
  <c r="AL265" s="1"/>
  <c r="AL266" s="1"/>
  <c r="AL267" s="1"/>
  <c r="AL268" s="1"/>
  <c r="AL269" s="1"/>
  <c r="AL270" s="1"/>
  <c r="AL271" s="1"/>
  <c r="AL272" s="1"/>
  <c r="AL273" s="1"/>
  <c r="AL274" s="1"/>
  <c r="AL275" s="1"/>
  <c r="AL276" s="1"/>
  <c r="AL277" s="1"/>
  <c r="AL278" s="1"/>
  <c r="AL279" s="1"/>
  <c r="AL280" s="1"/>
  <c r="AL281" s="1"/>
  <c r="AL282" s="1"/>
  <c r="AL283" s="1"/>
  <c r="AL284" s="1"/>
  <c r="AL285" s="1"/>
  <c r="AL286" s="1"/>
  <c r="AL287" s="1"/>
  <c r="AL288" s="1"/>
  <c r="AL289" s="1"/>
  <c r="AL290" s="1"/>
  <c r="AL291" s="1"/>
  <c r="AL292" s="1"/>
  <c r="AL293" s="1"/>
  <c r="AL294" s="1"/>
  <c r="AL295" s="1"/>
  <c r="AL296" s="1"/>
  <c r="AL297" s="1"/>
  <c r="AL298" s="1"/>
  <c r="AL299" s="1"/>
  <c r="AL300" s="1"/>
  <c r="AL301" s="1"/>
  <c r="AL302" s="1"/>
  <c r="AL303" s="1"/>
  <c r="AL304" s="1"/>
  <c r="AL305" s="1"/>
  <c r="AL306" s="1"/>
  <c r="AL307" s="1"/>
  <c r="AL308" s="1"/>
  <c r="AL309" s="1"/>
  <c r="AL310" s="1"/>
  <c r="AL311" s="1"/>
  <c r="AL312" s="1"/>
  <c r="AL313" s="1"/>
  <c r="AL314" s="1"/>
  <c r="AL315" s="1"/>
  <c r="AL316" s="1"/>
  <c r="AL317" s="1"/>
  <c r="AL318" s="1"/>
  <c r="AL319" s="1"/>
  <c r="AL320" s="1"/>
  <c r="AL321" s="1"/>
  <c r="AL322" s="1"/>
  <c r="AL323" s="1"/>
  <c r="AL324" s="1"/>
  <c r="AL325" s="1"/>
  <c r="AL326" s="1"/>
  <c r="AL327" s="1"/>
  <c r="AL328" s="1"/>
  <c r="AL329" s="1"/>
  <c r="AL330" s="1"/>
  <c r="AL331" s="1"/>
  <c r="AL332" s="1"/>
  <c r="AL333" s="1"/>
  <c r="AL334" s="1"/>
  <c r="AL335" s="1"/>
  <c r="AL336" s="1"/>
  <c r="AL337" s="1"/>
  <c r="AL338" s="1"/>
  <c r="AL339" s="1"/>
  <c r="AL340" s="1"/>
  <c r="AL341" s="1"/>
  <c r="AL342" s="1"/>
  <c r="AL343" s="1"/>
  <c r="AL344" s="1"/>
  <c r="AL345" s="1"/>
  <c r="AL346" s="1"/>
  <c r="AL347" s="1"/>
  <c r="AL348" s="1"/>
  <c r="AL349" s="1"/>
  <c r="AL350" s="1"/>
  <c r="AL351" s="1"/>
  <c r="AL352" s="1"/>
  <c r="AL353" s="1"/>
  <c r="AL354" s="1"/>
  <c r="AL355" s="1"/>
  <c r="AL356" s="1"/>
  <c r="AL357" s="1"/>
  <c r="AL358" s="1"/>
  <c r="AL359" s="1"/>
  <c r="AL360" s="1"/>
  <c r="AL361" s="1"/>
  <c r="AL362" s="1"/>
  <c r="AL363" s="1"/>
  <c r="AL364" s="1"/>
  <c r="AL365" s="1"/>
  <c r="AL366" s="1"/>
  <c r="AL367" s="1"/>
  <c r="AL368" s="1"/>
  <c r="AL369" s="1"/>
  <c r="AL370" s="1"/>
  <c r="AL371" s="1"/>
  <c r="AL372" s="1"/>
  <c r="AL373" s="1"/>
  <c r="AL374" s="1"/>
  <c r="AL375" s="1"/>
  <c r="AL376" s="1"/>
  <c r="AL377" s="1"/>
  <c r="AL378" s="1"/>
  <c r="AL379" s="1"/>
  <c r="AL380" s="1"/>
  <c r="AL381" s="1"/>
  <c r="AL382" s="1"/>
  <c r="AL383" s="1"/>
  <c r="AL384" s="1"/>
  <c r="AL385" s="1"/>
  <c r="AL386" s="1"/>
  <c r="AL387" s="1"/>
  <c r="AL388" s="1"/>
  <c r="AL389" s="1"/>
  <c r="AL390" s="1"/>
  <c r="AL391" s="1"/>
  <c r="AL392" s="1"/>
  <c r="AL393" s="1"/>
  <c r="AL394" s="1"/>
  <c r="AL395" s="1"/>
  <c r="AL396" s="1"/>
  <c r="AL397" s="1"/>
  <c r="AL398" s="1"/>
  <c r="AL399" s="1"/>
  <c r="AL400" s="1"/>
  <c r="AL401" s="1"/>
  <c r="AL402" s="1"/>
  <c r="AL403" s="1"/>
  <c r="AL404" s="1"/>
  <c r="AL405" s="1"/>
  <c r="AL406" s="1"/>
  <c r="AL407" s="1"/>
  <c r="AL408" s="1"/>
  <c r="AL409" s="1"/>
  <c r="AL410" s="1"/>
  <c r="AL411" s="1"/>
  <c r="AL412" s="1"/>
  <c r="AL413" s="1"/>
  <c r="AL414" s="1"/>
  <c r="AL415" s="1"/>
  <c r="AL416" s="1"/>
  <c r="AL417" s="1"/>
  <c r="AL418" s="1"/>
  <c r="AL419" s="1"/>
  <c r="AL420" s="1"/>
  <c r="AL421" s="1"/>
  <c r="AL422" s="1"/>
  <c r="AL423" s="1"/>
  <c r="AL424" s="1"/>
  <c r="AL425" s="1"/>
  <c r="AL426" s="1"/>
  <c r="AL427" s="1"/>
  <c r="AL428" s="1"/>
  <c r="AL429" s="1"/>
  <c r="AL430" s="1"/>
  <c r="AL431" s="1"/>
  <c r="AL432" s="1"/>
  <c r="AL433" s="1"/>
  <c r="AL434" s="1"/>
  <c r="AL435" s="1"/>
  <c r="AL436" s="1"/>
  <c r="AL437" s="1"/>
  <c r="AL438" s="1"/>
  <c r="AL439" s="1"/>
  <c r="AL440" s="1"/>
  <c r="AL441" s="1"/>
  <c r="AL442" s="1"/>
  <c r="AL443" s="1"/>
  <c r="AL444" s="1"/>
  <c r="AL445" s="1"/>
  <c r="AL446" s="1"/>
  <c r="AL447" s="1"/>
  <c r="AL448" s="1"/>
  <c r="AL449" s="1"/>
  <c r="AL450" s="1"/>
  <c r="AL451" s="1"/>
  <c r="AL452" s="1"/>
  <c r="AL453" s="1"/>
  <c r="AL454" s="1"/>
  <c r="AL455" s="1"/>
  <c r="AL456" s="1"/>
  <c r="AL457" s="1"/>
  <c r="AL458" s="1"/>
  <c r="AL459" s="1"/>
  <c r="AL460" s="1"/>
  <c r="AL461" s="1"/>
  <c r="AL462" s="1"/>
  <c r="AL463" s="1"/>
  <c r="AL464" s="1"/>
  <c r="AL465" s="1"/>
  <c r="AL466" s="1"/>
  <c r="AL467" s="1"/>
  <c r="AL468" s="1"/>
  <c r="AL469" s="1"/>
  <c r="AL470" s="1"/>
  <c r="AL471" s="1"/>
  <c r="AL472" s="1"/>
  <c r="AL473" s="1"/>
  <c r="AL474" s="1"/>
  <c r="AL475" s="1"/>
  <c r="AL476" s="1"/>
  <c r="AL477" s="1"/>
  <c r="AL478" s="1"/>
  <c r="AL479" s="1"/>
  <c r="AL480" s="1"/>
  <c r="AL481" s="1"/>
  <c r="AL482" s="1"/>
  <c r="AL483" s="1"/>
  <c r="AL484" s="1"/>
  <c r="AL485" s="1"/>
  <c r="AL486" s="1"/>
  <c r="AL487" s="1"/>
  <c r="AL488" s="1"/>
  <c r="AL489" s="1"/>
  <c r="AL490" s="1"/>
  <c r="AL491" s="1"/>
  <c r="AL492" s="1"/>
  <c r="AL493" s="1"/>
  <c r="AL494" s="1"/>
  <c r="AL495" s="1"/>
  <c r="AL496" s="1"/>
  <c r="AL497" s="1"/>
  <c r="AL498" s="1"/>
  <c r="AL499" s="1"/>
  <c r="AL500" s="1"/>
  <c r="AL501" s="1"/>
  <c r="AL502" s="1"/>
  <c r="AL503" s="1"/>
  <c r="AL504" s="1"/>
  <c r="AL505" s="1"/>
  <c r="AL506" s="1"/>
  <c r="AL507" s="1"/>
  <c r="AL508" s="1"/>
  <c r="AL509" s="1"/>
  <c r="AL510" s="1"/>
  <c r="AL511" s="1"/>
  <c r="AL512" s="1"/>
  <c r="AL513" s="1"/>
  <c r="AL514" s="1"/>
  <c r="AL515" s="1"/>
  <c r="AL516" s="1"/>
  <c r="AL517" s="1"/>
  <c r="AL518" s="1"/>
  <c r="AL519" s="1"/>
  <c r="AL520" s="1"/>
  <c r="AL521" s="1"/>
  <c r="AL522" s="1"/>
  <c r="AL523" s="1"/>
  <c r="AL524" s="1"/>
  <c r="AL525" s="1"/>
  <c r="AL526" s="1"/>
  <c r="AL527" s="1"/>
  <c r="AL528" s="1"/>
  <c r="AL529" s="1"/>
  <c r="AL530" s="1"/>
  <c r="AL531" s="1"/>
  <c r="AL532" s="1"/>
  <c r="AL533" s="1"/>
  <c r="AL534" s="1"/>
  <c r="AL535" s="1"/>
  <c r="AL536" s="1"/>
  <c r="AL537" s="1"/>
  <c r="AL538" s="1"/>
  <c r="AL539" s="1"/>
  <c r="AL540" s="1"/>
  <c r="AL541" s="1"/>
  <c r="AL542" s="1"/>
  <c r="AL543" s="1"/>
  <c r="AL544" s="1"/>
  <c r="AL545" s="1"/>
  <c r="AL546" s="1"/>
  <c r="AL547" s="1"/>
  <c r="AL548" s="1"/>
  <c r="AL549" s="1"/>
  <c r="AL550" s="1"/>
  <c r="AL551" s="1"/>
  <c r="AL552" s="1"/>
  <c r="AL553" s="1"/>
  <c r="AL554" s="1"/>
  <c r="AL555" s="1"/>
  <c r="AL556" s="1"/>
  <c r="AL557" s="1"/>
  <c r="AL558" s="1"/>
  <c r="AL559" s="1"/>
  <c r="AL560" s="1"/>
  <c r="AL561" s="1"/>
  <c r="AL562" s="1"/>
  <c r="AL563" s="1"/>
  <c r="AL564" s="1"/>
  <c r="AL565" s="1"/>
  <c r="AL566" s="1"/>
  <c r="AL567" s="1"/>
  <c r="AL568" s="1"/>
  <c r="AL569" s="1"/>
  <c r="AL570" s="1"/>
  <c r="AL571" s="1"/>
  <c r="AL572" s="1"/>
  <c r="AL573" s="1"/>
  <c r="AL574" s="1"/>
  <c r="AL575" s="1"/>
  <c r="AL576" s="1"/>
  <c r="AL577" s="1"/>
  <c r="AL578" s="1"/>
  <c r="AL579" s="1"/>
  <c r="AL580" s="1"/>
  <c r="AL581" s="1"/>
  <c r="AL582" s="1"/>
  <c r="AL583" s="1"/>
  <c r="AL584" s="1"/>
  <c r="AL585" s="1"/>
  <c r="AL586" s="1"/>
  <c r="AL587" s="1"/>
  <c r="AL588" s="1"/>
  <c r="AL589" s="1"/>
  <c r="AL590" s="1"/>
  <c r="AL591" s="1"/>
  <c r="AL592" s="1"/>
  <c r="AL593" s="1"/>
  <c r="AL594" s="1"/>
  <c r="AL595" s="1"/>
  <c r="AL596" s="1"/>
  <c r="AL597" s="1"/>
  <c r="AL598" s="1"/>
  <c r="AL599" s="1"/>
  <c r="AL600" s="1"/>
  <c r="AL601" s="1"/>
  <c r="AL602" s="1"/>
  <c r="AL603" s="1"/>
  <c r="AL604" s="1"/>
  <c r="AL605" s="1"/>
  <c r="AL606" s="1"/>
  <c r="AL607" s="1"/>
  <c r="AL608" s="1"/>
  <c r="AL609" s="1"/>
  <c r="AL610" s="1"/>
  <c r="AL611" s="1"/>
  <c r="AL612" s="1"/>
  <c r="AL613" s="1"/>
  <c r="AL614" s="1"/>
  <c r="AL615" s="1"/>
  <c r="AL616" s="1"/>
  <c r="AL617" s="1"/>
  <c r="AL618" s="1"/>
  <c r="AL619" s="1"/>
  <c r="AL620" s="1"/>
  <c r="AL621" s="1"/>
  <c r="AL622" s="1"/>
  <c r="AL623" s="1"/>
  <c r="AL624" s="1"/>
  <c r="AL625" s="1"/>
  <c r="AL626" s="1"/>
  <c r="AL627" s="1"/>
  <c r="AL628" s="1"/>
  <c r="AL629" s="1"/>
  <c r="AL630" s="1"/>
  <c r="AL631" s="1"/>
  <c r="AL632" s="1"/>
  <c r="AL633" s="1"/>
  <c r="AL634" s="1"/>
  <c r="AL635" s="1"/>
  <c r="AL636" s="1"/>
  <c r="AL637" s="1"/>
  <c r="AL638" s="1"/>
  <c r="AL639" s="1"/>
  <c r="AL640" s="1"/>
  <c r="AL641" s="1"/>
  <c r="AL642" s="1"/>
  <c r="AL643" s="1"/>
  <c r="AL644" s="1"/>
  <c r="AL645" s="1"/>
  <c r="AL646" s="1"/>
  <c r="AL647" s="1"/>
  <c r="AL648" s="1"/>
  <c r="AL649" s="1"/>
  <c r="AL650" s="1"/>
  <c r="AL651" s="1"/>
  <c r="AL652" s="1"/>
  <c r="AL653" s="1"/>
  <c r="AL654" s="1"/>
  <c r="AL655" s="1"/>
  <c r="AL656" s="1"/>
  <c r="AL657" s="1"/>
  <c r="AL658" s="1"/>
  <c r="AL659" s="1"/>
  <c r="AL660" s="1"/>
  <c r="AL661" s="1"/>
  <c r="AL662" s="1"/>
  <c r="AL663" s="1"/>
  <c r="AL664" s="1"/>
  <c r="AL665" s="1"/>
  <c r="AL666" s="1"/>
  <c r="AL667" s="1"/>
  <c r="AL668" s="1"/>
  <c r="AL669" s="1"/>
  <c r="AL670" s="1"/>
  <c r="AL671" s="1"/>
  <c r="AL672" s="1"/>
  <c r="AL673" s="1"/>
  <c r="AL674" s="1"/>
  <c r="AL675" s="1"/>
  <c r="AL676" s="1"/>
  <c r="AL677" s="1"/>
  <c r="AL678" s="1"/>
  <c r="AL679" s="1"/>
  <c r="AL680" s="1"/>
  <c r="AL681" s="1"/>
  <c r="AL682" s="1"/>
  <c r="AL683" s="1"/>
  <c r="AL684" s="1"/>
  <c r="AL685" s="1"/>
  <c r="AL686" s="1"/>
  <c r="AL687" s="1"/>
  <c r="AL688" s="1"/>
  <c r="AL689" s="1"/>
  <c r="AL690" s="1"/>
  <c r="AL691" s="1"/>
  <c r="AL692" s="1"/>
  <c r="AL693" s="1"/>
  <c r="AL694" s="1"/>
  <c r="AL695" s="1"/>
  <c r="AL696" s="1"/>
  <c r="AL697" s="1"/>
  <c r="AL698" s="1"/>
  <c r="AL699" s="1"/>
  <c r="AL700" s="1"/>
  <c r="AL701" s="1"/>
  <c r="AL702" s="1"/>
  <c r="AL703" s="1"/>
  <c r="AL704" s="1"/>
  <c r="AL705" s="1"/>
  <c r="AL706" s="1"/>
  <c r="AL707" s="1"/>
  <c r="AL708" s="1"/>
  <c r="AL709" s="1"/>
  <c r="AL710" s="1"/>
  <c r="AL711" s="1"/>
  <c r="AL712" s="1"/>
  <c r="AL713" s="1"/>
  <c r="AL714" s="1"/>
  <c r="AL715" s="1"/>
  <c r="AL716" s="1"/>
  <c r="AL717" s="1"/>
  <c r="AL718" s="1"/>
  <c r="AL719" s="1"/>
  <c r="AL720" s="1"/>
  <c r="AL721" s="1"/>
  <c r="AL722" s="1"/>
  <c r="AL723" s="1"/>
  <c r="AL724" s="1"/>
  <c r="AL725" s="1"/>
  <c r="AL726" s="1"/>
  <c r="AL727" s="1"/>
  <c r="AL728" s="1"/>
  <c r="AL729" s="1"/>
  <c r="AL730" s="1"/>
  <c r="AL731" s="1"/>
  <c r="AL732" s="1"/>
  <c r="AL733" s="1"/>
  <c r="AL734" s="1"/>
  <c r="AL735" s="1"/>
  <c r="AL736" s="1"/>
  <c r="AL737" s="1"/>
  <c r="AL738" s="1"/>
  <c r="AL739" s="1"/>
  <c r="AL740" s="1"/>
  <c r="AL741" s="1"/>
  <c r="AL742" s="1"/>
  <c r="AL743" s="1"/>
  <c r="AL744" s="1"/>
  <c r="AL745" s="1"/>
  <c r="AL746" s="1"/>
  <c r="AL747" s="1"/>
  <c r="AL748" s="1"/>
  <c r="AL749" s="1"/>
  <c r="AL750" s="1"/>
  <c r="AL751" s="1"/>
  <c r="AL752" s="1"/>
  <c r="AL753" s="1"/>
  <c r="C41"/>
  <c r="AD36"/>
  <c r="B32" i="6" s="1"/>
  <c r="A64" i="1"/>
  <c r="Y40" i="4"/>
  <c r="S40"/>
  <c r="J40"/>
  <c r="L40"/>
  <c r="T40"/>
  <c r="I40"/>
  <c r="U40"/>
  <c r="H40"/>
  <c r="AA40"/>
  <c r="E40"/>
  <c r="P40"/>
  <c r="Z40"/>
  <c r="W40"/>
  <c r="Q40"/>
  <c r="O40"/>
  <c r="K40"/>
  <c r="V40"/>
  <c r="G40"/>
  <c r="N40"/>
  <c r="M40"/>
  <c r="X40"/>
  <c r="AB40"/>
  <c r="F40"/>
  <c r="R40"/>
  <c r="B107" i="6" l="1"/>
  <c r="B71"/>
  <c r="AF40" i="4"/>
  <c r="AE40"/>
  <c r="C42"/>
  <c r="AD37"/>
  <c r="B33" i="6" s="1"/>
  <c r="A65" i="1"/>
  <c r="G41" i="4"/>
  <c r="K41"/>
  <c r="AA41"/>
  <c r="O41"/>
  <c r="AM10"/>
  <c r="T41"/>
  <c r="Y41"/>
  <c r="S41"/>
  <c r="W41"/>
  <c r="AK10"/>
  <c r="R41"/>
  <c r="M41"/>
  <c r="L41"/>
  <c r="V41"/>
  <c r="P41"/>
  <c r="J41"/>
  <c r="N41"/>
  <c r="Q41"/>
  <c r="X41"/>
  <c r="Z41"/>
  <c r="H41"/>
  <c r="F41"/>
  <c r="U41"/>
  <c r="I41"/>
  <c r="E41"/>
  <c r="AB41"/>
  <c r="B108" i="6" l="1"/>
  <c r="B72"/>
  <c r="AF41" i="4"/>
  <c r="AE41"/>
  <c r="AK11"/>
  <c r="AK12" s="1"/>
  <c r="AK13" s="1"/>
  <c r="AK14" s="1"/>
  <c r="AK15" s="1"/>
  <c r="AK16" s="1"/>
  <c r="AK17" s="1"/>
  <c r="AK18" s="1"/>
  <c r="AK19" s="1"/>
  <c r="AK20" s="1"/>
  <c r="AK21" s="1"/>
  <c r="AK22" s="1"/>
  <c r="AK23" s="1"/>
  <c r="AK24" s="1"/>
  <c r="AK25" s="1"/>
  <c r="AK26" s="1"/>
  <c r="AK27" s="1"/>
  <c r="AK28" s="1"/>
  <c r="AK29" s="1"/>
  <c r="AK30" s="1"/>
  <c r="AK31" s="1"/>
  <c r="AK32" s="1"/>
  <c r="AK33" s="1"/>
  <c r="AK34" s="1"/>
  <c r="AK35" s="1"/>
  <c r="AK36" s="1"/>
  <c r="AK37" s="1"/>
  <c r="AK38" s="1"/>
  <c r="AK39" s="1"/>
  <c r="AK40" s="1"/>
  <c r="AK41" s="1"/>
  <c r="AK42" s="1"/>
  <c r="AK43" s="1"/>
  <c r="AK44" s="1"/>
  <c r="AK45" s="1"/>
  <c r="AK46" s="1"/>
  <c r="AK47" s="1"/>
  <c r="AK48" s="1"/>
  <c r="AK49" s="1"/>
  <c r="AK50" s="1"/>
  <c r="AK51" s="1"/>
  <c r="AK52" s="1"/>
  <c r="AK53" s="1"/>
  <c r="AK54" s="1"/>
  <c r="AK55" s="1"/>
  <c r="AK56" s="1"/>
  <c r="AK57" s="1"/>
  <c r="AK58" s="1"/>
  <c r="AK59" s="1"/>
  <c r="AK60" s="1"/>
  <c r="AK61" s="1"/>
  <c r="AK62" s="1"/>
  <c r="AK63" s="1"/>
  <c r="AK64" s="1"/>
  <c r="AK65" s="1"/>
  <c r="AK66" s="1"/>
  <c r="AK67" s="1"/>
  <c r="AK68" s="1"/>
  <c r="AK69" s="1"/>
  <c r="AK70" s="1"/>
  <c r="AK71" s="1"/>
  <c r="AK72" s="1"/>
  <c r="AK73" s="1"/>
  <c r="AK74" s="1"/>
  <c r="AK75" s="1"/>
  <c r="AK76" s="1"/>
  <c r="AK77" s="1"/>
  <c r="AK78" s="1"/>
  <c r="AK79" s="1"/>
  <c r="AK80" s="1"/>
  <c r="AK81" s="1"/>
  <c r="AK82" s="1"/>
  <c r="AK83" s="1"/>
  <c r="AK84" s="1"/>
  <c r="AK85" s="1"/>
  <c r="AK86" s="1"/>
  <c r="AK87" s="1"/>
  <c r="AK88" s="1"/>
  <c r="AK89" s="1"/>
  <c r="AK90" s="1"/>
  <c r="AK91" s="1"/>
  <c r="AK92" s="1"/>
  <c r="AK93" s="1"/>
  <c r="AK94" s="1"/>
  <c r="AK95" s="1"/>
  <c r="AK96" s="1"/>
  <c r="AK97" s="1"/>
  <c r="AK98" s="1"/>
  <c r="AK99" s="1"/>
  <c r="AK100" s="1"/>
  <c r="AK101" s="1"/>
  <c r="AK102" s="1"/>
  <c r="AK103" s="1"/>
  <c r="AK104" s="1"/>
  <c r="AK105" s="1"/>
  <c r="AK106" s="1"/>
  <c r="AK107" s="1"/>
  <c r="AK108" s="1"/>
  <c r="AK109" s="1"/>
  <c r="AK110" s="1"/>
  <c r="AK111" s="1"/>
  <c r="AK112" s="1"/>
  <c r="AK113" s="1"/>
  <c r="AK114" s="1"/>
  <c r="AK115" s="1"/>
  <c r="AK116" s="1"/>
  <c r="AK117" s="1"/>
  <c r="AK118" s="1"/>
  <c r="AK119" s="1"/>
  <c r="AK120" s="1"/>
  <c r="AK121" s="1"/>
  <c r="AK122" s="1"/>
  <c r="AK123" s="1"/>
  <c r="AK124" s="1"/>
  <c r="AK125" s="1"/>
  <c r="AK126" s="1"/>
  <c r="AK127" s="1"/>
  <c r="AK128" s="1"/>
  <c r="AK129" s="1"/>
  <c r="AK130" s="1"/>
  <c r="AK131" s="1"/>
  <c r="AK132" s="1"/>
  <c r="AK133" s="1"/>
  <c r="AK134" s="1"/>
  <c r="AK135" s="1"/>
  <c r="AK136" s="1"/>
  <c r="AK137" s="1"/>
  <c r="AK138" s="1"/>
  <c r="AK139" s="1"/>
  <c r="AK140" s="1"/>
  <c r="AK141" s="1"/>
  <c r="AK142" s="1"/>
  <c r="AK143" s="1"/>
  <c r="AK144" s="1"/>
  <c r="AK145" s="1"/>
  <c r="AK146" s="1"/>
  <c r="AK147" s="1"/>
  <c r="AK148" s="1"/>
  <c r="AK149" s="1"/>
  <c r="AK150" s="1"/>
  <c r="AK151" s="1"/>
  <c r="AK152" s="1"/>
  <c r="AK153" s="1"/>
  <c r="AK154" s="1"/>
  <c r="AK155" s="1"/>
  <c r="AK156" s="1"/>
  <c r="AK157" s="1"/>
  <c r="AK158" s="1"/>
  <c r="AK159" s="1"/>
  <c r="AK160" s="1"/>
  <c r="AK161" s="1"/>
  <c r="AK162" s="1"/>
  <c r="AK163" s="1"/>
  <c r="AK164" s="1"/>
  <c r="AK165" s="1"/>
  <c r="AK166" s="1"/>
  <c r="AK167" s="1"/>
  <c r="AK168" s="1"/>
  <c r="AK169" s="1"/>
  <c r="AK170" s="1"/>
  <c r="AK171" s="1"/>
  <c r="AK172" s="1"/>
  <c r="AK173" s="1"/>
  <c r="AK174" s="1"/>
  <c r="AK175" s="1"/>
  <c r="AK176" s="1"/>
  <c r="AK177" s="1"/>
  <c r="AK178" s="1"/>
  <c r="AK179" s="1"/>
  <c r="AK180" s="1"/>
  <c r="AK181" s="1"/>
  <c r="AK182" s="1"/>
  <c r="AK183" s="1"/>
  <c r="AK184" s="1"/>
  <c r="AK185" s="1"/>
  <c r="AK186" s="1"/>
  <c r="AK187" s="1"/>
  <c r="AK188" s="1"/>
  <c r="AK189" s="1"/>
  <c r="AK190" s="1"/>
  <c r="AK191" s="1"/>
  <c r="AK192" s="1"/>
  <c r="AK193" s="1"/>
  <c r="AK194" s="1"/>
  <c r="AK195" s="1"/>
  <c r="AK196" s="1"/>
  <c r="AK197" s="1"/>
  <c r="AK198" s="1"/>
  <c r="AK199" s="1"/>
  <c r="AK200" s="1"/>
  <c r="AK201" s="1"/>
  <c r="AK202" s="1"/>
  <c r="AK203" s="1"/>
  <c r="AK204" s="1"/>
  <c r="AK205" s="1"/>
  <c r="AK206" s="1"/>
  <c r="AK207" s="1"/>
  <c r="AK208" s="1"/>
  <c r="AK209" s="1"/>
  <c r="AK210" s="1"/>
  <c r="AK211" s="1"/>
  <c r="AK212" s="1"/>
  <c r="AK213" s="1"/>
  <c r="AK214" s="1"/>
  <c r="AK215" s="1"/>
  <c r="AK216" s="1"/>
  <c r="AK217" s="1"/>
  <c r="AK218" s="1"/>
  <c r="AK219" s="1"/>
  <c r="AK220" s="1"/>
  <c r="AK221" s="1"/>
  <c r="AK222" s="1"/>
  <c r="AK223" s="1"/>
  <c r="AK224" s="1"/>
  <c r="AK225" s="1"/>
  <c r="AK226" s="1"/>
  <c r="AK227" s="1"/>
  <c r="AK228" s="1"/>
  <c r="AK229" s="1"/>
  <c r="AK230" s="1"/>
  <c r="AK231" s="1"/>
  <c r="AK232" s="1"/>
  <c r="AK233" s="1"/>
  <c r="AK234" s="1"/>
  <c r="AK235" s="1"/>
  <c r="AK236" s="1"/>
  <c r="AK237" s="1"/>
  <c r="AK238" s="1"/>
  <c r="AK239" s="1"/>
  <c r="AK240" s="1"/>
  <c r="AK241" s="1"/>
  <c r="AK242" s="1"/>
  <c r="AK243" s="1"/>
  <c r="AK244" s="1"/>
  <c r="AK245" s="1"/>
  <c r="AK246" s="1"/>
  <c r="AK247" s="1"/>
  <c r="AK248" s="1"/>
  <c r="AK249" s="1"/>
  <c r="AK250" s="1"/>
  <c r="AK251" s="1"/>
  <c r="AK252" s="1"/>
  <c r="AK253" s="1"/>
  <c r="AK254" s="1"/>
  <c r="AK255" s="1"/>
  <c r="AK256" s="1"/>
  <c r="AK257" s="1"/>
  <c r="AK258" s="1"/>
  <c r="AK259" s="1"/>
  <c r="AK260" s="1"/>
  <c r="AK261" s="1"/>
  <c r="AK262" s="1"/>
  <c r="AK263" s="1"/>
  <c r="AK264" s="1"/>
  <c r="AK265" s="1"/>
  <c r="AK266" s="1"/>
  <c r="AK267" s="1"/>
  <c r="AK268" s="1"/>
  <c r="AK269" s="1"/>
  <c r="AK270" s="1"/>
  <c r="AK271" s="1"/>
  <c r="AK272" s="1"/>
  <c r="AK273" s="1"/>
  <c r="AK274" s="1"/>
  <c r="AK275" s="1"/>
  <c r="AK276" s="1"/>
  <c r="AK277" s="1"/>
  <c r="AK278" s="1"/>
  <c r="AK279" s="1"/>
  <c r="AK280" s="1"/>
  <c r="AK281" s="1"/>
  <c r="AK282" s="1"/>
  <c r="AK283" s="1"/>
  <c r="AK284" s="1"/>
  <c r="AK285" s="1"/>
  <c r="AK286" s="1"/>
  <c r="AK287" s="1"/>
  <c r="AK288" s="1"/>
  <c r="AK289" s="1"/>
  <c r="AK290" s="1"/>
  <c r="AK291" s="1"/>
  <c r="AK292" s="1"/>
  <c r="AK293" s="1"/>
  <c r="AK294" s="1"/>
  <c r="AK295" s="1"/>
  <c r="AK296" s="1"/>
  <c r="AK297" s="1"/>
  <c r="AK298" s="1"/>
  <c r="AK299" s="1"/>
  <c r="AK300" s="1"/>
  <c r="AK301" s="1"/>
  <c r="AK302" s="1"/>
  <c r="AK303" s="1"/>
  <c r="AK304" s="1"/>
  <c r="AK305" s="1"/>
  <c r="AK306" s="1"/>
  <c r="AK307" s="1"/>
  <c r="AK308" s="1"/>
  <c r="AK309" s="1"/>
  <c r="AK310" s="1"/>
  <c r="AK311" s="1"/>
  <c r="AK312" s="1"/>
  <c r="AK313" s="1"/>
  <c r="AK314" s="1"/>
  <c r="AK315" s="1"/>
  <c r="AK316" s="1"/>
  <c r="AK317" s="1"/>
  <c r="AK318" s="1"/>
  <c r="AK319" s="1"/>
  <c r="AK320" s="1"/>
  <c r="AK321" s="1"/>
  <c r="AK322" s="1"/>
  <c r="AK323" s="1"/>
  <c r="AK324" s="1"/>
  <c r="AK325" s="1"/>
  <c r="AK326" s="1"/>
  <c r="AK327" s="1"/>
  <c r="AK328" s="1"/>
  <c r="AK329" s="1"/>
  <c r="AK330" s="1"/>
  <c r="AK331" s="1"/>
  <c r="AK332" s="1"/>
  <c r="AK333" s="1"/>
  <c r="AK334" s="1"/>
  <c r="AK335" s="1"/>
  <c r="AK336" s="1"/>
  <c r="AK337" s="1"/>
  <c r="AK338" s="1"/>
  <c r="AK339" s="1"/>
  <c r="AK340" s="1"/>
  <c r="AK341" s="1"/>
  <c r="AK342" s="1"/>
  <c r="AK343" s="1"/>
  <c r="AK344" s="1"/>
  <c r="AK345" s="1"/>
  <c r="AK346" s="1"/>
  <c r="AK347" s="1"/>
  <c r="AK348" s="1"/>
  <c r="AK349" s="1"/>
  <c r="AK350" s="1"/>
  <c r="AK351" s="1"/>
  <c r="AK352" s="1"/>
  <c r="AK353" s="1"/>
  <c r="AK354" s="1"/>
  <c r="AK355" s="1"/>
  <c r="AK356" s="1"/>
  <c r="AK357" s="1"/>
  <c r="AK358" s="1"/>
  <c r="AK359" s="1"/>
  <c r="AK360" s="1"/>
  <c r="AK361" s="1"/>
  <c r="AK362" s="1"/>
  <c r="AK363" s="1"/>
  <c r="AK364" s="1"/>
  <c r="AK365" s="1"/>
  <c r="AK366" s="1"/>
  <c r="AK367" s="1"/>
  <c r="AK368" s="1"/>
  <c r="AK369" s="1"/>
  <c r="AK370" s="1"/>
  <c r="AK371" s="1"/>
  <c r="AK372" s="1"/>
  <c r="AK373" s="1"/>
  <c r="AK374" s="1"/>
  <c r="AK375" s="1"/>
  <c r="AK376" s="1"/>
  <c r="AK377" s="1"/>
  <c r="AK378" s="1"/>
  <c r="AK379" s="1"/>
  <c r="AK380" s="1"/>
  <c r="AK381" s="1"/>
  <c r="AK382" s="1"/>
  <c r="AK383" s="1"/>
  <c r="AK384" s="1"/>
  <c r="AK385" s="1"/>
  <c r="AK386" s="1"/>
  <c r="AK387" s="1"/>
  <c r="AK388" s="1"/>
  <c r="AK389" s="1"/>
  <c r="AK390" s="1"/>
  <c r="AK391" s="1"/>
  <c r="AK392" s="1"/>
  <c r="AK393" s="1"/>
  <c r="AK394" s="1"/>
  <c r="AK395" s="1"/>
  <c r="AK396" s="1"/>
  <c r="AK397" s="1"/>
  <c r="AK398" s="1"/>
  <c r="AK399" s="1"/>
  <c r="AK400" s="1"/>
  <c r="AK401" s="1"/>
  <c r="AK402" s="1"/>
  <c r="AK403" s="1"/>
  <c r="AK404" s="1"/>
  <c r="AK405" s="1"/>
  <c r="AK406" s="1"/>
  <c r="AK407" s="1"/>
  <c r="AK408" s="1"/>
  <c r="AK409" s="1"/>
  <c r="AK410" s="1"/>
  <c r="AK411" s="1"/>
  <c r="AK412" s="1"/>
  <c r="AK413" s="1"/>
  <c r="AK414" s="1"/>
  <c r="AK415" s="1"/>
  <c r="AK416" s="1"/>
  <c r="AK417" s="1"/>
  <c r="AK418" s="1"/>
  <c r="AK419" s="1"/>
  <c r="AK420" s="1"/>
  <c r="AK421" s="1"/>
  <c r="AK422" s="1"/>
  <c r="AK423" s="1"/>
  <c r="AK424" s="1"/>
  <c r="AK425" s="1"/>
  <c r="AK426" s="1"/>
  <c r="AK427" s="1"/>
  <c r="AK428" s="1"/>
  <c r="AK429" s="1"/>
  <c r="AK430" s="1"/>
  <c r="AK431" s="1"/>
  <c r="AK432" s="1"/>
  <c r="AK433" s="1"/>
  <c r="AK434" s="1"/>
  <c r="AK435" s="1"/>
  <c r="AK436" s="1"/>
  <c r="AK437" s="1"/>
  <c r="AK438" s="1"/>
  <c r="AK439" s="1"/>
  <c r="AK440" s="1"/>
  <c r="AK441" s="1"/>
  <c r="AK442" s="1"/>
  <c r="AK443" s="1"/>
  <c r="AK444" s="1"/>
  <c r="AK445" s="1"/>
  <c r="AK446" s="1"/>
  <c r="AK447" s="1"/>
  <c r="AK448" s="1"/>
  <c r="AK449" s="1"/>
  <c r="AK450" s="1"/>
  <c r="AK451" s="1"/>
  <c r="AK452" s="1"/>
  <c r="AK453" s="1"/>
  <c r="AK454" s="1"/>
  <c r="AK455" s="1"/>
  <c r="AK456" s="1"/>
  <c r="AK457" s="1"/>
  <c r="AK458" s="1"/>
  <c r="AK459" s="1"/>
  <c r="AK460" s="1"/>
  <c r="AK461" s="1"/>
  <c r="AK462" s="1"/>
  <c r="AK463" s="1"/>
  <c r="AK464" s="1"/>
  <c r="AK465" s="1"/>
  <c r="AK466" s="1"/>
  <c r="AK467" s="1"/>
  <c r="AK468" s="1"/>
  <c r="AK469" s="1"/>
  <c r="AK470" s="1"/>
  <c r="AK471" s="1"/>
  <c r="AK472" s="1"/>
  <c r="AK473" s="1"/>
  <c r="AK474" s="1"/>
  <c r="AK475" s="1"/>
  <c r="AK476" s="1"/>
  <c r="AK477" s="1"/>
  <c r="AK478" s="1"/>
  <c r="AK479" s="1"/>
  <c r="AK480" s="1"/>
  <c r="AK481" s="1"/>
  <c r="AK482" s="1"/>
  <c r="AK483" s="1"/>
  <c r="AK484" s="1"/>
  <c r="AK485" s="1"/>
  <c r="AK486" s="1"/>
  <c r="AK487" s="1"/>
  <c r="AK488" s="1"/>
  <c r="AK489" s="1"/>
  <c r="AK490" s="1"/>
  <c r="AK491" s="1"/>
  <c r="AK492" s="1"/>
  <c r="AK493" s="1"/>
  <c r="AK494" s="1"/>
  <c r="AK495" s="1"/>
  <c r="AK496" s="1"/>
  <c r="AK497" s="1"/>
  <c r="AK498" s="1"/>
  <c r="AK499" s="1"/>
  <c r="AK500" s="1"/>
  <c r="AK501" s="1"/>
  <c r="AK502" s="1"/>
  <c r="AK503" s="1"/>
  <c r="AK504" s="1"/>
  <c r="AK505" s="1"/>
  <c r="AK506" s="1"/>
  <c r="AK507" s="1"/>
  <c r="AK508" s="1"/>
  <c r="AK509" s="1"/>
  <c r="AK510" s="1"/>
  <c r="AK511" s="1"/>
  <c r="AK512" s="1"/>
  <c r="AK513" s="1"/>
  <c r="AK514" s="1"/>
  <c r="AK515" s="1"/>
  <c r="AK516" s="1"/>
  <c r="AK517" s="1"/>
  <c r="AK518" s="1"/>
  <c r="AK519" s="1"/>
  <c r="AK520" s="1"/>
  <c r="AK521" s="1"/>
  <c r="AK522" s="1"/>
  <c r="AK523" s="1"/>
  <c r="AK524" s="1"/>
  <c r="AK525" s="1"/>
  <c r="AK526" s="1"/>
  <c r="AK527" s="1"/>
  <c r="AK528" s="1"/>
  <c r="AK529" s="1"/>
  <c r="AK530" s="1"/>
  <c r="AK531" s="1"/>
  <c r="AK532" s="1"/>
  <c r="AK533" s="1"/>
  <c r="AK534" s="1"/>
  <c r="AK535" s="1"/>
  <c r="AK536" s="1"/>
  <c r="AK537" s="1"/>
  <c r="AK538" s="1"/>
  <c r="AK539" s="1"/>
  <c r="AK540" s="1"/>
  <c r="AK541" s="1"/>
  <c r="AK542" s="1"/>
  <c r="AK543" s="1"/>
  <c r="AK544" s="1"/>
  <c r="AK545" s="1"/>
  <c r="AK546" s="1"/>
  <c r="AK547" s="1"/>
  <c r="AK548" s="1"/>
  <c r="AK549" s="1"/>
  <c r="AK550" s="1"/>
  <c r="AK551" s="1"/>
  <c r="AK552" s="1"/>
  <c r="AK553" s="1"/>
  <c r="AK554" s="1"/>
  <c r="AK555" s="1"/>
  <c r="AK556" s="1"/>
  <c r="AK557" s="1"/>
  <c r="AK558" s="1"/>
  <c r="AK559" s="1"/>
  <c r="AK560" s="1"/>
  <c r="AK561" s="1"/>
  <c r="AK562" s="1"/>
  <c r="AK563" s="1"/>
  <c r="AK564" s="1"/>
  <c r="AK565" s="1"/>
  <c r="AK566" s="1"/>
  <c r="AK567" s="1"/>
  <c r="AK568" s="1"/>
  <c r="AK569" s="1"/>
  <c r="AK570" s="1"/>
  <c r="AK571" s="1"/>
  <c r="AK572" s="1"/>
  <c r="AK573" s="1"/>
  <c r="AK574" s="1"/>
  <c r="AK575" s="1"/>
  <c r="AK576" s="1"/>
  <c r="AK577" s="1"/>
  <c r="AK578" s="1"/>
  <c r="AK579" s="1"/>
  <c r="AK580" s="1"/>
  <c r="AK581" s="1"/>
  <c r="AK582" s="1"/>
  <c r="AK583" s="1"/>
  <c r="AK584" s="1"/>
  <c r="AK585" s="1"/>
  <c r="AK586" s="1"/>
  <c r="AK587" s="1"/>
  <c r="AK588" s="1"/>
  <c r="AK589" s="1"/>
  <c r="AK590" s="1"/>
  <c r="AK591" s="1"/>
  <c r="AK592" s="1"/>
  <c r="AK593" s="1"/>
  <c r="AK594" s="1"/>
  <c r="AK595" s="1"/>
  <c r="AK596" s="1"/>
  <c r="AK597" s="1"/>
  <c r="AK598" s="1"/>
  <c r="AK599" s="1"/>
  <c r="AK600" s="1"/>
  <c r="AK601" s="1"/>
  <c r="AK602" s="1"/>
  <c r="AK603" s="1"/>
  <c r="AK604" s="1"/>
  <c r="AK605" s="1"/>
  <c r="AK606" s="1"/>
  <c r="AK607" s="1"/>
  <c r="AK608" s="1"/>
  <c r="AK609" s="1"/>
  <c r="AK610" s="1"/>
  <c r="AK611" s="1"/>
  <c r="AK612" s="1"/>
  <c r="AK613" s="1"/>
  <c r="AK614" s="1"/>
  <c r="AK615" s="1"/>
  <c r="AK616" s="1"/>
  <c r="AK617" s="1"/>
  <c r="AK618" s="1"/>
  <c r="AK619" s="1"/>
  <c r="AK620" s="1"/>
  <c r="AK621" s="1"/>
  <c r="AK622" s="1"/>
  <c r="AK623" s="1"/>
  <c r="AK624" s="1"/>
  <c r="AK625" s="1"/>
  <c r="AK626" s="1"/>
  <c r="AK627" s="1"/>
  <c r="AK628" s="1"/>
  <c r="AK629" s="1"/>
  <c r="AK630" s="1"/>
  <c r="AK631" s="1"/>
  <c r="AK632" s="1"/>
  <c r="AK633" s="1"/>
  <c r="AK634" s="1"/>
  <c r="AK635" s="1"/>
  <c r="AK636" s="1"/>
  <c r="AK637" s="1"/>
  <c r="AK638" s="1"/>
  <c r="AK639" s="1"/>
  <c r="AK640" s="1"/>
  <c r="AK641" s="1"/>
  <c r="AK642" s="1"/>
  <c r="AK643" s="1"/>
  <c r="AK644" s="1"/>
  <c r="AK645" s="1"/>
  <c r="AK646" s="1"/>
  <c r="AK647" s="1"/>
  <c r="AK648" s="1"/>
  <c r="AK649" s="1"/>
  <c r="AK650" s="1"/>
  <c r="AK651" s="1"/>
  <c r="AK652" s="1"/>
  <c r="AK653" s="1"/>
  <c r="AK654" s="1"/>
  <c r="AK655" s="1"/>
  <c r="AK656" s="1"/>
  <c r="AK657" s="1"/>
  <c r="AK658" s="1"/>
  <c r="AK659" s="1"/>
  <c r="AK660" s="1"/>
  <c r="AK661" s="1"/>
  <c r="AK662" s="1"/>
  <c r="AK663" s="1"/>
  <c r="AK664" s="1"/>
  <c r="AK665" s="1"/>
  <c r="AK666" s="1"/>
  <c r="AK667" s="1"/>
  <c r="AK668" s="1"/>
  <c r="AK669" s="1"/>
  <c r="AK670" s="1"/>
  <c r="AK671" s="1"/>
  <c r="AK672" s="1"/>
  <c r="AK673" s="1"/>
  <c r="AK674" s="1"/>
  <c r="AK675" s="1"/>
  <c r="AK676" s="1"/>
  <c r="AK677" s="1"/>
  <c r="AK678" s="1"/>
  <c r="AK679" s="1"/>
  <c r="AK680" s="1"/>
  <c r="AK681" s="1"/>
  <c r="AK682" s="1"/>
  <c r="AK683" s="1"/>
  <c r="AK684" s="1"/>
  <c r="AK685" s="1"/>
  <c r="AK686" s="1"/>
  <c r="AK687" s="1"/>
  <c r="AK688" s="1"/>
  <c r="AK689" s="1"/>
  <c r="AK690" s="1"/>
  <c r="AK691" s="1"/>
  <c r="AK692" s="1"/>
  <c r="AK693" s="1"/>
  <c r="AK694" s="1"/>
  <c r="AK695" s="1"/>
  <c r="AK696" s="1"/>
  <c r="AK697" s="1"/>
  <c r="AK698" s="1"/>
  <c r="AK699" s="1"/>
  <c r="AK700" s="1"/>
  <c r="AK701" s="1"/>
  <c r="AK702" s="1"/>
  <c r="AK703" s="1"/>
  <c r="AK704" s="1"/>
  <c r="AK705" s="1"/>
  <c r="AK706" s="1"/>
  <c r="AK707" s="1"/>
  <c r="AK708" s="1"/>
  <c r="AK709" s="1"/>
  <c r="AK710" s="1"/>
  <c r="AK711" s="1"/>
  <c r="AK712" s="1"/>
  <c r="AK713" s="1"/>
  <c r="AK714" s="1"/>
  <c r="AK715" s="1"/>
  <c r="AK716" s="1"/>
  <c r="AK717" s="1"/>
  <c r="AK718" s="1"/>
  <c r="AK719" s="1"/>
  <c r="AK720" s="1"/>
  <c r="AK721" s="1"/>
  <c r="AK722" s="1"/>
  <c r="AK723" s="1"/>
  <c r="AK724" s="1"/>
  <c r="AK725" s="1"/>
  <c r="AK726" s="1"/>
  <c r="AK727" s="1"/>
  <c r="AK728" s="1"/>
  <c r="AK729" s="1"/>
  <c r="AK730" s="1"/>
  <c r="AK731" s="1"/>
  <c r="AK732" s="1"/>
  <c r="AK733" s="1"/>
  <c r="AK734" s="1"/>
  <c r="AK735" s="1"/>
  <c r="AK736" s="1"/>
  <c r="AK737" s="1"/>
  <c r="AK738" s="1"/>
  <c r="AK739" s="1"/>
  <c r="AK740" s="1"/>
  <c r="AK741" s="1"/>
  <c r="AK742" s="1"/>
  <c r="AK743" s="1"/>
  <c r="AK744" s="1"/>
  <c r="AK745" s="1"/>
  <c r="AK746" s="1"/>
  <c r="AK747" s="1"/>
  <c r="AK748" s="1"/>
  <c r="AK749" s="1"/>
  <c r="AK750" s="1"/>
  <c r="AK751" s="1"/>
  <c r="AK752" s="1"/>
  <c r="AK753" s="1"/>
  <c r="AM11"/>
  <c r="AM12" s="1"/>
  <c r="AM13" s="1"/>
  <c r="AM14" s="1"/>
  <c r="AM15" s="1"/>
  <c r="AM16" s="1"/>
  <c r="AM17" s="1"/>
  <c r="AM18" s="1"/>
  <c r="AM19" s="1"/>
  <c r="AM20" s="1"/>
  <c r="AM21" s="1"/>
  <c r="AM22" s="1"/>
  <c r="AM23" s="1"/>
  <c r="AM24" s="1"/>
  <c r="AM25" s="1"/>
  <c r="AM26" s="1"/>
  <c r="AM27" s="1"/>
  <c r="AM28" s="1"/>
  <c r="AM29" s="1"/>
  <c r="AM30" s="1"/>
  <c r="AM31" s="1"/>
  <c r="AM32" s="1"/>
  <c r="AM33" s="1"/>
  <c r="AM34" s="1"/>
  <c r="AM35" s="1"/>
  <c r="AM36" s="1"/>
  <c r="AM37" s="1"/>
  <c r="AM38" s="1"/>
  <c r="AM39" s="1"/>
  <c r="AM40" s="1"/>
  <c r="AM41" s="1"/>
  <c r="AM42" s="1"/>
  <c r="AM43" s="1"/>
  <c r="AM44" s="1"/>
  <c r="AM45" s="1"/>
  <c r="AM46" s="1"/>
  <c r="AM47" s="1"/>
  <c r="AM48" s="1"/>
  <c r="AM49" s="1"/>
  <c r="AM50" s="1"/>
  <c r="AM51" s="1"/>
  <c r="AM52" s="1"/>
  <c r="AM53" s="1"/>
  <c r="AM54" s="1"/>
  <c r="AM55" s="1"/>
  <c r="AM56" s="1"/>
  <c r="AM57" s="1"/>
  <c r="AM58" s="1"/>
  <c r="AM59" s="1"/>
  <c r="AM60" s="1"/>
  <c r="AM61" s="1"/>
  <c r="AM62" s="1"/>
  <c r="AM63" s="1"/>
  <c r="AM64" s="1"/>
  <c r="AM65" s="1"/>
  <c r="AM66" s="1"/>
  <c r="AM67" s="1"/>
  <c r="AM68" s="1"/>
  <c r="AM69" s="1"/>
  <c r="AM70" s="1"/>
  <c r="AM71" s="1"/>
  <c r="AM72" s="1"/>
  <c r="AM73" s="1"/>
  <c r="AM74" s="1"/>
  <c r="AM75" s="1"/>
  <c r="AM76" s="1"/>
  <c r="AM77" s="1"/>
  <c r="AM78" s="1"/>
  <c r="AM79" s="1"/>
  <c r="AM80" s="1"/>
  <c r="AM81" s="1"/>
  <c r="AM82" s="1"/>
  <c r="AM83" s="1"/>
  <c r="AM84" s="1"/>
  <c r="AM85" s="1"/>
  <c r="AM86" s="1"/>
  <c r="AM87" s="1"/>
  <c r="AM88" s="1"/>
  <c r="AM89" s="1"/>
  <c r="AM90" s="1"/>
  <c r="AM91" s="1"/>
  <c r="AM92" s="1"/>
  <c r="AM93" s="1"/>
  <c r="AM94" s="1"/>
  <c r="AM95" s="1"/>
  <c r="AM96" s="1"/>
  <c r="AM97" s="1"/>
  <c r="AM98" s="1"/>
  <c r="AM99" s="1"/>
  <c r="AM100" s="1"/>
  <c r="AM101" s="1"/>
  <c r="AM102" s="1"/>
  <c r="AM103" s="1"/>
  <c r="AM104" s="1"/>
  <c r="AM105" s="1"/>
  <c r="AM106" s="1"/>
  <c r="AM107" s="1"/>
  <c r="AM108" s="1"/>
  <c r="AM109" s="1"/>
  <c r="AM110" s="1"/>
  <c r="AM111" s="1"/>
  <c r="AM112" s="1"/>
  <c r="AM113" s="1"/>
  <c r="AM114" s="1"/>
  <c r="AM115" s="1"/>
  <c r="AM116" s="1"/>
  <c r="AM117" s="1"/>
  <c r="AM118" s="1"/>
  <c r="AM119" s="1"/>
  <c r="AM120" s="1"/>
  <c r="AM121" s="1"/>
  <c r="AM122" s="1"/>
  <c r="AM123" s="1"/>
  <c r="AM124" s="1"/>
  <c r="AM125" s="1"/>
  <c r="AM126" s="1"/>
  <c r="AM127" s="1"/>
  <c r="AM128" s="1"/>
  <c r="AM129" s="1"/>
  <c r="AM130" s="1"/>
  <c r="AM131" s="1"/>
  <c r="AM132" s="1"/>
  <c r="AM133" s="1"/>
  <c r="AM134" s="1"/>
  <c r="AM135" s="1"/>
  <c r="AM136" s="1"/>
  <c r="AM137" s="1"/>
  <c r="AM138" s="1"/>
  <c r="AM139" s="1"/>
  <c r="AM140" s="1"/>
  <c r="AM141" s="1"/>
  <c r="AM142" s="1"/>
  <c r="AM143" s="1"/>
  <c r="AM144" s="1"/>
  <c r="AM145" s="1"/>
  <c r="AM146" s="1"/>
  <c r="AM147" s="1"/>
  <c r="AM148" s="1"/>
  <c r="AM149" s="1"/>
  <c r="AM150" s="1"/>
  <c r="AM151" s="1"/>
  <c r="AM152" s="1"/>
  <c r="AM153" s="1"/>
  <c r="AM154" s="1"/>
  <c r="AM155" s="1"/>
  <c r="AM156" s="1"/>
  <c r="AM157" s="1"/>
  <c r="AM158" s="1"/>
  <c r="AM159" s="1"/>
  <c r="AM160" s="1"/>
  <c r="AM161" s="1"/>
  <c r="AM162" s="1"/>
  <c r="AM163" s="1"/>
  <c r="AM164" s="1"/>
  <c r="AM165" s="1"/>
  <c r="AM166" s="1"/>
  <c r="AM167" s="1"/>
  <c r="AM168" s="1"/>
  <c r="AM169" s="1"/>
  <c r="AM170" s="1"/>
  <c r="AM171" s="1"/>
  <c r="AM172" s="1"/>
  <c r="AM173" s="1"/>
  <c r="AM174" s="1"/>
  <c r="AM175" s="1"/>
  <c r="AM176" s="1"/>
  <c r="AM177" s="1"/>
  <c r="AM178" s="1"/>
  <c r="AM179" s="1"/>
  <c r="AM180" s="1"/>
  <c r="AM181" s="1"/>
  <c r="AM182" s="1"/>
  <c r="AM183" s="1"/>
  <c r="AM184" s="1"/>
  <c r="AM185" s="1"/>
  <c r="AM186" s="1"/>
  <c r="AM187" s="1"/>
  <c r="AM188" s="1"/>
  <c r="AM189" s="1"/>
  <c r="AM190" s="1"/>
  <c r="AM191" s="1"/>
  <c r="AM192" s="1"/>
  <c r="AM193" s="1"/>
  <c r="AM194" s="1"/>
  <c r="AM195" s="1"/>
  <c r="AM196" s="1"/>
  <c r="AM197" s="1"/>
  <c r="AM198" s="1"/>
  <c r="AM199" s="1"/>
  <c r="AM200" s="1"/>
  <c r="AM201" s="1"/>
  <c r="AM202" s="1"/>
  <c r="AM203" s="1"/>
  <c r="AM204" s="1"/>
  <c r="AM205" s="1"/>
  <c r="AM206" s="1"/>
  <c r="AM207" s="1"/>
  <c r="AM208" s="1"/>
  <c r="AM209" s="1"/>
  <c r="AM210" s="1"/>
  <c r="AM211" s="1"/>
  <c r="AM212" s="1"/>
  <c r="AM213" s="1"/>
  <c r="AM214" s="1"/>
  <c r="AM215" s="1"/>
  <c r="AM216" s="1"/>
  <c r="AM217" s="1"/>
  <c r="AM218" s="1"/>
  <c r="AM219" s="1"/>
  <c r="AM220" s="1"/>
  <c r="AM221" s="1"/>
  <c r="AM222" s="1"/>
  <c r="AM223" s="1"/>
  <c r="AM224" s="1"/>
  <c r="AM225" s="1"/>
  <c r="AM226" s="1"/>
  <c r="AM227" s="1"/>
  <c r="AM228" s="1"/>
  <c r="AM229" s="1"/>
  <c r="AM230" s="1"/>
  <c r="AM231" s="1"/>
  <c r="AM232" s="1"/>
  <c r="AM233" s="1"/>
  <c r="AM234" s="1"/>
  <c r="AM235" s="1"/>
  <c r="AM236" s="1"/>
  <c r="AM237" s="1"/>
  <c r="AM238" s="1"/>
  <c r="AM239" s="1"/>
  <c r="AM240" s="1"/>
  <c r="AM241" s="1"/>
  <c r="AM242" s="1"/>
  <c r="AM243" s="1"/>
  <c r="AM244" s="1"/>
  <c r="AM245" s="1"/>
  <c r="AM246" s="1"/>
  <c r="AM247" s="1"/>
  <c r="AM248" s="1"/>
  <c r="AM249" s="1"/>
  <c r="AM250" s="1"/>
  <c r="AM251" s="1"/>
  <c r="AM252" s="1"/>
  <c r="AM253" s="1"/>
  <c r="AM254" s="1"/>
  <c r="AM255" s="1"/>
  <c r="AM256" s="1"/>
  <c r="AM257" s="1"/>
  <c r="AM258" s="1"/>
  <c r="AM259" s="1"/>
  <c r="AM260" s="1"/>
  <c r="AM261" s="1"/>
  <c r="AM262" s="1"/>
  <c r="AM263" s="1"/>
  <c r="AM264" s="1"/>
  <c r="AM265" s="1"/>
  <c r="AM266" s="1"/>
  <c r="AM267" s="1"/>
  <c r="AM268" s="1"/>
  <c r="AM269" s="1"/>
  <c r="AM270" s="1"/>
  <c r="AM271" s="1"/>
  <c r="AM272" s="1"/>
  <c r="AM273" s="1"/>
  <c r="AM274" s="1"/>
  <c r="AM275" s="1"/>
  <c r="AM276" s="1"/>
  <c r="AM277" s="1"/>
  <c r="AM278" s="1"/>
  <c r="AM279" s="1"/>
  <c r="AM280" s="1"/>
  <c r="AM281" s="1"/>
  <c r="AM282" s="1"/>
  <c r="AM283" s="1"/>
  <c r="AM284" s="1"/>
  <c r="AM285" s="1"/>
  <c r="AM286" s="1"/>
  <c r="AM287" s="1"/>
  <c r="AM288" s="1"/>
  <c r="AM289" s="1"/>
  <c r="AM290" s="1"/>
  <c r="AM291" s="1"/>
  <c r="AM292" s="1"/>
  <c r="AM293" s="1"/>
  <c r="AM294" s="1"/>
  <c r="AM295" s="1"/>
  <c r="AM296" s="1"/>
  <c r="AM297" s="1"/>
  <c r="AM298" s="1"/>
  <c r="AM299" s="1"/>
  <c r="AM300" s="1"/>
  <c r="AM301" s="1"/>
  <c r="AM302" s="1"/>
  <c r="AM303" s="1"/>
  <c r="AM304" s="1"/>
  <c r="AM305" s="1"/>
  <c r="AM306" s="1"/>
  <c r="AM307" s="1"/>
  <c r="AM308" s="1"/>
  <c r="AM309" s="1"/>
  <c r="AM310" s="1"/>
  <c r="AM311" s="1"/>
  <c r="AM312" s="1"/>
  <c r="AM313" s="1"/>
  <c r="AM314" s="1"/>
  <c r="AM315" s="1"/>
  <c r="AM316" s="1"/>
  <c r="AM317" s="1"/>
  <c r="AM318" s="1"/>
  <c r="AM319" s="1"/>
  <c r="AM320" s="1"/>
  <c r="AM321" s="1"/>
  <c r="AM322" s="1"/>
  <c r="AM323" s="1"/>
  <c r="AM324" s="1"/>
  <c r="AM325" s="1"/>
  <c r="AM326" s="1"/>
  <c r="AM327" s="1"/>
  <c r="AM328" s="1"/>
  <c r="AM329" s="1"/>
  <c r="AM330" s="1"/>
  <c r="AM331" s="1"/>
  <c r="AM332" s="1"/>
  <c r="AM333" s="1"/>
  <c r="AM334" s="1"/>
  <c r="AM335" s="1"/>
  <c r="AM336" s="1"/>
  <c r="AM337" s="1"/>
  <c r="AM338" s="1"/>
  <c r="AM339" s="1"/>
  <c r="AM340" s="1"/>
  <c r="AM341" s="1"/>
  <c r="AM342" s="1"/>
  <c r="AM343" s="1"/>
  <c r="AM344" s="1"/>
  <c r="AM345" s="1"/>
  <c r="AM346" s="1"/>
  <c r="AM347" s="1"/>
  <c r="AM348" s="1"/>
  <c r="AM349" s="1"/>
  <c r="AM350" s="1"/>
  <c r="AM351" s="1"/>
  <c r="AM352" s="1"/>
  <c r="AM353" s="1"/>
  <c r="AM354" s="1"/>
  <c r="AM355" s="1"/>
  <c r="AM356" s="1"/>
  <c r="AM357" s="1"/>
  <c r="AM358" s="1"/>
  <c r="AM359" s="1"/>
  <c r="AM360" s="1"/>
  <c r="AM361" s="1"/>
  <c r="AM362" s="1"/>
  <c r="AM363" s="1"/>
  <c r="AM364" s="1"/>
  <c r="AM365" s="1"/>
  <c r="AM366" s="1"/>
  <c r="AM367" s="1"/>
  <c r="AM368" s="1"/>
  <c r="AM369" s="1"/>
  <c r="AM370" s="1"/>
  <c r="AM371" s="1"/>
  <c r="AM372" s="1"/>
  <c r="AM373" s="1"/>
  <c r="AM374" s="1"/>
  <c r="AM375" s="1"/>
  <c r="AM376" s="1"/>
  <c r="AM377" s="1"/>
  <c r="AM378" s="1"/>
  <c r="AM379" s="1"/>
  <c r="AM380" s="1"/>
  <c r="AM381" s="1"/>
  <c r="AM382" s="1"/>
  <c r="AM383" s="1"/>
  <c r="AM384" s="1"/>
  <c r="AM385" s="1"/>
  <c r="AM386" s="1"/>
  <c r="AM387" s="1"/>
  <c r="AM388" s="1"/>
  <c r="AM389" s="1"/>
  <c r="AM390" s="1"/>
  <c r="AM391" s="1"/>
  <c r="AM392" s="1"/>
  <c r="AM393" s="1"/>
  <c r="AM394" s="1"/>
  <c r="AM395" s="1"/>
  <c r="AM396" s="1"/>
  <c r="AM397" s="1"/>
  <c r="AM398" s="1"/>
  <c r="AM399" s="1"/>
  <c r="AM400" s="1"/>
  <c r="AM401" s="1"/>
  <c r="AM402" s="1"/>
  <c r="AM403" s="1"/>
  <c r="AM404" s="1"/>
  <c r="AM405" s="1"/>
  <c r="AM406" s="1"/>
  <c r="AM407" s="1"/>
  <c r="AM408" s="1"/>
  <c r="AM409" s="1"/>
  <c r="AM410" s="1"/>
  <c r="AM411" s="1"/>
  <c r="AM412" s="1"/>
  <c r="AM413" s="1"/>
  <c r="AM414" s="1"/>
  <c r="AM415" s="1"/>
  <c r="AM416" s="1"/>
  <c r="AM417" s="1"/>
  <c r="AM418" s="1"/>
  <c r="AM419" s="1"/>
  <c r="AM420" s="1"/>
  <c r="AM421" s="1"/>
  <c r="AM422" s="1"/>
  <c r="AM423" s="1"/>
  <c r="AM424" s="1"/>
  <c r="AM425" s="1"/>
  <c r="AM426" s="1"/>
  <c r="AM427" s="1"/>
  <c r="AM428" s="1"/>
  <c r="AM429" s="1"/>
  <c r="AM430" s="1"/>
  <c r="AM431" s="1"/>
  <c r="AM432" s="1"/>
  <c r="AM433" s="1"/>
  <c r="AM434" s="1"/>
  <c r="AM435" s="1"/>
  <c r="AM436" s="1"/>
  <c r="AM437" s="1"/>
  <c r="AM438" s="1"/>
  <c r="AM439" s="1"/>
  <c r="AM440" s="1"/>
  <c r="AM441" s="1"/>
  <c r="AM442" s="1"/>
  <c r="AM443" s="1"/>
  <c r="AM444" s="1"/>
  <c r="AM445" s="1"/>
  <c r="AM446" s="1"/>
  <c r="AM447" s="1"/>
  <c r="AM448" s="1"/>
  <c r="AM449" s="1"/>
  <c r="AM450" s="1"/>
  <c r="AM451" s="1"/>
  <c r="AM452" s="1"/>
  <c r="AM453" s="1"/>
  <c r="AM454" s="1"/>
  <c r="AM455" s="1"/>
  <c r="AM456" s="1"/>
  <c r="AM457" s="1"/>
  <c r="AM458" s="1"/>
  <c r="AM459" s="1"/>
  <c r="AM460" s="1"/>
  <c r="AM461" s="1"/>
  <c r="AM462" s="1"/>
  <c r="AM463" s="1"/>
  <c r="AM464" s="1"/>
  <c r="AM465" s="1"/>
  <c r="AM466" s="1"/>
  <c r="AM467" s="1"/>
  <c r="AM468" s="1"/>
  <c r="AM469" s="1"/>
  <c r="AM470" s="1"/>
  <c r="AM471" s="1"/>
  <c r="AM472" s="1"/>
  <c r="AM473" s="1"/>
  <c r="AM474" s="1"/>
  <c r="AM475" s="1"/>
  <c r="AM476" s="1"/>
  <c r="AM477" s="1"/>
  <c r="AM478" s="1"/>
  <c r="AM479" s="1"/>
  <c r="AM480" s="1"/>
  <c r="AM481" s="1"/>
  <c r="AM482" s="1"/>
  <c r="AM483" s="1"/>
  <c r="AM484" s="1"/>
  <c r="AM485" s="1"/>
  <c r="AM486" s="1"/>
  <c r="AM487" s="1"/>
  <c r="AM488" s="1"/>
  <c r="AM489" s="1"/>
  <c r="AM490" s="1"/>
  <c r="AM491" s="1"/>
  <c r="AM492" s="1"/>
  <c r="AM493" s="1"/>
  <c r="AM494" s="1"/>
  <c r="AM495" s="1"/>
  <c r="AM496" s="1"/>
  <c r="AM497" s="1"/>
  <c r="AM498" s="1"/>
  <c r="AM499" s="1"/>
  <c r="AM500" s="1"/>
  <c r="AM501" s="1"/>
  <c r="AM502" s="1"/>
  <c r="AM503" s="1"/>
  <c r="AM504" s="1"/>
  <c r="AM505" s="1"/>
  <c r="AM506" s="1"/>
  <c r="AM507" s="1"/>
  <c r="AM508" s="1"/>
  <c r="AM509" s="1"/>
  <c r="AM510" s="1"/>
  <c r="AM511" s="1"/>
  <c r="AM512" s="1"/>
  <c r="AM513" s="1"/>
  <c r="AM514" s="1"/>
  <c r="AM515" s="1"/>
  <c r="AM516" s="1"/>
  <c r="AM517" s="1"/>
  <c r="AM518" s="1"/>
  <c r="AM519" s="1"/>
  <c r="AM520" s="1"/>
  <c r="AM521" s="1"/>
  <c r="AM522" s="1"/>
  <c r="AM523" s="1"/>
  <c r="AM524" s="1"/>
  <c r="AM525" s="1"/>
  <c r="AM526" s="1"/>
  <c r="AM527" s="1"/>
  <c r="AM528" s="1"/>
  <c r="AM529" s="1"/>
  <c r="AM530" s="1"/>
  <c r="AM531" s="1"/>
  <c r="AM532" s="1"/>
  <c r="AM533" s="1"/>
  <c r="AM534" s="1"/>
  <c r="AM535" s="1"/>
  <c r="AM536" s="1"/>
  <c r="AM537" s="1"/>
  <c r="AM538" s="1"/>
  <c r="AM539" s="1"/>
  <c r="AM540" s="1"/>
  <c r="AM541" s="1"/>
  <c r="AM542" s="1"/>
  <c r="AM543" s="1"/>
  <c r="AM544" s="1"/>
  <c r="AM545" s="1"/>
  <c r="AM546" s="1"/>
  <c r="AM547" s="1"/>
  <c r="AM548" s="1"/>
  <c r="AM549" s="1"/>
  <c r="AM550" s="1"/>
  <c r="AM551" s="1"/>
  <c r="AM552" s="1"/>
  <c r="AM553" s="1"/>
  <c r="AM554" s="1"/>
  <c r="AM555" s="1"/>
  <c r="AM556" s="1"/>
  <c r="AM557" s="1"/>
  <c r="AM558" s="1"/>
  <c r="AM559" s="1"/>
  <c r="AM560" s="1"/>
  <c r="AM561" s="1"/>
  <c r="AM562" s="1"/>
  <c r="AM563" s="1"/>
  <c r="AM564" s="1"/>
  <c r="AM565" s="1"/>
  <c r="AM566" s="1"/>
  <c r="AM567" s="1"/>
  <c r="AM568" s="1"/>
  <c r="AM569" s="1"/>
  <c r="AM570" s="1"/>
  <c r="AM571" s="1"/>
  <c r="AM572" s="1"/>
  <c r="AM573" s="1"/>
  <c r="AM574" s="1"/>
  <c r="AM575" s="1"/>
  <c r="AM576" s="1"/>
  <c r="AM577" s="1"/>
  <c r="AM578" s="1"/>
  <c r="AM579" s="1"/>
  <c r="AM580" s="1"/>
  <c r="AM581" s="1"/>
  <c r="AM582" s="1"/>
  <c r="AM583" s="1"/>
  <c r="AM584" s="1"/>
  <c r="AM585" s="1"/>
  <c r="AM586" s="1"/>
  <c r="AM587" s="1"/>
  <c r="AM588" s="1"/>
  <c r="AM589" s="1"/>
  <c r="AM590" s="1"/>
  <c r="AM591" s="1"/>
  <c r="AM592" s="1"/>
  <c r="AM593" s="1"/>
  <c r="AM594" s="1"/>
  <c r="AM595" s="1"/>
  <c r="AM596" s="1"/>
  <c r="AM597" s="1"/>
  <c r="AM598" s="1"/>
  <c r="AM599" s="1"/>
  <c r="AM600" s="1"/>
  <c r="AM601" s="1"/>
  <c r="AM602" s="1"/>
  <c r="AM603" s="1"/>
  <c r="AM604" s="1"/>
  <c r="AM605" s="1"/>
  <c r="AM606" s="1"/>
  <c r="AM607" s="1"/>
  <c r="AM608" s="1"/>
  <c r="AM609" s="1"/>
  <c r="AM610" s="1"/>
  <c r="AM611" s="1"/>
  <c r="AM612" s="1"/>
  <c r="AM613" s="1"/>
  <c r="AM614" s="1"/>
  <c r="AM615" s="1"/>
  <c r="AM616" s="1"/>
  <c r="AM617" s="1"/>
  <c r="AM618" s="1"/>
  <c r="AM619" s="1"/>
  <c r="AM620" s="1"/>
  <c r="AM621" s="1"/>
  <c r="AM622" s="1"/>
  <c r="AM623" s="1"/>
  <c r="AM624" s="1"/>
  <c r="AM625" s="1"/>
  <c r="AM626" s="1"/>
  <c r="AM627" s="1"/>
  <c r="AM628" s="1"/>
  <c r="AM629" s="1"/>
  <c r="AM630" s="1"/>
  <c r="AM631" s="1"/>
  <c r="AM632" s="1"/>
  <c r="AM633" s="1"/>
  <c r="AM634" s="1"/>
  <c r="AM635" s="1"/>
  <c r="AM636" s="1"/>
  <c r="AM637" s="1"/>
  <c r="AM638" s="1"/>
  <c r="AM639" s="1"/>
  <c r="AM640" s="1"/>
  <c r="AM641" s="1"/>
  <c r="AM642" s="1"/>
  <c r="AM643" s="1"/>
  <c r="AM644" s="1"/>
  <c r="AM645" s="1"/>
  <c r="AM646" s="1"/>
  <c r="AM647" s="1"/>
  <c r="AM648" s="1"/>
  <c r="AM649" s="1"/>
  <c r="AM650" s="1"/>
  <c r="AM651" s="1"/>
  <c r="AM652" s="1"/>
  <c r="AM653" s="1"/>
  <c r="AM654" s="1"/>
  <c r="AM655" s="1"/>
  <c r="AM656" s="1"/>
  <c r="AM657" s="1"/>
  <c r="AM658" s="1"/>
  <c r="AM659" s="1"/>
  <c r="AM660" s="1"/>
  <c r="AM661" s="1"/>
  <c r="AM662" s="1"/>
  <c r="AM663" s="1"/>
  <c r="AM664" s="1"/>
  <c r="AM665" s="1"/>
  <c r="AM666" s="1"/>
  <c r="AM667" s="1"/>
  <c r="AM668" s="1"/>
  <c r="AM669" s="1"/>
  <c r="AM670" s="1"/>
  <c r="AM671" s="1"/>
  <c r="AM672" s="1"/>
  <c r="AM673" s="1"/>
  <c r="AM674" s="1"/>
  <c r="AM675" s="1"/>
  <c r="AM676" s="1"/>
  <c r="AM677" s="1"/>
  <c r="AM678" s="1"/>
  <c r="AM679" s="1"/>
  <c r="AM680" s="1"/>
  <c r="AM681" s="1"/>
  <c r="AM682" s="1"/>
  <c r="AM683" s="1"/>
  <c r="AM684" s="1"/>
  <c r="AM685" s="1"/>
  <c r="AM686" s="1"/>
  <c r="AM687" s="1"/>
  <c r="AM688" s="1"/>
  <c r="AM689" s="1"/>
  <c r="AM690" s="1"/>
  <c r="AM691" s="1"/>
  <c r="AM692" s="1"/>
  <c r="AM693" s="1"/>
  <c r="AM694" s="1"/>
  <c r="AM695" s="1"/>
  <c r="AM696" s="1"/>
  <c r="AM697" s="1"/>
  <c r="AM698" s="1"/>
  <c r="AM699" s="1"/>
  <c r="AM700" s="1"/>
  <c r="AM701" s="1"/>
  <c r="AM702" s="1"/>
  <c r="AM703" s="1"/>
  <c r="AM704" s="1"/>
  <c r="AM705" s="1"/>
  <c r="AM706" s="1"/>
  <c r="AM707" s="1"/>
  <c r="AM708" s="1"/>
  <c r="AM709" s="1"/>
  <c r="AM710" s="1"/>
  <c r="AM711" s="1"/>
  <c r="AM712" s="1"/>
  <c r="AM713" s="1"/>
  <c r="AM714" s="1"/>
  <c r="AM715" s="1"/>
  <c r="AM716" s="1"/>
  <c r="AM717" s="1"/>
  <c r="AM718" s="1"/>
  <c r="AM719" s="1"/>
  <c r="AM720" s="1"/>
  <c r="AM721" s="1"/>
  <c r="AM722" s="1"/>
  <c r="AM723" s="1"/>
  <c r="AM724" s="1"/>
  <c r="AM725" s="1"/>
  <c r="AM726" s="1"/>
  <c r="AM727" s="1"/>
  <c r="AM728" s="1"/>
  <c r="AM729" s="1"/>
  <c r="AM730" s="1"/>
  <c r="AM731" s="1"/>
  <c r="AM732" s="1"/>
  <c r="AM733" s="1"/>
  <c r="AM734" s="1"/>
  <c r="AM735" s="1"/>
  <c r="AM736" s="1"/>
  <c r="AM737" s="1"/>
  <c r="AM738" s="1"/>
  <c r="AM739" s="1"/>
  <c r="AM740" s="1"/>
  <c r="AM741" s="1"/>
  <c r="AM742" s="1"/>
  <c r="AM743" s="1"/>
  <c r="AM744" s="1"/>
  <c r="AM745" s="1"/>
  <c r="AM746" s="1"/>
  <c r="AM747" s="1"/>
  <c r="AM748" s="1"/>
  <c r="AM749" s="1"/>
  <c r="AM750" s="1"/>
  <c r="AM751" s="1"/>
  <c r="AM752" s="1"/>
  <c r="AM753" s="1"/>
  <c r="AD38"/>
  <c r="B34" i="6" s="1"/>
  <c r="A66" i="1"/>
  <c r="I42" i="4"/>
  <c r="Y42"/>
  <c r="G42"/>
  <c r="R42"/>
  <c r="AA42"/>
  <c r="F42"/>
  <c r="L42"/>
  <c r="V42"/>
  <c r="Z42"/>
  <c r="H42"/>
  <c r="S42"/>
  <c r="W42"/>
  <c r="T42"/>
  <c r="M42"/>
  <c r="U42"/>
  <c r="N42"/>
  <c r="Q42"/>
  <c r="X42"/>
  <c r="O42"/>
  <c r="AB42"/>
  <c r="K42"/>
  <c r="J42"/>
  <c r="P42"/>
  <c r="E42"/>
  <c r="AN10"/>
  <c r="B109" i="6" l="1"/>
  <c r="B73"/>
  <c r="AA43" i="4"/>
  <c r="X8" i="7" s="1"/>
  <c r="AA45" i="4"/>
  <c r="X54" i="7" s="1"/>
  <c r="AA44" i="4"/>
  <c r="W43"/>
  <c r="T8" i="7" s="1"/>
  <c r="W44" i="4"/>
  <c r="T31" i="7" s="1"/>
  <c r="W45" i="4"/>
  <c r="T54" i="7" s="1"/>
  <c r="S43" i="4"/>
  <c r="P8" i="7" s="1"/>
  <c r="S45" i="4"/>
  <c r="P54" i="7" s="1"/>
  <c r="S44" i="4"/>
  <c r="P31" i="7" s="1"/>
  <c r="O43" i="4"/>
  <c r="L8" i="7" s="1"/>
  <c r="O44" i="4"/>
  <c r="L31" i="7" s="1"/>
  <c r="O45" i="4"/>
  <c r="L54" i="7" s="1"/>
  <c r="K43" i="4"/>
  <c r="H8" i="7" s="1"/>
  <c r="K44" i="4"/>
  <c r="H31" i="7" s="1"/>
  <c r="K45" i="4"/>
  <c r="H54" i="7" s="1"/>
  <c r="G43" i="4"/>
  <c r="D8" i="7" s="1"/>
  <c r="G44" i="4"/>
  <c r="D31" i="7" s="1"/>
  <c r="G45" i="4"/>
  <c r="D54" i="7" s="1"/>
  <c r="AB44" i="4"/>
  <c r="Y31" i="7" s="1"/>
  <c r="AB45" i="4"/>
  <c r="Y54" i="7" s="1"/>
  <c r="AB43" i="4"/>
  <c r="Y8" i="7" s="1"/>
  <c r="X44" i="4"/>
  <c r="U31" i="7" s="1"/>
  <c r="X45" i="4"/>
  <c r="U54" i="7" s="1"/>
  <c r="X43" i="4"/>
  <c r="U8" i="7" s="1"/>
  <c r="T44" i="4"/>
  <c r="Q31" i="7" s="1"/>
  <c r="T45" i="4"/>
  <c r="Q54" i="7" s="1"/>
  <c r="T43" i="4"/>
  <c r="Q8" i="7" s="1"/>
  <c r="P44" i="4"/>
  <c r="M31" i="7" s="1"/>
  <c r="P45" i="4"/>
  <c r="M54" i="7" s="1"/>
  <c r="P43" i="4"/>
  <c r="M8" i="7" s="1"/>
  <c r="L44" i="4"/>
  <c r="I31" i="7" s="1"/>
  <c r="L45" i="4"/>
  <c r="I54" i="7" s="1"/>
  <c r="L43" i="4"/>
  <c r="I8" i="7" s="1"/>
  <c r="H44" i="4"/>
  <c r="E31" i="7" s="1"/>
  <c r="H45" i="4"/>
  <c r="E54" i="7" s="1"/>
  <c r="H43" i="4"/>
  <c r="E8" i="7" s="1"/>
  <c r="Y43" i="4"/>
  <c r="Y45"/>
  <c r="V54" i="7" s="1"/>
  <c r="Y44" i="4"/>
  <c r="V31" i="7" s="1"/>
  <c r="U44" i="4"/>
  <c r="R31" i="7" s="1"/>
  <c r="U43" i="4"/>
  <c r="R8" i="7" s="1"/>
  <c r="U45" i="4"/>
  <c r="R54" i="7" s="1"/>
  <c r="Q44" i="4"/>
  <c r="N31" i="7" s="1"/>
  <c r="Q43" i="4"/>
  <c r="N8" i="7" s="1"/>
  <c r="Q45" i="4"/>
  <c r="N54" i="7" s="1"/>
  <c r="M44" i="4"/>
  <c r="J31" i="7" s="1"/>
  <c r="M43" i="4"/>
  <c r="J8" i="7" s="1"/>
  <c r="M45" i="4"/>
  <c r="J54" i="7" s="1"/>
  <c r="I45" i="4"/>
  <c r="F54" i="7" s="1"/>
  <c r="I44" i="4"/>
  <c r="F31" i="7" s="1"/>
  <c r="I43" i="4"/>
  <c r="F8" i="7" s="1"/>
  <c r="AF42" i="4"/>
  <c r="E43"/>
  <c r="B8" i="7" s="1"/>
  <c r="E45" i="4"/>
  <c r="B54" i="7" s="1"/>
  <c r="AE42" i="4"/>
  <c r="E44"/>
  <c r="B31" i="7" s="1"/>
  <c r="Z45" i="4"/>
  <c r="W54" i="7" s="1"/>
  <c r="Z43" i="4"/>
  <c r="W8" i="7" s="1"/>
  <c r="Z44" i="4"/>
  <c r="W31" i="7" s="1"/>
  <c r="V45" i="4"/>
  <c r="S54" i="7" s="1"/>
  <c r="V44" i="4"/>
  <c r="S31" i="7" s="1"/>
  <c r="V43" i="4"/>
  <c r="S8" i="7" s="1"/>
  <c r="R45" i="4"/>
  <c r="O54" i="7" s="1"/>
  <c r="R43" i="4"/>
  <c r="O8" i="7" s="1"/>
  <c r="R44" i="4"/>
  <c r="O31" i="7" s="1"/>
  <c r="N45" i="4"/>
  <c r="K54" i="7" s="1"/>
  <c r="N44" i="4"/>
  <c r="K31" i="7" s="1"/>
  <c r="N43" i="4"/>
  <c r="K8" i="7" s="1"/>
  <c r="J45" i="4"/>
  <c r="G54" i="7" s="1"/>
  <c r="J43" i="4"/>
  <c r="G8" i="7" s="1"/>
  <c r="J44" i="4"/>
  <c r="G31" i="7" s="1"/>
  <c r="F45" i="4"/>
  <c r="C54" i="7" s="1"/>
  <c r="F44" i="4"/>
  <c r="C31" i="7" s="1"/>
  <c r="F43" i="4"/>
  <c r="C8" i="7" s="1"/>
  <c r="AN11" i="4"/>
  <c r="AN12" s="1"/>
  <c r="AN13" s="1"/>
  <c r="AN14" s="1"/>
  <c r="AN15" s="1"/>
  <c r="AN16" s="1"/>
  <c r="AN17" s="1"/>
  <c r="AN18" s="1"/>
  <c r="AN19" s="1"/>
  <c r="AN20" s="1"/>
  <c r="AN21" s="1"/>
  <c r="AN22" s="1"/>
  <c r="AN23" s="1"/>
  <c r="AN24" s="1"/>
  <c r="AN25" s="1"/>
  <c r="AN26" s="1"/>
  <c r="AN27" s="1"/>
  <c r="AN28" s="1"/>
  <c r="AN29" s="1"/>
  <c r="AN30" s="1"/>
  <c r="AN31" s="1"/>
  <c r="AN32" s="1"/>
  <c r="AN33" s="1"/>
  <c r="AN34" s="1"/>
  <c r="AN35" s="1"/>
  <c r="AN36" s="1"/>
  <c r="AN37" s="1"/>
  <c r="AN38" s="1"/>
  <c r="AN39" s="1"/>
  <c r="AN40" s="1"/>
  <c r="AN41" s="1"/>
  <c r="AN42" s="1"/>
  <c r="AN43" s="1"/>
  <c r="AN44" s="1"/>
  <c r="AN45" s="1"/>
  <c r="AN46" s="1"/>
  <c r="AN47" s="1"/>
  <c r="AN48" s="1"/>
  <c r="AN49" s="1"/>
  <c r="AN50" s="1"/>
  <c r="AN51" s="1"/>
  <c r="AN52" s="1"/>
  <c r="AN53" s="1"/>
  <c r="AN54" s="1"/>
  <c r="AN55" s="1"/>
  <c r="AN56" s="1"/>
  <c r="AN57" s="1"/>
  <c r="AN58" s="1"/>
  <c r="AN59" s="1"/>
  <c r="AN60" s="1"/>
  <c r="AN61" s="1"/>
  <c r="AN62" s="1"/>
  <c r="AN63" s="1"/>
  <c r="AN64" s="1"/>
  <c r="AN65" s="1"/>
  <c r="AN66" s="1"/>
  <c r="AN67" s="1"/>
  <c r="AN68" s="1"/>
  <c r="AN69" s="1"/>
  <c r="AN70" s="1"/>
  <c r="AN71" s="1"/>
  <c r="AN72" s="1"/>
  <c r="AN73" s="1"/>
  <c r="AN74" s="1"/>
  <c r="AN75" s="1"/>
  <c r="AN76" s="1"/>
  <c r="AN77" s="1"/>
  <c r="AN78" s="1"/>
  <c r="AN79" s="1"/>
  <c r="AN80" s="1"/>
  <c r="AN81" s="1"/>
  <c r="AN82" s="1"/>
  <c r="AN83" s="1"/>
  <c r="AN84" s="1"/>
  <c r="AN85" s="1"/>
  <c r="AN86" s="1"/>
  <c r="AN87" s="1"/>
  <c r="AN88" s="1"/>
  <c r="AN89" s="1"/>
  <c r="AN90" s="1"/>
  <c r="AN91" s="1"/>
  <c r="AN92" s="1"/>
  <c r="AN93" s="1"/>
  <c r="AN94" s="1"/>
  <c r="AN95" s="1"/>
  <c r="AN96" s="1"/>
  <c r="AN97" s="1"/>
  <c r="AN98" s="1"/>
  <c r="AN99" s="1"/>
  <c r="AN100" s="1"/>
  <c r="AN101" s="1"/>
  <c r="AN102" s="1"/>
  <c r="AN103" s="1"/>
  <c r="AN104" s="1"/>
  <c r="AN105" s="1"/>
  <c r="AN106" s="1"/>
  <c r="AN107" s="1"/>
  <c r="AN108" s="1"/>
  <c r="AN109" s="1"/>
  <c r="AN110" s="1"/>
  <c r="AN111" s="1"/>
  <c r="AN112" s="1"/>
  <c r="AN113" s="1"/>
  <c r="AN114" s="1"/>
  <c r="AN115" s="1"/>
  <c r="AN116" s="1"/>
  <c r="AN117" s="1"/>
  <c r="AN118" s="1"/>
  <c r="AN119" s="1"/>
  <c r="AN120" s="1"/>
  <c r="AN121" s="1"/>
  <c r="AN122" s="1"/>
  <c r="AN123" s="1"/>
  <c r="AN124" s="1"/>
  <c r="AN125" s="1"/>
  <c r="AN126" s="1"/>
  <c r="AN127" s="1"/>
  <c r="AN128" s="1"/>
  <c r="AN129" s="1"/>
  <c r="AN130" s="1"/>
  <c r="AN131" s="1"/>
  <c r="AN132" s="1"/>
  <c r="AN133" s="1"/>
  <c r="AN134" s="1"/>
  <c r="AN135" s="1"/>
  <c r="AN136" s="1"/>
  <c r="AN137" s="1"/>
  <c r="AN138" s="1"/>
  <c r="AN139" s="1"/>
  <c r="AN140" s="1"/>
  <c r="AN141" s="1"/>
  <c r="AN142" s="1"/>
  <c r="AN143" s="1"/>
  <c r="AN144" s="1"/>
  <c r="AN145" s="1"/>
  <c r="AN146" s="1"/>
  <c r="AN147" s="1"/>
  <c r="AN148" s="1"/>
  <c r="AN149" s="1"/>
  <c r="AN150" s="1"/>
  <c r="AN151" s="1"/>
  <c r="AN152" s="1"/>
  <c r="AN153" s="1"/>
  <c r="AN154" s="1"/>
  <c r="AN155" s="1"/>
  <c r="AN156" s="1"/>
  <c r="AN157" s="1"/>
  <c r="AN158" s="1"/>
  <c r="AN159" s="1"/>
  <c r="AN160" s="1"/>
  <c r="AN161" s="1"/>
  <c r="AN162" s="1"/>
  <c r="AN163" s="1"/>
  <c r="AN164" s="1"/>
  <c r="AN165" s="1"/>
  <c r="AN166" s="1"/>
  <c r="AN167" s="1"/>
  <c r="AN168" s="1"/>
  <c r="AN169" s="1"/>
  <c r="AN170" s="1"/>
  <c r="AN171" s="1"/>
  <c r="AN172" s="1"/>
  <c r="AN173" s="1"/>
  <c r="AN174" s="1"/>
  <c r="AN175" s="1"/>
  <c r="AN176" s="1"/>
  <c r="AN177" s="1"/>
  <c r="AN178" s="1"/>
  <c r="AN179" s="1"/>
  <c r="AN180" s="1"/>
  <c r="AN181" s="1"/>
  <c r="AN182" s="1"/>
  <c r="AN183" s="1"/>
  <c r="AN184" s="1"/>
  <c r="AN185" s="1"/>
  <c r="AN186" s="1"/>
  <c r="AN187" s="1"/>
  <c r="AN188" s="1"/>
  <c r="AN189" s="1"/>
  <c r="AN190" s="1"/>
  <c r="AN191" s="1"/>
  <c r="AN192" s="1"/>
  <c r="AN193" s="1"/>
  <c r="AN194" s="1"/>
  <c r="AN195" s="1"/>
  <c r="AN196" s="1"/>
  <c r="AN197" s="1"/>
  <c r="AN198" s="1"/>
  <c r="AN199" s="1"/>
  <c r="AN200" s="1"/>
  <c r="AN201" s="1"/>
  <c r="AN202" s="1"/>
  <c r="AN203" s="1"/>
  <c r="AN204" s="1"/>
  <c r="AN205" s="1"/>
  <c r="AN206" s="1"/>
  <c r="AN207" s="1"/>
  <c r="AN208" s="1"/>
  <c r="AN209" s="1"/>
  <c r="AN210" s="1"/>
  <c r="AN211" s="1"/>
  <c r="AN212" s="1"/>
  <c r="AN213" s="1"/>
  <c r="AN214" s="1"/>
  <c r="AN215" s="1"/>
  <c r="AN216" s="1"/>
  <c r="AN217" s="1"/>
  <c r="AN218" s="1"/>
  <c r="AN219" s="1"/>
  <c r="AN220" s="1"/>
  <c r="AN221" s="1"/>
  <c r="AN222" s="1"/>
  <c r="AN223" s="1"/>
  <c r="AN224" s="1"/>
  <c r="AN225" s="1"/>
  <c r="AN226" s="1"/>
  <c r="AN227" s="1"/>
  <c r="AN228" s="1"/>
  <c r="AN229" s="1"/>
  <c r="AN230" s="1"/>
  <c r="AN231" s="1"/>
  <c r="AN232" s="1"/>
  <c r="AN233" s="1"/>
  <c r="AN234" s="1"/>
  <c r="AN235" s="1"/>
  <c r="AN236" s="1"/>
  <c r="AN237" s="1"/>
  <c r="AN238" s="1"/>
  <c r="AN239" s="1"/>
  <c r="AN240" s="1"/>
  <c r="AN241" s="1"/>
  <c r="AN242" s="1"/>
  <c r="AN243" s="1"/>
  <c r="AN244" s="1"/>
  <c r="AN245" s="1"/>
  <c r="AN246" s="1"/>
  <c r="AN247" s="1"/>
  <c r="AN248" s="1"/>
  <c r="AN249" s="1"/>
  <c r="AN250" s="1"/>
  <c r="AN251" s="1"/>
  <c r="AN252" s="1"/>
  <c r="AN253" s="1"/>
  <c r="AN254" s="1"/>
  <c r="AN255" s="1"/>
  <c r="AN256" s="1"/>
  <c r="AN257" s="1"/>
  <c r="AN258" s="1"/>
  <c r="AN259" s="1"/>
  <c r="AN260" s="1"/>
  <c r="AN261" s="1"/>
  <c r="AN262" s="1"/>
  <c r="AN263" s="1"/>
  <c r="AN264" s="1"/>
  <c r="AN265" s="1"/>
  <c r="AN266" s="1"/>
  <c r="AN267" s="1"/>
  <c r="AN268" s="1"/>
  <c r="AN269" s="1"/>
  <c r="AN270" s="1"/>
  <c r="AN271" s="1"/>
  <c r="AN272" s="1"/>
  <c r="AN273" s="1"/>
  <c r="AN274" s="1"/>
  <c r="AN275" s="1"/>
  <c r="AN276" s="1"/>
  <c r="AN277" s="1"/>
  <c r="AN278" s="1"/>
  <c r="AN279" s="1"/>
  <c r="AN280" s="1"/>
  <c r="AN281" s="1"/>
  <c r="AN282" s="1"/>
  <c r="AN283" s="1"/>
  <c r="AN284" s="1"/>
  <c r="AN285" s="1"/>
  <c r="AN286" s="1"/>
  <c r="AN287" s="1"/>
  <c r="AN288" s="1"/>
  <c r="AN289" s="1"/>
  <c r="AN290" s="1"/>
  <c r="AN291" s="1"/>
  <c r="AN292" s="1"/>
  <c r="AN293" s="1"/>
  <c r="AN294" s="1"/>
  <c r="AN295" s="1"/>
  <c r="AN296" s="1"/>
  <c r="AN297" s="1"/>
  <c r="AN298" s="1"/>
  <c r="AN299" s="1"/>
  <c r="AN300" s="1"/>
  <c r="AN301" s="1"/>
  <c r="AN302" s="1"/>
  <c r="AN303" s="1"/>
  <c r="AN304" s="1"/>
  <c r="AN305" s="1"/>
  <c r="AN306" s="1"/>
  <c r="AN307" s="1"/>
  <c r="AN308" s="1"/>
  <c r="AN309" s="1"/>
  <c r="AN310" s="1"/>
  <c r="AN311" s="1"/>
  <c r="AN312" s="1"/>
  <c r="AN313" s="1"/>
  <c r="AN314" s="1"/>
  <c r="AN315" s="1"/>
  <c r="AN316" s="1"/>
  <c r="AN317" s="1"/>
  <c r="AN318" s="1"/>
  <c r="AN319" s="1"/>
  <c r="AN320" s="1"/>
  <c r="AN321" s="1"/>
  <c r="AN322" s="1"/>
  <c r="AN323" s="1"/>
  <c r="AN324" s="1"/>
  <c r="AN325" s="1"/>
  <c r="AN326" s="1"/>
  <c r="AN327" s="1"/>
  <c r="AN328" s="1"/>
  <c r="AN329" s="1"/>
  <c r="AN330" s="1"/>
  <c r="AN331" s="1"/>
  <c r="AN332" s="1"/>
  <c r="AN333" s="1"/>
  <c r="AN334" s="1"/>
  <c r="AN335" s="1"/>
  <c r="AN336" s="1"/>
  <c r="AN337" s="1"/>
  <c r="AN338" s="1"/>
  <c r="AN339" s="1"/>
  <c r="AN340" s="1"/>
  <c r="AN341" s="1"/>
  <c r="AN342" s="1"/>
  <c r="AN343" s="1"/>
  <c r="AN344" s="1"/>
  <c r="AN345" s="1"/>
  <c r="AN346" s="1"/>
  <c r="AN347" s="1"/>
  <c r="AN348" s="1"/>
  <c r="AN349" s="1"/>
  <c r="AN350" s="1"/>
  <c r="AN351" s="1"/>
  <c r="AN352" s="1"/>
  <c r="AN353" s="1"/>
  <c r="AN354" s="1"/>
  <c r="AN355" s="1"/>
  <c r="AN356" s="1"/>
  <c r="AN357" s="1"/>
  <c r="AN358" s="1"/>
  <c r="AN359" s="1"/>
  <c r="AN360" s="1"/>
  <c r="AN361" s="1"/>
  <c r="AN362" s="1"/>
  <c r="AN363" s="1"/>
  <c r="AN364" s="1"/>
  <c r="AN365" s="1"/>
  <c r="AN366" s="1"/>
  <c r="AN367" s="1"/>
  <c r="AN368" s="1"/>
  <c r="AN369" s="1"/>
  <c r="AN370" s="1"/>
  <c r="AN371" s="1"/>
  <c r="AN372" s="1"/>
  <c r="AN373" s="1"/>
  <c r="AN374" s="1"/>
  <c r="AN375" s="1"/>
  <c r="AN376" s="1"/>
  <c r="AN377" s="1"/>
  <c r="AN378" s="1"/>
  <c r="AN379" s="1"/>
  <c r="AN380" s="1"/>
  <c r="AN381" s="1"/>
  <c r="AN382" s="1"/>
  <c r="AN383" s="1"/>
  <c r="AN384" s="1"/>
  <c r="AN385" s="1"/>
  <c r="AN386" s="1"/>
  <c r="AN387" s="1"/>
  <c r="AN388" s="1"/>
  <c r="AN389" s="1"/>
  <c r="AN390" s="1"/>
  <c r="AN391" s="1"/>
  <c r="AN392" s="1"/>
  <c r="AN393" s="1"/>
  <c r="AN394" s="1"/>
  <c r="AN395" s="1"/>
  <c r="AN396" s="1"/>
  <c r="AN397" s="1"/>
  <c r="AN398" s="1"/>
  <c r="AN399" s="1"/>
  <c r="AN400" s="1"/>
  <c r="AN401" s="1"/>
  <c r="AN402" s="1"/>
  <c r="AN403" s="1"/>
  <c r="AN404" s="1"/>
  <c r="AN405" s="1"/>
  <c r="AN406" s="1"/>
  <c r="AN407" s="1"/>
  <c r="AN408" s="1"/>
  <c r="AN409" s="1"/>
  <c r="AN410" s="1"/>
  <c r="AN411" s="1"/>
  <c r="AN412" s="1"/>
  <c r="AN413" s="1"/>
  <c r="AN414" s="1"/>
  <c r="AN415" s="1"/>
  <c r="AN416" s="1"/>
  <c r="AN417" s="1"/>
  <c r="AN418" s="1"/>
  <c r="AN419" s="1"/>
  <c r="AN420" s="1"/>
  <c r="AN421" s="1"/>
  <c r="AN422" s="1"/>
  <c r="AN423" s="1"/>
  <c r="AN424" s="1"/>
  <c r="AN425" s="1"/>
  <c r="AN426" s="1"/>
  <c r="AN427" s="1"/>
  <c r="AN428" s="1"/>
  <c r="AN429" s="1"/>
  <c r="AN430" s="1"/>
  <c r="AN431" s="1"/>
  <c r="AN432" s="1"/>
  <c r="AN433" s="1"/>
  <c r="AN434" s="1"/>
  <c r="AN435" s="1"/>
  <c r="AN436" s="1"/>
  <c r="AN437" s="1"/>
  <c r="AN438" s="1"/>
  <c r="AN439" s="1"/>
  <c r="AN440" s="1"/>
  <c r="AN441" s="1"/>
  <c r="AN442" s="1"/>
  <c r="AN443" s="1"/>
  <c r="AN444" s="1"/>
  <c r="AN445" s="1"/>
  <c r="AN446" s="1"/>
  <c r="AN447" s="1"/>
  <c r="AN448" s="1"/>
  <c r="AN449" s="1"/>
  <c r="AN450" s="1"/>
  <c r="AN451" s="1"/>
  <c r="AN452" s="1"/>
  <c r="AN453" s="1"/>
  <c r="AN454" s="1"/>
  <c r="AN455" s="1"/>
  <c r="AN456" s="1"/>
  <c r="AN457" s="1"/>
  <c r="AN458" s="1"/>
  <c r="AN459" s="1"/>
  <c r="AN460" s="1"/>
  <c r="AN461" s="1"/>
  <c r="AN462" s="1"/>
  <c r="AN463" s="1"/>
  <c r="AN464" s="1"/>
  <c r="AN465" s="1"/>
  <c r="AN466" s="1"/>
  <c r="AN467" s="1"/>
  <c r="AN468" s="1"/>
  <c r="AN469" s="1"/>
  <c r="AN470" s="1"/>
  <c r="AN471" s="1"/>
  <c r="AN472" s="1"/>
  <c r="AN473" s="1"/>
  <c r="AN474" s="1"/>
  <c r="AN475" s="1"/>
  <c r="AN476" s="1"/>
  <c r="AN477" s="1"/>
  <c r="AN478" s="1"/>
  <c r="AN479" s="1"/>
  <c r="AN480" s="1"/>
  <c r="AN481" s="1"/>
  <c r="AN482" s="1"/>
  <c r="AN483" s="1"/>
  <c r="AN484" s="1"/>
  <c r="AN485" s="1"/>
  <c r="AN486" s="1"/>
  <c r="AN487" s="1"/>
  <c r="AN488" s="1"/>
  <c r="AN489" s="1"/>
  <c r="AN490" s="1"/>
  <c r="AN491" s="1"/>
  <c r="AN492" s="1"/>
  <c r="AN493" s="1"/>
  <c r="AN494" s="1"/>
  <c r="AN495" s="1"/>
  <c r="AN496" s="1"/>
  <c r="AN497" s="1"/>
  <c r="AN498" s="1"/>
  <c r="AN499" s="1"/>
  <c r="AN500" s="1"/>
  <c r="AN501" s="1"/>
  <c r="AN502" s="1"/>
  <c r="AN503" s="1"/>
  <c r="AN504" s="1"/>
  <c r="AN505" s="1"/>
  <c r="AN506" s="1"/>
  <c r="AN507" s="1"/>
  <c r="AN508" s="1"/>
  <c r="AN509" s="1"/>
  <c r="AN510" s="1"/>
  <c r="AN511" s="1"/>
  <c r="AN512" s="1"/>
  <c r="AN513" s="1"/>
  <c r="AN514" s="1"/>
  <c r="AN515" s="1"/>
  <c r="AN516" s="1"/>
  <c r="AN517" s="1"/>
  <c r="AN518" s="1"/>
  <c r="AN519" s="1"/>
  <c r="AN520" s="1"/>
  <c r="AN521" s="1"/>
  <c r="AN522" s="1"/>
  <c r="AN523" s="1"/>
  <c r="AN524" s="1"/>
  <c r="AN525" s="1"/>
  <c r="AN526" s="1"/>
  <c r="AN527" s="1"/>
  <c r="AN528" s="1"/>
  <c r="AN529" s="1"/>
  <c r="AN530" s="1"/>
  <c r="AN531" s="1"/>
  <c r="AN532" s="1"/>
  <c r="AN533" s="1"/>
  <c r="AN534" s="1"/>
  <c r="AN535" s="1"/>
  <c r="AN536" s="1"/>
  <c r="AN537" s="1"/>
  <c r="AN538" s="1"/>
  <c r="AN539" s="1"/>
  <c r="AN540" s="1"/>
  <c r="AN541" s="1"/>
  <c r="AN542" s="1"/>
  <c r="AN543" s="1"/>
  <c r="AN544" s="1"/>
  <c r="AN545" s="1"/>
  <c r="AN546" s="1"/>
  <c r="AN547" s="1"/>
  <c r="AN548" s="1"/>
  <c r="AN549" s="1"/>
  <c r="AN550" s="1"/>
  <c r="AN551" s="1"/>
  <c r="AN552" s="1"/>
  <c r="AN553" s="1"/>
  <c r="AN554" s="1"/>
  <c r="AN555" s="1"/>
  <c r="AN556" s="1"/>
  <c r="AN557" s="1"/>
  <c r="AN558" s="1"/>
  <c r="AN559" s="1"/>
  <c r="AN560" s="1"/>
  <c r="AN561" s="1"/>
  <c r="AN562" s="1"/>
  <c r="AN563" s="1"/>
  <c r="AN564" s="1"/>
  <c r="AN565" s="1"/>
  <c r="AN566" s="1"/>
  <c r="AN567" s="1"/>
  <c r="AN568" s="1"/>
  <c r="AN569" s="1"/>
  <c r="AN570" s="1"/>
  <c r="AN571" s="1"/>
  <c r="AN572" s="1"/>
  <c r="AN573" s="1"/>
  <c r="AN574" s="1"/>
  <c r="AN575" s="1"/>
  <c r="AN576" s="1"/>
  <c r="AN577" s="1"/>
  <c r="AN578" s="1"/>
  <c r="AN579" s="1"/>
  <c r="AN580" s="1"/>
  <c r="AN581" s="1"/>
  <c r="AN582" s="1"/>
  <c r="AN583" s="1"/>
  <c r="AN584" s="1"/>
  <c r="AN585" s="1"/>
  <c r="AN586" s="1"/>
  <c r="AN587" s="1"/>
  <c r="AN588" s="1"/>
  <c r="AN589" s="1"/>
  <c r="AN590" s="1"/>
  <c r="AN591" s="1"/>
  <c r="AN592" s="1"/>
  <c r="AN593" s="1"/>
  <c r="AN594" s="1"/>
  <c r="AN595" s="1"/>
  <c r="AN596" s="1"/>
  <c r="AN597" s="1"/>
  <c r="AN598" s="1"/>
  <c r="AN599" s="1"/>
  <c r="AN600" s="1"/>
  <c r="AN601" s="1"/>
  <c r="AN602" s="1"/>
  <c r="AN603" s="1"/>
  <c r="AN604" s="1"/>
  <c r="AN605" s="1"/>
  <c r="AN606" s="1"/>
  <c r="AN607" s="1"/>
  <c r="AN608" s="1"/>
  <c r="AN609" s="1"/>
  <c r="AN610" s="1"/>
  <c r="AN611" s="1"/>
  <c r="AN612" s="1"/>
  <c r="AN613" s="1"/>
  <c r="AN614" s="1"/>
  <c r="AN615" s="1"/>
  <c r="AN616" s="1"/>
  <c r="AN617" s="1"/>
  <c r="AN618" s="1"/>
  <c r="AN619" s="1"/>
  <c r="AN620" s="1"/>
  <c r="AN621" s="1"/>
  <c r="AN622" s="1"/>
  <c r="AN623" s="1"/>
  <c r="AN624" s="1"/>
  <c r="AN625" s="1"/>
  <c r="AN626" s="1"/>
  <c r="AN627" s="1"/>
  <c r="AN628" s="1"/>
  <c r="AN629" s="1"/>
  <c r="AN630" s="1"/>
  <c r="AN631" s="1"/>
  <c r="AN632" s="1"/>
  <c r="AN633" s="1"/>
  <c r="AN634" s="1"/>
  <c r="AN635" s="1"/>
  <c r="AN636" s="1"/>
  <c r="AN637" s="1"/>
  <c r="AN638" s="1"/>
  <c r="AN639" s="1"/>
  <c r="AN640" s="1"/>
  <c r="AN641" s="1"/>
  <c r="AN642" s="1"/>
  <c r="AN643" s="1"/>
  <c r="AN644" s="1"/>
  <c r="AN645" s="1"/>
  <c r="AN646" s="1"/>
  <c r="AN647" s="1"/>
  <c r="AN648" s="1"/>
  <c r="AN649" s="1"/>
  <c r="AN650" s="1"/>
  <c r="AN651" s="1"/>
  <c r="AN652" s="1"/>
  <c r="AN653" s="1"/>
  <c r="AN654" s="1"/>
  <c r="AN655" s="1"/>
  <c r="AN656" s="1"/>
  <c r="AN657" s="1"/>
  <c r="AN658" s="1"/>
  <c r="AN659" s="1"/>
  <c r="AN660" s="1"/>
  <c r="AN661" s="1"/>
  <c r="AN662" s="1"/>
  <c r="AN663" s="1"/>
  <c r="AN664" s="1"/>
  <c r="AN665" s="1"/>
  <c r="AN666" s="1"/>
  <c r="AN667" s="1"/>
  <c r="AN668" s="1"/>
  <c r="AN669" s="1"/>
  <c r="AN670" s="1"/>
  <c r="AN671" s="1"/>
  <c r="AN672" s="1"/>
  <c r="AN673" s="1"/>
  <c r="AN674" s="1"/>
  <c r="AN675" s="1"/>
  <c r="AN676" s="1"/>
  <c r="AN677" s="1"/>
  <c r="AN678" s="1"/>
  <c r="AN679" s="1"/>
  <c r="AN680" s="1"/>
  <c r="AN681" s="1"/>
  <c r="AN682" s="1"/>
  <c r="AN683" s="1"/>
  <c r="AN684" s="1"/>
  <c r="AN685" s="1"/>
  <c r="AN686" s="1"/>
  <c r="AN687" s="1"/>
  <c r="AN688" s="1"/>
  <c r="AN689" s="1"/>
  <c r="AN690" s="1"/>
  <c r="AN691" s="1"/>
  <c r="AN692" s="1"/>
  <c r="AN693" s="1"/>
  <c r="AN694" s="1"/>
  <c r="AN695" s="1"/>
  <c r="AN696" s="1"/>
  <c r="AN697" s="1"/>
  <c r="AN698" s="1"/>
  <c r="AN699" s="1"/>
  <c r="AN700" s="1"/>
  <c r="AN701" s="1"/>
  <c r="AN702" s="1"/>
  <c r="AN703" s="1"/>
  <c r="AN704" s="1"/>
  <c r="AN705" s="1"/>
  <c r="AN706" s="1"/>
  <c r="AN707" s="1"/>
  <c r="AN708" s="1"/>
  <c r="AN709" s="1"/>
  <c r="AN710" s="1"/>
  <c r="AN711" s="1"/>
  <c r="AN712" s="1"/>
  <c r="AN713" s="1"/>
  <c r="AN714" s="1"/>
  <c r="AN715" s="1"/>
  <c r="AN716" s="1"/>
  <c r="AN717" s="1"/>
  <c r="AN718" s="1"/>
  <c r="AN719" s="1"/>
  <c r="AN720" s="1"/>
  <c r="AN721" s="1"/>
  <c r="AN722" s="1"/>
  <c r="AN723" s="1"/>
  <c r="AN724" s="1"/>
  <c r="AN725" s="1"/>
  <c r="AN726" s="1"/>
  <c r="AN727" s="1"/>
  <c r="AN728" s="1"/>
  <c r="AN729" s="1"/>
  <c r="AN730" s="1"/>
  <c r="AN731" s="1"/>
  <c r="AN732" s="1"/>
  <c r="AN733" s="1"/>
  <c r="AN734" s="1"/>
  <c r="AN735" s="1"/>
  <c r="AN736" s="1"/>
  <c r="AN737" s="1"/>
  <c r="AN738" s="1"/>
  <c r="AN739" s="1"/>
  <c r="AN740" s="1"/>
  <c r="AN741" s="1"/>
  <c r="AN742" s="1"/>
  <c r="AN743" s="1"/>
  <c r="AN744" s="1"/>
  <c r="AN745" s="1"/>
  <c r="AN746" s="1"/>
  <c r="AN747" s="1"/>
  <c r="AN748" s="1"/>
  <c r="AN749" s="1"/>
  <c r="AN750" s="1"/>
  <c r="AN751" s="1"/>
  <c r="AN752" s="1"/>
  <c r="AN753" s="1"/>
  <c r="AD39"/>
  <c r="B35" i="6" s="1"/>
  <c r="A67" i="1"/>
  <c r="AF43" i="4"/>
  <c r="AO10"/>
  <c r="AE43"/>
  <c r="V8" i="7" l="1"/>
  <c r="AA8" s="1"/>
  <c r="X31"/>
  <c r="AA31" s="1"/>
  <c r="AA54"/>
  <c r="B110" i="6"/>
  <c r="B74"/>
  <c r="AE44" i="4"/>
  <c r="AF44"/>
  <c r="AD44"/>
  <c r="AO11"/>
  <c r="AO12" s="1"/>
  <c r="AO13" s="1"/>
  <c r="AO14" s="1"/>
  <c r="AO15" s="1"/>
  <c r="AO16" s="1"/>
  <c r="AO17" s="1"/>
  <c r="AO18" s="1"/>
  <c r="AO19" s="1"/>
  <c r="AO20" s="1"/>
  <c r="AO21" s="1"/>
  <c r="AO22" s="1"/>
  <c r="AO23" s="1"/>
  <c r="AO24" s="1"/>
  <c r="AO25" s="1"/>
  <c r="AO26" s="1"/>
  <c r="AO27" s="1"/>
  <c r="AO28" s="1"/>
  <c r="AO29" s="1"/>
  <c r="AO30" s="1"/>
  <c r="AO31" s="1"/>
  <c r="AO32" s="1"/>
  <c r="AO33" s="1"/>
  <c r="AO34" s="1"/>
  <c r="AO35" s="1"/>
  <c r="AO36" s="1"/>
  <c r="AO37" s="1"/>
  <c r="AO38" s="1"/>
  <c r="AO39" s="1"/>
  <c r="AO40" s="1"/>
  <c r="AO41" s="1"/>
  <c r="AO42" s="1"/>
  <c r="AO43" s="1"/>
  <c r="AO44" s="1"/>
  <c r="AO45" s="1"/>
  <c r="AO46" s="1"/>
  <c r="AO47" s="1"/>
  <c r="AO48" s="1"/>
  <c r="AO49" s="1"/>
  <c r="AO50" s="1"/>
  <c r="AO51" s="1"/>
  <c r="AO52" s="1"/>
  <c r="AO53" s="1"/>
  <c r="AO54" s="1"/>
  <c r="AO55" s="1"/>
  <c r="AO56" s="1"/>
  <c r="AO57" s="1"/>
  <c r="AO58" s="1"/>
  <c r="AO59" s="1"/>
  <c r="AO60" s="1"/>
  <c r="AO61" s="1"/>
  <c r="AO62" s="1"/>
  <c r="AO63" s="1"/>
  <c r="AO64" s="1"/>
  <c r="AO65" s="1"/>
  <c r="AO66" s="1"/>
  <c r="AO67" s="1"/>
  <c r="AO68" s="1"/>
  <c r="AO69" s="1"/>
  <c r="AO70" s="1"/>
  <c r="AO71" s="1"/>
  <c r="AO72" s="1"/>
  <c r="AO73" s="1"/>
  <c r="AO74" s="1"/>
  <c r="AO75" s="1"/>
  <c r="AO76" s="1"/>
  <c r="AO77" s="1"/>
  <c r="AO78" s="1"/>
  <c r="AO79" s="1"/>
  <c r="AO80" s="1"/>
  <c r="AO81" s="1"/>
  <c r="AO82" s="1"/>
  <c r="AO83" s="1"/>
  <c r="AO84" s="1"/>
  <c r="AO85" s="1"/>
  <c r="AO86" s="1"/>
  <c r="AO87" s="1"/>
  <c r="AO88" s="1"/>
  <c r="AO89" s="1"/>
  <c r="AO90" s="1"/>
  <c r="AO91" s="1"/>
  <c r="AO92" s="1"/>
  <c r="AO93" s="1"/>
  <c r="AO94" s="1"/>
  <c r="AO95" s="1"/>
  <c r="AO96" s="1"/>
  <c r="AO97" s="1"/>
  <c r="AO98" s="1"/>
  <c r="AO99" s="1"/>
  <c r="AO100" s="1"/>
  <c r="AO101" s="1"/>
  <c r="AO102" s="1"/>
  <c r="AO103" s="1"/>
  <c r="AO104" s="1"/>
  <c r="AO105" s="1"/>
  <c r="AO106" s="1"/>
  <c r="AO107" s="1"/>
  <c r="AO108" s="1"/>
  <c r="AO109" s="1"/>
  <c r="AO110" s="1"/>
  <c r="AO111" s="1"/>
  <c r="AO112" s="1"/>
  <c r="AO113" s="1"/>
  <c r="AO114" s="1"/>
  <c r="AO115" s="1"/>
  <c r="AO116" s="1"/>
  <c r="AO117" s="1"/>
  <c r="AO118" s="1"/>
  <c r="AO119" s="1"/>
  <c r="AO120" s="1"/>
  <c r="AO121" s="1"/>
  <c r="AO122" s="1"/>
  <c r="AO123" s="1"/>
  <c r="AO124" s="1"/>
  <c r="AO125" s="1"/>
  <c r="AO126" s="1"/>
  <c r="AO127" s="1"/>
  <c r="AO128" s="1"/>
  <c r="AO129" s="1"/>
  <c r="AO130" s="1"/>
  <c r="AO131" s="1"/>
  <c r="AO132" s="1"/>
  <c r="AO133" s="1"/>
  <c r="AO134" s="1"/>
  <c r="AO135" s="1"/>
  <c r="AO136" s="1"/>
  <c r="AO137" s="1"/>
  <c r="AO138" s="1"/>
  <c r="AO139" s="1"/>
  <c r="AO140" s="1"/>
  <c r="AO141" s="1"/>
  <c r="AO142" s="1"/>
  <c r="AO143" s="1"/>
  <c r="AO144" s="1"/>
  <c r="AO145" s="1"/>
  <c r="AO146" s="1"/>
  <c r="AO147" s="1"/>
  <c r="AO148" s="1"/>
  <c r="AO149" s="1"/>
  <c r="AO150" s="1"/>
  <c r="AO151" s="1"/>
  <c r="AO152" s="1"/>
  <c r="AO153" s="1"/>
  <c r="AO154" s="1"/>
  <c r="AO155" s="1"/>
  <c r="AO156" s="1"/>
  <c r="AO157" s="1"/>
  <c r="AO158" s="1"/>
  <c r="AO159" s="1"/>
  <c r="AO160" s="1"/>
  <c r="AO161" s="1"/>
  <c r="AO162" s="1"/>
  <c r="AO163" s="1"/>
  <c r="AO164" s="1"/>
  <c r="AO165" s="1"/>
  <c r="AO166" s="1"/>
  <c r="AO167" s="1"/>
  <c r="AO168" s="1"/>
  <c r="AO169" s="1"/>
  <c r="AO170" s="1"/>
  <c r="AO171" s="1"/>
  <c r="AO172" s="1"/>
  <c r="AO173" s="1"/>
  <c r="AO174" s="1"/>
  <c r="AO175" s="1"/>
  <c r="AO176" s="1"/>
  <c r="AO177" s="1"/>
  <c r="AO178" s="1"/>
  <c r="AO179" s="1"/>
  <c r="AO180" s="1"/>
  <c r="AO181" s="1"/>
  <c r="AO182" s="1"/>
  <c r="AO183" s="1"/>
  <c r="AO184" s="1"/>
  <c r="AO185" s="1"/>
  <c r="AO186" s="1"/>
  <c r="AO187" s="1"/>
  <c r="AO188" s="1"/>
  <c r="AO189" s="1"/>
  <c r="AO190" s="1"/>
  <c r="AO191" s="1"/>
  <c r="AO192" s="1"/>
  <c r="AO193" s="1"/>
  <c r="AO194" s="1"/>
  <c r="AO195" s="1"/>
  <c r="AO196" s="1"/>
  <c r="AO197" s="1"/>
  <c r="AO198" s="1"/>
  <c r="AO199" s="1"/>
  <c r="AO200" s="1"/>
  <c r="AO201" s="1"/>
  <c r="AO202" s="1"/>
  <c r="AO203" s="1"/>
  <c r="AO204" s="1"/>
  <c r="AO205" s="1"/>
  <c r="AO206" s="1"/>
  <c r="AO207" s="1"/>
  <c r="AO208" s="1"/>
  <c r="AO209" s="1"/>
  <c r="AO210" s="1"/>
  <c r="AO211" s="1"/>
  <c r="AO212" s="1"/>
  <c r="AO213" s="1"/>
  <c r="AO214" s="1"/>
  <c r="AO215" s="1"/>
  <c r="AO216" s="1"/>
  <c r="AO217" s="1"/>
  <c r="AO218" s="1"/>
  <c r="AO219" s="1"/>
  <c r="AO220" s="1"/>
  <c r="AO221" s="1"/>
  <c r="AO222" s="1"/>
  <c r="AO223" s="1"/>
  <c r="AO224" s="1"/>
  <c r="AO225" s="1"/>
  <c r="AO226" s="1"/>
  <c r="AO227" s="1"/>
  <c r="AO228" s="1"/>
  <c r="AO229" s="1"/>
  <c r="AO230" s="1"/>
  <c r="AO231" s="1"/>
  <c r="AO232" s="1"/>
  <c r="AO233" s="1"/>
  <c r="AO234" s="1"/>
  <c r="AO235" s="1"/>
  <c r="AO236" s="1"/>
  <c r="AO237" s="1"/>
  <c r="AO238" s="1"/>
  <c r="AO239" s="1"/>
  <c r="AO240" s="1"/>
  <c r="AO241" s="1"/>
  <c r="AO242" s="1"/>
  <c r="AO243" s="1"/>
  <c r="AO244" s="1"/>
  <c r="AO245" s="1"/>
  <c r="AO246" s="1"/>
  <c r="AO247" s="1"/>
  <c r="AO248" s="1"/>
  <c r="AO249" s="1"/>
  <c r="AO250" s="1"/>
  <c r="AO251" s="1"/>
  <c r="AO252" s="1"/>
  <c r="AO253" s="1"/>
  <c r="AO254" s="1"/>
  <c r="AO255" s="1"/>
  <c r="AO256" s="1"/>
  <c r="AO257" s="1"/>
  <c r="AO258" s="1"/>
  <c r="AO259" s="1"/>
  <c r="AO260" s="1"/>
  <c r="AO261" s="1"/>
  <c r="AO262" s="1"/>
  <c r="AO263" s="1"/>
  <c r="AO264" s="1"/>
  <c r="AO265" s="1"/>
  <c r="AO266" s="1"/>
  <c r="AO267" s="1"/>
  <c r="AO268" s="1"/>
  <c r="AO269" s="1"/>
  <c r="AO270" s="1"/>
  <c r="AO271" s="1"/>
  <c r="AO272" s="1"/>
  <c r="AO273" s="1"/>
  <c r="AO274" s="1"/>
  <c r="AO275" s="1"/>
  <c r="AO276" s="1"/>
  <c r="AO277" s="1"/>
  <c r="AO278" s="1"/>
  <c r="AO279" s="1"/>
  <c r="AO280" s="1"/>
  <c r="AO281" s="1"/>
  <c r="AO282" s="1"/>
  <c r="AO283" s="1"/>
  <c r="AO284" s="1"/>
  <c r="AO285" s="1"/>
  <c r="AO286" s="1"/>
  <c r="AO287" s="1"/>
  <c r="AO288" s="1"/>
  <c r="AO289" s="1"/>
  <c r="AO290" s="1"/>
  <c r="AO291" s="1"/>
  <c r="AO292" s="1"/>
  <c r="AO293" s="1"/>
  <c r="AO294" s="1"/>
  <c r="AO295" s="1"/>
  <c r="AO296" s="1"/>
  <c r="AO297" s="1"/>
  <c r="AO298" s="1"/>
  <c r="AO299" s="1"/>
  <c r="AO300" s="1"/>
  <c r="AO301" s="1"/>
  <c r="AO302" s="1"/>
  <c r="AO303" s="1"/>
  <c r="AO304" s="1"/>
  <c r="AO305" s="1"/>
  <c r="AO306" s="1"/>
  <c r="AO307" s="1"/>
  <c r="AO308" s="1"/>
  <c r="AO309" s="1"/>
  <c r="AO310" s="1"/>
  <c r="AO311" s="1"/>
  <c r="AO312" s="1"/>
  <c r="AO313" s="1"/>
  <c r="AO314" s="1"/>
  <c r="AO315" s="1"/>
  <c r="AO316" s="1"/>
  <c r="AO317" s="1"/>
  <c r="AO318" s="1"/>
  <c r="AO319" s="1"/>
  <c r="AO320" s="1"/>
  <c r="AO321" s="1"/>
  <c r="AO322" s="1"/>
  <c r="AO323" s="1"/>
  <c r="AO324" s="1"/>
  <c r="AO325" s="1"/>
  <c r="AO326" s="1"/>
  <c r="AO327" s="1"/>
  <c r="AO328" s="1"/>
  <c r="AO329" s="1"/>
  <c r="AO330" s="1"/>
  <c r="AO331" s="1"/>
  <c r="AO332" s="1"/>
  <c r="AO333" s="1"/>
  <c r="AO334" s="1"/>
  <c r="AO335" s="1"/>
  <c r="AO336" s="1"/>
  <c r="AO337" s="1"/>
  <c r="AO338" s="1"/>
  <c r="AO339" s="1"/>
  <c r="AO340" s="1"/>
  <c r="AO341" s="1"/>
  <c r="AO342" s="1"/>
  <c r="AO343" s="1"/>
  <c r="AO344" s="1"/>
  <c r="AO345" s="1"/>
  <c r="AO346" s="1"/>
  <c r="AO347" s="1"/>
  <c r="AO348" s="1"/>
  <c r="AO349" s="1"/>
  <c r="AO350" s="1"/>
  <c r="AO351" s="1"/>
  <c r="AO352" s="1"/>
  <c r="AO353" s="1"/>
  <c r="AO354" s="1"/>
  <c r="AO355" s="1"/>
  <c r="AO356" s="1"/>
  <c r="AO357" s="1"/>
  <c r="AO358" s="1"/>
  <c r="AO359" s="1"/>
  <c r="AO360" s="1"/>
  <c r="AO361" s="1"/>
  <c r="AO362" s="1"/>
  <c r="AO363" s="1"/>
  <c r="AO364" s="1"/>
  <c r="AO365" s="1"/>
  <c r="AO366" s="1"/>
  <c r="AO367" s="1"/>
  <c r="AO368" s="1"/>
  <c r="AO369" s="1"/>
  <c r="AO370" s="1"/>
  <c r="AO371" s="1"/>
  <c r="AO372" s="1"/>
  <c r="AO373" s="1"/>
  <c r="AO374" s="1"/>
  <c r="AO375" s="1"/>
  <c r="AO376" s="1"/>
  <c r="AO377" s="1"/>
  <c r="AO378" s="1"/>
  <c r="AO379" s="1"/>
  <c r="AO380" s="1"/>
  <c r="AO381" s="1"/>
  <c r="AO382" s="1"/>
  <c r="AO383" s="1"/>
  <c r="AO384" s="1"/>
  <c r="AO385" s="1"/>
  <c r="AO386" s="1"/>
  <c r="AO387" s="1"/>
  <c r="AO388" s="1"/>
  <c r="AO389" s="1"/>
  <c r="AO390" s="1"/>
  <c r="AO391" s="1"/>
  <c r="AO392" s="1"/>
  <c r="AO393" s="1"/>
  <c r="AO394" s="1"/>
  <c r="AO395" s="1"/>
  <c r="AO396" s="1"/>
  <c r="AO397" s="1"/>
  <c r="AO398" s="1"/>
  <c r="AO399" s="1"/>
  <c r="AO400" s="1"/>
  <c r="AO401" s="1"/>
  <c r="AO402" s="1"/>
  <c r="AO403" s="1"/>
  <c r="AO404" s="1"/>
  <c r="AO405" s="1"/>
  <c r="AO406" s="1"/>
  <c r="AO407" s="1"/>
  <c r="AO408" s="1"/>
  <c r="AO409" s="1"/>
  <c r="AO410" s="1"/>
  <c r="AO411" s="1"/>
  <c r="AO412" s="1"/>
  <c r="AO413" s="1"/>
  <c r="AO414" s="1"/>
  <c r="AO415" s="1"/>
  <c r="AO416" s="1"/>
  <c r="AO417" s="1"/>
  <c r="AO418" s="1"/>
  <c r="AO419" s="1"/>
  <c r="AO420" s="1"/>
  <c r="AO421" s="1"/>
  <c r="AO422" s="1"/>
  <c r="AO423" s="1"/>
  <c r="AO424" s="1"/>
  <c r="AO425" s="1"/>
  <c r="AO426" s="1"/>
  <c r="AO427" s="1"/>
  <c r="AO428" s="1"/>
  <c r="AO429" s="1"/>
  <c r="AO430" s="1"/>
  <c r="AO431" s="1"/>
  <c r="AO432" s="1"/>
  <c r="AO433" s="1"/>
  <c r="AO434" s="1"/>
  <c r="AO435" s="1"/>
  <c r="AO436" s="1"/>
  <c r="AO437" s="1"/>
  <c r="AO438" s="1"/>
  <c r="AO439" s="1"/>
  <c r="AO440" s="1"/>
  <c r="AO441" s="1"/>
  <c r="AO442" s="1"/>
  <c r="AO443" s="1"/>
  <c r="AO444" s="1"/>
  <c r="AO445" s="1"/>
  <c r="AO446" s="1"/>
  <c r="AO447" s="1"/>
  <c r="AO448" s="1"/>
  <c r="AO449" s="1"/>
  <c r="AO450" s="1"/>
  <c r="AO451" s="1"/>
  <c r="AO452" s="1"/>
  <c r="AO453" s="1"/>
  <c r="AO454" s="1"/>
  <c r="AO455" s="1"/>
  <c r="AO456" s="1"/>
  <c r="AO457" s="1"/>
  <c r="AO458" s="1"/>
  <c r="AO459" s="1"/>
  <c r="AO460" s="1"/>
  <c r="AO461" s="1"/>
  <c r="AO462" s="1"/>
  <c r="AO463" s="1"/>
  <c r="AO464" s="1"/>
  <c r="AO465" s="1"/>
  <c r="AO466" s="1"/>
  <c r="AO467" s="1"/>
  <c r="AO468" s="1"/>
  <c r="AO469" s="1"/>
  <c r="AO470" s="1"/>
  <c r="AO471" s="1"/>
  <c r="AO472" s="1"/>
  <c r="AO473" s="1"/>
  <c r="AO474" s="1"/>
  <c r="AO475" s="1"/>
  <c r="AO476" s="1"/>
  <c r="AO477" s="1"/>
  <c r="AO478" s="1"/>
  <c r="AO479" s="1"/>
  <c r="AO480" s="1"/>
  <c r="AO481" s="1"/>
  <c r="AO482" s="1"/>
  <c r="AO483" s="1"/>
  <c r="AO484" s="1"/>
  <c r="AO485" s="1"/>
  <c r="AO486" s="1"/>
  <c r="AO487" s="1"/>
  <c r="AO488" s="1"/>
  <c r="AO489" s="1"/>
  <c r="AO490" s="1"/>
  <c r="AO491" s="1"/>
  <c r="AO492" s="1"/>
  <c r="AO493" s="1"/>
  <c r="AO494" s="1"/>
  <c r="AO495" s="1"/>
  <c r="AO496" s="1"/>
  <c r="AO497" s="1"/>
  <c r="AO498" s="1"/>
  <c r="AO499" s="1"/>
  <c r="AO500" s="1"/>
  <c r="AO501" s="1"/>
  <c r="AO502" s="1"/>
  <c r="AO503" s="1"/>
  <c r="AO504" s="1"/>
  <c r="AO505" s="1"/>
  <c r="AO506" s="1"/>
  <c r="AO507" s="1"/>
  <c r="AO508" s="1"/>
  <c r="AO509" s="1"/>
  <c r="AO510" s="1"/>
  <c r="AO511" s="1"/>
  <c r="AO512" s="1"/>
  <c r="AO513" s="1"/>
  <c r="AO514" s="1"/>
  <c r="AO515" s="1"/>
  <c r="AO516" s="1"/>
  <c r="AO517" s="1"/>
  <c r="AO518" s="1"/>
  <c r="AO519" s="1"/>
  <c r="AO520" s="1"/>
  <c r="AO521" s="1"/>
  <c r="AO522" s="1"/>
  <c r="AO523" s="1"/>
  <c r="AO524" s="1"/>
  <c r="AO525" s="1"/>
  <c r="AO526" s="1"/>
  <c r="AO527" s="1"/>
  <c r="AO528" s="1"/>
  <c r="AO529" s="1"/>
  <c r="AO530" s="1"/>
  <c r="AO531" s="1"/>
  <c r="AO532" s="1"/>
  <c r="AO533" s="1"/>
  <c r="AO534" s="1"/>
  <c r="AO535" s="1"/>
  <c r="AO536" s="1"/>
  <c r="AO537" s="1"/>
  <c r="AO538" s="1"/>
  <c r="AO539" s="1"/>
  <c r="AO540" s="1"/>
  <c r="AO541" s="1"/>
  <c r="AO542" s="1"/>
  <c r="AO543" s="1"/>
  <c r="AO544" s="1"/>
  <c r="AO545" s="1"/>
  <c r="AO546" s="1"/>
  <c r="AO547" s="1"/>
  <c r="AO548" s="1"/>
  <c r="AO549" s="1"/>
  <c r="AO550" s="1"/>
  <c r="AO551" s="1"/>
  <c r="AO552" s="1"/>
  <c r="AO553" s="1"/>
  <c r="AO554" s="1"/>
  <c r="AO555" s="1"/>
  <c r="AO556" s="1"/>
  <c r="AO557" s="1"/>
  <c r="AO558" s="1"/>
  <c r="AO559" s="1"/>
  <c r="AO560" s="1"/>
  <c r="AO561" s="1"/>
  <c r="AO562" s="1"/>
  <c r="AO563" s="1"/>
  <c r="AO564" s="1"/>
  <c r="AO565" s="1"/>
  <c r="AO566" s="1"/>
  <c r="AO567" s="1"/>
  <c r="AO568" s="1"/>
  <c r="AO569" s="1"/>
  <c r="AO570" s="1"/>
  <c r="AO571" s="1"/>
  <c r="AO572" s="1"/>
  <c r="AO573" s="1"/>
  <c r="AO574" s="1"/>
  <c r="AO575" s="1"/>
  <c r="AO576" s="1"/>
  <c r="AO577" s="1"/>
  <c r="AO578" s="1"/>
  <c r="AO579" s="1"/>
  <c r="AO580" s="1"/>
  <c r="AO581" s="1"/>
  <c r="AO582" s="1"/>
  <c r="AO583" s="1"/>
  <c r="AO584" s="1"/>
  <c r="AO585" s="1"/>
  <c r="AO586" s="1"/>
  <c r="AO587" s="1"/>
  <c r="AO588" s="1"/>
  <c r="AO589" s="1"/>
  <c r="AO590" s="1"/>
  <c r="AO591" s="1"/>
  <c r="AO592" s="1"/>
  <c r="AO593" s="1"/>
  <c r="AO594" s="1"/>
  <c r="AO595" s="1"/>
  <c r="AO596" s="1"/>
  <c r="AO597" s="1"/>
  <c r="AO598" s="1"/>
  <c r="AO599" s="1"/>
  <c r="AO600" s="1"/>
  <c r="AO601" s="1"/>
  <c r="AO602" s="1"/>
  <c r="AO603" s="1"/>
  <c r="AO604" s="1"/>
  <c r="AO605" s="1"/>
  <c r="AO606" s="1"/>
  <c r="AO607" s="1"/>
  <c r="AO608" s="1"/>
  <c r="AO609" s="1"/>
  <c r="AO610" s="1"/>
  <c r="AO611" s="1"/>
  <c r="AO612" s="1"/>
  <c r="AO613" s="1"/>
  <c r="AO614" s="1"/>
  <c r="AO615" s="1"/>
  <c r="AO616" s="1"/>
  <c r="AO617" s="1"/>
  <c r="AO618" s="1"/>
  <c r="AO619" s="1"/>
  <c r="AO620" s="1"/>
  <c r="AO621" s="1"/>
  <c r="AO622" s="1"/>
  <c r="AO623" s="1"/>
  <c r="AO624" s="1"/>
  <c r="AO625" s="1"/>
  <c r="AO626" s="1"/>
  <c r="AO627" s="1"/>
  <c r="AO628" s="1"/>
  <c r="AO629" s="1"/>
  <c r="AO630" s="1"/>
  <c r="AO631" s="1"/>
  <c r="AO632" s="1"/>
  <c r="AO633" s="1"/>
  <c r="AO634" s="1"/>
  <c r="AO635" s="1"/>
  <c r="AO636" s="1"/>
  <c r="AO637" s="1"/>
  <c r="AO638" s="1"/>
  <c r="AO639" s="1"/>
  <c r="AO640" s="1"/>
  <c r="AO641" s="1"/>
  <c r="AO642" s="1"/>
  <c r="AO643" s="1"/>
  <c r="AO644" s="1"/>
  <c r="AO645" s="1"/>
  <c r="AO646" s="1"/>
  <c r="AO647" s="1"/>
  <c r="AO648" s="1"/>
  <c r="AO649" s="1"/>
  <c r="AO650" s="1"/>
  <c r="AO651" s="1"/>
  <c r="AO652" s="1"/>
  <c r="AO653" s="1"/>
  <c r="AO654" s="1"/>
  <c r="AO655" s="1"/>
  <c r="AO656" s="1"/>
  <c r="AO657" s="1"/>
  <c r="AO658" s="1"/>
  <c r="AO659" s="1"/>
  <c r="AO660" s="1"/>
  <c r="AO661" s="1"/>
  <c r="AO662" s="1"/>
  <c r="AO663" s="1"/>
  <c r="AO664" s="1"/>
  <c r="AO665" s="1"/>
  <c r="AO666" s="1"/>
  <c r="AO667" s="1"/>
  <c r="AO668" s="1"/>
  <c r="AO669" s="1"/>
  <c r="AO670" s="1"/>
  <c r="AO671" s="1"/>
  <c r="AO672" s="1"/>
  <c r="AO673" s="1"/>
  <c r="AO674" s="1"/>
  <c r="AO675" s="1"/>
  <c r="AO676" s="1"/>
  <c r="AO677" s="1"/>
  <c r="AO678" s="1"/>
  <c r="AO679" s="1"/>
  <c r="AO680" s="1"/>
  <c r="AO681" s="1"/>
  <c r="AO682" s="1"/>
  <c r="AO683" s="1"/>
  <c r="AO684" s="1"/>
  <c r="AO685" s="1"/>
  <c r="AO686" s="1"/>
  <c r="AO687" s="1"/>
  <c r="AO688" s="1"/>
  <c r="AO689" s="1"/>
  <c r="AO690" s="1"/>
  <c r="AO691" s="1"/>
  <c r="AO692" s="1"/>
  <c r="AO693" s="1"/>
  <c r="AO694" s="1"/>
  <c r="AO695" s="1"/>
  <c r="AO696" s="1"/>
  <c r="AO697" s="1"/>
  <c r="AO698" s="1"/>
  <c r="AO699" s="1"/>
  <c r="AO700" s="1"/>
  <c r="AO701" s="1"/>
  <c r="AO702" s="1"/>
  <c r="AO703" s="1"/>
  <c r="AO704" s="1"/>
  <c r="AO705" s="1"/>
  <c r="AO706" s="1"/>
  <c r="AO707" s="1"/>
  <c r="AO708" s="1"/>
  <c r="AO709" s="1"/>
  <c r="AO710" s="1"/>
  <c r="AO711" s="1"/>
  <c r="AO712" s="1"/>
  <c r="AO713" s="1"/>
  <c r="AO714" s="1"/>
  <c r="AO715" s="1"/>
  <c r="AO716" s="1"/>
  <c r="AO717" s="1"/>
  <c r="AO718" s="1"/>
  <c r="AO719" s="1"/>
  <c r="AO720" s="1"/>
  <c r="AO721" s="1"/>
  <c r="AO722" s="1"/>
  <c r="AO723" s="1"/>
  <c r="AO724" s="1"/>
  <c r="AO725" s="1"/>
  <c r="AO726" s="1"/>
  <c r="AO727" s="1"/>
  <c r="AO728" s="1"/>
  <c r="AO729" s="1"/>
  <c r="AO730" s="1"/>
  <c r="AO731" s="1"/>
  <c r="AO732" s="1"/>
  <c r="AO733" s="1"/>
  <c r="AO734" s="1"/>
  <c r="AO735" s="1"/>
  <c r="AO736" s="1"/>
  <c r="AO737" s="1"/>
  <c r="AO738" s="1"/>
  <c r="AO739" s="1"/>
  <c r="AO740" s="1"/>
  <c r="AO741" s="1"/>
  <c r="AO742" s="1"/>
  <c r="AO743" s="1"/>
  <c r="AO744" s="1"/>
  <c r="AO745" s="1"/>
  <c r="AO746" s="1"/>
  <c r="AO747" s="1"/>
  <c r="AO748" s="1"/>
  <c r="AO749" s="1"/>
  <c r="AO750" s="1"/>
  <c r="AO751" s="1"/>
  <c r="AO752" s="1"/>
  <c r="AO753" s="1"/>
  <c r="AD40"/>
  <c r="B36" i="6" s="1"/>
  <c r="A68" i="1"/>
  <c r="B112" i="6"/>
  <c r="B76"/>
  <c r="AP10" i="4"/>
  <c r="C11" i="5" l="1"/>
  <c r="C10"/>
  <c r="C9"/>
  <c r="AP11" i="4"/>
  <c r="AP12" s="1"/>
  <c r="AP13" s="1"/>
  <c r="AP14" s="1"/>
  <c r="AP15" s="1"/>
  <c r="AP16" s="1"/>
  <c r="AP17" s="1"/>
  <c r="AP18" s="1"/>
  <c r="AP19" s="1"/>
  <c r="AP20" s="1"/>
  <c r="AP21" s="1"/>
  <c r="AP22" s="1"/>
  <c r="AP23" s="1"/>
  <c r="AP24" s="1"/>
  <c r="AP25" s="1"/>
  <c r="AP26" s="1"/>
  <c r="AP27" s="1"/>
  <c r="AP28" s="1"/>
  <c r="AP29" s="1"/>
  <c r="AP30" s="1"/>
  <c r="AP31" s="1"/>
  <c r="AP32" s="1"/>
  <c r="AP33" s="1"/>
  <c r="AP34" s="1"/>
  <c r="AP35" s="1"/>
  <c r="AP36" s="1"/>
  <c r="AP37" s="1"/>
  <c r="AP38" s="1"/>
  <c r="AP39" s="1"/>
  <c r="AP40" s="1"/>
  <c r="AP41" s="1"/>
  <c r="AP42" s="1"/>
  <c r="AP43" s="1"/>
  <c r="AP44" s="1"/>
  <c r="AP45" s="1"/>
  <c r="AP46" s="1"/>
  <c r="AP47" s="1"/>
  <c r="AP48" s="1"/>
  <c r="AP49" s="1"/>
  <c r="AP50" s="1"/>
  <c r="AP51" s="1"/>
  <c r="AP52" s="1"/>
  <c r="AP53" s="1"/>
  <c r="AP54" s="1"/>
  <c r="AP55" s="1"/>
  <c r="AP56" s="1"/>
  <c r="AP57" s="1"/>
  <c r="AP58" s="1"/>
  <c r="AP59" s="1"/>
  <c r="AP60" s="1"/>
  <c r="AP61" s="1"/>
  <c r="AP62" s="1"/>
  <c r="AP63" s="1"/>
  <c r="AP64" s="1"/>
  <c r="AP65" s="1"/>
  <c r="AP66" s="1"/>
  <c r="AP67" s="1"/>
  <c r="AP68" s="1"/>
  <c r="AP69" s="1"/>
  <c r="AP70" s="1"/>
  <c r="AP71" s="1"/>
  <c r="AP72" s="1"/>
  <c r="AP73" s="1"/>
  <c r="AP74" s="1"/>
  <c r="AP75" s="1"/>
  <c r="AP76" s="1"/>
  <c r="AP77" s="1"/>
  <c r="AP78" s="1"/>
  <c r="AP79" s="1"/>
  <c r="AP80" s="1"/>
  <c r="AP81" s="1"/>
  <c r="AP82" s="1"/>
  <c r="AP83" s="1"/>
  <c r="AP84" s="1"/>
  <c r="AP85" s="1"/>
  <c r="AP86" s="1"/>
  <c r="AP87" s="1"/>
  <c r="AP88" s="1"/>
  <c r="AP89" s="1"/>
  <c r="AP90" s="1"/>
  <c r="AP91" s="1"/>
  <c r="AP92" s="1"/>
  <c r="AP93" s="1"/>
  <c r="AP94" s="1"/>
  <c r="AP95" s="1"/>
  <c r="AP96" s="1"/>
  <c r="AP97" s="1"/>
  <c r="AP98" s="1"/>
  <c r="AP99" s="1"/>
  <c r="AP100" s="1"/>
  <c r="AP101" s="1"/>
  <c r="AP102" s="1"/>
  <c r="AP103" s="1"/>
  <c r="AP104" s="1"/>
  <c r="AP105" s="1"/>
  <c r="AP106" s="1"/>
  <c r="AP107" s="1"/>
  <c r="AP108" s="1"/>
  <c r="AP109" s="1"/>
  <c r="AP110" s="1"/>
  <c r="AP111" s="1"/>
  <c r="AP112" s="1"/>
  <c r="AP113" s="1"/>
  <c r="AP114" s="1"/>
  <c r="AP115" s="1"/>
  <c r="AP116" s="1"/>
  <c r="AP117" s="1"/>
  <c r="AP118" s="1"/>
  <c r="AP119" s="1"/>
  <c r="AP120" s="1"/>
  <c r="AP121" s="1"/>
  <c r="AP122" s="1"/>
  <c r="AP123" s="1"/>
  <c r="AP124" s="1"/>
  <c r="AP125" s="1"/>
  <c r="AP126" s="1"/>
  <c r="AP127" s="1"/>
  <c r="AP128" s="1"/>
  <c r="AP129" s="1"/>
  <c r="AP130" s="1"/>
  <c r="AP131" s="1"/>
  <c r="AP132" s="1"/>
  <c r="AP133" s="1"/>
  <c r="AP134" s="1"/>
  <c r="AP135" s="1"/>
  <c r="AP136" s="1"/>
  <c r="AP137" s="1"/>
  <c r="AP138" s="1"/>
  <c r="AP139" s="1"/>
  <c r="AP140" s="1"/>
  <c r="AP141" s="1"/>
  <c r="AP142" s="1"/>
  <c r="AP143" s="1"/>
  <c r="AP144" s="1"/>
  <c r="AP145" s="1"/>
  <c r="AP146" s="1"/>
  <c r="AP147" s="1"/>
  <c r="AP148" s="1"/>
  <c r="AP149" s="1"/>
  <c r="AP150" s="1"/>
  <c r="AP151" s="1"/>
  <c r="AP152" s="1"/>
  <c r="AP153" s="1"/>
  <c r="AP154" s="1"/>
  <c r="AP155" s="1"/>
  <c r="AP156" s="1"/>
  <c r="AP157" s="1"/>
  <c r="AP158" s="1"/>
  <c r="AP159" s="1"/>
  <c r="AP160" s="1"/>
  <c r="AP161" s="1"/>
  <c r="AP162" s="1"/>
  <c r="AP163" s="1"/>
  <c r="AP164" s="1"/>
  <c r="AP165" s="1"/>
  <c r="AP166" s="1"/>
  <c r="AP167" s="1"/>
  <c r="AP168" s="1"/>
  <c r="AP169" s="1"/>
  <c r="AP170" s="1"/>
  <c r="AP171" s="1"/>
  <c r="AP172" s="1"/>
  <c r="AP173" s="1"/>
  <c r="AP174" s="1"/>
  <c r="AP175" s="1"/>
  <c r="AP176" s="1"/>
  <c r="AP177" s="1"/>
  <c r="AP178" s="1"/>
  <c r="AP179" s="1"/>
  <c r="AP180" s="1"/>
  <c r="AP181" s="1"/>
  <c r="AP182" s="1"/>
  <c r="AP183" s="1"/>
  <c r="AP184" s="1"/>
  <c r="AP185" s="1"/>
  <c r="AP186" s="1"/>
  <c r="AP187" s="1"/>
  <c r="AP188" s="1"/>
  <c r="AP189" s="1"/>
  <c r="AP190" s="1"/>
  <c r="AP191" s="1"/>
  <c r="AP192" s="1"/>
  <c r="AP193" s="1"/>
  <c r="AP194" s="1"/>
  <c r="AP195" s="1"/>
  <c r="AP196" s="1"/>
  <c r="AP197" s="1"/>
  <c r="AP198" s="1"/>
  <c r="AP199" s="1"/>
  <c r="AP200" s="1"/>
  <c r="AP201" s="1"/>
  <c r="AP202" s="1"/>
  <c r="AP203" s="1"/>
  <c r="AP204" s="1"/>
  <c r="AP205" s="1"/>
  <c r="AP206" s="1"/>
  <c r="AP207" s="1"/>
  <c r="AP208" s="1"/>
  <c r="AP209" s="1"/>
  <c r="AP210" s="1"/>
  <c r="AP211" s="1"/>
  <c r="AP212" s="1"/>
  <c r="AP213" s="1"/>
  <c r="AP214" s="1"/>
  <c r="AP215" s="1"/>
  <c r="AP216" s="1"/>
  <c r="AP217" s="1"/>
  <c r="AP218" s="1"/>
  <c r="AP219" s="1"/>
  <c r="AP220" s="1"/>
  <c r="AP221" s="1"/>
  <c r="AP222" s="1"/>
  <c r="AP223" s="1"/>
  <c r="AP224" s="1"/>
  <c r="AP225" s="1"/>
  <c r="AP226" s="1"/>
  <c r="AP227" s="1"/>
  <c r="AP228" s="1"/>
  <c r="AP229" s="1"/>
  <c r="AP230" s="1"/>
  <c r="AP231" s="1"/>
  <c r="AP232" s="1"/>
  <c r="AP233" s="1"/>
  <c r="AP234" s="1"/>
  <c r="AP235" s="1"/>
  <c r="AP236" s="1"/>
  <c r="AP237" s="1"/>
  <c r="AP238" s="1"/>
  <c r="AP239" s="1"/>
  <c r="AP240" s="1"/>
  <c r="AP241" s="1"/>
  <c r="AP242" s="1"/>
  <c r="AP243" s="1"/>
  <c r="AP244" s="1"/>
  <c r="AP245" s="1"/>
  <c r="AP246" s="1"/>
  <c r="AP247" s="1"/>
  <c r="AP248" s="1"/>
  <c r="AP249" s="1"/>
  <c r="AP250" s="1"/>
  <c r="AP251" s="1"/>
  <c r="AP252" s="1"/>
  <c r="AP253" s="1"/>
  <c r="AP254" s="1"/>
  <c r="AP255" s="1"/>
  <c r="AP256" s="1"/>
  <c r="AP257" s="1"/>
  <c r="AP258" s="1"/>
  <c r="AP259" s="1"/>
  <c r="AP260" s="1"/>
  <c r="AP261" s="1"/>
  <c r="AP262" s="1"/>
  <c r="AP263" s="1"/>
  <c r="AP264" s="1"/>
  <c r="AP265" s="1"/>
  <c r="AP266" s="1"/>
  <c r="AP267" s="1"/>
  <c r="AP268" s="1"/>
  <c r="AP269" s="1"/>
  <c r="AP270" s="1"/>
  <c r="AP271" s="1"/>
  <c r="AP272" s="1"/>
  <c r="AP273" s="1"/>
  <c r="AP274" s="1"/>
  <c r="AP275" s="1"/>
  <c r="AP276" s="1"/>
  <c r="AP277" s="1"/>
  <c r="AP278" s="1"/>
  <c r="AP279" s="1"/>
  <c r="AP280" s="1"/>
  <c r="AP281" s="1"/>
  <c r="AP282" s="1"/>
  <c r="AP283" s="1"/>
  <c r="AP284" s="1"/>
  <c r="AP285" s="1"/>
  <c r="AP286" s="1"/>
  <c r="AP287" s="1"/>
  <c r="AP288" s="1"/>
  <c r="AP289" s="1"/>
  <c r="AP290" s="1"/>
  <c r="AP291" s="1"/>
  <c r="AP292" s="1"/>
  <c r="AP293" s="1"/>
  <c r="AP294" s="1"/>
  <c r="AP295" s="1"/>
  <c r="AP296" s="1"/>
  <c r="AP297" s="1"/>
  <c r="AP298" s="1"/>
  <c r="AP299" s="1"/>
  <c r="AP300" s="1"/>
  <c r="AP301" s="1"/>
  <c r="AP302" s="1"/>
  <c r="AP303" s="1"/>
  <c r="AP304" s="1"/>
  <c r="AP305" s="1"/>
  <c r="AP306" s="1"/>
  <c r="AP307" s="1"/>
  <c r="AP308" s="1"/>
  <c r="AP309" s="1"/>
  <c r="AP310" s="1"/>
  <c r="AP311" s="1"/>
  <c r="AP312" s="1"/>
  <c r="AP313" s="1"/>
  <c r="AP314" s="1"/>
  <c r="AP315" s="1"/>
  <c r="AP316" s="1"/>
  <c r="AP317" s="1"/>
  <c r="AP318" s="1"/>
  <c r="AP319" s="1"/>
  <c r="AP320" s="1"/>
  <c r="AP321" s="1"/>
  <c r="AP322" s="1"/>
  <c r="AP323" s="1"/>
  <c r="AP324" s="1"/>
  <c r="AP325" s="1"/>
  <c r="AP326" s="1"/>
  <c r="AP327" s="1"/>
  <c r="AP328" s="1"/>
  <c r="AP329" s="1"/>
  <c r="AP330" s="1"/>
  <c r="AP331" s="1"/>
  <c r="AP332" s="1"/>
  <c r="AP333" s="1"/>
  <c r="AP334" s="1"/>
  <c r="AP335" s="1"/>
  <c r="AP336" s="1"/>
  <c r="AP337" s="1"/>
  <c r="AP338" s="1"/>
  <c r="AP339" s="1"/>
  <c r="AP340" s="1"/>
  <c r="AP341" s="1"/>
  <c r="AP342" s="1"/>
  <c r="AP343" s="1"/>
  <c r="AP344" s="1"/>
  <c r="AP345" s="1"/>
  <c r="AP346" s="1"/>
  <c r="AP347" s="1"/>
  <c r="AP348" s="1"/>
  <c r="AP349" s="1"/>
  <c r="AP350" s="1"/>
  <c r="AP351" s="1"/>
  <c r="AP352" s="1"/>
  <c r="AP353" s="1"/>
  <c r="AP354" s="1"/>
  <c r="AP355" s="1"/>
  <c r="AP356" s="1"/>
  <c r="AP357" s="1"/>
  <c r="AP358" s="1"/>
  <c r="AP359" s="1"/>
  <c r="AP360" s="1"/>
  <c r="AP361" s="1"/>
  <c r="AP362" s="1"/>
  <c r="AP363" s="1"/>
  <c r="AP364" s="1"/>
  <c r="AP365" s="1"/>
  <c r="AP366" s="1"/>
  <c r="AP367" s="1"/>
  <c r="AP368" s="1"/>
  <c r="AP369" s="1"/>
  <c r="AP370" s="1"/>
  <c r="AP371" s="1"/>
  <c r="AP372" s="1"/>
  <c r="AP373" s="1"/>
  <c r="AP374" s="1"/>
  <c r="AP375" s="1"/>
  <c r="AP376" s="1"/>
  <c r="AP377" s="1"/>
  <c r="AP378" s="1"/>
  <c r="AP379" s="1"/>
  <c r="AP380" s="1"/>
  <c r="AP381" s="1"/>
  <c r="AP382" s="1"/>
  <c r="AP383" s="1"/>
  <c r="AP384" s="1"/>
  <c r="AP385" s="1"/>
  <c r="AP386" s="1"/>
  <c r="AP387" s="1"/>
  <c r="AP388" s="1"/>
  <c r="AP389" s="1"/>
  <c r="AP390" s="1"/>
  <c r="AP391" s="1"/>
  <c r="AP392" s="1"/>
  <c r="AP393" s="1"/>
  <c r="AP394" s="1"/>
  <c r="AP395" s="1"/>
  <c r="AP396" s="1"/>
  <c r="AP397" s="1"/>
  <c r="AP398" s="1"/>
  <c r="AP399" s="1"/>
  <c r="AP400" s="1"/>
  <c r="AP401" s="1"/>
  <c r="AP402" s="1"/>
  <c r="AP403" s="1"/>
  <c r="AP404" s="1"/>
  <c r="AP405" s="1"/>
  <c r="AP406" s="1"/>
  <c r="AP407" s="1"/>
  <c r="AP408" s="1"/>
  <c r="AP409" s="1"/>
  <c r="AP410" s="1"/>
  <c r="AP411" s="1"/>
  <c r="AP412" s="1"/>
  <c r="AP413" s="1"/>
  <c r="AP414" s="1"/>
  <c r="AP415" s="1"/>
  <c r="AP416" s="1"/>
  <c r="AP417" s="1"/>
  <c r="AP418" s="1"/>
  <c r="AP419" s="1"/>
  <c r="AP420" s="1"/>
  <c r="AP421" s="1"/>
  <c r="AP422" s="1"/>
  <c r="AP423" s="1"/>
  <c r="AP424" s="1"/>
  <c r="AP425" s="1"/>
  <c r="AP426" s="1"/>
  <c r="AP427" s="1"/>
  <c r="AP428" s="1"/>
  <c r="AP429" s="1"/>
  <c r="AP430" s="1"/>
  <c r="AP431" s="1"/>
  <c r="AP432" s="1"/>
  <c r="AP433" s="1"/>
  <c r="AP434" s="1"/>
  <c r="AP435" s="1"/>
  <c r="AP436" s="1"/>
  <c r="AP437" s="1"/>
  <c r="AP438" s="1"/>
  <c r="AP439" s="1"/>
  <c r="AP440" s="1"/>
  <c r="AP441" s="1"/>
  <c r="AP442" s="1"/>
  <c r="AP443" s="1"/>
  <c r="AP444" s="1"/>
  <c r="AP445" s="1"/>
  <c r="AP446" s="1"/>
  <c r="AP447" s="1"/>
  <c r="AP448" s="1"/>
  <c r="AP449" s="1"/>
  <c r="AP450" s="1"/>
  <c r="AP451" s="1"/>
  <c r="AP452" s="1"/>
  <c r="AP453" s="1"/>
  <c r="AP454" s="1"/>
  <c r="AP455" s="1"/>
  <c r="AP456" s="1"/>
  <c r="AP457" s="1"/>
  <c r="AP458" s="1"/>
  <c r="AP459" s="1"/>
  <c r="AP460" s="1"/>
  <c r="AP461" s="1"/>
  <c r="AP462" s="1"/>
  <c r="AP463" s="1"/>
  <c r="AP464" s="1"/>
  <c r="AP465" s="1"/>
  <c r="AP466" s="1"/>
  <c r="AP467" s="1"/>
  <c r="AP468" s="1"/>
  <c r="AP469" s="1"/>
  <c r="AP470" s="1"/>
  <c r="AP471" s="1"/>
  <c r="AP472" s="1"/>
  <c r="AP473" s="1"/>
  <c r="AP474" s="1"/>
  <c r="AP475" s="1"/>
  <c r="AP476" s="1"/>
  <c r="AP477" s="1"/>
  <c r="AP478" s="1"/>
  <c r="AP479" s="1"/>
  <c r="AP480" s="1"/>
  <c r="AP481" s="1"/>
  <c r="AP482" s="1"/>
  <c r="AP483" s="1"/>
  <c r="AP484" s="1"/>
  <c r="AP485" s="1"/>
  <c r="AP486" s="1"/>
  <c r="AP487" s="1"/>
  <c r="AP488" s="1"/>
  <c r="AP489" s="1"/>
  <c r="AP490" s="1"/>
  <c r="AP491" s="1"/>
  <c r="AP492" s="1"/>
  <c r="AP493" s="1"/>
  <c r="AP494" s="1"/>
  <c r="AP495" s="1"/>
  <c r="AP496" s="1"/>
  <c r="AP497" s="1"/>
  <c r="AP498" s="1"/>
  <c r="AP499" s="1"/>
  <c r="AP500" s="1"/>
  <c r="AP501" s="1"/>
  <c r="AP502" s="1"/>
  <c r="AP503" s="1"/>
  <c r="AP504" s="1"/>
  <c r="AP505" s="1"/>
  <c r="AP506" s="1"/>
  <c r="AP507" s="1"/>
  <c r="AP508" s="1"/>
  <c r="AP509" s="1"/>
  <c r="AP510" s="1"/>
  <c r="AP511" s="1"/>
  <c r="AP512" s="1"/>
  <c r="AP513" s="1"/>
  <c r="AP514" s="1"/>
  <c r="AP515" s="1"/>
  <c r="AP516" s="1"/>
  <c r="AP517" s="1"/>
  <c r="AP518" s="1"/>
  <c r="AP519" s="1"/>
  <c r="AP520" s="1"/>
  <c r="AP521" s="1"/>
  <c r="AP522" s="1"/>
  <c r="AP523" s="1"/>
  <c r="AP524" s="1"/>
  <c r="AP525" s="1"/>
  <c r="AP526" s="1"/>
  <c r="AP527" s="1"/>
  <c r="AP528" s="1"/>
  <c r="AP529" s="1"/>
  <c r="AP530" s="1"/>
  <c r="AP531" s="1"/>
  <c r="AP532" s="1"/>
  <c r="AP533" s="1"/>
  <c r="AP534" s="1"/>
  <c r="AP535" s="1"/>
  <c r="AP536" s="1"/>
  <c r="AP537" s="1"/>
  <c r="AP538" s="1"/>
  <c r="AP539" s="1"/>
  <c r="AP540" s="1"/>
  <c r="AP541" s="1"/>
  <c r="AP542" s="1"/>
  <c r="AP543" s="1"/>
  <c r="AP544" s="1"/>
  <c r="AP545" s="1"/>
  <c r="AP546" s="1"/>
  <c r="AP547" s="1"/>
  <c r="AP548" s="1"/>
  <c r="AP549" s="1"/>
  <c r="AP550" s="1"/>
  <c r="AP551" s="1"/>
  <c r="AP552" s="1"/>
  <c r="AP553" s="1"/>
  <c r="AP554" s="1"/>
  <c r="AP555" s="1"/>
  <c r="AP556" s="1"/>
  <c r="AP557" s="1"/>
  <c r="AP558" s="1"/>
  <c r="AP559" s="1"/>
  <c r="AP560" s="1"/>
  <c r="AP561" s="1"/>
  <c r="AP562" s="1"/>
  <c r="AP563" s="1"/>
  <c r="AP564" s="1"/>
  <c r="AP565" s="1"/>
  <c r="AP566" s="1"/>
  <c r="AP567" s="1"/>
  <c r="AP568" s="1"/>
  <c r="AP569" s="1"/>
  <c r="AP570" s="1"/>
  <c r="AP571" s="1"/>
  <c r="AP572" s="1"/>
  <c r="AP573" s="1"/>
  <c r="AP574" s="1"/>
  <c r="AP575" s="1"/>
  <c r="AP576" s="1"/>
  <c r="AP577" s="1"/>
  <c r="AP578" s="1"/>
  <c r="AP579" s="1"/>
  <c r="AP580" s="1"/>
  <c r="AP581" s="1"/>
  <c r="AP582" s="1"/>
  <c r="AP583" s="1"/>
  <c r="AP584" s="1"/>
  <c r="AP585" s="1"/>
  <c r="AP586" s="1"/>
  <c r="AP587" s="1"/>
  <c r="AP588" s="1"/>
  <c r="AP589" s="1"/>
  <c r="AP590" s="1"/>
  <c r="AP591" s="1"/>
  <c r="AP592" s="1"/>
  <c r="AP593" s="1"/>
  <c r="AP594" s="1"/>
  <c r="AP595" s="1"/>
  <c r="AP596" s="1"/>
  <c r="AP597" s="1"/>
  <c r="AP598" s="1"/>
  <c r="AP599" s="1"/>
  <c r="AP600" s="1"/>
  <c r="AP601" s="1"/>
  <c r="AP602" s="1"/>
  <c r="AP603" s="1"/>
  <c r="AP604" s="1"/>
  <c r="AP605" s="1"/>
  <c r="AP606" s="1"/>
  <c r="AP607" s="1"/>
  <c r="AP608" s="1"/>
  <c r="AP609" s="1"/>
  <c r="AP610" s="1"/>
  <c r="AP611" s="1"/>
  <c r="AP612" s="1"/>
  <c r="AP613" s="1"/>
  <c r="AP614" s="1"/>
  <c r="AP615" s="1"/>
  <c r="AP616" s="1"/>
  <c r="AP617" s="1"/>
  <c r="AP618" s="1"/>
  <c r="AP619" s="1"/>
  <c r="AP620" s="1"/>
  <c r="AP621" s="1"/>
  <c r="AP622" s="1"/>
  <c r="AP623" s="1"/>
  <c r="AP624" s="1"/>
  <c r="AP625" s="1"/>
  <c r="AP626" s="1"/>
  <c r="AP627" s="1"/>
  <c r="AP628" s="1"/>
  <c r="AP629" s="1"/>
  <c r="AP630" s="1"/>
  <c r="AP631" s="1"/>
  <c r="AP632" s="1"/>
  <c r="AP633" s="1"/>
  <c r="AP634" s="1"/>
  <c r="AP635" s="1"/>
  <c r="AP636" s="1"/>
  <c r="AP637" s="1"/>
  <c r="AP638" s="1"/>
  <c r="AP639" s="1"/>
  <c r="AP640" s="1"/>
  <c r="AP641" s="1"/>
  <c r="AP642" s="1"/>
  <c r="AP643" s="1"/>
  <c r="AP644" s="1"/>
  <c r="AP645" s="1"/>
  <c r="AP646" s="1"/>
  <c r="AP647" s="1"/>
  <c r="AP648" s="1"/>
  <c r="AP649" s="1"/>
  <c r="AP650" s="1"/>
  <c r="AP651" s="1"/>
  <c r="AP652" s="1"/>
  <c r="AP653" s="1"/>
  <c r="AP654" s="1"/>
  <c r="AP655" s="1"/>
  <c r="AP656" s="1"/>
  <c r="AP657" s="1"/>
  <c r="AP658" s="1"/>
  <c r="AP659" s="1"/>
  <c r="AP660" s="1"/>
  <c r="AP661" s="1"/>
  <c r="AP662" s="1"/>
  <c r="AP663" s="1"/>
  <c r="AP664" s="1"/>
  <c r="AP665" s="1"/>
  <c r="AP666" s="1"/>
  <c r="AP667" s="1"/>
  <c r="AP668" s="1"/>
  <c r="AP669" s="1"/>
  <c r="AP670" s="1"/>
  <c r="AP671" s="1"/>
  <c r="AP672" s="1"/>
  <c r="AP673" s="1"/>
  <c r="AP674" s="1"/>
  <c r="AP675" s="1"/>
  <c r="AP676" s="1"/>
  <c r="AP677" s="1"/>
  <c r="AP678" s="1"/>
  <c r="AP679" s="1"/>
  <c r="AP680" s="1"/>
  <c r="AP681" s="1"/>
  <c r="AP682" s="1"/>
  <c r="AP683" s="1"/>
  <c r="AP684" s="1"/>
  <c r="AP685" s="1"/>
  <c r="AP686" s="1"/>
  <c r="AP687" s="1"/>
  <c r="AP688" s="1"/>
  <c r="AP689" s="1"/>
  <c r="AP690" s="1"/>
  <c r="AP691" s="1"/>
  <c r="AP692" s="1"/>
  <c r="AP693" s="1"/>
  <c r="AP694" s="1"/>
  <c r="AP695" s="1"/>
  <c r="AP696" s="1"/>
  <c r="AP697" s="1"/>
  <c r="AP698" s="1"/>
  <c r="AP699" s="1"/>
  <c r="AP700" s="1"/>
  <c r="AP701" s="1"/>
  <c r="AP702" s="1"/>
  <c r="AP703" s="1"/>
  <c r="AP704" s="1"/>
  <c r="AP705" s="1"/>
  <c r="AP706" s="1"/>
  <c r="AP707" s="1"/>
  <c r="AP708" s="1"/>
  <c r="AP709" s="1"/>
  <c r="AP710" s="1"/>
  <c r="AP711" s="1"/>
  <c r="AP712" s="1"/>
  <c r="AP713" s="1"/>
  <c r="AP714" s="1"/>
  <c r="AP715" s="1"/>
  <c r="AP716" s="1"/>
  <c r="AP717" s="1"/>
  <c r="AP718" s="1"/>
  <c r="AP719" s="1"/>
  <c r="AP720" s="1"/>
  <c r="AP721" s="1"/>
  <c r="AP722" s="1"/>
  <c r="AP723" s="1"/>
  <c r="AP724" s="1"/>
  <c r="AP725" s="1"/>
  <c r="AP726" s="1"/>
  <c r="AP727" s="1"/>
  <c r="AP728" s="1"/>
  <c r="AP729" s="1"/>
  <c r="AP730" s="1"/>
  <c r="AP731" s="1"/>
  <c r="AP732" s="1"/>
  <c r="AP733" s="1"/>
  <c r="AP734" s="1"/>
  <c r="AP735" s="1"/>
  <c r="AP736" s="1"/>
  <c r="AP737" s="1"/>
  <c r="AP738" s="1"/>
  <c r="AP739" s="1"/>
  <c r="AP740" s="1"/>
  <c r="AP741" s="1"/>
  <c r="AP742" s="1"/>
  <c r="AP743" s="1"/>
  <c r="AP744" s="1"/>
  <c r="AP745" s="1"/>
  <c r="AP746" s="1"/>
  <c r="AP747" s="1"/>
  <c r="AP748" s="1"/>
  <c r="AP749" s="1"/>
  <c r="AP750" s="1"/>
  <c r="AP751" s="1"/>
  <c r="AP752" s="1"/>
  <c r="AP753" s="1"/>
  <c r="AD41"/>
  <c r="B37" i="6" s="1"/>
  <c r="A69" i="1"/>
  <c r="C112" i="6"/>
  <c r="C76"/>
  <c r="AQ10" i="4"/>
  <c r="C40" i="6"/>
  <c r="AA55" i="7" l="1"/>
  <c r="AA32"/>
  <c r="AA9"/>
  <c r="AQ11" i="4"/>
  <c r="AQ12" s="1"/>
  <c r="AQ13" s="1"/>
  <c r="AQ14" s="1"/>
  <c r="AQ15" s="1"/>
  <c r="AQ16" s="1"/>
  <c r="AQ17" s="1"/>
  <c r="AQ18" s="1"/>
  <c r="AQ19" s="1"/>
  <c r="AQ20" s="1"/>
  <c r="AQ21" s="1"/>
  <c r="AQ22" s="1"/>
  <c r="AQ23" s="1"/>
  <c r="AQ24" s="1"/>
  <c r="AQ25" s="1"/>
  <c r="AQ26" s="1"/>
  <c r="AQ27" s="1"/>
  <c r="AQ28" s="1"/>
  <c r="AQ29" s="1"/>
  <c r="AQ30" s="1"/>
  <c r="AQ31" s="1"/>
  <c r="AQ32" s="1"/>
  <c r="AQ33" s="1"/>
  <c r="AQ34" s="1"/>
  <c r="AQ35" s="1"/>
  <c r="AQ36" s="1"/>
  <c r="AQ37" s="1"/>
  <c r="AQ38" s="1"/>
  <c r="AQ39" s="1"/>
  <c r="AQ40" s="1"/>
  <c r="AQ41" s="1"/>
  <c r="AQ42" s="1"/>
  <c r="AQ43" s="1"/>
  <c r="AQ44" s="1"/>
  <c r="AQ45" s="1"/>
  <c r="AQ46" s="1"/>
  <c r="AQ47" s="1"/>
  <c r="AQ48" s="1"/>
  <c r="AQ49" s="1"/>
  <c r="AQ50" s="1"/>
  <c r="AQ51" s="1"/>
  <c r="AQ52" s="1"/>
  <c r="AQ53" s="1"/>
  <c r="AQ54" s="1"/>
  <c r="AQ55" s="1"/>
  <c r="AQ56" s="1"/>
  <c r="AQ57" s="1"/>
  <c r="AQ58" s="1"/>
  <c r="AQ59" s="1"/>
  <c r="AQ60" s="1"/>
  <c r="AQ61" s="1"/>
  <c r="AQ62" s="1"/>
  <c r="AQ63" s="1"/>
  <c r="AQ64" s="1"/>
  <c r="AQ65" s="1"/>
  <c r="AQ66" s="1"/>
  <c r="AQ67" s="1"/>
  <c r="AQ68" s="1"/>
  <c r="AQ69" s="1"/>
  <c r="AQ70" s="1"/>
  <c r="AQ71" s="1"/>
  <c r="AQ72" s="1"/>
  <c r="AQ73" s="1"/>
  <c r="AQ74" s="1"/>
  <c r="AQ75" s="1"/>
  <c r="AQ76" s="1"/>
  <c r="AQ77" s="1"/>
  <c r="AQ78" s="1"/>
  <c r="AQ79" s="1"/>
  <c r="AQ80" s="1"/>
  <c r="AQ81" s="1"/>
  <c r="AQ82" s="1"/>
  <c r="AQ83" s="1"/>
  <c r="AQ84" s="1"/>
  <c r="AQ85" s="1"/>
  <c r="AQ86" s="1"/>
  <c r="AQ87" s="1"/>
  <c r="AQ88" s="1"/>
  <c r="AQ89" s="1"/>
  <c r="AQ90" s="1"/>
  <c r="AQ91" s="1"/>
  <c r="AQ92" s="1"/>
  <c r="AQ93" s="1"/>
  <c r="AQ94" s="1"/>
  <c r="AQ95" s="1"/>
  <c r="AQ96" s="1"/>
  <c r="AQ97" s="1"/>
  <c r="AQ98" s="1"/>
  <c r="AQ99" s="1"/>
  <c r="AQ100" s="1"/>
  <c r="AQ101" s="1"/>
  <c r="AQ102" s="1"/>
  <c r="AQ103" s="1"/>
  <c r="AQ104" s="1"/>
  <c r="AQ105" s="1"/>
  <c r="AQ106" s="1"/>
  <c r="AQ107" s="1"/>
  <c r="AQ108" s="1"/>
  <c r="AQ109" s="1"/>
  <c r="AQ110" s="1"/>
  <c r="AQ111" s="1"/>
  <c r="AQ112" s="1"/>
  <c r="AQ113" s="1"/>
  <c r="AQ114" s="1"/>
  <c r="AQ115" s="1"/>
  <c r="AQ116" s="1"/>
  <c r="AQ117" s="1"/>
  <c r="AQ118" s="1"/>
  <c r="AQ119" s="1"/>
  <c r="AQ120" s="1"/>
  <c r="AQ121" s="1"/>
  <c r="AQ122" s="1"/>
  <c r="AQ123" s="1"/>
  <c r="AQ124" s="1"/>
  <c r="AQ125" s="1"/>
  <c r="AQ126" s="1"/>
  <c r="AQ127" s="1"/>
  <c r="AQ128" s="1"/>
  <c r="AQ129" s="1"/>
  <c r="AQ130" s="1"/>
  <c r="AQ131" s="1"/>
  <c r="AQ132" s="1"/>
  <c r="AQ133" s="1"/>
  <c r="AQ134" s="1"/>
  <c r="AQ135" s="1"/>
  <c r="AQ136" s="1"/>
  <c r="AQ137" s="1"/>
  <c r="AQ138" s="1"/>
  <c r="AQ139" s="1"/>
  <c r="AQ140" s="1"/>
  <c r="AQ141" s="1"/>
  <c r="AQ142" s="1"/>
  <c r="AQ143" s="1"/>
  <c r="AQ144" s="1"/>
  <c r="AQ145" s="1"/>
  <c r="AQ146" s="1"/>
  <c r="AQ147" s="1"/>
  <c r="AQ148" s="1"/>
  <c r="AQ149" s="1"/>
  <c r="AQ150" s="1"/>
  <c r="AQ151" s="1"/>
  <c r="AQ152" s="1"/>
  <c r="AQ153" s="1"/>
  <c r="AQ154" s="1"/>
  <c r="AQ155" s="1"/>
  <c r="AQ156" s="1"/>
  <c r="AQ157" s="1"/>
  <c r="AQ158" s="1"/>
  <c r="AQ159" s="1"/>
  <c r="AQ160" s="1"/>
  <c r="AQ161" s="1"/>
  <c r="AQ162" s="1"/>
  <c r="AQ163" s="1"/>
  <c r="AQ164" s="1"/>
  <c r="AQ165" s="1"/>
  <c r="AQ166" s="1"/>
  <c r="AQ167" s="1"/>
  <c r="AQ168" s="1"/>
  <c r="AQ169" s="1"/>
  <c r="AQ170" s="1"/>
  <c r="AQ171" s="1"/>
  <c r="AQ172" s="1"/>
  <c r="AQ173" s="1"/>
  <c r="AQ174" s="1"/>
  <c r="AQ175" s="1"/>
  <c r="AQ176" s="1"/>
  <c r="AQ177" s="1"/>
  <c r="AQ178" s="1"/>
  <c r="AQ179" s="1"/>
  <c r="AQ180" s="1"/>
  <c r="AQ181" s="1"/>
  <c r="AQ182" s="1"/>
  <c r="AQ183" s="1"/>
  <c r="AQ184" s="1"/>
  <c r="AQ185" s="1"/>
  <c r="AQ186" s="1"/>
  <c r="AQ187" s="1"/>
  <c r="AQ188" s="1"/>
  <c r="AQ189" s="1"/>
  <c r="AQ190" s="1"/>
  <c r="AQ191" s="1"/>
  <c r="AQ192" s="1"/>
  <c r="AQ193" s="1"/>
  <c r="AQ194" s="1"/>
  <c r="AQ195" s="1"/>
  <c r="AQ196" s="1"/>
  <c r="AQ197" s="1"/>
  <c r="AQ198" s="1"/>
  <c r="AQ199" s="1"/>
  <c r="AQ200" s="1"/>
  <c r="AQ201" s="1"/>
  <c r="AQ202" s="1"/>
  <c r="AQ203" s="1"/>
  <c r="AQ204" s="1"/>
  <c r="AQ205" s="1"/>
  <c r="AQ206" s="1"/>
  <c r="AQ207" s="1"/>
  <c r="AQ208" s="1"/>
  <c r="AQ209" s="1"/>
  <c r="AQ210" s="1"/>
  <c r="AQ211" s="1"/>
  <c r="AQ212" s="1"/>
  <c r="AQ213" s="1"/>
  <c r="AQ214" s="1"/>
  <c r="AQ215" s="1"/>
  <c r="AQ216" s="1"/>
  <c r="AQ217" s="1"/>
  <c r="AQ218" s="1"/>
  <c r="AQ219" s="1"/>
  <c r="AQ220" s="1"/>
  <c r="AQ221" s="1"/>
  <c r="AQ222" s="1"/>
  <c r="AQ223" s="1"/>
  <c r="AQ224" s="1"/>
  <c r="AQ225" s="1"/>
  <c r="AQ226" s="1"/>
  <c r="AQ227" s="1"/>
  <c r="AQ228" s="1"/>
  <c r="AQ229" s="1"/>
  <c r="AQ230" s="1"/>
  <c r="AQ231" s="1"/>
  <c r="AQ232" s="1"/>
  <c r="AQ233" s="1"/>
  <c r="AQ234" s="1"/>
  <c r="AQ235" s="1"/>
  <c r="AQ236" s="1"/>
  <c r="AQ237" s="1"/>
  <c r="AQ238" s="1"/>
  <c r="AQ239" s="1"/>
  <c r="AQ240" s="1"/>
  <c r="AQ241" s="1"/>
  <c r="AQ242" s="1"/>
  <c r="AQ243" s="1"/>
  <c r="AQ244" s="1"/>
  <c r="AQ245" s="1"/>
  <c r="AQ246" s="1"/>
  <c r="AQ247" s="1"/>
  <c r="AQ248" s="1"/>
  <c r="AQ249" s="1"/>
  <c r="AQ250" s="1"/>
  <c r="AQ251" s="1"/>
  <c r="AQ252" s="1"/>
  <c r="AQ253" s="1"/>
  <c r="AQ254" s="1"/>
  <c r="AQ255" s="1"/>
  <c r="AQ256" s="1"/>
  <c r="AQ257" s="1"/>
  <c r="AQ258" s="1"/>
  <c r="AQ259" s="1"/>
  <c r="AQ260" s="1"/>
  <c r="AQ261" s="1"/>
  <c r="AQ262" s="1"/>
  <c r="AQ263" s="1"/>
  <c r="AQ264" s="1"/>
  <c r="AQ265" s="1"/>
  <c r="AQ266" s="1"/>
  <c r="AQ267" s="1"/>
  <c r="AQ268" s="1"/>
  <c r="AQ269" s="1"/>
  <c r="AQ270" s="1"/>
  <c r="AQ271" s="1"/>
  <c r="AQ272" s="1"/>
  <c r="AQ273" s="1"/>
  <c r="AQ274" s="1"/>
  <c r="AQ275" s="1"/>
  <c r="AQ276" s="1"/>
  <c r="AQ277" s="1"/>
  <c r="AQ278" s="1"/>
  <c r="AQ279" s="1"/>
  <c r="AQ280" s="1"/>
  <c r="AQ281" s="1"/>
  <c r="AQ282" s="1"/>
  <c r="AQ283" s="1"/>
  <c r="AQ284" s="1"/>
  <c r="AQ285" s="1"/>
  <c r="AQ286" s="1"/>
  <c r="AQ287" s="1"/>
  <c r="AQ288" s="1"/>
  <c r="AQ289" s="1"/>
  <c r="AQ290" s="1"/>
  <c r="AQ291" s="1"/>
  <c r="AQ292" s="1"/>
  <c r="AQ293" s="1"/>
  <c r="AQ294" s="1"/>
  <c r="AQ295" s="1"/>
  <c r="AQ296" s="1"/>
  <c r="AQ297" s="1"/>
  <c r="AQ298" s="1"/>
  <c r="AQ299" s="1"/>
  <c r="AQ300" s="1"/>
  <c r="AQ301" s="1"/>
  <c r="AQ302" s="1"/>
  <c r="AQ303" s="1"/>
  <c r="AQ304" s="1"/>
  <c r="AQ305" s="1"/>
  <c r="AQ306" s="1"/>
  <c r="AQ307" s="1"/>
  <c r="AQ308" s="1"/>
  <c r="AQ309" s="1"/>
  <c r="AQ310" s="1"/>
  <c r="AQ311" s="1"/>
  <c r="AQ312" s="1"/>
  <c r="AQ313" s="1"/>
  <c r="AQ314" s="1"/>
  <c r="AQ315" s="1"/>
  <c r="AQ316" s="1"/>
  <c r="AQ317" s="1"/>
  <c r="AQ318" s="1"/>
  <c r="AQ319" s="1"/>
  <c r="AQ320" s="1"/>
  <c r="AQ321" s="1"/>
  <c r="AQ322" s="1"/>
  <c r="AQ323" s="1"/>
  <c r="AQ324" s="1"/>
  <c r="AQ325" s="1"/>
  <c r="AQ326" s="1"/>
  <c r="AQ327" s="1"/>
  <c r="AQ328" s="1"/>
  <c r="AQ329" s="1"/>
  <c r="AQ330" s="1"/>
  <c r="AQ331" s="1"/>
  <c r="AQ332" s="1"/>
  <c r="AQ333" s="1"/>
  <c r="AQ334" s="1"/>
  <c r="AQ335" s="1"/>
  <c r="AQ336" s="1"/>
  <c r="AQ337" s="1"/>
  <c r="AQ338" s="1"/>
  <c r="AQ339" s="1"/>
  <c r="AQ340" s="1"/>
  <c r="AQ341" s="1"/>
  <c r="AQ342" s="1"/>
  <c r="AQ343" s="1"/>
  <c r="AQ344" s="1"/>
  <c r="AQ345" s="1"/>
  <c r="AQ346" s="1"/>
  <c r="AQ347" s="1"/>
  <c r="AQ348" s="1"/>
  <c r="AQ349" s="1"/>
  <c r="AQ350" s="1"/>
  <c r="AQ351" s="1"/>
  <c r="AQ352" s="1"/>
  <c r="AQ353" s="1"/>
  <c r="AQ354" s="1"/>
  <c r="AQ355" s="1"/>
  <c r="AQ356" s="1"/>
  <c r="AQ357" s="1"/>
  <c r="AQ358" s="1"/>
  <c r="AQ359" s="1"/>
  <c r="AQ360" s="1"/>
  <c r="AQ361" s="1"/>
  <c r="AQ362" s="1"/>
  <c r="AQ363" s="1"/>
  <c r="AQ364" s="1"/>
  <c r="AQ365" s="1"/>
  <c r="AQ366" s="1"/>
  <c r="AQ367" s="1"/>
  <c r="AQ368" s="1"/>
  <c r="AQ369" s="1"/>
  <c r="AQ370" s="1"/>
  <c r="AQ371" s="1"/>
  <c r="AQ372" s="1"/>
  <c r="AQ373" s="1"/>
  <c r="AQ374" s="1"/>
  <c r="AQ375" s="1"/>
  <c r="AQ376" s="1"/>
  <c r="AQ377" s="1"/>
  <c r="AQ378" s="1"/>
  <c r="AQ379" s="1"/>
  <c r="AQ380" s="1"/>
  <c r="AQ381" s="1"/>
  <c r="AQ382" s="1"/>
  <c r="AQ383" s="1"/>
  <c r="AQ384" s="1"/>
  <c r="AQ385" s="1"/>
  <c r="AQ386" s="1"/>
  <c r="AQ387" s="1"/>
  <c r="AQ388" s="1"/>
  <c r="AQ389" s="1"/>
  <c r="AQ390" s="1"/>
  <c r="AQ391" s="1"/>
  <c r="AQ392" s="1"/>
  <c r="AQ393" s="1"/>
  <c r="AQ394" s="1"/>
  <c r="AQ395" s="1"/>
  <c r="AQ396" s="1"/>
  <c r="AQ397" s="1"/>
  <c r="AQ398" s="1"/>
  <c r="AQ399" s="1"/>
  <c r="AQ400" s="1"/>
  <c r="AQ401" s="1"/>
  <c r="AQ402" s="1"/>
  <c r="AQ403" s="1"/>
  <c r="AQ404" s="1"/>
  <c r="AQ405" s="1"/>
  <c r="AQ406" s="1"/>
  <c r="AQ407" s="1"/>
  <c r="AQ408" s="1"/>
  <c r="AQ409" s="1"/>
  <c r="AQ410" s="1"/>
  <c r="AQ411" s="1"/>
  <c r="AQ412" s="1"/>
  <c r="AQ413" s="1"/>
  <c r="AQ414" s="1"/>
  <c r="AQ415" s="1"/>
  <c r="AQ416" s="1"/>
  <c r="AQ417" s="1"/>
  <c r="AQ418" s="1"/>
  <c r="AQ419" s="1"/>
  <c r="AQ420" s="1"/>
  <c r="AQ421" s="1"/>
  <c r="AQ422" s="1"/>
  <c r="AQ423" s="1"/>
  <c r="AQ424" s="1"/>
  <c r="AQ425" s="1"/>
  <c r="AQ426" s="1"/>
  <c r="AQ427" s="1"/>
  <c r="AQ428" s="1"/>
  <c r="AQ429" s="1"/>
  <c r="AQ430" s="1"/>
  <c r="AQ431" s="1"/>
  <c r="AQ432" s="1"/>
  <c r="AQ433" s="1"/>
  <c r="AQ434" s="1"/>
  <c r="AQ435" s="1"/>
  <c r="AQ436" s="1"/>
  <c r="AQ437" s="1"/>
  <c r="AQ438" s="1"/>
  <c r="AQ439" s="1"/>
  <c r="AQ440" s="1"/>
  <c r="AQ441" s="1"/>
  <c r="AQ442" s="1"/>
  <c r="AQ443" s="1"/>
  <c r="AQ444" s="1"/>
  <c r="AQ445" s="1"/>
  <c r="AQ446" s="1"/>
  <c r="AQ447" s="1"/>
  <c r="AQ448" s="1"/>
  <c r="AQ449" s="1"/>
  <c r="AQ450" s="1"/>
  <c r="AQ451" s="1"/>
  <c r="AQ452" s="1"/>
  <c r="AQ453" s="1"/>
  <c r="AQ454" s="1"/>
  <c r="AQ455" s="1"/>
  <c r="AQ456" s="1"/>
  <c r="AQ457" s="1"/>
  <c r="AQ458" s="1"/>
  <c r="AQ459" s="1"/>
  <c r="AQ460" s="1"/>
  <c r="AQ461" s="1"/>
  <c r="AQ462" s="1"/>
  <c r="AQ463" s="1"/>
  <c r="AQ464" s="1"/>
  <c r="AQ465" s="1"/>
  <c r="AQ466" s="1"/>
  <c r="AQ467" s="1"/>
  <c r="AQ468" s="1"/>
  <c r="AQ469" s="1"/>
  <c r="AQ470" s="1"/>
  <c r="AQ471" s="1"/>
  <c r="AQ472" s="1"/>
  <c r="AQ473" s="1"/>
  <c r="AQ474" s="1"/>
  <c r="AQ475" s="1"/>
  <c r="AQ476" s="1"/>
  <c r="AQ477" s="1"/>
  <c r="AQ478" s="1"/>
  <c r="AQ479" s="1"/>
  <c r="AQ480" s="1"/>
  <c r="AQ481" s="1"/>
  <c r="AQ482" s="1"/>
  <c r="AQ483" s="1"/>
  <c r="AQ484" s="1"/>
  <c r="AQ485" s="1"/>
  <c r="AQ486" s="1"/>
  <c r="AQ487" s="1"/>
  <c r="AQ488" s="1"/>
  <c r="AQ489" s="1"/>
  <c r="AQ490" s="1"/>
  <c r="AQ491" s="1"/>
  <c r="AQ492" s="1"/>
  <c r="AQ493" s="1"/>
  <c r="AQ494" s="1"/>
  <c r="AQ495" s="1"/>
  <c r="AQ496" s="1"/>
  <c r="AQ497" s="1"/>
  <c r="AQ498" s="1"/>
  <c r="AQ499" s="1"/>
  <c r="AQ500" s="1"/>
  <c r="AQ501" s="1"/>
  <c r="AQ502" s="1"/>
  <c r="AQ503" s="1"/>
  <c r="AQ504" s="1"/>
  <c r="AQ505" s="1"/>
  <c r="AQ506" s="1"/>
  <c r="AQ507" s="1"/>
  <c r="AQ508" s="1"/>
  <c r="AQ509" s="1"/>
  <c r="AQ510" s="1"/>
  <c r="AQ511" s="1"/>
  <c r="AQ512" s="1"/>
  <c r="AQ513" s="1"/>
  <c r="AQ514" s="1"/>
  <c r="AQ515" s="1"/>
  <c r="AQ516" s="1"/>
  <c r="AQ517" s="1"/>
  <c r="AQ518" s="1"/>
  <c r="AQ519" s="1"/>
  <c r="AQ520" s="1"/>
  <c r="AQ521" s="1"/>
  <c r="AQ522" s="1"/>
  <c r="AQ523" s="1"/>
  <c r="AQ524" s="1"/>
  <c r="AQ525" s="1"/>
  <c r="AQ526" s="1"/>
  <c r="AQ527" s="1"/>
  <c r="AQ528" s="1"/>
  <c r="AQ529" s="1"/>
  <c r="AQ530" s="1"/>
  <c r="AQ531" s="1"/>
  <c r="AQ532" s="1"/>
  <c r="AQ533" s="1"/>
  <c r="AQ534" s="1"/>
  <c r="AQ535" s="1"/>
  <c r="AQ536" s="1"/>
  <c r="AQ537" s="1"/>
  <c r="AQ538" s="1"/>
  <c r="AQ539" s="1"/>
  <c r="AQ540" s="1"/>
  <c r="AQ541" s="1"/>
  <c r="AQ542" s="1"/>
  <c r="AQ543" s="1"/>
  <c r="AQ544" s="1"/>
  <c r="AQ545" s="1"/>
  <c r="AQ546" s="1"/>
  <c r="AQ547" s="1"/>
  <c r="AQ548" s="1"/>
  <c r="AQ549" s="1"/>
  <c r="AQ550" s="1"/>
  <c r="AQ551" s="1"/>
  <c r="AQ552" s="1"/>
  <c r="AQ553" s="1"/>
  <c r="AQ554" s="1"/>
  <c r="AQ555" s="1"/>
  <c r="AQ556" s="1"/>
  <c r="AQ557" s="1"/>
  <c r="AQ558" s="1"/>
  <c r="AQ559" s="1"/>
  <c r="AQ560" s="1"/>
  <c r="AQ561" s="1"/>
  <c r="AQ562" s="1"/>
  <c r="AQ563" s="1"/>
  <c r="AQ564" s="1"/>
  <c r="AQ565" s="1"/>
  <c r="AQ566" s="1"/>
  <c r="AQ567" s="1"/>
  <c r="AQ568" s="1"/>
  <c r="AQ569" s="1"/>
  <c r="AQ570" s="1"/>
  <c r="AQ571" s="1"/>
  <c r="AQ572" s="1"/>
  <c r="AQ573" s="1"/>
  <c r="AQ574" s="1"/>
  <c r="AQ575" s="1"/>
  <c r="AQ576" s="1"/>
  <c r="AQ577" s="1"/>
  <c r="AQ578" s="1"/>
  <c r="AQ579" s="1"/>
  <c r="AQ580" s="1"/>
  <c r="AQ581" s="1"/>
  <c r="AQ582" s="1"/>
  <c r="AQ583" s="1"/>
  <c r="AQ584" s="1"/>
  <c r="AQ585" s="1"/>
  <c r="AQ586" s="1"/>
  <c r="AQ587" s="1"/>
  <c r="AQ588" s="1"/>
  <c r="AQ589" s="1"/>
  <c r="AQ590" s="1"/>
  <c r="AQ591" s="1"/>
  <c r="AQ592" s="1"/>
  <c r="AQ593" s="1"/>
  <c r="AQ594" s="1"/>
  <c r="AQ595" s="1"/>
  <c r="AQ596" s="1"/>
  <c r="AQ597" s="1"/>
  <c r="AQ598" s="1"/>
  <c r="AQ599" s="1"/>
  <c r="AQ600" s="1"/>
  <c r="AQ601" s="1"/>
  <c r="AQ602" s="1"/>
  <c r="AQ603" s="1"/>
  <c r="AQ604" s="1"/>
  <c r="AQ605" s="1"/>
  <c r="AQ606" s="1"/>
  <c r="AQ607" s="1"/>
  <c r="AQ608" s="1"/>
  <c r="AQ609" s="1"/>
  <c r="AQ610" s="1"/>
  <c r="AQ611" s="1"/>
  <c r="AQ612" s="1"/>
  <c r="AQ613" s="1"/>
  <c r="AQ614" s="1"/>
  <c r="AQ615" s="1"/>
  <c r="AQ616" s="1"/>
  <c r="AQ617" s="1"/>
  <c r="AQ618" s="1"/>
  <c r="AQ619" s="1"/>
  <c r="AQ620" s="1"/>
  <c r="AQ621" s="1"/>
  <c r="AQ622" s="1"/>
  <c r="AQ623" s="1"/>
  <c r="AQ624" s="1"/>
  <c r="AQ625" s="1"/>
  <c r="AQ626" s="1"/>
  <c r="AQ627" s="1"/>
  <c r="AQ628" s="1"/>
  <c r="AQ629" s="1"/>
  <c r="AQ630" s="1"/>
  <c r="AQ631" s="1"/>
  <c r="AQ632" s="1"/>
  <c r="AQ633" s="1"/>
  <c r="AQ634" s="1"/>
  <c r="AQ635" s="1"/>
  <c r="AQ636" s="1"/>
  <c r="AQ637" s="1"/>
  <c r="AQ638" s="1"/>
  <c r="AQ639" s="1"/>
  <c r="AQ640" s="1"/>
  <c r="AQ641" s="1"/>
  <c r="AQ642" s="1"/>
  <c r="AQ643" s="1"/>
  <c r="AQ644" s="1"/>
  <c r="AQ645" s="1"/>
  <c r="AQ646" s="1"/>
  <c r="AQ647" s="1"/>
  <c r="AQ648" s="1"/>
  <c r="AQ649" s="1"/>
  <c r="AQ650" s="1"/>
  <c r="AQ651" s="1"/>
  <c r="AQ652" s="1"/>
  <c r="AQ653" s="1"/>
  <c r="AQ654" s="1"/>
  <c r="AQ655" s="1"/>
  <c r="AQ656" s="1"/>
  <c r="AQ657" s="1"/>
  <c r="AQ658" s="1"/>
  <c r="AQ659" s="1"/>
  <c r="AQ660" s="1"/>
  <c r="AQ661" s="1"/>
  <c r="AQ662" s="1"/>
  <c r="AQ663" s="1"/>
  <c r="AQ664" s="1"/>
  <c r="AQ665" s="1"/>
  <c r="AQ666" s="1"/>
  <c r="AQ667" s="1"/>
  <c r="AQ668" s="1"/>
  <c r="AQ669" s="1"/>
  <c r="AQ670" s="1"/>
  <c r="AQ671" s="1"/>
  <c r="AQ672" s="1"/>
  <c r="AQ673" s="1"/>
  <c r="AQ674" s="1"/>
  <c r="AQ675" s="1"/>
  <c r="AQ676" s="1"/>
  <c r="AQ677" s="1"/>
  <c r="AQ678" s="1"/>
  <c r="AQ679" s="1"/>
  <c r="AQ680" s="1"/>
  <c r="AQ681" s="1"/>
  <c r="AQ682" s="1"/>
  <c r="AQ683" s="1"/>
  <c r="AQ684" s="1"/>
  <c r="AQ685" s="1"/>
  <c r="AQ686" s="1"/>
  <c r="AQ687" s="1"/>
  <c r="AQ688" s="1"/>
  <c r="AQ689" s="1"/>
  <c r="AQ690" s="1"/>
  <c r="AQ691" s="1"/>
  <c r="AQ692" s="1"/>
  <c r="AQ693" s="1"/>
  <c r="AQ694" s="1"/>
  <c r="AQ695" s="1"/>
  <c r="AQ696" s="1"/>
  <c r="AQ697" s="1"/>
  <c r="AQ698" s="1"/>
  <c r="AQ699" s="1"/>
  <c r="AQ700" s="1"/>
  <c r="AQ701" s="1"/>
  <c r="AQ702" s="1"/>
  <c r="AQ703" s="1"/>
  <c r="AQ704" s="1"/>
  <c r="AQ705" s="1"/>
  <c r="AQ706" s="1"/>
  <c r="AQ707" s="1"/>
  <c r="AQ708" s="1"/>
  <c r="AQ709" s="1"/>
  <c r="AQ710" s="1"/>
  <c r="AQ711" s="1"/>
  <c r="AQ712" s="1"/>
  <c r="AQ713" s="1"/>
  <c r="AQ714" s="1"/>
  <c r="AQ715" s="1"/>
  <c r="AQ716" s="1"/>
  <c r="AQ717" s="1"/>
  <c r="AQ718" s="1"/>
  <c r="AQ719" s="1"/>
  <c r="AQ720" s="1"/>
  <c r="AQ721" s="1"/>
  <c r="AQ722" s="1"/>
  <c r="AQ723" s="1"/>
  <c r="AQ724" s="1"/>
  <c r="AQ725" s="1"/>
  <c r="AQ726" s="1"/>
  <c r="AQ727" s="1"/>
  <c r="AQ728" s="1"/>
  <c r="AQ729" s="1"/>
  <c r="AQ730" s="1"/>
  <c r="AQ731" s="1"/>
  <c r="AQ732" s="1"/>
  <c r="AQ733" s="1"/>
  <c r="AQ734" s="1"/>
  <c r="AQ735" s="1"/>
  <c r="AQ736" s="1"/>
  <c r="AQ737" s="1"/>
  <c r="AQ738" s="1"/>
  <c r="AQ739" s="1"/>
  <c r="AQ740" s="1"/>
  <c r="AQ741" s="1"/>
  <c r="AQ742" s="1"/>
  <c r="AQ743" s="1"/>
  <c r="AQ744" s="1"/>
  <c r="AQ745" s="1"/>
  <c r="AQ746" s="1"/>
  <c r="AQ747" s="1"/>
  <c r="AQ748" s="1"/>
  <c r="AQ749" s="1"/>
  <c r="AQ750" s="1"/>
  <c r="AQ751" s="1"/>
  <c r="AQ752" s="1"/>
  <c r="AQ753" s="1"/>
  <c r="AD14"/>
  <c r="B10" i="6" s="1"/>
  <c r="AD13" i="4"/>
  <c r="B9" i="6" s="1"/>
  <c r="AD12" i="4"/>
  <c r="AD42"/>
  <c r="B38" i="6" s="1"/>
  <c r="A70" i="1"/>
  <c r="AD43" i="4"/>
  <c r="AR10"/>
  <c r="B8" i="6" l="1"/>
  <c r="AR11" i="4"/>
  <c r="AR12" s="1"/>
  <c r="AR13" s="1"/>
  <c r="AR14" s="1"/>
  <c r="AR15" s="1"/>
  <c r="AR16" s="1"/>
  <c r="AR17" s="1"/>
  <c r="AR18" s="1"/>
  <c r="AR19" s="1"/>
  <c r="AR20" s="1"/>
  <c r="AR21" s="1"/>
  <c r="AR22" s="1"/>
  <c r="AR23" s="1"/>
  <c r="AR24" s="1"/>
  <c r="AR25" s="1"/>
  <c r="AR26" s="1"/>
  <c r="AR27" s="1"/>
  <c r="AR28" s="1"/>
  <c r="AR29" s="1"/>
  <c r="AR30" s="1"/>
  <c r="AR31" s="1"/>
  <c r="AR32" s="1"/>
  <c r="AR33" s="1"/>
  <c r="AR34" s="1"/>
  <c r="AR35" s="1"/>
  <c r="AR36" s="1"/>
  <c r="AR37" s="1"/>
  <c r="AR38" s="1"/>
  <c r="AR39" s="1"/>
  <c r="AR40" s="1"/>
  <c r="AR41" s="1"/>
  <c r="AR42" s="1"/>
  <c r="AR43" s="1"/>
  <c r="AR44" s="1"/>
  <c r="AR45" s="1"/>
  <c r="AR46" s="1"/>
  <c r="AR47" s="1"/>
  <c r="AR48" s="1"/>
  <c r="AR49" s="1"/>
  <c r="AR50" s="1"/>
  <c r="AR51" s="1"/>
  <c r="AR52" s="1"/>
  <c r="AR53" s="1"/>
  <c r="AR54" s="1"/>
  <c r="AR55" s="1"/>
  <c r="AR56" s="1"/>
  <c r="AR57" s="1"/>
  <c r="AR58" s="1"/>
  <c r="AR59" s="1"/>
  <c r="AR60" s="1"/>
  <c r="AR61" s="1"/>
  <c r="AR62" s="1"/>
  <c r="AR63" s="1"/>
  <c r="AR64" s="1"/>
  <c r="AR65" s="1"/>
  <c r="AR66" s="1"/>
  <c r="AR67" s="1"/>
  <c r="AR68" s="1"/>
  <c r="AR69" s="1"/>
  <c r="AR70" s="1"/>
  <c r="AR71" s="1"/>
  <c r="AR72" s="1"/>
  <c r="AR73" s="1"/>
  <c r="AR74" s="1"/>
  <c r="AR75" s="1"/>
  <c r="AR76" s="1"/>
  <c r="AR77" s="1"/>
  <c r="AR78" s="1"/>
  <c r="AR79" s="1"/>
  <c r="AR80" s="1"/>
  <c r="AR81" s="1"/>
  <c r="AR82" s="1"/>
  <c r="AR83" s="1"/>
  <c r="AR84" s="1"/>
  <c r="AR85" s="1"/>
  <c r="AR86" s="1"/>
  <c r="AR87" s="1"/>
  <c r="AR88" s="1"/>
  <c r="AR89" s="1"/>
  <c r="AR90" s="1"/>
  <c r="AR91" s="1"/>
  <c r="AR92" s="1"/>
  <c r="AR93" s="1"/>
  <c r="AR94" s="1"/>
  <c r="AR95" s="1"/>
  <c r="AR96" s="1"/>
  <c r="AR97" s="1"/>
  <c r="AR98" s="1"/>
  <c r="AR99" s="1"/>
  <c r="AR100" s="1"/>
  <c r="AR101" s="1"/>
  <c r="AR102" s="1"/>
  <c r="AR103" s="1"/>
  <c r="AR104" s="1"/>
  <c r="AR105" s="1"/>
  <c r="AR106" s="1"/>
  <c r="AR107" s="1"/>
  <c r="AR108" s="1"/>
  <c r="AR109" s="1"/>
  <c r="AR110" s="1"/>
  <c r="AR111" s="1"/>
  <c r="AR112" s="1"/>
  <c r="AR113" s="1"/>
  <c r="AR114" s="1"/>
  <c r="AR115" s="1"/>
  <c r="AR116" s="1"/>
  <c r="AR117" s="1"/>
  <c r="AR118" s="1"/>
  <c r="AR119" s="1"/>
  <c r="AR120" s="1"/>
  <c r="AR121" s="1"/>
  <c r="AR122" s="1"/>
  <c r="AR123" s="1"/>
  <c r="AR124" s="1"/>
  <c r="AR125" s="1"/>
  <c r="AR126" s="1"/>
  <c r="AR127" s="1"/>
  <c r="AR128" s="1"/>
  <c r="AR129" s="1"/>
  <c r="AR130" s="1"/>
  <c r="AR131" s="1"/>
  <c r="AR132" s="1"/>
  <c r="AR133" s="1"/>
  <c r="AR134" s="1"/>
  <c r="AR135" s="1"/>
  <c r="AR136" s="1"/>
  <c r="AR137" s="1"/>
  <c r="AR138" s="1"/>
  <c r="AR139" s="1"/>
  <c r="AR140" s="1"/>
  <c r="AR141" s="1"/>
  <c r="AR142" s="1"/>
  <c r="AR143" s="1"/>
  <c r="AR144" s="1"/>
  <c r="AR145" s="1"/>
  <c r="AR146" s="1"/>
  <c r="AR147" s="1"/>
  <c r="AR148" s="1"/>
  <c r="AR149" s="1"/>
  <c r="AR150" s="1"/>
  <c r="AR151" s="1"/>
  <c r="AR152" s="1"/>
  <c r="AR153" s="1"/>
  <c r="AR154" s="1"/>
  <c r="AR155" s="1"/>
  <c r="AR156" s="1"/>
  <c r="AR157" s="1"/>
  <c r="AR158" s="1"/>
  <c r="AR159" s="1"/>
  <c r="AR160" s="1"/>
  <c r="AR161" s="1"/>
  <c r="AR162" s="1"/>
  <c r="AR163" s="1"/>
  <c r="AR164" s="1"/>
  <c r="AR165" s="1"/>
  <c r="AR166" s="1"/>
  <c r="AR167" s="1"/>
  <c r="AR168" s="1"/>
  <c r="AR169" s="1"/>
  <c r="AR170" s="1"/>
  <c r="AR171" s="1"/>
  <c r="AR172" s="1"/>
  <c r="AR173" s="1"/>
  <c r="AR174" s="1"/>
  <c r="AR175" s="1"/>
  <c r="AR176" s="1"/>
  <c r="AR177" s="1"/>
  <c r="AR178" s="1"/>
  <c r="AR179" s="1"/>
  <c r="AR180" s="1"/>
  <c r="AR181" s="1"/>
  <c r="AR182" s="1"/>
  <c r="AR183" s="1"/>
  <c r="AR184" s="1"/>
  <c r="AR185" s="1"/>
  <c r="AR186" s="1"/>
  <c r="AR187" s="1"/>
  <c r="AR188" s="1"/>
  <c r="AR189" s="1"/>
  <c r="AR190" s="1"/>
  <c r="AR191" s="1"/>
  <c r="AR192" s="1"/>
  <c r="AR193" s="1"/>
  <c r="AR194" s="1"/>
  <c r="AR195" s="1"/>
  <c r="AR196" s="1"/>
  <c r="AR197" s="1"/>
  <c r="AR198" s="1"/>
  <c r="AR199" s="1"/>
  <c r="AR200" s="1"/>
  <c r="AR201" s="1"/>
  <c r="AR202" s="1"/>
  <c r="AR203" s="1"/>
  <c r="AR204" s="1"/>
  <c r="AR205" s="1"/>
  <c r="AR206" s="1"/>
  <c r="AR207" s="1"/>
  <c r="AR208" s="1"/>
  <c r="AR209" s="1"/>
  <c r="AR210" s="1"/>
  <c r="AR211" s="1"/>
  <c r="AR212" s="1"/>
  <c r="AR213" s="1"/>
  <c r="AR214" s="1"/>
  <c r="AR215" s="1"/>
  <c r="AR216" s="1"/>
  <c r="AR217" s="1"/>
  <c r="AR218" s="1"/>
  <c r="AR219" s="1"/>
  <c r="AR220" s="1"/>
  <c r="AR221" s="1"/>
  <c r="AR222" s="1"/>
  <c r="AR223" s="1"/>
  <c r="AR224" s="1"/>
  <c r="AR225" s="1"/>
  <c r="AR226" s="1"/>
  <c r="AR227" s="1"/>
  <c r="AR228" s="1"/>
  <c r="AR229" s="1"/>
  <c r="AR230" s="1"/>
  <c r="AR231" s="1"/>
  <c r="AR232" s="1"/>
  <c r="AR233" s="1"/>
  <c r="AR234" s="1"/>
  <c r="AR235" s="1"/>
  <c r="AR236" s="1"/>
  <c r="AR237" s="1"/>
  <c r="AR238" s="1"/>
  <c r="AR239" s="1"/>
  <c r="AR240" s="1"/>
  <c r="AR241" s="1"/>
  <c r="AR242" s="1"/>
  <c r="AR243" s="1"/>
  <c r="AR244" s="1"/>
  <c r="AR245" s="1"/>
  <c r="AR246" s="1"/>
  <c r="AR247" s="1"/>
  <c r="AR248" s="1"/>
  <c r="AR249" s="1"/>
  <c r="AR250" s="1"/>
  <c r="AR251" s="1"/>
  <c r="AR252" s="1"/>
  <c r="AR253" s="1"/>
  <c r="AR254" s="1"/>
  <c r="AR255" s="1"/>
  <c r="AR256" s="1"/>
  <c r="AR257" s="1"/>
  <c r="AR258" s="1"/>
  <c r="AR259" s="1"/>
  <c r="AR260" s="1"/>
  <c r="AR261" s="1"/>
  <c r="AR262" s="1"/>
  <c r="AR263" s="1"/>
  <c r="AR264" s="1"/>
  <c r="AR265" s="1"/>
  <c r="AR266" s="1"/>
  <c r="AR267" s="1"/>
  <c r="AR268" s="1"/>
  <c r="AR269" s="1"/>
  <c r="AR270" s="1"/>
  <c r="AR271" s="1"/>
  <c r="AR272" s="1"/>
  <c r="AR273" s="1"/>
  <c r="AR274" s="1"/>
  <c r="AR275" s="1"/>
  <c r="AR276" s="1"/>
  <c r="AR277" s="1"/>
  <c r="AR278" s="1"/>
  <c r="AR279" s="1"/>
  <c r="AR280" s="1"/>
  <c r="AR281" s="1"/>
  <c r="AR282" s="1"/>
  <c r="AR283" s="1"/>
  <c r="AR284" s="1"/>
  <c r="AR285" s="1"/>
  <c r="AR286" s="1"/>
  <c r="AR287" s="1"/>
  <c r="AR288" s="1"/>
  <c r="AR289" s="1"/>
  <c r="AR290" s="1"/>
  <c r="AR291" s="1"/>
  <c r="AR292" s="1"/>
  <c r="AR293" s="1"/>
  <c r="AR294" s="1"/>
  <c r="AR295" s="1"/>
  <c r="AR296" s="1"/>
  <c r="AR297" s="1"/>
  <c r="AR298" s="1"/>
  <c r="AR299" s="1"/>
  <c r="AR300" s="1"/>
  <c r="AR301" s="1"/>
  <c r="AR302" s="1"/>
  <c r="AR303" s="1"/>
  <c r="AR304" s="1"/>
  <c r="AR305" s="1"/>
  <c r="AR306" s="1"/>
  <c r="AR307" s="1"/>
  <c r="AR308" s="1"/>
  <c r="AR309" s="1"/>
  <c r="AR310" s="1"/>
  <c r="AR311" s="1"/>
  <c r="AR312" s="1"/>
  <c r="AR313" s="1"/>
  <c r="AR314" s="1"/>
  <c r="AR315" s="1"/>
  <c r="AR316" s="1"/>
  <c r="AR317" s="1"/>
  <c r="AR318" s="1"/>
  <c r="AR319" s="1"/>
  <c r="AR320" s="1"/>
  <c r="AR321" s="1"/>
  <c r="AR322" s="1"/>
  <c r="AR323" s="1"/>
  <c r="AR324" s="1"/>
  <c r="AR325" s="1"/>
  <c r="AR326" s="1"/>
  <c r="AR327" s="1"/>
  <c r="AR328" s="1"/>
  <c r="AR329" s="1"/>
  <c r="AR330" s="1"/>
  <c r="AR331" s="1"/>
  <c r="AR332" s="1"/>
  <c r="AR333" s="1"/>
  <c r="AR334" s="1"/>
  <c r="AR335" s="1"/>
  <c r="AR336" s="1"/>
  <c r="AR337" s="1"/>
  <c r="AR338" s="1"/>
  <c r="AR339" s="1"/>
  <c r="AR340" s="1"/>
  <c r="AR341" s="1"/>
  <c r="AR342" s="1"/>
  <c r="AR343" s="1"/>
  <c r="AR344" s="1"/>
  <c r="AR345" s="1"/>
  <c r="AR346" s="1"/>
  <c r="AR347" s="1"/>
  <c r="AR348" s="1"/>
  <c r="AR349" s="1"/>
  <c r="AR350" s="1"/>
  <c r="AR351" s="1"/>
  <c r="AR352" s="1"/>
  <c r="AR353" s="1"/>
  <c r="AR354" s="1"/>
  <c r="AR355" s="1"/>
  <c r="AR356" s="1"/>
  <c r="AR357" s="1"/>
  <c r="AR358" s="1"/>
  <c r="AR359" s="1"/>
  <c r="AR360" s="1"/>
  <c r="AR361" s="1"/>
  <c r="AR362" s="1"/>
  <c r="AR363" s="1"/>
  <c r="AR364" s="1"/>
  <c r="AR365" s="1"/>
  <c r="AR366" s="1"/>
  <c r="AR367" s="1"/>
  <c r="AR368" s="1"/>
  <c r="AR369" s="1"/>
  <c r="AR370" s="1"/>
  <c r="AR371" s="1"/>
  <c r="AR372" s="1"/>
  <c r="AR373" s="1"/>
  <c r="AR374" s="1"/>
  <c r="AR375" s="1"/>
  <c r="AR376" s="1"/>
  <c r="AR377" s="1"/>
  <c r="AR378" s="1"/>
  <c r="AR379" s="1"/>
  <c r="AR380" s="1"/>
  <c r="AR381" s="1"/>
  <c r="AR382" s="1"/>
  <c r="AR383" s="1"/>
  <c r="AR384" s="1"/>
  <c r="AR385" s="1"/>
  <c r="AR386" s="1"/>
  <c r="AR387" s="1"/>
  <c r="AR388" s="1"/>
  <c r="AR389" s="1"/>
  <c r="AR390" s="1"/>
  <c r="AR391" s="1"/>
  <c r="AR392" s="1"/>
  <c r="AR393" s="1"/>
  <c r="AR394" s="1"/>
  <c r="AR395" s="1"/>
  <c r="AR396" s="1"/>
  <c r="AR397" s="1"/>
  <c r="AR398" s="1"/>
  <c r="AR399" s="1"/>
  <c r="AR400" s="1"/>
  <c r="AR401" s="1"/>
  <c r="AR402" s="1"/>
  <c r="AR403" s="1"/>
  <c r="AR404" s="1"/>
  <c r="AR405" s="1"/>
  <c r="AR406" s="1"/>
  <c r="AR407" s="1"/>
  <c r="AR408" s="1"/>
  <c r="AR409" s="1"/>
  <c r="AR410" s="1"/>
  <c r="AR411" s="1"/>
  <c r="AR412" s="1"/>
  <c r="AR413" s="1"/>
  <c r="AR414" s="1"/>
  <c r="AR415" s="1"/>
  <c r="AR416" s="1"/>
  <c r="AR417" s="1"/>
  <c r="AR418" s="1"/>
  <c r="AR419" s="1"/>
  <c r="AR420" s="1"/>
  <c r="AR421" s="1"/>
  <c r="AR422" s="1"/>
  <c r="AR423" s="1"/>
  <c r="AR424" s="1"/>
  <c r="AR425" s="1"/>
  <c r="AR426" s="1"/>
  <c r="AR427" s="1"/>
  <c r="AR428" s="1"/>
  <c r="AR429" s="1"/>
  <c r="AR430" s="1"/>
  <c r="AR431" s="1"/>
  <c r="AR432" s="1"/>
  <c r="AR433" s="1"/>
  <c r="AR434" s="1"/>
  <c r="AR435" s="1"/>
  <c r="AR436" s="1"/>
  <c r="AR437" s="1"/>
  <c r="AR438" s="1"/>
  <c r="AR439" s="1"/>
  <c r="AR440" s="1"/>
  <c r="AR441" s="1"/>
  <c r="AR442" s="1"/>
  <c r="AR443" s="1"/>
  <c r="AR444" s="1"/>
  <c r="AR445" s="1"/>
  <c r="AR446" s="1"/>
  <c r="AR447" s="1"/>
  <c r="AR448" s="1"/>
  <c r="AR449" s="1"/>
  <c r="AR450" s="1"/>
  <c r="AR451" s="1"/>
  <c r="AR452" s="1"/>
  <c r="AR453" s="1"/>
  <c r="AR454" s="1"/>
  <c r="AR455" s="1"/>
  <c r="AR456" s="1"/>
  <c r="AR457" s="1"/>
  <c r="AR458" s="1"/>
  <c r="AR459" s="1"/>
  <c r="AR460" s="1"/>
  <c r="AR461" s="1"/>
  <c r="AR462" s="1"/>
  <c r="AR463" s="1"/>
  <c r="AR464" s="1"/>
  <c r="AR465" s="1"/>
  <c r="AR466" s="1"/>
  <c r="AR467" s="1"/>
  <c r="AR468" s="1"/>
  <c r="AR469" s="1"/>
  <c r="AR470" s="1"/>
  <c r="AR471" s="1"/>
  <c r="AR472" s="1"/>
  <c r="AR473" s="1"/>
  <c r="AR474" s="1"/>
  <c r="AR475" s="1"/>
  <c r="AR476" s="1"/>
  <c r="AR477" s="1"/>
  <c r="AR478" s="1"/>
  <c r="AR479" s="1"/>
  <c r="AR480" s="1"/>
  <c r="AR481" s="1"/>
  <c r="AR482" s="1"/>
  <c r="AR483" s="1"/>
  <c r="AR484" s="1"/>
  <c r="AR485" s="1"/>
  <c r="AR486" s="1"/>
  <c r="AR487" s="1"/>
  <c r="AR488" s="1"/>
  <c r="AR489" s="1"/>
  <c r="AR490" s="1"/>
  <c r="AR491" s="1"/>
  <c r="AR492" s="1"/>
  <c r="AR493" s="1"/>
  <c r="AR494" s="1"/>
  <c r="AR495" s="1"/>
  <c r="AR496" s="1"/>
  <c r="AR497" s="1"/>
  <c r="AR498" s="1"/>
  <c r="AR499" s="1"/>
  <c r="AR500" s="1"/>
  <c r="AR501" s="1"/>
  <c r="AR502" s="1"/>
  <c r="AR503" s="1"/>
  <c r="AR504" s="1"/>
  <c r="AR505" s="1"/>
  <c r="AR506" s="1"/>
  <c r="AR507" s="1"/>
  <c r="AR508" s="1"/>
  <c r="AR509" s="1"/>
  <c r="AR510" s="1"/>
  <c r="AR511" s="1"/>
  <c r="AR512" s="1"/>
  <c r="AR513" s="1"/>
  <c r="AR514" s="1"/>
  <c r="AR515" s="1"/>
  <c r="AR516" s="1"/>
  <c r="AR517" s="1"/>
  <c r="AR518" s="1"/>
  <c r="AR519" s="1"/>
  <c r="AR520" s="1"/>
  <c r="AR521" s="1"/>
  <c r="AR522" s="1"/>
  <c r="AR523" s="1"/>
  <c r="AR524" s="1"/>
  <c r="AR525" s="1"/>
  <c r="AR526" s="1"/>
  <c r="AR527" s="1"/>
  <c r="AR528" s="1"/>
  <c r="AR529" s="1"/>
  <c r="AR530" s="1"/>
  <c r="AR531" s="1"/>
  <c r="AR532" s="1"/>
  <c r="AR533" s="1"/>
  <c r="AR534" s="1"/>
  <c r="AR535" s="1"/>
  <c r="AR536" s="1"/>
  <c r="AR537" s="1"/>
  <c r="AR538" s="1"/>
  <c r="AR539" s="1"/>
  <c r="AR540" s="1"/>
  <c r="AR541" s="1"/>
  <c r="AR542" s="1"/>
  <c r="AR543" s="1"/>
  <c r="AR544" s="1"/>
  <c r="AR545" s="1"/>
  <c r="AR546" s="1"/>
  <c r="AR547" s="1"/>
  <c r="AR548" s="1"/>
  <c r="AR549" s="1"/>
  <c r="AR550" s="1"/>
  <c r="AR551" s="1"/>
  <c r="AR552" s="1"/>
  <c r="AR553" s="1"/>
  <c r="AR554" s="1"/>
  <c r="AR555" s="1"/>
  <c r="AR556" s="1"/>
  <c r="AR557" s="1"/>
  <c r="AR558" s="1"/>
  <c r="AR559" s="1"/>
  <c r="AR560" s="1"/>
  <c r="AR561" s="1"/>
  <c r="AR562" s="1"/>
  <c r="AR563" s="1"/>
  <c r="AR564" s="1"/>
  <c r="AR565" s="1"/>
  <c r="AR566" s="1"/>
  <c r="AR567" s="1"/>
  <c r="AR568" s="1"/>
  <c r="AR569" s="1"/>
  <c r="AR570" s="1"/>
  <c r="AR571" s="1"/>
  <c r="AR572" s="1"/>
  <c r="AR573" s="1"/>
  <c r="AR574" s="1"/>
  <c r="AR575" s="1"/>
  <c r="AR576" s="1"/>
  <c r="AR577" s="1"/>
  <c r="AR578" s="1"/>
  <c r="AR579" s="1"/>
  <c r="AR580" s="1"/>
  <c r="AR581" s="1"/>
  <c r="AR582" s="1"/>
  <c r="AR583" s="1"/>
  <c r="AR584" s="1"/>
  <c r="AR585" s="1"/>
  <c r="AR586" s="1"/>
  <c r="AR587" s="1"/>
  <c r="AR588" s="1"/>
  <c r="AR589" s="1"/>
  <c r="AR590" s="1"/>
  <c r="AR591" s="1"/>
  <c r="AR592" s="1"/>
  <c r="AR593" s="1"/>
  <c r="AR594" s="1"/>
  <c r="AR595" s="1"/>
  <c r="AR596" s="1"/>
  <c r="AR597" s="1"/>
  <c r="AR598" s="1"/>
  <c r="AR599" s="1"/>
  <c r="AR600" s="1"/>
  <c r="AR601" s="1"/>
  <c r="AR602" s="1"/>
  <c r="AR603" s="1"/>
  <c r="AR604" s="1"/>
  <c r="AR605" s="1"/>
  <c r="AR606" s="1"/>
  <c r="AR607" s="1"/>
  <c r="AR608" s="1"/>
  <c r="AR609" s="1"/>
  <c r="AR610" s="1"/>
  <c r="AR611" s="1"/>
  <c r="AR612" s="1"/>
  <c r="AR613" s="1"/>
  <c r="AR614" s="1"/>
  <c r="AR615" s="1"/>
  <c r="AR616" s="1"/>
  <c r="AR617" s="1"/>
  <c r="AR618" s="1"/>
  <c r="AR619" s="1"/>
  <c r="AR620" s="1"/>
  <c r="AR621" s="1"/>
  <c r="AR622" s="1"/>
  <c r="AR623" s="1"/>
  <c r="AR624" s="1"/>
  <c r="AR625" s="1"/>
  <c r="AR626" s="1"/>
  <c r="AR627" s="1"/>
  <c r="AR628" s="1"/>
  <c r="AR629" s="1"/>
  <c r="AR630" s="1"/>
  <c r="AR631" s="1"/>
  <c r="AR632" s="1"/>
  <c r="AR633" s="1"/>
  <c r="AR634" s="1"/>
  <c r="AR635" s="1"/>
  <c r="AR636" s="1"/>
  <c r="AR637" s="1"/>
  <c r="AR638" s="1"/>
  <c r="AR639" s="1"/>
  <c r="AR640" s="1"/>
  <c r="AR641" s="1"/>
  <c r="AR642" s="1"/>
  <c r="AR643" s="1"/>
  <c r="AR644" s="1"/>
  <c r="AR645" s="1"/>
  <c r="AR646" s="1"/>
  <c r="AR647" s="1"/>
  <c r="AR648" s="1"/>
  <c r="AR649" s="1"/>
  <c r="AR650" s="1"/>
  <c r="AR651" s="1"/>
  <c r="AR652" s="1"/>
  <c r="AR653" s="1"/>
  <c r="AR654" s="1"/>
  <c r="AR655" s="1"/>
  <c r="AR656" s="1"/>
  <c r="AR657" s="1"/>
  <c r="AR658" s="1"/>
  <c r="AR659" s="1"/>
  <c r="AR660" s="1"/>
  <c r="AR661" s="1"/>
  <c r="AR662" s="1"/>
  <c r="AR663" s="1"/>
  <c r="AR664" s="1"/>
  <c r="AR665" s="1"/>
  <c r="AR666" s="1"/>
  <c r="AR667" s="1"/>
  <c r="AR668" s="1"/>
  <c r="AR669" s="1"/>
  <c r="AR670" s="1"/>
  <c r="AR671" s="1"/>
  <c r="AR672" s="1"/>
  <c r="AR673" s="1"/>
  <c r="AR674" s="1"/>
  <c r="AR675" s="1"/>
  <c r="AR676" s="1"/>
  <c r="AR677" s="1"/>
  <c r="AR678" s="1"/>
  <c r="AR679" s="1"/>
  <c r="AR680" s="1"/>
  <c r="AR681" s="1"/>
  <c r="AR682" s="1"/>
  <c r="AR683" s="1"/>
  <c r="AR684" s="1"/>
  <c r="AR685" s="1"/>
  <c r="AR686" s="1"/>
  <c r="AR687" s="1"/>
  <c r="AR688" s="1"/>
  <c r="AR689" s="1"/>
  <c r="AR690" s="1"/>
  <c r="AR691" s="1"/>
  <c r="AR692" s="1"/>
  <c r="AR693" s="1"/>
  <c r="AR694" s="1"/>
  <c r="AR695" s="1"/>
  <c r="AR696" s="1"/>
  <c r="AR697" s="1"/>
  <c r="AR698" s="1"/>
  <c r="AR699" s="1"/>
  <c r="AR700" s="1"/>
  <c r="AR701" s="1"/>
  <c r="AR702" s="1"/>
  <c r="AR703" s="1"/>
  <c r="AR704" s="1"/>
  <c r="AR705" s="1"/>
  <c r="AR706" s="1"/>
  <c r="AR707" s="1"/>
  <c r="AR708" s="1"/>
  <c r="AR709" s="1"/>
  <c r="AR710" s="1"/>
  <c r="AR711" s="1"/>
  <c r="AR712" s="1"/>
  <c r="AR713" s="1"/>
  <c r="AR714" s="1"/>
  <c r="AR715" s="1"/>
  <c r="AR716" s="1"/>
  <c r="AR717" s="1"/>
  <c r="AR718" s="1"/>
  <c r="AR719" s="1"/>
  <c r="AR720" s="1"/>
  <c r="AR721" s="1"/>
  <c r="AR722" s="1"/>
  <c r="AR723" s="1"/>
  <c r="AR724" s="1"/>
  <c r="AR725" s="1"/>
  <c r="AR726" s="1"/>
  <c r="AR727" s="1"/>
  <c r="AR728" s="1"/>
  <c r="AR729" s="1"/>
  <c r="AR730" s="1"/>
  <c r="AR731" s="1"/>
  <c r="AR732" s="1"/>
  <c r="AR733" s="1"/>
  <c r="AR734" s="1"/>
  <c r="AR735" s="1"/>
  <c r="AR736" s="1"/>
  <c r="AR737" s="1"/>
  <c r="AR738" s="1"/>
  <c r="AR739" s="1"/>
  <c r="AR740" s="1"/>
  <c r="AR741" s="1"/>
  <c r="AR742" s="1"/>
  <c r="AR743" s="1"/>
  <c r="AR744" s="1"/>
  <c r="AR745" s="1"/>
  <c r="AR746" s="1"/>
  <c r="AR747" s="1"/>
  <c r="AR748" s="1"/>
  <c r="AR749" s="1"/>
  <c r="AR750" s="1"/>
  <c r="AR751" s="1"/>
  <c r="AR752" s="1"/>
  <c r="AR753" s="1"/>
  <c r="A71" i="1"/>
  <c r="B40" i="6"/>
  <c r="AJ10" i="4"/>
  <c r="AS10"/>
  <c r="AS11" l="1"/>
  <c r="AS12" s="1"/>
  <c r="AS13" s="1"/>
  <c r="AS14" s="1"/>
  <c r="AS15" s="1"/>
  <c r="AS16" s="1"/>
  <c r="AS17" s="1"/>
  <c r="AS18" s="1"/>
  <c r="AS19" s="1"/>
  <c r="AS20" s="1"/>
  <c r="AS21" s="1"/>
  <c r="AS22" s="1"/>
  <c r="AS23" s="1"/>
  <c r="AS24" s="1"/>
  <c r="AS25" s="1"/>
  <c r="AS26" s="1"/>
  <c r="AS27" s="1"/>
  <c r="AS28" s="1"/>
  <c r="AS29" s="1"/>
  <c r="AS30" s="1"/>
  <c r="AS31" s="1"/>
  <c r="AS32" s="1"/>
  <c r="AS33" s="1"/>
  <c r="AS34" s="1"/>
  <c r="AS35" s="1"/>
  <c r="AS36" s="1"/>
  <c r="AS37" s="1"/>
  <c r="AS38" s="1"/>
  <c r="AS39" s="1"/>
  <c r="AS40" s="1"/>
  <c r="AS41" s="1"/>
  <c r="AS42" s="1"/>
  <c r="AS43" s="1"/>
  <c r="AS44" s="1"/>
  <c r="AS45" s="1"/>
  <c r="AS46" s="1"/>
  <c r="AS47" s="1"/>
  <c r="AS48" s="1"/>
  <c r="AS49" s="1"/>
  <c r="AS50" s="1"/>
  <c r="AS51" s="1"/>
  <c r="AS52" s="1"/>
  <c r="AS53" s="1"/>
  <c r="AS54" s="1"/>
  <c r="AS55" s="1"/>
  <c r="AS56" s="1"/>
  <c r="AS57" s="1"/>
  <c r="AS58" s="1"/>
  <c r="AS59" s="1"/>
  <c r="AS60" s="1"/>
  <c r="AS61" s="1"/>
  <c r="AS62" s="1"/>
  <c r="AS63" s="1"/>
  <c r="AS64" s="1"/>
  <c r="AS65" s="1"/>
  <c r="AS66" s="1"/>
  <c r="AS67" s="1"/>
  <c r="AS68" s="1"/>
  <c r="AS69" s="1"/>
  <c r="AS70" s="1"/>
  <c r="AS71" s="1"/>
  <c r="AS72" s="1"/>
  <c r="AS73" s="1"/>
  <c r="AS74" s="1"/>
  <c r="AS75" s="1"/>
  <c r="AS76" s="1"/>
  <c r="AS77" s="1"/>
  <c r="AS78" s="1"/>
  <c r="AS79" s="1"/>
  <c r="AS80" s="1"/>
  <c r="AS81" s="1"/>
  <c r="AS82" s="1"/>
  <c r="AS83" s="1"/>
  <c r="AS84" s="1"/>
  <c r="AS85" s="1"/>
  <c r="AS86" s="1"/>
  <c r="AS87" s="1"/>
  <c r="AS88" s="1"/>
  <c r="AS89" s="1"/>
  <c r="AS90" s="1"/>
  <c r="AS91" s="1"/>
  <c r="AS92" s="1"/>
  <c r="AS93" s="1"/>
  <c r="AS94" s="1"/>
  <c r="AS95" s="1"/>
  <c r="AS96" s="1"/>
  <c r="AS97" s="1"/>
  <c r="AS98" s="1"/>
  <c r="AS99" s="1"/>
  <c r="AS100" s="1"/>
  <c r="AS101" s="1"/>
  <c r="AS102" s="1"/>
  <c r="AS103" s="1"/>
  <c r="AS104" s="1"/>
  <c r="AS105" s="1"/>
  <c r="AS106" s="1"/>
  <c r="AS107" s="1"/>
  <c r="AS108" s="1"/>
  <c r="AS109" s="1"/>
  <c r="AS110" s="1"/>
  <c r="AS111" s="1"/>
  <c r="AS112" s="1"/>
  <c r="AS113" s="1"/>
  <c r="AS114" s="1"/>
  <c r="AS115" s="1"/>
  <c r="AS116" s="1"/>
  <c r="AS117" s="1"/>
  <c r="AS118" s="1"/>
  <c r="AS119" s="1"/>
  <c r="AS120" s="1"/>
  <c r="AS121" s="1"/>
  <c r="AS122" s="1"/>
  <c r="AS123" s="1"/>
  <c r="AS124" s="1"/>
  <c r="AS125" s="1"/>
  <c r="AS126" s="1"/>
  <c r="AS127" s="1"/>
  <c r="AS128" s="1"/>
  <c r="AS129" s="1"/>
  <c r="AS130" s="1"/>
  <c r="AS131" s="1"/>
  <c r="AS132" s="1"/>
  <c r="AS133" s="1"/>
  <c r="AS134" s="1"/>
  <c r="AS135" s="1"/>
  <c r="AS136" s="1"/>
  <c r="AS137" s="1"/>
  <c r="AS138" s="1"/>
  <c r="AS139" s="1"/>
  <c r="AS140" s="1"/>
  <c r="AS141" s="1"/>
  <c r="AS142" s="1"/>
  <c r="AS143" s="1"/>
  <c r="AS144" s="1"/>
  <c r="AS145" s="1"/>
  <c r="AS146" s="1"/>
  <c r="AS147" s="1"/>
  <c r="AS148" s="1"/>
  <c r="AS149" s="1"/>
  <c r="AS150" s="1"/>
  <c r="AS151" s="1"/>
  <c r="AS152" s="1"/>
  <c r="AS153" s="1"/>
  <c r="AS154" s="1"/>
  <c r="AS155" s="1"/>
  <c r="AS156" s="1"/>
  <c r="AS157" s="1"/>
  <c r="AS158" s="1"/>
  <c r="AS159" s="1"/>
  <c r="AS160" s="1"/>
  <c r="AS161" s="1"/>
  <c r="AS162" s="1"/>
  <c r="AS163" s="1"/>
  <c r="AS164" s="1"/>
  <c r="AS165" s="1"/>
  <c r="AS166" s="1"/>
  <c r="AS167" s="1"/>
  <c r="AS168" s="1"/>
  <c r="AS169" s="1"/>
  <c r="AS170" s="1"/>
  <c r="AS171" s="1"/>
  <c r="AS172" s="1"/>
  <c r="AS173" s="1"/>
  <c r="AS174" s="1"/>
  <c r="AS175" s="1"/>
  <c r="AS176" s="1"/>
  <c r="AS177" s="1"/>
  <c r="AS178" s="1"/>
  <c r="AS179" s="1"/>
  <c r="AS180" s="1"/>
  <c r="AS181" s="1"/>
  <c r="AS182" s="1"/>
  <c r="AS183" s="1"/>
  <c r="AS184" s="1"/>
  <c r="AS185" s="1"/>
  <c r="AS186" s="1"/>
  <c r="AS187" s="1"/>
  <c r="AS188" s="1"/>
  <c r="AS189" s="1"/>
  <c r="AS190" s="1"/>
  <c r="AS191" s="1"/>
  <c r="AS192" s="1"/>
  <c r="AS193" s="1"/>
  <c r="AS194" s="1"/>
  <c r="AS195" s="1"/>
  <c r="AS196" s="1"/>
  <c r="AS197" s="1"/>
  <c r="AS198" s="1"/>
  <c r="AS199" s="1"/>
  <c r="AS200" s="1"/>
  <c r="AS201" s="1"/>
  <c r="AS202" s="1"/>
  <c r="AS203" s="1"/>
  <c r="AS204" s="1"/>
  <c r="AS205" s="1"/>
  <c r="AS206" s="1"/>
  <c r="AS207" s="1"/>
  <c r="AS208" s="1"/>
  <c r="AS209" s="1"/>
  <c r="AS210" s="1"/>
  <c r="AS211" s="1"/>
  <c r="AS212" s="1"/>
  <c r="AS213" s="1"/>
  <c r="AS214" s="1"/>
  <c r="AS215" s="1"/>
  <c r="AS216" s="1"/>
  <c r="AS217" s="1"/>
  <c r="AS218" s="1"/>
  <c r="AS219" s="1"/>
  <c r="AS220" s="1"/>
  <c r="AS221" s="1"/>
  <c r="AS222" s="1"/>
  <c r="AS223" s="1"/>
  <c r="AS224" s="1"/>
  <c r="AS225" s="1"/>
  <c r="AS226" s="1"/>
  <c r="AS227" s="1"/>
  <c r="AS228" s="1"/>
  <c r="AS229" s="1"/>
  <c r="AS230" s="1"/>
  <c r="AS231" s="1"/>
  <c r="AS232" s="1"/>
  <c r="AS233" s="1"/>
  <c r="AS234" s="1"/>
  <c r="AS235" s="1"/>
  <c r="AS236" s="1"/>
  <c r="AS237" s="1"/>
  <c r="AS238" s="1"/>
  <c r="AS239" s="1"/>
  <c r="AS240" s="1"/>
  <c r="AS241" s="1"/>
  <c r="AS242" s="1"/>
  <c r="AS243" s="1"/>
  <c r="AS244" s="1"/>
  <c r="AS245" s="1"/>
  <c r="AS246" s="1"/>
  <c r="AS247" s="1"/>
  <c r="AS248" s="1"/>
  <c r="AS249" s="1"/>
  <c r="AS250" s="1"/>
  <c r="AS251" s="1"/>
  <c r="AS252" s="1"/>
  <c r="AS253" s="1"/>
  <c r="AS254" s="1"/>
  <c r="AS255" s="1"/>
  <c r="AS256" s="1"/>
  <c r="AS257" s="1"/>
  <c r="AS258" s="1"/>
  <c r="AS259" s="1"/>
  <c r="AS260" s="1"/>
  <c r="AS261" s="1"/>
  <c r="AS262" s="1"/>
  <c r="AS263" s="1"/>
  <c r="AS264" s="1"/>
  <c r="AS265" s="1"/>
  <c r="AS266" s="1"/>
  <c r="AS267" s="1"/>
  <c r="AS268" s="1"/>
  <c r="AS269" s="1"/>
  <c r="AS270" s="1"/>
  <c r="AS271" s="1"/>
  <c r="AS272" s="1"/>
  <c r="AS273" s="1"/>
  <c r="AS274" s="1"/>
  <c r="AS275" s="1"/>
  <c r="AS276" s="1"/>
  <c r="AS277" s="1"/>
  <c r="AS278" s="1"/>
  <c r="AS279" s="1"/>
  <c r="AS280" s="1"/>
  <c r="AS281" s="1"/>
  <c r="AS282" s="1"/>
  <c r="AS283" s="1"/>
  <c r="AS284" s="1"/>
  <c r="AS285" s="1"/>
  <c r="AS286" s="1"/>
  <c r="AS287" s="1"/>
  <c r="AS288" s="1"/>
  <c r="AS289" s="1"/>
  <c r="AS290" s="1"/>
  <c r="AS291" s="1"/>
  <c r="AS292" s="1"/>
  <c r="AS293" s="1"/>
  <c r="AS294" s="1"/>
  <c r="AS295" s="1"/>
  <c r="AS296" s="1"/>
  <c r="AS297" s="1"/>
  <c r="AS298" s="1"/>
  <c r="AS299" s="1"/>
  <c r="AS300" s="1"/>
  <c r="AS301" s="1"/>
  <c r="AS302" s="1"/>
  <c r="AS303" s="1"/>
  <c r="AS304" s="1"/>
  <c r="AS305" s="1"/>
  <c r="AS306" s="1"/>
  <c r="AS307" s="1"/>
  <c r="AS308" s="1"/>
  <c r="AS309" s="1"/>
  <c r="AS310" s="1"/>
  <c r="AS311" s="1"/>
  <c r="AS312" s="1"/>
  <c r="AS313" s="1"/>
  <c r="AS314" s="1"/>
  <c r="AS315" s="1"/>
  <c r="AS316" s="1"/>
  <c r="AS317" s="1"/>
  <c r="AS318" s="1"/>
  <c r="AS319" s="1"/>
  <c r="AS320" s="1"/>
  <c r="AS321" s="1"/>
  <c r="AS322" s="1"/>
  <c r="AS323" s="1"/>
  <c r="AS324" s="1"/>
  <c r="AS325" s="1"/>
  <c r="AS326" s="1"/>
  <c r="AS327" s="1"/>
  <c r="AS328" s="1"/>
  <c r="AS329" s="1"/>
  <c r="AS330" s="1"/>
  <c r="AS331" s="1"/>
  <c r="AS332" s="1"/>
  <c r="AS333" s="1"/>
  <c r="AS334" s="1"/>
  <c r="AS335" s="1"/>
  <c r="AS336" s="1"/>
  <c r="AS337" s="1"/>
  <c r="AS338" s="1"/>
  <c r="AS339" s="1"/>
  <c r="AS340" s="1"/>
  <c r="AS341" s="1"/>
  <c r="AS342" s="1"/>
  <c r="AS343" s="1"/>
  <c r="AS344" s="1"/>
  <c r="AS345" s="1"/>
  <c r="AS346" s="1"/>
  <c r="AS347" s="1"/>
  <c r="AS348" s="1"/>
  <c r="AS349" s="1"/>
  <c r="AS350" s="1"/>
  <c r="AS351" s="1"/>
  <c r="AS352" s="1"/>
  <c r="AS353" s="1"/>
  <c r="AS354" s="1"/>
  <c r="AS355" s="1"/>
  <c r="AS356" s="1"/>
  <c r="AS357" s="1"/>
  <c r="AS358" s="1"/>
  <c r="AS359" s="1"/>
  <c r="AS360" s="1"/>
  <c r="AS361" s="1"/>
  <c r="AS362" s="1"/>
  <c r="AS363" s="1"/>
  <c r="AS364" s="1"/>
  <c r="AS365" s="1"/>
  <c r="AS366" s="1"/>
  <c r="AS367" s="1"/>
  <c r="AS368" s="1"/>
  <c r="AS369" s="1"/>
  <c r="AS370" s="1"/>
  <c r="AS371" s="1"/>
  <c r="AS372" s="1"/>
  <c r="AS373" s="1"/>
  <c r="AS374" s="1"/>
  <c r="AS375" s="1"/>
  <c r="AS376" s="1"/>
  <c r="AS377" s="1"/>
  <c r="AS378" s="1"/>
  <c r="AS379" s="1"/>
  <c r="AS380" s="1"/>
  <c r="AS381" s="1"/>
  <c r="AS382" s="1"/>
  <c r="AS383" s="1"/>
  <c r="AS384" s="1"/>
  <c r="AS385" s="1"/>
  <c r="AS386" s="1"/>
  <c r="AS387" s="1"/>
  <c r="AS388" s="1"/>
  <c r="AS389" s="1"/>
  <c r="AS390" s="1"/>
  <c r="AS391" s="1"/>
  <c r="AS392" s="1"/>
  <c r="AS393" s="1"/>
  <c r="AS394" s="1"/>
  <c r="AS395" s="1"/>
  <c r="AS396" s="1"/>
  <c r="AS397" s="1"/>
  <c r="AS398" s="1"/>
  <c r="AS399" s="1"/>
  <c r="AS400" s="1"/>
  <c r="AS401" s="1"/>
  <c r="AS402" s="1"/>
  <c r="AS403" s="1"/>
  <c r="AS404" s="1"/>
  <c r="AS405" s="1"/>
  <c r="AS406" s="1"/>
  <c r="AS407" s="1"/>
  <c r="AS408" s="1"/>
  <c r="AS409" s="1"/>
  <c r="AS410" s="1"/>
  <c r="AS411" s="1"/>
  <c r="AS412" s="1"/>
  <c r="AS413" s="1"/>
  <c r="AS414" s="1"/>
  <c r="AS415" s="1"/>
  <c r="AS416" s="1"/>
  <c r="AS417" s="1"/>
  <c r="AS418" s="1"/>
  <c r="AS419" s="1"/>
  <c r="AS420" s="1"/>
  <c r="AS421" s="1"/>
  <c r="AS422" s="1"/>
  <c r="AS423" s="1"/>
  <c r="AS424" s="1"/>
  <c r="AS425" s="1"/>
  <c r="AS426" s="1"/>
  <c r="AS427" s="1"/>
  <c r="AS428" s="1"/>
  <c r="AS429" s="1"/>
  <c r="AS430" s="1"/>
  <c r="AS431" s="1"/>
  <c r="AS432" s="1"/>
  <c r="AS433" s="1"/>
  <c r="AS434" s="1"/>
  <c r="AS435" s="1"/>
  <c r="AS436" s="1"/>
  <c r="AS437" s="1"/>
  <c r="AS438" s="1"/>
  <c r="AS439" s="1"/>
  <c r="AS440" s="1"/>
  <c r="AS441" s="1"/>
  <c r="AS442" s="1"/>
  <c r="AS443" s="1"/>
  <c r="AS444" s="1"/>
  <c r="AS445" s="1"/>
  <c r="AS446" s="1"/>
  <c r="AS447" s="1"/>
  <c r="AS448" s="1"/>
  <c r="AS449" s="1"/>
  <c r="AS450" s="1"/>
  <c r="AS451" s="1"/>
  <c r="AS452" s="1"/>
  <c r="AS453" s="1"/>
  <c r="AS454" s="1"/>
  <c r="AS455" s="1"/>
  <c r="AS456" s="1"/>
  <c r="AS457" s="1"/>
  <c r="AS458" s="1"/>
  <c r="AS459" s="1"/>
  <c r="AS460" s="1"/>
  <c r="AS461" s="1"/>
  <c r="AS462" s="1"/>
  <c r="AS463" s="1"/>
  <c r="AS464" s="1"/>
  <c r="AS465" s="1"/>
  <c r="AS466" s="1"/>
  <c r="AS467" s="1"/>
  <c r="AS468" s="1"/>
  <c r="AS469" s="1"/>
  <c r="AS470" s="1"/>
  <c r="AS471" s="1"/>
  <c r="AS472" s="1"/>
  <c r="AS473" s="1"/>
  <c r="AS474" s="1"/>
  <c r="AS475" s="1"/>
  <c r="AS476" s="1"/>
  <c r="AS477" s="1"/>
  <c r="AS478" s="1"/>
  <c r="AS479" s="1"/>
  <c r="AS480" s="1"/>
  <c r="AS481" s="1"/>
  <c r="AS482" s="1"/>
  <c r="AS483" s="1"/>
  <c r="AS484" s="1"/>
  <c r="AS485" s="1"/>
  <c r="AS486" s="1"/>
  <c r="AS487" s="1"/>
  <c r="AS488" s="1"/>
  <c r="AS489" s="1"/>
  <c r="AS490" s="1"/>
  <c r="AS491" s="1"/>
  <c r="AS492" s="1"/>
  <c r="AS493" s="1"/>
  <c r="AS494" s="1"/>
  <c r="AS495" s="1"/>
  <c r="AS496" s="1"/>
  <c r="AS497" s="1"/>
  <c r="AS498" s="1"/>
  <c r="AS499" s="1"/>
  <c r="AS500" s="1"/>
  <c r="AS501" s="1"/>
  <c r="AS502" s="1"/>
  <c r="AS503" s="1"/>
  <c r="AS504" s="1"/>
  <c r="AS505" s="1"/>
  <c r="AS506" s="1"/>
  <c r="AS507" s="1"/>
  <c r="AS508" s="1"/>
  <c r="AS509" s="1"/>
  <c r="AS510" s="1"/>
  <c r="AS511" s="1"/>
  <c r="AS512" s="1"/>
  <c r="AS513" s="1"/>
  <c r="AS514" s="1"/>
  <c r="AS515" s="1"/>
  <c r="AS516" s="1"/>
  <c r="AS517" s="1"/>
  <c r="AS518" s="1"/>
  <c r="AS519" s="1"/>
  <c r="AS520" s="1"/>
  <c r="AS521" s="1"/>
  <c r="AS522" s="1"/>
  <c r="AS523" s="1"/>
  <c r="AS524" s="1"/>
  <c r="AS525" s="1"/>
  <c r="AS526" s="1"/>
  <c r="AS527" s="1"/>
  <c r="AS528" s="1"/>
  <c r="AS529" s="1"/>
  <c r="AS530" s="1"/>
  <c r="AS531" s="1"/>
  <c r="AS532" s="1"/>
  <c r="AS533" s="1"/>
  <c r="AS534" s="1"/>
  <c r="AS535" s="1"/>
  <c r="AS536" s="1"/>
  <c r="AS537" s="1"/>
  <c r="AS538" s="1"/>
  <c r="AS539" s="1"/>
  <c r="AS540" s="1"/>
  <c r="AS541" s="1"/>
  <c r="AS542" s="1"/>
  <c r="AS543" s="1"/>
  <c r="AS544" s="1"/>
  <c r="AS545" s="1"/>
  <c r="AS546" s="1"/>
  <c r="AS547" s="1"/>
  <c r="AS548" s="1"/>
  <c r="AS549" s="1"/>
  <c r="AS550" s="1"/>
  <c r="AS551" s="1"/>
  <c r="AS552" s="1"/>
  <c r="AS553" s="1"/>
  <c r="AS554" s="1"/>
  <c r="AS555" s="1"/>
  <c r="AS556" s="1"/>
  <c r="AS557" s="1"/>
  <c r="AS558" s="1"/>
  <c r="AS559" s="1"/>
  <c r="AS560" s="1"/>
  <c r="AS561" s="1"/>
  <c r="AS562" s="1"/>
  <c r="AS563" s="1"/>
  <c r="AS564" s="1"/>
  <c r="AS565" s="1"/>
  <c r="AS566" s="1"/>
  <c r="AS567" s="1"/>
  <c r="AS568" s="1"/>
  <c r="AS569" s="1"/>
  <c r="AS570" s="1"/>
  <c r="AS571" s="1"/>
  <c r="AS572" s="1"/>
  <c r="AS573" s="1"/>
  <c r="AS574" s="1"/>
  <c r="AS575" s="1"/>
  <c r="AS576" s="1"/>
  <c r="AS577" s="1"/>
  <c r="AS578" s="1"/>
  <c r="AS579" s="1"/>
  <c r="AS580" s="1"/>
  <c r="AS581" s="1"/>
  <c r="AS582" s="1"/>
  <c r="AS583" s="1"/>
  <c r="AS584" s="1"/>
  <c r="AS585" s="1"/>
  <c r="AS586" s="1"/>
  <c r="AS587" s="1"/>
  <c r="AS588" s="1"/>
  <c r="AS589" s="1"/>
  <c r="AS590" s="1"/>
  <c r="AS591" s="1"/>
  <c r="AS592" s="1"/>
  <c r="AS593" s="1"/>
  <c r="AS594" s="1"/>
  <c r="AS595" s="1"/>
  <c r="AS596" s="1"/>
  <c r="AS597" s="1"/>
  <c r="AS598" s="1"/>
  <c r="AS599" s="1"/>
  <c r="AS600" s="1"/>
  <c r="AS601" s="1"/>
  <c r="AS602" s="1"/>
  <c r="AS603" s="1"/>
  <c r="AS604" s="1"/>
  <c r="AS605" s="1"/>
  <c r="AS606" s="1"/>
  <c r="AS607" s="1"/>
  <c r="AS608" s="1"/>
  <c r="AS609" s="1"/>
  <c r="AS610" s="1"/>
  <c r="AS611" s="1"/>
  <c r="AS612" s="1"/>
  <c r="AS613" s="1"/>
  <c r="AS614" s="1"/>
  <c r="AS615" s="1"/>
  <c r="AS616" s="1"/>
  <c r="AS617" s="1"/>
  <c r="AS618" s="1"/>
  <c r="AS619" s="1"/>
  <c r="AS620" s="1"/>
  <c r="AS621" s="1"/>
  <c r="AS622" s="1"/>
  <c r="AS623" s="1"/>
  <c r="AS624" s="1"/>
  <c r="AS625" s="1"/>
  <c r="AS626" s="1"/>
  <c r="AS627" s="1"/>
  <c r="AS628" s="1"/>
  <c r="AS629" s="1"/>
  <c r="AS630" s="1"/>
  <c r="AS631" s="1"/>
  <c r="AS632" s="1"/>
  <c r="AS633" s="1"/>
  <c r="AS634" s="1"/>
  <c r="AS635" s="1"/>
  <c r="AS636" s="1"/>
  <c r="AS637" s="1"/>
  <c r="AS638" s="1"/>
  <c r="AS639" s="1"/>
  <c r="AS640" s="1"/>
  <c r="AS641" s="1"/>
  <c r="AS642" s="1"/>
  <c r="AS643" s="1"/>
  <c r="AS644" s="1"/>
  <c r="AS645" s="1"/>
  <c r="AS646" s="1"/>
  <c r="AS647" s="1"/>
  <c r="AS648" s="1"/>
  <c r="AS649" s="1"/>
  <c r="AS650" s="1"/>
  <c r="AS651" s="1"/>
  <c r="AS652" s="1"/>
  <c r="AS653" s="1"/>
  <c r="AS654" s="1"/>
  <c r="AS655" s="1"/>
  <c r="AS656" s="1"/>
  <c r="AS657" s="1"/>
  <c r="AS658" s="1"/>
  <c r="AS659" s="1"/>
  <c r="AS660" s="1"/>
  <c r="AS661" s="1"/>
  <c r="AS662" s="1"/>
  <c r="AS663" s="1"/>
  <c r="AS664" s="1"/>
  <c r="AS665" s="1"/>
  <c r="AS666" s="1"/>
  <c r="AS667" s="1"/>
  <c r="AS668" s="1"/>
  <c r="AS669" s="1"/>
  <c r="AS670" s="1"/>
  <c r="AS671" s="1"/>
  <c r="AS672" s="1"/>
  <c r="AS673" s="1"/>
  <c r="AS674" s="1"/>
  <c r="AS675" s="1"/>
  <c r="AS676" s="1"/>
  <c r="AS677" s="1"/>
  <c r="AS678" s="1"/>
  <c r="AS679" s="1"/>
  <c r="AS680" s="1"/>
  <c r="AS681" s="1"/>
  <c r="AS682" s="1"/>
  <c r="AS683" s="1"/>
  <c r="AS684" s="1"/>
  <c r="AS685" s="1"/>
  <c r="AS686" s="1"/>
  <c r="AS687" s="1"/>
  <c r="AS688" s="1"/>
  <c r="AS689" s="1"/>
  <c r="AS690" s="1"/>
  <c r="AS691" s="1"/>
  <c r="AS692" s="1"/>
  <c r="AS693" s="1"/>
  <c r="AS694" s="1"/>
  <c r="AS695" s="1"/>
  <c r="AS696" s="1"/>
  <c r="AS697" s="1"/>
  <c r="AS698" s="1"/>
  <c r="AS699" s="1"/>
  <c r="AS700" s="1"/>
  <c r="AS701" s="1"/>
  <c r="AS702" s="1"/>
  <c r="AS703" s="1"/>
  <c r="AS704" s="1"/>
  <c r="AS705" s="1"/>
  <c r="AS706" s="1"/>
  <c r="AS707" s="1"/>
  <c r="AS708" s="1"/>
  <c r="AS709" s="1"/>
  <c r="AS710" s="1"/>
  <c r="AS711" s="1"/>
  <c r="AS712" s="1"/>
  <c r="AS713" s="1"/>
  <c r="AS714" s="1"/>
  <c r="AS715" s="1"/>
  <c r="AS716" s="1"/>
  <c r="AS717" s="1"/>
  <c r="AS718" s="1"/>
  <c r="AS719" s="1"/>
  <c r="AS720" s="1"/>
  <c r="AS721" s="1"/>
  <c r="AS722" s="1"/>
  <c r="AS723" s="1"/>
  <c r="AS724" s="1"/>
  <c r="AS725" s="1"/>
  <c r="AS726" s="1"/>
  <c r="AS727" s="1"/>
  <c r="AS728" s="1"/>
  <c r="AS729" s="1"/>
  <c r="AS730" s="1"/>
  <c r="AS731" s="1"/>
  <c r="AS732" s="1"/>
  <c r="AS733" s="1"/>
  <c r="AS734" s="1"/>
  <c r="AS735" s="1"/>
  <c r="AS736" s="1"/>
  <c r="AS737" s="1"/>
  <c r="AS738" s="1"/>
  <c r="AS739" s="1"/>
  <c r="AS740" s="1"/>
  <c r="AS741" s="1"/>
  <c r="AS742" s="1"/>
  <c r="AS743" s="1"/>
  <c r="AS744" s="1"/>
  <c r="AS745" s="1"/>
  <c r="AS746" s="1"/>
  <c r="AS747" s="1"/>
  <c r="AS748" s="1"/>
  <c r="AS749" s="1"/>
  <c r="AS750" s="1"/>
  <c r="AS751" s="1"/>
  <c r="AS752" s="1"/>
  <c r="AS753" s="1"/>
  <c r="AJ11"/>
  <c r="AJ12" s="1"/>
  <c r="AJ13" s="1"/>
  <c r="AJ14" s="1"/>
  <c r="AJ15" s="1"/>
  <c r="AJ16" s="1"/>
  <c r="AJ17" s="1"/>
  <c r="AJ18" s="1"/>
  <c r="AJ19" s="1"/>
  <c r="AJ20" s="1"/>
  <c r="AJ21" s="1"/>
  <c r="AJ22" s="1"/>
  <c r="AJ23" s="1"/>
  <c r="AJ24" s="1"/>
  <c r="AJ25" s="1"/>
  <c r="AJ26" s="1"/>
  <c r="AJ27" s="1"/>
  <c r="AJ28" s="1"/>
  <c r="AJ29" s="1"/>
  <c r="AJ30" s="1"/>
  <c r="AJ31" s="1"/>
  <c r="AJ32" s="1"/>
  <c r="AJ33" s="1"/>
  <c r="AJ34" s="1"/>
  <c r="AJ35" s="1"/>
  <c r="AJ36" s="1"/>
  <c r="AJ37" s="1"/>
  <c r="AJ38" s="1"/>
  <c r="AJ39" s="1"/>
  <c r="AJ40" s="1"/>
  <c r="AJ41" s="1"/>
  <c r="AJ42" s="1"/>
  <c r="AJ43" s="1"/>
  <c r="AJ44" s="1"/>
  <c r="AJ45" s="1"/>
  <c r="AJ46" s="1"/>
  <c r="AJ47" s="1"/>
  <c r="AJ48" s="1"/>
  <c r="AJ49" s="1"/>
  <c r="AJ50" s="1"/>
  <c r="AJ51" s="1"/>
  <c r="AJ52" s="1"/>
  <c r="AJ53" s="1"/>
  <c r="AJ54" s="1"/>
  <c r="AJ55" s="1"/>
  <c r="AJ56" s="1"/>
  <c r="AJ57" s="1"/>
  <c r="AJ58" s="1"/>
  <c r="AJ59" s="1"/>
  <c r="AJ60" s="1"/>
  <c r="AJ61" s="1"/>
  <c r="AJ62" s="1"/>
  <c r="AJ63" s="1"/>
  <c r="AJ64" s="1"/>
  <c r="AJ65" s="1"/>
  <c r="AJ66" s="1"/>
  <c r="AJ67" s="1"/>
  <c r="AJ68" s="1"/>
  <c r="AJ69" s="1"/>
  <c r="AJ70" s="1"/>
  <c r="AJ71" s="1"/>
  <c r="AJ72" s="1"/>
  <c r="AJ73" s="1"/>
  <c r="AJ74" s="1"/>
  <c r="AJ75" s="1"/>
  <c r="AJ76" s="1"/>
  <c r="AJ77" s="1"/>
  <c r="AJ78" s="1"/>
  <c r="AJ79" s="1"/>
  <c r="AJ80" s="1"/>
  <c r="AJ81" s="1"/>
  <c r="AJ82" s="1"/>
  <c r="AJ83" s="1"/>
  <c r="AJ84" s="1"/>
  <c r="AJ85" s="1"/>
  <c r="AJ86" s="1"/>
  <c r="AJ87" s="1"/>
  <c r="AJ88" s="1"/>
  <c r="AJ89" s="1"/>
  <c r="AJ90" s="1"/>
  <c r="AJ91" s="1"/>
  <c r="AJ92" s="1"/>
  <c r="AJ93" s="1"/>
  <c r="AJ94" s="1"/>
  <c r="AJ95" s="1"/>
  <c r="AJ96" s="1"/>
  <c r="AJ97" s="1"/>
  <c r="AJ98" s="1"/>
  <c r="AJ99" s="1"/>
  <c r="AJ100" s="1"/>
  <c r="AJ101" s="1"/>
  <c r="AJ102" s="1"/>
  <c r="AJ103" s="1"/>
  <c r="AJ104" s="1"/>
  <c r="AJ105" s="1"/>
  <c r="AJ106" s="1"/>
  <c r="AJ107" s="1"/>
  <c r="AJ108" s="1"/>
  <c r="AJ109" s="1"/>
  <c r="AJ110" s="1"/>
  <c r="AJ111" s="1"/>
  <c r="AJ112" s="1"/>
  <c r="AJ113" s="1"/>
  <c r="AJ114" s="1"/>
  <c r="AJ115" s="1"/>
  <c r="AJ116" s="1"/>
  <c r="AJ117" s="1"/>
  <c r="AJ118" s="1"/>
  <c r="AJ119" s="1"/>
  <c r="AJ120" s="1"/>
  <c r="AJ121" s="1"/>
  <c r="AJ122" s="1"/>
  <c r="AJ123" s="1"/>
  <c r="AJ124" s="1"/>
  <c r="AJ125" s="1"/>
  <c r="AJ126" s="1"/>
  <c r="AJ127" s="1"/>
  <c r="AJ128" s="1"/>
  <c r="AJ129" s="1"/>
  <c r="AJ130" s="1"/>
  <c r="AJ131" s="1"/>
  <c r="AJ132" s="1"/>
  <c r="AJ133" s="1"/>
  <c r="AJ134" s="1"/>
  <c r="AJ135" s="1"/>
  <c r="AJ136" s="1"/>
  <c r="AJ137" s="1"/>
  <c r="AJ138" s="1"/>
  <c r="AJ139" s="1"/>
  <c r="AJ140" s="1"/>
  <c r="AJ141" s="1"/>
  <c r="AJ142" s="1"/>
  <c r="AJ143" s="1"/>
  <c r="AJ144" s="1"/>
  <c r="AJ145" s="1"/>
  <c r="AJ146" s="1"/>
  <c r="AJ147" s="1"/>
  <c r="AJ148" s="1"/>
  <c r="AJ149" s="1"/>
  <c r="AJ150" s="1"/>
  <c r="AJ151" s="1"/>
  <c r="AJ152" s="1"/>
  <c r="AJ153" s="1"/>
  <c r="AJ154" s="1"/>
  <c r="AJ155" s="1"/>
  <c r="AJ156" s="1"/>
  <c r="AJ157" s="1"/>
  <c r="AJ158" s="1"/>
  <c r="AJ159" s="1"/>
  <c r="AJ160" s="1"/>
  <c r="AJ161" s="1"/>
  <c r="AJ162" s="1"/>
  <c r="AJ163" s="1"/>
  <c r="AJ164" s="1"/>
  <c r="AJ165" s="1"/>
  <c r="AJ166" s="1"/>
  <c r="AJ167" s="1"/>
  <c r="AJ168" s="1"/>
  <c r="AJ169" s="1"/>
  <c r="AJ170" s="1"/>
  <c r="AJ171" s="1"/>
  <c r="AJ172" s="1"/>
  <c r="AJ173" s="1"/>
  <c r="AJ174" s="1"/>
  <c r="AJ175" s="1"/>
  <c r="AJ176" s="1"/>
  <c r="AJ177" s="1"/>
  <c r="AJ178" s="1"/>
  <c r="AJ179" s="1"/>
  <c r="AJ180" s="1"/>
  <c r="AJ181" s="1"/>
  <c r="AJ182" s="1"/>
  <c r="AJ183" s="1"/>
  <c r="AJ184" s="1"/>
  <c r="AJ185" s="1"/>
  <c r="AJ186" s="1"/>
  <c r="AJ187" s="1"/>
  <c r="AJ188" s="1"/>
  <c r="AJ189" s="1"/>
  <c r="AJ190" s="1"/>
  <c r="AJ191" s="1"/>
  <c r="AJ192" s="1"/>
  <c r="AJ193" s="1"/>
  <c r="AJ194" s="1"/>
  <c r="AJ195" s="1"/>
  <c r="AJ196" s="1"/>
  <c r="AJ197" s="1"/>
  <c r="AJ198" s="1"/>
  <c r="AJ199" s="1"/>
  <c r="AJ200" s="1"/>
  <c r="AJ201" s="1"/>
  <c r="AJ202" s="1"/>
  <c r="AJ203" s="1"/>
  <c r="AJ204" s="1"/>
  <c r="AJ205" s="1"/>
  <c r="AJ206" s="1"/>
  <c r="AJ207" s="1"/>
  <c r="AJ208" s="1"/>
  <c r="AJ209" s="1"/>
  <c r="AJ210" s="1"/>
  <c r="AJ211" s="1"/>
  <c r="AJ212" s="1"/>
  <c r="AJ213" s="1"/>
  <c r="AJ214" s="1"/>
  <c r="AJ215" s="1"/>
  <c r="AJ216" s="1"/>
  <c r="AJ217" s="1"/>
  <c r="AJ218" s="1"/>
  <c r="AJ219" s="1"/>
  <c r="AJ220" s="1"/>
  <c r="AJ221" s="1"/>
  <c r="AJ222" s="1"/>
  <c r="AJ223" s="1"/>
  <c r="AJ224" s="1"/>
  <c r="AJ225" s="1"/>
  <c r="AJ226" s="1"/>
  <c r="AJ227" s="1"/>
  <c r="AJ228" s="1"/>
  <c r="AJ229" s="1"/>
  <c r="AJ230" s="1"/>
  <c r="AJ231" s="1"/>
  <c r="AJ232" s="1"/>
  <c r="AJ233" s="1"/>
  <c r="AJ234" s="1"/>
  <c r="AJ235" s="1"/>
  <c r="AJ236" s="1"/>
  <c r="AJ237" s="1"/>
  <c r="AJ238" s="1"/>
  <c r="AJ239" s="1"/>
  <c r="AJ240" s="1"/>
  <c r="AJ241" s="1"/>
  <c r="AJ242" s="1"/>
  <c r="AJ243" s="1"/>
  <c r="AJ244" s="1"/>
  <c r="AJ245" s="1"/>
  <c r="AJ246" s="1"/>
  <c r="AJ247" s="1"/>
  <c r="AJ248" s="1"/>
  <c r="AJ249" s="1"/>
  <c r="AJ250" s="1"/>
  <c r="AJ251" s="1"/>
  <c r="AJ252" s="1"/>
  <c r="AJ253" s="1"/>
  <c r="AJ254" s="1"/>
  <c r="AJ255" s="1"/>
  <c r="AJ256" s="1"/>
  <c r="AJ257" s="1"/>
  <c r="AJ258" s="1"/>
  <c r="AJ259" s="1"/>
  <c r="AJ260" s="1"/>
  <c r="AJ261" s="1"/>
  <c r="AJ262" s="1"/>
  <c r="AJ263" s="1"/>
  <c r="AJ264" s="1"/>
  <c r="AJ265" s="1"/>
  <c r="AJ266" s="1"/>
  <c r="AJ267" s="1"/>
  <c r="AJ268" s="1"/>
  <c r="AJ269" s="1"/>
  <c r="AJ270" s="1"/>
  <c r="AJ271" s="1"/>
  <c r="AJ272" s="1"/>
  <c r="AJ273" s="1"/>
  <c r="AJ274" s="1"/>
  <c r="AJ275" s="1"/>
  <c r="AJ276" s="1"/>
  <c r="AJ277" s="1"/>
  <c r="AJ278" s="1"/>
  <c r="AJ279" s="1"/>
  <c r="AJ280" s="1"/>
  <c r="AJ281" s="1"/>
  <c r="AJ282" s="1"/>
  <c r="AJ283" s="1"/>
  <c r="AJ284" s="1"/>
  <c r="AJ285" s="1"/>
  <c r="AJ286" s="1"/>
  <c r="AJ287" s="1"/>
  <c r="AJ288" s="1"/>
  <c r="AJ289" s="1"/>
  <c r="AJ290" s="1"/>
  <c r="AJ291" s="1"/>
  <c r="AJ292" s="1"/>
  <c r="AJ293" s="1"/>
  <c r="AJ294" s="1"/>
  <c r="AJ295" s="1"/>
  <c r="AJ296" s="1"/>
  <c r="AJ297" s="1"/>
  <c r="AJ298" s="1"/>
  <c r="AJ299" s="1"/>
  <c r="AJ300" s="1"/>
  <c r="AJ301" s="1"/>
  <c r="AJ302" s="1"/>
  <c r="AJ303" s="1"/>
  <c r="AJ304" s="1"/>
  <c r="AJ305" s="1"/>
  <c r="AJ306" s="1"/>
  <c r="AJ307" s="1"/>
  <c r="AJ308" s="1"/>
  <c r="AJ309" s="1"/>
  <c r="AJ310" s="1"/>
  <c r="AJ311" s="1"/>
  <c r="AJ312" s="1"/>
  <c r="AJ313" s="1"/>
  <c r="AJ314" s="1"/>
  <c r="AJ315" s="1"/>
  <c r="AJ316" s="1"/>
  <c r="AJ317" s="1"/>
  <c r="AJ318" s="1"/>
  <c r="AJ319" s="1"/>
  <c r="AJ320" s="1"/>
  <c r="AJ321" s="1"/>
  <c r="AJ322" s="1"/>
  <c r="AJ323" s="1"/>
  <c r="AJ324" s="1"/>
  <c r="AJ325" s="1"/>
  <c r="AJ326" s="1"/>
  <c r="AJ327" s="1"/>
  <c r="AJ328" s="1"/>
  <c r="AJ329" s="1"/>
  <c r="AJ330" s="1"/>
  <c r="AJ331" s="1"/>
  <c r="AJ332" s="1"/>
  <c r="AJ333" s="1"/>
  <c r="AJ334" s="1"/>
  <c r="AJ335" s="1"/>
  <c r="AJ336" s="1"/>
  <c r="AJ337" s="1"/>
  <c r="AJ338" s="1"/>
  <c r="AJ339" s="1"/>
  <c r="AJ340" s="1"/>
  <c r="AJ341" s="1"/>
  <c r="AJ342" s="1"/>
  <c r="AJ343" s="1"/>
  <c r="AJ344" s="1"/>
  <c r="AJ345" s="1"/>
  <c r="AJ346" s="1"/>
  <c r="AJ347" s="1"/>
  <c r="AJ348" s="1"/>
  <c r="AJ349" s="1"/>
  <c r="AJ350" s="1"/>
  <c r="AJ351" s="1"/>
  <c r="AJ352" s="1"/>
  <c r="AJ353" s="1"/>
  <c r="AJ354" s="1"/>
  <c r="AJ355" s="1"/>
  <c r="AJ356" s="1"/>
  <c r="AJ357" s="1"/>
  <c r="AJ358" s="1"/>
  <c r="AJ359" s="1"/>
  <c r="AJ360" s="1"/>
  <c r="AJ361" s="1"/>
  <c r="AJ362" s="1"/>
  <c r="AJ363" s="1"/>
  <c r="AJ364" s="1"/>
  <c r="AJ365" s="1"/>
  <c r="AJ366" s="1"/>
  <c r="AJ367" s="1"/>
  <c r="AJ368" s="1"/>
  <c r="AJ369" s="1"/>
  <c r="AJ370" s="1"/>
  <c r="AJ371" s="1"/>
  <c r="AJ372" s="1"/>
  <c r="AJ373" s="1"/>
  <c r="AJ374" s="1"/>
  <c r="AJ375" s="1"/>
  <c r="AJ376" s="1"/>
  <c r="AJ377" s="1"/>
  <c r="AJ378" s="1"/>
  <c r="AJ379" s="1"/>
  <c r="AJ380" s="1"/>
  <c r="AJ381" s="1"/>
  <c r="AJ382" s="1"/>
  <c r="AJ383" s="1"/>
  <c r="AJ384" s="1"/>
  <c r="AJ385" s="1"/>
  <c r="AJ386" s="1"/>
  <c r="AJ387" s="1"/>
  <c r="AJ388" s="1"/>
  <c r="AJ389" s="1"/>
  <c r="AJ390" s="1"/>
  <c r="AJ391" s="1"/>
  <c r="AJ392" s="1"/>
  <c r="AJ393" s="1"/>
  <c r="AJ394" s="1"/>
  <c r="AJ395" s="1"/>
  <c r="AJ396" s="1"/>
  <c r="AJ397" s="1"/>
  <c r="AJ398" s="1"/>
  <c r="AJ399" s="1"/>
  <c r="AJ400" s="1"/>
  <c r="AJ401" s="1"/>
  <c r="AJ402" s="1"/>
  <c r="AJ403" s="1"/>
  <c r="AJ404" s="1"/>
  <c r="AJ405" s="1"/>
  <c r="AJ406" s="1"/>
  <c r="AJ407" s="1"/>
  <c r="AJ408" s="1"/>
  <c r="AJ409" s="1"/>
  <c r="AJ410" s="1"/>
  <c r="AJ411" s="1"/>
  <c r="AJ412" s="1"/>
  <c r="AJ413" s="1"/>
  <c r="AJ414" s="1"/>
  <c r="AJ415" s="1"/>
  <c r="AJ416" s="1"/>
  <c r="AJ417" s="1"/>
  <c r="AJ418" s="1"/>
  <c r="AJ419" s="1"/>
  <c r="AJ420" s="1"/>
  <c r="AJ421" s="1"/>
  <c r="AJ422" s="1"/>
  <c r="AJ423" s="1"/>
  <c r="AJ424" s="1"/>
  <c r="AJ425" s="1"/>
  <c r="AJ426" s="1"/>
  <c r="AJ427" s="1"/>
  <c r="AJ428" s="1"/>
  <c r="AJ429" s="1"/>
  <c r="AJ430" s="1"/>
  <c r="AJ431" s="1"/>
  <c r="AJ432" s="1"/>
  <c r="AJ433" s="1"/>
  <c r="AJ434" s="1"/>
  <c r="AJ435" s="1"/>
  <c r="AJ436" s="1"/>
  <c r="AJ437" s="1"/>
  <c r="AJ438" s="1"/>
  <c r="AJ439" s="1"/>
  <c r="AJ440" s="1"/>
  <c r="AJ441" s="1"/>
  <c r="AJ442" s="1"/>
  <c r="AJ443" s="1"/>
  <c r="AJ444" s="1"/>
  <c r="AJ445" s="1"/>
  <c r="AJ446" s="1"/>
  <c r="AJ447" s="1"/>
  <c r="AJ448" s="1"/>
  <c r="AJ449" s="1"/>
  <c r="AJ450" s="1"/>
  <c r="AJ451" s="1"/>
  <c r="AJ452" s="1"/>
  <c r="AJ453" s="1"/>
  <c r="AJ454" s="1"/>
  <c r="AJ455" s="1"/>
  <c r="AJ456" s="1"/>
  <c r="AJ457" s="1"/>
  <c r="AJ458" s="1"/>
  <c r="AJ459" s="1"/>
  <c r="AJ460" s="1"/>
  <c r="AJ461" s="1"/>
  <c r="AJ462" s="1"/>
  <c r="AJ463" s="1"/>
  <c r="AJ464" s="1"/>
  <c r="AJ465" s="1"/>
  <c r="AJ466" s="1"/>
  <c r="AJ467" s="1"/>
  <c r="AJ468" s="1"/>
  <c r="AJ469" s="1"/>
  <c r="AJ470" s="1"/>
  <c r="AJ471" s="1"/>
  <c r="AJ472" s="1"/>
  <c r="AJ473" s="1"/>
  <c r="AJ474" s="1"/>
  <c r="AJ475" s="1"/>
  <c r="AJ476" s="1"/>
  <c r="AJ477" s="1"/>
  <c r="AJ478" s="1"/>
  <c r="AJ479" s="1"/>
  <c r="AJ480" s="1"/>
  <c r="AJ481" s="1"/>
  <c r="AJ482" s="1"/>
  <c r="AJ483" s="1"/>
  <c r="AJ484" s="1"/>
  <c r="AJ485" s="1"/>
  <c r="AJ486" s="1"/>
  <c r="AJ487" s="1"/>
  <c r="AJ488" s="1"/>
  <c r="AJ489" s="1"/>
  <c r="AJ490" s="1"/>
  <c r="AJ491" s="1"/>
  <c r="AJ492" s="1"/>
  <c r="AJ493" s="1"/>
  <c r="AJ494" s="1"/>
  <c r="AJ495" s="1"/>
  <c r="AJ496" s="1"/>
  <c r="AJ497" s="1"/>
  <c r="AJ498" s="1"/>
  <c r="AJ499" s="1"/>
  <c r="AJ500" s="1"/>
  <c r="AJ501" s="1"/>
  <c r="AJ502" s="1"/>
  <c r="AJ503" s="1"/>
  <c r="AJ504" s="1"/>
  <c r="AJ505" s="1"/>
  <c r="AJ506" s="1"/>
  <c r="AJ507" s="1"/>
  <c r="AJ508" s="1"/>
  <c r="AJ509" s="1"/>
  <c r="AJ510" s="1"/>
  <c r="AJ511" s="1"/>
  <c r="AJ512" s="1"/>
  <c r="AJ513" s="1"/>
  <c r="AJ514" s="1"/>
  <c r="AJ515" s="1"/>
  <c r="AJ516" s="1"/>
  <c r="AJ517" s="1"/>
  <c r="AJ518" s="1"/>
  <c r="AJ519" s="1"/>
  <c r="AJ520" s="1"/>
  <c r="AJ521" s="1"/>
  <c r="AJ522" s="1"/>
  <c r="AJ523" s="1"/>
  <c r="AJ524" s="1"/>
  <c r="AJ525" s="1"/>
  <c r="AJ526" s="1"/>
  <c r="AJ527" s="1"/>
  <c r="AJ528" s="1"/>
  <c r="AJ529" s="1"/>
  <c r="AJ530" s="1"/>
  <c r="AJ531" s="1"/>
  <c r="AJ532" s="1"/>
  <c r="AJ533" s="1"/>
  <c r="AJ534" s="1"/>
  <c r="AJ535" s="1"/>
  <c r="AJ536" s="1"/>
  <c r="AJ537" s="1"/>
  <c r="AJ538" s="1"/>
  <c r="AJ539" s="1"/>
  <c r="AJ540" s="1"/>
  <c r="AJ541" s="1"/>
  <c r="AJ542" s="1"/>
  <c r="AJ543" s="1"/>
  <c r="AJ544" s="1"/>
  <c r="AJ545" s="1"/>
  <c r="AJ546" s="1"/>
  <c r="AJ547" s="1"/>
  <c r="AJ548" s="1"/>
  <c r="AJ549" s="1"/>
  <c r="AJ550" s="1"/>
  <c r="AJ551" s="1"/>
  <c r="AJ552" s="1"/>
  <c r="AJ553" s="1"/>
  <c r="AJ554" s="1"/>
  <c r="AJ555" s="1"/>
  <c r="AJ556" s="1"/>
  <c r="AJ557" s="1"/>
  <c r="AJ558" s="1"/>
  <c r="AJ559" s="1"/>
  <c r="AJ560" s="1"/>
  <c r="AJ561" s="1"/>
  <c r="AJ562" s="1"/>
  <c r="AJ563" s="1"/>
  <c r="AJ564" s="1"/>
  <c r="AJ565" s="1"/>
  <c r="AJ566" s="1"/>
  <c r="AJ567" s="1"/>
  <c r="AJ568" s="1"/>
  <c r="AJ569" s="1"/>
  <c r="AJ570" s="1"/>
  <c r="AJ571" s="1"/>
  <c r="AJ572" s="1"/>
  <c r="AJ573" s="1"/>
  <c r="AJ574" s="1"/>
  <c r="AJ575" s="1"/>
  <c r="AJ576" s="1"/>
  <c r="AJ577" s="1"/>
  <c r="AJ578" s="1"/>
  <c r="AJ579" s="1"/>
  <c r="AJ580" s="1"/>
  <c r="AJ581" s="1"/>
  <c r="AJ582" s="1"/>
  <c r="AJ583" s="1"/>
  <c r="AJ584" s="1"/>
  <c r="AJ585" s="1"/>
  <c r="AJ586" s="1"/>
  <c r="AJ587" s="1"/>
  <c r="AJ588" s="1"/>
  <c r="AJ589" s="1"/>
  <c r="AJ590" s="1"/>
  <c r="AJ591" s="1"/>
  <c r="AJ592" s="1"/>
  <c r="AJ593" s="1"/>
  <c r="AJ594" s="1"/>
  <c r="AJ595" s="1"/>
  <c r="AJ596" s="1"/>
  <c r="AJ597" s="1"/>
  <c r="AJ598" s="1"/>
  <c r="AJ599" s="1"/>
  <c r="AJ600" s="1"/>
  <c r="AJ601" s="1"/>
  <c r="AJ602" s="1"/>
  <c r="AJ603" s="1"/>
  <c r="AJ604" s="1"/>
  <c r="AJ605" s="1"/>
  <c r="AJ606" s="1"/>
  <c r="AJ607" s="1"/>
  <c r="AJ608" s="1"/>
  <c r="AJ609" s="1"/>
  <c r="AJ610" s="1"/>
  <c r="AJ611" s="1"/>
  <c r="AJ612" s="1"/>
  <c r="AJ613" s="1"/>
  <c r="AJ614" s="1"/>
  <c r="AJ615" s="1"/>
  <c r="AJ616" s="1"/>
  <c r="AJ617" s="1"/>
  <c r="AJ618" s="1"/>
  <c r="AJ619" s="1"/>
  <c r="AJ620" s="1"/>
  <c r="AJ621" s="1"/>
  <c r="AJ622" s="1"/>
  <c r="AJ623" s="1"/>
  <c r="AJ624" s="1"/>
  <c r="AJ625" s="1"/>
  <c r="AJ626" s="1"/>
  <c r="AJ627" s="1"/>
  <c r="AJ628" s="1"/>
  <c r="AJ629" s="1"/>
  <c r="AJ630" s="1"/>
  <c r="AJ631" s="1"/>
  <c r="AJ632" s="1"/>
  <c r="AJ633" s="1"/>
  <c r="AJ634" s="1"/>
  <c r="AJ635" s="1"/>
  <c r="AJ636" s="1"/>
  <c r="AJ637" s="1"/>
  <c r="AJ638" s="1"/>
  <c r="AJ639" s="1"/>
  <c r="AJ640" s="1"/>
  <c r="AJ641" s="1"/>
  <c r="AJ642" s="1"/>
  <c r="AJ643" s="1"/>
  <c r="AJ644" s="1"/>
  <c r="AJ645" s="1"/>
  <c r="AJ646" s="1"/>
  <c r="AJ647" s="1"/>
  <c r="AJ648" s="1"/>
  <c r="AJ649" s="1"/>
  <c r="AJ650" s="1"/>
  <c r="AJ651" s="1"/>
  <c r="AJ652" s="1"/>
  <c r="AJ653" s="1"/>
  <c r="AJ654" s="1"/>
  <c r="AJ655" s="1"/>
  <c r="AJ656" s="1"/>
  <c r="AJ657" s="1"/>
  <c r="AJ658" s="1"/>
  <c r="AJ659" s="1"/>
  <c r="AJ660" s="1"/>
  <c r="AJ661" s="1"/>
  <c r="AJ662" s="1"/>
  <c r="AJ663" s="1"/>
  <c r="AJ664" s="1"/>
  <c r="AJ665" s="1"/>
  <c r="AJ666" s="1"/>
  <c r="AJ667" s="1"/>
  <c r="AJ668" s="1"/>
  <c r="AJ669" s="1"/>
  <c r="AJ670" s="1"/>
  <c r="AJ671" s="1"/>
  <c r="AJ672" s="1"/>
  <c r="AJ673" s="1"/>
  <c r="AJ674" s="1"/>
  <c r="AJ675" s="1"/>
  <c r="AJ676" s="1"/>
  <c r="AJ677" s="1"/>
  <c r="AJ678" s="1"/>
  <c r="AJ679" s="1"/>
  <c r="AJ680" s="1"/>
  <c r="AJ681" s="1"/>
  <c r="AJ682" s="1"/>
  <c r="AJ683" s="1"/>
  <c r="AJ684" s="1"/>
  <c r="AJ685" s="1"/>
  <c r="AJ686" s="1"/>
  <c r="AJ687" s="1"/>
  <c r="AJ688" s="1"/>
  <c r="AJ689" s="1"/>
  <c r="AJ690" s="1"/>
  <c r="AJ691" s="1"/>
  <c r="AJ692" s="1"/>
  <c r="AJ693" s="1"/>
  <c r="AJ694" s="1"/>
  <c r="AJ695" s="1"/>
  <c r="AJ696" s="1"/>
  <c r="AJ697" s="1"/>
  <c r="AJ698" s="1"/>
  <c r="AJ699" s="1"/>
  <c r="AJ700" s="1"/>
  <c r="AJ701" s="1"/>
  <c r="AJ702" s="1"/>
  <c r="AJ703" s="1"/>
  <c r="AJ704" s="1"/>
  <c r="AJ705" s="1"/>
  <c r="AJ706" s="1"/>
  <c r="AJ707" s="1"/>
  <c r="AJ708" s="1"/>
  <c r="AJ709" s="1"/>
  <c r="AJ710" s="1"/>
  <c r="AJ711" s="1"/>
  <c r="AJ712" s="1"/>
  <c r="AJ713" s="1"/>
  <c r="AJ714" s="1"/>
  <c r="AJ715" s="1"/>
  <c r="AJ716" s="1"/>
  <c r="AJ717" s="1"/>
  <c r="AJ718" s="1"/>
  <c r="AJ719" s="1"/>
  <c r="AJ720" s="1"/>
  <c r="AJ721" s="1"/>
  <c r="AJ722" s="1"/>
  <c r="AJ723" s="1"/>
  <c r="AJ724" s="1"/>
  <c r="AJ725" s="1"/>
  <c r="AJ726" s="1"/>
  <c r="AJ727" s="1"/>
  <c r="AJ728" s="1"/>
  <c r="AJ729" s="1"/>
  <c r="AJ730" s="1"/>
  <c r="AJ731" s="1"/>
  <c r="AJ732" s="1"/>
  <c r="AJ733" s="1"/>
  <c r="AJ734" s="1"/>
  <c r="AJ735" s="1"/>
  <c r="AJ736" s="1"/>
  <c r="AJ737" s="1"/>
  <c r="AJ738" s="1"/>
  <c r="AJ739" s="1"/>
  <c r="AJ740" s="1"/>
  <c r="AJ741" s="1"/>
  <c r="AJ742" s="1"/>
  <c r="AJ743" s="1"/>
  <c r="AJ744" s="1"/>
  <c r="AJ745" s="1"/>
  <c r="AJ746" s="1"/>
  <c r="AJ747" s="1"/>
  <c r="AJ748" s="1"/>
  <c r="AJ749" s="1"/>
  <c r="AJ750" s="1"/>
  <c r="AJ751" s="1"/>
  <c r="AJ752" s="1"/>
  <c r="AJ753" s="1"/>
  <c r="A72" i="1"/>
  <c r="AT10" i="4"/>
  <c r="AT11" l="1"/>
  <c r="AT12" s="1"/>
  <c r="AT13" s="1"/>
  <c r="AT14" s="1"/>
  <c r="AT15" s="1"/>
  <c r="AT16" s="1"/>
  <c r="AT17" s="1"/>
  <c r="AT18" s="1"/>
  <c r="AT19" s="1"/>
  <c r="AT20" s="1"/>
  <c r="AT21" s="1"/>
  <c r="AT22" s="1"/>
  <c r="AT23" s="1"/>
  <c r="AT24" s="1"/>
  <c r="AT25" s="1"/>
  <c r="AT26" s="1"/>
  <c r="AT27" s="1"/>
  <c r="AT28" s="1"/>
  <c r="AT29" s="1"/>
  <c r="AT30" s="1"/>
  <c r="AT31" s="1"/>
  <c r="AT32" s="1"/>
  <c r="AT33" s="1"/>
  <c r="AT34" s="1"/>
  <c r="AT35" s="1"/>
  <c r="AT36" s="1"/>
  <c r="AT37" s="1"/>
  <c r="AT38" s="1"/>
  <c r="AT39" s="1"/>
  <c r="AT40" s="1"/>
  <c r="AT41" s="1"/>
  <c r="AT42" s="1"/>
  <c r="AT43" s="1"/>
  <c r="AT44" s="1"/>
  <c r="AT45" s="1"/>
  <c r="AT46" s="1"/>
  <c r="AT47" s="1"/>
  <c r="AT48" s="1"/>
  <c r="AT49" s="1"/>
  <c r="AT50" s="1"/>
  <c r="AT51" s="1"/>
  <c r="AT52" s="1"/>
  <c r="AT53" s="1"/>
  <c r="AT54" s="1"/>
  <c r="AT55" s="1"/>
  <c r="AT56" s="1"/>
  <c r="AT57" s="1"/>
  <c r="AT58" s="1"/>
  <c r="AT59" s="1"/>
  <c r="AT60" s="1"/>
  <c r="AT61" s="1"/>
  <c r="AT62" s="1"/>
  <c r="AT63" s="1"/>
  <c r="AT64" s="1"/>
  <c r="AT65" s="1"/>
  <c r="AT66" s="1"/>
  <c r="AT67" s="1"/>
  <c r="AT68" s="1"/>
  <c r="AT69" s="1"/>
  <c r="AT70" s="1"/>
  <c r="AT71" s="1"/>
  <c r="AT72" s="1"/>
  <c r="AT73" s="1"/>
  <c r="AT74" s="1"/>
  <c r="AT75" s="1"/>
  <c r="AT76" s="1"/>
  <c r="AT77" s="1"/>
  <c r="AT78" s="1"/>
  <c r="AT79" s="1"/>
  <c r="AT80" s="1"/>
  <c r="AT81" s="1"/>
  <c r="AT82" s="1"/>
  <c r="AT83" s="1"/>
  <c r="AT84" s="1"/>
  <c r="AT85" s="1"/>
  <c r="AT86" s="1"/>
  <c r="AT87" s="1"/>
  <c r="AT88" s="1"/>
  <c r="AT89" s="1"/>
  <c r="AT90" s="1"/>
  <c r="AT91" s="1"/>
  <c r="AT92" s="1"/>
  <c r="AT93" s="1"/>
  <c r="AT94" s="1"/>
  <c r="AT95" s="1"/>
  <c r="AT96" s="1"/>
  <c r="AT97" s="1"/>
  <c r="AT98" s="1"/>
  <c r="AT99" s="1"/>
  <c r="AT100" s="1"/>
  <c r="AT101" s="1"/>
  <c r="AT102" s="1"/>
  <c r="AT103" s="1"/>
  <c r="AT104" s="1"/>
  <c r="AT105" s="1"/>
  <c r="AT106" s="1"/>
  <c r="AT107" s="1"/>
  <c r="AT108" s="1"/>
  <c r="AT109" s="1"/>
  <c r="AT110" s="1"/>
  <c r="AT111" s="1"/>
  <c r="AT112" s="1"/>
  <c r="AT113" s="1"/>
  <c r="AT114" s="1"/>
  <c r="AT115" s="1"/>
  <c r="AT116" s="1"/>
  <c r="AT117" s="1"/>
  <c r="AT118" s="1"/>
  <c r="AT119" s="1"/>
  <c r="AT120" s="1"/>
  <c r="AT121" s="1"/>
  <c r="AT122" s="1"/>
  <c r="AT123" s="1"/>
  <c r="AT124" s="1"/>
  <c r="AT125" s="1"/>
  <c r="AT126" s="1"/>
  <c r="AT127" s="1"/>
  <c r="AT128" s="1"/>
  <c r="AT129" s="1"/>
  <c r="AT130" s="1"/>
  <c r="AT131" s="1"/>
  <c r="AT132" s="1"/>
  <c r="AT133" s="1"/>
  <c r="AT134" s="1"/>
  <c r="AT135" s="1"/>
  <c r="AT136" s="1"/>
  <c r="AT137" s="1"/>
  <c r="AT138" s="1"/>
  <c r="AT139" s="1"/>
  <c r="AT140" s="1"/>
  <c r="AT141" s="1"/>
  <c r="AT142" s="1"/>
  <c r="AT143" s="1"/>
  <c r="AT144" s="1"/>
  <c r="AT145" s="1"/>
  <c r="AT146" s="1"/>
  <c r="AT147" s="1"/>
  <c r="AT148" s="1"/>
  <c r="AT149" s="1"/>
  <c r="AT150" s="1"/>
  <c r="AT151" s="1"/>
  <c r="AT152" s="1"/>
  <c r="AT153" s="1"/>
  <c r="AT154" s="1"/>
  <c r="AT155" s="1"/>
  <c r="AT156" s="1"/>
  <c r="AT157" s="1"/>
  <c r="AT158" s="1"/>
  <c r="AT159" s="1"/>
  <c r="AT160" s="1"/>
  <c r="AT161" s="1"/>
  <c r="AT162" s="1"/>
  <c r="AT163" s="1"/>
  <c r="AT164" s="1"/>
  <c r="AT165" s="1"/>
  <c r="AT166" s="1"/>
  <c r="AT167" s="1"/>
  <c r="AT168" s="1"/>
  <c r="AT169" s="1"/>
  <c r="AT170" s="1"/>
  <c r="AT171" s="1"/>
  <c r="AT172" s="1"/>
  <c r="AT173" s="1"/>
  <c r="AT174" s="1"/>
  <c r="AT175" s="1"/>
  <c r="AT176" s="1"/>
  <c r="AT177" s="1"/>
  <c r="AT178" s="1"/>
  <c r="AT179" s="1"/>
  <c r="AT180" s="1"/>
  <c r="AT181" s="1"/>
  <c r="AT182" s="1"/>
  <c r="AT183" s="1"/>
  <c r="AT184" s="1"/>
  <c r="AT185" s="1"/>
  <c r="AT186" s="1"/>
  <c r="AT187" s="1"/>
  <c r="AT188" s="1"/>
  <c r="AT189" s="1"/>
  <c r="AT190" s="1"/>
  <c r="AT191" s="1"/>
  <c r="AT192" s="1"/>
  <c r="AT193" s="1"/>
  <c r="AT194" s="1"/>
  <c r="AT195" s="1"/>
  <c r="AT196" s="1"/>
  <c r="AT197" s="1"/>
  <c r="AT198" s="1"/>
  <c r="AT199" s="1"/>
  <c r="AT200" s="1"/>
  <c r="AT201" s="1"/>
  <c r="AT202" s="1"/>
  <c r="AT203" s="1"/>
  <c r="AT204" s="1"/>
  <c r="AT205" s="1"/>
  <c r="AT206" s="1"/>
  <c r="AT207" s="1"/>
  <c r="AT208" s="1"/>
  <c r="AT209" s="1"/>
  <c r="AT210" s="1"/>
  <c r="AT211" s="1"/>
  <c r="AT212" s="1"/>
  <c r="AT213" s="1"/>
  <c r="AT214" s="1"/>
  <c r="AT215" s="1"/>
  <c r="AT216" s="1"/>
  <c r="AT217" s="1"/>
  <c r="AT218" s="1"/>
  <c r="AT219" s="1"/>
  <c r="AT220" s="1"/>
  <c r="AT221" s="1"/>
  <c r="AT222" s="1"/>
  <c r="AT223" s="1"/>
  <c r="AT224" s="1"/>
  <c r="AT225" s="1"/>
  <c r="AT226" s="1"/>
  <c r="AT227" s="1"/>
  <c r="AT228" s="1"/>
  <c r="AT229" s="1"/>
  <c r="AT230" s="1"/>
  <c r="AT231" s="1"/>
  <c r="AT232" s="1"/>
  <c r="AT233" s="1"/>
  <c r="AT234" s="1"/>
  <c r="AT235" s="1"/>
  <c r="AT236" s="1"/>
  <c r="AT237" s="1"/>
  <c r="AT238" s="1"/>
  <c r="AT239" s="1"/>
  <c r="AT240" s="1"/>
  <c r="AT241" s="1"/>
  <c r="AT242" s="1"/>
  <c r="AT243" s="1"/>
  <c r="AT244" s="1"/>
  <c r="AT245" s="1"/>
  <c r="AT246" s="1"/>
  <c r="AT247" s="1"/>
  <c r="AT248" s="1"/>
  <c r="AT249" s="1"/>
  <c r="AT250" s="1"/>
  <c r="AT251" s="1"/>
  <c r="AT252" s="1"/>
  <c r="AT253" s="1"/>
  <c r="AT254" s="1"/>
  <c r="AT255" s="1"/>
  <c r="AT256" s="1"/>
  <c r="AT257" s="1"/>
  <c r="AT258" s="1"/>
  <c r="AT259" s="1"/>
  <c r="AT260" s="1"/>
  <c r="AT261" s="1"/>
  <c r="AT262" s="1"/>
  <c r="AT263" s="1"/>
  <c r="AT264" s="1"/>
  <c r="AT265" s="1"/>
  <c r="AT266" s="1"/>
  <c r="AT267" s="1"/>
  <c r="AT268" s="1"/>
  <c r="AT269" s="1"/>
  <c r="AT270" s="1"/>
  <c r="AT271" s="1"/>
  <c r="AT272" s="1"/>
  <c r="AT273" s="1"/>
  <c r="AT274" s="1"/>
  <c r="AT275" s="1"/>
  <c r="AT276" s="1"/>
  <c r="AT277" s="1"/>
  <c r="AT278" s="1"/>
  <c r="AT279" s="1"/>
  <c r="AT280" s="1"/>
  <c r="AT281" s="1"/>
  <c r="AT282" s="1"/>
  <c r="AT283" s="1"/>
  <c r="AT284" s="1"/>
  <c r="AT285" s="1"/>
  <c r="AT286" s="1"/>
  <c r="AT287" s="1"/>
  <c r="AT288" s="1"/>
  <c r="AT289" s="1"/>
  <c r="AT290" s="1"/>
  <c r="AT291" s="1"/>
  <c r="AT292" s="1"/>
  <c r="AT293" s="1"/>
  <c r="AT294" s="1"/>
  <c r="AT295" s="1"/>
  <c r="AT296" s="1"/>
  <c r="AT297" s="1"/>
  <c r="AT298" s="1"/>
  <c r="AT299" s="1"/>
  <c r="AT300" s="1"/>
  <c r="AT301" s="1"/>
  <c r="AT302" s="1"/>
  <c r="AT303" s="1"/>
  <c r="AT304" s="1"/>
  <c r="AT305" s="1"/>
  <c r="AT306" s="1"/>
  <c r="AT307" s="1"/>
  <c r="AT308" s="1"/>
  <c r="AT309" s="1"/>
  <c r="AT310" s="1"/>
  <c r="AT311" s="1"/>
  <c r="AT312" s="1"/>
  <c r="AT313" s="1"/>
  <c r="AT314" s="1"/>
  <c r="AT315" s="1"/>
  <c r="AT316" s="1"/>
  <c r="AT317" s="1"/>
  <c r="AT318" s="1"/>
  <c r="AT319" s="1"/>
  <c r="AT320" s="1"/>
  <c r="AT321" s="1"/>
  <c r="AT322" s="1"/>
  <c r="AT323" s="1"/>
  <c r="AT324" s="1"/>
  <c r="AT325" s="1"/>
  <c r="AT326" s="1"/>
  <c r="AT327" s="1"/>
  <c r="AT328" s="1"/>
  <c r="AT329" s="1"/>
  <c r="AT330" s="1"/>
  <c r="AT331" s="1"/>
  <c r="AT332" s="1"/>
  <c r="AT333" s="1"/>
  <c r="AT334" s="1"/>
  <c r="AT335" s="1"/>
  <c r="AT336" s="1"/>
  <c r="AT337" s="1"/>
  <c r="AT338" s="1"/>
  <c r="AT339" s="1"/>
  <c r="AT340" s="1"/>
  <c r="AT341" s="1"/>
  <c r="AT342" s="1"/>
  <c r="AT343" s="1"/>
  <c r="AT344" s="1"/>
  <c r="AT345" s="1"/>
  <c r="AT346" s="1"/>
  <c r="AT347" s="1"/>
  <c r="AT348" s="1"/>
  <c r="AT349" s="1"/>
  <c r="AT350" s="1"/>
  <c r="AT351" s="1"/>
  <c r="AT352" s="1"/>
  <c r="AT353" s="1"/>
  <c r="AT354" s="1"/>
  <c r="AT355" s="1"/>
  <c r="AT356" s="1"/>
  <c r="AT357" s="1"/>
  <c r="AT358" s="1"/>
  <c r="AT359" s="1"/>
  <c r="AT360" s="1"/>
  <c r="AT361" s="1"/>
  <c r="AT362" s="1"/>
  <c r="AT363" s="1"/>
  <c r="AT364" s="1"/>
  <c r="AT365" s="1"/>
  <c r="AT366" s="1"/>
  <c r="AT367" s="1"/>
  <c r="AT368" s="1"/>
  <c r="AT369" s="1"/>
  <c r="AT370" s="1"/>
  <c r="AT371" s="1"/>
  <c r="AT372" s="1"/>
  <c r="AT373" s="1"/>
  <c r="AT374" s="1"/>
  <c r="AT375" s="1"/>
  <c r="AT376" s="1"/>
  <c r="AT377" s="1"/>
  <c r="AT378" s="1"/>
  <c r="AT379" s="1"/>
  <c r="AT380" s="1"/>
  <c r="AT381" s="1"/>
  <c r="AT382" s="1"/>
  <c r="AT383" s="1"/>
  <c r="AT384" s="1"/>
  <c r="AT385" s="1"/>
  <c r="AT386" s="1"/>
  <c r="AT387" s="1"/>
  <c r="AT388" s="1"/>
  <c r="AT389" s="1"/>
  <c r="AT390" s="1"/>
  <c r="AT391" s="1"/>
  <c r="AT392" s="1"/>
  <c r="AT393" s="1"/>
  <c r="AT394" s="1"/>
  <c r="AT395" s="1"/>
  <c r="AT396" s="1"/>
  <c r="AT397" s="1"/>
  <c r="AT398" s="1"/>
  <c r="AT399" s="1"/>
  <c r="AT400" s="1"/>
  <c r="AT401" s="1"/>
  <c r="AT402" s="1"/>
  <c r="AT403" s="1"/>
  <c r="AT404" s="1"/>
  <c r="AT405" s="1"/>
  <c r="AT406" s="1"/>
  <c r="AT407" s="1"/>
  <c r="AT408" s="1"/>
  <c r="AT409" s="1"/>
  <c r="AT410" s="1"/>
  <c r="AT411" s="1"/>
  <c r="AT412" s="1"/>
  <c r="AT413" s="1"/>
  <c r="AT414" s="1"/>
  <c r="AT415" s="1"/>
  <c r="AT416" s="1"/>
  <c r="AT417" s="1"/>
  <c r="AT418" s="1"/>
  <c r="AT419" s="1"/>
  <c r="AT420" s="1"/>
  <c r="AT421" s="1"/>
  <c r="AT422" s="1"/>
  <c r="AT423" s="1"/>
  <c r="AT424" s="1"/>
  <c r="AT425" s="1"/>
  <c r="AT426" s="1"/>
  <c r="AT427" s="1"/>
  <c r="AT428" s="1"/>
  <c r="AT429" s="1"/>
  <c r="AT430" s="1"/>
  <c r="AT431" s="1"/>
  <c r="AT432" s="1"/>
  <c r="AT433" s="1"/>
  <c r="AT434" s="1"/>
  <c r="AT435" s="1"/>
  <c r="AT436" s="1"/>
  <c r="AT437" s="1"/>
  <c r="AT438" s="1"/>
  <c r="AT439" s="1"/>
  <c r="AT440" s="1"/>
  <c r="AT441" s="1"/>
  <c r="AT442" s="1"/>
  <c r="AT443" s="1"/>
  <c r="AT444" s="1"/>
  <c r="AT445" s="1"/>
  <c r="AT446" s="1"/>
  <c r="AT447" s="1"/>
  <c r="AT448" s="1"/>
  <c r="AT449" s="1"/>
  <c r="AT450" s="1"/>
  <c r="AT451" s="1"/>
  <c r="AT452" s="1"/>
  <c r="AT453" s="1"/>
  <c r="AT454" s="1"/>
  <c r="AT455" s="1"/>
  <c r="AT456" s="1"/>
  <c r="AT457" s="1"/>
  <c r="AT458" s="1"/>
  <c r="AT459" s="1"/>
  <c r="AT460" s="1"/>
  <c r="AT461" s="1"/>
  <c r="AT462" s="1"/>
  <c r="AT463" s="1"/>
  <c r="AT464" s="1"/>
  <c r="AT465" s="1"/>
  <c r="AT466" s="1"/>
  <c r="AT467" s="1"/>
  <c r="AT468" s="1"/>
  <c r="AT469" s="1"/>
  <c r="AT470" s="1"/>
  <c r="AT471" s="1"/>
  <c r="AT472" s="1"/>
  <c r="AT473" s="1"/>
  <c r="AT474" s="1"/>
  <c r="AT475" s="1"/>
  <c r="AT476" s="1"/>
  <c r="AT477" s="1"/>
  <c r="AT478" s="1"/>
  <c r="AT479" s="1"/>
  <c r="AT480" s="1"/>
  <c r="AT481" s="1"/>
  <c r="AT482" s="1"/>
  <c r="AT483" s="1"/>
  <c r="AT484" s="1"/>
  <c r="AT485" s="1"/>
  <c r="AT486" s="1"/>
  <c r="AT487" s="1"/>
  <c r="AT488" s="1"/>
  <c r="AT489" s="1"/>
  <c r="AT490" s="1"/>
  <c r="AT491" s="1"/>
  <c r="AT492" s="1"/>
  <c r="AT493" s="1"/>
  <c r="AT494" s="1"/>
  <c r="AT495" s="1"/>
  <c r="AT496" s="1"/>
  <c r="AT497" s="1"/>
  <c r="AT498" s="1"/>
  <c r="AT499" s="1"/>
  <c r="AT500" s="1"/>
  <c r="AT501" s="1"/>
  <c r="AT502" s="1"/>
  <c r="AT503" s="1"/>
  <c r="AT504" s="1"/>
  <c r="AT505" s="1"/>
  <c r="AT506" s="1"/>
  <c r="AT507" s="1"/>
  <c r="AT508" s="1"/>
  <c r="AT509" s="1"/>
  <c r="AT510" s="1"/>
  <c r="AT511" s="1"/>
  <c r="AT512" s="1"/>
  <c r="AT513" s="1"/>
  <c r="AT514" s="1"/>
  <c r="AT515" s="1"/>
  <c r="AT516" s="1"/>
  <c r="AT517" s="1"/>
  <c r="AT518" s="1"/>
  <c r="AT519" s="1"/>
  <c r="AT520" s="1"/>
  <c r="AT521" s="1"/>
  <c r="AT522" s="1"/>
  <c r="AT523" s="1"/>
  <c r="AT524" s="1"/>
  <c r="AT525" s="1"/>
  <c r="AT526" s="1"/>
  <c r="AT527" s="1"/>
  <c r="AT528" s="1"/>
  <c r="AT529" s="1"/>
  <c r="AT530" s="1"/>
  <c r="AT531" s="1"/>
  <c r="AT532" s="1"/>
  <c r="AT533" s="1"/>
  <c r="AT534" s="1"/>
  <c r="AT535" s="1"/>
  <c r="AT536" s="1"/>
  <c r="AT537" s="1"/>
  <c r="AT538" s="1"/>
  <c r="AT539" s="1"/>
  <c r="AT540" s="1"/>
  <c r="AT541" s="1"/>
  <c r="AT542" s="1"/>
  <c r="AT543" s="1"/>
  <c r="AT544" s="1"/>
  <c r="AT545" s="1"/>
  <c r="AT546" s="1"/>
  <c r="AT547" s="1"/>
  <c r="AT548" s="1"/>
  <c r="AT549" s="1"/>
  <c r="AT550" s="1"/>
  <c r="AT551" s="1"/>
  <c r="AT552" s="1"/>
  <c r="AT553" s="1"/>
  <c r="AT554" s="1"/>
  <c r="AT555" s="1"/>
  <c r="AT556" s="1"/>
  <c r="AT557" s="1"/>
  <c r="AT558" s="1"/>
  <c r="AT559" s="1"/>
  <c r="AT560" s="1"/>
  <c r="AT561" s="1"/>
  <c r="AT562" s="1"/>
  <c r="AT563" s="1"/>
  <c r="AT564" s="1"/>
  <c r="AT565" s="1"/>
  <c r="AT566" s="1"/>
  <c r="AT567" s="1"/>
  <c r="AT568" s="1"/>
  <c r="AT569" s="1"/>
  <c r="AT570" s="1"/>
  <c r="AT571" s="1"/>
  <c r="AT572" s="1"/>
  <c r="AT573" s="1"/>
  <c r="AT574" s="1"/>
  <c r="AT575" s="1"/>
  <c r="AT576" s="1"/>
  <c r="AT577" s="1"/>
  <c r="AT578" s="1"/>
  <c r="AT579" s="1"/>
  <c r="AT580" s="1"/>
  <c r="AT581" s="1"/>
  <c r="AT582" s="1"/>
  <c r="AT583" s="1"/>
  <c r="AT584" s="1"/>
  <c r="AT585" s="1"/>
  <c r="AT586" s="1"/>
  <c r="AT587" s="1"/>
  <c r="AT588" s="1"/>
  <c r="AT589" s="1"/>
  <c r="AT590" s="1"/>
  <c r="AT591" s="1"/>
  <c r="AT592" s="1"/>
  <c r="AT593" s="1"/>
  <c r="AT594" s="1"/>
  <c r="AT595" s="1"/>
  <c r="AT596" s="1"/>
  <c r="AT597" s="1"/>
  <c r="AT598" s="1"/>
  <c r="AT599" s="1"/>
  <c r="AT600" s="1"/>
  <c r="AT601" s="1"/>
  <c r="AT602" s="1"/>
  <c r="AT603" s="1"/>
  <c r="AT604" s="1"/>
  <c r="AT605" s="1"/>
  <c r="AT606" s="1"/>
  <c r="AT607" s="1"/>
  <c r="AT608" s="1"/>
  <c r="AT609" s="1"/>
  <c r="AT610" s="1"/>
  <c r="AT611" s="1"/>
  <c r="AT612" s="1"/>
  <c r="AT613" s="1"/>
  <c r="AT614" s="1"/>
  <c r="AT615" s="1"/>
  <c r="AT616" s="1"/>
  <c r="AT617" s="1"/>
  <c r="AT618" s="1"/>
  <c r="AT619" s="1"/>
  <c r="AT620" s="1"/>
  <c r="AT621" s="1"/>
  <c r="AT622" s="1"/>
  <c r="AT623" s="1"/>
  <c r="AT624" s="1"/>
  <c r="AT625" s="1"/>
  <c r="AT626" s="1"/>
  <c r="AT627" s="1"/>
  <c r="AT628" s="1"/>
  <c r="AT629" s="1"/>
  <c r="AT630" s="1"/>
  <c r="AT631" s="1"/>
  <c r="AT632" s="1"/>
  <c r="AT633" s="1"/>
  <c r="AT634" s="1"/>
  <c r="AT635" s="1"/>
  <c r="AT636" s="1"/>
  <c r="AT637" s="1"/>
  <c r="AT638" s="1"/>
  <c r="AT639" s="1"/>
  <c r="AT640" s="1"/>
  <c r="AT641" s="1"/>
  <c r="AT642" s="1"/>
  <c r="AT643" s="1"/>
  <c r="AT644" s="1"/>
  <c r="AT645" s="1"/>
  <c r="AT646" s="1"/>
  <c r="AT647" s="1"/>
  <c r="AT648" s="1"/>
  <c r="AT649" s="1"/>
  <c r="AT650" s="1"/>
  <c r="AT651" s="1"/>
  <c r="AT652" s="1"/>
  <c r="AT653" s="1"/>
  <c r="AT654" s="1"/>
  <c r="AT655" s="1"/>
  <c r="AT656" s="1"/>
  <c r="AT657" s="1"/>
  <c r="AT658" s="1"/>
  <c r="AT659" s="1"/>
  <c r="AT660" s="1"/>
  <c r="AT661" s="1"/>
  <c r="AT662" s="1"/>
  <c r="AT663" s="1"/>
  <c r="AT664" s="1"/>
  <c r="AT665" s="1"/>
  <c r="AT666" s="1"/>
  <c r="AT667" s="1"/>
  <c r="AT668" s="1"/>
  <c r="AT669" s="1"/>
  <c r="AT670" s="1"/>
  <c r="AT671" s="1"/>
  <c r="AT672" s="1"/>
  <c r="AT673" s="1"/>
  <c r="AT674" s="1"/>
  <c r="AT675" s="1"/>
  <c r="AT676" s="1"/>
  <c r="AT677" s="1"/>
  <c r="AT678" s="1"/>
  <c r="AT679" s="1"/>
  <c r="AT680" s="1"/>
  <c r="AT681" s="1"/>
  <c r="AT682" s="1"/>
  <c r="AT683" s="1"/>
  <c r="AT684" s="1"/>
  <c r="AT685" s="1"/>
  <c r="AT686" s="1"/>
  <c r="AT687" s="1"/>
  <c r="AT688" s="1"/>
  <c r="AT689" s="1"/>
  <c r="AT690" s="1"/>
  <c r="AT691" s="1"/>
  <c r="AT692" s="1"/>
  <c r="AT693" s="1"/>
  <c r="AT694" s="1"/>
  <c r="AT695" s="1"/>
  <c r="AT696" s="1"/>
  <c r="AT697" s="1"/>
  <c r="AT698" s="1"/>
  <c r="AT699" s="1"/>
  <c r="AT700" s="1"/>
  <c r="AT701" s="1"/>
  <c r="AT702" s="1"/>
  <c r="AT703" s="1"/>
  <c r="AT704" s="1"/>
  <c r="AT705" s="1"/>
  <c r="AT706" s="1"/>
  <c r="AT707" s="1"/>
  <c r="AT708" s="1"/>
  <c r="AT709" s="1"/>
  <c r="AT710" s="1"/>
  <c r="AT711" s="1"/>
  <c r="AT712" s="1"/>
  <c r="AT713" s="1"/>
  <c r="AT714" s="1"/>
  <c r="AT715" s="1"/>
  <c r="AT716" s="1"/>
  <c r="AT717" s="1"/>
  <c r="AT718" s="1"/>
  <c r="AT719" s="1"/>
  <c r="AT720" s="1"/>
  <c r="AT721" s="1"/>
  <c r="AT722" s="1"/>
  <c r="AT723" s="1"/>
  <c r="AT724" s="1"/>
  <c r="AT725" s="1"/>
  <c r="AT726" s="1"/>
  <c r="AT727" s="1"/>
  <c r="AT728" s="1"/>
  <c r="AT729" s="1"/>
  <c r="AT730" s="1"/>
  <c r="AT731" s="1"/>
  <c r="AT732" s="1"/>
  <c r="AT733" s="1"/>
  <c r="AT734" s="1"/>
  <c r="AT735" s="1"/>
  <c r="AT736" s="1"/>
  <c r="AT737" s="1"/>
  <c r="AT738" s="1"/>
  <c r="AT739" s="1"/>
  <c r="AT740" s="1"/>
  <c r="AT741" s="1"/>
  <c r="AT742" s="1"/>
  <c r="AT743" s="1"/>
  <c r="AT744" s="1"/>
  <c r="AT745" s="1"/>
  <c r="AT746" s="1"/>
  <c r="AT747" s="1"/>
  <c r="AT748" s="1"/>
  <c r="AT749" s="1"/>
  <c r="AT750" s="1"/>
  <c r="AT751" s="1"/>
  <c r="AT752" s="1"/>
  <c r="AT753" s="1"/>
  <c r="A73" i="1"/>
  <c r="AU10" i="4"/>
  <c r="AU11" l="1"/>
  <c r="AU12" s="1"/>
  <c r="AU13" s="1"/>
  <c r="AU14" s="1"/>
  <c r="AU15" s="1"/>
  <c r="AU16" s="1"/>
  <c r="AU17" s="1"/>
  <c r="AU18" s="1"/>
  <c r="AU19" s="1"/>
  <c r="AU20" s="1"/>
  <c r="AU21" s="1"/>
  <c r="AU22" s="1"/>
  <c r="AU23" s="1"/>
  <c r="AU24" s="1"/>
  <c r="AU25" s="1"/>
  <c r="AU26" s="1"/>
  <c r="AU27" s="1"/>
  <c r="AU28" s="1"/>
  <c r="AU29" s="1"/>
  <c r="AU30" s="1"/>
  <c r="AU31" s="1"/>
  <c r="AU32" s="1"/>
  <c r="AU33" s="1"/>
  <c r="AU34" s="1"/>
  <c r="AU35" s="1"/>
  <c r="AU36" s="1"/>
  <c r="AU37" s="1"/>
  <c r="AU38" s="1"/>
  <c r="AU39" s="1"/>
  <c r="AU40" s="1"/>
  <c r="AU41" s="1"/>
  <c r="AU42" s="1"/>
  <c r="AU43" s="1"/>
  <c r="AU44" s="1"/>
  <c r="AU45" s="1"/>
  <c r="AU46" s="1"/>
  <c r="AU47" s="1"/>
  <c r="AU48" s="1"/>
  <c r="AU49" s="1"/>
  <c r="AU50" s="1"/>
  <c r="AU51" s="1"/>
  <c r="AU52" s="1"/>
  <c r="AU53" s="1"/>
  <c r="AU54" s="1"/>
  <c r="AU55" s="1"/>
  <c r="AU56" s="1"/>
  <c r="AU57" s="1"/>
  <c r="AU58" s="1"/>
  <c r="AU59" s="1"/>
  <c r="AU60" s="1"/>
  <c r="AU61" s="1"/>
  <c r="AU62" s="1"/>
  <c r="AU63" s="1"/>
  <c r="AU64" s="1"/>
  <c r="AU65" s="1"/>
  <c r="AU66" s="1"/>
  <c r="AU67" s="1"/>
  <c r="AU68" s="1"/>
  <c r="AU69" s="1"/>
  <c r="AU70" s="1"/>
  <c r="AU71" s="1"/>
  <c r="AU72" s="1"/>
  <c r="AU73" s="1"/>
  <c r="AU74" s="1"/>
  <c r="AU75" s="1"/>
  <c r="AU76" s="1"/>
  <c r="AU77" s="1"/>
  <c r="AU78" s="1"/>
  <c r="AU79" s="1"/>
  <c r="AU80" s="1"/>
  <c r="AU81" s="1"/>
  <c r="AU82" s="1"/>
  <c r="AU83" s="1"/>
  <c r="AU84" s="1"/>
  <c r="AU85" s="1"/>
  <c r="AU86" s="1"/>
  <c r="AU87" s="1"/>
  <c r="AU88" s="1"/>
  <c r="AU89" s="1"/>
  <c r="AU90" s="1"/>
  <c r="AU91" s="1"/>
  <c r="AU92" s="1"/>
  <c r="AU93" s="1"/>
  <c r="AU94" s="1"/>
  <c r="AU95" s="1"/>
  <c r="AU96" s="1"/>
  <c r="AU97" s="1"/>
  <c r="AU98" s="1"/>
  <c r="AU99" s="1"/>
  <c r="AU100" s="1"/>
  <c r="AU101" s="1"/>
  <c r="AU102" s="1"/>
  <c r="AU103" s="1"/>
  <c r="AU104" s="1"/>
  <c r="AU105" s="1"/>
  <c r="AU106" s="1"/>
  <c r="AU107" s="1"/>
  <c r="AU108" s="1"/>
  <c r="AU109" s="1"/>
  <c r="AU110" s="1"/>
  <c r="AU111" s="1"/>
  <c r="AU112" s="1"/>
  <c r="AU113" s="1"/>
  <c r="AU114" s="1"/>
  <c r="AU115" s="1"/>
  <c r="AU116" s="1"/>
  <c r="AU117" s="1"/>
  <c r="AU118" s="1"/>
  <c r="AU119" s="1"/>
  <c r="AU120" s="1"/>
  <c r="AU121" s="1"/>
  <c r="AU122" s="1"/>
  <c r="AU123" s="1"/>
  <c r="AU124" s="1"/>
  <c r="AU125" s="1"/>
  <c r="AU126" s="1"/>
  <c r="AU127" s="1"/>
  <c r="AU128" s="1"/>
  <c r="AU129" s="1"/>
  <c r="AU130" s="1"/>
  <c r="AU131" s="1"/>
  <c r="AU132" s="1"/>
  <c r="AU133" s="1"/>
  <c r="AU134" s="1"/>
  <c r="AU135" s="1"/>
  <c r="AU136" s="1"/>
  <c r="AU137" s="1"/>
  <c r="AU138" s="1"/>
  <c r="AU139" s="1"/>
  <c r="AU140" s="1"/>
  <c r="AU141" s="1"/>
  <c r="AU142" s="1"/>
  <c r="AU143" s="1"/>
  <c r="AU144" s="1"/>
  <c r="AU145" s="1"/>
  <c r="AU146" s="1"/>
  <c r="AU147" s="1"/>
  <c r="AU148" s="1"/>
  <c r="AU149" s="1"/>
  <c r="AU150" s="1"/>
  <c r="AU151" s="1"/>
  <c r="AU152" s="1"/>
  <c r="AU153" s="1"/>
  <c r="AU154" s="1"/>
  <c r="AU155" s="1"/>
  <c r="AU156" s="1"/>
  <c r="AU157" s="1"/>
  <c r="AU158" s="1"/>
  <c r="AU159" s="1"/>
  <c r="AU160" s="1"/>
  <c r="AU161" s="1"/>
  <c r="AU162" s="1"/>
  <c r="AU163" s="1"/>
  <c r="AU164" s="1"/>
  <c r="AU165" s="1"/>
  <c r="AU166" s="1"/>
  <c r="AU167" s="1"/>
  <c r="AU168" s="1"/>
  <c r="AU169" s="1"/>
  <c r="AU170" s="1"/>
  <c r="AU171" s="1"/>
  <c r="AU172" s="1"/>
  <c r="AU173" s="1"/>
  <c r="AU174" s="1"/>
  <c r="AU175" s="1"/>
  <c r="AU176" s="1"/>
  <c r="AU177" s="1"/>
  <c r="AU178" s="1"/>
  <c r="AU179" s="1"/>
  <c r="AU180" s="1"/>
  <c r="AU181" s="1"/>
  <c r="AU182" s="1"/>
  <c r="AU183" s="1"/>
  <c r="AU184" s="1"/>
  <c r="AU185" s="1"/>
  <c r="AU186" s="1"/>
  <c r="AU187" s="1"/>
  <c r="AU188" s="1"/>
  <c r="AU189" s="1"/>
  <c r="AU190" s="1"/>
  <c r="AU191" s="1"/>
  <c r="AU192" s="1"/>
  <c r="AU193" s="1"/>
  <c r="AU194" s="1"/>
  <c r="AU195" s="1"/>
  <c r="AU196" s="1"/>
  <c r="AU197" s="1"/>
  <c r="AU198" s="1"/>
  <c r="AU199" s="1"/>
  <c r="AU200" s="1"/>
  <c r="AU201" s="1"/>
  <c r="AU202" s="1"/>
  <c r="AU203" s="1"/>
  <c r="AU204" s="1"/>
  <c r="AU205" s="1"/>
  <c r="AU206" s="1"/>
  <c r="AU207" s="1"/>
  <c r="AU208" s="1"/>
  <c r="AU209" s="1"/>
  <c r="AU210" s="1"/>
  <c r="AU211" s="1"/>
  <c r="AU212" s="1"/>
  <c r="AU213" s="1"/>
  <c r="AU214" s="1"/>
  <c r="AU215" s="1"/>
  <c r="AU216" s="1"/>
  <c r="AU217" s="1"/>
  <c r="AU218" s="1"/>
  <c r="AU219" s="1"/>
  <c r="AU220" s="1"/>
  <c r="AU221" s="1"/>
  <c r="AU222" s="1"/>
  <c r="AU223" s="1"/>
  <c r="AU224" s="1"/>
  <c r="AU225" s="1"/>
  <c r="AU226" s="1"/>
  <c r="AU227" s="1"/>
  <c r="AU228" s="1"/>
  <c r="AU229" s="1"/>
  <c r="AU230" s="1"/>
  <c r="AU231" s="1"/>
  <c r="AU232" s="1"/>
  <c r="AU233" s="1"/>
  <c r="AU234" s="1"/>
  <c r="AU235" s="1"/>
  <c r="AU236" s="1"/>
  <c r="AU237" s="1"/>
  <c r="AU238" s="1"/>
  <c r="AU239" s="1"/>
  <c r="AU240" s="1"/>
  <c r="AU241" s="1"/>
  <c r="AU242" s="1"/>
  <c r="AU243" s="1"/>
  <c r="AU244" s="1"/>
  <c r="AU245" s="1"/>
  <c r="AU246" s="1"/>
  <c r="AU247" s="1"/>
  <c r="AU248" s="1"/>
  <c r="AU249" s="1"/>
  <c r="AU250" s="1"/>
  <c r="AU251" s="1"/>
  <c r="AU252" s="1"/>
  <c r="AU253" s="1"/>
  <c r="AU254" s="1"/>
  <c r="AU255" s="1"/>
  <c r="AU256" s="1"/>
  <c r="AU257" s="1"/>
  <c r="AU258" s="1"/>
  <c r="AU259" s="1"/>
  <c r="AU260" s="1"/>
  <c r="AU261" s="1"/>
  <c r="AU262" s="1"/>
  <c r="AU263" s="1"/>
  <c r="AU264" s="1"/>
  <c r="AU265" s="1"/>
  <c r="AU266" s="1"/>
  <c r="AU267" s="1"/>
  <c r="AU268" s="1"/>
  <c r="AU269" s="1"/>
  <c r="AU270" s="1"/>
  <c r="AU271" s="1"/>
  <c r="AU272" s="1"/>
  <c r="AU273" s="1"/>
  <c r="AU274" s="1"/>
  <c r="AU275" s="1"/>
  <c r="AU276" s="1"/>
  <c r="AU277" s="1"/>
  <c r="AU278" s="1"/>
  <c r="AU279" s="1"/>
  <c r="AU280" s="1"/>
  <c r="AU281" s="1"/>
  <c r="AU282" s="1"/>
  <c r="AU283" s="1"/>
  <c r="AU284" s="1"/>
  <c r="AU285" s="1"/>
  <c r="AU286" s="1"/>
  <c r="AU287" s="1"/>
  <c r="AU288" s="1"/>
  <c r="AU289" s="1"/>
  <c r="AU290" s="1"/>
  <c r="AU291" s="1"/>
  <c r="AU292" s="1"/>
  <c r="AU293" s="1"/>
  <c r="AU294" s="1"/>
  <c r="AU295" s="1"/>
  <c r="AU296" s="1"/>
  <c r="AU297" s="1"/>
  <c r="AU298" s="1"/>
  <c r="AU299" s="1"/>
  <c r="AU300" s="1"/>
  <c r="AU301" s="1"/>
  <c r="AU302" s="1"/>
  <c r="AU303" s="1"/>
  <c r="AU304" s="1"/>
  <c r="AU305" s="1"/>
  <c r="AU306" s="1"/>
  <c r="AU307" s="1"/>
  <c r="AU308" s="1"/>
  <c r="AU309" s="1"/>
  <c r="AU310" s="1"/>
  <c r="AU311" s="1"/>
  <c r="AU312" s="1"/>
  <c r="AU313" s="1"/>
  <c r="AU314" s="1"/>
  <c r="AU315" s="1"/>
  <c r="AU316" s="1"/>
  <c r="AU317" s="1"/>
  <c r="AU318" s="1"/>
  <c r="AU319" s="1"/>
  <c r="AU320" s="1"/>
  <c r="AU321" s="1"/>
  <c r="AU322" s="1"/>
  <c r="AU323" s="1"/>
  <c r="AU324" s="1"/>
  <c r="AU325" s="1"/>
  <c r="AU326" s="1"/>
  <c r="AU327" s="1"/>
  <c r="AU328" s="1"/>
  <c r="AU329" s="1"/>
  <c r="AU330" s="1"/>
  <c r="AU331" s="1"/>
  <c r="AU332" s="1"/>
  <c r="AU333" s="1"/>
  <c r="AU334" s="1"/>
  <c r="AU335" s="1"/>
  <c r="AU336" s="1"/>
  <c r="AU337" s="1"/>
  <c r="AU338" s="1"/>
  <c r="AU339" s="1"/>
  <c r="AU340" s="1"/>
  <c r="AU341" s="1"/>
  <c r="AU342" s="1"/>
  <c r="AU343" s="1"/>
  <c r="AU344" s="1"/>
  <c r="AU345" s="1"/>
  <c r="AU346" s="1"/>
  <c r="AU347" s="1"/>
  <c r="AU348" s="1"/>
  <c r="AU349" s="1"/>
  <c r="AU350" s="1"/>
  <c r="AU351" s="1"/>
  <c r="AU352" s="1"/>
  <c r="AU353" s="1"/>
  <c r="AU354" s="1"/>
  <c r="AU355" s="1"/>
  <c r="AU356" s="1"/>
  <c r="AU357" s="1"/>
  <c r="AU358" s="1"/>
  <c r="AU359" s="1"/>
  <c r="AU360" s="1"/>
  <c r="AU361" s="1"/>
  <c r="AU362" s="1"/>
  <c r="AU363" s="1"/>
  <c r="AU364" s="1"/>
  <c r="AU365" s="1"/>
  <c r="AU366" s="1"/>
  <c r="AU367" s="1"/>
  <c r="AU368" s="1"/>
  <c r="AU369" s="1"/>
  <c r="AU370" s="1"/>
  <c r="AU371" s="1"/>
  <c r="AU372" s="1"/>
  <c r="AU373" s="1"/>
  <c r="AU374" s="1"/>
  <c r="AU375" s="1"/>
  <c r="AU376" s="1"/>
  <c r="AU377" s="1"/>
  <c r="AU378" s="1"/>
  <c r="AU379" s="1"/>
  <c r="AU380" s="1"/>
  <c r="AU381" s="1"/>
  <c r="AU382" s="1"/>
  <c r="AU383" s="1"/>
  <c r="AU384" s="1"/>
  <c r="AU385" s="1"/>
  <c r="AU386" s="1"/>
  <c r="AU387" s="1"/>
  <c r="AU388" s="1"/>
  <c r="AU389" s="1"/>
  <c r="AU390" s="1"/>
  <c r="AU391" s="1"/>
  <c r="AU392" s="1"/>
  <c r="AU393" s="1"/>
  <c r="AU394" s="1"/>
  <c r="AU395" s="1"/>
  <c r="AU396" s="1"/>
  <c r="AU397" s="1"/>
  <c r="AU398" s="1"/>
  <c r="AU399" s="1"/>
  <c r="AU400" s="1"/>
  <c r="AU401" s="1"/>
  <c r="AU402" s="1"/>
  <c r="AU403" s="1"/>
  <c r="AU404" s="1"/>
  <c r="AU405" s="1"/>
  <c r="AU406" s="1"/>
  <c r="AU407" s="1"/>
  <c r="AU408" s="1"/>
  <c r="AU409" s="1"/>
  <c r="AU410" s="1"/>
  <c r="AU411" s="1"/>
  <c r="AU412" s="1"/>
  <c r="AU413" s="1"/>
  <c r="AU414" s="1"/>
  <c r="AU415" s="1"/>
  <c r="AU416" s="1"/>
  <c r="AU417" s="1"/>
  <c r="AU418" s="1"/>
  <c r="AU419" s="1"/>
  <c r="AU420" s="1"/>
  <c r="AU421" s="1"/>
  <c r="AU422" s="1"/>
  <c r="AU423" s="1"/>
  <c r="AU424" s="1"/>
  <c r="AU425" s="1"/>
  <c r="AU426" s="1"/>
  <c r="AU427" s="1"/>
  <c r="AU428" s="1"/>
  <c r="AU429" s="1"/>
  <c r="AU430" s="1"/>
  <c r="AU431" s="1"/>
  <c r="AU432" s="1"/>
  <c r="AU433" s="1"/>
  <c r="AU434" s="1"/>
  <c r="AU435" s="1"/>
  <c r="AU436" s="1"/>
  <c r="AU437" s="1"/>
  <c r="AU438" s="1"/>
  <c r="AU439" s="1"/>
  <c r="AU440" s="1"/>
  <c r="AU441" s="1"/>
  <c r="AU442" s="1"/>
  <c r="AU443" s="1"/>
  <c r="AU444" s="1"/>
  <c r="AU445" s="1"/>
  <c r="AU446" s="1"/>
  <c r="AU447" s="1"/>
  <c r="AU448" s="1"/>
  <c r="AU449" s="1"/>
  <c r="AU450" s="1"/>
  <c r="AU451" s="1"/>
  <c r="AU452" s="1"/>
  <c r="AU453" s="1"/>
  <c r="AU454" s="1"/>
  <c r="AU455" s="1"/>
  <c r="AU456" s="1"/>
  <c r="AU457" s="1"/>
  <c r="AU458" s="1"/>
  <c r="AU459" s="1"/>
  <c r="AU460" s="1"/>
  <c r="AU461" s="1"/>
  <c r="AU462" s="1"/>
  <c r="AU463" s="1"/>
  <c r="AU464" s="1"/>
  <c r="AU465" s="1"/>
  <c r="AU466" s="1"/>
  <c r="AU467" s="1"/>
  <c r="AU468" s="1"/>
  <c r="AU469" s="1"/>
  <c r="AU470" s="1"/>
  <c r="AU471" s="1"/>
  <c r="AU472" s="1"/>
  <c r="AU473" s="1"/>
  <c r="AU474" s="1"/>
  <c r="AU475" s="1"/>
  <c r="AU476" s="1"/>
  <c r="AU477" s="1"/>
  <c r="AU478" s="1"/>
  <c r="AU479" s="1"/>
  <c r="AU480" s="1"/>
  <c r="AU481" s="1"/>
  <c r="AU482" s="1"/>
  <c r="AU483" s="1"/>
  <c r="AU484" s="1"/>
  <c r="AU485" s="1"/>
  <c r="AU486" s="1"/>
  <c r="AU487" s="1"/>
  <c r="AU488" s="1"/>
  <c r="AU489" s="1"/>
  <c r="AU490" s="1"/>
  <c r="AU491" s="1"/>
  <c r="AU492" s="1"/>
  <c r="AU493" s="1"/>
  <c r="AU494" s="1"/>
  <c r="AU495" s="1"/>
  <c r="AU496" s="1"/>
  <c r="AU497" s="1"/>
  <c r="AU498" s="1"/>
  <c r="AU499" s="1"/>
  <c r="AU500" s="1"/>
  <c r="AU501" s="1"/>
  <c r="AU502" s="1"/>
  <c r="AU503" s="1"/>
  <c r="AU504" s="1"/>
  <c r="AU505" s="1"/>
  <c r="AU506" s="1"/>
  <c r="AU507" s="1"/>
  <c r="AU508" s="1"/>
  <c r="AU509" s="1"/>
  <c r="AU510" s="1"/>
  <c r="AU511" s="1"/>
  <c r="AU512" s="1"/>
  <c r="AU513" s="1"/>
  <c r="AU514" s="1"/>
  <c r="AU515" s="1"/>
  <c r="AU516" s="1"/>
  <c r="AU517" s="1"/>
  <c r="AU518" s="1"/>
  <c r="AU519" s="1"/>
  <c r="AU520" s="1"/>
  <c r="AU521" s="1"/>
  <c r="AU522" s="1"/>
  <c r="AU523" s="1"/>
  <c r="AU524" s="1"/>
  <c r="AU525" s="1"/>
  <c r="AU526" s="1"/>
  <c r="AU527" s="1"/>
  <c r="AU528" s="1"/>
  <c r="AU529" s="1"/>
  <c r="AU530" s="1"/>
  <c r="AU531" s="1"/>
  <c r="AU532" s="1"/>
  <c r="AU533" s="1"/>
  <c r="AU534" s="1"/>
  <c r="AU535" s="1"/>
  <c r="AU536" s="1"/>
  <c r="AU537" s="1"/>
  <c r="AU538" s="1"/>
  <c r="AU539" s="1"/>
  <c r="AU540" s="1"/>
  <c r="AU541" s="1"/>
  <c r="AU542" s="1"/>
  <c r="AU543" s="1"/>
  <c r="AU544" s="1"/>
  <c r="AU545" s="1"/>
  <c r="AU546" s="1"/>
  <c r="AU547" s="1"/>
  <c r="AU548" s="1"/>
  <c r="AU549" s="1"/>
  <c r="AU550" s="1"/>
  <c r="AU551" s="1"/>
  <c r="AU552" s="1"/>
  <c r="AU553" s="1"/>
  <c r="AU554" s="1"/>
  <c r="AU555" s="1"/>
  <c r="AU556" s="1"/>
  <c r="AU557" s="1"/>
  <c r="AU558" s="1"/>
  <c r="AU559" s="1"/>
  <c r="AU560" s="1"/>
  <c r="AU561" s="1"/>
  <c r="AU562" s="1"/>
  <c r="AU563" s="1"/>
  <c r="AU564" s="1"/>
  <c r="AU565" s="1"/>
  <c r="AU566" s="1"/>
  <c r="AU567" s="1"/>
  <c r="AU568" s="1"/>
  <c r="AU569" s="1"/>
  <c r="AU570" s="1"/>
  <c r="AU571" s="1"/>
  <c r="AU572" s="1"/>
  <c r="AU573" s="1"/>
  <c r="AU574" s="1"/>
  <c r="AU575" s="1"/>
  <c r="AU576" s="1"/>
  <c r="AU577" s="1"/>
  <c r="AU578" s="1"/>
  <c r="AU579" s="1"/>
  <c r="AU580" s="1"/>
  <c r="AU581" s="1"/>
  <c r="AU582" s="1"/>
  <c r="AU583" s="1"/>
  <c r="AU584" s="1"/>
  <c r="AU585" s="1"/>
  <c r="AU586" s="1"/>
  <c r="AU587" s="1"/>
  <c r="AU588" s="1"/>
  <c r="AU589" s="1"/>
  <c r="AU590" s="1"/>
  <c r="AU591" s="1"/>
  <c r="AU592" s="1"/>
  <c r="AU593" s="1"/>
  <c r="AU594" s="1"/>
  <c r="AU595" s="1"/>
  <c r="AU596" s="1"/>
  <c r="AU597" s="1"/>
  <c r="AU598" s="1"/>
  <c r="AU599" s="1"/>
  <c r="AU600" s="1"/>
  <c r="AU601" s="1"/>
  <c r="AU602" s="1"/>
  <c r="AU603" s="1"/>
  <c r="AU604" s="1"/>
  <c r="AU605" s="1"/>
  <c r="AU606" s="1"/>
  <c r="AU607" s="1"/>
  <c r="AU608" s="1"/>
  <c r="AU609" s="1"/>
  <c r="AU610" s="1"/>
  <c r="AU611" s="1"/>
  <c r="AU612" s="1"/>
  <c r="AU613" s="1"/>
  <c r="AU614" s="1"/>
  <c r="AU615" s="1"/>
  <c r="AU616" s="1"/>
  <c r="AU617" s="1"/>
  <c r="AU618" s="1"/>
  <c r="AU619" s="1"/>
  <c r="AU620" s="1"/>
  <c r="AU621" s="1"/>
  <c r="AU622" s="1"/>
  <c r="AU623" s="1"/>
  <c r="AU624" s="1"/>
  <c r="AU625" s="1"/>
  <c r="AU626" s="1"/>
  <c r="AU627" s="1"/>
  <c r="AU628" s="1"/>
  <c r="AU629" s="1"/>
  <c r="AU630" s="1"/>
  <c r="AU631" s="1"/>
  <c r="AU632" s="1"/>
  <c r="AU633" s="1"/>
  <c r="AU634" s="1"/>
  <c r="AU635" s="1"/>
  <c r="AU636" s="1"/>
  <c r="AU637" s="1"/>
  <c r="AU638" s="1"/>
  <c r="AU639" s="1"/>
  <c r="AU640" s="1"/>
  <c r="AU641" s="1"/>
  <c r="AU642" s="1"/>
  <c r="AU643" s="1"/>
  <c r="AU644" s="1"/>
  <c r="AU645" s="1"/>
  <c r="AU646" s="1"/>
  <c r="AU647" s="1"/>
  <c r="AU648" s="1"/>
  <c r="AU649" s="1"/>
  <c r="AU650" s="1"/>
  <c r="AU651" s="1"/>
  <c r="AU652" s="1"/>
  <c r="AU653" s="1"/>
  <c r="AU654" s="1"/>
  <c r="AU655" s="1"/>
  <c r="AU656" s="1"/>
  <c r="AU657" s="1"/>
  <c r="AU658" s="1"/>
  <c r="AU659" s="1"/>
  <c r="AU660" s="1"/>
  <c r="AU661" s="1"/>
  <c r="AU662" s="1"/>
  <c r="AU663" s="1"/>
  <c r="AU664" s="1"/>
  <c r="AU665" s="1"/>
  <c r="AU666" s="1"/>
  <c r="AU667" s="1"/>
  <c r="AU668" s="1"/>
  <c r="AU669" s="1"/>
  <c r="AU670" s="1"/>
  <c r="AU671" s="1"/>
  <c r="AU672" s="1"/>
  <c r="AU673" s="1"/>
  <c r="AU674" s="1"/>
  <c r="AU675" s="1"/>
  <c r="AU676" s="1"/>
  <c r="AU677" s="1"/>
  <c r="AU678" s="1"/>
  <c r="AU679" s="1"/>
  <c r="AU680" s="1"/>
  <c r="AU681" s="1"/>
  <c r="AU682" s="1"/>
  <c r="AU683" s="1"/>
  <c r="AU684" s="1"/>
  <c r="AU685" s="1"/>
  <c r="AU686" s="1"/>
  <c r="AU687" s="1"/>
  <c r="AU688" s="1"/>
  <c r="AU689" s="1"/>
  <c r="AU690" s="1"/>
  <c r="AU691" s="1"/>
  <c r="AU692" s="1"/>
  <c r="AU693" s="1"/>
  <c r="AU694" s="1"/>
  <c r="AU695" s="1"/>
  <c r="AU696" s="1"/>
  <c r="AU697" s="1"/>
  <c r="AU698" s="1"/>
  <c r="AU699" s="1"/>
  <c r="AU700" s="1"/>
  <c r="AU701" s="1"/>
  <c r="AU702" s="1"/>
  <c r="AU703" s="1"/>
  <c r="AU704" s="1"/>
  <c r="AU705" s="1"/>
  <c r="AU706" s="1"/>
  <c r="AU707" s="1"/>
  <c r="AU708" s="1"/>
  <c r="AU709" s="1"/>
  <c r="AU710" s="1"/>
  <c r="AU711" s="1"/>
  <c r="AU712" s="1"/>
  <c r="AU713" s="1"/>
  <c r="AU714" s="1"/>
  <c r="AU715" s="1"/>
  <c r="AU716" s="1"/>
  <c r="AU717" s="1"/>
  <c r="AU718" s="1"/>
  <c r="AU719" s="1"/>
  <c r="AU720" s="1"/>
  <c r="AU721" s="1"/>
  <c r="AU722" s="1"/>
  <c r="AU723" s="1"/>
  <c r="AU724" s="1"/>
  <c r="AU725" s="1"/>
  <c r="AU726" s="1"/>
  <c r="AU727" s="1"/>
  <c r="AU728" s="1"/>
  <c r="AU729" s="1"/>
  <c r="AU730" s="1"/>
  <c r="AU731" s="1"/>
  <c r="AU732" s="1"/>
  <c r="AU733" s="1"/>
  <c r="AU734" s="1"/>
  <c r="AU735" s="1"/>
  <c r="AU736" s="1"/>
  <c r="AU737" s="1"/>
  <c r="AU738" s="1"/>
  <c r="AU739" s="1"/>
  <c r="AU740" s="1"/>
  <c r="AU741" s="1"/>
  <c r="AU742" s="1"/>
  <c r="AU743" s="1"/>
  <c r="AU744" s="1"/>
  <c r="AU745" s="1"/>
  <c r="AU746" s="1"/>
  <c r="AU747" s="1"/>
  <c r="AU748" s="1"/>
  <c r="AU749" s="1"/>
  <c r="AU750" s="1"/>
  <c r="AU751" s="1"/>
  <c r="AU752" s="1"/>
  <c r="AU753" s="1"/>
  <c r="A74" i="1"/>
  <c r="AV10" i="4"/>
  <c r="AV11" l="1"/>
  <c r="AV12" s="1"/>
  <c r="AV13" s="1"/>
  <c r="AV14" s="1"/>
  <c r="AV15" s="1"/>
  <c r="AV16" s="1"/>
  <c r="AV17" s="1"/>
  <c r="AV18" s="1"/>
  <c r="AV19" s="1"/>
  <c r="AV20" s="1"/>
  <c r="AV21" s="1"/>
  <c r="AV22" s="1"/>
  <c r="AV23" s="1"/>
  <c r="AV24" s="1"/>
  <c r="AV25" s="1"/>
  <c r="AV26" s="1"/>
  <c r="AV27" s="1"/>
  <c r="AV28" s="1"/>
  <c r="AV29" s="1"/>
  <c r="AV30" s="1"/>
  <c r="AV31" s="1"/>
  <c r="AV32" s="1"/>
  <c r="AV33" s="1"/>
  <c r="AV34" s="1"/>
  <c r="AV35" s="1"/>
  <c r="AV36" s="1"/>
  <c r="AV37" s="1"/>
  <c r="AV38" s="1"/>
  <c r="AV39" s="1"/>
  <c r="AV40" s="1"/>
  <c r="AV41" s="1"/>
  <c r="AV42" s="1"/>
  <c r="AV43" s="1"/>
  <c r="AV44" s="1"/>
  <c r="AV45" s="1"/>
  <c r="AV46" s="1"/>
  <c r="AV47" s="1"/>
  <c r="AV48" s="1"/>
  <c r="AV49" s="1"/>
  <c r="AV50" s="1"/>
  <c r="AV51" s="1"/>
  <c r="AV52" s="1"/>
  <c r="AV53" s="1"/>
  <c r="AV54" s="1"/>
  <c r="AV55" s="1"/>
  <c r="AV56" s="1"/>
  <c r="AV57" s="1"/>
  <c r="AV58" s="1"/>
  <c r="AV59" s="1"/>
  <c r="AV60" s="1"/>
  <c r="AV61" s="1"/>
  <c r="AV62" s="1"/>
  <c r="AV63" s="1"/>
  <c r="AV64" s="1"/>
  <c r="AV65" s="1"/>
  <c r="AV66" s="1"/>
  <c r="AV67" s="1"/>
  <c r="AV68" s="1"/>
  <c r="AV69" s="1"/>
  <c r="AV70" s="1"/>
  <c r="AV71" s="1"/>
  <c r="AV72" s="1"/>
  <c r="AV73" s="1"/>
  <c r="AV74" s="1"/>
  <c r="AV75" s="1"/>
  <c r="AV76" s="1"/>
  <c r="AV77" s="1"/>
  <c r="AV78" s="1"/>
  <c r="AV79" s="1"/>
  <c r="AV80" s="1"/>
  <c r="AV81" s="1"/>
  <c r="AV82" s="1"/>
  <c r="AV83" s="1"/>
  <c r="AV84" s="1"/>
  <c r="AV85" s="1"/>
  <c r="AV86" s="1"/>
  <c r="AV87" s="1"/>
  <c r="AV88" s="1"/>
  <c r="AV89" s="1"/>
  <c r="AV90" s="1"/>
  <c r="AV91" s="1"/>
  <c r="AV92" s="1"/>
  <c r="AV93" s="1"/>
  <c r="AV94" s="1"/>
  <c r="AV95" s="1"/>
  <c r="AV96" s="1"/>
  <c r="AV97" s="1"/>
  <c r="AV98" s="1"/>
  <c r="AV99" s="1"/>
  <c r="AV100" s="1"/>
  <c r="AV101" s="1"/>
  <c r="AV102" s="1"/>
  <c r="AV103" s="1"/>
  <c r="AV104" s="1"/>
  <c r="AV105" s="1"/>
  <c r="AV106" s="1"/>
  <c r="AV107" s="1"/>
  <c r="AV108" s="1"/>
  <c r="AV109" s="1"/>
  <c r="AV110" s="1"/>
  <c r="AV111" s="1"/>
  <c r="AV112" s="1"/>
  <c r="AV113" s="1"/>
  <c r="AV114" s="1"/>
  <c r="AV115" s="1"/>
  <c r="AV116" s="1"/>
  <c r="AV117" s="1"/>
  <c r="AV118" s="1"/>
  <c r="AV119" s="1"/>
  <c r="AV120" s="1"/>
  <c r="AV121" s="1"/>
  <c r="AV122" s="1"/>
  <c r="AV123" s="1"/>
  <c r="AV124" s="1"/>
  <c r="AV125" s="1"/>
  <c r="AV126" s="1"/>
  <c r="AV127" s="1"/>
  <c r="AV128" s="1"/>
  <c r="AV129" s="1"/>
  <c r="AV130" s="1"/>
  <c r="AV131" s="1"/>
  <c r="AV132" s="1"/>
  <c r="AV133" s="1"/>
  <c r="AV134" s="1"/>
  <c r="AV135" s="1"/>
  <c r="AV136" s="1"/>
  <c r="AV137" s="1"/>
  <c r="AV138" s="1"/>
  <c r="AV139" s="1"/>
  <c r="AV140" s="1"/>
  <c r="AV141" s="1"/>
  <c r="AV142" s="1"/>
  <c r="AV143" s="1"/>
  <c r="AV144" s="1"/>
  <c r="AV145" s="1"/>
  <c r="AV146" s="1"/>
  <c r="AV147" s="1"/>
  <c r="AV148" s="1"/>
  <c r="AV149" s="1"/>
  <c r="AV150" s="1"/>
  <c r="AV151" s="1"/>
  <c r="AV152" s="1"/>
  <c r="AV153" s="1"/>
  <c r="AV154" s="1"/>
  <c r="AV155" s="1"/>
  <c r="AV156" s="1"/>
  <c r="AV157" s="1"/>
  <c r="AV158" s="1"/>
  <c r="AV159" s="1"/>
  <c r="AV160" s="1"/>
  <c r="AV161" s="1"/>
  <c r="AV162" s="1"/>
  <c r="AV163" s="1"/>
  <c r="AV164" s="1"/>
  <c r="AV165" s="1"/>
  <c r="AV166" s="1"/>
  <c r="AV167" s="1"/>
  <c r="AV168" s="1"/>
  <c r="AV169" s="1"/>
  <c r="AV170" s="1"/>
  <c r="AV171" s="1"/>
  <c r="AV172" s="1"/>
  <c r="AV173" s="1"/>
  <c r="AV174" s="1"/>
  <c r="AV175" s="1"/>
  <c r="AV176" s="1"/>
  <c r="AV177" s="1"/>
  <c r="AV178" s="1"/>
  <c r="AV179" s="1"/>
  <c r="AV180" s="1"/>
  <c r="AV181" s="1"/>
  <c r="AV182" s="1"/>
  <c r="AV183" s="1"/>
  <c r="AV184" s="1"/>
  <c r="AV185" s="1"/>
  <c r="AV186" s="1"/>
  <c r="AV187" s="1"/>
  <c r="AV188" s="1"/>
  <c r="AV189" s="1"/>
  <c r="AV190" s="1"/>
  <c r="AV191" s="1"/>
  <c r="AV192" s="1"/>
  <c r="AV193" s="1"/>
  <c r="AV194" s="1"/>
  <c r="AV195" s="1"/>
  <c r="AV196" s="1"/>
  <c r="AV197" s="1"/>
  <c r="AV198" s="1"/>
  <c r="AV199" s="1"/>
  <c r="AV200" s="1"/>
  <c r="AV201" s="1"/>
  <c r="AV202" s="1"/>
  <c r="AV203" s="1"/>
  <c r="AV204" s="1"/>
  <c r="AV205" s="1"/>
  <c r="AV206" s="1"/>
  <c r="AV207" s="1"/>
  <c r="AV208" s="1"/>
  <c r="AV209" s="1"/>
  <c r="AV210" s="1"/>
  <c r="AV211" s="1"/>
  <c r="AV212" s="1"/>
  <c r="AV213" s="1"/>
  <c r="AV214" s="1"/>
  <c r="AV215" s="1"/>
  <c r="AV216" s="1"/>
  <c r="AV217" s="1"/>
  <c r="AV218" s="1"/>
  <c r="AV219" s="1"/>
  <c r="AV220" s="1"/>
  <c r="AV221" s="1"/>
  <c r="AV222" s="1"/>
  <c r="AV223" s="1"/>
  <c r="AV224" s="1"/>
  <c r="AV225" s="1"/>
  <c r="AV226" s="1"/>
  <c r="AV227" s="1"/>
  <c r="AV228" s="1"/>
  <c r="AV229" s="1"/>
  <c r="AV230" s="1"/>
  <c r="AV231" s="1"/>
  <c r="AV232" s="1"/>
  <c r="AV233" s="1"/>
  <c r="AV234" s="1"/>
  <c r="AV235" s="1"/>
  <c r="AV236" s="1"/>
  <c r="AV237" s="1"/>
  <c r="AV238" s="1"/>
  <c r="AV239" s="1"/>
  <c r="AV240" s="1"/>
  <c r="AV241" s="1"/>
  <c r="AV242" s="1"/>
  <c r="AV243" s="1"/>
  <c r="AV244" s="1"/>
  <c r="AV245" s="1"/>
  <c r="AV246" s="1"/>
  <c r="AV247" s="1"/>
  <c r="AV248" s="1"/>
  <c r="AV249" s="1"/>
  <c r="AV250" s="1"/>
  <c r="AV251" s="1"/>
  <c r="AV252" s="1"/>
  <c r="AV253" s="1"/>
  <c r="AV254" s="1"/>
  <c r="AV255" s="1"/>
  <c r="AV256" s="1"/>
  <c r="AV257" s="1"/>
  <c r="AV258" s="1"/>
  <c r="AV259" s="1"/>
  <c r="AV260" s="1"/>
  <c r="AV261" s="1"/>
  <c r="AV262" s="1"/>
  <c r="AV263" s="1"/>
  <c r="AV264" s="1"/>
  <c r="AV265" s="1"/>
  <c r="AV266" s="1"/>
  <c r="AV267" s="1"/>
  <c r="AV268" s="1"/>
  <c r="AV269" s="1"/>
  <c r="AV270" s="1"/>
  <c r="AV271" s="1"/>
  <c r="AV272" s="1"/>
  <c r="AV273" s="1"/>
  <c r="AV274" s="1"/>
  <c r="AV275" s="1"/>
  <c r="AV276" s="1"/>
  <c r="AV277" s="1"/>
  <c r="AV278" s="1"/>
  <c r="AV279" s="1"/>
  <c r="AV280" s="1"/>
  <c r="AV281" s="1"/>
  <c r="AV282" s="1"/>
  <c r="AV283" s="1"/>
  <c r="AV284" s="1"/>
  <c r="AV285" s="1"/>
  <c r="AV286" s="1"/>
  <c r="AV287" s="1"/>
  <c r="AV288" s="1"/>
  <c r="AV289" s="1"/>
  <c r="AV290" s="1"/>
  <c r="AV291" s="1"/>
  <c r="AV292" s="1"/>
  <c r="AV293" s="1"/>
  <c r="AV294" s="1"/>
  <c r="AV295" s="1"/>
  <c r="AV296" s="1"/>
  <c r="AV297" s="1"/>
  <c r="AV298" s="1"/>
  <c r="AV299" s="1"/>
  <c r="AV300" s="1"/>
  <c r="AV301" s="1"/>
  <c r="AV302" s="1"/>
  <c r="AV303" s="1"/>
  <c r="AV304" s="1"/>
  <c r="AV305" s="1"/>
  <c r="AV306" s="1"/>
  <c r="AV307" s="1"/>
  <c r="AV308" s="1"/>
  <c r="AV309" s="1"/>
  <c r="AV310" s="1"/>
  <c r="AV311" s="1"/>
  <c r="AV312" s="1"/>
  <c r="AV313" s="1"/>
  <c r="AV314" s="1"/>
  <c r="AV315" s="1"/>
  <c r="AV316" s="1"/>
  <c r="AV317" s="1"/>
  <c r="AV318" s="1"/>
  <c r="AV319" s="1"/>
  <c r="AV320" s="1"/>
  <c r="AV321" s="1"/>
  <c r="AV322" s="1"/>
  <c r="AV323" s="1"/>
  <c r="AV324" s="1"/>
  <c r="AV325" s="1"/>
  <c r="AV326" s="1"/>
  <c r="AV327" s="1"/>
  <c r="AV328" s="1"/>
  <c r="AV329" s="1"/>
  <c r="AV330" s="1"/>
  <c r="AV331" s="1"/>
  <c r="AV332" s="1"/>
  <c r="AV333" s="1"/>
  <c r="AV334" s="1"/>
  <c r="AV335" s="1"/>
  <c r="AV336" s="1"/>
  <c r="AV337" s="1"/>
  <c r="AV338" s="1"/>
  <c r="AV339" s="1"/>
  <c r="AV340" s="1"/>
  <c r="AV341" s="1"/>
  <c r="AV342" s="1"/>
  <c r="AV343" s="1"/>
  <c r="AV344" s="1"/>
  <c r="AV345" s="1"/>
  <c r="AV346" s="1"/>
  <c r="AV347" s="1"/>
  <c r="AV348" s="1"/>
  <c r="AV349" s="1"/>
  <c r="AV350" s="1"/>
  <c r="AV351" s="1"/>
  <c r="AV352" s="1"/>
  <c r="AV353" s="1"/>
  <c r="AV354" s="1"/>
  <c r="AV355" s="1"/>
  <c r="AV356" s="1"/>
  <c r="AV357" s="1"/>
  <c r="AV358" s="1"/>
  <c r="AV359" s="1"/>
  <c r="AV360" s="1"/>
  <c r="AV361" s="1"/>
  <c r="AV362" s="1"/>
  <c r="AV363" s="1"/>
  <c r="AV364" s="1"/>
  <c r="AV365" s="1"/>
  <c r="AV366" s="1"/>
  <c r="AV367" s="1"/>
  <c r="AV368" s="1"/>
  <c r="AV369" s="1"/>
  <c r="AV370" s="1"/>
  <c r="AV371" s="1"/>
  <c r="AV372" s="1"/>
  <c r="AV373" s="1"/>
  <c r="AV374" s="1"/>
  <c r="AV375" s="1"/>
  <c r="AV376" s="1"/>
  <c r="AV377" s="1"/>
  <c r="AV378" s="1"/>
  <c r="AV379" s="1"/>
  <c r="AV380" s="1"/>
  <c r="AV381" s="1"/>
  <c r="AV382" s="1"/>
  <c r="AV383" s="1"/>
  <c r="AV384" s="1"/>
  <c r="AV385" s="1"/>
  <c r="AV386" s="1"/>
  <c r="AV387" s="1"/>
  <c r="AV388" s="1"/>
  <c r="AV389" s="1"/>
  <c r="AV390" s="1"/>
  <c r="AV391" s="1"/>
  <c r="AV392" s="1"/>
  <c r="AV393" s="1"/>
  <c r="AV394" s="1"/>
  <c r="AV395" s="1"/>
  <c r="AV396" s="1"/>
  <c r="AV397" s="1"/>
  <c r="AV398" s="1"/>
  <c r="AV399" s="1"/>
  <c r="AV400" s="1"/>
  <c r="AV401" s="1"/>
  <c r="AV402" s="1"/>
  <c r="AV403" s="1"/>
  <c r="AV404" s="1"/>
  <c r="AV405" s="1"/>
  <c r="AV406" s="1"/>
  <c r="AV407" s="1"/>
  <c r="AV408" s="1"/>
  <c r="AV409" s="1"/>
  <c r="AV410" s="1"/>
  <c r="AV411" s="1"/>
  <c r="AV412" s="1"/>
  <c r="AV413" s="1"/>
  <c r="AV414" s="1"/>
  <c r="AV415" s="1"/>
  <c r="AV416" s="1"/>
  <c r="AV417" s="1"/>
  <c r="AV418" s="1"/>
  <c r="AV419" s="1"/>
  <c r="AV420" s="1"/>
  <c r="AV421" s="1"/>
  <c r="AV422" s="1"/>
  <c r="AV423" s="1"/>
  <c r="AV424" s="1"/>
  <c r="AV425" s="1"/>
  <c r="AV426" s="1"/>
  <c r="AV427" s="1"/>
  <c r="AV428" s="1"/>
  <c r="AV429" s="1"/>
  <c r="AV430" s="1"/>
  <c r="AV431" s="1"/>
  <c r="AV432" s="1"/>
  <c r="AV433" s="1"/>
  <c r="AV434" s="1"/>
  <c r="AV435" s="1"/>
  <c r="AV436" s="1"/>
  <c r="AV437" s="1"/>
  <c r="AV438" s="1"/>
  <c r="AV439" s="1"/>
  <c r="AV440" s="1"/>
  <c r="AV441" s="1"/>
  <c r="AV442" s="1"/>
  <c r="AV443" s="1"/>
  <c r="AV444" s="1"/>
  <c r="AV445" s="1"/>
  <c r="AV446" s="1"/>
  <c r="AV447" s="1"/>
  <c r="AV448" s="1"/>
  <c r="AV449" s="1"/>
  <c r="AV450" s="1"/>
  <c r="AV451" s="1"/>
  <c r="AV452" s="1"/>
  <c r="AV453" s="1"/>
  <c r="AV454" s="1"/>
  <c r="AV455" s="1"/>
  <c r="AV456" s="1"/>
  <c r="AV457" s="1"/>
  <c r="AV458" s="1"/>
  <c r="AV459" s="1"/>
  <c r="AV460" s="1"/>
  <c r="AV461" s="1"/>
  <c r="AV462" s="1"/>
  <c r="AV463" s="1"/>
  <c r="AV464" s="1"/>
  <c r="AV465" s="1"/>
  <c r="AV466" s="1"/>
  <c r="AV467" s="1"/>
  <c r="AV468" s="1"/>
  <c r="AV469" s="1"/>
  <c r="AV470" s="1"/>
  <c r="AV471" s="1"/>
  <c r="AV472" s="1"/>
  <c r="AV473" s="1"/>
  <c r="AV474" s="1"/>
  <c r="AV475" s="1"/>
  <c r="AV476" s="1"/>
  <c r="AV477" s="1"/>
  <c r="AV478" s="1"/>
  <c r="AV479" s="1"/>
  <c r="AV480" s="1"/>
  <c r="AV481" s="1"/>
  <c r="AV482" s="1"/>
  <c r="AV483" s="1"/>
  <c r="AV484" s="1"/>
  <c r="AV485" s="1"/>
  <c r="AV486" s="1"/>
  <c r="AV487" s="1"/>
  <c r="AV488" s="1"/>
  <c r="AV489" s="1"/>
  <c r="AV490" s="1"/>
  <c r="AV491" s="1"/>
  <c r="AV492" s="1"/>
  <c r="AV493" s="1"/>
  <c r="AV494" s="1"/>
  <c r="AV495" s="1"/>
  <c r="AV496" s="1"/>
  <c r="AV497" s="1"/>
  <c r="AV498" s="1"/>
  <c r="AV499" s="1"/>
  <c r="AV500" s="1"/>
  <c r="AV501" s="1"/>
  <c r="AV502" s="1"/>
  <c r="AV503" s="1"/>
  <c r="AV504" s="1"/>
  <c r="AV505" s="1"/>
  <c r="AV506" s="1"/>
  <c r="AV507" s="1"/>
  <c r="AV508" s="1"/>
  <c r="AV509" s="1"/>
  <c r="AV510" s="1"/>
  <c r="AV511" s="1"/>
  <c r="AV512" s="1"/>
  <c r="AV513" s="1"/>
  <c r="AV514" s="1"/>
  <c r="AV515" s="1"/>
  <c r="AV516" s="1"/>
  <c r="AV517" s="1"/>
  <c r="AV518" s="1"/>
  <c r="AV519" s="1"/>
  <c r="AV520" s="1"/>
  <c r="AV521" s="1"/>
  <c r="AV522" s="1"/>
  <c r="AV523" s="1"/>
  <c r="AV524" s="1"/>
  <c r="AV525" s="1"/>
  <c r="AV526" s="1"/>
  <c r="AV527" s="1"/>
  <c r="AV528" s="1"/>
  <c r="AV529" s="1"/>
  <c r="AV530" s="1"/>
  <c r="AV531" s="1"/>
  <c r="AV532" s="1"/>
  <c r="AV533" s="1"/>
  <c r="AV534" s="1"/>
  <c r="AV535" s="1"/>
  <c r="AV536" s="1"/>
  <c r="AV537" s="1"/>
  <c r="AV538" s="1"/>
  <c r="AV539" s="1"/>
  <c r="AV540" s="1"/>
  <c r="AV541" s="1"/>
  <c r="AV542" s="1"/>
  <c r="AV543" s="1"/>
  <c r="AV544" s="1"/>
  <c r="AV545" s="1"/>
  <c r="AV546" s="1"/>
  <c r="AV547" s="1"/>
  <c r="AV548" s="1"/>
  <c r="AV549" s="1"/>
  <c r="AV550" s="1"/>
  <c r="AV551" s="1"/>
  <c r="AV552" s="1"/>
  <c r="AV553" s="1"/>
  <c r="AV554" s="1"/>
  <c r="AV555" s="1"/>
  <c r="AV556" s="1"/>
  <c r="AV557" s="1"/>
  <c r="AV558" s="1"/>
  <c r="AV559" s="1"/>
  <c r="AV560" s="1"/>
  <c r="AV561" s="1"/>
  <c r="AV562" s="1"/>
  <c r="AV563" s="1"/>
  <c r="AV564" s="1"/>
  <c r="AV565" s="1"/>
  <c r="AV566" s="1"/>
  <c r="AV567" s="1"/>
  <c r="AV568" s="1"/>
  <c r="AV569" s="1"/>
  <c r="AV570" s="1"/>
  <c r="AV571" s="1"/>
  <c r="AV572" s="1"/>
  <c r="AV573" s="1"/>
  <c r="AV574" s="1"/>
  <c r="AV575" s="1"/>
  <c r="AV576" s="1"/>
  <c r="AV577" s="1"/>
  <c r="AV578" s="1"/>
  <c r="AV579" s="1"/>
  <c r="AV580" s="1"/>
  <c r="AV581" s="1"/>
  <c r="AV582" s="1"/>
  <c r="AV583" s="1"/>
  <c r="AV584" s="1"/>
  <c r="AV585" s="1"/>
  <c r="AV586" s="1"/>
  <c r="AV587" s="1"/>
  <c r="AV588" s="1"/>
  <c r="AV589" s="1"/>
  <c r="AV590" s="1"/>
  <c r="AV591" s="1"/>
  <c r="AV592" s="1"/>
  <c r="AV593" s="1"/>
  <c r="AV594" s="1"/>
  <c r="AV595" s="1"/>
  <c r="AV596" s="1"/>
  <c r="AV597" s="1"/>
  <c r="AV598" s="1"/>
  <c r="AV599" s="1"/>
  <c r="AV600" s="1"/>
  <c r="AV601" s="1"/>
  <c r="AV602" s="1"/>
  <c r="AV603" s="1"/>
  <c r="AV604" s="1"/>
  <c r="AV605" s="1"/>
  <c r="AV606" s="1"/>
  <c r="AV607" s="1"/>
  <c r="AV608" s="1"/>
  <c r="AV609" s="1"/>
  <c r="AV610" s="1"/>
  <c r="AV611" s="1"/>
  <c r="AV612" s="1"/>
  <c r="AV613" s="1"/>
  <c r="AV614" s="1"/>
  <c r="AV615" s="1"/>
  <c r="AV616" s="1"/>
  <c r="AV617" s="1"/>
  <c r="AV618" s="1"/>
  <c r="AV619" s="1"/>
  <c r="AV620" s="1"/>
  <c r="AV621" s="1"/>
  <c r="AV622" s="1"/>
  <c r="AV623" s="1"/>
  <c r="AV624" s="1"/>
  <c r="AV625" s="1"/>
  <c r="AV626" s="1"/>
  <c r="AV627" s="1"/>
  <c r="AV628" s="1"/>
  <c r="AV629" s="1"/>
  <c r="AV630" s="1"/>
  <c r="AV631" s="1"/>
  <c r="AV632" s="1"/>
  <c r="AV633" s="1"/>
  <c r="AV634" s="1"/>
  <c r="AV635" s="1"/>
  <c r="AV636" s="1"/>
  <c r="AV637" s="1"/>
  <c r="AV638" s="1"/>
  <c r="AV639" s="1"/>
  <c r="AV640" s="1"/>
  <c r="AV641" s="1"/>
  <c r="AV642" s="1"/>
  <c r="AV643" s="1"/>
  <c r="AV644" s="1"/>
  <c r="AV645" s="1"/>
  <c r="AV646" s="1"/>
  <c r="AV647" s="1"/>
  <c r="AV648" s="1"/>
  <c r="AV649" s="1"/>
  <c r="AV650" s="1"/>
  <c r="AV651" s="1"/>
  <c r="AV652" s="1"/>
  <c r="AV653" s="1"/>
  <c r="AV654" s="1"/>
  <c r="AV655" s="1"/>
  <c r="AV656" s="1"/>
  <c r="AV657" s="1"/>
  <c r="AV658" s="1"/>
  <c r="AV659" s="1"/>
  <c r="AV660" s="1"/>
  <c r="AV661" s="1"/>
  <c r="AV662" s="1"/>
  <c r="AV663" s="1"/>
  <c r="AV664" s="1"/>
  <c r="AV665" s="1"/>
  <c r="AV666" s="1"/>
  <c r="AV667" s="1"/>
  <c r="AV668" s="1"/>
  <c r="AV669" s="1"/>
  <c r="AV670" s="1"/>
  <c r="AV671" s="1"/>
  <c r="AV672" s="1"/>
  <c r="AV673" s="1"/>
  <c r="AV674" s="1"/>
  <c r="AV675" s="1"/>
  <c r="AV676" s="1"/>
  <c r="AV677" s="1"/>
  <c r="AV678" s="1"/>
  <c r="AV679" s="1"/>
  <c r="AV680" s="1"/>
  <c r="AV681" s="1"/>
  <c r="AV682" s="1"/>
  <c r="AV683" s="1"/>
  <c r="AV684" s="1"/>
  <c r="AV685" s="1"/>
  <c r="AV686" s="1"/>
  <c r="AV687" s="1"/>
  <c r="AV688" s="1"/>
  <c r="AV689" s="1"/>
  <c r="AV690" s="1"/>
  <c r="AV691" s="1"/>
  <c r="AV692" s="1"/>
  <c r="AV693" s="1"/>
  <c r="AV694" s="1"/>
  <c r="AV695" s="1"/>
  <c r="AV696" s="1"/>
  <c r="AV697" s="1"/>
  <c r="AV698" s="1"/>
  <c r="AV699" s="1"/>
  <c r="AV700" s="1"/>
  <c r="AV701" s="1"/>
  <c r="AV702" s="1"/>
  <c r="AV703" s="1"/>
  <c r="AV704" s="1"/>
  <c r="AV705" s="1"/>
  <c r="AV706" s="1"/>
  <c r="AV707" s="1"/>
  <c r="AV708" s="1"/>
  <c r="AV709" s="1"/>
  <c r="AV710" s="1"/>
  <c r="AV711" s="1"/>
  <c r="AV712" s="1"/>
  <c r="AV713" s="1"/>
  <c r="AV714" s="1"/>
  <c r="AV715" s="1"/>
  <c r="AV716" s="1"/>
  <c r="AV717" s="1"/>
  <c r="AV718" s="1"/>
  <c r="AV719" s="1"/>
  <c r="AV720" s="1"/>
  <c r="AV721" s="1"/>
  <c r="AV722" s="1"/>
  <c r="AV723" s="1"/>
  <c r="AV724" s="1"/>
  <c r="AV725" s="1"/>
  <c r="AV726" s="1"/>
  <c r="AV727" s="1"/>
  <c r="AV728" s="1"/>
  <c r="AV729" s="1"/>
  <c r="AV730" s="1"/>
  <c r="AV731" s="1"/>
  <c r="AV732" s="1"/>
  <c r="AV733" s="1"/>
  <c r="AV734" s="1"/>
  <c r="AV735" s="1"/>
  <c r="AV736" s="1"/>
  <c r="AV737" s="1"/>
  <c r="AV738" s="1"/>
  <c r="AV739" s="1"/>
  <c r="AV740" s="1"/>
  <c r="AV741" s="1"/>
  <c r="AV742" s="1"/>
  <c r="AV743" s="1"/>
  <c r="AV744" s="1"/>
  <c r="AV745" s="1"/>
  <c r="AV746" s="1"/>
  <c r="AV747" s="1"/>
  <c r="AV748" s="1"/>
  <c r="AV749" s="1"/>
  <c r="AV750" s="1"/>
  <c r="AV751" s="1"/>
  <c r="AV752" s="1"/>
  <c r="AV753" s="1"/>
  <c r="A75" i="1"/>
  <c r="AW10" i="4"/>
  <c r="AW11" l="1"/>
  <c r="AW12" s="1"/>
  <c r="AW13" s="1"/>
  <c r="AW14" s="1"/>
  <c r="AW15" s="1"/>
  <c r="AW16" s="1"/>
  <c r="AW17" s="1"/>
  <c r="AW18" s="1"/>
  <c r="AW19" s="1"/>
  <c r="AW20" s="1"/>
  <c r="AW21" s="1"/>
  <c r="AW22" s="1"/>
  <c r="AW23" s="1"/>
  <c r="AW24" s="1"/>
  <c r="AW25" s="1"/>
  <c r="AW26" s="1"/>
  <c r="AW27" s="1"/>
  <c r="AW28" s="1"/>
  <c r="AW29" s="1"/>
  <c r="AW30" s="1"/>
  <c r="AW31" s="1"/>
  <c r="AW32" s="1"/>
  <c r="AW33" s="1"/>
  <c r="AW34" s="1"/>
  <c r="AW35" s="1"/>
  <c r="AW36" s="1"/>
  <c r="AW37" s="1"/>
  <c r="AW38" s="1"/>
  <c r="AW39" s="1"/>
  <c r="AW40" s="1"/>
  <c r="AW41" s="1"/>
  <c r="AW42" s="1"/>
  <c r="AW43" s="1"/>
  <c r="AW44" s="1"/>
  <c r="AW45" s="1"/>
  <c r="AW46" s="1"/>
  <c r="AW47" s="1"/>
  <c r="AW48" s="1"/>
  <c r="AW49" s="1"/>
  <c r="AW50" s="1"/>
  <c r="AW51" s="1"/>
  <c r="AW52" s="1"/>
  <c r="AW53" s="1"/>
  <c r="AW54" s="1"/>
  <c r="AW55" s="1"/>
  <c r="AW56" s="1"/>
  <c r="AW57" s="1"/>
  <c r="AW58" s="1"/>
  <c r="AW59" s="1"/>
  <c r="AW60" s="1"/>
  <c r="AW61" s="1"/>
  <c r="AW62" s="1"/>
  <c r="AW63" s="1"/>
  <c r="AW64" s="1"/>
  <c r="AW65" s="1"/>
  <c r="AW66" s="1"/>
  <c r="AW67" s="1"/>
  <c r="AW68" s="1"/>
  <c r="AW69" s="1"/>
  <c r="AW70" s="1"/>
  <c r="AW71" s="1"/>
  <c r="AW72" s="1"/>
  <c r="AW73" s="1"/>
  <c r="AW74" s="1"/>
  <c r="AW75" s="1"/>
  <c r="AW76" s="1"/>
  <c r="AW77" s="1"/>
  <c r="AW78" s="1"/>
  <c r="AW79" s="1"/>
  <c r="AW80" s="1"/>
  <c r="AW81" s="1"/>
  <c r="AW82" s="1"/>
  <c r="AW83" s="1"/>
  <c r="AW84" s="1"/>
  <c r="AW85" s="1"/>
  <c r="AW86" s="1"/>
  <c r="AW87" s="1"/>
  <c r="AW88" s="1"/>
  <c r="AW89" s="1"/>
  <c r="AW90" s="1"/>
  <c r="AW91" s="1"/>
  <c r="AW92" s="1"/>
  <c r="AW93" s="1"/>
  <c r="AW94" s="1"/>
  <c r="AW95" s="1"/>
  <c r="AW96" s="1"/>
  <c r="AW97" s="1"/>
  <c r="AW98" s="1"/>
  <c r="AW99" s="1"/>
  <c r="AW100" s="1"/>
  <c r="AW101" s="1"/>
  <c r="AW102" s="1"/>
  <c r="AW103" s="1"/>
  <c r="AW104" s="1"/>
  <c r="AW105" s="1"/>
  <c r="AW106" s="1"/>
  <c r="AW107" s="1"/>
  <c r="AW108" s="1"/>
  <c r="AW109" s="1"/>
  <c r="AW110" s="1"/>
  <c r="AW111" s="1"/>
  <c r="AW112" s="1"/>
  <c r="AW113" s="1"/>
  <c r="AW114" s="1"/>
  <c r="AW115" s="1"/>
  <c r="AW116" s="1"/>
  <c r="AW117" s="1"/>
  <c r="AW118" s="1"/>
  <c r="AW119" s="1"/>
  <c r="AW120" s="1"/>
  <c r="AW121" s="1"/>
  <c r="AW122" s="1"/>
  <c r="AW123" s="1"/>
  <c r="AW124" s="1"/>
  <c r="AW125" s="1"/>
  <c r="AW126" s="1"/>
  <c r="AW127" s="1"/>
  <c r="AW128" s="1"/>
  <c r="AW129" s="1"/>
  <c r="AW130" s="1"/>
  <c r="AW131" s="1"/>
  <c r="AW132" s="1"/>
  <c r="AW133" s="1"/>
  <c r="AW134" s="1"/>
  <c r="AW135" s="1"/>
  <c r="AW136" s="1"/>
  <c r="AW137" s="1"/>
  <c r="AW138" s="1"/>
  <c r="AW139" s="1"/>
  <c r="AW140" s="1"/>
  <c r="AW141" s="1"/>
  <c r="AW142" s="1"/>
  <c r="AW143" s="1"/>
  <c r="AW144" s="1"/>
  <c r="AW145" s="1"/>
  <c r="AW146" s="1"/>
  <c r="AW147" s="1"/>
  <c r="AW148" s="1"/>
  <c r="AW149" s="1"/>
  <c r="AW150" s="1"/>
  <c r="AW151" s="1"/>
  <c r="AW152" s="1"/>
  <c r="AW153" s="1"/>
  <c r="AW154" s="1"/>
  <c r="AW155" s="1"/>
  <c r="AW156" s="1"/>
  <c r="AW157" s="1"/>
  <c r="AW158" s="1"/>
  <c r="AW159" s="1"/>
  <c r="AW160" s="1"/>
  <c r="AW161" s="1"/>
  <c r="AW162" s="1"/>
  <c r="AW163" s="1"/>
  <c r="AW164" s="1"/>
  <c r="AW165" s="1"/>
  <c r="AW166" s="1"/>
  <c r="AW167" s="1"/>
  <c r="AW168" s="1"/>
  <c r="AW169" s="1"/>
  <c r="AW170" s="1"/>
  <c r="AW171" s="1"/>
  <c r="AW172" s="1"/>
  <c r="AW173" s="1"/>
  <c r="AW174" s="1"/>
  <c r="AW175" s="1"/>
  <c r="AW176" s="1"/>
  <c r="AW177" s="1"/>
  <c r="AW178" s="1"/>
  <c r="AW179" s="1"/>
  <c r="AW180" s="1"/>
  <c r="AW181" s="1"/>
  <c r="AW182" s="1"/>
  <c r="AW183" s="1"/>
  <c r="AW184" s="1"/>
  <c r="AW185" s="1"/>
  <c r="AW186" s="1"/>
  <c r="AW187" s="1"/>
  <c r="AW188" s="1"/>
  <c r="AW189" s="1"/>
  <c r="AW190" s="1"/>
  <c r="AW191" s="1"/>
  <c r="AW192" s="1"/>
  <c r="AW193" s="1"/>
  <c r="AW194" s="1"/>
  <c r="AW195" s="1"/>
  <c r="AW196" s="1"/>
  <c r="AW197" s="1"/>
  <c r="AW198" s="1"/>
  <c r="AW199" s="1"/>
  <c r="AW200" s="1"/>
  <c r="AW201" s="1"/>
  <c r="AW202" s="1"/>
  <c r="AW203" s="1"/>
  <c r="AW204" s="1"/>
  <c r="AW205" s="1"/>
  <c r="AW206" s="1"/>
  <c r="AW207" s="1"/>
  <c r="AW208" s="1"/>
  <c r="AW209" s="1"/>
  <c r="AW210" s="1"/>
  <c r="AW211" s="1"/>
  <c r="AW212" s="1"/>
  <c r="AW213" s="1"/>
  <c r="AW214" s="1"/>
  <c r="AW215" s="1"/>
  <c r="AW216" s="1"/>
  <c r="AW217" s="1"/>
  <c r="AW218" s="1"/>
  <c r="AW219" s="1"/>
  <c r="AW220" s="1"/>
  <c r="AW221" s="1"/>
  <c r="AW222" s="1"/>
  <c r="AW223" s="1"/>
  <c r="AW224" s="1"/>
  <c r="AW225" s="1"/>
  <c r="AW226" s="1"/>
  <c r="AW227" s="1"/>
  <c r="AW228" s="1"/>
  <c r="AW229" s="1"/>
  <c r="AW230" s="1"/>
  <c r="AW231" s="1"/>
  <c r="AW232" s="1"/>
  <c r="AW233" s="1"/>
  <c r="AW234" s="1"/>
  <c r="AW235" s="1"/>
  <c r="AW236" s="1"/>
  <c r="AW237" s="1"/>
  <c r="AW238" s="1"/>
  <c r="AW239" s="1"/>
  <c r="AW240" s="1"/>
  <c r="AW241" s="1"/>
  <c r="AW242" s="1"/>
  <c r="AW243" s="1"/>
  <c r="AW244" s="1"/>
  <c r="AW245" s="1"/>
  <c r="AW246" s="1"/>
  <c r="AW247" s="1"/>
  <c r="AW248" s="1"/>
  <c r="AW249" s="1"/>
  <c r="AW250" s="1"/>
  <c r="AW251" s="1"/>
  <c r="AW252" s="1"/>
  <c r="AW253" s="1"/>
  <c r="AW254" s="1"/>
  <c r="AW255" s="1"/>
  <c r="AW256" s="1"/>
  <c r="AW257" s="1"/>
  <c r="AW258" s="1"/>
  <c r="AW259" s="1"/>
  <c r="AW260" s="1"/>
  <c r="AW261" s="1"/>
  <c r="AW262" s="1"/>
  <c r="AW263" s="1"/>
  <c r="AW264" s="1"/>
  <c r="AW265" s="1"/>
  <c r="AW266" s="1"/>
  <c r="AW267" s="1"/>
  <c r="AW268" s="1"/>
  <c r="AW269" s="1"/>
  <c r="AW270" s="1"/>
  <c r="AW271" s="1"/>
  <c r="AW272" s="1"/>
  <c r="AW273" s="1"/>
  <c r="AW274" s="1"/>
  <c r="AW275" s="1"/>
  <c r="AW276" s="1"/>
  <c r="AW277" s="1"/>
  <c r="AW278" s="1"/>
  <c r="AW279" s="1"/>
  <c r="AW280" s="1"/>
  <c r="AW281" s="1"/>
  <c r="AW282" s="1"/>
  <c r="AW283" s="1"/>
  <c r="AW284" s="1"/>
  <c r="AW285" s="1"/>
  <c r="AW286" s="1"/>
  <c r="AW287" s="1"/>
  <c r="AW288" s="1"/>
  <c r="AW289" s="1"/>
  <c r="AW290" s="1"/>
  <c r="AW291" s="1"/>
  <c r="AW292" s="1"/>
  <c r="AW293" s="1"/>
  <c r="AW294" s="1"/>
  <c r="AW295" s="1"/>
  <c r="AW296" s="1"/>
  <c r="AW297" s="1"/>
  <c r="AW298" s="1"/>
  <c r="AW299" s="1"/>
  <c r="AW300" s="1"/>
  <c r="AW301" s="1"/>
  <c r="AW302" s="1"/>
  <c r="AW303" s="1"/>
  <c r="AW304" s="1"/>
  <c r="AW305" s="1"/>
  <c r="AW306" s="1"/>
  <c r="AW307" s="1"/>
  <c r="AW308" s="1"/>
  <c r="AW309" s="1"/>
  <c r="AW310" s="1"/>
  <c r="AW311" s="1"/>
  <c r="AW312" s="1"/>
  <c r="AW313" s="1"/>
  <c r="AW314" s="1"/>
  <c r="AW315" s="1"/>
  <c r="AW316" s="1"/>
  <c r="AW317" s="1"/>
  <c r="AW318" s="1"/>
  <c r="AW319" s="1"/>
  <c r="AW320" s="1"/>
  <c r="AW321" s="1"/>
  <c r="AW322" s="1"/>
  <c r="AW323" s="1"/>
  <c r="AW324" s="1"/>
  <c r="AW325" s="1"/>
  <c r="AW326" s="1"/>
  <c r="AW327" s="1"/>
  <c r="AW328" s="1"/>
  <c r="AW329" s="1"/>
  <c r="AW330" s="1"/>
  <c r="AW331" s="1"/>
  <c r="AW332" s="1"/>
  <c r="AW333" s="1"/>
  <c r="AW334" s="1"/>
  <c r="AW335" s="1"/>
  <c r="AW336" s="1"/>
  <c r="AW337" s="1"/>
  <c r="AW338" s="1"/>
  <c r="AW339" s="1"/>
  <c r="AW340" s="1"/>
  <c r="AW341" s="1"/>
  <c r="AW342" s="1"/>
  <c r="AW343" s="1"/>
  <c r="AW344" s="1"/>
  <c r="AW345" s="1"/>
  <c r="AW346" s="1"/>
  <c r="AW347" s="1"/>
  <c r="AW348" s="1"/>
  <c r="AW349" s="1"/>
  <c r="AW350" s="1"/>
  <c r="AW351" s="1"/>
  <c r="AW352" s="1"/>
  <c r="AW353" s="1"/>
  <c r="AW354" s="1"/>
  <c r="AW355" s="1"/>
  <c r="AW356" s="1"/>
  <c r="AW357" s="1"/>
  <c r="AW358" s="1"/>
  <c r="AW359" s="1"/>
  <c r="AW360" s="1"/>
  <c r="AW361" s="1"/>
  <c r="AW362" s="1"/>
  <c r="AW363" s="1"/>
  <c r="AW364" s="1"/>
  <c r="AW365" s="1"/>
  <c r="AW366" s="1"/>
  <c r="AW367" s="1"/>
  <c r="AW368" s="1"/>
  <c r="AW369" s="1"/>
  <c r="AW370" s="1"/>
  <c r="AW371" s="1"/>
  <c r="AW372" s="1"/>
  <c r="AW373" s="1"/>
  <c r="AW374" s="1"/>
  <c r="AW375" s="1"/>
  <c r="AW376" s="1"/>
  <c r="AW377" s="1"/>
  <c r="AW378" s="1"/>
  <c r="AW379" s="1"/>
  <c r="AW380" s="1"/>
  <c r="AW381" s="1"/>
  <c r="AW382" s="1"/>
  <c r="AW383" s="1"/>
  <c r="AW384" s="1"/>
  <c r="AW385" s="1"/>
  <c r="AW386" s="1"/>
  <c r="AW387" s="1"/>
  <c r="AW388" s="1"/>
  <c r="AW389" s="1"/>
  <c r="AW390" s="1"/>
  <c r="AW391" s="1"/>
  <c r="AW392" s="1"/>
  <c r="AW393" s="1"/>
  <c r="AW394" s="1"/>
  <c r="AW395" s="1"/>
  <c r="AW396" s="1"/>
  <c r="AW397" s="1"/>
  <c r="AW398" s="1"/>
  <c r="AW399" s="1"/>
  <c r="AW400" s="1"/>
  <c r="AW401" s="1"/>
  <c r="AW402" s="1"/>
  <c r="AW403" s="1"/>
  <c r="AW404" s="1"/>
  <c r="AW405" s="1"/>
  <c r="AW406" s="1"/>
  <c r="AW407" s="1"/>
  <c r="AW408" s="1"/>
  <c r="AW409" s="1"/>
  <c r="AW410" s="1"/>
  <c r="AW411" s="1"/>
  <c r="AW412" s="1"/>
  <c r="AW413" s="1"/>
  <c r="AW414" s="1"/>
  <c r="AW415" s="1"/>
  <c r="AW416" s="1"/>
  <c r="AW417" s="1"/>
  <c r="AW418" s="1"/>
  <c r="AW419" s="1"/>
  <c r="AW420" s="1"/>
  <c r="AW421" s="1"/>
  <c r="AW422" s="1"/>
  <c r="AW423" s="1"/>
  <c r="AW424" s="1"/>
  <c r="AW425" s="1"/>
  <c r="AW426" s="1"/>
  <c r="AW427" s="1"/>
  <c r="AW428" s="1"/>
  <c r="AW429" s="1"/>
  <c r="AW430" s="1"/>
  <c r="AW431" s="1"/>
  <c r="AW432" s="1"/>
  <c r="AW433" s="1"/>
  <c r="AW434" s="1"/>
  <c r="AW435" s="1"/>
  <c r="AW436" s="1"/>
  <c r="AW437" s="1"/>
  <c r="AW438" s="1"/>
  <c r="AW439" s="1"/>
  <c r="AW440" s="1"/>
  <c r="AW441" s="1"/>
  <c r="AW442" s="1"/>
  <c r="AW443" s="1"/>
  <c r="AW444" s="1"/>
  <c r="AW445" s="1"/>
  <c r="AW446" s="1"/>
  <c r="AW447" s="1"/>
  <c r="AW448" s="1"/>
  <c r="AW449" s="1"/>
  <c r="AW450" s="1"/>
  <c r="AW451" s="1"/>
  <c r="AW452" s="1"/>
  <c r="AW453" s="1"/>
  <c r="AW454" s="1"/>
  <c r="AW455" s="1"/>
  <c r="AW456" s="1"/>
  <c r="AW457" s="1"/>
  <c r="AW458" s="1"/>
  <c r="AW459" s="1"/>
  <c r="AW460" s="1"/>
  <c r="AW461" s="1"/>
  <c r="AW462" s="1"/>
  <c r="AW463" s="1"/>
  <c r="AW464" s="1"/>
  <c r="AW465" s="1"/>
  <c r="AW466" s="1"/>
  <c r="AW467" s="1"/>
  <c r="AW468" s="1"/>
  <c r="AW469" s="1"/>
  <c r="AW470" s="1"/>
  <c r="AW471" s="1"/>
  <c r="AW472" s="1"/>
  <c r="AW473" s="1"/>
  <c r="AW474" s="1"/>
  <c r="AW475" s="1"/>
  <c r="AW476" s="1"/>
  <c r="AW477" s="1"/>
  <c r="AW478" s="1"/>
  <c r="AW479" s="1"/>
  <c r="AW480" s="1"/>
  <c r="AW481" s="1"/>
  <c r="AW482" s="1"/>
  <c r="AW483" s="1"/>
  <c r="AW484" s="1"/>
  <c r="AW485" s="1"/>
  <c r="AW486" s="1"/>
  <c r="AW487" s="1"/>
  <c r="AW488" s="1"/>
  <c r="AW489" s="1"/>
  <c r="AW490" s="1"/>
  <c r="AW491" s="1"/>
  <c r="AW492" s="1"/>
  <c r="AW493" s="1"/>
  <c r="AW494" s="1"/>
  <c r="AW495" s="1"/>
  <c r="AW496" s="1"/>
  <c r="AW497" s="1"/>
  <c r="AW498" s="1"/>
  <c r="AW499" s="1"/>
  <c r="AW500" s="1"/>
  <c r="AW501" s="1"/>
  <c r="AW502" s="1"/>
  <c r="AW503" s="1"/>
  <c r="AW504" s="1"/>
  <c r="AW505" s="1"/>
  <c r="AW506" s="1"/>
  <c r="AW507" s="1"/>
  <c r="AW508" s="1"/>
  <c r="AW509" s="1"/>
  <c r="AW510" s="1"/>
  <c r="AW511" s="1"/>
  <c r="AW512" s="1"/>
  <c r="AW513" s="1"/>
  <c r="AW514" s="1"/>
  <c r="AW515" s="1"/>
  <c r="AW516" s="1"/>
  <c r="AW517" s="1"/>
  <c r="AW518" s="1"/>
  <c r="AW519" s="1"/>
  <c r="AW520" s="1"/>
  <c r="AW521" s="1"/>
  <c r="AW522" s="1"/>
  <c r="AW523" s="1"/>
  <c r="AW524" s="1"/>
  <c r="AW525" s="1"/>
  <c r="AW526" s="1"/>
  <c r="AW527" s="1"/>
  <c r="AW528" s="1"/>
  <c r="AW529" s="1"/>
  <c r="AW530" s="1"/>
  <c r="AW531" s="1"/>
  <c r="AW532" s="1"/>
  <c r="AW533" s="1"/>
  <c r="AW534" s="1"/>
  <c r="AW535" s="1"/>
  <c r="AW536" s="1"/>
  <c r="AW537" s="1"/>
  <c r="AW538" s="1"/>
  <c r="AW539" s="1"/>
  <c r="AW540" s="1"/>
  <c r="AW541" s="1"/>
  <c r="AW542" s="1"/>
  <c r="AW543" s="1"/>
  <c r="AW544" s="1"/>
  <c r="AW545" s="1"/>
  <c r="AW546" s="1"/>
  <c r="AW547" s="1"/>
  <c r="AW548" s="1"/>
  <c r="AW549" s="1"/>
  <c r="AW550" s="1"/>
  <c r="AW551" s="1"/>
  <c r="AW552" s="1"/>
  <c r="AW553" s="1"/>
  <c r="AW554" s="1"/>
  <c r="AW555" s="1"/>
  <c r="AW556" s="1"/>
  <c r="AW557" s="1"/>
  <c r="AW558" s="1"/>
  <c r="AW559" s="1"/>
  <c r="AW560" s="1"/>
  <c r="AW561" s="1"/>
  <c r="AW562" s="1"/>
  <c r="AW563" s="1"/>
  <c r="AW564" s="1"/>
  <c r="AW565" s="1"/>
  <c r="AW566" s="1"/>
  <c r="AW567" s="1"/>
  <c r="AW568" s="1"/>
  <c r="AW569" s="1"/>
  <c r="AW570" s="1"/>
  <c r="AW571" s="1"/>
  <c r="AW572" s="1"/>
  <c r="AW573" s="1"/>
  <c r="AW574" s="1"/>
  <c r="AW575" s="1"/>
  <c r="AW576" s="1"/>
  <c r="AW577" s="1"/>
  <c r="AW578" s="1"/>
  <c r="AW579" s="1"/>
  <c r="AW580" s="1"/>
  <c r="AW581" s="1"/>
  <c r="AW582" s="1"/>
  <c r="AW583" s="1"/>
  <c r="AW584" s="1"/>
  <c r="AW585" s="1"/>
  <c r="AW586" s="1"/>
  <c r="AW587" s="1"/>
  <c r="AW588" s="1"/>
  <c r="AW589" s="1"/>
  <c r="AW590" s="1"/>
  <c r="AW591" s="1"/>
  <c r="AW592" s="1"/>
  <c r="AW593" s="1"/>
  <c r="AW594" s="1"/>
  <c r="AW595" s="1"/>
  <c r="AW596" s="1"/>
  <c r="AW597" s="1"/>
  <c r="AW598" s="1"/>
  <c r="AW599" s="1"/>
  <c r="AW600" s="1"/>
  <c r="AW601" s="1"/>
  <c r="AW602" s="1"/>
  <c r="AW603" s="1"/>
  <c r="AW604" s="1"/>
  <c r="AW605" s="1"/>
  <c r="AW606" s="1"/>
  <c r="AW607" s="1"/>
  <c r="AW608" s="1"/>
  <c r="AW609" s="1"/>
  <c r="AW610" s="1"/>
  <c r="AW611" s="1"/>
  <c r="AW612" s="1"/>
  <c r="AW613" s="1"/>
  <c r="AW614" s="1"/>
  <c r="AW615" s="1"/>
  <c r="AW616" s="1"/>
  <c r="AW617" s="1"/>
  <c r="AW618" s="1"/>
  <c r="AW619" s="1"/>
  <c r="AW620" s="1"/>
  <c r="AW621" s="1"/>
  <c r="AW622" s="1"/>
  <c r="AW623" s="1"/>
  <c r="AW624" s="1"/>
  <c r="AW625" s="1"/>
  <c r="AW626" s="1"/>
  <c r="AW627" s="1"/>
  <c r="AW628" s="1"/>
  <c r="AW629" s="1"/>
  <c r="AW630" s="1"/>
  <c r="AW631" s="1"/>
  <c r="AW632" s="1"/>
  <c r="AW633" s="1"/>
  <c r="AW634" s="1"/>
  <c r="AW635" s="1"/>
  <c r="AW636" s="1"/>
  <c r="AW637" s="1"/>
  <c r="AW638" s="1"/>
  <c r="AW639" s="1"/>
  <c r="AW640" s="1"/>
  <c r="AW641" s="1"/>
  <c r="AW642" s="1"/>
  <c r="AW643" s="1"/>
  <c r="AW644" s="1"/>
  <c r="AW645" s="1"/>
  <c r="AW646" s="1"/>
  <c r="AW647" s="1"/>
  <c r="AW648" s="1"/>
  <c r="AW649" s="1"/>
  <c r="AW650" s="1"/>
  <c r="AW651" s="1"/>
  <c r="AW652" s="1"/>
  <c r="AW653" s="1"/>
  <c r="AW654" s="1"/>
  <c r="AW655" s="1"/>
  <c r="AW656" s="1"/>
  <c r="AW657" s="1"/>
  <c r="AW658" s="1"/>
  <c r="AW659" s="1"/>
  <c r="AW660" s="1"/>
  <c r="AW661" s="1"/>
  <c r="AW662" s="1"/>
  <c r="AW663" s="1"/>
  <c r="AW664" s="1"/>
  <c r="AW665" s="1"/>
  <c r="AW666" s="1"/>
  <c r="AW667" s="1"/>
  <c r="AW668" s="1"/>
  <c r="AW669" s="1"/>
  <c r="AW670" s="1"/>
  <c r="AW671" s="1"/>
  <c r="AW672" s="1"/>
  <c r="AW673" s="1"/>
  <c r="AW674" s="1"/>
  <c r="AW675" s="1"/>
  <c r="AW676" s="1"/>
  <c r="AW677" s="1"/>
  <c r="AW678" s="1"/>
  <c r="AW679" s="1"/>
  <c r="AW680" s="1"/>
  <c r="AW681" s="1"/>
  <c r="AW682" s="1"/>
  <c r="AW683" s="1"/>
  <c r="AW684" s="1"/>
  <c r="AW685" s="1"/>
  <c r="AW686" s="1"/>
  <c r="AW687" s="1"/>
  <c r="AW688" s="1"/>
  <c r="AW689" s="1"/>
  <c r="AW690" s="1"/>
  <c r="AW691" s="1"/>
  <c r="AW692" s="1"/>
  <c r="AW693" s="1"/>
  <c r="AW694" s="1"/>
  <c r="AW695" s="1"/>
  <c r="AW696" s="1"/>
  <c r="AW697" s="1"/>
  <c r="AW698" s="1"/>
  <c r="AW699" s="1"/>
  <c r="AW700" s="1"/>
  <c r="AW701" s="1"/>
  <c r="AW702" s="1"/>
  <c r="AW703" s="1"/>
  <c r="AW704" s="1"/>
  <c r="AW705" s="1"/>
  <c r="AW706" s="1"/>
  <c r="AW707" s="1"/>
  <c r="AW708" s="1"/>
  <c r="AW709" s="1"/>
  <c r="AW710" s="1"/>
  <c r="AW711" s="1"/>
  <c r="AW712" s="1"/>
  <c r="AW713" s="1"/>
  <c r="AW714" s="1"/>
  <c r="AW715" s="1"/>
  <c r="AW716" s="1"/>
  <c r="AW717" s="1"/>
  <c r="AW718" s="1"/>
  <c r="AW719" s="1"/>
  <c r="AW720" s="1"/>
  <c r="AW721" s="1"/>
  <c r="AW722" s="1"/>
  <c r="AW723" s="1"/>
  <c r="AW724" s="1"/>
  <c r="AW725" s="1"/>
  <c r="AW726" s="1"/>
  <c r="AW727" s="1"/>
  <c r="AW728" s="1"/>
  <c r="AW729" s="1"/>
  <c r="AW730" s="1"/>
  <c r="AW731" s="1"/>
  <c r="AW732" s="1"/>
  <c r="AW733" s="1"/>
  <c r="AW734" s="1"/>
  <c r="AW735" s="1"/>
  <c r="AW736" s="1"/>
  <c r="AW737" s="1"/>
  <c r="AW738" s="1"/>
  <c r="AW739" s="1"/>
  <c r="AW740" s="1"/>
  <c r="AW741" s="1"/>
  <c r="AW742" s="1"/>
  <c r="AW743" s="1"/>
  <c r="AW744" s="1"/>
  <c r="AW745" s="1"/>
  <c r="AW746" s="1"/>
  <c r="AW747" s="1"/>
  <c r="AW748" s="1"/>
  <c r="AW749" s="1"/>
  <c r="AW750" s="1"/>
  <c r="AW751" s="1"/>
  <c r="AW752" s="1"/>
  <c r="AW753" s="1"/>
  <c r="A76" i="1"/>
  <c r="AX10" i="4"/>
  <c r="AX11" l="1"/>
  <c r="AX12" s="1"/>
  <c r="AX13" s="1"/>
  <c r="AX14" s="1"/>
  <c r="AX15" s="1"/>
  <c r="AX16" s="1"/>
  <c r="AX17" s="1"/>
  <c r="AX18" s="1"/>
  <c r="AX19" s="1"/>
  <c r="AX20" s="1"/>
  <c r="AX21" s="1"/>
  <c r="AX22" s="1"/>
  <c r="AX23" s="1"/>
  <c r="AX24" s="1"/>
  <c r="AX25" s="1"/>
  <c r="AX26" s="1"/>
  <c r="AX27" s="1"/>
  <c r="AX28" s="1"/>
  <c r="AX29" s="1"/>
  <c r="AX30" s="1"/>
  <c r="AX31" s="1"/>
  <c r="AX32" s="1"/>
  <c r="AX33" s="1"/>
  <c r="AX34" s="1"/>
  <c r="AX35" s="1"/>
  <c r="AX36" s="1"/>
  <c r="AX37" s="1"/>
  <c r="AX38" s="1"/>
  <c r="AX39" s="1"/>
  <c r="AX40" s="1"/>
  <c r="AX41" s="1"/>
  <c r="AX42" s="1"/>
  <c r="AX43" s="1"/>
  <c r="AX44" s="1"/>
  <c r="AX45" s="1"/>
  <c r="AX46" s="1"/>
  <c r="AX47" s="1"/>
  <c r="AX48" s="1"/>
  <c r="AX49" s="1"/>
  <c r="AX50" s="1"/>
  <c r="AX51" s="1"/>
  <c r="AX52" s="1"/>
  <c r="AX53" s="1"/>
  <c r="AX54" s="1"/>
  <c r="AX55" s="1"/>
  <c r="AX56" s="1"/>
  <c r="AX57" s="1"/>
  <c r="AX58" s="1"/>
  <c r="AX59" s="1"/>
  <c r="AX60" s="1"/>
  <c r="AX61" s="1"/>
  <c r="AX62" s="1"/>
  <c r="AX63" s="1"/>
  <c r="AX64" s="1"/>
  <c r="AX65" s="1"/>
  <c r="AX66" s="1"/>
  <c r="AX67" s="1"/>
  <c r="AX68" s="1"/>
  <c r="AX69" s="1"/>
  <c r="AX70" s="1"/>
  <c r="AX71" s="1"/>
  <c r="AX72" s="1"/>
  <c r="AX73" s="1"/>
  <c r="AX74" s="1"/>
  <c r="AX75" s="1"/>
  <c r="AX76" s="1"/>
  <c r="AX77" s="1"/>
  <c r="AX78" s="1"/>
  <c r="AX79" s="1"/>
  <c r="AX80" s="1"/>
  <c r="AX81" s="1"/>
  <c r="AX82" s="1"/>
  <c r="AX83" s="1"/>
  <c r="AX84" s="1"/>
  <c r="AX85" s="1"/>
  <c r="AX86" s="1"/>
  <c r="AX87" s="1"/>
  <c r="AX88" s="1"/>
  <c r="AX89" s="1"/>
  <c r="AX90" s="1"/>
  <c r="AX91" s="1"/>
  <c r="AX92" s="1"/>
  <c r="AX93" s="1"/>
  <c r="AX94" s="1"/>
  <c r="AX95" s="1"/>
  <c r="AX96" s="1"/>
  <c r="AX97" s="1"/>
  <c r="AX98" s="1"/>
  <c r="AX99" s="1"/>
  <c r="AX100" s="1"/>
  <c r="AX101" s="1"/>
  <c r="AX102" s="1"/>
  <c r="AX103" s="1"/>
  <c r="AX104" s="1"/>
  <c r="AX105" s="1"/>
  <c r="AX106" s="1"/>
  <c r="AX107" s="1"/>
  <c r="AX108" s="1"/>
  <c r="AX109" s="1"/>
  <c r="AX110" s="1"/>
  <c r="AX111" s="1"/>
  <c r="AX112" s="1"/>
  <c r="AX113" s="1"/>
  <c r="AX114" s="1"/>
  <c r="AX115" s="1"/>
  <c r="AX116" s="1"/>
  <c r="AX117" s="1"/>
  <c r="AX118" s="1"/>
  <c r="AX119" s="1"/>
  <c r="AX120" s="1"/>
  <c r="AX121" s="1"/>
  <c r="AX122" s="1"/>
  <c r="AX123" s="1"/>
  <c r="AX124" s="1"/>
  <c r="AX125" s="1"/>
  <c r="AX126" s="1"/>
  <c r="AX127" s="1"/>
  <c r="AX128" s="1"/>
  <c r="AX129" s="1"/>
  <c r="AX130" s="1"/>
  <c r="AX131" s="1"/>
  <c r="AX132" s="1"/>
  <c r="AX133" s="1"/>
  <c r="AX134" s="1"/>
  <c r="AX135" s="1"/>
  <c r="AX136" s="1"/>
  <c r="AX137" s="1"/>
  <c r="AX138" s="1"/>
  <c r="AX139" s="1"/>
  <c r="AX140" s="1"/>
  <c r="AX141" s="1"/>
  <c r="AX142" s="1"/>
  <c r="AX143" s="1"/>
  <c r="AX144" s="1"/>
  <c r="AX145" s="1"/>
  <c r="AX146" s="1"/>
  <c r="AX147" s="1"/>
  <c r="AX148" s="1"/>
  <c r="AX149" s="1"/>
  <c r="AX150" s="1"/>
  <c r="AX151" s="1"/>
  <c r="AX152" s="1"/>
  <c r="AX153" s="1"/>
  <c r="AX154" s="1"/>
  <c r="AX155" s="1"/>
  <c r="AX156" s="1"/>
  <c r="AX157" s="1"/>
  <c r="AX158" s="1"/>
  <c r="AX159" s="1"/>
  <c r="AX160" s="1"/>
  <c r="AX161" s="1"/>
  <c r="AX162" s="1"/>
  <c r="AX163" s="1"/>
  <c r="AX164" s="1"/>
  <c r="AX165" s="1"/>
  <c r="AX166" s="1"/>
  <c r="AX167" s="1"/>
  <c r="AX168" s="1"/>
  <c r="AX169" s="1"/>
  <c r="AX170" s="1"/>
  <c r="AX171" s="1"/>
  <c r="AX172" s="1"/>
  <c r="AX173" s="1"/>
  <c r="AX174" s="1"/>
  <c r="AX175" s="1"/>
  <c r="AX176" s="1"/>
  <c r="AX177" s="1"/>
  <c r="AX178" s="1"/>
  <c r="AX179" s="1"/>
  <c r="AX180" s="1"/>
  <c r="AX181" s="1"/>
  <c r="AX182" s="1"/>
  <c r="AX183" s="1"/>
  <c r="AX184" s="1"/>
  <c r="AX185" s="1"/>
  <c r="AX186" s="1"/>
  <c r="AX187" s="1"/>
  <c r="AX188" s="1"/>
  <c r="AX189" s="1"/>
  <c r="AX190" s="1"/>
  <c r="AX191" s="1"/>
  <c r="AX192" s="1"/>
  <c r="AX193" s="1"/>
  <c r="AX194" s="1"/>
  <c r="AX195" s="1"/>
  <c r="AX196" s="1"/>
  <c r="AX197" s="1"/>
  <c r="AX198" s="1"/>
  <c r="AX199" s="1"/>
  <c r="AX200" s="1"/>
  <c r="AX201" s="1"/>
  <c r="AX202" s="1"/>
  <c r="AX203" s="1"/>
  <c r="AX204" s="1"/>
  <c r="AX205" s="1"/>
  <c r="AX206" s="1"/>
  <c r="AX207" s="1"/>
  <c r="AX208" s="1"/>
  <c r="AX209" s="1"/>
  <c r="AX210" s="1"/>
  <c r="AX211" s="1"/>
  <c r="AX212" s="1"/>
  <c r="AX213" s="1"/>
  <c r="AX214" s="1"/>
  <c r="AX215" s="1"/>
  <c r="AX216" s="1"/>
  <c r="AX217" s="1"/>
  <c r="AX218" s="1"/>
  <c r="AX219" s="1"/>
  <c r="AX220" s="1"/>
  <c r="AX221" s="1"/>
  <c r="AX222" s="1"/>
  <c r="AX223" s="1"/>
  <c r="AX224" s="1"/>
  <c r="AX225" s="1"/>
  <c r="AX226" s="1"/>
  <c r="AX227" s="1"/>
  <c r="AX228" s="1"/>
  <c r="AX229" s="1"/>
  <c r="AX230" s="1"/>
  <c r="AX231" s="1"/>
  <c r="AX232" s="1"/>
  <c r="AX233" s="1"/>
  <c r="AX234" s="1"/>
  <c r="AX235" s="1"/>
  <c r="AX236" s="1"/>
  <c r="AX237" s="1"/>
  <c r="AX238" s="1"/>
  <c r="AX239" s="1"/>
  <c r="AX240" s="1"/>
  <c r="AX241" s="1"/>
  <c r="AX242" s="1"/>
  <c r="AX243" s="1"/>
  <c r="AX244" s="1"/>
  <c r="AX245" s="1"/>
  <c r="AX246" s="1"/>
  <c r="AX247" s="1"/>
  <c r="AX248" s="1"/>
  <c r="AX249" s="1"/>
  <c r="AX250" s="1"/>
  <c r="AX251" s="1"/>
  <c r="AX252" s="1"/>
  <c r="AX253" s="1"/>
  <c r="AX254" s="1"/>
  <c r="AX255" s="1"/>
  <c r="AX256" s="1"/>
  <c r="AX257" s="1"/>
  <c r="AX258" s="1"/>
  <c r="AX259" s="1"/>
  <c r="AX260" s="1"/>
  <c r="AX261" s="1"/>
  <c r="AX262" s="1"/>
  <c r="AX263" s="1"/>
  <c r="AX264" s="1"/>
  <c r="AX265" s="1"/>
  <c r="AX266" s="1"/>
  <c r="AX267" s="1"/>
  <c r="AX268" s="1"/>
  <c r="AX269" s="1"/>
  <c r="AX270" s="1"/>
  <c r="AX271" s="1"/>
  <c r="AX272" s="1"/>
  <c r="AX273" s="1"/>
  <c r="AX274" s="1"/>
  <c r="AX275" s="1"/>
  <c r="AX276" s="1"/>
  <c r="AX277" s="1"/>
  <c r="AX278" s="1"/>
  <c r="AX279" s="1"/>
  <c r="AX280" s="1"/>
  <c r="AX281" s="1"/>
  <c r="AX282" s="1"/>
  <c r="AX283" s="1"/>
  <c r="AX284" s="1"/>
  <c r="AX285" s="1"/>
  <c r="AX286" s="1"/>
  <c r="AX287" s="1"/>
  <c r="AX288" s="1"/>
  <c r="AX289" s="1"/>
  <c r="AX290" s="1"/>
  <c r="AX291" s="1"/>
  <c r="AX292" s="1"/>
  <c r="AX293" s="1"/>
  <c r="AX294" s="1"/>
  <c r="AX295" s="1"/>
  <c r="AX296" s="1"/>
  <c r="AX297" s="1"/>
  <c r="AX298" s="1"/>
  <c r="AX299" s="1"/>
  <c r="AX300" s="1"/>
  <c r="AX301" s="1"/>
  <c r="AX302" s="1"/>
  <c r="AX303" s="1"/>
  <c r="AX304" s="1"/>
  <c r="AX305" s="1"/>
  <c r="AX306" s="1"/>
  <c r="AX307" s="1"/>
  <c r="AX308" s="1"/>
  <c r="AX309" s="1"/>
  <c r="AX310" s="1"/>
  <c r="AX311" s="1"/>
  <c r="AX312" s="1"/>
  <c r="AX313" s="1"/>
  <c r="AX314" s="1"/>
  <c r="AX315" s="1"/>
  <c r="AX316" s="1"/>
  <c r="AX317" s="1"/>
  <c r="AX318" s="1"/>
  <c r="AX319" s="1"/>
  <c r="AX320" s="1"/>
  <c r="AX321" s="1"/>
  <c r="AX322" s="1"/>
  <c r="AX323" s="1"/>
  <c r="AX324" s="1"/>
  <c r="AX325" s="1"/>
  <c r="AX326" s="1"/>
  <c r="AX327" s="1"/>
  <c r="AX328" s="1"/>
  <c r="AX329" s="1"/>
  <c r="AX330" s="1"/>
  <c r="AX331" s="1"/>
  <c r="AX332" s="1"/>
  <c r="AX333" s="1"/>
  <c r="AX334" s="1"/>
  <c r="AX335" s="1"/>
  <c r="AX336" s="1"/>
  <c r="AX337" s="1"/>
  <c r="AX338" s="1"/>
  <c r="AX339" s="1"/>
  <c r="AX340" s="1"/>
  <c r="AX341" s="1"/>
  <c r="AX342" s="1"/>
  <c r="AX343" s="1"/>
  <c r="AX344" s="1"/>
  <c r="AX345" s="1"/>
  <c r="AX346" s="1"/>
  <c r="AX347" s="1"/>
  <c r="AX348" s="1"/>
  <c r="AX349" s="1"/>
  <c r="AX350" s="1"/>
  <c r="AX351" s="1"/>
  <c r="AX352" s="1"/>
  <c r="AX353" s="1"/>
  <c r="AX354" s="1"/>
  <c r="AX355" s="1"/>
  <c r="AX356" s="1"/>
  <c r="AX357" s="1"/>
  <c r="AX358" s="1"/>
  <c r="AX359" s="1"/>
  <c r="AX360" s="1"/>
  <c r="AX361" s="1"/>
  <c r="AX362" s="1"/>
  <c r="AX363" s="1"/>
  <c r="AX364" s="1"/>
  <c r="AX365" s="1"/>
  <c r="AX366" s="1"/>
  <c r="AX367" s="1"/>
  <c r="AX368" s="1"/>
  <c r="AX369" s="1"/>
  <c r="AX370" s="1"/>
  <c r="AX371" s="1"/>
  <c r="AX372" s="1"/>
  <c r="AX373" s="1"/>
  <c r="AX374" s="1"/>
  <c r="AX375" s="1"/>
  <c r="AX376" s="1"/>
  <c r="AX377" s="1"/>
  <c r="AX378" s="1"/>
  <c r="AX379" s="1"/>
  <c r="AX380" s="1"/>
  <c r="AX381" s="1"/>
  <c r="AX382" s="1"/>
  <c r="AX383" s="1"/>
  <c r="AX384" s="1"/>
  <c r="AX385" s="1"/>
  <c r="AX386" s="1"/>
  <c r="AX387" s="1"/>
  <c r="AX388" s="1"/>
  <c r="AX389" s="1"/>
  <c r="AX390" s="1"/>
  <c r="AX391" s="1"/>
  <c r="AX392" s="1"/>
  <c r="AX393" s="1"/>
  <c r="AX394" s="1"/>
  <c r="AX395" s="1"/>
  <c r="AX396" s="1"/>
  <c r="AX397" s="1"/>
  <c r="AX398" s="1"/>
  <c r="AX399" s="1"/>
  <c r="AX400" s="1"/>
  <c r="AX401" s="1"/>
  <c r="AX402" s="1"/>
  <c r="AX403" s="1"/>
  <c r="AX404" s="1"/>
  <c r="AX405" s="1"/>
  <c r="AX406" s="1"/>
  <c r="AX407" s="1"/>
  <c r="AX408" s="1"/>
  <c r="AX409" s="1"/>
  <c r="AX410" s="1"/>
  <c r="AX411" s="1"/>
  <c r="AX412" s="1"/>
  <c r="AX413" s="1"/>
  <c r="AX414" s="1"/>
  <c r="AX415" s="1"/>
  <c r="AX416" s="1"/>
  <c r="AX417" s="1"/>
  <c r="AX418" s="1"/>
  <c r="AX419" s="1"/>
  <c r="AX420" s="1"/>
  <c r="AX421" s="1"/>
  <c r="AX422" s="1"/>
  <c r="AX423" s="1"/>
  <c r="AX424" s="1"/>
  <c r="AX425" s="1"/>
  <c r="AX426" s="1"/>
  <c r="AX427" s="1"/>
  <c r="AX428" s="1"/>
  <c r="AX429" s="1"/>
  <c r="AX430" s="1"/>
  <c r="AX431" s="1"/>
  <c r="AX432" s="1"/>
  <c r="AX433" s="1"/>
  <c r="AX434" s="1"/>
  <c r="AX435" s="1"/>
  <c r="AX436" s="1"/>
  <c r="AX437" s="1"/>
  <c r="AX438" s="1"/>
  <c r="AX439" s="1"/>
  <c r="AX440" s="1"/>
  <c r="AX441" s="1"/>
  <c r="AX442" s="1"/>
  <c r="AX443" s="1"/>
  <c r="AX444" s="1"/>
  <c r="AX445" s="1"/>
  <c r="AX446" s="1"/>
  <c r="AX447" s="1"/>
  <c r="AX448" s="1"/>
  <c r="AX449" s="1"/>
  <c r="AX450" s="1"/>
  <c r="AX451" s="1"/>
  <c r="AX452" s="1"/>
  <c r="AX453" s="1"/>
  <c r="AX454" s="1"/>
  <c r="AX455" s="1"/>
  <c r="AX456" s="1"/>
  <c r="AX457" s="1"/>
  <c r="AX458" s="1"/>
  <c r="AX459" s="1"/>
  <c r="AX460" s="1"/>
  <c r="AX461" s="1"/>
  <c r="AX462" s="1"/>
  <c r="AX463" s="1"/>
  <c r="AX464" s="1"/>
  <c r="AX465" s="1"/>
  <c r="AX466" s="1"/>
  <c r="AX467" s="1"/>
  <c r="AX468" s="1"/>
  <c r="AX469" s="1"/>
  <c r="AX470" s="1"/>
  <c r="AX471" s="1"/>
  <c r="AX472" s="1"/>
  <c r="AX473" s="1"/>
  <c r="AX474" s="1"/>
  <c r="AX475" s="1"/>
  <c r="AX476" s="1"/>
  <c r="AX477" s="1"/>
  <c r="AX478" s="1"/>
  <c r="AX479" s="1"/>
  <c r="AX480" s="1"/>
  <c r="AX481" s="1"/>
  <c r="AX482" s="1"/>
  <c r="AX483" s="1"/>
  <c r="AX484" s="1"/>
  <c r="AX485" s="1"/>
  <c r="AX486" s="1"/>
  <c r="AX487" s="1"/>
  <c r="AX488" s="1"/>
  <c r="AX489" s="1"/>
  <c r="AX490" s="1"/>
  <c r="AX491" s="1"/>
  <c r="AX492" s="1"/>
  <c r="AX493" s="1"/>
  <c r="AX494" s="1"/>
  <c r="AX495" s="1"/>
  <c r="AX496" s="1"/>
  <c r="AX497" s="1"/>
  <c r="AX498" s="1"/>
  <c r="AX499" s="1"/>
  <c r="AX500" s="1"/>
  <c r="AX501" s="1"/>
  <c r="AX502" s="1"/>
  <c r="AX503" s="1"/>
  <c r="AX504" s="1"/>
  <c r="AX505" s="1"/>
  <c r="AX506" s="1"/>
  <c r="AX507" s="1"/>
  <c r="AX508" s="1"/>
  <c r="AX509" s="1"/>
  <c r="AX510" s="1"/>
  <c r="AX511" s="1"/>
  <c r="AX512" s="1"/>
  <c r="AX513" s="1"/>
  <c r="AX514" s="1"/>
  <c r="AX515" s="1"/>
  <c r="AX516" s="1"/>
  <c r="AX517" s="1"/>
  <c r="AX518" s="1"/>
  <c r="AX519" s="1"/>
  <c r="AX520" s="1"/>
  <c r="AX521" s="1"/>
  <c r="AX522" s="1"/>
  <c r="AX523" s="1"/>
  <c r="AX524" s="1"/>
  <c r="AX525" s="1"/>
  <c r="AX526" s="1"/>
  <c r="AX527" s="1"/>
  <c r="AX528" s="1"/>
  <c r="AX529" s="1"/>
  <c r="AX530" s="1"/>
  <c r="AX531" s="1"/>
  <c r="AX532" s="1"/>
  <c r="AX533" s="1"/>
  <c r="AX534" s="1"/>
  <c r="AX535" s="1"/>
  <c r="AX536" s="1"/>
  <c r="AX537" s="1"/>
  <c r="AX538" s="1"/>
  <c r="AX539" s="1"/>
  <c r="AX540" s="1"/>
  <c r="AX541" s="1"/>
  <c r="AX542" s="1"/>
  <c r="AX543" s="1"/>
  <c r="AX544" s="1"/>
  <c r="AX545" s="1"/>
  <c r="AX546" s="1"/>
  <c r="AX547" s="1"/>
  <c r="AX548" s="1"/>
  <c r="AX549" s="1"/>
  <c r="AX550" s="1"/>
  <c r="AX551" s="1"/>
  <c r="AX552" s="1"/>
  <c r="AX553" s="1"/>
  <c r="AX554" s="1"/>
  <c r="AX555" s="1"/>
  <c r="AX556" s="1"/>
  <c r="AX557" s="1"/>
  <c r="AX558" s="1"/>
  <c r="AX559" s="1"/>
  <c r="AX560" s="1"/>
  <c r="AX561" s="1"/>
  <c r="AX562" s="1"/>
  <c r="AX563" s="1"/>
  <c r="AX564" s="1"/>
  <c r="AX565" s="1"/>
  <c r="AX566" s="1"/>
  <c r="AX567" s="1"/>
  <c r="AX568" s="1"/>
  <c r="AX569" s="1"/>
  <c r="AX570" s="1"/>
  <c r="AX571" s="1"/>
  <c r="AX572" s="1"/>
  <c r="AX573" s="1"/>
  <c r="AX574" s="1"/>
  <c r="AX575" s="1"/>
  <c r="AX576" s="1"/>
  <c r="AX577" s="1"/>
  <c r="AX578" s="1"/>
  <c r="AX579" s="1"/>
  <c r="AX580" s="1"/>
  <c r="AX581" s="1"/>
  <c r="AX582" s="1"/>
  <c r="AX583" s="1"/>
  <c r="AX584" s="1"/>
  <c r="AX585" s="1"/>
  <c r="AX586" s="1"/>
  <c r="AX587" s="1"/>
  <c r="AX588" s="1"/>
  <c r="AX589" s="1"/>
  <c r="AX590" s="1"/>
  <c r="AX591" s="1"/>
  <c r="AX592" s="1"/>
  <c r="AX593" s="1"/>
  <c r="AX594" s="1"/>
  <c r="AX595" s="1"/>
  <c r="AX596" s="1"/>
  <c r="AX597" s="1"/>
  <c r="AX598" s="1"/>
  <c r="AX599" s="1"/>
  <c r="AX600" s="1"/>
  <c r="AX601" s="1"/>
  <c r="AX602" s="1"/>
  <c r="AX603" s="1"/>
  <c r="AX604" s="1"/>
  <c r="AX605" s="1"/>
  <c r="AX606" s="1"/>
  <c r="AX607" s="1"/>
  <c r="AX608" s="1"/>
  <c r="AX609" s="1"/>
  <c r="AX610" s="1"/>
  <c r="AX611" s="1"/>
  <c r="AX612" s="1"/>
  <c r="AX613" s="1"/>
  <c r="AX614" s="1"/>
  <c r="AX615" s="1"/>
  <c r="AX616" s="1"/>
  <c r="AX617" s="1"/>
  <c r="AX618" s="1"/>
  <c r="AX619" s="1"/>
  <c r="AX620" s="1"/>
  <c r="AX621" s="1"/>
  <c r="AX622" s="1"/>
  <c r="AX623" s="1"/>
  <c r="AX624" s="1"/>
  <c r="AX625" s="1"/>
  <c r="AX626" s="1"/>
  <c r="AX627" s="1"/>
  <c r="AX628" s="1"/>
  <c r="AX629" s="1"/>
  <c r="AX630" s="1"/>
  <c r="AX631" s="1"/>
  <c r="AX632" s="1"/>
  <c r="AX633" s="1"/>
  <c r="AX634" s="1"/>
  <c r="AX635" s="1"/>
  <c r="AX636" s="1"/>
  <c r="AX637" s="1"/>
  <c r="AX638" s="1"/>
  <c r="AX639" s="1"/>
  <c r="AX640" s="1"/>
  <c r="AX641" s="1"/>
  <c r="AX642" s="1"/>
  <c r="AX643" s="1"/>
  <c r="AX644" s="1"/>
  <c r="AX645" s="1"/>
  <c r="AX646" s="1"/>
  <c r="AX647" s="1"/>
  <c r="AX648" s="1"/>
  <c r="AX649" s="1"/>
  <c r="AX650" s="1"/>
  <c r="AX651" s="1"/>
  <c r="AX652" s="1"/>
  <c r="AX653" s="1"/>
  <c r="AX654" s="1"/>
  <c r="AX655" s="1"/>
  <c r="AX656" s="1"/>
  <c r="AX657" s="1"/>
  <c r="AX658" s="1"/>
  <c r="AX659" s="1"/>
  <c r="AX660" s="1"/>
  <c r="AX661" s="1"/>
  <c r="AX662" s="1"/>
  <c r="AX663" s="1"/>
  <c r="AX664" s="1"/>
  <c r="AX665" s="1"/>
  <c r="AX666" s="1"/>
  <c r="AX667" s="1"/>
  <c r="AX668" s="1"/>
  <c r="AX669" s="1"/>
  <c r="AX670" s="1"/>
  <c r="AX671" s="1"/>
  <c r="AX672" s="1"/>
  <c r="AX673" s="1"/>
  <c r="AX674" s="1"/>
  <c r="AX675" s="1"/>
  <c r="AX676" s="1"/>
  <c r="AX677" s="1"/>
  <c r="AX678" s="1"/>
  <c r="AX679" s="1"/>
  <c r="AX680" s="1"/>
  <c r="AX681" s="1"/>
  <c r="AX682" s="1"/>
  <c r="AX683" s="1"/>
  <c r="AX684" s="1"/>
  <c r="AX685" s="1"/>
  <c r="AX686" s="1"/>
  <c r="AX687" s="1"/>
  <c r="AX688" s="1"/>
  <c r="AX689" s="1"/>
  <c r="AX690" s="1"/>
  <c r="AX691" s="1"/>
  <c r="AX692" s="1"/>
  <c r="AX693" s="1"/>
  <c r="AX694" s="1"/>
  <c r="AX695" s="1"/>
  <c r="AX696" s="1"/>
  <c r="AX697" s="1"/>
  <c r="AX698" s="1"/>
  <c r="AX699" s="1"/>
  <c r="AX700" s="1"/>
  <c r="AX701" s="1"/>
  <c r="AX702" s="1"/>
  <c r="AX703" s="1"/>
  <c r="AX704" s="1"/>
  <c r="AX705" s="1"/>
  <c r="AX706" s="1"/>
  <c r="AX707" s="1"/>
  <c r="AX708" s="1"/>
  <c r="AX709" s="1"/>
  <c r="AX710" s="1"/>
  <c r="AX711" s="1"/>
  <c r="AX712" s="1"/>
  <c r="AX713" s="1"/>
  <c r="AX714" s="1"/>
  <c r="AX715" s="1"/>
  <c r="AX716" s="1"/>
  <c r="AX717" s="1"/>
  <c r="AX718" s="1"/>
  <c r="AX719" s="1"/>
  <c r="AX720" s="1"/>
  <c r="AX721" s="1"/>
  <c r="AX722" s="1"/>
  <c r="AX723" s="1"/>
  <c r="AX724" s="1"/>
  <c r="AX725" s="1"/>
  <c r="AX726" s="1"/>
  <c r="AX727" s="1"/>
  <c r="AX728" s="1"/>
  <c r="AX729" s="1"/>
  <c r="AX730" s="1"/>
  <c r="AX731" s="1"/>
  <c r="AX732" s="1"/>
  <c r="AX733" s="1"/>
  <c r="AX734" s="1"/>
  <c r="AX735" s="1"/>
  <c r="AX736" s="1"/>
  <c r="AX737" s="1"/>
  <c r="AX738" s="1"/>
  <c r="AX739" s="1"/>
  <c r="AX740" s="1"/>
  <c r="AX741" s="1"/>
  <c r="AX742" s="1"/>
  <c r="AX743" s="1"/>
  <c r="AX744" s="1"/>
  <c r="AX745" s="1"/>
  <c r="AX746" s="1"/>
  <c r="AX747" s="1"/>
  <c r="AX748" s="1"/>
  <c r="AX749" s="1"/>
  <c r="AX750" s="1"/>
  <c r="AX751" s="1"/>
  <c r="AX752" s="1"/>
  <c r="AX753" s="1"/>
  <c r="A77" i="1"/>
  <c r="AY10" i="4"/>
  <c r="AY11" l="1"/>
  <c r="AY12" s="1"/>
  <c r="AY13" s="1"/>
  <c r="AY14" s="1"/>
  <c r="AY15" s="1"/>
  <c r="AY16" s="1"/>
  <c r="AY17" s="1"/>
  <c r="AY18" s="1"/>
  <c r="AY19" s="1"/>
  <c r="AY20" s="1"/>
  <c r="AY21" s="1"/>
  <c r="AY22" s="1"/>
  <c r="AY23" s="1"/>
  <c r="AY24" s="1"/>
  <c r="AY25" s="1"/>
  <c r="AY26" s="1"/>
  <c r="AY27" s="1"/>
  <c r="AY28" s="1"/>
  <c r="AY29" s="1"/>
  <c r="AY30" s="1"/>
  <c r="AY31" s="1"/>
  <c r="AY32" s="1"/>
  <c r="AY33" s="1"/>
  <c r="AY34" s="1"/>
  <c r="AY35" s="1"/>
  <c r="AY36" s="1"/>
  <c r="AY37" s="1"/>
  <c r="AY38" s="1"/>
  <c r="AY39" s="1"/>
  <c r="AY40" s="1"/>
  <c r="AY41" s="1"/>
  <c r="AY42" s="1"/>
  <c r="AY43" s="1"/>
  <c r="AY44" s="1"/>
  <c r="AY45" s="1"/>
  <c r="AY46" s="1"/>
  <c r="AY47" s="1"/>
  <c r="AY48" s="1"/>
  <c r="AY49" s="1"/>
  <c r="AY50" s="1"/>
  <c r="AY51" s="1"/>
  <c r="AY52" s="1"/>
  <c r="AY53" s="1"/>
  <c r="AY54" s="1"/>
  <c r="AY55" s="1"/>
  <c r="AY56" s="1"/>
  <c r="AY57" s="1"/>
  <c r="AY58" s="1"/>
  <c r="AY59" s="1"/>
  <c r="AY60" s="1"/>
  <c r="AY61" s="1"/>
  <c r="AY62" s="1"/>
  <c r="AY63" s="1"/>
  <c r="AY64" s="1"/>
  <c r="AY65" s="1"/>
  <c r="AY66" s="1"/>
  <c r="AY67" s="1"/>
  <c r="AY68" s="1"/>
  <c r="AY69" s="1"/>
  <c r="AY70" s="1"/>
  <c r="AY71" s="1"/>
  <c r="AY72" s="1"/>
  <c r="AY73" s="1"/>
  <c r="AY74" s="1"/>
  <c r="AY75" s="1"/>
  <c r="AY76" s="1"/>
  <c r="AY77" s="1"/>
  <c r="AY78" s="1"/>
  <c r="AY79" s="1"/>
  <c r="AY80" s="1"/>
  <c r="AY81" s="1"/>
  <c r="AY82" s="1"/>
  <c r="AY83" s="1"/>
  <c r="AY84" s="1"/>
  <c r="AY85" s="1"/>
  <c r="AY86" s="1"/>
  <c r="AY87" s="1"/>
  <c r="AY88" s="1"/>
  <c r="AY89" s="1"/>
  <c r="AY90" s="1"/>
  <c r="AY91" s="1"/>
  <c r="AY92" s="1"/>
  <c r="AY93" s="1"/>
  <c r="AY94" s="1"/>
  <c r="AY95" s="1"/>
  <c r="AY96" s="1"/>
  <c r="AY97" s="1"/>
  <c r="AY98" s="1"/>
  <c r="AY99" s="1"/>
  <c r="AY100" s="1"/>
  <c r="AY101" s="1"/>
  <c r="AY102" s="1"/>
  <c r="AY103" s="1"/>
  <c r="AY104" s="1"/>
  <c r="AY105" s="1"/>
  <c r="AY106" s="1"/>
  <c r="AY107" s="1"/>
  <c r="AY108" s="1"/>
  <c r="AY109" s="1"/>
  <c r="AY110" s="1"/>
  <c r="AY111" s="1"/>
  <c r="AY112" s="1"/>
  <c r="AY113" s="1"/>
  <c r="AY114" s="1"/>
  <c r="AY115" s="1"/>
  <c r="AY116" s="1"/>
  <c r="AY117" s="1"/>
  <c r="AY118" s="1"/>
  <c r="AY119" s="1"/>
  <c r="AY120" s="1"/>
  <c r="AY121" s="1"/>
  <c r="AY122" s="1"/>
  <c r="AY123" s="1"/>
  <c r="AY124" s="1"/>
  <c r="AY125" s="1"/>
  <c r="AY126" s="1"/>
  <c r="AY127" s="1"/>
  <c r="AY128" s="1"/>
  <c r="AY129" s="1"/>
  <c r="AY130" s="1"/>
  <c r="AY131" s="1"/>
  <c r="AY132" s="1"/>
  <c r="AY133" s="1"/>
  <c r="AY134" s="1"/>
  <c r="AY135" s="1"/>
  <c r="AY136" s="1"/>
  <c r="AY137" s="1"/>
  <c r="AY138" s="1"/>
  <c r="AY139" s="1"/>
  <c r="AY140" s="1"/>
  <c r="AY141" s="1"/>
  <c r="AY142" s="1"/>
  <c r="AY143" s="1"/>
  <c r="AY144" s="1"/>
  <c r="AY145" s="1"/>
  <c r="AY146" s="1"/>
  <c r="AY147" s="1"/>
  <c r="AY148" s="1"/>
  <c r="AY149" s="1"/>
  <c r="AY150" s="1"/>
  <c r="AY151" s="1"/>
  <c r="AY152" s="1"/>
  <c r="AY153" s="1"/>
  <c r="AY154" s="1"/>
  <c r="AY155" s="1"/>
  <c r="AY156" s="1"/>
  <c r="AY157" s="1"/>
  <c r="AY158" s="1"/>
  <c r="AY159" s="1"/>
  <c r="AY160" s="1"/>
  <c r="AY161" s="1"/>
  <c r="AY162" s="1"/>
  <c r="AY163" s="1"/>
  <c r="AY164" s="1"/>
  <c r="AY165" s="1"/>
  <c r="AY166" s="1"/>
  <c r="AY167" s="1"/>
  <c r="AY168" s="1"/>
  <c r="AY169" s="1"/>
  <c r="AY170" s="1"/>
  <c r="AY171" s="1"/>
  <c r="AY172" s="1"/>
  <c r="AY173" s="1"/>
  <c r="AY174" s="1"/>
  <c r="AY175" s="1"/>
  <c r="AY176" s="1"/>
  <c r="AY177" s="1"/>
  <c r="AY178" s="1"/>
  <c r="AY179" s="1"/>
  <c r="AY180" s="1"/>
  <c r="AY181" s="1"/>
  <c r="AY182" s="1"/>
  <c r="AY183" s="1"/>
  <c r="AY184" s="1"/>
  <c r="AY185" s="1"/>
  <c r="AY186" s="1"/>
  <c r="AY187" s="1"/>
  <c r="AY188" s="1"/>
  <c r="AY189" s="1"/>
  <c r="AY190" s="1"/>
  <c r="AY191" s="1"/>
  <c r="AY192" s="1"/>
  <c r="AY193" s="1"/>
  <c r="AY194" s="1"/>
  <c r="AY195" s="1"/>
  <c r="AY196" s="1"/>
  <c r="AY197" s="1"/>
  <c r="AY198" s="1"/>
  <c r="AY199" s="1"/>
  <c r="AY200" s="1"/>
  <c r="AY201" s="1"/>
  <c r="AY202" s="1"/>
  <c r="AY203" s="1"/>
  <c r="AY204" s="1"/>
  <c r="AY205" s="1"/>
  <c r="AY206" s="1"/>
  <c r="AY207" s="1"/>
  <c r="AY208" s="1"/>
  <c r="AY209" s="1"/>
  <c r="AY210" s="1"/>
  <c r="AY211" s="1"/>
  <c r="AY212" s="1"/>
  <c r="AY213" s="1"/>
  <c r="AY214" s="1"/>
  <c r="AY215" s="1"/>
  <c r="AY216" s="1"/>
  <c r="AY217" s="1"/>
  <c r="AY218" s="1"/>
  <c r="AY219" s="1"/>
  <c r="AY220" s="1"/>
  <c r="AY221" s="1"/>
  <c r="AY222" s="1"/>
  <c r="AY223" s="1"/>
  <c r="AY224" s="1"/>
  <c r="AY225" s="1"/>
  <c r="AY226" s="1"/>
  <c r="AY227" s="1"/>
  <c r="AY228" s="1"/>
  <c r="AY229" s="1"/>
  <c r="AY230" s="1"/>
  <c r="AY231" s="1"/>
  <c r="AY232" s="1"/>
  <c r="AY233" s="1"/>
  <c r="AY234" s="1"/>
  <c r="AY235" s="1"/>
  <c r="AY236" s="1"/>
  <c r="AY237" s="1"/>
  <c r="AY238" s="1"/>
  <c r="AY239" s="1"/>
  <c r="AY240" s="1"/>
  <c r="AY241" s="1"/>
  <c r="AY242" s="1"/>
  <c r="AY243" s="1"/>
  <c r="AY244" s="1"/>
  <c r="AY245" s="1"/>
  <c r="AY246" s="1"/>
  <c r="AY247" s="1"/>
  <c r="AY248" s="1"/>
  <c r="AY249" s="1"/>
  <c r="AY250" s="1"/>
  <c r="AY251" s="1"/>
  <c r="AY252" s="1"/>
  <c r="AY253" s="1"/>
  <c r="AY254" s="1"/>
  <c r="AY255" s="1"/>
  <c r="AY256" s="1"/>
  <c r="AY257" s="1"/>
  <c r="AY258" s="1"/>
  <c r="AY259" s="1"/>
  <c r="AY260" s="1"/>
  <c r="AY261" s="1"/>
  <c r="AY262" s="1"/>
  <c r="AY263" s="1"/>
  <c r="AY264" s="1"/>
  <c r="AY265" s="1"/>
  <c r="AY266" s="1"/>
  <c r="AY267" s="1"/>
  <c r="AY268" s="1"/>
  <c r="AY269" s="1"/>
  <c r="AY270" s="1"/>
  <c r="AY271" s="1"/>
  <c r="AY272" s="1"/>
  <c r="AY273" s="1"/>
  <c r="AY274" s="1"/>
  <c r="AY275" s="1"/>
  <c r="AY276" s="1"/>
  <c r="AY277" s="1"/>
  <c r="AY278" s="1"/>
  <c r="AY279" s="1"/>
  <c r="AY280" s="1"/>
  <c r="AY281" s="1"/>
  <c r="AY282" s="1"/>
  <c r="AY283" s="1"/>
  <c r="AY284" s="1"/>
  <c r="AY285" s="1"/>
  <c r="AY286" s="1"/>
  <c r="AY287" s="1"/>
  <c r="AY288" s="1"/>
  <c r="AY289" s="1"/>
  <c r="AY290" s="1"/>
  <c r="AY291" s="1"/>
  <c r="AY292" s="1"/>
  <c r="AY293" s="1"/>
  <c r="AY294" s="1"/>
  <c r="AY295" s="1"/>
  <c r="AY296" s="1"/>
  <c r="AY297" s="1"/>
  <c r="AY298" s="1"/>
  <c r="AY299" s="1"/>
  <c r="AY300" s="1"/>
  <c r="AY301" s="1"/>
  <c r="AY302" s="1"/>
  <c r="AY303" s="1"/>
  <c r="AY304" s="1"/>
  <c r="AY305" s="1"/>
  <c r="AY306" s="1"/>
  <c r="AY307" s="1"/>
  <c r="AY308" s="1"/>
  <c r="AY309" s="1"/>
  <c r="AY310" s="1"/>
  <c r="AY311" s="1"/>
  <c r="AY312" s="1"/>
  <c r="AY313" s="1"/>
  <c r="AY314" s="1"/>
  <c r="AY315" s="1"/>
  <c r="AY316" s="1"/>
  <c r="AY317" s="1"/>
  <c r="AY318" s="1"/>
  <c r="AY319" s="1"/>
  <c r="AY320" s="1"/>
  <c r="AY321" s="1"/>
  <c r="AY322" s="1"/>
  <c r="AY323" s="1"/>
  <c r="AY324" s="1"/>
  <c r="AY325" s="1"/>
  <c r="AY326" s="1"/>
  <c r="AY327" s="1"/>
  <c r="AY328" s="1"/>
  <c r="AY329" s="1"/>
  <c r="AY330" s="1"/>
  <c r="AY331" s="1"/>
  <c r="AY332" s="1"/>
  <c r="AY333" s="1"/>
  <c r="AY334" s="1"/>
  <c r="AY335" s="1"/>
  <c r="AY336" s="1"/>
  <c r="AY337" s="1"/>
  <c r="AY338" s="1"/>
  <c r="AY339" s="1"/>
  <c r="AY340" s="1"/>
  <c r="AY341" s="1"/>
  <c r="AY342" s="1"/>
  <c r="AY343" s="1"/>
  <c r="AY344" s="1"/>
  <c r="AY345" s="1"/>
  <c r="AY346" s="1"/>
  <c r="AY347" s="1"/>
  <c r="AY348" s="1"/>
  <c r="AY349" s="1"/>
  <c r="AY350" s="1"/>
  <c r="AY351" s="1"/>
  <c r="AY352" s="1"/>
  <c r="AY353" s="1"/>
  <c r="AY354" s="1"/>
  <c r="AY355" s="1"/>
  <c r="AY356" s="1"/>
  <c r="AY357" s="1"/>
  <c r="AY358" s="1"/>
  <c r="AY359" s="1"/>
  <c r="AY360" s="1"/>
  <c r="AY361" s="1"/>
  <c r="AY362" s="1"/>
  <c r="AY363" s="1"/>
  <c r="AY364" s="1"/>
  <c r="AY365" s="1"/>
  <c r="AY366" s="1"/>
  <c r="AY367" s="1"/>
  <c r="AY368" s="1"/>
  <c r="AY369" s="1"/>
  <c r="AY370" s="1"/>
  <c r="AY371" s="1"/>
  <c r="AY372" s="1"/>
  <c r="AY373" s="1"/>
  <c r="AY374" s="1"/>
  <c r="AY375" s="1"/>
  <c r="AY376" s="1"/>
  <c r="AY377" s="1"/>
  <c r="AY378" s="1"/>
  <c r="AY379" s="1"/>
  <c r="AY380" s="1"/>
  <c r="AY381" s="1"/>
  <c r="AY382" s="1"/>
  <c r="AY383" s="1"/>
  <c r="AY384" s="1"/>
  <c r="AY385" s="1"/>
  <c r="AY386" s="1"/>
  <c r="AY387" s="1"/>
  <c r="AY388" s="1"/>
  <c r="AY389" s="1"/>
  <c r="AY390" s="1"/>
  <c r="AY391" s="1"/>
  <c r="AY392" s="1"/>
  <c r="AY393" s="1"/>
  <c r="AY394" s="1"/>
  <c r="AY395" s="1"/>
  <c r="AY396" s="1"/>
  <c r="AY397" s="1"/>
  <c r="AY398" s="1"/>
  <c r="AY399" s="1"/>
  <c r="AY400" s="1"/>
  <c r="AY401" s="1"/>
  <c r="AY402" s="1"/>
  <c r="AY403" s="1"/>
  <c r="AY404" s="1"/>
  <c r="AY405" s="1"/>
  <c r="AY406" s="1"/>
  <c r="AY407" s="1"/>
  <c r="AY408" s="1"/>
  <c r="AY409" s="1"/>
  <c r="AY410" s="1"/>
  <c r="AY411" s="1"/>
  <c r="AY412" s="1"/>
  <c r="AY413" s="1"/>
  <c r="AY414" s="1"/>
  <c r="AY415" s="1"/>
  <c r="AY416" s="1"/>
  <c r="AY417" s="1"/>
  <c r="AY418" s="1"/>
  <c r="AY419" s="1"/>
  <c r="AY420" s="1"/>
  <c r="AY421" s="1"/>
  <c r="AY422" s="1"/>
  <c r="AY423" s="1"/>
  <c r="AY424" s="1"/>
  <c r="AY425" s="1"/>
  <c r="AY426" s="1"/>
  <c r="AY427" s="1"/>
  <c r="AY428" s="1"/>
  <c r="AY429" s="1"/>
  <c r="AY430" s="1"/>
  <c r="AY431" s="1"/>
  <c r="AY432" s="1"/>
  <c r="AY433" s="1"/>
  <c r="AY434" s="1"/>
  <c r="AY435" s="1"/>
  <c r="AY436" s="1"/>
  <c r="AY437" s="1"/>
  <c r="AY438" s="1"/>
  <c r="AY439" s="1"/>
  <c r="AY440" s="1"/>
  <c r="AY441" s="1"/>
  <c r="AY442" s="1"/>
  <c r="AY443" s="1"/>
  <c r="AY444" s="1"/>
  <c r="AY445" s="1"/>
  <c r="AY446" s="1"/>
  <c r="AY447" s="1"/>
  <c r="AY448" s="1"/>
  <c r="AY449" s="1"/>
  <c r="AY450" s="1"/>
  <c r="AY451" s="1"/>
  <c r="AY452" s="1"/>
  <c r="AY453" s="1"/>
  <c r="AY454" s="1"/>
  <c r="AY455" s="1"/>
  <c r="AY456" s="1"/>
  <c r="AY457" s="1"/>
  <c r="AY458" s="1"/>
  <c r="AY459" s="1"/>
  <c r="AY460" s="1"/>
  <c r="AY461" s="1"/>
  <c r="AY462" s="1"/>
  <c r="AY463" s="1"/>
  <c r="AY464" s="1"/>
  <c r="AY465" s="1"/>
  <c r="AY466" s="1"/>
  <c r="AY467" s="1"/>
  <c r="AY468" s="1"/>
  <c r="AY469" s="1"/>
  <c r="AY470" s="1"/>
  <c r="AY471" s="1"/>
  <c r="AY472" s="1"/>
  <c r="AY473" s="1"/>
  <c r="AY474" s="1"/>
  <c r="AY475" s="1"/>
  <c r="AY476" s="1"/>
  <c r="AY477" s="1"/>
  <c r="AY478" s="1"/>
  <c r="AY479" s="1"/>
  <c r="AY480" s="1"/>
  <c r="AY481" s="1"/>
  <c r="AY482" s="1"/>
  <c r="AY483" s="1"/>
  <c r="AY484" s="1"/>
  <c r="AY485" s="1"/>
  <c r="AY486" s="1"/>
  <c r="AY487" s="1"/>
  <c r="AY488" s="1"/>
  <c r="AY489" s="1"/>
  <c r="AY490" s="1"/>
  <c r="AY491" s="1"/>
  <c r="AY492" s="1"/>
  <c r="AY493" s="1"/>
  <c r="AY494" s="1"/>
  <c r="AY495" s="1"/>
  <c r="AY496" s="1"/>
  <c r="AY497" s="1"/>
  <c r="AY498" s="1"/>
  <c r="AY499" s="1"/>
  <c r="AY500" s="1"/>
  <c r="AY501" s="1"/>
  <c r="AY502" s="1"/>
  <c r="AY503" s="1"/>
  <c r="AY504" s="1"/>
  <c r="AY505" s="1"/>
  <c r="AY506" s="1"/>
  <c r="AY507" s="1"/>
  <c r="AY508" s="1"/>
  <c r="AY509" s="1"/>
  <c r="AY510" s="1"/>
  <c r="AY511" s="1"/>
  <c r="AY512" s="1"/>
  <c r="AY513" s="1"/>
  <c r="AY514" s="1"/>
  <c r="AY515" s="1"/>
  <c r="AY516" s="1"/>
  <c r="AY517" s="1"/>
  <c r="AY518" s="1"/>
  <c r="AY519" s="1"/>
  <c r="AY520" s="1"/>
  <c r="AY521" s="1"/>
  <c r="AY522" s="1"/>
  <c r="AY523" s="1"/>
  <c r="AY524" s="1"/>
  <c r="AY525" s="1"/>
  <c r="AY526" s="1"/>
  <c r="AY527" s="1"/>
  <c r="AY528" s="1"/>
  <c r="AY529" s="1"/>
  <c r="AY530" s="1"/>
  <c r="AY531" s="1"/>
  <c r="AY532" s="1"/>
  <c r="AY533" s="1"/>
  <c r="AY534" s="1"/>
  <c r="AY535" s="1"/>
  <c r="AY536" s="1"/>
  <c r="AY537" s="1"/>
  <c r="AY538" s="1"/>
  <c r="AY539" s="1"/>
  <c r="AY540" s="1"/>
  <c r="AY541" s="1"/>
  <c r="AY542" s="1"/>
  <c r="AY543" s="1"/>
  <c r="AY544" s="1"/>
  <c r="AY545" s="1"/>
  <c r="AY546" s="1"/>
  <c r="AY547" s="1"/>
  <c r="AY548" s="1"/>
  <c r="AY549" s="1"/>
  <c r="AY550" s="1"/>
  <c r="AY551" s="1"/>
  <c r="AY552" s="1"/>
  <c r="AY553" s="1"/>
  <c r="AY554" s="1"/>
  <c r="AY555" s="1"/>
  <c r="AY556" s="1"/>
  <c r="AY557" s="1"/>
  <c r="AY558" s="1"/>
  <c r="AY559" s="1"/>
  <c r="AY560" s="1"/>
  <c r="AY561" s="1"/>
  <c r="AY562" s="1"/>
  <c r="AY563" s="1"/>
  <c r="AY564" s="1"/>
  <c r="AY565" s="1"/>
  <c r="AY566" s="1"/>
  <c r="AY567" s="1"/>
  <c r="AY568" s="1"/>
  <c r="AY569" s="1"/>
  <c r="AY570" s="1"/>
  <c r="AY571" s="1"/>
  <c r="AY572" s="1"/>
  <c r="AY573" s="1"/>
  <c r="AY574" s="1"/>
  <c r="AY575" s="1"/>
  <c r="AY576" s="1"/>
  <c r="AY577" s="1"/>
  <c r="AY578" s="1"/>
  <c r="AY579" s="1"/>
  <c r="AY580" s="1"/>
  <c r="AY581" s="1"/>
  <c r="AY582" s="1"/>
  <c r="AY583" s="1"/>
  <c r="AY584" s="1"/>
  <c r="AY585" s="1"/>
  <c r="AY586" s="1"/>
  <c r="AY587" s="1"/>
  <c r="AY588" s="1"/>
  <c r="AY589" s="1"/>
  <c r="AY590" s="1"/>
  <c r="AY591" s="1"/>
  <c r="AY592" s="1"/>
  <c r="AY593" s="1"/>
  <c r="AY594" s="1"/>
  <c r="AY595" s="1"/>
  <c r="AY596" s="1"/>
  <c r="AY597" s="1"/>
  <c r="AY598" s="1"/>
  <c r="AY599" s="1"/>
  <c r="AY600" s="1"/>
  <c r="AY601" s="1"/>
  <c r="AY602" s="1"/>
  <c r="AY603" s="1"/>
  <c r="AY604" s="1"/>
  <c r="AY605" s="1"/>
  <c r="AY606" s="1"/>
  <c r="AY607" s="1"/>
  <c r="AY608" s="1"/>
  <c r="AY609" s="1"/>
  <c r="AY610" s="1"/>
  <c r="AY611" s="1"/>
  <c r="AY612" s="1"/>
  <c r="AY613" s="1"/>
  <c r="AY614" s="1"/>
  <c r="AY615" s="1"/>
  <c r="AY616" s="1"/>
  <c r="AY617" s="1"/>
  <c r="AY618" s="1"/>
  <c r="AY619" s="1"/>
  <c r="AY620" s="1"/>
  <c r="AY621" s="1"/>
  <c r="AY622" s="1"/>
  <c r="AY623" s="1"/>
  <c r="AY624" s="1"/>
  <c r="AY625" s="1"/>
  <c r="AY626" s="1"/>
  <c r="AY627" s="1"/>
  <c r="AY628" s="1"/>
  <c r="AY629" s="1"/>
  <c r="AY630" s="1"/>
  <c r="AY631" s="1"/>
  <c r="AY632" s="1"/>
  <c r="AY633" s="1"/>
  <c r="AY634" s="1"/>
  <c r="AY635" s="1"/>
  <c r="AY636" s="1"/>
  <c r="AY637" s="1"/>
  <c r="AY638" s="1"/>
  <c r="AY639" s="1"/>
  <c r="AY640" s="1"/>
  <c r="AY641" s="1"/>
  <c r="AY642" s="1"/>
  <c r="AY643" s="1"/>
  <c r="AY644" s="1"/>
  <c r="AY645" s="1"/>
  <c r="AY646" s="1"/>
  <c r="AY647" s="1"/>
  <c r="AY648" s="1"/>
  <c r="AY649" s="1"/>
  <c r="AY650" s="1"/>
  <c r="AY651" s="1"/>
  <c r="AY652" s="1"/>
  <c r="AY653" s="1"/>
  <c r="AY654" s="1"/>
  <c r="AY655" s="1"/>
  <c r="AY656" s="1"/>
  <c r="AY657" s="1"/>
  <c r="AY658" s="1"/>
  <c r="AY659" s="1"/>
  <c r="AY660" s="1"/>
  <c r="AY661" s="1"/>
  <c r="AY662" s="1"/>
  <c r="AY663" s="1"/>
  <c r="AY664" s="1"/>
  <c r="AY665" s="1"/>
  <c r="AY666" s="1"/>
  <c r="AY667" s="1"/>
  <c r="AY668" s="1"/>
  <c r="AY669" s="1"/>
  <c r="AY670" s="1"/>
  <c r="AY671" s="1"/>
  <c r="AY672" s="1"/>
  <c r="AY673" s="1"/>
  <c r="AY674" s="1"/>
  <c r="AY675" s="1"/>
  <c r="AY676" s="1"/>
  <c r="AY677" s="1"/>
  <c r="AY678" s="1"/>
  <c r="AY679" s="1"/>
  <c r="AY680" s="1"/>
  <c r="AY681" s="1"/>
  <c r="AY682" s="1"/>
  <c r="AY683" s="1"/>
  <c r="AY684" s="1"/>
  <c r="AY685" s="1"/>
  <c r="AY686" s="1"/>
  <c r="AY687" s="1"/>
  <c r="AY688" s="1"/>
  <c r="AY689" s="1"/>
  <c r="AY690" s="1"/>
  <c r="AY691" s="1"/>
  <c r="AY692" s="1"/>
  <c r="AY693" s="1"/>
  <c r="AY694" s="1"/>
  <c r="AY695" s="1"/>
  <c r="AY696" s="1"/>
  <c r="AY697" s="1"/>
  <c r="AY698" s="1"/>
  <c r="AY699" s="1"/>
  <c r="AY700" s="1"/>
  <c r="AY701" s="1"/>
  <c r="AY702" s="1"/>
  <c r="AY703" s="1"/>
  <c r="AY704" s="1"/>
  <c r="AY705" s="1"/>
  <c r="AY706" s="1"/>
  <c r="AY707" s="1"/>
  <c r="AY708" s="1"/>
  <c r="AY709" s="1"/>
  <c r="AY710" s="1"/>
  <c r="AY711" s="1"/>
  <c r="AY712" s="1"/>
  <c r="AY713" s="1"/>
  <c r="AY714" s="1"/>
  <c r="AY715" s="1"/>
  <c r="AY716" s="1"/>
  <c r="AY717" s="1"/>
  <c r="AY718" s="1"/>
  <c r="AY719" s="1"/>
  <c r="AY720" s="1"/>
  <c r="AY721" s="1"/>
  <c r="AY722" s="1"/>
  <c r="AY723" s="1"/>
  <c r="AY724" s="1"/>
  <c r="AY725" s="1"/>
  <c r="AY726" s="1"/>
  <c r="AY727" s="1"/>
  <c r="AY728" s="1"/>
  <c r="AY729" s="1"/>
  <c r="AY730" s="1"/>
  <c r="AY731" s="1"/>
  <c r="AY732" s="1"/>
  <c r="AY733" s="1"/>
  <c r="AY734" s="1"/>
  <c r="AY735" s="1"/>
  <c r="AY736" s="1"/>
  <c r="AY737" s="1"/>
  <c r="AY738" s="1"/>
  <c r="AY739" s="1"/>
  <c r="AY740" s="1"/>
  <c r="AY741" s="1"/>
  <c r="AY742" s="1"/>
  <c r="AY743" s="1"/>
  <c r="AY744" s="1"/>
  <c r="AY745" s="1"/>
  <c r="AY746" s="1"/>
  <c r="AY747" s="1"/>
  <c r="AY748" s="1"/>
  <c r="AY749" s="1"/>
  <c r="AY750" s="1"/>
  <c r="AY751" s="1"/>
  <c r="AY752" s="1"/>
  <c r="AY753" s="1"/>
  <c r="A78" i="1"/>
  <c r="AZ10" i="4"/>
  <c r="AZ11" l="1"/>
  <c r="AZ12" s="1"/>
  <c r="AZ13" s="1"/>
  <c r="AZ14" s="1"/>
  <c r="AZ15" s="1"/>
  <c r="AZ16" s="1"/>
  <c r="AZ17" s="1"/>
  <c r="AZ18" s="1"/>
  <c r="AZ19" s="1"/>
  <c r="AZ20" s="1"/>
  <c r="AZ21" s="1"/>
  <c r="AZ22" s="1"/>
  <c r="AZ23" s="1"/>
  <c r="AZ24" s="1"/>
  <c r="AZ25" s="1"/>
  <c r="AZ26" s="1"/>
  <c r="AZ27" s="1"/>
  <c r="AZ28" s="1"/>
  <c r="AZ29" s="1"/>
  <c r="AZ30" s="1"/>
  <c r="AZ31" s="1"/>
  <c r="AZ32" s="1"/>
  <c r="AZ33" s="1"/>
  <c r="AZ34" s="1"/>
  <c r="AZ35" s="1"/>
  <c r="AZ36" s="1"/>
  <c r="AZ37" s="1"/>
  <c r="AZ38" s="1"/>
  <c r="AZ39" s="1"/>
  <c r="AZ40" s="1"/>
  <c r="AZ41" s="1"/>
  <c r="AZ42" s="1"/>
  <c r="AZ43" s="1"/>
  <c r="AZ44" s="1"/>
  <c r="AZ45" s="1"/>
  <c r="AZ46" s="1"/>
  <c r="AZ47" s="1"/>
  <c r="AZ48" s="1"/>
  <c r="AZ49" s="1"/>
  <c r="AZ50" s="1"/>
  <c r="AZ51" s="1"/>
  <c r="AZ52" s="1"/>
  <c r="AZ53" s="1"/>
  <c r="AZ54" s="1"/>
  <c r="AZ55" s="1"/>
  <c r="AZ56" s="1"/>
  <c r="AZ57" s="1"/>
  <c r="AZ58" s="1"/>
  <c r="AZ59" s="1"/>
  <c r="AZ60" s="1"/>
  <c r="AZ61" s="1"/>
  <c r="AZ62" s="1"/>
  <c r="AZ63" s="1"/>
  <c r="AZ64" s="1"/>
  <c r="AZ65" s="1"/>
  <c r="AZ66" s="1"/>
  <c r="AZ67" s="1"/>
  <c r="AZ68" s="1"/>
  <c r="AZ69" s="1"/>
  <c r="AZ70" s="1"/>
  <c r="AZ71" s="1"/>
  <c r="AZ72" s="1"/>
  <c r="AZ73" s="1"/>
  <c r="AZ74" s="1"/>
  <c r="AZ75" s="1"/>
  <c r="AZ76" s="1"/>
  <c r="AZ77" s="1"/>
  <c r="AZ78" s="1"/>
  <c r="AZ79" s="1"/>
  <c r="AZ80" s="1"/>
  <c r="AZ81" s="1"/>
  <c r="AZ82" s="1"/>
  <c r="AZ83" s="1"/>
  <c r="AZ84" s="1"/>
  <c r="AZ85" s="1"/>
  <c r="AZ86" s="1"/>
  <c r="AZ87" s="1"/>
  <c r="AZ88" s="1"/>
  <c r="AZ89" s="1"/>
  <c r="AZ90" s="1"/>
  <c r="AZ91" s="1"/>
  <c r="AZ92" s="1"/>
  <c r="AZ93" s="1"/>
  <c r="AZ94" s="1"/>
  <c r="AZ95" s="1"/>
  <c r="AZ96" s="1"/>
  <c r="AZ97" s="1"/>
  <c r="AZ98" s="1"/>
  <c r="AZ99" s="1"/>
  <c r="AZ100" s="1"/>
  <c r="AZ101" s="1"/>
  <c r="AZ102" s="1"/>
  <c r="AZ103" s="1"/>
  <c r="AZ104" s="1"/>
  <c r="AZ105" s="1"/>
  <c r="AZ106" s="1"/>
  <c r="AZ107" s="1"/>
  <c r="AZ108" s="1"/>
  <c r="AZ109" s="1"/>
  <c r="AZ110" s="1"/>
  <c r="AZ111" s="1"/>
  <c r="AZ112" s="1"/>
  <c r="AZ113" s="1"/>
  <c r="AZ114" s="1"/>
  <c r="AZ115" s="1"/>
  <c r="AZ116" s="1"/>
  <c r="AZ117" s="1"/>
  <c r="AZ118" s="1"/>
  <c r="AZ119" s="1"/>
  <c r="AZ120" s="1"/>
  <c r="AZ121" s="1"/>
  <c r="AZ122" s="1"/>
  <c r="AZ123" s="1"/>
  <c r="AZ124" s="1"/>
  <c r="AZ125" s="1"/>
  <c r="AZ126" s="1"/>
  <c r="AZ127" s="1"/>
  <c r="AZ128" s="1"/>
  <c r="AZ129" s="1"/>
  <c r="AZ130" s="1"/>
  <c r="AZ131" s="1"/>
  <c r="AZ132" s="1"/>
  <c r="AZ133" s="1"/>
  <c r="AZ134" s="1"/>
  <c r="AZ135" s="1"/>
  <c r="AZ136" s="1"/>
  <c r="AZ137" s="1"/>
  <c r="AZ138" s="1"/>
  <c r="AZ139" s="1"/>
  <c r="AZ140" s="1"/>
  <c r="AZ141" s="1"/>
  <c r="AZ142" s="1"/>
  <c r="AZ143" s="1"/>
  <c r="AZ144" s="1"/>
  <c r="AZ145" s="1"/>
  <c r="AZ146" s="1"/>
  <c r="AZ147" s="1"/>
  <c r="AZ148" s="1"/>
  <c r="AZ149" s="1"/>
  <c r="AZ150" s="1"/>
  <c r="AZ151" s="1"/>
  <c r="AZ152" s="1"/>
  <c r="AZ153" s="1"/>
  <c r="AZ154" s="1"/>
  <c r="AZ155" s="1"/>
  <c r="AZ156" s="1"/>
  <c r="AZ157" s="1"/>
  <c r="AZ158" s="1"/>
  <c r="AZ159" s="1"/>
  <c r="AZ160" s="1"/>
  <c r="AZ161" s="1"/>
  <c r="AZ162" s="1"/>
  <c r="AZ163" s="1"/>
  <c r="AZ164" s="1"/>
  <c r="AZ165" s="1"/>
  <c r="AZ166" s="1"/>
  <c r="AZ167" s="1"/>
  <c r="AZ168" s="1"/>
  <c r="AZ169" s="1"/>
  <c r="AZ170" s="1"/>
  <c r="AZ171" s="1"/>
  <c r="AZ172" s="1"/>
  <c r="AZ173" s="1"/>
  <c r="AZ174" s="1"/>
  <c r="AZ175" s="1"/>
  <c r="AZ176" s="1"/>
  <c r="AZ177" s="1"/>
  <c r="AZ178" s="1"/>
  <c r="AZ179" s="1"/>
  <c r="AZ180" s="1"/>
  <c r="AZ181" s="1"/>
  <c r="AZ182" s="1"/>
  <c r="AZ183" s="1"/>
  <c r="AZ184" s="1"/>
  <c r="AZ185" s="1"/>
  <c r="AZ186" s="1"/>
  <c r="AZ187" s="1"/>
  <c r="AZ188" s="1"/>
  <c r="AZ189" s="1"/>
  <c r="AZ190" s="1"/>
  <c r="AZ191" s="1"/>
  <c r="AZ192" s="1"/>
  <c r="AZ193" s="1"/>
  <c r="AZ194" s="1"/>
  <c r="AZ195" s="1"/>
  <c r="AZ196" s="1"/>
  <c r="AZ197" s="1"/>
  <c r="AZ198" s="1"/>
  <c r="AZ199" s="1"/>
  <c r="AZ200" s="1"/>
  <c r="AZ201" s="1"/>
  <c r="AZ202" s="1"/>
  <c r="AZ203" s="1"/>
  <c r="AZ204" s="1"/>
  <c r="AZ205" s="1"/>
  <c r="AZ206" s="1"/>
  <c r="AZ207" s="1"/>
  <c r="AZ208" s="1"/>
  <c r="AZ209" s="1"/>
  <c r="AZ210" s="1"/>
  <c r="AZ211" s="1"/>
  <c r="AZ212" s="1"/>
  <c r="AZ213" s="1"/>
  <c r="AZ214" s="1"/>
  <c r="AZ215" s="1"/>
  <c r="AZ216" s="1"/>
  <c r="AZ217" s="1"/>
  <c r="AZ218" s="1"/>
  <c r="AZ219" s="1"/>
  <c r="AZ220" s="1"/>
  <c r="AZ221" s="1"/>
  <c r="AZ222" s="1"/>
  <c r="AZ223" s="1"/>
  <c r="AZ224" s="1"/>
  <c r="AZ225" s="1"/>
  <c r="AZ226" s="1"/>
  <c r="AZ227" s="1"/>
  <c r="AZ228" s="1"/>
  <c r="AZ229" s="1"/>
  <c r="AZ230" s="1"/>
  <c r="AZ231" s="1"/>
  <c r="AZ232" s="1"/>
  <c r="AZ233" s="1"/>
  <c r="AZ234" s="1"/>
  <c r="AZ235" s="1"/>
  <c r="AZ236" s="1"/>
  <c r="AZ237" s="1"/>
  <c r="AZ238" s="1"/>
  <c r="AZ239" s="1"/>
  <c r="AZ240" s="1"/>
  <c r="AZ241" s="1"/>
  <c r="AZ242" s="1"/>
  <c r="AZ243" s="1"/>
  <c r="AZ244" s="1"/>
  <c r="AZ245" s="1"/>
  <c r="AZ246" s="1"/>
  <c r="AZ247" s="1"/>
  <c r="AZ248" s="1"/>
  <c r="AZ249" s="1"/>
  <c r="AZ250" s="1"/>
  <c r="AZ251" s="1"/>
  <c r="AZ252" s="1"/>
  <c r="AZ253" s="1"/>
  <c r="AZ254" s="1"/>
  <c r="AZ255" s="1"/>
  <c r="AZ256" s="1"/>
  <c r="AZ257" s="1"/>
  <c r="AZ258" s="1"/>
  <c r="AZ259" s="1"/>
  <c r="AZ260" s="1"/>
  <c r="AZ261" s="1"/>
  <c r="AZ262" s="1"/>
  <c r="AZ263" s="1"/>
  <c r="AZ264" s="1"/>
  <c r="AZ265" s="1"/>
  <c r="AZ266" s="1"/>
  <c r="AZ267" s="1"/>
  <c r="AZ268" s="1"/>
  <c r="AZ269" s="1"/>
  <c r="AZ270" s="1"/>
  <c r="AZ271" s="1"/>
  <c r="AZ272" s="1"/>
  <c r="AZ273" s="1"/>
  <c r="AZ274" s="1"/>
  <c r="AZ275" s="1"/>
  <c r="AZ276" s="1"/>
  <c r="AZ277" s="1"/>
  <c r="AZ278" s="1"/>
  <c r="AZ279" s="1"/>
  <c r="AZ280" s="1"/>
  <c r="AZ281" s="1"/>
  <c r="AZ282" s="1"/>
  <c r="AZ283" s="1"/>
  <c r="AZ284" s="1"/>
  <c r="AZ285" s="1"/>
  <c r="AZ286" s="1"/>
  <c r="AZ287" s="1"/>
  <c r="AZ288" s="1"/>
  <c r="AZ289" s="1"/>
  <c r="AZ290" s="1"/>
  <c r="AZ291" s="1"/>
  <c r="AZ292" s="1"/>
  <c r="AZ293" s="1"/>
  <c r="AZ294" s="1"/>
  <c r="AZ295" s="1"/>
  <c r="AZ296" s="1"/>
  <c r="AZ297" s="1"/>
  <c r="AZ298" s="1"/>
  <c r="AZ299" s="1"/>
  <c r="AZ300" s="1"/>
  <c r="AZ301" s="1"/>
  <c r="AZ302" s="1"/>
  <c r="AZ303" s="1"/>
  <c r="AZ304" s="1"/>
  <c r="AZ305" s="1"/>
  <c r="AZ306" s="1"/>
  <c r="AZ307" s="1"/>
  <c r="AZ308" s="1"/>
  <c r="AZ309" s="1"/>
  <c r="AZ310" s="1"/>
  <c r="AZ311" s="1"/>
  <c r="AZ312" s="1"/>
  <c r="AZ313" s="1"/>
  <c r="AZ314" s="1"/>
  <c r="AZ315" s="1"/>
  <c r="AZ316" s="1"/>
  <c r="AZ317" s="1"/>
  <c r="AZ318" s="1"/>
  <c r="AZ319" s="1"/>
  <c r="AZ320" s="1"/>
  <c r="AZ321" s="1"/>
  <c r="AZ322" s="1"/>
  <c r="AZ323" s="1"/>
  <c r="AZ324" s="1"/>
  <c r="AZ325" s="1"/>
  <c r="AZ326" s="1"/>
  <c r="AZ327" s="1"/>
  <c r="AZ328" s="1"/>
  <c r="AZ329" s="1"/>
  <c r="AZ330" s="1"/>
  <c r="AZ331" s="1"/>
  <c r="AZ332" s="1"/>
  <c r="AZ333" s="1"/>
  <c r="AZ334" s="1"/>
  <c r="AZ335" s="1"/>
  <c r="AZ336" s="1"/>
  <c r="AZ337" s="1"/>
  <c r="AZ338" s="1"/>
  <c r="AZ339" s="1"/>
  <c r="AZ340" s="1"/>
  <c r="AZ341" s="1"/>
  <c r="AZ342" s="1"/>
  <c r="AZ343" s="1"/>
  <c r="AZ344" s="1"/>
  <c r="AZ345" s="1"/>
  <c r="AZ346" s="1"/>
  <c r="AZ347" s="1"/>
  <c r="AZ348" s="1"/>
  <c r="AZ349" s="1"/>
  <c r="AZ350" s="1"/>
  <c r="AZ351" s="1"/>
  <c r="AZ352" s="1"/>
  <c r="AZ353" s="1"/>
  <c r="AZ354" s="1"/>
  <c r="AZ355" s="1"/>
  <c r="AZ356" s="1"/>
  <c r="AZ357" s="1"/>
  <c r="AZ358" s="1"/>
  <c r="AZ359" s="1"/>
  <c r="AZ360" s="1"/>
  <c r="AZ361" s="1"/>
  <c r="AZ362" s="1"/>
  <c r="AZ363" s="1"/>
  <c r="AZ364" s="1"/>
  <c r="AZ365" s="1"/>
  <c r="AZ366" s="1"/>
  <c r="AZ367" s="1"/>
  <c r="AZ368" s="1"/>
  <c r="AZ369" s="1"/>
  <c r="AZ370" s="1"/>
  <c r="AZ371" s="1"/>
  <c r="AZ372" s="1"/>
  <c r="AZ373" s="1"/>
  <c r="AZ374" s="1"/>
  <c r="AZ375" s="1"/>
  <c r="AZ376" s="1"/>
  <c r="AZ377" s="1"/>
  <c r="AZ378" s="1"/>
  <c r="AZ379" s="1"/>
  <c r="AZ380" s="1"/>
  <c r="AZ381" s="1"/>
  <c r="AZ382" s="1"/>
  <c r="AZ383" s="1"/>
  <c r="AZ384" s="1"/>
  <c r="AZ385" s="1"/>
  <c r="AZ386" s="1"/>
  <c r="AZ387" s="1"/>
  <c r="AZ388" s="1"/>
  <c r="AZ389" s="1"/>
  <c r="AZ390" s="1"/>
  <c r="AZ391" s="1"/>
  <c r="AZ392" s="1"/>
  <c r="AZ393" s="1"/>
  <c r="AZ394" s="1"/>
  <c r="AZ395" s="1"/>
  <c r="AZ396" s="1"/>
  <c r="AZ397" s="1"/>
  <c r="AZ398" s="1"/>
  <c r="AZ399" s="1"/>
  <c r="AZ400" s="1"/>
  <c r="AZ401" s="1"/>
  <c r="AZ402" s="1"/>
  <c r="AZ403" s="1"/>
  <c r="AZ404" s="1"/>
  <c r="AZ405" s="1"/>
  <c r="AZ406" s="1"/>
  <c r="AZ407" s="1"/>
  <c r="AZ408" s="1"/>
  <c r="AZ409" s="1"/>
  <c r="AZ410" s="1"/>
  <c r="AZ411" s="1"/>
  <c r="AZ412" s="1"/>
  <c r="AZ413" s="1"/>
  <c r="AZ414" s="1"/>
  <c r="AZ415" s="1"/>
  <c r="AZ416" s="1"/>
  <c r="AZ417" s="1"/>
  <c r="AZ418" s="1"/>
  <c r="AZ419" s="1"/>
  <c r="AZ420" s="1"/>
  <c r="AZ421" s="1"/>
  <c r="AZ422" s="1"/>
  <c r="AZ423" s="1"/>
  <c r="AZ424" s="1"/>
  <c r="AZ425" s="1"/>
  <c r="AZ426" s="1"/>
  <c r="AZ427" s="1"/>
  <c r="AZ428" s="1"/>
  <c r="AZ429" s="1"/>
  <c r="AZ430" s="1"/>
  <c r="AZ431" s="1"/>
  <c r="AZ432" s="1"/>
  <c r="AZ433" s="1"/>
  <c r="AZ434" s="1"/>
  <c r="AZ435" s="1"/>
  <c r="AZ436" s="1"/>
  <c r="AZ437" s="1"/>
  <c r="AZ438" s="1"/>
  <c r="AZ439" s="1"/>
  <c r="AZ440" s="1"/>
  <c r="AZ441" s="1"/>
  <c r="AZ442" s="1"/>
  <c r="AZ443" s="1"/>
  <c r="AZ444" s="1"/>
  <c r="AZ445" s="1"/>
  <c r="AZ446" s="1"/>
  <c r="AZ447" s="1"/>
  <c r="AZ448" s="1"/>
  <c r="AZ449" s="1"/>
  <c r="AZ450" s="1"/>
  <c r="AZ451" s="1"/>
  <c r="AZ452" s="1"/>
  <c r="AZ453" s="1"/>
  <c r="AZ454" s="1"/>
  <c r="AZ455" s="1"/>
  <c r="AZ456" s="1"/>
  <c r="AZ457" s="1"/>
  <c r="AZ458" s="1"/>
  <c r="AZ459" s="1"/>
  <c r="AZ460" s="1"/>
  <c r="AZ461" s="1"/>
  <c r="AZ462" s="1"/>
  <c r="AZ463" s="1"/>
  <c r="AZ464" s="1"/>
  <c r="AZ465" s="1"/>
  <c r="AZ466" s="1"/>
  <c r="AZ467" s="1"/>
  <c r="AZ468" s="1"/>
  <c r="AZ469" s="1"/>
  <c r="AZ470" s="1"/>
  <c r="AZ471" s="1"/>
  <c r="AZ472" s="1"/>
  <c r="AZ473" s="1"/>
  <c r="AZ474" s="1"/>
  <c r="AZ475" s="1"/>
  <c r="AZ476" s="1"/>
  <c r="AZ477" s="1"/>
  <c r="AZ478" s="1"/>
  <c r="AZ479" s="1"/>
  <c r="AZ480" s="1"/>
  <c r="AZ481" s="1"/>
  <c r="AZ482" s="1"/>
  <c r="AZ483" s="1"/>
  <c r="AZ484" s="1"/>
  <c r="AZ485" s="1"/>
  <c r="AZ486" s="1"/>
  <c r="AZ487" s="1"/>
  <c r="AZ488" s="1"/>
  <c r="AZ489" s="1"/>
  <c r="AZ490" s="1"/>
  <c r="AZ491" s="1"/>
  <c r="AZ492" s="1"/>
  <c r="AZ493" s="1"/>
  <c r="AZ494" s="1"/>
  <c r="AZ495" s="1"/>
  <c r="AZ496" s="1"/>
  <c r="AZ497" s="1"/>
  <c r="AZ498" s="1"/>
  <c r="AZ499" s="1"/>
  <c r="AZ500" s="1"/>
  <c r="AZ501" s="1"/>
  <c r="AZ502" s="1"/>
  <c r="AZ503" s="1"/>
  <c r="AZ504" s="1"/>
  <c r="AZ505" s="1"/>
  <c r="AZ506" s="1"/>
  <c r="AZ507" s="1"/>
  <c r="AZ508" s="1"/>
  <c r="AZ509" s="1"/>
  <c r="AZ510" s="1"/>
  <c r="AZ511" s="1"/>
  <c r="AZ512" s="1"/>
  <c r="AZ513" s="1"/>
  <c r="AZ514" s="1"/>
  <c r="AZ515" s="1"/>
  <c r="AZ516" s="1"/>
  <c r="AZ517" s="1"/>
  <c r="AZ518" s="1"/>
  <c r="AZ519" s="1"/>
  <c r="AZ520" s="1"/>
  <c r="AZ521" s="1"/>
  <c r="AZ522" s="1"/>
  <c r="AZ523" s="1"/>
  <c r="AZ524" s="1"/>
  <c r="AZ525" s="1"/>
  <c r="AZ526" s="1"/>
  <c r="AZ527" s="1"/>
  <c r="AZ528" s="1"/>
  <c r="AZ529" s="1"/>
  <c r="AZ530" s="1"/>
  <c r="AZ531" s="1"/>
  <c r="AZ532" s="1"/>
  <c r="AZ533" s="1"/>
  <c r="AZ534" s="1"/>
  <c r="AZ535" s="1"/>
  <c r="AZ536" s="1"/>
  <c r="AZ537" s="1"/>
  <c r="AZ538" s="1"/>
  <c r="AZ539" s="1"/>
  <c r="AZ540" s="1"/>
  <c r="AZ541" s="1"/>
  <c r="AZ542" s="1"/>
  <c r="AZ543" s="1"/>
  <c r="AZ544" s="1"/>
  <c r="AZ545" s="1"/>
  <c r="AZ546" s="1"/>
  <c r="AZ547" s="1"/>
  <c r="AZ548" s="1"/>
  <c r="AZ549" s="1"/>
  <c r="AZ550" s="1"/>
  <c r="AZ551" s="1"/>
  <c r="AZ552" s="1"/>
  <c r="AZ553" s="1"/>
  <c r="AZ554" s="1"/>
  <c r="AZ555" s="1"/>
  <c r="AZ556" s="1"/>
  <c r="AZ557" s="1"/>
  <c r="AZ558" s="1"/>
  <c r="AZ559" s="1"/>
  <c r="AZ560" s="1"/>
  <c r="AZ561" s="1"/>
  <c r="AZ562" s="1"/>
  <c r="AZ563" s="1"/>
  <c r="AZ564" s="1"/>
  <c r="AZ565" s="1"/>
  <c r="AZ566" s="1"/>
  <c r="AZ567" s="1"/>
  <c r="AZ568" s="1"/>
  <c r="AZ569" s="1"/>
  <c r="AZ570" s="1"/>
  <c r="AZ571" s="1"/>
  <c r="AZ572" s="1"/>
  <c r="AZ573" s="1"/>
  <c r="AZ574" s="1"/>
  <c r="AZ575" s="1"/>
  <c r="AZ576" s="1"/>
  <c r="AZ577" s="1"/>
  <c r="AZ578" s="1"/>
  <c r="AZ579" s="1"/>
  <c r="AZ580" s="1"/>
  <c r="AZ581" s="1"/>
  <c r="AZ582" s="1"/>
  <c r="AZ583" s="1"/>
  <c r="AZ584" s="1"/>
  <c r="AZ585" s="1"/>
  <c r="AZ586" s="1"/>
  <c r="AZ587" s="1"/>
  <c r="AZ588" s="1"/>
  <c r="AZ589" s="1"/>
  <c r="AZ590" s="1"/>
  <c r="AZ591" s="1"/>
  <c r="AZ592" s="1"/>
  <c r="AZ593" s="1"/>
  <c r="AZ594" s="1"/>
  <c r="AZ595" s="1"/>
  <c r="AZ596" s="1"/>
  <c r="AZ597" s="1"/>
  <c r="AZ598" s="1"/>
  <c r="AZ599" s="1"/>
  <c r="AZ600" s="1"/>
  <c r="AZ601" s="1"/>
  <c r="AZ602" s="1"/>
  <c r="AZ603" s="1"/>
  <c r="AZ604" s="1"/>
  <c r="AZ605" s="1"/>
  <c r="AZ606" s="1"/>
  <c r="AZ607" s="1"/>
  <c r="AZ608" s="1"/>
  <c r="AZ609" s="1"/>
  <c r="AZ610" s="1"/>
  <c r="AZ611" s="1"/>
  <c r="AZ612" s="1"/>
  <c r="AZ613" s="1"/>
  <c r="AZ614" s="1"/>
  <c r="AZ615" s="1"/>
  <c r="AZ616" s="1"/>
  <c r="AZ617" s="1"/>
  <c r="AZ618" s="1"/>
  <c r="AZ619" s="1"/>
  <c r="AZ620" s="1"/>
  <c r="AZ621" s="1"/>
  <c r="AZ622" s="1"/>
  <c r="AZ623" s="1"/>
  <c r="AZ624" s="1"/>
  <c r="AZ625" s="1"/>
  <c r="AZ626" s="1"/>
  <c r="AZ627" s="1"/>
  <c r="AZ628" s="1"/>
  <c r="AZ629" s="1"/>
  <c r="AZ630" s="1"/>
  <c r="AZ631" s="1"/>
  <c r="AZ632" s="1"/>
  <c r="AZ633" s="1"/>
  <c r="AZ634" s="1"/>
  <c r="AZ635" s="1"/>
  <c r="AZ636" s="1"/>
  <c r="AZ637" s="1"/>
  <c r="AZ638" s="1"/>
  <c r="AZ639" s="1"/>
  <c r="AZ640" s="1"/>
  <c r="AZ641" s="1"/>
  <c r="AZ642" s="1"/>
  <c r="AZ643" s="1"/>
  <c r="AZ644" s="1"/>
  <c r="AZ645" s="1"/>
  <c r="AZ646" s="1"/>
  <c r="AZ647" s="1"/>
  <c r="AZ648" s="1"/>
  <c r="AZ649" s="1"/>
  <c r="AZ650" s="1"/>
  <c r="AZ651" s="1"/>
  <c r="AZ652" s="1"/>
  <c r="AZ653" s="1"/>
  <c r="AZ654" s="1"/>
  <c r="AZ655" s="1"/>
  <c r="AZ656" s="1"/>
  <c r="AZ657" s="1"/>
  <c r="AZ658" s="1"/>
  <c r="AZ659" s="1"/>
  <c r="AZ660" s="1"/>
  <c r="AZ661" s="1"/>
  <c r="AZ662" s="1"/>
  <c r="AZ663" s="1"/>
  <c r="AZ664" s="1"/>
  <c r="AZ665" s="1"/>
  <c r="AZ666" s="1"/>
  <c r="AZ667" s="1"/>
  <c r="AZ668" s="1"/>
  <c r="AZ669" s="1"/>
  <c r="AZ670" s="1"/>
  <c r="AZ671" s="1"/>
  <c r="AZ672" s="1"/>
  <c r="AZ673" s="1"/>
  <c r="AZ674" s="1"/>
  <c r="AZ675" s="1"/>
  <c r="AZ676" s="1"/>
  <c r="AZ677" s="1"/>
  <c r="AZ678" s="1"/>
  <c r="AZ679" s="1"/>
  <c r="AZ680" s="1"/>
  <c r="AZ681" s="1"/>
  <c r="AZ682" s="1"/>
  <c r="AZ683" s="1"/>
  <c r="AZ684" s="1"/>
  <c r="AZ685" s="1"/>
  <c r="AZ686" s="1"/>
  <c r="AZ687" s="1"/>
  <c r="AZ688" s="1"/>
  <c r="AZ689" s="1"/>
  <c r="AZ690" s="1"/>
  <c r="AZ691" s="1"/>
  <c r="AZ692" s="1"/>
  <c r="AZ693" s="1"/>
  <c r="AZ694" s="1"/>
  <c r="AZ695" s="1"/>
  <c r="AZ696" s="1"/>
  <c r="AZ697" s="1"/>
  <c r="AZ698" s="1"/>
  <c r="AZ699" s="1"/>
  <c r="AZ700" s="1"/>
  <c r="AZ701" s="1"/>
  <c r="AZ702" s="1"/>
  <c r="AZ703" s="1"/>
  <c r="AZ704" s="1"/>
  <c r="AZ705" s="1"/>
  <c r="AZ706" s="1"/>
  <c r="AZ707" s="1"/>
  <c r="AZ708" s="1"/>
  <c r="AZ709" s="1"/>
  <c r="AZ710" s="1"/>
  <c r="AZ711" s="1"/>
  <c r="AZ712" s="1"/>
  <c r="AZ713" s="1"/>
  <c r="AZ714" s="1"/>
  <c r="AZ715" s="1"/>
  <c r="AZ716" s="1"/>
  <c r="AZ717" s="1"/>
  <c r="AZ718" s="1"/>
  <c r="AZ719" s="1"/>
  <c r="AZ720" s="1"/>
  <c r="AZ721" s="1"/>
  <c r="AZ722" s="1"/>
  <c r="AZ723" s="1"/>
  <c r="AZ724" s="1"/>
  <c r="AZ725" s="1"/>
  <c r="AZ726" s="1"/>
  <c r="AZ727" s="1"/>
  <c r="AZ728" s="1"/>
  <c r="AZ729" s="1"/>
  <c r="AZ730" s="1"/>
  <c r="AZ731" s="1"/>
  <c r="AZ732" s="1"/>
  <c r="AZ733" s="1"/>
  <c r="AZ734" s="1"/>
  <c r="AZ735" s="1"/>
  <c r="AZ736" s="1"/>
  <c r="AZ737" s="1"/>
  <c r="AZ738" s="1"/>
  <c r="AZ739" s="1"/>
  <c r="AZ740" s="1"/>
  <c r="AZ741" s="1"/>
  <c r="AZ742" s="1"/>
  <c r="AZ743" s="1"/>
  <c r="AZ744" s="1"/>
  <c r="AZ745" s="1"/>
  <c r="AZ746" s="1"/>
  <c r="AZ747" s="1"/>
  <c r="AZ748" s="1"/>
  <c r="AZ749" s="1"/>
  <c r="AZ750" s="1"/>
  <c r="AZ751" s="1"/>
  <c r="AZ752" s="1"/>
  <c r="AZ753" s="1"/>
  <c r="A79" i="1"/>
  <c r="BA10" i="4"/>
  <c r="BA11" l="1"/>
  <c r="BA12" s="1"/>
  <c r="BA13" s="1"/>
  <c r="BA14" s="1"/>
  <c r="BA15" s="1"/>
  <c r="BA16" s="1"/>
  <c r="BA17" s="1"/>
  <c r="BA18" s="1"/>
  <c r="BA19" s="1"/>
  <c r="BA20" s="1"/>
  <c r="BA21" s="1"/>
  <c r="BA22" s="1"/>
  <c r="BA23" s="1"/>
  <c r="BA24" s="1"/>
  <c r="BA25" s="1"/>
  <c r="BA26" s="1"/>
  <c r="BA27" s="1"/>
  <c r="BA28" s="1"/>
  <c r="BA29" s="1"/>
  <c r="BA30" s="1"/>
  <c r="BA31" s="1"/>
  <c r="BA32" s="1"/>
  <c r="BA33" s="1"/>
  <c r="BA34" s="1"/>
  <c r="BA35" s="1"/>
  <c r="BA36" s="1"/>
  <c r="BA37" s="1"/>
  <c r="BA38" s="1"/>
  <c r="BA39" s="1"/>
  <c r="BA40" s="1"/>
  <c r="BA41" s="1"/>
  <c r="BA42" s="1"/>
  <c r="BA43" s="1"/>
  <c r="BA44" s="1"/>
  <c r="BA45" s="1"/>
  <c r="BA46" s="1"/>
  <c r="BA47" s="1"/>
  <c r="BA48" s="1"/>
  <c r="BA49" s="1"/>
  <c r="BA50" s="1"/>
  <c r="BA51" s="1"/>
  <c r="BA52" s="1"/>
  <c r="BA53" s="1"/>
  <c r="BA54" s="1"/>
  <c r="BA55" s="1"/>
  <c r="BA56" s="1"/>
  <c r="BA57" s="1"/>
  <c r="BA58" s="1"/>
  <c r="BA59" s="1"/>
  <c r="BA60" s="1"/>
  <c r="BA61" s="1"/>
  <c r="BA62" s="1"/>
  <c r="BA63" s="1"/>
  <c r="BA64" s="1"/>
  <c r="BA65" s="1"/>
  <c r="BA66" s="1"/>
  <c r="BA67" s="1"/>
  <c r="BA68" s="1"/>
  <c r="BA69" s="1"/>
  <c r="BA70" s="1"/>
  <c r="BA71" s="1"/>
  <c r="BA72" s="1"/>
  <c r="BA73" s="1"/>
  <c r="BA74" s="1"/>
  <c r="BA75" s="1"/>
  <c r="BA76" s="1"/>
  <c r="BA77" s="1"/>
  <c r="BA78" s="1"/>
  <c r="BA79" s="1"/>
  <c r="BA80" s="1"/>
  <c r="BA81" s="1"/>
  <c r="BA82" s="1"/>
  <c r="BA83" s="1"/>
  <c r="BA84" s="1"/>
  <c r="BA85" s="1"/>
  <c r="BA86" s="1"/>
  <c r="BA87" s="1"/>
  <c r="BA88" s="1"/>
  <c r="BA89" s="1"/>
  <c r="BA90" s="1"/>
  <c r="BA91" s="1"/>
  <c r="BA92" s="1"/>
  <c r="BA93" s="1"/>
  <c r="BA94" s="1"/>
  <c r="BA95" s="1"/>
  <c r="BA96" s="1"/>
  <c r="BA97" s="1"/>
  <c r="BA98" s="1"/>
  <c r="BA99" s="1"/>
  <c r="BA100" s="1"/>
  <c r="BA101" s="1"/>
  <c r="BA102" s="1"/>
  <c r="BA103" s="1"/>
  <c r="BA104" s="1"/>
  <c r="BA105" s="1"/>
  <c r="BA106" s="1"/>
  <c r="BA107" s="1"/>
  <c r="BA108" s="1"/>
  <c r="BA109" s="1"/>
  <c r="BA110" s="1"/>
  <c r="BA111" s="1"/>
  <c r="BA112" s="1"/>
  <c r="BA113" s="1"/>
  <c r="BA114" s="1"/>
  <c r="BA115" s="1"/>
  <c r="BA116" s="1"/>
  <c r="BA117" s="1"/>
  <c r="BA118" s="1"/>
  <c r="BA119" s="1"/>
  <c r="BA120" s="1"/>
  <c r="BA121" s="1"/>
  <c r="BA122" s="1"/>
  <c r="BA123" s="1"/>
  <c r="BA124" s="1"/>
  <c r="BA125" s="1"/>
  <c r="BA126" s="1"/>
  <c r="BA127" s="1"/>
  <c r="BA128" s="1"/>
  <c r="BA129" s="1"/>
  <c r="BA130" s="1"/>
  <c r="BA131" s="1"/>
  <c r="BA132" s="1"/>
  <c r="BA133" s="1"/>
  <c r="BA134" s="1"/>
  <c r="BA135" s="1"/>
  <c r="BA136" s="1"/>
  <c r="BA137" s="1"/>
  <c r="BA138" s="1"/>
  <c r="BA139" s="1"/>
  <c r="BA140" s="1"/>
  <c r="BA141" s="1"/>
  <c r="BA142" s="1"/>
  <c r="BA143" s="1"/>
  <c r="BA144" s="1"/>
  <c r="BA145" s="1"/>
  <c r="BA146" s="1"/>
  <c r="BA147" s="1"/>
  <c r="BA148" s="1"/>
  <c r="BA149" s="1"/>
  <c r="BA150" s="1"/>
  <c r="BA151" s="1"/>
  <c r="BA152" s="1"/>
  <c r="BA153" s="1"/>
  <c r="BA154" s="1"/>
  <c r="BA155" s="1"/>
  <c r="BA156" s="1"/>
  <c r="BA157" s="1"/>
  <c r="BA158" s="1"/>
  <c r="BA159" s="1"/>
  <c r="BA160" s="1"/>
  <c r="BA161" s="1"/>
  <c r="BA162" s="1"/>
  <c r="BA163" s="1"/>
  <c r="BA164" s="1"/>
  <c r="BA165" s="1"/>
  <c r="BA166" s="1"/>
  <c r="BA167" s="1"/>
  <c r="BA168" s="1"/>
  <c r="BA169" s="1"/>
  <c r="BA170" s="1"/>
  <c r="BA171" s="1"/>
  <c r="BA172" s="1"/>
  <c r="BA173" s="1"/>
  <c r="BA174" s="1"/>
  <c r="BA175" s="1"/>
  <c r="BA176" s="1"/>
  <c r="BA177" s="1"/>
  <c r="BA178" s="1"/>
  <c r="BA179" s="1"/>
  <c r="BA180" s="1"/>
  <c r="BA181" s="1"/>
  <c r="BA182" s="1"/>
  <c r="BA183" s="1"/>
  <c r="BA184" s="1"/>
  <c r="BA185" s="1"/>
  <c r="BA186" s="1"/>
  <c r="BA187" s="1"/>
  <c r="BA188" s="1"/>
  <c r="BA189" s="1"/>
  <c r="BA190" s="1"/>
  <c r="BA191" s="1"/>
  <c r="BA192" s="1"/>
  <c r="BA193" s="1"/>
  <c r="BA194" s="1"/>
  <c r="BA195" s="1"/>
  <c r="BA196" s="1"/>
  <c r="BA197" s="1"/>
  <c r="BA198" s="1"/>
  <c r="BA199" s="1"/>
  <c r="BA200" s="1"/>
  <c r="BA201" s="1"/>
  <c r="BA202" s="1"/>
  <c r="BA203" s="1"/>
  <c r="BA204" s="1"/>
  <c r="BA205" s="1"/>
  <c r="BA206" s="1"/>
  <c r="BA207" s="1"/>
  <c r="BA208" s="1"/>
  <c r="BA209" s="1"/>
  <c r="BA210" s="1"/>
  <c r="BA211" s="1"/>
  <c r="BA212" s="1"/>
  <c r="BA213" s="1"/>
  <c r="BA214" s="1"/>
  <c r="BA215" s="1"/>
  <c r="BA216" s="1"/>
  <c r="BA217" s="1"/>
  <c r="BA218" s="1"/>
  <c r="BA219" s="1"/>
  <c r="BA220" s="1"/>
  <c r="BA221" s="1"/>
  <c r="BA222" s="1"/>
  <c r="BA223" s="1"/>
  <c r="BA224" s="1"/>
  <c r="BA225" s="1"/>
  <c r="BA226" s="1"/>
  <c r="BA227" s="1"/>
  <c r="BA228" s="1"/>
  <c r="BA229" s="1"/>
  <c r="BA230" s="1"/>
  <c r="BA231" s="1"/>
  <c r="BA232" s="1"/>
  <c r="BA233" s="1"/>
  <c r="BA234" s="1"/>
  <c r="BA235" s="1"/>
  <c r="BA236" s="1"/>
  <c r="BA237" s="1"/>
  <c r="BA238" s="1"/>
  <c r="BA239" s="1"/>
  <c r="BA240" s="1"/>
  <c r="BA241" s="1"/>
  <c r="BA242" s="1"/>
  <c r="BA243" s="1"/>
  <c r="BA244" s="1"/>
  <c r="BA245" s="1"/>
  <c r="BA246" s="1"/>
  <c r="BA247" s="1"/>
  <c r="BA248" s="1"/>
  <c r="BA249" s="1"/>
  <c r="BA250" s="1"/>
  <c r="BA251" s="1"/>
  <c r="BA252" s="1"/>
  <c r="BA253" s="1"/>
  <c r="BA254" s="1"/>
  <c r="BA255" s="1"/>
  <c r="BA256" s="1"/>
  <c r="BA257" s="1"/>
  <c r="BA258" s="1"/>
  <c r="BA259" s="1"/>
  <c r="BA260" s="1"/>
  <c r="BA261" s="1"/>
  <c r="BA262" s="1"/>
  <c r="BA263" s="1"/>
  <c r="BA264" s="1"/>
  <c r="BA265" s="1"/>
  <c r="BA266" s="1"/>
  <c r="BA267" s="1"/>
  <c r="BA268" s="1"/>
  <c r="BA269" s="1"/>
  <c r="BA270" s="1"/>
  <c r="BA271" s="1"/>
  <c r="BA272" s="1"/>
  <c r="BA273" s="1"/>
  <c r="BA274" s="1"/>
  <c r="BA275" s="1"/>
  <c r="BA276" s="1"/>
  <c r="BA277" s="1"/>
  <c r="BA278" s="1"/>
  <c r="BA279" s="1"/>
  <c r="BA280" s="1"/>
  <c r="BA281" s="1"/>
  <c r="BA282" s="1"/>
  <c r="BA283" s="1"/>
  <c r="BA284" s="1"/>
  <c r="BA285" s="1"/>
  <c r="BA286" s="1"/>
  <c r="BA287" s="1"/>
  <c r="BA288" s="1"/>
  <c r="BA289" s="1"/>
  <c r="BA290" s="1"/>
  <c r="BA291" s="1"/>
  <c r="BA292" s="1"/>
  <c r="BA293" s="1"/>
  <c r="BA294" s="1"/>
  <c r="BA295" s="1"/>
  <c r="BA296" s="1"/>
  <c r="BA297" s="1"/>
  <c r="BA298" s="1"/>
  <c r="BA299" s="1"/>
  <c r="BA300" s="1"/>
  <c r="BA301" s="1"/>
  <c r="BA302" s="1"/>
  <c r="BA303" s="1"/>
  <c r="BA304" s="1"/>
  <c r="BA305" s="1"/>
  <c r="BA306" s="1"/>
  <c r="BA307" s="1"/>
  <c r="BA308" s="1"/>
  <c r="BA309" s="1"/>
  <c r="BA310" s="1"/>
  <c r="BA311" s="1"/>
  <c r="BA312" s="1"/>
  <c r="BA313" s="1"/>
  <c r="BA314" s="1"/>
  <c r="BA315" s="1"/>
  <c r="BA316" s="1"/>
  <c r="BA317" s="1"/>
  <c r="BA318" s="1"/>
  <c r="BA319" s="1"/>
  <c r="BA320" s="1"/>
  <c r="BA321" s="1"/>
  <c r="BA322" s="1"/>
  <c r="BA323" s="1"/>
  <c r="BA324" s="1"/>
  <c r="BA325" s="1"/>
  <c r="BA326" s="1"/>
  <c r="BA327" s="1"/>
  <c r="BA328" s="1"/>
  <c r="BA329" s="1"/>
  <c r="BA330" s="1"/>
  <c r="BA331" s="1"/>
  <c r="BA332" s="1"/>
  <c r="BA333" s="1"/>
  <c r="BA334" s="1"/>
  <c r="BA335" s="1"/>
  <c r="BA336" s="1"/>
  <c r="BA337" s="1"/>
  <c r="BA338" s="1"/>
  <c r="BA339" s="1"/>
  <c r="BA340" s="1"/>
  <c r="BA341" s="1"/>
  <c r="BA342" s="1"/>
  <c r="BA343" s="1"/>
  <c r="BA344" s="1"/>
  <c r="BA345" s="1"/>
  <c r="BA346" s="1"/>
  <c r="BA347" s="1"/>
  <c r="BA348" s="1"/>
  <c r="BA349" s="1"/>
  <c r="BA350" s="1"/>
  <c r="BA351" s="1"/>
  <c r="BA352" s="1"/>
  <c r="BA353" s="1"/>
  <c r="BA354" s="1"/>
  <c r="BA355" s="1"/>
  <c r="BA356" s="1"/>
  <c r="BA357" s="1"/>
  <c r="BA358" s="1"/>
  <c r="BA359" s="1"/>
  <c r="BA360" s="1"/>
  <c r="BA361" s="1"/>
  <c r="BA362" s="1"/>
  <c r="BA363" s="1"/>
  <c r="BA364" s="1"/>
  <c r="BA365" s="1"/>
  <c r="BA366" s="1"/>
  <c r="BA367" s="1"/>
  <c r="BA368" s="1"/>
  <c r="BA369" s="1"/>
  <c r="BA370" s="1"/>
  <c r="BA371" s="1"/>
  <c r="BA372" s="1"/>
  <c r="BA373" s="1"/>
  <c r="BA374" s="1"/>
  <c r="BA375" s="1"/>
  <c r="BA376" s="1"/>
  <c r="BA377" s="1"/>
  <c r="BA378" s="1"/>
  <c r="BA379" s="1"/>
  <c r="BA380" s="1"/>
  <c r="BA381" s="1"/>
  <c r="BA382" s="1"/>
  <c r="BA383" s="1"/>
  <c r="BA384" s="1"/>
  <c r="BA385" s="1"/>
  <c r="BA386" s="1"/>
  <c r="BA387" s="1"/>
  <c r="BA388" s="1"/>
  <c r="BA389" s="1"/>
  <c r="BA390" s="1"/>
  <c r="BA391" s="1"/>
  <c r="BA392" s="1"/>
  <c r="BA393" s="1"/>
  <c r="BA394" s="1"/>
  <c r="BA395" s="1"/>
  <c r="BA396" s="1"/>
  <c r="BA397" s="1"/>
  <c r="BA398" s="1"/>
  <c r="BA399" s="1"/>
  <c r="BA400" s="1"/>
  <c r="BA401" s="1"/>
  <c r="BA402" s="1"/>
  <c r="BA403" s="1"/>
  <c r="BA404" s="1"/>
  <c r="BA405" s="1"/>
  <c r="BA406" s="1"/>
  <c r="BA407" s="1"/>
  <c r="BA408" s="1"/>
  <c r="BA409" s="1"/>
  <c r="BA410" s="1"/>
  <c r="BA411" s="1"/>
  <c r="BA412" s="1"/>
  <c r="BA413" s="1"/>
  <c r="BA414" s="1"/>
  <c r="BA415" s="1"/>
  <c r="BA416" s="1"/>
  <c r="BA417" s="1"/>
  <c r="BA418" s="1"/>
  <c r="BA419" s="1"/>
  <c r="BA420" s="1"/>
  <c r="BA421" s="1"/>
  <c r="BA422" s="1"/>
  <c r="BA423" s="1"/>
  <c r="BA424" s="1"/>
  <c r="BA425" s="1"/>
  <c r="BA426" s="1"/>
  <c r="BA427" s="1"/>
  <c r="BA428" s="1"/>
  <c r="BA429" s="1"/>
  <c r="BA430" s="1"/>
  <c r="BA431" s="1"/>
  <c r="BA432" s="1"/>
  <c r="BA433" s="1"/>
  <c r="BA434" s="1"/>
  <c r="BA435" s="1"/>
  <c r="BA436" s="1"/>
  <c r="BA437" s="1"/>
  <c r="BA438" s="1"/>
  <c r="BA439" s="1"/>
  <c r="BA440" s="1"/>
  <c r="BA441" s="1"/>
  <c r="BA442" s="1"/>
  <c r="BA443" s="1"/>
  <c r="BA444" s="1"/>
  <c r="BA445" s="1"/>
  <c r="BA446" s="1"/>
  <c r="BA447" s="1"/>
  <c r="BA448" s="1"/>
  <c r="BA449" s="1"/>
  <c r="BA450" s="1"/>
  <c r="BA451" s="1"/>
  <c r="BA452" s="1"/>
  <c r="BA453" s="1"/>
  <c r="BA454" s="1"/>
  <c r="BA455" s="1"/>
  <c r="BA456" s="1"/>
  <c r="BA457" s="1"/>
  <c r="BA458" s="1"/>
  <c r="BA459" s="1"/>
  <c r="BA460" s="1"/>
  <c r="BA461" s="1"/>
  <c r="BA462" s="1"/>
  <c r="BA463" s="1"/>
  <c r="BA464" s="1"/>
  <c r="BA465" s="1"/>
  <c r="BA466" s="1"/>
  <c r="BA467" s="1"/>
  <c r="BA468" s="1"/>
  <c r="BA469" s="1"/>
  <c r="BA470" s="1"/>
  <c r="BA471" s="1"/>
  <c r="BA472" s="1"/>
  <c r="BA473" s="1"/>
  <c r="BA474" s="1"/>
  <c r="BA475" s="1"/>
  <c r="BA476" s="1"/>
  <c r="BA477" s="1"/>
  <c r="BA478" s="1"/>
  <c r="BA479" s="1"/>
  <c r="BA480" s="1"/>
  <c r="BA481" s="1"/>
  <c r="BA482" s="1"/>
  <c r="BA483" s="1"/>
  <c r="BA484" s="1"/>
  <c r="BA485" s="1"/>
  <c r="BA486" s="1"/>
  <c r="BA487" s="1"/>
  <c r="BA488" s="1"/>
  <c r="BA489" s="1"/>
  <c r="BA490" s="1"/>
  <c r="BA491" s="1"/>
  <c r="BA492" s="1"/>
  <c r="BA493" s="1"/>
  <c r="BA494" s="1"/>
  <c r="BA495" s="1"/>
  <c r="BA496" s="1"/>
  <c r="BA497" s="1"/>
  <c r="BA498" s="1"/>
  <c r="BA499" s="1"/>
  <c r="BA500" s="1"/>
  <c r="BA501" s="1"/>
  <c r="BA502" s="1"/>
  <c r="BA503" s="1"/>
  <c r="BA504" s="1"/>
  <c r="BA505" s="1"/>
  <c r="BA506" s="1"/>
  <c r="BA507" s="1"/>
  <c r="BA508" s="1"/>
  <c r="BA509" s="1"/>
  <c r="BA510" s="1"/>
  <c r="BA511" s="1"/>
  <c r="BA512" s="1"/>
  <c r="BA513" s="1"/>
  <c r="BA514" s="1"/>
  <c r="BA515" s="1"/>
  <c r="BA516" s="1"/>
  <c r="BA517" s="1"/>
  <c r="BA518" s="1"/>
  <c r="BA519" s="1"/>
  <c r="BA520" s="1"/>
  <c r="BA521" s="1"/>
  <c r="BA522" s="1"/>
  <c r="BA523" s="1"/>
  <c r="BA524" s="1"/>
  <c r="BA525" s="1"/>
  <c r="BA526" s="1"/>
  <c r="BA527" s="1"/>
  <c r="BA528" s="1"/>
  <c r="BA529" s="1"/>
  <c r="BA530" s="1"/>
  <c r="BA531" s="1"/>
  <c r="BA532" s="1"/>
  <c r="BA533" s="1"/>
  <c r="BA534" s="1"/>
  <c r="BA535" s="1"/>
  <c r="BA536" s="1"/>
  <c r="BA537" s="1"/>
  <c r="BA538" s="1"/>
  <c r="BA539" s="1"/>
  <c r="BA540" s="1"/>
  <c r="BA541" s="1"/>
  <c r="BA542" s="1"/>
  <c r="BA543" s="1"/>
  <c r="BA544" s="1"/>
  <c r="BA545" s="1"/>
  <c r="BA546" s="1"/>
  <c r="BA547" s="1"/>
  <c r="BA548" s="1"/>
  <c r="BA549" s="1"/>
  <c r="BA550" s="1"/>
  <c r="BA551" s="1"/>
  <c r="BA552" s="1"/>
  <c r="BA553" s="1"/>
  <c r="BA554" s="1"/>
  <c r="BA555" s="1"/>
  <c r="BA556" s="1"/>
  <c r="BA557" s="1"/>
  <c r="BA558" s="1"/>
  <c r="BA559" s="1"/>
  <c r="BA560" s="1"/>
  <c r="BA561" s="1"/>
  <c r="BA562" s="1"/>
  <c r="BA563" s="1"/>
  <c r="BA564" s="1"/>
  <c r="BA565" s="1"/>
  <c r="BA566" s="1"/>
  <c r="BA567" s="1"/>
  <c r="BA568" s="1"/>
  <c r="BA569" s="1"/>
  <c r="BA570" s="1"/>
  <c r="BA571" s="1"/>
  <c r="BA572" s="1"/>
  <c r="BA573" s="1"/>
  <c r="BA574" s="1"/>
  <c r="BA575" s="1"/>
  <c r="BA576" s="1"/>
  <c r="BA577" s="1"/>
  <c r="BA578" s="1"/>
  <c r="BA579" s="1"/>
  <c r="BA580" s="1"/>
  <c r="BA581" s="1"/>
  <c r="BA582" s="1"/>
  <c r="BA583" s="1"/>
  <c r="BA584" s="1"/>
  <c r="BA585" s="1"/>
  <c r="BA586" s="1"/>
  <c r="BA587" s="1"/>
  <c r="BA588" s="1"/>
  <c r="BA589" s="1"/>
  <c r="BA590" s="1"/>
  <c r="BA591" s="1"/>
  <c r="BA592" s="1"/>
  <c r="BA593" s="1"/>
  <c r="BA594" s="1"/>
  <c r="BA595" s="1"/>
  <c r="BA596" s="1"/>
  <c r="BA597" s="1"/>
  <c r="BA598" s="1"/>
  <c r="BA599" s="1"/>
  <c r="BA600" s="1"/>
  <c r="BA601" s="1"/>
  <c r="BA602" s="1"/>
  <c r="BA603" s="1"/>
  <c r="BA604" s="1"/>
  <c r="BA605" s="1"/>
  <c r="BA606" s="1"/>
  <c r="BA607" s="1"/>
  <c r="BA608" s="1"/>
  <c r="BA609" s="1"/>
  <c r="BA610" s="1"/>
  <c r="BA611" s="1"/>
  <c r="BA612" s="1"/>
  <c r="BA613" s="1"/>
  <c r="BA614" s="1"/>
  <c r="BA615" s="1"/>
  <c r="BA616" s="1"/>
  <c r="BA617" s="1"/>
  <c r="BA618" s="1"/>
  <c r="BA619" s="1"/>
  <c r="BA620" s="1"/>
  <c r="BA621" s="1"/>
  <c r="BA622" s="1"/>
  <c r="BA623" s="1"/>
  <c r="BA624" s="1"/>
  <c r="BA625" s="1"/>
  <c r="BA626" s="1"/>
  <c r="BA627" s="1"/>
  <c r="BA628" s="1"/>
  <c r="BA629" s="1"/>
  <c r="BA630" s="1"/>
  <c r="BA631" s="1"/>
  <c r="BA632" s="1"/>
  <c r="BA633" s="1"/>
  <c r="BA634" s="1"/>
  <c r="BA635" s="1"/>
  <c r="BA636" s="1"/>
  <c r="BA637" s="1"/>
  <c r="BA638" s="1"/>
  <c r="BA639" s="1"/>
  <c r="BA640" s="1"/>
  <c r="BA641" s="1"/>
  <c r="BA642" s="1"/>
  <c r="BA643" s="1"/>
  <c r="BA644" s="1"/>
  <c r="BA645" s="1"/>
  <c r="BA646" s="1"/>
  <c r="BA647" s="1"/>
  <c r="BA648" s="1"/>
  <c r="BA649" s="1"/>
  <c r="BA650" s="1"/>
  <c r="BA651" s="1"/>
  <c r="BA652" s="1"/>
  <c r="BA653" s="1"/>
  <c r="BA654" s="1"/>
  <c r="BA655" s="1"/>
  <c r="BA656" s="1"/>
  <c r="BA657" s="1"/>
  <c r="BA658" s="1"/>
  <c r="BA659" s="1"/>
  <c r="BA660" s="1"/>
  <c r="BA661" s="1"/>
  <c r="BA662" s="1"/>
  <c r="BA663" s="1"/>
  <c r="BA664" s="1"/>
  <c r="BA665" s="1"/>
  <c r="BA666" s="1"/>
  <c r="BA667" s="1"/>
  <c r="BA668" s="1"/>
  <c r="BA669" s="1"/>
  <c r="BA670" s="1"/>
  <c r="BA671" s="1"/>
  <c r="BA672" s="1"/>
  <c r="BA673" s="1"/>
  <c r="BA674" s="1"/>
  <c r="BA675" s="1"/>
  <c r="BA676" s="1"/>
  <c r="BA677" s="1"/>
  <c r="BA678" s="1"/>
  <c r="BA679" s="1"/>
  <c r="BA680" s="1"/>
  <c r="BA681" s="1"/>
  <c r="BA682" s="1"/>
  <c r="BA683" s="1"/>
  <c r="BA684" s="1"/>
  <c r="BA685" s="1"/>
  <c r="BA686" s="1"/>
  <c r="BA687" s="1"/>
  <c r="BA688" s="1"/>
  <c r="BA689" s="1"/>
  <c r="BA690" s="1"/>
  <c r="BA691" s="1"/>
  <c r="BA692" s="1"/>
  <c r="BA693" s="1"/>
  <c r="BA694" s="1"/>
  <c r="BA695" s="1"/>
  <c r="BA696" s="1"/>
  <c r="BA697" s="1"/>
  <c r="BA698" s="1"/>
  <c r="BA699" s="1"/>
  <c r="BA700" s="1"/>
  <c r="BA701" s="1"/>
  <c r="BA702" s="1"/>
  <c r="BA703" s="1"/>
  <c r="BA704" s="1"/>
  <c r="BA705" s="1"/>
  <c r="BA706" s="1"/>
  <c r="BA707" s="1"/>
  <c r="BA708" s="1"/>
  <c r="BA709" s="1"/>
  <c r="BA710" s="1"/>
  <c r="BA711" s="1"/>
  <c r="BA712" s="1"/>
  <c r="BA713" s="1"/>
  <c r="BA714" s="1"/>
  <c r="BA715" s="1"/>
  <c r="BA716" s="1"/>
  <c r="BA717" s="1"/>
  <c r="BA718" s="1"/>
  <c r="BA719" s="1"/>
  <c r="BA720" s="1"/>
  <c r="BA721" s="1"/>
  <c r="BA722" s="1"/>
  <c r="BA723" s="1"/>
  <c r="BA724" s="1"/>
  <c r="BA725" s="1"/>
  <c r="BA726" s="1"/>
  <c r="BA727" s="1"/>
  <c r="BA728" s="1"/>
  <c r="BA729" s="1"/>
  <c r="BA730" s="1"/>
  <c r="BA731" s="1"/>
  <c r="BA732" s="1"/>
  <c r="BA733" s="1"/>
  <c r="BA734" s="1"/>
  <c r="BA735" s="1"/>
  <c r="BA736" s="1"/>
  <c r="BA737" s="1"/>
  <c r="BA738" s="1"/>
  <c r="BA739" s="1"/>
  <c r="BA740" s="1"/>
  <c r="BA741" s="1"/>
  <c r="BA742" s="1"/>
  <c r="BA743" s="1"/>
  <c r="BA744" s="1"/>
  <c r="BA745" s="1"/>
  <c r="BA746" s="1"/>
  <c r="BA747" s="1"/>
  <c r="BA748" s="1"/>
  <c r="BA749" s="1"/>
  <c r="BA750" s="1"/>
  <c r="BA751" s="1"/>
  <c r="BA752" s="1"/>
  <c r="BA753" s="1"/>
  <c r="A80" i="1"/>
  <c r="BB10" i="4"/>
  <c r="BB11" l="1"/>
  <c r="BB12" s="1"/>
  <c r="BB13" s="1"/>
  <c r="BB14" s="1"/>
  <c r="BB15" s="1"/>
  <c r="BB16" s="1"/>
  <c r="BB17" s="1"/>
  <c r="BB18" s="1"/>
  <c r="BB19" s="1"/>
  <c r="BB20" s="1"/>
  <c r="BB21" s="1"/>
  <c r="BB22" s="1"/>
  <c r="BB23" s="1"/>
  <c r="BB24" s="1"/>
  <c r="BB25" s="1"/>
  <c r="BB26" s="1"/>
  <c r="BB27" s="1"/>
  <c r="BB28" s="1"/>
  <c r="BB29" s="1"/>
  <c r="BB30" s="1"/>
  <c r="BB31" s="1"/>
  <c r="BB32" s="1"/>
  <c r="BB33" s="1"/>
  <c r="BB34" s="1"/>
  <c r="BB35" s="1"/>
  <c r="BB36" s="1"/>
  <c r="BB37" s="1"/>
  <c r="BB38" s="1"/>
  <c r="BB39" s="1"/>
  <c r="BB40" s="1"/>
  <c r="BB41" s="1"/>
  <c r="BB42" s="1"/>
  <c r="BB43" s="1"/>
  <c r="BB44" s="1"/>
  <c r="BB45" s="1"/>
  <c r="BB46" s="1"/>
  <c r="BB47" s="1"/>
  <c r="BB48" s="1"/>
  <c r="BB49" s="1"/>
  <c r="BB50" s="1"/>
  <c r="BB51" s="1"/>
  <c r="BB52" s="1"/>
  <c r="BB53" s="1"/>
  <c r="BB54" s="1"/>
  <c r="BB55" s="1"/>
  <c r="BB56" s="1"/>
  <c r="BB57" s="1"/>
  <c r="BB58" s="1"/>
  <c r="BB59" s="1"/>
  <c r="BB60" s="1"/>
  <c r="BB61" s="1"/>
  <c r="BB62" s="1"/>
  <c r="BB63" s="1"/>
  <c r="BB64" s="1"/>
  <c r="BB65" s="1"/>
  <c r="BB66" s="1"/>
  <c r="BB67" s="1"/>
  <c r="BB68" s="1"/>
  <c r="BB69" s="1"/>
  <c r="BB70" s="1"/>
  <c r="BB71" s="1"/>
  <c r="BB72" s="1"/>
  <c r="BB73" s="1"/>
  <c r="BB74" s="1"/>
  <c r="BB75" s="1"/>
  <c r="BB76" s="1"/>
  <c r="BB77" s="1"/>
  <c r="BB78" s="1"/>
  <c r="BB79" s="1"/>
  <c r="BB80" s="1"/>
  <c r="BB81" s="1"/>
  <c r="BB82" s="1"/>
  <c r="BB83" s="1"/>
  <c r="BB84" s="1"/>
  <c r="BB85" s="1"/>
  <c r="BB86" s="1"/>
  <c r="BB87" s="1"/>
  <c r="BB88" s="1"/>
  <c r="BB89" s="1"/>
  <c r="BB90" s="1"/>
  <c r="BB91" s="1"/>
  <c r="BB92" s="1"/>
  <c r="BB93" s="1"/>
  <c r="BB94" s="1"/>
  <c r="BB95" s="1"/>
  <c r="BB96" s="1"/>
  <c r="BB97" s="1"/>
  <c r="BB98" s="1"/>
  <c r="BB99" s="1"/>
  <c r="BB100" s="1"/>
  <c r="BB101" s="1"/>
  <c r="BB102" s="1"/>
  <c r="BB103" s="1"/>
  <c r="BB104" s="1"/>
  <c r="BB105" s="1"/>
  <c r="BB106" s="1"/>
  <c r="BB107" s="1"/>
  <c r="BB108" s="1"/>
  <c r="BB109" s="1"/>
  <c r="BB110" s="1"/>
  <c r="BB111" s="1"/>
  <c r="BB112" s="1"/>
  <c r="BB113" s="1"/>
  <c r="BB114" s="1"/>
  <c r="BB115" s="1"/>
  <c r="BB116" s="1"/>
  <c r="BB117" s="1"/>
  <c r="BB118" s="1"/>
  <c r="BB119" s="1"/>
  <c r="BB120" s="1"/>
  <c r="BB121" s="1"/>
  <c r="BB122" s="1"/>
  <c r="BB123" s="1"/>
  <c r="BB124" s="1"/>
  <c r="BB125" s="1"/>
  <c r="BB126" s="1"/>
  <c r="BB127" s="1"/>
  <c r="BB128" s="1"/>
  <c r="BB129" s="1"/>
  <c r="BB130" s="1"/>
  <c r="BB131" s="1"/>
  <c r="BB132" s="1"/>
  <c r="BB133" s="1"/>
  <c r="BB134" s="1"/>
  <c r="BB135" s="1"/>
  <c r="BB136" s="1"/>
  <c r="BB137" s="1"/>
  <c r="BB138" s="1"/>
  <c r="BB139" s="1"/>
  <c r="BB140" s="1"/>
  <c r="BB141" s="1"/>
  <c r="BB142" s="1"/>
  <c r="BB143" s="1"/>
  <c r="BB144" s="1"/>
  <c r="BB145" s="1"/>
  <c r="BB146" s="1"/>
  <c r="BB147" s="1"/>
  <c r="BB148" s="1"/>
  <c r="BB149" s="1"/>
  <c r="BB150" s="1"/>
  <c r="BB151" s="1"/>
  <c r="BB152" s="1"/>
  <c r="BB153" s="1"/>
  <c r="BB154" s="1"/>
  <c r="BB155" s="1"/>
  <c r="BB156" s="1"/>
  <c r="BB157" s="1"/>
  <c r="BB158" s="1"/>
  <c r="BB159" s="1"/>
  <c r="BB160" s="1"/>
  <c r="BB161" s="1"/>
  <c r="BB162" s="1"/>
  <c r="BB163" s="1"/>
  <c r="BB164" s="1"/>
  <c r="BB165" s="1"/>
  <c r="BB166" s="1"/>
  <c r="BB167" s="1"/>
  <c r="BB168" s="1"/>
  <c r="BB169" s="1"/>
  <c r="BB170" s="1"/>
  <c r="BB171" s="1"/>
  <c r="BB172" s="1"/>
  <c r="BB173" s="1"/>
  <c r="BB174" s="1"/>
  <c r="BB175" s="1"/>
  <c r="BB176" s="1"/>
  <c r="BB177" s="1"/>
  <c r="BB178" s="1"/>
  <c r="BB179" s="1"/>
  <c r="BB180" s="1"/>
  <c r="BB181" s="1"/>
  <c r="BB182" s="1"/>
  <c r="BB183" s="1"/>
  <c r="BB184" s="1"/>
  <c r="BB185" s="1"/>
  <c r="BB186" s="1"/>
  <c r="BB187" s="1"/>
  <c r="BB188" s="1"/>
  <c r="BB189" s="1"/>
  <c r="BB190" s="1"/>
  <c r="BB191" s="1"/>
  <c r="BB192" s="1"/>
  <c r="BB193" s="1"/>
  <c r="BB194" s="1"/>
  <c r="BB195" s="1"/>
  <c r="BB196" s="1"/>
  <c r="BB197" s="1"/>
  <c r="BB198" s="1"/>
  <c r="BB199" s="1"/>
  <c r="BB200" s="1"/>
  <c r="BB201" s="1"/>
  <c r="BB202" s="1"/>
  <c r="BB203" s="1"/>
  <c r="BB204" s="1"/>
  <c r="BB205" s="1"/>
  <c r="BB206" s="1"/>
  <c r="BB207" s="1"/>
  <c r="BB208" s="1"/>
  <c r="BB209" s="1"/>
  <c r="BB210" s="1"/>
  <c r="BB211" s="1"/>
  <c r="BB212" s="1"/>
  <c r="BB213" s="1"/>
  <c r="BB214" s="1"/>
  <c r="BB215" s="1"/>
  <c r="BB216" s="1"/>
  <c r="BB217" s="1"/>
  <c r="BB218" s="1"/>
  <c r="BB219" s="1"/>
  <c r="BB220" s="1"/>
  <c r="BB221" s="1"/>
  <c r="BB222" s="1"/>
  <c r="BB223" s="1"/>
  <c r="BB224" s="1"/>
  <c r="BB225" s="1"/>
  <c r="BB226" s="1"/>
  <c r="BB227" s="1"/>
  <c r="BB228" s="1"/>
  <c r="BB229" s="1"/>
  <c r="BB230" s="1"/>
  <c r="BB231" s="1"/>
  <c r="BB232" s="1"/>
  <c r="BB233" s="1"/>
  <c r="BB234" s="1"/>
  <c r="BB235" s="1"/>
  <c r="BB236" s="1"/>
  <c r="BB237" s="1"/>
  <c r="BB238" s="1"/>
  <c r="BB239" s="1"/>
  <c r="BB240" s="1"/>
  <c r="BB241" s="1"/>
  <c r="BB242" s="1"/>
  <c r="BB243" s="1"/>
  <c r="BB244" s="1"/>
  <c r="BB245" s="1"/>
  <c r="BB246" s="1"/>
  <c r="BB247" s="1"/>
  <c r="BB248" s="1"/>
  <c r="BB249" s="1"/>
  <c r="BB250" s="1"/>
  <c r="BB251" s="1"/>
  <c r="BB252" s="1"/>
  <c r="BB253" s="1"/>
  <c r="BB254" s="1"/>
  <c r="BB255" s="1"/>
  <c r="BB256" s="1"/>
  <c r="BB257" s="1"/>
  <c r="BB258" s="1"/>
  <c r="BB259" s="1"/>
  <c r="BB260" s="1"/>
  <c r="BB261" s="1"/>
  <c r="BB262" s="1"/>
  <c r="BB263" s="1"/>
  <c r="BB264" s="1"/>
  <c r="BB265" s="1"/>
  <c r="BB266" s="1"/>
  <c r="BB267" s="1"/>
  <c r="BB268" s="1"/>
  <c r="BB269" s="1"/>
  <c r="BB270" s="1"/>
  <c r="BB271" s="1"/>
  <c r="BB272" s="1"/>
  <c r="BB273" s="1"/>
  <c r="BB274" s="1"/>
  <c r="BB275" s="1"/>
  <c r="BB276" s="1"/>
  <c r="BB277" s="1"/>
  <c r="BB278" s="1"/>
  <c r="BB279" s="1"/>
  <c r="BB280" s="1"/>
  <c r="BB281" s="1"/>
  <c r="BB282" s="1"/>
  <c r="BB283" s="1"/>
  <c r="BB284" s="1"/>
  <c r="BB285" s="1"/>
  <c r="BB286" s="1"/>
  <c r="BB287" s="1"/>
  <c r="BB288" s="1"/>
  <c r="BB289" s="1"/>
  <c r="BB290" s="1"/>
  <c r="BB291" s="1"/>
  <c r="BB292" s="1"/>
  <c r="BB293" s="1"/>
  <c r="BB294" s="1"/>
  <c r="BB295" s="1"/>
  <c r="BB296" s="1"/>
  <c r="BB297" s="1"/>
  <c r="BB298" s="1"/>
  <c r="BB299" s="1"/>
  <c r="BB300" s="1"/>
  <c r="BB301" s="1"/>
  <c r="BB302" s="1"/>
  <c r="BB303" s="1"/>
  <c r="BB304" s="1"/>
  <c r="BB305" s="1"/>
  <c r="BB306" s="1"/>
  <c r="BB307" s="1"/>
  <c r="BB308" s="1"/>
  <c r="BB309" s="1"/>
  <c r="BB310" s="1"/>
  <c r="BB311" s="1"/>
  <c r="BB312" s="1"/>
  <c r="BB313" s="1"/>
  <c r="BB314" s="1"/>
  <c r="BB315" s="1"/>
  <c r="BB316" s="1"/>
  <c r="BB317" s="1"/>
  <c r="BB318" s="1"/>
  <c r="BB319" s="1"/>
  <c r="BB320" s="1"/>
  <c r="BB321" s="1"/>
  <c r="BB322" s="1"/>
  <c r="BB323" s="1"/>
  <c r="BB324" s="1"/>
  <c r="BB325" s="1"/>
  <c r="BB326" s="1"/>
  <c r="BB327" s="1"/>
  <c r="BB328" s="1"/>
  <c r="BB329" s="1"/>
  <c r="BB330" s="1"/>
  <c r="BB331" s="1"/>
  <c r="BB332" s="1"/>
  <c r="BB333" s="1"/>
  <c r="BB334" s="1"/>
  <c r="BB335" s="1"/>
  <c r="BB336" s="1"/>
  <c r="BB337" s="1"/>
  <c r="BB338" s="1"/>
  <c r="BB339" s="1"/>
  <c r="BB340" s="1"/>
  <c r="BB341" s="1"/>
  <c r="BB342" s="1"/>
  <c r="BB343" s="1"/>
  <c r="BB344" s="1"/>
  <c r="BB345" s="1"/>
  <c r="BB346" s="1"/>
  <c r="BB347" s="1"/>
  <c r="BB348" s="1"/>
  <c r="BB349" s="1"/>
  <c r="BB350" s="1"/>
  <c r="BB351" s="1"/>
  <c r="BB352" s="1"/>
  <c r="BB353" s="1"/>
  <c r="BB354" s="1"/>
  <c r="BB355" s="1"/>
  <c r="BB356" s="1"/>
  <c r="BB357" s="1"/>
  <c r="BB358" s="1"/>
  <c r="BB359" s="1"/>
  <c r="BB360" s="1"/>
  <c r="BB361" s="1"/>
  <c r="BB362" s="1"/>
  <c r="BB363" s="1"/>
  <c r="BB364" s="1"/>
  <c r="BB365" s="1"/>
  <c r="BB366" s="1"/>
  <c r="BB367" s="1"/>
  <c r="BB368" s="1"/>
  <c r="BB369" s="1"/>
  <c r="BB370" s="1"/>
  <c r="BB371" s="1"/>
  <c r="BB372" s="1"/>
  <c r="BB373" s="1"/>
  <c r="BB374" s="1"/>
  <c r="BB375" s="1"/>
  <c r="BB376" s="1"/>
  <c r="BB377" s="1"/>
  <c r="BB378" s="1"/>
  <c r="BB379" s="1"/>
  <c r="BB380" s="1"/>
  <c r="BB381" s="1"/>
  <c r="BB382" s="1"/>
  <c r="BB383" s="1"/>
  <c r="BB384" s="1"/>
  <c r="BB385" s="1"/>
  <c r="BB386" s="1"/>
  <c r="BB387" s="1"/>
  <c r="BB388" s="1"/>
  <c r="BB389" s="1"/>
  <c r="BB390" s="1"/>
  <c r="BB391" s="1"/>
  <c r="BB392" s="1"/>
  <c r="BB393" s="1"/>
  <c r="BB394" s="1"/>
  <c r="BB395" s="1"/>
  <c r="BB396" s="1"/>
  <c r="BB397" s="1"/>
  <c r="BB398" s="1"/>
  <c r="BB399" s="1"/>
  <c r="BB400" s="1"/>
  <c r="BB401" s="1"/>
  <c r="BB402" s="1"/>
  <c r="BB403" s="1"/>
  <c r="BB404" s="1"/>
  <c r="BB405" s="1"/>
  <c r="BB406" s="1"/>
  <c r="BB407" s="1"/>
  <c r="BB408" s="1"/>
  <c r="BB409" s="1"/>
  <c r="BB410" s="1"/>
  <c r="BB411" s="1"/>
  <c r="BB412" s="1"/>
  <c r="BB413" s="1"/>
  <c r="BB414" s="1"/>
  <c r="BB415" s="1"/>
  <c r="BB416" s="1"/>
  <c r="BB417" s="1"/>
  <c r="BB418" s="1"/>
  <c r="BB419" s="1"/>
  <c r="BB420" s="1"/>
  <c r="BB421" s="1"/>
  <c r="BB422" s="1"/>
  <c r="BB423" s="1"/>
  <c r="BB424" s="1"/>
  <c r="BB425" s="1"/>
  <c r="BB426" s="1"/>
  <c r="BB427" s="1"/>
  <c r="BB428" s="1"/>
  <c r="BB429" s="1"/>
  <c r="BB430" s="1"/>
  <c r="BB431" s="1"/>
  <c r="BB432" s="1"/>
  <c r="BB433" s="1"/>
  <c r="BB434" s="1"/>
  <c r="BB435" s="1"/>
  <c r="BB436" s="1"/>
  <c r="BB437" s="1"/>
  <c r="BB438" s="1"/>
  <c r="BB439" s="1"/>
  <c r="BB440" s="1"/>
  <c r="BB441" s="1"/>
  <c r="BB442" s="1"/>
  <c r="BB443" s="1"/>
  <c r="BB444" s="1"/>
  <c r="BB445" s="1"/>
  <c r="BB446" s="1"/>
  <c r="BB447" s="1"/>
  <c r="BB448" s="1"/>
  <c r="BB449" s="1"/>
  <c r="BB450" s="1"/>
  <c r="BB451" s="1"/>
  <c r="BB452" s="1"/>
  <c r="BB453" s="1"/>
  <c r="BB454" s="1"/>
  <c r="BB455" s="1"/>
  <c r="BB456" s="1"/>
  <c r="BB457" s="1"/>
  <c r="BB458" s="1"/>
  <c r="BB459" s="1"/>
  <c r="BB460" s="1"/>
  <c r="BB461" s="1"/>
  <c r="BB462" s="1"/>
  <c r="BB463" s="1"/>
  <c r="BB464" s="1"/>
  <c r="BB465" s="1"/>
  <c r="BB466" s="1"/>
  <c r="BB467" s="1"/>
  <c r="BB468" s="1"/>
  <c r="BB469" s="1"/>
  <c r="BB470" s="1"/>
  <c r="BB471" s="1"/>
  <c r="BB472" s="1"/>
  <c r="BB473" s="1"/>
  <c r="BB474" s="1"/>
  <c r="BB475" s="1"/>
  <c r="BB476" s="1"/>
  <c r="BB477" s="1"/>
  <c r="BB478" s="1"/>
  <c r="BB479" s="1"/>
  <c r="BB480" s="1"/>
  <c r="BB481" s="1"/>
  <c r="BB482" s="1"/>
  <c r="BB483" s="1"/>
  <c r="BB484" s="1"/>
  <c r="BB485" s="1"/>
  <c r="BB486" s="1"/>
  <c r="BB487" s="1"/>
  <c r="BB488" s="1"/>
  <c r="BB489" s="1"/>
  <c r="BB490" s="1"/>
  <c r="BB491" s="1"/>
  <c r="BB492" s="1"/>
  <c r="BB493" s="1"/>
  <c r="BB494" s="1"/>
  <c r="BB495" s="1"/>
  <c r="BB496" s="1"/>
  <c r="BB497" s="1"/>
  <c r="BB498" s="1"/>
  <c r="BB499" s="1"/>
  <c r="BB500" s="1"/>
  <c r="BB501" s="1"/>
  <c r="BB502" s="1"/>
  <c r="BB503" s="1"/>
  <c r="BB504" s="1"/>
  <c r="BB505" s="1"/>
  <c r="BB506" s="1"/>
  <c r="BB507" s="1"/>
  <c r="BB508" s="1"/>
  <c r="BB509" s="1"/>
  <c r="BB510" s="1"/>
  <c r="BB511" s="1"/>
  <c r="BB512" s="1"/>
  <c r="BB513" s="1"/>
  <c r="BB514" s="1"/>
  <c r="BB515" s="1"/>
  <c r="BB516" s="1"/>
  <c r="BB517" s="1"/>
  <c r="BB518" s="1"/>
  <c r="BB519" s="1"/>
  <c r="BB520" s="1"/>
  <c r="BB521" s="1"/>
  <c r="BB522" s="1"/>
  <c r="BB523" s="1"/>
  <c r="BB524" s="1"/>
  <c r="BB525" s="1"/>
  <c r="BB526" s="1"/>
  <c r="BB527" s="1"/>
  <c r="BB528" s="1"/>
  <c r="BB529" s="1"/>
  <c r="BB530" s="1"/>
  <c r="BB531" s="1"/>
  <c r="BB532" s="1"/>
  <c r="BB533" s="1"/>
  <c r="BB534" s="1"/>
  <c r="BB535" s="1"/>
  <c r="BB536" s="1"/>
  <c r="BB537" s="1"/>
  <c r="BB538" s="1"/>
  <c r="BB539" s="1"/>
  <c r="BB540" s="1"/>
  <c r="BB541" s="1"/>
  <c r="BB542" s="1"/>
  <c r="BB543" s="1"/>
  <c r="BB544" s="1"/>
  <c r="BB545" s="1"/>
  <c r="BB546" s="1"/>
  <c r="BB547" s="1"/>
  <c r="BB548" s="1"/>
  <c r="BB549" s="1"/>
  <c r="BB550" s="1"/>
  <c r="BB551" s="1"/>
  <c r="BB552" s="1"/>
  <c r="BB553" s="1"/>
  <c r="BB554" s="1"/>
  <c r="BB555" s="1"/>
  <c r="BB556" s="1"/>
  <c r="BB557" s="1"/>
  <c r="BB558" s="1"/>
  <c r="BB559" s="1"/>
  <c r="BB560" s="1"/>
  <c r="BB561" s="1"/>
  <c r="BB562" s="1"/>
  <c r="BB563" s="1"/>
  <c r="BB564" s="1"/>
  <c r="BB565" s="1"/>
  <c r="BB566" s="1"/>
  <c r="BB567" s="1"/>
  <c r="BB568" s="1"/>
  <c r="BB569" s="1"/>
  <c r="BB570" s="1"/>
  <c r="BB571" s="1"/>
  <c r="BB572" s="1"/>
  <c r="BB573" s="1"/>
  <c r="BB574" s="1"/>
  <c r="BB575" s="1"/>
  <c r="BB576" s="1"/>
  <c r="BB577" s="1"/>
  <c r="BB578" s="1"/>
  <c r="BB579" s="1"/>
  <c r="BB580" s="1"/>
  <c r="BB581" s="1"/>
  <c r="BB582" s="1"/>
  <c r="BB583" s="1"/>
  <c r="BB584" s="1"/>
  <c r="BB585" s="1"/>
  <c r="BB586" s="1"/>
  <c r="BB587" s="1"/>
  <c r="BB588" s="1"/>
  <c r="BB589" s="1"/>
  <c r="BB590" s="1"/>
  <c r="BB591" s="1"/>
  <c r="BB592" s="1"/>
  <c r="BB593" s="1"/>
  <c r="BB594" s="1"/>
  <c r="BB595" s="1"/>
  <c r="BB596" s="1"/>
  <c r="BB597" s="1"/>
  <c r="BB598" s="1"/>
  <c r="BB599" s="1"/>
  <c r="BB600" s="1"/>
  <c r="BB601" s="1"/>
  <c r="BB602" s="1"/>
  <c r="BB603" s="1"/>
  <c r="BB604" s="1"/>
  <c r="BB605" s="1"/>
  <c r="BB606" s="1"/>
  <c r="BB607" s="1"/>
  <c r="BB608" s="1"/>
  <c r="BB609" s="1"/>
  <c r="BB610" s="1"/>
  <c r="BB611" s="1"/>
  <c r="BB612" s="1"/>
  <c r="BB613" s="1"/>
  <c r="BB614" s="1"/>
  <c r="BB615" s="1"/>
  <c r="BB616" s="1"/>
  <c r="BB617" s="1"/>
  <c r="BB618" s="1"/>
  <c r="BB619" s="1"/>
  <c r="BB620" s="1"/>
  <c r="BB621" s="1"/>
  <c r="BB622" s="1"/>
  <c r="BB623" s="1"/>
  <c r="BB624" s="1"/>
  <c r="BB625" s="1"/>
  <c r="BB626" s="1"/>
  <c r="BB627" s="1"/>
  <c r="BB628" s="1"/>
  <c r="BB629" s="1"/>
  <c r="BB630" s="1"/>
  <c r="BB631" s="1"/>
  <c r="BB632" s="1"/>
  <c r="BB633" s="1"/>
  <c r="BB634" s="1"/>
  <c r="BB635" s="1"/>
  <c r="BB636" s="1"/>
  <c r="BB637" s="1"/>
  <c r="BB638" s="1"/>
  <c r="BB639" s="1"/>
  <c r="BB640" s="1"/>
  <c r="BB641" s="1"/>
  <c r="BB642" s="1"/>
  <c r="BB643" s="1"/>
  <c r="BB644" s="1"/>
  <c r="BB645" s="1"/>
  <c r="BB646" s="1"/>
  <c r="BB647" s="1"/>
  <c r="BB648" s="1"/>
  <c r="BB649" s="1"/>
  <c r="BB650" s="1"/>
  <c r="BB651" s="1"/>
  <c r="BB652" s="1"/>
  <c r="BB653" s="1"/>
  <c r="BB654" s="1"/>
  <c r="BB655" s="1"/>
  <c r="BB656" s="1"/>
  <c r="BB657" s="1"/>
  <c r="BB658" s="1"/>
  <c r="BB659" s="1"/>
  <c r="BB660" s="1"/>
  <c r="BB661" s="1"/>
  <c r="BB662" s="1"/>
  <c r="BB663" s="1"/>
  <c r="BB664" s="1"/>
  <c r="BB665" s="1"/>
  <c r="BB666" s="1"/>
  <c r="BB667" s="1"/>
  <c r="BB668" s="1"/>
  <c r="BB669" s="1"/>
  <c r="BB670" s="1"/>
  <c r="BB671" s="1"/>
  <c r="BB672" s="1"/>
  <c r="BB673" s="1"/>
  <c r="BB674" s="1"/>
  <c r="BB675" s="1"/>
  <c r="BB676" s="1"/>
  <c r="BB677" s="1"/>
  <c r="BB678" s="1"/>
  <c r="BB679" s="1"/>
  <c r="BB680" s="1"/>
  <c r="BB681" s="1"/>
  <c r="BB682" s="1"/>
  <c r="BB683" s="1"/>
  <c r="BB684" s="1"/>
  <c r="BB685" s="1"/>
  <c r="BB686" s="1"/>
  <c r="BB687" s="1"/>
  <c r="BB688" s="1"/>
  <c r="BB689" s="1"/>
  <c r="BB690" s="1"/>
  <c r="BB691" s="1"/>
  <c r="BB692" s="1"/>
  <c r="BB693" s="1"/>
  <c r="BB694" s="1"/>
  <c r="BB695" s="1"/>
  <c r="BB696" s="1"/>
  <c r="BB697" s="1"/>
  <c r="BB698" s="1"/>
  <c r="BB699" s="1"/>
  <c r="BB700" s="1"/>
  <c r="BB701" s="1"/>
  <c r="BB702" s="1"/>
  <c r="BB703" s="1"/>
  <c r="BB704" s="1"/>
  <c r="BB705" s="1"/>
  <c r="BB706" s="1"/>
  <c r="BB707" s="1"/>
  <c r="BB708" s="1"/>
  <c r="BB709" s="1"/>
  <c r="BB710" s="1"/>
  <c r="BB711" s="1"/>
  <c r="BB712" s="1"/>
  <c r="BB713" s="1"/>
  <c r="BB714" s="1"/>
  <c r="BB715" s="1"/>
  <c r="BB716" s="1"/>
  <c r="BB717" s="1"/>
  <c r="BB718" s="1"/>
  <c r="BB719" s="1"/>
  <c r="BB720" s="1"/>
  <c r="BB721" s="1"/>
  <c r="BB722" s="1"/>
  <c r="BB723" s="1"/>
  <c r="BB724" s="1"/>
  <c r="BB725" s="1"/>
  <c r="BB726" s="1"/>
  <c r="BB727" s="1"/>
  <c r="BB728" s="1"/>
  <c r="BB729" s="1"/>
  <c r="BB730" s="1"/>
  <c r="BB731" s="1"/>
  <c r="BB732" s="1"/>
  <c r="BB733" s="1"/>
  <c r="BB734" s="1"/>
  <c r="BB735" s="1"/>
  <c r="BB736" s="1"/>
  <c r="BB737" s="1"/>
  <c r="BB738" s="1"/>
  <c r="BB739" s="1"/>
  <c r="BB740" s="1"/>
  <c r="BB741" s="1"/>
  <c r="BB742" s="1"/>
  <c r="BB743" s="1"/>
  <c r="BB744" s="1"/>
  <c r="BB745" s="1"/>
  <c r="BB746" s="1"/>
  <c r="BB747" s="1"/>
  <c r="BB748" s="1"/>
  <c r="BB749" s="1"/>
  <c r="BB750" s="1"/>
  <c r="BB751" s="1"/>
  <c r="BB752" s="1"/>
  <c r="BB753" s="1"/>
  <c r="A81" i="1"/>
  <c r="BC10" i="4"/>
  <c r="BC11" l="1"/>
  <c r="BC12" s="1"/>
  <c r="BC13" s="1"/>
  <c r="BC14" s="1"/>
  <c r="BC15" s="1"/>
  <c r="BC16" s="1"/>
  <c r="BC17" s="1"/>
  <c r="BC18" s="1"/>
  <c r="BC19" s="1"/>
  <c r="BC20" s="1"/>
  <c r="BC21" s="1"/>
  <c r="BC22" s="1"/>
  <c r="BC23" s="1"/>
  <c r="BC24" s="1"/>
  <c r="BC25" s="1"/>
  <c r="BC26" s="1"/>
  <c r="BC27" s="1"/>
  <c r="BC28" s="1"/>
  <c r="BC29" s="1"/>
  <c r="BC30" s="1"/>
  <c r="BC31" s="1"/>
  <c r="BC32" s="1"/>
  <c r="BC33" s="1"/>
  <c r="BC34" s="1"/>
  <c r="BC35" s="1"/>
  <c r="BC36" s="1"/>
  <c r="BC37" s="1"/>
  <c r="BC38" s="1"/>
  <c r="BC39" s="1"/>
  <c r="BC40" s="1"/>
  <c r="BC41" s="1"/>
  <c r="BC42" s="1"/>
  <c r="BC43" s="1"/>
  <c r="BC44" s="1"/>
  <c r="BC45" s="1"/>
  <c r="BC46" s="1"/>
  <c r="BC47" s="1"/>
  <c r="BC48" s="1"/>
  <c r="BC49" s="1"/>
  <c r="BC50" s="1"/>
  <c r="BC51" s="1"/>
  <c r="BC52" s="1"/>
  <c r="BC53" s="1"/>
  <c r="BC54" s="1"/>
  <c r="BC55" s="1"/>
  <c r="BC56" s="1"/>
  <c r="BC57" s="1"/>
  <c r="BC58" s="1"/>
  <c r="BC59" s="1"/>
  <c r="BC60" s="1"/>
  <c r="BC61" s="1"/>
  <c r="BC62" s="1"/>
  <c r="BC63" s="1"/>
  <c r="BC64" s="1"/>
  <c r="BC65" s="1"/>
  <c r="BC66" s="1"/>
  <c r="BC67" s="1"/>
  <c r="BC68" s="1"/>
  <c r="BC69" s="1"/>
  <c r="BC70" s="1"/>
  <c r="BC71" s="1"/>
  <c r="BC72" s="1"/>
  <c r="BC73" s="1"/>
  <c r="BC74" s="1"/>
  <c r="BC75" s="1"/>
  <c r="BC76" s="1"/>
  <c r="BC77" s="1"/>
  <c r="BC78" s="1"/>
  <c r="BC79" s="1"/>
  <c r="BC80" s="1"/>
  <c r="BC81" s="1"/>
  <c r="BC82" s="1"/>
  <c r="BC83" s="1"/>
  <c r="BC84" s="1"/>
  <c r="BC85" s="1"/>
  <c r="BC86" s="1"/>
  <c r="BC87" s="1"/>
  <c r="BC88" s="1"/>
  <c r="BC89" s="1"/>
  <c r="BC90" s="1"/>
  <c r="BC91" s="1"/>
  <c r="BC92" s="1"/>
  <c r="BC93" s="1"/>
  <c r="BC94" s="1"/>
  <c r="BC95" s="1"/>
  <c r="BC96" s="1"/>
  <c r="BC97" s="1"/>
  <c r="BC98" s="1"/>
  <c r="BC99" s="1"/>
  <c r="BC100" s="1"/>
  <c r="BC101" s="1"/>
  <c r="BC102" s="1"/>
  <c r="BC103" s="1"/>
  <c r="BC104" s="1"/>
  <c r="BC105" s="1"/>
  <c r="BC106" s="1"/>
  <c r="BC107" s="1"/>
  <c r="BC108" s="1"/>
  <c r="BC109" s="1"/>
  <c r="BC110" s="1"/>
  <c r="BC111" s="1"/>
  <c r="BC112" s="1"/>
  <c r="BC113" s="1"/>
  <c r="BC114" s="1"/>
  <c r="BC115" s="1"/>
  <c r="BC116" s="1"/>
  <c r="BC117" s="1"/>
  <c r="BC118" s="1"/>
  <c r="BC119" s="1"/>
  <c r="BC120" s="1"/>
  <c r="BC121" s="1"/>
  <c r="BC122" s="1"/>
  <c r="BC123" s="1"/>
  <c r="BC124" s="1"/>
  <c r="BC125" s="1"/>
  <c r="BC126" s="1"/>
  <c r="BC127" s="1"/>
  <c r="BC128" s="1"/>
  <c r="BC129" s="1"/>
  <c r="BC130" s="1"/>
  <c r="BC131" s="1"/>
  <c r="BC132" s="1"/>
  <c r="BC133" s="1"/>
  <c r="BC134" s="1"/>
  <c r="BC135" s="1"/>
  <c r="BC136" s="1"/>
  <c r="BC137" s="1"/>
  <c r="BC138" s="1"/>
  <c r="BC139" s="1"/>
  <c r="BC140" s="1"/>
  <c r="BC141" s="1"/>
  <c r="BC142" s="1"/>
  <c r="BC143" s="1"/>
  <c r="BC144" s="1"/>
  <c r="BC145" s="1"/>
  <c r="BC146" s="1"/>
  <c r="BC147" s="1"/>
  <c r="BC148" s="1"/>
  <c r="BC149" s="1"/>
  <c r="BC150" s="1"/>
  <c r="BC151" s="1"/>
  <c r="BC152" s="1"/>
  <c r="BC153" s="1"/>
  <c r="BC154" s="1"/>
  <c r="BC155" s="1"/>
  <c r="BC156" s="1"/>
  <c r="BC157" s="1"/>
  <c r="BC158" s="1"/>
  <c r="BC159" s="1"/>
  <c r="BC160" s="1"/>
  <c r="BC161" s="1"/>
  <c r="BC162" s="1"/>
  <c r="BC163" s="1"/>
  <c r="BC164" s="1"/>
  <c r="BC165" s="1"/>
  <c r="BC166" s="1"/>
  <c r="BC167" s="1"/>
  <c r="BC168" s="1"/>
  <c r="BC169" s="1"/>
  <c r="BC170" s="1"/>
  <c r="BC171" s="1"/>
  <c r="BC172" s="1"/>
  <c r="BC173" s="1"/>
  <c r="BC174" s="1"/>
  <c r="BC175" s="1"/>
  <c r="BC176" s="1"/>
  <c r="BC177" s="1"/>
  <c r="BC178" s="1"/>
  <c r="BC179" s="1"/>
  <c r="BC180" s="1"/>
  <c r="BC181" s="1"/>
  <c r="BC182" s="1"/>
  <c r="BC183" s="1"/>
  <c r="BC184" s="1"/>
  <c r="BC185" s="1"/>
  <c r="BC186" s="1"/>
  <c r="BC187" s="1"/>
  <c r="BC188" s="1"/>
  <c r="BC189" s="1"/>
  <c r="BC190" s="1"/>
  <c r="BC191" s="1"/>
  <c r="BC192" s="1"/>
  <c r="BC193" s="1"/>
  <c r="BC194" s="1"/>
  <c r="BC195" s="1"/>
  <c r="BC196" s="1"/>
  <c r="BC197" s="1"/>
  <c r="BC198" s="1"/>
  <c r="BC199" s="1"/>
  <c r="BC200" s="1"/>
  <c r="BC201" s="1"/>
  <c r="BC202" s="1"/>
  <c r="BC203" s="1"/>
  <c r="BC204" s="1"/>
  <c r="BC205" s="1"/>
  <c r="BC206" s="1"/>
  <c r="BC207" s="1"/>
  <c r="BC208" s="1"/>
  <c r="BC209" s="1"/>
  <c r="BC210" s="1"/>
  <c r="BC211" s="1"/>
  <c r="BC212" s="1"/>
  <c r="BC213" s="1"/>
  <c r="BC214" s="1"/>
  <c r="BC215" s="1"/>
  <c r="BC216" s="1"/>
  <c r="BC217" s="1"/>
  <c r="BC218" s="1"/>
  <c r="BC219" s="1"/>
  <c r="BC220" s="1"/>
  <c r="BC221" s="1"/>
  <c r="BC222" s="1"/>
  <c r="BC223" s="1"/>
  <c r="BC224" s="1"/>
  <c r="BC225" s="1"/>
  <c r="BC226" s="1"/>
  <c r="BC227" s="1"/>
  <c r="BC228" s="1"/>
  <c r="BC229" s="1"/>
  <c r="BC230" s="1"/>
  <c r="BC231" s="1"/>
  <c r="BC232" s="1"/>
  <c r="BC233" s="1"/>
  <c r="BC234" s="1"/>
  <c r="BC235" s="1"/>
  <c r="BC236" s="1"/>
  <c r="BC237" s="1"/>
  <c r="BC238" s="1"/>
  <c r="BC239" s="1"/>
  <c r="BC240" s="1"/>
  <c r="BC241" s="1"/>
  <c r="BC242" s="1"/>
  <c r="BC243" s="1"/>
  <c r="BC244" s="1"/>
  <c r="BC245" s="1"/>
  <c r="BC246" s="1"/>
  <c r="BC247" s="1"/>
  <c r="BC248" s="1"/>
  <c r="BC249" s="1"/>
  <c r="BC250" s="1"/>
  <c r="BC251" s="1"/>
  <c r="BC252" s="1"/>
  <c r="BC253" s="1"/>
  <c r="BC254" s="1"/>
  <c r="BC255" s="1"/>
  <c r="BC256" s="1"/>
  <c r="BC257" s="1"/>
  <c r="BC258" s="1"/>
  <c r="BC259" s="1"/>
  <c r="BC260" s="1"/>
  <c r="BC261" s="1"/>
  <c r="BC262" s="1"/>
  <c r="BC263" s="1"/>
  <c r="BC264" s="1"/>
  <c r="BC265" s="1"/>
  <c r="BC266" s="1"/>
  <c r="BC267" s="1"/>
  <c r="BC268" s="1"/>
  <c r="BC269" s="1"/>
  <c r="BC270" s="1"/>
  <c r="BC271" s="1"/>
  <c r="BC272" s="1"/>
  <c r="BC273" s="1"/>
  <c r="BC274" s="1"/>
  <c r="BC275" s="1"/>
  <c r="BC276" s="1"/>
  <c r="BC277" s="1"/>
  <c r="BC278" s="1"/>
  <c r="BC279" s="1"/>
  <c r="BC280" s="1"/>
  <c r="BC281" s="1"/>
  <c r="BC282" s="1"/>
  <c r="BC283" s="1"/>
  <c r="BC284" s="1"/>
  <c r="BC285" s="1"/>
  <c r="BC286" s="1"/>
  <c r="BC287" s="1"/>
  <c r="BC288" s="1"/>
  <c r="BC289" s="1"/>
  <c r="BC290" s="1"/>
  <c r="BC291" s="1"/>
  <c r="BC292" s="1"/>
  <c r="BC293" s="1"/>
  <c r="BC294" s="1"/>
  <c r="BC295" s="1"/>
  <c r="BC296" s="1"/>
  <c r="BC297" s="1"/>
  <c r="BC298" s="1"/>
  <c r="BC299" s="1"/>
  <c r="BC300" s="1"/>
  <c r="BC301" s="1"/>
  <c r="BC302" s="1"/>
  <c r="BC303" s="1"/>
  <c r="BC304" s="1"/>
  <c r="BC305" s="1"/>
  <c r="BC306" s="1"/>
  <c r="BC307" s="1"/>
  <c r="BC308" s="1"/>
  <c r="BC309" s="1"/>
  <c r="BC310" s="1"/>
  <c r="BC311" s="1"/>
  <c r="BC312" s="1"/>
  <c r="BC313" s="1"/>
  <c r="BC314" s="1"/>
  <c r="BC315" s="1"/>
  <c r="BC316" s="1"/>
  <c r="BC317" s="1"/>
  <c r="BC318" s="1"/>
  <c r="BC319" s="1"/>
  <c r="BC320" s="1"/>
  <c r="BC321" s="1"/>
  <c r="BC322" s="1"/>
  <c r="BC323" s="1"/>
  <c r="BC324" s="1"/>
  <c r="BC325" s="1"/>
  <c r="BC326" s="1"/>
  <c r="BC327" s="1"/>
  <c r="BC328" s="1"/>
  <c r="BC329" s="1"/>
  <c r="BC330" s="1"/>
  <c r="BC331" s="1"/>
  <c r="BC332" s="1"/>
  <c r="BC333" s="1"/>
  <c r="BC334" s="1"/>
  <c r="BC335" s="1"/>
  <c r="BC336" s="1"/>
  <c r="BC337" s="1"/>
  <c r="BC338" s="1"/>
  <c r="BC339" s="1"/>
  <c r="BC340" s="1"/>
  <c r="BC341" s="1"/>
  <c r="BC342" s="1"/>
  <c r="BC343" s="1"/>
  <c r="BC344" s="1"/>
  <c r="BC345" s="1"/>
  <c r="BC346" s="1"/>
  <c r="BC347" s="1"/>
  <c r="BC348" s="1"/>
  <c r="BC349" s="1"/>
  <c r="BC350" s="1"/>
  <c r="BC351" s="1"/>
  <c r="BC352" s="1"/>
  <c r="BC353" s="1"/>
  <c r="BC354" s="1"/>
  <c r="BC355" s="1"/>
  <c r="BC356" s="1"/>
  <c r="BC357" s="1"/>
  <c r="BC358" s="1"/>
  <c r="BC359" s="1"/>
  <c r="BC360" s="1"/>
  <c r="BC361" s="1"/>
  <c r="BC362" s="1"/>
  <c r="BC363" s="1"/>
  <c r="BC364" s="1"/>
  <c r="BC365" s="1"/>
  <c r="BC366" s="1"/>
  <c r="BC367" s="1"/>
  <c r="BC368" s="1"/>
  <c r="BC369" s="1"/>
  <c r="BC370" s="1"/>
  <c r="BC371" s="1"/>
  <c r="BC372" s="1"/>
  <c r="BC373" s="1"/>
  <c r="BC374" s="1"/>
  <c r="BC375" s="1"/>
  <c r="BC376" s="1"/>
  <c r="BC377" s="1"/>
  <c r="BC378" s="1"/>
  <c r="BC379" s="1"/>
  <c r="BC380" s="1"/>
  <c r="BC381" s="1"/>
  <c r="BC382" s="1"/>
  <c r="BC383" s="1"/>
  <c r="BC384" s="1"/>
  <c r="BC385" s="1"/>
  <c r="BC386" s="1"/>
  <c r="BC387" s="1"/>
  <c r="BC388" s="1"/>
  <c r="BC389" s="1"/>
  <c r="BC390" s="1"/>
  <c r="BC391" s="1"/>
  <c r="BC392" s="1"/>
  <c r="BC393" s="1"/>
  <c r="BC394" s="1"/>
  <c r="BC395" s="1"/>
  <c r="BC396" s="1"/>
  <c r="BC397" s="1"/>
  <c r="BC398" s="1"/>
  <c r="BC399" s="1"/>
  <c r="BC400" s="1"/>
  <c r="BC401" s="1"/>
  <c r="BC402" s="1"/>
  <c r="BC403" s="1"/>
  <c r="BC404" s="1"/>
  <c r="BC405" s="1"/>
  <c r="BC406" s="1"/>
  <c r="BC407" s="1"/>
  <c r="BC408" s="1"/>
  <c r="BC409" s="1"/>
  <c r="BC410" s="1"/>
  <c r="BC411" s="1"/>
  <c r="BC412" s="1"/>
  <c r="BC413" s="1"/>
  <c r="BC414" s="1"/>
  <c r="BC415" s="1"/>
  <c r="BC416" s="1"/>
  <c r="BC417" s="1"/>
  <c r="BC418" s="1"/>
  <c r="BC419" s="1"/>
  <c r="BC420" s="1"/>
  <c r="BC421" s="1"/>
  <c r="BC422" s="1"/>
  <c r="BC423" s="1"/>
  <c r="BC424" s="1"/>
  <c r="BC425" s="1"/>
  <c r="BC426" s="1"/>
  <c r="BC427" s="1"/>
  <c r="BC428" s="1"/>
  <c r="BC429" s="1"/>
  <c r="BC430" s="1"/>
  <c r="BC431" s="1"/>
  <c r="BC432" s="1"/>
  <c r="BC433" s="1"/>
  <c r="BC434" s="1"/>
  <c r="BC435" s="1"/>
  <c r="BC436" s="1"/>
  <c r="BC437" s="1"/>
  <c r="BC438" s="1"/>
  <c r="BC439" s="1"/>
  <c r="BC440" s="1"/>
  <c r="BC441" s="1"/>
  <c r="BC442" s="1"/>
  <c r="BC443" s="1"/>
  <c r="BC444" s="1"/>
  <c r="BC445" s="1"/>
  <c r="BC446" s="1"/>
  <c r="BC447" s="1"/>
  <c r="BC448" s="1"/>
  <c r="BC449" s="1"/>
  <c r="BC450" s="1"/>
  <c r="BC451" s="1"/>
  <c r="BC452" s="1"/>
  <c r="BC453" s="1"/>
  <c r="BC454" s="1"/>
  <c r="BC455" s="1"/>
  <c r="BC456" s="1"/>
  <c r="BC457" s="1"/>
  <c r="BC458" s="1"/>
  <c r="BC459" s="1"/>
  <c r="BC460" s="1"/>
  <c r="BC461" s="1"/>
  <c r="BC462" s="1"/>
  <c r="BC463" s="1"/>
  <c r="BC464" s="1"/>
  <c r="BC465" s="1"/>
  <c r="BC466" s="1"/>
  <c r="BC467" s="1"/>
  <c r="BC468" s="1"/>
  <c r="BC469" s="1"/>
  <c r="BC470" s="1"/>
  <c r="BC471" s="1"/>
  <c r="BC472" s="1"/>
  <c r="BC473" s="1"/>
  <c r="BC474" s="1"/>
  <c r="BC475" s="1"/>
  <c r="BC476" s="1"/>
  <c r="BC477" s="1"/>
  <c r="BC478" s="1"/>
  <c r="BC479" s="1"/>
  <c r="BC480" s="1"/>
  <c r="BC481" s="1"/>
  <c r="BC482" s="1"/>
  <c r="BC483" s="1"/>
  <c r="BC484" s="1"/>
  <c r="BC485" s="1"/>
  <c r="BC486" s="1"/>
  <c r="BC487" s="1"/>
  <c r="BC488" s="1"/>
  <c r="BC489" s="1"/>
  <c r="BC490" s="1"/>
  <c r="BC491" s="1"/>
  <c r="BC492" s="1"/>
  <c r="BC493" s="1"/>
  <c r="BC494" s="1"/>
  <c r="BC495" s="1"/>
  <c r="BC496" s="1"/>
  <c r="BC497" s="1"/>
  <c r="BC498" s="1"/>
  <c r="BC499" s="1"/>
  <c r="BC500" s="1"/>
  <c r="BC501" s="1"/>
  <c r="BC502" s="1"/>
  <c r="BC503" s="1"/>
  <c r="BC504" s="1"/>
  <c r="BC505" s="1"/>
  <c r="BC506" s="1"/>
  <c r="BC507" s="1"/>
  <c r="BC508" s="1"/>
  <c r="BC509" s="1"/>
  <c r="BC510" s="1"/>
  <c r="BC511" s="1"/>
  <c r="BC512" s="1"/>
  <c r="BC513" s="1"/>
  <c r="BC514" s="1"/>
  <c r="BC515" s="1"/>
  <c r="BC516" s="1"/>
  <c r="BC517" s="1"/>
  <c r="BC518" s="1"/>
  <c r="BC519" s="1"/>
  <c r="BC520" s="1"/>
  <c r="BC521" s="1"/>
  <c r="BC522" s="1"/>
  <c r="BC523" s="1"/>
  <c r="BC524" s="1"/>
  <c r="BC525" s="1"/>
  <c r="BC526" s="1"/>
  <c r="BC527" s="1"/>
  <c r="BC528" s="1"/>
  <c r="BC529" s="1"/>
  <c r="BC530" s="1"/>
  <c r="BC531" s="1"/>
  <c r="BC532" s="1"/>
  <c r="BC533" s="1"/>
  <c r="BC534" s="1"/>
  <c r="BC535" s="1"/>
  <c r="BC536" s="1"/>
  <c r="BC537" s="1"/>
  <c r="BC538" s="1"/>
  <c r="BC539" s="1"/>
  <c r="BC540" s="1"/>
  <c r="BC541" s="1"/>
  <c r="BC542" s="1"/>
  <c r="BC543" s="1"/>
  <c r="BC544" s="1"/>
  <c r="BC545" s="1"/>
  <c r="BC546" s="1"/>
  <c r="BC547" s="1"/>
  <c r="BC548" s="1"/>
  <c r="BC549" s="1"/>
  <c r="BC550" s="1"/>
  <c r="BC551" s="1"/>
  <c r="BC552" s="1"/>
  <c r="BC553" s="1"/>
  <c r="BC554" s="1"/>
  <c r="BC555" s="1"/>
  <c r="BC556" s="1"/>
  <c r="BC557" s="1"/>
  <c r="BC558" s="1"/>
  <c r="BC559" s="1"/>
  <c r="BC560" s="1"/>
  <c r="BC561" s="1"/>
  <c r="BC562" s="1"/>
  <c r="BC563" s="1"/>
  <c r="BC564" s="1"/>
  <c r="BC565" s="1"/>
  <c r="BC566" s="1"/>
  <c r="BC567" s="1"/>
  <c r="BC568" s="1"/>
  <c r="BC569" s="1"/>
  <c r="BC570" s="1"/>
  <c r="BC571" s="1"/>
  <c r="BC572" s="1"/>
  <c r="BC573" s="1"/>
  <c r="BC574" s="1"/>
  <c r="BC575" s="1"/>
  <c r="BC576" s="1"/>
  <c r="BC577" s="1"/>
  <c r="BC578" s="1"/>
  <c r="BC579" s="1"/>
  <c r="BC580" s="1"/>
  <c r="BC581" s="1"/>
  <c r="BC582" s="1"/>
  <c r="BC583" s="1"/>
  <c r="BC584" s="1"/>
  <c r="BC585" s="1"/>
  <c r="BC586" s="1"/>
  <c r="BC587" s="1"/>
  <c r="BC588" s="1"/>
  <c r="BC589" s="1"/>
  <c r="BC590" s="1"/>
  <c r="BC591" s="1"/>
  <c r="BC592" s="1"/>
  <c r="BC593" s="1"/>
  <c r="BC594" s="1"/>
  <c r="BC595" s="1"/>
  <c r="BC596" s="1"/>
  <c r="BC597" s="1"/>
  <c r="BC598" s="1"/>
  <c r="BC599" s="1"/>
  <c r="BC600" s="1"/>
  <c r="BC601" s="1"/>
  <c r="BC602" s="1"/>
  <c r="BC603" s="1"/>
  <c r="BC604" s="1"/>
  <c r="BC605" s="1"/>
  <c r="BC606" s="1"/>
  <c r="BC607" s="1"/>
  <c r="BC608" s="1"/>
  <c r="BC609" s="1"/>
  <c r="BC610" s="1"/>
  <c r="BC611" s="1"/>
  <c r="BC612" s="1"/>
  <c r="BC613" s="1"/>
  <c r="BC614" s="1"/>
  <c r="BC615" s="1"/>
  <c r="BC616" s="1"/>
  <c r="BC617" s="1"/>
  <c r="BC618" s="1"/>
  <c r="BC619" s="1"/>
  <c r="BC620" s="1"/>
  <c r="BC621" s="1"/>
  <c r="BC622" s="1"/>
  <c r="BC623" s="1"/>
  <c r="BC624" s="1"/>
  <c r="BC625" s="1"/>
  <c r="BC626" s="1"/>
  <c r="BC627" s="1"/>
  <c r="BC628" s="1"/>
  <c r="BC629" s="1"/>
  <c r="BC630" s="1"/>
  <c r="BC631" s="1"/>
  <c r="BC632" s="1"/>
  <c r="BC633" s="1"/>
  <c r="BC634" s="1"/>
  <c r="BC635" s="1"/>
  <c r="BC636" s="1"/>
  <c r="BC637" s="1"/>
  <c r="BC638" s="1"/>
  <c r="BC639" s="1"/>
  <c r="BC640" s="1"/>
  <c r="BC641" s="1"/>
  <c r="BC642" s="1"/>
  <c r="BC643" s="1"/>
  <c r="BC644" s="1"/>
  <c r="BC645" s="1"/>
  <c r="BC646" s="1"/>
  <c r="BC647" s="1"/>
  <c r="BC648" s="1"/>
  <c r="BC649" s="1"/>
  <c r="BC650" s="1"/>
  <c r="BC651" s="1"/>
  <c r="BC652" s="1"/>
  <c r="BC653" s="1"/>
  <c r="BC654" s="1"/>
  <c r="BC655" s="1"/>
  <c r="BC656" s="1"/>
  <c r="BC657" s="1"/>
  <c r="BC658" s="1"/>
  <c r="BC659" s="1"/>
  <c r="BC660" s="1"/>
  <c r="BC661" s="1"/>
  <c r="BC662" s="1"/>
  <c r="BC663" s="1"/>
  <c r="BC664" s="1"/>
  <c r="BC665" s="1"/>
  <c r="BC666" s="1"/>
  <c r="BC667" s="1"/>
  <c r="BC668" s="1"/>
  <c r="BC669" s="1"/>
  <c r="BC670" s="1"/>
  <c r="BC671" s="1"/>
  <c r="BC672" s="1"/>
  <c r="BC673" s="1"/>
  <c r="BC674" s="1"/>
  <c r="BC675" s="1"/>
  <c r="BC676" s="1"/>
  <c r="BC677" s="1"/>
  <c r="BC678" s="1"/>
  <c r="BC679" s="1"/>
  <c r="BC680" s="1"/>
  <c r="BC681" s="1"/>
  <c r="BC682" s="1"/>
  <c r="BC683" s="1"/>
  <c r="BC684" s="1"/>
  <c r="BC685" s="1"/>
  <c r="BC686" s="1"/>
  <c r="BC687" s="1"/>
  <c r="BC688" s="1"/>
  <c r="BC689" s="1"/>
  <c r="BC690" s="1"/>
  <c r="BC691" s="1"/>
  <c r="BC692" s="1"/>
  <c r="BC693" s="1"/>
  <c r="BC694" s="1"/>
  <c r="BC695" s="1"/>
  <c r="BC696" s="1"/>
  <c r="BC697" s="1"/>
  <c r="BC698" s="1"/>
  <c r="BC699" s="1"/>
  <c r="BC700" s="1"/>
  <c r="BC701" s="1"/>
  <c r="BC702" s="1"/>
  <c r="BC703" s="1"/>
  <c r="BC704" s="1"/>
  <c r="BC705" s="1"/>
  <c r="BC706" s="1"/>
  <c r="BC707" s="1"/>
  <c r="BC708" s="1"/>
  <c r="BC709" s="1"/>
  <c r="BC710" s="1"/>
  <c r="BC711" s="1"/>
  <c r="BC712" s="1"/>
  <c r="BC713" s="1"/>
  <c r="BC714" s="1"/>
  <c r="BC715" s="1"/>
  <c r="BC716" s="1"/>
  <c r="BC717" s="1"/>
  <c r="BC718" s="1"/>
  <c r="BC719" s="1"/>
  <c r="BC720" s="1"/>
  <c r="BC721" s="1"/>
  <c r="BC722" s="1"/>
  <c r="BC723" s="1"/>
  <c r="BC724" s="1"/>
  <c r="BC725" s="1"/>
  <c r="BC726" s="1"/>
  <c r="BC727" s="1"/>
  <c r="BC728" s="1"/>
  <c r="BC729" s="1"/>
  <c r="BC730" s="1"/>
  <c r="BC731" s="1"/>
  <c r="BC732" s="1"/>
  <c r="BC733" s="1"/>
  <c r="BC734" s="1"/>
  <c r="BC735" s="1"/>
  <c r="BC736" s="1"/>
  <c r="BC737" s="1"/>
  <c r="BC738" s="1"/>
  <c r="BC739" s="1"/>
  <c r="BC740" s="1"/>
  <c r="BC741" s="1"/>
  <c r="BC742" s="1"/>
  <c r="BC743" s="1"/>
  <c r="BC744" s="1"/>
  <c r="BC745" s="1"/>
  <c r="BC746" s="1"/>
  <c r="BC747" s="1"/>
  <c r="BC748" s="1"/>
  <c r="BC749" s="1"/>
  <c r="BC750" s="1"/>
  <c r="BC751" s="1"/>
  <c r="BC752" s="1"/>
  <c r="BC753" s="1"/>
  <c r="A82" i="1"/>
  <c r="A83" l="1"/>
  <c r="A84" l="1"/>
  <c r="A85" l="1"/>
  <c r="A86" l="1"/>
  <c r="A87" l="1"/>
  <c r="A88" l="1"/>
  <c r="A89" l="1"/>
  <c r="A90" l="1"/>
  <c r="A91" l="1"/>
  <c r="A92" l="1"/>
  <c r="A93" l="1"/>
  <c r="A94" l="1"/>
  <c r="A95" l="1"/>
  <c r="A96" l="1"/>
  <c r="A97" l="1"/>
  <c r="A98" l="1"/>
  <c r="A99" l="1"/>
  <c r="A100" l="1"/>
  <c r="A101" l="1"/>
  <c r="A102" l="1"/>
  <c r="A103" l="1"/>
  <c r="A104" l="1"/>
  <c r="A105" l="1"/>
  <c r="A106" l="1"/>
  <c r="A107" l="1"/>
  <c r="A108" l="1"/>
  <c r="A109" l="1"/>
  <c r="A110" l="1"/>
  <c r="A111" l="1"/>
  <c r="A112" l="1"/>
  <c r="A113" l="1"/>
  <c r="A114" l="1"/>
  <c r="A115" l="1"/>
  <c r="A116" l="1"/>
  <c r="A117" l="1"/>
  <c r="A118" l="1"/>
  <c r="A119" l="1"/>
  <c r="A120" l="1"/>
  <c r="A121" l="1"/>
  <c r="A122" l="1"/>
  <c r="A123" l="1"/>
  <c r="A124" l="1"/>
  <c r="A125" l="1"/>
  <c r="A126" l="1"/>
  <c r="A127" l="1"/>
  <c r="A128" l="1"/>
  <c r="A129" l="1"/>
  <c r="A130" l="1"/>
  <c r="A131" l="1"/>
  <c r="A132" l="1"/>
  <c r="A133" l="1"/>
  <c r="A134" l="1"/>
  <c r="A135" l="1"/>
  <c r="A136" l="1"/>
  <c r="A137" l="1"/>
  <c r="A138" l="1"/>
  <c r="A139" l="1"/>
  <c r="A140" l="1"/>
  <c r="A141" l="1"/>
  <c r="A142" l="1"/>
  <c r="A143" l="1"/>
  <c r="A144" l="1"/>
  <c r="A145" l="1"/>
  <c r="A146" l="1"/>
  <c r="A147" l="1"/>
  <c r="A148" l="1"/>
  <c r="A149" l="1"/>
  <c r="A150" l="1"/>
  <c r="A151" l="1"/>
  <c r="A152" l="1"/>
  <c r="A153" l="1"/>
  <c r="A154" l="1"/>
  <c r="A155" l="1"/>
  <c r="A156" l="1"/>
  <c r="A157" l="1"/>
  <c r="A158" l="1"/>
  <c r="A159" l="1"/>
  <c r="A160" l="1"/>
  <c r="A161" l="1"/>
  <c r="A162" l="1"/>
  <c r="A163" l="1"/>
  <c r="A164" l="1"/>
  <c r="A165" l="1"/>
  <c r="A166" l="1"/>
  <c r="A167" l="1"/>
  <c r="A168" l="1"/>
  <c r="A169" l="1"/>
  <c r="A170" l="1"/>
  <c r="A171" l="1"/>
  <c r="A172" l="1"/>
  <c r="A173" l="1"/>
  <c r="A174" l="1"/>
  <c r="A175" l="1"/>
  <c r="A176" l="1"/>
  <c r="A177" l="1"/>
  <c r="A178" l="1"/>
  <c r="A179" l="1"/>
  <c r="A180" l="1"/>
  <c r="A181" l="1"/>
  <c r="A182" l="1"/>
  <c r="A183" l="1"/>
  <c r="A184" l="1"/>
  <c r="A185" l="1"/>
  <c r="A186" l="1"/>
  <c r="A187" l="1"/>
  <c r="A188" l="1"/>
  <c r="A189" l="1"/>
  <c r="A190" l="1"/>
  <c r="A191" l="1"/>
  <c r="A192" l="1"/>
  <c r="A193" l="1"/>
  <c r="A194" l="1"/>
  <c r="A195" l="1"/>
  <c r="A196" l="1"/>
  <c r="A197" l="1"/>
  <c r="A198" l="1"/>
  <c r="A199" l="1"/>
  <c r="A200" l="1"/>
  <c r="A201" l="1"/>
  <c r="A202" l="1"/>
  <c r="A203" l="1"/>
  <c r="A204" l="1"/>
  <c r="A205" l="1"/>
  <c r="A206" l="1"/>
  <c r="A207" l="1"/>
  <c r="A208" l="1"/>
  <c r="A209" l="1"/>
  <c r="A210" l="1"/>
  <c r="A211" l="1"/>
  <c r="A212" l="1"/>
  <c r="A213" l="1"/>
  <c r="A214" l="1"/>
  <c r="A215" l="1"/>
  <c r="A216" l="1"/>
  <c r="A217" l="1"/>
  <c r="A218" l="1"/>
  <c r="A219" l="1"/>
  <c r="A220" l="1"/>
  <c r="A221" l="1"/>
  <c r="A222" l="1"/>
  <c r="A223" l="1"/>
  <c r="A224" l="1"/>
  <c r="A225" l="1"/>
  <c r="A226" l="1"/>
  <c r="A227" l="1"/>
  <c r="A228" l="1"/>
  <c r="A229" l="1"/>
  <c r="A230" l="1"/>
  <c r="A231" l="1"/>
  <c r="A232" l="1"/>
  <c r="A233" l="1"/>
  <c r="A234" l="1"/>
  <c r="A235" l="1"/>
  <c r="A236" l="1"/>
  <c r="A237" l="1"/>
  <c r="A238" l="1"/>
  <c r="A239" l="1"/>
  <c r="A240" l="1"/>
  <c r="A241" l="1"/>
  <c r="A242" l="1"/>
  <c r="A243" l="1"/>
  <c r="A244" l="1"/>
  <c r="A245" l="1"/>
  <c r="A246" l="1"/>
  <c r="A247" l="1"/>
  <c r="A248" l="1"/>
  <c r="A249" l="1"/>
  <c r="A250" l="1"/>
  <c r="A251" l="1"/>
  <c r="A252" l="1"/>
  <c r="A253" l="1"/>
  <c r="A254" l="1"/>
  <c r="A255" l="1"/>
  <c r="A256" l="1"/>
  <c r="A257" l="1"/>
  <c r="A258" l="1"/>
  <c r="A259" l="1"/>
  <c r="A260" l="1"/>
  <c r="A261" l="1"/>
  <c r="A262" l="1"/>
  <c r="A263" l="1"/>
  <c r="A264" l="1"/>
  <c r="A265" l="1"/>
  <c r="A266" l="1"/>
  <c r="A267" l="1"/>
  <c r="A268" l="1"/>
  <c r="A269" l="1"/>
  <c r="A270" l="1"/>
  <c r="A271" l="1"/>
  <c r="A272" l="1"/>
  <c r="A273" l="1"/>
  <c r="A274" l="1"/>
  <c r="A275" l="1"/>
  <c r="A276" l="1"/>
  <c r="A277" l="1"/>
  <c r="A278" l="1"/>
  <c r="A279" l="1"/>
  <c r="A280" l="1"/>
  <c r="A281" l="1"/>
  <c r="A282" l="1"/>
  <c r="A283" l="1"/>
  <c r="A284" l="1"/>
  <c r="A285" l="1"/>
  <c r="A286" l="1"/>
  <c r="A287" l="1"/>
  <c r="A288" l="1"/>
  <c r="A289" l="1"/>
  <c r="A290" l="1"/>
  <c r="A291" l="1"/>
  <c r="A292" l="1"/>
  <c r="A293" l="1"/>
  <c r="A294" l="1"/>
  <c r="A295" l="1"/>
  <c r="A296" l="1"/>
  <c r="A297" l="1"/>
  <c r="A298" l="1"/>
  <c r="A299" l="1"/>
  <c r="A300" l="1"/>
  <c r="A301" l="1"/>
  <c r="A302" l="1"/>
  <c r="A303" l="1"/>
  <c r="A304" l="1"/>
  <c r="A305" l="1"/>
  <c r="A306" l="1"/>
  <c r="A307" l="1"/>
  <c r="A308" l="1"/>
  <c r="A309" l="1"/>
  <c r="A310" l="1"/>
  <c r="A311" l="1"/>
  <c r="A312" l="1"/>
  <c r="A313" l="1"/>
  <c r="A314" l="1"/>
  <c r="A315" l="1"/>
  <c r="A316" l="1"/>
  <c r="A317" l="1"/>
  <c r="A318" l="1"/>
  <c r="A319" l="1"/>
  <c r="A320" l="1"/>
  <c r="A321" l="1"/>
  <c r="A322" l="1"/>
  <c r="A323" l="1"/>
  <c r="A324" l="1"/>
  <c r="A325" l="1"/>
  <c r="A326" l="1"/>
  <c r="A327" l="1"/>
  <c r="A328" l="1"/>
  <c r="A329" l="1"/>
  <c r="A330" l="1"/>
  <c r="A331" l="1"/>
  <c r="A332" l="1"/>
  <c r="A333" l="1"/>
  <c r="A334" l="1"/>
  <c r="A335" l="1"/>
  <c r="A336" l="1"/>
  <c r="A337" l="1"/>
  <c r="A338" l="1"/>
  <c r="A339" l="1"/>
  <c r="A340" l="1"/>
  <c r="A341" l="1"/>
  <c r="A342" l="1"/>
  <c r="A343" l="1"/>
  <c r="A344" l="1"/>
  <c r="A345" l="1"/>
  <c r="A346" l="1"/>
  <c r="A347" l="1"/>
  <c r="A348" l="1"/>
  <c r="A349" l="1"/>
  <c r="A350" l="1"/>
  <c r="A351" l="1"/>
  <c r="A352" l="1"/>
  <c r="A353" l="1"/>
  <c r="A354" l="1"/>
  <c r="A355" l="1"/>
  <c r="A356" l="1"/>
  <c r="A357" l="1"/>
  <c r="A358" l="1"/>
  <c r="A359" l="1"/>
  <c r="A360" l="1"/>
  <c r="A361" l="1"/>
  <c r="A362" l="1"/>
  <c r="A363" l="1"/>
  <c r="A364" l="1"/>
  <c r="A365" l="1"/>
  <c r="A366" l="1"/>
  <c r="A367" l="1"/>
  <c r="A368" l="1"/>
  <c r="A369" l="1"/>
  <c r="A370" l="1"/>
  <c r="A371" l="1"/>
  <c r="A372" l="1"/>
  <c r="A373" l="1"/>
  <c r="A374" l="1"/>
  <c r="A375" l="1"/>
  <c r="A376" l="1"/>
  <c r="A377" l="1"/>
  <c r="A378" l="1"/>
  <c r="A379" l="1"/>
  <c r="A380" l="1"/>
  <c r="A381" l="1"/>
  <c r="A382" l="1"/>
  <c r="A383" l="1"/>
  <c r="A384" l="1"/>
  <c r="A385" l="1"/>
  <c r="A386" l="1"/>
  <c r="A387" l="1"/>
  <c r="A388" l="1"/>
  <c r="A389" l="1"/>
  <c r="A390" l="1"/>
  <c r="A391" l="1"/>
  <c r="A392" l="1"/>
  <c r="A393" l="1"/>
  <c r="A394" l="1"/>
  <c r="A395" l="1"/>
  <c r="A396" l="1"/>
  <c r="A397" l="1"/>
  <c r="A398" l="1"/>
  <c r="A399" l="1"/>
  <c r="A400" l="1"/>
  <c r="A401" l="1"/>
  <c r="A402" l="1"/>
  <c r="A403" l="1"/>
  <c r="A404" l="1"/>
  <c r="A405" l="1"/>
  <c r="A406" l="1"/>
  <c r="A407" l="1"/>
  <c r="A408" l="1"/>
  <c r="A409" l="1"/>
  <c r="A410" l="1"/>
  <c r="A411" l="1"/>
  <c r="A412" l="1"/>
  <c r="A413" l="1"/>
  <c r="A414" l="1"/>
  <c r="A415" l="1"/>
  <c r="A416" l="1"/>
  <c r="A417" l="1"/>
  <c r="A418" l="1"/>
  <c r="A419" l="1"/>
  <c r="A420" l="1"/>
  <c r="A421" l="1"/>
  <c r="A422" l="1"/>
  <c r="A423" l="1"/>
  <c r="A424" l="1"/>
  <c r="A425" l="1"/>
  <c r="A426" l="1"/>
  <c r="A427" l="1"/>
  <c r="A428" l="1"/>
  <c r="A429" l="1"/>
  <c r="A430" l="1"/>
  <c r="A431" l="1"/>
  <c r="A432" l="1"/>
  <c r="A433" l="1"/>
  <c r="A434" l="1"/>
  <c r="A435" l="1"/>
  <c r="A436" l="1"/>
  <c r="A437" l="1"/>
  <c r="A438" l="1"/>
  <c r="A439" l="1"/>
  <c r="A440" l="1"/>
  <c r="A441" l="1"/>
  <c r="A442" l="1"/>
  <c r="A443" l="1"/>
  <c r="A444" l="1"/>
  <c r="A445" l="1"/>
  <c r="A446" l="1"/>
  <c r="A447" l="1"/>
  <c r="A448" l="1"/>
  <c r="A449" l="1"/>
  <c r="A450" l="1"/>
  <c r="A451" l="1"/>
  <c r="A452" l="1"/>
  <c r="A453" l="1"/>
  <c r="A454" l="1"/>
  <c r="A455" l="1"/>
  <c r="A456" l="1"/>
  <c r="A457" l="1"/>
  <c r="A458" l="1"/>
  <c r="A459" l="1"/>
  <c r="A460" l="1"/>
  <c r="A461" l="1"/>
  <c r="A462" l="1"/>
  <c r="A463" l="1"/>
  <c r="A464" l="1"/>
  <c r="A465" l="1"/>
  <c r="A466" l="1"/>
  <c r="A467" l="1"/>
  <c r="A468" l="1"/>
  <c r="A469" l="1"/>
  <c r="A470" l="1"/>
  <c r="A471" l="1"/>
  <c r="A472" l="1"/>
  <c r="A473" l="1"/>
  <c r="A474" l="1"/>
  <c r="A475" l="1"/>
  <c r="A476" l="1"/>
  <c r="A477" l="1"/>
  <c r="A478" l="1"/>
  <c r="A479" l="1"/>
  <c r="A480" l="1"/>
  <c r="A481" l="1"/>
  <c r="A482" l="1"/>
  <c r="A483" l="1"/>
  <c r="A484" l="1"/>
  <c r="A485" l="1"/>
  <c r="A486" l="1"/>
  <c r="A487" l="1"/>
  <c r="A488" l="1"/>
  <c r="A489" l="1"/>
  <c r="A490" l="1"/>
  <c r="A491" l="1"/>
  <c r="A492" l="1"/>
  <c r="A493" l="1"/>
  <c r="A494" l="1"/>
  <c r="A495" l="1"/>
  <c r="A496" l="1"/>
  <c r="A497" l="1"/>
  <c r="A498" l="1"/>
  <c r="A499" l="1"/>
  <c r="A500" l="1"/>
  <c r="A501" l="1"/>
  <c r="A502" l="1"/>
  <c r="A503" l="1"/>
  <c r="A504" l="1"/>
  <c r="A505" l="1"/>
  <c r="A506" l="1"/>
  <c r="A507" l="1"/>
  <c r="A508" l="1"/>
  <c r="A509" l="1"/>
  <c r="A510" l="1"/>
  <c r="A511" l="1"/>
  <c r="A512" l="1"/>
  <c r="A513" l="1"/>
  <c r="A514" l="1"/>
  <c r="A515" l="1"/>
  <c r="A516" l="1"/>
  <c r="A517" l="1"/>
  <c r="A518" l="1"/>
  <c r="A519" l="1"/>
  <c r="A520" l="1"/>
  <c r="A521" l="1"/>
  <c r="A522" l="1"/>
  <c r="A523" l="1"/>
  <c r="A524" l="1"/>
  <c r="A525" l="1"/>
  <c r="A526" l="1"/>
  <c r="A527" l="1"/>
  <c r="A528" l="1"/>
  <c r="A529" l="1"/>
  <c r="A530" l="1"/>
  <c r="A531" l="1"/>
  <c r="A532" l="1"/>
  <c r="A533" l="1"/>
  <c r="A534" l="1"/>
  <c r="A535" l="1"/>
  <c r="A536" l="1"/>
  <c r="A537" l="1"/>
  <c r="A538" l="1"/>
  <c r="A539" l="1"/>
  <c r="A540" l="1"/>
  <c r="A541" l="1"/>
  <c r="A542" l="1"/>
  <c r="A543" l="1"/>
  <c r="A544" l="1"/>
  <c r="A545" l="1"/>
  <c r="A546" l="1"/>
  <c r="A547" l="1"/>
  <c r="A548" l="1"/>
  <c r="A549" l="1"/>
  <c r="A550" l="1"/>
  <c r="A551" l="1"/>
  <c r="A552" l="1"/>
  <c r="A553" l="1"/>
  <c r="A554" l="1"/>
  <c r="A555" l="1"/>
  <c r="A556" l="1"/>
  <c r="A557" l="1"/>
  <c r="A558" l="1"/>
  <c r="A559" l="1"/>
  <c r="A560" l="1"/>
  <c r="A561" l="1"/>
  <c r="A562" l="1"/>
  <c r="A563" l="1"/>
  <c r="A564" l="1"/>
  <c r="A565" l="1"/>
  <c r="A566" l="1"/>
  <c r="A567" l="1"/>
  <c r="A568" l="1"/>
  <c r="A569" l="1"/>
  <c r="A570" l="1"/>
  <c r="A571" l="1"/>
  <c r="A572" l="1"/>
  <c r="A573" l="1"/>
  <c r="A574" l="1"/>
  <c r="A575" l="1"/>
  <c r="A576" l="1"/>
  <c r="A577" l="1"/>
  <c r="A578" l="1"/>
  <c r="A579" l="1"/>
  <c r="A580" l="1"/>
  <c r="A581" l="1"/>
  <c r="A582" l="1"/>
  <c r="A583" l="1"/>
  <c r="A584" l="1"/>
  <c r="A585" l="1"/>
  <c r="A586" l="1"/>
  <c r="A587" l="1"/>
  <c r="A588" l="1"/>
  <c r="A589" l="1"/>
  <c r="A590" l="1"/>
  <c r="A591" l="1"/>
  <c r="A592" l="1"/>
  <c r="A593" l="1"/>
  <c r="A594" l="1"/>
  <c r="A595" l="1"/>
  <c r="A596" l="1"/>
  <c r="A597" l="1"/>
  <c r="A598" l="1"/>
  <c r="A599" l="1"/>
  <c r="A600" l="1"/>
  <c r="A601" l="1"/>
  <c r="A602" l="1"/>
  <c r="A603" l="1"/>
  <c r="A604" l="1"/>
  <c r="A605" l="1"/>
  <c r="A606" l="1"/>
  <c r="A607" l="1"/>
  <c r="A608" l="1"/>
  <c r="A609" l="1"/>
  <c r="A610" l="1"/>
  <c r="A611" l="1"/>
  <c r="A612" l="1"/>
  <c r="A613" l="1"/>
  <c r="A614" l="1"/>
  <c r="A615" l="1"/>
  <c r="A616" l="1"/>
  <c r="A617" l="1"/>
  <c r="A618" l="1"/>
  <c r="A619" l="1"/>
  <c r="A620" l="1"/>
  <c r="A621" l="1"/>
  <c r="A622" l="1"/>
  <c r="A623" l="1"/>
  <c r="A624" l="1"/>
  <c r="A625" l="1"/>
  <c r="A626" l="1"/>
  <c r="A627" l="1"/>
  <c r="A628" l="1"/>
  <c r="A629" l="1"/>
  <c r="A630" l="1"/>
  <c r="A631" l="1"/>
  <c r="A632" l="1"/>
  <c r="A633" l="1"/>
  <c r="A634" l="1"/>
  <c r="A635" l="1"/>
  <c r="A636" l="1"/>
  <c r="A637" l="1"/>
  <c r="A638" l="1"/>
  <c r="A639" l="1"/>
  <c r="A640" l="1"/>
  <c r="A641" l="1"/>
  <c r="A642" l="1"/>
  <c r="A643" l="1"/>
  <c r="A644" l="1"/>
  <c r="A645" l="1"/>
  <c r="A646" l="1"/>
  <c r="A647" l="1"/>
  <c r="A648" l="1"/>
  <c r="A649" l="1"/>
  <c r="A650" l="1"/>
  <c r="A651" l="1"/>
  <c r="A652" l="1"/>
  <c r="A653" l="1"/>
  <c r="A654" l="1"/>
  <c r="A655" l="1"/>
  <c r="A656" l="1"/>
  <c r="A657" l="1"/>
  <c r="A658" l="1"/>
  <c r="A659" l="1"/>
  <c r="A660" l="1"/>
  <c r="A661" l="1"/>
  <c r="A662" l="1"/>
  <c r="A663" l="1"/>
  <c r="A664" l="1"/>
  <c r="A665" l="1"/>
  <c r="A666" l="1"/>
  <c r="A667" l="1"/>
  <c r="A668" l="1"/>
  <c r="A669" l="1"/>
  <c r="A670" l="1"/>
  <c r="A671" l="1"/>
  <c r="A672" l="1"/>
  <c r="A673" l="1"/>
  <c r="A674" l="1"/>
  <c r="A675" l="1"/>
  <c r="A676" l="1"/>
  <c r="A677" l="1"/>
  <c r="A678" l="1"/>
  <c r="A679" l="1"/>
  <c r="A680" l="1"/>
  <c r="A681" l="1"/>
  <c r="A682" l="1"/>
  <c r="A683" l="1"/>
  <c r="A684" l="1"/>
  <c r="A685" l="1"/>
  <c r="A686" l="1"/>
  <c r="A687" l="1"/>
  <c r="A688" l="1"/>
  <c r="A689" l="1"/>
  <c r="A690" l="1"/>
  <c r="A691" l="1"/>
  <c r="A692" l="1"/>
  <c r="A693" l="1"/>
  <c r="A694" l="1"/>
  <c r="A695" l="1"/>
  <c r="A696" l="1"/>
  <c r="A697" l="1"/>
  <c r="A698" l="1"/>
  <c r="A699" l="1"/>
  <c r="A700" l="1"/>
  <c r="A701" l="1"/>
  <c r="A702" l="1"/>
  <c r="A703" l="1"/>
  <c r="A704" l="1"/>
  <c r="A705" l="1"/>
  <c r="A706" l="1"/>
  <c r="A707" l="1"/>
  <c r="A708" l="1"/>
  <c r="A709" l="1"/>
  <c r="A710" l="1"/>
  <c r="A711" l="1"/>
  <c r="A712" l="1"/>
  <c r="A713" l="1"/>
  <c r="A714" l="1"/>
  <c r="A715" l="1"/>
  <c r="A716" l="1"/>
  <c r="A717" l="1"/>
  <c r="A718" l="1"/>
  <c r="A719" l="1"/>
  <c r="A720" l="1"/>
  <c r="A721" l="1"/>
  <c r="A722" l="1"/>
  <c r="A723" l="1"/>
  <c r="A724" l="1"/>
  <c r="A725" l="1"/>
  <c r="A726" l="1"/>
  <c r="A727" l="1"/>
  <c r="A728" l="1"/>
  <c r="A729" l="1"/>
  <c r="A730" l="1"/>
  <c r="A731" l="1"/>
  <c r="A732" l="1"/>
  <c r="A733" l="1"/>
  <c r="A734" l="1"/>
  <c r="A735" l="1"/>
  <c r="A736" l="1"/>
  <c r="A737" l="1"/>
  <c r="A738" l="1"/>
  <c r="A739" l="1"/>
  <c r="A740" l="1"/>
  <c r="A741" l="1"/>
  <c r="A742" l="1"/>
  <c r="A743" l="1"/>
  <c r="A744" l="1"/>
  <c r="A745" l="1"/>
  <c r="A746" l="1"/>
  <c r="A747" l="1"/>
  <c r="A748" l="1"/>
  <c r="A749" l="1"/>
  <c r="A750" l="1"/>
  <c r="A751" l="1"/>
  <c r="A752" l="1"/>
  <c r="A753" l="1"/>
  <c r="A754" l="1"/>
  <c r="A755" l="1"/>
  <c r="A756" l="1"/>
  <c r="A757" l="1"/>
  <c r="A758" l="1"/>
  <c r="A759" l="1"/>
  <c r="A760" l="1"/>
  <c r="A761" l="1"/>
  <c r="A762" l="1"/>
  <c r="A763" l="1"/>
  <c r="A764" l="1"/>
  <c r="A765" l="1"/>
  <c r="A766" l="1"/>
  <c r="A767" l="1"/>
  <c r="A768" l="1"/>
  <c r="A769" l="1"/>
  <c r="A770" l="1"/>
  <c r="A771" l="1"/>
  <c r="A772" l="1"/>
  <c r="A773" l="1"/>
  <c r="A774" l="1"/>
  <c r="A775" l="1"/>
  <c r="A776" l="1"/>
  <c r="A777" l="1"/>
  <c r="A778" l="1"/>
  <c r="A779" l="1"/>
  <c r="A780" l="1"/>
</calcChain>
</file>

<file path=xl/sharedStrings.xml><?xml version="1.0" encoding="utf-8"?>
<sst xmlns="http://schemas.openxmlformats.org/spreadsheetml/2006/main" count="974" uniqueCount="254">
  <si>
    <t>Puissances instantanées en MW</t>
  </si>
  <si>
    <t>% temps</t>
  </si>
  <si>
    <t>Total</t>
  </si>
  <si>
    <t>Jour</t>
  </si>
  <si>
    <t>Heures</t>
  </si>
  <si>
    <t>Charbon</t>
  </si>
  <si>
    <t>Gaz</t>
  </si>
  <si>
    <t>Nucléaire</t>
  </si>
  <si>
    <t>Eolien</t>
  </si>
  <si>
    <t>Hydraulique</t>
  </si>
  <si>
    <t>Autres</t>
  </si>
  <si>
    <t>Consommation</t>
  </si>
  <si>
    <t>Moyenne</t>
  </si>
  <si>
    <t>Distributions temporelle des puissances éoliennes</t>
  </si>
  <si>
    <t>Distributions temporelle des gradients de puissance éolienne</t>
  </si>
  <si>
    <t>Tranche Puissance (MW/h)</t>
  </si>
  <si>
    <t>. - 1050 --950</t>
  </si>
  <si>
    <t>. -950 -850</t>
  </si>
  <si>
    <t>. -850 -750</t>
  </si>
  <si>
    <t>. -750 -650</t>
  </si>
  <si>
    <t>. -650 -550</t>
  </si>
  <si>
    <t>. -550 -450</t>
  </si>
  <si>
    <t>. -450 -350</t>
  </si>
  <si>
    <t>. -350 -250</t>
  </si>
  <si>
    <t>. -250 -150</t>
  </si>
  <si>
    <t>. -150 - 50</t>
  </si>
  <si>
    <t>. - 50  + 50</t>
  </si>
  <si>
    <t>. +  50  +150</t>
  </si>
  <si>
    <t>. +150  +250</t>
  </si>
  <si>
    <t>. +250  +350</t>
  </si>
  <si>
    <t>. +350  +450</t>
  </si>
  <si>
    <t>. +450  +550</t>
  </si>
  <si>
    <t>. +550  +650</t>
  </si>
  <si>
    <t>. +650  +750</t>
  </si>
  <si>
    <t>. +750  +850</t>
  </si>
  <si>
    <t>. +850  +950</t>
  </si>
  <si>
    <t>. +950  +1050</t>
  </si>
  <si>
    <t>. +1050  +1150</t>
  </si>
  <si>
    <t>. +1150  +1250</t>
  </si>
  <si>
    <t>Mars</t>
  </si>
  <si>
    <t>Avril</t>
  </si>
  <si>
    <t>Mai</t>
  </si>
  <si>
    <t>Juin</t>
  </si>
  <si>
    <t>Tranche  % Puissance (MW/MWc)</t>
  </si>
  <si>
    <t>5-10 %</t>
  </si>
  <si>
    <t>0-5 %</t>
  </si>
  <si>
    <t>10-15 %</t>
  </si>
  <si>
    <t>15-20 %</t>
  </si>
  <si>
    <t>20-25 %</t>
  </si>
  <si>
    <t>25-30 %</t>
  </si>
  <si>
    <t>30-35 %</t>
  </si>
  <si>
    <t>35-40 %</t>
  </si>
  <si>
    <t>40-45 %</t>
  </si>
  <si>
    <t>45-50 %</t>
  </si>
  <si>
    <t>50-55 %</t>
  </si>
  <si>
    <t>55-60 %</t>
  </si>
  <si>
    <t>60-65 %</t>
  </si>
  <si>
    <t>65-70 %</t>
  </si>
  <si>
    <t>70-75 %</t>
  </si>
  <si>
    <t>75-80 %</t>
  </si>
  <si>
    <t>80-85 %</t>
  </si>
  <si>
    <t>85-90 %</t>
  </si>
  <si>
    <t>90-95 %</t>
  </si>
  <si>
    <t>95-100%</t>
  </si>
  <si>
    <t>g/kWh</t>
  </si>
  <si>
    <t>Janvier</t>
  </si>
  <si>
    <t>Pompage</t>
  </si>
  <si>
    <t>Prévision J-1</t>
  </si>
  <si>
    <t>Prévision J</t>
  </si>
  <si>
    <t>Fioul</t>
  </si>
  <si>
    <t>Solaire</t>
  </si>
  <si>
    <t>Ech. physiques</t>
  </si>
  <si>
    <t>Taux de Co2</t>
  </si>
  <si>
    <t>Ech. comm. Allemagne</t>
  </si>
  <si>
    <t>Ech. comm. Angleterre</t>
  </si>
  <si>
    <t>Ech. comm. Belgique</t>
  </si>
  <si>
    <t>Ech. comm. Espagne</t>
  </si>
  <si>
    <t>Ech. comm. Italie</t>
  </si>
  <si>
    <t>Ech. comm. Suisse</t>
  </si>
  <si>
    <t>Heure</t>
  </si>
  <si>
    <t>Efficacité</t>
  </si>
  <si>
    <t>(MW)</t>
  </si>
  <si>
    <t>Nombre d'heures dans une tranche de puissance donnée</t>
  </si>
  <si>
    <t>Nombre d'heures dans une tranche de gradient donné</t>
  </si>
  <si>
    <t>Nb Heures</t>
  </si>
  <si>
    <t>Distributions temporelle des puissances solaires</t>
  </si>
  <si>
    <t>Distributions temporelle des gradients de puissance solaire</t>
  </si>
  <si>
    <t>Efficacité éolienne &lt; 15 %</t>
  </si>
  <si>
    <t>Efficacité éolienne &gt; 50 %</t>
  </si>
  <si>
    <t>Efficacité solaire &lt; 15 %</t>
  </si>
  <si>
    <t>Efficacité solaire &gt; 50 %</t>
  </si>
  <si>
    <t>Classement horaire</t>
  </si>
  <si>
    <t>ad initiale</t>
  </si>
  <si>
    <t>Moyenne horaire (MW)</t>
  </si>
  <si>
    <t>Fichier d'analyse des données RTE/eCO2mix (nouveau format) pour un mois</t>
  </si>
  <si>
    <t>Principe</t>
  </si>
  <si>
    <t>Ce fichier utilise les informations suivantes</t>
  </si>
  <si>
    <t>1) le numéro de l'année et du mois</t>
  </si>
  <si>
    <t>Ces données sont fabriquées à partir des données eCO2mix initiales par le fichier</t>
  </si>
  <si>
    <t>du site de "Sauvons le Climat"</t>
  </si>
  <si>
    <t xml:space="preserve">"TraitementNouveauFormatDonnéeseCO2mix" disponible dans la zone "Données Techniques" </t>
  </si>
  <si>
    <t>1) renseigner le numéro de l'année (entier de 4 chiffres, case M9)</t>
  </si>
  <si>
    <t>2) renseigner le numéro du mois (entier de 1 à 12, case M10)</t>
  </si>
  <si>
    <t>3) renseigner la puissance éolienne installée en France continentale (en MW, case M11)</t>
  </si>
  <si>
    <t>4) renseigner la puissance solaire installée en France continentale (en MW, case M12)</t>
  </si>
  <si>
    <t>Pour insérer les données utiliser la commande "Copier des valeurs"</t>
  </si>
  <si>
    <t>L'utilisation de ce fichier et de ses résultats est de la responsabilité de l'utilisateur et n'engage pas celle de "Sauvons le Climat"</t>
  </si>
  <si>
    <t>Si vous détectez un problème, soyez assez aimable pour prévenir "Sauvons le Climat"</t>
  </si>
  <si>
    <t xml:space="preserve">Le fichier fonctionne si on fournit moins que les données pour un mois. </t>
  </si>
  <si>
    <t>Toutefois les moyennes doivent être corrigées d'un facteur égal au rapport entre le nombre de jours du mois et le nombre de jours  informés.informés.</t>
  </si>
  <si>
    <t>Avertissements</t>
  </si>
  <si>
    <t>Résultats numériques</t>
  </si>
  <si>
    <t>Nb Jours</t>
  </si>
  <si>
    <t>N° Mois</t>
  </si>
  <si>
    <t>Nom Mois</t>
  </si>
  <si>
    <t>Février</t>
  </si>
  <si>
    <t>Juillet</t>
  </si>
  <si>
    <t>Septembre</t>
  </si>
  <si>
    <t>Octobre</t>
  </si>
  <si>
    <t>Novembre</t>
  </si>
  <si>
    <t>Décembre</t>
  </si>
  <si>
    <t>Août</t>
  </si>
  <si>
    <t>Sélect Mois</t>
  </si>
  <si>
    <t>Sélect Jour</t>
  </si>
  <si>
    <t>Résultat</t>
  </si>
  <si>
    <t>Nbr Jours</t>
  </si>
  <si>
    <t>Test Mois</t>
  </si>
  <si>
    <t>Nbr Heures</t>
  </si>
  <si>
    <t xml:space="preserve">3) la valeur des puissances solaire et éolinnes installées EN France CONTINENTALE (c.a.d. hors ZNI: Corse, DOM-TOM et quelques îles) </t>
  </si>
  <si>
    <t>6) insérer les données HORAIRES eCO2mix/RTE PREALABLEMENT TRAITEES dans la zone C37:V780 à partir de la case C37</t>
  </si>
  <si>
    <t xml:space="preserve">Colonnes  C à AB : zones roses : réorganisation des données en 24 colonnes et 31 lignes </t>
  </si>
  <si>
    <t>Colonnes  C à AB : zones vertes calcul de moyennes horaires</t>
  </si>
  <si>
    <t>Colonnes  C à AB : zones bleues : calcul de moyennes journalières et mensuelles</t>
  </si>
  <si>
    <t>Moyennes mensuelles</t>
  </si>
  <si>
    <t>Colonnes AI à BB zones grise report des valeurs moyennes</t>
  </si>
  <si>
    <t>Colonne BG à BZ zone orange : gradients horaires</t>
  </si>
  <si>
    <t>. - 1250 -1150</t>
  </si>
  <si>
    <t>. - 1150 -1050</t>
  </si>
  <si>
    <t>Max</t>
  </si>
  <si>
    <t>Min</t>
  </si>
  <si>
    <t>Max horaire (MW)</t>
  </si>
  <si>
    <t>Min horaire (MW)</t>
  </si>
  <si>
    <t>Test</t>
  </si>
  <si>
    <t>% |gradients| &gt;550 MW/h</t>
  </si>
  <si>
    <t>Colonnes CC et CD zone violine efficacités éolienne et solaire ; distributions puissance et gradients</t>
  </si>
  <si>
    <t>2) les données eCO2mix/RTE pour un mois (1er mois - fin du mois)</t>
  </si>
  <si>
    <t xml:space="preserve">Eolien </t>
  </si>
  <si>
    <t>P inst.(MW)</t>
  </si>
  <si>
    <t>Instantanée</t>
  </si>
  <si>
    <t>gradients</t>
  </si>
  <si>
    <t>Données moyennes sur le mois</t>
  </si>
  <si>
    <t>Maximum</t>
  </si>
  <si>
    <t>Minimum</t>
  </si>
  <si>
    <t>Puissance (MW)</t>
  </si>
  <si>
    <t>Puissance installée (MW)</t>
  </si>
  <si>
    <t>Facteur de charge (%)</t>
  </si>
  <si>
    <t>Energies fatales P installée et facteur de charge</t>
  </si>
  <si>
    <t>Distributions temporelle de</t>
  </si>
  <si>
    <t>la puissance éolienne</t>
  </si>
  <si>
    <t>Nombre d'heures de production</t>
  </si>
  <si>
    <t>Dans un intervalle de %</t>
  </si>
  <si>
    <t>de la puissance installée</t>
  </si>
  <si>
    <t xml:space="preserve">Distributions temporelle des </t>
  </si>
  <si>
    <t>gradients de puissance éolienne</t>
  </si>
  <si>
    <t>la puissance solaire</t>
  </si>
  <si>
    <t>gradients de puissance solaire</t>
  </si>
  <si>
    <t>(Toute l'information de ce feuillet se trouve dans la zone A1:U76)</t>
  </si>
  <si>
    <t>Tranche gradient(MW/h)</t>
  </si>
  <si>
    <t>Tranche gradient (MW/h)</t>
  </si>
  <si>
    <t>Données journalières (1 à fin de mois)</t>
  </si>
  <si>
    <t>Vérification</t>
  </si>
  <si>
    <t>Puissance moyenne sur les 24 h de chaque journée</t>
  </si>
  <si>
    <t>(Toute l'information de ce feuillet se trouve dans la zone A1:U112)</t>
  </si>
  <si>
    <t>Puissance maximum sur les 24h de la journée</t>
  </si>
  <si>
    <t>Puissance minimum sur les 24h de la journée</t>
  </si>
  <si>
    <t>Données par tranche horaire (0h à 23h)</t>
  </si>
  <si>
    <t>Moyenne sur l'ensemble des jours du mois pour une tranche horaire de 0 à 23h</t>
  </si>
  <si>
    <t>Maximum sur l'ensemble des jours du mois pour une tranche horaire de 0 à 23h</t>
  </si>
  <si>
    <t>Minimum sur l'ensemble des jours du mois pour une tranche horaire de 0 à 23h</t>
  </si>
  <si>
    <t>(Toute l'information de ce feuillet se trouve dans la zone A1:Y73)</t>
  </si>
  <si>
    <t>Aucun des résultats de ce feuillet n'est calculé (sauf les vérifications). On y recopie seulement des résultats qui se trouvent sur le feuillet "Calcul"</t>
  </si>
  <si>
    <t>Contrairement au feuillet "Calcul", les adresses des cellules sont données en absolu de façon à mieux repérer où, dans "Calcul" se trouvent les résultats</t>
  </si>
  <si>
    <t xml:space="preserve"> </t>
  </si>
  <si>
    <t xml:space="preserve">1) Des résultats numériques sont disponibles dans les 3 feuillets "Out1", "Out2" et "Out3". On peut aussi consulter le Feuillet "Calcul" </t>
  </si>
  <si>
    <t>Pour des raisons de commodité (copié-collé excel) on utilise des adressages relatifs plutôt qu'absolus</t>
  </si>
  <si>
    <t>Ce feuillet effectue des calcul élémntaires (réorganisation des lignes et colonnes, moyennes, extraction de maximum et minimum, distribution horaire des énergies fapales, gradients)</t>
  </si>
  <si>
    <t>Aucun des résultats de ce feuillet n'est calculé. On y recopie seulement des résultats qui se trouvent sur le feuillet "Calcul"</t>
  </si>
  <si>
    <t>Récupération des résultats de l'analyse des données</t>
  </si>
  <si>
    <t xml:space="preserve">Méthode d'utilisation </t>
  </si>
  <si>
    <t>Initialisation (si vous souhaitez utiliser le fichier par vous-même pour les données eCO2mix d'un autre mois que celui traité ici; sinon passer à "Récupération des résultats…")</t>
  </si>
  <si>
    <t>Ces 106 graphiques illustrent de diverses manières le contenu des données initiales et celui des résultats calculés dans le feuillet "Calcul"</t>
  </si>
  <si>
    <t>Pour utiliser ce fichier pour un autre mois que celui analysé icio, il fait enlever la protection puis instruire les cases jaunes.</t>
  </si>
  <si>
    <t>Si on n'en comprends pas la logique il est déconseillé de modifier les autres cases.</t>
  </si>
  <si>
    <t>A</t>
  </si>
  <si>
    <t>B</t>
  </si>
  <si>
    <t>C</t>
  </si>
  <si>
    <t>D</t>
  </si>
  <si>
    <t>E</t>
  </si>
  <si>
    <t>G</t>
  </si>
  <si>
    <t>H</t>
  </si>
  <si>
    <t>I</t>
  </si>
  <si>
    <t>J</t>
  </si>
  <si>
    <t>Liste des figures</t>
  </si>
  <si>
    <t>Dans le feuillet "Dessins", on peut trouver 106 figures qui illustrent les données eCO2mix du mois.</t>
  </si>
  <si>
    <t>Consommation française</t>
  </si>
  <si>
    <t>Solde global des échanges physiques</t>
  </si>
  <si>
    <t>"Autres"</t>
  </si>
  <si>
    <t>Fioul + Pointe</t>
  </si>
  <si>
    <t>Echanges Allemagne</t>
  </si>
  <si>
    <t>Echanges Angleterre</t>
  </si>
  <si>
    <t>Echanges Belgique</t>
  </si>
  <si>
    <t>Echanges Espagne</t>
  </si>
  <si>
    <t>Echanges Italie</t>
  </si>
  <si>
    <t>Echanges Suisse</t>
  </si>
  <si>
    <t>Chaque ligne (de 1 à 17) correspond à une rubrique des fichiers eCO2mix avec la correspondance suivante</t>
  </si>
  <si>
    <t>Suivi horaire de la puissance avec ligne de puissance moyenne mensuelle. La consommation (Fig.A1) est dessinée comme un empilement des contributions des lignes 2 à 11</t>
  </si>
  <si>
    <t>Suivi des moyennes, maxima et minima journaliers. Pour la consommation (Fig. B2) on donne seulement la moyenne comme empilement des moyennes des lignes 2 à 11</t>
  </si>
  <si>
    <t>Moyennes, maximum et minimum sur tout le mois par tranche horaire de 0 à 23 h. Pour la consommation seule la moyenne est montrée comme empilement des contributions 2 à 11</t>
  </si>
  <si>
    <t>Comparaison de la moyenne sur tout le mois par tranche horaire (de 0 à 23 h) d'une production (2 à 17) avec la même moyenne pour la consommation (pas de figure E1 bien sûr)</t>
  </si>
  <si>
    <t>Comparaison de la moyenne journalière d'une production (2 à 17) avec la moyenne journalière de la consommation pour le même jour (pas de fig D1 bien sûr)</t>
  </si>
  <si>
    <t>F</t>
  </si>
  <si>
    <t>Diagramme de la corrélation entre Consommation et une Production (de 2 à 11). Pas de diagramme (F1 ni F12 à 17)</t>
  </si>
  <si>
    <t>Les figures sont disposées en un maillage de 10 colonnes et de 17 lignes (il ya des "trous")</t>
  </si>
  <si>
    <t>Diagramme de correlation entre la production de la ligne et une autre production. Diagramme en G2, G4 et G5 seulement</t>
  </si>
  <si>
    <t>G (bis)</t>
  </si>
  <si>
    <t>H2 diagramme de correlation (solaire-solde), H4 diagramme de correlation (solaire pompage)</t>
  </si>
  <si>
    <t>H (bis)</t>
  </si>
  <si>
    <t>Gradients horaires de la consommation (I1) et de diverses productions (I3 Nucléaire,  I5, hydraulique, I10 Eolien, I11 Solaire)</t>
  </si>
  <si>
    <t>J5 suivi horaire de l'hydraulique et du pompage sur la même figure, J10 et J11 efficacités éoliennes et solaires (en %).</t>
  </si>
  <si>
    <t>Toute l'information de ce feuillet est contenue dans la zone A1:P38</t>
  </si>
  <si>
    <t>Chaque ligne de figures est repérée par un nombre (de 1 à 17à inscrit en jaune dans les colonnes à coté des dessins dans une case à fond violet</t>
  </si>
  <si>
    <t>2) Des dessins sont disponibles dans le feuillet "Dessins". Pour savoir où trouver une figure donnée consulter au préalble le feuillet "Figures"</t>
  </si>
  <si>
    <t xml:space="preserve"> - des données reclassées suivant les heures de 0 à 23</t>
  </si>
  <si>
    <t xml:space="preserve"> -  des moyennes maxima et minima sur le mois par jour ou par heure et globales</t>
  </si>
  <si>
    <t xml:space="preserve"> - des gradients horaires</t>
  </si>
  <si>
    <t xml:space="preserve"> - les distributions d'efficacité et de gradients solaire et éolien sur le mois.</t>
  </si>
  <si>
    <t>Chaque colonne (de A à J) correspond à un type de dessin différent</t>
  </si>
  <si>
    <t>Chaque colonne de figures est repérée par une lettre (de A à J) inscrite en première ligne du feuillet en jaune dans une case à fond violet</t>
  </si>
  <si>
    <t>Pour repérer la position d'une figuredonnée consulter au préalable le feuille "Figures"</t>
  </si>
  <si>
    <t>Le fichier est en mode protégé pour éviter qu'il soit endommagé par inadvertance. Pour enlever la protection le mot de passe est : SLC</t>
  </si>
  <si>
    <t>Les figures G10 et G11 donnent la distribution des efficacités de l'éolien et du solaire (en %) en fonction du temps (% du nombre d'heures dans le mois)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</si>
  <si>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</si>
  <si>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</si>
  <si>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</si>
  <si>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</si>
  <si>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</si>
  <si>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</si>
  <si>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</si>
  <si>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</si>
  <si>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</si>
  <si>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</si>
  <si>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</si>
  <si>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5) mettre à zéro (remplir avec des zéros) ou à vide (replir avec des cases vides) toute la zone (C37:V780)</t>
  </si>
  <si>
    <t>Les figures H10 et H11 donnent la distribution des gradients éoliens et solaire (en %) par traches de 100MW/heure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</si>
</sst>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%"/>
    <numFmt numFmtId="166" formatCode="0.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0099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4">
    <xf numFmtId="0" fontId="0" fillId="0" borderId="0" xfId="0"/>
    <xf numFmtId="10" fontId="0" fillId="0" borderId="0" xfId="0" applyNumberFormat="1"/>
    <xf numFmtId="20" fontId="0" fillId="0" borderId="0" xfId="0" applyNumberFormat="1"/>
    <xf numFmtId="2" fontId="0" fillId="0" borderId="0" xfId="0" applyNumberFormat="1"/>
    <xf numFmtId="166" fontId="0" fillId="0" borderId="0" xfId="0" applyNumberFormat="1"/>
    <xf numFmtId="0" fontId="18" fillId="0" borderId="0" xfId="0" applyFont="1"/>
    <xf numFmtId="0" fontId="0" fillId="0" borderId="0" xfId="0" applyFill="1"/>
    <xf numFmtId="0" fontId="0" fillId="0" borderId="0" xfId="0" applyBorder="1"/>
    <xf numFmtId="1" fontId="0" fillId="0" borderId="0" xfId="0" applyNumberFormat="1" applyBorder="1"/>
    <xf numFmtId="1" fontId="19" fillId="0" borderId="0" xfId="0" applyNumberFormat="1" applyFont="1" applyFill="1" applyBorder="1"/>
    <xf numFmtId="2" fontId="19" fillId="0" borderId="0" xfId="0" applyNumberFormat="1" applyFont="1" applyBorder="1"/>
    <xf numFmtId="0" fontId="0" fillId="0" borderId="0" xfId="0"/>
    <xf numFmtId="10" fontId="0" fillId="0" borderId="0" xfId="0" applyNumberFormat="1" applyBorder="1"/>
    <xf numFmtId="1" fontId="0" fillId="0" borderId="0" xfId="0" applyNumberFormat="1"/>
    <xf numFmtId="0" fontId="19" fillId="0" borderId="0" xfId="0" applyFont="1" applyBorder="1"/>
    <xf numFmtId="0" fontId="14" fillId="0" borderId="0" xfId="0" applyFont="1" applyBorder="1"/>
    <xf numFmtId="1" fontId="0" fillId="0" borderId="0" xfId="0" applyNumberFormat="1" applyFill="1"/>
    <xf numFmtId="0" fontId="0" fillId="33" borderId="0" xfId="0" applyFill="1" applyBorder="1"/>
    <xf numFmtId="2" fontId="0" fillId="0" borderId="0" xfId="0" applyNumberFormat="1" applyBorder="1"/>
    <xf numFmtId="0" fontId="0" fillId="0" borderId="0" xfId="0" applyFill="1" applyBorder="1"/>
    <xf numFmtId="0" fontId="16" fillId="0" borderId="0" xfId="0" applyFont="1" applyFill="1" applyBorder="1"/>
    <xf numFmtId="16" fontId="0" fillId="0" borderId="0" xfId="0" applyNumberFormat="1" applyFill="1" applyBorder="1"/>
    <xf numFmtId="1" fontId="0" fillId="0" borderId="0" xfId="0" applyNumberFormat="1" applyFill="1" applyBorder="1"/>
    <xf numFmtId="2" fontId="19" fillId="0" borderId="0" xfId="0" applyNumberFormat="1" applyFont="1" applyFill="1" applyBorder="1"/>
    <xf numFmtId="0" fontId="18" fillId="0" borderId="0" xfId="0" applyFont="1" applyBorder="1"/>
    <xf numFmtId="166" fontId="14" fillId="0" borderId="0" xfId="0" applyNumberFormat="1" applyFont="1"/>
    <xf numFmtId="166" fontId="0" fillId="33" borderId="0" xfId="0" applyNumberFormat="1" applyFill="1"/>
    <xf numFmtId="0" fontId="0" fillId="35" borderId="0" xfId="0" applyFill="1"/>
    <xf numFmtId="166" fontId="0" fillId="35" borderId="0" xfId="0" applyNumberFormat="1" applyFill="1"/>
    <xf numFmtId="0" fontId="0" fillId="36" borderId="0" xfId="0" applyFill="1"/>
    <xf numFmtId="166" fontId="0" fillId="36" borderId="0" xfId="0" applyNumberFormat="1" applyFill="1"/>
    <xf numFmtId="166" fontId="0" fillId="34" borderId="0" xfId="0" applyNumberFormat="1" applyFill="1"/>
    <xf numFmtId="0" fontId="0" fillId="37" borderId="0" xfId="0" applyFill="1"/>
    <xf numFmtId="2" fontId="0" fillId="38" borderId="0" xfId="0" applyNumberFormat="1" applyFill="1"/>
    <xf numFmtId="1" fontId="19" fillId="38" borderId="0" xfId="0" applyNumberFormat="1" applyFont="1" applyFill="1" applyBorder="1"/>
    <xf numFmtId="10" fontId="0" fillId="38" borderId="0" xfId="0" applyNumberFormat="1" applyFill="1" applyBorder="1"/>
    <xf numFmtId="2" fontId="0" fillId="0" borderId="0" xfId="0" applyNumberFormat="1" applyAlignment="1">
      <alignment horizontal="right"/>
    </xf>
    <xf numFmtId="0" fontId="0" fillId="38" borderId="0" xfId="0" applyFill="1" applyBorder="1"/>
    <xf numFmtId="10" fontId="0" fillId="0" borderId="0" xfId="0" applyNumberFormat="1" applyFill="1" applyBorder="1"/>
    <xf numFmtId="0" fontId="0" fillId="39" borderId="0" xfId="0" applyFill="1"/>
    <xf numFmtId="166" fontId="0" fillId="39" borderId="0" xfId="0" applyNumberFormat="1" applyFill="1"/>
    <xf numFmtId="0" fontId="0" fillId="40" borderId="0" xfId="0" applyFill="1"/>
    <xf numFmtId="166" fontId="14" fillId="40" borderId="0" xfId="0" applyNumberFormat="1" applyFont="1" applyFill="1"/>
    <xf numFmtId="166" fontId="0" fillId="38" borderId="0" xfId="0" applyNumberFormat="1" applyFill="1"/>
    <xf numFmtId="10" fontId="0" fillId="38" borderId="0" xfId="0" applyNumberFormat="1" applyFill="1"/>
    <xf numFmtId="164" fontId="0" fillId="0" borderId="0" xfId="0" applyNumberFormat="1" applyFill="1" applyBorder="1"/>
    <xf numFmtId="165" fontId="0" fillId="0" borderId="0" xfId="0" applyNumberFormat="1" applyFill="1" applyBorder="1"/>
    <xf numFmtId="2" fontId="0" fillId="0" borderId="0" xfId="0" applyNumberFormat="1" applyFill="1" applyBorder="1"/>
    <xf numFmtId="166" fontId="0" fillId="0" borderId="0" xfId="0" applyNumberFormat="1" applyFill="1" applyBorder="1"/>
    <xf numFmtId="0" fontId="0" fillId="38" borderId="0" xfId="0" applyFill="1"/>
    <xf numFmtId="0" fontId="0" fillId="41" borderId="0" xfId="0" applyFill="1"/>
    <xf numFmtId="0" fontId="0" fillId="42" borderId="0" xfId="0" applyFill="1"/>
    <xf numFmtId="164" fontId="0" fillId="0" borderId="0" xfId="0" applyNumberFormat="1"/>
    <xf numFmtId="164" fontId="0" fillId="38" borderId="0" xfId="0" applyNumberFormat="1" applyFill="1"/>
    <xf numFmtId="0" fontId="16" fillId="0" borderId="0" xfId="0" applyFont="1"/>
    <xf numFmtId="166" fontId="0" fillId="0" borderId="10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166" fontId="0" fillId="0" borderId="21" xfId="0" applyNumberFormat="1" applyBorder="1"/>
    <xf numFmtId="0" fontId="0" fillId="0" borderId="22" xfId="0" applyBorder="1"/>
    <xf numFmtId="166" fontId="0" fillId="0" borderId="24" xfId="0" applyNumberFormat="1" applyBorder="1"/>
    <xf numFmtId="166" fontId="0" fillId="0" borderId="25" xfId="0" applyNumberFormat="1" applyBorder="1"/>
    <xf numFmtId="0" fontId="0" fillId="0" borderId="1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Fill="1" applyBorder="1"/>
    <xf numFmtId="0" fontId="0" fillId="0" borderId="30" xfId="0" applyBorder="1"/>
    <xf numFmtId="166" fontId="16" fillId="0" borderId="12" xfId="0" applyNumberFormat="1" applyFont="1" applyBorder="1"/>
    <xf numFmtId="166" fontId="16" fillId="0" borderId="13" xfId="0" applyNumberFormat="1" applyFont="1" applyBorder="1"/>
    <xf numFmtId="166" fontId="16" fillId="0" borderId="20" xfId="0" applyNumberFormat="1" applyFont="1" applyBorder="1"/>
    <xf numFmtId="166" fontId="16" fillId="0" borderId="11" xfId="0" applyNumberFormat="1" applyFont="1" applyBorder="1"/>
    <xf numFmtId="166" fontId="16" fillId="0" borderId="10" xfId="0" applyNumberFormat="1" applyFont="1" applyBorder="1"/>
    <xf numFmtId="166" fontId="16" fillId="0" borderId="21" xfId="0" applyNumberFormat="1" applyFont="1" applyBorder="1"/>
    <xf numFmtId="166" fontId="16" fillId="0" borderId="23" xfId="0" applyNumberFormat="1" applyFont="1" applyBorder="1"/>
    <xf numFmtId="166" fontId="16" fillId="0" borderId="24" xfId="0" applyNumberFormat="1" applyFont="1" applyBorder="1"/>
    <xf numFmtId="166" fontId="16" fillId="0" borderId="25" xfId="0" applyNumberFormat="1" applyFont="1" applyBorder="1"/>
    <xf numFmtId="2" fontId="16" fillId="0" borderId="12" xfId="0" applyNumberFormat="1" applyFont="1" applyBorder="1"/>
    <xf numFmtId="2" fontId="16" fillId="0" borderId="20" xfId="0" applyNumberFormat="1" applyFont="1" applyBorder="1"/>
    <xf numFmtId="165" fontId="16" fillId="0" borderId="23" xfId="0" applyNumberFormat="1" applyFont="1" applyBorder="1"/>
    <xf numFmtId="165" fontId="16" fillId="0" borderId="25" xfId="0" applyNumberFormat="1" applyFont="1" applyBorder="1"/>
    <xf numFmtId="0" fontId="0" fillId="0" borderId="31" xfId="0" applyFill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4" xfId="0" applyFill="1" applyBorder="1"/>
    <xf numFmtId="0" fontId="0" fillId="0" borderId="35" xfId="0" applyFill="1" applyBorder="1"/>
    <xf numFmtId="0" fontId="0" fillId="0" borderId="36" xfId="0" applyFill="1" applyBorder="1"/>
    <xf numFmtId="0" fontId="0" fillId="0" borderId="37" xfId="0" applyFill="1" applyBorder="1"/>
    <xf numFmtId="0" fontId="0" fillId="0" borderId="38" xfId="0" applyFill="1" applyBorder="1"/>
    <xf numFmtId="1" fontId="20" fillId="0" borderId="10" xfId="0" applyNumberFormat="1" applyFont="1" applyFill="1" applyBorder="1"/>
    <xf numFmtId="1" fontId="19" fillId="0" borderId="26" xfId="0" applyNumberFormat="1" applyFont="1" applyFill="1" applyBorder="1"/>
    <xf numFmtId="1" fontId="20" fillId="0" borderId="42" xfId="0" applyNumberFormat="1" applyFont="1" applyFill="1" applyBorder="1"/>
    <xf numFmtId="10" fontId="16" fillId="0" borderId="43" xfId="0" applyNumberFormat="1" applyFont="1" applyFill="1" applyBorder="1"/>
    <xf numFmtId="1" fontId="19" fillId="0" borderId="28" xfId="0" applyNumberFormat="1" applyFont="1" applyFill="1" applyBorder="1"/>
    <xf numFmtId="10" fontId="16" fillId="0" borderId="21" xfId="0" applyNumberFormat="1" applyFont="1" applyFill="1" applyBorder="1"/>
    <xf numFmtId="1" fontId="19" fillId="0" borderId="29" xfId="0" applyNumberFormat="1" applyFont="1" applyFill="1" applyBorder="1"/>
    <xf numFmtId="1" fontId="20" fillId="0" borderId="24" xfId="0" applyNumberFormat="1" applyFont="1" applyFill="1" applyBorder="1"/>
    <xf numFmtId="10" fontId="16" fillId="0" borderId="25" xfId="0" applyNumberFormat="1" applyFont="1" applyFill="1" applyBorder="1"/>
    <xf numFmtId="1" fontId="19" fillId="0" borderId="39" xfId="0" applyNumberFormat="1" applyFont="1" applyFill="1" applyBorder="1"/>
    <xf numFmtId="1" fontId="16" fillId="0" borderId="40" xfId="0" applyNumberFormat="1" applyFont="1" applyFill="1" applyBorder="1"/>
    <xf numFmtId="10" fontId="16" fillId="0" borderId="41" xfId="0" applyNumberFormat="1" applyFont="1" applyFill="1" applyBorder="1"/>
    <xf numFmtId="1" fontId="19" fillId="0" borderId="31" xfId="0" applyNumberFormat="1" applyFont="1" applyFill="1" applyBorder="1"/>
    <xf numFmtId="0" fontId="16" fillId="0" borderId="32" xfId="0" applyFont="1" applyFill="1" applyBorder="1"/>
    <xf numFmtId="10" fontId="16" fillId="0" borderId="33" xfId="0" applyNumberFormat="1" applyFont="1" applyFill="1" applyBorder="1"/>
    <xf numFmtId="1" fontId="19" fillId="0" borderId="36" xfId="0" applyNumberFormat="1" applyFont="1" applyFill="1" applyBorder="1"/>
    <xf numFmtId="10" fontId="16" fillId="0" borderId="38" xfId="0" applyNumberFormat="1" applyFont="1" applyFill="1" applyBorder="1"/>
    <xf numFmtId="0" fontId="0" fillId="0" borderId="32" xfId="0" applyFill="1" applyBorder="1"/>
    <xf numFmtId="0" fontId="0" fillId="0" borderId="33" xfId="0" applyFill="1" applyBorder="1"/>
    <xf numFmtId="0" fontId="0" fillId="0" borderId="44" xfId="0" applyFill="1" applyBorder="1"/>
    <xf numFmtId="0" fontId="0" fillId="0" borderId="45" xfId="0" applyFill="1" applyBorder="1"/>
    <xf numFmtId="0" fontId="0" fillId="0" borderId="46" xfId="0" applyFill="1" applyBorder="1"/>
    <xf numFmtId="0" fontId="0" fillId="0" borderId="45" xfId="0" applyBorder="1"/>
    <xf numFmtId="10" fontId="16" fillId="0" borderId="46" xfId="0" applyNumberFormat="1" applyFont="1" applyFill="1" applyBorder="1"/>
    <xf numFmtId="166" fontId="0" fillId="0" borderId="44" xfId="0" applyNumberFormat="1" applyFill="1" applyBorder="1"/>
    <xf numFmtId="166" fontId="0" fillId="0" borderId="45" xfId="0" applyNumberFormat="1" applyFill="1" applyBorder="1"/>
    <xf numFmtId="0" fontId="16" fillId="0" borderId="37" xfId="0" applyFont="1" applyFill="1" applyBorder="1"/>
    <xf numFmtId="0" fontId="0" fillId="0" borderId="37" xfId="0" applyBorder="1"/>
    <xf numFmtId="0" fontId="16" fillId="0" borderId="26" xfId="0" applyFont="1" applyFill="1" applyBorder="1"/>
    <xf numFmtId="0" fontId="16" fillId="0" borderId="28" xfId="0" applyFont="1" applyFill="1" applyBorder="1"/>
    <xf numFmtId="0" fontId="16" fillId="0" borderId="29" xfId="0" applyFont="1" applyFill="1" applyBorder="1"/>
    <xf numFmtId="1" fontId="16" fillId="0" borderId="47" xfId="0" applyNumberFormat="1" applyFont="1" applyFill="1" applyBorder="1"/>
    <xf numFmtId="10" fontId="16" fillId="0" borderId="48" xfId="0" applyNumberFormat="1" applyFont="1" applyFill="1" applyBorder="1"/>
    <xf numFmtId="0" fontId="0" fillId="0" borderId="39" xfId="0" applyFont="1" applyBorder="1"/>
    <xf numFmtId="0" fontId="0" fillId="0" borderId="40" xfId="0" applyBorder="1"/>
    <xf numFmtId="0" fontId="0" fillId="0" borderId="41" xfId="0" applyBorder="1"/>
    <xf numFmtId="166" fontId="0" fillId="0" borderId="42" xfId="0" applyNumberFormat="1" applyBorder="1"/>
    <xf numFmtId="166" fontId="0" fillId="0" borderId="43" xfId="0" applyNumberFormat="1" applyBorder="1"/>
    <xf numFmtId="0" fontId="0" fillId="0" borderId="29" xfId="0" applyBorder="1"/>
    <xf numFmtId="0" fontId="0" fillId="0" borderId="44" xfId="0" applyBorder="1"/>
    <xf numFmtId="0" fontId="18" fillId="0" borderId="45" xfId="0" applyFont="1" applyBorder="1"/>
    <xf numFmtId="0" fontId="0" fillId="0" borderId="46" xfId="0" applyBorder="1"/>
    <xf numFmtId="0" fontId="0" fillId="0" borderId="31" xfId="0" applyBorder="1"/>
    <xf numFmtId="0" fontId="18" fillId="0" borderId="32" xfId="0" applyFont="1" applyBorder="1"/>
    <xf numFmtId="0" fontId="0" fillId="0" borderId="39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166" fontId="16" fillId="0" borderId="26" xfId="0" applyNumberFormat="1" applyFont="1" applyBorder="1"/>
    <xf numFmtId="166" fontId="16" fillId="0" borderId="42" xfId="0" applyNumberFormat="1" applyFont="1" applyBorder="1"/>
    <xf numFmtId="166" fontId="16" fillId="0" borderId="43" xfId="0" applyNumberFormat="1" applyFont="1" applyBorder="1"/>
    <xf numFmtId="166" fontId="16" fillId="0" borderId="28" xfId="0" applyNumberFormat="1" applyFont="1" applyBorder="1"/>
    <xf numFmtId="166" fontId="16" fillId="0" borderId="29" xfId="0" applyNumberFormat="1" applyFont="1" applyBorder="1"/>
    <xf numFmtId="0" fontId="21" fillId="43" borderId="0" xfId="0" applyFont="1" applyFill="1" applyAlignment="1">
      <alignment horizontal="center"/>
    </xf>
    <xf numFmtId="0" fontId="22" fillId="43" borderId="0" xfId="0" applyFont="1" applyFill="1" applyAlignment="1">
      <alignment horizontal="center"/>
    </xf>
    <xf numFmtId="0" fontId="18" fillId="0" borderId="0" xfId="0" applyFont="1" applyFill="1" applyBorder="1"/>
    <xf numFmtId="0" fontId="23" fillId="0" borderId="0" xfId="0" applyFont="1"/>
    <xf numFmtId="0" fontId="16" fillId="37" borderId="0" xfId="0" applyFont="1" applyFill="1"/>
    <xf numFmtId="0" fontId="16" fillId="37" borderId="0" xfId="0" applyFont="1" applyFill="1" applyAlignment="1">
      <alignment horizontal="right"/>
    </xf>
    <xf numFmtId="166" fontId="0" fillId="33" borderId="0" xfId="0" applyNumberFormat="1" applyFill="1" applyProtection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FFCC99"/>
      <color rgb="FFCC0099"/>
      <color rgb="FFCCFFCC"/>
      <color rgb="FFCCECFF"/>
      <color rgb="FFCCCCFF"/>
      <color rgb="FFFF9900"/>
      <color rgb="FFFF9999"/>
      <color rgb="FFFF0066"/>
      <color rgb="FFFF7C80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Consommation</a:t>
            </a:r>
            <a:r>
              <a:rPr lang="en-US" sz="1600"/>
              <a:t> Production</a:t>
            </a:r>
            <a:r>
              <a:rPr lang="en-US" sz="1600" baseline="0"/>
              <a:t> </a:t>
            </a:r>
            <a:r>
              <a:rPr lang="en-US" sz="1600"/>
              <a:t>(MW) -  données horaires - France continentale </a:t>
            </a:r>
          </a:p>
        </c:rich>
      </c:tx>
      <c:layout>
        <c:manualLayout>
          <c:xMode val="edge"/>
          <c:yMode val="edge"/>
          <c:x val="0.24236065378191371"/>
          <c:y val="1.8030162009595105E-2"/>
        </c:manualLayout>
      </c:layout>
    </c:title>
    <c:plotArea>
      <c:layout/>
      <c:areaChart>
        <c:grouping val="stacked"/>
        <c:ser>
          <c:idx val="0"/>
          <c:order val="0"/>
          <c:tx>
            <c:v>Import</c:v>
          </c:tx>
          <c:spPr>
            <a:solidFill>
              <a:srgbClr val="C00000"/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Entrées!$O$37:$O$780</c:f>
              <c:numCache>
                <c:formatCode>0.0</c:formatCode>
                <c:ptCount val="744"/>
                <c:pt idx="0">
                  <c:v>-1069</c:v>
                </c:pt>
                <c:pt idx="1">
                  <c:v>-927.5</c:v>
                </c:pt>
                <c:pt idx="2">
                  <c:v>-413.5</c:v>
                </c:pt>
                <c:pt idx="3">
                  <c:v>-1048.5</c:v>
                </c:pt>
                <c:pt idx="4">
                  <c:v>-1487.5</c:v>
                </c:pt>
                <c:pt idx="5">
                  <c:v>-1766.5</c:v>
                </c:pt>
                <c:pt idx="6">
                  <c:v>-1466.5</c:v>
                </c:pt>
                <c:pt idx="7">
                  <c:v>-857</c:v>
                </c:pt>
                <c:pt idx="8">
                  <c:v>-283</c:v>
                </c:pt>
                <c:pt idx="9">
                  <c:v>-47</c:v>
                </c:pt>
                <c:pt idx="10">
                  <c:v>161.5</c:v>
                </c:pt>
                <c:pt idx="11">
                  <c:v>-285</c:v>
                </c:pt>
                <c:pt idx="12">
                  <c:v>211.5</c:v>
                </c:pt>
                <c:pt idx="13">
                  <c:v>841.5</c:v>
                </c:pt>
                <c:pt idx="14">
                  <c:v>28</c:v>
                </c:pt>
                <c:pt idx="15">
                  <c:v>-117.5</c:v>
                </c:pt>
                <c:pt idx="16">
                  <c:v>-814.5</c:v>
                </c:pt>
                <c:pt idx="17">
                  <c:v>-2097</c:v>
                </c:pt>
                <c:pt idx="18">
                  <c:v>-3415</c:v>
                </c:pt>
                <c:pt idx="19">
                  <c:v>-3303</c:v>
                </c:pt>
                <c:pt idx="20">
                  <c:v>-2005.5</c:v>
                </c:pt>
                <c:pt idx="21">
                  <c:v>-1998.5</c:v>
                </c:pt>
                <c:pt idx="22">
                  <c:v>-2716</c:v>
                </c:pt>
                <c:pt idx="23">
                  <c:v>-1410</c:v>
                </c:pt>
                <c:pt idx="24">
                  <c:v>-1059.5</c:v>
                </c:pt>
                <c:pt idx="25">
                  <c:v>-1839.5</c:v>
                </c:pt>
                <c:pt idx="26">
                  <c:v>-1921</c:v>
                </c:pt>
                <c:pt idx="27">
                  <c:v>-2928</c:v>
                </c:pt>
                <c:pt idx="28">
                  <c:v>-3653.5</c:v>
                </c:pt>
                <c:pt idx="29">
                  <c:v>-3177</c:v>
                </c:pt>
                <c:pt idx="30">
                  <c:v>-609.5</c:v>
                </c:pt>
                <c:pt idx="31">
                  <c:v>1244.5</c:v>
                </c:pt>
                <c:pt idx="32">
                  <c:v>1562</c:v>
                </c:pt>
                <c:pt idx="33">
                  <c:v>1206.5</c:v>
                </c:pt>
                <c:pt idx="34">
                  <c:v>745.5</c:v>
                </c:pt>
                <c:pt idx="35">
                  <c:v>452.5</c:v>
                </c:pt>
                <c:pt idx="36">
                  <c:v>584.5</c:v>
                </c:pt>
                <c:pt idx="37">
                  <c:v>215</c:v>
                </c:pt>
                <c:pt idx="38">
                  <c:v>-98.5</c:v>
                </c:pt>
                <c:pt idx="39">
                  <c:v>-901.5</c:v>
                </c:pt>
                <c:pt idx="40">
                  <c:v>-1673</c:v>
                </c:pt>
                <c:pt idx="41">
                  <c:v>-2582.5</c:v>
                </c:pt>
                <c:pt idx="42">
                  <c:v>-1605</c:v>
                </c:pt>
                <c:pt idx="43">
                  <c:v>-893</c:v>
                </c:pt>
                <c:pt idx="44">
                  <c:v>-1510.5</c:v>
                </c:pt>
                <c:pt idx="45">
                  <c:v>-1739</c:v>
                </c:pt>
                <c:pt idx="46">
                  <c:v>-1420.5</c:v>
                </c:pt>
                <c:pt idx="47">
                  <c:v>-204</c:v>
                </c:pt>
                <c:pt idx="48">
                  <c:v>130</c:v>
                </c:pt>
                <c:pt idx="49">
                  <c:v>-1177.5</c:v>
                </c:pt>
                <c:pt idx="50">
                  <c:v>-1332</c:v>
                </c:pt>
                <c:pt idx="51">
                  <c:v>-1694.5</c:v>
                </c:pt>
                <c:pt idx="52">
                  <c:v>-1897.5</c:v>
                </c:pt>
                <c:pt idx="53">
                  <c:v>-1287.5</c:v>
                </c:pt>
                <c:pt idx="54">
                  <c:v>-181.5</c:v>
                </c:pt>
                <c:pt idx="55">
                  <c:v>929</c:v>
                </c:pt>
                <c:pt idx="56">
                  <c:v>1481</c:v>
                </c:pt>
                <c:pt idx="57">
                  <c:v>1565.5</c:v>
                </c:pt>
                <c:pt idx="58">
                  <c:v>901.5</c:v>
                </c:pt>
                <c:pt idx="59">
                  <c:v>121</c:v>
                </c:pt>
                <c:pt idx="60">
                  <c:v>-131</c:v>
                </c:pt>
                <c:pt idx="61">
                  <c:v>-705</c:v>
                </c:pt>
                <c:pt idx="62">
                  <c:v>-1379</c:v>
                </c:pt>
                <c:pt idx="63">
                  <c:v>-2412</c:v>
                </c:pt>
                <c:pt idx="64">
                  <c:v>-3632</c:v>
                </c:pt>
                <c:pt idx="65">
                  <c:v>-4267.5</c:v>
                </c:pt>
                <c:pt idx="66">
                  <c:v>-3876.5</c:v>
                </c:pt>
                <c:pt idx="67">
                  <c:v>-3242</c:v>
                </c:pt>
                <c:pt idx="68">
                  <c:v>-3328.5</c:v>
                </c:pt>
                <c:pt idx="69">
                  <c:v>-4123.5</c:v>
                </c:pt>
                <c:pt idx="70">
                  <c:v>-3976.5</c:v>
                </c:pt>
                <c:pt idx="71">
                  <c:v>-2506</c:v>
                </c:pt>
                <c:pt idx="72">
                  <c:v>-1681.5</c:v>
                </c:pt>
                <c:pt idx="73">
                  <c:v>-1553.5</c:v>
                </c:pt>
                <c:pt idx="74">
                  <c:v>-1346.5</c:v>
                </c:pt>
                <c:pt idx="75">
                  <c:v>-1749</c:v>
                </c:pt>
                <c:pt idx="76">
                  <c:v>-2558.5</c:v>
                </c:pt>
                <c:pt idx="77">
                  <c:v>-2206</c:v>
                </c:pt>
                <c:pt idx="78">
                  <c:v>-1310</c:v>
                </c:pt>
                <c:pt idx="79">
                  <c:v>-547.5</c:v>
                </c:pt>
                <c:pt idx="80">
                  <c:v>242</c:v>
                </c:pt>
                <c:pt idx="81">
                  <c:v>357.5</c:v>
                </c:pt>
                <c:pt idx="82">
                  <c:v>-364.5</c:v>
                </c:pt>
                <c:pt idx="83">
                  <c:v>-337</c:v>
                </c:pt>
                <c:pt idx="84">
                  <c:v>-195.5</c:v>
                </c:pt>
                <c:pt idx="85">
                  <c:v>-657.5</c:v>
                </c:pt>
                <c:pt idx="86">
                  <c:v>-1323.5</c:v>
                </c:pt>
                <c:pt idx="87">
                  <c:v>-2917.5</c:v>
                </c:pt>
                <c:pt idx="88">
                  <c:v>-3445</c:v>
                </c:pt>
                <c:pt idx="89">
                  <c:v>-3074</c:v>
                </c:pt>
                <c:pt idx="90">
                  <c:v>-2208.5</c:v>
                </c:pt>
                <c:pt idx="91">
                  <c:v>-1653.5</c:v>
                </c:pt>
                <c:pt idx="92">
                  <c:v>-2747.5</c:v>
                </c:pt>
                <c:pt idx="93">
                  <c:v>-3168</c:v>
                </c:pt>
                <c:pt idx="94">
                  <c:v>-3435</c:v>
                </c:pt>
                <c:pt idx="95">
                  <c:v>-1720.5</c:v>
                </c:pt>
                <c:pt idx="96">
                  <c:v>-1883.5</c:v>
                </c:pt>
                <c:pt idx="97">
                  <c:v>-2191</c:v>
                </c:pt>
                <c:pt idx="98">
                  <c:v>-2208.5</c:v>
                </c:pt>
                <c:pt idx="99">
                  <c:v>-2733.5</c:v>
                </c:pt>
                <c:pt idx="100">
                  <c:v>-3193</c:v>
                </c:pt>
                <c:pt idx="101">
                  <c:v>-2451</c:v>
                </c:pt>
                <c:pt idx="102">
                  <c:v>-1282.5</c:v>
                </c:pt>
                <c:pt idx="103">
                  <c:v>-414</c:v>
                </c:pt>
                <c:pt idx="104">
                  <c:v>183.5</c:v>
                </c:pt>
                <c:pt idx="105">
                  <c:v>-107.5</c:v>
                </c:pt>
                <c:pt idx="106">
                  <c:v>-863.5</c:v>
                </c:pt>
                <c:pt idx="107">
                  <c:v>-1007</c:v>
                </c:pt>
                <c:pt idx="108">
                  <c:v>-473</c:v>
                </c:pt>
                <c:pt idx="109">
                  <c:v>-161</c:v>
                </c:pt>
                <c:pt idx="110">
                  <c:v>-933</c:v>
                </c:pt>
                <c:pt idx="111">
                  <c:v>-2078.5</c:v>
                </c:pt>
                <c:pt idx="112">
                  <c:v>-2604</c:v>
                </c:pt>
                <c:pt idx="113">
                  <c:v>-3244.5</c:v>
                </c:pt>
                <c:pt idx="114">
                  <c:v>-2387.5</c:v>
                </c:pt>
                <c:pt idx="115">
                  <c:v>-1473.5</c:v>
                </c:pt>
                <c:pt idx="116">
                  <c:v>-1870.5</c:v>
                </c:pt>
                <c:pt idx="117">
                  <c:v>-2178.5</c:v>
                </c:pt>
                <c:pt idx="118">
                  <c:v>-1663.5</c:v>
                </c:pt>
                <c:pt idx="119">
                  <c:v>-969</c:v>
                </c:pt>
                <c:pt idx="120">
                  <c:v>-1260</c:v>
                </c:pt>
                <c:pt idx="121">
                  <c:v>-933</c:v>
                </c:pt>
                <c:pt idx="122">
                  <c:v>-285</c:v>
                </c:pt>
                <c:pt idx="123">
                  <c:v>-889</c:v>
                </c:pt>
                <c:pt idx="124">
                  <c:v>-1735</c:v>
                </c:pt>
                <c:pt idx="125">
                  <c:v>-1610.5</c:v>
                </c:pt>
                <c:pt idx="126">
                  <c:v>-708</c:v>
                </c:pt>
                <c:pt idx="127">
                  <c:v>-490</c:v>
                </c:pt>
                <c:pt idx="128">
                  <c:v>-380.5</c:v>
                </c:pt>
                <c:pt idx="129">
                  <c:v>-565</c:v>
                </c:pt>
                <c:pt idx="130">
                  <c:v>-1046</c:v>
                </c:pt>
                <c:pt idx="131">
                  <c:v>-922.5</c:v>
                </c:pt>
                <c:pt idx="132">
                  <c:v>-677.5</c:v>
                </c:pt>
                <c:pt idx="133">
                  <c:v>-987</c:v>
                </c:pt>
                <c:pt idx="134">
                  <c:v>-1377</c:v>
                </c:pt>
                <c:pt idx="135">
                  <c:v>-1887</c:v>
                </c:pt>
                <c:pt idx="136">
                  <c:v>-2202</c:v>
                </c:pt>
                <c:pt idx="137">
                  <c:v>-1982.5</c:v>
                </c:pt>
                <c:pt idx="138">
                  <c:v>-1820.5</c:v>
                </c:pt>
                <c:pt idx="139">
                  <c:v>-1687</c:v>
                </c:pt>
                <c:pt idx="140">
                  <c:v>-1673.5</c:v>
                </c:pt>
                <c:pt idx="141">
                  <c:v>-1846</c:v>
                </c:pt>
                <c:pt idx="142">
                  <c:v>-1976</c:v>
                </c:pt>
                <c:pt idx="143">
                  <c:v>-325</c:v>
                </c:pt>
                <c:pt idx="144">
                  <c:v>243.5</c:v>
                </c:pt>
                <c:pt idx="145">
                  <c:v>615.5</c:v>
                </c:pt>
                <c:pt idx="146">
                  <c:v>634</c:v>
                </c:pt>
                <c:pt idx="147">
                  <c:v>-70.5</c:v>
                </c:pt>
                <c:pt idx="148">
                  <c:v>-315.5</c:v>
                </c:pt>
                <c:pt idx="149">
                  <c:v>-89</c:v>
                </c:pt>
                <c:pt idx="150">
                  <c:v>202.5</c:v>
                </c:pt>
                <c:pt idx="151">
                  <c:v>418.5</c:v>
                </c:pt>
                <c:pt idx="152">
                  <c:v>54</c:v>
                </c:pt>
                <c:pt idx="153">
                  <c:v>36.5</c:v>
                </c:pt>
                <c:pt idx="154">
                  <c:v>-41</c:v>
                </c:pt>
                <c:pt idx="155">
                  <c:v>-446.5</c:v>
                </c:pt>
                <c:pt idx="156">
                  <c:v>-766.5</c:v>
                </c:pt>
                <c:pt idx="157">
                  <c:v>-490.5</c:v>
                </c:pt>
                <c:pt idx="158">
                  <c:v>-1122.5</c:v>
                </c:pt>
                <c:pt idx="159">
                  <c:v>-2257</c:v>
                </c:pt>
                <c:pt idx="160">
                  <c:v>-2888</c:v>
                </c:pt>
                <c:pt idx="161">
                  <c:v>-3236</c:v>
                </c:pt>
                <c:pt idx="162">
                  <c:v>-3310</c:v>
                </c:pt>
                <c:pt idx="163">
                  <c:v>-2468.5</c:v>
                </c:pt>
                <c:pt idx="164">
                  <c:v>-2326</c:v>
                </c:pt>
                <c:pt idx="165">
                  <c:v>-2844.5</c:v>
                </c:pt>
                <c:pt idx="166">
                  <c:v>-2794.5</c:v>
                </c:pt>
                <c:pt idx="167">
                  <c:v>-1202</c:v>
                </c:pt>
                <c:pt idx="168">
                  <c:v>-304</c:v>
                </c:pt>
                <c:pt idx="169">
                  <c:v>225.5</c:v>
                </c:pt>
                <c:pt idx="170">
                  <c:v>851</c:v>
                </c:pt>
                <c:pt idx="171">
                  <c:v>34.5</c:v>
                </c:pt>
                <c:pt idx="172">
                  <c:v>-734.5</c:v>
                </c:pt>
                <c:pt idx="173">
                  <c:v>-410.5</c:v>
                </c:pt>
                <c:pt idx="174">
                  <c:v>805.5</c:v>
                </c:pt>
                <c:pt idx="175">
                  <c:v>1554</c:v>
                </c:pt>
                <c:pt idx="176">
                  <c:v>2493</c:v>
                </c:pt>
                <c:pt idx="177">
                  <c:v>3085</c:v>
                </c:pt>
                <c:pt idx="178">
                  <c:v>3149.5</c:v>
                </c:pt>
                <c:pt idx="179">
                  <c:v>2974.5</c:v>
                </c:pt>
                <c:pt idx="180">
                  <c:v>3305</c:v>
                </c:pt>
                <c:pt idx="181">
                  <c:v>3084</c:v>
                </c:pt>
                <c:pt idx="182">
                  <c:v>1820.5</c:v>
                </c:pt>
                <c:pt idx="183">
                  <c:v>264</c:v>
                </c:pt>
                <c:pt idx="184">
                  <c:v>-1021</c:v>
                </c:pt>
                <c:pt idx="185">
                  <c:v>-1599</c:v>
                </c:pt>
                <c:pt idx="186">
                  <c:v>-1228</c:v>
                </c:pt>
                <c:pt idx="187">
                  <c:v>-928.5</c:v>
                </c:pt>
                <c:pt idx="188">
                  <c:v>-1030.5</c:v>
                </c:pt>
                <c:pt idx="189">
                  <c:v>-689.5</c:v>
                </c:pt>
                <c:pt idx="190">
                  <c:v>-902.5</c:v>
                </c:pt>
                <c:pt idx="191">
                  <c:v>631.5</c:v>
                </c:pt>
                <c:pt idx="192">
                  <c:v>-145.5</c:v>
                </c:pt>
                <c:pt idx="193">
                  <c:v>-1578.5</c:v>
                </c:pt>
                <c:pt idx="194">
                  <c:v>-1525</c:v>
                </c:pt>
                <c:pt idx="195">
                  <c:v>-2211</c:v>
                </c:pt>
                <c:pt idx="196">
                  <c:v>-2812.5</c:v>
                </c:pt>
                <c:pt idx="197">
                  <c:v>-2210.5</c:v>
                </c:pt>
                <c:pt idx="198">
                  <c:v>-1406.5</c:v>
                </c:pt>
                <c:pt idx="199">
                  <c:v>-737</c:v>
                </c:pt>
                <c:pt idx="200">
                  <c:v>362.5</c:v>
                </c:pt>
                <c:pt idx="201">
                  <c:v>797.5</c:v>
                </c:pt>
                <c:pt idx="202">
                  <c:v>610</c:v>
                </c:pt>
                <c:pt idx="203">
                  <c:v>191</c:v>
                </c:pt>
                <c:pt idx="204">
                  <c:v>-176.5</c:v>
                </c:pt>
                <c:pt idx="205">
                  <c:v>-694.5</c:v>
                </c:pt>
                <c:pt idx="206">
                  <c:v>-1281</c:v>
                </c:pt>
                <c:pt idx="207">
                  <c:v>-2445.5</c:v>
                </c:pt>
                <c:pt idx="208">
                  <c:v>-3503</c:v>
                </c:pt>
                <c:pt idx="209">
                  <c:v>-4250.5</c:v>
                </c:pt>
                <c:pt idx="210">
                  <c:v>-3965.5</c:v>
                </c:pt>
                <c:pt idx="211">
                  <c:v>-3912</c:v>
                </c:pt>
                <c:pt idx="212">
                  <c:v>-4287</c:v>
                </c:pt>
                <c:pt idx="213">
                  <c:v>-4801.5</c:v>
                </c:pt>
                <c:pt idx="214">
                  <c:v>-3994</c:v>
                </c:pt>
                <c:pt idx="215">
                  <c:v>-2372</c:v>
                </c:pt>
                <c:pt idx="216">
                  <c:v>-2483.5</c:v>
                </c:pt>
                <c:pt idx="217">
                  <c:v>-3346</c:v>
                </c:pt>
                <c:pt idx="218">
                  <c:v>-3705.5</c:v>
                </c:pt>
                <c:pt idx="219">
                  <c:v>-4308.5</c:v>
                </c:pt>
                <c:pt idx="220">
                  <c:v>-4812</c:v>
                </c:pt>
                <c:pt idx="221">
                  <c:v>-4987</c:v>
                </c:pt>
                <c:pt idx="222">
                  <c:v>-3794.5</c:v>
                </c:pt>
                <c:pt idx="223">
                  <c:v>-3090</c:v>
                </c:pt>
                <c:pt idx="224">
                  <c:v>-2040.5</c:v>
                </c:pt>
                <c:pt idx="225">
                  <c:v>-1643.5</c:v>
                </c:pt>
                <c:pt idx="226">
                  <c:v>-1803</c:v>
                </c:pt>
                <c:pt idx="227">
                  <c:v>-1521</c:v>
                </c:pt>
                <c:pt idx="228">
                  <c:v>-1635.5</c:v>
                </c:pt>
                <c:pt idx="229">
                  <c:v>-1900.5</c:v>
                </c:pt>
                <c:pt idx="230">
                  <c:v>-2292.5</c:v>
                </c:pt>
                <c:pt idx="231">
                  <c:v>-3518.5</c:v>
                </c:pt>
                <c:pt idx="232">
                  <c:v>-4753.5</c:v>
                </c:pt>
                <c:pt idx="233">
                  <c:v>-5436</c:v>
                </c:pt>
                <c:pt idx="234">
                  <c:v>-5599</c:v>
                </c:pt>
                <c:pt idx="235">
                  <c:v>-5476.5</c:v>
                </c:pt>
                <c:pt idx="236">
                  <c:v>-6327.5</c:v>
                </c:pt>
                <c:pt idx="237">
                  <c:v>-6622</c:v>
                </c:pt>
                <c:pt idx="238">
                  <c:v>-5932</c:v>
                </c:pt>
                <c:pt idx="239">
                  <c:v>-4519</c:v>
                </c:pt>
                <c:pt idx="240">
                  <c:v>-4290</c:v>
                </c:pt>
                <c:pt idx="241">
                  <c:v>-4425</c:v>
                </c:pt>
                <c:pt idx="242">
                  <c:v>-4509.5</c:v>
                </c:pt>
                <c:pt idx="243">
                  <c:v>-6241</c:v>
                </c:pt>
                <c:pt idx="244">
                  <c:v>-7697.5</c:v>
                </c:pt>
                <c:pt idx="245">
                  <c:v>-7130</c:v>
                </c:pt>
                <c:pt idx="246">
                  <c:v>-5107</c:v>
                </c:pt>
                <c:pt idx="247">
                  <c:v>-3907</c:v>
                </c:pt>
                <c:pt idx="248">
                  <c:v>-3410</c:v>
                </c:pt>
                <c:pt idx="249">
                  <c:v>-3025.5</c:v>
                </c:pt>
                <c:pt idx="250">
                  <c:v>-2930</c:v>
                </c:pt>
                <c:pt idx="251">
                  <c:v>-3300.5</c:v>
                </c:pt>
                <c:pt idx="252">
                  <c:v>-3485.5</c:v>
                </c:pt>
                <c:pt idx="253">
                  <c:v>-3770</c:v>
                </c:pt>
                <c:pt idx="254">
                  <c:v>-4203</c:v>
                </c:pt>
                <c:pt idx="255">
                  <c:v>-4840</c:v>
                </c:pt>
                <c:pt idx="256">
                  <c:v>-5233.5</c:v>
                </c:pt>
                <c:pt idx="257">
                  <c:v>-5307</c:v>
                </c:pt>
                <c:pt idx="258">
                  <c:v>-5230</c:v>
                </c:pt>
                <c:pt idx="259">
                  <c:v>-5245.5</c:v>
                </c:pt>
                <c:pt idx="260">
                  <c:v>-5997.5</c:v>
                </c:pt>
                <c:pt idx="261">
                  <c:v>-6240</c:v>
                </c:pt>
                <c:pt idx="262">
                  <c:v>-5256.5</c:v>
                </c:pt>
                <c:pt idx="263">
                  <c:v>-3782</c:v>
                </c:pt>
                <c:pt idx="264">
                  <c:v>-4529.5</c:v>
                </c:pt>
                <c:pt idx="265">
                  <c:v>-5534</c:v>
                </c:pt>
                <c:pt idx="266">
                  <c:v>-6094.5</c:v>
                </c:pt>
                <c:pt idx="267">
                  <c:v>-7611</c:v>
                </c:pt>
                <c:pt idx="268">
                  <c:v>-8902</c:v>
                </c:pt>
                <c:pt idx="269">
                  <c:v>-8965</c:v>
                </c:pt>
                <c:pt idx="270">
                  <c:v>-7537</c:v>
                </c:pt>
                <c:pt idx="271">
                  <c:v>-5689.5</c:v>
                </c:pt>
                <c:pt idx="272">
                  <c:v>-4619</c:v>
                </c:pt>
                <c:pt idx="273">
                  <c:v>-4686.5</c:v>
                </c:pt>
                <c:pt idx="274">
                  <c:v>-5279.5</c:v>
                </c:pt>
                <c:pt idx="275">
                  <c:v>-5868.5</c:v>
                </c:pt>
                <c:pt idx="276">
                  <c:v>-6050</c:v>
                </c:pt>
                <c:pt idx="277">
                  <c:v>-6168.5</c:v>
                </c:pt>
                <c:pt idx="278">
                  <c:v>-6388.5</c:v>
                </c:pt>
                <c:pt idx="279">
                  <c:v>-6527.5</c:v>
                </c:pt>
                <c:pt idx="280">
                  <c:v>-6590.5</c:v>
                </c:pt>
                <c:pt idx="281">
                  <c:v>-7227</c:v>
                </c:pt>
                <c:pt idx="282">
                  <c:v>-7524</c:v>
                </c:pt>
                <c:pt idx="283">
                  <c:v>-8127</c:v>
                </c:pt>
                <c:pt idx="284">
                  <c:v>-8401.5</c:v>
                </c:pt>
                <c:pt idx="285">
                  <c:v>-7073</c:v>
                </c:pt>
                <c:pt idx="286">
                  <c:v>-5373</c:v>
                </c:pt>
                <c:pt idx="287">
                  <c:v>-3687.5</c:v>
                </c:pt>
                <c:pt idx="288">
                  <c:v>-2694.5</c:v>
                </c:pt>
                <c:pt idx="289">
                  <c:v>-3132</c:v>
                </c:pt>
                <c:pt idx="290">
                  <c:v>-3259.5</c:v>
                </c:pt>
                <c:pt idx="291">
                  <c:v>-3222</c:v>
                </c:pt>
                <c:pt idx="292">
                  <c:v>-3360.5</c:v>
                </c:pt>
                <c:pt idx="293">
                  <c:v>-3706</c:v>
                </c:pt>
                <c:pt idx="294">
                  <c:v>-3631</c:v>
                </c:pt>
                <c:pt idx="295">
                  <c:v>-3570</c:v>
                </c:pt>
                <c:pt idx="296">
                  <c:v>-3180</c:v>
                </c:pt>
                <c:pt idx="297">
                  <c:v>-3217.5</c:v>
                </c:pt>
                <c:pt idx="298">
                  <c:v>-3182.5</c:v>
                </c:pt>
                <c:pt idx="299">
                  <c:v>-3166.5</c:v>
                </c:pt>
                <c:pt idx="300">
                  <c:v>-2941.5</c:v>
                </c:pt>
                <c:pt idx="301">
                  <c:v>-2905</c:v>
                </c:pt>
                <c:pt idx="302">
                  <c:v>-3449</c:v>
                </c:pt>
                <c:pt idx="303">
                  <c:v>-4262.5</c:v>
                </c:pt>
                <c:pt idx="304">
                  <c:v>-4879.5</c:v>
                </c:pt>
                <c:pt idx="305">
                  <c:v>-6101</c:v>
                </c:pt>
                <c:pt idx="306">
                  <c:v>-6793.5</c:v>
                </c:pt>
                <c:pt idx="307">
                  <c:v>-6925.5</c:v>
                </c:pt>
                <c:pt idx="308">
                  <c:v>-7307.5</c:v>
                </c:pt>
                <c:pt idx="309">
                  <c:v>-6901</c:v>
                </c:pt>
                <c:pt idx="310">
                  <c:v>-5977.5</c:v>
                </c:pt>
                <c:pt idx="311">
                  <c:v>-4196</c:v>
                </c:pt>
                <c:pt idx="312">
                  <c:v>-4814</c:v>
                </c:pt>
                <c:pt idx="313">
                  <c:v>-4157</c:v>
                </c:pt>
                <c:pt idx="314">
                  <c:v>-3391.5</c:v>
                </c:pt>
                <c:pt idx="315">
                  <c:v>-3693.5</c:v>
                </c:pt>
                <c:pt idx="316">
                  <c:v>-3375.5</c:v>
                </c:pt>
                <c:pt idx="317">
                  <c:v>-3888</c:v>
                </c:pt>
                <c:pt idx="318">
                  <c:v>-3795</c:v>
                </c:pt>
                <c:pt idx="319">
                  <c:v>-4284.5</c:v>
                </c:pt>
                <c:pt idx="320">
                  <c:v>-5716.5</c:v>
                </c:pt>
                <c:pt idx="321">
                  <c:v>-6204.5</c:v>
                </c:pt>
                <c:pt idx="322">
                  <c:v>-6158</c:v>
                </c:pt>
                <c:pt idx="323">
                  <c:v>-5683.5</c:v>
                </c:pt>
                <c:pt idx="324">
                  <c:v>-4625.5</c:v>
                </c:pt>
                <c:pt idx="325">
                  <c:v>-3086</c:v>
                </c:pt>
                <c:pt idx="326">
                  <c:v>-2178.5</c:v>
                </c:pt>
                <c:pt idx="327">
                  <c:v>-2376</c:v>
                </c:pt>
                <c:pt idx="328">
                  <c:v>-3096.5</c:v>
                </c:pt>
                <c:pt idx="329">
                  <c:v>-5430</c:v>
                </c:pt>
                <c:pt idx="330">
                  <c:v>-8329</c:v>
                </c:pt>
                <c:pt idx="331">
                  <c:v>-8985</c:v>
                </c:pt>
                <c:pt idx="332">
                  <c:v>-9216</c:v>
                </c:pt>
                <c:pt idx="333">
                  <c:v>-8484</c:v>
                </c:pt>
                <c:pt idx="334">
                  <c:v>-7837</c:v>
                </c:pt>
                <c:pt idx="335">
                  <c:v>-5478.5</c:v>
                </c:pt>
                <c:pt idx="336">
                  <c:v>-5078.5</c:v>
                </c:pt>
                <c:pt idx="337">
                  <c:v>-5242</c:v>
                </c:pt>
                <c:pt idx="338">
                  <c:v>-5159.5</c:v>
                </c:pt>
                <c:pt idx="339">
                  <c:v>-5990</c:v>
                </c:pt>
                <c:pt idx="340">
                  <c:v>-6703.5</c:v>
                </c:pt>
                <c:pt idx="341">
                  <c:v>-6691</c:v>
                </c:pt>
                <c:pt idx="342">
                  <c:v>-6374</c:v>
                </c:pt>
                <c:pt idx="343">
                  <c:v>-5863</c:v>
                </c:pt>
                <c:pt idx="344">
                  <c:v>-5449.5</c:v>
                </c:pt>
                <c:pt idx="345">
                  <c:v>-5477</c:v>
                </c:pt>
                <c:pt idx="346">
                  <c:v>-5347</c:v>
                </c:pt>
                <c:pt idx="347">
                  <c:v>-5526.5</c:v>
                </c:pt>
                <c:pt idx="348">
                  <c:v>-5379</c:v>
                </c:pt>
                <c:pt idx="349">
                  <c:v>-5640</c:v>
                </c:pt>
                <c:pt idx="350">
                  <c:v>-5975.5</c:v>
                </c:pt>
                <c:pt idx="351">
                  <c:v>-6318</c:v>
                </c:pt>
                <c:pt idx="352">
                  <c:v>-6785.5</c:v>
                </c:pt>
                <c:pt idx="353">
                  <c:v>-7694</c:v>
                </c:pt>
                <c:pt idx="354">
                  <c:v>-8200.5</c:v>
                </c:pt>
                <c:pt idx="355">
                  <c:v>-8531.5</c:v>
                </c:pt>
                <c:pt idx="356">
                  <c:v>-8572</c:v>
                </c:pt>
                <c:pt idx="357">
                  <c:v>-8254</c:v>
                </c:pt>
                <c:pt idx="358">
                  <c:v>-7564.5</c:v>
                </c:pt>
                <c:pt idx="359">
                  <c:v>-5831.5</c:v>
                </c:pt>
                <c:pt idx="360">
                  <c:v>-5881.5</c:v>
                </c:pt>
                <c:pt idx="361">
                  <c:v>-6751.5</c:v>
                </c:pt>
                <c:pt idx="362">
                  <c:v>-7430</c:v>
                </c:pt>
                <c:pt idx="363">
                  <c:v>-8984.5</c:v>
                </c:pt>
                <c:pt idx="364">
                  <c:v>-10424.5</c:v>
                </c:pt>
                <c:pt idx="365">
                  <c:v>-10208</c:v>
                </c:pt>
                <c:pt idx="366">
                  <c:v>-7779</c:v>
                </c:pt>
                <c:pt idx="367">
                  <c:v>-5996</c:v>
                </c:pt>
                <c:pt idx="368">
                  <c:v>-6137</c:v>
                </c:pt>
                <c:pt idx="369">
                  <c:v>-6141.5</c:v>
                </c:pt>
                <c:pt idx="370">
                  <c:v>-5593.5</c:v>
                </c:pt>
                <c:pt idx="371">
                  <c:v>-5368</c:v>
                </c:pt>
                <c:pt idx="372">
                  <c:v>-5179</c:v>
                </c:pt>
                <c:pt idx="373">
                  <c:v>-5496.5</c:v>
                </c:pt>
                <c:pt idx="374">
                  <c:v>-5765</c:v>
                </c:pt>
                <c:pt idx="375">
                  <c:v>-6172</c:v>
                </c:pt>
                <c:pt idx="376">
                  <c:v>-7034.5</c:v>
                </c:pt>
                <c:pt idx="377">
                  <c:v>-6983</c:v>
                </c:pt>
                <c:pt idx="378">
                  <c:v>-6812.5</c:v>
                </c:pt>
                <c:pt idx="379">
                  <c:v>-6797</c:v>
                </c:pt>
                <c:pt idx="380">
                  <c:v>-7382</c:v>
                </c:pt>
                <c:pt idx="381">
                  <c:v>-7612.5</c:v>
                </c:pt>
                <c:pt idx="382">
                  <c:v>-7260</c:v>
                </c:pt>
                <c:pt idx="383">
                  <c:v>-5697</c:v>
                </c:pt>
                <c:pt idx="384">
                  <c:v>-5592.5</c:v>
                </c:pt>
                <c:pt idx="385">
                  <c:v>-7355.5</c:v>
                </c:pt>
                <c:pt idx="386">
                  <c:v>-8345</c:v>
                </c:pt>
                <c:pt idx="387">
                  <c:v>-9685.5</c:v>
                </c:pt>
                <c:pt idx="388">
                  <c:v>-10834.5</c:v>
                </c:pt>
                <c:pt idx="389">
                  <c:v>-10328</c:v>
                </c:pt>
                <c:pt idx="390">
                  <c:v>-8951</c:v>
                </c:pt>
                <c:pt idx="391">
                  <c:v>-8192.5</c:v>
                </c:pt>
                <c:pt idx="392">
                  <c:v>-6837.5</c:v>
                </c:pt>
                <c:pt idx="393">
                  <c:v>-5751</c:v>
                </c:pt>
                <c:pt idx="394">
                  <c:v>-5928</c:v>
                </c:pt>
                <c:pt idx="395">
                  <c:v>-5674.5</c:v>
                </c:pt>
                <c:pt idx="396">
                  <c:v>-4610.5</c:v>
                </c:pt>
                <c:pt idx="397">
                  <c:v>-4677</c:v>
                </c:pt>
                <c:pt idx="398">
                  <c:v>-5133</c:v>
                </c:pt>
                <c:pt idx="399">
                  <c:v>-6038</c:v>
                </c:pt>
                <c:pt idx="400">
                  <c:v>-7126.5</c:v>
                </c:pt>
                <c:pt idx="401">
                  <c:v>-8209.5</c:v>
                </c:pt>
                <c:pt idx="402">
                  <c:v>-8989.5</c:v>
                </c:pt>
                <c:pt idx="403">
                  <c:v>-9763</c:v>
                </c:pt>
                <c:pt idx="404">
                  <c:v>-10301</c:v>
                </c:pt>
                <c:pt idx="405">
                  <c:v>-10211.5</c:v>
                </c:pt>
                <c:pt idx="406">
                  <c:v>-9718</c:v>
                </c:pt>
                <c:pt idx="407">
                  <c:v>-8146</c:v>
                </c:pt>
                <c:pt idx="408">
                  <c:v>-8650</c:v>
                </c:pt>
                <c:pt idx="409">
                  <c:v>-10529.5</c:v>
                </c:pt>
                <c:pt idx="410">
                  <c:v>-9050</c:v>
                </c:pt>
                <c:pt idx="411">
                  <c:v>-8461.5</c:v>
                </c:pt>
                <c:pt idx="412">
                  <c:v>-7804.5</c:v>
                </c:pt>
                <c:pt idx="413">
                  <c:v>-9142.5</c:v>
                </c:pt>
                <c:pt idx="414">
                  <c:v>-10471.5</c:v>
                </c:pt>
                <c:pt idx="415">
                  <c:v>-10343</c:v>
                </c:pt>
                <c:pt idx="416">
                  <c:v>-8703</c:v>
                </c:pt>
                <c:pt idx="417">
                  <c:v>-7240</c:v>
                </c:pt>
                <c:pt idx="418">
                  <c:v>-7240.5</c:v>
                </c:pt>
                <c:pt idx="419">
                  <c:v>-7211.5</c:v>
                </c:pt>
                <c:pt idx="420">
                  <c:v>-6577.5</c:v>
                </c:pt>
                <c:pt idx="421">
                  <c:v>-6649.5</c:v>
                </c:pt>
                <c:pt idx="422">
                  <c:v>-7165</c:v>
                </c:pt>
                <c:pt idx="423">
                  <c:v>-7522.5</c:v>
                </c:pt>
                <c:pt idx="424">
                  <c:v>-7690</c:v>
                </c:pt>
                <c:pt idx="425">
                  <c:v>-7541</c:v>
                </c:pt>
                <c:pt idx="426">
                  <c:v>-7871</c:v>
                </c:pt>
                <c:pt idx="427">
                  <c:v>-9451</c:v>
                </c:pt>
                <c:pt idx="428">
                  <c:v>-10561.5</c:v>
                </c:pt>
                <c:pt idx="429">
                  <c:v>-10601</c:v>
                </c:pt>
                <c:pt idx="430">
                  <c:v>-9921</c:v>
                </c:pt>
                <c:pt idx="431">
                  <c:v>-7343</c:v>
                </c:pt>
                <c:pt idx="432">
                  <c:v>-6754.5</c:v>
                </c:pt>
                <c:pt idx="433">
                  <c:v>-6990</c:v>
                </c:pt>
                <c:pt idx="434">
                  <c:v>-5488.5</c:v>
                </c:pt>
                <c:pt idx="435">
                  <c:v>-5321</c:v>
                </c:pt>
                <c:pt idx="436">
                  <c:v>-6667</c:v>
                </c:pt>
                <c:pt idx="437">
                  <c:v>-8581</c:v>
                </c:pt>
                <c:pt idx="438">
                  <c:v>-9478</c:v>
                </c:pt>
                <c:pt idx="439">
                  <c:v>-8999</c:v>
                </c:pt>
                <c:pt idx="440">
                  <c:v>-7042.5</c:v>
                </c:pt>
                <c:pt idx="441">
                  <c:v>-6070</c:v>
                </c:pt>
                <c:pt idx="442">
                  <c:v>-6035</c:v>
                </c:pt>
                <c:pt idx="443">
                  <c:v>-6443.5</c:v>
                </c:pt>
                <c:pt idx="444">
                  <c:v>-6360.5</c:v>
                </c:pt>
                <c:pt idx="445">
                  <c:v>-6557</c:v>
                </c:pt>
                <c:pt idx="446">
                  <c:v>-7043.5</c:v>
                </c:pt>
                <c:pt idx="447">
                  <c:v>-7127.5</c:v>
                </c:pt>
                <c:pt idx="448">
                  <c:v>-7999.5</c:v>
                </c:pt>
                <c:pt idx="449">
                  <c:v>-8662.5</c:v>
                </c:pt>
                <c:pt idx="450">
                  <c:v>-8786.5</c:v>
                </c:pt>
                <c:pt idx="451">
                  <c:v>-9054</c:v>
                </c:pt>
                <c:pt idx="452">
                  <c:v>-9661.5</c:v>
                </c:pt>
                <c:pt idx="453">
                  <c:v>-8851.5</c:v>
                </c:pt>
                <c:pt idx="454">
                  <c:v>-6728.5</c:v>
                </c:pt>
                <c:pt idx="455">
                  <c:v>-4342.5</c:v>
                </c:pt>
                <c:pt idx="456">
                  <c:v>-4935</c:v>
                </c:pt>
                <c:pt idx="457">
                  <c:v>-6196</c:v>
                </c:pt>
                <c:pt idx="458">
                  <c:v>-6185.5</c:v>
                </c:pt>
                <c:pt idx="459">
                  <c:v>-7816.5</c:v>
                </c:pt>
                <c:pt idx="460">
                  <c:v>-8662.5</c:v>
                </c:pt>
                <c:pt idx="461">
                  <c:v>-8597</c:v>
                </c:pt>
                <c:pt idx="462">
                  <c:v>-7955</c:v>
                </c:pt>
                <c:pt idx="463">
                  <c:v>-8332.5</c:v>
                </c:pt>
                <c:pt idx="464">
                  <c:v>-8100.5</c:v>
                </c:pt>
                <c:pt idx="465">
                  <c:v>-7378.5</c:v>
                </c:pt>
                <c:pt idx="466">
                  <c:v>-7245</c:v>
                </c:pt>
                <c:pt idx="467">
                  <c:v>-7240</c:v>
                </c:pt>
                <c:pt idx="468">
                  <c:v>-6445</c:v>
                </c:pt>
                <c:pt idx="469">
                  <c:v>-6273</c:v>
                </c:pt>
                <c:pt idx="470">
                  <c:v>-6614.5</c:v>
                </c:pt>
                <c:pt idx="471">
                  <c:v>-7516</c:v>
                </c:pt>
                <c:pt idx="472">
                  <c:v>-8203</c:v>
                </c:pt>
                <c:pt idx="473">
                  <c:v>-8932</c:v>
                </c:pt>
                <c:pt idx="474">
                  <c:v>-8829</c:v>
                </c:pt>
                <c:pt idx="475">
                  <c:v>-8457.5</c:v>
                </c:pt>
                <c:pt idx="476">
                  <c:v>-8377</c:v>
                </c:pt>
                <c:pt idx="477">
                  <c:v>-8353.5</c:v>
                </c:pt>
                <c:pt idx="478">
                  <c:v>-7422.5</c:v>
                </c:pt>
                <c:pt idx="479">
                  <c:v>-5785.5</c:v>
                </c:pt>
                <c:pt idx="480">
                  <c:v>-4815</c:v>
                </c:pt>
                <c:pt idx="481">
                  <c:v>-4317</c:v>
                </c:pt>
                <c:pt idx="482">
                  <c:v>-3842</c:v>
                </c:pt>
                <c:pt idx="483">
                  <c:v>-4207.5</c:v>
                </c:pt>
                <c:pt idx="484">
                  <c:v>-4961</c:v>
                </c:pt>
                <c:pt idx="485">
                  <c:v>-5118.5</c:v>
                </c:pt>
                <c:pt idx="486">
                  <c:v>-4818</c:v>
                </c:pt>
                <c:pt idx="487">
                  <c:v>-4555</c:v>
                </c:pt>
                <c:pt idx="488">
                  <c:v>-4347</c:v>
                </c:pt>
                <c:pt idx="489">
                  <c:v>-3581.5</c:v>
                </c:pt>
                <c:pt idx="490">
                  <c:v>-3264.5</c:v>
                </c:pt>
                <c:pt idx="491">
                  <c:v>-2767</c:v>
                </c:pt>
                <c:pt idx="492">
                  <c:v>-2446.5</c:v>
                </c:pt>
                <c:pt idx="493">
                  <c:v>-2555.5</c:v>
                </c:pt>
                <c:pt idx="494">
                  <c:v>-3271.5</c:v>
                </c:pt>
                <c:pt idx="495">
                  <c:v>-3620.5</c:v>
                </c:pt>
                <c:pt idx="496">
                  <c:v>-4053</c:v>
                </c:pt>
                <c:pt idx="497">
                  <c:v>-5227</c:v>
                </c:pt>
                <c:pt idx="498">
                  <c:v>-7904.5</c:v>
                </c:pt>
                <c:pt idx="499">
                  <c:v>-8953.5</c:v>
                </c:pt>
                <c:pt idx="500">
                  <c:v>-9121.5</c:v>
                </c:pt>
                <c:pt idx="501">
                  <c:v>-8473.5</c:v>
                </c:pt>
                <c:pt idx="502">
                  <c:v>-7583.5</c:v>
                </c:pt>
                <c:pt idx="503">
                  <c:v>-5875</c:v>
                </c:pt>
                <c:pt idx="504">
                  <c:v>-5386.5</c:v>
                </c:pt>
                <c:pt idx="505">
                  <c:v>-5887.5</c:v>
                </c:pt>
                <c:pt idx="506">
                  <c:v>-6148.5</c:v>
                </c:pt>
                <c:pt idx="507">
                  <c:v>-6513</c:v>
                </c:pt>
                <c:pt idx="508">
                  <c:v>-6644</c:v>
                </c:pt>
                <c:pt idx="509">
                  <c:v>-6815</c:v>
                </c:pt>
                <c:pt idx="510">
                  <c:v>-6753.5</c:v>
                </c:pt>
                <c:pt idx="511">
                  <c:v>-5686.5</c:v>
                </c:pt>
                <c:pt idx="512">
                  <c:v>-4137.5</c:v>
                </c:pt>
                <c:pt idx="513">
                  <c:v>-3586</c:v>
                </c:pt>
                <c:pt idx="514">
                  <c:v>-3823.5</c:v>
                </c:pt>
                <c:pt idx="515">
                  <c:v>-4376</c:v>
                </c:pt>
                <c:pt idx="516">
                  <c:v>-5057</c:v>
                </c:pt>
                <c:pt idx="517">
                  <c:v>-5317.5</c:v>
                </c:pt>
                <c:pt idx="518">
                  <c:v>-5583</c:v>
                </c:pt>
                <c:pt idx="519">
                  <c:v>-6604</c:v>
                </c:pt>
                <c:pt idx="520">
                  <c:v>-6678.5</c:v>
                </c:pt>
                <c:pt idx="521">
                  <c:v>-6736</c:v>
                </c:pt>
                <c:pt idx="522">
                  <c:v>-6870.5</c:v>
                </c:pt>
                <c:pt idx="523">
                  <c:v>-6873</c:v>
                </c:pt>
                <c:pt idx="524">
                  <c:v>-7415.5</c:v>
                </c:pt>
                <c:pt idx="525">
                  <c:v>-7140.5</c:v>
                </c:pt>
                <c:pt idx="526">
                  <c:v>-5845.5</c:v>
                </c:pt>
                <c:pt idx="527">
                  <c:v>-4245.5</c:v>
                </c:pt>
                <c:pt idx="528">
                  <c:v>-5069.5</c:v>
                </c:pt>
                <c:pt idx="529">
                  <c:v>-6812.5</c:v>
                </c:pt>
                <c:pt idx="530">
                  <c:v>-7060</c:v>
                </c:pt>
                <c:pt idx="531">
                  <c:v>-7506</c:v>
                </c:pt>
                <c:pt idx="532">
                  <c:v>-8217.5</c:v>
                </c:pt>
                <c:pt idx="533">
                  <c:v>-8048.5</c:v>
                </c:pt>
                <c:pt idx="534">
                  <c:v>-7294</c:v>
                </c:pt>
                <c:pt idx="535">
                  <c:v>-6375</c:v>
                </c:pt>
                <c:pt idx="536">
                  <c:v>-5082.5</c:v>
                </c:pt>
                <c:pt idx="537">
                  <c:v>-4378.5</c:v>
                </c:pt>
                <c:pt idx="538">
                  <c:v>-4677</c:v>
                </c:pt>
                <c:pt idx="539">
                  <c:v>-5216.5</c:v>
                </c:pt>
                <c:pt idx="540">
                  <c:v>-5241</c:v>
                </c:pt>
                <c:pt idx="541">
                  <c:v>-5355.5</c:v>
                </c:pt>
                <c:pt idx="542">
                  <c:v>-5613</c:v>
                </c:pt>
                <c:pt idx="543">
                  <c:v>-6548</c:v>
                </c:pt>
                <c:pt idx="544">
                  <c:v>-7703</c:v>
                </c:pt>
                <c:pt idx="545">
                  <c:v>-8388.5</c:v>
                </c:pt>
                <c:pt idx="546">
                  <c:v>-8110.5</c:v>
                </c:pt>
                <c:pt idx="547">
                  <c:v>-7907.5</c:v>
                </c:pt>
                <c:pt idx="548">
                  <c:v>-8678.5</c:v>
                </c:pt>
                <c:pt idx="549">
                  <c:v>-8786.5</c:v>
                </c:pt>
                <c:pt idx="550">
                  <c:v>-7834</c:v>
                </c:pt>
                <c:pt idx="551">
                  <c:v>-6702.5</c:v>
                </c:pt>
                <c:pt idx="552">
                  <c:v>-6821.5</c:v>
                </c:pt>
                <c:pt idx="553">
                  <c:v>-7634</c:v>
                </c:pt>
                <c:pt idx="554">
                  <c:v>-8314</c:v>
                </c:pt>
                <c:pt idx="555">
                  <c:v>-9593</c:v>
                </c:pt>
                <c:pt idx="556">
                  <c:v>-10490</c:v>
                </c:pt>
                <c:pt idx="557">
                  <c:v>-10525</c:v>
                </c:pt>
                <c:pt idx="558">
                  <c:v>-10138.5</c:v>
                </c:pt>
                <c:pt idx="559">
                  <c:v>-8347.5</c:v>
                </c:pt>
                <c:pt idx="560">
                  <c:v>-5547.5</c:v>
                </c:pt>
                <c:pt idx="561">
                  <c:v>-4846.5</c:v>
                </c:pt>
                <c:pt idx="562">
                  <c:v>-5687</c:v>
                </c:pt>
                <c:pt idx="563">
                  <c:v>-5643</c:v>
                </c:pt>
                <c:pt idx="564">
                  <c:v>-5005.5</c:v>
                </c:pt>
                <c:pt idx="565">
                  <c:v>-4989</c:v>
                </c:pt>
                <c:pt idx="566">
                  <c:v>-5464</c:v>
                </c:pt>
                <c:pt idx="567">
                  <c:v>-6359</c:v>
                </c:pt>
                <c:pt idx="568">
                  <c:v>-7268</c:v>
                </c:pt>
                <c:pt idx="569">
                  <c:v>-8460.5</c:v>
                </c:pt>
                <c:pt idx="570">
                  <c:v>-9239</c:v>
                </c:pt>
                <c:pt idx="571">
                  <c:v>-9280.5</c:v>
                </c:pt>
                <c:pt idx="572">
                  <c:v>-10123.5</c:v>
                </c:pt>
                <c:pt idx="573">
                  <c:v>-9659</c:v>
                </c:pt>
                <c:pt idx="574">
                  <c:v>-7658</c:v>
                </c:pt>
                <c:pt idx="575">
                  <c:v>-5771.5</c:v>
                </c:pt>
                <c:pt idx="576">
                  <c:v>-5943.5</c:v>
                </c:pt>
                <c:pt idx="577">
                  <c:v>-7164.5</c:v>
                </c:pt>
                <c:pt idx="578">
                  <c:v>-8038.5</c:v>
                </c:pt>
                <c:pt idx="579">
                  <c:v>-9273</c:v>
                </c:pt>
                <c:pt idx="580">
                  <c:v>-10702.5</c:v>
                </c:pt>
                <c:pt idx="581">
                  <c:v>-11076.5</c:v>
                </c:pt>
                <c:pt idx="582">
                  <c:v>-10457.5</c:v>
                </c:pt>
                <c:pt idx="583">
                  <c:v>-8621.5</c:v>
                </c:pt>
                <c:pt idx="584">
                  <c:v>-5939</c:v>
                </c:pt>
                <c:pt idx="585">
                  <c:v>-5094.5</c:v>
                </c:pt>
                <c:pt idx="586">
                  <c:v>-6320</c:v>
                </c:pt>
                <c:pt idx="587">
                  <c:v>-6626.5</c:v>
                </c:pt>
                <c:pt idx="588">
                  <c:v>-5940</c:v>
                </c:pt>
                <c:pt idx="589">
                  <c:v>-5807.5</c:v>
                </c:pt>
                <c:pt idx="590">
                  <c:v>-6090</c:v>
                </c:pt>
                <c:pt idx="591">
                  <c:v>-6735.5</c:v>
                </c:pt>
                <c:pt idx="592">
                  <c:v>-7671</c:v>
                </c:pt>
                <c:pt idx="593">
                  <c:v>-8601</c:v>
                </c:pt>
                <c:pt idx="594">
                  <c:v>-9240.5</c:v>
                </c:pt>
                <c:pt idx="595">
                  <c:v>-9922.5</c:v>
                </c:pt>
                <c:pt idx="596">
                  <c:v>-10699.5</c:v>
                </c:pt>
                <c:pt idx="597">
                  <c:v>-10194</c:v>
                </c:pt>
                <c:pt idx="598">
                  <c:v>-9316</c:v>
                </c:pt>
                <c:pt idx="599">
                  <c:v>-7609.5</c:v>
                </c:pt>
                <c:pt idx="600">
                  <c:v>-6891.5</c:v>
                </c:pt>
                <c:pt idx="601">
                  <c:v>-7906</c:v>
                </c:pt>
                <c:pt idx="602">
                  <c:v>-8034.5</c:v>
                </c:pt>
                <c:pt idx="603">
                  <c:v>-8642.5</c:v>
                </c:pt>
                <c:pt idx="604">
                  <c:v>-9815</c:v>
                </c:pt>
                <c:pt idx="605">
                  <c:v>-10413</c:v>
                </c:pt>
                <c:pt idx="606">
                  <c:v>-10805.5</c:v>
                </c:pt>
                <c:pt idx="607">
                  <c:v>-9827.5</c:v>
                </c:pt>
                <c:pt idx="608">
                  <c:v>-8446</c:v>
                </c:pt>
                <c:pt idx="609">
                  <c:v>-6686</c:v>
                </c:pt>
                <c:pt idx="610">
                  <c:v>-6100.5</c:v>
                </c:pt>
                <c:pt idx="611">
                  <c:v>-5453</c:v>
                </c:pt>
                <c:pt idx="612">
                  <c:v>-4439</c:v>
                </c:pt>
                <c:pt idx="613">
                  <c:v>-4538.5</c:v>
                </c:pt>
                <c:pt idx="614">
                  <c:v>-5119.5</c:v>
                </c:pt>
                <c:pt idx="615">
                  <c:v>-6442</c:v>
                </c:pt>
                <c:pt idx="616">
                  <c:v>-7578.5</c:v>
                </c:pt>
                <c:pt idx="617">
                  <c:v>-7415.5</c:v>
                </c:pt>
                <c:pt idx="618">
                  <c:v>-6917</c:v>
                </c:pt>
                <c:pt idx="619">
                  <c:v>-6876</c:v>
                </c:pt>
                <c:pt idx="620">
                  <c:v>-7010</c:v>
                </c:pt>
                <c:pt idx="621">
                  <c:v>-6326</c:v>
                </c:pt>
                <c:pt idx="622">
                  <c:v>-6036.5</c:v>
                </c:pt>
                <c:pt idx="623">
                  <c:v>-4443.5</c:v>
                </c:pt>
                <c:pt idx="624">
                  <c:v>-4402</c:v>
                </c:pt>
                <c:pt idx="625">
                  <c:v>-5728</c:v>
                </c:pt>
                <c:pt idx="626">
                  <c:v>-6186</c:v>
                </c:pt>
                <c:pt idx="627">
                  <c:v>-7250.5</c:v>
                </c:pt>
                <c:pt idx="628">
                  <c:v>-8653</c:v>
                </c:pt>
                <c:pt idx="629">
                  <c:v>-8703.5</c:v>
                </c:pt>
                <c:pt idx="630">
                  <c:v>-8456.5</c:v>
                </c:pt>
                <c:pt idx="631">
                  <c:v>-8356</c:v>
                </c:pt>
                <c:pt idx="632">
                  <c:v>-8003</c:v>
                </c:pt>
                <c:pt idx="633">
                  <c:v>-7640.5</c:v>
                </c:pt>
                <c:pt idx="634">
                  <c:v>-7254</c:v>
                </c:pt>
                <c:pt idx="635">
                  <c:v>-6837</c:v>
                </c:pt>
                <c:pt idx="636">
                  <c:v>-5961</c:v>
                </c:pt>
                <c:pt idx="637">
                  <c:v>-5738</c:v>
                </c:pt>
                <c:pt idx="638">
                  <c:v>-5870</c:v>
                </c:pt>
                <c:pt idx="639">
                  <c:v>-5910.5</c:v>
                </c:pt>
                <c:pt idx="640">
                  <c:v>-6467.5</c:v>
                </c:pt>
                <c:pt idx="641">
                  <c:v>-7207</c:v>
                </c:pt>
                <c:pt idx="642">
                  <c:v>-7831.5</c:v>
                </c:pt>
                <c:pt idx="643">
                  <c:v>-7885.5</c:v>
                </c:pt>
                <c:pt idx="644">
                  <c:v>-7720</c:v>
                </c:pt>
                <c:pt idx="645">
                  <c:v>-7084.5</c:v>
                </c:pt>
                <c:pt idx="646">
                  <c:v>-5643</c:v>
                </c:pt>
                <c:pt idx="647">
                  <c:v>-3774</c:v>
                </c:pt>
                <c:pt idx="648">
                  <c:v>-2574.5</c:v>
                </c:pt>
                <c:pt idx="649">
                  <c:v>-2525</c:v>
                </c:pt>
                <c:pt idx="650">
                  <c:v>-2686.5</c:v>
                </c:pt>
                <c:pt idx="651">
                  <c:v>-4026.5</c:v>
                </c:pt>
                <c:pt idx="652">
                  <c:v>-5185</c:v>
                </c:pt>
                <c:pt idx="653">
                  <c:v>-5204.5</c:v>
                </c:pt>
                <c:pt idx="654">
                  <c:v>-4542.5</c:v>
                </c:pt>
                <c:pt idx="655">
                  <c:v>-4825</c:v>
                </c:pt>
                <c:pt idx="656">
                  <c:v>-5192</c:v>
                </c:pt>
                <c:pt idx="657">
                  <c:v>-4863</c:v>
                </c:pt>
                <c:pt idx="658">
                  <c:v>-4211</c:v>
                </c:pt>
                <c:pt idx="659">
                  <c:v>-3805</c:v>
                </c:pt>
                <c:pt idx="660">
                  <c:v>-2715</c:v>
                </c:pt>
                <c:pt idx="661">
                  <c:v>-2092</c:v>
                </c:pt>
                <c:pt idx="662">
                  <c:v>-1828.5</c:v>
                </c:pt>
                <c:pt idx="663">
                  <c:v>-3070.5</c:v>
                </c:pt>
                <c:pt idx="664">
                  <c:v>-4871</c:v>
                </c:pt>
                <c:pt idx="665">
                  <c:v>-6319</c:v>
                </c:pt>
                <c:pt idx="666">
                  <c:v>-6538.5</c:v>
                </c:pt>
                <c:pt idx="667">
                  <c:v>-6609</c:v>
                </c:pt>
                <c:pt idx="668">
                  <c:v>-7095.5</c:v>
                </c:pt>
                <c:pt idx="669">
                  <c:v>-6451</c:v>
                </c:pt>
                <c:pt idx="670">
                  <c:v>-5254</c:v>
                </c:pt>
                <c:pt idx="671">
                  <c:v>-3713</c:v>
                </c:pt>
                <c:pt idx="672">
                  <c:v>-2890</c:v>
                </c:pt>
                <c:pt idx="673">
                  <c:v>-3272.5</c:v>
                </c:pt>
                <c:pt idx="674">
                  <c:v>-3329.5</c:v>
                </c:pt>
                <c:pt idx="675">
                  <c:v>-3886</c:v>
                </c:pt>
                <c:pt idx="676">
                  <c:v>-4845.5</c:v>
                </c:pt>
                <c:pt idx="677">
                  <c:v>-4121</c:v>
                </c:pt>
                <c:pt idx="678">
                  <c:v>-3838</c:v>
                </c:pt>
                <c:pt idx="679">
                  <c:v>-3127</c:v>
                </c:pt>
                <c:pt idx="680">
                  <c:v>-1438.5</c:v>
                </c:pt>
                <c:pt idx="681">
                  <c:v>-516.5</c:v>
                </c:pt>
                <c:pt idx="682">
                  <c:v>-709.5</c:v>
                </c:pt>
                <c:pt idx="683">
                  <c:v>-1192.5</c:v>
                </c:pt>
                <c:pt idx="684">
                  <c:v>-1434</c:v>
                </c:pt>
                <c:pt idx="685">
                  <c:v>-1500.5</c:v>
                </c:pt>
                <c:pt idx="686">
                  <c:v>-1654</c:v>
                </c:pt>
                <c:pt idx="687">
                  <c:v>-1801</c:v>
                </c:pt>
                <c:pt idx="688">
                  <c:v>-1960</c:v>
                </c:pt>
                <c:pt idx="689">
                  <c:v>-2146</c:v>
                </c:pt>
                <c:pt idx="690">
                  <c:v>-2207</c:v>
                </c:pt>
                <c:pt idx="691">
                  <c:v>-2225.5</c:v>
                </c:pt>
                <c:pt idx="692">
                  <c:v>-2874</c:v>
                </c:pt>
                <c:pt idx="693">
                  <c:v>-2938.5</c:v>
                </c:pt>
                <c:pt idx="694">
                  <c:v>-2478</c:v>
                </c:pt>
                <c:pt idx="695">
                  <c:v>-1606.5</c:v>
                </c:pt>
                <c:pt idx="696">
                  <c:v>-1897</c:v>
                </c:pt>
                <c:pt idx="697">
                  <c:v>-2710.5</c:v>
                </c:pt>
                <c:pt idx="698">
                  <c:v>-3236.5</c:v>
                </c:pt>
                <c:pt idx="699">
                  <c:v>-4914</c:v>
                </c:pt>
                <c:pt idx="700">
                  <c:v>-6441.5</c:v>
                </c:pt>
                <c:pt idx="701">
                  <c:v>-6380.5</c:v>
                </c:pt>
                <c:pt idx="702">
                  <c:v>-5382</c:v>
                </c:pt>
                <c:pt idx="703">
                  <c:v>-4283</c:v>
                </c:pt>
                <c:pt idx="704">
                  <c:v>-3204.5</c:v>
                </c:pt>
                <c:pt idx="705">
                  <c:v>-2154.5</c:v>
                </c:pt>
                <c:pt idx="706">
                  <c:v>-2373.5</c:v>
                </c:pt>
                <c:pt idx="707">
                  <c:v>-2326</c:v>
                </c:pt>
                <c:pt idx="708">
                  <c:v>-2379.5</c:v>
                </c:pt>
                <c:pt idx="709">
                  <c:v>-2803.5</c:v>
                </c:pt>
                <c:pt idx="710">
                  <c:v>-3191.5</c:v>
                </c:pt>
                <c:pt idx="711">
                  <c:v>-3959.5</c:v>
                </c:pt>
                <c:pt idx="712">
                  <c:v>-4561.5</c:v>
                </c:pt>
                <c:pt idx="713">
                  <c:v>-5141</c:v>
                </c:pt>
                <c:pt idx="714">
                  <c:v>-5042.5</c:v>
                </c:pt>
                <c:pt idx="715">
                  <c:v>-4090.5</c:v>
                </c:pt>
                <c:pt idx="716">
                  <c:v>-5187.5</c:v>
                </c:pt>
                <c:pt idx="717">
                  <c:v>-5308.5</c:v>
                </c:pt>
                <c:pt idx="718">
                  <c:v>-4235.5</c:v>
                </c:pt>
                <c:pt idx="719">
                  <c:v>-3210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1"/>
          <c:order val="1"/>
          <c:tx>
            <c:v>Nucléaire</c:v>
          </c:tx>
          <c:spPr>
            <a:solidFill>
              <a:srgbClr val="FF7C80"/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Entrées!$I$37:$I$780</c:f>
              <c:numCache>
                <c:formatCode>0.0</c:formatCode>
                <c:ptCount val="744"/>
                <c:pt idx="0">
                  <c:v>47712.5</c:v>
                </c:pt>
                <c:pt idx="1">
                  <c:v>46944</c:v>
                </c:pt>
                <c:pt idx="2">
                  <c:v>47099.5</c:v>
                </c:pt>
                <c:pt idx="3">
                  <c:v>46470.5</c:v>
                </c:pt>
                <c:pt idx="4">
                  <c:v>46745</c:v>
                </c:pt>
                <c:pt idx="5">
                  <c:v>46907</c:v>
                </c:pt>
                <c:pt idx="6">
                  <c:v>47279</c:v>
                </c:pt>
                <c:pt idx="7">
                  <c:v>47068</c:v>
                </c:pt>
                <c:pt idx="8">
                  <c:v>46643.5</c:v>
                </c:pt>
                <c:pt idx="9">
                  <c:v>47793.5</c:v>
                </c:pt>
                <c:pt idx="10">
                  <c:v>47419.5</c:v>
                </c:pt>
                <c:pt idx="11">
                  <c:v>47292</c:v>
                </c:pt>
                <c:pt idx="12">
                  <c:v>47521</c:v>
                </c:pt>
                <c:pt idx="13">
                  <c:v>47272</c:v>
                </c:pt>
                <c:pt idx="14">
                  <c:v>46486</c:v>
                </c:pt>
                <c:pt idx="15">
                  <c:v>43938</c:v>
                </c:pt>
                <c:pt idx="16">
                  <c:v>42551</c:v>
                </c:pt>
                <c:pt idx="17">
                  <c:v>43017</c:v>
                </c:pt>
                <c:pt idx="18">
                  <c:v>44860.5</c:v>
                </c:pt>
                <c:pt idx="19">
                  <c:v>47081.5</c:v>
                </c:pt>
                <c:pt idx="20">
                  <c:v>48037</c:v>
                </c:pt>
                <c:pt idx="21">
                  <c:v>47510.5</c:v>
                </c:pt>
                <c:pt idx="22">
                  <c:v>47299.5</c:v>
                </c:pt>
                <c:pt idx="23">
                  <c:v>47715.5</c:v>
                </c:pt>
                <c:pt idx="24">
                  <c:v>47549.5</c:v>
                </c:pt>
                <c:pt idx="25">
                  <c:v>47077.5</c:v>
                </c:pt>
                <c:pt idx="26">
                  <c:v>47580</c:v>
                </c:pt>
                <c:pt idx="27">
                  <c:v>47137</c:v>
                </c:pt>
                <c:pt idx="28">
                  <c:v>46794</c:v>
                </c:pt>
                <c:pt idx="29">
                  <c:v>47177.5</c:v>
                </c:pt>
                <c:pt idx="30">
                  <c:v>47627.5</c:v>
                </c:pt>
                <c:pt idx="31">
                  <c:v>48288</c:v>
                </c:pt>
                <c:pt idx="32">
                  <c:v>48351</c:v>
                </c:pt>
                <c:pt idx="33">
                  <c:v>48410</c:v>
                </c:pt>
                <c:pt idx="34">
                  <c:v>48348</c:v>
                </c:pt>
                <c:pt idx="35">
                  <c:v>48250</c:v>
                </c:pt>
                <c:pt idx="36">
                  <c:v>48201</c:v>
                </c:pt>
                <c:pt idx="37">
                  <c:v>48205</c:v>
                </c:pt>
                <c:pt idx="38">
                  <c:v>48135</c:v>
                </c:pt>
                <c:pt idx="39">
                  <c:v>48011</c:v>
                </c:pt>
                <c:pt idx="40">
                  <c:v>47652</c:v>
                </c:pt>
                <c:pt idx="41">
                  <c:v>47459.5</c:v>
                </c:pt>
                <c:pt idx="42">
                  <c:v>47055.5</c:v>
                </c:pt>
                <c:pt idx="43">
                  <c:v>47439.5</c:v>
                </c:pt>
                <c:pt idx="44">
                  <c:v>47925.5</c:v>
                </c:pt>
                <c:pt idx="45">
                  <c:v>48005</c:v>
                </c:pt>
                <c:pt idx="46">
                  <c:v>47616</c:v>
                </c:pt>
                <c:pt idx="47">
                  <c:v>47713.5</c:v>
                </c:pt>
                <c:pt idx="48">
                  <c:v>47836</c:v>
                </c:pt>
                <c:pt idx="49">
                  <c:v>47581</c:v>
                </c:pt>
                <c:pt idx="50">
                  <c:v>47431.5</c:v>
                </c:pt>
                <c:pt idx="51">
                  <c:v>47022</c:v>
                </c:pt>
                <c:pt idx="52">
                  <c:v>47425</c:v>
                </c:pt>
                <c:pt idx="53">
                  <c:v>47712.5</c:v>
                </c:pt>
                <c:pt idx="54">
                  <c:v>48056</c:v>
                </c:pt>
                <c:pt idx="55">
                  <c:v>48297.5</c:v>
                </c:pt>
                <c:pt idx="56">
                  <c:v>48357</c:v>
                </c:pt>
                <c:pt idx="57">
                  <c:v>48348.5</c:v>
                </c:pt>
                <c:pt idx="58">
                  <c:v>48310.5</c:v>
                </c:pt>
                <c:pt idx="59">
                  <c:v>48282</c:v>
                </c:pt>
                <c:pt idx="60">
                  <c:v>48234</c:v>
                </c:pt>
                <c:pt idx="61">
                  <c:v>48190</c:v>
                </c:pt>
                <c:pt idx="62">
                  <c:v>48023.5</c:v>
                </c:pt>
                <c:pt idx="63">
                  <c:v>47890.5</c:v>
                </c:pt>
                <c:pt idx="64">
                  <c:v>47687</c:v>
                </c:pt>
                <c:pt idx="65">
                  <c:v>47636</c:v>
                </c:pt>
                <c:pt idx="66">
                  <c:v>47807</c:v>
                </c:pt>
                <c:pt idx="67">
                  <c:v>47869</c:v>
                </c:pt>
                <c:pt idx="68">
                  <c:v>47855</c:v>
                </c:pt>
                <c:pt idx="69">
                  <c:v>48058.5</c:v>
                </c:pt>
                <c:pt idx="70">
                  <c:v>47934</c:v>
                </c:pt>
                <c:pt idx="71">
                  <c:v>47828</c:v>
                </c:pt>
                <c:pt idx="72">
                  <c:v>47608</c:v>
                </c:pt>
                <c:pt idx="73">
                  <c:v>47375</c:v>
                </c:pt>
                <c:pt idx="74">
                  <c:v>47405.5</c:v>
                </c:pt>
                <c:pt idx="75">
                  <c:v>46735.5</c:v>
                </c:pt>
                <c:pt idx="76">
                  <c:v>46948</c:v>
                </c:pt>
                <c:pt idx="77">
                  <c:v>47202.5</c:v>
                </c:pt>
                <c:pt idx="78">
                  <c:v>47754.5</c:v>
                </c:pt>
                <c:pt idx="79">
                  <c:v>48080</c:v>
                </c:pt>
                <c:pt idx="80">
                  <c:v>48213</c:v>
                </c:pt>
                <c:pt idx="81">
                  <c:v>48233.5</c:v>
                </c:pt>
                <c:pt idx="82">
                  <c:v>48214.5</c:v>
                </c:pt>
                <c:pt idx="83">
                  <c:v>48198.5</c:v>
                </c:pt>
                <c:pt idx="84">
                  <c:v>48167.5</c:v>
                </c:pt>
                <c:pt idx="85">
                  <c:v>48112</c:v>
                </c:pt>
                <c:pt idx="86">
                  <c:v>48015</c:v>
                </c:pt>
                <c:pt idx="87">
                  <c:v>47884.5</c:v>
                </c:pt>
                <c:pt idx="88">
                  <c:v>47909.5</c:v>
                </c:pt>
                <c:pt idx="89">
                  <c:v>47685.5</c:v>
                </c:pt>
                <c:pt idx="90">
                  <c:v>47683</c:v>
                </c:pt>
                <c:pt idx="91">
                  <c:v>48080.5</c:v>
                </c:pt>
                <c:pt idx="92">
                  <c:v>48034.5</c:v>
                </c:pt>
                <c:pt idx="93">
                  <c:v>48060</c:v>
                </c:pt>
                <c:pt idx="94">
                  <c:v>47397</c:v>
                </c:pt>
                <c:pt idx="95">
                  <c:v>47864.5</c:v>
                </c:pt>
                <c:pt idx="96">
                  <c:v>48003</c:v>
                </c:pt>
                <c:pt idx="97">
                  <c:v>47693.5</c:v>
                </c:pt>
                <c:pt idx="98">
                  <c:v>47777</c:v>
                </c:pt>
                <c:pt idx="99">
                  <c:v>47342.5</c:v>
                </c:pt>
                <c:pt idx="100">
                  <c:v>47324.5</c:v>
                </c:pt>
                <c:pt idx="101">
                  <c:v>47799.5</c:v>
                </c:pt>
                <c:pt idx="102">
                  <c:v>48077</c:v>
                </c:pt>
                <c:pt idx="103">
                  <c:v>48205.5</c:v>
                </c:pt>
                <c:pt idx="104">
                  <c:v>48171.5</c:v>
                </c:pt>
                <c:pt idx="105">
                  <c:v>48156.5</c:v>
                </c:pt>
                <c:pt idx="106">
                  <c:v>48152.5</c:v>
                </c:pt>
                <c:pt idx="107">
                  <c:v>48143</c:v>
                </c:pt>
                <c:pt idx="108">
                  <c:v>48135.5</c:v>
                </c:pt>
                <c:pt idx="109">
                  <c:v>48124.5</c:v>
                </c:pt>
                <c:pt idx="110">
                  <c:v>48116.5</c:v>
                </c:pt>
                <c:pt idx="111">
                  <c:v>48100</c:v>
                </c:pt>
                <c:pt idx="112">
                  <c:v>48074.5</c:v>
                </c:pt>
                <c:pt idx="113">
                  <c:v>48047</c:v>
                </c:pt>
                <c:pt idx="114">
                  <c:v>48169</c:v>
                </c:pt>
                <c:pt idx="115">
                  <c:v>48245</c:v>
                </c:pt>
                <c:pt idx="116">
                  <c:v>48264</c:v>
                </c:pt>
                <c:pt idx="117">
                  <c:v>48269.5</c:v>
                </c:pt>
                <c:pt idx="118">
                  <c:v>47980.5</c:v>
                </c:pt>
                <c:pt idx="119">
                  <c:v>47487</c:v>
                </c:pt>
                <c:pt idx="120">
                  <c:v>46498</c:v>
                </c:pt>
                <c:pt idx="121">
                  <c:v>45782.5</c:v>
                </c:pt>
                <c:pt idx="122">
                  <c:v>45472.5</c:v>
                </c:pt>
                <c:pt idx="123">
                  <c:v>45476</c:v>
                </c:pt>
                <c:pt idx="124">
                  <c:v>45618.5</c:v>
                </c:pt>
                <c:pt idx="125">
                  <c:v>45658</c:v>
                </c:pt>
                <c:pt idx="126">
                  <c:v>45784.5</c:v>
                </c:pt>
                <c:pt idx="127">
                  <c:v>45443</c:v>
                </c:pt>
                <c:pt idx="128">
                  <c:v>45273.5</c:v>
                </c:pt>
                <c:pt idx="129">
                  <c:v>45421.5</c:v>
                </c:pt>
                <c:pt idx="130">
                  <c:v>45421.5</c:v>
                </c:pt>
                <c:pt idx="131">
                  <c:v>45450</c:v>
                </c:pt>
                <c:pt idx="132">
                  <c:v>45510.5</c:v>
                </c:pt>
                <c:pt idx="133">
                  <c:v>45509</c:v>
                </c:pt>
                <c:pt idx="134">
                  <c:v>45288.5</c:v>
                </c:pt>
                <c:pt idx="135">
                  <c:v>45179.5</c:v>
                </c:pt>
                <c:pt idx="136">
                  <c:v>44961.5</c:v>
                </c:pt>
                <c:pt idx="137">
                  <c:v>45320.5</c:v>
                </c:pt>
                <c:pt idx="138">
                  <c:v>45410.5</c:v>
                </c:pt>
                <c:pt idx="139">
                  <c:v>45514</c:v>
                </c:pt>
                <c:pt idx="140">
                  <c:v>45566.5</c:v>
                </c:pt>
                <c:pt idx="141">
                  <c:v>45607.5</c:v>
                </c:pt>
                <c:pt idx="142">
                  <c:v>45612.5</c:v>
                </c:pt>
                <c:pt idx="143">
                  <c:v>46028</c:v>
                </c:pt>
                <c:pt idx="144">
                  <c:v>45770</c:v>
                </c:pt>
                <c:pt idx="145">
                  <c:v>44981.5</c:v>
                </c:pt>
                <c:pt idx="146">
                  <c:v>44557</c:v>
                </c:pt>
                <c:pt idx="147">
                  <c:v>43915.5</c:v>
                </c:pt>
                <c:pt idx="148">
                  <c:v>43648.5</c:v>
                </c:pt>
                <c:pt idx="149">
                  <c:v>43443</c:v>
                </c:pt>
                <c:pt idx="150">
                  <c:v>43926.5</c:v>
                </c:pt>
                <c:pt idx="151">
                  <c:v>44459.5</c:v>
                </c:pt>
                <c:pt idx="152">
                  <c:v>45047</c:v>
                </c:pt>
                <c:pt idx="153">
                  <c:v>45768.5</c:v>
                </c:pt>
                <c:pt idx="154">
                  <c:v>45759.5</c:v>
                </c:pt>
                <c:pt idx="155">
                  <c:v>45665</c:v>
                </c:pt>
                <c:pt idx="156">
                  <c:v>45599</c:v>
                </c:pt>
                <c:pt idx="157">
                  <c:v>45470</c:v>
                </c:pt>
                <c:pt idx="158">
                  <c:v>45127.5</c:v>
                </c:pt>
                <c:pt idx="159">
                  <c:v>44485</c:v>
                </c:pt>
                <c:pt idx="160">
                  <c:v>43198</c:v>
                </c:pt>
                <c:pt idx="161">
                  <c:v>43228</c:v>
                </c:pt>
                <c:pt idx="162">
                  <c:v>44889.5</c:v>
                </c:pt>
                <c:pt idx="163">
                  <c:v>45809.5</c:v>
                </c:pt>
                <c:pt idx="164">
                  <c:v>45979.5</c:v>
                </c:pt>
                <c:pt idx="165">
                  <c:v>46074.5</c:v>
                </c:pt>
                <c:pt idx="166">
                  <c:v>45919</c:v>
                </c:pt>
                <c:pt idx="167">
                  <c:v>46077</c:v>
                </c:pt>
                <c:pt idx="168">
                  <c:v>45705</c:v>
                </c:pt>
                <c:pt idx="169">
                  <c:v>45249</c:v>
                </c:pt>
                <c:pt idx="170">
                  <c:v>45572</c:v>
                </c:pt>
                <c:pt idx="171">
                  <c:v>45183.5</c:v>
                </c:pt>
                <c:pt idx="172">
                  <c:v>44953.5</c:v>
                </c:pt>
                <c:pt idx="173">
                  <c:v>44973</c:v>
                </c:pt>
                <c:pt idx="174">
                  <c:v>45709</c:v>
                </c:pt>
                <c:pt idx="175">
                  <c:v>46164.5</c:v>
                </c:pt>
                <c:pt idx="176">
                  <c:v>46172</c:v>
                </c:pt>
                <c:pt idx="177">
                  <c:v>46211.5</c:v>
                </c:pt>
                <c:pt idx="178">
                  <c:v>46213</c:v>
                </c:pt>
                <c:pt idx="179">
                  <c:v>46210.5</c:v>
                </c:pt>
                <c:pt idx="180">
                  <c:v>46193</c:v>
                </c:pt>
                <c:pt idx="181">
                  <c:v>46164.5</c:v>
                </c:pt>
                <c:pt idx="182">
                  <c:v>46136</c:v>
                </c:pt>
                <c:pt idx="183">
                  <c:v>45921.5</c:v>
                </c:pt>
                <c:pt idx="184">
                  <c:v>45916.5</c:v>
                </c:pt>
                <c:pt idx="185">
                  <c:v>46014</c:v>
                </c:pt>
                <c:pt idx="186">
                  <c:v>45976.5</c:v>
                </c:pt>
                <c:pt idx="187">
                  <c:v>46097</c:v>
                </c:pt>
                <c:pt idx="188">
                  <c:v>46138</c:v>
                </c:pt>
                <c:pt idx="189">
                  <c:v>46050</c:v>
                </c:pt>
                <c:pt idx="190">
                  <c:v>45787.5</c:v>
                </c:pt>
                <c:pt idx="191">
                  <c:v>46037</c:v>
                </c:pt>
                <c:pt idx="192">
                  <c:v>45693.5</c:v>
                </c:pt>
                <c:pt idx="193">
                  <c:v>45410.5</c:v>
                </c:pt>
                <c:pt idx="194">
                  <c:v>45518.5</c:v>
                </c:pt>
                <c:pt idx="195">
                  <c:v>45379.5</c:v>
                </c:pt>
                <c:pt idx="196">
                  <c:v>45300.5</c:v>
                </c:pt>
                <c:pt idx="197">
                  <c:v>45572.5</c:v>
                </c:pt>
                <c:pt idx="198">
                  <c:v>45550.5</c:v>
                </c:pt>
                <c:pt idx="199">
                  <c:v>45999</c:v>
                </c:pt>
                <c:pt idx="200">
                  <c:v>46052</c:v>
                </c:pt>
                <c:pt idx="201">
                  <c:v>46097.5</c:v>
                </c:pt>
                <c:pt idx="202">
                  <c:v>46041.5</c:v>
                </c:pt>
                <c:pt idx="203">
                  <c:v>46019</c:v>
                </c:pt>
                <c:pt idx="204">
                  <c:v>46041</c:v>
                </c:pt>
                <c:pt idx="205">
                  <c:v>46044</c:v>
                </c:pt>
                <c:pt idx="206">
                  <c:v>46022</c:v>
                </c:pt>
                <c:pt idx="207">
                  <c:v>46019</c:v>
                </c:pt>
                <c:pt idx="208">
                  <c:v>45870.5</c:v>
                </c:pt>
                <c:pt idx="209">
                  <c:v>45681</c:v>
                </c:pt>
                <c:pt idx="210">
                  <c:v>45629</c:v>
                </c:pt>
                <c:pt idx="211">
                  <c:v>45910.5</c:v>
                </c:pt>
                <c:pt idx="212">
                  <c:v>45895</c:v>
                </c:pt>
                <c:pt idx="213">
                  <c:v>45481</c:v>
                </c:pt>
                <c:pt idx="214">
                  <c:v>45264.5</c:v>
                </c:pt>
                <c:pt idx="215">
                  <c:v>45438</c:v>
                </c:pt>
                <c:pt idx="216">
                  <c:v>45286.5</c:v>
                </c:pt>
                <c:pt idx="217">
                  <c:v>44775</c:v>
                </c:pt>
                <c:pt idx="218">
                  <c:v>44948.5</c:v>
                </c:pt>
                <c:pt idx="219">
                  <c:v>44143</c:v>
                </c:pt>
                <c:pt idx="220">
                  <c:v>43968.5</c:v>
                </c:pt>
                <c:pt idx="221">
                  <c:v>44400</c:v>
                </c:pt>
                <c:pt idx="222">
                  <c:v>45053.5</c:v>
                </c:pt>
                <c:pt idx="223">
                  <c:v>45145</c:v>
                </c:pt>
                <c:pt idx="224">
                  <c:v>45325</c:v>
                </c:pt>
                <c:pt idx="225">
                  <c:v>45518</c:v>
                </c:pt>
                <c:pt idx="226">
                  <c:v>45460</c:v>
                </c:pt>
                <c:pt idx="227">
                  <c:v>45412</c:v>
                </c:pt>
                <c:pt idx="228">
                  <c:v>45412.5</c:v>
                </c:pt>
                <c:pt idx="229">
                  <c:v>45303</c:v>
                </c:pt>
                <c:pt idx="230">
                  <c:v>45228</c:v>
                </c:pt>
                <c:pt idx="231">
                  <c:v>45000</c:v>
                </c:pt>
                <c:pt idx="232">
                  <c:v>45215.5</c:v>
                </c:pt>
                <c:pt idx="233">
                  <c:v>45416</c:v>
                </c:pt>
                <c:pt idx="234">
                  <c:v>45358.5</c:v>
                </c:pt>
                <c:pt idx="235">
                  <c:v>45351.5</c:v>
                </c:pt>
                <c:pt idx="236">
                  <c:v>45314.5</c:v>
                </c:pt>
                <c:pt idx="237">
                  <c:v>45494.5</c:v>
                </c:pt>
                <c:pt idx="238">
                  <c:v>44380.5</c:v>
                </c:pt>
                <c:pt idx="239">
                  <c:v>43958.5</c:v>
                </c:pt>
                <c:pt idx="240">
                  <c:v>44161.5</c:v>
                </c:pt>
                <c:pt idx="241">
                  <c:v>44437</c:v>
                </c:pt>
                <c:pt idx="242">
                  <c:v>44804.5</c:v>
                </c:pt>
                <c:pt idx="243">
                  <c:v>44485.5</c:v>
                </c:pt>
                <c:pt idx="244">
                  <c:v>44751</c:v>
                </c:pt>
                <c:pt idx="245">
                  <c:v>44868.5</c:v>
                </c:pt>
                <c:pt idx="246">
                  <c:v>45280.5</c:v>
                </c:pt>
                <c:pt idx="247">
                  <c:v>44823</c:v>
                </c:pt>
                <c:pt idx="248">
                  <c:v>45128.5</c:v>
                </c:pt>
                <c:pt idx="249">
                  <c:v>45390</c:v>
                </c:pt>
                <c:pt idx="250">
                  <c:v>45368</c:v>
                </c:pt>
                <c:pt idx="251">
                  <c:v>45302.5</c:v>
                </c:pt>
                <c:pt idx="252">
                  <c:v>45139.5</c:v>
                </c:pt>
                <c:pt idx="253">
                  <c:v>45119.5</c:v>
                </c:pt>
                <c:pt idx="254">
                  <c:v>45190</c:v>
                </c:pt>
                <c:pt idx="255">
                  <c:v>45146</c:v>
                </c:pt>
                <c:pt idx="256">
                  <c:v>44952.5</c:v>
                </c:pt>
                <c:pt idx="257">
                  <c:v>45167.5</c:v>
                </c:pt>
                <c:pt idx="258">
                  <c:v>45673</c:v>
                </c:pt>
                <c:pt idx="259">
                  <c:v>45447</c:v>
                </c:pt>
                <c:pt idx="260">
                  <c:v>45197</c:v>
                </c:pt>
                <c:pt idx="261">
                  <c:v>45201.5</c:v>
                </c:pt>
                <c:pt idx="262">
                  <c:v>44527.5</c:v>
                </c:pt>
                <c:pt idx="263">
                  <c:v>44511</c:v>
                </c:pt>
                <c:pt idx="264">
                  <c:v>44433.5</c:v>
                </c:pt>
                <c:pt idx="265">
                  <c:v>44360</c:v>
                </c:pt>
                <c:pt idx="266">
                  <c:v>44647.5</c:v>
                </c:pt>
                <c:pt idx="267">
                  <c:v>44135</c:v>
                </c:pt>
                <c:pt idx="268">
                  <c:v>43837.5</c:v>
                </c:pt>
                <c:pt idx="269">
                  <c:v>44834</c:v>
                </c:pt>
                <c:pt idx="270">
                  <c:v>45220.5</c:v>
                </c:pt>
                <c:pt idx="271">
                  <c:v>45793</c:v>
                </c:pt>
                <c:pt idx="272">
                  <c:v>45730.5</c:v>
                </c:pt>
                <c:pt idx="273">
                  <c:v>45814.5</c:v>
                </c:pt>
                <c:pt idx="274">
                  <c:v>45707.5</c:v>
                </c:pt>
                <c:pt idx="275">
                  <c:v>45700.5</c:v>
                </c:pt>
                <c:pt idx="276">
                  <c:v>45478.5</c:v>
                </c:pt>
                <c:pt idx="277">
                  <c:v>45230.5</c:v>
                </c:pt>
                <c:pt idx="278">
                  <c:v>44945</c:v>
                </c:pt>
                <c:pt idx="279">
                  <c:v>44303</c:v>
                </c:pt>
                <c:pt idx="280">
                  <c:v>44167</c:v>
                </c:pt>
                <c:pt idx="281">
                  <c:v>44301</c:v>
                </c:pt>
                <c:pt idx="282">
                  <c:v>45053.5</c:v>
                </c:pt>
                <c:pt idx="283">
                  <c:v>45641.5</c:v>
                </c:pt>
                <c:pt idx="284">
                  <c:v>45630</c:v>
                </c:pt>
                <c:pt idx="285">
                  <c:v>45748.5</c:v>
                </c:pt>
                <c:pt idx="286">
                  <c:v>44689.5</c:v>
                </c:pt>
                <c:pt idx="287">
                  <c:v>44366.5</c:v>
                </c:pt>
                <c:pt idx="288">
                  <c:v>43638.5</c:v>
                </c:pt>
                <c:pt idx="289">
                  <c:v>42651.5</c:v>
                </c:pt>
                <c:pt idx="290">
                  <c:v>41937</c:v>
                </c:pt>
                <c:pt idx="291">
                  <c:v>40718.5</c:v>
                </c:pt>
                <c:pt idx="292">
                  <c:v>39629</c:v>
                </c:pt>
                <c:pt idx="293">
                  <c:v>39948</c:v>
                </c:pt>
                <c:pt idx="294">
                  <c:v>41287</c:v>
                </c:pt>
                <c:pt idx="295">
                  <c:v>41552</c:v>
                </c:pt>
                <c:pt idx="296">
                  <c:v>41947</c:v>
                </c:pt>
                <c:pt idx="297">
                  <c:v>42197</c:v>
                </c:pt>
                <c:pt idx="298">
                  <c:v>41991.5</c:v>
                </c:pt>
                <c:pt idx="299">
                  <c:v>41731</c:v>
                </c:pt>
                <c:pt idx="300">
                  <c:v>41669</c:v>
                </c:pt>
                <c:pt idx="301">
                  <c:v>41558</c:v>
                </c:pt>
                <c:pt idx="302">
                  <c:v>41042</c:v>
                </c:pt>
                <c:pt idx="303">
                  <c:v>40803.5</c:v>
                </c:pt>
                <c:pt idx="304">
                  <c:v>40123</c:v>
                </c:pt>
                <c:pt idx="305">
                  <c:v>40165</c:v>
                </c:pt>
                <c:pt idx="306">
                  <c:v>41215.5</c:v>
                </c:pt>
                <c:pt idx="307">
                  <c:v>41964.5</c:v>
                </c:pt>
                <c:pt idx="308">
                  <c:v>42478.5</c:v>
                </c:pt>
                <c:pt idx="309">
                  <c:v>42363</c:v>
                </c:pt>
                <c:pt idx="310">
                  <c:v>41341.5</c:v>
                </c:pt>
                <c:pt idx="311">
                  <c:v>41459</c:v>
                </c:pt>
                <c:pt idx="312">
                  <c:v>41487</c:v>
                </c:pt>
                <c:pt idx="313">
                  <c:v>39397.5</c:v>
                </c:pt>
                <c:pt idx="314">
                  <c:v>38774</c:v>
                </c:pt>
                <c:pt idx="315">
                  <c:v>37182.5</c:v>
                </c:pt>
                <c:pt idx="316">
                  <c:v>35044</c:v>
                </c:pt>
                <c:pt idx="317">
                  <c:v>34826.5</c:v>
                </c:pt>
                <c:pt idx="318">
                  <c:v>35085</c:v>
                </c:pt>
                <c:pt idx="319">
                  <c:v>35146.5</c:v>
                </c:pt>
                <c:pt idx="320">
                  <c:v>36395.5</c:v>
                </c:pt>
                <c:pt idx="321">
                  <c:v>37263.5</c:v>
                </c:pt>
                <c:pt idx="322">
                  <c:v>37521</c:v>
                </c:pt>
                <c:pt idx="323">
                  <c:v>37348.5</c:v>
                </c:pt>
                <c:pt idx="324">
                  <c:v>36075.5</c:v>
                </c:pt>
                <c:pt idx="325">
                  <c:v>34732</c:v>
                </c:pt>
                <c:pt idx="326">
                  <c:v>32033.5</c:v>
                </c:pt>
                <c:pt idx="327">
                  <c:v>29949</c:v>
                </c:pt>
                <c:pt idx="328">
                  <c:v>29408.5</c:v>
                </c:pt>
                <c:pt idx="329">
                  <c:v>30722.5</c:v>
                </c:pt>
                <c:pt idx="330">
                  <c:v>35015.5</c:v>
                </c:pt>
                <c:pt idx="331">
                  <c:v>37544</c:v>
                </c:pt>
                <c:pt idx="332">
                  <c:v>39322.5</c:v>
                </c:pt>
                <c:pt idx="333">
                  <c:v>39636</c:v>
                </c:pt>
                <c:pt idx="334">
                  <c:v>38806</c:v>
                </c:pt>
                <c:pt idx="335">
                  <c:v>39066.5</c:v>
                </c:pt>
                <c:pt idx="336">
                  <c:v>38907</c:v>
                </c:pt>
                <c:pt idx="337">
                  <c:v>38666</c:v>
                </c:pt>
                <c:pt idx="338">
                  <c:v>38272</c:v>
                </c:pt>
                <c:pt idx="339">
                  <c:v>37031</c:v>
                </c:pt>
                <c:pt idx="340">
                  <c:v>36506.5</c:v>
                </c:pt>
                <c:pt idx="341">
                  <c:v>37266.5</c:v>
                </c:pt>
                <c:pt idx="342">
                  <c:v>39440.5</c:v>
                </c:pt>
                <c:pt idx="343">
                  <c:v>40831.5</c:v>
                </c:pt>
                <c:pt idx="344">
                  <c:v>41101.5</c:v>
                </c:pt>
                <c:pt idx="345">
                  <c:v>41012</c:v>
                </c:pt>
                <c:pt idx="346">
                  <c:v>40913</c:v>
                </c:pt>
                <c:pt idx="347">
                  <c:v>41279.5</c:v>
                </c:pt>
                <c:pt idx="348">
                  <c:v>41961.5</c:v>
                </c:pt>
                <c:pt idx="349">
                  <c:v>42142</c:v>
                </c:pt>
                <c:pt idx="350">
                  <c:v>42107</c:v>
                </c:pt>
                <c:pt idx="351">
                  <c:v>42008.5</c:v>
                </c:pt>
                <c:pt idx="352">
                  <c:v>41644</c:v>
                </c:pt>
                <c:pt idx="353">
                  <c:v>41261.5</c:v>
                </c:pt>
                <c:pt idx="354">
                  <c:v>41653</c:v>
                </c:pt>
                <c:pt idx="355">
                  <c:v>42309.5</c:v>
                </c:pt>
                <c:pt idx="356">
                  <c:v>42159.5</c:v>
                </c:pt>
                <c:pt idx="357">
                  <c:v>42423</c:v>
                </c:pt>
                <c:pt idx="358">
                  <c:v>41985.5</c:v>
                </c:pt>
                <c:pt idx="359">
                  <c:v>42135.5</c:v>
                </c:pt>
                <c:pt idx="360">
                  <c:v>41943</c:v>
                </c:pt>
                <c:pt idx="361">
                  <c:v>40782.5</c:v>
                </c:pt>
                <c:pt idx="362">
                  <c:v>40695.5</c:v>
                </c:pt>
                <c:pt idx="363">
                  <c:v>40675</c:v>
                </c:pt>
                <c:pt idx="364">
                  <c:v>40655.5</c:v>
                </c:pt>
                <c:pt idx="365">
                  <c:v>40978</c:v>
                </c:pt>
                <c:pt idx="366">
                  <c:v>41583.5</c:v>
                </c:pt>
                <c:pt idx="367">
                  <c:v>42299</c:v>
                </c:pt>
                <c:pt idx="368">
                  <c:v>42456</c:v>
                </c:pt>
                <c:pt idx="369">
                  <c:v>42501</c:v>
                </c:pt>
                <c:pt idx="370">
                  <c:v>42252</c:v>
                </c:pt>
                <c:pt idx="371">
                  <c:v>42049</c:v>
                </c:pt>
                <c:pt idx="372">
                  <c:v>42030.5</c:v>
                </c:pt>
                <c:pt idx="373">
                  <c:v>42041.5</c:v>
                </c:pt>
                <c:pt idx="374">
                  <c:v>42096</c:v>
                </c:pt>
                <c:pt idx="375">
                  <c:v>41835.5</c:v>
                </c:pt>
                <c:pt idx="376">
                  <c:v>41794</c:v>
                </c:pt>
                <c:pt idx="377">
                  <c:v>41547</c:v>
                </c:pt>
                <c:pt idx="378">
                  <c:v>41951</c:v>
                </c:pt>
                <c:pt idx="379">
                  <c:v>42274.5</c:v>
                </c:pt>
                <c:pt idx="380">
                  <c:v>42343</c:v>
                </c:pt>
                <c:pt idx="381">
                  <c:v>42568.5</c:v>
                </c:pt>
                <c:pt idx="382">
                  <c:v>42380</c:v>
                </c:pt>
                <c:pt idx="383">
                  <c:v>42482.5</c:v>
                </c:pt>
                <c:pt idx="384">
                  <c:v>42269.5</c:v>
                </c:pt>
                <c:pt idx="385">
                  <c:v>42666</c:v>
                </c:pt>
                <c:pt idx="386">
                  <c:v>42783</c:v>
                </c:pt>
                <c:pt idx="387">
                  <c:v>41595</c:v>
                </c:pt>
                <c:pt idx="388">
                  <c:v>41923</c:v>
                </c:pt>
                <c:pt idx="389">
                  <c:v>42437.5</c:v>
                </c:pt>
                <c:pt idx="390">
                  <c:v>43573</c:v>
                </c:pt>
                <c:pt idx="391">
                  <c:v>44246.5</c:v>
                </c:pt>
                <c:pt idx="392">
                  <c:v>44610</c:v>
                </c:pt>
                <c:pt idx="393">
                  <c:v>44515</c:v>
                </c:pt>
                <c:pt idx="394">
                  <c:v>44555</c:v>
                </c:pt>
                <c:pt idx="395">
                  <c:v>44309</c:v>
                </c:pt>
                <c:pt idx="396">
                  <c:v>44083</c:v>
                </c:pt>
                <c:pt idx="397">
                  <c:v>43667.5</c:v>
                </c:pt>
                <c:pt idx="398">
                  <c:v>43799</c:v>
                </c:pt>
                <c:pt idx="399">
                  <c:v>43513</c:v>
                </c:pt>
                <c:pt idx="400">
                  <c:v>42795</c:v>
                </c:pt>
                <c:pt idx="401">
                  <c:v>42682.5</c:v>
                </c:pt>
                <c:pt idx="402">
                  <c:v>43061.5</c:v>
                </c:pt>
                <c:pt idx="403">
                  <c:v>44132</c:v>
                </c:pt>
                <c:pt idx="404">
                  <c:v>43827.5</c:v>
                </c:pt>
                <c:pt idx="405">
                  <c:v>43803</c:v>
                </c:pt>
                <c:pt idx="406">
                  <c:v>42164</c:v>
                </c:pt>
                <c:pt idx="407">
                  <c:v>42569.5</c:v>
                </c:pt>
                <c:pt idx="408">
                  <c:v>42044</c:v>
                </c:pt>
                <c:pt idx="409">
                  <c:v>41593.5</c:v>
                </c:pt>
                <c:pt idx="410">
                  <c:v>39969.5</c:v>
                </c:pt>
                <c:pt idx="411">
                  <c:v>36903</c:v>
                </c:pt>
                <c:pt idx="412">
                  <c:v>35187</c:v>
                </c:pt>
                <c:pt idx="413">
                  <c:v>36836</c:v>
                </c:pt>
                <c:pt idx="414">
                  <c:v>41019.5</c:v>
                </c:pt>
                <c:pt idx="415">
                  <c:v>43757</c:v>
                </c:pt>
                <c:pt idx="416">
                  <c:v>44193</c:v>
                </c:pt>
                <c:pt idx="417">
                  <c:v>44112.5</c:v>
                </c:pt>
                <c:pt idx="418">
                  <c:v>44443</c:v>
                </c:pt>
                <c:pt idx="419">
                  <c:v>44411.5</c:v>
                </c:pt>
                <c:pt idx="420">
                  <c:v>44044.5</c:v>
                </c:pt>
                <c:pt idx="421">
                  <c:v>43601</c:v>
                </c:pt>
                <c:pt idx="422">
                  <c:v>43077.5</c:v>
                </c:pt>
                <c:pt idx="423">
                  <c:v>42441</c:v>
                </c:pt>
                <c:pt idx="424">
                  <c:v>41725</c:v>
                </c:pt>
                <c:pt idx="425">
                  <c:v>41746.5</c:v>
                </c:pt>
                <c:pt idx="426">
                  <c:v>42239</c:v>
                </c:pt>
                <c:pt idx="427">
                  <c:v>43586.5</c:v>
                </c:pt>
                <c:pt idx="428">
                  <c:v>43752.5</c:v>
                </c:pt>
                <c:pt idx="429">
                  <c:v>44168</c:v>
                </c:pt>
                <c:pt idx="430">
                  <c:v>43429</c:v>
                </c:pt>
                <c:pt idx="431">
                  <c:v>43355</c:v>
                </c:pt>
                <c:pt idx="432">
                  <c:v>42556.5</c:v>
                </c:pt>
                <c:pt idx="433">
                  <c:v>40934.5</c:v>
                </c:pt>
                <c:pt idx="434">
                  <c:v>39052.5</c:v>
                </c:pt>
                <c:pt idx="435">
                  <c:v>36734</c:v>
                </c:pt>
                <c:pt idx="436">
                  <c:v>37122.5</c:v>
                </c:pt>
                <c:pt idx="437">
                  <c:v>39629.5</c:v>
                </c:pt>
                <c:pt idx="438">
                  <c:v>42952</c:v>
                </c:pt>
                <c:pt idx="439">
                  <c:v>44599.5</c:v>
                </c:pt>
                <c:pt idx="440">
                  <c:v>45059.5</c:v>
                </c:pt>
                <c:pt idx="441">
                  <c:v>45170</c:v>
                </c:pt>
                <c:pt idx="442">
                  <c:v>45153</c:v>
                </c:pt>
                <c:pt idx="443">
                  <c:v>45270.5</c:v>
                </c:pt>
                <c:pt idx="444">
                  <c:v>45213.5</c:v>
                </c:pt>
                <c:pt idx="445">
                  <c:v>45142.5</c:v>
                </c:pt>
                <c:pt idx="446">
                  <c:v>45120.5</c:v>
                </c:pt>
                <c:pt idx="447">
                  <c:v>44968</c:v>
                </c:pt>
                <c:pt idx="448">
                  <c:v>44727.5</c:v>
                </c:pt>
                <c:pt idx="449">
                  <c:v>44326.5</c:v>
                </c:pt>
                <c:pt idx="450">
                  <c:v>44191</c:v>
                </c:pt>
                <c:pt idx="451">
                  <c:v>44658.5</c:v>
                </c:pt>
                <c:pt idx="452">
                  <c:v>44284.5</c:v>
                </c:pt>
                <c:pt idx="453">
                  <c:v>44307.5</c:v>
                </c:pt>
                <c:pt idx="454">
                  <c:v>43539</c:v>
                </c:pt>
                <c:pt idx="455">
                  <c:v>43501.5</c:v>
                </c:pt>
                <c:pt idx="456">
                  <c:v>43010</c:v>
                </c:pt>
                <c:pt idx="457">
                  <c:v>42208.5</c:v>
                </c:pt>
                <c:pt idx="458">
                  <c:v>41538.5</c:v>
                </c:pt>
                <c:pt idx="459">
                  <c:v>40904.5</c:v>
                </c:pt>
                <c:pt idx="460">
                  <c:v>40391.5</c:v>
                </c:pt>
                <c:pt idx="461">
                  <c:v>40282</c:v>
                </c:pt>
                <c:pt idx="462">
                  <c:v>40852.5</c:v>
                </c:pt>
                <c:pt idx="463">
                  <c:v>41466.5</c:v>
                </c:pt>
                <c:pt idx="464">
                  <c:v>42438</c:v>
                </c:pt>
                <c:pt idx="465">
                  <c:v>42779.5</c:v>
                </c:pt>
                <c:pt idx="466">
                  <c:v>42724</c:v>
                </c:pt>
                <c:pt idx="467">
                  <c:v>42737.5</c:v>
                </c:pt>
                <c:pt idx="468">
                  <c:v>42678</c:v>
                </c:pt>
                <c:pt idx="469">
                  <c:v>42865</c:v>
                </c:pt>
                <c:pt idx="470">
                  <c:v>42229.5</c:v>
                </c:pt>
                <c:pt idx="471">
                  <c:v>42028.5</c:v>
                </c:pt>
                <c:pt idx="472">
                  <c:v>41727.5</c:v>
                </c:pt>
                <c:pt idx="473">
                  <c:v>41680</c:v>
                </c:pt>
                <c:pt idx="474">
                  <c:v>42173</c:v>
                </c:pt>
                <c:pt idx="475">
                  <c:v>43013.5</c:v>
                </c:pt>
                <c:pt idx="476">
                  <c:v>42953.5</c:v>
                </c:pt>
                <c:pt idx="477">
                  <c:v>43249.5</c:v>
                </c:pt>
                <c:pt idx="478">
                  <c:v>42747.5</c:v>
                </c:pt>
                <c:pt idx="479">
                  <c:v>42911.5</c:v>
                </c:pt>
                <c:pt idx="480">
                  <c:v>42709</c:v>
                </c:pt>
                <c:pt idx="481">
                  <c:v>41463.5</c:v>
                </c:pt>
                <c:pt idx="482">
                  <c:v>40410</c:v>
                </c:pt>
                <c:pt idx="483">
                  <c:v>38404.5</c:v>
                </c:pt>
                <c:pt idx="484">
                  <c:v>37629.5</c:v>
                </c:pt>
                <c:pt idx="485">
                  <c:v>37660.5</c:v>
                </c:pt>
                <c:pt idx="486">
                  <c:v>38018</c:v>
                </c:pt>
                <c:pt idx="487">
                  <c:v>38250</c:v>
                </c:pt>
                <c:pt idx="488">
                  <c:v>39390</c:v>
                </c:pt>
                <c:pt idx="489">
                  <c:v>40204</c:v>
                </c:pt>
                <c:pt idx="490">
                  <c:v>40058</c:v>
                </c:pt>
                <c:pt idx="491">
                  <c:v>39946</c:v>
                </c:pt>
                <c:pt idx="492">
                  <c:v>39690.5</c:v>
                </c:pt>
                <c:pt idx="493">
                  <c:v>39583</c:v>
                </c:pt>
                <c:pt idx="494">
                  <c:v>37952</c:v>
                </c:pt>
                <c:pt idx="495">
                  <c:v>36238</c:v>
                </c:pt>
                <c:pt idx="496">
                  <c:v>35399.5</c:v>
                </c:pt>
                <c:pt idx="497">
                  <c:v>35892.5</c:v>
                </c:pt>
                <c:pt idx="498">
                  <c:v>39166.5</c:v>
                </c:pt>
                <c:pt idx="499">
                  <c:v>42301.5</c:v>
                </c:pt>
                <c:pt idx="500">
                  <c:v>43116.5</c:v>
                </c:pt>
                <c:pt idx="501">
                  <c:v>43262</c:v>
                </c:pt>
                <c:pt idx="502">
                  <c:v>42865.5</c:v>
                </c:pt>
                <c:pt idx="503">
                  <c:v>43122</c:v>
                </c:pt>
                <c:pt idx="504">
                  <c:v>43216.5</c:v>
                </c:pt>
                <c:pt idx="505">
                  <c:v>42238.5</c:v>
                </c:pt>
                <c:pt idx="506">
                  <c:v>42392.5</c:v>
                </c:pt>
                <c:pt idx="507">
                  <c:v>40632.5</c:v>
                </c:pt>
                <c:pt idx="508">
                  <c:v>39937</c:v>
                </c:pt>
                <c:pt idx="509">
                  <c:v>40987</c:v>
                </c:pt>
                <c:pt idx="510">
                  <c:v>43282.5</c:v>
                </c:pt>
                <c:pt idx="511">
                  <c:v>44574.5</c:v>
                </c:pt>
                <c:pt idx="512">
                  <c:v>44713</c:v>
                </c:pt>
                <c:pt idx="513">
                  <c:v>44701.5</c:v>
                </c:pt>
                <c:pt idx="514">
                  <c:v>44767.5</c:v>
                </c:pt>
                <c:pt idx="515">
                  <c:v>44763</c:v>
                </c:pt>
                <c:pt idx="516">
                  <c:v>44846.5</c:v>
                </c:pt>
                <c:pt idx="517">
                  <c:v>44859</c:v>
                </c:pt>
                <c:pt idx="518">
                  <c:v>44883</c:v>
                </c:pt>
                <c:pt idx="519">
                  <c:v>44782.5</c:v>
                </c:pt>
                <c:pt idx="520">
                  <c:v>44392.5</c:v>
                </c:pt>
                <c:pt idx="521">
                  <c:v>43842</c:v>
                </c:pt>
                <c:pt idx="522">
                  <c:v>44523</c:v>
                </c:pt>
                <c:pt idx="523">
                  <c:v>44950.5</c:v>
                </c:pt>
                <c:pt idx="524">
                  <c:v>44918</c:v>
                </c:pt>
                <c:pt idx="525">
                  <c:v>44934</c:v>
                </c:pt>
                <c:pt idx="526">
                  <c:v>44251</c:v>
                </c:pt>
                <c:pt idx="527">
                  <c:v>44259</c:v>
                </c:pt>
                <c:pt idx="528">
                  <c:v>44207.5</c:v>
                </c:pt>
                <c:pt idx="529">
                  <c:v>44321.5</c:v>
                </c:pt>
                <c:pt idx="530">
                  <c:v>44486</c:v>
                </c:pt>
                <c:pt idx="531">
                  <c:v>43422</c:v>
                </c:pt>
                <c:pt idx="532">
                  <c:v>43408.5</c:v>
                </c:pt>
                <c:pt idx="533">
                  <c:v>43749</c:v>
                </c:pt>
                <c:pt idx="534">
                  <c:v>44795</c:v>
                </c:pt>
                <c:pt idx="535">
                  <c:v>45023.5</c:v>
                </c:pt>
                <c:pt idx="536">
                  <c:v>45327</c:v>
                </c:pt>
                <c:pt idx="537">
                  <c:v>45320</c:v>
                </c:pt>
                <c:pt idx="538">
                  <c:v>45273</c:v>
                </c:pt>
                <c:pt idx="539">
                  <c:v>45197.5</c:v>
                </c:pt>
                <c:pt idx="540">
                  <c:v>45158</c:v>
                </c:pt>
                <c:pt idx="541">
                  <c:v>44938</c:v>
                </c:pt>
                <c:pt idx="542">
                  <c:v>44815.5</c:v>
                </c:pt>
                <c:pt idx="543">
                  <c:v>44518.5</c:v>
                </c:pt>
                <c:pt idx="544">
                  <c:v>44376</c:v>
                </c:pt>
                <c:pt idx="545">
                  <c:v>44475.5</c:v>
                </c:pt>
                <c:pt idx="546">
                  <c:v>44461</c:v>
                </c:pt>
                <c:pt idx="547">
                  <c:v>44764</c:v>
                </c:pt>
                <c:pt idx="548">
                  <c:v>44789.5</c:v>
                </c:pt>
                <c:pt idx="549">
                  <c:v>44997.5</c:v>
                </c:pt>
                <c:pt idx="550">
                  <c:v>44783</c:v>
                </c:pt>
                <c:pt idx="551">
                  <c:v>44822</c:v>
                </c:pt>
                <c:pt idx="552">
                  <c:v>44586</c:v>
                </c:pt>
                <c:pt idx="553">
                  <c:v>44046.5</c:v>
                </c:pt>
                <c:pt idx="554">
                  <c:v>44295</c:v>
                </c:pt>
                <c:pt idx="555">
                  <c:v>43826</c:v>
                </c:pt>
                <c:pt idx="556">
                  <c:v>44201</c:v>
                </c:pt>
                <c:pt idx="557">
                  <c:v>44424</c:v>
                </c:pt>
                <c:pt idx="558">
                  <c:v>44985.5</c:v>
                </c:pt>
                <c:pt idx="559">
                  <c:v>45138.5</c:v>
                </c:pt>
                <c:pt idx="560">
                  <c:v>44860</c:v>
                </c:pt>
                <c:pt idx="561">
                  <c:v>44877.5</c:v>
                </c:pt>
                <c:pt idx="562">
                  <c:v>44640.5</c:v>
                </c:pt>
                <c:pt idx="563">
                  <c:v>44450</c:v>
                </c:pt>
                <c:pt idx="564">
                  <c:v>44361.5</c:v>
                </c:pt>
                <c:pt idx="565">
                  <c:v>44119</c:v>
                </c:pt>
                <c:pt idx="566">
                  <c:v>44163</c:v>
                </c:pt>
                <c:pt idx="567">
                  <c:v>43589</c:v>
                </c:pt>
                <c:pt idx="568">
                  <c:v>42042.5</c:v>
                </c:pt>
                <c:pt idx="569">
                  <c:v>41955.5</c:v>
                </c:pt>
                <c:pt idx="570">
                  <c:v>42588.5</c:v>
                </c:pt>
                <c:pt idx="571">
                  <c:v>43476.5</c:v>
                </c:pt>
                <c:pt idx="572">
                  <c:v>43357</c:v>
                </c:pt>
                <c:pt idx="573">
                  <c:v>43200</c:v>
                </c:pt>
                <c:pt idx="574">
                  <c:v>42661.5</c:v>
                </c:pt>
                <c:pt idx="575">
                  <c:v>42720.5</c:v>
                </c:pt>
                <c:pt idx="576">
                  <c:v>42612.5</c:v>
                </c:pt>
                <c:pt idx="577">
                  <c:v>41966</c:v>
                </c:pt>
                <c:pt idx="578">
                  <c:v>42178.5</c:v>
                </c:pt>
                <c:pt idx="579">
                  <c:v>41810.5</c:v>
                </c:pt>
                <c:pt idx="580">
                  <c:v>41245</c:v>
                </c:pt>
                <c:pt idx="581">
                  <c:v>41735.5</c:v>
                </c:pt>
                <c:pt idx="582">
                  <c:v>43404</c:v>
                </c:pt>
                <c:pt idx="583">
                  <c:v>43841.5</c:v>
                </c:pt>
                <c:pt idx="584">
                  <c:v>43856</c:v>
                </c:pt>
                <c:pt idx="585">
                  <c:v>43909.5</c:v>
                </c:pt>
                <c:pt idx="586">
                  <c:v>43969</c:v>
                </c:pt>
                <c:pt idx="587">
                  <c:v>44133</c:v>
                </c:pt>
                <c:pt idx="588">
                  <c:v>43927</c:v>
                </c:pt>
                <c:pt idx="589">
                  <c:v>43863</c:v>
                </c:pt>
                <c:pt idx="590">
                  <c:v>43932.5</c:v>
                </c:pt>
                <c:pt idx="591">
                  <c:v>43368</c:v>
                </c:pt>
                <c:pt idx="592">
                  <c:v>43231.5</c:v>
                </c:pt>
                <c:pt idx="593">
                  <c:v>43175</c:v>
                </c:pt>
                <c:pt idx="594">
                  <c:v>43777</c:v>
                </c:pt>
                <c:pt idx="595">
                  <c:v>43888</c:v>
                </c:pt>
                <c:pt idx="596">
                  <c:v>43950</c:v>
                </c:pt>
                <c:pt idx="597">
                  <c:v>43727.5</c:v>
                </c:pt>
                <c:pt idx="598">
                  <c:v>43349</c:v>
                </c:pt>
                <c:pt idx="599">
                  <c:v>43297</c:v>
                </c:pt>
                <c:pt idx="600">
                  <c:v>42252</c:v>
                </c:pt>
                <c:pt idx="601">
                  <c:v>41561.5</c:v>
                </c:pt>
                <c:pt idx="602">
                  <c:v>41632.5</c:v>
                </c:pt>
                <c:pt idx="603">
                  <c:v>39866.5</c:v>
                </c:pt>
                <c:pt idx="604">
                  <c:v>39423.5</c:v>
                </c:pt>
                <c:pt idx="605">
                  <c:v>40486</c:v>
                </c:pt>
                <c:pt idx="606">
                  <c:v>42264</c:v>
                </c:pt>
                <c:pt idx="607">
                  <c:v>43250.5</c:v>
                </c:pt>
                <c:pt idx="608">
                  <c:v>43464</c:v>
                </c:pt>
                <c:pt idx="609">
                  <c:v>43513</c:v>
                </c:pt>
                <c:pt idx="610">
                  <c:v>43640.5</c:v>
                </c:pt>
                <c:pt idx="611">
                  <c:v>43393.5</c:v>
                </c:pt>
                <c:pt idx="612">
                  <c:v>43309</c:v>
                </c:pt>
                <c:pt idx="613">
                  <c:v>43076</c:v>
                </c:pt>
                <c:pt idx="614">
                  <c:v>43142.5</c:v>
                </c:pt>
                <c:pt idx="615">
                  <c:v>43397.5</c:v>
                </c:pt>
                <c:pt idx="616">
                  <c:v>43180</c:v>
                </c:pt>
                <c:pt idx="617">
                  <c:v>43040.5</c:v>
                </c:pt>
                <c:pt idx="618">
                  <c:v>42995.5</c:v>
                </c:pt>
                <c:pt idx="619">
                  <c:v>43280</c:v>
                </c:pt>
                <c:pt idx="620">
                  <c:v>43070.5</c:v>
                </c:pt>
                <c:pt idx="621">
                  <c:v>42778.5</c:v>
                </c:pt>
                <c:pt idx="622">
                  <c:v>42364.5</c:v>
                </c:pt>
                <c:pt idx="623">
                  <c:v>42136.5</c:v>
                </c:pt>
                <c:pt idx="624">
                  <c:v>41353</c:v>
                </c:pt>
                <c:pt idx="625">
                  <c:v>41520</c:v>
                </c:pt>
                <c:pt idx="626">
                  <c:v>41925.5</c:v>
                </c:pt>
                <c:pt idx="627">
                  <c:v>40886.5</c:v>
                </c:pt>
                <c:pt idx="628">
                  <c:v>40798.5</c:v>
                </c:pt>
                <c:pt idx="629">
                  <c:v>40842.5</c:v>
                </c:pt>
                <c:pt idx="630">
                  <c:v>41450</c:v>
                </c:pt>
                <c:pt idx="631">
                  <c:v>41741.5</c:v>
                </c:pt>
                <c:pt idx="632">
                  <c:v>42598.5</c:v>
                </c:pt>
                <c:pt idx="633">
                  <c:v>42684</c:v>
                </c:pt>
                <c:pt idx="634">
                  <c:v>42551.5</c:v>
                </c:pt>
                <c:pt idx="635">
                  <c:v>42742</c:v>
                </c:pt>
                <c:pt idx="636">
                  <c:v>42525.5</c:v>
                </c:pt>
                <c:pt idx="637">
                  <c:v>42288.5</c:v>
                </c:pt>
                <c:pt idx="638">
                  <c:v>41808.5</c:v>
                </c:pt>
                <c:pt idx="639">
                  <c:v>41344.5</c:v>
                </c:pt>
                <c:pt idx="640">
                  <c:v>41168</c:v>
                </c:pt>
                <c:pt idx="641">
                  <c:v>40907.5</c:v>
                </c:pt>
                <c:pt idx="642">
                  <c:v>41637</c:v>
                </c:pt>
                <c:pt idx="643">
                  <c:v>41580.5</c:v>
                </c:pt>
                <c:pt idx="644">
                  <c:v>41737</c:v>
                </c:pt>
                <c:pt idx="645">
                  <c:v>41768</c:v>
                </c:pt>
                <c:pt idx="646">
                  <c:v>41275</c:v>
                </c:pt>
                <c:pt idx="647">
                  <c:v>41398</c:v>
                </c:pt>
                <c:pt idx="648">
                  <c:v>41124</c:v>
                </c:pt>
                <c:pt idx="649">
                  <c:v>40415.5</c:v>
                </c:pt>
                <c:pt idx="650">
                  <c:v>40428</c:v>
                </c:pt>
                <c:pt idx="651">
                  <c:v>39604.5</c:v>
                </c:pt>
                <c:pt idx="652">
                  <c:v>39351.5</c:v>
                </c:pt>
                <c:pt idx="653">
                  <c:v>39084.5</c:v>
                </c:pt>
                <c:pt idx="654">
                  <c:v>38512</c:v>
                </c:pt>
                <c:pt idx="655">
                  <c:v>38603.5</c:v>
                </c:pt>
                <c:pt idx="656">
                  <c:v>39724.5</c:v>
                </c:pt>
                <c:pt idx="657">
                  <c:v>41112.5</c:v>
                </c:pt>
                <c:pt idx="658">
                  <c:v>41252</c:v>
                </c:pt>
                <c:pt idx="659">
                  <c:v>41353.5</c:v>
                </c:pt>
                <c:pt idx="660">
                  <c:v>41281</c:v>
                </c:pt>
                <c:pt idx="661">
                  <c:v>40817.5</c:v>
                </c:pt>
                <c:pt idx="662">
                  <c:v>40290.5</c:v>
                </c:pt>
                <c:pt idx="663">
                  <c:v>39911</c:v>
                </c:pt>
                <c:pt idx="664">
                  <c:v>40089.5</c:v>
                </c:pt>
                <c:pt idx="665">
                  <c:v>40626</c:v>
                </c:pt>
                <c:pt idx="666">
                  <c:v>41497</c:v>
                </c:pt>
                <c:pt idx="667">
                  <c:v>42066</c:v>
                </c:pt>
                <c:pt idx="668">
                  <c:v>42281.5</c:v>
                </c:pt>
                <c:pt idx="669">
                  <c:v>42408</c:v>
                </c:pt>
                <c:pt idx="670">
                  <c:v>42164</c:v>
                </c:pt>
                <c:pt idx="671">
                  <c:v>41935</c:v>
                </c:pt>
                <c:pt idx="672">
                  <c:v>41786</c:v>
                </c:pt>
                <c:pt idx="673">
                  <c:v>41092.5</c:v>
                </c:pt>
                <c:pt idx="674">
                  <c:v>41128.5</c:v>
                </c:pt>
                <c:pt idx="675">
                  <c:v>40856</c:v>
                </c:pt>
                <c:pt idx="676">
                  <c:v>40848.5</c:v>
                </c:pt>
                <c:pt idx="677">
                  <c:v>40946</c:v>
                </c:pt>
                <c:pt idx="678">
                  <c:v>41560</c:v>
                </c:pt>
                <c:pt idx="679">
                  <c:v>42239</c:v>
                </c:pt>
                <c:pt idx="680">
                  <c:v>42073</c:v>
                </c:pt>
                <c:pt idx="681">
                  <c:v>42454.5</c:v>
                </c:pt>
                <c:pt idx="682">
                  <c:v>42668.5</c:v>
                </c:pt>
                <c:pt idx="683">
                  <c:v>42637.5</c:v>
                </c:pt>
                <c:pt idx="684">
                  <c:v>42707</c:v>
                </c:pt>
                <c:pt idx="685">
                  <c:v>42661.5</c:v>
                </c:pt>
                <c:pt idx="686">
                  <c:v>42554</c:v>
                </c:pt>
                <c:pt idx="687">
                  <c:v>41924</c:v>
                </c:pt>
                <c:pt idx="688">
                  <c:v>41853</c:v>
                </c:pt>
                <c:pt idx="689">
                  <c:v>41897.5</c:v>
                </c:pt>
                <c:pt idx="690">
                  <c:v>42079.5</c:v>
                </c:pt>
                <c:pt idx="691">
                  <c:v>42495</c:v>
                </c:pt>
                <c:pt idx="692">
                  <c:v>42507</c:v>
                </c:pt>
                <c:pt idx="693">
                  <c:v>42364</c:v>
                </c:pt>
                <c:pt idx="694">
                  <c:v>41677</c:v>
                </c:pt>
                <c:pt idx="695">
                  <c:v>41745.5</c:v>
                </c:pt>
                <c:pt idx="696">
                  <c:v>42141</c:v>
                </c:pt>
                <c:pt idx="697">
                  <c:v>41557.5</c:v>
                </c:pt>
                <c:pt idx="698">
                  <c:v>42030.5</c:v>
                </c:pt>
                <c:pt idx="699">
                  <c:v>41532.5</c:v>
                </c:pt>
                <c:pt idx="700">
                  <c:v>41343.5</c:v>
                </c:pt>
                <c:pt idx="701">
                  <c:v>42226.5</c:v>
                </c:pt>
                <c:pt idx="702">
                  <c:v>42822.5</c:v>
                </c:pt>
                <c:pt idx="703">
                  <c:v>43236</c:v>
                </c:pt>
                <c:pt idx="704">
                  <c:v>43558.5</c:v>
                </c:pt>
                <c:pt idx="705">
                  <c:v>43686.5</c:v>
                </c:pt>
                <c:pt idx="706">
                  <c:v>43570.5</c:v>
                </c:pt>
                <c:pt idx="707">
                  <c:v>43479.5</c:v>
                </c:pt>
                <c:pt idx="708">
                  <c:v>43486</c:v>
                </c:pt>
                <c:pt idx="709">
                  <c:v>43471.5</c:v>
                </c:pt>
                <c:pt idx="710">
                  <c:v>43044</c:v>
                </c:pt>
                <c:pt idx="711">
                  <c:v>42095.5</c:v>
                </c:pt>
                <c:pt idx="712">
                  <c:v>41808</c:v>
                </c:pt>
                <c:pt idx="713">
                  <c:v>41636.5</c:v>
                </c:pt>
                <c:pt idx="714">
                  <c:v>41533</c:v>
                </c:pt>
                <c:pt idx="715">
                  <c:v>41891.5</c:v>
                </c:pt>
                <c:pt idx="716">
                  <c:v>41868.5</c:v>
                </c:pt>
                <c:pt idx="717">
                  <c:v>41962.5</c:v>
                </c:pt>
                <c:pt idx="718">
                  <c:v>41233.5</c:v>
                </c:pt>
                <c:pt idx="719">
                  <c:v>41525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8"/>
          <c:order val="2"/>
          <c:tx>
            <c:v>Pompage</c:v>
          </c:tx>
          <c:spPr>
            <a:ln w="25400">
              <a:noFill/>
            </a:ln>
          </c:spPr>
          <c:val>
            <c:numRef>
              <c:f>Entrées!$M$37:$M$780</c:f>
              <c:numCache>
                <c:formatCode>0.0</c:formatCode>
                <c:ptCount val="744"/>
                <c:pt idx="0">
                  <c:v>-376</c:v>
                </c:pt>
                <c:pt idx="1">
                  <c:v>-1070.5</c:v>
                </c:pt>
                <c:pt idx="2">
                  <c:v>-1544</c:v>
                </c:pt>
                <c:pt idx="3">
                  <c:v>-1710.5</c:v>
                </c:pt>
                <c:pt idx="4">
                  <c:v>-2993</c:v>
                </c:pt>
                <c:pt idx="5">
                  <c:v>-2984</c:v>
                </c:pt>
                <c:pt idx="6">
                  <c:v>-2979</c:v>
                </c:pt>
                <c:pt idx="7">
                  <c:v>-2786.5</c:v>
                </c:pt>
                <c:pt idx="8">
                  <c:v>-2608</c:v>
                </c:pt>
                <c:pt idx="9">
                  <c:v>-1875</c:v>
                </c:pt>
                <c:pt idx="10">
                  <c:v>-592.5</c:v>
                </c:pt>
                <c:pt idx="11">
                  <c:v>-507.5</c:v>
                </c:pt>
                <c:pt idx="12">
                  <c:v>-1505</c:v>
                </c:pt>
                <c:pt idx="13">
                  <c:v>-1886</c:v>
                </c:pt>
                <c:pt idx="14">
                  <c:v>-2658.5</c:v>
                </c:pt>
                <c:pt idx="15">
                  <c:v>-2788</c:v>
                </c:pt>
                <c:pt idx="16">
                  <c:v>-2779</c:v>
                </c:pt>
                <c:pt idx="17">
                  <c:v>-2687</c:v>
                </c:pt>
                <c:pt idx="18">
                  <c:v>-2217.5</c:v>
                </c:pt>
                <c:pt idx="19">
                  <c:v>-1275</c:v>
                </c:pt>
                <c:pt idx="20">
                  <c:v>-930.5</c:v>
                </c:pt>
                <c:pt idx="21">
                  <c:v>-19</c:v>
                </c:pt>
                <c:pt idx="22">
                  <c:v>-295.5</c:v>
                </c:pt>
                <c:pt idx="23">
                  <c:v>-341.5</c:v>
                </c:pt>
                <c:pt idx="24">
                  <c:v>-360</c:v>
                </c:pt>
                <c:pt idx="25">
                  <c:v>-765</c:v>
                </c:pt>
                <c:pt idx="26">
                  <c:v>-1366.5</c:v>
                </c:pt>
                <c:pt idx="27">
                  <c:v>-1788</c:v>
                </c:pt>
                <c:pt idx="28">
                  <c:v>-2355.5</c:v>
                </c:pt>
                <c:pt idx="29">
                  <c:v>-2329.5</c:v>
                </c:pt>
                <c:pt idx="30">
                  <c:v>-1361</c:v>
                </c:pt>
                <c:pt idx="31">
                  <c:v>-19</c:v>
                </c:pt>
                <c:pt idx="32">
                  <c:v>-18</c:v>
                </c:pt>
                <c:pt idx="33">
                  <c:v>-19</c:v>
                </c:pt>
                <c:pt idx="34">
                  <c:v>-7</c:v>
                </c:pt>
                <c:pt idx="35">
                  <c:v>-18</c:v>
                </c:pt>
                <c:pt idx="36">
                  <c:v>-22</c:v>
                </c:pt>
                <c:pt idx="37">
                  <c:v>-59</c:v>
                </c:pt>
                <c:pt idx="38">
                  <c:v>-62</c:v>
                </c:pt>
                <c:pt idx="39">
                  <c:v>-358.5</c:v>
                </c:pt>
                <c:pt idx="40">
                  <c:v>-699</c:v>
                </c:pt>
                <c:pt idx="41">
                  <c:v>-756.5</c:v>
                </c:pt>
                <c:pt idx="42">
                  <c:v>-618</c:v>
                </c:pt>
                <c:pt idx="43">
                  <c:v>-103.5</c:v>
                </c:pt>
                <c:pt idx="44">
                  <c:v>-20.5</c:v>
                </c:pt>
                <c:pt idx="45">
                  <c:v>-269</c:v>
                </c:pt>
                <c:pt idx="46">
                  <c:v>-375.5</c:v>
                </c:pt>
                <c:pt idx="47">
                  <c:v>-202</c:v>
                </c:pt>
                <c:pt idx="48">
                  <c:v>-212.5</c:v>
                </c:pt>
                <c:pt idx="49">
                  <c:v>-835</c:v>
                </c:pt>
                <c:pt idx="50">
                  <c:v>-1019</c:v>
                </c:pt>
                <c:pt idx="51">
                  <c:v>-1713</c:v>
                </c:pt>
                <c:pt idx="52">
                  <c:v>-2490.5</c:v>
                </c:pt>
                <c:pt idx="53">
                  <c:v>-2375.5</c:v>
                </c:pt>
                <c:pt idx="54">
                  <c:v>-993.5</c:v>
                </c:pt>
                <c:pt idx="55">
                  <c:v>-279.5</c:v>
                </c:pt>
                <c:pt idx="56">
                  <c:v>-18</c:v>
                </c:pt>
                <c:pt idx="57">
                  <c:v>-18</c:v>
                </c:pt>
                <c:pt idx="58">
                  <c:v>-18.5</c:v>
                </c:pt>
                <c:pt idx="59">
                  <c:v>-18.5</c:v>
                </c:pt>
                <c:pt idx="60">
                  <c:v>-18.5</c:v>
                </c:pt>
                <c:pt idx="61">
                  <c:v>-32</c:v>
                </c:pt>
                <c:pt idx="62">
                  <c:v>-62</c:v>
                </c:pt>
                <c:pt idx="63">
                  <c:v>-389.5</c:v>
                </c:pt>
                <c:pt idx="64">
                  <c:v>-827.5</c:v>
                </c:pt>
                <c:pt idx="65">
                  <c:v>-1432.5</c:v>
                </c:pt>
                <c:pt idx="66">
                  <c:v>-1104.5</c:v>
                </c:pt>
                <c:pt idx="67">
                  <c:v>-20</c:v>
                </c:pt>
                <c:pt idx="68">
                  <c:v>-19.5</c:v>
                </c:pt>
                <c:pt idx="69">
                  <c:v>-19</c:v>
                </c:pt>
                <c:pt idx="70">
                  <c:v>-19.5</c:v>
                </c:pt>
                <c:pt idx="71">
                  <c:v>-18</c:v>
                </c:pt>
                <c:pt idx="72">
                  <c:v>-23.5</c:v>
                </c:pt>
                <c:pt idx="73">
                  <c:v>-1220.5</c:v>
                </c:pt>
                <c:pt idx="74">
                  <c:v>-1563</c:v>
                </c:pt>
                <c:pt idx="75">
                  <c:v>-2313</c:v>
                </c:pt>
                <c:pt idx="76">
                  <c:v>-2987.5</c:v>
                </c:pt>
                <c:pt idx="77">
                  <c:v>-2882</c:v>
                </c:pt>
                <c:pt idx="78">
                  <c:v>-1595</c:v>
                </c:pt>
                <c:pt idx="79">
                  <c:v>-19</c:v>
                </c:pt>
                <c:pt idx="80">
                  <c:v>-18</c:v>
                </c:pt>
                <c:pt idx="81">
                  <c:v>-19</c:v>
                </c:pt>
                <c:pt idx="82">
                  <c:v>-19</c:v>
                </c:pt>
                <c:pt idx="83">
                  <c:v>-18.5</c:v>
                </c:pt>
                <c:pt idx="84">
                  <c:v>-18</c:v>
                </c:pt>
                <c:pt idx="85">
                  <c:v>-19</c:v>
                </c:pt>
                <c:pt idx="86">
                  <c:v>-27</c:v>
                </c:pt>
                <c:pt idx="87">
                  <c:v>-46</c:v>
                </c:pt>
                <c:pt idx="88">
                  <c:v>-143</c:v>
                </c:pt>
                <c:pt idx="89">
                  <c:v>-699.5</c:v>
                </c:pt>
                <c:pt idx="90">
                  <c:v>-698.5</c:v>
                </c:pt>
                <c:pt idx="91">
                  <c:v>-19</c:v>
                </c:pt>
                <c:pt idx="92">
                  <c:v>-18.5</c:v>
                </c:pt>
                <c:pt idx="93">
                  <c:v>-18.5</c:v>
                </c:pt>
                <c:pt idx="94">
                  <c:v>-19</c:v>
                </c:pt>
                <c:pt idx="95">
                  <c:v>-19</c:v>
                </c:pt>
                <c:pt idx="96">
                  <c:v>-28</c:v>
                </c:pt>
                <c:pt idx="97">
                  <c:v>-386</c:v>
                </c:pt>
                <c:pt idx="98">
                  <c:v>-670</c:v>
                </c:pt>
                <c:pt idx="99">
                  <c:v>-1590.5</c:v>
                </c:pt>
                <c:pt idx="100">
                  <c:v>-2703</c:v>
                </c:pt>
                <c:pt idx="101">
                  <c:v>-2667</c:v>
                </c:pt>
                <c:pt idx="102">
                  <c:v>-816.5</c:v>
                </c:pt>
                <c:pt idx="103">
                  <c:v>-18.5</c:v>
                </c:pt>
                <c:pt idx="104">
                  <c:v>-19</c:v>
                </c:pt>
                <c:pt idx="105">
                  <c:v>-18.5</c:v>
                </c:pt>
                <c:pt idx="106">
                  <c:v>-18</c:v>
                </c:pt>
                <c:pt idx="107">
                  <c:v>-19</c:v>
                </c:pt>
                <c:pt idx="108">
                  <c:v>-18.5</c:v>
                </c:pt>
                <c:pt idx="109">
                  <c:v>-18</c:v>
                </c:pt>
                <c:pt idx="110">
                  <c:v>-18</c:v>
                </c:pt>
                <c:pt idx="111">
                  <c:v>-19</c:v>
                </c:pt>
                <c:pt idx="112">
                  <c:v>-125.5</c:v>
                </c:pt>
                <c:pt idx="113">
                  <c:v>-419.5</c:v>
                </c:pt>
                <c:pt idx="114">
                  <c:v>-420.5</c:v>
                </c:pt>
                <c:pt idx="115">
                  <c:v>-95.5</c:v>
                </c:pt>
                <c:pt idx="116">
                  <c:v>-18.5</c:v>
                </c:pt>
                <c:pt idx="117">
                  <c:v>-19</c:v>
                </c:pt>
                <c:pt idx="118">
                  <c:v>-19</c:v>
                </c:pt>
                <c:pt idx="119">
                  <c:v>-19</c:v>
                </c:pt>
                <c:pt idx="120">
                  <c:v>-23.5</c:v>
                </c:pt>
                <c:pt idx="121">
                  <c:v>-169</c:v>
                </c:pt>
                <c:pt idx="122">
                  <c:v>-689</c:v>
                </c:pt>
                <c:pt idx="123">
                  <c:v>-2217.5</c:v>
                </c:pt>
                <c:pt idx="124">
                  <c:v>-2683.5</c:v>
                </c:pt>
                <c:pt idx="125">
                  <c:v>-2949</c:v>
                </c:pt>
                <c:pt idx="126">
                  <c:v>-2781</c:v>
                </c:pt>
                <c:pt idx="127">
                  <c:v>-1641</c:v>
                </c:pt>
                <c:pt idx="128">
                  <c:v>-725</c:v>
                </c:pt>
                <c:pt idx="129">
                  <c:v>-20</c:v>
                </c:pt>
                <c:pt idx="130">
                  <c:v>-19</c:v>
                </c:pt>
                <c:pt idx="131">
                  <c:v>-18</c:v>
                </c:pt>
                <c:pt idx="132">
                  <c:v>-18</c:v>
                </c:pt>
                <c:pt idx="133">
                  <c:v>-18.5</c:v>
                </c:pt>
                <c:pt idx="134">
                  <c:v>-18</c:v>
                </c:pt>
                <c:pt idx="135">
                  <c:v>-31</c:v>
                </c:pt>
                <c:pt idx="136">
                  <c:v>-377</c:v>
                </c:pt>
                <c:pt idx="137">
                  <c:v>-1251</c:v>
                </c:pt>
                <c:pt idx="138">
                  <c:v>-533</c:v>
                </c:pt>
                <c:pt idx="139">
                  <c:v>-74</c:v>
                </c:pt>
                <c:pt idx="140">
                  <c:v>-21</c:v>
                </c:pt>
                <c:pt idx="141">
                  <c:v>-19</c:v>
                </c:pt>
                <c:pt idx="142">
                  <c:v>-20</c:v>
                </c:pt>
                <c:pt idx="143">
                  <c:v>-20</c:v>
                </c:pt>
                <c:pt idx="144">
                  <c:v>-24</c:v>
                </c:pt>
                <c:pt idx="145">
                  <c:v>-29</c:v>
                </c:pt>
                <c:pt idx="146">
                  <c:v>-30</c:v>
                </c:pt>
                <c:pt idx="147">
                  <c:v>-211.5</c:v>
                </c:pt>
                <c:pt idx="148">
                  <c:v>-1117</c:v>
                </c:pt>
                <c:pt idx="149">
                  <c:v>-1731.5</c:v>
                </c:pt>
                <c:pt idx="150">
                  <c:v>-1748.5</c:v>
                </c:pt>
                <c:pt idx="151">
                  <c:v>-2046.5</c:v>
                </c:pt>
                <c:pt idx="152">
                  <c:v>-2321.5</c:v>
                </c:pt>
                <c:pt idx="153">
                  <c:v>-1772</c:v>
                </c:pt>
                <c:pt idx="154">
                  <c:v>-881.5</c:v>
                </c:pt>
                <c:pt idx="155">
                  <c:v>-243</c:v>
                </c:pt>
                <c:pt idx="156">
                  <c:v>-30</c:v>
                </c:pt>
                <c:pt idx="157">
                  <c:v>-527</c:v>
                </c:pt>
                <c:pt idx="158">
                  <c:v>-1973.5</c:v>
                </c:pt>
                <c:pt idx="159">
                  <c:v>-2876</c:v>
                </c:pt>
                <c:pt idx="160">
                  <c:v>-2779.5</c:v>
                </c:pt>
                <c:pt idx="161">
                  <c:v>-2858.5</c:v>
                </c:pt>
                <c:pt idx="162">
                  <c:v>-2736.5</c:v>
                </c:pt>
                <c:pt idx="163">
                  <c:v>-1308.5</c:v>
                </c:pt>
                <c:pt idx="164">
                  <c:v>-517.5</c:v>
                </c:pt>
                <c:pt idx="165">
                  <c:v>-20</c:v>
                </c:pt>
                <c:pt idx="166">
                  <c:v>-20</c:v>
                </c:pt>
                <c:pt idx="167">
                  <c:v>-20</c:v>
                </c:pt>
                <c:pt idx="168">
                  <c:v>-291</c:v>
                </c:pt>
                <c:pt idx="169">
                  <c:v>-1716.5</c:v>
                </c:pt>
                <c:pt idx="170">
                  <c:v>-1995.5</c:v>
                </c:pt>
                <c:pt idx="171">
                  <c:v>-2392.5</c:v>
                </c:pt>
                <c:pt idx="172">
                  <c:v>-2946</c:v>
                </c:pt>
                <c:pt idx="173">
                  <c:v>-2555</c:v>
                </c:pt>
                <c:pt idx="174">
                  <c:v>-1617</c:v>
                </c:pt>
                <c:pt idx="175">
                  <c:v>-171</c:v>
                </c:pt>
                <c:pt idx="176">
                  <c:v>-41.5</c:v>
                </c:pt>
                <c:pt idx="177">
                  <c:v>-40.5</c:v>
                </c:pt>
                <c:pt idx="178">
                  <c:v>-18</c:v>
                </c:pt>
                <c:pt idx="179">
                  <c:v>-18</c:v>
                </c:pt>
                <c:pt idx="180">
                  <c:v>-19</c:v>
                </c:pt>
                <c:pt idx="181">
                  <c:v>-19</c:v>
                </c:pt>
                <c:pt idx="182">
                  <c:v>-18.5</c:v>
                </c:pt>
                <c:pt idx="183">
                  <c:v>-19</c:v>
                </c:pt>
                <c:pt idx="184">
                  <c:v>-18.5</c:v>
                </c:pt>
                <c:pt idx="185">
                  <c:v>-20</c:v>
                </c:pt>
                <c:pt idx="186">
                  <c:v>-20</c:v>
                </c:pt>
                <c:pt idx="187">
                  <c:v>-19</c:v>
                </c:pt>
                <c:pt idx="188">
                  <c:v>-31.5</c:v>
                </c:pt>
                <c:pt idx="189">
                  <c:v>-42.5</c:v>
                </c:pt>
                <c:pt idx="190">
                  <c:v>-122.5</c:v>
                </c:pt>
                <c:pt idx="191">
                  <c:v>-228.5</c:v>
                </c:pt>
                <c:pt idx="192">
                  <c:v>-34.5</c:v>
                </c:pt>
                <c:pt idx="193">
                  <c:v>-391.5</c:v>
                </c:pt>
                <c:pt idx="194">
                  <c:v>-694.5</c:v>
                </c:pt>
                <c:pt idx="195">
                  <c:v>-1673.5</c:v>
                </c:pt>
                <c:pt idx="196">
                  <c:v>-2362.5</c:v>
                </c:pt>
                <c:pt idx="197">
                  <c:v>-2305</c:v>
                </c:pt>
                <c:pt idx="198">
                  <c:v>-676</c:v>
                </c:pt>
                <c:pt idx="199">
                  <c:v>-19.5</c:v>
                </c:pt>
                <c:pt idx="200">
                  <c:v>-18</c:v>
                </c:pt>
                <c:pt idx="201">
                  <c:v>-18</c:v>
                </c:pt>
                <c:pt idx="202">
                  <c:v>-10.5</c:v>
                </c:pt>
                <c:pt idx="203">
                  <c:v>-2</c:v>
                </c:pt>
                <c:pt idx="204">
                  <c:v>-2</c:v>
                </c:pt>
                <c:pt idx="205">
                  <c:v>-8.5</c:v>
                </c:pt>
                <c:pt idx="206">
                  <c:v>-19</c:v>
                </c:pt>
                <c:pt idx="207">
                  <c:v>-18</c:v>
                </c:pt>
                <c:pt idx="208">
                  <c:v>-315.5</c:v>
                </c:pt>
                <c:pt idx="209">
                  <c:v>-540.5</c:v>
                </c:pt>
                <c:pt idx="210">
                  <c:v>-450</c:v>
                </c:pt>
                <c:pt idx="211">
                  <c:v>-2.5</c:v>
                </c:pt>
                <c:pt idx="212">
                  <c:v>-2.5</c:v>
                </c:pt>
                <c:pt idx="213">
                  <c:v>-16.5</c:v>
                </c:pt>
                <c:pt idx="214">
                  <c:v>-18</c:v>
                </c:pt>
                <c:pt idx="215">
                  <c:v>-18.5</c:v>
                </c:pt>
                <c:pt idx="216">
                  <c:v>-207.5</c:v>
                </c:pt>
                <c:pt idx="217">
                  <c:v>-1242.5</c:v>
                </c:pt>
                <c:pt idx="218">
                  <c:v>-1672</c:v>
                </c:pt>
                <c:pt idx="219">
                  <c:v>-1915.5</c:v>
                </c:pt>
                <c:pt idx="220">
                  <c:v>-2243.5</c:v>
                </c:pt>
                <c:pt idx="221">
                  <c:v>-1894.5</c:v>
                </c:pt>
                <c:pt idx="222">
                  <c:v>-489.5</c:v>
                </c:pt>
                <c:pt idx="223">
                  <c:v>-18</c:v>
                </c:pt>
                <c:pt idx="224">
                  <c:v>-18.5</c:v>
                </c:pt>
                <c:pt idx="225">
                  <c:v>-18</c:v>
                </c:pt>
                <c:pt idx="226">
                  <c:v>-10</c:v>
                </c:pt>
                <c:pt idx="227">
                  <c:v>-3.5</c:v>
                </c:pt>
                <c:pt idx="228">
                  <c:v>-14</c:v>
                </c:pt>
                <c:pt idx="229">
                  <c:v>-170.5</c:v>
                </c:pt>
                <c:pt idx="230">
                  <c:v>-192</c:v>
                </c:pt>
                <c:pt idx="231">
                  <c:v>-327.5</c:v>
                </c:pt>
                <c:pt idx="232">
                  <c:v>-542</c:v>
                </c:pt>
                <c:pt idx="233">
                  <c:v>-540.5</c:v>
                </c:pt>
                <c:pt idx="234">
                  <c:v>-104.5</c:v>
                </c:pt>
                <c:pt idx="235">
                  <c:v>-2</c:v>
                </c:pt>
                <c:pt idx="236">
                  <c:v>-2</c:v>
                </c:pt>
                <c:pt idx="237">
                  <c:v>-16.5</c:v>
                </c:pt>
                <c:pt idx="238">
                  <c:v>-18</c:v>
                </c:pt>
                <c:pt idx="239">
                  <c:v>-18</c:v>
                </c:pt>
                <c:pt idx="240">
                  <c:v>-19.5</c:v>
                </c:pt>
                <c:pt idx="241">
                  <c:v>-1863</c:v>
                </c:pt>
                <c:pt idx="242">
                  <c:v>-2321.5</c:v>
                </c:pt>
                <c:pt idx="243">
                  <c:v>-2314.5</c:v>
                </c:pt>
                <c:pt idx="244">
                  <c:v>-2310.5</c:v>
                </c:pt>
                <c:pt idx="245">
                  <c:v>-2302</c:v>
                </c:pt>
                <c:pt idx="246">
                  <c:v>-1907.5</c:v>
                </c:pt>
                <c:pt idx="247">
                  <c:v>-19.5</c:v>
                </c:pt>
                <c:pt idx="248">
                  <c:v>-10</c:v>
                </c:pt>
                <c:pt idx="249">
                  <c:v>-2</c:v>
                </c:pt>
                <c:pt idx="250">
                  <c:v>-2</c:v>
                </c:pt>
                <c:pt idx="251">
                  <c:v>-2</c:v>
                </c:pt>
                <c:pt idx="252">
                  <c:v>-2</c:v>
                </c:pt>
                <c:pt idx="253">
                  <c:v>-9</c:v>
                </c:pt>
                <c:pt idx="254">
                  <c:v>-19</c:v>
                </c:pt>
                <c:pt idx="255">
                  <c:v>-19</c:v>
                </c:pt>
                <c:pt idx="256">
                  <c:v>-19</c:v>
                </c:pt>
                <c:pt idx="257">
                  <c:v>-378.5</c:v>
                </c:pt>
                <c:pt idx="258">
                  <c:v>-181.5</c:v>
                </c:pt>
                <c:pt idx="259">
                  <c:v>-3</c:v>
                </c:pt>
                <c:pt idx="260">
                  <c:v>-2</c:v>
                </c:pt>
                <c:pt idx="261">
                  <c:v>-17</c:v>
                </c:pt>
                <c:pt idx="262">
                  <c:v>-20</c:v>
                </c:pt>
                <c:pt idx="263">
                  <c:v>-18</c:v>
                </c:pt>
                <c:pt idx="264">
                  <c:v>-212</c:v>
                </c:pt>
                <c:pt idx="265">
                  <c:v>-1860.5</c:v>
                </c:pt>
                <c:pt idx="266">
                  <c:v>-2169.5</c:v>
                </c:pt>
                <c:pt idx="267">
                  <c:v>-2433</c:v>
                </c:pt>
                <c:pt idx="268">
                  <c:v>-2428</c:v>
                </c:pt>
                <c:pt idx="269">
                  <c:v>-2263.5</c:v>
                </c:pt>
                <c:pt idx="270">
                  <c:v>-951</c:v>
                </c:pt>
                <c:pt idx="271">
                  <c:v>-19.5</c:v>
                </c:pt>
                <c:pt idx="272">
                  <c:v>-11</c:v>
                </c:pt>
                <c:pt idx="273">
                  <c:v>-3</c:v>
                </c:pt>
                <c:pt idx="274">
                  <c:v>-2</c:v>
                </c:pt>
                <c:pt idx="275">
                  <c:v>-2</c:v>
                </c:pt>
                <c:pt idx="276">
                  <c:v>-5.5</c:v>
                </c:pt>
                <c:pt idx="277">
                  <c:v>-10</c:v>
                </c:pt>
                <c:pt idx="278">
                  <c:v>-20.5</c:v>
                </c:pt>
                <c:pt idx="279">
                  <c:v>-415</c:v>
                </c:pt>
                <c:pt idx="280">
                  <c:v>-1370.5</c:v>
                </c:pt>
                <c:pt idx="281">
                  <c:v>-1747.5</c:v>
                </c:pt>
                <c:pt idx="282">
                  <c:v>-921.5</c:v>
                </c:pt>
                <c:pt idx="283">
                  <c:v>-2.5</c:v>
                </c:pt>
                <c:pt idx="284">
                  <c:v>-2</c:v>
                </c:pt>
                <c:pt idx="285">
                  <c:v>-2</c:v>
                </c:pt>
                <c:pt idx="286">
                  <c:v>-4</c:v>
                </c:pt>
                <c:pt idx="287">
                  <c:v>-8.5</c:v>
                </c:pt>
                <c:pt idx="288">
                  <c:v>-207.5</c:v>
                </c:pt>
                <c:pt idx="289">
                  <c:v>-1563</c:v>
                </c:pt>
                <c:pt idx="290">
                  <c:v>-1430.5</c:v>
                </c:pt>
                <c:pt idx="291">
                  <c:v>-2189</c:v>
                </c:pt>
                <c:pt idx="292">
                  <c:v>-2349</c:v>
                </c:pt>
                <c:pt idx="293">
                  <c:v>-2327.5</c:v>
                </c:pt>
                <c:pt idx="294">
                  <c:v>-2301</c:v>
                </c:pt>
                <c:pt idx="295">
                  <c:v>-1675</c:v>
                </c:pt>
                <c:pt idx="296">
                  <c:v>-787</c:v>
                </c:pt>
                <c:pt idx="297">
                  <c:v>-181.5</c:v>
                </c:pt>
                <c:pt idx="298">
                  <c:v>-97.5</c:v>
                </c:pt>
                <c:pt idx="299">
                  <c:v>-391</c:v>
                </c:pt>
                <c:pt idx="300">
                  <c:v>-265.5</c:v>
                </c:pt>
                <c:pt idx="301">
                  <c:v>-192.5</c:v>
                </c:pt>
                <c:pt idx="302">
                  <c:v>-851.5</c:v>
                </c:pt>
                <c:pt idx="303">
                  <c:v>-1862</c:v>
                </c:pt>
                <c:pt idx="304">
                  <c:v>-2270</c:v>
                </c:pt>
                <c:pt idx="305">
                  <c:v>-1604</c:v>
                </c:pt>
                <c:pt idx="306">
                  <c:v>-908</c:v>
                </c:pt>
                <c:pt idx="307">
                  <c:v>-295.5</c:v>
                </c:pt>
                <c:pt idx="308">
                  <c:v>-179</c:v>
                </c:pt>
                <c:pt idx="309">
                  <c:v>-163.5</c:v>
                </c:pt>
                <c:pt idx="310">
                  <c:v>-18</c:v>
                </c:pt>
                <c:pt idx="311">
                  <c:v>-62</c:v>
                </c:pt>
                <c:pt idx="312">
                  <c:v>-48</c:v>
                </c:pt>
                <c:pt idx="313">
                  <c:v>-213.5</c:v>
                </c:pt>
                <c:pt idx="314">
                  <c:v>-687.5</c:v>
                </c:pt>
                <c:pt idx="315">
                  <c:v>-1651</c:v>
                </c:pt>
                <c:pt idx="316">
                  <c:v>-2172.5</c:v>
                </c:pt>
                <c:pt idx="317">
                  <c:v>-2095</c:v>
                </c:pt>
                <c:pt idx="318">
                  <c:v>-2076</c:v>
                </c:pt>
                <c:pt idx="319">
                  <c:v>-2145.5</c:v>
                </c:pt>
                <c:pt idx="320">
                  <c:v>-1134.5</c:v>
                </c:pt>
                <c:pt idx="321">
                  <c:v>-347</c:v>
                </c:pt>
                <c:pt idx="322">
                  <c:v>-428</c:v>
                </c:pt>
                <c:pt idx="323">
                  <c:v>-879.5</c:v>
                </c:pt>
                <c:pt idx="324">
                  <c:v>-868</c:v>
                </c:pt>
                <c:pt idx="325">
                  <c:v>-1146.5</c:v>
                </c:pt>
                <c:pt idx="326">
                  <c:v>-2401.5</c:v>
                </c:pt>
                <c:pt idx="327">
                  <c:v>-2398</c:v>
                </c:pt>
                <c:pt idx="328">
                  <c:v>-2409.5</c:v>
                </c:pt>
                <c:pt idx="329">
                  <c:v>-1631</c:v>
                </c:pt>
                <c:pt idx="330">
                  <c:v>-1476.5</c:v>
                </c:pt>
                <c:pt idx="331">
                  <c:v>-360</c:v>
                </c:pt>
                <c:pt idx="332">
                  <c:v>-340.5</c:v>
                </c:pt>
                <c:pt idx="333">
                  <c:v>-119</c:v>
                </c:pt>
                <c:pt idx="334">
                  <c:v>-18</c:v>
                </c:pt>
                <c:pt idx="335">
                  <c:v>-34.5</c:v>
                </c:pt>
                <c:pt idx="336">
                  <c:v>-72.5</c:v>
                </c:pt>
                <c:pt idx="337">
                  <c:v>-1962</c:v>
                </c:pt>
                <c:pt idx="338">
                  <c:v>-2261</c:v>
                </c:pt>
                <c:pt idx="339">
                  <c:v>-2421.5</c:v>
                </c:pt>
                <c:pt idx="340">
                  <c:v>-2416</c:v>
                </c:pt>
                <c:pt idx="341">
                  <c:v>-2271</c:v>
                </c:pt>
                <c:pt idx="342">
                  <c:v>-1642</c:v>
                </c:pt>
                <c:pt idx="343">
                  <c:v>-329</c:v>
                </c:pt>
                <c:pt idx="344">
                  <c:v>-3</c:v>
                </c:pt>
                <c:pt idx="345">
                  <c:v>-3.5</c:v>
                </c:pt>
                <c:pt idx="346">
                  <c:v>-3.5</c:v>
                </c:pt>
                <c:pt idx="347">
                  <c:v>-9</c:v>
                </c:pt>
                <c:pt idx="348">
                  <c:v>-31</c:v>
                </c:pt>
                <c:pt idx="349">
                  <c:v>-14.5</c:v>
                </c:pt>
                <c:pt idx="350">
                  <c:v>-2.5</c:v>
                </c:pt>
                <c:pt idx="351">
                  <c:v>-23.5</c:v>
                </c:pt>
                <c:pt idx="352">
                  <c:v>-33.5</c:v>
                </c:pt>
                <c:pt idx="353">
                  <c:v>-32</c:v>
                </c:pt>
                <c:pt idx="354">
                  <c:v>-10</c:v>
                </c:pt>
                <c:pt idx="355">
                  <c:v>-2</c:v>
                </c:pt>
                <c:pt idx="356">
                  <c:v>-2</c:v>
                </c:pt>
                <c:pt idx="357">
                  <c:v>-1.5</c:v>
                </c:pt>
                <c:pt idx="358">
                  <c:v>-2</c:v>
                </c:pt>
                <c:pt idx="359">
                  <c:v>-12</c:v>
                </c:pt>
                <c:pt idx="360">
                  <c:v>-230.5</c:v>
                </c:pt>
                <c:pt idx="361">
                  <c:v>-1005.5</c:v>
                </c:pt>
                <c:pt idx="362">
                  <c:v>-1319</c:v>
                </c:pt>
                <c:pt idx="363">
                  <c:v>-2136</c:v>
                </c:pt>
                <c:pt idx="364">
                  <c:v>-2336.5</c:v>
                </c:pt>
                <c:pt idx="365">
                  <c:v>-2167</c:v>
                </c:pt>
                <c:pt idx="366">
                  <c:v>-1727</c:v>
                </c:pt>
                <c:pt idx="367">
                  <c:v>-1257</c:v>
                </c:pt>
                <c:pt idx="368">
                  <c:v>-240</c:v>
                </c:pt>
                <c:pt idx="369">
                  <c:v>-17</c:v>
                </c:pt>
                <c:pt idx="370">
                  <c:v>-9.5</c:v>
                </c:pt>
                <c:pt idx="371">
                  <c:v>-4</c:v>
                </c:pt>
                <c:pt idx="372">
                  <c:v>-25</c:v>
                </c:pt>
                <c:pt idx="373">
                  <c:v>-32.5</c:v>
                </c:pt>
                <c:pt idx="374">
                  <c:v>-9</c:v>
                </c:pt>
                <c:pt idx="375">
                  <c:v>-19</c:v>
                </c:pt>
                <c:pt idx="376">
                  <c:v>-33</c:v>
                </c:pt>
                <c:pt idx="377">
                  <c:v>-353</c:v>
                </c:pt>
                <c:pt idx="378">
                  <c:v>-211</c:v>
                </c:pt>
                <c:pt idx="379">
                  <c:v>-3</c:v>
                </c:pt>
                <c:pt idx="380">
                  <c:v>-3.5</c:v>
                </c:pt>
                <c:pt idx="381">
                  <c:v>-3</c:v>
                </c:pt>
                <c:pt idx="382">
                  <c:v>-3</c:v>
                </c:pt>
                <c:pt idx="383">
                  <c:v>-8.5</c:v>
                </c:pt>
                <c:pt idx="384">
                  <c:v>-405</c:v>
                </c:pt>
                <c:pt idx="385">
                  <c:v>-1924</c:v>
                </c:pt>
                <c:pt idx="386">
                  <c:v>-1817</c:v>
                </c:pt>
                <c:pt idx="387">
                  <c:v>-1759</c:v>
                </c:pt>
                <c:pt idx="388">
                  <c:v>-2188.5</c:v>
                </c:pt>
                <c:pt idx="389">
                  <c:v>-2333</c:v>
                </c:pt>
                <c:pt idx="390">
                  <c:v>-1476</c:v>
                </c:pt>
                <c:pt idx="391">
                  <c:v>-25</c:v>
                </c:pt>
                <c:pt idx="392">
                  <c:v>-9</c:v>
                </c:pt>
                <c:pt idx="393">
                  <c:v>-2</c:v>
                </c:pt>
                <c:pt idx="394">
                  <c:v>-2</c:v>
                </c:pt>
                <c:pt idx="395">
                  <c:v>-2</c:v>
                </c:pt>
                <c:pt idx="396">
                  <c:v>-17.5</c:v>
                </c:pt>
                <c:pt idx="397">
                  <c:v>-40.5</c:v>
                </c:pt>
                <c:pt idx="398">
                  <c:v>-21</c:v>
                </c:pt>
                <c:pt idx="399">
                  <c:v>-463.5</c:v>
                </c:pt>
                <c:pt idx="400">
                  <c:v>-463.5</c:v>
                </c:pt>
                <c:pt idx="401">
                  <c:v>-701</c:v>
                </c:pt>
                <c:pt idx="402">
                  <c:v>-270</c:v>
                </c:pt>
                <c:pt idx="403">
                  <c:v>-2</c:v>
                </c:pt>
                <c:pt idx="404">
                  <c:v>-2</c:v>
                </c:pt>
                <c:pt idx="405">
                  <c:v>-1.5</c:v>
                </c:pt>
                <c:pt idx="406">
                  <c:v>-2</c:v>
                </c:pt>
                <c:pt idx="407">
                  <c:v>-299.5</c:v>
                </c:pt>
                <c:pt idx="408">
                  <c:v>-526.5</c:v>
                </c:pt>
                <c:pt idx="409">
                  <c:v>-1025.5</c:v>
                </c:pt>
                <c:pt idx="410">
                  <c:v>-2006</c:v>
                </c:pt>
                <c:pt idx="411">
                  <c:v>-2031.5</c:v>
                </c:pt>
                <c:pt idx="412">
                  <c:v>-2327</c:v>
                </c:pt>
                <c:pt idx="413">
                  <c:v>-1953.5</c:v>
                </c:pt>
                <c:pt idx="414">
                  <c:v>-671</c:v>
                </c:pt>
                <c:pt idx="415">
                  <c:v>-21.5</c:v>
                </c:pt>
                <c:pt idx="416">
                  <c:v>-9</c:v>
                </c:pt>
                <c:pt idx="417">
                  <c:v>-2</c:v>
                </c:pt>
                <c:pt idx="418">
                  <c:v>-1.5</c:v>
                </c:pt>
                <c:pt idx="419">
                  <c:v>-2</c:v>
                </c:pt>
                <c:pt idx="420">
                  <c:v>-15</c:v>
                </c:pt>
                <c:pt idx="421">
                  <c:v>-21</c:v>
                </c:pt>
                <c:pt idx="422">
                  <c:v>-31</c:v>
                </c:pt>
                <c:pt idx="423">
                  <c:v>-18.5</c:v>
                </c:pt>
                <c:pt idx="424">
                  <c:v>-218</c:v>
                </c:pt>
                <c:pt idx="425">
                  <c:v>-1313</c:v>
                </c:pt>
                <c:pt idx="426">
                  <c:v>-855.5</c:v>
                </c:pt>
                <c:pt idx="427">
                  <c:v>-43.5</c:v>
                </c:pt>
                <c:pt idx="428">
                  <c:v>-41</c:v>
                </c:pt>
                <c:pt idx="429">
                  <c:v>-40</c:v>
                </c:pt>
                <c:pt idx="430">
                  <c:v>-12.5</c:v>
                </c:pt>
                <c:pt idx="431">
                  <c:v>-26.5</c:v>
                </c:pt>
                <c:pt idx="432">
                  <c:v>-244.5</c:v>
                </c:pt>
                <c:pt idx="433">
                  <c:v>-1832.5</c:v>
                </c:pt>
                <c:pt idx="434">
                  <c:v>-2192</c:v>
                </c:pt>
                <c:pt idx="435">
                  <c:v>-2267.5</c:v>
                </c:pt>
                <c:pt idx="436">
                  <c:v>-2335</c:v>
                </c:pt>
                <c:pt idx="437">
                  <c:v>-2051.5</c:v>
                </c:pt>
                <c:pt idx="438">
                  <c:v>-753.5</c:v>
                </c:pt>
                <c:pt idx="439">
                  <c:v>-34</c:v>
                </c:pt>
                <c:pt idx="440">
                  <c:v>-2</c:v>
                </c:pt>
                <c:pt idx="441">
                  <c:v>-2</c:v>
                </c:pt>
                <c:pt idx="442">
                  <c:v>-5.5</c:v>
                </c:pt>
                <c:pt idx="443">
                  <c:v>-6.5</c:v>
                </c:pt>
                <c:pt idx="444">
                  <c:v>-6.5</c:v>
                </c:pt>
                <c:pt idx="445">
                  <c:v>-5.5</c:v>
                </c:pt>
                <c:pt idx="446">
                  <c:v>-19.5</c:v>
                </c:pt>
                <c:pt idx="447">
                  <c:v>-49</c:v>
                </c:pt>
                <c:pt idx="448">
                  <c:v>-211</c:v>
                </c:pt>
                <c:pt idx="449">
                  <c:v>-389</c:v>
                </c:pt>
                <c:pt idx="450">
                  <c:v>-196</c:v>
                </c:pt>
                <c:pt idx="451">
                  <c:v>-2</c:v>
                </c:pt>
                <c:pt idx="452">
                  <c:v>-2</c:v>
                </c:pt>
                <c:pt idx="453">
                  <c:v>-2</c:v>
                </c:pt>
                <c:pt idx="454">
                  <c:v>-182</c:v>
                </c:pt>
                <c:pt idx="455">
                  <c:v>-360</c:v>
                </c:pt>
                <c:pt idx="456">
                  <c:v>-364.5</c:v>
                </c:pt>
                <c:pt idx="457">
                  <c:v>-1136</c:v>
                </c:pt>
                <c:pt idx="458">
                  <c:v>-1570.5</c:v>
                </c:pt>
                <c:pt idx="459">
                  <c:v>-1782.5</c:v>
                </c:pt>
                <c:pt idx="460">
                  <c:v>-2187</c:v>
                </c:pt>
                <c:pt idx="461">
                  <c:v>-2170</c:v>
                </c:pt>
                <c:pt idx="462">
                  <c:v>-2229</c:v>
                </c:pt>
                <c:pt idx="463">
                  <c:v>-1869.5</c:v>
                </c:pt>
                <c:pt idx="464">
                  <c:v>-1081</c:v>
                </c:pt>
                <c:pt idx="465">
                  <c:v>-577</c:v>
                </c:pt>
                <c:pt idx="466">
                  <c:v>-3.5</c:v>
                </c:pt>
                <c:pt idx="467">
                  <c:v>-3.5</c:v>
                </c:pt>
                <c:pt idx="468">
                  <c:v>-90.5</c:v>
                </c:pt>
                <c:pt idx="469">
                  <c:v>-185</c:v>
                </c:pt>
                <c:pt idx="470">
                  <c:v>-734</c:v>
                </c:pt>
                <c:pt idx="471">
                  <c:v>-1573</c:v>
                </c:pt>
                <c:pt idx="472">
                  <c:v>-1836</c:v>
                </c:pt>
                <c:pt idx="473">
                  <c:v>-1700.5</c:v>
                </c:pt>
                <c:pt idx="474">
                  <c:v>-1372</c:v>
                </c:pt>
                <c:pt idx="475">
                  <c:v>-427</c:v>
                </c:pt>
                <c:pt idx="476">
                  <c:v>-329.5</c:v>
                </c:pt>
                <c:pt idx="477">
                  <c:v>-151</c:v>
                </c:pt>
                <c:pt idx="478">
                  <c:v>-3.5</c:v>
                </c:pt>
                <c:pt idx="479">
                  <c:v>-8.5</c:v>
                </c:pt>
                <c:pt idx="480">
                  <c:v>-21</c:v>
                </c:pt>
                <c:pt idx="481">
                  <c:v>-903.5</c:v>
                </c:pt>
                <c:pt idx="482">
                  <c:v>-1070</c:v>
                </c:pt>
                <c:pt idx="483">
                  <c:v>-1261.5</c:v>
                </c:pt>
                <c:pt idx="484">
                  <c:v>-1673</c:v>
                </c:pt>
                <c:pt idx="485">
                  <c:v>-1707.5</c:v>
                </c:pt>
                <c:pt idx="486">
                  <c:v>-1569.5</c:v>
                </c:pt>
                <c:pt idx="487">
                  <c:v>-2058</c:v>
                </c:pt>
                <c:pt idx="488">
                  <c:v>-1929</c:v>
                </c:pt>
                <c:pt idx="489">
                  <c:v>-1536.5</c:v>
                </c:pt>
                <c:pt idx="490">
                  <c:v>-1496</c:v>
                </c:pt>
                <c:pt idx="491">
                  <c:v>-1669.5</c:v>
                </c:pt>
                <c:pt idx="492">
                  <c:v>-1406</c:v>
                </c:pt>
                <c:pt idx="493">
                  <c:v>-1405.5</c:v>
                </c:pt>
                <c:pt idx="494">
                  <c:v>-1581</c:v>
                </c:pt>
                <c:pt idx="495">
                  <c:v>-1923</c:v>
                </c:pt>
                <c:pt idx="496">
                  <c:v>-2112</c:v>
                </c:pt>
                <c:pt idx="497">
                  <c:v>-1991.5</c:v>
                </c:pt>
                <c:pt idx="498">
                  <c:v>-1510</c:v>
                </c:pt>
                <c:pt idx="499">
                  <c:v>-993</c:v>
                </c:pt>
                <c:pt idx="500">
                  <c:v>-167.5</c:v>
                </c:pt>
                <c:pt idx="501">
                  <c:v>-2</c:v>
                </c:pt>
                <c:pt idx="502">
                  <c:v>-1.5</c:v>
                </c:pt>
                <c:pt idx="503">
                  <c:v>-8.5</c:v>
                </c:pt>
                <c:pt idx="504">
                  <c:v>-15</c:v>
                </c:pt>
                <c:pt idx="505">
                  <c:v>-976.5</c:v>
                </c:pt>
                <c:pt idx="506">
                  <c:v>-1531.5</c:v>
                </c:pt>
                <c:pt idx="507">
                  <c:v>-1949.5</c:v>
                </c:pt>
                <c:pt idx="508">
                  <c:v>-2293</c:v>
                </c:pt>
                <c:pt idx="509">
                  <c:v>-2101</c:v>
                </c:pt>
                <c:pt idx="510">
                  <c:v>-650.5</c:v>
                </c:pt>
                <c:pt idx="511">
                  <c:v>-21.5</c:v>
                </c:pt>
                <c:pt idx="512">
                  <c:v>-3</c:v>
                </c:pt>
                <c:pt idx="513">
                  <c:v>-2</c:v>
                </c:pt>
                <c:pt idx="514">
                  <c:v>-2</c:v>
                </c:pt>
                <c:pt idx="515">
                  <c:v>-2</c:v>
                </c:pt>
                <c:pt idx="516">
                  <c:v>-2</c:v>
                </c:pt>
                <c:pt idx="517">
                  <c:v>-2</c:v>
                </c:pt>
                <c:pt idx="518">
                  <c:v>-2</c:v>
                </c:pt>
                <c:pt idx="519">
                  <c:v>-2.5</c:v>
                </c:pt>
                <c:pt idx="520">
                  <c:v>-2.5</c:v>
                </c:pt>
                <c:pt idx="521">
                  <c:v>-362.5</c:v>
                </c:pt>
                <c:pt idx="522">
                  <c:v>-189.5</c:v>
                </c:pt>
                <c:pt idx="523">
                  <c:v>-22</c:v>
                </c:pt>
                <c:pt idx="524">
                  <c:v>-12</c:v>
                </c:pt>
                <c:pt idx="525">
                  <c:v>-2</c:v>
                </c:pt>
                <c:pt idx="526">
                  <c:v>-3.5</c:v>
                </c:pt>
                <c:pt idx="527">
                  <c:v>-271</c:v>
                </c:pt>
                <c:pt idx="528">
                  <c:v>-455</c:v>
                </c:pt>
                <c:pt idx="529">
                  <c:v>-1169</c:v>
                </c:pt>
                <c:pt idx="530">
                  <c:v>-1479.5</c:v>
                </c:pt>
                <c:pt idx="531">
                  <c:v>-2100</c:v>
                </c:pt>
                <c:pt idx="532">
                  <c:v>-2329</c:v>
                </c:pt>
                <c:pt idx="533">
                  <c:v>-2186.5</c:v>
                </c:pt>
                <c:pt idx="534">
                  <c:v>-1133.5</c:v>
                </c:pt>
                <c:pt idx="535">
                  <c:v>-38.5</c:v>
                </c:pt>
                <c:pt idx="536">
                  <c:v>-11.5</c:v>
                </c:pt>
                <c:pt idx="537">
                  <c:v>-2</c:v>
                </c:pt>
                <c:pt idx="538">
                  <c:v>-2</c:v>
                </c:pt>
                <c:pt idx="539">
                  <c:v>-2</c:v>
                </c:pt>
                <c:pt idx="540">
                  <c:v>-2</c:v>
                </c:pt>
                <c:pt idx="541">
                  <c:v>-2</c:v>
                </c:pt>
                <c:pt idx="542">
                  <c:v>-13.5</c:v>
                </c:pt>
                <c:pt idx="543">
                  <c:v>-25</c:v>
                </c:pt>
                <c:pt idx="544">
                  <c:v>-25.5</c:v>
                </c:pt>
                <c:pt idx="545">
                  <c:v>-18.5</c:v>
                </c:pt>
                <c:pt idx="546">
                  <c:v>-91</c:v>
                </c:pt>
                <c:pt idx="547">
                  <c:v>-97.5</c:v>
                </c:pt>
                <c:pt idx="548">
                  <c:v>-12.5</c:v>
                </c:pt>
                <c:pt idx="549">
                  <c:v>-2</c:v>
                </c:pt>
                <c:pt idx="550">
                  <c:v>-2</c:v>
                </c:pt>
                <c:pt idx="551">
                  <c:v>-2</c:v>
                </c:pt>
                <c:pt idx="552">
                  <c:v>-90.5</c:v>
                </c:pt>
                <c:pt idx="553">
                  <c:v>-1267</c:v>
                </c:pt>
                <c:pt idx="554">
                  <c:v>-1674</c:v>
                </c:pt>
                <c:pt idx="555">
                  <c:v>-1958.5</c:v>
                </c:pt>
                <c:pt idx="556">
                  <c:v>-2331.5</c:v>
                </c:pt>
                <c:pt idx="557">
                  <c:v>-1800</c:v>
                </c:pt>
                <c:pt idx="558">
                  <c:v>-803.5</c:v>
                </c:pt>
                <c:pt idx="559">
                  <c:v>-9</c:v>
                </c:pt>
                <c:pt idx="560">
                  <c:v>-16</c:v>
                </c:pt>
                <c:pt idx="561">
                  <c:v>-1.5</c:v>
                </c:pt>
                <c:pt idx="562">
                  <c:v>-7.5</c:v>
                </c:pt>
                <c:pt idx="563">
                  <c:v>-8</c:v>
                </c:pt>
                <c:pt idx="564">
                  <c:v>-2</c:v>
                </c:pt>
                <c:pt idx="565">
                  <c:v>-2</c:v>
                </c:pt>
                <c:pt idx="566">
                  <c:v>-3.5</c:v>
                </c:pt>
                <c:pt idx="567">
                  <c:v>-3</c:v>
                </c:pt>
                <c:pt idx="568">
                  <c:v>-2</c:v>
                </c:pt>
                <c:pt idx="569">
                  <c:v>-366.5</c:v>
                </c:pt>
                <c:pt idx="570">
                  <c:v>-229.5</c:v>
                </c:pt>
                <c:pt idx="571">
                  <c:v>-2</c:v>
                </c:pt>
                <c:pt idx="572">
                  <c:v>-10</c:v>
                </c:pt>
                <c:pt idx="573">
                  <c:v>-14</c:v>
                </c:pt>
                <c:pt idx="574">
                  <c:v>-2</c:v>
                </c:pt>
                <c:pt idx="575">
                  <c:v>-271.5</c:v>
                </c:pt>
                <c:pt idx="576">
                  <c:v>-469.5</c:v>
                </c:pt>
                <c:pt idx="577">
                  <c:v>-1366</c:v>
                </c:pt>
                <c:pt idx="578">
                  <c:v>-1773.5</c:v>
                </c:pt>
                <c:pt idx="579">
                  <c:v>-2260</c:v>
                </c:pt>
                <c:pt idx="580">
                  <c:v>-1912</c:v>
                </c:pt>
                <c:pt idx="581">
                  <c:v>-1773.5</c:v>
                </c:pt>
                <c:pt idx="582">
                  <c:v>-1496</c:v>
                </c:pt>
                <c:pt idx="583">
                  <c:v>-683</c:v>
                </c:pt>
                <c:pt idx="584">
                  <c:v>-673.5</c:v>
                </c:pt>
                <c:pt idx="585">
                  <c:v>-590</c:v>
                </c:pt>
                <c:pt idx="586">
                  <c:v>-4.5</c:v>
                </c:pt>
                <c:pt idx="587">
                  <c:v>-4.5</c:v>
                </c:pt>
                <c:pt idx="588">
                  <c:v>-2</c:v>
                </c:pt>
                <c:pt idx="589">
                  <c:v>-2</c:v>
                </c:pt>
                <c:pt idx="590">
                  <c:v>-214.5</c:v>
                </c:pt>
                <c:pt idx="591">
                  <c:v>-148</c:v>
                </c:pt>
                <c:pt idx="592">
                  <c:v>-327</c:v>
                </c:pt>
                <c:pt idx="593">
                  <c:v>-683</c:v>
                </c:pt>
                <c:pt idx="594">
                  <c:v>-180.5</c:v>
                </c:pt>
                <c:pt idx="595">
                  <c:v>-2</c:v>
                </c:pt>
                <c:pt idx="596">
                  <c:v>-2</c:v>
                </c:pt>
                <c:pt idx="597">
                  <c:v>-1.5</c:v>
                </c:pt>
                <c:pt idx="598">
                  <c:v>-1.5</c:v>
                </c:pt>
                <c:pt idx="599">
                  <c:v>-1.5</c:v>
                </c:pt>
                <c:pt idx="600">
                  <c:v>-173</c:v>
                </c:pt>
                <c:pt idx="601">
                  <c:v>-997</c:v>
                </c:pt>
                <c:pt idx="602">
                  <c:v>-2009.5</c:v>
                </c:pt>
                <c:pt idx="603">
                  <c:v>-2272.5</c:v>
                </c:pt>
                <c:pt idx="604">
                  <c:v>-2345.5</c:v>
                </c:pt>
                <c:pt idx="605">
                  <c:v>-2340</c:v>
                </c:pt>
                <c:pt idx="606">
                  <c:v>-1556.5</c:v>
                </c:pt>
                <c:pt idx="607">
                  <c:v>-979</c:v>
                </c:pt>
                <c:pt idx="608">
                  <c:v>-168</c:v>
                </c:pt>
                <c:pt idx="609">
                  <c:v>-2</c:v>
                </c:pt>
                <c:pt idx="610">
                  <c:v>-2</c:v>
                </c:pt>
                <c:pt idx="611">
                  <c:v>-4</c:v>
                </c:pt>
                <c:pt idx="612">
                  <c:v>-2</c:v>
                </c:pt>
                <c:pt idx="613">
                  <c:v>-2</c:v>
                </c:pt>
                <c:pt idx="614">
                  <c:v>-7</c:v>
                </c:pt>
                <c:pt idx="615">
                  <c:v>-71.5</c:v>
                </c:pt>
                <c:pt idx="616">
                  <c:v>-30.5</c:v>
                </c:pt>
                <c:pt idx="617">
                  <c:v>-362</c:v>
                </c:pt>
                <c:pt idx="618">
                  <c:v>-335</c:v>
                </c:pt>
                <c:pt idx="619">
                  <c:v>-334.5</c:v>
                </c:pt>
                <c:pt idx="620">
                  <c:v>-334.5</c:v>
                </c:pt>
                <c:pt idx="621">
                  <c:v>-334</c:v>
                </c:pt>
                <c:pt idx="622">
                  <c:v>-284</c:v>
                </c:pt>
                <c:pt idx="623">
                  <c:v>-3.5</c:v>
                </c:pt>
                <c:pt idx="624">
                  <c:v>-114.5</c:v>
                </c:pt>
                <c:pt idx="625">
                  <c:v>-2114.5</c:v>
                </c:pt>
                <c:pt idx="626">
                  <c:v>-2887.5</c:v>
                </c:pt>
                <c:pt idx="627">
                  <c:v>-3087</c:v>
                </c:pt>
                <c:pt idx="628">
                  <c:v>-3201.5</c:v>
                </c:pt>
                <c:pt idx="629">
                  <c:v>-3195</c:v>
                </c:pt>
                <c:pt idx="630">
                  <c:v>-3171.5</c:v>
                </c:pt>
                <c:pt idx="631">
                  <c:v>-3006</c:v>
                </c:pt>
                <c:pt idx="632">
                  <c:v>-2341.5</c:v>
                </c:pt>
                <c:pt idx="633">
                  <c:v>-1006.5</c:v>
                </c:pt>
                <c:pt idx="634">
                  <c:v>-214</c:v>
                </c:pt>
                <c:pt idx="635">
                  <c:v>-4</c:v>
                </c:pt>
                <c:pt idx="636">
                  <c:v>-3.5</c:v>
                </c:pt>
                <c:pt idx="637">
                  <c:v>-92</c:v>
                </c:pt>
                <c:pt idx="638">
                  <c:v>-865.5</c:v>
                </c:pt>
                <c:pt idx="639">
                  <c:v>-1633</c:v>
                </c:pt>
                <c:pt idx="640">
                  <c:v>-2282.5</c:v>
                </c:pt>
                <c:pt idx="641">
                  <c:v>-2103</c:v>
                </c:pt>
                <c:pt idx="642">
                  <c:v>-914</c:v>
                </c:pt>
                <c:pt idx="643">
                  <c:v>-1.5</c:v>
                </c:pt>
                <c:pt idx="644">
                  <c:v>-2</c:v>
                </c:pt>
                <c:pt idx="645">
                  <c:v>-2</c:v>
                </c:pt>
                <c:pt idx="646">
                  <c:v>-1.5</c:v>
                </c:pt>
                <c:pt idx="647">
                  <c:v>-1</c:v>
                </c:pt>
                <c:pt idx="648">
                  <c:v>-8</c:v>
                </c:pt>
                <c:pt idx="649">
                  <c:v>-1298.5</c:v>
                </c:pt>
                <c:pt idx="650">
                  <c:v>-2440</c:v>
                </c:pt>
                <c:pt idx="651">
                  <c:v>-2969.5</c:v>
                </c:pt>
                <c:pt idx="652">
                  <c:v>-3213.5</c:v>
                </c:pt>
                <c:pt idx="653">
                  <c:v>-3211</c:v>
                </c:pt>
                <c:pt idx="654">
                  <c:v>-2947</c:v>
                </c:pt>
                <c:pt idx="655">
                  <c:v>-3059.5</c:v>
                </c:pt>
                <c:pt idx="656">
                  <c:v>-2506.5</c:v>
                </c:pt>
                <c:pt idx="657">
                  <c:v>-2146.5</c:v>
                </c:pt>
                <c:pt idx="658">
                  <c:v>-1980.5</c:v>
                </c:pt>
                <c:pt idx="659">
                  <c:v>-1978.5</c:v>
                </c:pt>
                <c:pt idx="660">
                  <c:v>-1897.5</c:v>
                </c:pt>
                <c:pt idx="661">
                  <c:v>-1284.5</c:v>
                </c:pt>
                <c:pt idx="662">
                  <c:v>-2335</c:v>
                </c:pt>
                <c:pt idx="663">
                  <c:v>-2886</c:v>
                </c:pt>
                <c:pt idx="664">
                  <c:v>-2813</c:v>
                </c:pt>
                <c:pt idx="665">
                  <c:v>-2720.5</c:v>
                </c:pt>
                <c:pt idx="666">
                  <c:v>-2604.5</c:v>
                </c:pt>
                <c:pt idx="667">
                  <c:v>-657.5</c:v>
                </c:pt>
                <c:pt idx="668">
                  <c:v>-1.5</c:v>
                </c:pt>
                <c:pt idx="669">
                  <c:v>-2</c:v>
                </c:pt>
                <c:pt idx="670">
                  <c:v>-2</c:v>
                </c:pt>
                <c:pt idx="671">
                  <c:v>-1.5</c:v>
                </c:pt>
                <c:pt idx="672">
                  <c:v>-8.5</c:v>
                </c:pt>
                <c:pt idx="673">
                  <c:v>-343.5</c:v>
                </c:pt>
                <c:pt idx="674">
                  <c:v>-1109.5</c:v>
                </c:pt>
                <c:pt idx="675">
                  <c:v>-2748</c:v>
                </c:pt>
                <c:pt idx="676">
                  <c:v>-3313</c:v>
                </c:pt>
                <c:pt idx="677">
                  <c:v>-2746.5</c:v>
                </c:pt>
                <c:pt idx="678">
                  <c:v>-392.5</c:v>
                </c:pt>
                <c:pt idx="679">
                  <c:v>-9</c:v>
                </c:pt>
                <c:pt idx="680">
                  <c:v>-1.5</c:v>
                </c:pt>
                <c:pt idx="681">
                  <c:v>-2</c:v>
                </c:pt>
                <c:pt idx="682">
                  <c:v>-2</c:v>
                </c:pt>
                <c:pt idx="683">
                  <c:v>-2</c:v>
                </c:pt>
                <c:pt idx="684">
                  <c:v>-2</c:v>
                </c:pt>
                <c:pt idx="685">
                  <c:v>-3.5</c:v>
                </c:pt>
                <c:pt idx="686">
                  <c:v>-4.5</c:v>
                </c:pt>
                <c:pt idx="687">
                  <c:v>-6</c:v>
                </c:pt>
                <c:pt idx="688">
                  <c:v>-5.5</c:v>
                </c:pt>
                <c:pt idx="689">
                  <c:v>-542.5</c:v>
                </c:pt>
                <c:pt idx="690">
                  <c:v>-4</c:v>
                </c:pt>
                <c:pt idx="691">
                  <c:v>-3.5</c:v>
                </c:pt>
                <c:pt idx="692">
                  <c:v>-3.5</c:v>
                </c:pt>
                <c:pt idx="693">
                  <c:v>-3</c:v>
                </c:pt>
                <c:pt idx="694">
                  <c:v>-5</c:v>
                </c:pt>
                <c:pt idx="695">
                  <c:v>-4</c:v>
                </c:pt>
                <c:pt idx="696">
                  <c:v>-300.5</c:v>
                </c:pt>
                <c:pt idx="697">
                  <c:v>-1594</c:v>
                </c:pt>
                <c:pt idx="698">
                  <c:v>-2715</c:v>
                </c:pt>
                <c:pt idx="699">
                  <c:v>-2774.5</c:v>
                </c:pt>
                <c:pt idx="700">
                  <c:v>-2546</c:v>
                </c:pt>
                <c:pt idx="701">
                  <c:v>-2861.5</c:v>
                </c:pt>
                <c:pt idx="702">
                  <c:v>-1571</c:v>
                </c:pt>
                <c:pt idx="703">
                  <c:v>-394.5</c:v>
                </c:pt>
                <c:pt idx="704">
                  <c:v>-7.5</c:v>
                </c:pt>
                <c:pt idx="705">
                  <c:v>-2</c:v>
                </c:pt>
                <c:pt idx="706">
                  <c:v>-2</c:v>
                </c:pt>
                <c:pt idx="707">
                  <c:v>-3.5</c:v>
                </c:pt>
                <c:pt idx="708">
                  <c:v>-15.5</c:v>
                </c:pt>
                <c:pt idx="709">
                  <c:v>-5.5</c:v>
                </c:pt>
                <c:pt idx="710">
                  <c:v>-11</c:v>
                </c:pt>
                <c:pt idx="711">
                  <c:v>-82.5</c:v>
                </c:pt>
                <c:pt idx="712">
                  <c:v>-45.5</c:v>
                </c:pt>
                <c:pt idx="713">
                  <c:v>-154</c:v>
                </c:pt>
                <c:pt idx="714">
                  <c:v>-122</c:v>
                </c:pt>
                <c:pt idx="715">
                  <c:v>-19</c:v>
                </c:pt>
                <c:pt idx="716">
                  <c:v>-19</c:v>
                </c:pt>
                <c:pt idx="717">
                  <c:v>-18.5</c:v>
                </c:pt>
                <c:pt idx="718">
                  <c:v>-18</c:v>
                </c:pt>
                <c:pt idx="719">
                  <c:v>-18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5"/>
          <c:order val="3"/>
          <c:tx>
            <c:v>Hydraulique</c:v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Entrées!$L$37:$L$780</c:f>
              <c:numCache>
                <c:formatCode>0.0</c:formatCode>
                <c:ptCount val="744"/>
                <c:pt idx="0">
                  <c:v>10512.5</c:v>
                </c:pt>
                <c:pt idx="1">
                  <c:v>8590</c:v>
                </c:pt>
                <c:pt idx="2">
                  <c:v>8165.5</c:v>
                </c:pt>
                <c:pt idx="3">
                  <c:v>7662</c:v>
                </c:pt>
                <c:pt idx="4">
                  <c:v>7455</c:v>
                </c:pt>
                <c:pt idx="5">
                  <c:v>7326</c:v>
                </c:pt>
                <c:pt idx="6">
                  <c:v>7454.5</c:v>
                </c:pt>
                <c:pt idx="7">
                  <c:v>7613.5</c:v>
                </c:pt>
                <c:pt idx="8">
                  <c:v>7806.5</c:v>
                </c:pt>
                <c:pt idx="9">
                  <c:v>7906</c:v>
                </c:pt>
                <c:pt idx="10">
                  <c:v>8172.5</c:v>
                </c:pt>
                <c:pt idx="11">
                  <c:v>8446</c:v>
                </c:pt>
                <c:pt idx="12">
                  <c:v>8652.5</c:v>
                </c:pt>
                <c:pt idx="13">
                  <c:v>8359</c:v>
                </c:pt>
                <c:pt idx="14">
                  <c:v>7550</c:v>
                </c:pt>
                <c:pt idx="15">
                  <c:v>7303</c:v>
                </c:pt>
                <c:pt idx="16">
                  <c:v>7365.5</c:v>
                </c:pt>
                <c:pt idx="17">
                  <c:v>7507</c:v>
                </c:pt>
                <c:pt idx="18">
                  <c:v>8047.5</c:v>
                </c:pt>
                <c:pt idx="19">
                  <c:v>8731.5</c:v>
                </c:pt>
                <c:pt idx="20">
                  <c:v>9060</c:v>
                </c:pt>
                <c:pt idx="21">
                  <c:v>10241</c:v>
                </c:pt>
                <c:pt idx="22">
                  <c:v>9428.5</c:v>
                </c:pt>
                <c:pt idx="23">
                  <c:v>10122</c:v>
                </c:pt>
                <c:pt idx="24">
                  <c:v>9005.5</c:v>
                </c:pt>
                <c:pt idx="25">
                  <c:v>7600</c:v>
                </c:pt>
                <c:pt idx="26">
                  <c:v>7403</c:v>
                </c:pt>
                <c:pt idx="27">
                  <c:v>7228.5</c:v>
                </c:pt>
                <c:pt idx="28">
                  <c:v>7187</c:v>
                </c:pt>
                <c:pt idx="29">
                  <c:v>7291.5</c:v>
                </c:pt>
                <c:pt idx="30">
                  <c:v>7908.5</c:v>
                </c:pt>
                <c:pt idx="31">
                  <c:v>10461</c:v>
                </c:pt>
                <c:pt idx="32">
                  <c:v>12147.5</c:v>
                </c:pt>
                <c:pt idx="33">
                  <c:v>13372</c:v>
                </c:pt>
                <c:pt idx="34">
                  <c:v>12942</c:v>
                </c:pt>
                <c:pt idx="35">
                  <c:v>12051</c:v>
                </c:pt>
                <c:pt idx="36">
                  <c:v>11086.5</c:v>
                </c:pt>
                <c:pt idx="37">
                  <c:v>10332</c:v>
                </c:pt>
                <c:pt idx="38">
                  <c:v>9134.5</c:v>
                </c:pt>
                <c:pt idx="39">
                  <c:v>8067.5</c:v>
                </c:pt>
                <c:pt idx="40">
                  <c:v>7833</c:v>
                </c:pt>
                <c:pt idx="41">
                  <c:v>7847.5</c:v>
                </c:pt>
                <c:pt idx="42">
                  <c:v>8373.5</c:v>
                </c:pt>
                <c:pt idx="43">
                  <c:v>9379</c:v>
                </c:pt>
                <c:pt idx="44">
                  <c:v>10089</c:v>
                </c:pt>
                <c:pt idx="45">
                  <c:v>10599.5</c:v>
                </c:pt>
                <c:pt idx="46">
                  <c:v>9446</c:v>
                </c:pt>
                <c:pt idx="47">
                  <c:v>10419</c:v>
                </c:pt>
                <c:pt idx="48">
                  <c:v>9017.5</c:v>
                </c:pt>
                <c:pt idx="49">
                  <c:v>7882.5</c:v>
                </c:pt>
                <c:pt idx="50">
                  <c:v>7856</c:v>
                </c:pt>
                <c:pt idx="51">
                  <c:v>7561.5</c:v>
                </c:pt>
                <c:pt idx="52">
                  <c:v>6932</c:v>
                </c:pt>
                <c:pt idx="53">
                  <c:v>7149</c:v>
                </c:pt>
                <c:pt idx="54">
                  <c:v>8113.5</c:v>
                </c:pt>
                <c:pt idx="55">
                  <c:v>11366.5</c:v>
                </c:pt>
                <c:pt idx="56">
                  <c:v>12134</c:v>
                </c:pt>
                <c:pt idx="57">
                  <c:v>12229</c:v>
                </c:pt>
                <c:pt idx="58">
                  <c:v>11590.5</c:v>
                </c:pt>
                <c:pt idx="59">
                  <c:v>10747.5</c:v>
                </c:pt>
                <c:pt idx="60">
                  <c:v>10078.5</c:v>
                </c:pt>
                <c:pt idx="61">
                  <c:v>9764</c:v>
                </c:pt>
                <c:pt idx="62">
                  <c:v>8906.5</c:v>
                </c:pt>
                <c:pt idx="63">
                  <c:v>7850</c:v>
                </c:pt>
                <c:pt idx="64">
                  <c:v>7897</c:v>
                </c:pt>
                <c:pt idx="65">
                  <c:v>8018.5</c:v>
                </c:pt>
                <c:pt idx="66">
                  <c:v>8328</c:v>
                </c:pt>
                <c:pt idx="67">
                  <c:v>9222.5</c:v>
                </c:pt>
                <c:pt idx="68">
                  <c:v>10135.5</c:v>
                </c:pt>
                <c:pt idx="69">
                  <c:v>11203</c:v>
                </c:pt>
                <c:pt idx="70">
                  <c:v>9706.5</c:v>
                </c:pt>
                <c:pt idx="71">
                  <c:v>10463</c:v>
                </c:pt>
                <c:pt idx="72">
                  <c:v>9017.5</c:v>
                </c:pt>
                <c:pt idx="73">
                  <c:v>7822.5</c:v>
                </c:pt>
                <c:pt idx="74">
                  <c:v>7566</c:v>
                </c:pt>
                <c:pt idx="75">
                  <c:v>7133.5</c:v>
                </c:pt>
                <c:pt idx="76">
                  <c:v>6919</c:v>
                </c:pt>
                <c:pt idx="77">
                  <c:v>7211.5</c:v>
                </c:pt>
                <c:pt idx="78">
                  <c:v>7882.5</c:v>
                </c:pt>
                <c:pt idx="79">
                  <c:v>11187.5</c:v>
                </c:pt>
                <c:pt idx="80">
                  <c:v>12991</c:v>
                </c:pt>
                <c:pt idx="81">
                  <c:v>13741.5</c:v>
                </c:pt>
                <c:pt idx="82">
                  <c:v>14118</c:v>
                </c:pt>
                <c:pt idx="83">
                  <c:v>13337.5</c:v>
                </c:pt>
                <c:pt idx="84">
                  <c:v>12218.5</c:v>
                </c:pt>
                <c:pt idx="85">
                  <c:v>11686</c:v>
                </c:pt>
                <c:pt idx="86">
                  <c:v>11222.5</c:v>
                </c:pt>
                <c:pt idx="87">
                  <c:v>10589</c:v>
                </c:pt>
                <c:pt idx="88">
                  <c:v>9703.5</c:v>
                </c:pt>
                <c:pt idx="89">
                  <c:v>9416.5</c:v>
                </c:pt>
                <c:pt idx="90">
                  <c:v>9934</c:v>
                </c:pt>
                <c:pt idx="91">
                  <c:v>10738</c:v>
                </c:pt>
                <c:pt idx="92">
                  <c:v>11404</c:v>
                </c:pt>
                <c:pt idx="93">
                  <c:v>10591</c:v>
                </c:pt>
                <c:pt idx="94">
                  <c:v>9347.5</c:v>
                </c:pt>
                <c:pt idx="95">
                  <c:v>10504.5</c:v>
                </c:pt>
                <c:pt idx="96">
                  <c:v>9996.5</c:v>
                </c:pt>
                <c:pt idx="97">
                  <c:v>8001.5</c:v>
                </c:pt>
                <c:pt idx="98">
                  <c:v>7637.5</c:v>
                </c:pt>
                <c:pt idx="99">
                  <c:v>7243.5</c:v>
                </c:pt>
                <c:pt idx="100">
                  <c:v>6839.5</c:v>
                </c:pt>
                <c:pt idx="101">
                  <c:v>6935.5</c:v>
                </c:pt>
                <c:pt idx="102">
                  <c:v>7983.5</c:v>
                </c:pt>
                <c:pt idx="103">
                  <c:v>11768.5</c:v>
                </c:pt>
                <c:pt idx="104">
                  <c:v>12726.5</c:v>
                </c:pt>
                <c:pt idx="105">
                  <c:v>13905.5</c:v>
                </c:pt>
                <c:pt idx="106">
                  <c:v>14197</c:v>
                </c:pt>
                <c:pt idx="107">
                  <c:v>13917.5</c:v>
                </c:pt>
                <c:pt idx="108">
                  <c:v>12682.5</c:v>
                </c:pt>
                <c:pt idx="109">
                  <c:v>11735.5</c:v>
                </c:pt>
                <c:pt idx="110">
                  <c:v>10959</c:v>
                </c:pt>
                <c:pt idx="111">
                  <c:v>9876</c:v>
                </c:pt>
                <c:pt idx="112">
                  <c:v>9125.5</c:v>
                </c:pt>
                <c:pt idx="113">
                  <c:v>9374.5</c:v>
                </c:pt>
                <c:pt idx="114">
                  <c:v>9647.5</c:v>
                </c:pt>
                <c:pt idx="115">
                  <c:v>10644.5</c:v>
                </c:pt>
                <c:pt idx="116">
                  <c:v>11394</c:v>
                </c:pt>
                <c:pt idx="117">
                  <c:v>11575</c:v>
                </c:pt>
                <c:pt idx="118">
                  <c:v>9832</c:v>
                </c:pt>
                <c:pt idx="119">
                  <c:v>12104.5</c:v>
                </c:pt>
                <c:pt idx="120">
                  <c:v>11965</c:v>
                </c:pt>
                <c:pt idx="121">
                  <c:v>8839.5</c:v>
                </c:pt>
                <c:pt idx="122">
                  <c:v>7844</c:v>
                </c:pt>
                <c:pt idx="123">
                  <c:v>7249.5</c:v>
                </c:pt>
                <c:pt idx="124">
                  <c:v>6630</c:v>
                </c:pt>
                <c:pt idx="125">
                  <c:v>6435</c:v>
                </c:pt>
                <c:pt idx="126">
                  <c:v>6681.5</c:v>
                </c:pt>
                <c:pt idx="127">
                  <c:v>7751</c:v>
                </c:pt>
                <c:pt idx="128">
                  <c:v>8829</c:v>
                </c:pt>
                <c:pt idx="129">
                  <c:v>11032</c:v>
                </c:pt>
                <c:pt idx="130">
                  <c:v>12202</c:v>
                </c:pt>
                <c:pt idx="131">
                  <c:v>11587.5</c:v>
                </c:pt>
                <c:pt idx="132">
                  <c:v>11734.5</c:v>
                </c:pt>
                <c:pt idx="133">
                  <c:v>11665.5</c:v>
                </c:pt>
                <c:pt idx="134">
                  <c:v>10143.5</c:v>
                </c:pt>
                <c:pt idx="135">
                  <c:v>8622</c:v>
                </c:pt>
                <c:pt idx="136">
                  <c:v>8045.5</c:v>
                </c:pt>
                <c:pt idx="137">
                  <c:v>8043.5</c:v>
                </c:pt>
                <c:pt idx="138">
                  <c:v>8312</c:v>
                </c:pt>
                <c:pt idx="139">
                  <c:v>9366</c:v>
                </c:pt>
                <c:pt idx="140">
                  <c:v>9832.5</c:v>
                </c:pt>
                <c:pt idx="141">
                  <c:v>10220</c:v>
                </c:pt>
                <c:pt idx="142">
                  <c:v>9616.5</c:v>
                </c:pt>
                <c:pt idx="143">
                  <c:v>10806.5</c:v>
                </c:pt>
                <c:pt idx="144">
                  <c:v>11162</c:v>
                </c:pt>
                <c:pt idx="145">
                  <c:v>9179</c:v>
                </c:pt>
                <c:pt idx="146">
                  <c:v>8516.5</c:v>
                </c:pt>
                <c:pt idx="147">
                  <c:v>7186</c:v>
                </c:pt>
                <c:pt idx="148">
                  <c:v>6289</c:v>
                </c:pt>
                <c:pt idx="149">
                  <c:v>6284</c:v>
                </c:pt>
                <c:pt idx="150">
                  <c:v>6221.5</c:v>
                </c:pt>
                <c:pt idx="151">
                  <c:v>6307.5</c:v>
                </c:pt>
                <c:pt idx="152">
                  <c:v>7106.5</c:v>
                </c:pt>
                <c:pt idx="153">
                  <c:v>7894.5</c:v>
                </c:pt>
                <c:pt idx="154">
                  <c:v>8153</c:v>
                </c:pt>
                <c:pt idx="155">
                  <c:v>8050</c:v>
                </c:pt>
                <c:pt idx="156">
                  <c:v>8428.5</c:v>
                </c:pt>
                <c:pt idx="157">
                  <c:v>7753.5</c:v>
                </c:pt>
                <c:pt idx="158">
                  <c:v>6477</c:v>
                </c:pt>
                <c:pt idx="159">
                  <c:v>6165</c:v>
                </c:pt>
                <c:pt idx="160">
                  <c:v>6130.5</c:v>
                </c:pt>
                <c:pt idx="161">
                  <c:v>6172.5</c:v>
                </c:pt>
                <c:pt idx="162">
                  <c:v>6497</c:v>
                </c:pt>
                <c:pt idx="163">
                  <c:v>7058</c:v>
                </c:pt>
                <c:pt idx="164">
                  <c:v>8317</c:v>
                </c:pt>
                <c:pt idx="165">
                  <c:v>9862.5</c:v>
                </c:pt>
                <c:pt idx="166">
                  <c:v>8905</c:v>
                </c:pt>
                <c:pt idx="167">
                  <c:v>9246.5</c:v>
                </c:pt>
                <c:pt idx="168">
                  <c:v>7809</c:v>
                </c:pt>
                <c:pt idx="169">
                  <c:v>6406.5</c:v>
                </c:pt>
                <c:pt idx="170">
                  <c:v>5916</c:v>
                </c:pt>
                <c:pt idx="171">
                  <c:v>5426.5</c:v>
                </c:pt>
                <c:pt idx="172">
                  <c:v>5361</c:v>
                </c:pt>
                <c:pt idx="173">
                  <c:v>5661</c:v>
                </c:pt>
                <c:pt idx="174">
                  <c:v>6735</c:v>
                </c:pt>
                <c:pt idx="175">
                  <c:v>9376</c:v>
                </c:pt>
                <c:pt idx="176">
                  <c:v>10964.5</c:v>
                </c:pt>
                <c:pt idx="177">
                  <c:v>11677</c:v>
                </c:pt>
                <c:pt idx="178">
                  <c:v>11283</c:v>
                </c:pt>
                <c:pt idx="179">
                  <c:v>10533.5</c:v>
                </c:pt>
                <c:pt idx="180">
                  <c:v>9889.5</c:v>
                </c:pt>
                <c:pt idx="181">
                  <c:v>9651</c:v>
                </c:pt>
                <c:pt idx="182">
                  <c:v>9281.5</c:v>
                </c:pt>
                <c:pt idx="183">
                  <c:v>8358.5</c:v>
                </c:pt>
                <c:pt idx="184">
                  <c:v>7923.5</c:v>
                </c:pt>
                <c:pt idx="185">
                  <c:v>7637.5</c:v>
                </c:pt>
                <c:pt idx="186">
                  <c:v>8321</c:v>
                </c:pt>
                <c:pt idx="187">
                  <c:v>10209.5</c:v>
                </c:pt>
                <c:pt idx="188">
                  <c:v>10064</c:v>
                </c:pt>
                <c:pt idx="189">
                  <c:v>9722</c:v>
                </c:pt>
                <c:pt idx="190">
                  <c:v>8360</c:v>
                </c:pt>
                <c:pt idx="191">
                  <c:v>8531.5</c:v>
                </c:pt>
                <c:pt idx="192">
                  <c:v>8694</c:v>
                </c:pt>
                <c:pt idx="193">
                  <c:v>7481</c:v>
                </c:pt>
                <c:pt idx="194">
                  <c:v>6943</c:v>
                </c:pt>
                <c:pt idx="195">
                  <c:v>6297</c:v>
                </c:pt>
                <c:pt idx="196">
                  <c:v>6160</c:v>
                </c:pt>
                <c:pt idx="197">
                  <c:v>6243</c:v>
                </c:pt>
                <c:pt idx="198">
                  <c:v>7096</c:v>
                </c:pt>
                <c:pt idx="199">
                  <c:v>9958</c:v>
                </c:pt>
                <c:pt idx="200">
                  <c:v>10997.5</c:v>
                </c:pt>
                <c:pt idx="201">
                  <c:v>11078.5</c:v>
                </c:pt>
                <c:pt idx="202">
                  <c:v>10825.5</c:v>
                </c:pt>
                <c:pt idx="203">
                  <c:v>10394.5</c:v>
                </c:pt>
                <c:pt idx="204">
                  <c:v>10152</c:v>
                </c:pt>
                <c:pt idx="205">
                  <c:v>9774.5</c:v>
                </c:pt>
                <c:pt idx="206">
                  <c:v>9160</c:v>
                </c:pt>
                <c:pt idx="207">
                  <c:v>7982.5</c:v>
                </c:pt>
                <c:pt idx="208">
                  <c:v>7281.5</c:v>
                </c:pt>
                <c:pt idx="209">
                  <c:v>7601.5</c:v>
                </c:pt>
                <c:pt idx="210">
                  <c:v>7893</c:v>
                </c:pt>
                <c:pt idx="211">
                  <c:v>9380.5</c:v>
                </c:pt>
                <c:pt idx="212">
                  <c:v>9662</c:v>
                </c:pt>
                <c:pt idx="213">
                  <c:v>10316.5</c:v>
                </c:pt>
                <c:pt idx="214">
                  <c:v>8377</c:v>
                </c:pt>
                <c:pt idx="215">
                  <c:v>8876</c:v>
                </c:pt>
                <c:pt idx="216">
                  <c:v>8092.5</c:v>
                </c:pt>
                <c:pt idx="217">
                  <c:v>7038.5</c:v>
                </c:pt>
                <c:pt idx="218">
                  <c:v>6779.5</c:v>
                </c:pt>
                <c:pt idx="219">
                  <c:v>6635.5</c:v>
                </c:pt>
                <c:pt idx="220">
                  <c:v>6506</c:v>
                </c:pt>
                <c:pt idx="221">
                  <c:v>6570.5</c:v>
                </c:pt>
                <c:pt idx="222">
                  <c:v>7282.5</c:v>
                </c:pt>
                <c:pt idx="223">
                  <c:v>9759</c:v>
                </c:pt>
                <c:pt idx="224">
                  <c:v>10679</c:v>
                </c:pt>
                <c:pt idx="225">
                  <c:v>11448</c:v>
                </c:pt>
                <c:pt idx="226">
                  <c:v>11303.5</c:v>
                </c:pt>
                <c:pt idx="227">
                  <c:v>10527</c:v>
                </c:pt>
                <c:pt idx="228">
                  <c:v>10376.5</c:v>
                </c:pt>
                <c:pt idx="229">
                  <c:v>9990.5</c:v>
                </c:pt>
                <c:pt idx="230">
                  <c:v>9474</c:v>
                </c:pt>
                <c:pt idx="231">
                  <c:v>9140.5</c:v>
                </c:pt>
                <c:pt idx="232">
                  <c:v>8851</c:v>
                </c:pt>
                <c:pt idx="233">
                  <c:v>8684</c:v>
                </c:pt>
                <c:pt idx="234">
                  <c:v>9633.5</c:v>
                </c:pt>
                <c:pt idx="235">
                  <c:v>11684.5</c:v>
                </c:pt>
                <c:pt idx="236">
                  <c:v>11370.5</c:v>
                </c:pt>
                <c:pt idx="237">
                  <c:v>10196.5</c:v>
                </c:pt>
                <c:pt idx="238">
                  <c:v>8264</c:v>
                </c:pt>
                <c:pt idx="239">
                  <c:v>8951</c:v>
                </c:pt>
                <c:pt idx="240">
                  <c:v>7856</c:v>
                </c:pt>
                <c:pt idx="241">
                  <c:v>6875</c:v>
                </c:pt>
                <c:pt idx="242">
                  <c:v>6438.5</c:v>
                </c:pt>
                <c:pt idx="243">
                  <c:v>6257</c:v>
                </c:pt>
                <c:pt idx="244">
                  <c:v>6264</c:v>
                </c:pt>
                <c:pt idx="245">
                  <c:v>6275</c:v>
                </c:pt>
                <c:pt idx="246">
                  <c:v>6919</c:v>
                </c:pt>
                <c:pt idx="247">
                  <c:v>8877.5</c:v>
                </c:pt>
                <c:pt idx="248">
                  <c:v>10258.5</c:v>
                </c:pt>
                <c:pt idx="249">
                  <c:v>11068.5</c:v>
                </c:pt>
                <c:pt idx="250">
                  <c:v>11321.5</c:v>
                </c:pt>
                <c:pt idx="251">
                  <c:v>11676</c:v>
                </c:pt>
                <c:pt idx="252">
                  <c:v>11657.5</c:v>
                </c:pt>
                <c:pt idx="253">
                  <c:v>11818.5</c:v>
                </c:pt>
                <c:pt idx="254">
                  <c:v>11594</c:v>
                </c:pt>
                <c:pt idx="255">
                  <c:v>10738</c:v>
                </c:pt>
                <c:pt idx="256">
                  <c:v>9942</c:v>
                </c:pt>
                <c:pt idx="257">
                  <c:v>9730</c:v>
                </c:pt>
                <c:pt idx="258">
                  <c:v>10038.5</c:v>
                </c:pt>
                <c:pt idx="259">
                  <c:v>12328.5</c:v>
                </c:pt>
                <c:pt idx="260">
                  <c:v>11834.5</c:v>
                </c:pt>
                <c:pt idx="261">
                  <c:v>10958.5</c:v>
                </c:pt>
                <c:pt idx="262">
                  <c:v>9384</c:v>
                </c:pt>
                <c:pt idx="263">
                  <c:v>9641.5</c:v>
                </c:pt>
                <c:pt idx="264">
                  <c:v>9052.5</c:v>
                </c:pt>
                <c:pt idx="265">
                  <c:v>8547.5</c:v>
                </c:pt>
                <c:pt idx="266">
                  <c:v>8572</c:v>
                </c:pt>
                <c:pt idx="267">
                  <c:v>8583</c:v>
                </c:pt>
                <c:pt idx="268">
                  <c:v>8618.5</c:v>
                </c:pt>
                <c:pt idx="269">
                  <c:v>8631</c:v>
                </c:pt>
                <c:pt idx="270">
                  <c:v>9260.5</c:v>
                </c:pt>
                <c:pt idx="271">
                  <c:v>10550</c:v>
                </c:pt>
                <c:pt idx="272">
                  <c:v>11947</c:v>
                </c:pt>
                <c:pt idx="273">
                  <c:v>12349.5</c:v>
                </c:pt>
                <c:pt idx="274">
                  <c:v>11955</c:v>
                </c:pt>
                <c:pt idx="275">
                  <c:v>11859.5</c:v>
                </c:pt>
                <c:pt idx="276">
                  <c:v>11462</c:v>
                </c:pt>
                <c:pt idx="277">
                  <c:v>10709</c:v>
                </c:pt>
                <c:pt idx="278">
                  <c:v>9812</c:v>
                </c:pt>
                <c:pt idx="279">
                  <c:v>9163</c:v>
                </c:pt>
                <c:pt idx="280">
                  <c:v>9165.5</c:v>
                </c:pt>
                <c:pt idx="281">
                  <c:v>9212</c:v>
                </c:pt>
                <c:pt idx="282">
                  <c:v>9629.5</c:v>
                </c:pt>
                <c:pt idx="283">
                  <c:v>10912</c:v>
                </c:pt>
                <c:pt idx="284">
                  <c:v>11010.5</c:v>
                </c:pt>
                <c:pt idx="285">
                  <c:v>10885.5</c:v>
                </c:pt>
                <c:pt idx="286">
                  <c:v>9950</c:v>
                </c:pt>
                <c:pt idx="287">
                  <c:v>11286</c:v>
                </c:pt>
                <c:pt idx="288">
                  <c:v>10214</c:v>
                </c:pt>
                <c:pt idx="289">
                  <c:v>9107.5</c:v>
                </c:pt>
                <c:pt idx="290">
                  <c:v>8964</c:v>
                </c:pt>
                <c:pt idx="291">
                  <c:v>8716</c:v>
                </c:pt>
                <c:pt idx="292">
                  <c:v>8446</c:v>
                </c:pt>
                <c:pt idx="293">
                  <c:v>8615</c:v>
                </c:pt>
                <c:pt idx="294">
                  <c:v>8857.5</c:v>
                </c:pt>
                <c:pt idx="295">
                  <c:v>9104</c:v>
                </c:pt>
                <c:pt idx="296">
                  <c:v>9570</c:v>
                </c:pt>
                <c:pt idx="297">
                  <c:v>10793</c:v>
                </c:pt>
                <c:pt idx="298">
                  <c:v>10763.5</c:v>
                </c:pt>
                <c:pt idx="299">
                  <c:v>10248</c:v>
                </c:pt>
                <c:pt idx="300">
                  <c:v>10093</c:v>
                </c:pt>
                <c:pt idx="301">
                  <c:v>9988.5</c:v>
                </c:pt>
                <c:pt idx="302">
                  <c:v>8956</c:v>
                </c:pt>
                <c:pt idx="303">
                  <c:v>8553.5</c:v>
                </c:pt>
                <c:pt idx="304">
                  <c:v>8551.5</c:v>
                </c:pt>
                <c:pt idx="305">
                  <c:v>8644.5</c:v>
                </c:pt>
                <c:pt idx="306">
                  <c:v>9171.5</c:v>
                </c:pt>
                <c:pt idx="307">
                  <c:v>10779</c:v>
                </c:pt>
                <c:pt idx="308">
                  <c:v>10966</c:v>
                </c:pt>
                <c:pt idx="309">
                  <c:v>11446.5</c:v>
                </c:pt>
                <c:pt idx="310">
                  <c:v>10465</c:v>
                </c:pt>
                <c:pt idx="311">
                  <c:v>11916</c:v>
                </c:pt>
                <c:pt idx="312">
                  <c:v>11793.5</c:v>
                </c:pt>
                <c:pt idx="313">
                  <c:v>9517.5</c:v>
                </c:pt>
                <c:pt idx="314">
                  <c:v>8767.5</c:v>
                </c:pt>
                <c:pt idx="315">
                  <c:v>8486.5</c:v>
                </c:pt>
                <c:pt idx="316">
                  <c:v>8325</c:v>
                </c:pt>
                <c:pt idx="317">
                  <c:v>8323.5</c:v>
                </c:pt>
                <c:pt idx="318">
                  <c:v>8463</c:v>
                </c:pt>
                <c:pt idx="319">
                  <c:v>8555.5</c:v>
                </c:pt>
                <c:pt idx="320">
                  <c:v>8952.5</c:v>
                </c:pt>
                <c:pt idx="321">
                  <c:v>9679</c:v>
                </c:pt>
                <c:pt idx="322">
                  <c:v>9957</c:v>
                </c:pt>
                <c:pt idx="323">
                  <c:v>9563</c:v>
                </c:pt>
                <c:pt idx="324">
                  <c:v>9578.5</c:v>
                </c:pt>
                <c:pt idx="325">
                  <c:v>8907</c:v>
                </c:pt>
                <c:pt idx="326">
                  <c:v>8210.5</c:v>
                </c:pt>
                <c:pt idx="327">
                  <c:v>8077</c:v>
                </c:pt>
                <c:pt idx="328">
                  <c:v>8134.5</c:v>
                </c:pt>
                <c:pt idx="329">
                  <c:v>8198.5</c:v>
                </c:pt>
                <c:pt idx="330">
                  <c:v>8702.5</c:v>
                </c:pt>
                <c:pt idx="331">
                  <c:v>9422.5</c:v>
                </c:pt>
                <c:pt idx="332">
                  <c:v>10389</c:v>
                </c:pt>
                <c:pt idx="333">
                  <c:v>11956.5</c:v>
                </c:pt>
                <c:pt idx="334">
                  <c:v>11305.5</c:v>
                </c:pt>
                <c:pt idx="335">
                  <c:v>11071</c:v>
                </c:pt>
                <c:pt idx="336">
                  <c:v>9691</c:v>
                </c:pt>
                <c:pt idx="337">
                  <c:v>8756.5</c:v>
                </c:pt>
                <c:pt idx="338">
                  <c:v>8563.5</c:v>
                </c:pt>
                <c:pt idx="339">
                  <c:v>8385</c:v>
                </c:pt>
                <c:pt idx="340">
                  <c:v>8289.5</c:v>
                </c:pt>
                <c:pt idx="341">
                  <c:v>8479.5</c:v>
                </c:pt>
                <c:pt idx="342">
                  <c:v>9045.5</c:v>
                </c:pt>
                <c:pt idx="343">
                  <c:v>9632.5</c:v>
                </c:pt>
                <c:pt idx="344">
                  <c:v>10392.5</c:v>
                </c:pt>
                <c:pt idx="345">
                  <c:v>11797</c:v>
                </c:pt>
                <c:pt idx="346">
                  <c:v>11762</c:v>
                </c:pt>
                <c:pt idx="347">
                  <c:v>11544</c:v>
                </c:pt>
                <c:pt idx="348">
                  <c:v>11190.5</c:v>
                </c:pt>
                <c:pt idx="349">
                  <c:v>11163.5</c:v>
                </c:pt>
                <c:pt idx="350">
                  <c:v>10706.5</c:v>
                </c:pt>
                <c:pt idx="351">
                  <c:v>9837</c:v>
                </c:pt>
                <c:pt idx="352">
                  <c:v>9214.5</c:v>
                </c:pt>
                <c:pt idx="353">
                  <c:v>9484.5</c:v>
                </c:pt>
                <c:pt idx="354">
                  <c:v>9919.5</c:v>
                </c:pt>
                <c:pt idx="355">
                  <c:v>12235.5</c:v>
                </c:pt>
                <c:pt idx="356">
                  <c:v>11907</c:v>
                </c:pt>
                <c:pt idx="357">
                  <c:v>11626</c:v>
                </c:pt>
                <c:pt idx="358">
                  <c:v>10524.5</c:v>
                </c:pt>
                <c:pt idx="359">
                  <c:v>10696.5</c:v>
                </c:pt>
                <c:pt idx="360">
                  <c:v>9857.5</c:v>
                </c:pt>
                <c:pt idx="361">
                  <c:v>9020.5</c:v>
                </c:pt>
                <c:pt idx="362">
                  <c:v>8894.5</c:v>
                </c:pt>
                <c:pt idx="363">
                  <c:v>8723.5</c:v>
                </c:pt>
                <c:pt idx="364">
                  <c:v>8786</c:v>
                </c:pt>
                <c:pt idx="365">
                  <c:v>8839.5</c:v>
                </c:pt>
                <c:pt idx="366">
                  <c:v>8980</c:v>
                </c:pt>
                <c:pt idx="367">
                  <c:v>9479.5</c:v>
                </c:pt>
                <c:pt idx="368">
                  <c:v>10407</c:v>
                </c:pt>
                <c:pt idx="369">
                  <c:v>10995</c:v>
                </c:pt>
                <c:pt idx="370">
                  <c:v>10751</c:v>
                </c:pt>
                <c:pt idx="371">
                  <c:v>10340</c:v>
                </c:pt>
                <c:pt idx="372">
                  <c:v>9984.5</c:v>
                </c:pt>
                <c:pt idx="373">
                  <c:v>9964.5</c:v>
                </c:pt>
                <c:pt idx="374">
                  <c:v>9250</c:v>
                </c:pt>
                <c:pt idx="375">
                  <c:v>9120</c:v>
                </c:pt>
                <c:pt idx="376">
                  <c:v>9090</c:v>
                </c:pt>
                <c:pt idx="377">
                  <c:v>8934</c:v>
                </c:pt>
                <c:pt idx="378">
                  <c:v>9334.5</c:v>
                </c:pt>
                <c:pt idx="379">
                  <c:v>10626</c:v>
                </c:pt>
                <c:pt idx="380">
                  <c:v>10592.5</c:v>
                </c:pt>
                <c:pt idx="381">
                  <c:v>10785.5</c:v>
                </c:pt>
                <c:pt idx="382">
                  <c:v>9866</c:v>
                </c:pt>
                <c:pt idx="383">
                  <c:v>10446</c:v>
                </c:pt>
                <c:pt idx="384">
                  <c:v>9577.5</c:v>
                </c:pt>
                <c:pt idx="385">
                  <c:v>9215</c:v>
                </c:pt>
                <c:pt idx="386">
                  <c:v>9014</c:v>
                </c:pt>
                <c:pt idx="387">
                  <c:v>8836.5</c:v>
                </c:pt>
                <c:pt idx="388">
                  <c:v>8891</c:v>
                </c:pt>
                <c:pt idx="389">
                  <c:v>8888.5</c:v>
                </c:pt>
                <c:pt idx="390">
                  <c:v>9200.5</c:v>
                </c:pt>
                <c:pt idx="391">
                  <c:v>10308.5</c:v>
                </c:pt>
                <c:pt idx="392">
                  <c:v>11409.5</c:v>
                </c:pt>
                <c:pt idx="393">
                  <c:v>11611.5</c:v>
                </c:pt>
                <c:pt idx="394">
                  <c:v>11557.5</c:v>
                </c:pt>
                <c:pt idx="395">
                  <c:v>10809.5</c:v>
                </c:pt>
                <c:pt idx="396">
                  <c:v>10091</c:v>
                </c:pt>
                <c:pt idx="397">
                  <c:v>9861</c:v>
                </c:pt>
                <c:pt idx="398">
                  <c:v>9183.5</c:v>
                </c:pt>
                <c:pt idx="399">
                  <c:v>8941.5</c:v>
                </c:pt>
                <c:pt idx="400">
                  <c:v>9125.5</c:v>
                </c:pt>
                <c:pt idx="401">
                  <c:v>9429.5</c:v>
                </c:pt>
                <c:pt idx="402">
                  <c:v>9945</c:v>
                </c:pt>
                <c:pt idx="403">
                  <c:v>11241.5</c:v>
                </c:pt>
                <c:pt idx="404">
                  <c:v>11283.5</c:v>
                </c:pt>
                <c:pt idx="405">
                  <c:v>11752.5</c:v>
                </c:pt>
                <c:pt idx="406">
                  <c:v>10960.5</c:v>
                </c:pt>
                <c:pt idx="407">
                  <c:v>10819</c:v>
                </c:pt>
                <c:pt idx="408">
                  <c:v>10137.5</c:v>
                </c:pt>
                <c:pt idx="409">
                  <c:v>8962</c:v>
                </c:pt>
                <c:pt idx="410">
                  <c:v>8849</c:v>
                </c:pt>
                <c:pt idx="411">
                  <c:v>8721.5</c:v>
                </c:pt>
                <c:pt idx="412">
                  <c:v>8697</c:v>
                </c:pt>
                <c:pt idx="413">
                  <c:v>8766.5</c:v>
                </c:pt>
                <c:pt idx="414">
                  <c:v>9117.5</c:v>
                </c:pt>
                <c:pt idx="415">
                  <c:v>10368.5</c:v>
                </c:pt>
                <c:pt idx="416">
                  <c:v>11727</c:v>
                </c:pt>
                <c:pt idx="417">
                  <c:v>11175</c:v>
                </c:pt>
                <c:pt idx="418">
                  <c:v>10653</c:v>
                </c:pt>
                <c:pt idx="419">
                  <c:v>10436</c:v>
                </c:pt>
                <c:pt idx="420">
                  <c:v>9926.5</c:v>
                </c:pt>
                <c:pt idx="421">
                  <c:v>9798.5</c:v>
                </c:pt>
                <c:pt idx="422">
                  <c:v>9714</c:v>
                </c:pt>
                <c:pt idx="423">
                  <c:v>9402</c:v>
                </c:pt>
                <c:pt idx="424">
                  <c:v>9220.5</c:v>
                </c:pt>
                <c:pt idx="425">
                  <c:v>9389.5</c:v>
                </c:pt>
                <c:pt idx="426">
                  <c:v>9746.5</c:v>
                </c:pt>
                <c:pt idx="427">
                  <c:v>11725</c:v>
                </c:pt>
                <c:pt idx="428">
                  <c:v>12172</c:v>
                </c:pt>
                <c:pt idx="429">
                  <c:v>12301</c:v>
                </c:pt>
                <c:pt idx="430">
                  <c:v>11174</c:v>
                </c:pt>
                <c:pt idx="431">
                  <c:v>10835.5</c:v>
                </c:pt>
                <c:pt idx="432">
                  <c:v>9791.5</c:v>
                </c:pt>
                <c:pt idx="433">
                  <c:v>9314</c:v>
                </c:pt>
                <c:pt idx="434">
                  <c:v>9051</c:v>
                </c:pt>
                <c:pt idx="435">
                  <c:v>8843.5</c:v>
                </c:pt>
                <c:pt idx="436">
                  <c:v>8838</c:v>
                </c:pt>
                <c:pt idx="437">
                  <c:v>9046</c:v>
                </c:pt>
                <c:pt idx="438">
                  <c:v>9715.5</c:v>
                </c:pt>
                <c:pt idx="439">
                  <c:v>11059</c:v>
                </c:pt>
                <c:pt idx="440">
                  <c:v>11940</c:v>
                </c:pt>
                <c:pt idx="441">
                  <c:v>12355</c:v>
                </c:pt>
                <c:pt idx="442">
                  <c:v>12758.5</c:v>
                </c:pt>
                <c:pt idx="443">
                  <c:v>13069.5</c:v>
                </c:pt>
                <c:pt idx="444">
                  <c:v>12920.5</c:v>
                </c:pt>
                <c:pt idx="445">
                  <c:v>12617</c:v>
                </c:pt>
                <c:pt idx="446">
                  <c:v>12080.5</c:v>
                </c:pt>
                <c:pt idx="447">
                  <c:v>10479</c:v>
                </c:pt>
                <c:pt idx="448">
                  <c:v>9952</c:v>
                </c:pt>
                <c:pt idx="449">
                  <c:v>10270</c:v>
                </c:pt>
                <c:pt idx="450">
                  <c:v>10700.5</c:v>
                </c:pt>
                <c:pt idx="451">
                  <c:v>11835</c:v>
                </c:pt>
                <c:pt idx="452">
                  <c:v>12045.5</c:v>
                </c:pt>
                <c:pt idx="453">
                  <c:v>11895.5</c:v>
                </c:pt>
                <c:pt idx="454">
                  <c:v>10503</c:v>
                </c:pt>
                <c:pt idx="455">
                  <c:v>10757</c:v>
                </c:pt>
                <c:pt idx="456">
                  <c:v>10498.5</c:v>
                </c:pt>
                <c:pt idx="457">
                  <c:v>9287.5</c:v>
                </c:pt>
                <c:pt idx="458">
                  <c:v>9103.5</c:v>
                </c:pt>
                <c:pt idx="459">
                  <c:v>8894</c:v>
                </c:pt>
                <c:pt idx="460">
                  <c:v>8932.5</c:v>
                </c:pt>
                <c:pt idx="461">
                  <c:v>8875.5</c:v>
                </c:pt>
                <c:pt idx="462">
                  <c:v>9043.5</c:v>
                </c:pt>
                <c:pt idx="463">
                  <c:v>9486.5</c:v>
                </c:pt>
                <c:pt idx="464">
                  <c:v>9874.5</c:v>
                </c:pt>
                <c:pt idx="465">
                  <c:v>10552.5</c:v>
                </c:pt>
                <c:pt idx="466">
                  <c:v>10521</c:v>
                </c:pt>
                <c:pt idx="467">
                  <c:v>10336</c:v>
                </c:pt>
                <c:pt idx="468">
                  <c:v>10570.5</c:v>
                </c:pt>
                <c:pt idx="469">
                  <c:v>10140</c:v>
                </c:pt>
                <c:pt idx="470">
                  <c:v>9284</c:v>
                </c:pt>
                <c:pt idx="471">
                  <c:v>9029</c:v>
                </c:pt>
                <c:pt idx="472">
                  <c:v>9099</c:v>
                </c:pt>
                <c:pt idx="473">
                  <c:v>9410</c:v>
                </c:pt>
                <c:pt idx="474">
                  <c:v>10028</c:v>
                </c:pt>
                <c:pt idx="475">
                  <c:v>10309.5</c:v>
                </c:pt>
                <c:pt idx="476">
                  <c:v>10650</c:v>
                </c:pt>
                <c:pt idx="477">
                  <c:v>11275.5</c:v>
                </c:pt>
                <c:pt idx="478">
                  <c:v>10983.5</c:v>
                </c:pt>
                <c:pt idx="479">
                  <c:v>12510</c:v>
                </c:pt>
                <c:pt idx="480">
                  <c:v>11075.5</c:v>
                </c:pt>
                <c:pt idx="481">
                  <c:v>9247</c:v>
                </c:pt>
                <c:pt idx="482">
                  <c:v>8944.5</c:v>
                </c:pt>
                <c:pt idx="483">
                  <c:v>8858</c:v>
                </c:pt>
                <c:pt idx="484">
                  <c:v>8825.5</c:v>
                </c:pt>
                <c:pt idx="485">
                  <c:v>8776.5</c:v>
                </c:pt>
                <c:pt idx="486">
                  <c:v>8762.5</c:v>
                </c:pt>
                <c:pt idx="487">
                  <c:v>8872.5</c:v>
                </c:pt>
                <c:pt idx="488">
                  <c:v>9061.5</c:v>
                </c:pt>
                <c:pt idx="489">
                  <c:v>9272</c:v>
                </c:pt>
                <c:pt idx="490">
                  <c:v>10069.5</c:v>
                </c:pt>
                <c:pt idx="491">
                  <c:v>10083.5</c:v>
                </c:pt>
                <c:pt idx="492">
                  <c:v>10394</c:v>
                </c:pt>
                <c:pt idx="493">
                  <c:v>9982.5</c:v>
                </c:pt>
                <c:pt idx="494">
                  <c:v>9102.5</c:v>
                </c:pt>
                <c:pt idx="495">
                  <c:v>8915.5</c:v>
                </c:pt>
                <c:pt idx="496">
                  <c:v>8707.5</c:v>
                </c:pt>
                <c:pt idx="497">
                  <c:v>8855.5</c:v>
                </c:pt>
                <c:pt idx="498">
                  <c:v>9667</c:v>
                </c:pt>
                <c:pt idx="499">
                  <c:v>10532</c:v>
                </c:pt>
                <c:pt idx="500">
                  <c:v>11134.5</c:v>
                </c:pt>
                <c:pt idx="501">
                  <c:v>12311</c:v>
                </c:pt>
                <c:pt idx="502">
                  <c:v>11803</c:v>
                </c:pt>
                <c:pt idx="503">
                  <c:v>12414.5</c:v>
                </c:pt>
                <c:pt idx="504">
                  <c:v>10612</c:v>
                </c:pt>
                <c:pt idx="505">
                  <c:v>9487.5</c:v>
                </c:pt>
                <c:pt idx="506">
                  <c:v>9176.5</c:v>
                </c:pt>
                <c:pt idx="507">
                  <c:v>9047.5</c:v>
                </c:pt>
                <c:pt idx="508">
                  <c:v>8803.5</c:v>
                </c:pt>
                <c:pt idx="509">
                  <c:v>9009</c:v>
                </c:pt>
                <c:pt idx="510">
                  <c:v>9331.5</c:v>
                </c:pt>
                <c:pt idx="511">
                  <c:v>10143.5</c:v>
                </c:pt>
                <c:pt idx="512">
                  <c:v>11190.5</c:v>
                </c:pt>
                <c:pt idx="513">
                  <c:v>11682.5</c:v>
                </c:pt>
                <c:pt idx="514">
                  <c:v>11248.5</c:v>
                </c:pt>
                <c:pt idx="515">
                  <c:v>11192.5</c:v>
                </c:pt>
                <c:pt idx="516">
                  <c:v>11689.5</c:v>
                </c:pt>
                <c:pt idx="517">
                  <c:v>11295</c:v>
                </c:pt>
                <c:pt idx="518">
                  <c:v>10733.5</c:v>
                </c:pt>
                <c:pt idx="519">
                  <c:v>10465</c:v>
                </c:pt>
                <c:pt idx="520">
                  <c:v>9587</c:v>
                </c:pt>
                <c:pt idx="521">
                  <c:v>9001</c:v>
                </c:pt>
                <c:pt idx="522">
                  <c:v>9352</c:v>
                </c:pt>
                <c:pt idx="523">
                  <c:v>11266.5</c:v>
                </c:pt>
                <c:pt idx="524">
                  <c:v>11301.5</c:v>
                </c:pt>
                <c:pt idx="525">
                  <c:v>11162.5</c:v>
                </c:pt>
                <c:pt idx="526">
                  <c:v>9738.5</c:v>
                </c:pt>
                <c:pt idx="527">
                  <c:v>10611.5</c:v>
                </c:pt>
                <c:pt idx="528">
                  <c:v>10371</c:v>
                </c:pt>
                <c:pt idx="529">
                  <c:v>9260.5</c:v>
                </c:pt>
                <c:pt idx="530">
                  <c:v>8670.5</c:v>
                </c:pt>
                <c:pt idx="531">
                  <c:v>8350</c:v>
                </c:pt>
                <c:pt idx="532">
                  <c:v>8041.5</c:v>
                </c:pt>
                <c:pt idx="533">
                  <c:v>8237</c:v>
                </c:pt>
                <c:pt idx="534">
                  <c:v>8767</c:v>
                </c:pt>
                <c:pt idx="535">
                  <c:v>10045</c:v>
                </c:pt>
                <c:pt idx="536">
                  <c:v>11584</c:v>
                </c:pt>
                <c:pt idx="537">
                  <c:v>11969.5</c:v>
                </c:pt>
                <c:pt idx="538">
                  <c:v>11956</c:v>
                </c:pt>
                <c:pt idx="539">
                  <c:v>11635</c:v>
                </c:pt>
                <c:pt idx="540">
                  <c:v>11655</c:v>
                </c:pt>
                <c:pt idx="541">
                  <c:v>11271.5</c:v>
                </c:pt>
                <c:pt idx="542">
                  <c:v>10453</c:v>
                </c:pt>
                <c:pt idx="543">
                  <c:v>9521.5</c:v>
                </c:pt>
                <c:pt idx="544">
                  <c:v>9539</c:v>
                </c:pt>
                <c:pt idx="545">
                  <c:v>9167</c:v>
                </c:pt>
                <c:pt idx="546">
                  <c:v>9372.5</c:v>
                </c:pt>
                <c:pt idx="547">
                  <c:v>10508.5</c:v>
                </c:pt>
                <c:pt idx="548">
                  <c:v>10657</c:v>
                </c:pt>
                <c:pt idx="549">
                  <c:v>10857</c:v>
                </c:pt>
                <c:pt idx="550">
                  <c:v>10190</c:v>
                </c:pt>
                <c:pt idx="551">
                  <c:v>10938.5</c:v>
                </c:pt>
                <c:pt idx="552">
                  <c:v>9871</c:v>
                </c:pt>
                <c:pt idx="553">
                  <c:v>8776</c:v>
                </c:pt>
                <c:pt idx="554">
                  <c:v>8772</c:v>
                </c:pt>
                <c:pt idx="555">
                  <c:v>8333</c:v>
                </c:pt>
                <c:pt idx="556">
                  <c:v>8119.5</c:v>
                </c:pt>
                <c:pt idx="557">
                  <c:v>8433.5</c:v>
                </c:pt>
                <c:pt idx="558">
                  <c:v>9433</c:v>
                </c:pt>
                <c:pt idx="559">
                  <c:v>10359.5</c:v>
                </c:pt>
                <c:pt idx="560">
                  <c:v>10742</c:v>
                </c:pt>
                <c:pt idx="561">
                  <c:v>11306</c:v>
                </c:pt>
                <c:pt idx="562">
                  <c:v>11440.5</c:v>
                </c:pt>
                <c:pt idx="563">
                  <c:v>10831</c:v>
                </c:pt>
                <c:pt idx="564">
                  <c:v>10545.5</c:v>
                </c:pt>
                <c:pt idx="565">
                  <c:v>10166</c:v>
                </c:pt>
                <c:pt idx="566">
                  <c:v>9717</c:v>
                </c:pt>
                <c:pt idx="567">
                  <c:v>9189</c:v>
                </c:pt>
                <c:pt idx="568">
                  <c:v>10176.5</c:v>
                </c:pt>
                <c:pt idx="569">
                  <c:v>10729.5</c:v>
                </c:pt>
                <c:pt idx="570">
                  <c:v>11103</c:v>
                </c:pt>
                <c:pt idx="571">
                  <c:v>11755.5</c:v>
                </c:pt>
                <c:pt idx="572">
                  <c:v>12020</c:v>
                </c:pt>
                <c:pt idx="573">
                  <c:v>12020.5</c:v>
                </c:pt>
                <c:pt idx="574">
                  <c:v>10469</c:v>
                </c:pt>
                <c:pt idx="575">
                  <c:v>11168.5</c:v>
                </c:pt>
                <c:pt idx="576">
                  <c:v>10175</c:v>
                </c:pt>
                <c:pt idx="577">
                  <c:v>9165</c:v>
                </c:pt>
                <c:pt idx="578">
                  <c:v>9102.5</c:v>
                </c:pt>
                <c:pt idx="579">
                  <c:v>8743.5</c:v>
                </c:pt>
                <c:pt idx="580">
                  <c:v>8931.5</c:v>
                </c:pt>
                <c:pt idx="581">
                  <c:v>9421.5</c:v>
                </c:pt>
                <c:pt idx="582">
                  <c:v>10104.5</c:v>
                </c:pt>
                <c:pt idx="583">
                  <c:v>10580.5</c:v>
                </c:pt>
                <c:pt idx="584">
                  <c:v>10877.5</c:v>
                </c:pt>
                <c:pt idx="585">
                  <c:v>11143.5</c:v>
                </c:pt>
                <c:pt idx="586">
                  <c:v>11684.5</c:v>
                </c:pt>
                <c:pt idx="587">
                  <c:v>11959</c:v>
                </c:pt>
                <c:pt idx="588">
                  <c:v>11420.5</c:v>
                </c:pt>
                <c:pt idx="589">
                  <c:v>10969</c:v>
                </c:pt>
                <c:pt idx="590">
                  <c:v>10886</c:v>
                </c:pt>
                <c:pt idx="591">
                  <c:v>10414.5</c:v>
                </c:pt>
                <c:pt idx="592">
                  <c:v>10131.5</c:v>
                </c:pt>
                <c:pt idx="593">
                  <c:v>10478.5</c:v>
                </c:pt>
                <c:pt idx="594">
                  <c:v>10975</c:v>
                </c:pt>
                <c:pt idx="595">
                  <c:v>12848.5</c:v>
                </c:pt>
                <c:pt idx="596">
                  <c:v>12731.5</c:v>
                </c:pt>
                <c:pt idx="597">
                  <c:v>12317</c:v>
                </c:pt>
                <c:pt idx="598">
                  <c:v>11680</c:v>
                </c:pt>
                <c:pt idx="599">
                  <c:v>12164</c:v>
                </c:pt>
                <c:pt idx="600">
                  <c:v>10902</c:v>
                </c:pt>
                <c:pt idx="601">
                  <c:v>9572</c:v>
                </c:pt>
                <c:pt idx="602">
                  <c:v>9353</c:v>
                </c:pt>
                <c:pt idx="603">
                  <c:v>9091.5</c:v>
                </c:pt>
                <c:pt idx="604">
                  <c:v>9007</c:v>
                </c:pt>
                <c:pt idx="605">
                  <c:v>9046.5</c:v>
                </c:pt>
                <c:pt idx="606">
                  <c:v>9581.5</c:v>
                </c:pt>
                <c:pt idx="607">
                  <c:v>10653.5</c:v>
                </c:pt>
                <c:pt idx="608">
                  <c:v>11832</c:v>
                </c:pt>
                <c:pt idx="609">
                  <c:v>12291.5</c:v>
                </c:pt>
                <c:pt idx="610">
                  <c:v>13078</c:v>
                </c:pt>
                <c:pt idx="611">
                  <c:v>12822.5</c:v>
                </c:pt>
                <c:pt idx="612">
                  <c:v>12387</c:v>
                </c:pt>
                <c:pt idx="613">
                  <c:v>12184</c:v>
                </c:pt>
                <c:pt idx="614">
                  <c:v>11684.5</c:v>
                </c:pt>
                <c:pt idx="615">
                  <c:v>11560.5</c:v>
                </c:pt>
                <c:pt idx="616">
                  <c:v>11713</c:v>
                </c:pt>
                <c:pt idx="617">
                  <c:v>11137</c:v>
                </c:pt>
                <c:pt idx="618">
                  <c:v>11467.5</c:v>
                </c:pt>
                <c:pt idx="619">
                  <c:v>12572</c:v>
                </c:pt>
                <c:pt idx="620">
                  <c:v>12182</c:v>
                </c:pt>
                <c:pt idx="621">
                  <c:v>11292.5</c:v>
                </c:pt>
                <c:pt idx="622">
                  <c:v>11020.5</c:v>
                </c:pt>
                <c:pt idx="623">
                  <c:v>11926</c:v>
                </c:pt>
                <c:pt idx="624">
                  <c:v>11196</c:v>
                </c:pt>
                <c:pt idx="625">
                  <c:v>9970</c:v>
                </c:pt>
                <c:pt idx="626">
                  <c:v>9512.5</c:v>
                </c:pt>
                <c:pt idx="627">
                  <c:v>9179.5</c:v>
                </c:pt>
                <c:pt idx="628">
                  <c:v>9022</c:v>
                </c:pt>
                <c:pt idx="629">
                  <c:v>9010</c:v>
                </c:pt>
                <c:pt idx="630">
                  <c:v>9308.5</c:v>
                </c:pt>
                <c:pt idx="631">
                  <c:v>9623.5</c:v>
                </c:pt>
                <c:pt idx="632">
                  <c:v>10530</c:v>
                </c:pt>
                <c:pt idx="633">
                  <c:v>11868.5</c:v>
                </c:pt>
                <c:pt idx="634">
                  <c:v>12016</c:v>
                </c:pt>
                <c:pt idx="635">
                  <c:v>11897.5</c:v>
                </c:pt>
                <c:pt idx="636">
                  <c:v>11929</c:v>
                </c:pt>
                <c:pt idx="637">
                  <c:v>12051.5</c:v>
                </c:pt>
                <c:pt idx="638">
                  <c:v>11045</c:v>
                </c:pt>
                <c:pt idx="639">
                  <c:v>10225.5</c:v>
                </c:pt>
                <c:pt idx="640">
                  <c:v>10017.5</c:v>
                </c:pt>
                <c:pt idx="641">
                  <c:v>10126.5</c:v>
                </c:pt>
                <c:pt idx="642">
                  <c:v>10353.5</c:v>
                </c:pt>
                <c:pt idx="643">
                  <c:v>11771</c:v>
                </c:pt>
                <c:pt idx="644">
                  <c:v>11774</c:v>
                </c:pt>
                <c:pt idx="645">
                  <c:v>11773</c:v>
                </c:pt>
                <c:pt idx="646">
                  <c:v>11466.5</c:v>
                </c:pt>
                <c:pt idx="647">
                  <c:v>13339.5</c:v>
                </c:pt>
                <c:pt idx="648">
                  <c:v>11197.5</c:v>
                </c:pt>
                <c:pt idx="649">
                  <c:v>9136</c:v>
                </c:pt>
                <c:pt idx="650">
                  <c:v>9139.5</c:v>
                </c:pt>
                <c:pt idx="651">
                  <c:v>9023.5</c:v>
                </c:pt>
                <c:pt idx="652">
                  <c:v>8739</c:v>
                </c:pt>
                <c:pt idx="653">
                  <c:v>8695</c:v>
                </c:pt>
                <c:pt idx="654">
                  <c:v>8839.5</c:v>
                </c:pt>
                <c:pt idx="655">
                  <c:v>9148</c:v>
                </c:pt>
                <c:pt idx="656">
                  <c:v>9754.5</c:v>
                </c:pt>
                <c:pt idx="657">
                  <c:v>10347</c:v>
                </c:pt>
                <c:pt idx="658">
                  <c:v>11076</c:v>
                </c:pt>
                <c:pt idx="659">
                  <c:v>11704.5</c:v>
                </c:pt>
                <c:pt idx="660">
                  <c:v>12070.5</c:v>
                </c:pt>
                <c:pt idx="661">
                  <c:v>11320</c:v>
                </c:pt>
                <c:pt idx="662">
                  <c:v>9759.5</c:v>
                </c:pt>
                <c:pt idx="663">
                  <c:v>9760</c:v>
                </c:pt>
                <c:pt idx="664">
                  <c:v>9674</c:v>
                </c:pt>
                <c:pt idx="665">
                  <c:v>9916.5</c:v>
                </c:pt>
                <c:pt idx="666">
                  <c:v>10574</c:v>
                </c:pt>
                <c:pt idx="667">
                  <c:v>11019.5</c:v>
                </c:pt>
                <c:pt idx="668">
                  <c:v>12085</c:v>
                </c:pt>
                <c:pt idx="669">
                  <c:v>12494</c:v>
                </c:pt>
                <c:pt idx="670">
                  <c:v>12035</c:v>
                </c:pt>
                <c:pt idx="671">
                  <c:v>13178</c:v>
                </c:pt>
                <c:pt idx="672">
                  <c:v>11140.5</c:v>
                </c:pt>
                <c:pt idx="673">
                  <c:v>8869</c:v>
                </c:pt>
                <c:pt idx="674">
                  <c:v>8668.5</c:v>
                </c:pt>
                <c:pt idx="675">
                  <c:v>8591</c:v>
                </c:pt>
                <c:pt idx="676">
                  <c:v>8663</c:v>
                </c:pt>
                <c:pt idx="677">
                  <c:v>8659.5</c:v>
                </c:pt>
                <c:pt idx="678">
                  <c:v>9193</c:v>
                </c:pt>
                <c:pt idx="679">
                  <c:v>11210</c:v>
                </c:pt>
                <c:pt idx="680">
                  <c:v>12473.5</c:v>
                </c:pt>
                <c:pt idx="681">
                  <c:v>13327.5</c:v>
                </c:pt>
                <c:pt idx="682">
                  <c:v>13369</c:v>
                </c:pt>
                <c:pt idx="683">
                  <c:v>13236.5</c:v>
                </c:pt>
                <c:pt idx="684">
                  <c:v>13339.5</c:v>
                </c:pt>
                <c:pt idx="685">
                  <c:v>12819</c:v>
                </c:pt>
                <c:pt idx="686">
                  <c:v>12554</c:v>
                </c:pt>
                <c:pt idx="687">
                  <c:v>11608.5</c:v>
                </c:pt>
                <c:pt idx="688">
                  <c:v>10702</c:v>
                </c:pt>
                <c:pt idx="689">
                  <c:v>10281.5</c:v>
                </c:pt>
                <c:pt idx="690">
                  <c:v>10339</c:v>
                </c:pt>
                <c:pt idx="691">
                  <c:v>12177.5</c:v>
                </c:pt>
                <c:pt idx="692">
                  <c:v>12687</c:v>
                </c:pt>
                <c:pt idx="693">
                  <c:v>11594</c:v>
                </c:pt>
                <c:pt idx="694">
                  <c:v>10820</c:v>
                </c:pt>
                <c:pt idx="695">
                  <c:v>11662</c:v>
                </c:pt>
                <c:pt idx="696">
                  <c:v>10290</c:v>
                </c:pt>
                <c:pt idx="697">
                  <c:v>8758.5</c:v>
                </c:pt>
                <c:pt idx="698">
                  <c:v>8849.5</c:v>
                </c:pt>
                <c:pt idx="699">
                  <c:v>8730.5</c:v>
                </c:pt>
                <c:pt idx="700">
                  <c:v>8780</c:v>
                </c:pt>
                <c:pt idx="701">
                  <c:v>8902.5</c:v>
                </c:pt>
                <c:pt idx="702">
                  <c:v>9108</c:v>
                </c:pt>
                <c:pt idx="703">
                  <c:v>10190</c:v>
                </c:pt>
                <c:pt idx="704">
                  <c:v>11445</c:v>
                </c:pt>
                <c:pt idx="705">
                  <c:v>12134.5</c:v>
                </c:pt>
                <c:pt idx="706">
                  <c:v>12456</c:v>
                </c:pt>
                <c:pt idx="707">
                  <c:v>11970.5</c:v>
                </c:pt>
                <c:pt idx="708">
                  <c:v>11777</c:v>
                </c:pt>
                <c:pt idx="709">
                  <c:v>11484</c:v>
                </c:pt>
                <c:pt idx="710">
                  <c:v>11267</c:v>
                </c:pt>
                <c:pt idx="711">
                  <c:v>10935.5</c:v>
                </c:pt>
                <c:pt idx="712">
                  <c:v>10483.5</c:v>
                </c:pt>
                <c:pt idx="713">
                  <c:v>10283</c:v>
                </c:pt>
                <c:pt idx="714">
                  <c:v>10499</c:v>
                </c:pt>
                <c:pt idx="715">
                  <c:v>10858</c:v>
                </c:pt>
                <c:pt idx="716">
                  <c:v>10936.5</c:v>
                </c:pt>
                <c:pt idx="717">
                  <c:v>10291</c:v>
                </c:pt>
                <c:pt idx="718">
                  <c:v>9637.5</c:v>
                </c:pt>
                <c:pt idx="719">
                  <c:v>10994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2"/>
          <c:order val="4"/>
          <c:tx>
            <c:v>Autres</c:v>
          </c:tx>
          <c:spPr>
            <a:solidFill>
              <a:schemeClr val="bg1">
                <a:lumMod val="95000"/>
              </a:schemeClr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Entrées!$N$37:$N$780</c:f>
              <c:numCache>
                <c:formatCode>0.0</c:formatCode>
                <c:ptCount val="744"/>
                <c:pt idx="0">
                  <c:v>693.5</c:v>
                </c:pt>
                <c:pt idx="1">
                  <c:v>662</c:v>
                </c:pt>
                <c:pt idx="2">
                  <c:v>660</c:v>
                </c:pt>
                <c:pt idx="3">
                  <c:v>646</c:v>
                </c:pt>
                <c:pt idx="4">
                  <c:v>637.5</c:v>
                </c:pt>
                <c:pt idx="5">
                  <c:v>635</c:v>
                </c:pt>
                <c:pt idx="6">
                  <c:v>635.5</c:v>
                </c:pt>
                <c:pt idx="7">
                  <c:v>634.5</c:v>
                </c:pt>
                <c:pt idx="8">
                  <c:v>633.5</c:v>
                </c:pt>
                <c:pt idx="9">
                  <c:v>634.5</c:v>
                </c:pt>
                <c:pt idx="10">
                  <c:v>635</c:v>
                </c:pt>
                <c:pt idx="11">
                  <c:v>631</c:v>
                </c:pt>
                <c:pt idx="12">
                  <c:v>627.5</c:v>
                </c:pt>
                <c:pt idx="13">
                  <c:v>616.5</c:v>
                </c:pt>
                <c:pt idx="14">
                  <c:v>618.5</c:v>
                </c:pt>
                <c:pt idx="15">
                  <c:v>616.5</c:v>
                </c:pt>
                <c:pt idx="16">
                  <c:v>615</c:v>
                </c:pt>
                <c:pt idx="17">
                  <c:v>605</c:v>
                </c:pt>
                <c:pt idx="18">
                  <c:v>610</c:v>
                </c:pt>
                <c:pt idx="19">
                  <c:v>608.5</c:v>
                </c:pt>
                <c:pt idx="20">
                  <c:v>603</c:v>
                </c:pt>
                <c:pt idx="21">
                  <c:v>605.5</c:v>
                </c:pt>
                <c:pt idx="22">
                  <c:v>596</c:v>
                </c:pt>
                <c:pt idx="23">
                  <c:v>587.5</c:v>
                </c:pt>
                <c:pt idx="24">
                  <c:v>588.5</c:v>
                </c:pt>
                <c:pt idx="25">
                  <c:v>584</c:v>
                </c:pt>
                <c:pt idx="26">
                  <c:v>578.5</c:v>
                </c:pt>
                <c:pt idx="27">
                  <c:v>574.5</c:v>
                </c:pt>
                <c:pt idx="28">
                  <c:v>576.5</c:v>
                </c:pt>
                <c:pt idx="29">
                  <c:v>580.5</c:v>
                </c:pt>
                <c:pt idx="30">
                  <c:v>576.5</c:v>
                </c:pt>
                <c:pt idx="31">
                  <c:v>578.5</c:v>
                </c:pt>
                <c:pt idx="32">
                  <c:v>582</c:v>
                </c:pt>
                <c:pt idx="33">
                  <c:v>580</c:v>
                </c:pt>
                <c:pt idx="34">
                  <c:v>573.5</c:v>
                </c:pt>
                <c:pt idx="35">
                  <c:v>565.5</c:v>
                </c:pt>
                <c:pt idx="36">
                  <c:v>566.5</c:v>
                </c:pt>
                <c:pt idx="37">
                  <c:v>565</c:v>
                </c:pt>
                <c:pt idx="38">
                  <c:v>570.5</c:v>
                </c:pt>
                <c:pt idx="39">
                  <c:v>574</c:v>
                </c:pt>
                <c:pt idx="40">
                  <c:v>580.5</c:v>
                </c:pt>
                <c:pt idx="41">
                  <c:v>583</c:v>
                </c:pt>
                <c:pt idx="42">
                  <c:v>595.5</c:v>
                </c:pt>
                <c:pt idx="43">
                  <c:v>597.5</c:v>
                </c:pt>
                <c:pt idx="44">
                  <c:v>598.5</c:v>
                </c:pt>
                <c:pt idx="45">
                  <c:v>596</c:v>
                </c:pt>
                <c:pt idx="46">
                  <c:v>585.5</c:v>
                </c:pt>
                <c:pt idx="47">
                  <c:v>578.5</c:v>
                </c:pt>
                <c:pt idx="48">
                  <c:v>571</c:v>
                </c:pt>
                <c:pt idx="49">
                  <c:v>570.5</c:v>
                </c:pt>
                <c:pt idx="50">
                  <c:v>572.5</c:v>
                </c:pt>
                <c:pt idx="51">
                  <c:v>574</c:v>
                </c:pt>
                <c:pt idx="52">
                  <c:v>573.5</c:v>
                </c:pt>
                <c:pt idx="53">
                  <c:v>568</c:v>
                </c:pt>
                <c:pt idx="54">
                  <c:v>579</c:v>
                </c:pt>
                <c:pt idx="55">
                  <c:v>569.5</c:v>
                </c:pt>
                <c:pt idx="56">
                  <c:v>573.5</c:v>
                </c:pt>
                <c:pt idx="57">
                  <c:v>562.5</c:v>
                </c:pt>
                <c:pt idx="58">
                  <c:v>558</c:v>
                </c:pt>
                <c:pt idx="59">
                  <c:v>554</c:v>
                </c:pt>
                <c:pt idx="60">
                  <c:v>566.5</c:v>
                </c:pt>
                <c:pt idx="61">
                  <c:v>568.5</c:v>
                </c:pt>
                <c:pt idx="62">
                  <c:v>562.5</c:v>
                </c:pt>
                <c:pt idx="63">
                  <c:v>553</c:v>
                </c:pt>
                <c:pt idx="64">
                  <c:v>554</c:v>
                </c:pt>
                <c:pt idx="65">
                  <c:v>562</c:v>
                </c:pt>
                <c:pt idx="66">
                  <c:v>565.5</c:v>
                </c:pt>
                <c:pt idx="67">
                  <c:v>565.5</c:v>
                </c:pt>
                <c:pt idx="68">
                  <c:v>574.5</c:v>
                </c:pt>
                <c:pt idx="69">
                  <c:v>574</c:v>
                </c:pt>
                <c:pt idx="70">
                  <c:v>575.5</c:v>
                </c:pt>
                <c:pt idx="71">
                  <c:v>572.5</c:v>
                </c:pt>
                <c:pt idx="72">
                  <c:v>575.5</c:v>
                </c:pt>
                <c:pt idx="73">
                  <c:v>575.5</c:v>
                </c:pt>
                <c:pt idx="74">
                  <c:v>567.5</c:v>
                </c:pt>
                <c:pt idx="75">
                  <c:v>563.5</c:v>
                </c:pt>
                <c:pt idx="76">
                  <c:v>557</c:v>
                </c:pt>
                <c:pt idx="77">
                  <c:v>556.5</c:v>
                </c:pt>
                <c:pt idx="78">
                  <c:v>555.5</c:v>
                </c:pt>
                <c:pt idx="79">
                  <c:v>558</c:v>
                </c:pt>
                <c:pt idx="80">
                  <c:v>555</c:v>
                </c:pt>
                <c:pt idx="81">
                  <c:v>544.5</c:v>
                </c:pt>
                <c:pt idx="82">
                  <c:v>546</c:v>
                </c:pt>
                <c:pt idx="83">
                  <c:v>539</c:v>
                </c:pt>
                <c:pt idx="84">
                  <c:v>551.5</c:v>
                </c:pt>
                <c:pt idx="85">
                  <c:v>562.5</c:v>
                </c:pt>
                <c:pt idx="86">
                  <c:v>563</c:v>
                </c:pt>
                <c:pt idx="87">
                  <c:v>553.5</c:v>
                </c:pt>
                <c:pt idx="88">
                  <c:v>547</c:v>
                </c:pt>
                <c:pt idx="89">
                  <c:v>552.5</c:v>
                </c:pt>
                <c:pt idx="90">
                  <c:v>562.5</c:v>
                </c:pt>
                <c:pt idx="91">
                  <c:v>572</c:v>
                </c:pt>
                <c:pt idx="92">
                  <c:v>576.5</c:v>
                </c:pt>
                <c:pt idx="93">
                  <c:v>577</c:v>
                </c:pt>
                <c:pt idx="94">
                  <c:v>583</c:v>
                </c:pt>
                <c:pt idx="95">
                  <c:v>581</c:v>
                </c:pt>
                <c:pt idx="96">
                  <c:v>581.5</c:v>
                </c:pt>
                <c:pt idx="97">
                  <c:v>585.5</c:v>
                </c:pt>
                <c:pt idx="98">
                  <c:v>580.5</c:v>
                </c:pt>
                <c:pt idx="99">
                  <c:v>573.5</c:v>
                </c:pt>
                <c:pt idx="100">
                  <c:v>573.5</c:v>
                </c:pt>
                <c:pt idx="101">
                  <c:v>569</c:v>
                </c:pt>
                <c:pt idx="102">
                  <c:v>581.5</c:v>
                </c:pt>
                <c:pt idx="103">
                  <c:v>570</c:v>
                </c:pt>
                <c:pt idx="104">
                  <c:v>567</c:v>
                </c:pt>
                <c:pt idx="105">
                  <c:v>564</c:v>
                </c:pt>
                <c:pt idx="106">
                  <c:v>563.5</c:v>
                </c:pt>
                <c:pt idx="107">
                  <c:v>561.5</c:v>
                </c:pt>
                <c:pt idx="108">
                  <c:v>569</c:v>
                </c:pt>
                <c:pt idx="109">
                  <c:v>575.5</c:v>
                </c:pt>
                <c:pt idx="110">
                  <c:v>567.5</c:v>
                </c:pt>
                <c:pt idx="111">
                  <c:v>562.5</c:v>
                </c:pt>
                <c:pt idx="112">
                  <c:v>559</c:v>
                </c:pt>
                <c:pt idx="113">
                  <c:v>567.5</c:v>
                </c:pt>
                <c:pt idx="114">
                  <c:v>575</c:v>
                </c:pt>
                <c:pt idx="115">
                  <c:v>568.5</c:v>
                </c:pt>
                <c:pt idx="116">
                  <c:v>566.5</c:v>
                </c:pt>
                <c:pt idx="117">
                  <c:v>573.5</c:v>
                </c:pt>
                <c:pt idx="118">
                  <c:v>569.5</c:v>
                </c:pt>
                <c:pt idx="119">
                  <c:v>565</c:v>
                </c:pt>
                <c:pt idx="120">
                  <c:v>566</c:v>
                </c:pt>
                <c:pt idx="121">
                  <c:v>566</c:v>
                </c:pt>
                <c:pt idx="122">
                  <c:v>575</c:v>
                </c:pt>
                <c:pt idx="123">
                  <c:v>574</c:v>
                </c:pt>
                <c:pt idx="124">
                  <c:v>574.5</c:v>
                </c:pt>
                <c:pt idx="125">
                  <c:v>574</c:v>
                </c:pt>
                <c:pt idx="126">
                  <c:v>574</c:v>
                </c:pt>
                <c:pt idx="127">
                  <c:v>566.5</c:v>
                </c:pt>
                <c:pt idx="128">
                  <c:v>565.5</c:v>
                </c:pt>
                <c:pt idx="129">
                  <c:v>572</c:v>
                </c:pt>
                <c:pt idx="130">
                  <c:v>564.5</c:v>
                </c:pt>
                <c:pt idx="131">
                  <c:v>565</c:v>
                </c:pt>
                <c:pt idx="132">
                  <c:v>565</c:v>
                </c:pt>
                <c:pt idx="133">
                  <c:v>563.5</c:v>
                </c:pt>
                <c:pt idx="134">
                  <c:v>563</c:v>
                </c:pt>
                <c:pt idx="135">
                  <c:v>562</c:v>
                </c:pt>
                <c:pt idx="136">
                  <c:v>568</c:v>
                </c:pt>
                <c:pt idx="137">
                  <c:v>569.5</c:v>
                </c:pt>
                <c:pt idx="138">
                  <c:v>567</c:v>
                </c:pt>
                <c:pt idx="139">
                  <c:v>572</c:v>
                </c:pt>
                <c:pt idx="140">
                  <c:v>570.5</c:v>
                </c:pt>
                <c:pt idx="141">
                  <c:v>572.5</c:v>
                </c:pt>
                <c:pt idx="142">
                  <c:v>565.5</c:v>
                </c:pt>
                <c:pt idx="143">
                  <c:v>564.5</c:v>
                </c:pt>
                <c:pt idx="144">
                  <c:v>570.5</c:v>
                </c:pt>
                <c:pt idx="145">
                  <c:v>567.5</c:v>
                </c:pt>
                <c:pt idx="146">
                  <c:v>562.5</c:v>
                </c:pt>
                <c:pt idx="147">
                  <c:v>566</c:v>
                </c:pt>
                <c:pt idx="148">
                  <c:v>563.5</c:v>
                </c:pt>
                <c:pt idx="149">
                  <c:v>559.5</c:v>
                </c:pt>
                <c:pt idx="150">
                  <c:v>565</c:v>
                </c:pt>
                <c:pt idx="151">
                  <c:v>565.5</c:v>
                </c:pt>
                <c:pt idx="152">
                  <c:v>561.5</c:v>
                </c:pt>
                <c:pt idx="153">
                  <c:v>563</c:v>
                </c:pt>
                <c:pt idx="154">
                  <c:v>555</c:v>
                </c:pt>
                <c:pt idx="155">
                  <c:v>560</c:v>
                </c:pt>
                <c:pt idx="156">
                  <c:v>563</c:v>
                </c:pt>
                <c:pt idx="157">
                  <c:v>565.5</c:v>
                </c:pt>
                <c:pt idx="158">
                  <c:v>564</c:v>
                </c:pt>
                <c:pt idx="159">
                  <c:v>558</c:v>
                </c:pt>
                <c:pt idx="160">
                  <c:v>553.5</c:v>
                </c:pt>
                <c:pt idx="161">
                  <c:v>551</c:v>
                </c:pt>
                <c:pt idx="162">
                  <c:v>544</c:v>
                </c:pt>
                <c:pt idx="163">
                  <c:v>545</c:v>
                </c:pt>
                <c:pt idx="164">
                  <c:v>546</c:v>
                </c:pt>
                <c:pt idx="165">
                  <c:v>544.5</c:v>
                </c:pt>
                <c:pt idx="166">
                  <c:v>540.5</c:v>
                </c:pt>
                <c:pt idx="167">
                  <c:v>544.5</c:v>
                </c:pt>
                <c:pt idx="168">
                  <c:v>543.5</c:v>
                </c:pt>
                <c:pt idx="169">
                  <c:v>541.5</c:v>
                </c:pt>
                <c:pt idx="170">
                  <c:v>541.5</c:v>
                </c:pt>
                <c:pt idx="171">
                  <c:v>542</c:v>
                </c:pt>
                <c:pt idx="172">
                  <c:v>543</c:v>
                </c:pt>
                <c:pt idx="173">
                  <c:v>540</c:v>
                </c:pt>
                <c:pt idx="174">
                  <c:v>537</c:v>
                </c:pt>
                <c:pt idx="175">
                  <c:v>530</c:v>
                </c:pt>
                <c:pt idx="176">
                  <c:v>535</c:v>
                </c:pt>
                <c:pt idx="177">
                  <c:v>521.5</c:v>
                </c:pt>
                <c:pt idx="178">
                  <c:v>521</c:v>
                </c:pt>
                <c:pt idx="179">
                  <c:v>523</c:v>
                </c:pt>
                <c:pt idx="180">
                  <c:v>529.5</c:v>
                </c:pt>
                <c:pt idx="181">
                  <c:v>535.5</c:v>
                </c:pt>
                <c:pt idx="182">
                  <c:v>538.5</c:v>
                </c:pt>
                <c:pt idx="183">
                  <c:v>539.5</c:v>
                </c:pt>
                <c:pt idx="184">
                  <c:v>529</c:v>
                </c:pt>
                <c:pt idx="185">
                  <c:v>537.5</c:v>
                </c:pt>
                <c:pt idx="186">
                  <c:v>532</c:v>
                </c:pt>
                <c:pt idx="187">
                  <c:v>539</c:v>
                </c:pt>
                <c:pt idx="188">
                  <c:v>546</c:v>
                </c:pt>
                <c:pt idx="189">
                  <c:v>544</c:v>
                </c:pt>
                <c:pt idx="190">
                  <c:v>543.5</c:v>
                </c:pt>
                <c:pt idx="191">
                  <c:v>533</c:v>
                </c:pt>
                <c:pt idx="192">
                  <c:v>534.5</c:v>
                </c:pt>
                <c:pt idx="193">
                  <c:v>535.5</c:v>
                </c:pt>
                <c:pt idx="194">
                  <c:v>536</c:v>
                </c:pt>
                <c:pt idx="195">
                  <c:v>536</c:v>
                </c:pt>
                <c:pt idx="196">
                  <c:v>533</c:v>
                </c:pt>
                <c:pt idx="197">
                  <c:v>529</c:v>
                </c:pt>
                <c:pt idx="198">
                  <c:v>523</c:v>
                </c:pt>
                <c:pt idx="199">
                  <c:v>516</c:v>
                </c:pt>
                <c:pt idx="200">
                  <c:v>504</c:v>
                </c:pt>
                <c:pt idx="201">
                  <c:v>495</c:v>
                </c:pt>
                <c:pt idx="202">
                  <c:v>493</c:v>
                </c:pt>
                <c:pt idx="203">
                  <c:v>487</c:v>
                </c:pt>
                <c:pt idx="204">
                  <c:v>508.5</c:v>
                </c:pt>
                <c:pt idx="205">
                  <c:v>496.5</c:v>
                </c:pt>
                <c:pt idx="206">
                  <c:v>488.5</c:v>
                </c:pt>
                <c:pt idx="207">
                  <c:v>494</c:v>
                </c:pt>
                <c:pt idx="208">
                  <c:v>495.5</c:v>
                </c:pt>
                <c:pt idx="209">
                  <c:v>496.5</c:v>
                </c:pt>
                <c:pt idx="210">
                  <c:v>521.5</c:v>
                </c:pt>
                <c:pt idx="211">
                  <c:v>534</c:v>
                </c:pt>
                <c:pt idx="212">
                  <c:v>535</c:v>
                </c:pt>
                <c:pt idx="213">
                  <c:v>538.5</c:v>
                </c:pt>
                <c:pt idx="214">
                  <c:v>530</c:v>
                </c:pt>
                <c:pt idx="215">
                  <c:v>528.5</c:v>
                </c:pt>
                <c:pt idx="216">
                  <c:v>539</c:v>
                </c:pt>
                <c:pt idx="217">
                  <c:v>542.5</c:v>
                </c:pt>
                <c:pt idx="218">
                  <c:v>547.5</c:v>
                </c:pt>
                <c:pt idx="219">
                  <c:v>550</c:v>
                </c:pt>
                <c:pt idx="220">
                  <c:v>551</c:v>
                </c:pt>
                <c:pt idx="221">
                  <c:v>542.5</c:v>
                </c:pt>
                <c:pt idx="222">
                  <c:v>540</c:v>
                </c:pt>
                <c:pt idx="223">
                  <c:v>530.5</c:v>
                </c:pt>
                <c:pt idx="224">
                  <c:v>531.5</c:v>
                </c:pt>
                <c:pt idx="225">
                  <c:v>530.5</c:v>
                </c:pt>
                <c:pt idx="226">
                  <c:v>529</c:v>
                </c:pt>
                <c:pt idx="227">
                  <c:v>526.5</c:v>
                </c:pt>
                <c:pt idx="228">
                  <c:v>532.5</c:v>
                </c:pt>
                <c:pt idx="229">
                  <c:v>537.5</c:v>
                </c:pt>
                <c:pt idx="230">
                  <c:v>534</c:v>
                </c:pt>
                <c:pt idx="231">
                  <c:v>535</c:v>
                </c:pt>
                <c:pt idx="232">
                  <c:v>538.5</c:v>
                </c:pt>
                <c:pt idx="233">
                  <c:v>548</c:v>
                </c:pt>
                <c:pt idx="234">
                  <c:v>555.5</c:v>
                </c:pt>
                <c:pt idx="235">
                  <c:v>546.5</c:v>
                </c:pt>
                <c:pt idx="236">
                  <c:v>554.5</c:v>
                </c:pt>
                <c:pt idx="237">
                  <c:v>546</c:v>
                </c:pt>
                <c:pt idx="238">
                  <c:v>549.5</c:v>
                </c:pt>
                <c:pt idx="239">
                  <c:v>557</c:v>
                </c:pt>
                <c:pt idx="240">
                  <c:v>566.5</c:v>
                </c:pt>
                <c:pt idx="241">
                  <c:v>578</c:v>
                </c:pt>
                <c:pt idx="242">
                  <c:v>578.5</c:v>
                </c:pt>
                <c:pt idx="243">
                  <c:v>567</c:v>
                </c:pt>
                <c:pt idx="244">
                  <c:v>566.5</c:v>
                </c:pt>
                <c:pt idx="245">
                  <c:v>564.5</c:v>
                </c:pt>
                <c:pt idx="246">
                  <c:v>557</c:v>
                </c:pt>
                <c:pt idx="247">
                  <c:v>556</c:v>
                </c:pt>
                <c:pt idx="248">
                  <c:v>553</c:v>
                </c:pt>
                <c:pt idx="249">
                  <c:v>549.5</c:v>
                </c:pt>
                <c:pt idx="250">
                  <c:v>544</c:v>
                </c:pt>
                <c:pt idx="251">
                  <c:v>548.5</c:v>
                </c:pt>
                <c:pt idx="252">
                  <c:v>550</c:v>
                </c:pt>
                <c:pt idx="253">
                  <c:v>546.5</c:v>
                </c:pt>
                <c:pt idx="254">
                  <c:v>544</c:v>
                </c:pt>
                <c:pt idx="255">
                  <c:v>543.5</c:v>
                </c:pt>
                <c:pt idx="256">
                  <c:v>548.5</c:v>
                </c:pt>
                <c:pt idx="257">
                  <c:v>563.5</c:v>
                </c:pt>
                <c:pt idx="258">
                  <c:v>567</c:v>
                </c:pt>
                <c:pt idx="259">
                  <c:v>563</c:v>
                </c:pt>
                <c:pt idx="260">
                  <c:v>574</c:v>
                </c:pt>
                <c:pt idx="261">
                  <c:v>573.5</c:v>
                </c:pt>
                <c:pt idx="262">
                  <c:v>576.5</c:v>
                </c:pt>
                <c:pt idx="263">
                  <c:v>582.5</c:v>
                </c:pt>
                <c:pt idx="264">
                  <c:v>586</c:v>
                </c:pt>
                <c:pt idx="265">
                  <c:v>591.5</c:v>
                </c:pt>
                <c:pt idx="266">
                  <c:v>591</c:v>
                </c:pt>
                <c:pt idx="267">
                  <c:v>594.5</c:v>
                </c:pt>
                <c:pt idx="268">
                  <c:v>590</c:v>
                </c:pt>
                <c:pt idx="269">
                  <c:v>590</c:v>
                </c:pt>
                <c:pt idx="270">
                  <c:v>587.5</c:v>
                </c:pt>
                <c:pt idx="271">
                  <c:v>584</c:v>
                </c:pt>
                <c:pt idx="272">
                  <c:v>571</c:v>
                </c:pt>
                <c:pt idx="273">
                  <c:v>566.5</c:v>
                </c:pt>
                <c:pt idx="274">
                  <c:v>565.5</c:v>
                </c:pt>
                <c:pt idx="275">
                  <c:v>569</c:v>
                </c:pt>
                <c:pt idx="276">
                  <c:v>576</c:v>
                </c:pt>
                <c:pt idx="277">
                  <c:v>580.5</c:v>
                </c:pt>
                <c:pt idx="278">
                  <c:v>578</c:v>
                </c:pt>
                <c:pt idx="279">
                  <c:v>579.5</c:v>
                </c:pt>
                <c:pt idx="280">
                  <c:v>591</c:v>
                </c:pt>
                <c:pt idx="281">
                  <c:v>598.5</c:v>
                </c:pt>
                <c:pt idx="282">
                  <c:v>592</c:v>
                </c:pt>
                <c:pt idx="283">
                  <c:v>600.5</c:v>
                </c:pt>
                <c:pt idx="284">
                  <c:v>604</c:v>
                </c:pt>
                <c:pt idx="285">
                  <c:v>599.5</c:v>
                </c:pt>
                <c:pt idx="286">
                  <c:v>599.5</c:v>
                </c:pt>
                <c:pt idx="287">
                  <c:v>597.5</c:v>
                </c:pt>
                <c:pt idx="288">
                  <c:v>599</c:v>
                </c:pt>
                <c:pt idx="289">
                  <c:v>599</c:v>
                </c:pt>
                <c:pt idx="290">
                  <c:v>596</c:v>
                </c:pt>
                <c:pt idx="291">
                  <c:v>592</c:v>
                </c:pt>
                <c:pt idx="292">
                  <c:v>589</c:v>
                </c:pt>
                <c:pt idx="293">
                  <c:v>589.5</c:v>
                </c:pt>
                <c:pt idx="294">
                  <c:v>586.5</c:v>
                </c:pt>
                <c:pt idx="295">
                  <c:v>587.5</c:v>
                </c:pt>
                <c:pt idx="296">
                  <c:v>584.5</c:v>
                </c:pt>
                <c:pt idx="297">
                  <c:v>590</c:v>
                </c:pt>
                <c:pt idx="298">
                  <c:v>594.5</c:v>
                </c:pt>
                <c:pt idx="299">
                  <c:v>594.5</c:v>
                </c:pt>
                <c:pt idx="300">
                  <c:v>595.5</c:v>
                </c:pt>
                <c:pt idx="301">
                  <c:v>598.5</c:v>
                </c:pt>
                <c:pt idx="302">
                  <c:v>600.5</c:v>
                </c:pt>
                <c:pt idx="303">
                  <c:v>601</c:v>
                </c:pt>
                <c:pt idx="304">
                  <c:v>598.5</c:v>
                </c:pt>
                <c:pt idx="305">
                  <c:v>602.5</c:v>
                </c:pt>
                <c:pt idx="306">
                  <c:v>608.5</c:v>
                </c:pt>
                <c:pt idx="307">
                  <c:v>600.5</c:v>
                </c:pt>
                <c:pt idx="308">
                  <c:v>595</c:v>
                </c:pt>
                <c:pt idx="309">
                  <c:v>597</c:v>
                </c:pt>
                <c:pt idx="310">
                  <c:v>603</c:v>
                </c:pt>
                <c:pt idx="311">
                  <c:v>602</c:v>
                </c:pt>
                <c:pt idx="312">
                  <c:v>605.5</c:v>
                </c:pt>
                <c:pt idx="313">
                  <c:v>599</c:v>
                </c:pt>
                <c:pt idx="314">
                  <c:v>570</c:v>
                </c:pt>
                <c:pt idx="315">
                  <c:v>539</c:v>
                </c:pt>
                <c:pt idx="316">
                  <c:v>549</c:v>
                </c:pt>
                <c:pt idx="317">
                  <c:v>547.5</c:v>
                </c:pt>
                <c:pt idx="318">
                  <c:v>547</c:v>
                </c:pt>
                <c:pt idx="319">
                  <c:v>546.5</c:v>
                </c:pt>
                <c:pt idx="320">
                  <c:v>539.5</c:v>
                </c:pt>
                <c:pt idx="321">
                  <c:v>540</c:v>
                </c:pt>
                <c:pt idx="322">
                  <c:v>539</c:v>
                </c:pt>
                <c:pt idx="323">
                  <c:v>536.5</c:v>
                </c:pt>
                <c:pt idx="324">
                  <c:v>529.5</c:v>
                </c:pt>
                <c:pt idx="325">
                  <c:v>517.5</c:v>
                </c:pt>
                <c:pt idx="326">
                  <c:v>508.5</c:v>
                </c:pt>
                <c:pt idx="327">
                  <c:v>504</c:v>
                </c:pt>
                <c:pt idx="328">
                  <c:v>498.5</c:v>
                </c:pt>
                <c:pt idx="329">
                  <c:v>491.5</c:v>
                </c:pt>
                <c:pt idx="330">
                  <c:v>489.5</c:v>
                </c:pt>
                <c:pt idx="331">
                  <c:v>494</c:v>
                </c:pt>
                <c:pt idx="332">
                  <c:v>502.5</c:v>
                </c:pt>
                <c:pt idx="333">
                  <c:v>495.5</c:v>
                </c:pt>
                <c:pt idx="334">
                  <c:v>486</c:v>
                </c:pt>
                <c:pt idx="335">
                  <c:v>488</c:v>
                </c:pt>
                <c:pt idx="336">
                  <c:v>481.5</c:v>
                </c:pt>
                <c:pt idx="337">
                  <c:v>474</c:v>
                </c:pt>
                <c:pt idx="338">
                  <c:v>481.5</c:v>
                </c:pt>
                <c:pt idx="339">
                  <c:v>535</c:v>
                </c:pt>
                <c:pt idx="340">
                  <c:v>543.5</c:v>
                </c:pt>
                <c:pt idx="341">
                  <c:v>534.5</c:v>
                </c:pt>
                <c:pt idx="342">
                  <c:v>539</c:v>
                </c:pt>
                <c:pt idx="343">
                  <c:v>539</c:v>
                </c:pt>
                <c:pt idx="344">
                  <c:v>538</c:v>
                </c:pt>
                <c:pt idx="345">
                  <c:v>533</c:v>
                </c:pt>
                <c:pt idx="346">
                  <c:v>531.5</c:v>
                </c:pt>
                <c:pt idx="347">
                  <c:v>539.5</c:v>
                </c:pt>
                <c:pt idx="348">
                  <c:v>544.5</c:v>
                </c:pt>
                <c:pt idx="349">
                  <c:v>551.5</c:v>
                </c:pt>
                <c:pt idx="350">
                  <c:v>549</c:v>
                </c:pt>
                <c:pt idx="351">
                  <c:v>543.5</c:v>
                </c:pt>
                <c:pt idx="352">
                  <c:v>544.5</c:v>
                </c:pt>
                <c:pt idx="353">
                  <c:v>530.5</c:v>
                </c:pt>
                <c:pt idx="354">
                  <c:v>540.5</c:v>
                </c:pt>
                <c:pt idx="355">
                  <c:v>552.5</c:v>
                </c:pt>
                <c:pt idx="356">
                  <c:v>555.5</c:v>
                </c:pt>
                <c:pt idx="357">
                  <c:v>552</c:v>
                </c:pt>
                <c:pt idx="358">
                  <c:v>558</c:v>
                </c:pt>
                <c:pt idx="359">
                  <c:v>563.5</c:v>
                </c:pt>
                <c:pt idx="360">
                  <c:v>557.5</c:v>
                </c:pt>
                <c:pt idx="361">
                  <c:v>554</c:v>
                </c:pt>
                <c:pt idx="362">
                  <c:v>560</c:v>
                </c:pt>
                <c:pt idx="363">
                  <c:v>565.5</c:v>
                </c:pt>
                <c:pt idx="364">
                  <c:v>560</c:v>
                </c:pt>
                <c:pt idx="365">
                  <c:v>553</c:v>
                </c:pt>
                <c:pt idx="366">
                  <c:v>546.5</c:v>
                </c:pt>
                <c:pt idx="367">
                  <c:v>541</c:v>
                </c:pt>
                <c:pt idx="368">
                  <c:v>544.5</c:v>
                </c:pt>
                <c:pt idx="369">
                  <c:v>547.5</c:v>
                </c:pt>
                <c:pt idx="370">
                  <c:v>541</c:v>
                </c:pt>
                <c:pt idx="371">
                  <c:v>539.5</c:v>
                </c:pt>
                <c:pt idx="372">
                  <c:v>544.5</c:v>
                </c:pt>
                <c:pt idx="373">
                  <c:v>545</c:v>
                </c:pt>
                <c:pt idx="374">
                  <c:v>541</c:v>
                </c:pt>
                <c:pt idx="375">
                  <c:v>545</c:v>
                </c:pt>
                <c:pt idx="376">
                  <c:v>559.5</c:v>
                </c:pt>
                <c:pt idx="377">
                  <c:v>560.5</c:v>
                </c:pt>
                <c:pt idx="378">
                  <c:v>562.5</c:v>
                </c:pt>
                <c:pt idx="379">
                  <c:v>552</c:v>
                </c:pt>
                <c:pt idx="380">
                  <c:v>553</c:v>
                </c:pt>
                <c:pt idx="381">
                  <c:v>560</c:v>
                </c:pt>
                <c:pt idx="382">
                  <c:v>556.5</c:v>
                </c:pt>
                <c:pt idx="383">
                  <c:v>560</c:v>
                </c:pt>
                <c:pt idx="384">
                  <c:v>565.5</c:v>
                </c:pt>
                <c:pt idx="385">
                  <c:v>564.5</c:v>
                </c:pt>
                <c:pt idx="386">
                  <c:v>568.5</c:v>
                </c:pt>
                <c:pt idx="387">
                  <c:v>565.5</c:v>
                </c:pt>
                <c:pt idx="388">
                  <c:v>570.5</c:v>
                </c:pt>
                <c:pt idx="389">
                  <c:v>566.5</c:v>
                </c:pt>
                <c:pt idx="390">
                  <c:v>572</c:v>
                </c:pt>
                <c:pt idx="391">
                  <c:v>564</c:v>
                </c:pt>
                <c:pt idx="392">
                  <c:v>566</c:v>
                </c:pt>
                <c:pt idx="393">
                  <c:v>559</c:v>
                </c:pt>
                <c:pt idx="394">
                  <c:v>540.5</c:v>
                </c:pt>
                <c:pt idx="395">
                  <c:v>536.5</c:v>
                </c:pt>
                <c:pt idx="396">
                  <c:v>533.5</c:v>
                </c:pt>
                <c:pt idx="397">
                  <c:v>530</c:v>
                </c:pt>
                <c:pt idx="398">
                  <c:v>520</c:v>
                </c:pt>
                <c:pt idx="399">
                  <c:v>529</c:v>
                </c:pt>
                <c:pt idx="400">
                  <c:v>533</c:v>
                </c:pt>
                <c:pt idx="401">
                  <c:v>531</c:v>
                </c:pt>
                <c:pt idx="402">
                  <c:v>540.5</c:v>
                </c:pt>
                <c:pt idx="403">
                  <c:v>559.5</c:v>
                </c:pt>
                <c:pt idx="404">
                  <c:v>566</c:v>
                </c:pt>
                <c:pt idx="405">
                  <c:v>560.5</c:v>
                </c:pt>
                <c:pt idx="406">
                  <c:v>566.5</c:v>
                </c:pt>
                <c:pt idx="407">
                  <c:v>569.5</c:v>
                </c:pt>
                <c:pt idx="408">
                  <c:v>572.5</c:v>
                </c:pt>
                <c:pt idx="409">
                  <c:v>575.5</c:v>
                </c:pt>
                <c:pt idx="410">
                  <c:v>580.5</c:v>
                </c:pt>
                <c:pt idx="411">
                  <c:v>583.5</c:v>
                </c:pt>
                <c:pt idx="412">
                  <c:v>586</c:v>
                </c:pt>
                <c:pt idx="413">
                  <c:v>585.5</c:v>
                </c:pt>
                <c:pt idx="414">
                  <c:v>561.5</c:v>
                </c:pt>
                <c:pt idx="415">
                  <c:v>553</c:v>
                </c:pt>
                <c:pt idx="416">
                  <c:v>551</c:v>
                </c:pt>
                <c:pt idx="417">
                  <c:v>560.5</c:v>
                </c:pt>
                <c:pt idx="418">
                  <c:v>549</c:v>
                </c:pt>
                <c:pt idx="419">
                  <c:v>544.5</c:v>
                </c:pt>
                <c:pt idx="420">
                  <c:v>546.5</c:v>
                </c:pt>
                <c:pt idx="421">
                  <c:v>540.5</c:v>
                </c:pt>
                <c:pt idx="422">
                  <c:v>541.5</c:v>
                </c:pt>
                <c:pt idx="423">
                  <c:v>562.5</c:v>
                </c:pt>
                <c:pt idx="424">
                  <c:v>562.5</c:v>
                </c:pt>
                <c:pt idx="425">
                  <c:v>578.5</c:v>
                </c:pt>
                <c:pt idx="426">
                  <c:v>578</c:v>
                </c:pt>
                <c:pt idx="427">
                  <c:v>579</c:v>
                </c:pt>
                <c:pt idx="428">
                  <c:v>581</c:v>
                </c:pt>
                <c:pt idx="429">
                  <c:v>576</c:v>
                </c:pt>
                <c:pt idx="430">
                  <c:v>571</c:v>
                </c:pt>
                <c:pt idx="431">
                  <c:v>568.5</c:v>
                </c:pt>
                <c:pt idx="432">
                  <c:v>577</c:v>
                </c:pt>
                <c:pt idx="433">
                  <c:v>572</c:v>
                </c:pt>
                <c:pt idx="434">
                  <c:v>573</c:v>
                </c:pt>
                <c:pt idx="435">
                  <c:v>581.5</c:v>
                </c:pt>
                <c:pt idx="436">
                  <c:v>583.5</c:v>
                </c:pt>
                <c:pt idx="437">
                  <c:v>578.5</c:v>
                </c:pt>
                <c:pt idx="438">
                  <c:v>583</c:v>
                </c:pt>
                <c:pt idx="439">
                  <c:v>579.5</c:v>
                </c:pt>
                <c:pt idx="440">
                  <c:v>572</c:v>
                </c:pt>
                <c:pt idx="441">
                  <c:v>575.5</c:v>
                </c:pt>
                <c:pt idx="442">
                  <c:v>592.5</c:v>
                </c:pt>
                <c:pt idx="443">
                  <c:v>589.5</c:v>
                </c:pt>
                <c:pt idx="444">
                  <c:v>593</c:v>
                </c:pt>
                <c:pt idx="445">
                  <c:v>592</c:v>
                </c:pt>
                <c:pt idx="446">
                  <c:v>595.5</c:v>
                </c:pt>
                <c:pt idx="447">
                  <c:v>592.5</c:v>
                </c:pt>
                <c:pt idx="448">
                  <c:v>585</c:v>
                </c:pt>
                <c:pt idx="449">
                  <c:v>587</c:v>
                </c:pt>
                <c:pt idx="450">
                  <c:v>607.5</c:v>
                </c:pt>
                <c:pt idx="451">
                  <c:v>615</c:v>
                </c:pt>
                <c:pt idx="452">
                  <c:v>614.5</c:v>
                </c:pt>
                <c:pt idx="453">
                  <c:v>617.5</c:v>
                </c:pt>
                <c:pt idx="454">
                  <c:v>615.5</c:v>
                </c:pt>
                <c:pt idx="455">
                  <c:v>619.5</c:v>
                </c:pt>
                <c:pt idx="456">
                  <c:v>619</c:v>
                </c:pt>
                <c:pt idx="457">
                  <c:v>622</c:v>
                </c:pt>
                <c:pt idx="458">
                  <c:v>602.5</c:v>
                </c:pt>
                <c:pt idx="459">
                  <c:v>589</c:v>
                </c:pt>
                <c:pt idx="460">
                  <c:v>588</c:v>
                </c:pt>
                <c:pt idx="461">
                  <c:v>590.5</c:v>
                </c:pt>
                <c:pt idx="462">
                  <c:v>587.5</c:v>
                </c:pt>
                <c:pt idx="463">
                  <c:v>588</c:v>
                </c:pt>
                <c:pt idx="464">
                  <c:v>577</c:v>
                </c:pt>
                <c:pt idx="465">
                  <c:v>573.5</c:v>
                </c:pt>
                <c:pt idx="466">
                  <c:v>580.5</c:v>
                </c:pt>
                <c:pt idx="467">
                  <c:v>582</c:v>
                </c:pt>
                <c:pt idx="468">
                  <c:v>587.5</c:v>
                </c:pt>
                <c:pt idx="469">
                  <c:v>587.5</c:v>
                </c:pt>
                <c:pt idx="470">
                  <c:v>593</c:v>
                </c:pt>
                <c:pt idx="471">
                  <c:v>594.5</c:v>
                </c:pt>
                <c:pt idx="472">
                  <c:v>599.5</c:v>
                </c:pt>
                <c:pt idx="473">
                  <c:v>597</c:v>
                </c:pt>
                <c:pt idx="474">
                  <c:v>598</c:v>
                </c:pt>
                <c:pt idx="475">
                  <c:v>593.5</c:v>
                </c:pt>
                <c:pt idx="476">
                  <c:v>588</c:v>
                </c:pt>
                <c:pt idx="477">
                  <c:v>594.5</c:v>
                </c:pt>
                <c:pt idx="478">
                  <c:v>597</c:v>
                </c:pt>
                <c:pt idx="479">
                  <c:v>596.5</c:v>
                </c:pt>
                <c:pt idx="480">
                  <c:v>597.5</c:v>
                </c:pt>
                <c:pt idx="481">
                  <c:v>588.5</c:v>
                </c:pt>
                <c:pt idx="482">
                  <c:v>588</c:v>
                </c:pt>
                <c:pt idx="483">
                  <c:v>587.5</c:v>
                </c:pt>
                <c:pt idx="484">
                  <c:v>587</c:v>
                </c:pt>
                <c:pt idx="485">
                  <c:v>583.5</c:v>
                </c:pt>
                <c:pt idx="486">
                  <c:v>578.5</c:v>
                </c:pt>
                <c:pt idx="487">
                  <c:v>581.5</c:v>
                </c:pt>
                <c:pt idx="488">
                  <c:v>582</c:v>
                </c:pt>
                <c:pt idx="489">
                  <c:v>575</c:v>
                </c:pt>
                <c:pt idx="490">
                  <c:v>577.5</c:v>
                </c:pt>
                <c:pt idx="491">
                  <c:v>571</c:v>
                </c:pt>
                <c:pt idx="492">
                  <c:v>576</c:v>
                </c:pt>
                <c:pt idx="493">
                  <c:v>575</c:v>
                </c:pt>
                <c:pt idx="494">
                  <c:v>573</c:v>
                </c:pt>
                <c:pt idx="495">
                  <c:v>572.5</c:v>
                </c:pt>
                <c:pt idx="496">
                  <c:v>574.5</c:v>
                </c:pt>
                <c:pt idx="497">
                  <c:v>562.5</c:v>
                </c:pt>
                <c:pt idx="498">
                  <c:v>560</c:v>
                </c:pt>
                <c:pt idx="499">
                  <c:v>541.5</c:v>
                </c:pt>
                <c:pt idx="500">
                  <c:v>536</c:v>
                </c:pt>
                <c:pt idx="501">
                  <c:v>528.5</c:v>
                </c:pt>
                <c:pt idx="502">
                  <c:v>502.5</c:v>
                </c:pt>
                <c:pt idx="503">
                  <c:v>503</c:v>
                </c:pt>
                <c:pt idx="504">
                  <c:v>482.5</c:v>
                </c:pt>
                <c:pt idx="505">
                  <c:v>507.5</c:v>
                </c:pt>
                <c:pt idx="506">
                  <c:v>584.5</c:v>
                </c:pt>
                <c:pt idx="507">
                  <c:v>594</c:v>
                </c:pt>
                <c:pt idx="508">
                  <c:v>595.5</c:v>
                </c:pt>
                <c:pt idx="509">
                  <c:v>592.5</c:v>
                </c:pt>
                <c:pt idx="510">
                  <c:v>591.5</c:v>
                </c:pt>
                <c:pt idx="511">
                  <c:v>584.5</c:v>
                </c:pt>
                <c:pt idx="512">
                  <c:v>584.5</c:v>
                </c:pt>
                <c:pt idx="513">
                  <c:v>574.5</c:v>
                </c:pt>
                <c:pt idx="514">
                  <c:v>567</c:v>
                </c:pt>
                <c:pt idx="515">
                  <c:v>571.5</c:v>
                </c:pt>
                <c:pt idx="516">
                  <c:v>572.5</c:v>
                </c:pt>
                <c:pt idx="517">
                  <c:v>584.5</c:v>
                </c:pt>
                <c:pt idx="518">
                  <c:v>599</c:v>
                </c:pt>
                <c:pt idx="519">
                  <c:v>597.5</c:v>
                </c:pt>
                <c:pt idx="520">
                  <c:v>598</c:v>
                </c:pt>
                <c:pt idx="521">
                  <c:v>600</c:v>
                </c:pt>
                <c:pt idx="522">
                  <c:v>601</c:v>
                </c:pt>
                <c:pt idx="523">
                  <c:v>602.5</c:v>
                </c:pt>
                <c:pt idx="524">
                  <c:v>601.5</c:v>
                </c:pt>
                <c:pt idx="525">
                  <c:v>594.5</c:v>
                </c:pt>
                <c:pt idx="526">
                  <c:v>591</c:v>
                </c:pt>
                <c:pt idx="527">
                  <c:v>597.5</c:v>
                </c:pt>
                <c:pt idx="528">
                  <c:v>601.5</c:v>
                </c:pt>
                <c:pt idx="529">
                  <c:v>600.5</c:v>
                </c:pt>
                <c:pt idx="530">
                  <c:v>602.5</c:v>
                </c:pt>
                <c:pt idx="531">
                  <c:v>610</c:v>
                </c:pt>
                <c:pt idx="532">
                  <c:v>608</c:v>
                </c:pt>
                <c:pt idx="533">
                  <c:v>601</c:v>
                </c:pt>
                <c:pt idx="534">
                  <c:v>600.5</c:v>
                </c:pt>
                <c:pt idx="535">
                  <c:v>598</c:v>
                </c:pt>
                <c:pt idx="536">
                  <c:v>593.5</c:v>
                </c:pt>
                <c:pt idx="537">
                  <c:v>579</c:v>
                </c:pt>
                <c:pt idx="538">
                  <c:v>588</c:v>
                </c:pt>
                <c:pt idx="539">
                  <c:v>589</c:v>
                </c:pt>
                <c:pt idx="540">
                  <c:v>588.5</c:v>
                </c:pt>
                <c:pt idx="541">
                  <c:v>590</c:v>
                </c:pt>
                <c:pt idx="542">
                  <c:v>593</c:v>
                </c:pt>
                <c:pt idx="543">
                  <c:v>599</c:v>
                </c:pt>
                <c:pt idx="544">
                  <c:v>600</c:v>
                </c:pt>
                <c:pt idx="545">
                  <c:v>602.5</c:v>
                </c:pt>
                <c:pt idx="546">
                  <c:v>596.5</c:v>
                </c:pt>
                <c:pt idx="547">
                  <c:v>596.5</c:v>
                </c:pt>
                <c:pt idx="548">
                  <c:v>599</c:v>
                </c:pt>
                <c:pt idx="549">
                  <c:v>603.5</c:v>
                </c:pt>
                <c:pt idx="550">
                  <c:v>609</c:v>
                </c:pt>
                <c:pt idx="551">
                  <c:v>611.5</c:v>
                </c:pt>
                <c:pt idx="552">
                  <c:v>607.5</c:v>
                </c:pt>
                <c:pt idx="553">
                  <c:v>601.5</c:v>
                </c:pt>
                <c:pt idx="554">
                  <c:v>594</c:v>
                </c:pt>
                <c:pt idx="555">
                  <c:v>605.5</c:v>
                </c:pt>
                <c:pt idx="556">
                  <c:v>606.5</c:v>
                </c:pt>
                <c:pt idx="557">
                  <c:v>608.5</c:v>
                </c:pt>
                <c:pt idx="558">
                  <c:v>613</c:v>
                </c:pt>
                <c:pt idx="559">
                  <c:v>621.5</c:v>
                </c:pt>
                <c:pt idx="560">
                  <c:v>619</c:v>
                </c:pt>
                <c:pt idx="561">
                  <c:v>612</c:v>
                </c:pt>
                <c:pt idx="562">
                  <c:v>611.5</c:v>
                </c:pt>
                <c:pt idx="563">
                  <c:v>619</c:v>
                </c:pt>
                <c:pt idx="564">
                  <c:v>629</c:v>
                </c:pt>
                <c:pt idx="565">
                  <c:v>629</c:v>
                </c:pt>
                <c:pt idx="566">
                  <c:v>612</c:v>
                </c:pt>
                <c:pt idx="567">
                  <c:v>609</c:v>
                </c:pt>
                <c:pt idx="568">
                  <c:v>617.5</c:v>
                </c:pt>
                <c:pt idx="569">
                  <c:v>626</c:v>
                </c:pt>
                <c:pt idx="570">
                  <c:v>627</c:v>
                </c:pt>
                <c:pt idx="571">
                  <c:v>618.5</c:v>
                </c:pt>
                <c:pt idx="572">
                  <c:v>618.5</c:v>
                </c:pt>
                <c:pt idx="573">
                  <c:v>612</c:v>
                </c:pt>
                <c:pt idx="574">
                  <c:v>601.5</c:v>
                </c:pt>
                <c:pt idx="575">
                  <c:v>602</c:v>
                </c:pt>
                <c:pt idx="576">
                  <c:v>608</c:v>
                </c:pt>
                <c:pt idx="577">
                  <c:v>612.5</c:v>
                </c:pt>
                <c:pt idx="578">
                  <c:v>613</c:v>
                </c:pt>
                <c:pt idx="579">
                  <c:v>614.5</c:v>
                </c:pt>
                <c:pt idx="580">
                  <c:v>614.5</c:v>
                </c:pt>
                <c:pt idx="581">
                  <c:v>608</c:v>
                </c:pt>
                <c:pt idx="582">
                  <c:v>594.5</c:v>
                </c:pt>
                <c:pt idx="583">
                  <c:v>581</c:v>
                </c:pt>
                <c:pt idx="584">
                  <c:v>580</c:v>
                </c:pt>
                <c:pt idx="585">
                  <c:v>575.5</c:v>
                </c:pt>
                <c:pt idx="586">
                  <c:v>576.5</c:v>
                </c:pt>
                <c:pt idx="587">
                  <c:v>582.5</c:v>
                </c:pt>
                <c:pt idx="588">
                  <c:v>576.5</c:v>
                </c:pt>
                <c:pt idx="589">
                  <c:v>565.5</c:v>
                </c:pt>
                <c:pt idx="590">
                  <c:v>561</c:v>
                </c:pt>
                <c:pt idx="591">
                  <c:v>560.5</c:v>
                </c:pt>
                <c:pt idx="592">
                  <c:v>578</c:v>
                </c:pt>
                <c:pt idx="593">
                  <c:v>579</c:v>
                </c:pt>
                <c:pt idx="594">
                  <c:v>564</c:v>
                </c:pt>
                <c:pt idx="595">
                  <c:v>564.5</c:v>
                </c:pt>
                <c:pt idx="596">
                  <c:v>578</c:v>
                </c:pt>
                <c:pt idx="597">
                  <c:v>592.5</c:v>
                </c:pt>
                <c:pt idx="598">
                  <c:v>610.5</c:v>
                </c:pt>
                <c:pt idx="599">
                  <c:v>613</c:v>
                </c:pt>
                <c:pt idx="600">
                  <c:v>623</c:v>
                </c:pt>
                <c:pt idx="601">
                  <c:v>616</c:v>
                </c:pt>
                <c:pt idx="602">
                  <c:v>620.5</c:v>
                </c:pt>
                <c:pt idx="603">
                  <c:v>629</c:v>
                </c:pt>
                <c:pt idx="604">
                  <c:v>637</c:v>
                </c:pt>
                <c:pt idx="605">
                  <c:v>635</c:v>
                </c:pt>
                <c:pt idx="606">
                  <c:v>638</c:v>
                </c:pt>
                <c:pt idx="607">
                  <c:v>626</c:v>
                </c:pt>
                <c:pt idx="608">
                  <c:v>616</c:v>
                </c:pt>
                <c:pt idx="609">
                  <c:v>626.5</c:v>
                </c:pt>
                <c:pt idx="610">
                  <c:v>631.5</c:v>
                </c:pt>
                <c:pt idx="611">
                  <c:v>621.5</c:v>
                </c:pt>
                <c:pt idx="612">
                  <c:v>619</c:v>
                </c:pt>
                <c:pt idx="613">
                  <c:v>640.5</c:v>
                </c:pt>
                <c:pt idx="614">
                  <c:v>657.5</c:v>
                </c:pt>
                <c:pt idx="615">
                  <c:v>647</c:v>
                </c:pt>
                <c:pt idx="616">
                  <c:v>637</c:v>
                </c:pt>
                <c:pt idx="617">
                  <c:v>635.5</c:v>
                </c:pt>
                <c:pt idx="618">
                  <c:v>643</c:v>
                </c:pt>
                <c:pt idx="619">
                  <c:v>650.5</c:v>
                </c:pt>
                <c:pt idx="620">
                  <c:v>649</c:v>
                </c:pt>
                <c:pt idx="621">
                  <c:v>647.5</c:v>
                </c:pt>
                <c:pt idx="622">
                  <c:v>644.5</c:v>
                </c:pt>
                <c:pt idx="623">
                  <c:v>646</c:v>
                </c:pt>
                <c:pt idx="624">
                  <c:v>649</c:v>
                </c:pt>
                <c:pt idx="625">
                  <c:v>653.5</c:v>
                </c:pt>
                <c:pt idx="626">
                  <c:v>656.5</c:v>
                </c:pt>
                <c:pt idx="627">
                  <c:v>657.5</c:v>
                </c:pt>
                <c:pt idx="628">
                  <c:v>653.5</c:v>
                </c:pt>
                <c:pt idx="629">
                  <c:v>648.5</c:v>
                </c:pt>
                <c:pt idx="630">
                  <c:v>638</c:v>
                </c:pt>
                <c:pt idx="631">
                  <c:v>640</c:v>
                </c:pt>
                <c:pt idx="632">
                  <c:v>642</c:v>
                </c:pt>
                <c:pt idx="633">
                  <c:v>648.5</c:v>
                </c:pt>
                <c:pt idx="634">
                  <c:v>650</c:v>
                </c:pt>
                <c:pt idx="635">
                  <c:v>646.5</c:v>
                </c:pt>
                <c:pt idx="636">
                  <c:v>646.5</c:v>
                </c:pt>
                <c:pt idx="637">
                  <c:v>643.5</c:v>
                </c:pt>
                <c:pt idx="638">
                  <c:v>637</c:v>
                </c:pt>
                <c:pt idx="639">
                  <c:v>635.5</c:v>
                </c:pt>
                <c:pt idx="640">
                  <c:v>640.5</c:v>
                </c:pt>
                <c:pt idx="641">
                  <c:v>641.5</c:v>
                </c:pt>
                <c:pt idx="642">
                  <c:v>635.5</c:v>
                </c:pt>
                <c:pt idx="643">
                  <c:v>648</c:v>
                </c:pt>
                <c:pt idx="644">
                  <c:v>650</c:v>
                </c:pt>
                <c:pt idx="645">
                  <c:v>647</c:v>
                </c:pt>
                <c:pt idx="646">
                  <c:v>649.5</c:v>
                </c:pt>
                <c:pt idx="647">
                  <c:v>645</c:v>
                </c:pt>
                <c:pt idx="648">
                  <c:v>637</c:v>
                </c:pt>
                <c:pt idx="649">
                  <c:v>644.5</c:v>
                </c:pt>
                <c:pt idx="650">
                  <c:v>646.5</c:v>
                </c:pt>
                <c:pt idx="651">
                  <c:v>651</c:v>
                </c:pt>
                <c:pt idx="652">
                  <c:v>650</c:v>
                </c:pt>
                <c:pt idx="653">
                  <c:v>650.5</c:v>
                </c:pt>
                <c:pt idx="654">
                  <c:v>647</c:v>
                </c:pt>
                <c:pt idx="655">
                  <c:v>633.5</c:v>
                </c:pt>
                <c:pt idx="656">
                  <c:v>628</c:v>
                </c:pt>
                <c:pt idx="657">
                  <c:v>633.5</c:v>
                </c:pt>
                <c:pt idx="658">
                  <c:v>636.5</c:v>
                </c:pt>
                <c:pt idx="659">
                  <c:v>635</c:v>
                </c:pt>
                <c:pt idx="660">
                  <c:v>635</c:v>
                </c:pt>
                <c:pt idx="661">
                  <c:v>632</c:v>
                </c:pt>
                <c:pt idx="662">
                  <c:v>636.5</c:v>
                </c:pt>
                <c:pt idx="663">
                  <c:v>634.5</c:v>
                </c:pt>
                <c:pt idx="664">
                  <c:v>634.5</c:v>
                </c:pt>
                <c:pt idx="665">
                  <c:v>636.5</c:v>
                </c:pt>
                <c:pt idx="666">
                  <c:v>634.5</c:v>
                </c:pt>
                <c:pt idx="667">
                  <c:v>634.5</c:v>
                </c:pt>
                <c:pt idx="668">
                  <c:v>636</c:v>
                </c:pt>
                <c:pt idx="669">
                  <c:v>637</c:v>
                </c:pt>
                <c:pt idx="670">
                  <c:v>630</c:v>
                </c:pt>
                <c:pt idx="671">
                  <c:v>637.5</c:v>
                </c:pt>
                <c:pt idx="672">
                  <c:v>640.5</c:v>
                </c:pt>
                <c:pt idx="673">
                  <c:v>642.5</c:v>
                </c:pt>
                <c:pt idx="674">
                  <c:v>639.5</c:v>
                </c:pt>
                <c:pt idx="675">
                  <c:v>637</c:v>
                </c:pt>
                <c:pt idx="676">
                  <c:v>635.5</c:v>
                </c:pt>
                <c:pt idx="677">
                  <c:v>637</c:v>
                </c:pt>
                <c:pt idx="678">
                  <c:v>630.5</c:v>
                </c:pt>
                <c:pt idx="679">
                  <c:v>617</c:v>
                </c:pt>
                <c:pt idx="680">
                  <c:v>618.5</c:v>
                </c:pt>
                <c:pt idx="681">
                  <c:v>617</c:v>
                </c:pt>
                <c:pt idx="682">
                  <c:v>595</c:v>
                </c:pt>
                <c:pt idx="683">
                  <c:v>601</c:v>
                </c:pt>
                <c:pt idx="684">
                  <c:v>611.5</c:v>
                </c:pt>
                <c:pt idx="685">
                  <c:v>617</c:v>
                </c:pt>
                <c:pt idx="686">
                  <c:v>607</c:v>
                </c:pt>
                <c:pt idx="687">
                  <c:v>618.5</c:v>
                </c:pt>
                <c:pt idx="688">
                  <c:v>613</c:v>
                </c:pt>
                <c:pt idx="689">
                  <c:v>627</c:v>
                </c:pt>
                <c:pt idx="690">
                  <c:v>629</c:v>
                </c:pt>
                <c:pt idx="691">
                  <c:v>617</c:v>
                </c:pt>
                <c:pt idx="692">
                  <c:v>620.5</c:v>
                </c:pt>
                <c:pt idx="693">
                  <c:v>619</c:v>
                </c:pt>
                <c:pt idx="694">
                  <c:v>621.5</c:v>
                </c:pt>
                <c:pt idx="695">
                  <c:v>628</c:v>
                </c:pt>
                <c:pt idx="696">
                  <c:v>629</c:v>
                </c:pt>
                <c:pt idx="697">
                  <c:v>626.5</c:v>
                </c:pt>
                <c:pt idx="698">
                  <c:v>629</c:v>
                </c:pt>
                <c:pt idx="699">
                  <c:v>622.5</c:v>
                </c:pt>
                <c:pt idx="700">
                  <c:v>629.5</c:v>
                </c:pt>
                <c:pt idx="701">
                  <c:v>628.5</c:v>
                </c:pt>
                <c:pt idx="702">
                  <c:v>625</c:v>
                </c:pt>
                <c:pt idx="703">
                  <c:v>618</c:v>
                </c:pt>
                <c:pt idx="704">
                  <c:v>618</c:v>
                </c:pt>
                <c:pt idx="705">
                  <c:v>612</c:v>
                </c:pt>
                <c:pt idx="706">
                  <c:v>615</c:v>
                </c:pt>
                <c:pt idx="707">
                  <c:v>618</c:v>
                </c:pt>
                <c:pt idx="708">
                  <c:v>620</c:v>
                </c:pt>
                <c:pt idx="709">
                  <c:v>619.5</c:v>
                </c:pt>
                <c:pt idx="710">
                  <c:v>618.5</c:v>
                </c:pt>
                <c:pt idx="711">
                  <c:v>616</c:v>
                </c:pt>
                <c:pt idx="712">
                  <c:v>633</c:v>
                </c:pt>
                <c:pt idx="713">
                  <c:v>643.5</c:v>
                </c:pt>
                <c:pt idx="714">
                  <c:v>647</c:v>
                </c:pt>
                <c:pt idx="715">
                  <c:v>647.5</c:v>
                </c:pt>
                <c:pt idx="716">
                  <c:v>646</c:v>
                </c:pt>
                <c:pt idx="717">
                  <c:v>654</c:v>
                </c:pt>
                <c:pt idx="718">
                  <c:v>659.5</c:v>
                </c:pt>
                <c:pt idx="719">
                  <c:v>660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7"/>
          <c:order val="5"/>
          <c:tx>
            <c:v>Charbon</c:v>
          </c:tx>
          <c:spPr>
            <a:solidFill>
              <a:schemeClr val="tx1"/>
            </a:solidFill>
            <a:ln w="25400">
              <a:noFill/>
            </a:ln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Entrées!$G$37:$G$780</c:f>
              <c:numCache>
                <c:formatCode>0.0</c:formatCode>
                <c:ptCount val="744"/>
                <c:pt idx="0">
                  <c:v>1776</c:v>
                </c:pt>
                <c:pt idx="1">
                  <c:v>1759</c:v>
                </c:pt>
                <c:pt idx="2">
                  <c:v>1642.5</c:v>
                </c:pt>
                <c:pt idx="3">
                  <c:v>1359.5</c:v>
                </c:pt>
                <c:pt idx="4">
                  <c:v>1092</c:v>
                </c:pt>
                <c:pt idx="5">
                  <c:v>1107</c:v>
                </c:pt>
                <c:pt idx="6">
                  <c:v>1305</c:v>
                </c:pt>
                <c:pt idx="7">
                  <c:v>1473.5</c:v>
                </c:pt>
                <c:pt idx="8">
                  <c:v>1630</c:v>
                </c:pt>
                <c:pt idx="9">
                  <c:v>1824.5</c:v>
                </c:pt>
                <c:pt idx="10">
                  <c:v>1913.5</c:v>
                </c:pt>
                <c:pt idx="11">
                  <c:v>2022.5</c:v>
                </c:pt>
                <c:pt idx="12">
                  <c:v>2067.5</c:v>
                </c:pt>
                <c:pt idx="13">
                  <c:v>1761.5</c:v>
                </c:pt>
                <c:pt idx="14">
                  <c:v>1435</c:v>
                </c:pt>
                <c:pt idx="15">
                  <c:v>1372.5</c:v>
                </c:pt>
                <c:pt idx="16">
                  <c:v>1429</c:v>
                </c:pt>
                <c:pt idx="17">
                  <c:v>1668.5</c:v>
                </c:pt>
                <c:pt idx="18">
                  <c:v>2041</c:v>
                </c:pt>
                <c:pt idx="19">
                  <c:v>2224.5</c:v>
                </c:pt>
                <c:pt idx="20">
                  <c:v>2455.5</c:v>
                </c:pt>
                <c:pt idx="21">
                  <c:v>2357.5</c:v>
                </c:pt>
                <c:pt idx="22">
                  <c:v>2768</c:v>
                </c:pt>
                <c:pt idx="23">
                  <c:v>2961.5</c:v>
                </c:pt>
                <c:pt idx="24">
                  <c:v>2879.5</c:v>
                </c:pt>
                <c:pt idx="25">
                  <c:v>2785.5</c:v>
                </c:pt>
                <c:pt idx="26">
                  <c:v>2998</c:v>
                </c:pt>
                <c:pt idx="27">
                  <c:v>2825</c:v>
                </c:pt>
                <c:pt idx="28">
                  <c:v>2807</c:v>
                </c:pt>
                <c:pt idx="29">
                  <c:v>3285</c:v>
                </c:pt>
                <c:pt idx="30">
                  <c:v>3888.5</c:v>
                </c:pt>
                <c:pt idx="31">
                  <c:v>4569</c:v>
                </c:pt>
                <c:pt idx="32">
                  <c:v>4523.5</c:v>
                </c:pt>
                <c:pt idx="33">
                  <c:v>4536.5</c:v>
                </c:pt>
                <c:pt idx="34">
                  <c:v>4537.5</c:v>
                </c:pt>
                <c:pt idx="35">
                  <c:v>4482</c:v>
                </c:pt>
                <c:pt idx="36">
                  <c:v>4230.5</c:v>
                </c:pt>
                <c:pt idx="37">
                  <c:v>4046</c:v>
                </c:pt>
                <c:pt idx="38">
                  <c:v>3882</c:v>
                </c:pt>
                <c:pt idx="39">
                  <c:v>3667.5</c:v>
                </c:pt>
                <c:pt idx="40">
                  <c:v>3578</c:v>
                </c:pt>
                <c:pt idx="41">
                  <c:v>3647</c:v>
                </c:pt>
                <c:pt idx="42">
                  <c:v>3531.5</c:v>
                </c:pt>
                <c:pt idx="43">
                  <c:v>3727</c:v>
                </c:pt>
                <c:pt idx="44">
                  <c:v>3850.5</c:v>
                </c:pt>
                <c:pt idx="45">
                  <c:v>4219.5</c:v>
                </c:pt>
                <c:pt idx="46">
                  <c:v>3711</c:v>
                </c:pt>
                <c:pt idx="47">
                  <c:v>3738</c:v>
                </c:pt>
                <c:pt idx="48">
                  <c:v>3896.5</c:v>
                </c:pt>
                <c:pt idx="49">
                  <c:v>3784</c:v>
                </c:pt>
                <c:pt idx="50">
                  <c:v>3974</c:v>
                </c:pt>
                <c:pt idx="51">
                  <c:v>3672</c:v>
                </c:pt>
                <c:pt idx="52">
                  <c:v>3706</c:v>
                </c:pt>
                <c:pt idx="53">
                  <c:v>3811</c:v>
                </c:pt>
                <c:pt idx="54">
                  <c:v>4162.5</c:v>
                </c:pt>
                <c:pt idx="55">
                  <c:v>4445</c:v>
                </c:pt>
                <c:pt idx="56">
                  <c:v>4350.5</c:v>
                </c:pt>
                <c:pt idx="57">
                  <c:v>4215</c:v>
                </c:pt>
                <c:pt idx="58">
                  <c:v>4108.5</c:v>
                </c:pt>
                <c:pt idx="59">
                  <c:v>3708</c:v>
                </c:pt>
                <c:pt idx="60">
                  <c:v>3399.5</c:v>
                </c:pt>
                <c:pt idx="61">
                  <c:v>3319</c:v>
                </c:pt>
                <c:pt idx="62">
                  <c:v>3258</c:v>
                </c:pt>
                <c:pt idx="63">
                  <c:v>3228</c:v>
                </c:pt>
                <c:pt idx="64">
                  <c:v>3230</c:v>
                </c:pt>
                <c:pt idx="65">
                  <c:v>3273.5</c:v>
                </c:pt>
                <c:pt idx="66">
                  <c:v>3400.5</c:v>
                </c:pt>
                <c:pt idx="67">
                  <c:v>3362.5</c:v>
                </c:pt>
                <c:pt idx="68">
                  <c:v>3482</c:v>
                </c:pt>
                <c:pt idx="69">
                  <c:v>3579</c:v>
                </c:pt>
                <c:pt idx="70">
                  <c:v>3256</c:v>
                </c:pt>
                <c:pt idx="71">
                  <c:v>3703.5</c:v>
                </c:pt>
                <c:pt idx="72">
                  <c:v>3781.5</c:v>
                </c:pt>
                <c:pt idx="73">
                  <c:v>3646.5</c:v>
                </c:pt>
                <c:pt idx="74">
                  <c:v>3740</c:v>
                </c:pt>
                <c:pt idx="75">
                  <c:v>3480</c:v>
                </c:pt>
                <c:pt idx="76">
                  <c:v>3528.5</c:v>
                </c:pt>
                <c:pt idx="77">
                  <c:v>3664</c:v>
                </c:pt>
                <c:pt idx="78">
                  <c:v>4083</c:v>
                </c:pt>
                <c:pt idx="79">
                  <c:v>4406</c:v>
                </c:pt>
                <c:pt idx="80">
                  <c:v>4354.5</c:v>
                </c:pt>
                <c:pt idx="81">
                  <c:v>4403.5</c:v>
                </c:pt>
                <c:pt idx="82">
                  <c:v>4423</c:v>
                </c:pt>
                <c:pt idx="83">
                  <c:v>4279</c:v>
                </c:pt>
                <c:pt idx="84">
                  <c:v>4250.5</c:v>
                </c:pt>
                <c:pt idx="85">
                  <c:v>4304</c:v>
                </c:pt>
                <c:pt idx="86">
                  <c:v>4363.5</c:v>
                </c:pt>
                <c:pt idx="87">
                  <c:v>4095.5</c:v>
                </c:pt>
                <c:pt idx="88">
                  <c:v>4348</c:v>
                </c:pt>
                <c:pt idx="89">
                  <c:v>4256.5</c:v>
                </c:pt>
                <c:pt idx="90">
                  <c:v>4298</c:v>
                </c:pt>
                <c:pt idx="91">
                  <c:v>4611</c:v>
                </c:pt>
                <c:pt idx="92">
                  <c:v>4384.5</c:v>
                </c:pt>
                <c:pt idx="93">
                  <c:v>4284</c:v>
                </c:pt>
                <c:pt idx="94">
                  <c:v>3970</c:v>
                </c:pt>
                <c:pt idx="95">
                  <c:v>4152.5</c:v>
                </c:pt>
                <c:pt idx="96">
                  <c:v>4196.5</c:v>
                </c:pt>
                <c:pt idx="97">
                  <c:v>3871</c:v>
                </c:pt>
                <c:pt idx="98">
                  <c:v>3797.5</c:v>
                </c:pt>
                <c:pt idx="99">
                  <c:v>3708</c:v>
                </c:pt>
                <c:pt idx="100">
                  <c:v>4141.5</c:v>
                </c:pt>
                <c:pt idx="101">
                  <c:v>4150</c:v>
                </c:pt>
                <c:pt idx="102">
                  <c:v>4239.5</c:v>
                </c:pt>
                <c:pt idx="103">
                  <c:v>4229.5</c:v>
                </c:pt>
                <c:pt idx="104">
                  <c:v>4216</c:v>
                </c:pt>
                <c:pt idx="105">
                  <c:v>4442</c:v>
                </c:pt>
                <c:pt idx="106">
                  <c:v>4455</c:v>
                </c:pt>
                <c:pt idx="107">
                  <c:v>4271</c:v>
                </c:pt>
                <c:pt idx="108">
                  <c:v>4273.5</c:v>
                </c:pt>
                <c:pt idx="109">
                  <c:v>4160.5</c:v>
                </c:pt>
                <c:pt idx="110">
                  <c:v>4150.5</c:v>
                </c:pt>
                <c:pt idx="111">
                  <c:v>3869.5</c:v>
                </c:pt>
                <c:pt idx="112">
                  <c:v>4247.5</c:v>
                </c:pt>
                <c:pt idx="113">
                  <c:v>4239.5</c:v>
                </c:pt>
                <c:pt idx="114">
                  <c:v>4105.5</c:v>
                </c:pt>
                <c:pt idx="115">
                  <c:v>4229</c:v>
                </c:pt>
                <c:pt idx="116">
                  <c:v>3986</c:v>
                </c:pt>
                <c:pt idx="117">
                  <c:v>3852.5</c:v>
                </c:pt>
                <c:pt idx="118">
                  <c:v>3685</c:v>
                </c:pt>
                <c:pt idx="119">
                  <c:v>3737.5</c:v>
                </c:pt>
                <c:pt idx="120">
                  <c:v>3536.5</c:v>
                </c:pt>
                <c:pt idx="121">
                  <c:v>3067.5</c:v>
                </c:pt>
                <c:pt idx="122">
                  <c:v>3128.5</c:v>
                </c:pt>
                <c:pt idx="123">
                  <c:v>3194</c:v>
                </c:pt>
                <c:pt idx="124">
                  <c:v>3096.5</c:v>
                </c:pt>
                <c:pt idx="125">
                  <c:v>3163</c:v>
                </c:pt>
                <c:pt idx="126">
                  <c:v>3275</c:v>
                </c:pt>
                <c:pt idx="127">
                  <c:v>3203.5</c:v>
                </c:pt>
                <c:pt idx="128">
                  <c:v>3129</c:v>
                </c:pt>
                <c:pt idx="129">
                  <c:v>3208</c:v>
                </c:pt>
                <c:pt idx="130">
                  <c:v>3292.5</c:v>
                </c:pt>
                <c:pt idx="131">
                  <c:v>3379.5</c:v>
                </c:pt>
                <c:pt idx="132">
                  <c:v>3480.5</c:v>
                </c:pt>
                <c:pt idx="133">
                  <c:v>3631</c:v>
                </c:pt>
                <c:pt idx="134">
                  <c:v>3501</c:v>
                </c:pt>
                <c:pt idx="135">
                  <c:v>3173.5</c:v>
                </c:pt>
                <c:pt idx="136">
                  <c:v>2987</c:v>
                </c:pt>
                <c:pt idx="137">
                  <c:v>3159</c:v>
                </c:pt>
                <c:pt idx="138">
                  <c:v>3292.5</c:v>
                </c:pt>
                <c:pt idx="139">
                  <c:v>3450.5</c:v>
                </c:pt>
                <c:pt idx="140">
                  <c:v>3342.5</c:v>
                </c:pt>
                <c:pt idx="141">
                  <c:v>3331</c:v>
                </c:pt>
                <c:pt idx="142">
                  <c:v>3157</c:v>
                </c:pt>
                <c:pt idx="143">
                  <c:v>3557.5</c:v>
                </c:pt>
                <c:pt idx="144">
                  <c:v>3485</c:v>
                </c:pt>
                <c:pt idx="145">
                  <c:v>3539</c:v>
                </c:pt>
                <c:pt idx="146">
                  <c:v>3514</c:v>
                </c:pt>
                <c:pt idx="147">
                  <c:v>3312.5</c:v>
                </c:pt>
                <c:pt idx="148">
                  <c:v>3294.5</c:v>
                </c:pt>
                <c:pt idx="149">
                  <c:v>3383</c:v>
                </c:pt>
                <c:pt idx="150">
                  <c:v>3559.5</c:v>
                </c:pt>
                <c:pt idx="151">
                  <c:v>3468.5</c:v>
                </c:pt>
                <c:pt idx="152">
                  <c:v>3675</c:v>
                </c:pt>
                <c:pt idx="153">
                  <c:v>3758.5</c:v>
                </c:pt>
                <c:pt idx="154">
                  <c:v>3707.5</c:v>
                </c:pt>
                <c:pt idx="155">
                  <c:v>3405</c:v>
                </c:pt>
                <c:pt idx="156">
                  <c:v>3180.5</c:v>
                </c:pt>
                <c:pt idx="157">
                  <c:v>3254</c:v>
                </c:pt>
                <c:pt idx="158">
                  <c:v>3014.5</c:v>
                </c:pt>
                <c:pt idx="159">
                  <c:v>2643</c:v>
                </c:pt>
                <c:pt idx="160">
                  <c:v>2591</c:v>
                </c:pt>
                <c:pt idx="161">
                  <c:v>2672</c:v>
                </c:pt>
                <c:pt idx="162">
                  <c:v>2777</c:v>
                </c:pt>
                <c:pt idx="163">
                  <c:v>3248</c:v>
                </c:pt>
                <c:pt idx="164">
                  <c:v>3862</c:v>
                </c:pt>
                <c:pt idx="165">
                  <c:v>3836.5</c:v>
                </c:pt>
                <c:pt idx="166">
                  <c:v>3400.5</c:v>
                </c:pt>
                <c:pt idx="167">
                  <c:v>3742.5</c:v>
                </c:pt>
                <c:pt idx="168">
                  <c:v>3707.5</c:v>
                </c:pt>
                <c:pt idx="169">
                  <c:v>3547</c:v>
                </c:pt>
                <c:pt idx="170">
                  <c:v>3643.5</c:v>
                </c:pt>
                <c:pt idx="171">
                  <c:v>3400.5</c:v>
                </c:pt>
                <c:pt idx="172">
                  <c:v>3335</c:v>
                </c:pt>
                <c:pt idx="173">
                  <c:v>3417</c:v>
                </c:pt>
                <c:pt idx="174">
                  <c:v>3940</c:v>
                </c:pt>
                <c:pt idx="175">
                  <c:v>4439</c:v>
                </c:pt>
                <c:pt idx="176">
                  <c:v>4409.5</c:v>
                </c:pt>
                <c:pt idx="177">
                  <c:v>4474</c:v>
                </c:pt>
                <c:pt idx="178">
                  <c:v>4399.5</c:v>
                </c:pt>
                <c:pt idx="179">
                  <c:v>4423</c:v>
                </c:pt>
                <c:pt idx="180">
                  <c:v>4083.5</c:v>
                </c:pt>
                <c:pt idx="181">
                  <c:v>3735</c:v>
                </c:pt>
                <c:pt idx="182">
                  <c:v>3854.5</c:v>
                </c:pt>
                <c:pt idx="183">
                  <c:v>3820.5</c:v>
                </c:pt>
                <c:pt idx="184">
                  <c:v>3881</c:v>
                </c:pt>
                <c:pt idx="185">
                  <c:v>3732.5</c:v>
                </c:pt>
                <c:pt idx="186">
                  <c:v>3736</c:v>
                </c:pt>
                <c:pt idx="187">
                  <c:v>4130</c:v>
                </c:pt>
                <c:pt idx="188">
                  <c:v>4106.5</c:v>
                </c:pt>
                <c:pt idx="189">
                  <c:v>4165.5</c:v>
                </c:pt>
                <c:pt idx="190">
                  <c:v>3603.5</c:v>
                </c:pt>
                <c:pt idx="191">
                  <c:v>3819.5</c:v>
                </c:pt>
                <c:pt idx="192">
                  <c:v>3650.5</c:v>
                </c:pt>
                <c:pt idx="193">
                  <c:v>3440.5</c:v>
                </c:pt>
                <c:pt idx="194">
                  <c:v>3419</c:v>
                </c:pt>
                <c:pt idx="195">
                  <c:v>3114.5</c:v>
                </c:pt>
                <c:pt idx="196">
                  <c:v>2853.5</c:v>
                </c:pt>
                <c:pt idx="197">
                  <c:v>2816</c:v>
                </c:pt>
                <c:pt idx="198">
                  <c:v>3599.5</c:v>
                </c:pt>
                <c:pt idx="199">
                  <c:v>4291</c:v>
                </c:pt>
                <c:pt idx="200">
                  <c:v>4312.5</c:v>
                </c:pt>
                <c:pt idx="201">
                  <c:v>4343</c:v>
                </c:pt>
                <c:pt idx="202">
                  <c:v>4219.5</c:v>
                </c:pt>
                <c:pt idx="203">
                  <c:v>4160</c:v>
                </c:pt>
                <c:pt idx="204">
                  <c:v>4262</c:v>
                </c:pt>
                <c:pt idx="205">
                  <c:v>4135.5</c:v>
                </c:pt>
                <c:pt idx="206">
                  <c:v>4036.5</c:v>
                </c:pt>
                <c:pt idx="207">
                  <c:v>3652</c:v>
                </c:pt>
                <c:pt idx="208">
                  <c:v>3801</c:v>
                </c:pt>
                <c:pt idx="209">
                  <c:v>3911</c:v>
                </c:pt>
                <c:pt idx="210">
                  <c:v>3900</c:v>
                </c:pt>
                <c:pt idx="211">
                  <c:v>4092</c:v>
                </c:pt>
                <c:pt idx="212">
                  <c:v>3985.5</c:v>
                </c:pt>
                <c:pt idx="213">
                  <c:v>4247</c:v>
                </c:pt>
                <c:pt idx="214">
                  <c:v>3771</c:v>
                </c:pt>
                <c:pt idx="215">
                  <c:v>3965.5</c:v>
                </c:pt>
                <c:pt idx="216">
                  <c:v>4042.5</c:v>
                </c:pt>
                <c:pt idx="217">
                  <c:v>3612.5</c:v>
                </c:pt>
                <c:pt idx="218">
                  <c:v>3579</c:v>
                </c:pt>
                <c:pt idx="219">
                  <c:v>3305.5</c:v>
                </c:pt>
                <c:pt idx="220">
                  <c:v>3009.5</c:v>
                </c:pt>
                <c:pt idx="221">
                  <c:v>3403</c:v>
                </c:pt>
                <c:pt idx="222">
                  <c:v>3663</c:v>
                </c:pt>
                <c:pt idx="223">
                  <c:v>4020.5</c:v>
                </c:pt>
                <c:pt idx="224">
                  <c:v>4123</c:v>
                </c:pt>
                <c:pt idx="225">
                  <c:v>4139</c:v>
                </c:pt>
                <c:pt idx="226">
                  <c:v>3998.5</c:v>
                </c:pt>
                <c:pt idx="227">
                  <c:v>3880.5</c:v>
                </c:pt>
                <c:pt idx="228">
                  <c:v>3957</c:v>
                </c:pt>
                <c:pt idx="229">
                  <c:v>4074</c:v>
                </c:pt>
                <c:pt idx="230">
                  <c:v>3998.5</c:v>
                </c:pt>
                <c:pt idx="231">
                  <c:v>3829</c:v>
                </c:pt>
                <c:pt idx="232">
                  <c:v>3990</c:v>
                </c:pt>
                <c:pt idx="233">
                  <c:v>3951.5</c:v>
                </c:pt>
                <c:pt idx="234">
                  <c:v>3977</c:v>
                </c:pt>
                <c:pt idx="235">
                  <c:v>4001.5</c:v>
                </c:pt>
                <c:pt idx="236">
                  <c:v>3633</c:v>
                </c:pt>
                <c:pt idx="237">
                  <c:v>3633.5</c:v>
                </c:pt>
                <c:pt idx="238">
                  <c:v>3535</c:v>
                </c:pt>
                <c:pt idx="239">
                  <c:v>3577</c:v>
                </c:pt>
                <c:pt idx="240">
                  <c:v>3563</c:v>
                </c:pt>
                <c:pt idx="241">
                  <c:v>3473</c:v>
                </c:pt>
                <c:pt idx="242">
                  <c:v>3624.5</c:v>
                </c:pt>
                <c:pt idx="243">
                  <c:v>3324</c:v>
                </c:pt>
                <c:pt idx="244">
                  <c:v>2689</c:v>
                </c:pt>
                <c:pt idx="245">
                  <c:v>2953</c:v>
                </c:pt>
                <c:pt idx="246">
                  <c:v>3856.5</c:v>
                </c:pt>
                <c:pt idx="247">
                  <c:v>3952.5</c:v>
                </c:pt>
                <c:pt idx="248">
                  <c:v>4080.5</c:v>
                </c:pt>
                <c:pt idx="249">
                  <c:v>4209</c:v>
                </c:pt>
                <c:pt idx="250">
                  <c:v>4184</c:v>
                </c:pt>
                <c:pt idx="251">
                  <c:v>4233.5</c:v>
                </c:pt>
                <c:pt idx="252">
                  <c:v>4168</c:v>
                </c:pt>
                <c:pt idx="253">
                  <c:v>4166.5</c:v>
                </c:pt>
                <c:pt idx="254">
                  <c:v>4076.5</c:v>
                </c:pt>
                <c:pt idx="255">
                  <c:v>4077.5</c:v>
                </c:pt>
                <c:pt idx="256">
                  <c:v>4145.5</c:v>
                </c:pt>
                <c:pt idx="257">
                  <c:v>4093.5</c:v>
                </c:pt>
                <c:pt idx="258">
                  <c:v>4008.5</c:v>
                </c:pt>
                <c:pt idx="259">
                  <c:v>4200</c:v>
                </c:pt>
                <c:pt idx="260">
                  <c:v>3983</c:v>
                </c:pt>
                <c:pt idx="261">
                  <c:v>3921</c:v>
                </c:pt>
                <c:pt idx="262">
                  <c:v>3846.5</c:v>
                </c:pt>
                <c:pt idx="263">
                  <c:v>3873.5</c:v>
                </c:pt>
                <c:pt idx="264">
                  <c:v>3557.5</c:v>
                </c:pt>
                <c:pt idx="265">
                  <c:v>3217.5</c:v>
                </c:pt>
                <c:pt idx="266">
                  <c:v>2788.5</c:v>
                </c:pt>
                <c:pt idx="267">
                  <c:v>2462.5</c:v>
                </c:pt>
                <c:pt idx="268">
                  <c:v>2435</c:v>
                </c:pt>
                <c:pt idx="269">
                  <c:v>2627</c:v>
                </c:pt>
                <c:pt idx="270">
                  <c:v>3457</c:v>
                </c:pt>
                <c:pt idx="271">
                  <c:v>3876</c:v>
                </c:pt>
                <c:pt idx="272">
                  <c:v>3817.5</c:v>
                </c:pt>
                <c:pt idx="273">
                  <c:v>3814.5</c:v>
                </c:pt>
                <c:pt idx="274">
                  <c:v>3629.5</c:v>
                </c:pt>
                <c:pt idx="275">
                  <c:v>3729.5</c:v>
                </c:pt>
                <c:pt idx="276">
                  <c:v>3601</c:v>
                </c:pt>
                <c:pt idx="277">
                  <c:v>3731.5</c:v>
                </c:pt>
                <c:pt idx="278">
                  <c:v>3727.5</c:v>
                </c:pt>
                <c:pt idx="279">
                  <c:v>3303.5</c:v>
                </c:pt>
                <c:pt idx="280">
                  <c:v>2658.5</c:v>
                </c:pt>
                <c:pt idx="281">
                  <c:v>2553</c:v>
                </c:pt>
                <c:pt idx="282">
                  <c:v>2326.5</c:v>
                </c:pt>
                <c:pt idx="283">
                  <c:v>2593</c:v>
                </c:pt>
                <c:pt idx="284">
                  <c:v>2918</c:v>
                </c:pt>
                <c:pt idx="285">
                  <c:v>3055</c:v>
                </c:pt>
                <c:pt idx="286">
                  <c:v>2666.5</c:v>
                </c:pt>
                <c:pt idx="287">
                  <c:v>2769.5</c:v>
                </c:pt>
                <c:pt idx="288">
                  <c:v>2415</c:v>
                </c:pt>
                <c:pt idx="289">
                  <c:v>1996.5</c:v>
                </c:pt>
                <c:pt idx="290">
                  <c:v>1781.5</c:v>
                </c:pt>
                <c:pt idx="291">
                  <c:v>1355</c:v>
                </c:pt>
                <c:pt idx="292">
                  <c:v>938.5</c:v>
                </c:pt>
                <c:pt idx="293">
                  <c:v>890.5</c:v>
                </c:pt>
                <c:pt idx="294">
                  <c:v>990.5</c:v>
                </c:pt>
                <c:pt idx="295">
                  <c:v>917.5</c:v>
                </c:pt>
                <c:pt idx="296">
                  <c:v>858</c:v>
                </c:pt>
                <c:pt idx="297">
                  <c:v>839.5</c:v>
                </c:pt>
                <c:pt idx="298">
                  <c:v>820.5</c:v>
                </c:pt>
                <c:pt idx="299">
                  <c:v>730.5</c:v>
                </c:pt>
                <c:pt idx="300">
                  <c:v>679</c:v>
                </c:pt>
                <c:pt idx="301">
                  <c:v>380</c:v>
                </c:pt>
                <c:pt idx="302">
                  <c:v>358.5</c:v>
                </c:pt>
                <c:pt idx="303">
                  <c:v>331.5</c:v>
                </c:pt>
                <c:pt idx="304">
                  <c:v>351.5</c:v>
                </c:pt>
                <c:pt idx="305">
                  <c:v>363</c:v>
                </c:pt>
                <c:pt idx="306">
                  <c:v>492</c:v>
                </c:pt>
                <c:pt idx="307">
                  <c:v>559</c:v>
                </c:pt>
                <c:pt idx="308">
                  <c:v>577</c:v>
                </c:pt>
                <c:pt idx="309">
                  <c:v>626.5</c:v>
                </c:pt>
                <c:pt idx="310">
                  <c:v>511</c:v>
                </c:pt>
                <c:pt idx="311">
                  <c:v>487.5</c:v>
                </c:pt>
                <c:pt idx="312">
                  <c:v>394</c:v>
                </c:pt>
                <c:pt idx="313">
                  <c:v>226.5</c:v>
                </c:pt>
                <c:pt idx="314">
                  <c:v>11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52.5</c:v>
                </c:pt>
                <c:pt idx="341">
                  <c:v>311</c:v>
                </c:pt>
                <c:pt idx="342">
                  <c:v>926</c:v>
                </c:pt>
                <c:pt idx="343">
                  <c:v>1544</c:v>
                </c:pt>
                <c:pt idx="344">
                  <c:v>2192.5</c:v>
                </c:pt>
                <c:pt idx="345">
                  <c:v>2478</c:v>
                </c:pt>
                <c:pt idx="346">
                  <c:v>2720.5</c:v>
                </c:pt>
                <c:pt idx="347">
                  <c:v>2791</c:v>
                </c:pt>
                <c:pt idx="348">
                  <c:v>2746.5</c:v>
                </c:pt>
                <c:pt idx="349">
                  <c:v>2762</c:v>
                </c:pt>
                <c:pt idx="350">
                  <c:v>2719.5</c:v>
                </c:pt>
                <c:pt idx="351">
                  <c:v>2292</c:v>
                </c:pt>
                <c:pt idx="352">
                  <c:v>2171.5</c:v>
                </c:pt>
                <c:pt idx="353">
                  <c:v>2156</c:v>
                </c:pt>
                <c:pt idx="354">
                  <c:v>2497.5</c:v>
                </c:pt>
                <c:pt idx="355">
                  <c:v>2116</c:v>
                </c:pt>
                <c:pt idx="356">
                  <c:v>2162.5</c:v>
                </c:pt>
                <c:pt idx="357">
                  <c:v>2389</c:v>
                </c:pt>
                <c:pt idx="358">
                  <c:v>2026.5</c:v>
                </c:pt>
                <c:pt idx="359">
                  <c:v>2379</c:v>
                </c:pt>
                <c:pt idx="360">
                  <c:v>2389</c:v>
                </c:pt>
                <c:pt idx="361">
                  <c:v>1926.5</c:v>
                </c:pt>
                <c:pt idx="362">
                  <c:v>1908.5</c:v>
                </c:pt>
                <c:pt idx="363">
                  <c:v>1783</c:v>
                </c:pt>
                <c:pt idx="364">
                  <c:v>1729</c:v>
                </c:pt>
                <c:pt idx="365">
                  <c:v>1855.5</c:v>
                </c:pt>
                <c:pt idx="366">
                  <c:v>2340.5</c:v>
                </c:pt>
                <c:pt idx="367">
                  <c:v>2937</c:v>
                </c:pt>
                <c:pt idx="368">
                  <c:v>3036</c:v>
                </c:pt>
                <c:pt idx="369">
                  <c:v>3035.5</c:v>
                </c:pt>
                <c:pt idx="370">
                  <c:v>2795.5</c:v>
                </c:pt>
                <c:pt idx="371">
                  <c:v>2727</c:v>
                </c:pt>
                <c:pt idx="372">
                  <c:v>2823</c:v>
                </c:pt>
                <c:pt idx="373">
                  <c:v>2856.5</c:v>
                </c:pt>
                <c:pt idx="374">
                  <c:v>2723.5</c:v>
                </c:pt>
                <c:pt idx="375">
                  <c:v>2254.5</c:v>
                </c:pt>
                <c:pt idx="376">
                  <c:v>2079.5</c:v>
                </c:pt>
                <c:pt idx="377">
                  <c:v>2049</c:v>
                </c:pt>
                <c:pt idx="378">
                  <c:v>2181</c:v>
                </c:pt>
                <c:pt idx="379">
                  <c:v>2847.5</c:v>
                </c:pt>
                <c:pt idx="380">
                  <c:v>2880</c:v>
                </c:pt>
                <c:pt idx="381">
                  <c:v>2789.5</c:v>
                </c:pt>
                <c:pt idx="382">
                  <c:v>2466.5</c:v>
                </c:pt>
                <c:pt idx="383">
                  <c:v>2393.5</c:v>
                </c:pt>
                <c:pt idx="384">
                  <c:v>2207.5</c:v>
                </c:pt>
                <c:pt idx="385">
                  <c:v>1577.5</c:v>
                </c:pt>
                <c:pt idx="386">
                  <c:v>1418.5</c:v>
                </c:pt>
                <c:pt idx="387">
                  <c:v>1388.5</c:v>
                </c:pt>
                <c:pt idx="388">
                  <c:v>1146.5</c:v>
                </c:pt>
                <c:pt idx="389">
                  <c:v>1121</c:v>
                </c:pt>
                <c:pt idx="390">
                  <c:v>1500</c:v>
                </c:pt>
                <c:pt idx="391">
                  <c:v>1661</c:v>
                </c:pt>
                <c:pt idx="392">
                  <c:v>1587</c:v>
                </c:pt>
                <c:pt idx="393">
                  <c:v>1469.5</c:v>
                </c:pt>
                <c:pt idx="394">
                  <c:v>1519</c:v>
                </c:pt>
                <c:pt idx="395">
                  <c:v>1388</c:v>
                </c:pt>
                <c:pt idx="396">
                  <c:v>1126</c:v>
                </c:pt>
                <c:pt idx="397">
                  <c:v>959</c:v>
                </c:pt>
                <c:pt idx="398">
                  <c:v>970.5</c:v>
                </c:pt>
                <c:pt idx="399">
                  <c:v>992</c:v>
                </c:pt>
                <c:pt idx="400">
                  <c:v>972.5</c:v>
                </c:pt>
                <c:pt idx="401">
                  <c:v>975</c:v>
                </c:pt>
                <c:pt idx="402">
                  <c:v>969.5</c:v>
                </c:pt>
                <c:pt idx="403">
                  <c:v>1005.5</c:v>
                </c:pt>
                <c:pt idx="404">
                  <c:v>905</c:v>
                </c:pt>
                <c:pt idx="405">
                  <c:v>806</c:v>
                </c:pt>
                <c:pt idx="406">
                  <c:v>878</c:v>
                </c:pt>
                <c:pt idx="407">
                  <c:v>1033.5</c:v>
                </c:pt>
                <c:pt idx="408">
                  <c:v>984</c:v>
                </c:pt>
                <c:pt idx="409">
                  <c:v>843.5</c:v>
                </c:pt>
                <c:pt idx="410">
                  <c:v>748</c:v>
                </c:pt>
                <c:pt idx="411">
                  <c:v>685</c:v>
                </c:pt>
                <c:pt idx="412">
                  <c:v>585</c:v>
                </c:pt>
                <c:pt idx="413">
                  <c:v>603</c:v>
                </c:pt>
                <c:pt idx="414">
                  <c:v>682.5</c:v>
                </c:pt>
                <c:pt idx="415">
                  <c:v>975</c:v>
                </c:pt>
                <c:pt idx="416">
                  <c:v>1017.5</c:v>
                </c:pt>
                <c:pt idx="417">
                  <c:v>989</c:v>
                </c:pt>
                <c:pt idx="418">
                  <c:v>981</c:v>
                </c:pt>
                <c:pt idx="419">
                  <c:v>928</c:v>
                </c:pt>
                <c:pt idx="420">
                  <c:v>808</c:v>
                </c:pt>
                <c:pt idx="421">
                  <c:v>825.5</c:v>
                </c:pt>
                <c:pt idx="422">
                  <c:v>829.5</c:v>
                </c:pt>
                <c:pt idx="423">
                  <c:v>829.5</c:v>
                </c:pt>
                <c:pt idx="424">
                  <c:v>832</c:v>
                </c:pt>
                <c:pt idx="425">
                  <c:v>819.5</c:v>
                </c:pt>
                <c:pt idx="426">
                  <c:v>832</c:v>
                </c:pt>
                <c:pt idx="427">
                  <c:v>859.5</c:v>
                </c:pt>
                <c:pt idx="428">
                  <c:v>841.5</c:v>
                </c:pt>
                <c:pt idx="429">
                  <c:v>815.5</c:v>
                </c:pt>
                <c:pt idx="430">
                  <c:v>724</c:v>
                </c:pt>
                <c:pt idx="431">
                  <c:v>751</c:v>
                </c:pt>
                <c:pt idx="432">
                  <c:v>635</c:v>
                </c:pt>
                <c:pt idx="433">
                  <c:v>557.5</c:v>
                </c:pt>
                <c:pt idx="434">
                  <c:v>566.5</c:v>
                </c:pt>
                <c:pt idx="435">
                  <c:v>552</c:v>
                </c:pt>
                <c:pt idx="436">
                  <c:v>561</c:v>
                </c:pt>
                <c:pt idx="437">
                  <c:v>626.5</c:v>
                </c:pt>
                <c:pt idx="438">
                  <c:v>749</c:v>
                </c:pt>
                <c:pt idx="439">
                  <c:v>1167.5</c:v>
                </c:pt>
                <c:pt idx="440">
                  <c:v>1315.5</c:v>
                </c:pt>
                <c:pt idx="441">
                  <c:v>1414.5</c:v>
                </c:pt>
                <c:pt idx="442">
                  <c:v>1283.5</c:v>
                </c:pt>
                <c:pt idx="443">
                  <c:v>1273.5</c:v>
                </c:pt>
                <c:pt idx="444">
                  <c:v>1326.5</c:v>
                </c:pt>
                <c:pt idx="445">
                  <c:v>1325</c:v>
                </c:pt>
                <c:pt idx="446">
                  <c:v>1342</c:v>
                </c:pt>
                <c:pt idx="447">
                  <c:v>1310.5</c:v>
                </c:pt>
                <c:pt idx="448">
                  <c:v>1264</c:v>
                </c:pt>
                <c:pt idx="449">
                  <c:v>1121</c:v>
                </c:pt>
                <c:pt idx="450">
                  <c:v>1075</c:v>
                </c:pt>
                <c:pt idx="451">
                  <c:v>1148.5</c:v>
                </c:pt>
                <c:pt idx="452">
                  <c:v>1094.5</c:v>
                </c:pt>
                <c:pt idx="453">
                  <c:v>1052.5</c:v>
                </c:pt>
                <c:pt idx="454">
                  <c:v>844.5</c:v>
                </c:pt>
                <c:pt idx="455">
                  <c:v>717.5</c:v>
                </c:pt>
                <c:pt idx="456">
                  <c:v>427</c:v>
                </c:pt>
                <c:pt idx="457">
                  <c:v>251</c:v>
                </c:pt>
                <c:pt idx="458">
                  <c:v>10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27</c:v>
                </c:pt>
                <c:pt idx="507">
                  <c:v>170.5</c:v>
                </c:pt>
                <c:pt idx="508">
                  <c:v>531</c:v>
                </c:pt>
                <c:pt idx="509">
                  <c:v>993.5</c:v>
                </c:pt>
                <c:pt idx="510">
                  <c:v>1807</c:v>
                </c:pt>
                <c:pt idx="511">
                  <c:v>2443</c:v>
                </c:pt>
                <c:pt idx="512">
                  <c:v>3091</c:v>
                </c:pt>
                <c:pt idx="513">
                  <c:v>3349</c:v>
                </c:pt>
                <c:pt idx="514">
                  <c:v>3459.5</c:v>
                </c:pt>
                <c:pt idx="515">
                  <c:v>3301</c:v>
                </c:pt>
                <c:pt idx="516">
                  <c:v>3289</c:v>
                </c:pt>
                <c:pt idx="517">
                  <c:v>3273.5</c:v>
                </c:pt>
                <c:pt idx="518">
                  <c:v>2909</c:v>
                </c:pt>
                <c:pt idx="519">
                  <c:v>2268.5</c:v>
                </c:pt>
                <c:pt idx="520">
                  <c:v>2073.5</c:v>
                </c:pt>
                <c:pt idx="521">
                  <c:v>1957</c:v>
                </c:pt>
                <c:pt idx="522">
                  <c:v>2070</c:v>
                </c:pt>
                <c:pt idx="523">
                  <c:v>2203.5</c:v>
                </c:pt>
                <c:pt idx="524">
                  <c:v>2281.5</c:v>
                </c:pt>
                <c:pt idx="525">
                  <c:v>2427</c:v>
                </c:pt>
                <c:pt idx="526">
                  <c:v>2362.5</c:v>
                </c:pt>
                <c:pt idx="527">
                  <c:v>2506</c:v>
                </c:pt>
                <c:pt idx="528">
                  <c:v>2301.5</c:v>
                </c:pt>
                <c:pt idx="529">
                  <c:v>1894.5</c:v>
                </c:pt>
                <c:pt idx="530">
                  <c:v>1807</c:v>
                </c:pt>
                <c:pt idx="531">
                  <c:v>1745.5</c:v>
                </c:pt>
                <c:pt idx="532">
                  <c:v>1683</c:v>
                </c:pt>
                <c:pt idx="533">
                  <c:v>1883.5</c:v>
                </c:pt>
                <c:pt idx="534">
                  <c:v>2505</c:v>
                </c:pt>
                <c:pt idx="535">
                  <c:v>3328.5</c:v>
                </c:pt>
                <c:pt idx="536">
                  <c:v>3600.5</c:v>
                </c:pt>
                <c:pt idx="537">
                  <c:v>3623.5</c:v>
                </c:pt>
                <c:pt idx="538">
                  <c:v>3782.5</c:v>
                </c:pt>
                <c:pt idx="539">
                  <c:v>3803.5</c:v>
                </c:pt>
                <c:pt idx="540">
                  <c:v>3647.5</c:v>
                </c:pt>
                <c:pt idx="541">
                  <c:v>3433</c:v>
                </c:pt>
                <c:pt idx="542">
                  <c:v>3299.5</c:v>
                </c:pt>
                <c:pt idx="543">
                  <c:v>3067.5</c:v>
                </c:pt>
                <c:pt idx="544">
                  <c:v>2635.5</c:v>
                </c:pt>
                <c:pt idx="545">
                  <c:v>2507</c:v>
                </c:pt>
                <c:pt idx="546">
                  <c:v>2518.5</c:v>
                </c:pt>
                <c:pt idx="547">
                  <c:v>2866.5</c:v>
                </c:pt>
                <c:pt idx="548">
                  <c:v>2920.5</c:v>
                </c:pt>
                <c:pt idx="549">
                  <c:v>2984</c:v>
                </c:pt>
                <c:pt idx="550">
                  <c:v>2608</c:v>
                </c:pt>
                <c:pt idx="551">
                  <c:v>3009.5</c:v>
                </c:pt>
                <c:pt idx="552">
                  <c:v>3061.5</c:v>
                </c:pt>
                <c:pt idx="553">
                  <c:v>2583</c:v>
                </c:pt>
                <c:pt idx="554">
                  <c:v>2578.5</c:v>
                </c:pt>
                <c:pt idx="555">
                  <c:v>2462</c:v>
                </c:pt>
                <c:pt idx="556">
                  <c:v>2223.5</c:v>
                </c:pt>
                <c:pt idx="557">
                  <c:v>2332.5</c:v>
                </c:pt>
                <c:pt idx="558">
                  <c:v>3162.5</c:v>
                </c:pt>
                <c:pt idx="559">
                  <c:v>3317.5</c:v>
                </c:pt>
                <c:pt idx="560">
                  <c:v>3312.5</c:v>
                </c:pt>
                <c:pt idx="561">
                  <c:v>2992</c:v>
                </c:pt>
                <c:pt idx="562">
                  <c:v>3142</c:v>
                </c:pt>
                <c:pt idx="563">
                  <c:v>2943</c:v>
                </c:pt>
                <c:pt idx="564">
                  <c:v>2104.5</c:v>
                </c:pt>
                <c:pt idx="565">
                  <c:v>1670.5</c:v>
                </c:pt>
                <c:pt idx="566">
                  <c:v>1637</c:v>
                </c:pt>
                <c:pt idx="567">
                  <c:v>1545.5</c:v>
                </c:pt>
                <c:pt idx="568">
                  <c:v>1472.5</c:v>
                </c:pt>
                <c:pt idx="569">
                  <c:v>1716.5</c:v>
                </c:pt>
                <c:pt idx="570">
                  <c:v>1862</c:v>
                </c:pt>
                <c:pt idx="571">
                  <c:v>2031.5</c:v>
                </c:pt>
                <c:pt idx="572">
                  <c:v>2037</c:v>
                </c:pt>
                <c:pt idx="573">
                  <c:v>2074</c:v>
                </c:pt>
                <c:pt idx="574">
                  <c:v>1911</c:v>
                </c:pt>
                <c:pt idx="575">
                  <c:v>1789</c:v>
                </c:pt>
                <c:pt idx="576">
                  <c:v>1571.5</c:v>
                </c:pt>
                <c:pt idx="577">
                  <c:v>1188.5</c:v>
                </c:pt>
                <c:pt idx="578">
                  <c:v>1154.5</c:v>
                </c:pt>
                <c:pt idx="579">
                  <c:v>994.5</c:v>
                </c:pt>
                <c:pt idx="580">
                  <c:v>863.5</c:v>
                </c:pt>
                <c:pt idx="581">
                  <c:v>913.5</c:v>
                </c:pt>
                <c:pt idx="582">
                  <c:v>1220</c:v>
                </c:pt>
                <c:pt idx="583">
                  <c:v>1426</c:v>
                </c:pt>
                <c:pt idx="584">
                  <c:v>1428.5</c:v>
                </c:pt>
                <c:pt idx="585">
                  <c:v>1304.5</c:v>
                </c:pt>
                <c:pt idx="586">
                  <c:v>1326</c:v>
                </c:pt>
                <c:pt idx="587">
                  <c:v>1297.5</c:v>
                </c:pt>
                <c:pt idx="588">
                  <c:v>1269.5</c:v>
                </c:pt>
                <c:pt idx="589">
                  <c:v>1251.5</c:v>
                </c:pt>
                <c:pt idx="590">
                  <c:v>1241</c:v>
                </c:pt>
                <c:pt idx="591">
                  <c:v>1127</c:v>
                </c:pt>
                <c:pt idx="592">
                  <c:v>1069.5</c:v>
                </c:pt>
                <c:pt idx="593">
                  <c:v>1045.5</c:v>
                </c:pt>
                <c:pt idx="594">
                  <c:v>880.5</c:v>
                </c:pt>
                <c:pt idx="595">
                  <c:v>791</c:v>
                </c:pt>
                <c:pt idx="596">
                  <c:v>779</c:v>
                </c:pt>
                <c:pt idx="597">
                  <c:v>783</c:v>
                </c:pt>
                <c:pt idx="598">
                  <c:v>810</c:v>
                </c:pt>
                <c:pt idx="599">
                  <c:v>927</c:v>
                </c:pt>
                <c:pt idx="600">
                  <c:v>793.5</c:v>
                </c:pt>
                <c:pt idx="601">
                  <c:v>373</c:v>
                </c:pt>
                <c:pt idx="602">
                  <c:v>232.5</c:v>
                </c:pt>
                <c:pt idx="603">
                  <c:v>250</c:v>
                </c:pt>
                <c:pt idx="604">
                  <c:v>256</c:v>
                </c:pt>
                <c:pt idx="605">
                  <c:v>260.5</c:v>
                </c:pt>
                <c:pt idx="606">
                  <c:v>258</c:v>
                </c:pt>
                <c:pt idx="607">
                  <c:v>284.5</c:v>
                </c:pt>
                <c:pt idx="608">
                  <c:v>285.5</c:v>
                </c:pt>
                <c:pt idx="609">
                  <c:v>388</c:v>
                </c:pt>
                <c:pt idx="610">
                  <c:v>455.5</c:v>
                </c:pt>
                <c:pt idx="611">
                  <c:v>440</c:v>
                </c:pt>
                <c:pt idx="612">
                  <c:v>434.5</c:v>
                </c:pt>
                <c:pt idx="613">
                  <c:v>429</c:v>
                </c:pt>
                <c:pt idx="614">
                  <c:v>432.5</c:v>
                </c:pt>
                <c:pt idx="615">
                  <c:v>446</c:v>
                </c:pt>
                <c:pt idx="616">
                  <c:v>439</c:v>
                </c:pt>
                <c:pt idx="617">
                  <c:v>439.5</c:v>
                </c:pt>
                <c:pt idx="618">
                  <c:v>438.5</c:v>
                </c:pt>
                <c:pt idx="619">
                  <c:v>439</c:v>
                </c:pt>
                <c:pt idx="620">
                  <c:v>426</c:v>
                </c:pt>
                <c:pt idx="621">
                  <c:v>415.5</c:v>
                </c:pt>
                <c:pt idx="622">
                  <c:v>408.5</c:v>
                </c:pt>
                <c:pt idx="623">
                  <c:v>430</c:v>
                </c:pt>
                <c:pt idx="624">
                  <c:v>424.5</c:v>
                </c:pt>
                <c:pt idx="625">
                  <c:v>417.5</c:v>
                </c:pt>
                <c:pt idx="626">
                  <c:v>432</c:v>
                </c:pt>
                <c:pt idx="627">
                  <c:v>318.5</c:v>
                </c:pt>
                <c:pt idx="628">
                  <c:v>292</c:v>
                </c:pt>
                <c:pt idx="629">
                  <c:v>290</c:v>
                </c:pt>
                <c:pt idx="630">
                  <c:v>290.5</c:v>
                </c:pt>
                <c:pt idx="631">
                  <c:v>290</c:v>
                </c:pt>
                <c:pt idx="632">
                  <c:v>447</c:v>
                </c:pt>
                <c:pt idx="633">
                  <c:v>461</c:v>
                </c:pt>
                <c:pt idx="634">
                  <c:v>437</c:v>
                </c:pt>
                <c:pt idx="635">
                  <c:v>452</c:v>
                </c:pt>
                <c:pt idx="636">
                  <c:v>438.5</c:v>
                </c:pt>
                <c:pt idx="637">
                  <c:v>438.5</c:v>
                </c:pt>
                <c:pt idx="638">
                  <c:v>295</c:v>
                </c:pt>
                <c:pt idx="639">
                  <c:v>269</c:v>
                </c:pt>
                <c:pt idx="640">
                  <c:v>278</c:v>
                </c:pt>
                <c:pt idx="641">
                  <c:v>269</c:v>
                </c:pt>
                <c:pt idx="642">
                  <c:v>292</c:v>
                </c:pt>
                <c:pt idx="643">
                  <c:v>286.5</c:v>
                </c:pt>
                <c:pt idx="644">
                  <c:v>301</c:v>
                </c:pt>
                <c:pt idx="645">
                  <c:v>433.5</c:v>
                </c:pt>
                <c:pt idx="646">
                  <c:v>438</c:v>
                </c:pt>
                <c:pt idx="647">
                  <c:v>431</c:v>
                </c:pt>
                <c:pt idx="648">
                  <c:v>428</c:v>
                </c:pt>
                <c:pt idx="649">
                  <c:v>411.5</c:v>
                </c:pt>
                <c:pt idx="650">
                  <c:v>377</c:v>
                </c:pt>
                <c:pt idx="651">
                  <c:v>288</c:v>
                </c:pt>
                <c:pt idx="652">
                  <c:v>298</c:v>
                </c:pt>
                <c:pt idx="653">
                  <c:v>294.5</c:v>
                </c:pt>
                <c:pt idx="654">
                  <c:v>305.5</c:v>
                </c:pt>
                <c:pt idx="655">
                  <c:v>369.5</c:v>
                </c:pt>
                <c:pt idx="656">
                  <c:v>445</c:v>
                </c:pt>
                <c:pt idx="657">
                  <c:v>451.5</c:v>
                </c:pt>
                <c:pt idx="658">
                  <c:v>449.5</c:v>
                </c:pt>
                <c:pt idx="659">
                  <c:v>451.5</c:v>
                </c:pt>
                <c:pt idx="660">
                  <c:v>445</c:v>
                </c:pt>
                <c:pt idx="661">
                  <c:v>425.5</c:v>
                </c:pt>
                <c:pt idx="662">
                  <c:v>434</c:v>
                </c:pt>
                <c:pt idx="663">
                  <c:v>310.5</c:v>
                </c:pt>
                <c:pt idx="664">
                  <c:v>366</c:v>
                </c:pt>
                <c:pt idx="665">
                  <c:v>502</c:v>
                </c:pt>
                <c:pt idx="666">
                  <c:v>591</c:v>
                </c:pt>
                <c:pt idx="667">
                  <c:v>628</c:v>
                </c:pt>
                <c:pt idx="668">
                  <c:v>628</c:v>
                </c:pt>
                <c:pt idx="669">
                  <c:v>611</c:v>
                </c:pt>
                <c:pt idx="670">
                  <c:v>593</c:v>
                </c:pt>
                <c:pt idx="671">
                  <c:v>593.5</c:v>
                </c:pt>
                <c:pt idx="672">
                  <c:v>578.5</c:v>
                </c:pt>
                <c:pt idx="673">
                  <c:v>503.5</c:v>
                </c:pt>
                <c:pt idx="674">
                  <c:v>503.5</c:v>
                </c:pt>
                <c:pt idx="675">
                  <c:v>491</c:v>
                </c:pt>
                <c:pt idx="676">
                  <c:v>547</c:v>
                </c:pt>
                <c:pt idx="677">
                  <c:v>742</c:v>
                </c:pt>
                <c:pt idx="678">
                  <c:v>1177.5</c:v>
                </c:pt>
                <c:pt idx="679">
                  <c:v>1686</c:v>
                </c:pt>
                <c:pt idx="680">
                  <c:v>1963</c:v>
                </c:pt>
                <c:pt idx="681">
                  <c:v>2167.5</c:v>
                </c:pt>
                <c:pt idx="682">
                  <c:v>2308</c:v>
                </c:pt>
                <c:pt idx="683">
                  <c:v>2603.5</c:v>
                </c:pt>
                <c:pt idx="684">
                  <c:v>2645</c:v>
                </c:pt>
                <c:pt idx="685">
                  <c:v>2578.5</c:v>
                </c:pt>
                <c:pt idx="686">
                  <c:v>2515.5</c:v>
                </c:pt>
                <c:pt idx="687">
                  <c:v>2303</c:v>
                </c:pt>
                <c:pt idx="688">
                  <c:v>2117</c:v>
                </c:pt>
                <c:pt idx="689">
                  <c:v>1987</c:v>
                </c:pt>
                <c:pt idx="690">
                  <c:v>1815.5</c:v>
                </c:pt>
                <c:pt idx="691">
                  <c:v>2100</c:v>
                </c:pt>
                <c:pt idx="692">
                  <c:v>2027.5</c:v>
                </c:pt>
                <c:pt idx="693">
                  <c:v>1880.5</c:v>
                </c:pt>
                <c:pt idx="694">
                  <c:v>1878.5</c:v>
                </c:pt>
                <c:pt idx="695">
                  <c:v>1859.5</c:v>
                </c:pt>
                <c:pt idx="696">
                  <c:v>1993.5</c:v>
                </c:pt>
                <c:pt idx="697">
                  <c:v>1691.5</c:v>
                </c:pt>
                <c:pt idx="698">
                  <c:v>1696.5</c:v>
                </c:pt>
                <c:pt idx="699">
                  <c:v>1336.5</c:v>
                </c:pt>
                <c:pt idx="700">
                  <c:v>1189.5</c:v>
                </c:pt>
                <c:pt idx="701">
                  <c:v>1420.5</c:v>
                </c:pt>
                <c:pt idx="702">
                  <c:v>2022.5</c:v>
                </c:pt>
                <c:pt idx="703">
                  <c:v>2791</c:v>
                </c:pt>
                <c:pt idx="704">
                  <c:v>3138.5</c:v>
                </c:pt>
                <c:pt idx="705">
                  <c:v>3111.5</c:v>
                </c:pt>
                <c:pt idx="706">
                  <c:v>3137</c:v>
                </c:pt>
                <c:pt idx="707">
                  <c:v>3054</c:v>
                </c:pt>
                <c:pt idx="708">
                  <c:v>3036</c:v>
                </c:pt>
                <c:pt idx="709">
                  <c:v>2970</c:v>
                </c:pt>
                <c:pt idx="710">
                  <c:v>3044</c:v>
                </c:pt>
                <c:pt idx="711">
                  <c:v>2880</c:v>
                </c:pt>
                <c:pt idx="712">
                  <c:v>2459</c:v>
                </c:pt>
                <c:pt idx="713">
                  <c:v>2241</c:v>
                </c:pt>
                <c:pt idx="714">
                  <c:v>2194.5</c:v>
                </c:pt>
                <c:pt idx="715">
                  <c:v>2237</c:v>
                </c:pt>
                <c:pt idx="716">
                  <c:v>2226.5</c:v>
                </c:pt>
                <c:pt idx="717">
                  <c:v>2309</c:v>
                </c:pt>
                <c:pt idx="718">
                  <c:v>1984.5</c:v>
                </c:pt>
                <c:pt idx="719">
                  <c:v>1904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3"/>
          <c:order val="6"/>
          <c:tx>
            <c:v>Gaz</c:v>
          </c:tx>
          <c:spPr>
            <a:solidFill>
              <a:srgbClr val="FFC000"/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Entrées!$H$37:$H$780</c:f>
              <c:numCache>
                <c:formatCode>0.0</c:formatCode>
                <c:ptCount val="744"/>
                <c:pt idx="0">
                  <c:v>2479</c:v>
                </c:pt>
                <c:pt idx="1">
                  <c:v>2231.5</c:v>
                </c:pt>
                <c:pt idx="2">
                  <c:v>1934</c:v>
                </c:pt>
                <c:pt idx="3">
                  <c:v>1656</c:v>
                </c:pt>
                <c:pt idx="4">
                  <c:v>1629</c:v>
                </c:pt>
                <c:pt idx="5">
                  <c:v>1615</c:v>
                </c:pt>
                <c:pt idx="6">
                  <c:v>1580.5</c:v>
                </c:pt>
                <c:pt idx="7">
                  <c:v>1533</c:v>
                </c:pt>
                <c:pt idx="8">
                  <c:v>1430</c:v>
                </c:pt>
                <c:pt idx="9">
                  <c:v>1281.5</c:v>
                </c:pt>
                <c:pt idx="10">
                  <c:v>1191</c:v>
                </c:pt>
                <c:pt idx="11">
                  <c:v>1120</c:v>
                </c:pt>
                <c:pt idx="12">
                  <c:v>1110.5</c:v>
                </c:pt>
                <c:pt idx="13">
                  <c:v>1106.5</c:v>
                </c:pt>
                <c:pt idx="14">
                  <c:v>1105.5</c:v>
                </c:pt>
                <c:pt idx="15">
                  <c:v>1103.5</c:v>
                </c:pt>
                <c:pt idx="16">
                  <c:v>1103</c:v>
                </c:pt>
                <c:pt idx="17">
                  <c:v>1098.5</c:v>
                </c:pt>
                <c:pt idx="18">
                  <c:v>1090.5</c:v>
                </c:pt>
                <c:pt idx="19">
                  <c:v>1091</c:v>
                </c:pt>
                <c:pt idx="20">
                  <c:v>1113</c:v>
                </c:pt>
                <c:pt idx="21">
                  <c:v>1104</c:v>
                </c:pt>
                <c:pt idx="22">
                  <c:v>1104.5</c:v>
                </c:pt>
                <c:pt idx="23">
                  <c:v>1101</c:v>
                </c:pt>
                <c:pt idx="24">
                  <c:v>1092</c:v>
                </c:pt>
                <c:pt idx="25">
                  <c:v>1120.5</c:v>
                </c:pt>
                <c:pt idx="26">
                  <c:v>1172.5</c:v>
                </c:pt>
                <c:pt idx="27">
                  <c:v>1187.5</c:v>
                </c:pt>
                <c:pt idx="28">
                  <c:v>1445.5</c:v>
                </c:pt>
                <c:pt idx="29">
                  <c:v>1736.5</c:v>
                </c:pt>
                <c:pt idx="30">
                  <c:v>2185.5</c:v>
                </c:pt>
                <c:pt idx="31">
                  <c:v>2827.5</c:v>
                </c:pt>
                <c:pt idx="32">
                  <c:v>3612</c:v>
                </c:pt>
                <c:pt idx="33">
                  <c:v>4061.5</c:v>
                </c:pt>
                <c:pt idx="34">
                  <c:v>4021</c:v>
                </c:pt>
                <c:pt idx="35">
                  <c:v>3545.5</c:v>
                </c:pt>
                <c:pt idx="36">
                  <c:v>2944.5</c:v>
                </c:pt>
                <c:pt idx="37">
                  <c:v>2837.5</c:v>
                </c:pt>
                <c:pt idx="38">
                  <c:v>2756.5</c:v>
                </c:pt>
                <c:pt idx="39">
                  <c:v>2263</c:v>
                </c:pt>
                <c:pt idx="40">
                  <c:v>2094.5</c:v>
                </c:pt>
                <c:pt idx="41">
                  <c:v>2096.5</c:v>
                </c:pt>
                <c:pt idx="42">
                  <c:v>2063.5</c:v>
                </c:pt>
                <c:pt idx="43">
                  <c:v>2305.5</c:v>
                </c:pt>
                <c:pt idx="44">
                  <c:v>2589</c:v>
                </c:pt>
                <c:pt idx="45">
                  <c:v>2547.5</c:v>
                </c:pt>
                <c:pt idx="46">
                  <c:v>2276</c:v>
                </c:pt>
                <c:pt idx="47">
                  <c:v>2113.5</c:v>
                </c:pt>
                <c:pt idx="48">
                  <c:v>1779</c:v>
                </c:pt>
                <c:pt idx="49">
                  <c:v>1643</c:v>
                </c:pt>
                <c:pt idx="50">
                  <c:v>1547.5</c:v>
                </c:pt>
                <c:pt idx="51">
                  <c:v>1594</c:v>
                </c:pt>
                <c:pt idx="52">
                  <c:v>1621.5</c:v>
                </c:pt>
                <c:pt idx="53">
                  <c:v>1874.5</c:v>
                </c:pt>
                <c:pt idx="54">
                  <c:v>2839</c:v>
                </c:pt>
                <c:pt idx="55">
                  <c:v>4473.5</c:v>
                </c:pt>
                <c:pt idx="56">
                  <c:v>5048.5</c:v>
                </c:pt>
                <c:pt idx="57">
                  <c:v>5048</c:v>
                </c:pt>
                <c:pt idx="58">
                  <c:v>5019</c:v>
                </c:pt>
                <c:pt idx="59">
                  <c:v>4869</c:v>
                </c:pt>
                <c:pt idx="60">
                  <c:v>4591</c:v>
                </c:pt>
                <c:pt idx="61">
                  <c:v>4463</c:v>
                </c:pt>
                <c:pt idx="62">
                  <c:v>4343</c:v>
                </c:pt>
                <c:pt idx="63">
                  <c:v>4219</c:v>
                </c:pt>
                <c:pt idx="64">
                  <c:v>4270</c:v>
                </c:pt>
                <c:pt idx="65">
                  <c:v>4284.5</c:v>
                </c:pt>
                <c:pt idx="66">
                  <c:v>4385</c:v>
                </c:pt>
                <c:pt idx="67">
                  <c:v>4773.5</c:v>
                </c:pt>
                <c:pt idx="68">
                  <c:v>4784</c:v>
                </c:pt>
                <c:pt idx="69">
                  <c:v>4395</c:v>
                </c:pt>
                <c:pt idx="70">
                  <c:v>3889</c:v>
                </c:pt>
                <c:pt idx="71">
                  <c:v>3569.5</c:v>
                </c:pt>
                <c:pt idx="72">
                  <c:v>3020.5</c:v>
                </c:pt>
                <c:pt idx="73">
                  <c:v>2008</c:v>
                </c:pt>
                <c:pt idx="74">
                  <c:v>1939</c:v>
                </c:pt>
                <c:pt idx="75">
                  <c:v>1944</c:v>
                </c:pt>
                <c:pt idx="76">
                  <c:v>1833</c:v>
                </c:pt>
                <c:pt idx="77">
                  <c:v>1892</c:v>
                </c:pt>
                <c:pt idx="78">
                  <c:v>2989.5</c:v>
                </c:pt>
                <c:pt idx="79">
                  <c:v>4032</c:v>
                </c:pt>
                <c:pt idx="80">
                  <c:v>4209.5</c:v>
                </c:pt>
                <c:pt idx="81">
                  <c:v>4253.5</c:v>
                </c:pt>
                <c:pt idx="82">
                  <c:v>4257.5</c:v>
                </c:pt>
                <c:pt idx="83">
                  <c:v>4213</c:v>
                </c:pt>
                <c:pt idx="84">
                  <c:v>4144.5</c:v>
                </c:pt>
                <c:pt idx="85">
                  <c:v>4168.5</c:v>
                </c:pt>
                <c:pt idx="86">
                  <c:v>4155.5</c:v>
                </c:pt>
                <c:pt idx="87">
                  <c:v>4062</c:v>
                </c:pt>
                <c:pt idx="88">
                  <c:v>4136</c:v>
                </c:pt>
                <c:pt idx="89">
                  <c:v>4359.5</c:v>
                </c:pt>
                <c:pt idx="90">
                  <c:v>4584.5</c:v>
                </c:pt>
                <c:pt idx="91">
                  <c:v>4698</c:v>
                </c:pt>
                <c:pt idx="92">
                  <c:v>4708</c:v>
                </c:pt>
                <c:pt idx="93">
                  <c:v>4672</c:v>
                </c:pt>
                <c:pt idx="94">
                  <c:v>4651.5</c:v>
                </c:pt>
                <c:pt idx="95">
                  <c:v>3384.5</c:v>
                </c:pt>
                <c:pt idx="96">
                  <c:v>2327</c:v>
                </c:pt>
                <c:pt idx="97">
                  <c:v>1770</c:v>
                </c:pt>
                <c:pt idx="98">
                  <c:v>1775</c:v>
                </c:pt>
                <c:pt idx="99">
                  <c:v>1772.5</c:v>
                </c:pt>
                <c:pt idx="100">
                  <c:v>1773</c:v>
                </c:pt>
                <c:pt idx="101">
                  <c:v>1763</c:v>
                </c:pt>
                <c:pt idx="102">
                  <c:v>2085.5</c:v>
                </c:pt>
                <c:pt idx="103">
                  <c:v>3093</c:v>
                </c:pt>
                <c:pt idx="104">
                  <c:v>4048</c:v>
                </c:pt>
                <c:pt idx="105">
                  <c:v>4214</c:v>
                </c:pt>
                <c:pt idx="106">
                  <c:v>4210</c:v>
                </c:pt>
                <c:pt idx="107">
                  <c:v>4139</c:v>
                </c:pt>
                <c:pt idx="108">
                  <c:v>4187</c:v>
                </c:pt>
                <c:pt idx="109">
                  <c:v>4119.5</c:v>
                </c:pt>
                <c:pt idx="110">
                  <c:v>4056.5</c:v>
                </c:pt>
                <c:pt idx="111">
                  <c:v>3821.5</c:v>
                </c:pt>
                <c:pt idx="112">
                  <c:v>3356.5</c:v>
                </c:pt>
                <c:pt idx="113">
                  <c:v>3323.5</c:v>
                </c:pt>
                <c:pt idx="114">
                  <c:v>3341</c:v>
                </c:pt>
                <c:pt idx="115">
                  <c:v>3380</c:v>
                </c:pt>
                <c:pt idx="116">
                  <c:v>3440</c:v>
                </c:pt>
                <c:pt idx="117">
                  <c:v>3459.5</c:v>
                </c:pt>
                <c:pt idx="118">
                  <c:v>3400</c:v>
                </c:pt>
                <c:pt idx="119">
                  <c:v>3488</c:v>
                </c:pt>
                <c:pt idx="120">
                  <c:v>3355.5</c:v>
                </c:pt>
                <c:pt idx="121">
                  <c:v>3196</c:v>
                </c:pt>
                <c:pt idx="122">
                  <c:v>3172</c:v>
                </c:pt>
                <c:pt idx="123">
                  <c:v>2882</c:v>
                </c:pt>
                <c:pt idx="124">
                  <c:v>2813</c:v>
                </c:pt>
                <c:pt idx="125">
                  <c:v>2821.5</c:v>
                </c:pt>
                <c:pt idx="126">
                  <c:v>2815</c:v>
                </c:pt>
                <c:pt idx="127">
                  <c:v>2839</c:v>
                </c:pt>
                <c:pt idx="128">
                  <c:v>3206.5</c:v>
                </c:pt>
                <c:pt idx="129">
                  <c:v>3385.5</c:v>
                </c:pt>
                <c:pt idx="130">
                  <c:v>3443</c:v>
                </c:pt>
                <c:pt idx="131">
                  <c:v>3403.5</c:v>
                </c:pt>
                <c:pt idx="132">
                  <c:v>3503</c:v>
                </c:pt>
                <c:pt idx="133">
                  <c:v>3630</c:v>
                </c:pt>
                <c:pt idx="134">
                  <c:v>3377</c:v>
                </c:pt>
                <c:pt idx="135">
                  <c:v>3257</c:v>
                </c:pt>
                <c:pt idx="136">
                  <c:v>3051</c:v>
                </c:pt>
                <c:pt idx="137">
                  <c:v>2855.5</c:v>
                </c:pt>
                <c:pt idx="138">
                  <c:v>3030</c:v>
                </c:pt>
                <c:pt idx="139">
                  <c:v>3492</c:v>
                </c:pt>
                <c:pt idx="140">
                  <c:v>3862</c:v>
                </c:pt>
                <c:pt idx="141">
                  <c:v>3872</c:v>
                </c:pt>
                <c:pt idx="142">
                  <c:v>3788.5</c:v>
                </c:pt>
                <c:pt idx="143">
                  <c:v>3328.5</c:v>
                </c:pt>
                <c:pt idx="144">
                  <c:v>2199.5</c:v>
                </c:pt>
                <c:pt idx="145">
                  <c:v>1579.5</c:v>
                </c:pt>
                <c:pt idx="146">
                  <c:v>1642</c:v>
                </c:pt>
                <c:pt idx="147">
                  <c:v>1644</c:v>
                </c:pt>
                <c:pt idx="148">
                  <c:v>1587.5</c:v>
                </c:pt>
                <c:pt idx="149">
                  <c:v>1496.5</c:v>
                </c:pt>
                <c:pt idx="150">
                  <c:v>1521.5</c:v>
                </c:pt>
                <c:pt idx="151">
                  <c:v>1654</c:v>
                </c:pt>
                <c:pt idx="152">
                  <c:v>1851.5</c:v>
                </c:pt>
                <c:pt idx="153">
                  <c:v>2010</c:v>
                </c:pt>
                <c:pt idx="154">
                  <c:v>2008.5</c:v>
                </c:pt>
                <c:pt idx="155">
                  <c:v>1805.5</c:v>
                </c:pt>
                <c:pt idx="156">
                  <c:v>1506</c:v>
                </c:pt>
                <c:pt idx="157">
                  <c:v>1509.5</c:v>
                </c:pt>
                <c:pt idx="158">
                  <c:v>1523</c:v>
                </c:pt>
                <c:pt idx="159">
                  <c:v>1517</c:v>
                </c:pt>
                <c:pt idx="160">
                  <c:v>1477</c:v>
                </c:pt>
                <c:pt idx="161">
                  <c:v>1443.5</c:v>
                </c:pt>
                <c:pt idx="162">
                  <c:v>1644</c:v>
                </c:pt>
                <c:pt idx="163">
                  <c:v>1892.5</c:v>
                </c:pt>
                <c:pt idx="164">
                  <c:v>2145.5</c:v>
                </c:pt>
                <c:pt idx="165">
                  <c:v>2128</c:v>
                </c:pt>
                <c:pt idx="166">
                  <c:v>2057.5</c:v>
                </c:pt>
                <c:pt idx="167">
                  <c:v>2136</c:v>
                </c:pt>
                <c:pt idx="168">
                  <c:v>2108.5</c:v>
                </c:pt>
                <c:pt idx="169">
                  <c:v>1787.5</c:v>
                </c:pt>
                <c:pt idx="170">
                  <c:v>1137.5</c:v>
                </c:pt>
                <c:pt idx="171">
                  <c:v>1132.5</c:v>
                </c:pt>
                <c:pt idx="172">
                  <c:v>1208.5</c:v>
                </c:pt>
                <c:pt idx="173">
                  <c:v>1632</c:v>
                </c:pt>
                <c:pt idx="174">
                  <c:v>2648</c:v>
                </c:pt>
                <c:pt idx="175">
                  <c:v>3823.5</c:v>
                </c:pt>
                <c:pt idx="176">
                  <c:v>4208</c:v>
                </c:pt>
                <c:pt idx="177">
                  <c:v>4204</c:v>
                </c:pt>
                <c:pt idx="178">
                  <c:v>4215.5</c:v>
                </c:pt>
                <c:pt idx="179">
                  <c:v>4217</c:v>
                </c:pt>
                <c:pt idx="180">
                  <c:v>4006.5</c:v>
                </c:pt>
                <c:pt idx="181">
                  <c:v>3883</c:v>
                </c:pt>
                <c:pt idx="182">
                  <c:v>3889</c:v>
                </c:pt>
                <c:pt idx="183">
                  <c:v>4024</c:v>
                </c:pt>
                <c:pt idx="184">
                  <c:v>3990.5</c:v>
                </c:pt>
                <c:pt idx="185">
                  <c:v>3836</c:v>
                </c:pt>
                <c:pt idx="186">
                  <c:v>3739</c:v>
                </c:pt>
                <c:pt idx="187">
                  <c:v>3972.5</c:v>
                </c:pt>
                <c:pt idx="188">
                  <c:v>4100</c:v>
                </c:pt>
                <c:pt idx="189">
                  <c:v>4039.5</c:v>
                </c:pt>
                <c:pt idx="190">
                  <c:v>3913.5</c:v>
                </c:pt>
                <c:pt idx="191">
                  <c:v>3757</c:v>
                </c:pt>
                <c:pt idx="192">
                  <c:v>2894</c:v>
                </c:pt>
                <c:pt idx="193">
                  <c:v>2113.5</c:v>
                </c:pt>
                <c:pt idx="194">
                  <c:v>1894.5</c:v>
                </c:pt>
                <c:pt idx="195">
                  <c:v>1862</c:v>
                </c:pt>
                <c:pt idx="196">
                  <c:v>1842.5</c:v>
                </c:pt>
                <c:pt idx="197">
                  <c:v>2130.5</c:v>
                </c:pt>
                <c:pt idx="198">
                  <c:v>2879.5</c:v>
                </c:pt>
                <c:pt idx="199">
                  <c:v>3942</c:v>
                </c:pt>
                <c:pt idx="200">
                  <c:v>4173.5</c:v>
                </c:pt>
                <c:pt idx="201">
                  <c:v>4192</c:v>
                </c:pt>
                <c:pt idx="202">
                  <c:v>4153.5</c:v>
                </c:pt>
                <c:pt idx="203">
                  <c:v>4077.5</c:v>
                </c:pt>
                <c:pt idx="204">
                  <c:v>4081</c:v>
                </c:pt>
                <c:pt idx="205">
                  <c:v>4005</c:v>
                </c:pt>
                <c:pt idx="206">
                  <c:v>3954.5</c:v>
                </c:pt>
                <c:pt idx="207">
                  <c:v>3885</c:v>
                </c:pt>
                <c:pt idx="208">
                  <c:v>3935.5</c:v>
                </c:pt>
                <c:pt idx="209">
                  <c:v>3874</c:v>
                </c:pt>
                <c:pt idx="210">
                  <c:v>3830</c:v>
                </c:pt>
                <c:pt idx="211">
                  <c:v>3984</c:v>
                </c:pt>
                <c:pt idx="212">
                  <c:v>4008</c:v>
                </c:pt>
                <c:pt idx="213">
                  <c:v>4052.5</c:v>
                </c:pt>
                <c:pt idx="214">
                  <c:v>3758</c:v>
                </c:pt>
                <c:pt idx="215">
                  <c:v>3173</c:v>
                </c:pt>
                <c:pt idx="216">
                  <c:v>2733.5</c:v>
                </c:pt>
                <c:pt idx="217">
                  <c:v>2552</c:v>
                </c:pt>
                <c:pt idx="218">
                  <c:v>2329.5</c:v>
                </c:pt>
                <c:pt idx="219">
                  <c:v>1930</c:v>
                </c:pt>
                <c:pt idx="220">
                  <c:v>1869</c:v>
                </c:pt>
                <c:pt idx="221">
                  <c:v>1919</c:v>
                </c:pt>
                <c:pt idx="222">
                  <c:v>2436</c:v>
                </c:pt>
                <c:pt idx="223">
                  <c:v>3770</c:v>
                </c:pt>
                <c:pt idx="224">
                  <c:v>4401</c:v>
                </c:pt>
                <c:pt idx="225">
                  <c:v>4502</c:v>
                </c:pt>
                <c:pt idx="226">
                  <c:v>4463.5</c:v>
                </c:pt>
                <c:pt idx="227">
                  <c:v>4458</c:v>
                </c:pt>
                <c:pt idx="228">
                  <c:v>4358.5</c:v>
                </c:pt>
                <c:pt idx="229">
                  <c:v>4277.5</c:v>
                </c:pt>
                <c:pt idx="230">
                  <c:v>4238</c:v>
                </c:pt>
                <c:pt idx="231">
                  <c:v>4213</c:v>
                </c:pt>
                <c:pt idx="232">
                  <c:v>4240</c:v>
                </c:pt>
                <c:pt idx="233">
                  <c:v>4347.5</c:v>
                </c:pt>
                <c:pt idx="234">
                  <c:v>4407.5</c:v>
                </c:pt>
                <c:pt idx="235">
                  <c:v>4485</c:v>
                </c:pt>
                <c:pt idx="236">
                  <c:v>4526</c:v>
                </c:pt>
                <c:pt idx="237">
                  <c:v>4482</c:v>
                </c:pt>
                <c:pt idx="238">
                  <c:v>4324.5</c:v>
                </c:pt>
                <c:pt idx="239">
                  <c:v>4026.5</c:v>
                </c:pt>
                <c:pt idx="240">
                  <c:v>2582.5</c:v>
                </c:pt>
                <c:pt idx="241">
                  <c:v>1320</c:v>
                </c:pt>
                <c:pt idx="242">
                  <c:v>904</c:v>
                </c:pt>
                <c:pt idx="243">
                  <c:v>904.5</c:v>
                </c:pt>
                <c:pt idx="244">
                  <c:v>882</c:v>
                </c:pt>
                <c:pt idx="245">
                  <c:v>853</c:v>
                </c:pt>
                <c:pt idx="246">
                  <c:v>1212.5</c:v>
                </c:pt>
                <c:pt idx="247">
                  <c:v>2849</c:v>
                </c:pt>
                <c:pt idx="248">
                  <c:v>3205.5</c:v>
                </c:pt>
                <c:pt idx="249">
                  <c:v>2862.5</c:v>
                </c:pt>
                <c:pt idx="250">
                  <c:v>2779.5</c:v>
                </c:pt>
                <c:pt idx="251">
                  <c:v>2636</c:v>
                </c:pt>
                <c:pt idx="252">
                  <c:v>2551</c:v>
                </c:pt>
                <c:pt idx="253">
                  <c:v>2390.5</c:v>
                </c:pt>
                <c:pt idx="254">
                  <c:v>2345.5</c:v>
                </c:pt>
                <c:pt idx="255">
                  <c:v>2248.5</c:v>
                </c:pt>
                <c:pt idx="256">
                  <c:v>2287.5</c:v>
                </c:pt>
                <c:pt idx="257">
                  <c:v>2309.5</c:v>
                </c:pt>
                <c:pt idx="258">
                  <c:v>2537</c:v>
                </c:pt>
                <c:pt idx="259">
                  <c:v>2713</c:v>
                </c:pt>
                <c:pt idx="260">
                  <c:v>2768</c:v>
                </c:pt>
                <c:pt idx="261">
                  <c:v>2841.5</c:v>
                </c:pt>
                <c:pt idx="262">
                  <c:v>2046</c:v>
                </c:pt>
                <c:pt idx="263">
                  <c:v>1853</c:v>
                </c:pt>
                <c:pt idx="264">
                  <c:v>1622.5</c:v>
                </c:pt>
                <c:pt idx="265">
                  <c:v>988.5</c:v>
                </c:pt>
                <c:pt idx="266">
                  <c:v>866</c:v>
                </c:pt>
                <c:pt idx="267">
                  <c:v>896.5</c:v>
                </c:pt>
                <c:pt idx="268">
                  <c:v>922.5</c:v>
                </c:pt>
                <c:pt idx="269">
                  <c:v>902</c:v>
                </c:pt>
                <c:pt idx="270">
                  <c:v>861</c:v>
                </c:pt>
                <c:pt idx="271">
                  <c:v>1258.5</c:v>
                </c:pt>
                <c:pt idx="272">
                  <c:v>1382</c:v>
                </c:pt>
                <c:pt idx="273">
                  <c:v>1546.5</c:v>
                </c:pt>
                <c:pt idx="274">
                  <c:v>1768.5</c:v>
                </c:pt>
                <c:pt idx="275">
                  <c:v>1562.5</c:v>
                </c:pt>
                <c:pt idx="276">
                  <c:v>1513</c:v>
                </c:pt>
                <c:pt idx="277">
                  <c:v>1252.5</c:v>
                </c:pt>
                <c:pt idx="278">
                  <c:v>1011</c:v>
                </c:pt>
                <c:pt idx="279">
                  <c:v>1043</c:v>
                </c:pt>
                <c:pt idx="280">
                  <c:v>1148</c:v>
                </c:pt>
                <c:pt idx="281">
                  <c:v>1219.5</c:v>
                </c:pt>
                <c:pt idx="282">
                  <c:v>1072.5</c:v>
                </c:pt>
                <c:pt idx="283">
                  <c:v>901</c:v>
                </c:pt>
                <c:pt idx="284">
                  <c:v>802.5</c:v>
                </c:pt>
                <c:pt idx="285">
                  <c:v>807</c:v>
                </c:pt>
                <c:pt idx="286">
                  <c:v>795</c:v>
                </c:pt>
                <c:pt idx="287">
                  <c:v>749</c:v>
                </c:pt>
                <c:pt idx="288">
                  <c:v>704.5</c:v>
                </c:pt>
                <c:pt idx="289">
                  <c:v>695.5</c:v>
                </c:pt>
                <c:pt idx="290">
                  <c:v>694</c:v>
                </c:pt>
                <c:pt idx="291">
                  <c:v>684</c:v>
                </c:pt>
                <c:pt idx="292">
                  <c:v>681.5</c:v>
                </c:pt>
                <c:pt idx="293">
                  <c:v>691.5</c:v>
                </c:pt>
                <c:pt idx="294">
                  <c:v>694</c:v>
                </c:pt>
                <c:pt idx="295">
                  <c:v>695</c:v>
                </c:pt>
                <c:pt idx="296">
                  <c:v>692.5</c:v>
                </c:pt>
                <c:pt idx="297">
                  <c:v>676</c:v>
                </c:pt>
                <c:pt idx="298">
                  <c:v>700.5</c:v>
                </c:pt>
                <c:pt idx="299">
                  <c:v>724</c:v>
                </c:pt>
                <c:pt idx="300">
                  <c:v>723.5</c:v>
                </c:pt>
                <c:pt idx="301">
                  <c:v>723.5</c:v>
                </c:pt>
                <c:pt idx="302">
                  <c:v>729</c:v>
                </c:pt>
                <c:pt idx="303">
                  <c:v>726.5</c:v>
                </c:pt>
                <c:pt idx="304">
                  <c:v>760.5</c:v>
                </c:pt>
                <c:pt idx="305">
                  <c:v>899.5</c:v>
                </c:pt>
                <c:pt idx="306">
                  <c:v>1046</c:v>
                </c:pt>
                <c:pt idx="307">
                  <c:v>747.5</c:v>
                </c:pt>
                <c:pt idx="308">
                  <c:v>693</c:v>
                </c:pt>
                <c:pt idx="309">
                  <c:v>742.5</c:v>
                </c:pt>
                <c:pt idx="310">
                  <c:v>738</c:v>
                </c:pt>
                <c:pt idx="311">
                  <c:v>702.5</c:v>
                </c:pt>
                <c:pt idx="312">
                  <c:v>676</c:v>
                </c:pt>
                <c:pt idx="313">
                  <c:v>684.5</c:v>
                </c:pt>
                <c:pt idx="314">
                  <c:v>695.5</c:v>
                </c:pt>
                <c:pt idx="315">
                  <c:v>694.5</c:v>
                </c:pt>
                <c:pt idx="316">
                  <c:v>691.5</c:v>
                </c:pt>
                <c:pt idx="317">
                  <c:v>706</c:v>
                </c:pt>
                <c:pt idx="318">
                  <c:v>715.5</c:v>
                </c:pt>
                <c:pt idx="319">
                  <c:v>744</c:v>
                </c:pt>
                <c:pt idx="320">
                  <c:v>708</c:v>
                </c:pt>
                <c:pt idx="321">
                  <c:v>694.5</c:v>
                </c:pt>
                <c:pt idx="322">
                  <c:v>690</c:v>
                </c:pt>
                <c:pt idx="323">
                  <c:v>719.5</c:v>
                </c:pt>
                <c:pt idx="324">
                  <c:v>725</c:v>
                </c:pt>
                <c:pt idx="325">
                  <c:v>727</c:v>
                </c:pt>
                <c:pt idx="326">
                  <c:v>738</c:v>
                </c:pt>
                <c:pt idx="327">
                  <c:v>743.5</c:v>
                </c:pt>
                <c:pt idx="328">
                  <c:v>752.5</c:v>
                </c:pt>
                <c:pt idx="329">
                  <c:v>740.5</c:v>
                </c:pt>
                <c:pt idx="330">
                  <c:v>738</c:v>
                </c:pt>
                <c:pt idx="331">
                  <c:v>739.5</c:v>
                </c:pt>
                <c:pt idx="332">
                  <c:v>726</c:v>
                </c:pt>
                <c:pt idx="333">
                  <c:v>741</c:v>
                </c:pt>
                <c:pt idx="334">
                  <c:v>765</c:v>
                </c:pt>
                <c:pt idx="335">
                  <c:v>764.5</c:v>
                </c:pt>
                <c:pt idx="336">
                  <c:v>707.5</c:v>
                </c:pt>
                <c:pt idx="337">
                  <c:v>669</c:v>
                </c:pt>
                <c:pt idx="338">
                  <c:v>670</c:v>
                </c:pt>
                <c:pt idx="339">
                  <c:v>676</c:v>
                </c:pt>
                <c:pt idx="340">
                  <c:v>672.5</c:v>
                </c:pt>
                <c:pt idx="341">
                  <c:v>806.5</c:v>
                </c:pt>
                <c:pt idx="342">
                  <c:v>1197.5</c:v>
                </c:pt>
                <c:pt idx="343">
                  <c:v>1692</c:v>
                </c:pt>
                <c:pt idx="344">
                  <c:v>2399</c:v>
                </c:pt>
                <c:pt idx="345">
                  <c:v>2457.5</c:v>
                </c:pt>
                <c:pt idx="346">
                  <c:v>2476.5</c:v>
                </c:pt>
                <c:pt idx="347">
                  <c:v>2484.5</c:v>
                </c:pt>
                <c:pt idx="348">
                  <c:v>2433.5</c:v>
                </c:pt>
                <c:pt idx="349">
                  <c:v>1855.5</c:v>
                </c:pt>
                <c:pt idx="350">
                  <c:v>2028</c:v>
                </c:pt>
                <c:pt idx="351">
                  <c:v>2001.5</c:v>
                </c:pt>
                <c:pt idx="352">
                  <c:v>2055</c:v>
                </c:pt>
                <c:pt idx="353">
                  <c:v>1859</c:v>
                </c:pt>
                <c:pt idx="354">
                  <c:v>1790.5</c:v>
                </c:pt>
                <c:pt idx="355">
                  <c:v>1814</c:v>
                </c:pt>
                <c:pt idx="356">
                  <c:v>1773.5</c:v>
                </c:pt>
                <c:pt idx="357">
                  <c:v>1690.5</c:v>
                </c:pt>
                <c:pt idx="358">
                  <c:v>1263</c:v>
                </c:pt>
                <c:pt idx="359">
                  <c:v>1126</c:v>
                </c:pt>
                <c:pt idx="360">
                  <c:v>749.5</c:v>
                </c:pt>
                <c:pt idx="361">
                  <c:v>712.5</c:v>
                </c:pt>
                <c:pt idx="362">
                  <c:v>714</c:v>
                </c:pt>
                <c:pt idx="363">
                  <c:v>719.5</c:v>
                </c:pt>
                <c:pt idx="364">
                  <c:v>719.5</c:v>
                </c:pt>
                <c:pt idx="365">
                  <c:v>715.5</c:v>
                </c:pt>
                <c:pt idx="366">
                  <c:v>842.5</c:v>
                </c:pt>
                <c:pt idx="367">
                  <c:v>1405.5</c:v>
                </c:pt>
                <c:pt idx="368">
                  <c:v>2335</c:v>
                </c:pt>
                <c:pt idx="369">
                  <c:v>2426.5</c:v>
                </c:pt>
                <c:pt idx="370">
                  <c:v>2381</c:v>
                </c:pt>
                <c:pt idx="371">
                  <c:v>2292.5</c:v>
                </c:pt>
                <c:pt idx="372">
                  <c:v>2107</c:v>
                </c:pt>
                <c:pt idx="373">
                  <c:v>2003</c:v>
                </c:pt>
                <c:pt idx="374">
                  <c:v>1879.5</c:v>
                </c:pt>
                <c:pt idx="375">
                  <c:v>1692</c:v>
                </c:pt>
                <c:pt idx="376">
                  <c:v>1698.5</c:v>
                </c:pt>
                <c:pt idx="377">
                  <c:v>1708</c:v>
                </c:pt>
                <c:pt idx="378">
                  <c:v>1711</c:v>
                </c:pt>
                <c:pt idx="379">
                  <c:v>1577.5</c:v>
                </c:pt>
                <c:pt idx="380">
                  <c:v>1424.5</c:v>
                </c:pt>
                <c:pt idx="381">
                  <c:v>1419.5</c:v>
                </c:pt>
                <c:pt idx="382">
                  <c:v>1336</c:v>
                </c:pt>
                <c:pt idx="383">
                  <c:v>1206</c:v>
                </c:pt>
                <c:pt idx="384">
                  <c:v>1013</c:v>
                </c:pt>
                <c:pt idx="385">
                  <c:v>728.5</c:v>
                </c:pt>
                <c:pt idx="386">
                  <c:v>716</c:v>
                </c:pt>
                <c:pt idx="387">
                  <c:v>716</c:v>
                </c:pt>
                <c:pt idx="388">
                  <c:v>716</c:v>
                </c:pt>
                <c:pt idx="389">
                  <c:v>716</c:v>
                </c:pt>
                <c:pt idx="390">
                  <c:v>715</c:v>
                </c:pt>
                <c:pt idx="391">
                  <c:v>779.5</c:v>
                </c:pt>
                <c:pt idx="392">
                  <c:v>784.5</c:v>
                </c:pt>
                <c:pt idx="393">
                  <c:v>782</c:v>
                </c:pt>
                <c:pt idx="394">
                  <c:v>781.5</c:v>
                </c:pt>
                <c:pt idx="395">
                  <c:v>780.5</c:v>
                </c:pt>
                <c:pt idx="396">
                  <c:v>780.5</c:v>
                </c:pt>
                <c:pt idx="397">
                  <c:v>779.5</c:v>
                </c:pt>
                <c:pt idx="398">
                  <c:v>810.5</c:v>
                </c:pt>
                <c:pt idx="399">
                  <c:v>898</c:v>
                </c:pt>
                <c:pt idx="400">
                  <c:v>974</c:v>
                </c:pt>
                <c:pt idx="401">
                  <c:v>975.5</c:v>
                </c:pt>
                <c:pt idx="402">
                  <c:v>973.5</c:v>
                </c:pt>
                <c:pt idx="403">
                  <c:v>904.5</c:v>
                </c:pt>
                <c:pt idx="404">
                  <c:v>811.5</c:v>
                </c:pt>
                <c:pt idx="405">
                  <c:v>811.5</c:v>
                </c:pt>
                <c:pt idx="406">
                  <c:v>792</c:v>
                </c:pt>
                <c:pt idx="407">
                  <c:v>758.5</c:v>
                </c:pt>
                <c:pt idx="408">
                  <c:v>744.5</c:v>
                </c:pt>
                <c:pt idx="409">
                  <c:v>745</c:v>
                </c:pt>
                <c:pt idx="410">
                  <c:v>744</c:v>
                </c:pt>
                <c:pt idx="411">
                  <c:v>744.5</c:v>
                </c:pt>
                <c:pt idx="412">
                  <c:v>733.5</c:v>
                </c:pt>
                <c:pt idx="413">
                  <c:v>733</c:v>
                </c:pt>
                <c:pt idx="414">
                  <c:v>734</c:v>
                </c:pt>
                <c:pt idx="415">
                  <c:v>739</c:v>
                </c:pt>
                <c:pt idx="416">
                  <c:v>739.5</c:v>
                </c:pt>
                <c:pt idx="417">
                  <c:v>747</c:v>
                </c:pt>
                <c:pt idx="418">
                  <c:v>794</c:v>
                </c:pt>
                <c:pt idx="419">
                  <c:v>1010.5</c:v>
                </c:pt>
                <c:pt idx="420">
                  <c:v>1134</c:v>
                </c:pt>
                <c:pt idx="421">
                  <c:v>1144.5</c:v>
                </c:pt>
                <c:pt idx="422">
                  <c:v>1152.5</c:v>
                </c:pt>
                <c:pt idx="423">
                  <c:v>1166.5</c:v>
                </c:pt>
                <c:pt idx="424">
                  <c:v>1162.5</c:v>
                </c:pt>
                <c:pt idx="425">
                  <c:v>1164.5</c:v>
                </c:pt>
                <c:pt idx="426">
                  <c:v>1131</c:v>
                </c:pt>
                <c:pt idx="427">
                  <c:v>991.5</c:v>
                </c:pt>
                <c:pt idx="428">
                  <c:v>958.5</c:v>
                </c:pt>
                <c:pt idx="429">
                  <c:v>956</c:v>
                </c:pt>
                <c:pt idx="430">
                  <c:v>957.5</c:v>
                </c:pt>
                <c:pt idx="431">
                  <c:v>956.5</c:v>
                </c:pt>
                <c:pt idx="432">
                  <c:v>956.5</c:v>
                </c:pt>
                <c:pt idx="433">
                  <c:v>956</c:v>
                </c:pt>
                <c:pt idx="434">
                  <c:v>956.5</c:v>
                </c:pt>
                <c:pt idx="435">
                  <c:v>957</c:v>
                </c:pt>
                <c:pt idx="436">
                  <c:v>957.5</c:v>
                </c:pt>
                <c:pt idx="437">
                  <c:v>956</c:v>
                </c:pt>
                <c:pt idx="438">
                  <c:v>957</c:v>
                </c:pt>
                <c:pt idx="439">
                  <c:v>955.5</c:v>
                </c:pt>
                <c:pt idx="440">
                  <c:v>955.5</c:v>
                </c:pt>
                <c:pt idx="441">
                  <c:v>1017</c:v>
                </c:pt>
                <c:pt idx="442">
                  <c:v>1046.5</c:v>
                </c:pt>
                <c:pt idx="443">
                  <c:v>1069.5</c:v>
                </c:pt>
                <c:pt idx="444">
                  <c:v>1092</c:v>
                </c:pt>
                <c:pt idx="445">
                  <c:v>1166.5</c:v>
                </c:pt>
                <c:pt idx="446">
                  <c:v>712</c:v>
                </c:pt>
                <c:pt idx="447">
                  <c:v>711.5</c:v>
                </c:pt>
                <c:pt idx="448">
                  <c:v>708.5</c:v>
                </c:pt>
                <c:pt idx="449">
                  <c:v>706.5</c:v>
                </c:pt>
                <c:pt idx="450">
                  <c:v>739.5</c:v>
                </c:pt>
                <c:pt idx="451">
                  <c:v>839.5</c:v>
                </c:pt>
                <c:pt idx="452">
                  <c:v>859.5</c:v>
                </c:pt>
                <c:pt idx="453">
                  <c:v>959.5</c:v>
                </c:pt>
                <c:pt idx="454">
                  <c:v>957.5</c:v>
                </c:pt>
                <c:pt idx="455">
                  <c:v>957.5</c:v>
                </c:pt>
                <c:pt idx="456">
                  <c:v>957</c:v>
                </c:pt>
                <c:pt idx="457">
                  <c:v>957</c:v>
                </c:pt>
                <c:pt idx="458">
                  <c:v>957</c:v>
                </c:pt>
                <c:pt idx="459">
                  <c:v>957.5</c:v>
                </c:pt>
                <c:pt idx="460">
                  <c:v>958</c:v>
                </c:pt>
                <c:pt idx="461">
                  <c:v>957</c:v>
                </c:pt>
                <c:pt idx="462">
                  <c:v>957</c:v>
                </c:pt>
                <c:pt idx="463">
                  <c:v>957.5</c:v>
                </c:pt>
                <c:pt idx="464">
                  <c:v>978</c:v>
                </c:pt>
                <c:pt idx="465">
                  <c:v>1143</c:v>
                </c:pt>
                <c:pt idx="466">
                  <c:v>1138.5</c:v>
                </c:pt>
                <c:pt idx="467">
                  <c:v>1179.5</c:v>
                </c:pt>
                <c:pt idx="468">
                  <c:v>1184</c:v>
                </c:pt>
                <c:pt idx="469">
                  <c:v>1066.5</c:v>
                </c:pt>
                <c:pt idx="470">
                  <c:v>1001.5</c:v>
                </c:pt>
                <c:pt idx="471">
                  <c:v>1139</c:v>
                </c:pt>
                <c:pt idx="472">
                  <c:v>914</c:v>
                </c:pt>
                <c:pt idx="473">
                  <c:v>717.5</c:v>
                </c:pt>
                <c:pt idx="474">
                  <c:v>726</c:v>
                </c:pt>
                <c:pt idx="475">
                  <c:v>723.5</c:v>
                </c:pt>
                <c:pt idx="476">
                  <c:v>732.5</c:v>
                </c:pt>
                <c:pt idx="477">
                  <c:v>717.5</c:v>
                </c:pt>
                <c:pt idx="478">
                  <c:v>723</c:v>
                </c:pt>
                <c:pt idx="479">
                  <c:v>715.5</c:v>
                </c:pt>
                <c:pt idx="480">
                  <c:v>725.5</c:v>
                </c:pt>
                <c:pt idx="481">
                  <c:v>721.5</c:v>
                </c:pt>
                <c:pt idx="482">
                  <c:v>723.5</c:v>
                </c:pt>
                <c:pt idx="483">
                  <c:v>723.5</c:v>
                </c:pt>
                <c:pt idx="484">
                  <c:v>756</c:v>
                </c:pt>
                <c:pt idx="485">
                  <c:v>734</c:v>
                </c:pt>
                <c:pt idx="486">
                  <c:v>726</c:v>
                </c:pt>
                <c:pt idx="487">
                  <c:v>729</c:v>
                </c:pt>
                <c:pt idx="488">
                  <c:v>720.5</c:v>
                </c:pt>
                <c:pt idx="489">
                  <c:v>720.5</c:v>
                </c:pt>
                <c:pt idx="490">
                  <c:v>717.5</c:v>
                </c:pt>
                <c:pt idx="491">
                  <c:v>716</c:v>
                </c:pt>
                <c:pt idx="492">
                  <c:v>716.5</c:v>
                </c:pt>
                <c:pt idx="493">
                  <c:v>715</c:v>
                </c:pt>
                <c:pt idx="494">
                  <c:v>715</c:v>
                </c:pt>
                <c:pt idx="495">
                  <c:v>739</c:v>
                </c:pt>
                <c:pt idx="496">
                  <c:v>728</c:v>
                </c:pt>
                <c:pt idx="497">
                  <c:v>719.5</c:v>
                </c:pt>
                <c:pt idx="498">
                  <c:v>728</c:v>
                </c:pt>
                <c:pt idx="499">
                  <c:v>725</c:v>
                </c:pt>
                <c:pt idx="500">
                  <c:v>731.5</c:v>
                </c:pt>
                <c:pt idx="501">
                  <c:v>712</c:v>
                </c:pt>
                <c:pt idx="502">
                  <c:v>713.5</c:v>
                </c:pt>
                <c:pt idx="503">
                  <c:v>714.5</c:v>
                </c:pt>
                <c:pt idx="504">
                  <c:v>714</c:v>
                </c:pt>
                <c:pt idx="505">
                  <c:v>733</c:v>
                </c:pt>
                <c:pt idx="506">
                  <c:v>738</c:v>
                </c:pt>
                <c:pt idx="507">
                  <c:v>742.5</c:v>
                </c:pt>
                <c:pt idx="508">
                  <c:v>722.5</c:v>
                </c:pt>
                <c:pt idx="509">
                  <c:v>723.5</c:v>
                </c:pt>
                <c:pt idx="510">
                  <c:v>773</c:v>
                </c:pt>
                <c:pt idx="511">
                  <c:v>878.5</c:v>
                </c:pt>
                <c:pt idx="512">
                  <c:v>1173.5</c:v>
                </c:pt>
                <c:pt idx="513">
                  <c:v>1219.5</c:v>
                </c:pt>
                <c:pt idx="514">
                  <c:v>1215</c:v>
                </c:pt>
                <c:pt idx="515">
                  <c:v>1221</c:v>
                </c:pt>
                <c:pt idx="516">
                  <c:v>1237.5</c:v>
                </c:pt>
                <c:pt idx="517">
                  <c:v>1230.5</c:v>
                </c:pt>
                <c:pt idx="518">
                  <c:v>1269.5</c:v>
                </c:pt>
                <c:pt idx="519">
                  <c:v>1109.5</c:v>
                </c:pt>
                <c:pt idx="520">
                  <c:v>830.5</c:v>
                </c:pt>
                <c:pt idx="521">
                  <c:v>839.5</c:v>
                </c:pt>
                <c:pt idx="522">
                  <c:v>825.5</c:v>
                </c:pt>
                <c:pt idx="523">
                  <c:v>821</c:v>
                </c:pt>
                <c:pt idx="524">
                  <c:v>892</c:v>
                </c:pt>
                <c:pt idx="525">
                  <c:v>921</c:v>
                </c:pt>
                <c:pt idx="526">
                  <c:v>906</c:v>
                </c:pt>
                <c:pt idx="527">
                  <c:v>856</c:v>
                </c:pt>
                <c:pt idx="528">
                  <c:v>812.5</c:v>
                </c:pt>
                <c:pt idx="529">
                  <c:v>749.5</c:v>
                </c:pt>
                <c:pt idx="530">
                  <c:v>753</c:v>
                </c:pt>
                <c:pt idx="531">
                  <c:v>750.5</c:v>
                </c:pt>
                <c:pt idx="532">
                  <c:v>750</c:v>
                </c:pt>
                <c:pt idx="533">
                  <c:v>760.5</c:v>
                </c:pt>
                <c:pt idx="534">
                  <c:v>797.5</c:v>
                </c:pt>
                <c:pt idx="535">
                  <c:v>791.5</c:v>
                </c:pt>
                <c:pt idx="536">
                  <c:v>813</c:v>
                </c:pt>
                <c:pt idx="537">
                  <c:v>825.5</c:v>
                </c:pt>
                <c:pt idx="538">
                  <c:v>820.5</c:v>
                </c:pt>
                <c:pt idx="539">
                  <c:v>819.5</c:v>
                </c:pt>
                <c:pt idx="540">
                  <c:v>837.5</c:v>
                </c:pt>
                <c:pt idx="541">
                  <c:v>931</c:v>
                </c:pt>
                <c:pt idx="542">
                  <c:v>1131</c:v>
                </c:pt>
                <c:pt idx="543">
                  <c:v>1233.5</c:v>
                </c:pt>
                <c:pt idx="544">
                  <c:v>1206</c:v>
                </c:pt>
                <c:pt idx="545">
                  <c:v>1153</c:v>
                </c:pt>
                <c:pt idx="546">
                  <c:v>1104</c:v>
                </c:pt>
                <c:pt idx="547">
                  <c:v>1098</c:v>
                </c:pt>
                <c:pt idx="548">
                  <c:v>930</c:v>
                </c:pt>
                <c:pt idx="549">
                  <c:v>928.5</c:v>
                </c:pt>
                <c:pt idx="550">
                  <c:v>930.5</c:v>
                </c:pt>
                <c:pt idx="551">
                  <c:v>928.5</c:v>
                </c:pt>
                <c:pt idx="552">
                  <c:v>927</c:v>
                </c:pt>
                <c:pt idx="553">
                  <c:v>918.5</c:v>
                </c:pt>
                <c:pt idx="554">
                  <c:v>915</c:v>
                </c:pt>
                <c:pt idx="555">
                  <c:v>915.5</c:v>
                </c:pt>
                <c:pt idx="556">
                  <c:v>918.5</c:v>
                </c:pt>
                <c:pt idx="557">
                  <c:v>918.5</c:v>
                </c:pt>
                <c:pt idx="558">
                  <c:v>918</c:v>
                </c:pt>
                <c:pt idx="559">
                  <c:v>916.5</c:v>
                </c:pt>
                <c:pt idx="560">
                  <c:v>898</c:v>
                </c:pt>
                <c:pt idx="561">
                  <c:v>887.5</c:v>
                </c:pt>
                <c:pt idx="562">
                  <c:v>919</c:v>
                </c:pt>
                <c:pt idx="563">
                  <c:v>978.5</c:v>
                </c:pt>
                <c:pt idx="564">
                  <c:v>992</c:v>
                </c:pt>
                <c:pt idx="565">
                  <c:v>977.5</c:v>
                </c:pt>
                <c:pt idx="566">
                  <c:v>985</c:v>
                </c:pt>
                <c:pt idx="567">
                  <c:v>980.5</c:v>
                </c:pt>
                <c:pt idx="568">
                  <c:v>989.5</c:v>
                </c:pt>
                <c:pt idx="569">
                  <c:v>978</c:v>
                </c:pt>
                <c:pt idx="570">
                  <c:v>995</c:v>
                </c:pt>
                <c:pt idx="571">
                  <c:v>1044</c:v>
                </c:pt>
                <c:pt idx="572">
                  <c:v>1098</c:v>
                </c:pt>
                <c:pt idx="573">
                  <c:v>1080</c:v>
                </c:pt>
                <c:pt idx="574">
                  <c:v>914.5</c:v>
                </c:pt>
                <c:pt idx="575">
                  <c:v>917.5</c:v>
                </c:pt>
                <c:pt idx="576">
                  <c:v>920</c:v>
                </c:pt>
                <c:pt idx="577">
                  <c:v>919</c:v>
                </c:pt>
                <c:pt idx="578">
                  <c:v>920</c:v>
                </c:pt>
                <c:pt idx="579">
                  <c:v>920</c:v>
                </c:pt>
                <c:pt idx="580">
                  <c:v>920</c:v>
                </c:pt>
                <c:pt idx="581">
                  <c:v>920.5</c:v>
                </c:pt>
                <c:pt idx="582">
                  <c:v>918.5</c:v>
                </c:pt>
                <c:pt idx="583">
                  <c:v>918.5</c:v>
                </c:pt>
                <c:pt idx="584">
                  <c:v>956.5</c:v>
                </c:pt>
                <c:pt idx="585">
                  <c:v>1128</c:v>
                </c:pt>
                <c:pt idx="586">
                  <c:v>1118</c:v>
                </c:pt>
                <c:pt idx="587">
                  <c:v>858.5</c:v>
                </c:pt>
                <c:pt idx="588">
                  <c:v>662</c:v>
                </c:pt>
                <c:pt idx="589">
                  <c:v>660.5</c:v>
                </c:pt>
                <c:pt idx="590">
                  <c:v>696.5</c:v>
                </c:pt>
                <c:pt idx="591">
                  <c:v>898.5</c:v>
                </c:pt>
                <c:pt idx="592">
                  <c:v>1099</c:v>
                </c:pt>
                <c:pt idx="593">
                  <c:v>1086.5</c:v>
                </c:pt>
                <c:pt idx="594">
                  <c:v>1112</c:v>
                </c:pt>
                <c:pt idx="595">
                  <c:v>1116</c:v>
                </c:pt>
                <c:pt idx="596">
                  <c:v>963</c:v>
                </c:pt>
                <c:pt idx="597">
                  <c:v>962</c:v>
                </c:pt>
                <c:pt idx="598">
                  <c:v>961.5</c:v>
                </c:pt>
                <c:pt idx="599">
                  <c:v>960</c:v>
                </c:pt>
                <c:pt idx="600">
                  <c:v>961</c:v>
                </c:pt>
                <c:pt idx="601">
                  <c:v>961.5</c:v>
                </c:pt>
                <c:pt idx="602">
                  <c:v>960.5</c:v>
                </c:pt>
                <c:pt idx="603">
                  <c:v>962</c:v>
                </c:pt>
                <c:pt idx="604">
                  <c:v>962</c:v>
                </c:pt>
                <c:pt idx="605">
                  <c:v>961.5</c:v>
                </c:pt>
                <c:pt idx="606">
                  <c:v>959.5</c:v>
                </c:pt>
                <c:pt idx="607">
                  <c:v>960.5</c:v>
                </c:pt>
                <c:pt idx="608">
                  <c:v>1067.5</c:v>
                </c:pt>
                <c:pt idx="609">
                  <c:v>1155</c:v>
                </c:pt>
                <c:pt idx="610">
                  <c:v>1138.5</c:v>
                </c:pt>
                <c:pt idx="611">
                  <c:v>1167</c:v>
                </c:pt>
                <c:pt idx="612">
                  <c:v>1137</c:v>
                </c:pt>
                <c:pt idx="613">
                  <c:v>1165.5</c:v>
                </c:pt>
                <c:pt idx="614">
                  <c:v>1165.5</c:v>
                </c:pt>
                <c:pt idx="615">
                  <c:v>1091.5</c:v>
                </c:pt>
                <c:pt idx="616">
                  <c:v>980</c:v>
                </c:pt>
                <c:pt idx="617">
                  <c:v>1147</c:v>
                </c:pt>
                <c:pt idx="618">
                  <c:v>1160.5</c:v>
                </c:pt>
                <c:pt idx="619">
                  <c:v>1149.5</c:v>
                </c:pt>
                <c:pt idx="620">
                  <c:v>760.5</c:v>
                </c:pt>
                <c:pt idx="621">
                  <c:v>731</c:v>
                </c:pt>
                <c:pt idx="622">
                  <c:v>741</c:v>
                </c:pt>
                <c:pt idx="623">
                  <c:v>728</c:v>
                </c:pt>
                <c:pt idx="624">
                  <c:v>714.5</c:v>
                </c:pt>
                <c:pt idx="625">
                  <c:v>715.5</c:v>
                </c:pt>
                <c:pt idx="626">
                  <c:v>715.5</c:v>
                </c:pt>
                <c:pt idx="627">
                  <c:v>719</c:v>
                </c:pt>
                <c:pt idx="628">
                  <c:v>718.5</c:v>
                </c:pt>
                <c:pt idx="629">
                  <c:v>717</c:v>
                </c:pt>
                <c:pt idx="630">
                  <c:v>717.5</c:v>
                </c:pt>
                <c:pt idx="631">
                  <c:v>718</c:v>
                </c:pt>
                <c:pt idx="632">
                  <c:v>718.5</c:v>
                </c:pt>
                <c:pt idx="633">
                  <c:v>736</c:v>
                </c:pt>
                <c:pt idx="634">
                  <c:v>1021</c:v>
                </c:pt>
                <c:pt idx="635">
                  <c:v>783.5</c:v>
                </c:pt>
                <c:pt idx="636">
                  <c:v>1094.5</c:v>
                </c:pt>
                <c:pt idx="637">
                  <c:v>1149</c:v>
                </c:pt>
                <c:pt idx="638">
                  <c:v>973.5</c:v>
                </c:pt>
                <c:pt idx="639">
                  <c:v>964</c:v>
                </c:pt>
                <c:pt idx="640">
                  <c:v>951.5</c:v>
                </c:pt>
                <c:pt idx="641">
                  <c:v>976</c:v>
                </c:pt>
                <c:pt idx="642">
                  <c:v>976.5</c:v>
                </c:pt>
                <c:pt idx="643">
                  <c:v>1002</c:v>
                </c:pt>
                <c:pt idx="644">
                  <c:v>1026.5</c:v>
                </c:pt>
                <c:pt idx="645">
                  <c:v>1025.5</c:v>
                </c:pt>
                <c:pt idx="646">
                  <c:v>1026</c:v>
                </c:pt>
                <c:pt idx="647">
                  <c:v>1023.5</c:v>
                </c:pt>
                <c:pt idx="648">
                  <c:v>1024</c:v>
                </c:pt>
                <c:pt idx="649">
                  <c:v>1025</c:v>
                </c:pt>
                <c:pt idx="650">
                  <c:v>1024.5</c:v>
                </c:pt>
                <c:pt idx="651">
                  <c:v>1024.5</c:v>
                </c:pt>
                <c:pt idx="652">
                  <c:v>1026</c:v>
                </c:pt>
                <c:pt idx="653">
                  <c:v>1025.5</c:v>
                </c:pt>
                <c:pt idx="654">
                  <c:v>1026</c:v>
                </c:pt>
                <c:pt idx="655">
                  <c:v>1026.5</c:v>
                </c:pt>
                <c:pt idx="656">
                  <c:v>1026</c:v>
                </c:pt>
                <c:pt idx="657">
                  <c:v>1027</c:v>
                </c:pt>
                <c:pt idx="658">
                  <c:v>1025.5</c:v>
                </c:pt>
                <c:pt idx="659">
                  <c:v>1026</c:v>
                </c:pt>
                <c:pt idx="660">
                  <c:v>1026</c:v>
                </c:pt>
                <c:pt idx="661">
                  <c:v>1027</c:v>
                </c:pt>
                <c:pt idx="662">
                  <c:v>1026.5</c:v>
                </c:pt>
                <c:pt idx="663">
                  <c:v>1027</c:v>
                </c:pt>
                <c:pt idx="664">
                  <c:v>1026.5</c:v>
                </c:pt>
                <c:pt idx="665">
                  <c:v>1026.5</c:v>
                </c:pt>
                <c:pt idx="666">
                  <c:v>1027.5</c:v>
                </c:pt>
                <c:pt idx="667">
                  <c:v>1027</c:v>
                </c:pt>
                <c:pt idx="668">
                  <c:v>1027</c:v>
                </c:pt>
                <c:pt idx="669">
                  <c:v>1025</c:v>
                </c:pt>
                <c:pt idx="670">
                  <c:v>1021.5</c:v>
                </c:pt>
                <c:pt idx="671">
                  <c:v>1021</c:v>
                </c:pt>
                <c:pt idx="672">
                  <c:v>1006</c:v>
                </c:pt>
                <c:pt idx="673">
                  <c:v>1015</c:v>
                </c:pt>
                <c:pt idx="674">
                  <c:v>1009</c:v>
                </c:pt>
                <c:pt idx="675">
                  <c:v>1028.5</c:v>
                </c:pt>
                <c:pt idx="676">
                  <c:v>1106.5</c:v>
                </c:pt>
                <c:pt idx="677">
                  <c:v>1339</c:v>
                </c:pt>
                <c:pt idx="678">
                  <c:v>1594.5</c:v>
                </c:pt>
                <c:pt idx="679">
                  <c:v>2435.5</c:v>
                </c:pt>
                <c:pt idx="680">
                  <c:v>2915.5</c:v>
                </c:pt>
                <c:pt idx="681">
                  <c:v>2601.5</c:v>
                </c:pt>
                <c:pt idx="682">
                  <c:v>2446.5</c:v>
                </c:pt>
                <c:pt idx="683">
                  <c:v>2419.5</c:v>
                </c:pt>
                <c:pt idx="684">
                  <c:v>2406</c:v>
                </c:pt>
                <c:pt idx="685">
                  <c:v>2396</c:v>
                </c:pt>
                <c:pt idx="686">
                  <c:v>1928.5</c:v>
                </c:pt>
                <c:pt idx="687">
                  <c:v>1671</c:v>
                </c:pt>
                <c:pt idx="688">
                  <c:v>1229.5</c:v>
                </c:pt>
                <c:pt idx="689">
                  <c:v>1231</c:v>
                </c:pt>
                <c:pt idx="690">
                  <c:v>1233.5</c:v>
                </c:pt>
                <c:pt idx="691">
                  <c:v>1229.5</c:v>
                </c:pt>
                <c:pt idx="692">
                  <c:v>746.5</c:v>
                </c:pt>
                <c:pt idx="693">
                  <c:v>971</c:v>
                </c:pt>
                <c:pt idx="694">
                  <c:v>973.5</c:v>
                </c:pt>
                <c:pt idx="695">
                  <c:v>984</c:v>
                </c:pt>
                <c:pt idx="696">
                  <c:v>987.5</c:v>
                </c:pt>
                <c:pt idx="697">
                  <c:v>988.5</c:v>
                </c:pt>
                <c:pt idx="698">
                  <c:v>989.5</c:v>
                </c:pt>
                <c:pt idx="699">
                  <c:v>992.5</c:v>
                </c:pt>
                <c:pt idx="700">
                  <c:v>998.5</c:v>
                </c:pt>
                <c:pt idx="701">
                  <c:v>1037.5</c:v>
                </c:pt>
                <c:pt idx="702">
                  <c:v>1035</c:v>
                </c:pt>
                <c:pt idx="703">
                  <c:v>1026.5</c:v>
                </c:pt>
                <c:pt idx="704">
                  <c:v>1169.5</c:v>
                </c:pt>
                <c:pt idx="705">
                  <c:v>1236.5</c:v>
                </c:pt>
                <c:pt idx="706">
                  <c:v>1264</c:v>
                </c:pt>
                <c:pt idx="707">
                  <c:v>1258</c:v>
                </c:pt>
                <c:pt idx="708">
                  <c:v>1264</c:v>
                </c:pt>
                <c:pt idx="709">
                  <c:v>1263.5</c:v>
                </c:pt>
                <c:pt idx="710">
                  <c:v>1258.5</c:v>
                </c:pt>
                <c:pt idx="711">
                  <c:v>1295</c:v>
                </c:pt>
                <c:pt idx="712">
                  <c:v>1294.5</c:v>
                </c:pt>
                <c:pt idx="713">
                  <c:v>1269</c:v>
                </c:pt>
                <c:pt idx="714">
                  <c:v>1174.5</c:v>
                </c:pt>
                <c:pt idx="715">
                  <c:v>1124</c:v>
                </c:pt>
                <c:pt idx="716">
                  <c:v>1153.5</c:v>
                </c:pt>
                <c:pt idx="717">
                  <c:v>1035.5</c:v>
                </c:pt>
                <c:pt idx="718">
                  <c:v>1030.5</c:v>
                </c:pt>
                <c:pt idx="719">
                  <c:v>1001.5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4"/>
          <c:order val="7"/>
          <c:tx>
            <c:v>Fioul+Pointe</c:v>
          </c:tx>
          <c:spPr>
            <a:solidFill>
              <a:schemeClr val="bg2">
                <a:lumMod val="50000"/>
              </a:schemeClr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Entrées!$F$37:$F$780</c:f>
              <c:numCache>
                <c:formatCode>0.0</c:formatCode>
                <c:ptCount val="744"/>
                <c:pt idx="0">
                  <c:v>421</c:v>
                </c:pt>
                <c:pt idx="1">
                  <c:v>359</c:v>
                </c:pt>
                <c:pt idx="2">
                  <c:v>357</c:v>
                </c:pt>
                <c:pt idx="3">
                  <c:v>354.5</c:v>
                </c:pt>
                <c:pt idx="4">
                  <c:v>355.5</c:v>
                </c:pt>
                <c:pt idx="5">
                  <c:v>354.5</c:v>
                </c:pt>
                <c:pt idx="6">
                  <c:v>355</c:v>
                </c:pt>
                <c:pt idx="7">
                  <c:v>353</c:v>
                </c:pt>
                <c:pt idx="8">
                  <c:v>354.5</c:v>
                </c:pt>
                <c:pt idx="9">
                  <c:v>353.5</c:v>
                </c:pt>
                <c:pt idx="10">
                  <c:v>353</c:v>
                </c:pt>
                <c:pt idx="11">
                  <c:v>354</c:v>
                </c:pt>
                <c:pt idx="12">
                  <c:v>353</c:v>
                </c:pt>
                <c:pt idx="13">
                  <c:v>353</c:v>
                </c:pt>
                <c:pt idx="14">
                  <c:v>352</c:v>
                </c:pt>
                <c:pt idx="15">
                  <c:v>352</c:v>
                </c:pt>
                <c:pt idx="16">
                  <c:v>352</c:v>
                </c:pt>
                <c:pt idx="17">
                  <c:v>353.5</c:v>
                </c:pt>
                <c:pt idx="18">
                  <c:v>351.5</c:v>
                </c:pt>
                <c:pt idx="19">
                  <c:v>354.5</c:v>
                </c:pt>
                <c:pt idx="20">
                  <c:v>355</c:v>
                </c:pt>
                <c:pt idx="21">
                  <c:v>355</c:v>
                </c:pt>
                <c:pt idx="22">
                  <c:v>355</c:v>
                </c:pt>
                <c:pt idx="23">
                  <c:v>354.5</c:v>
                </c:pt>
                <c:pt idx="24">
                  <c:v>354.5</c:v>
                </c:pt>
                <c:pt idx="25">
                  <c:v>354</c:v>
                </c:pt>
                <c:pt idx="26">
                  <c:v>354.5</c:v>
                </c:pt>
                <c:pt idx="27">
                  <c:v>354.5</c:v>
                </c:pt>
                <c:pt idx="28">
                  <c:v>354.5</c:v>
                </c:pt>
                <c:pt idx="29">
                  <c:v>355.5</c:v>
                </c:pt>
                <c:pt idx="30">
                  <c:v>355</c:v>
                </c:pt>
                <c:pt idx="31">
                  <c:v>354.5</c:v>
                </c:pt>
                <c:pt idx="32">
                  <c:v>365.5</c:v>
                </c:pt>
                <c:pt idx="33">
                  <c:v>365</c:v>
                </c:pt>
                <c:pt idx="34">
                  <c:v>369.5</c:v>
                </c:pt>
                <c:pt idx="35">
                  <c:v>364.5</c:v>
                </c:pt>
                <c:pt idx="36">
                  <c:v>365</c:v>
                </c:pt>
                <c:pt idx="37">
                  <c:v>367.5</c:v>
                </c:pt>
                <c:pt idx="38">
                  <c:v>365</c:v>
                </c:pt>
                <c:pt idx="39">
                  <c:v>367.5</c:v>
                </c:pt>
                <c:pt idx="40">
                  <c:v>367</c:v>
                </c:pt>
                <c:pt idx="41">
                  <c:v>368</c:v>
                </c:pt>
                <c:pt idx="42">
                  <c:v>366.5</c:v>
                </c:pt>
                <c:pt idx="43">
                  <c:v>368.5</c:v>
                </c:pt>
                <c:pt idx="44">
                  <c:v>367.5</c:v>
                </c:pt>
                <c:pt idx="45">
                  <c:v>366.5</c:v>
                </c:pt>
                <c:pt idx="46">
                  <c:v>366.5</c:v>
                </c:pt>
                <c:pt idx="47">
                  <c:v>365</c:v>
                </c:pt>
                <c:pt idx="48">
                  <c:v>363.5</c:v>
                </c:pt>
                <c:pt idx="49">
                  <c:v>360</c:v>
                </c:pt>
                <c:pt idx="50">
                  <c:v>359.5</c:v>
                </c:pt>
                <c:pt idx="51">
                  <c:v>359.5</c:v>
                </c:pt>
                <c:pt idx="52">
                  <c:v>358.5</c:v>
                </c:pt>
                <c:pt idx="53">
                  <c:v>360.5</c:v>
                </c:pt>
                <c:pt idx="54">
                  <c:v>364</c:v>
                </c:pt>
                <c:pt idx="55">
                  <c:v>366.5</c:v>
                </c:pt>
                <c:pt idx="56">
                  <c:v>979</c:v>
                </c:pt>
                <c:pt idx="57">
                  <c:v>1202.5</c:v>
                </c:pt>
                <c:pt idx="58">
                  <c:v>892.5</c:v>
                </c:pt>
                <c:pt idx="59">
                  <c:v>904</c:v>
                </c:pt>
                <c:pt idx="60">
                  <c:v>714.5</c:v>
                </c:pt>
                <c:pt idx="61">
                  <c:v>367.5</c:v>
                </c:pt>
                <c:pt idx="62">
                  <c:v>367.5</c:v>
                </c:pt>
                <c:pt idx="63">
                  <c:v>367.5</c:v>
                </c:pt>
                <c:pt idx="64">
                  <c:v>368</c:v>
                </c:pt>
                <c:pt idx="65">
                  <c:v>369.5</c:v>
                </c:pt>
                <c:pt idx="66">
                  <c:v>368.5</c:v>
                </c:pt>
                <c:pt idx="67">
                  <c:v>369</c:v>
                </c:pt>
                <c:pt idx="68">
                  <c:v>366.5</c:v>
                </c:pt>
                <c:pt idx="69">
                  <c:v>369</c:v>
                </c:pt>
                <c:pt idx="70">
                  <c:v>366.5</c:v>
                </c:pt>
                <c:pt idx="71">
                  <c:v>367</c:v>
                </c:pt>
                <c:pt idx="72">
                  <c:v>365</c:v>
                </c:pt>
                <c:pt idx="73">
                  <c:v>363</c:v>
                </c:pt>
                <c:pt idx="74">
                  <c:v>361</c:v>
                </c:pt>
                <c:pt idx="75">
                  <c:v>361.5</c:v>
                </c:pt>
                <c:pt idx="76">
                  <c:v>360.5</c:v>
                </c:pt>
                <c:pt idx="77">
                  <c:v>363</c:v>
                </c:pt>
                <c:pt idx="78">
                  <c:v>372.5</c:v>
                </c:pt>
                <c:pt idx="79">
                  <c:v>374</c:v>
                </c:pt>
                <c:pt idx="80">
                  <c:v>374</c:v>
                </c:pt>
                <c:pt idx="81">
                  <c:v>377</c:v>
                </c:pt>
                <c:pt idx="82">
                  <c:v>377.5</c:v>
                </c:pt>
                <c:pt idx="83">
                  <c:v>375.5</c:v>
                </c:pt>
                <c:pt idx="84">
                  <c:v>380</c:v>
                </c:pt>
                <c:pt idx="85">
                  <c:v>374</c:v>
                </c:pt>
                <c:pt idx="86">
                  <c:v>377.5</c:v>
                </c:pt>
                <c:pt idx="87">
                  <c:v>376</c:v>
                </c:pt>
                <c:pt idx="88">
                  <c:v>373</c:v>
                </c:pt>
                <c:pt idx="89">
                  <c:v>373.5</c:v>
                </c:pt>
                <c:pt idx="90">
                  <c:v>368.5</c:v>
                </c:pt>
                <c:pt idx="91">
                  <c:v>368.5</c:v>
                </c:pt>
                <c:pt idx="92">
                  <c:v>539.5</c:v>
                </c:pt>
                <c:pt idx="93">
                  <c:v>705.5</c:v>
                </c:pt>
                <c:pt idx="94">
                  <c:v>366</c:v>
                </c:pt>
                <c:pt idx="95">
                  <c:v>365</c:v>
                </c:pt>
                <c:pt idx="96">
                  <c:v>362.5</c:v>
                </c:pt>
                <c:pt idx="97">
                  <c:v>360</c:v>
                </c:pt>
                <c:pt idx="98">
                  <c:v>359</c:v>
                </c:pt>
                <c:pt idx="99">
                  <c:v>359.5</c:v>
                </c:pt>
                <c:pt idx="100">
                  <c:v>360.5</c:v>
                </c:pt>
                <c:pt idx="101">
                  <c:v>389</c:v>
                </c:pt>
                <c:pt idx="102">
                  <c:v>573.5</c:v>
                </c:pt>
                <c:pt idx="103">
                  <c:v>772</c:v>
                </c:pt>
                <c:pt idx="104">
                  <c:v>1058</c:v>
                </c:pt>
                <c:pt idx="105">
                  <c:v>1121.5</c:v>
                </c:pt>
                <c:pt idx="106">
                  <c:v>1232.5</c:v>
                </c:pt>
                <c:pt idx="107">
                  <c:v>1355</c:v>
                </c:pt>
                <c:pt idx="108">
                  <c:v>1421</c:v>
                </c:pt>
                <c:pt idx="109">
                  <c:v>1369</c:v>
                </c:pt>
                <c:pt idx="110">
                  <c:v>1393.5</c:v>
                </c:pt>
                <c:pt idx="111">
                  <c:v>1349.5</c:v>
                </c:pt>
                <c:pt idx="112">
                  <c:v>1173</c:v>
                </c:pt>
                <c:pt idx="113">
                  <c:v>1200.5</c:v>
                </c:pt>
                <c:pt idx="114">
                  <c:v>1185</c:v>
                </c:pt>
                <c:pt idx="115">
                  <c:v>965.5</c:v>
                </c:pt>
                <c:pt idx="116">
                  <c:v>745.5</c:v>
                </c:pt>
                <c:pt idx="117">
                  <c:v>709</c:v>
                </c:pt>
                <c:pt idx="118">
                  <c:v>599.5</c:v>
                </c:pt>
                <c:pt idx="119">
                  <c:v>648</c:v>
                </c:pt>
                <c:pt idx="120">
                  <c:v>678</c:v>
                </c:pt>
                <c:pt idx="121">
                  <c:v>759.5</c:v>
                </c:pt>
                <c:pt idx="122">
                  <c:v>838</c:v>
                </c:pt>
                <c:pt idx="123">
                  <c:v>728.5</c:v>
                </c:pt>
                <c:pt idx="124">
                  <c:v>602</c:v>
                </c:pt>
                <c:pt idx="125">
                  <c:v>607</c:v>
                </c:pt>
                <c:pt idx="126">
                  <c:v>627</c:v>
                </c:pt>
                <c:pt idx="127">
                  <c:v>641</c:v>
                </c:pt>
                <c:pt idx="128">
                  <c:v>645.5</c:v>
                </c:pt>
                <c:pt idx="129">
                  <c:v>862.5</c:v>
                </c:pt>
                <c:pt idx="130">
                  <c:v>906</c:v>
                </c:pt>
                <c:pt idx="131">
                  <c:v>887</c:v>
                </c:pt>
                <c:pt idx="132">
                  <c:v>864</c:v>
                </c:pt>
                <c:pt idx="133">
                  <c:v>922.5</c:v>
                </c:pt>
                <c:pt idx="134">
                  <c:v>777</c:v>
                </c:pt>
                <c:pt idx="135">
                  <c:v>599.5</c:v>
                </c:pt>
                <c:pt idx="136">
                  <c:v>555.5</c:v>
                </c:pt>
                <c:pt idx="137">
                  <c:v>602</c:v>
                </c:pt>
                <c:pt idx="138">
                  <c:v>628.5</c:v>
                </c:pt>
                <c:pt idx="139">
                  <c:v>876.5</c:v>
                </c:pt>
                <c:pt idx="140">
                  <c:v>858.5</c:v>
                </c:pt>
                <c:pt idx="141">
                  <c:v>870</c:v>
                </c:pt>
                <c:pt idx="142">
                  <c:v>829</c:v>
                </c:pt>
                <c:pt idx="143">
                  <c:v>929.5</c:v>
                </c:pt>
                <c:pt idx="144">
                  <c:v>821.5</c:v>
                </c:pt>
                <c:pt idx="145">
                  <c:v>357.5</c:v>
                </c:pt>
                <c:pt idx="146">
                  <c:v>357</c:v>
                </c:pt>
                <c:pt idx="147">
                  <c:v>356.5</c:v>
                </c:pt>
                <c:pt idx="148">
                  <c:v>357</c:v>
                </c:pt>
                <c:pt idx="149">
                  <c:v>357.5</c:v>
                </c:pt>
                <c:pt idx="150">
                  <c:v>357</c:v>
                </c:pt>
                <c:pt idx="151">
                  <c:v>356</c:v>
                </c:pt>
                <c:pt idx="152">
                  <c:v>356</c:v>
                </c:pt>
                <c:pt idx="153">
                  <c:v>356</c:v>
                </c:pt>
                <c:pt idx="154">
                  <c:v>358</c:v>
                </c:pt>
                <c:pt idx="155">
                  <c:v>358</c:v>
                </c:pt>
                <c:pt idx="156">
                  <c:v>358</c:v>
                </c:pt>
                <c:pt idx="157">
                  <c:v>358</c:v>
                </c:pt>
                <c:pt idx="158">
                  <c:v>358</c:v>
                </c:pt>
                <c:pt idx="159">
                  <c:v>358.5</c:v>
                </c:pt>
                <c:pt idx="160">
                  <c:v>356.5</c:v>
                </c:pt>
                <c:pt idx="161">
                  <c:v>354.5</c:v>
                </c:pt>
                <c:pt idx="162">
                  <c:v>355</c:v>
                </c:pt>
                <c:pt idx="163">
                  <c:v>354</c:v>
                </c:pt>
                <c:pt idx="164">
                  <c:v>353.5</c:v>
                </c:pt>
                <c:pt idx="165">
                  <c:v>351</c:v>
                </c:pt>
                <c:pt idx="166">
                  <c:v>350</c:v>
                </c:pt>
                <c:pt idx="167">
                  <c:v>350</c:v>
                </c:pt>
                <c:pt idx="168">
                  <c:v>350</c:v>
                </c:pt>
                <c:pt idx="169">
                  <c:v>350</c:v>
                </c:pt>
                <c:pt idx="170">
                  <c:v>348</c:v>
                </c:pt>
                <c:pt idx="171">
                  <c:v>365</c:v>
                </c:pt>
                <c:pt idx="172">
                  <c:v>383.5</c:v>
                </c:pt>
                <c:pt idx="173">
                  <c:v>400</c:v>
                </c:pt>
                <c:pt idx="174">
                  <c:v>431</c:v>
                </c:pt>
                <c:pt idx="175">
                  <c:v>511.5</c:v>
                </c:pt>
                <c:pt idx="176">
                  <c:v>670</c:v>
                </c:pt>
                <c:pt idx="177">
                  <c:v>836</c:v>
                </c:pt>
                <c:pt idx="178">
                  <c:v>787</c:v>
                </c:pt>
                <c:pt idx="179">
                  <c:v>697.5</c:v>
                </c:pt>
                <c:pt idx="180">
                  <c:v>618</c:v>
                </c:pt>
                <c:pt idx="181">
                  <c:v>559.5</c:v>
                </c:pt>
                <c:pt idx="182">
                  <c:v>600.5</c:v>
                </c:pt>
                <c:pt idx="183">
                  <c:v>565.5</c:v>
                </c:pt>
                <c:pt idx="184">
                  <c:v>437</c:v>
                </c:pt>
                <c:pt idx="185">
                  <c:v>352</c:v>
                </c:pt>
                <c:pt idx="186">
                  <c:v>357</c:v>
                </c:pt>
                <c:pt idx="187">
                  <c:v>353.5</c:v>
                </c:pt>
                <c:pt idx="188">
                  <c:v>356</c:v>
                </c:pt>
                <c:pt idx="189">
                  <c:v>356</c:v>
                </c:pt>
                <c:pt idx="190">
                  <c:v>354.5</c:v>
                </c:pt>
                <c:pt idx="191">
                  <c:v>357</c:v>
                </c:pt>
                <c:pt idx="192">
                  <c:v>356</c:v>
                </c:pt>
                <c:pt idx="193">
                  <c:v>355.5</c:v>
                </c:pt>
                <c:pt idx="194">
                  <c:v>357</c:v>
                </c:pt>
                <c:pt idx="195">
                  <c:v>357</c:v>
                </c:pt>
                <c:pt idx="196">
                  <c:v>356.5</c:v>
                </c:pt>
                <c:pt idx="197">
                  <c:v>357</c:v>
                </c:pt>
                <c:pt idx="198">
                  <c:v>355.5</c:v>
                </c:pt>
                <c:pt idx="199">
                  <c:v>355.5</c:v>
                </c:pt>
                <c:pt idx="200">
                  <c:v>397</c:v>
                </c:pt>
                <c:pt idx="201">
                  <c:v>441.5</c:v>
                </c:pt>
                <c:pt idx="202">
                  <c:v>442.5</c:v>
                </c:pt>
                <c:pt idx="203">
                  <c:v>562.5</c:v>
                </c:pt>
                <c:pt idx="204">
                  <c:v>459.5</c:v>
                </c:pt>
                <c:pt idx="205">
                  <c:v>399.5</c:v>
                </c:pt>
                <c:pt idx="206">
                  <c:v>378.5</c:v>
                </c:pt>
                <c:pt idx="207">
                  <c:v>359</c:v>
                </c:pt>
                <c:pt idx="208">
                  <c:v>357.5</c:v>
                </c:pt>
                <c:pt idx="209">
                  <c:v>354.5</c:v>
                </c:pt>
                <c:pt idx="210">
                  <c:v>349</c:v>
                </c:pt>
                <c:pt idx="211">
                  <c:v>343</c:v>
                </c:pt>
                <c:pt idx="212">
                  <c:v>343</c:v>
                </c:pt>
                <c:pt idx="213">
                  <c:v>340</c:v>
                </c:pt>
                <c:pt idx="214">
                  <c:v>336.5</c:v>
                </c:pt>
                <c:pt idx="215">
                  <c:v>336.5</c:v>
                </c:pt>
                <c:pt idx="216">
                  <c:v>336.5</c:v>
                </c:pt>
                <c:pt idx="217">
                  <c:v>335.5</c:v>
                </c:pt>
                <c:pt idx="218">
                  <c:v>378.5</c:v>
                </c:pt>
                <c:pt idx="219">
                  <c:v>404</c:v>
                </c:pt>
                <c:pt idx="220">
                  <c:v>468.5</c:v>
                </c:pt>
                <c:pt idx="221">
                  <c:v>601</c:v>
                </c:pt>
                <c:pt idx="222">
                  <c:v>724</c:v>
                </c:pt>
                <c:pt idx="223">
                  <c:v>1173.5</c:v>
                </c:pt>
                <c:pt idx="224">
                  <c:v>1330.5</c:v>
                </c:pt>
                <c:pt idx="225">
                  <c:v>1365</c:v>
                </c:pt>
                <c:pt idx="226">
                  <c:v>1299.5</c:v>
                </c:pt>
                <c:pt idx="227">
                  <c:v>957.5</c:v>
                </c:pt>
                <c:pt idx="228">
                  <c:v>817.5</c:v>
                </c:pt>
                <c:pt idx="229">
                  <c:v>619.5</c:v>
                </c:pt>
                <c:pt idx="230">
                  <c:v>437</c:v>
                </c:pt>
                <c:pt idx="231">
                  <c:v>353.5</c:v>
                </c:pt>
                <c:pt idx="232">
                  <c:v>354</c:v>
                </c:pt>
                <c:pt idx="233">
                  <c:v>350.5</c:v>
                </c:pt>
                <c:pt idx="234">
                  <c:v>351.5</c:v>
                </c:pt>
                <c:pt idx="235">
                  <c:v>472.5</c:v>
                </c:pt>
                <c:pt idx="236">
                  <c:v>871</c:v>
                </c:pt>
                <c:pt idx="237">
                  <c:v>721</c:v>
                </c:pt>
                <c:pt idx="238">
                  <c:v>350</c:v>
                </c:pt>
                <c:pt idx="239">
                  <c:v>352</c:v>
                </c:pt>
                <c:pt idx="240">
                  <c:v>351.5</c:v>
                </c:pt>
                <c:pt idx="241">
                  <c:v>352</c:v>
                </c:pt>
                <c:pt idx="242">
                  <c:v>351</c:v>
                </c:pt>
                <c:pt idx="243">
                  <c:v>352</c:v>
                </c:pt>
                <c:pt idx="244">
                  <c:v>351</c:v>
                </c:pt>
                <c:pt idx="245">
                  <c:v>350.5</c:v>
                </c:pt>
                <c:pt idx="246">
                  <c:v>350.5</c:v>
                </c:pt>
                <c:pt idx="247">
                  <c:v>352</c:v>
                </c:pt>
                <c:pt idx="248">
                  <c:v>373.5</c:v>
                </c:pt>
                <c:pt idx="249">
                  <c:v>393.5</c:v>
                </c:pt>
                <c:pt idx="250">
                  <c:v>392</c:v>
                </c:pt>
                <c:pt idx="251">
                  <c:v>551</c:v>
                </c:pt>
                <c:pt idx="252">
                  <c:v>596</c:v>
                </c:pt>
                <c:pt idx="253">
                  <c:v>517.5</c:v>
                </c:pt>
                <c:pt idx="254">
                  <c:v>399</c:v>
                </c:pt>
                <c:pt idx="255">
                  <c:v>355</c:v>
                </c:pt>
                <c:pt idx="256">
                  <c:v>354</c:v>
                </c:pt>
                <c:pt idx="257">
                  <c:v>356.5</c:v>
                </c:pt>
                <c:pt idx="258">
                  <c:v>356</c:v>
                </c:pt>
                <c:pt idx="259">
                  <c:v>356</c:v>
                </c:pt>
                <c:pt idx="260">
                  <c:v>355.5</c:v>
                </c:pt>
                <c:pt idx="261">
                  <c:v>354.5</c:v>
                </c:pt>
                <c:pt idx="262">
                  <c:v>354</c:v>
                </c:pt>
                <c:pt idx="263">
                  <c:v>355</c:v>
                </c:pt>
                <c:pt idx="264">
                  <c:v>357</c:v>
                </c:pt>
                <c:pt idx="265">
                  <c:v>356.5</c:v>
                </c:pt>
                <c:pt idx="266">
                  <c:v>355</c:v>
                </c:pt>
                <c:pt idx="267">
                  <c:v>355.5</c:v>
                </c:pt>
                <c:pt idx="268">
                  <c:v>356.5</c:v>
                </c:pt>
                <c:pt idx="269">
                  <c:v>355</c:v>
                </c:pt>
                <c:pt idx="270">
                  <c:v>356</c:v>
                </c:pt>
                <c:pt idx="271">
                  <c:v>354</c:v>
                </c:pt>
                <c:pt idx="272">
                  <c:v>354</c:v>
                </c:pt>
                <c:pt idx="273">
                  <c:v>430</c:v>
                </c:pt>
                <c:pt idx="274">
                  <c:v>521</c:v>
                </c:pt>
                <c:pt idx="275">
                  <c:v>357.5</c:v>
                </c:pt>
                <c:pt idx="276">
                  <c:v>357</c:v>
                </c:pt>
                <c:pt idx="277">
                  <c:v>357</c:v>
                </c:pt>
                <c:pt idx="278">
                  <c:v>353</c:v>
                </c:pt>
                <c:pt idx="279">
                  <c:v>354.5</c:v>
                </c:pt>
                <c:pt idx="280">
                  <c:v>355.5</c:v>
                </c:pt>
                <c:pt idx="281">
                  <c:v>354.5</c:v>
                </c:pt>
                <c:pt idx="282">
                  <c:v>355.5</c:v>
                </c:pt>
                <c:pt idx="283">
                  <c:v>355</c:v>
                </c:pt>
                <c:pt idx="284">
                  <c:v>356</c:v>
                </c:pt>
                <c:pt idx="285">
                  <c:v>355</c:v>
                </c:pt>
                <c:pt idx="286">
                  <c:v>354</c:v>
                </c:pt>
                <c:pt idx="287">
                  <c:v>355</c:v>
                </c:pt>
                <c:pt idx="288">
                  <c:v>355</c:v>
                </c:pt>
                <c:pt idx="289">
                  <c:v>356</c:v>
                </c:pt>
                <c:pt idx="290">
                  <c:v>356</c:v>
                </c:pt>
                <c:pt idx="291">
                  <c:v>353.5</c:v>
                </c:pt>
                <c:pt idx="292">
                  <c:v>353.5</c:v>
                </c:pt>
                <c:pt idx="293">
                  <c:v>355.5</c:v>
                </c:pt>
                <c:pt idx="294">
                  <c:v>354</c:v>
                </c:pt>
                <c:pt idx="295">
                  <c:v>353</c:v>
                </c:pt>
                <c:pt idx="296">
                  <c:v>354</c:v>
                </c:pt>
                <c:pt idx="297">
                  <c:v>354.5</c:v>
                </c:pt>
                <c:pt idx="298">
                  <c:v>355.5</c:v>
                </c:pt>
                <c:pt idx="299">
                  <c:v>357</c:v>
                </c:pt>
                <c:pt idx="300">
                  <c:v>358</c:v>
                </c:pt>
                <c:pt idx="301">
                  <c:v>356</c:v>
                </c:pt>
                <c:pt idx="302">
                  <c:v>355.5</c:v>
                </c:pt>
                <c:pt idx="303">
                  <c:v>356</c:v>
                </c:pt>
                <c:pt idx="304">
                  <c:v>356</c:v>
                </c:pt>
                <c:pt idx="305">
                  <c:v>356</c:v>
                </c:pt>
                <c:pt idx="306">
                  <c:v>356</c:v>
                </c:pt>
                <c:pt idx="307">
                  <c:v>355.5</c:v>
                </c:pt>
                <c:pt idx="308">
                  <c:v>357.5</c:v>
                </c:pt>
                <c:pt idx="309">
                  <c:v>354.5</c:v>
                </c:pt>
                <c:pt idx="310">
                  <c:v>355.5</c:v>
                </c:pt>
                <c:pt idx="311">
                  <c:v>355.5</c:v>
                </c:pt>
                <c:pt idx="312">
                  <c:v>356</c:v>
                </c:pt>
                <c:pt idx="313">
                  <c:v>356.5</c:v>
                </c:pt>
                <c:pt idx="314">
                  <c:v>355.5</c:v>
                </c:pt>
                <c:pt idx="315">
                  <c:v>355.5</c:v>
                </c:pt>
                <c:pt idx="316">
                  <c:v>355.5</c:v>
                </c:pt>
                <c:pt idx="317">
                  <c:v>355.5</c:v>
                </c:pt>
                <c:pt idx="318">
                  <c:v>355</c:v>
                </c:pt>
                <c:pt idx="319">
                  <c:v>354</c:v>
                </c:pt>
                <c:pt idx="320">
                  <c:v>355</c:v>
                </c:pt>
                <c:pt idx="321">
                  <c:v>355.5</c:v>
                </c:pt>
                <c:pt idx="322">
                  <c:v>357.5</c:v>
                </c:pt>
                <c:pt idx="323">
                  <c:v>357</c:v>
                </c:pt>
                <c:pt idx="324">
                  <c:v>356.5</c:v>
                </c:pt>
                <c:pt idx="325">
                  <c:v>356</c:v>
                </c:pt>
                <c:pt idx="326">
                  <c:v>356</c:v>
                </c:pt>
                <c:pt idx="327">
                  <c:v>356.5</c:v>
                </c:pt>
                <c:pt idx="328">
                  <c:v>356.5</c:v>
                </c:pt>
                <c:pt idx="329">
                  <c:v>357</c:v>
                </c:pt>
                <c:pt idx="330">
                  <c:v>356.5</c:v>
                </c:pt>
                <c:pt idx="331">
                  <c:v>357</c:v>
                </c:pt>
                <c:pt idx="332">
                  <c:v>355</c:v>
                </c:pt>
                <c:pt idx="333">
                  <c:v>353</c:v>
                </c:pt>
                <c:pt idx="334">
                  <c:v>348.5</c:v>
                </c:pt>
                <c:pt idx="335">
                  <c:v>348.5</c:v>
                </c:pt>
                <c:pt idx="336">
                  <c:v>343</c:v>
                </c:pt>
                <c:pt idx="337">
                  <c:v>340.5</c:v>
                </c:pt>
                <c:pt idx="338">
                  <c:v>340.5</c:v>
                </c:pt>
                <c:pt idx="339">
                  <c:v>377</c:v>
                </c:pt>
                <c:pt idx="340">
                  <c:v>390</c:v>
                </c:pt>
                <c:pt idx="341">
                  <c:v>432.5</c:v>
                </c:pt>
                <c:pt idx="342">
                  <c:v>521.5</c:v>
                </c:pt>
                <c:pt idx="343">
                  <c:v>565.5</c:v>
                </c:pt>
                <c:pt idx="344">
                  <c:v>824.5</c:v>
                </c:pt>
                <c:pt idx="345">
                  <c:v>1031.5</c:v>
                </c:pt>
                <c:pt idx="346">
                  <c:v>1122</c:v>
                </c:pt>
                <c:pt idx="347">
                  <c:v>1081</c:v>
                </c:pt>
                <c:pt idx="348">
                  <c:v>803.5</c:v>
                </c:pt>
                <c:pt idx="349">
                  <c:v>786</c:v>
                </c:pt>
                <c:pt idx="350">
                  <c:v>504.5</c:v>
                </c:pt>
                <c:pt idx="351">
                  <c:v>349.5</c:v>
                </c:pt>
                <c:pt idx="352">
                  <c:v>353</c:v>
                </c:pt>
                <c:pt idx="353">
                  <c:v>465</c:v>
                </c:pt>
                <c:pt idx="354">
                  <c:v>354</c:v>
                </c:pt>
                <c:pt idx="355">
                  <c:v>354.5</c:v>
                </c:pt>
                <c:pt idx="356">
                  <c:v>356</c:v>
                </c:pt>
                <c:pt idx="357">
                  <c:v>356</c:v>
                </c:pt>
                <c:pt idx="358">
                  <c:v>355</c:v>
                </c:pt>
                <c:pt idx="359">
                  <c:v>355.5</c:v>
                </c:pt>
                <c:pt idx="360">
                  <c:v>356</c:v>
                </c:pt>
                <c:pt idx="361">
                  <c:v>356</c:v>
                </c:pt>
                <c:pt idx="362">
                  <c:v>355</c:v>
                </c:pt>
                <c:pt idx="363">
                  <c:v>355</c:v>
                </c:pt>
                <c:pt idx="364">
                  <c:v>353</c:v>
                </c:pt>
                <c:pt idx="365">
                  <c:v>345</c:v>
                </c:pt>
                <c:pt idx="366">
                  <c:v>343</c:v>
                </c:pt>
                <c:pt idx="367">
                  <c:v>337.5</c:v>
                </c:pt>
                <c:pt idx="368">
                  <c:v>421</c:v>
                </c:pt>
                <c:pt idx="369">
                  <c:v>748.5</c:v>
                </c:pt>
                <c:pt idx="370">
                  <c:v>838.5</c:v>
                </c:pt>
                <c:pt idx="371">
                  <c:v>837</c:v>
                </c:pt>
                <c:pt idx="372">
                  <c:v>887</c:v>
                </c:pt>
                <c:pt idx="373">
                  <c:v>889.5</c:v>
                </c:pt>
                <c:pt idx="374">
                  <c:v>887</c:v>
                </c:pt>
                <c:pt idx="375">
                  <c:v>751.5</c:v>
                </c:pt>
                <c:pt idx="376">
                  <c:v>795</c:v>
                </c:pt>
                <c:pt idx="377">
                  <c:v>677</c:v>
                </c:pt>
                <c:pt idx="378">
                  <c:v>357.5</c:v>
                </c:pt>
                <c:pt idx="379">
                  <c:v>354</c:v>
                </c:pt>
                <c:pt idx="380">
                  <c:v>353.5</c:v>
                </c:pt>
                <c:pt idx="381">
                  <c:v>355.5</c:v>
                </c:pt>
                <c:pt idx="382">
                  <c:v>354.5</c:v>
                </c:pt>
                <c:pt idx="383">
                  <c:v>356</c:v>
                </c:pt>
                <c:pt idx="384">
                  <c:v>356.5</c:v>
                </c:pt>
                <c:pt idx="385">
                  <c:v>352</c:v>
                </c:pt>
                <c:pt idx="386">
                  <c:v>350</c:v>
                </c:pt>
                <c:pt idx="387">
                  <c:v>348</c:v>
                </c:pt>
                <c:pt idx="388">
                  <c:v>351.5</c:v>
                </c:pt>
                <c:pt idx="389">
                  <c:v>356</c:v>
                </c:pt>
                <c:pt idx="390">
                  <c:v>356</c:v>
                </c:pt>
                <c:pt idx="391">
                  <c:v>353.5</c:v>
                </c:pt>
                <c:pt idx="392">
                  <c:v>369.5</c:v>
                </c:pt>
                <c:pt idx="393">
                  <c:v>520</c:v>
                </c:pt>
                <c:pt idx="394">
                  <c:v>522.5</c:v>
                </c:pt>
                <c:pt idx="395">
                  <c:v>447.5</c:v>
                </c:pt>
                <c:pt idx="396">
                  <c:v>355.5</c:v>
                </c:pt>
                <c:pt idx="397">
                  <c:v>357</c:v>
                </c:pt>
                <c:pt idx="398">
                  <c:v>355.5</c:v>
                </c:pt>
                <c:pt idx="399">
                  <c:v>352.5</c:v>
                </c:pt>
                <c:pt idx="400">
                  <c:v>350</c:v>
                </c:pt>
                <c:pt idx="401">
                  <c:v>352.5</c:v>
                </c:pt>
                <c:pt idx="402">
                  <c:v>354</c:v>
                </c:pt>
                <c:pt idx="403">
                  <c:v>356</c:v>
                </c:pt>
                <c:pt idx="404">
                  <c:v>356</c:v>
                </c:pt>
                <c:pt idx="405">
                  <c:v>356.5</c:v>
                </c:pt>
                <c:pt idx="406">
                  <c:v>354</c:v>
                </c:pt>
                <c:pt idx="407">
                  <c:v>354.5</c:v>
                </c:pt>
                <c:pt idx="408">
                  <c:v>349.5</c:v>
                </c:pt>
                <c:pt idx="409">
                  <c:v>349.5</c:v>
                </c:pt>
                <c:pt idx="410">
                  <c:v>355.5</c:v>
                </c:pt>
                <c:pt idx="411">
                  <c:v>355.5</c:v>
                </c:pt>
                <c:pt idx="412">
                  <c:v>356</c:v>
                </c:pt>
                <c:pt idx="413">
                  <c:v>355.5</c:v>
                </c:pt>
                <c:pt idx="414">
                  <c:v>354</c:v>
                </c:pt>
                <c:pt idx="415">
                  <c:v>358.5</c:v>
                </c:pt>
                <c:pt idx="416">
                  <c:v>363.5</c:v>
                </c:pt>
                <c:pt idx="417">
                  <c:v>498</c:v>
                </c:pt>
                <c:pt idx="418">
                  <c:v>486.5</c:v>
                </c:pt>
                <c:pt idx="419">
                  <c:v>518</c:v>
                </c:pt>
                <c:pt idx="420">
                  <c:v>540</c:v>
                </c:pt>
                <c:pt idx="421">
                  <c:v>537</c:v>
                </c:pt>
                <c:pt idx="422">
                  <c:v>528.5</c:v>
                </c:pt>
                <c:pt idx="423">
                  <c:v>437.5</c:v>
                </c:pt>
                <c:pt idx="424">
                  <c:v>354.5</c:v>
                </c:pt>
                <c:pt idx="425">
                  <c:v>356</c:v>
                </c:pt>
                <c:pt idx="426">
                  <c:v>356</c:v>
                </c:pt>
                <c:pt idx="427">
                  <c:v>355</c:v>
                </c:pt>
                <c:pt idx="428">
                  <c:v>354.5</c:v>
                </c:pt>
                <c:pt idx="429">
                  <c:v>355</c:v>
                </c:pt>
                <c:pt idx="430">
                  <c:v>357</c:v>
                </c:pt>
                <c:pt idx="431">
                  <c:v>354</c:v>
                </c:pt>
                <c:pt idx="432">
                  <c:v>356</c:v>
                </c:pt>
                <c:pt idx="433">
                  <c:v>355.5</c:v>
                </c:pt>
                <c:pt idx="434">
                  <c:v>355</c:v>
                </c:pt>
                <c:pt idx="435">
                  <c:v>354.5</c:v>
                </c:pt>
                <c:pt idx="436">
                  <c:v>355</c:v>
                </c:pt>
                <c:pt idx="437">
                  <c:v>355.5</c:v>
                </c:pt>
                <c:pt idx="438">
                  <c:v>355</c:v>
                </c:pt>
                <c:pt idx="439">
                  <c:v>354.5</c:v>
                </c:pt>
                <c:pt idx="440">
                  <c:v>354.5</c:v>
                </c:pt>
                <c:pt idx="441">
                  <c:v>354.5</c:v>
                </c:pt>
                <c:pt idx="442">
                  <c:v>363</c:v>
                </c:pt>
                <c:pt idx="443">
                  <c:v>358.5</c:v>
                </c:pt>
                <c:pt idx="444">
                  <c:v>355</c:v>
                </c:pt>
                <c:pt idx="445">
                  <c:v>356.5</c:v>
                </c:pt>
                <c:pt idx="446">
                  <c:v>355.5</c:v>
                </c:pt>
                <c:pt idx="447">
                  <c:v>355.5</c:v>
                </c:pt>
                <c:pt idx="448">
                  <c:v>356</c:v>
                </c:pt>
                <c:pt idx="449">
                  <c:v>354</c:v>
                </c:pt>
                <c:pt idx="450">
                  <c:v>355.5</c:v>
                </c:pt>
                <c:pt idx="451">
                  <c:v>355</c:v>
                </c:pt>
                <c:pt idx="452">
                  <c:v>356.5</c:v>
                </c:pt>
                <c:pt idx="453">
                  <c:v>354.5</c:v>
                </c:pt>
                <c:pt idx="454">
                  <c:v>355</c:v>
                </c:pt>
                <c:pt idx="455">
                  <c:v>355.5</c:v>
                </c:pt>
                <c:pt idx="456">
                  <c:v>359.5</c:v>
                </c:pt>
                <c:pt idx="457">
                  <c:v>372</c:v>
                </c:pt>
                <c:pt idx="458">
                  <c:v>372.5</c:v>
                </c:pt>
                <c:pt idx="459">
                  <c:v>372</c:v>
                </c:pt>
                <c:pt idx="460">
                  <c:v>371</c:v>
                </c:pt>
                <c:pt idx="461">
                  <c:v>373</c:v>
                </c:pt>
                <c:pt idx="462">
                  <c:v>355</c:v>
                </c:pt>
                <c:pt idx="463">
                  <c:v>353.5</c:v>
                </c:pt>
                <c:pt idx="464">
                  <c:v>354.5</c:v>
                </c:pt>
                <c:pt idx="465">
                  <c:v>354</c:v>
                </c:pt>
                <c:pt idx="466">
                  <c:v>355</c:v>
                </c:pt>
                <c:pt idx="467">
                  <c:v>354.5</c:v>
                </c:pt>
                <c:pt idx="468">
                  <c:v>356.5</c:v>
                </c:pt>
                <c:pt idx="469">
                  <c:v>356</c:v>
                </c:pt>
                <c:pt idx="470">
                  <c:v>355</c:v>
                </c:pt>
                <c:pt idx="471">
                  <c:v>356</c:v>
                </c:pt>
                <c:pt idx="472">
                  <c:v>356</c:v>
                </c:pt>
                <c:pt idx="473">
                  <c:v>355.5</c:v>
                </c:pt>
                <c:pt idx="474">
                  <c:v>356</c:v>
                </c:pt>
                <c:pt idx="475">
                  <c:v>356</c:v>
                </c:pt>
                <c:pt idx="476">
                  <c:v>356.5</c:v>
                </c:pt>
                <c:pt idx="477">
                  <c:v>356</c:v>
                </c:pt>
                <c:pt idx="478">
                  <c:v>357</c:v>
                </c:pt>
                <c:pt idx="479">
                  <c:v>357.5</c:v>
                </c:pt>
                <c:pt idx="480">
                  <c:v>358.5</c:v>
                </c:pt>
                <c:pt idx="481">
                  <c:v>357</c:v>
                </c:pt>
                <c:pt idx="482">
                  <c:v>357</c:v>
                </c:pt>
                <c:pt idx="483">
                  <c:v>357.5</c:v>
                </c:pt>
                <c:pt idx="484">
                  <c:v>357</c:v>
                </c:pt>
                <c:pt idx="485">
                  <c:v>357</c:v>
                </c:pt>
                <c:pt idx="486">
                  <c:v>357</c:v>
                </c:pt>
                <c:pt idx="487">
                  <c:v>354.5</c:v>
                </c:pt>
                <c:pt idx="488">
                  <c:v>356</c:v>
                </c:pt>
                <c:pt idx="489">
                  <c:v>358</c:v>
                </c:pt>
                <c:pt idx="490">
                  <c:v>359</c:v>
                </c:pt>
                <c:pt idx="491">
                  <c:v>359</c:v>
                </c:pt>
                <c:pt idx="492">
                  <c:v>359</c:v>
                </c:pt>
                <c:pt idx="493">
                  <c:v>357</c:v>
                </c:pt>
                <c:pt idx="494">
                  <c:v>358.5</c:v>
                </c:pt>
                <c:pt idx="495">
                  <c:v>358.5</c:v>
                </c:pt>
                <c:pt idx="496">
                  <c:v>359</c:v>
                </c:pt>
                <c:pt idx="497">
                  <c:v>359.5</c:v>
                </c:pt>
                <c:pt idx="498">
                  <c:v>358.5</c:v>
                </c:pt>
                <c:pt idx="499">
                  <c:v>359.5</c:v>
                </c:pt>
                <c:pt idx="500">
                  <c:v>358</c:v>
                </c:pt>
                <c:pt idx="501">
                  <c:v>359</c:v>
                </c:pt>
                <c:pt idx="502">
                  <c:v>358</c:v>
                </c:pt>
                <c:pt idx="503">
                  <c:v>358.5</c:v>
                </c:pt>
                <c:pt idx="504">
                  <c:v>359</c:v>
                </c:pt>
                <c:pt idx="505">
                  <c:v>358</c:v>
                </c:pt>
                <c:pt idx="506">
                  <c:v>357.5</c:v>
                </c:pt>
                <c:pt idx="507">
                  <c:v>358.5</c:v>
                </c:pt>
                <c:pt idx="508">
                  <c:v>357</c:v>
                </c:pt>
                <c:pt idx="509">
                  <c:v>357.5</c:v>
                </c:pt>
                <c:pt idx="510">
                  <c:v>357</c:v>
                </c:pt>
                <c:pt idx="511">
                  <c:v>356</c:v>
                </c:pt>
                <c:pt idx="512">
                  <c:v>358</c:v>
                </c:pt>
                <c:pt idx="513">
                  <c:v>358</c:v>
                </c:pt>
                <c:pt idx="514">
                  <c:v>357</c:v>
                </c:pt>
                <c:pt idx="515">
                  <c:v>356.5</c:v>
                </c:pt>
                <c:pt idx="516">
                  <c:v>359.5</c:v>
                </c:pt>
                <c:pt idx="517">
                  <c:v>361</c:v>
                </c:pt>
                <c:pt idx="518">
                  <c:v>362.5</c:v>
                </c:pt>
                <c:pt idx="519">
                  <c:v>358.5</c:v>
                </c:pt>
                <c:pt idx="520">
                  <c:v>360</c:v>
                </c:pt>
                <c:pt idx="521">
                  <c:v>358.5</c:v>
                </c:pt>
                <c:pt idx="522">
                  <c:v>357</c:v>
                </c:pt>
                <c:pt idx="523">
                  <c:v>356</c:v>
                </c:pt>
                <c:pt idx="524">
                  <c:v>356</c:v>
                </c:pt>
                <c:pt idx="525">
                  <c:v>356</c:v>
                </c:pt>
                <c:pt idx="526">
                  <c:v>355</c:v>
                </c:pt>
                <c:pt idx="527">
                  <c:v>354.5</c:v>
                </c:pt>
                <c:pt idx="528">
                  <c:v>356</c:v>
                </c:pt>
                <c:pt idx="529">
                  <c:v>354</c:v>
                </c:pt>
                <c:pt idx="530">
                  <c:v>354</c:v>
                </c:pt>
                <c:pt idx="531">
                  <c:v>352.5</c:v>
                </c:pt>
                <c:pt idx="532">
                  <c:v>351</c:v>
                </c:pt>
                <c:pt idx="533">
                  <c:v>351.5</c:v>
                </c:pt>
                <c:pt idx="534">
                  <c:v>351</c:v>
                </c:pt>
                <c:pt idx="535">
                  <c:v>348.5</c:v>
                </c:pt>
                <c:pt idx="536">
                  <c:v>350.5</c:v>
                </c:pt>
                <c:pt idx="537">
                  <c:v>352.5</c:v>
                </c:pt>
                <c:pt idx="538">
                  <c:v>357</c:v>
                </c:pt>
                <c:pt idx="539">
                  <c:v>361</c:v>
                </c:pt>
                <c:pt idx="540">
                  <c:v>362</c:v>
                </c:pt>
                <c:pt idx="541">
                  <c:v>368.5</c:v>
                </c:pt>
                <c:pt idx="542">
                  <c:v>363</c:v>
                </c:pt>
                <c:pt idx="543">
                  <c:v>364.5</c:v>
                </c:pt>
                <c:pt idx="544">
                  <c:v>363</c:v>
                </c:pt>
                <c:pt idx="545">
                  <c:v>360.5</c:v>
                </c:pt>
                <c:pt idx="546">
                  <c:v>362</c:v>
                </c:pt>
                <c:pt idx="547">
                  <c:v>362</c:v>
                </c:pt>
                <c:pt idx="548">
                  <c:v>359</c:v>
                </c:pt>
                <c:pt idx="549">
                  <c:v>361.5</c:v>
                </c:pt>
                <c:pt idx="550">
                  <c:v>357.5</c:v>
                </c:pt>
                <c:pt idx="551">
                  <c:v>359</c:v>
                </c:pt>
                <c:pt idx="552">
                  <c:v>358</c:v>
                </c:pt>
                <c:pt idx="553">
                  <c:v>358</c:v>
                </c:pt>
                <c:pt idx="554">
                  <c:v>357</c:v>
                </c:pt>
                <c:pt idx="555">
                  <c:v>353</c:v>
                </c:pt>
                <c:pt idx="556">
                  <c:v>350.5</c:v>
                </c:pt>
                <c:pt idx="557">
                  <c:v>348.5</c:v>
                </c:pt>
                <c:pt idx="558">
                  <c:v>347</c:v>
                </c:pt>
                <c:pt idx="559">
                  <c:v>347</c:v>
                </c:pt>
                <c:pt idx="560">
                  <c:v>347</c:v>
                </c:pt>
                <c:pt idx="561">
                  <c:v>433.5</c:v>
                </c:pt>
                <c:pt idx="562">
                  <c:v>518.5</c:v>
                </c:pt>
                <c:pt idx="563">
                  <c:v>348.5</c:v>
                </c:pt>
                <c:pt idx="564">
                  <c:v>354</c:v>
                </c:pt>
                <c:pt idx="565">
                  <c:v>356.5</c:v>
                </c:pt>
                <c:pt idx="566">
                  <c:v>356</c:v>
                </c:pt>
                <c:pt idx="567">
                  <c:v>358.5</c:v>
                </c:pt>
                <c:pt idx="568">
                  <c:v>357</c:v>
                </c:pt>
                <c:pt idx="569">
                  <c:v>357.5</c:v>
                </c:pt>
                <c:pt idx="570">
                  <c:v>358</c:v>
                </c:pt>
                <c:pt idx="571">
                  <c:v>356.5</c:v>
                </c:pt>
                <c:pt idx="572">
                  <c:v>356</c:v>
                </c:pt>
                <c:pt idx="573">
                  <c:v>357.5</c:v>
                </c:pt>
                <c:pt idx="574">
                  <c:v>356</c:v>
                </c:pt>
                <c:pt idx="575">
                  <c:v>360.5</c:v>
                </c:pt>
                <c:pt idx="576">
                  <c:v>359</c:v>
                </c:pt>
                <c:pt idx="577">
                  <c:v>349.5</c:v>
                </c:pt>
                <c:pt idx="578">
                  <c:v>348.5</c:v>
                </c:pt>
                <c:pt idx="579">
                  <c:v>372.5</c:v>
                </c:pt>
                <c:pt idx="580">
                  <c:v>460</c:v>
                </c:pt>
                <c:pt idx="581">
                  <c:v>533.5</c:v>
                </c:pt>
                <c:pt idx="582">
                  <c:v>557.5</c:v>
                </c:pt>
                <c:pt idx="583">
                  <c:v>651.5</c:v>
                </c:pt>
                <c:pt idx="584">
                  <c:v>706.5</c:v>
                </c:pt>
                <c:pt idx="585">
                  <c:v>708.5</c:v>
                </c:pt>
                <c:pt idx="586">
                  <c:v>704.5</c:v>
                </c:pt>
                <c:pt idx="587">
                  <c:v>699</c:v>
                </c:pt>
                <c:pt idx="588">
                  <c:v>713.5</c:v>
                </c:pt>
                <c:pt idx="589">
                  <c:v>723</c:v>
                </c:pt>
                <c:pt idx="590">
                  <c:v>587.5</c:v>
                </c:pt>
                <c:pt idx="591">
                  <c:v>385.5</c:v>
                </c:pt>
                <c:pt idx="592">
                  <c:v>352.5</c:v>
                </c:pt>
                <c:pt idx="593">
                  <c:v>355</c:v>
                </c:pt>
                <c:pt idx="594">
                  <c:v>355</c:v>
                </c:pt>
                <c:pt idx="595">
                  <c:v>355</c:v>
                </c:pt>
                <c:pt idx="596">
                  <c:v>353.5</c:v>
                </c:pt>
                <c:pt idx="597">
                  <c:v>354</c:v>
                </c:pt>
                <c:pt idx="598">
                  <c:v>354.5</c:v>
                </c:pt>
                <c:pt idx="599">
                  <c:v>354.5</c:v>
                </c:pt>
                <c:pt idx="600">
                  <c:v>355</c:v>
                </c:pt>
                <c:pt idx="601">
                  <c:v>354.5</c:v>
                </c:pt>
                <c:pt idx="602">
                  <c:v>352</c:v>
                </c:pt>
                <c:pt idx="603">
                  <c:v>345.5</c:v>
                </c:pt>
                <c:pt idx="604">
                  <c:v>345.5</c:v>
                </c:pt>
                <c:pt idx="605">
                  <c:v>433.5</c:v>
                </c:pt>
                <c:pt idx="606">
                  <c:v>532.5</c:v>
                </c:pt>
                <c:pt idx="607">
                  <c:v>573</c:v>
                </c:pt>
                <c:pt idx="608">
                  <c:v>706.5</c:v>
                </c:pt>
                <c:pt idx="609">
                  <c:v>705.5</c:v>
                </c:pt>
                <c:pt idx="610">
                  <c:v>342</c:v>
                </c:pt>
                <c:pt idx="611">
                  <c:v>515.5</c:v>
                </c:pt>
                <c:pt idx="612">
                  <c:v>703</c:v>
                </c:pt>
                <c:pt idx="613">
                  <c:v>699.5</c:v>
                </c:pt>
                <c:pt idx="614">
                  <c:v>704</c:v>
                </c:pt>
                <c:pt idx="615">
                  <c:v>553</c:v>
                </c:pt>
                <c:pt idx="616">
                  <c:v>540</c:v>
                </c:pt>
                <c:pt idx="617">
                  <c:v>544.5</c:v>
                </c:pt>
                <c:pt idx="618">
                  <c:v>548.5</c:v>
                </c:pt>
                <c:pt idx="619">
                  <c:v>547</c:v>
                </c:pt>
                <c:pt idx="620">
                  <c:v>546</c:v>
                </c:pt>
                <c:pt idx="621">
                  <c:v>541.5</c:v>
                </c:pt>
                <c:pt idx="622">
                  <c:v>536.5</c:v>
                </c:pt>
                <c:pt idx="623">
                  <c:v>540</c:v>
                </c:pt>
                <c:pt idx="624">
                  <c:v>351</c:v>
                </c:pt>
                <c:pt idx="625">
                  <c:v>355.5</c:v>
                </c:pt>
                <c:pt idx="626">
                  <c:v>355.5</c:v>
                </c:pt>
                <c:pt idx="627">
                  <c:v>356.5</c:v>
                </c:pt>
                <c:pt idx="628">
                  <c:v>355.5</c:v>
                </c:pt>
                <c:pt idx="629">
                  <c:v>357</c:v>
                </c:pt>
                <c:pt idx="630">
                  <c:v>355.5</c:v>
                </c:pt>
                <c:pt idx="631">
                  <c:v>355.5</c:v>
                </c:pt>
                <c:pt idx="632">
                  <c:v>355.5</c:v>
                </c:pt>
                <c:pt idx="633">
                  <c:v>355.5</c:v>
                </c:pt>
                <c:pt idx="634">
                  <c:v>357</c:v>
                </c:pt>
                <c:pt idx="635">
                  <c:v>356.5</c:v>
                </c:pt>
                <c:pt idx="636">
                  <c:v>358</c:v>
                </c:pt>
                <c:pt idx="637">
                  <c:v>357</c:v>
                </c:pt>
                <c:pt idx="638">
                  <c:v>356</c:v>
                </c:pt>
                <c:pt idx="639">
                  <c:v>357</c:v>
                </c:pt>
                <c:pt idx="640">
                  <c:v>357</c:v>
                </c:pt>
                <c:pt idx="641">
                  <c:v>357.5</c:v>
                </c:pt>
                <c:pt idx="642">
                  <c:v>356.5</c:v>
                </c:pt>
                <c:pt idx="643">
                  <c:v>357</c:v>
                </c:pt>
                <c:pt idx="644">
                  <c:v>356.5</c:v>
                </c:pt>
                <c:pt idx="645">
                  <c:v>357</c:v>
                </c:pt>
                <c:pt idx="646">
                  <c:v>356</c:v>
                </c:pt>
                <c:pt idx="647">
                  <c:v>356.5</c:v>
                </c:pt>
                <c:pt idx="648">
                  <c:v>357</c:v>
                </c:pt>
                <c:pt idx="649">
                  <c:v>355.5</c:v>
                </c:pt>
                <c:pt idx="650">
                  <c:v>356.5</c:v>
                </c:pt>
                <c:pt idx="651">
                  <c:v>356.5</c:v>
                </c:pt>
                <c:pt idx="652">
                  <c:v>355.5</c:v>
                </c:pt>
                <c:pt idx="653">
                  <c:v>356</c:v>
                </c:pt>
                <c:pt idx="654">
                  <c:v>356</c:v>
                </c:pt>
                <c:pt idx="655">
                  <c:v>353.5</c:v>
                </c:pt>
                <c:pt idx="656">
                  <c:v>355.5</c:v>
                </c:pt>
                <c:pt idx="657">
                  <c:v>356.5</c:v>
                </c:pt>
                <c:pt idx="658">
                  <c:v>356.5</c:v>
                </c:pt>
                <c:pt idx="659">
                  <c:v>358</c:v>
                </c:pt>
                <c:pt idx="660">
                  <c:v>357</c:v>
                </c:pt>
                <c:pt idx="661">
                  <c:v>357</c:v>
                </c:pt>
                <c:pt idx="662">
                  <c:v>358</c:v>
                </c:pt>
                <c:pt idx="663">
                  <c:v>356</c:v>
                </c:pt>
                <c:pt idx="664">
                  <c:v>356.5</c:v>
                </c:pt>
                <c:pt idx="665">
                  <c:v>357</c:v>
                </c:pt>
                <c:pt idx="666">
                  <c:v>356.5</c:v>
                </c:pt>
                <c:pt idx="667">
                  <c:v>357</c:v>
                </c:pt>
                <c:pt idx="668">
                  <c:v>357.5</c:v>
                </c:pt>
                <c:pt idx="669">
                  <c:v>356</c:v>
                </c:pt>
                <c:pt idx="670">
                  <c:v>356</c:v>
                </c:pt>
                <c:pt idx="671">
                  <c:v>357.5</c:v>
                </c:pt>
                <c:pt idx="672">
                  <c:v>359</c:v>
                </c:pt>
                <c:pt idx="673">
                  <c:v>357</c:v>
                </c:pt>
                <c:pt idx="674">
                  <c:v>357</c:v>
                </c:pt>
                <c:pt idx="675">
                  <c:v>356.5</c:v>
                </c:pt>
                <c:pt idx="676">
                  <c:v>359.5</c:v>
                </c:pt>
                <c:pt idx="677">
                  <c:v>359</c:v>
                </c:pt>
                <c:pt idx="678">
                  <c:v>359</c:v>
                </c:pt>
                <c:pt idx="679">
                  <c:v>358.5</c:v>
                </c:pt>
                <c:pt idx="680">
                  <c:v>358.5</c:v>
                </c:pt>
                <c:pt idx="681">
                  <c:v>360.5</c:v>
                </c:pt>
                <c:pt idx="682">
                  <c:v>358.5</c:v>
                </c:pt>
                <c:pt idx="683">
                  <c:v>360.5</c:v>
                </c:pt>
                <c:pt idx="684">
                  <c:v>359</c:v>
                </c:pt>
                <c:pt idx="685">
                  <c:v>536</c:v>
                </c:pt>
                <c:pt idx="686">
                  <c:v>511.5</c:v>
                </c:pt>
                <c:pt idx="687">
                  <c:v>507</c:v>
                </c:pt>
                <c:pt idx="688">
                  <c:v>422.5</c:v>
                </c:pt>
                <c:pt idx="689">
                  <c:v>359.5</c:v>
                </c:pt>
                <c:pt idx="690">
                  <c:v>354</c:v>
                </c:pt>
                <c:pt idx="691">
                  <c:v>350</c:v>
                </c:pt>
                <c:pt idx="692">
                  <c:v>349.5</c:v>
                </c:pt>
                <c:pt idx="693">
                  <c:v>355.5</c:v>
                </c:pt>
                <c:pt idx="694">
                  <c:v>526.5</c:v>
                </c:pt>
                <c:pt idx="695">
                  <c:v>702</c:v>
                </c:pt>
                <c:pt idx="696">
                  <c:v>346</c:v>
                </c:pt>
                <c:pt idx="697">
                  <c:v>343.5</c:v>
                </c:pt>
                <c:pt idx="698">
                  <c:v>343</c:v>
                </c:pt>
                <c:pt idx="699">
                  <c:v>342</c:v>
                </c:pt>
                <c:pt idx="700">
                  <c:v>347</c:v>
                </c:pt>
                <c:pt idx="701">
                  <c:v>361.5</c:v>
                </c:pt>
                <c:pt idx="702">
                  <c:v>453.5</c:v>
                </c:pt>
                <c:pt idx="703">
                  <c:v>509</c:v>
                </c:pt>
                <c:pt idx="704">
                  <c:v>700</c:v>
                </c:pt>
                <c:pt idx="705">
                  <c:v>979</c:v>
                </c:pt>
                <c:pt idx="706">
                  <c:v>1036.5</c:v>
                </c:pt>
                <c:pt idx="707">
                  <c:v>1082</c:v>
                </c:pt>
                <c:pt idx="708">
                  <c:v>943</c:v>
                </c:pt>
                <c:pt idx="709">
                  <c:v>889.5</c:v>
                </c:pt>
                <c:pt idx="710">
                  <c:v>471</c:v>
                </c:pt>
                <c:pt idx="711">
                  <c:v>353</c:v>
                </c:pt>
                <c:pt idx="712">
                  <c:v>355</c:v>
                </c:pt>
                <c:pt idx="713">
                  <c:v>356.5</c:v>
                </c:pt>
                <c:pt idx="714">
                  <c:v>357</c:v>
                </c:pt>
                <c:pt idx="715">
                  <c:v>358</c:v>
                </c:pt>
                <c:pt idx="716">
                  <c:v>357</c:v>
                </c:pt>
                <c:pt idx="717">
                  <c:v>357</c:v>
                </c:pt>
                <c:pt idx="718">
                  <c:v>357</c:v>
                </c:pt>
                <c:pt idx="719">
                  <c:v>356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6"/>
          <c:order val="8"/>
          <c:tx>
            <c:v>Eolien</c:v>
          </c:tx>
          <c:spPr>
            <a:solidFill>
              <a:srgbClr val="92D050"/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Entrées!$J$37:$J$780</c:f>
              <c:numCache>
                <c:formatCode>0.0</c:formatCode>
                <c:ptCount val="744"/>
                <c:pt idx="0">
                  <c:v>2485.5</c:v>
                </c:pt>
                <c:pt idx="1">
                  <c:v>2621.5</c:v>
                </c:pt>
                <c:pt idx="2">
                  <c:v>2829</c:v>
                </c:pt>
                <c:pt idx="3">
                  <c:v>2839</c:v>
                </c:pt>
                <c:pt idx="4">
                  <c:v>2902.5</c:v>
                </c:pt>
                <c:pt idx="5">
                  <c:v>3036.5</c:v>
                </c:pt>
                <c:pt idx="6">
                  <c:v>3153</c:v>
                </c:pt>
                <c:pt idx="7">
                  <c:v>3287</c:v>
                </c:pt>
                <c:pt idx="8">
                  <c:v>3310</c:v>
                </c:pt>
                <c:pt idx="9">
                  <c:v>2959</c:v>
                </c:pt>
                <c:pt idx="10">
                  <c:v>2930.5</c:v>
                </c:pt>
                <c:pt idx="11">
                  <c:v>3269</c:v>
                </c:pt>
                <c:pt idx="12">
                  <c:v>3630</c:v>
                </c:pt>
                <c:pt idx="13">
                  <c:v>3469.5</c:v>
                </c:pt>
                <c:pt idx="14">
                  <c:v>3257.5</c:v>
                </c:pt>
                <c:pt idx="15">
                  <c:v>3188.5</c:v>
                </c:pt>
                <c:pt idx="16">
                  <c:v>3207</c:v>
                </c:pt>
                <c:pt idx="17">
                  <c:v>3261</c:v>
                </c:pt>
                <c:pt idx="18">
                  <c:v>3334.5</c:v>
                </c:pt>
                <c:pt idx="19">
                  <c:v>3229</c:v>
                </c:pt>
                <c:pt idx="20">
                  <c:v>2962.5</c:v>
                </c:pt>
                <c:pt idx="21">
                  <c:v>3115</c:v>
                </c:pt>
                <c:pt idx="22">
                  <c:v>3337.5</c:v>
                </c:pt>
                <c:pt idx="23">
                  <c:v>3344</c:v>
                </c:pt>
                <c:pt idx="24">
                  <c:v>3176.5</c:v>
                </c:pt>
                <c:pt idx="25">
                  <c:v>3020</c:v>
                </c:pt>
                <c:pt idx="26">
                  <c:v>2971</c:v>
                </c:pt>
                <c:pt idx="27">
                  <c:v>3021.5</c:v>
                </c:pt>
                <c:pt idx="28">
                  <c:v>3086.5</c:v>
                </c:pt>
                <c:pt idx="29">
                  <c:v>3041.5</c:v>
                </c:pt>
                <c:pt idx="30">
                  <c:v>2969.5</c:v>
                </c:pt>
                <c:pt idx="31">
                  <c:v>2935.5</c:v>
                </c:pt>
                <c:pt idx="32">
                  <c:v>2836</c:v>
                </c:pt>
                <c:pt idx="33">
                  <c:v>2586.5</c:v>
                </c:pt>
                <c:pt idx="34">
                  <c:v>2580.5</c:v>
                </c:pt>
                <c:pt idx="35">
                  <c:v>2775</c:v>
                </c:pt>
                <c:pt idx="36">
                  <c:v>3057.5</c:v>
                </c:pt>
                <c:pt idx="37">
                  <c:v>2901</c:v>
                </c:pt>
                <c:pt idx="38">
                  <c:v>2626</c:v>
                </c:pt>
                <c:pt idx="39">
                  <c:v>2627.5</c:v>
                </c:pt>
                <c:pt idx="40">
                  <c:v>2628.5</c:v>
                </c:pt>
                <c:pt idx="41">
                  <c:v>2697.5</c:v>
                </c:pt>
                <c:pt idx="42">
                  <c:v>2787</c:v>
                </c:pt>
                <c:pt idx="43">
                  <c:v>2794.5</c:v>
                </c:pt>
                <c:pt idx="44">
                  <c:v>2599.5</c:v>
                </c:pt>
                <c:pt idx="45">
                  <c:v>2724</c:v>
                </c:pt>
                <c:pt idx="46">
                  <c:v>2791</c:v>
                </c:pt>
                <c:pt idx="47">
                  <c:v>2727.5</c:v>
                </c:pt>
                <c:pt idx="48">
                  <c:v>2613.5</c:v>
                </c:pt>
                <c:pt idx="49">
                  <c:v>2422.5</c:v>
                </c:pt>
                <c:pt idx="50">
                  <c:v>2297</c:v>
                </c:pt>
                <c:pt idx="51">
                  <c:v>2088</c:v>
                </c:pt>
                <c:pt idx="52">
                  <c:v>1928</c:v>
                </c:pt>
                <c:pt idx="53">
                  <c:v>1830.5</c:v>
                </c:pt>
                <c:pt idx="54">
                  <c:v>1722</c:v>
                </c:pt>
                <c:pt idx="55">
                  <c:v>1613</c:v>
                </c:pt>
                <c:pt idx="56">
                  <c:v>1516</c:v>
                </c:pt>
                <c:pt idx="57">
                  <c:v>1217.5</c:v>
                </c:pt>
                <c:pt idx="58">
                  <c:v>1153.5</c:v>
                </c:pt>
                <c:pt idx="59">
                  <c:v>1217.5</c:v>
                </c:pt>
                <c:pt idx="60">
                  <c:v>1299</c:v>
                </c:pt>
                <c:pt idx="61">
                  <c:v>1300.5</c:v>
                </c:pt>
                <c:pt idx="62">
                  <c:v>1325</c:v>
                </c:pt>
                <c:pt idx="63">
                  <c:v>1491</c:v>
                </c:pt>
                <c:pt idx="64">
                  <c:v>1761.5</c:v>
                </c:pt>
                <c:pt idx="65">
                  <c:v>1989</c:v>
                </c:pt>
                <c:pt idx="66">
                  <c:v>2278</c:v>
                </c:pt>
                <c:pt idx="67">
                  <c:v>2505.5</c:v>
                </c:pt>
                <c:pt idx="68">
                  <c:v>2596.5</c:v>
                </c:pt>
                <c:pt idx="69">
                  <c:v>2812</c:v>
                </c:pt>
                <c:pt idx="70">
                  <c:v>2978</c:v>
                </c:pt>
                <c:pt idx="71">
                  <c:v>3001</c:v>
                </c:pt>
                <c:pt idx="72">
                  <c:v>2956</c:v>
                </c:pt>
                <c:pt idx="73">
                  <c:v>2877.5</c:v>
                </c:pt>
                <c:pt idx="74">
                  <c:v>2868.5</c:v>
                </c:pt>
                <c:pt idx="75">
                  <c:v>2955.5</c:v>
                </c:pt>
                <c:pt idx="76">
                  <c:v>2965.5</c:v>
                </c:pt>
                <c:pt idx="77">
                  <c:v>2963.5</c:v>
                </c:pt>
                <c:pt idx="78">
                  <c:v>2977.5</c:v>
                </c:pt>
                <c:pt idx="79">
                  <c:v>2931</c:v>
                </c:pt>
                <c:pt idx="80">
                  <c:v>2915.5</c:v>
                </c:pt>
                <c:pt idx="81">
                  <c:v>2755</c:v>
                </c:pt>
                <c:pt idx="82">
                  <c:v>2707.5</c:v>
                </c:pt>
                <c:pt idx="83">
                  <c:v>2665</c:v>
                </c:pt>
                <c:pt idx="84">
                  <c:v>2870</c:v>
                </c:pt>
                <c:pt idx="85">
                  <c:v>3049</c:v>
                </c:pt>
                <c:pt idx="86">
                  <c:v>3125.5</c:v>
                </c:pt>
                <c:pt idx="87">
                  <c:v>3305.5</c:v>
                </c:pt>
                <c:pt idx="88">
                  <c:v>3428</c:v>
                </c:pt>
                <c:pt idx="89">
                  <c:v>3485</c:v>
                </c:pt>
                <c:pt idx="90">
                  <c:v>3580.5</c:v>
                </c:pt>
                <c:pt idx="91">
                  <c:v>3552.5</c:v>
                </c:pt>
                <c:pt idx="92">
                  <c:v>3474</c:v>
                </c:pt>
                <c:pt idx="93">
                  <c:v>3574.5</c:v>
                </c:pt>
                <c:pt idx="94">
                  <c:v>3526.5</c:v>
                </c:pt>
                <c:pt idx="95">
                  <c:v>3374.5</c:v>
                </c:pt>
                <c:pt idx="96">
                  <c:v>3377</c:v>
                </c:pt>
                <c:pt idx="97">
                  <c:v>3402.5</c:v>
                </c:pt>
                <c:pt idx="98">
                  <c:v>3313.5</c:v>
                </c:pt>
                <c:pt idx="99">
                  <c:v>3172</c:v>
                </c:pt>
                <c:pt idx="100">
                  <c:v>3031</c:v>
                </c:pt>
                <c:pt idx="101">
                  <c:v>2937.5</c:v>
                </c:pt>
                <c:pt idx="102">
                  <c:v>2887</c:v>
                </c:pt>
                <c:pt idx="103">
                  <c:v>2721.5</c:v>
                </c:pt>
                <c:pt idx="104">
                  <c:v>2661.5</c:v>
                </c:pt>
                <c:pt idx="105">
                  <c:v>2607.5</c:v>
                </c:pt>
                <c:pt idx="106">
                  <c:v>2617</c:v>
                </c:pt>
                <c:pt idx="107">
                  <c:v>2487.5</c:v>
                </c:pt>
                <c:pt idx="108">
                  <c:v>2422.5</c:v>
                </c:pt>
                <c:pt idx="109">
                  <c:v>2395.5</c:v>
                </c:pt>
                <c:pt idx="110">
                  <c:v>2327</c:v>
                </c:pt>
                <c:pt idx="111">
                  <c:v>2398.5</c:v>
                </c:pt>
                <c:pt idx="112">
                  <c:v>2453</c:v>
                </c:pt>
                <c:pt idx="113">
                  <c:v>2555.5</c:v>
                </c:pt>
                <c:pt idx="114">
                  <c:v>2613.5</c:v>
                </c:pt>
                <c:pt idx="115">
                  <c:v>2638.5</c:v>
                </c:pt>
                <c:pt idx="116">
                  <c:v>2518</c:v>
                </c:pt>
                <c:pt idx="117">
                  <c:v>2481</c:v>
                </c:pt>
                <c:pt idx="118">
                  <c:v>2505.5</c:v>
                </c:pt>
                <c:pt idx="119">
                  <c:v>2374.5</c:v>
                </c:pt>
                <c:pt idx="120">
                  <c:v>2185.5</c:v>
                </c:pt>
                <c:pt idx="121">
                  <c:v>2040.5</c:v>
                </c:pt>
                <c:pt idx="122">
                  <c:v>1948</c:v>
                </c:pt>
                <c:pt idx="123">
                  <c:v>1863</c:v>
                </c:pt>
                <c:pt idx="124">
                  <c:v>1842</c:v>
                </c:pt>
                <c:pt idx="125">
                  <c:v>1836</c:v>
                </c:pt>
                <c:pt idx="126">
                  <c:v>1808.5</c:v>
                </c:pt>
                <c:pt idx="127">
                  <c:v>1772</c:v>
                </c:pt>
                <c:pt idx="128">
                  <c:v>1764.5</c:v>
                </c:pt>
                <c:pt idx="129">
                  <c:v>1893</c:v>
                </c:pt>
                <c:pt idx="130">
                  <c:v>2113.5</c:v>
                </c:pt>
                <c:pt idx="131">
                  <c:v>2186.5</c:v>
                </c:pt>
                <c:pt idx="132">
                  <c:v>2193</c:v>
                </c:pt>
                <c:pt idx="133">
                  <c:v>2147.5</c:v>
                </c:pt>
                <c:pt idx="134">
                  <c:v>2063</c:v>
                </c:pt>
                <c:pt idx="135">
                  <c:v>2154</c:v>
                </c:pt>
                <c:pt idx="136">
                  <c:v>2291.5</c:v>
                </c:pt>
                <c:pt idx="137">
                  <c:v>2338.5</c:v>
                </c:pt>
                <c:pt idx="138">
                  <c:v>2266.5</c:v>
                </c:pt>
                <c:pt idx="139">
                  <c:v>2042</c:v>
                </c:pt>
                <c:pt idx="140">
                  <c:v>1731.5</c:v>
                </c:pt>
                <c:pt idx="141">
                  <c:v>1663</c:v>
                </c:pt>
                <c:pt idx="142">
                  <c:v>1639</c:v>
                </c:pt>
                <c:pt idx="143">
                  <c:v>1588.5</c:v>
                </c:pt>
                <c:pt idx="144">
                  <c:v>1492.5</c:v>
                </c:pt>
                <c:pt idx="145">
                  <c:v>1448.5</c:v>
                </c:pt>
                <c:pt idx="146">
                  <c:v>1435.5</c:v>
                </c:pt>
                <c:pt idx="147">
                  <c:v>1462.5</c:v>
                </c:pt>
                <c:pt idx="148">
                  <c:v>1458</c:v>
                </c:pt>
                <c:pt idx="149">
                  <c:v>1351.5</c:v>
                </c:pt>
                <c:pt idx="150">
                  <c:v>1303.5</c:v>
                </c:pt>
                <c:pt idx="151">
                  <c:v>1241.5</c:v>
                </c:pt>
                <c:pt idx="152">
                  <c:v>1215</c:v>
                </c:pt>
                <c:pt idx="153">
                  <c:v>1056</c:v>
                </c:pt>
                <c:pt idx="154">
                  <c:v>920.5</c:v>
                </c:pt>
                <c:pt idx="155">
                  <c:v>937.5</c:v>
                </c:pt>
                <c:pt idx="156">
                  <c:v>1046</c:v>
                </c:pt>
                <c:pt idx="157">
                  <c:v>964</c:v>
                </c:pt>
                <c:pt idx="158">
                  <c:v>870</c:v>
                </c:pt>
                <c:pt idx="159">
                  <c:v>890</c:v>
                </c:pt>
                <c:pt idx="160">
                  <c:v>914</c:v>
                </c:pt>
                <c:pt idx="161">
                  <c:v>900.5</c:v>
                </c:pt>
                <c:pt idx="162">
                  <c:v>899.5</c:v>
                </c:pt>
                <c:pt idx="163">
                  <c:v>833</c:v>
                </c:pt>
                <c:pt idx="164">
                  <c:v>758.5</c:v>
                </c:pt>
                <c:pt idx="165">
                  <c:v>878.5</c:v>
                </c:pt>
                <c:pt idx="166">
                  <c:v>1077</c:v>
                </c:pt>
                <c:pt idx="167">
                  <c:v>1303.5</c:v>
                </c:pt>
                <c:pt idx="168">
                  <c:v>1422</c:v>
                </c:pt>
                <c:pt idx="169">
                  <c:v>1439.5</c:v>
                </c:pt>
                <c:pt idx="170">
                  <c:v>1369.5</c:v>
                </c:pt>
                <c:pt idx="171">
                  <c:v>1254.5</c:v>
                </c:pt>
                <c:pt idx="172">
                  <c:v>1188</c:v>
                </c:pt>
                <c:pt idx="173">
                  <c:v>1130.5</c:v>
                </c:pt>
                <c:pt idx="174">
                  <c:v>1056.5</c:v>
                </c:pt>
                <c:pt idx="175">
                  <c:v>992.5</c:v>
                </c:pt>
                <c:pt idx="176">
                  <c:v>912</c:v>
                </c:pt>
                <c:pt idx="177">
                  <c:v>730</c:v>
                </c:pt>
                <c:pt idx="178">
                  <c:v>695.5</c:v>
                </c:pt>
                <c:pt idx="179">
                  <c:v>677.5</c:v>
                </c:pt>
                <c:pt idx="180">
                  <c:v>781.5</c:v>
                </c:pt>
                <c:pt idx="181">
                  <c:v>981</c:v>
                </c:pt>
                <c:pt idx="182">
                  <c:v>1008.5</c:v>
                </c:pt>
                <c:pt idx="183">
                  <c:v>1063.5</c:v>
                </c:pt>
                <c:pt idx="184">
                  <c:v>1059</c:v>
                </c:pt>
                <c:pt idx="185">
                  <c:v>1065.5</c:v>
                </c:pt>
                <c:pt idx="186">
                  <c:v>1060.5</c:v>
                </c:pt>
                <c:pt idx="187">
                  <c:v>913</c:v>
                </c:pt>
                <c:pt idx="188">
                  <c:v>773</c:v>
                </c:pt>
                <c:pt idx="189">
                  <c:v>924.5</c:v>
                </c:pt>
                <c:pt idx="190">
                  <c:v>1171</c:v>
                </c:pt>
                <c:pt idx="191">
                  <c:v>1474</c:v>
                </c:pt>
                <c:pt idx="192">
                  <c:v>1754</c:v>
                </c:pt>
                <c:pt idx="193">
                  <c:v>2053</c:v>
                </c:pt>
                <c:pt idx="194">
                  <c:v>2299.5</c:v>
                </c:pt>
                <c:pt idx="195">
                  <c:v>2491.5</c:v>
                </c:pt>
                <c:pt idx="196">
                  <c:v>2607</c:v>
                </c:pt>
                <c:pt idx="197">
                  <c:v>2596.5</c:v>
                </c:pt>
                <c:pt idx="198">
                  <c:v>2709.5</c:v>
                </c:pt>
                <c:pt idx="199">
                  <c:v>3038.5</c:v>
                </c:pt>
                <c:pt idx="200">
                  <c:v>3229.5</c:v>
                </c:pt>
                <c:pt idx="201">
                  <c:v>3406.5</c:v>
                </c:pt>
                <c:pt idx="202">
                  <c:v>3621</c:v>
                </c:pt>
                <c:pt idx="203">
                  <c:v>3714</c:v>
                </c:pt>
                <c:pt idx="204">
                  <c:v>3711</c:v>
                </c:pt>
                <c:pt idx="205">
                  <c:v>3781.5</c:v>
                </c:pt>
                <c:pt idx="206">
                  <c:v>3816</c:v>
                </c:pt>
                <c:pt idx="207">
                  <c:v>3979.5</c:v>
                </c:pt>
                <c:pt idx="208">
                  <c:v>4064.5</c:v>
                </c:pt>
                <c:pt idx="209">
                  <c:v>3890</c:v>
                </c:pt>
                <c:pt idx="210">
                  <c:v>3954.5</c:v>
                </c:pt>
                <c:pt idx="211">
                  <c:v>3722</c:v>
                </c:pt>
                <c:pt idx="212">
                  <c:v>3575.5</c:v>
                </c:pt>
                <c:pt idx="213">
                  <c:v>3497</c:v>
                </c:pt>
                <c:pt idx="214">
                  <c:v>3592</c:v>
                </c:pt>
                <c:pt idx="215">
                  <c:v>3674</c:v>
                </c:pt>
                <c:pt idx="216">
                  <c:v>3728</c:v>
                </c:pt>
                <c:pt idx="217">
                  <c:v>3761</c:v>
                </c:pt>
                <c:pt idx="218">
                  <c:v>3830</c:v>
                </c:pt>
                <c:pt idx="219">
                  <c:v>3705</c:v>
                </c:pt>
                <c:pt idx="220">
                  <c:v>3540</c:v>
                </c:pt>
                <c:pt idx="221">
                  <c:v>3386</c:v>
                </c:pt>
                <c:pt idx="222">
                  <c:v>3260.5</c:v>
                </c:pt>
                <c:pt idx="223">
                  <c:v>3049</c:v>
                </c:pt>
                <c:pt idx="224">
                  <c:v>2859</c:v>
                </c:pt>
                <c:pt idx="225">
                  <c:v>2620.5</c:v>
                </c:pt>
                <c:pt idx="226">
                  <c:v>2463.5</c:v>
                </c:pt>
                <c:pt idx="227">
                  <c:v>2445.5</c:v>
                </c:pt>
                <c:pt idx="228">
                  <c:v>2376</c:v>
                </c:pt>
                <c:pt idx="229">
                  <c:v>2342.5</c:v>
                </c:pt>
                <c:pt idx="230">
                  <c:v>2400</c:v>
                </c:pt>
                <c:pt idx="231">
                  <c:v>2529</c:v>
                </c:pt>
                <c:pt idx="232">
                  <c:v>2412</c:v>
                </c:pt>
                <c:pt idx="233">
                  <c:v>2276</c:v>
                </c:pt>
                <c:pt idx="234">
                  <c:v>2234</c:v>
                </c:pt>
                <c:pt idx="235">
                  <c:v>2328</c:v>
                </c:pt>
                <c:pt idx="236">
                  <c:v>2677.5</c:v>
                </c:pt>
                <c:pt idx="237">
                  <c:v>3379.5</c:v>
                </c:pt>
                <c:pt idx="238">
                  <c:v>3996</c:v>
                </c:pt>
                <c:pt idx="239">
                  <c:v>4585.5</c:v>
                </c:pt>
                <c:pt idx="240">
                  <c:v>4877</c:v>
                </c:pt>
                <c:pt idx="241">
                  <c:v>4949</c:v>
                </c:pt>
                <c:pt idx="242">
                  <c:v>4905</c:v>
                </c:pt>
                <c:pt idx="243">
                  <c:v>4637</c:v>
                </c:pt>
                <c:pt idx="244">
                  <c:v>4439.5</c:v>
                </c:pt>
                <c:pt idx="245">
                  <c:v>4453.5</c:v>
                </c:pt>
                <c:pt idx="246">
                  <c:v>4327.5</c:v>
                </c:pt>
                <c:pt idx="247">
                  <c:v>4201.5</c:v>
                </c:pt>
                <c:pt idx="248">
                  <c:v>3996.5</c:v>
                </c:pt>
                <c:pt idx="249">
                  <c:v>3680.5</c:v>
                </c:pt>
                <c:pt idx="250">
                  <c:v>3337.5</c:v>
                </c:pt>
                <c:pt idx="251">
                  <c:v>3054</c:v>
                </c:pt>
                <c:pt idx="252">
                  <c:v>2924</c:v>
                </c:pt>
                <c:pt idx="253">
                  <c:v>2670.5</c:v>
                </c:pt>
                <c:pt idx="254">
                  <c:v>2353</c:v>
                </c:pt>
                <c:pt idx="255">
                  <c:v>2190</c:v>
                </c:pt>
                <c:pt idx="256">
                  <c:v>2199.5</c:v>
                </c:pt>
                <c:pt idx="257">
                  <c:v>2034.5</c:v>
                </c:pt>
                <c:pt idx="258">
                  <c:v>1917.5</c:v>
                </c:pt>
                <c:pt idx="259">
                  <c:v>1845.5</c:v>
                </c:pt>
                <c:pt idx="260">
                  <c:v>2261.5</c:v>
                </c:pt>
                <c:pt idx="261">
                  <c:v>2484.5</c:v>
                </c:pt>
                <c:pt idx="262">
                  <c:v>2485</c:v>
                </c:pt>
                <c:pt idx="263">
                  <c:v>2919</c:v>
                </c:pt>
                <c:pt idx="264">
                  <c:v>3542</c:v>
                </c:pt>
                <c:pt idx="265">
                  <c:v>3875</c:v>
                </c:pt>
                <c:pt idx="266">
                  <c:v>4001.5</c:v>
                </c:pt>
                <c:pt idx="267">
                  <c:v>4054</c:v>
                </c:pt>
                <c:pt idx="268">
                  <c:v>4148.5</c:v>
                </c:pt>
                <c:pt idx="269">
                  <c:v>4206.5</c:v>
                </c:pt>
                <c:pt idx="270">
                  <c:v>4300.5</c:v>
                </c:pt>
                <c:pt idx="271">
                  <c:v>4576</c:v>
                </c:pt>
                <c:pt idx="272">
                  <c:v>4734.5</c:v>
                </c:pt>
                <c:pt idx="273">
                  <c:v>4840</c:v>
                </c:pt>
                <c:pt idx="274">
                  <c:v>5047</c:v>
                </c:pt>
                <c:pt idx="275">
                  <c:v>5092</c:v>
                </c:pt>
                <c:pt idx="276">
                  <c:v>5215</c:v>
                </c:pt>
                <c:pt idx="277">
                  <c:v>5341.5</c:v>
                </c:pt>
                <c:pt idx="278">
                  <c:v>5335.5</c:v>
                </c:pt>
                <c:pt idx="279">
                  <c:v>5279</c:v>
                </c:pt>
                <c:pt idx="280">
                  <c:v>5326</c:v>
                </c:pt>
                <c:pt idx="281">
                  <c:v>5279.5</c:v>
                </c:pt>
                <c:pt idx="282">
                  <c:v>4996</c:v>
                </c:pt>
                <c:pt idx="283">
                  <c:v>4593.5</c:v>
                </c:pt>
                <c:pt idx="284">
                  <c:v>4066</c:v>
                </c:pt>
                <c:pt idx="285">
                  <c:v>3582.5</c:v>
                </c:pt>
                <c:pt idx="286">
                  <c:v>3239</c:v>
                </c:pt>
                <c:pt idx="287">
                  <c:v>3016.5</c:v>
                </c:pt>
                <c:pt idx="288">
                  <c:v>2852.5</c:v>
                </c:pt>
                <c:pt idx="289">
                  <c:v>2714.5</c:v>
                </c:pt>
                <c:pt idx="290">
                  <c:v>2481.5</c:v>
                </c:pt>
                <c:pt idx="291">
                  <c:v>2298</c:v>
                </c:pt>
                <c:pt idx="292">
                  <c:v>2134.5</c:v>
                </c:pt>
                <c:pt idx="293">
                  <c:v>1891</c:v>
                </c:pt>
                <c:pt idx="294">
                  <c:v>1803</c:v>
                </c:pt>
                <c:pt idx="295">
                  <c:v>1889</c:v>
                </c:pt>
                <c:pt idx="296">
                  <c:v>1873.5</c:v>
                </c:pt>
                <c:pt idx="297">
                  <c:v>2048</c:v>
                </c:pt>
                <c:pt idx="298">
                  <c:v>2417</c:v>
                </c:pt>
                <c:pt idx="299">
                  <c:v>2496</c:v>
                </c:pt>
                <c:pt idx="300">
                  <c:v>2652.5</c:v>
                </c:pt>
                <c:pt idx="301">
                  <c:v>2819</c:v>
                </c:pt>
                <c:pt idx="302">
                  <c:v>2992</c:v>
                </c:pt>
                <c:pt idx="303">
                  <c:v>2987</c:v>
                </c:pt>
                <c:pt idx="304">
                  <c:v>3025.5</c:v>
                </c:pt>
                <c:pt idx="305">
                  <c:v>2878.5</c:v>
                </c:pt>
                <c:pt idx="306">
                  <c:v>2686</c:v>
                </c:pt>
                <c:pt idx="307">
                  <c:v>2494</c:v>
                </c:pt>
                <c:pt idx="308">
                  <c:v>2486</c:v>
                </c:pt>
                <c:pt idx="309">
                  <c:v>2565</c:v>
                </c:pt>
                <c:pt idx="310">
                  <c:v>2664</c:v>
                </c:pt>
                <c:pt idx="311">
                  <c:v>2664</c:v>
                </c:pt>
                <c:pt idx="312">
                  <c:v>2673</c:v>
                </c:pt>
                <c:pt idx="313">
                  <c:v>2703.5</c:v>
                </c:pt>
                <c:pt idx="314">
                  <c:v>2711</c:v>
                </c:pt>
                <c:pt idx="315">
                  <c:v>2590</c:v>
                </c:pt>
                <c:pt idx="316">
                  <c:v>2497.5</c:v>
                </c:pt>
                <c:pt idx="317">
                  <c:v>2604</c:v>
                </c:pt>
                <c:pt idx="318">
                  <c:v>2677</c:v>
                </c:pt>
                <c:pt idx="319">
                  <c:v>2869</c:v>
                </c:pt>
                <c:pt idx="320">
                  <c:v>2934</c:v>
                </c:pt>
                <c:pt idx="321">
                  <c:v>2696</c:v>
                </c:pt>
                <c:pt idx="322">
                  <c:v>2476.5</c:v>
                </c:pt>
                <c:pt idx="323">
                  <c:v>2633</c:v>
                </c:pt>
                <c:pt idx="324">
                  <c:v>2972</c:v>
                </c:pt>
                <c:pt idx="325">
                  <c:v>3326</c:v>
                </c:pt>
                <c:pt idx="326">
                  <c:v>3580</c:v>
                </c:pt>
                <c:pt idx="327">
                  <c:v>3501.5</c:v>
                </c:pt>
                <c:pt idx="328">
                  <c:v>3280</c:v>
                </c:pt>
                <c:pt idx="329">
                  <c:v>2943.5</c:v>
                </c:pt>
                <c:pt idx="330">
                  <c:v>2549</c:v>
                </c:pt>
                <c:pt idx="331">
                  <c:v>2234.5</c:v>
                </c:pt>
                <c:pt idx="332">
                  <c:v>1966.5</c:v>
                </c:pt>
                <c:pt idx="333">
                  <c:v>2015.5</c:v>
                </c:pt>
                <c:pt idx="334">
                  <c:v>2215</c:v>
                </c:pt>
                <c:pt idx="335">
                  <c:v>2262.5</c:v>
                </c:pt>
                <c:pt idx="336">
                  <c:v>2319.5</c:v>
                </c:pt>
                <c:pt idx="337">
                  <c:v>2158</c:v>
                </c:pt>
                <c:pt idx="338">
                  <c:v>1942.5</c:v>
                </c:pt>
                <c:pt idx="339">
                  <c:v>1777</c:v>
                </c:pt>
                <c:pt idx="340">
                  <c:v>1639.5</c:v>
                </c:pt>
                <c:pt idx="341">
                  <c:v>1620.5</c:v>
                </c:pt>
                <c:pt idx="342">
                  <c:v>1530.5</c:v>
                </c:pt>
                <c:pt idx="343">
                  <c:v>1497</c:v>
                </c:pt>
                <c:pt idx="344">
                  <c:v>1409.5</c:v>
                </c:pt>
                <c:pt idx="345">
                  <c:v>1044.5</c:v>
                </c:pt>
                <c:pt idx="346">
                  <c:v>829.5</c:v>
                </c:pt>
                <c:pt idx="347">
                  <c:v>648.5</c:v>
                </c:pt>
                <c:pt idx="348">
                  <c:v>510.5</c:v>
                </c:pt>
                <c:pt idx="349">
                  <c:v>473</c:v>
                </c:pt>
                <c:pt idx="350">
                  <c:v>444.5</c:v>
                </c:pt>
                <c:pt idx="351">
                  <c:v>429</c:v>
                </c:pt>
                <c:pt idx="352">
                  <c:v>510.5</c:v>
                </c:pt>
                <c:pt idx="353">
                  <c:v>530</c:v>
                </c:pt>
                <c:pt idx="354">
                  <c:v>550.5</c:v>
                </c:pt>
                <c:pt idx="355">
                  <c:v>572</c:v>
                </c:pt>
                <c:pt idx="356">
                  <c:v>528</c:v>
                </c:pt>
                <c:pt idx="357">
                  <c:v>541</c:v>
                </c:pt>
                <c:pt idx="358">
                  <c:v>542.5</c:v>
                </c:pt>
                <c:pt idx="359">
                  <c:v>615</c:v>
                </c:pt>
                <c:pt idx="360">
                  <c:v>694</c:v>
                </c:pt>
                <c:pt idx="361">
                  <c:v>834.5</c:v>
                </c:pt>
                <c:pt idx="362">
                  <c:v>1068.5</c:v>
                </c:pt>
                <c:pt idx="363">
                  <c:v>1191</c:v>
                </c:pt>
                <c:pt idx="364">
                  <c:v>1368</c:v>
                </c:pt>
                <c:pt idx="365">
                  <c:v>1339.5</c:v>
                </c:pt>
                <c:pt idx="366">
                  <c:v>1379.5</c:v>
                </c:pt>
                <c:pt idx="367">
                  <c:v>1519.5</c:v>
                </c:pt>
                <c:pt idx="368">
                  <c:v>1483</c:v>
                </c:pt>
                <c:pt idx="369">
                  <c:v>1303.5</c:v>
                </c:pt>
                <c:pt idx="370">
                  <c:v>1253</c:v>
                </c:pt>
                <c:pt idx="371">
                  <c:v>1449.5</c:v>
                </c:pt>
                <c:pt idx="372">
                  <c:v>1570</c:v>
                </c:pt>
                <c:pt idx="373">
                  <c:v>1786</c:v>
                </c:pt>
                <c:pt idx="374">
                  <c:v>1967.5</c:v>
                </c:pt>
                <c:pt idx="375">
                  <c:v>1996</c:v>
                </c:pt>
                <c:pt idx="376">
                  <c:v>1922.5</c:v>
                </c:pt>
                <c:pt idx="377">
                  <c:v>1858</c:v>
                </c:pt>
                <c:pt idx="378">
                  <c:v>1502.5</c:v>
                </c:pt>
                <c:pt idx="379">
                  <c:v>1329</c:v>
                </c:pt>
                <c:pt idx="380">
                  <c:v>1153.5</c:v>
                </c:pt>
                <c:pt idx="381">
                  <c:v>942.5</c:v>
                </c:pt>
                <c:pt idx="382">
                  <c:v>743</c:v>
                </c:pt>
                <c:pt idx="383">
                  <c:v>654</c:v>
                </c:pt>
                <c:pt idx="384">
                  <c:v>582.5</c:v>
                </c:pt>
                <c:pt idx="385">
                  <c:v>549.5</c:v>
                </c:pt>
                <c:pt idx="386">
                  <c:v>573</c:v>
                </c:pt>
                <c:pt idx="387">
                  <c:v>633</c:v>
                </c:pt>
                <c:pt idx="388">
                  <c:v>689.5</c:v>
                </c:pt>
                <c:pt idx="389">
                  <c:v>735.5</c:v>
                </c:pt>
                <c:pt idx="390">
                  <c:v>846</c:v>
                </c:pt>
                <c:pt idx="391">
                  <c:v>971.5</c:v>
                </c:pt>
                <c:pt idx="392">
                  <c:v>1119</c:v>
                </c:pt>
                <c:pt idx="393">
                  <c:v>997</c:v>
                </c:pt>
                <c:pt idx="394">
                  <c:v>905</c:v>
                </c:pt>
                <c:pt idx="395">
                  <c:v>1094</c:v>
                </c:pt>
                <c:pt idx="396">
                  <c:v>1301</c:v>
                </c:pt>
                <c:pt idx="397">
                  <c:v>1430.5</c:v>
                </c:pt>
                <c:pt idx="398">
                  <c:v>1483</c:v>
                </c:pt>
                <c:pt idx="399">
                  <c:v>1618.5</c:v>
                </c:pt>
                <c:pt idx="400">
                  <c:v>1862.5</c:v>
                </c:pt>
                <c:pt idx="401">
                  <c:v>2113.5</c:v>
                </c:pt>
                <c:pt idx="402">
                  <c:v>2250.5</c:v>
                </c:pt>
                <c:pt idx="403">
                  <c:v>2102</c:v>
                </c:pt>
                <c:pt idx="404">
                  <c:v>2026.5</c:v>
                </c:pt>
                <c:pt idx="405">
                  <c:v>2276</c:v>
                </c:pt>
                <c:pt idx="406">
                  <c:v>2752.5</c:v>
                </c:pt>
                <c:pt idx="407">
                  <c:v>3146</c:v>
                </c:pt>
                <c:pt idx="408">
                  <c:v>3484</c:v>
                </c:pt>
                <c:pt idx="409">
                  <c:v>3518</c:v>
                </c:pt>
                <c:pt idx="410">
                  <c:v>3484.5</c:v>
                </c:pt>
                <c:pt idx="411">
                  <c:v>3516</c:v>
                </c:pt>
                <c:pt idx="412">
                  <c:v>3349.5</c:v>
                </c:pt>
                <c:pt idx="413">
                  <c:v>3358</c:v>
                </c:pt>
                <c:pt idx="414">
                  <c:v>3109</c:v>
                </c:pt>
                <c:pt idx="415">
                  <c:v>2811</c:v>
                </c:pt>
                <c:pt idx="416">
                  <c:v>2632.5</c:v>
                </c:pt>
                <c:pt idx="417">
                  <c:v>3003</c:v>
                </c:pt>
                <c:pt idx="418">
                  <c:v>3430.5</c:v>
                </c:pt>
                <c:pt idx="419">
                  <c:v>3544.5</c:v>
                </c:pt>
                <c:pt idx="420">
                  <c:v>3673.5</c:v>
                </c:pt>
                <c:pt idx="421">
                  <c:v>3769</c:v>
                </c:pt>
                <c:pt idx="422">
                  <c:v>3874</c:v>
                </c:pt>
                <c:pt idx="423">
                  <c:v>3887.5</c:v>
                </c:pt>
                <c:pt idx="424">
                  <c:v>3940.5</c:v>
                </c:pt>
                <c:pt idx="425">
                  <c:v>3823.5</c:v>
                </c:pt>
                <c:pt idx="426">
                  <c:v>3611</c:v>
                </c:pt>
                <c:pt idx="427">
                  <c:v>3329.5</c:v>
                </c:pt>
                <c:pt idx="428">
                  <c:v>2914.5</c:v>
                </c:pt>
                <c:pt idx="429">
                  <c:v>2743</c:v>
                </c:pt>
                <c:pt idx="430">
                  <c:v>2650</c:v>
                </c:pt>
                <c:pt idx="431">
                  <c:v>2575.5</c:v>
                </c:pt>
                <c:pt idx="432">
                  <c:v>2572</c:v>
                </c:pt>
                <c:pt idx="433">
                  <c:v>2446</c:v>
                </c:pt>
                <c:pt idx="434">
                  <c:v>2347</c:v>
                </c:pt>
                <c:pt idx="435">
                  <c:v>2168.5</c:v>
                </c:pt>
                <c:pt idx="436">
                  <c:v>1979</c:v>
                </c:pt>
                <c:pt idx="437">
                  <c:v>1982</c:v>
                </c:pt>
                <c:pt idx="438">
                  <c:v>1862.5</c:v>
                </c:pt>
                <c:pt idx="439">
                  <c:v>1837</c:v>
                </c:pt>
                <c:pt idx="440">
                  <c:v>1812</c:v>
                </c:pt>
                <c:pt idx="441">
                  <c:v>1735.5</c:v>
                </c:pt>
                <c:pt idx="442">
                  <c:v>1710.5</c:v>
                </c:pt>
                <c:pt idx="443">
                  <c:v>1619</c:v>
                </c:pt>
                <c:pt idx="444">
                  <c:v>1598.5</c:v>
                </c:pt>
                <c:pt idx="445">
                  <c:v>1683</c:v>
                </c:pt>
                <c:pt idx="446">
                  <c:v>1857.5</c:v>
                </c:pt>
                <c:pt idx="447">
                  <c:v>1969</c:v>
                </c:pt>
                <c:pt idx="448">
                  <c:v>2085</c:v>
                </c:pt>
                <c:pt idx="449">
                  <c:v>2194</c:v>
                </c:pt>
                <c:pt idx="450">
                  <c:v>2460.5</c:v>
                </c:pt>
                <c:pt idx="451">
                  <c:v>2418</c:v>
                </c:pt>
                <c:pt idx="452">
                  <c:v>2422</c:v>
                </c:pt>
                <c:pt idx="453">
                  <c:v>2286.5</c:v>
                </c:pt>
                <c:pt idx="454">
                  <c:v>2282</c:v>
                </c:pt>
                <c:pt idx="455">
                  <c:v>2338.5</c:v>
                </c:pt>
                <c:pt idx="456">
                  <c:v>2347</c:v>
                </c:pt>
                <c:pt idx="457">
                  <c:v>2474.5</c:v>
                </c:pt>
                <c:pt idx="458">
                  <c:v>2628</c:v>
                </c:pt>
                <c:pt idx="459">
                  <c:v>2664.5</c:v>
                </c:pt>
                <c:pt idx="460">
                  <c:v>2647</c:v>
                </c:pt>
                <c:pt idx="461">
                  <c:v>2728.5</c:v>
                </c:pt>
                <c:pt idx="462">
                  <c:v>2809.5</c:v>
                </c:pt>
                <c:pt idx="463">
                  <c:v>2918</c:v>
                </c:pt>
                <c:pt idx="464">
                  <c:v>3028.5</c:v>
                </c:pt>
                <c:pt idx="465">
                  <c:v>3178</c:v>
                </c:pt>
                <c:pt idx="466">
                  <c:v>3541</c:v>
                </c:pt>
                <c:pt idx="467">
                  <c:v>3635</c:v>
                </c:pt>
                <c:pt idx="468">
                  <c:v>3639.5</c:v>
                </c:pt>
                <c:pt idx="469">
                  <c:v>3641.5</c:v>
                </c:pt>
                <c:pt idx="470">
                  <c:v>3686</c:v>
                </c:pt>
                <c:pt idx="471">
                  <c:v>3670</c:v>
                </c:pt>
                <c:pt idx="472">
                  <c:v>3606</c:v>
                </c:pt>
                <c:pt idx="473">
                  <c:v>3477</c:v>
                </c:pt>
                <c:pt idx="474">
                  <c:v>3194</c:v>
                </c:pt>
                <c:pt idx="475">
                  <c:v>2912</c:v>
                </c:pt>
                <c:pt idx="476">
                  <c:v>2566</c:v>
                </c:pt>
                <c:pt idx="477">
                  <c:v>2382</c:v>
                </c:pt>
                <c:pt idx="478">
                  <c:v>2339</c:v>
                </c:pt>
                <c:pt idx="479">
                  <c:v>2310.5</c:v>
                </c:pt>
                <c:pt idx="480">
                  <c:v>2133.5</c:v>
                </c:pt>
                <c:pt idx="481">
                  <c:v>1908.5</c:v>
                </c:pt>
                <c:pt idx="482">
                  <c:v>1624.5</c:v>
                </c:pt>
                <c:pt idx="483">
                  <c:v>1356</c:v>
                </c:pt>
                <c:pt idx="484">
                  <c:v>1229</c:v>
                </c:pt>
                <c:pt idx="485">
                  <c:v>1132</c:v>
                </c:pt>
                <c:pt idx="486">
                  <c:v>972</c:v>
                </c:pt>
                <c:pt idx="487">
                  <c:v>797.5</c:v>
                </c:pt>
                <c:pt idx="488">
                  <c:v>589</c:v>
                </c:pt>
                <c:pt idx="489">
                  <c:v>379</c:v>
                </c:pt>
                <c:pt idx="490">
                  <c:v>381.5</c:v>
                </c:pt>
                <c:pt idx="491">
                  <c:v>460.5</c:v>
                </c:pt>
                <c:pt idx="492">
                  <c:v>569.5</c:v>
                </c:pt>
                <c:pt idx="493">
                  <c:v>677</c:v>
                </c:pt>
                <c:pt idx="494">
                  <c:v>753</c:v>
                </c:pt>
                <c:pt idx="495">
                  <c:v>800</c:v>
                </c:pt>
                <c:pt idx="496">
                  <c:v>842</c:v>
                </c:pt>
                <c:pt idx="497">
                  <c:v>878</c:v>
                </c:pt>
                <c:pt idx="498">
                  <c:v>899.5</c:v>
                </c:pt>
                <c:pt idx="499">
                  <c:v>913</c:v>
                </c:pt>
                <c:pt idx="500">
                  <c:v>910.5</c:v>
                </c:pt>
                <c:pt idx="501">
                  <c:v>900.5</c:v>
                </c:pt>
                <c:pt idx="502">
                  <c:v>950.5</c:v>
                </c:pt>
                <c:pt idx="503">
                  <c:v>989.5</c:v>
                </c:pt>
                <c:pt idx="504">
                  <c:v>1013.5</c:v>
                </c:pt>
                <c:pt idx="505">
                  <c:v>960</c:v>
                </c:pt>
                <c:pt idx="506">
                  <c:v>954.5</c:v>
                </c:pt>
                <c:pt idx="507">
                  <c:v>980</c:v>
                </c:pt>
                <c:pt idx="508">
                  <c:v>890.5</c:v>
                </c:pt>
                <c:pt idx="509">
                  <c:v>886</c:v>
                </c:pt>
                <c:pt idx="510">
                  <c:v>835</c:v>
                </c:pt>
                <c:pt idx="511">
                  <c:v>796</c:v>
                </c:pt>
                <c:pt idx="512">
                  <c:v>708.5</c:v>
                </c:pt>
                <c:pt idx="513">
                  <c:v>654</c:v>
                </c:pt>
                <c:pt idx="514">
                  <c:v>667</c:v>
                </c:pt>
                <c:pt idx="515">
                  <c:v>771</c:v>
                </c:pt>
                <c:pt idx="516">
                  <c:v>827.5</c:v>
                </c:pt>
                <c:pt idx="517">
                  <c:v>935</c:v>
                </c:pt>
                <c:pt idx="518">
                  <c:v>1041</c:v>
                </c:pt>
                <c:pt idx="519">
                  <c:v>1160.5</c:v>
                </c:pt>
                <c:pt idx="520">
                  <c:v>1245.5</c:v>
                </c:pt>
                <c:pt idx="521">
                  <c:v>1320</c:v>
                </c:pt>
                <c:pt idx="522">
                  <c:v>1363</c:v>
                </c:pt>
                <c:pt idx="523">
                  <c:v>1289.5</c:v>
                </c:pt>
                <c:pt idx="524">
                  <c:v>1203.5</c:v>
                </c:pt>
                <c:pt idx="525">
                  <c:v>1136</c:v>
                </c:pt>
                <c:pt idx="526">
                  <c:v>1056.5</c:v>
                </c:pt>
                <c:pt idx="527">
                  <c:v>1018.5</c:v>
                </c:pt>
                <c:pt idx="528">
                  <c:v>970.5</c:v>
                </c:pt>
                <c:pt idx="529">
                  <c:v>925.5</c:v>
                </c:pt>
                <c:pt idx="530">
                  <c:v>935</c:v>
                </c:pt>
                <c:pt idx="531">
                  <c:v>933</c:v>
                </c:pt>
                <c:pt idx="532">
                  <c:v>955.5</c:v>
                </c:pt>
                <c:pt idx="533">
                  <c:v>988</c:v>
                </c:pt>
                <c:pt idx="534">
                  <c:v>973</c:v>
                </c:pt>
                <c:pt idx="535">
                  <c:v>921.5</c:v>
                </c:pt>
                <c:pt idx="536">
                  <c:v>860</c:v>
                </c:pt>
                <c:pt idx="537">
                  <c:v>719.5</c:v>
                </c:pt>
                <c:pt idx="538">
                  <c:v>598</c:v>
                </c:pt>
                <c:pt idx="539">
                  <c:v>669.5</c:v>
                </c:pt>
                <c:pt idx="540">
                  <c:v>712.5</c:v>
                </c:pt>
                <c:pt idx="541">
                  <c:v>670.5</c:v>
                </c:pt>
                <c:pt idx="542">
                  <c:v>592</c:v>
                </c:pt>
                <c:pt idx="543">
                  <c:v>507.5</c:v>
                </c:pt>
                <c:pt idx="544">
                  <c:v>469.5</c:v>
                </c:pt>
                <c:pt idx="545">
                  <c:v>422.5</c:v>
                </c:pt>
                <c:pt idx="546">
                  <c:v>332</c:v>
                </c:pt>
                <c:pt idx="547">
                  <c:v>263.5</c:v>
                </c:pt>
                <c:pt idx="548">
                  <c:v>250.5</c:v>
                </c:pt>
                <c:pt idx="549">
                  <c:v>274.5</c:v>
                </c:pt>
                <c:pt idx="550">
                  <c:v>269.5</c:v>
                </c:pt>
                <c:pt idx="551">
                  <c:v>242.5</c:v>
                </c:pt>
                <c:pt idx="552">
                  <c:v>229</c:v>
                </c:pt>
                <c:pt idx="553">
                  <c:v>242.5</c:v>
                </c:pt>
                <c:pt idx="554">
                  <c:v>235.5</c:v>
                </c:pt>
                <c:pt idx="555">
                  <c:v>254.5</c:v>
                </c:pt>
                <c:pt idx="556">
                  <c:v>314.5</c:v>
                </c:pt>
                <c:pt idx="557">
                  <c:v>383</c:v>
                </c:pt>
                <c:pt idx="558">
                  <c:v>419.5</c:v>
                </c:pt>
                <c:pt idx="559">
                  <c:v>512.5</c:v>
                </c:pt>
                <c:pt idx="560">
                  <c:v>532</c:v>
                </c:pt>
                <c:pt idx="561">
                  <c:v>413</c:v>
                </c:pt>
                <c:pt idx="562">
                  <c:v>401</c:v>
                </c:pt>
                <c:pt idx="563">
                  <c:v>516</c:v>
                </c:pt>
                <c:pt idx="564">
                  <c:v>629</c:v>
                </c:pt>
                <c:pt idx="565">
                  <c:v>676.5</c:v>
                </c:pt>
                <c:pt idx="566">
                  <c:v>654.5</c:v>
                </c:pt>
                <c:pt idx="567">
                  <c:v>617.5</c:v>
                </c:pt>
                <c:pt idx="568">
                  <c:v>556</c:v>
                </c:pt>
                <c:pt idx="569">
                  <c:v>504.5</c:v>
                </c:pt>
                <c:pt idx="570">
                  <c:v>431.5</c:v>
                </c:pt>
                <c:pt idx="571">
                  <c:v>382.5</c:v>
                </c:pt>
                <c:pt idx="572">
                  <c:v>339.5</c:v>
                </c:pt>
                <c:pt idx="573">
                  <c:v>391.5</c:v>
                </c:pt>
                <c:pt idx="574">
                  <c:v>446</c:v>
                </c:pt>
                <c:pt idx="575">
                  <c:v>525.5</c:v>
                </c:pt>
                <c:pt idx="576">
                  <c:v>569.5</c:v>
                </c:pt>
                <c:pt idx="577">
                  <c:v>591.5</c:v>
                </c:pt>
                <c:pt idx="578">
                  <c:v>571.5</c:v>
                </c:pt>
                <c:pt idx="579">
                  <c:v>573</c:v>
                </c:pt>
                <c:pt idx="580">
                  <c:v>549.5</c:v>
                </c:pt>
                <c:pt idx="581">
                  <c:v>593.5</c:v>
                </c:pt>
                <c:pt idx="582">
                  <c:v>630.5</c:v>
                </c:pt>
                <c:pt idx="583">
                  <c:v>689.5</c:v>
                </c:pt>
                <c:pt idx="584">
                  <c:v>739</c:v>
                </c:pt>
                <c:pt idx="585">
                  <c:v>670</c:v>
                </c:pt>
                <c:pt idx="586">
                  <c:v>500.5</c:v>
                </c:pt>
                <c:pt idx="587">
                  <c:v>505</c:v>
                </c:pt>
                <c:pt idx="588">
                  <c:v>563.5</c:v>
                </c:pt>
                <c:pt idx="589">
                  <c:v>569.5</c:v>
                </c:pt>
                <c:pt idx="590">
                  <c:v>593.5</c:v>
                </c:pt>
                <c:pt idx="591">
                  <c:v>645</c:v>
                </c:pt>
                <c:pt idx="592">
                  <c:v>603</c:v>
                </c:pt>
                <c:pt idx="593">
                  <c:v>531.5</c:v>
                </c:pt>
                <c:pt idx="594">
                  <c:v>516.5</c:v>
                </c:pt>
                <c:pt idx="595">
                  <c:v>455.5</c:v>
                </c:pt>
                <c:pt idx="596">
                  <c:v>399.5</c:v>
                </c:pt>
                <c:pt idx="597">
                  <c:v>427</c:v>
                </c:pt>
                <c:pt idx="598">
                  <c:v>432</c:v>
                </c:pt>
                <c:pt idx="599">
                  <c:v>431</c:v>
                </c:pt>
                <c:pt idx="600">
                  <c:v>464.5</c:v>
                </c:pt>
                <c:pt idx="601">
                  <c:v>520.5</c:v>
                </c:pt>
                <c:pt idx="602">
                  <c:v>635.5</c:v>
                </c:pt>
                <c:pt idx="603">
                  <c:v>695</c:v>
                </c:pt>
                <c:pt idx="604">
                  <c:v>805</c:v>
                </c:pt>
                <c:pt idx="605">
                  <c:v>1001</c:v>
                </c:pt>
                <c:pt idx="606">
                  <c:v>1407</c:v>
                </c:pt>
                <c:pt idx="607">
                  <c:v>1793</c:v>
                </c:pt>
                <c:pt idx="608">
                  <c:v>1890.5</c:v>
                </c:pt>
                <c:pt idx="609">
                  <c:v>1904</c:v>
                </c:pt>
                <c:pt idx="610">
                  <c:v>1993.5</c:v>
                </c:pt>
                <c:pt idx="611">
                  <c:v>2307</c:v>
                </c:pt>
                <c:pt idx="612">
                  <c:v>2621</c:v>
                </c:pt>
                <c:pt idx="613">
                  <c:v>2742</c:v>
                </c:pt>
                <c:pt idx="614">
                  <c:v>2807.5</c:v>
                </c:pt>
                <c:pt idx="615">
                  <c:v>2820</c:v>
                </c:pt>
                <c:pt idx="616">
                  <c:v>2658.5</c:v>
                </c:pt>
                <c:pt idx="617">
                  <c:v>2514.5</c:v>
                </c:pt>
                <c:pt idx="618">
                  <c:v>2397.5</c:v>
                </c:pt>
                <c:pt idx="619">
                  <c:v>2527.5</c:v>
                </c:pt>
                <c:pt idx="620">
                  <c:v>2358</c:v>
                </c:pt>
                <c:pt idx="621">
                  <c:v>2064</c:v>
                </c:pt>
                <c:pt idx="622">
                  <c:v>1829.5</c:v>
                </c:pt>
                <c:pt idx="623">
                  <c:v>1726.5</c:v>
                </c:pt>
                <c:pt idx="624">
                  <c:v>1651</c:v>
                </c:pt>
                <c:pt idx="625">
                  <c:v>1624.5</c:v>
                </c:pt>
                <c:pt idx="626">
                  <c:v>1603</c:v>
                </c:pt>
                <c:pt idx="627">
                  <c:v>1467.5</c:v>
                </c:pt>
                <c:pt idx="628">
                  <c:v>1477.5</c:v>
                </c:pt>
                <c:pt idx="629">
                  <c:v>1512</c:v>
                </c:pt>
                <c:pt idx="630">
                  <c:v>1589</c:v>
                </c:pt>
                <c:pt idx="631">
                  <c:v>1533.5</c:v>
                </c:pt>
                <c:pt idx="632">
                  <c:v>1422.5</c:v>
                </c:pt>
                <c:pt idx="633">
                  <c:v>1329.5</c:v>
                </c:pt>
                <c:pt idx="634">
                  <c:v>1537.5</c:v>
                </c:pt>
                <c:pt idx="635">
                  <c:v>1731</c:v>
                </c:pt>
                <c:pt idx="636">
                  <c:v>1717</c:v>
                </c:pt>
                <c:pt idx="637">
                  <c:v>1922.5</c:v>
                </c:pt>
                <c:pt idx="638">
                  <c:v>2306</c:v>
                </c:pt>
                <c:pt idx="639">
                  <c:v>2594</c:v>
                </c:pt>
                <c:pt idx="640">
                  <c:v>2755.5</c:v>
                </c:pt>
                <c:pt idx="641">
                  <c:v>2833.5</c:v>
                </c:pt>
                <c:pt idx="642">
                  <c:v>2776.5</c:v>
                </c:pt>
                <c:pt idx="643">
                  <c:v>2631.5</c:v>
                </c:pt>
                <c:pt idx="644">
                  <c:v>2339</c:v>
                </c:pt>
                <c:pt idx="645">
                  <c:v>2083</c:v>
                </c:pt>
                <c:pt idx="646">
                  <c:v>1868.5</c:v>
                </c:pt>
                <c:pt idx="647">
                  <c:v>1710</c:v>
                </c:pt>
                <c:pt idx="648">
                  <c:v>1615.5</c:v>
                </c:pt>
                <c:pt idx="649">
                  <c:v>1652</c:v>
                </c:pt>
                <c:pt idx="650">
                  <c:v>1773.5</c:v>
                </c:pt>
                <c:pt idx="651">
                  <c:v>1722</c:v>
                </c:pt>
                <c:pt idx="652">
                  <c:v>1563</c:v>
                </c:pt>
                <c:pt idx="653">
                  <c:v>1456</c:v>
                </c:pt>
                <c:pt idx="654">
                  <c:v>1257</c:v>
                </c:pt>
                <c:pt idx="655">
                  <c:v>1017.5</c:v>
                </c:pt>
                <c:pt idx="656">
                  <c:v>771.5</c:v>
                </c:pt>
                <c:pt idx="657">
                  <c:v>529.5</c:v>
                </c:pt>
                <c:pt idx="658">
                  <c:v>451.5</c:v>
                </c:pt>
                <c:pt idx="659">
                  <c:v>418.5</c:v>
                </c:pt>
                <c:pt idx="660">
                  <c:v>362</c:v>
                </c:pt>
                <c:pt idx="661">
                  <c:v>344</c:v>
                </c:pt>
                <c:pt idx="662">
                  <c:v>304.5</c:v>
                </c:pt>
                <c:pt idx="663">
                  <c:v>329</c:v>
                </c:pt>
                <c:pt idx="664">
                  <c:v>382</c:v>
                </c:pt>
                <c:pt idx="665">
                  <c:v>445.5</c:v>
                </c:pt>
                <c:pt idx="666">
                  <c:v>496</c:v>
                </c:pt>
                <c:pt idx="667">
                  <c:v>494.5</c:v>
                </c:pt>
                <c:pt idx="668">
                  <c:v>483.5</c:v>
                </c:pt>
                <c:pt idx="669">
                  <c:v>473</c:v>
                </c:pt>
                <c:pt idx="670">
                  <c:v>505</c:v>
                </c:pt>
                <c:pt idx="671">
                  <c:v>549.5</c:v>
                </c:pt>
                <c:pt idx="672">
                  <c:v>615.5</c:v>
                </c:pt>
                <c:pt idx="673">
                  <c:v>747</c:v>
                </c:pt>
                <c:pt idx="674">
                  <c:v>935.5</c:v>
                </c:pt>
                <c:pt idx="675">
                  <c:v>1102</c:v>
                </c:pt>
                <c:pt idx="676">
                  <c:v>1141.5</c:v>
                </c:pt>
                <c:pt idx="677">
                  <c:v>1128</c:v>
                </c:pt>
                <c:pt idx="678">
                  <c:v>1122</c:v>
                </c:pt>
                <c:pt idx="679">
                  <c:v>1062</c:v>
                </c:pt>
                <c:pt idx="680">
                  <c:v>967.5</c:v>
                </c:pt>
                <c:pt idx="681">
                  <c:v>782.5</c:v>
                </c:pt>
                <c:pt idx="682">
                  <c:v>840.5</c:v>
                </c:pt>
                <c:pt idx="683">
                  <c:v>910</c:v>
                </c:pt>
                <c:pt idx="684">
                  <c:v>856.5</c:v>
                </c:pt>
                <c:pt idx="685">
                  <c:v>886</c:v>
                </c:pt>
                <c:pt idx="686">
                  <c:v>976</c:v>
                </c:pt>
                <c:pt idx="687">
                  <c:v>1019</c:v>
                </c:pt>
                <c:pt idx="688">
                  <c:v>1073.5</c:v>
                </c:pt>
                <c:pt idx="689">
                  <c:v>1100.5</c:v>
                </c:pt>
                <c:pt idx="690">
                  <c:v>1122.5</c:v>
                </c:pt>
                <c:pt idx="691">
                  <c:v>1165</c:v>
                </c:pt>
                <c:pt idx="692">
                  <c:v>1105</c:v>
                </c:pt>
                <c:pt idx="693">
                  <c:v>1177</c:v>
                </c:pt>
                <c:pt idx="694">
                  <c:v>1382</c:v>
                </c:pt>
                <c:pt idx="695">
                  <c:v>1594</c:v>
                </c:pt>
                <c:pt idx="696">
                  <c:v>1840</c:v>
                </c:pt>
                <c:pt idx="697">
                  <c:v>2050.5</c:v>
                </c:pt>
                <c:pt idx="698">
                  <c:v>2092.5</c:v>
                </c:pt>
                <c:pt idx="699">
                  <c:v>2080</c:v>
                </c:pt>
                <c:pt idx="700">
                  <c:v>2178.5</c:v>
                </c:pt>
                <c:pt idx="701">
                  <c:v>2201.5</c:v>
                </c:pt>
                <c:pt idx="702">
                  <c:v>2311.5</c:v>
                </c:pt>
                <c:pt idx="703">
                  <c:v>2455.5</c:v>
                </c:pt>
                <c:pt idx="704">
                  <c:v>2409</c:v>
                </c:pt>
                <c:pt idx="705">
                  <c:v>2422</c:v>
                </c:pt>
                <c:pt idx="706">
                  <c:v>2749</c:v>
                </c:pt>
                <c:pt idx="707">
                  <c:v>3130.5</c:v>
                </c:pt>
                <c:pt idx="708">
                  <c:v>3399</c:v>
                </c:pt>
                <c:pt idx="709">
                  <c:v>3535.5</c:v>
                </c:pt>
                <c:pt idx="710">
                  <c:v>3615</c:v>
                </c:pt>
                <c:pt idx="711">
                  <c:v>3660</c:v>
                </c:pt>
                <c:pt idx="712">
                  <c:v>3603.5</c:v>
                </c:pt>
                <c:pt idx="713">
                  <c:v>3592.5</c:v>
                </c:pt>
                <c:pt idx="714">
                  <c:v>3719</c:v>
                </c:pt>
                <c:pt idx="715">
                  <c:v>3692</c:v>
                </c:pt>
                <c:pt idx="716">
                  <c:v>3613</c:v>
                </c:pt>
                <c:pt idx="717">
                  <c:v>3421.5</c:v>
                </c:pt>
                <c:pt idx="718">
                  <c:v>3196.5</c:v>
                </c:pt>
                <c:pt idx="719">
                  <c:v>2765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9"/>
          <c:order val="9"/>
          <c:tx>
            <c:v>Solaire</c:v>
          </c:tx>
          <c:spPr>
            <a:solidFill>
              <a:srgbClr val="FFFF00"/>
            </a:solidFill>
            <a:ln w="25400">
              <a:noFill/>
            </a:ln>
          </c:spPr>
          <c:val>
            <c:numRef>
              <c:f>Entrées!$K$37:$K$780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99</c:v>
                </c:pt>
                <c:pt idx="9">
                  <c:v>393</c:v>
                </c:pt>
                <c:pt idx="10">
                  <c:v>713.5</c:v>
                </c:pt>
                <c:pt idx="11">
                  <c:v>988.5</c:v>
                </c:pt>
                <c:pt idx="12">
                  <c:v>1165</c:v>
                </c:pt>
                <c:pt idx="13">
                  <c:v>1184</c:v>
                </c:pt>
                <c:pt idx="14">
                  <c:v>1187.5</c:v>
                </c:pt>
                <c:pt idx="15">
                  <c:v>1103.5</c:v>
                </c:pt>
                <c:pt idx="16">
                  <c:v>946.5</c:v>
                </c:pt>
                <c:pt idx="17">
                  <c:v>716</c:v>
                </c:pt>
                <c:pt idx="18">
                  <c:v>432</c:v>
                </c:pt>
                <c:pt idx="19">
                  <c:v>154</c:v>
                </c:pt>
                <c:pt idx="20">
                  <c:v>13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85.5</c:v>
                </c:pt>
                <c:pt idx="33">
                  <c:v>393.5</c:v>
                </c:pt>
                <c:pt idx="34">
                  <c:v>807.5</c:v>
                </c:pt>
                <c:pt idx="35">
                  <c:v>1166</c:v>
                </c:pt>
                <c:pt idx="36">
                  <c:v>1464</c:v>
                </c:pt>
                <c:pt idx="37">
                  <c:v>1603</c:v>
                </c:pt>
                <c:pt idx="38">
                  <c:v>1675.5</c:v>
                </c:pt>
                <c:pt idx="39">
                  <c:v>1498.5</c:v>
                </c:pt>
                <c:pt idx="40">
                  <c:v>1240</c:v>
                </c:pt>
                <c:pt idx="41">
                  <c:v>981.5</c:v>
                </c:pt>
                <c:pt idx="42">
                  <c:v>591.5</c:v>
                </c:pt>
                <c:pt idx="43">
                  <c:v>221</c:v>
                </c:pt>
                <c:pt idx="44">
                  <c:v>21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0.5</c:v>
                </c:pt>
                <c:pt idx="56">
                  <c:v>125</c:v>
                </c:pt>
                <c:pt idx="57">
                  <c:v>576.5</c:v>
                </c:pt>
                <c:pt idx="58">
                  <c:v>1168.5</c:v>
                </c:pt>
                <c:pt idx="59">
                  <c:v>1662.5</c:v>
                </c:pt>
                <c:pt idx="60">
                  <c:v>1957.5</c:v>
                </c:pt>
                <c:pt idx="61">
                  <c:v>2086.5</c:v>
                </c:pt>
                <c:pt idx="62">
                  <c:v>2058</c:v>
                </c:pt>
                <c:pt idx="63">
                  <c:v>1869</c:v>
                </c:pt>
                <c:pt idx="64">
                  <c:v>1548.5</c:v>
                </c:pt>
                <c:pt idx="65">
                  <c:v>1164</c:v>
                </c:pt>
                <c:pt idx="66">
                  <c:v>712</c:v>
                </c:pt>
                <c:pt idx="67">
                  <c:v>257</c:v>
                </c:pt>
                <c:pt idx="68">
                  <c:v>22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1.5</c:v>
                </c:pt>
                <c:pt idx="80">
                  <c:v>66.5</c:v>
                </c:pt>
                <c:pt idx="81">
                  <c:v>267.5</c:v>
                </c:pt>
                <c:pt idx="82">
                  <c:v>506</c:v>
                </c:pt>
                <c:pt idx="83">
                  <c:v>736</c:v>
                </c:pt>
                <c:pt idx="84">
                  <c:v>917</c:v>
                </c:pt>
                <c:pt idx="85">
                  <c:v>989.5</c:v>
                </c:pt>
                <c:pt idx="86">
                  <c:v>953</c:v>
                </c:pt>
                <c:pt idx="87">
                  <c:v>821</c:v>
                </c:pt>
                <c:pt idx="88">
                  <c:v>659</c:v>
                </c:pt>
                <c:pt idx="89">
                  <c:v>460.5</c:v>
                </c:pt>
                <c:pt idx="90">
                  <c:v>261.5</c:v>
                </c:pt>
                <c:pt idx="91">
                  <c:v>92.5</c:v>
                </c:pt>
                <c:pt idx="92">
                  <c:v>6.5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1</c:v>
                </c:pt>
                <c:pt idx="104">
                  <c:v>76.5</c:v>
                </c:pt>
                <c:pt idx="105">
                  <c:v>321.5</c:v>
                </c:pt>
                <c:pt idx="106">
                  <c:v>685</c:v>
                </c:pt>
                <c:pt idx="107">
                  <c:v>1014</c:v>
                </c:pt>
                <c:pt idx="108">
                  <c:v>1191</c:v>
                </c:pt>
                <c:pt idx="109">
                  <c:v>1227.5</c:v>
                </c:pt>
                <c:pt idx="110">
                  <c:v>1151.5</c:v>
                </c:pt>
                <c:pt idx="111">
                  <c:v>1060.5</c:v>
                </c:pt>
                <c:pt idx="112">
                  <c:v>896.5</c:v>
                </c:pt>
                <c:pt idx="113">
                  <c:v>609.5</c:v>
                </c:pt>
                <c:pt idx="114">
                  <c:v>397.5</c:v>
                </c:pt>
                <c:pt idx="115">
                  <c:v>162</c:v>
                </c:pt>
                <c:pt idx="116">
                  <c:v>13.5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1</c:v>
                </c:pt>
                <c:pt idx="128">
                  <c:v>53.5</c:v>
                </c:pt>
                <c:pt idx="129">
                  <c:v>217.5</c:v>
                </c:pt>
                <c:pt idx="130">
                  <c:v>442</c:v>
                </c:pt>
                <c:pt idx="131">
                  <c:v>655.5</c:v>
                </c:pt>
                <c:pt idx="132">
                  <c:v>751</c:v>
                </c:pt>
                <c:pt idx="133">
                  <c:v>803.5</c:v>
                </c:pt>
                <c:pt idx="134">
                  <c:v>776</c:v>
                </c:pt>
                <c:pt idx="135">
                  <c:v>662</c:v>
                </c:pt>
                <c:pt idx="136">
                  <c:v>582</c:v>
                </c:pt>
                <c:pt idx="137">
                  <c:v>416</c:v>
                </c:pt>
                <c:pt idx="138">
                  <c:v>248.5</c:v>
                </c:pt>
                <c:pt idx="139">
                  <c:v>97.5</c:v>
                </c:pt>
                <c:pt idx="140">
                  <c:v>10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1</c:v>
                </c:pt>
                <c:pt idx="152">
                  <c:v>101</c:v>
                </c:pt>
                <c:pt idx="153">
                  <c:v>408.5</c:v>
                </c:pt>
                <c:pt idx="154">
                  <c:v>851.5</c:v>
                </c:pt>
                <c:pt idx="155">
                  <c:v>1267.5</c:v>
                </c:pt>
                <c:pt idx="156">
                  <c:v>1569</c:v>
                </c:pt>
                <c:pt idx="157">
                  <c:v>1667</c:v>
                </c:pt>
                <c:pt idx="158">
                  <c:v>1719.5</c:v>
                </c:pt>
                <c:pt idx="159">
                  <c:v>1740</c:v>
                </c:pt>
                <c:pt idx="160">
                  <c:v>1461.5</c:v>
                </c:pt>
                <c:pt idx="161">
                  <c:v>1050</c:v>
                </c:pt>
                <c:pt idx="162">
                  <c:v>598.5</c:v>
                </c:pt>
                <c:pt idx="163">
                  <c:v>209</c:v>
                </c:pt>
                <c:pt idx="164">
                  <c:v>22.5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2.5</c:v>
                </c:pt>
                <c:pt idx="176">
                  <c:v>75</c:v>
                </c:pt>
                <c:pt idx="177">
                  <c:v>259.5</c:v>
                </c:pt>
                <c:pt idx="178">
                  <c:v>519.5</c:v>
                </c:pt>
                <c:pt idx="179">
                  <c:v>817.5</c:v>
                </c:pt>
                <c:pt idx="180">
                  <c:v>1014.5</c:v>
                </c:pt>
                <c:pt idx="181">
                  <c:v>1124.5</c:v>
                </c:pt>
                <c:pt idx="182">
                  <c:v>1163.5</c:v>
                </c:pt>
                <c:pt idx="183">
                  <c:v>1170</c:v>
                </c:pt>
                <c:pt idx="184">
                  <c:v>1065</c:v>
                </c:pt>
                <c:pt idx="185">
                  <c:v>832.5</c:v>
                </c:pt>
                <c:pt idx="186">
                  <c:v>516.5</c:v>
                </c:pt>
                <c:pt idx="187">
                  <c:v>228</c:v>
                </c:pt>
                <c:pt idx="188">
                  <c:v>25.5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3</c:v>
                </c:pt>
                <c:pt idx="200">
                  <c:v>97.5</c:v>
                </c:pt>
                <c:pt idx="201">
                  <c:v>322</c:v>
                </c:pt>
                <c:pt idx="202">
                  <c:v>563</c:v>
                </c:pt>
                <c:pt idx="203">
                  <c:v>770.5</c:v>
                </c:pt>
                <c:pt idx="204">
                  <c:v>970</c:v>
                </c:pt>
                <c:pt idx="205">
                  <c:v>1108</c:v>
                </c:pt>
                <c:pt idx="206">
                  <c:v>1207.5</c:v>
                </c:pt>
                <c:pt idx="207">
                  <c:v>1213</c:v>
                </c:pt>
                <c:pt idx="208">
                  <c:v>1091</c:v>
                </c:pt>
                <c:pt idx="209">
                  <c:v>856.5</c:v>
                </c:pt>
                <c:pt idx="210">
                  <c:v>567</c:v>
                </c:pt>
                <c:pt idx="211">
                  <c:v>236.5</c:v>
                </c:pt>
                <c:pt idx="212">
                  <c:v>27.5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5</c:v>
                </c:pt>
                <c:pt idx="224">
                  <c:v>142</c:v>
                </c:pt>
                <c:pt idx="225">
                  <c:v>483.5</c:v>
                </c:pt>
                <c:pt idx="226">
                  <c:v>914.5</c:v>
                </c:pt>
                <c:pt idx="227">
                  <c:v>1271</c:v>
                </c:pt>
                <c:pt idx="228">
                  <c:v>1529.5</c:v>
                </c:pt>
                <c:pt idx="229">
                  <c:v>1619</c:v>
                </c:pt>
                <c:pt idx="230">
                  <c:v>1557.5</c:v>
                </c:pt>
                <c:pt idx="231">
                  <c:v>1338.5</c:v>
                </c:pt>
                <c:pt idx="232">
                  <c:v>1143.5</c:v>
                </c:pt>
                <c:pt idx="233">
                  <c:v>839.5</c:v>
                </c:pt>
                <c:pt idx="234">
                  <c:v>539.5</c:v>
                </c:pt>
                <c:pt idx="235">
                  <c:v>200.5</c:v>
                </c:pt>
                <c:pt idx="236">
                  <c:v>16.5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4</c:v>
                </c:pt>
                <c:pt idx="248">
                  <c:v>103.5</c:v>
                </c:pt>
                <c:pt idx="249">
                  <c:v>355</c:v>
                </c:pt>
                <c:pt idx="250">
                  <c:v>591.5</c:v>
                </c:pt>
                <c:pt idx="251">
                  <c:v>774.5</c:v>
                </c:pt>
                <c:pt idx="252">
                  <c:v>909</c:v>
                </c:pt>
                <c:pt idx="253">
                  <c:v>956</c:v>
                </c:pt>
                <c:pt idx="254">
                  <c:v>930.5</c:v>
                </c:pt>
                <c:pt idx="255">
                  <c:v>806.5</c:v>
                </c:pt>
                <c:pt idx="256">
                  <c:v>591.5</c:v>
                </c:pt>
                <c:pt idx="257">
                  <c:v>430.5</c:v>
                </c:pt>
                <c:pt idx="258">
                  <c:v>245</c:v>
                </c:pt>
                <c:pt idx="259">
                  <c:v>103</c:v>
                </c:pt>
                <c:pt idx="260">
                  <c:v>20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8</c:v>
                </c:pt>
                <c:pt idx="272">
                  <c:v>144.5</c:v>
                </c:pt>
                <c:pt idx="273">
                  <c:v>501.5</c:v>
                </c:pt>
                <c:pt idx="274">
                  <c:v>912.5</c:v>
                </c:pt>
                <c:pt idx="275">
                  <c:v>1250.5</c:v>
                </c:pt>
                <c:pt idx="276">
                  <c:v>1555</c:v>
                </c:pt>
                <c:pt idx="277">
                  <c:v>1628.5</c:v>
                </c:pt>
                <c:pt idx="278">
                  <c:v>1532</c:v>
                </c:pt>
                <c:pt idx="279">
                  <c:v>1397.5</c:v>
                </c:pt>
                <c:pt idx="280">
                  <c:v>1292.5</c:v>
                </c:pt>
                <c:pt idx="281">
                  <c:v>1018</c:v>
                </c:pt>
                <c:pt idx="282">
                  <c:v>680.5</c:v>
                </c:pt>
                <c:pt idx="283">
                  <c:v>298.5</c:v>
                </c:pt>
                <c:pt idx="284">
                  <c:v>40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8.5</c:v>
                </c:pt>
                <c:pt idx="296">
                  <c:v>177.5</c:v>
                </c:pt>
                <c:pt idx="297">
                  <c:v>600</c:v>
                </c:pt>
                <c:pt idx="298">
                  <c:v>1071.5</c:v>
                </c:pt>
                <c:pt idx="299">
                  <c:v>1504</c:v>
                </c:pt>
                <c:pt idx="300">
                  <c:v>1738</c:v>
                </c:pt>
                <c:pt idx="301">
                  <c:v>1850</c:v>
                </c:pt>
                <c:pt idx="302">
                  <c:v>1845.5</c:v>
                </c:pt>
                <c:pt idx="303">
                  <c:v>1770.5</c:v>
                </c:pt>
                <c:pt idx="304">
                  <c:v>1546</c:v>
                </c:pt>
                <c:pt idx="305">
                  <c:v>1193.5</c:v>
                </c:pt>
                <c:pt idx="306">
                  <c:v>757.5</c:v>
                </c:pt>
                <c:pt idx="307">
                  <c:v>303</c:v>
                </c:pt>
                <c:pt idx="308">
                  <c:v>33.5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2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9</c:v>
                </c:pt>
                <c:pt idx="320">
                  <c:v>215</c:v>
                </c:pt>
                <c:pt idx="321">
                  <c:v>740</c:v>
                </c:pt>
                <c:pt idx="322">
                  <c:v>1316.5</c:v>
                </c:pt>
                <c:pt idx="323">
                  <c:v>1780</c:v>
                </c:pt>
                <c:pt idx="324">
                  <c:v>2077.5</c:v>
                </c:pt>
                <c:pt idx="325">
                  <c:v>2216.5</c:v>
                </c:pt>
                <c:pt idx="326">
                  <c:v>2230</c:v>
                </c:pt>
                <c:pt idx="327">
                  <c:v>2135</c:v>
                </c:pt>
                <c:pt idx="328">
                  <c:v>1904.5</c:v>
                </c:pt>
                <c:pt idx="329">
                  <c:v>1518.5</c:v>
                </c:pt>
                <c:pt idx="330">
                  <c:v>985</c:v>
                </c:pt>
                <c:pt idx="331">
                  <c:v>399.5</c:v>
                </c:pt>
                <c:pt idx="332">
                  <c:v>48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14</c:v>
                </c:pt>
                <c:pt idx="344">
                  <c:v>208.5</c:v>
                </c:pt>
                <c:pt idx="345">
                  <c:v>603.5</c:v>
                </c:pt>
                <c:pt idx="346">
                  <c:v>1006</c:v>
                </c:pt>
                <c:pt idx="347">
                  <c:v>1373</c:v>
                </c:pt>
                <c:pt idx="348">
                  <c:v>1654</c:v>
                </c:pt>
                <c:pt idx="349">
                  <c:v>1782</c:v>
                </c:pt>
                <c:pt idx="350">
                  <c:v>1776</c:v>
                </c:pt>
                <c:pt idx="351">
                  <c:v>1704</c:v>
                </c:pt>
                <c:pt idx="352">
                  <c:v>1518.5</c:v>
                </c:pt>
                <c:pt idx="353">
                  <c:v>1186</c:v>
                </c:pt>
                <c:pt idx="354">
                  <c:v>763.5</c:v>
                </c:pt>
                <c:pt idx="355">
                  <c:v>305.5</c:v>
                </c:pt>
                <c:pt idx="356">
                  <c:v>50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15</c:v>
                </c:pt>
                <c:pt idx="368">
                  <c:v>226.5</c:v>
                </c:pt>
                <c:pt idx="369">
                  <c:v>649</c:v>
                </c:pt>
                <c:pt idx="370">
                  <c:v>1101.5</c:v>
                </c:pt>
                <c:pt idx="371">
                  <c:v>1526</c:v>
                </c:pt>
                <c:pt idx="372">
                  <c:v>1772.5</c:v>
                </c:pt>
                <c:pt idx="373">
                  <c:v>1839</c:v>
                </c:pt>
                <c:pt idx="374">
                  <c:v>1849</c:v>
                </c:pt>
                <c:pt idx="375">
                  <c:v>1701.5</c:v>
                </c:pt>
                <c:pt idx="376">
                  <c:v>1429.5</c:v>
                </c:pt>
                <c:pt idx="377">
                  <c:v>1066</c:v>
                </c:pt>
                <c:pt idx="378">
                  <c:v>640.5</c:v>
                </c:pt>
                <c:pt idx="379">
                  <c:v>275.5</c:v>
                </c:pt>
                <c:pt idx="380">
                  <c:v>45.5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15</c:v>
                </c:pt>
                <c:pt idx="392">
                  <c:v>244.5</c:v>
                </c:pt>
                <c:pt idx="393">
                  <c:v>759.5</c:v>
                </c:pt>
                <c:pt idx="394">
                  <c:v>1313.5</c:v>
                </c:pt>
                <c:pt idx="395">
                  <c:v>1755</c:v>
                </c:pt>
                <c:pt idx="396">
                  <c:v>2033.5</c:v>
                </c:pt>
                <c:pt idx="397">
                  <c:v>2161.5</c:v>
                </c:pt>
                <c:pt idx="398">
                  <c:v>2169.5</c:v>
                </c:pt>
                <c:pt idx="399">
                  <c:v>2023</c:v>
                </c:pt>
                <c:pt idx="400">
                  <c:v>1747.5</c:v>
                </c:pt>
                <c:pt idx="401">
                  <c:v>1386</c:v>
                </c:pt>
                <c:pt idx="402">
                  <c:v>892.5</c:v>
                </c:pt>
                <c:pt idx="403">
                  <c:v>374.5</c:v>
                </c:pt>
                <c:pt idx="404">
                  <c:v>59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16</c:v>
                </c:pt>
                <c:pt idx="416">
                  <c:v>191.5</c:v>
                </c:pt>
                <c:pt idx="417">
                  <c:v>562</c:v>
                </c:pt>
                <c:pt idx="418">
                  <c:v>935.5</c:v>
                </c:pt>
                <c:pt idx="419">
                  <c:v>1238</c:v>
                </c:pt>
                <c:pt idx="420">
                  <c:v>1471</c:v>
                </c:pt>
                <c:pt idx="421">
                  <c:v>1592.5</c:v>
                </c:pt>
                <c:pt idx="422">
                  <c:v>1613.5</c:v>
                </c:pt>
                <c:pt idx="423">
                  <c:v>1465.5</c:v>
                </c:pt>
                <c:pt idx="424">
                  <c:v>1264</c:v>
                </c:pt>
                <c:pt idx="425">
                  <c:v>966.5</c:v>
                </c:pt>
                <c:pt idx="426">
                  <c:v>594.5</c:v>
                </c:pt>
                <c:pt idx="427">
                  <c:v>247.5</c:v>
                </c:pt>
                <c:pt idx="428">
                  <c:v>37</c:v>
                </c:pt>
                <c:pt idx="429">
                  <c:v>0.5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15</c:v>
                </c:pt>
                <c:pt idx="440">
                  <c:v>156.5</c:v>
                </c:pt>
                <c:pt idx="441">
                  <c:v>442</c:v>
                </c:pt>
                <c:pt idx="442">
                  <c:v>731</c:v>
                </c:pt>
                <c:pt idx="443">
                  <c:v>980.5</c:v>
                </c:pt>
                <c:pt idx="444">
                  <c:v>1125.5</c:v>
                </c:pt>
                <c:pt idx="445">
                  <c:v>1195.5</c:v>
                </c:pt>
                <c:pt idx="446">
                  <c:v>1216.5</c:v>
                </c:pt>
                <c:pt idx="447">
                  <c:v>1163</c:v>
                </c:pt>
                <c:pt idx="448">
                  <c:v>1131.5</c:v>
                </c:pt>
                <c:pt idx="449">
                  <c:v>882.5</c:v>
                </c:pt>
                <c:pt idx="450">
                  <c:v>680.5</c:v>
                </c:pt>
                <c:pt idx="451">
                  <c:v>325.5</c:v>
                </c:pt>
                <c:pt idx="452">
                  <c:v>63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15</c:v>
                </c:pt>
                <c:pt idx="464">
                  <c:v>197.5</c:v>
                </c:pt>
                <c:pt idx="465">
                  <c:v>584.5</c:v>
                </c:pt>
                <c:pt idx="466">
                  <c:v>971.5</c:v>
                </c:pt>
                <c:pt idx="467">
                  <c:v>1194.5</c:v>
                </c:pt>
                <c:pt idx="468">
                  <c:v>1292.5</c:v>
                </c:pt>
                <c:pt idx="469">
                  <c:v>1347</c:v>
                </c:pt>
                <c:pt idx="470">
                  <c:v>1286.5</c:v>
                </c:pt>
                <c:pt idx="471">
                  <c:v>1190</c:v>
                </c:pt>
                <c:pt idx="472">
                  <c:v>1021</c:v>
                </c:pt>
                <c:pt idx="473">
                  <c:v>833.5</c:v>
                </c:pt>
                <c:pt idx="474">
                  <c:v>568</c:v>
                </c:pt>
                <c:pt idx="475">
                  <c:v>273.5</c:v>
                </c:pt>
                <c:pt idx="476">
                  <c:v>51.5</c:v>
                </c:pt>
                <c:pt idx="477">
                  <c:v>0.5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15</c:v>
                </c:pt>
                <c:pt idx="488">
                  <c:v>200.5</c:v>
                </c:pt>
                <c:pt idx="489">
                  <c:v>587.5</c:v>
                </c:pt>
                <c:pt idx="490">
                  <c:v>949.5</c:v>
                </c:pt>
                <c:pt idx="491">
                  <c:v>1281</c:v>
                </c:pt>
                <c:pt idx="492">
                  <c:v>1460</c:v>
                </c:pt>
                <c:pt idx="493">
                  <c:v>1629.5</c:v>
                </c:pt>
                <c:pt idx="494">
                  <c:v>1644</c:v>
                </c:pt>
                <c:pt idx="495">
                  <c:v>1509</c:v>
                </c:pt>
                <c:pt idx="496">
                  <c:v>1311</c:v>
                </c:pt>
                <c:pt idx="497">
                  <c:v>1007.5</c:v>
                </c:pt>
                <c:pt idx="498">
                  <c:v>687.5</c:v>
                </c:pt>
                <c:pt idx="499">
                  <c:v>302</c:v>
                </c:pt>
                <c:pt idx="500">
                  <c:v>52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24.5</c:v>
                </c:pt>
                <c:pt idx="512">
                  <c:v>253</c:v>
                </c:pt>
                <c:pt idx="513">
                  <c:v>710</c:v>
                </c:pt>
                <c:pt idx="514">
                  <c:v>1209</c:v>
                </c:pt>
                <c:pt idx="515">
                  <c:v>1553</c:v>
                </c:pt>
                <c:pt idx="516">
                  <c:v>1737.5</c:v>
                </c:pt>
                <c:pt idx="517">
                  <c:v>1788.5</c:v>
                </c:pt>
                <c:pt idx="518">
                  <c:v>1754</c:v>
                </c:pt>
                <c:pt idx="519">
                  <c:v>1608.5</c:v>
                </c:pt>
                <c:pt idx="520">
                  <c:v>1381</c:v>
                </c:pt>
                <c:pt idx="521">
                  <c:v>1127</c:v>
                </c:pt>
                <c:pt idx="522">
                  <c:v>736</c:v>
                </c:pt>
                <c:pt idx="523">
                  <c:v>331</c:v>
                </c:pt>
                <c:pt idx="524">
                  <c:v>63</c:v>
                </c:pt>
                <c:pt idx="525">
                  <c:v>0.5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28.5</c:v>
                </c:pt>
                <c:pt idx="536">
                  <c:v>261.5</c:v>
                </c:pt>
                <c:pt idx="537">
                  <c:v>692.5</c:v>
                </c:pt>
                <c:pt idx="538">
                  <c:v>1110</c:v>
                </c:pt>
                <c:pt idx="539">
                  <c:v>1449</c:v>
                </c:pt>
                <c:pt idx="540">
                  <c:v>1660</c:v>
                </c:pt>
                <c:pt idx="541">
                  <c:v>1717</c:v>
                </c:pt>
                <c:pt idx="542">
                  <c:v>1746</c:v>
                </c:pt>
                <c:pt idx="543">
                  <c:v>1700.5</c:v>
                </c:pt>
                <c:pt idx="544">
                  <c:v>1530.5</c:v>
                </c:pt>
                <c:pt idx="545">
                  <c:v>1262</c:v>
                </c:pt>
                <c:pt idx="546">
                  <c:v>856.5</c:v>
                </c:pt>
                <c:pt idx="547">
                  <c:v>384</c:v>
                </c:pt>
                <c:pt idx="548">
                  <c:v>74.5</c:v>
                </c:pt>
                <c:pt idx="549">
                  <c:v>0.5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36</c:v>
                </c:pt>
                <c:pt idx="560">
                  <c:v>322</c:v>
                </c:pt>
                <c:pt idx="561">
                  <c:v>854.5</c:v>
                </c:pt>
                <c:pt idx="562">
                  <c:v>1396</c:v>
                </c:pt>
                <c:pt idx="563">
                  <c:v>1800</c:v>
                </c:pt>
                <c:pt idx="564">
                  <c:v>2043</c:v>
                </c:pt>
                <c:pt idx="565">
                  <c:v>2187</c:v>
                </c:pt>
                <c:pt idx="566">
                  <c:v>2210</c:v>
                </c:pt>
                <c:pt idx="567">
                  <c:v>2102</c:v>
                </c:pt>
                <c:pt idx="568">
                  <c:v>1880.5</c:v>
                </c:pt>
                <c:pt idx="569">
                  <c:v>1526.5</c:v>
                </c:pt>
                <c:pt idx="570">
                  <c:v>1030</c:v>
                </c:pt>
                <c:pt idx="571">
                  <c:v>462</c:v>
                </c:pt>
                <c:pt idx="572">
                  <c:v>80</c:v>
                </c:pt>
                <c:pt idx="573">
                  <c:v>0.5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28.5</c:v>
                </c:pt>
                <c:pt idx="584">
                  <c:v>261.5</c:v>
                </c:pt>
                <c:pt idx="585">
                  <c:v>699</c:v>
                </c:pt>
                <c:pt idx="586">
                  <c:v>1170.5</c:v>
                </c:pt>
                <c:pt idx="587">
                  <c:v>1489.5</c:v>
                </c:pt>
                <c:pt idx="588">
                  <c:v>1730.5</c:v>
                </c:pt>
                <c:pt idx="589">
                  <c:v>1786.5</c:v>
                </c:pt>
                <c:pt idx="590">
                  <c:v>1721.5</c:v>
                </c:pt>
                <c:pt idx="591">
                  <c:v>1605</c:v>
                </c:pt>
                <c:pt idx="592">
                  <c:v>1463.5</c:v>
                </c:pt>
                <c:pt idx="593">
                  <c:v>1179</c:v>
                </c:pt>
                <c:pt idx="594">
                  <c:v>764</c:v>
                </c:pt>
                <c:pt idx="595">
                  <c:v>348</c:v>
                </c:pt>
                <c:pt idx="596">
                  <c:v>71</c:v>
                </c:pt>
                <c:pt idx="597">
                  <c:v>1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9.5</c:v>
                </c:pt>
                <c:pt idx="608">
                  <c:v>97.5</c:v>
                </c:pt>
                <c:pt idx="609">
                  <c:v>232.5</c:v>
                </c:pt>
                <c:pt idx="610">
                  <c:v>351</c:v>
                </c:pt>
                <c:pt idx="611">
                  <c:v>429</c:v>
                </c:pt>
                <c:pt idx="612">
                  <c:v>455</c:v>
                </c:pt>
                <c:pt idx="613">
                  <c:v>439</c:v>
                </c:pt>
                <c:pt idx="614">
                  <c:v>433</c:v>
                </c:pt>
                <c:pt idx="615">
                  <c:v>419.5</c:v>
                </c:pt>
                <c:pt idx="616">
                  <c:v>362</c:v>
                </c:pt>
                <c:pt idx="617">
                  <c:v>308.5</c:v>
                </c:pt>
                <c:pt idx="618">
                  <c:v>207</c:v>
                </c:pt>
                <c:pt idx="619">
                  <c:v>102</c:v>
                </c:pt>
                <c:pt idx="620">
                  <c:v>30.5</c:v>
                </c:pt>
                <c:pt idx="621">
                  <c:v>2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8.5</c:v>
                </c:pt>
                <c:pt idx="632">
                  <c:v>103</c:v>
                </c:pt>
                <c:pt idx="633">
                  <c:v>283</c:v>
                </c:pt>
                <c:pt idx="634">
                  <c:v>489.5</c:v>
                </c:pt>
                <c:pt idx="635">
                  <c:v>654.5</c:v>
                </c:pt>
                <c:pt idx="636">
                  <c:v>761.5</c:v>
                </c:pt>
                <c:pt idx="637">
                  <c:v>866</c:v>
                </c:pt>
                <c:pt idx="638">
                  <c:v>876.5</c:v>
                </c:pt>
                <c:pt idx="639">
                  <c:v>810.5</c:v>
                </c:pt>
                <c:pt idx="640">
                  <c:v>774.5</c:v>
                </c:pt>
                <c:pt idx="641">
                  <c:v>670.5</c:v>
                </c:pt>
                <c:pt idx="642">
                  <c:v>490.5</c:v>
                </c:pt>
                <c:pt idx="643">
                  <c:v>266</c:v>
                </c:pt>
                <c:pt idx="644">
                  <c:v>62.5</c:v>
                </c:pt>
                <c:pt idx="645">
                  <c:v>1.5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23.5</c:v>
                </c:pt>
                <c:pt idx="656">
                  <c:v>190.5</c:v>
                </c:pt>
                <c:pt idx="657">
                  <c:v>462.5</c:v>
                </c:pt>
                <c:pt idx="658">
                  <c:v>727</c:v>
                </c:pt>
                <c:pt idx="659">
                  <c:v>915</c:v>
                </c:pt>
                <c:pt idx="660">
                  <c:v>977.5</c:v>
                </c:pt>
                <c:pt idx="661">
                  <c:v>972.5</c:v>
                </c:pt>
                <c:pt idx="662">
                  <c:v>921.5</c:v>
                </c:pt>
                <c:pt idx="663">
                  <c:v>818</c:v>
                </c:pt>
                <c:pt idx="664">
                  <c:v>709.5</c:v>
                </c:pt>
                <c:pt idx="665">
                  <c:v>594</c:v>
                </c:pt>
                <c:pt idx="666">
                  <c:v>404</c:v>
                </c:pt>
                <c:pt idx="667">
                  <c:v>218</c:v>
                </c:pt>
                <c:pt idx="668">
                  <c:v>57.5</c:v>
                </c:pt>
                <c:pt idx="669">
                  <c:v>2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16</c:v>
                </c:pt>
                <c:pt idx="680">
                  <c:v>157</c:v>
                </c:pt>
                <c:pt idx="681">
                  <c:v>427</c:v>
                </c:pt>
                <c:pt idx="682">
                  <c:v>738.5</c:v>
                </c:pt>
                <c:pt idx="683">
                  <c:v>924</c:v>
                </c:pt>
                <c:pt idx="684">
                  <c:v>1031.5</c:v>
                </c:pt>
                <c:pt idx="685">
                  <c:v>1052</c:v>
                </c:pt>
                <c:pt idx="686">
                  <c:v>993.5</c:v>
                </c:pt>
                <c:pt idx="687">
                  <c:v>918</c:v>
                </c:pt>
                <c:pt idx="688">
                  <c:v>808</c:v>
                </c:pt>
                <c:pt idx="689">
                  <c:v>581</c:v>
                </c:pt>
                <c:pt idx="690">
                  <c:v>332</c:v>
                </c:pt>
                <c:pt idx="691">
                  <c:v>163</c:v>
                </c:pt>
                <c:pt idx="692">
                  <c:v>39</c:v>
                </c:pt>
                <c:pt idx="693">
                  <c:v>2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10</c:v>
                </c:pt>
                <c:pt idx="704">
                  <c:v>99</c:v>
                </c:pt>
                <c:pt idx="705">
                  <c:v>243.5</c:v>
                </c:pt>
                <c:pt idx="706">
                  <c:v>451.5</c:v>
                </c:pt>
                <c:pt idx="707">
                  <c:v>682</c:v>
                </c:pt>
                <c:pt idx="708">
                  <c:v>874.5</c:v>
                </c:pt>
                <c:pt idx="709">
                  <c:v>910.5</c:v>
                </c:pt>
                <c:pt idx="710">
                  <c:v>938.5</c:v>
                </c:pt>
                <c:pt idx="711">
                  <c:v>889</c:v>
                </c:pt>
                <c:pt idx="712">
                  <c:v>798.5</c:v>
                </c:pt>
                <c:pt idx="713">
                  <c:v>637</c:v>
                </c:pt>
                <c:pt idx="714">
                  <c:v>435.5</c:v>
                </c:pt>
                <c:pt idx="715">
                  <c:v>202.5</c:v>
                </c:pt>
                <c:pt idx="716">
                  <c:v>44</c:v>
                </c:pt>
                <c:pt idx="717">
                  <c:v>1.5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axId val="100251136"/>
        <c:axId val="100252672"/>
      </c:areaChart>
      <c:catAx>
        <c:axId val="100251136"/>
        <c:scaling>
          <c:orientation val="minMax"/>
        </c:scaling>
        <c:axPos val="b"/>
        <c:numFmt formatCode="General" sourceLinked="1"/>
        <c:majorTickMark val="none"/>
        <c:tickLblPos val="nextTo"/>
        <c:crossAx val="100252672"/>
        <c:crosses val="autoZero"/>
        <c:auto val="1"/>
        <c:lblAlgn val="ctr"/>
        <c:lblOffset val="100"/>
        <c:tickLblSkip val="24"/>
      </c:catAx>
      <c:valAx>
        <c:axId val="1002526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251136"/>
        <c:crosses val="autoZero"/>
        <c:crossBetween val="midCat"/>
        <c:majorUnit val="5000"/>
      </c:valAx>
    </c:plotArea>
    <c:legend>
      <c:legendPos val="b"/>
      <c:layout/>
    </c:legend>
    <c:plotVisOnly val="1"/>
    <c:dispBlanksAs val="zero"/>
  </c:chart>
  <c:spPr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scene3d>
      <a:camera prst="orthographicFront"/>
      <a:lightRig rig="threePt" dir="t"/>
    </a:scene3d>
    <a:sp3d>
      <a:bevelT w="0" h="0"/>
    </a:sp3d>
  </c:spPr>
  <c:printSettings>
    <c:headerFooter/>
    <c:pageMargins b="0.7500000000000141" l="0.70000000000000062" r="0.70000000000000062" t="0.7500000000000141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45"/>
          <c:y val="2.7011287893676943E-2"/>
        </c:manualLayout>
      </c:layout>
    </c:title>
    <c:plotArea>
      <c:layout>
        <c:manualLayout>
          <c:layoutTarget val="inner"/>
          <c:xMode val="edge"/>
          <c:yMode val="edge"/>
          <c:x val="3.9965364570482415E-2"/>
          <c:y val="0.126163209202938"/>
          <c:w val="0.9593008328248952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Calcul!$AD$234:$AD$264</c:f>
              <c:numCache>
                <c:formatCode>0.0</c:formatCode>
                <c:ptCount val="31"/>
                <c:pt idx="0">
                  <c:v>46610.979166666664</c:v>
                </c:pt>
                <c:pt idx="1">
                  <c:v>47750.354166666664</c:v>
                </c:pt>
                <c:pt idx="2">
                  <c:v>47903</c:v>
                </c:pt>
                <c:pt idx="3">
                  <c:v>47785.916666666664</c:v>
                </c:pt>
                <c:pt idx="4">
                  <c:v>47994.125</c:v>
                </c:pt>
                <c:pt idx="5">
                  <c:v>45533.666666666664</c:v>
                </c:pt>
                <c:pt idx="6">
                  <c:v>44949.916666666664</c:v>
                </c:pt>
                <c:pt idx="7">
                  <c:v>45864.5</c:v>
                </c:pt>
                <c:pt idx="8">
                  <c:v>45747.083333333336</c:v>
                </c:pt>
                <c:pt idx="9">
                  <c:v>45036.166666666664</c:v>
                </c:pt>
                <c:pt idx="10">
                  <c:v>45003.020833333336</c:v>
                </c:pt>
                <c:pt idx="11">
                  <c:v>44990.354166666664</c:v>
                </c:pt>
                <c:pt idx="12">
                  <c:v>41475.4375</c:v>
                </c:pt>
                <c:pt idx="13">
                  <c:v>36157.625</c:v>
                </c:pt>
                <c:pt idx="14">
                  <c:v>40625.729166666664</c:v>
                </c:pt>
                <c:pt idx="15">
                  <c:v>41842.25</c:v>
                </c:pt>
                <c:pt idx="16">
                  <c:v>43315.833333333336</c:v>
                </c:pt>
                <c:pt idx="17">
                  <c:v>42151.458333333336</c:v>
                </c:pt>
                <c:pt idx="18">
                  <c:v>43258.9375</c:v>
                </c:pt>
                <c:pt idx="19">
                  <c:v>42149.583333333336</c:v>
                </c:pt>
                <c:pt idx="20">
                  <c:v>39697.1875</c:v>
                </c:pt>
                <c:pt idx="21">
                  <c:v>43818.625</c:v>
                </c:pt>
                <c:pt idx="22">
                  <c:v>44642.875</c:v>
                </c:pt>
                <c:pt idx="23">
                  <c:v>43856.875</c:v>
                </c:pt>
                <c:pt idx="24">
                  <c:v>43256.104166666664</c:v>
                </c:pt>
                <c:pt idx="25">
                  <c:v>42521.604166666664</c:v>
                </c:pt>
                <c:pt idx="26">
                  <c:v>41688.8125</c:v>
                </c:pt>
                <c:pt idx="27">
                  <c:v>40663.875</c:v>
                </c:pt>
                <c:pt idx="28">
                  <c:v>41948.125</c:v>
                </c:pt>
                <c:pt idx="29">
                  <c:v>42364.1875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Calcul!$AE$234:$AE$264</c:f>
              <c:numCache>
                <c:formatCode>0.0</c:formatCode>
                <c:ptCount val="31"/>
                <c:pt idx="0">
                  <c:v>48037</c:v>
                </c:pt>
                <c:pt idx="1">
                  <c:v>48410</c:v>
                </c:pt>
                <c:pt idx="2">
                  <c:v>48357</c:v>
                </c:pt>
                <c:pt idx="3">
                  <c:v>48233.5</c:v>
                </c:pt>
                <c:pt idx="4">
                  <c:v>48269.5</c:v>
                </c:pt>
                <c:pt idx="5">
                  <c:v>46498</c:v>
                </c:pt>
                <c:pt idx="6">
                  <c:v>46077</c:v>
                </c:pt>
                <c:pt idx="7">
                  <c:v>46213</c:v>
                </c:pt>
                <c:pt idx="8">
                  <c:v>46097.5</c:v>
                </c:pt>
                <c:pt idx="9">
                  <c:v>45518</c:v>
                </c:pt>
                <c:pt idx="10">
                  <c:v>45673</c:v>
                </c:pt>
                <c:pt idx="11">
                  <c:v>45814.5</c:v>
                </c:pt>
                <c:pt idx="12">
                  <c:v>43638.5</c:v>
                </c:pt>
                <c:pt idx="13">
                  <c:v>41487</c:v>
                </c:pt>
                <c:pt idx="14">
                  <c:v>42423</c:v>
                </c:pt>
                <c:pt idx="15">
                  <c:v>42568.5</c:v>
                </c:pt>
                <c:pt idx="16">
                  <c:v>44610</c:v>
                </c:pt>
                <c:pt idx="17">
                  <c:v>44443</c:v>
                </c:pt>
                <c:pt idx="18">
                  <c:v>45270.5</c:v>
                </c:pt>
                <c:pt idx="19">
                  <c:v>43249.5</c:v>
                </c:pt>
                <c:pt idx="20">
                  <c:v>43262</c:v>
                </c:pt>
                <c:pt idx="21">
                  <c:v>44950.5</c:v>
                </c:pt>
                <c:pt idx="22">
                  <c:v>45327</c:v>
                </c:pt>
                <c:pt idx="23">
                  <c:v>45138.5</c:v>
                </c:pt>
                <c:pt idx="24">
                  <c:v>44133</c:v>
                </c:pt>
                <c:pt idx="25">
                  <c:v>43640.5</c:v>
                </c:pt>
                <c:pt idx="26">
                  <c:v>42742</c:v>
                </c:pt>
                <c:pt idx="27">
                  <c:v>42408</c:v>
                </c:pt>
                <c:pt idx="28">
                  <c:v>42707</c:v>
                </c:pt>
                <c:pt idx="29">
                  <c:v>43686.5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Calcul!$AF$234:$AF$264</c:f>
              <c:numCache>
                <c:formatCode>0.0</c:formatCode>
                <c:ptCount val="31"/>
                <c:pt idx="0">
                  <c:v>42551</c:v>
                </c:pt>
                <c:pt idx="1">
                  <c:v>46794</c:v>
                </c:pt>
                <c:pt idx="2">
                  <c:v>47022</c:v>
                </c:pt>
                <c:pt idx="3">
                  <c:v>46735.5</c:v>
                </c:pt>
                <c:pt idx="4">
                  <c:v>47324.5</c:v>
                </c:pt>
                <c:pt idx="5">
                  <c:v>44961.5</c:v>
                </c:pt>
                <c:pt idx="6">
                  <c:v>43198</c:v>
                </c:pt>
                <c:pt idx="7">
                  <c:v>44953.5</c:v>
                </c:pt>
                <c:pt idx="8">
                  <c:v>45264.5</c:v>
                </c:pt>
                <c:pt idx="9">
                  <c:v>43958.5</c:v>
                </c:pt>
                <c:pt idx="10">
                  <c:v>44161.5</c:v>
                </c:pt>
                <c:pt idx="11">
                  <c:v>43837.5</c:v>
                </c:pt>
                <c:pt idx="12">
                  <c:v>39629</c:v>
                </c:pt>
                <c:pt idx="13">
                  <c:v>29408.5</c:v>
                </c:pt>
                <c:pt idx="14">
                  <c:v>36506.5</c:v>
                </c:pt>
                <c:pt idx="15">
                  <c:v>40655.5</c:v>
                </c:pt>
                <c:pt idx="16">
                  <c:v>41595</c:v>
                </c:pt>
                <c:pt idx="17">
                  <c:v>35187</c:v>
                </c:pt>
                <c:pt idx="18">
                  <c:v>36734</c:v>
                </c:pt>
                <c:pt idx="19">
                  <c:v>40282</c:v>
                </c:pt>
                <c:pt idx="20">
                  <c:v>35399.5</c:v>
                </c:pt>
                <c:pt idx="21">
                  <c:v>39937</c:v>
                </c:pt>
                <c:pt idx="22">
                  <c:v>43408.5</c:v>
                </c:pt>
                <c:pt idx="23">
                  <c:v>41955.5</c:v>
                </c:pt>
                <c:pt idx="24">
                  <c:v>41245</c:v>
                </c:pt>
                <c:pt idx="25">
                  <c:v>39423.5</c:v>
                </c:pt>
                <c:pt idx="26">
                  <c:v>40798.5</c:v>
                </c:pt>
                <c:pt idx="27">
                  <c:v>38512</c:v>
                </c:pt>
                <c:pt idx="28">
                  <c:v>40848.5</c:v>
                </c:pt>
                <c:pt idx="29">
                  <c:v>41233.5</c:v>
                </c:pt>
                <c:pt idx="30">
                  <c:v>0</c:v>
                </c:pt>
              </c:numCache>
            </c:numRef>
          </c:val>
        </c:ser>
        <c:marker val="1"/>
        <c:axId val="101091584"/>
        <c:axId val="101113856"/>
      </c:lineChart>
      <c:catAx>
        <c:axId val="101091584"/>
        <c:scaling>
          <c:orientation val="minMax"/>
        </c:scaling>
        <c:axPos val="b"/>
        <c:numFmt formatCode="General" sourceLinked="1"/>
        <c:majorTickMark val="none"/>
        <c:tickLblPos val="nextTo"/>
        <c:crossAx val="101113856"/>
        <c:crosses val="autoZero"/>
        <c:auto val="1"/>
        <c:lblAlgn val="ctr"/>
        <c:lblOffset val="100"/>
        <c:tickLblSkip val="1"/>
      </c:catAx>
      <c:valAx>
        <c:axId val="101113856"/>
        <c:scaling>
          <c:orientation val="minMax"/>
          <c:min val="20000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09158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54" l="0.70000000000000062" r="0.70000000000000062" t="0.75000000000001454" header="0.30000000000000032" footer="0.30000000000000032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15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Charbon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'Out2'!$F$8:$F$38</c:f>
              <c:numCache>
                <c:formatCode>0.0</c:formatCode>
                <c:ptCount val="31"/>
                <c:pt idx="0">
                  <c:v>1810.2916666666667</c:v>
                </c:pt>
                <c:pt idx="1">
                  <c:v>3747.7291666666665</c:v>
                </c:pt>
                <c:pt idx="2">
                  <c:v>3680.1875</c:v>
                </c:pt>
                <c:pt idx="3">
                  <c:v>4129.479166666667</c:v>
                </c:pt>
                <c:pt idx="4">
                  <c:v>4093.9166666666665</c:v>
                </c:pt>
                <c:pt idx="5">
                  <c:v>3280.6875</c:v>
                </c:pt>
                <c:pt idx="6">
                  <c:v>3346.8125</c:v>
                </c:pt>
                <c:pt idx="7">
                  <c:v>3908.4791666666665</c:v>
                </c:pt>
                <c:pt idx="8">
                  <c:v>3832.4375</c:v>
                </c:pt>
                <c:pt idx="9">
                  <c:v>3788.8958333333335</c:v>
                </c:pt>
                <c:pt idx="10">
                  <c:v>3862.6041666666665</c:v>
                </c:pt>
                <c:pt idx="11">
                  <c:v>3138.1458333333335</c:v>
                </c:pt>
                <c:pt idx="12">
                  <c:v>843.75</c:v>
                </c:pt>
                <c:pt idx="13">
                  <c:v>26.3125</c:v>
                </c:pt>
                <c:pt idx="14">
                  <c:v>1726.3958333333333</c:v>
                </c:pt>
                <c:pt idx="15">
                  <c:v>2450.2916666666665</c:v>
                </c:pt>
                <c:pt idx="16">
                  <c:v>1232.3541666666667</c:v>
                </c:pt>
                <c:pt idx="17">
                  <c:v>824.54166666666663</c:v>
                </c:pt>
                <c:pt idx="18">
                  <c:v>1013.4791666666666</c:v>
                </c:pt>
                <c:pt idx="19">
                  <c:v>28.666666666666668</c:v>
                </c:pt>
                <c:pt idx="20">
                  <c:v>0</c:v>
                </c:pt>
                <c:pt idx="21">
                  <c:v>2033.0625</c:v>
                </c:pt>
                <c:pt idx="22">
                  <c:v>2810.6458333333335</c:v>
                </c:pt>
                <c:pt idx="23">
                  <c:v>2331.7291666666665</c:v>
                </c:pt>
                <c:pt idx="24">
                  <c:v>1110.9583333333333</c:v>
                </c:pt>
                <c:pt idx="25">
                  <c:v>393.95833333333331</c:v>
                </c:pt>
                <c:pt idx="26">
                  <c:v>363.41666666666669</c:v>
                </c:pt>
                <c:pt idx="27">
                  <c:v>445.70833333333331</c:v>
                </c:pt>
                <c:pt idx="28">
                  <c:v>1707.4375</c:v>
                </c:pt>
                <c:pt idx="29">
                  <c:v>2336.1666666666665</c:v>
                </c:pt>
                <c:pt idx="30">
                  <c:v>0</c:v>
                </c:pt>
              </c:numCache>
            </c:numRef>
          </c:val>
        </c:ser>
        <c:marker val="1"/>
        <c:axId val="106003456"/>
        <c:axId val="10601344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59769.583333333336</c:v>
                </c:pt>
                <c:pt idx="1">
                  <c:v>66109.875</c:v>
                </c:pt>
                <c:pt idx="2">
                  <c:v>66204.604166666672</c:v>
                </c:pt>
                <c:pt idx="3">
                  <c:v>67960.104166666672</c:v>
                </c:pt>
                <c:pt idx="4">
                  <c:v>68194.5</c:v>
                </c:pt>
                <c:pt idx="5">
                  <c:v>63024.895833333336</c:v>
                </c:pt>
                <c:pt idx="6">
                  <c:v>58078.604166666664</c:v>
                </c:pt>
                <c:pt idx="7">
                  <c:v>64099.458333333336</c:v>
                </c:pt>
                <c:pt idx="8">
                  <c:v>63938.166666666664</c:v>
                </c:pt>
                <c:pt idx="9">
                  <c:v>62054.3125</c:v>
                </c:pt>
                <c:pt idx="10">
                  <c:v>59780.666666666664</c:v>
                </c:pt>
                <c:pt idx="11">
                  <c:v>58190.916666666664</c:v>
                </c:pt>
                <c:pt idx="12">
                  <c:v>51544.645833333336</c:v>
                </c:pt>
                <c:pt idx="13">
                  <c:v>44266</c:v>
                </c:pt>
                <c:pt idx="14">
                  <c:v>49871.354166666664</c:v>
                </c:pt>
                <c:pt idx="15">
                  <c:v>51091</c:v>
                </c:pt>
                <c:pt idx="16">
                  <c:v>50132.979166666664</c:v>
                </c:pt>
                <c:pt idx="17">
                  <c:v>49790.458333333336</c:v>
                </c:pt>
                <c:pt idx="18">
                  <c:v>51701.395833333336</c:v>
                </c:pt>
                <c:pt idx="19">
                  <c:v>48995.604166666664</c:v>
                </c:pt>
                <c:pt idx="20">
                  <c:v>46415.5625</c:v>
                </c:pt>
                <c:pt idx="21">
                  <c:v>53340.041666666664</c:v>
                </c:pt>
                <c:pt idx="22">
                  <c:v>53451.083333333336</c:v>
                </c:pt>
                <c:pt idx="23">
                  <c:v>51468.979166666664</c:v>
                </c:pt>
                <c:pt idx="24">
                  <c:v>49671.770833333336</c:v>
                </c:pt>
                <c:pt idx="25">
                  <c:v>50481.208333333336</c:v>
                </c:pt>
                <c:pt idx="26">
                  <c:v>48742.375</c:v>
                </c:pt>
                <c:pt idx="27">
                  <c:v>48417.9375</c:v>
                </c:pt>
                <c:pt idx="28">
                  <c:v>55914.5</c:v>
                </c:pt>
                <c:pt idx="29">
                  <c:v>56072.458333333336</c:v>
                </c:pt>
                <c:pt idx="30">
                  <c:v>0</c:v>
                </c:pt>
              </c:numCache>
            </c:numRef>
          </c:val>
        </c:ser>
        <c:marker val="1"/>
        <c:axId val="106016768"/>
        <c:axId val="106014976"/>
      </c:lineChart>
      <c:catAx>
        <c:axId val="106003456"/>
        <c:scaling>
          <c:orientation val="minMax"/>
        </c:scaling>
        <c:axPos val="b"/>
        <c:numFmt formatCode="General" sourceLinked="1"/>
        <c:majorTickMark val="none"/>
        <c:tickLblPos val="nextTo"/>
        <c:crossAx val="106013440"/>
        <c:crosses val="autoZero"/>
        <c:auto val="1"/>
        <c:lblAlgn val="ctr"/>
        <c:lblOffset val="100"/>
        <c:tickLblSkip val="1"/>
      </c:catAx>
      <c:valAx>
        <c:axId val="1060134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6003456"/>
        <c:crosses val="autoZero"/>
        <c:crossBetween val="between"/>
      </c:valAx>
      <c:valAx>
        <c:axId val="106014976"/>
        <c:scaling>
          <c:orientation val="minMax"/>
          <c:min val="35000"/>
        </c:scaling>
        <c:axPos val="r"/>
        <c:numFmt formatCode="0" sourceLinked="0"/>
        <c:tickLblPos val="nextTo"/>
        <c:crossAx val="106016768"/>
        <c:crosses val="max"/>
        <c:crossBetween val="between"/>
        <c:majorUnit val="5000"/>
      </c:valAx>
      <c:catAx>
        <c:axId val="106016768"/>
        <c:scaling>
          <c:orientation val="minMax"/>
        </c:scaling>
        <c:delete val="1"/>
        <c:axPos val="b"/>
        <c:numFmt formatCode="General" sourceLinked="1"/>
        <c:tickLblPos val="none"/>
        <c:crossAx val="106014976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29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Gaz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'Out2'!$G$8:$G$38</c:f>
              <c:numCache>
                <c:formatCode>0.0</c:formatCode>
                <c:ptCount val="31"/>
                <c:pt idx="0">
                  <c:v>1371.3333333333333</c:v>
                </c:pt>
                <c:pt idx="1">
                  <c:v>2370.625</c:v>
                </c:pt>
                <c:pt idx="2">
                  <c:v>3721.7916666666665</c:v>
                </c:pt>
                <c:pt idx="3">
                  <c:v>3679.8333333333335</c:v>
                </c:pt>
                <c:pt idx="4">
                  <c:v>3180.9583333333335</c:v>
                </c:pt>
                <c:pt idx="5">
                  <c:v>3265.7916666666665</c:v>
                </c:pt>
                <c:pt idx="6">
                  <c:v>1749.1458333333333</c:v>
                </c:pt>
                <c:pt idx="7">
                  <c:v>3311.375</c:v>
                </c:pt>
                <c:pt idx="8">
                  <c:v>3445.6458333333335</c:v>
                </c:pt>
                <c:pt idx="9">
                  <c:v>3720.3958333333335</c:v>
                </c:pt>
                <c:pt idx="10">
                  <c:v>2161.75</c:v>
                </c:pt>
                <c:pt idx="11">
                  <c:v>1120.4583333333333</c:v>
                </c:pt>
                <c:pt idx="12">
                  <c:v>731.875</c:v>
                </c:pt>
                <c:pt idx="13">
                  <c:v>721.66666666666663</c:v>
                </c:pt>
                <c:pt idx="14">
                  <c:v>1608.2708333333333</c:v>
                </c:pt>
                <c:pt idx="15">
                  <c:v>1490.6666666666667</c:v>
                </c:pt>
                <c:pt idx="16">
                  <c:v>812.41666666666663</c:v>
                </c:pt>
                <c:pt idx="17">
                  <c:v>920.16666666666663</c:v>
                </c:pt>
                <c:pt idx="18">
                  <c:v>922.9375</c:v>
                </c:pt>
                <c:pt idx="19">
                  <c:v>935.72916666666663</c:v>
                </c:pt>
                <c:pt idx="20">
                  <c:v>723.79166666666663</c:v>
                </c:pt>
                <c:pt idx="21">
                  <c:v>941.35416666666663</c:v>
                </c:pt>
                <c:pt idx="22">
                  <c:v>910.625</c:v>
                </c:pt>
                <c:pt idx="23">
                  <c:v>957.58333333333337</c:v>
                </c:pt>
                <c:pt idx="24">
                  <c:v>941.45833333333337</c:v>
                </c:pt>
                <c:pt idx="25">
                  <c:v>1007.2291666666666</c:v>
                </c:pt>
                <c:pt idx="26">
                  <c:v>882.625</c:v>
                </c:pt>
                <c:pt idx="27">
                  <c:v>1025.625</c:v>
                </c:pt>
                <c:pt idx="28">
                  <c:v>1579.875</c:v>
                </c:pt>
                <c:pt idx="29">
                  <c:v>1131.1458333333333</c:v>
                </c:pt>
                <c:pt idx="30">
                  <c:v>0</c:v>
                </c:pt>
              </c:numCache>
            </c:numRef>
          </c:val>
        </c:ser>
        <c:marker val="1"/>
        <c:axId val="106132992"/>
        <c:axId val="10613452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59769.583333333336</c:v>
                </c:pt>
                <c:pt idx="1">
                  <c:v>66109.875</c:v>
                </c:pt>
                <c:pt idx="2">
                  <c:v>66204.604166666672</c:v>
                </c:pt>
                <c:pt idx="3">
                  <c:v>67960.104166666672</c:v>
                </c:pt>
                <c:pt idx="4">
                  <c:v>68194.5</c:v>
                </c:pt>
                <c:pt idx="5">
                  <c:v>63024.895833333336</c:v>
                </c:pt>
                <c:pt idx="6">
                  <c:v>58078.604166666664</c:v>
                </c:pt>
                <c:pt idx="7">
                  <c:v>64099.458333333336</c:v>
                </c:pt>
                <c:pt idx="8">
                  <c:v>63938.166666666664</c:v>
                </c:pt>
                <c:pt idx="9">
                  <c:v>62054.3125</c:v>
                </c:pt>
                <c:pt idx="10">
                  <c:v>59780.666666666664</c:v>
                </c:pt>
                <c:pt idx="11">
                  <c:v>58190.916666666664</c:v>
                </c:pt>
                <c:pt idx="12">
                  <c:v>51544.645833333336</c:v>
                </c:pt>
                <c:pt idx="13">
                  <c:v>44266</c:v>
                </c:pt>
                <c:pt idx="14">
                  <c:v>49871.354166666664</c:v>
                </c:pt>
                <c:pt idx="15">
                  <c:v>51091</c:v>
                </c:pt>
                <c:pt idx="16">
                  <c:v>50132.979166666664</c:v>
                </c:pt>
                <c:pt idx="17">
                  <c:v>49790.458333333336</c:v>
                </c:pt>
                <c:pt idx="18">
                  <c:v>51701.395833333336</c:v>
                </c:pt>
                <c:pt idx="19">
                  <c:v>48995.604166666664</c:v>
                </c:pt>
                <c:pt idx="20">
                  <c:v>46415.5625</c:v>
                </c:pt>
                <c:pt idx="21">
                  <c:v>53340.041666666664</c:v>
                </c:pt>
                <c:pt idx="22">
                  <c:v>53451.083333333336</c:v>
                </c:pt>
                <c:pt idx="23">
                  <c:v>51468.979166666664</c:v>
                </c:pt>
                <c:pt idx="24">
                  <c:v>49671.770833333336</c:v>
                </c:pt>
                <c:pt idx="25">
                  <c:v>50481.208333333336</c:v>
                </c:pt>
                <c:pt idx="26">
                  <c:v>48742.375</c:v>
                </c:pt>
                <c:pt idx="27">
                  <c:v>48417.9375</c:v>
                </c:pt>
                <c:pt idx="28">
                  <c:v>55914.5</c:v>
                </c:pt>
                <c:pt idx="29">
                  <c:v>56072.458333333336</c:v>
                </c:pt>
                <c:pt idx="30">
                  <c:v>0</c:v>
                </c:pt>
              </c:numCache>
            </c:numRef>
          </c:val>
        </c:ser>
        <c:marker val="1"/>
        <c:axId val="106146048"/>
        <c:axId val="106144512"/>
      </c:lineChart>
      <c:catAx>
        <c:axId val="106132992"/>
        <c:scaling>
          <c:orientation val="minMax"/>
        </c:scaling>
        <c:axPos val="b"/>
        <c:numFmt formatCode="General" sourceLinked="1"/>
        <c:majorTickMark val="none"/>
        <c:tickLblPos val="nextTo"/>
        <c:crossAx val="106134528"/>
        <c:crosses val="autoZero"/>
        <c:auto val="1"/>
        <c:lblAlgn val="ctr"/>
        <c:lblOffset val="100"/>
        <c:tickLblSkip val="1"/>
      </c:catAx>
      <c:valAx>
        <c:axId val="10613452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6132992"/>
        <c:crosses val="autoZero"/>
        <c:crossBetween val="between"/>
      </c:valAx>
      <c:valAx>
        <c:axId val="106144512"/>
        <c:scaling>
          <c:orientation val="minMax"/>
          <c:min val="35000"/>
        </c:scaling>
        <c:axPos val="r"/>
        <c:numFmt formatCode="0" sourceLinked="0"/>
        <c:tickLblPos val="nextTo"/>
        <c:crossAx val="106146048"/>
        <c:crosses val="max"/>
        <c:crossBetween val="between"/>
        <c:majorUnit val="5000"/>
      </c:valAx>
      <c:catAx>
        <c:axId val="106146048"/>
        <c:scaling>
          <c:orientation val="minMax"/>
        </c:scaling>
        <c:delete val="1"/>
        <c:axPos val="b"/>
        <c:numFmt formatCode="General" sourceLinked="1"/>
        <c:tickLblPos val="none"/>
        <c:crossAx val="106144512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Fioul+Pointe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46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Fioul + Pointe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'Out2'!$E$8:$E$38</c:f>
              <c:numCache>
                <c:formatCode>0.0</c:formatCode>
                <c:ptCount val="31"/>
                <c:pt idx="0">
                  <c:v>356.89583333333331</c:v>
                </c:pt>
                <c:pt idx="1">
                  <c:v>362.58333333333331</c:v>
                </c:pt>
                <c:pt idx="2">
                  <c:v>484.625</c:v>
                </c:pt>
                <c:pt idx="3">
                  <c:v>391.3125</c:v>
                </c:pt>
                <c:pt idx="4">
                  <c:v>877.58333333333337</c:v>
                </c:pt>
                <c:pt idx="5">
                  <c:v>753.9375</c:v>
                </c:pt>
                <c:pt idx="6">
                  <c:v>375.20833333333331</c:v>
                </c:pt>
                <c:pt idx="7">
                  <c:v>474.83333333333331</c:v>
                </c:pt>
                <c:pt idx="8">
                  <c:v>377.08333333333331</c:v>
                </c:pt>
                <c:pt idx="9">
                  <c:v>642.66666666666663</c:v>
                </c:pt>
                <c:pt idx="10">
                  <c:v>384.5625</c:v>
                </c:pt>
                <c:pt idx="11">
                  <c:v>365.41666666666669</c:v>
                </c:pt>
                <c:pt idx="12">
                  <c:v>355.39583333333331</c:v>
                </c:pt>
                <c:pt idx="13">
                  <c:v>355.22916666666669</c:v>
                </c:pt>
                <c:pt idx="14">
                  <c:v>531.75</c:v>
                </c:pt>
                <c:pt idx="15">
                  <c:v>527.64583333333337</c:v>
                </c:pt>
                <c:pt idx="16">
                  <c:v>372.375</c:v>
                </c:pt>
                <c:pt idx="17">
                  <c:v>399.375</c:v>
                </c:pt>
                <c:pt idx="18">
                  <c:v>355.66666666666669</c:v>
                </c:pt>
                <c:pt idx="19">
                  <c:v>359.1875</c:v>
                </c:pt>
                <c:pt idx="20">
                  <c:v>357.9375</c:v>
                </c:pt>
                <c:pt idx="21">
                  <c:v>357.6875</c:v>
                </c:pt>
                <c:pt idx="22">
                  <c:v>357.58333333333331</c:v>
                </c:pt>
                <c:pt idx="23">
                  <c:v>364.60416666666669</c:v>
                </c:pt>
                <c:pt idx="24">
                  <c:v>487.25</c:v>
                </c:pt>
                <c:pt idx="25">
                  <c:v>523.52083333333337</c:v>
                </c:pt>
                <c:pt idx="26">
                  <c:v>356.1875</c:v>
                </c:pt>
                <c:pt idx="27">
                  <c:v>356.45833333333331</c:v>
                </c:pt>
                <c:pt idx="28">
                  <c:v>401.52083333333331</c:v>
                </c:pt>
                <c:pt idx="29">
                  <c:v>514.70833333333337</c:v>
                </c:pt>
                <c:pt idx="30">
                  <c:v>0</c:v>
                </c:pt>
              </c:numCache>
            </c:numRef>
          </c:val>
        </c:ser>
        <c:marker val="1"/>
        <c:axId val="106246144"/>
        <c:axId val="10624768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59769.583333333336</c:v>
                </c:pt>
                <c:pt idx="1">
                  <c:v>66109.875</c:v>
                </c:pt>
                <c:pt idx="2">
                  <c:v>66204.604166666672</c:v>
                </c:pt>
                <c:pt idx="3">
                  <c:v>67960.104166666672</c:v>
                </c:pt>
                <c:pt idx="4">
                  <c:v>68194.5</c:v>
                </c:pt>
                <c:pt idx="5">
                  <c:v>63024.895833333336</c:v>
                </c:pt>
                <c:pt idx="6">
                  <c:v>58078.604166666664</c:v>
                </c:pt>
                <c:pt idx="7">
                  <c:v>64099.458333333336</c:v>
                </c:pt>
                <c:pt idx="8">
                  <c:v>63938.166666666664</c:v>
                </c:pt>
                <c:pt idx="9">
                  <c:v>62054.3125</c:v>
                </c:pt>
                <c:pt idx="10">
                  <c:v>59780.666666666664</c:v>
                </c:pt>
                <c:pt idx="11">
                  <c:v>58190.916666666664</c:v>
                </c:pt>
                <c:pt idx="12">
                  <c:v>51544.645833333336</c:v>
                </c:pt>
                <c:pt idx="13">
                  <c:v>44266</c:v>
                </c:pt>
                <c:pt idx="14">
                  <c:v>49871.354166666664</c:v>
                </c:pt>
                <c:pt idx="15">
                  <c:v>51091</c:v>
                </c:pt>
                <c:pt idx="16">
                  <c:v>50132.979166666664</c:v>
                </c:pt>
                <c:pt idx="17">
                  <c:v>49790.458333333336</c:v>
                </c:pt>
                <c:pt idx="18">
                  <c:v>51701.395833333336</c:v>
                </c:pt>
                <c:pt idx="19">
                  <c:v>48995.604166666664</c:v>
                </c:pt>
                <c:pt idx="20">
                  <c:v>46415.5625</c:v>
                </c:pt>
                <c:pt idx="21">
                  <c:v>53340.041666666664</c:v>
                </c:pt>
                <c:pt idx="22">
                  <c:v>53451.083333333336</c:v>
                </c:pt>
                <c:pt idx="23">
                  <c:v>51468.979166666664</c:v>
                </c:pt>
                <c:pt idx="24">
                  <c:v>49671.770833333336</c:v>
                </c:pt>
                <c:pt idx="25">
                  <c:v>50481.208333333336</c:v>
                </c:pt>
                <c:pt idx="26">
                  <c:v>48742.375</c:v>
                </c:pt>
                <c:pt idx="27">
                  <c:v>48417.9375</c:v>
                </c:pt>
                <c:pt idx="28">
                  <c:v>55914.5</c:v>
                </c:pt>
                <c:pt idx="29">
                  <c:v>56072.458333333336</c:v>
                </c:pt>
                <c:pt idx="30">
                  <c:v>0</c:v>
                </c:pt>
              </c:numCache>
            </c:numRef>
          </c:val>
        </c:ser>
        <c:marker val="1"/>
        <c:axId val="106255104"/>
        <c:axId val="106249216"/>
      </c:lineChart>
      <c:catAx>
        <c:axId val="106246144"/>
        <c:scaling>
          <c:orientation val="minMax"/>
        </c:scaling>
        <c:axPos val="b"/>
        <c:numFmt formatCode="General" sourceLinked="1"/>
        <c:majorTickMark val="none"/>
        <c:tickLblPos val="nextTo"/>
        <c:crossAx val="106247680"/>
        <c:crosses val="autoZero"/>
        <c:auto val="1"/>
        <c:lblAlgn val="ctr"/>
        <c:lblOffset val="100"/>
        <c:tickLblSkip val="1"/>
      </c:catAx>
      <c:valAx>
        <c:axId val="10624768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6246144"/>
        <c:crosses val="autoZero"/>
        <c:crossBetween val="between"/>
      </c:valAx>
      <c:valAx>
        <c:axId val="106249216"/>
        <c:scaling>
          <c:orientation val="minMax"/>
          <c:min val="35000"/>
        </c:scaling>
        <c:axPos val="r"/>
        <c:numFmt formatCode="0" sourceLinked="0"/>
        <c:tickLblPos val="nextTo"/>
        <c:crossAx val="106255104"/>
        <c:crosses val="max"/>
        <c:crossBetween val="between"/>
        <c:majorUnit val="5000"/>
      </c:valAx>
      <c:catAx>
        <c:axId val="106255104"/>
        <c:scaling>
          <c:orientation val="minMax"/>
        </c:scaling>
        <c:delete val="1"/>
        <c:axPos val="b"/>
        <c:numFmt formatCode="General" sourceLinked="1"/>
        <c:tickLblPos val="none"/>
        <c:crossAx val="106249216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6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Eolien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'Out2'!$I$8:$I$38</c:f>
              <c:numCache>
                <c:formatCode>0.0</c:formatCode>
                <c:ptCount val="31"/>
                <c:pt idx="0">
                  <c:v>3123.2708333333335</c:v>
                </c:pt>
                <c:pt idx="1">
                  <c:v>2831.7291666666665</c:v>
                </c:pt>
                <c:pt idx="2">
                  <c:v>1956.5</c:v>
                </c:pt>
                <c:pt idx="3">
                  <c:v>3120.1458333333335</c:v>
                </c:pt>
                <c:pt idx="4">
                  <c:v>2704.1041666666665</c:v>
                </c:pt>
                <c:pt idx="5">
                  <c:v>1973.7916666666667</c:v>
                </c:pt>
                <c:pt idx="6">
                  <c:v>1110.7083333333333</c:v>
                </c:pt>
                <c:pt idx="7">
                  <c:v>1047.625</c:v>
                </c:pt>
                <c:pt idx="8">
                  <c:v>3282.4166666666665</c:v>
                </c:pt>
                <c:pt idx="9">
                  <c:v>3007.6666666666665</c:v>
                </c:pt>
                <c:pt idx="10">
                  <c:v>3297.625</c:v>
                </c:pt>
                <c:pt idx="11">
                  <c:v>4486.979166666667</c:v>
                </c:pt>
                <c:pt idx="12">
                  <c:v>2492.1666666666665</c:v>
                </c:pt>
                <c:pt idx="13">
                  <c:v>2704.6041666666665</c:v>
                </c:pt>
                <c:pt idx="14">
                  <c:v>1027.625</c:v>
                </c:pt>
                <c:pt idx="15">
                  <c:v>1346.1666666666667</c:v>
                </c:pt>
                <c:pt idx="16">
                  <c:v>1419.0833333333333</c:v>
                </c:pt>
                <c:pt idx="17">
                  <c:v>3334.6666666666665</c:v>
                </c:pt>
                <c:pt idx="18">
                  <c:v>2069.3958333333335</c:v>
                </c:pt>
                <c:pt idx="19">
                  <c:v>3000.9583333333335</c:v>
                </c:pt>
                <c:pt idx="20">
                  <c:v>960.25</c:v>
                </c:pt>
                <c:pt idx="21">
                  <c:v>988.02083333333337</c:v>
                </c:pt>
                <c:pt idx="22">
                  <c:v>644</c:v>
                </c:pt>
                <c:pt idx="23">
                  <c:v>441.97916666666669</c:v>
                </c:pt>
                <c:pt idx="24">
                  <c:v>556.27083333333337</c:v>
                </c:pt>
                <c:pt idx="25">
                  <c:v>1853.4583333333333</c:v>
                </c:pt>
                <c:pt idx="26">
                  <c:v>1917.3125</c:v>
                </c:pt>
                <c:pt idx="27">
                  <c:v>808.16666666666663</c:v>
                </c:pt>
                <c:pt idx="28">
                  <c:v>1033.7916666666667</c:v>
                </c:pt>
                <c:pt idx="29">
                  <c:v>2905.5416666666665</c:v>
                </c:pt>
                <c:pt idx="30">
                  <c:v>0</c:v>
                </c:pt>
              </c:numCache>
            </c:numRef>
          </c:val>
        </c:ser>
        <c:marker val="1"/>
        <c:axId val="106281216"/>
        <c:axId val="10617241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59769.583333333336</c:v>
                </c:pt>
                <c:pt idx="1">
                  <c:v>66109.875</c:v>
                </c:pt>
                <c:pt idx="2">
                  <c:v>66204.604166666672</c:v>
                </c:pt>
                <c:pt idx="3">
                  <c:v>67960.104166666672</c:v>
                </c:pt>
                <c:pt idx="4">
                  <c:v>68194.5</c:v>
                </c:pt>
                <c:pt idx="5">
                  <c:v>63024.895833333336</c:v>
                </c:pt>
                <c:pt idx="6">
                  <c:v>58078.604166666664</c:v>
                </c:pt>
                <c:pt idx="7">
                  <c:v>64099.458333333336</c:v>
                </c:pt>
                <c:pt idx="8">
                  <c:v>63938.166666666664</c:v>
                </c:pt>
                <c:pt idx="9">
                  <c:v>62054.3125</c:v>
                </c:pt>
                <c:pt idx="10">
                  <c:v>59780.666666666664</c:v>
                </c:pt>
                <c:pt idx="11">
                  <c:v>58190.916666666664</c:v>
                </c:pt>
                <c:pt idx="12">
                  <c:v>51544.645833333336</c:v>
                </c:pt>
                <c:pt idx="13">
                  <c:v>44266</c:v>
                </c:pt>
                <c:pt idx="14">
                  <c:v>49871.354166666664</c:v>
                </c:pt>
                <c:pt idx="15">
                  <c:v>51091</c:v>
                </c:pt>
                <c:pt idx="16">
                  <c:v>50132.979166666664</c:v>
                </c:pt>
                <c:pt idx="17">
                  <c:v>49790.458333333336</c:v>
                </c:pt>
                <c:pt idx="18">
                  <c:v>51701.395833333336</c:v>
                </c:pt>
                <c:pt idx="19">
                  <c:v>48995.604166666664</c:v>
                </c:pt>
                <c:pt idx="20">
                  <c:v>46415.5625</c:v>
                </c:pt>
                <c:pt idx="21">
                  <c:v>53340.041666666664</c:v>
                </c:pt>
                <c:pt idx="22">
                  <c:v>53451.083333333336</c:v>
                </c:pt>
                <c:pt idx="23">
                  <c:v>51468.979166666664</c:v>
                </c:pt>
                <c:pt idx="24">
                  <c:v>49671.770833333336</c:v>
                </c:pt>
                <c:pt idx="25">
                  <c:v>50481.208333333336</c:v>
                </c:pt>
                <c:pt idx="26">
                  <c:v>48742.375</c:v>
                </c:pt>
                <c:pt idx="27">
                  <c:v>48417.9375</c:v>
                </c:pt>
                <c:pt idx="28">
                  <c:v>55914.5</c:v>
                </c:pt>
                <c:pt idx="29">
                  <c:v>56072.458333333336</c:v>
                </c:pt>
                <c:pt idx="30">
                  <c:v>0</c:v>
                </c:pt>
              </c:numCache>
            </c:numRef>
          </c:val>
        </c:ser>
        <c:marker val="1"/>
        <c:axId val="106175488"/>
        <c:axId val="106173952"/>
      </c:lineChart>
      <c:catAx>
        <c:axId val="106281216"/>
        <c:scaling>
          <c:orientation val="minMax"/>
        </c:scaling>
        <c:axPos val="b"/>
        <c:numFmt formatCode="General" sourceLinked="1"/>
        <c:majorTickMark val="none"/>
        <c:tickLblPos val="nextTo"/>
        <c:crossAx val="106172416"/>
        <c:crosses val="autoZero"/>
        <c:auto val="1"/>
        <c:lblAlgn val="ctr"/>
        <c:lblOffset val="100"/>
        <c:tickLblSkip val="1"/>
      </c:catAx>
      <c:valAx>
        <c:axId val="10617241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6281216"/>
        <c:crosses val="autoZero"/>
        <c:crossBetween val="between"/>
      </c:valAx>
      <c:valAx>
        <c:axId val="106173952"/>
        <c:scaling>
          <c:orientation val="minMax"/>
          <c:min val="35000"/>
        </c:scaling>
        <c:axPos val="r"/>
        <c:numFmt formatCode="0" sourceLinked="0"/>
        <c:tickLblPos val="nextTo"/>
        <c:crossAx val="106175488"/>
        <c:crosses val="max"/>
        <c:crossBetween val="between"/>
        <c:majorUnit val="5000"/>
      </c:valAx>
      <c:catAx>
        <c:axId val="106175488"/>
        <c:scaling>
          <c:orientation val="minMax"/>
        </c:scaling>
        <c:delete val="1"/>
        <c:axPos val="b"/>
        <c:numFmt formatCode="General" sourceLinked="1"/>
        <c:tickLblPos val="none"/>
        <c:crossAx val="106173952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77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Solaire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'Out2'!$J$8:$J$38</c:f>
              <c:numCache>
                <c:formatCode>0.0</c:formatCode>
                <c:ptCount val="31"/>
                <c:pt idx="0">
                  <c:v>379.02083333333331</c:v>
                </c:pt>
                <c:pt idx="1">
                  <c:v>489.5625</c:v>
                </c:pt>
                <c:pt idx="2">
                  <c:v>633.64583333333337</c:v>
                </c:pt>
                <c:pt idx="3">
                  <c:v>280.75</c:v>
                </c:pt>
                <c:pt idx="4">
                  <c:v>366.97916666666669</c:v>
                </c:pt>
                <c:pt idx="5">
                  <c:v>238.16666666666666</c:v>
                </c:pt>
                <c:pt idx="6">
                  <c:v>527.77083333333337</c:v>
                </c:pt>
                <c:pt idx="7">
                  <c:v>367.25</c:v>
                </c:pt>
                <c:pt idx="8">
                  <c:v>376.375</c:v>
                </c:pt>
                <c:pt idx="9">
                  <c:v>483.33333333333331</c:v>
                </c:pt>
                <c:pt idx="10">
                  <c:v>284.1875</c:v>
                </c:pt>
                <c:pt idx="11">
                  <c:v>510.8125</c:v>
                </c:pt>
                <c:pt idx="12">
                  <c:v>599.95833333333337</c:v>
                </c:pt>
                <c:pt idx="13">
                  <c:v>732.375</c:v>
                </c:pt>
                <c:pt idx="14">
                  <c:v>581.02083333333337</c:v>
                </c:pt>
                <c:pt idx="15">
                  <c:v>589.04166666666663</c:v>
                </c:pt>
                <c:pt idx="16">
                  <c:v>705.60416666666663</c:v>
                </c:pt>
                <c:pt idx="17">
                  <c:v>508.14583333333331</c:v>
                </c:pt>
                <c:pt idx="18">
                  <c:v>421.1875</c:v>
                </c:pt>
                <c:pt idx="19">
                  <c:v>451.125</c:v>
                </c:pt>
                <c:pt idx="20">
                  <c:v>526.5</c:v>
                </c:pt>
                <c:pt idx="21">
                  <c:v>594.85416666666663</c:v>
                </c:pt>
                <c:pt idx="22">
                  <c:v>603.04166666666663</c:v>
                </c:pt>
                <c:pt idx="23">
                  <c:v>747.08333333333337</c:v>
                </c:pt>
                <c:pt idx="24">
                  <c:v>596.625</c:v>
                </c:pt>
                <c:pt idx="25">
                  <c:v>161.58333333333334</c:v>
                </c:pt>
                <c:pt idx="26">
                  <c:v>296.60416666666669</c:v>
                </c:pt>
                <c:pt idx="27">
                  <c:v>333.04166666666669</c:v>
                </c:pt>
                <c:pt idx="28">
                  <c:v>340.9375</c:v>
                </c:pt>
                <c:pt idx="29">
                  <c:v>300.72916666666669</c:v>
                </c:pt>
                <c:pt idx="30">
                  <c:v>0</c:v>
                </c:pt>
              </c:numCache>
            </c:numRef>
          </c:val>
        </c:ser>
        <c:marker val="1"/>
        <c:axId val="106205952"/>
        <c:axId val="10620748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59769.583333333336</c:v>
                </c:pt>
                <c:pt idx="1">
                  <c:v>66109.875</c:v>
                </c:pt>
                <c:pt idx="2">
                  <c:v>66204.604166666672</c:v>
                </c:pt>
                <c:pt idx="3">
                  <c:v>67960.104166666672</c:v>
                </c:pt>
                <c:pt idx="4">
                  <c:v>68194.5</c:v>
                </c:pt>
                <c:pt idx="5">
                  <c:v>63024.895833333336</c:v>
                </c:pt>
                <c:pt idx="6">
                  <c:v>58078.604166666664</c:v>
                </c:pt>
                <c:pt idx="7">
                  <c:v>64099.458333333336</c:v>
                </c:pt>
                <c:pt idx="8">
                  <c:v>63938.166666666664</c:v>
                </c:pt>
                <c:pt idx="9">
                  <c:v>62054.3125</c:v>
                </c:pt>
                <c:pt idx="10">
                  <c:v>59780.666666666664</c:v>
                </c:pt>
                <c:pt idx="11">
                  <c:v>58190.916666666664</c:v>
                </c:pt>
                <c:pt idx="12">
                  <c:v>51544.645833333336</c:v>
                </c:pt>
                <c:pt idx="13">
                  <c:v>44266</c:v>
                </c:pt>
                <c:pt idx="14">
                  <c:v>49871.354166666664</c:v>
                </c:pt>
                <c:pt idx="15">
                  <c:v>51091</c:v>
                </c:pt>
                <c:pt idx="16">
                  <c:v>50132.979166666664</c:v>
                </c:pt>
                <c:pt idx="17">
                  <c:v>49790.458333333336</c:v>
                </c:pt>
                <c:pt idx="18">
                  <c:v>51701.395833333336</c:v>
                </c:pt>
                <c:pt idx="19">
                  <c:v>48995.604166666664</c:v>
                </c:pt>
                <c:pt idx="20">
                  <c:v>46415.5625</c:v>
                </c:pt>
                <c:pt idx="21">
                  <c:v>53340.041666666664</c:v>
                </c:pt>
                <c:pt idx="22">
                  <c:v>53451.083333333336</c:v>
                </c:pt>
                <c:pt idx="23">
                  <c:v>51468.979166666664</c:v>
                </c:pt>
                <c:pt idx="24">
                  <c:v>49671.770833333336</c:v>
                </c:pt>
                <c:pt idx="25">
                  <c:v>50481.208333333336</c:v>
                </c:pt>
                <c:pt idx="26">
                  <c:v>48742.375</c:v>
                </c:pt>
                <c:pt idx="27">
                  <c:v>48417.9375</c:v>
                </c:pt>
                <c:pt idx="28">
                  <c:v>55914.5</c:v>
                </c:pt>
                <c:pt idx="29">
                  <c:v>56072.458333333336</c:v>
                </c:pt>
                <c:pt idx="30">
                  <c:v>0</c:v>
                </c:pt>
              </c:numCache>
            </c:numRef>
          </c:val>
        </c:ser>
        <c:marker val="1"/>
        <c:axId val="106227200"/>
        <c:axId val="106225664"/>
      </c:lineChart>
      <c:catAx>
        <c:axId val="106205952"/>
        <c:scaling>
          <c:orientation val="minMax"/>
        </c:scaling>
        <c:axPos val="b"/>
        <c:numFmt formatCode="General" sourceLinked="1"/>
        <c:majorTickMark val="none"/>
        <c:tickLblPos val="nextTo"/>
        <c:crossAx val="106207488"/>
        <c:crosses val="autoZero"/>
        <c:auto val="1"/>
        <c:lblAlgn val="ctr"/>
        <c:lblOffset val="100"/>
        <c:tickLblSkip val="1"/>
      </c:catAx>
      <c:valAx>
        <c:axId val="1062074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6205952"/>
        <c:crosses val="autoZero"/>
        <c:crossBetween val="between"/>
      </c:valAx>
      <c:valAx>
        <c:axId val="106225664"/>
        <c:scaling>
          <c:orientation val="minMax"/>
          <c:min val="35000"/>
        </c:scaling>
        <c:axPos val="r"/>
        <c:numFmt formatCode="0" sourceLinked="0"/>
        <c:tickLblPos val="nextTo"/>
        <c:crossAx val="106227200"/>
        <c:crosses val="max"/>
        <c:crossBetween val="between"/>
        <c:majorUnit val="5000"/>
      </c:valAx>
      <c:catAx>
        <c:axId val="106227200"/>
        <c:scaling>
          <c:orientation val="minMax"/>
        </c:scaling>
        <c:delete val="1"/>
        <c:axPos val="b"/>
        <c:numFmt formatCode="General" sourceLinked="1"/>
        <c:tickLblPos val="none"/>
        <c:crossAx val="106225664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Allemagne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94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Allemagne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'Out2'!$P$8:$P$38</c:f>
              <c:numCache>
                <c:formatCode>0.0</c:formatCode>
                <c:ptCount val="31"/>
                <c:pt idx="0">
                  <c:v>2730.625</c:v>
                </c:pt>
                <c:pt idx="1">
                  <c:v>2552.625</c:v>
                </c:pt>
                <c:pt idx="2">
                  <c:v>2641.4166666666665</c:v>
                </c:pt>
                <c:pt idx="3">
                  <c:v>2907.5416666666665</c:v>
                </c:pt>
                <c:pt idx="4">
                  <c:v>2805.1666666666665</c:v>
                </c:pt>
                <c:pt idx="5">
                  <c:v>2997.9583333333335</c:v>
                </c:pt>
                <c:pt idx="6">
                  <c:v>2953</c:v>
                </c:pt>
                <c:pt idx="7">
                  <c:v>2150.0416666666665</c:v>
                </c:pt>
                <c:pt idx="8">
                  <c:v>1990.5833333333333</c:v>
                </c:pt>
                <c:pt idx="9">
                  <c:v>1906.9166666666667</c:v>
                </c:pt>
                <c:pt idx="10">
                  <c:v>1674.0833333333333</c:v>
                </c:pt>
                <c:pt idx="11">
                  <c:v>1266.7083333333333</c:v>
                </c:pt>
                <c:pt idx="12">
                  <c:v>692.58333333333337</c:v>
                </c:pt>
                <c:pt idx="13">
                  <c:v>790.54166666666663</c:v>
                </c:pt>
                <c:pt idx="14">
                  <c:v>1167.375</c:v>
                </c:pt>
                <c:pt idx="15">
                  <c:v>1453.9583333333333</c:v>
                </c:pt>
                <c:pt idx="16">
                  <c:v>351.58333333333331</c:v>
                </c:pt>
                <c:pt idx="17">
                  <c:v>469.16666666666669</c:v>
                </c:pt>
                <c:pt idx="18">
                  <c:v>602.75</c:v>
                </c:pt>
                <c:pt idx="19">
                  <c:v>-536.83333333333337</c:v>
                </c:pt>
                <c:pt idx="20">
                  <c:v>734.20833333333337</c:v>
                </c:pt>
                <c:pt idx="21">
                  <c:v>1454.625</c:v>
                </c:pt>
                <c:pt idx="22">
                  <c:v>1489.0833333333333</c:v>
                </c:pt>
                <c:pt idx="23">
                  <c:v>1693.6666666666667</c:v>
                </c:pt>
                <c:pt idx="24">
                  <c:v>-252.79166666666666</c:v>
                </c:pt>
                <c:pt idx="25">
                  <c:v>495.95833333333331</c:v>
                </c:pt>
                <c:pt idx="26">
                  <c:v>-382.625</c:v>
                </c:pt>
                <c:pt idx="27">
                  <c:v>43.833333333333336</c:v>
                </c:pt>
                <c:pt idx="28">
                  <c:v>1366.7083333333333</c:v>
                </c:pt>
                <c:pt idx="29">
                  <c:v>1847.625</c:v>
                </c:pt>
                <c:pt idx="30">
                  <c:v>0</c:v>
                </c:pt>
              </c:numCache>
            </c:numRef>
          </c:val>
        </c:ser>
        <c:marker val="1"/>
        <c:axId val="106314752"/>
        <c:axId val="10632473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59769.583333333336</c:v>
                </c:pt>
                <c:pt idx="1">
                  <c:v>66109.875</c:v>
                </c:pt>
                <c:pt idx="2">
                  <c:v>66204.604166666672</c:v>
                </c:pt>
                <c:pt idx="3">
                  <c:v>67960.104166666672</c:v>
                </c:pt>
                <c:pt idx="4">
                  <c:v>68194.5</c:v>
                </c:pt>
                <c:pt idx="5">
                  <c:v>63024.895833333336</c:v>
                </c:pt>
                <c:pt idx="6">
                  <c:v>58078.604166666664</c:v>
                </c:pt>
                <c:pt idx="7">
                  <c:v>64099.458333333336</c:v>
                </c:pt>
                <c:pt idx="8">
                  <c:v>63938.166666666664</c:v>
                </c:pt>
                <c:pt idx="9">
                  <c:v>62054.3125</c:v>
                </c:pt>
                <c:pt idx="10">
                  <c:v>59780.666666666664</c:v>
                </c:pt>
                <c:pt idx="11">
                  <c:v>58190.916666666664</c:v>
                </c:pt>
                <c:pt idx="12">
                  <c:v>51544.645833333336</c:v>
                </c:pt>
                <c:pt idx="13">
                  <c:v>44266</c:v>
                </c:pt>
                <c:pt idx="14">
                  <c:v>49871.354166666664</c:v>
                </c:pt>
                <c:pt idx="15">
                  <c:v>51091</c:v>
                </c:pt>
                <c:pt idx="16">
                  <c:v>50132.979166666664</c:v>
                </c:pt>
                <c:pt idx="17">
                  <c:v>49790.458333333336</c:v>
                </c:pt>
                <c:pt idx="18">
                  <c:v>51701.395833333336</c:v>
                </c:pt>
                <c:pt idx="19">
                  <c:v>48995.604166666664</c:v>
                </c:pt>
                <c:pt idx="20">
                  <c:v>46415.5625</c:v>
                </c:pt>
                <c:pt idx="21">
                  <c:v>53340.041666666664</c:v>
                </c:pt>
                <c:pt idx="22">
                  <c:v>53451.083333333336</c:v>
                </c:pt>
                <c:pt idx="23">
                  <c:v>51468.979166666664</c:v>
                </c:pt>
                <c:pt idx="24">
                  <c:v>49671.770833333336</c:v>
                </c:pt>
                <c:pt idx="25">
                  <c:v>50481.208333333336</c:v>
                </c:pt>
                <c:pt idx="26">
                  <c:v>48742.375</c:v>
                </c:pt>
                <c:pt idx="27">
                  <c:v>48417.9375</c:v>
                </c:pt>
                <c:pt idx="28">
                  <c:v>55914.5</c:v>
                </c:pt>
                <c:pt idx="29">
                  <c:v>56072.458333333336</c:v>
                </c:pt>
                <c:pt idx="30">
                  <c:v>0</c:v>
                </c:pt>
              </c:numCache>
            </c:numRef>
          </c:val>
        </c:ser>
        <c:marker val="1"/>
        <c:axId val="106328064"/>
        <c:axId val="106326272"/>
      </c:lineChart>
      <c:catAx>
        <c:axId val="106314752"/>
        <c:scaling>
          <c:orientation val="minMax"/>
        </c:scaling>
        <c:axPos val="b"/>
        <c:numFmt formatCode="General" sourceLinked="1"/>
        <c:majorTickMark val="none"/>
        <c:tickLblPos val="nextTo"/>
        <c:crossAx val="106324736"/>
        <c:crosses val="autoZero"/>
        <c:auto val="1"/>
        <c:lblAlgn val="ctr"/>
        <c:lblOffset val="100"/>
        <c:tickLblSkip val="1"/>
      </c:catAx>
      <c:valAx>
        <c:axId val="10632473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6314752"/>
        <c:crosses val="autoZero"/>
        <c:crossBetween val="between"/>
      </c:valAx>
      <c:valAx>
        <c:axId val="106326272"/>
        <c:scaling>
          <c:orientation val="minMax"/>
          <c:min val="35000"/>
        </c:scaling>
        <c:axPos val="r"/>
        <c:numFmt formatCode="0" sourceLinked="0"/>
        <c:tickLblPos val="nextTo"/>
        <c:crossAx val="106328064"/>
        <c:crosses val="max"/>
        <c:crossBetween val="between"/>
        <c:majorUnit val="5000"/>
      </c:valAx>
      <c:catAx>
        <c:axId val="106328064"/>
        <c:scaling>
          <c:orientation val="minMax"/>
        </c:scaling>
        <c:delete val="1"/>
        <c:axPos val="b"/>
        <c:numFmt formatCode="General" sourceLinked="1"/>
        <c:tickLblPos val="none"/>
        <c:crossAx val="106326272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Angleterre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05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 Angleterre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'Out2'!$Q$8:$Q$38</c:f>
              <c:numCache>
                <c:formatCode>0.0</c:formatCode>
                <c:ptCount val="31"/>
                <c:pt idx="0">
                  <c:v>-1497.9166666666667</c:v>
                </c:pt>
                <c:pt idx="1">
                  <c:v>-107.91666666666667</c:v>
                </c:pt>
                <c:pt idx="2">
                  <c:v>83.25</c:v>
                </c:pt>
                <c:pt idx="3">
                  <c:v>-193.125</c:v>
                </c:pt>
                <c:pt idx="4">
                  <c:v>-788.33333333333337</c:v>
                </c:pt>
                <c:pt idx="5">
                  <c:v>-1187.3333333333333</c:v>
                </c:pt>
                <c:pt idx="6">
                  <c:v>-1110.7083333333333</c:v>
                </c:pt>
                <c:pt idx="7">
                  <c:v>390.45833333333331</c:v>
                </c:pt>
                <c:pt idx="8">
                  <c:v>-65.041666666666671</c:v>
                </c:pt>
                <c:pt idx="9">
                  <c:v>-846.25</c:v>
                </c:pt>
                <c:pt idx="10">
                  <c:v>-1326.7083333333333</c:v>
                </c:pt>
                <c:pt idx="11">
                  <c:v>-1401.75</c:v>
                </c:pt>
                <c:pt idx="12">
                  <c:v>-1500</c:v>
                </c:pt>
                <c:pt idx="13">
                  <c:v>-1500</c:v>
                </c:pt>
                <c:pt idx="14">
                  <c:v>-1391.4166666666667</c:v>
                </c:pt>
                <c:pt idx="15">
                  <c:v>-1089</c:v>
                </c:pt>
                <c:pt idx="16">
                  <c:v>-1138.7916666666667</c:v>
                </c:pt>
                <c:pt idx="17">
                  <c:v>-1500</c:v>
                </c:pt>
                <c:pt idx="18">
                  <c:v>-1500</c:v>
                </c:pt>
                <c:pt idx="19">
                  <c:v>-1500</c:v>
                </c:pt>
                <c:pt idx="20">
                  <c:v>-1500</c:v>
                </c:pt>
                <c:pt idx="21">
                  <c:v>-1372.4583333333333</c:v>
                </c:pt>
                <c:pt idx="22">
                  <c:v>-1468.625</c:v>
                </c:pt>
                <c:pt idx="23">
                  <c:v>-1459.5416666666667</c:v>
                </c:pt>
                <c:pt idx="24">
                  <c:v>-1491.2083333333333</c:v>
                </c:pt>
                <c:pt idx="25">
                  <c:v>-1500</c:v>
                </c:pt>
                <c:pt idx="26">
                  <c:v>-1500</c:v>
                </c:pt>
                <c:pt idx="27">
                  <c:v>-1500</c:v>
                </c:pt>
                <c:pt idx="28">
                  <c:v>-1500</c:v>
                </c:pt>
                <c:pt idx="29">
                  <c:v>-1500</c:v>
                </c:pt>
                <c:pt idx="30">
                  <c:v>0</c:v>
                </c:pt>
              </c:numCache>
            </c:numRef>
          </c:val>
        </c:ser>
        <c:marker val="1"/>
        <c:axId val="106362368"/>
        <c:axId val="10636390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59769.583333333336</c:v>
                </c:pt>
                <c:pt idx="1">
                  <c:v>66109.875</c:v>
                </c:pt>
                <c:pt idx="2">
                  <c:v>66204.604166666672</c:v>
                </c:pt>
                <c:pt idx="3">
                  <c:v>67960.104166666672</c:v>
                </c:pt>
                <c:pt idx="4">
                  <c:v>68194.5</c:v>
                </c:pt>
                <c:pt idx="5">
                  <c:v>63024.895833333336</c:v>
                </c:pt>
                <c:pt idx="6">
                  <c:v>58078.604166666664</c:v>
                </c:pt>
                <c:pt idx="7">
                  <c:v>64099.458333333336</c:v>
                </c:pt>
                <c:pt idx="8">
                  <c:v>63938.166666666664</c:v>
                </c:pt>
                <c:pt idx="9">
                  <c:v>62054.3125</c:v>
                </c:pt>
                <c:pt idx="10">
                  <c:v>59780.666666666664</c:v>
                </c:pt>
                <c:pt idx="11">
                  <c:v>58190.916666666664</c:v>
                </c:pt>
                <c:pt idx="12">
                  <c:v>51544.645833333336</c:v>
                </c:pt>
                <c:pt idx="13">
                  <c:v>44266</c:v>
                </c:pt>
                <c:pt idx="14">
                  <c:v>49871.354166666664</c:v>
                </c:pt>
                <c:pt idx="15">
                  <c:v>51091</c:v>
                </c:pt>
                <c:pt idx="16">
                  <c:v>50132.979166666664</c:v>
                </c:pt>
                <c:pt idx="17">
                  <c:v>49790.458333333336</c:v>
                </c:pt>
                <c:pt idx="18">
                  <c:v>51701.395833333336</c:v>
                </c:pt>
                <c:pt idx="19">
                  <c:v>48995.604166666664</c:v>
                </c:pt>
                <c:pt idx="20">
                  <c:v>46415.5625</c:v>
                </c:pt>
                <c:pt idx="21">
                  <c:v>53340.041666666664</c:v>
                </c:pt>
                <c:pt idx="22">
                  <c:v>53451.083333333336</c:v>
                </c:pt>
                <c:pt idx="23">
                  <c:v>51468.979166666664</c:v>
                </c:pt>
                <c:pt idx="24">
                  <c:v>49671.770833333336</c:v>
                </c:pt>
                <c:pt idx="25">
                  <c:v>50481.208333333336</c:v>
                </c:pt>
                <c:pt idx="26">
                  <c:v>48742.375</c:v>
                </c:pt>
                <c:pt idx="27">
                  <c:v>48417.9375</c:v>
                </c:pt>
                <c:pt idx="28">
                  <c:v>55914.5</c:v>
                </c:pt>
                <c:pt idx="29">
                  <c:v>56072.458333333336</c:v>
                </c:pt>
                <c:pt idx="30">
                  <c:v>0</c:v>
                </c:pt>
              </c:numCache>
            </c:numRef>
          </c:val>
        </c:ser>
        <c:marker val="1"/>
        <c:axId val="106375424"/>
        <c:axId val="106373888"/>
      </c:lineChart>
      <c:catAx>
        <c:axId val="106362368"/>
        <c:scaling>
          <c:orientation val="minMax"/>
        </c:scaling>
        <c:axPos val="b"/>
        <c:numFmt formatCode="General" sourceLinked="1"/>
        <c:majorTickMark val="none"/>
        <c:tickLblPos val="nextTo"/>
        <c:crossAx val="106363904"/>
        <c:crosses val="autoZero"/>
        <c:auto val="1"/>
        <c:lblAlgn val="ctr"/>
        <c:lblOffset val="100"/>
        <c:tickLblSkip val="1"/>
      </c:catAx>
      <c:valAx>
        <c:axId val="10636390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6362368"/>
        <c:crosses val="autoZero"/>
        <c:crossBetween val="between"/>
      </c:valAx>
      <c:valAx>
        <c:axId val="106373888"/>
        <c:scaling>
          <c:orientation val="minMax"/>
          <c:min val="35000"/>
        </c:scaling>
        <c:axPos val="r"/>
        <c:numFmt formatCode="0" sourceLinked="0"/>
        <c:tickLblPos val="nextTo"/>
        <c:crossAx val="106375424"/>
        <c:crosses val="max"/>
        <c:crossBetween val="between"/>
        <c:majorUnit val="5000"/>
      </c:valAx>
      <c:catAx>
        <c:axId val="106375424"/>
        <c:scaling>
          <c:orientation val="minMax"/>
        </c:scaling>
        <c:delete val="1"/>
        <c:axPos val="b"/>
        <c:numFmt formatCode="General" sourceLinked="1"/>
        <c:tickLblPos val="none"/>
        <c:crossAx val="106373888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Belgique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15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Belgique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'Out2'!$R$8:$R$38</c:f>
              <c:numCache>
                <c:formatCode>0.0</c:formatCode>
                <c:ptCount val="31"/>
                <c:pt idx="0">
                  <c:v>-2431.3333333333335</c:v>
                </c:pt>
                <c:pt idx="1">
                  <c:v>-1766.6666666666667</c:v>
                </c:pt>
                <c:pt idx="2">
                  <c:v>-1554.2916666666667</c:v>
                </c:pt>
                <c:pt idx="3">
                  <c:v>-1384.5</c:v>
                </c:pt>
                <c:pt idx="4">
                  <c:v>-1137.625</c:v>
                </c:pt>
                <c:pt idx="5">
                  <c:v>-1475.4583333333333</c:v>
                </c:pt>
                <c:pt idx="6">
                  <c:v>-1870.8333333333333</c:v>
                </c:pt>
                <c:pt idx="7">
                  <c:v>-911.875</c:v>
                </c:pt>
                <c:pt idx="8">
                  <c:v>-1633.625</c:v>
                </c:pt>
                <c:pt idx="9">
                  <c:v>-2021.9583333333333</c:v>
                </c:pt>
                <c:pt idx="10">
                  <c:v>-1540.9166666666667</c:v>
                </c:pt>
                <c:pt idx="11">
                  <c:v>-2212.9166666666665</c:v>
                </c:pt>
                <c:pt idx="12">
                  <c:v>-2500</c:v>
                </c:pt>
                <c:pt idx="13">
                  <c:v>-2450.875</c:v>
                </c:pt>
                <c:pt idx="14">
                  <c:v>-2452.1666666666665</c:v>
                </c:pt>
                <c:pt idx="15">
                  <c:v>-2356.2083333333335</c:v>
                </c:pt>
                <c:pt idx="16">
                  <c:v>-2500</c:v>
                </c:pt>
                <c:pt idx="17">
                  <c:v>-2500</c:v>
                </c:pt>
                <c:pt idx="18">
                  <c:v>-2500</c:v>
                </c:pt>
                <c:pt idx="19">
                  <c:v>-2584.5</c:v>
                </c:pt>
                <c:pt idx="20">
                  <c:v>-2600</c:v>
                </c:pt>
                <c:pt idx="21">
                  <c:v>-2419</c:v>
                </c:pt>
                <c:pt idx="22">
                  <c:v>-2538.7916666666665</c:v>
                </c:pt>
                <c:pt idx="23">
                  <c:v>-2525.1666666666665</c:v>
                </c:pt>
                <c:pt idx="24">
                  <c:v>-2593.75</c:v>
                </c:pt>
                <c:pt idx="25">
                  <c:v>-2600</c:v>
                </c:pt>
                <c:pt idx="26">
                  <c:v>-2547.875</c:v>
                </c:pt>
                <c:pt idx="27">
                  <c:v>-2542.6666666666665</c:v>
                </c:pt>
                <c:pt idx="28">
                  <c:v>-2568.0416666666665</c:v>
                </c:pt>
                <c:pt idx="29">
                  <c:v>-2594.4166666666665</c:v>
                </c:pt>
                <c:pt idx="30">
                  <c:v>0</c:v>
                </c:pt>
              </c:numCache>
            </c:numRef>
          </c:val>
        </c:ser>
        <c:marker val="1"/>
        <c:axId val="106426368"/>
        <c:axId val="10642790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59769.583333333336</c:v>
                </c:pt>
                <c:pt idx="1">
                  <c:v>66109.875</c:v>
                </c:pt>
                <c:pt idx="2">
                  <c:v>66204.604166666672</c:v>
                </c:pt>
                <c:pt idx="3">
                  <c:v>67960.104166666672</c:v>
                </c:pt>
                <c:pt idx="4">
                  <c:v>68194.5</c:v>
                </c:pt>
                <c:pt idx="5">
                  <c:v>63024.895833333336</c:v>
                </c:pt>
                <c:pt idx="6">
                  <c:v>58078.604166666664</c:v>
                </c:pt>
                <c:pt idx="7">
                  <c:v>64099.458333333336</c:v>
                </c:pt>
                <c:pt idx="8">
                  <c:v>63938.166666666664</c:v>
                </c:pt>
                <c:pt idx="9">
                  <c:v>62054.3125</c:v>
                </c:pt>
                <c:pt idx="10">
                  <c:v>59780.666666666664</c:v>
                </c:pt>
                <c:pt idx="11">
                  <c:v>58190.916666666664</c:v>
                </c:pt>
                <c:pt idx="12">
                  <c:v>51544.645833333336</c:v>
                </c:pt>
                <c:pt idx="13">
                  <c:v>44266</c:v>
                </c:pt>
                <c:pt idx="14">
                  <c:v>49871.354166666664</c:v>
                </c:pt>
                <c:pt idx="15">
                  <c:v>51091</c:v>
                </c:pt>
                <c:pt idx="16">
                  <c:v>50132.979166666664</c:v>
                </c:pt>
                <c:pt idx="17">
                  <c:v>49790.458333333336</c:v>
                </c:pt>
                <c:pt idx="18">
                  <c:v>51701.395833333336</c:v>
                </c:pt>
                <c:pt idx="19">
                  <c:v>48995.604166666664</c:v>
                </c:pt>
                <c:pt idx="20">
                  <c:v>46415.5625</c:v>
                </c:pt>
                <c:pt idx="21">
                  <c:v>53340.041666666664</c:v>
                </c:pt>
                <c:pt idx="22">
                  <c:v>53451.083333333336</c:v>
                </c:pt>
                <c:pt idx="23">
                  <c:v>51468.979166666664</c:v>
                </c:pt>
                <c:pt idx="24">
                  <c:v>49671.770833333336</c:v>
                </c:pt>
                <c:pt idx="25">
                  <c:v>50481.208333333336</c:v>
                </c:pt>
                <c:pt idx="26">
                  <c:v>48742.375</c:v>
                </c:pt>
                <c:pt idx="27">
                  <c:v>48417.9375</c:v>
                </c:pt>
                <c:pt idx="28">
                  <c:v>55914.5</c:v>
                </c:pt>
                <c:pt idx="29">
                  <c:v>56072.458333333336</c:v>
                </c:pt>
                <c:pt idx="30">
                  <c:v>0</c:v>
                </c:pt>
              </c:numCache>
            </c:numRef>
          </c:val>
        </c:ser>
        <c:marker val="1"/>
        <c:axId val="106431232"/>
        <c:axId val="106429440"/>
      </c:lineChart>
      <c:catAx>
        <c:axId val="106426368"/>
        <c:scaling>
          <c:orientation val="minMax"/>
        </c:scaling>
        <c:axPos val="b"/>
        <c:numFmt formatCode="General" sourceLinked="1"/>
        <c:majorTickMark val="none"/>
        <c:tickLblPos val="nextTo"/>
        <c:crossAx val="106427904"/>
        <c:crosses val="autoZero"/>
        <c:auto val="1"/>
        <c:lblAlgn val="ctr"/>
        <c:lblOffset val="100"/>
        <c:tickLblSkip val="1"/>
      </c:catAx>
      <c:valAx>
        <c:axId val="10642790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6426368"/>
        <c:crosses val="autoZero"/>
        <c:crossBetween val="between"/>
      </c:valAx>
      <c:valAx>
        <c:axId val="106429440"/>
        <c:scaling>
          <c:orientation val="minMax"/>
          <c:min val="35000"/>
        </c:scaling>
        <c:axPos val="r"/>
        <c:numFmt formatCode="0" sourceLinked="0"/>
        <c:tickLblPos val="nextTo"/>
        <c:crossAx val="106431232"/>
        <c:crosses val="max"/>
        <c:crossBetween val="between"/>
        <c:majorUnit val="5000"/>
      </c:valAx>
      <c:catAx>
        <c:axId val="106431232"/>
        <c:scaling>
          <c:orientation val="minMax"/>
        </c:scaling>
        <c:delete val="1"/>
        <c:axPos val="b"/>
        <c:numFmt formatCode="General" sourceLinked="1"/>
        <c:tickLblPos val="none"/>
        <c:crossAx val="106429440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Espagne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22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Espagne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'Out2'!$S$8:$S$38</c:f>
              <c:numCache>
                <c:formatCode>0.0</c:formatCode>
                <c:ptCount val="31"/>
                <c:pt idx="0">
                  <c:v>1025</c:v>
                </c:pt>
                <c:pt idx="1">
                  <c:v>795.83333333333337</c:v>
                </c:pt>
                <c:pt idx="2">
                  <c:v>759.91666666666663</c:v>
                </c:pt>
                <c:pt idx="3">
                  <c:v>795.83333333333337</c:v>
                </c:pt>
                <c:pt idx="4">
                  <c:v>795.83333333333337</c:v>
                </c:pt>
                <c:pt idx="5">
                  <c:v>1025</c:v>
                </c:pt>
                <c:pt idx="6">
                  <c:v>1070.75</c:v>
                </c:pt>
                <c:pt idx="7">
                  <c:v>1025</c:v>
                </c:pt>
                <c:pt idx="8">
                  <c:v>975</c:v>
                </c:pt>
                <c:pt idx="9">
                  <c:v>975</c:v>
                </c:pt>
                <c:pt idx="10">
                  <c:v>975</c:v>
                </c:pt>
                <c:pt idx="11">
                  <c:v>1025</c:v>
                </c:pt>
                <c:pt idx="12">
                  <c:v>1022.9583333333334</c:v>
                </c:pt>
                <c:pt idx="13">
                  <c:v>1059.7916666666667</c:v>
                </c:pt>
                <c:pt idx="14">
                  <c:v>787.125</c:v>
                </c:pt>
                <c:pt idx="15">
                  <c:v>516.95833333333337</c:v>
                </c:pt>
                <c:pt idx="16">
                  <c:v>340.375</c:v>
                </c:pt>
                <c:pt idx="17">
                  <c:v>-14.75</c:v>
                </c:pt>
                <c:pt idx="18">
                  <c:v>895.95833333333337</c:v>
                </c:pt>
                <c:pt idx="19">
                  <c:v>977.875</c:v>
                </c:pt>
                <c:pt idx="20">
                  <c:v>725.16666666666663</c:v>
                </c:pt>
                <c:pt idx="21">
                  <c:v>950.58333333333337</c:v>
                </c:pt>
                <c:pt idx="22">
                  <c:v>273.29166666666669</c:v>
                </c:pt>
                <c:pt idx="23">
                  <c:v>-608</c:v>
                </c:pt>
                <c:pt idx="24">
                  <c:v>-927.16666666666663</c:v>
                </c:pt>
                <c:pt idx="25">
                  <c:v>-428.375</c:v>
                </c:pt>
                <c:pt idx="26">
                  <c:v>874.58333333333337</c:v>
                </c:pt>
                <c:pt idx="27">
                  <c:v>1066.625</c:v>
                </c:pt>
                <c:pt idx="28">
                  <c:v>970.58333333333337</c:v>
                </c:pt>
                <c:pt idx="29">
                  <c:v>-382.375</c:v>
                </c:pt>
                <c:pt idx="30">
                  <c:v>0</c:v>
                </c:pt>
              </c:numCache>
            </c:numRef>
          </c:val>
        </c:ser>
        <c:marker val="1"/>
        <c:axId val="106453632"/>
        <c:axId val="10646771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59769.583333333336</c:v>
                </c:pt>
                <c:pt idx="1">
                  <c:v>66109.875</c:v>
                </c:pt>
                <c:pt idx="2">
                  <c:v>66204.604166666672</c:v>
                </c:pt>
                <c:pt idx="3">
                  <c:v>67960.104166666672</c:v>
                </c:pt>
                <c:pt idx="4">
                  <c:v>68194.5</c:v>
                </c:pt>
                <c:pt idx="5">
                  <c:v>63024.895833333336</c:v>
                </c:pt>
                <c:pt idx="6">
                  <c:v>58078.604166666664</c:v>
                </c:pt>
                <c:pt idx="7">
                  <c:v>64099.458333333336</c:v>
                </c:pt>
                <c:pt idx="8">
                  <c:v>63938.166666666664</c:v>
                </c:pt>
                <c:pt idx="9">
                  <c:v>62054.3125</c:v>
                </c:pt>
                <c:pt idx="10">
                  <c:v>59780.666666666664</c:v>
                </c:pt>
                <c:pt idx="11">
                  <c:v>58190.916666666664</c:v>
                </c:pt>
                <c:pt idx="12">
                  <c:v>51544.645833333336</c:v>
                </c:pt>
                <c:pt idx="13">
                  <c:v>44266</c:v>
                </c:pt>
                <c:pt idx="14">
                  <c:v>49871.354166666664</c:v>
                </c:pt>
                <c:pt idx="15">
                  <c:v>51091</c:v>
                </c:pt>
                <c:pt idx="16">
                  <c:v>50132.979166666664</c:v>
                </c:pt>
                <c:pt idx="17">
                  <c:v>49790.458333333336</c:v>
                </c:pt>
                <c:pt idx="18">
                  <c:v>51701.395833333336</c:v>
                </c:pt>
                <c:pt idx="19">
                  <c:v>48995.604166666664</c:v>
                </c:pt>
                <c:pt idx="20">
                  <c:v>46415.5625</c:v>
                </c:pt>
                <c:pt idx="21">
                  <c:v>53340.041666666664</c:v>
                </c:pt>
                <c:pt idx="22">
                  <c:v>53451.083333333336</c:v>
                </c:pt>
                <c:pt idx="23">
                  <c:v>51468.979166666664</c:v>
                </c:pt>
                <c:pt idx="24">
                  <c:v>49671.770833333336</c:v>
                </c:pt>
                <c:pt idx="25">
                  <c:v>50481.208333333336</c:v>
                </c:pt>
                <c:pt idx="26">
                  <c:v>48742.375</c:v>
                </c:pt>
                <c:pt idx="27">
                  <c:v>48417.9375</c:v>
                </c:pt>
                <c:pt idx="28">
                  <c:v>55914.5</c:v>
                </c:pt>
                <c:pt idx="29">
                  <c:v>56072.458333333336</c:v>
                </c:pt>
                <c:pt idx="30">
                  <c:v>0</c:v>
                </c:pt>
              </c:numCache>
            </c:numRef>
          </c:val>
        </c:ser>
        <c:marker val="1"/>
        <c:axId val="106470784"/>
        <c:axId val="106469248"/>
      </c:lineChart>
      <c:catAx>
        <c:axId val="106453632"/>
        <c:scaling>
          <c:orientation val="minMax"/>
        </c:scaling>
        <c:axPos val="b"/>
        <c:numFmt formatCode="General" sourceLinked="1"/>
        <c:majorTickMark val="none"/>
        <c:tickLblPos val="nextTo"/>
        <c:crossAx val="106467712"/>
        <c:crosses val="autoZero"/>
        <c:auto val="1"/>
        <c:lblAlgn val="ctr"/>
        <c:lblOffset val="100"/>
        <c:tickLblSkip val="1"/>
      </c:catAx>
      <c:valAx>
        <c:axId val="10646771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6453632"/>
        <c:crosses val="autoZero"/>
        <c:crossBetween val="between"/>
      </c:valAx>
      <c:valAx>
        <c:axId val="106469248"/>
        <c:scaling>
          <c:orientation val="minMax"/>
          <c:min val="35000"/>
        </c:scaling>
        <c:axPos val="r"/>
        <c:numFmt formatCode="0" sourceLinked="0"/>
        <c:tickLblPos val="nextTo"/>
        <c:crossAx val="106470784"/>
        <c:crosses val="max"/>
        <c:crossBetween val="between"/>
        <c:majorUnit val="5000"/>
      </c:valAx>
      <c:catAx>
        <c:axId val="106470784"/>
        <c:scaling>
          <c:orientation val="minMax"/>
        </c:scaling>
        <c:delete val="1"/>
        <c:axPos val="b"/>
        <c:numFmt formatCode="General" sourceLinked="1"/>
        <c:tickLblPos val="none"/>
        <c:crossAx val="106469248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Italie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33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Italie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'Out2'!$T$8:$T$38</c:f>
              <c:numCache>
                <c:formatCode>0.0</c:formatCode>
                <c:ptCount val="31"/>
                <c:pt idx="0">
                  <c:v>-246.75</c:v>
                </c:pt>
                <c:pt idx="1">
                  <c:v>-688.45833333333337</c:v>
                </c:pt>
                <c:pt idx="2">
                  <c:v>-1132.7916666666667</c:v>
                </c:pt>
                <c:pt idx="3">
                  <c:v>-1459.625</c:v>
                </c:pt>
                <c:pt idx="4">
                  <c:v>-1281.75</c:v>
                </c:pt>
                <c:pt idx="5">
                  <c:v>-949.04166666666663</c:v>
                </c:pt>
                <c:pt idx="6">
                  <c:v>-948.41666666666663</c:v>
                </c:pt>
                <c:pt idx="7">
                  <c:v>-439</c:v>
                </c:pt>
                <c:pt idx="8">
                  <c:v>-1032.0416666666667</c:v>
                </c:pt>
                <c:pt idx="9">
                  <c:v>-1540.3333333333333</c:v>
                </c:pt>
                <c:pt idx="10">
                  <c:v>-1669</c:v>
                </c:pt>
                <c:pt idx="11">
                  <c:v>-2386.9166666666665</c:v>
                </c:pt>
                <c:pt idx="12">
                  <c:v>-1140.375</c:v>
                </c:pt>
                <c:pt idx="13">
                  <c:v>-1076.9166666666667</c:v>
                </c:pt>
                <c:pt idx="14">
                  <c:v>-2143.375</c:v>
                </c:pt>
                <c:pt idx="15">
                  <c:v>-2544.8333333333335</c:v>
                </c:pt>
                <c:pt idx="16">
                  <c:v>-2563.7916666666665</c:v>
                </c:pt>
                <c:pt idx="17">
                  <c:v>-2607</c:v>
                </c:pt>
                <c:pt idx="18">
                  <c:v>-2600.875</c:v>
                </c:pt>
                <c:pt idx="19">
                  <c:v>-1158.3333333333333</c:v>
                </c:pt>
                <c:pt idx="20">
                  <c:v>-1000.875</c:v>
                </c:pt>
                <c:pt idx="21">
                  <c:v>-2168.7916666666665</c:v>
                </c:pt>
                <c:pt idx="22">
                  <c:v>-2573.3333333333335</c:v>
                </c:pt>
                <c:pt idx="23">
                  <c:v>-2479.3333333333335</c:v>
                </c:pt>
                <c:pt idx="24">
                  <c:v>-325.125</c:v>
                </c:pt>
                <c:pt idx="25">
                  <c:v>-873</c:v>
                </c:pt>
                <c:pt idx="26">
                  <c:v>-871.54166666666663</c:v>
                </c:pt>
                <c:pt idx="27">
                  <c:v>-655.45833333333337</c:v>
                </c:pt>
                <c:pt idx="28">
                  <c:v>-872.95833333333337</c:v>
                </c:pt>
                <c:pt idx="29">
                  <c:v>-873</c:v>
                </c:pt>
                <c:pt idx="30">
                  <c:v>0</c:v>
                </c:pt>
              </c:numCache>
            </c:numRef>
          </c:val>
        </c:ser>
        <c:marker val="1"/>
        <c:axId val="106583168"/>
        <c:axId val="10658470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59769.583333333336</c:v>
                </c:pt>
                <c:pt idx="1">
                  <c:v>66109.875</c:v>
                </c:pt>
                <c:pt idx="2">
                  <c:v>66204.604166666672</c:v>
                </c:pt>
                <c:pt idx="3">
                  <c:v>67960.104166666672</c:v>
                </c:pt>
                <c:pt idx="4">
                  <c:v>68194.5</c:v>
                </c:pt>
                <c:pt idx="5">
                  <c:v>63024.895833333336</c:v>
                </c:pt>
                <c:pt idx="6">
                  <c:v>58078.604166666664</c:v>
                </c:pt>
                <c:pt idx="7">
                  <c:v>64099.458333333336</c:v>
                </c:pt>
                <c:pt idx="8">
                  <c:v>63938.166666666664</c:v>
                </c:pt>
                <c:pt idx="9">
                  <c:v>62054.3125</c:v>
                </c:pt>
                <c:pt idx="10">
                  <c:v>59780.666666666664</c:v>
                </c:pt>
                <c:pt idx="11">
                  <c:v>58190.916666666664</c:v>
                </c:pt>
                <c:pt idx="12">
                  <c:v>51544.645833333336</c:v>
                </c:pt>
                <c:pt idx="13">
                  <c:v>44266</c:v>
                </c:pt>
                <c:pt idx="14">
                  <c:v>49871.354166666664</c:v>
                </c:pt>
                <c:pt idx="15">
                  <c:v>51091</c:v>
                </c:pt>
                <c:pt idx="16">
                  <c:v>50132.979166666664</c:v>
                </c:pt>
                <c:pt idx="17">
                  <c:v>49790.458333333336</c:v>
                </c:pt>
                <c:pt idx="18">
                  <c:v>51701.395833333336</c:v>
                </c:pt>
                <c:pt idx="19">
                  <c:v>48995.604166666664</c:v>
                </c:pt>
                <c:pt idx="20">
                  <c:v>46415.5625</c:v>
                </c:pt>
                <c:pt idx="21">
                  <c:v>53340.041666666664</c:v>
                </c:pt>
                <c:pt idx="22">
                  <c:v>53451.083333333336</c:v>
                </c:pt>
                <c:pt idx="23">
                  <c:v>51468.979166666664</c:v>
                </c:pt>
                <c:pt idx="24">
                  <c:v>49671.770833333336</c:v>
                </c:pt>
                <c:pt idx="25">
                  <c:v>50481.208333333336</c:v>
                </c:pt>
                <c:pt idx="26">
                  <c:v>48742.375</c:v>
                </c:pt>
                <c:pt idx="27">
                  <c:v>48417.9375</c:v>
                </c:pt>
                <c:pt idx="28">
                  <c:v>55914.5</c:v>
                </c:pt>
                <c:pt idx="29">
                  <c:v>56072.458333333336</c:v>
                </c:pt>
                <c:pt idx="30">
                  <c:v>0</c:v>
                </c:pt>
              </c:numCache>
            </c:numRef>
          </c:val>
        </c:ser>
        <c:marker val="1"/>
        <c:axId val="106592128"/>
        <c:axId val="106590592"/>
      </c:lineChart>
      <c:catAx>
        <c:axId val="106583168"/>
        <c:scaling>
          <c:orientation val="minMax"/>
        </c:scaling>
        <c:axPos val="b"/>
        <c:numFmt formatCode="General" sourceLinked="1"/>
        <c:majorTickMark val="none"/>
        <c:tickLblPos val="nextTo"/>
        <c:crossAx val="106584704"/>
        <c:crosses val="autoZero"/>
        <c:auto val="1"/>
        <c:lblAlgn val="ctr"/>
        <c:lblOffset val="100"/>
        <c:tickLblSkip val="1"/>
      </c:catAx>
      <c:valAx>
        <c:axId val="10658470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6583168"/>
        <c:crosses val="autoZero"/>
        <c:crossBetween val="between"/>
      </c:valAx>
      <c:valAx>
        <c:axId val="106590592"/>
        <c:scaling>
          <c:orientation val="minMax"/>
          <c:min val="35000"/>
        </c:scaling>
        <c:axPos val="r"/>
        <c:numFmt formatCode="0" sourceLinked="0"/>
        <c:tickLblPos val="nextTo"/>
        <c:crossAx val="106592128"/>
        <c:crosses val="max"/>
        <c:crossBetween val="between"/>
        <c:majorUnit val="5000"/>
      </c:valAx>
      <c:catAx>
        <c:axId val="106592128"/>
        <c:scaling>
          <c:orientation val="minMax"/>
        </c:scaling>
        <c:delete val="1"/>
        <c:axPos val="b"/>
        <c:numFmt formatCode="General" sourceLinked="1"/>
        <c:tickLblPos val="none"/>
        <c:crossAx val="106590592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56"/>
          <c:y val="2.7011287893676961E-2"/>
        </c:manualLayout>
      </c:layout>
    </c:title>
    <c:plotArea>
      <c:layout>
        <c:manualLayout>
          <c:layoutTarget val="inner"/>
          <c:xMode val="edge"/>
          <c:yMode val="edge"/>
          <c:x val="3.7829672606714035E-2"/>
          <c:y val="0.126163209202938"/>
          <c:w val="0.96217032739329034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Calcul!$E$265:$AB$265</c:f>
              <c:numCache>
                <c:formatCode>0.0</c:formatCode>
                <c:ptCount val="24"/>
                <c:pt idx="0">
                  <c:v>43936.666666666664</c:v>
                </c:pt>
                <c:pt idx="1">
                  <c:v>43358.316666666666</c:v>
                </c:pt>
                <c:pt idx="2">
                  <c:v>43224.76666666667</c:v>
                </c:pt>
                <c:pt idx="3">
                  <c:v>42333.683333333334</c:v>
                </c:pt>
                <c:pt idx="4">
                  <c:v>42065.333333333336</c:v>
                </c:pt>
                <c:pt idx="5">
                  <c:v>42496.45</c:v>
                </c:pt>
                <c:pt idx="6">
                  <c:v>43406.85</c:v>
                </c:pt>
                <c:pt idx="7">
                  <c:v>43918.76666666667</c:v>
                </c:pt>
                <c:pt idx="8">
                  <c:v>44207.65</c:v>
                </c:pt>
                <c:pt idx="9">
                  <c:v>44439.23333333333</c:v>
                </c:pt>
                <c:pt idx="10">
                  <c:v>44411.98333333333</c:v>
                </c:pt>
                <c:pt idx="11">
                  <c:v>44371.9</c:v>
                </c:pt>
                <c:pt idx="12">
                  <c:v>44289.35</c:v>
                </c:pt>
                <c:pt idx="13">
                  <c:v>44139.01666666667</c:v>
                </c:pt>
                <c:pt idx="14">
                  <c:v>43826.783333333333</c:v>
                </c:pt>
                <c:pt idx="15">
                  <c:v>43353.116666666669</c:v>
                </c:pt>
                <c:pt idx="16">
                  <c:v>42988.01666666667</c:v>
                </c:pt>
                <c:pt idx="17">
                  <c:v>43018.433333333334</c:v>
                </c:pt>
                <c:pt idx="18">
                  <c:v>43644.1</c:v>
                </c:pt>
                <c:pt idx="19">
                  <c:v>44288.76666666667</c:v>
                </c:pt>
                <c:pt idx="20">
                  <c:v>44418.45</c:v>
                </c:pt>
                <c:pt idx="21">
                  <c:v>44449.383333333331</c:v>
                </c:pt>
                <c:pt idx="22">
                  <c:v>43914.15</c:v>
                </c:pt>
                <c:pt idx="23">
                  <c:v>43982.2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Calcul!$E$266:$AB$266</c:f>
              <c:numCache>
                <c:formatCode>0.0</c:formatCode>
                <c:ptCount val="24"/>
                <c:pt idx="0">
                  <c:v>48003</c:v>
                </c:pt>
                <c:pt idx="1">
                  <c:v>47693.5</c:v>
                </c:pt>
                <c:pt idx="2">
                  <c:v>47777</c:v>
                </c:pt>
                <c:pt idx="3">
                  <c:v>47342.5</c:v>
                </c:pt>
                <c:pt idx="4">
                  <c:v>47425</c:v>
                </c:pt>
                <c:pt idx="5">
                  <c:v>47799.5</c:v>
                </c:pt>
                <c:pt idx="6">
                  <c:v>48077</c:v>
                </c:pt>
                <c:pt idx="7">
                  <c:v>48297.5</c:v>
                </c:pt>
                <c:pt idx="8">
                  <c:v>48357</c:v>
                </c:pt>
                <c:pt idx="9">
                  <c:v>48410</c:v>
                </c:pt>
                <c:pt idx="10">
                  <c:v>48348</c:v>
                </c:pt>
                <c:pt idx="11">
                  <c:v>48282</c:v>
                </c:pt>
                <c:pt idx="12">
                  <c:v>48234</c:v>
                </c:pt>
                <c:pt idx="13">
                  <c:v>48205</c:v>
                </c:pt>
                <c:pt idx="14">
                  <c:v>48135</c:v>
                </c:pt>
                <c:pt idx="15">
                  <c:v>48100</c:v>
                </c:pt>
                <c:pt idx="16">
                  <c:v>48074.5</c:v>
                </c:pt>
                <c:pt idx="17">
                  <c:v>48047</c:v>
                </c:pt>
                <c:pt idx="18">
                  <c:v>48169</c:v>
                </c:pt>
                <c:pt idx="19">
                  <c:v>48245</c:v>
                </c:pt>
                <c:pt idx="20">
                  <c:v>48264</c:v>
                </c:pt>
                <c:pt idx="21">
                  <c:v>48269.5</c:v>
                </c:pt>
                <c:pt idx="22">
                  <c:v>47980.5</c:v>
                </c:pt>
                <c:pt idx="23">
                  <c:v>47864.5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Calcul!$E$267:$AB$267</c:f>
              <c:numCache>
                <c:formatCode>0.0</c:formatCode>
                <c:ptCount val="24"/>
                <c:pt idx="0">
                  <c:v>38907</c:v>
                </c:pt>
                <c:pt idx="1">
                  <c:v>38666</c:v>
                </c:pt>
                <c:pt idx="2">
                  <c:v>38272</c:v>
                </c:pt>
                <c:pt idx="3">
                  <c:v>36734</c:v>
                </c:pt>
                <c:pt idx="4">
                  <c:v>35044</c:v>
                </c:pt>
                <c:pt idx="5">
                  <c:v>34826.5</c:v>
                </c:pt>
                <c:pt idx="6">
                  <c:v>35085</c:v>
                </c:pt>
                <c:pt idx="7">
                  <c:v>35146.5</c:v>
                </c:pt>
                <c:pt idx="8">
                  <c:v>36395.5</c:v>
                </c:pt>
                <c:pt idx="9">
                  <c:v>37263.5</c:v>
                </c:pt>
                <c:pt idx="10">
                  <c:v>37521</c:v>
                </c:pt>
                <c:pt idx="11">
                  <c:v>37348.5</c:v>
                </c:pt>
                <c:pt idx="12">
                  <c:v>36075.5</c:v>
                </c:pt>
                <c:pt idx="13">
                  <c:v>34732</c:v>
                </c:pt>
                <c:pt idx="14">
                  <c:v>32033.5</c:v>
                </c:pt>
                <c:pt idx="15">
                  <c:v>29949</c:v>
                </c:pt>
                <c:pt idx="16">
                  <c:v>29408.5</c:v>
                </c:pt>
                <c:pt idx="17">
                  <c:v>30722.5</c:v>
                </c:pt>
                <c:pt idx="18">
                  <c:v>35015.5</c:v>
                </c:pt>
                <c:pt idx="19">
                  <c:v>37544</c:v>
                </c:pt>
                <c:pt idx="20">
                  <c:v>39322.5</c:v>
                </c:pt>
                <c:pt idx="21">
                  <c:v>39636</c:v>
                </c:pt>
                <c:pt idx="22">
                  <c:v>38806</c:v>
                </c:pt>
                <c:pt idx="23">
                  <c:v>39066.5</c:v>
                </c:pt>
              </c:numCache>
            </c:numRef>
          </c:val>
        </c:ser>
        <c:axId val="101199232"/>
        <c:axId val="101201024"/>
      </c:barChart>
      <c:catAx>
        <c:axId val="101199232"/>
        <c:scaling>
          <c:orientation val="minMax"/>
        </c:scaling>
        <c:axPos val="b"/>
        <c:numFmt formatCode="General" sourceLinked="1"/>
        <c:majorTickMark val="none"/>
        <c:tickLblPos val="nextTo"/>
        <c:crossAx val="101201024"/>
        <c:crosses val="autoZero"/>
        <c:auto val="1"/>
        <c:lblAlgn val="ctr"/>
        <c:lblOffset val="100"/>
        <c:tickLblSkip val="1"/>
      </c:catAx>
      <c:valAx>
        <c:axId val="101201024"/>
        <c:scaling>
          <c:orientation val="minMax"/>
          <c:min val="20000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199232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Suisse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46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Suisse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'Out2'!$U$8:$U$38</c:f>
              <c:numCache>
                <c:formatCode>0.0</c:formatCode>
                <c:ptCount val="31"/>
                <c:pt idx="0">
                  <c:v>-626.75</c:v>
                </c:pt>
                <c:pt idx="1">
                  <c:v>-1553.6666666666667</c:v>
                </c:pt>
                <c:pt idx="2">
                  <c:v>-2235.6666666666665</c:v>
                </c:pt>
                <c:pt idx="3">
                  <c:v>-2077.8333333333335</c:v>
                </c:pt>
                <c:pt idx="4">
                  <c:v>-1878.6666666666667</c:v>
                </c:pt>
                <c:pt idx="5">
                  <c:v>-1508.5416666666667</c:v>
                </c:pt>
                <c:pt idx="6">
                  <c:v>-927.20833333333337</c:v>
                </c:pt>
                <c:pt idx="7">
                  <c:v>-1286.875</c:v>
                </c:pt>
                <c:pt idx="8">
                  <c:v>-2061.7916666666665</c:v>
                </c:pt>
                <c:pt idx="9">
                  <c:v>-2187.25</c:v>
                </c:pt>
                <c:pt idx="10">
                  <c:v>-2752.0416666666665</c:v>
                </c:pt>
                <c:pt idx="11">
                  <c:v>-2623.0416666666665</c:v>
                </c:pt>
                <c:pt idx="12">
                  <c:v>-766.625</c:v>
                </c:pt>
                <c:pt idx="13">
                  <c:v>-1967.375</c:v>
                </c:pt>
                <c:pt idx="14">
                  <c:v>-2283.625</c:v>
                </c:pt>
                <c:pt idx="15">
                  <c:v>-2596.7916666666665</c:v>
                </c:pt>
                <c:pt idx="16">
                  <c:v>-2172.9583333333335</c:v>
                </c:pt>
                <c:pt idx="17">
                  <c:v>-2205.4583333333335</c:v>
                </c:pt>
                <c:pt idx="18">
                  <c:v>-2114.125</c:v>
                </c:pt>
                <c:pt idx="19">
                  <c:v>-2749.3333333333335</c:v>
                </c:pt>
                <c:pt idx="20">
                  <c:v>-1375.7916666666667</c:v>
                </c:pt>
                <c:pt idx="21">
                  <c:v>-2202.7083333333335</c:v>
                </c:pt>
                <c:pt idx="22">
                  <c:v>-1925.7083333333333</c:v>
                </c:pt>
                <c:pt idx="23">
                  <c:v>-2192.2916666666665</c:v>
                </c:pt>
                <c:pt idx="24">
                  <c:v>-2403</c:v>
                </c:pt>
                <c:pt idx="25">
                  <c:v>-2060.75</c:v>
                </c:pt>
                <c:pt idx="26">
                  <c:v>-2358.4583333333335</c:v>
                </c:pt>
                <c:pt idx="27">
                  <c:v>-836.375</c:v>
                </c:pt>
                <c:pt idx="28">
                  <c:v>295.20833333333331</c:v>
                </c:pt>
                <c:pt idx="29">
                  <c:v>-373.20833333333331</c:v>
                </c:pt>
                <c:pt idx="30">
                  <c:v>0</c:v>
                </c:pt>
              </c:numCache>
            </c:numRef>
          </c:val>
        </c:ser>
        <c:marker val="1"/>
        <c:axId val="106626432"/>
        <c:axId val="10650124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59769.583333333336</c:v>
                </c:pt>
                <c:pt idx="1">
                  <c:v>66109.875</c:v>
                </c:pt>
                <c:pt idx="2">
                  <c:v>66204.604166666672</c:v>
                </c:pt>
                <c:pt idx="3">
                  <c:v>67960.104166666672</c:v>
                </c:pt>
                <c:pt idx="4">
                  <c:v>68194.5</c:v>
                </c:pt>
                <c:pt idx="5">
                  <c:v>63024.895833333336</c:v>
                </c:pt>
                <c:pt idx="6">
                  <c:v>58078.604166666664</c:v>
                </c:pt>
                <c:pt idx="7">
                  <c:v>64099.458333333336</c:v>
                </c:pt>
                <c:pt idx="8">
                  <c:v>63938.166666666664</c:v>
                </c:pt>
                <c:pt idx="9">
                  <c:v>62054.3125</c:v>
                </c:pt>
                <c:pt idx="10">
                  <c:v>59780.666666666664</c:v>
                </c:pt>
                <c:pt idx="11">
                  <c:v>58190.916666666664</c:v>
                </c:pt>
                <c:pt idx="12">
                  <c:v>51544.645833333336</c:v>
                </c:pt>
                <c:pt idx="13">
                  <c:v>44266</c:v>
                </c:pt>
                <c:pt idx="14">
                  <c:v>49871.354166666664</c:v>
                </c:pt>
                <c:pt idx="15">
                  <c:v>51091</c:v>
                </c:pt>
                <c:pt idx="16">
                  <c:v>50132.979166666664</c:v>
                </c:pt>
                <c:pt idx="17">
                  <c:v>49790.458333333336</c:v>
                </c:pt>
                <c:pt idx="18">
                  <c:v>51701.395833333336</c:v>
                </c:pt>
                <c:pt idx="19">
                  <c:v>48995.604166666664</c:v>
                </c:pt>
                <c:pt idx="20">
                  <c:v>46415.5625</c:v>
                </c:pt>
                <c:pt idx="21">
                  <c:v>53340.041666666664</c:v>
                </c:pt>
                <c:pt idx="22">
                  <c:v>53451.083333333336</c:v>
                </c:pt>
                <c:pt idx="23">
                  <c:v>51468.979166666664</c:v>
                </c:pt>
                <c:pt idx="24">
                  <c:v>49671.770833333336</c:v>
                </c:pt>
                <c:pt idx="25">
                  <c:v>50481.208333333336</c:v>
                </c:pt>
                <c:pt idx="26">
                  <c:v>48742.375</c:v>
                </c:pt>
                <c:pt idx="27">
                  <c:v>48417.9375</c:v>
                </c:pt>
                <c:pt idx="28">
                  <c:v>55914.5</c:v>
                </c:pt>
                <c:pt idx="29">
                  <c:v>56072.458333333336</c:v>
                </c:pt>
                <c:pt idx="30">
                  <c:v>0</c:v>
                </c:pt>
              </c:numCache>
            </c:numRef>
          </c:val>
        </c:ser>
        <c:marker val="1"/>
        <c:axId val="106512768"/>
        <c:axId val="106502784"/>
      </c:lineChart>
      <c:catAx>
        <c:axId val="106626432"/>
        <c:scaling>
          <c:orientation val="minMax"/>
        </c:scaling>
        <c:axPos val="b"/>
        <c:numFmt formatCode="General" sourceLinked="1"/>
        <c:majorTickMark val="none"/>
        <c:tickLblPos val="nextTo"/>
        <c:crossAx val="106501248"/>
        <c:crosses val="autoZero"/>
        <c:auto val="1"/>
        <c:lblAlgn val="ctr"/>
        <c:lblOffset val="100"/>
        <c:tickLblSkip val="1"/>
      </c:catAx>
      <c:valAx>
        <c:axId val="10650124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6626432"/>
        <c:crosses val="autoZero"/>
        <c:crossBetween val="between"/>
      </c:valAx>
      <c:valAx>
        <c:axId val="106502784"/>
        <c:scaling>
          <c:orientation val="minMax"/>
          <c:min val="35000"/>
        </c:scaling>
        <c:axPos val="r"/>
        <c:numFmt formatCode="0" sourceLinked="0"/>
        <c:tickLblPos val="nextTo"/>
        <c:crossAx val="106512768"/>
        <c:crosses val="max"/>
        <c:crossBetween val="between"/>
        <c:majorUnit val="5000"/>
      </c:valAx>
      <c:catAx>
        <c:axId val="106512768"/>
        <c:scaling>
          <c:orientation val="minMax"/>
        </c:scaling>
        <c:delete val="1"/>
        <c:axPos val="b"/>
        <c:numFmt formatCode="General" sourceLinked="1"/>
        <c:tickLblPos val="none"/>
        <c:crossAx val="10650278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59E-2"/>
        </c:manualLayout>
      </c:layout>
    </c:title>
    <c:plotArea>
      <c:layout>
        <c:manualLayout>
          <c:layoutTarget val="inner"/>
          <c:xMode val="edge"/>
          <c:yMode val="edge"/>
          <c:x val="3.9463359812885686E-2"/>
          <c:y val="0.126163209202938"/>
          <c:w val="0.92394979637233965"/>
          <c:h val="0.83404966990372664"/>
        </c:manualLayout>
      </c:layout>
      <c:lineChart>
        <c:grouping val="standard"/>
        <c:ser>
          <c:idx val="1"/>
          <c:order val="0"/>
          <c:tx>
            <c:v>Nucléaire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Calcul!$E$265:$AB$265</c:f>
              <c:numCache>
                <c:formatCode>0.0</c:formatCode>
                <c:ptCount val="24"/>
                <c:pt idx="0">
                  <c:v>43936.666666666664</c:v>
                </c:pt>
                <c:pt idx="1">
                  <c:v>43358.316666666666</c:v>
                </c:pt>
                <c:pt idx="2">
                  <c:v>43224.76666666667</c:v>
                </c:pt>
                <c:pt idx="3">
                  <c:v>42333.683333333334</c:v>
                </c:pt>
                <c:pt idx="4">
                  <c:v>42065.333333333336</c:v>
                </c:pt>
                <c:pt idx="5">
                  <c:v>42496.45</c:v>
                </c:pt>
                <c:pt idx="6">
                  <c:v>43406.85</c:v>
                </c:pt>
                <c:pt idx="7">
                  <c:v>43918.76666666667</c:v>
                </c:pt>
                <c:pt idx="8">
                  <c:v>44207.65</c:v>
                </c:pt>
                <c:pt idx="9">
                  <c:v>44439.23333333333</c:v>
                </c:pt>
                <c:pt idx="10">
                  <c:v>44411.98333333333</c:v>
                </c:pt>
                <c:pt idx="11">
                  <c:v>44371.9</c:v>
                </c:pt>
                <c:pt idx="12">
                  <c:v>44289.35</c:v>
                </c:pt>
                <c:pt idx="13">
                  <c:v>44139.01666666667</c:v>
                </c:pt>
                <c:pt idx="14">
                  <c:v>43826.783333333333</c:v>
                </c:pt>
                <c:pt idx="15">
                  <c:v>43353.116666666669</c:v>
                </c:pt>
                <c:pt idx="16">
                  <c:v>42988.01666666667</c:v>
                </c:pt>
                <c:pt idx="17">
                  <c:v>43018.433333333334</c:v>
                </c:pt>
                <c:pt idx="18">
                  <c:v>43644.1</c:v>
                </c:pt>
                <c:pt idx="19">
                  <c:v>44288.76666666667</c:v>
                </c:pt>
                <c:pt idx="20">
                  <c:v>44418.45</c:v>
                </c:pt>
                <c:pt idx="21">
                  <c:v>44449.383333333331</c:v>
                </c:pt>
                <c:pt idx="22">
                  <c:v>43914.15</c:v>
                </c:pt>
                <c:pt idx="23">
                  <c:v>43982.2</c:v>
                </c:pt>
              </c:numCache>
            </c:numRef>
          </c:val>
        </c:ser>
        <c:marker val="1"/>
        <c:axId val="101128064"/>
        <c:axId val="10112960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56705.3</c:v>
                </c:pt>
                <c:pt idx="1">
                  <c:v>52791.45</c:v>
                </c:pt>
                <c:pt idx="2">
                  <c:v>51825.1</c:v>
                </c:pt>
                <c:pt idx="3">
                  <c:v>49176.916666666664</c:v>
                </c:pt>
                <c:pt idx="4">
                  <c:v>47508.816666666666</c:v>
                </c:pt>
                <c:pt idx="5">
                  <c:v>48279.85</c:v>
                </c:pt>
                <c:pt idx="6">
                  <c:v>51741.2</c:v>
                </c:pt>
                <c:pt idx="7">
                  <c:v>55754.783333333333</c:v>
                </c:pt>
                <c:pt idx="8">
                  <c:v>58584.6</c:v>
                </c:pt>
                <c:pt idx="9">
                  <c:v>60495.183333333334</c:v>
                </c:pt>
                <c:pt idx="10">
                  <c:v>60976.95</c:v>
                </c:pt>
                <c:pt idx="11">
                  <c:v>60842.083333333336</c:v>
                </c:pt>
                <c:pt idx="12">
                  <c:v>60932.116666666669</c:v>
                </c:pt>
                <c:pt idx="13">
                  <c:v>60357.25</c:v>
                </c:pt>
                <c:pt idx="14">
                  <c:v>58568.033333333333</c:v>
                </c:pt>
                <c:pt idx="15">
                  <c:v>56214.98333333333</c:v>
                </c:pt>
                <c:pt idx="16">
                  <c:v>54462.9</c:v>
                </c:pt>
                <c:pt idx="17">
                  <c:v>53401.9</c:v>
                </c:pt>
                <c:pt idx="18">
                  <c:v>54197.566666666666</c:v>
                </c:pt>
                <c:pt idx="19">
                  <c:v>56344.366666666669</c:v>
                </c:pt>
                <c:pt idx="20">
                  <c:v>56162.433333333334</c:v>
                </c:pt>
                <c:pt idx="21">
                  <c:v>56487.566666666666</c:v>
                </c:pt>
                <c:pt idx="22">
                  <c:v>55389.066666666666</c:v>
                </c:pt>
                <c:pt idx="23">
                  <c:v>57819.616666666669</c:v>
                </c:pt>
              </c:numCache>
            </c:numRef>
          </c:val>
        </c:ser>
        <c:marker val="1"/>
        <c:axId val="101137024"/>
        <c:axId val="101135488"/>
      </c:lineChart>
      <c:catAx>
        <c:axId val="101128064"/>
        <c:scaling>
          <c:orientation val="minMax"/>
        </c:scaling>
        <c:axPos val="b"/>
        <c:numFmt formatCode="General" sourceLinked="1"/>
        <c:majorTickMark val="none"/>
        <c:tickLblPos val="nextTo"/>
        <c:crossAx val="101129600"/>
        <c:crosses val="autoZero"/>
        <c:auto val="1"/>
        <c:lblAlgn val="ctr"/>
        <c:lblOffset val="100"/>
        <c:tickLblSkip val="1"/>
      </c:catAx>
      <c:valAx>
        <c:axId val="1011296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128064"/>
        <c:crosses val="autoZero"/>
        <c:crossBetween val="between"/>
      </c:valAx>
      <c:valAx>
        <c:axId val="101135488"/>
        <c:scaling>
          <c:orientation val="minMax"/>
          <c:min val="35000"/>
        </c:scaling>
        <c:axPos val="r"/>
        <c:numFmt formatCode="0" sourceLinked="0"/>
        <c:tickLblPos val="nextTo"/>
        <c:crossAx val="101137024"/>
        <c:crosses val="max"/>
        <c:crossBetween val="between"/>
        <c:majorUnit val="5000"/>
      </c:valAx>
      <c:catAx>
        <c:axId val="101137024"/>
        <c:scaling>
          <c:orientation val="minMax"/>
        </c:scaling>
        <c:delete val="1"/>
        <c:axPos val="b"/>
        <c:numFmt formatCode="General" sourceLinked="1"/>
        <c:tickLblPos val="none"/>
        <c:crossAx val="101135488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Nucléaire (V)</a:t>
            </a:r>
            <a:endParaRPr lang="fr-FR"/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64634.5</c:v>
                </c:pt>
                <c:pt idx="1">
                  <c:v>61168.5</c:v>
                </c:pt>
                <c:pt idx="2">
                  <c:v>60729.5</c:v>
                </c:pt>
                <c:pt idx="3">
                  <c:v>58228.5</c:v>
                </c:pt>
                <c:pt idx="4">
                  <c:v>56336.5</c:v>
                </c:pt>
                <c:pt idx="5">
                  <c:v>56231.5</c:v>
                </c:pt>
                <c:pt idx="6">
                  <c:v>57316</c:v>
                </c:pt>
                <c:pt idx="7">
                  <c:v>58320.5</c:v>
                </c:pt>
                <c:pt idx="8">
                  <c:v>59016</c:v>
                </c:pt>
                <c:pt idx="9">
                  <c:v>61222</c:v>
                </c:pt>
                <c:pt idx="10">
                  <c:v>62899</c:v>
                </c:pt>
                <c:pt idx="11">
                  <c:v>63330.5</c:v>
                </c:pt>
                <c:pt idx="12">
                  <c:v>63833</c:v>
                </c:pt>
                <c:pt idx="13">
                  <c:v>63077</c:v>
                </c:pt>
                <c:pt idx="14">
                  <c:v>59360.5</c:v>
                </c:pt>
                <c:pt idx="15">
                  <c:v>56071.5</c:v>
                </c:pt>
                <c:pt idx="16">
                  <c:v>53976</c:v>
                </c:pt>
                <c:pt idx="17">
                  <c:v>53442</c:v>
                </c:pt>
                <c:pt idx="18">
                  <c:v>55135</c:v>
                </c:pt>
                <c:pt idx="19">
                  <c:v>58895.5</c:v>
                </c:pt>
                <c:pt idx="20">
                  <c:v>61663.5</c:v>
                </c:pt>
                <c:pt idx="21">
                  <c:v>63270.5</c:v>
                </c:pt>
                <c:pt idx="22">
                  <c:v>61878.5</c:v>
                </c:pt>
                <c:pt idx="23">
                  <c:v>64434</c:v>
                </c:pt>
                <c:pt idx="24">
                  <c:v>63227</c:v>
                </c:pt>
                <c:pt idx="25">
                  <c:v>59937.5</c:v>
                </c:pt>
                <c:pt idx="26">
                  <c:v>59769.5</c:v>
                </c:pt>
                <c:pt idx="27">
                  <c:v>57612</c:v>
                </c:pt>
                <c:pt idx="28">
                  <c:v>56241</c:v>
                </c:pt>
                <c:pt idx="29">
                  <c:v>57960.5</c:v>
                </c:pt>
                <c:pt idx="30">
                  <c:v>63540.5</c:v>
                </c:pt>
                <c:pt idx="31">
                  <c:v>71240</c:v>
                </c:pt>
                <c:pt idx="32">
                  <c:v>74046</c:v>
                </c:pt>
                <c:pt idx="33">
                  <c:v>75493</c:v>
                </c:pt>
                <c:pt idx="34">
                  <c:v>74917.5</c:v>
                </c:pt>
                <c:pt idx="35">
                  <c:v>73633.5</c:v>
                </c:pt>
                <c:pt idx="36">
                  <c:v>72477.5</c:v>
                </c:pt>
                <c:pt idx="37">
                  <c:v>71013</c:v>
                </c:pt>
                <c:pt idx="38">
                  <c:v>68986.5</c:v>
                </c:pt>
                <c:pt idx="39">
                  <c:v>65816</c:v>
                </c:pt>
                <c:pt idx="40">
                  <c:v>63600.5</c:v>
                </c:pt>
                <c:pt idx="41">
                  <c:v>62343</c:v>
                </c:pt>
                <c:pt idx="42">
                  <c:v>63141</c:v>
                </c:pt>
                <c:pt idx="43">
                  <c:v>65836.5</c:v>
                </c:pt>
                <c:pt idx="44">
                  <c:v>66509.5</c:v>
                </c:pt>
                <c:pt idx="45">
                  <c:v>67050</c:v>
                </c:pt>
                <c:pt idx="46">
                  <c:v>64996</c:v>
                </c:pt>
                <c:pt idx="47">
                  <c:v>67249.5</c:v>
                </c:pt>
                <c:pt idx="48">
                  <c:v>65994</c:v>
                </c:pt>
                <c:pt idx="49">
                  <c:v>62232</c:v>
                </c:pt>
                <c:pt idx="50">
                  <c:v>61688</c:v>
                </c:pt>
                <c:pt idx="51">
                  <c:v>59463.5</c:v>
                </c:pt>
                <c:pt idx="52">
                  <c:v>58157.5</c:v>
                </c:pt>
                <c:pt idx="53">
                  <c:v>59643</c:v>
                </c:pt>
                <c:pt idx="54">
                  <c:v>64661</c:v>
                </c:pt>
                <c:pt idx="55">
                  <c:v>71781</c:v>
                </c:pt>
                <c:pt idx="56">
                  <c:v>74546.5</c:v>
                </c:pt>
                <c:pt idx="57">
                  <c:v>74947.5</c:v>
                </c:pt>
                <c:pt idx="58">
                  <c:v>73685</c:v>
                </c:pt>
                <c:pt idx="59">
                  <c:v>72047</c:v>
                </c:pt>
                <c:pt idx="60">
                  <c:v>70691</c:v>
                </c:pt>
                <c:pt idx="61">
                  <c:v>69321.5</c:v>
                </c:pt>
                <c:pt idx="62">
                  <c:v>67402.5</c:v>
                </c:pt>
                <c:pt idx="63">
                  <c:v>64666.5</c:v>
                </c:pt>
                <c:pt idx="64">
                  <c:v>62855.5</c:v>
                </c:pt>
                <c:pt idx="65">
                  <c:v>61596</c:v>
                </c:pt>
                <c:pt idx="66">
                  <c:v>62862.5</c:v>
                </c:pt>
                <c:pt idx="67">
                  <c:v>65662.5</c:v>
                </c:pt>
                <c:pt idx="68">
                  <c:v>66468</c:v>
                </c:pt>
                <c:pt idx="69">
                  <c:v>66848</c:v>
                </c:pt>
                <c:pt idx="70">
                  <c:v>64710</c:v>
                </c:pt>
                <c:pt idx="71">
                  <c:v>66980.5</c:v>
                </c:pt>
                <c:pt idx="72">
                  <c:v>65619.5</c:v>
                </c:pt>
                <c:pt idx="73">
                  <c:v>61895</c:v>
                </c:pt>
                <c:pt idx="74">
                  <c:v>61537.5</c:v>
                </c:pt>
                <c:pt idx="75">
                  <c:v>59111</c:v>
                </c:pt>
                <c:pt idx="76">
                  <c:v>57565.5</c:v>
                </c:pt>
                <c:pt idx="77">
                  <c:v>58765.5</c:v>
                </c:pt>
                <c:pt idx="78">
                  <c:v>63710.5</c:v>
                </c:pt>
                <c:pt idx="79">
                  <c:v>71004</c:v>
                </c:pt>
                <c:pt idx="80">
                  <c:v>73903.5</c:v>
                </c:pt>
                <c:pt idx="81">
                  <c:v>74914</c:v>
                </c:pt>
                <c:pt idx="82">
                  <c:v>74767.5</c:v>
                </c:pt>
                <c:pt idx="83">
                  <c:v>73989</c:v>
                </c:pt>
                <c:pt idx="84">
                  <c:v>73286.5</c:v>
                </c:pt>
                <c:pt idx="85">
                  <c:v>72568.5</c:v>
                </c:pt>
                <c:pt idx="86">
                  <c:v>71426</c:v>
                </c:pt>
                <c:pt idx="87">
                  <c:v>68724.5</c:v>
                </c:pt>
                <c:pt idx="88">
                  <c:v>67516.5</c:v>
                </c:pt>
                <c:pt idx="89">
                  <c:v>66816</c:v>
                </c:pt>
                <c:pt idx="90">
                  <c:v>68367</c:v>
                </c:pt>
                <c:pt idx="91">
                  <c:v>71040</c:v>
                </c:pt>
                <c:pt idx="92">
                  <c:v>70362.5</c:v>
                </c:pt>
                <c:pt idx="93">
                  <c:v>69276.5</c:v>
                </c:pt>
                <c:pt idx="94">
                  <c:v>66388.5</c:v>
                </c:pt>
                <c:pt idx="95">
                  <c:v>68487.5</c:v>
                </c:pt>
                <c:pt idx="96">
                  <c:v>66932.5</c:v>
                </c:pt>
                <c:pt idx="97">
                  <c:v>63106</c:v>
                </c:pt>
                <c:pt idx="98">
                  <c:v>62361</c:v>
                </c:pt>
                <c:pt idx="99">
                  <c:v>59848</c:v>
                </c:pt>
                <c:pt idx="100">
                  <c:v>58147.5</c:v>
                </c:pt>
                <c:pt idx="101">
                  <c:v>59424.5</c:v>
                </c:pt>
                <c:pt idx="102">
                  <c:v>64329.5</c:v>
                </c:pt>
                <c:pt idx="103">
                  <c:v>70930</c:v>
                </c:pt>
                <c:pt idx="104">
                  <c:v>73690</c:v>
                </c:pt>
                <c:pt idx="105">
                  <c:v>75207</c:v>
                </c:pt>
                <c:pt idx="106">
                  <c:v>75229.5</c:v>
                </c:pt>
                <c:pt idx="107">
                  <c:v>74863.5</c:v>
                </c:pt>
                <c:pt idx="108">
                  <c:v>74390.5</c:v>
                </c:pt>
                <c:pt idx="109">
                  <c:v>73528</c:v>
                </c:pt>
                <c:pt idx="110">
                  <c:v>71770.5</c:v>
                </c:pt>
                <c:pt idx="111">
                  <c:v>68940.5</c:v>
                </c:pt>
                <c:pt idx="112">
                  <c:v>67156</c:v>
                </c:pt>
                <c:pt idx="113">
                  <c:v>66254.5</c:v>
                </c:pt>
                <c:pt idx="114">
                  <c:v>67225.5</c:v>
                </c:pt>
                <c:pt idx="115">
                  <c:v>69264.5</c:v>
                </c:pt>
                <c:pt idx="116">
                  <c:v>69038.5</c:v>
                </c:pt>
                <c:pt idx="117">
                  <c:v>68723.5</c:v>
                </c:pt>
                <c:pt idx="118">
                  <c:v>66890</c:v>
                </c:pt>
                <c:pt idx="119">
                  <c:v>69417</c:v>
                </c:pt>
                <c:pt idx="120">
                  <c:v>67501</c:v>
                </c:pt>
                <c:pt idx="121">
                  <c:v>63148.5</c:v>
                </c:pt>
                <c:pt idx="122">
                  <c:v>62005</c:v>
                </c:pt>
                <c:pt idx="123">
                  <c:v>58861</c:v>
                </c:pt>
                <c:pt idx="124">
                  <c:v>56758.5</c:v>
                </c:pt>
                <c:pt idx="125">
                  <c:v>56535.5</c:v>
                </c:pt>
                <c:pt idx="126">
                  <c:v>58075.5</c:v>
                </c:pt>
                <c:pt idx="127">
                  <c:v>60086.5</c:v>
                </c:pt>
                <c:pt idx="128">
                  <c:v>62362</c:v>
                </c:pt>
                <c:pt idx="129">
                  <c:v>66008</c:v>
                </c:pt>
                <c:pt idx="130">
                  <c:v>67319.5</c:v>
                </c:pt>
                <c:pt idx="131">
                  <c:v>67173.5</c:v>
                </c:pt>
                <c:pt idx="132">
                  <c:v>67906.5</c:v>
                </c:pt>
                <c:pt idx="133">
                  <c:v>67866.5</c:v>
                </c:pt>
                <c:pt idx="134">
                  <c:v>65092.5</c:v>
                </c:pt>
                <c:pt idx="135">
                  <c:v>62290.5</c:v>
                </c:pt>
                <c:pt idx="136">
                  <c:v>60464</c:v>
                </c:pt>
                <c:pt idx="137">
                  <c:v>60071</c:v>
                </c:pt>
                <c:pt idx="138">
                  <c:v>61402</c:v>
                </c:pt>
                <c:pt idx="139">
                  <c:v>63649.5</c:v>
                </c:pt>
                <c:pt idx="140">
                  <c:v>64079.5</c:v>
                </c:pt>
                <c:pt idx="141">
                  <c:v>64270.5</c:v>
                </c:pt>
                <c:pt idx="142">
                  <c:v>63212</c:v>
                </c:pt>
                <c:pt idx="143">
                  <c:v>66458.5</c:v>
                </c:pt>
                <c:pt idx="144">
                  <c:v>65722</c:v>
                </c:pt>
                <c:pt idx="145">
                  <c:v>62239</c:v>
                </c:pt>
                <c:pt idx="146">
                  <c:v>61190</c:v>
                </c:pt>
                <c:pt idx="147">
                  <c:v>58160.5</c:v>
                </c:pt>
                <c:pt idx="148">
                  <c:v>55765</c:v>
                </c:pt>
                <c:pt idx="149">
                  <c:v>55053.5</c:v>
                </c:pt>
                <c:pt idx="150">
                  <c:v>55908.5</c:v>
                </c:pt>
                <c:pt idx="151">
                  <c:v>56426</c:v>
                </c:pt>
                <c:pt idx="152">
                  <c:v>57646</c:v>
                </c:pt>
                <c:pt idx="153">
                  <c:v>60079.5</c:v>
                </c:pt>
                <c:pt idx="154">
                  <c:v>61390.5</c:v>
                </c:pt>
                <c:pt idx="155">
                  <c:v>61359.5</c:v>
                </c:pt>
                <c:pt idx="156">
                  <c:v>61453.5</c:v>
                </c:pt>
                <c:pt idx="157">
                  <c:v>60524</c:v>
                </c:pt>
                <c:pt idx="158">
                  <c:v>56558</c:v>
                </c:pt>
                <c:pt idx="159">
                  <c:v>53223</c:v>
                </c:pt>
                <c:pt idx="160">
                  <c:v>51014</c:v>
                </c:pt>
                <c:pt idx="161">
                  <c:v>50278</c:v>
                </c:pt>
                <c:pt idx="162">
                  <c:v>52158.5</c:v>
                </c:pt>
                <c:pt idx="163">
                  <c:v>56172.5</c:v>
                </c:pt>
                <c:pt idx="164">
                  <c:v>59140.5</c:v>
                </c:pt>
                <c:pt idx="165">
                  <c:v>60811.5</c:v>
                </c:pt>
                <c:pt idx="166">
                  <c:v>59434</c:v>
                </c:pt>
                <c:pt idx="167">
                  <c:v>62179</c:v>
                </c:pt>
                <c:pt idx="168">
                  <c:v>61049.5</c:v>
                </c:pt>
                <c:pt idx="169">
                  <c:v>57829.5</c:v>
                </c:pt>
                <c:pt idx="170">
                  <c:v>57383.5</c:v>
                </c:pt>
                <c:pt idx="171">
                  <c:v>54946</c:v>
                </c:pt>
                <c:pt idx="172">
                  <c:v>53292</c:v>
                </c:pt>
                <c:pt idx="173">
                  <c:v>54789.5</c:v>
                </c:pt>
                <c:pt idx="174">
                  <c:v>60245</c:v>
                </c:pt>
                <c:pt idx="175">
                  <c:v>67222</c:v>
                </c:pt>
                <c:pt idx="176">
                  <c:v>70397.5</c:v>
                </c:pt>
                <c:pt idx="177">
                  <c:v>71957</c:v>
                </c:pt>
                <c:pt idx="178">
                  <c:v>71765</c:v>
                </c:pt>
                <c:pt idx="179">
                  <c:v>71056.5</c:v>
                </c:pt>
                <c:pt idx="180">
                  <c:v>70401.5</c:v>
                </c:pt>
                <c:pt idx="181">
                  <c:v>69698.5</c:v>
                </c:pt>
                <c:pt idx="182">
                  <c:v>68273.5</c:v>
                </c:pt>
                <c:pt idx="183">
                  <c:v>65709</c:v>
                </c:pt>
                <c:pt idx="184">
                  <c:v>63761.5</c:v>
                </c:pt>
                <c:pt idx="185">
                  <c:v>62388.5</c:v>
                </c:pt>
                <c:pt idx="186">
                  <c:v>62991.5</c:v>
                </c:pt>
                <c:pt idx="187">
                  <c:v>65495</c:v>
                </c:pt>
                <c:pt idx="188">
                  <c:v>65047</c:v>
                </c:pt>
                <c:pt idx="189">
                  <c:v>65068</c:v>
                </c:pt>
                <c:pt idx="190">
                  <c:v>62708</c:v>
                </c:pt>
                <c:pt idx="191">
                  <c:v>64912</c:v>
                </c:pt>
                <c:pt idx="192">
                  <c:v>63396.5</c:v>
                </c:pt>
                <c:pt idx="193">
                  <c:v>59420</c:v>
                </c:pt>
                <c:pt idx="194">
                  <c:v>58747.5</c:v>
                </c:pt>
                <c:pt idx="195">
                  <c:v>56153.5</c:v>
                </c:pt>
                <c:pt idx="196">
                  <c:v>54478</c:v>
                </c:pt>
                <c:pt idx="197">
                  <c:v>55730</c:v>
                </c:pt>
                <c:pt idx="198">
                  <c:v>60631.5</c:v>
                </c:pt>
                <c:pt idx="199">
                  <c:v>67347.5</c:v>
                </c:pt>
                <c:pt idx="200">
                  <c:v>70107</c:v>
                </c:pt>
                <c:pt idx="201">
                  <c:v>71155.5</c:v>
                </c:pt>
                <c:pt idx="202">
                  <c:v>70959.5</c:v>
                </c:pt>
                <c:pt idx="203">
                  <c:v>70373.5</c:v>
                </c:pt>
                <c:pt idx="204">
                  <c:v>70007</c:v>
                </c:pt>
                <c:pt idx="205">
                  <c:v>69040.5</c:v>
                </c:pt>
                <c:pt idx="206">
                  <c:v>67763</c:v>
                </c:pt>
                <c:pt idx="207">
                  <c:v>65121</c:v>
                </c:pt>
                <c:pt idx="208">
                  <c:v>63078</c:v>
                </c:pt>
                <c:pt idx="209">
                  <c:v>61874.5</c:v>
                </c:pt>
                <c:pt idx="210">
                  <c:v>62228.5</c:v>
                </c:pt>
                <c:pt idx="211">
                  <c:v>64288.5</c:v>
                </c:pt>
                <c:pt idx="212">
                  <c:v>63742</c:v>
                </c:pt>
                <c:pt idx="213">
                  <c:v>63655.5</c:v>
                </c:pt>
                <c:pt idx="214">
                  <c:v>61618</c:v>
                </c:pt>
                <c:pt idx="215">
                  <c:v>63599.5</c:v>
                </c:pt>
                <c:pt idx="216">
                  <c:v>62067</c:v>
                </c:pt>
                <c:pt idx="217">
                  <c:v>58029</c:v>
                </c:pt>
                <c:pt idx="218">
                  <c:v>57014.5</c:v>
                </c:pt>
                <c:pt idx="219">
                  <c:v>54450</c:v>
                </c:pt>
                <c:pt idx="220">
                  <c:v>52857.5</c:v>
                </c:pt>
                <c:pt idx="221">
                  <c:v>53942</c:v>
                </c:pt>
                <c:pt idx="222">
                  <c:v>58675</c:v>
                </c:pt>
                <c:pt idx="223">
                  <c:v>64343.5</c:v>
                </c:pt>
                <c:pt idx="224">
                  <c:v>67331.5</c:v>
                </c:pt>
                <c:pt idx="225">
                  <c:v>68944.5</c:v>
                </c:pt>
                <c:pt idx="226">
                  <c:v>68619</c:v>
                </c:pt>
                <c:pt idx="227">
                  <c:v>67953</c:v>
                </c:pt>
                <c:pt idx="228">
                  <c:v>67710.5</c:v>
                </c:pt>
                <c:pt idx="229">
                  <c:v>66692.5</c:v>
                </c:pt>
                <c:pt idx="230">
                  <c:v>65382</c:v>
                </c:pt>
                <c:pt idx="231">
                  <c:v>63092.5</c:v>
                </c:pt>
                <c:pt idx="232">
                  <c:v>61449</c:v>
                </c:pt>
                <c:pt idx="233">
                  <c:v>60438</c:v>
                </c:pt>
                <c:pt idx="234">
                  <c:v>61353</c:v>
                </c:pt>
                <c:pt idx="235">
                  <c:v>63592</c:v>
                </c:pt>
                <c:pt idx="236">
                  <c:v>62633.5</c:v>
                </c:pt>
                <c:pt idx="237">
                  <c:v>61815</c:v>
                </c:pt>
                <c:pt idx="238">
                  <c:v>59449</c:v>
                </c:pt>
                <c:pt idx="239">
                  <c:v>61470</c:v>
                </c:pt>
                <c:pt idx="240">
                  <c:v>59647.5</c:v>
                </c:pt>
                <c:pt idx="241">
                  <c:v>55696</c:v>
                </c:pt>
                <c:pt idx="242">
                  <c:v>54774.5</c:v>
                </c:pt>
                <c:pt idx="243">
                  <c:v>51972</c:v>
                </c:pt>
                <c:pt idx="244">
                  <c:v>49936</c:v>
                </c:pt>
                <c:pt idx="245">
                  <c:v>50885.5</c:v>
                </c:pt>
                <c:pt idx="246">
                  <c:v>55489.5</c:v>
                </c:pt>
                <c:pt idx="247">
                  <c:v>61688.5</c:v>
                </c:pt>
                <c:pt idx="248">
                  <c:v>64279</c:v>
                </c:pt>
                <c:pt idx="249">
                  <c:v>65481</c:v>
                </c:pt>
                <c:pt idx="250">
                  <c:v>65586</c:v>
                </c:pt>
                <c:pt idx="251">
                  <c:v>65472.5</c:v>
                </c:pt>
                <c:pt idx="252">
                  <c:v>65008</c:v>
                </c:pt>
                <c:pt idx="253">
                  <c:v>64406.5</c:v>
                </c:pt>
                <c:pt idx="254">
                  <c:v>63211</c:v>
                </c:pt>
                <c:pt idx="255">
                  <c:v>61245.5</c:v>
                </c:pt>
                <c:pt idx="256">
                  <c:v>59769</c:v>
                </c:pt>
                <c:pt idx="257">
                  <c:v>58999</c:v>
                </c:pt>
                <c:pt idx="258">
                  <c:v>59931</c:v>
                </c:pt>
                <c:pt idx="259">
                  <c:v>62309</c:v>
                </c:pt>
                <c:pt idx="260">
                  <c:v>60993.5</c:v>
                </c:pt>
                <c:pt idx="261">
                  <c:v>60076</c:v>
                </c:pt>
                <c:pt idx="262">
                  <c:v>57944.5</c:v>
                </c:pt>
                <c:pt idx="263">
                  <c:v>59935</c:v>
                </c:pt>
                <c:pt idx="264">
                  <c:v>58409.5</c:v>
                </c:pt>
                <c:pt idx="265">
                  <c:v>54542.5</c:v>
                </c:pt>
                <c:pt idx="266">
                  <c:v>53557.5</c:v>
                </c:pt>
                <c:pt idx="267">
                  <c:v>51037.5</c:v>
                </c:pt>
                <c:pt idx="268">
                  <c:v>49579.5</c:v>
                </c:pt>
                <c:pt idx="269">
                  <c:v>50917.5</c:v>
                </c:pt>
                <c:pt idx="270">
                  <c:v>55555</c:v>
                </c:pt>
                <c:pt idx="271">
                  <c:v>61291</c:v>
                </c:pt>
                <c:pt idx="272">
                  <c:v>64051.5</c:v>
                </c:pt>
                <c:pt idx="273">
                  <c:v>65174</c:v>
                </c:pt>
                <c:pt idx="274">
                  <c:v>64825</c:v>
                </c:pt>
                <c:pt idx="275">
                  <c:v>64249.5</c:v>
                </c:pt>
                <c:pt idx="276">
                  <c:v>63702</c:v>
                </c:pt>
                <c:pt idx="277">
                  <c:v>62652.5</c:v>
                </c:pt>
                <c:pt idx="278">
                  <c:v>60885</c:v>
                </c:pt>
                <c:pt idx="279">
                  <c:v>58480</c:v>
                </c:pt>
                <c:pt idx="280">
                  <c:v>56743.5</c:v>
                </c:pt>
                <c:pt idx="281">
                  <c:v>55561.5</c:v>
                </c:pt>
                <c:pt idx="282">
                  <c:v>56260.5</c:v>
                </c:pt>
                <c:pt idx="283">
                  <c:v>57765.5</c:v>
                </c:pt>
                <c:pt idx="284">
                  <c:v>57023</c:v>
                </c:pt>
                <c:pt idx="285">
                  <c:v>57957.5</c:v>
                </c:pt>
                <c:pt idx="286">
                  <c:v>56917</c:v>
                </c:pt>
                <c:pt idx="287">
                  <c:v>59444</c:v>
                </c:pt>
                <c:pt idx="288">
                  <c:v>57876</c:v>
                </c:pt>
                <c:pt idx="289">
                  <c:v>53425.5</c:v>
                </c:pt>
                <c:pt idx="290">
                  <c:v>52119.5</c:v>
                </c:pt>
                <c:pt idx="291">
                  <c:v>49305</c:v>
                </c:pt>
                <c:pt idx="292">
                  <c:v>47063</c:v>
                </c:pt>
                <c:pt idx="293">
                  <c:v>46948</c:v>
                </c:pt>
                <c:pt idx="294">
                  <c:v>48640</c:v>
                </c:pt>
                <c:pt idx="295">
                  <c:v>49862</c:v>
                </c:pt>
                <c:pt idx="296">
                  <c:v>52090.5</c:v>
                </c:pt>
                <c:pt idx="297">
                  <c:v>54699</c:v>
                </c:pt>
                <c:pt idx="298">
                  <c:v>55434.5</c:v>
                </c:pt>
                <c:pt idx="299">
                  <c:v>54827</c:v>
                </c:pt>
                <c:pt idx="300">
                  <c:v>55303.5</c:v>
                </c:pt>
                <c:pt idx="301">
                  <c:v>55177.5</c:v>
                </c:pt>
                <c:pt idx="302">
                  <c:v>52578.5</c:v>
                </c:pt>
                <c:pt idx="303">
                  <c:v>50005.5</c:v>
                </c:pt>
                <c:pt idx="304">
                  <c:v>48164</c:v>
                </c:pt>
                <c:pt idx="305">
                  <c:v>47398</c:v>
                </c:pt>
                <c:pt idx="306">
                  <c:v>48631</c:v>
                </c:pt>
                <c:pt idx="307">
                  <c:v>50582</c:v>
                </c:pt>
                <c:pt idx="308">
                  <c:v>50700.5</c:v>
                </c:pt>
                <c:pt idx="309">
                  <c:v>51630.5</c:v>
                </c:pt>
                <c:pt idx="310">
                  <c:v>50682</c:v>
                </c:pt>
                <c:pt idx="311">
                  <c:v>53928.5</c:v>
                </c:pt>
                <c:pt idx="312">
                  <c:v>53125</c:v>
                </c:pt>
                <c:pt idx="313">
                  <c:v>49115.5</c:v>
                </c:pt>
                <c:pt idx="314">
                  <c:v>47806</c:v>
                </c:pt>
                <c:pt idx="315">
                  <c:v>44502.5</c:v>
                </c:pt>
                <c:pt idx="316">
                  <c:v>41914.5</c:v>
                </c:pt>
                <c:pt idx="317">
                  <c:v>41380</c:v>
                </c:pt>
                <c:pt idx="318">
                  <c:v>41972</c:v>
                </c:pt>
                <c:pt idx="319">
                  <c:v>41794.5</c:v>
                </c:pt>
                <c:pt idx="320">
                  <c:v>43248.5</c:v>
                </c:pt>
                <c:pt idx="321">
                  <c:v>45416.5</c:v>
                </c:pt>
                <c:pt idx="322">
                  <c:v>46271.5</c:v>
                </c:pt>
                <c:pt idx="323">
                  <c:v>46375</c:v>
                </c:pt>
                <c:pt idx="324">
                  <c:v>46821</c:v>
                </c:pt>
                <c:pt idx="325">
                  <c:v>46550</c:v>
                </c:pt>
                <c:pt idx="326">
                  <c:v>43076.5</c:v>
                </c:pt>
                <c:pt idx="327">
                  <c:v>40492</c:v>
                </c:pt>
                <c:pt idx="328">
                  <c:v>38828.5</c:v>
                </c:pt>
                <c:pt idx="329">
                  <c:v>37911.5</c:v>
                </c:pt>
                <c:pt idx="330">
                  <c:v>39030</c:v>
                </c:pt>
                <c:pt idx="331">
                  <c:v>41846.5</c:v>
                </c:pt>
                <c:pt idx="332">
                  <c:v>43753</c:v>
                </c:pt>
                <c:pt idx="333">
                  <c:v>46594</c:v>
                </c:pt>
                <c:pt idx="334">
                  <c:v>46071</c:v>
                </c:pt>
                <c:pt idx="335">
                  <c:v>48488.5</c:v>
                </c:pt>
                <c:pt idx="336">
                  <c:v>47298</c:v>
                </c:pt>
                <c:pt idx="337">
                  <c:v>43860</c:v>
                </c:pt>
                <c:pt idx="338">
                  <c:v>42850</c:v>
                </c:pt>
                <c:pt idx="339">
                  <c:v>40369.5</c:v>
                </c:pt>
                <c:pt idx="340">
                  <c:v>38975</c:v>
                </c:pt>
                <c:pt idx="341">
                  <c:v>40489.5</c:v>
                </c:pt>
                <c:pt idx="342">
                  <c:v>45184</c:v>
                </c:pt>
                <c:pt idx="343">
                  <c:v>50123.5</c:v>
                </c:pt>
                <c:pt idx="344">
                  <c:v>53614</c:v>
                </c:pt>
                <c:pt idx="345">
                  <c:v>55476.5</c:v>
                </c:pt>
                <c:pt idx="346">
                  <c:v>56009.5</c:v>
                </c:pt>
                <c:pt idx="347">
                  <c:v>56205</c:v>
                </c:pt>
                <c:pt idx="348">
                  <c:v>56435.5</c:v>
                </c:pt>
                <c:pt idx="349">
                  <c:v>55862</c:v>
                </c:pt>
                <c:pt idx="350">
                  <c:v>54858</c:v>
                </c:pt>
                <c:pt idx="351">
                  <c:v>52824</c:v>
                </c:pt>
                <c:pt idx="352">
                  <c:v>51192</c:v>
                </c:pt>
                <c:pt idx="353">
                  <c:v>49746</c:v>
                </c:pt>
                <c:pt idx="354">
                  <c:v>49858</c:v>
                </c:pt>
                <c:pt idx="355">
                  <c:v>51726.5</c:v>
                </c:pt>
                <c:pt idx="356">
                  <c:v>50918</c:v>
                </c:pt>
                <c:pt idx="357">
                  <c:v>51321.5</c:v>
                </c:pt>
                <c:pt idx="358">
                  <c:v>49689</c:v>
                </c:pt>
                <c:pt idx="359">
                  <c:v>52027.5</c:v>
                </c:pt>
                <c:pt idx="360">
                  <c:v>50434</c:v>
                </c:pt>
                <c:pt idx="361">
                  <c:v>46430</c:v>
                </c:pt>
                <c:pt idx="362">
                  <c:v>45447</c:v>
                </c:pt>
                <c:pt idx="363">
                  <c:v>42892</c:v>
                </c:pt>
                <c:pt idx="364">
                  <c:v>41410</c:v>
                </c:pt>
                <c:pt idx="365">
                  <c:v>42251.5</c:v>
                </c:pt>
                <c:pt idx="366">
                  <c:v>46509</c:v>
                </c:pt>
                <c:pt idx="367">
                  <c:v>51281.5</c:v>
                </c:pt>
                <c:pt idx="368">
                  <c:v>54531.5</c:v>
                </c:pt>
                <c:pt idx="369">
                  <c:v>56048</c:v>
                </c:pt>
                <c:pt idx="370">
                  <c:v>56310.5</c:v>
                </c:pt>
                <c:pt idx="371">
                  <c:v>56390</c:v>
                </c:pt>
                <c:pt idx="372">
                  <c:v>56515</c:v>
                </c:pt>
                <c:pt idx="373">
                  <c:v>56395.5</c:v>
                </c:pt>
                <c:pt idx="374">
                  <c:v>55419.5</c:v>
                </c:pt>
                <c:pt idx="375">
                  <c:v>53705.5</c:v>
                </c:pt>
                <c:pt idx="376">
                  <c:v>52300.5</c:v>
                </c:pt>
                <c:pt idx="377">
                  <c:v>51062</c:v>
                </c:pt>
                <c:pt idx="378">
                  <c:v>51216</c:v>
                </c:pt>
                <c:pt idx="379">
                  <c:v>53036.5</c:v>
                </c:pt>
                <c:pt idx="380">
                  <c:v>51961</c:v>
                </c:pt>
                <c:pt idx="381">
                  <c:v>51805.5</c:v>
                </c:pt>
                <c:pt idx="382">
                  <c:v>50439.5</c:v>
                </c:pt>
                <c:pt idx="383">
                  <c:v>52392.5</c:v>
                </c:pt>
                <c:pt idx="384">
                  <c:v>50574</c:v>
                </c:pt>
                <c:pt idx="385">
                  <c:v>46373</c:v>
                </c:pt>
                <c:pt idx="386">
                  <c:v>45260.5</c:v>
                </c:pt>
                <c:pt idx="387">
                  <c:v>42638</c:v>
                </c:pt>
                <c:pt idx="388">
                  <c:v>41265</c:v>
                </c:pt>
                <c:pt idx="389">
                  <c:v>42161.5</c:v>
                </c:pt>
                <c:pt idx="390">
                  <c:v>46335</c:v>
                </c:pt>
                <c:pt idx="391">
                  <c:v>50682</c:v>
                </c:pt>
                <c:pt idx="392">
                  <c:v>53843.5</c:v>
                </c:pt>
                <c:pt idx="393">
                  <c:v>55460</c:v>
                </c:pt>
                <c:pt idx="394">
                  <c:v>55764.5</c:v>
                </c:pt>
                <c:pt idx="395">
                  <c:v>55444.5</c:v>
                </c:pt>
                <c:pt idx="396">
                  <c:v>55677</c:v>
                </c:pt>
                <c:pt idx="397">
                  <c:v>55028.5</c:v>
                </c:pt>
                <c:pt idx="398">
                  <c:v>54137</c:v>
                </c:pt>
                <c:pt idx="399">
                  <c:v>52366.5</c:v>
                </c:pt>
                <c:pt idx="400">
                  <c:v>50769.5</c:v>
                </c:pt>
                <c:pt idx="401">
                  <c:v>49535</c:v>
                </c:pt>
                <c:pt idx="402">
                  <c:v>49728.5</c:v>
                </c:pt>
                <c:pt idx="403">
                  <c:v>50911.5</c:v>
                </c:pt>
                <c:pt idx="404">
                  <c:v>49531.5</c:v>
                </c:pt>
                <c:pt idx="405">
                  <c:v>50153</c:v>
                </c:pt>
                <c:pt idx="406">
                  <c:v>48747.5</c:v>
                </c:pt>
                <c:pt idx="407">
                  <c:v>50804.5</c:v>
                </c:pt>
                <c:pt idx="408">
                  <c:v>49139</c:v>
                </c:pt>
                <c:pt idx="409">
                  <c:v>45033</c:v>
                </c:pt>
                <c:pt idx="410">
                  <c:v>43674.5</c:v>
                </c:pt>
                <c:pt idx="411">
                  <c:v>41016</c:v>
                </c:pt>
                <c:pt idx="412">
                  <c:v>39362.5</c:v>
                </c:pt>
                <c:pt idx="413">
                  <c:v>40142</c:v>
                </c:pt>
                <c:pt idx="414">
                  <c:v>44434.5</c:v>
                </c:pt>
                <c:pt idx="415">
                  <c:v>49212.5</c:v>
                </c:pt>
                <c:pt idx="416">
                  <c:v>52703.5</c:v>
                </c:pt>
                <c:pt idx="417">
                  <c:v>54403.5</c:v>
                </c:pt>
                <c:pt idx="418">
                  <c:v>55031.5</c:v>
                </c:pt>
                <c:pt idx="419">
                  <c:v>55417.5</c:v>
                </c:pt>
                <c:pt idx="420">
                  <c:v>55551</c:v>
                </c:pt>
                <c:pt idx="421">
                  <c:v>55138</c:v>
                </c:pt>
                <c:pt idx="422">
                  <c:v>54134.5</c:v>
                </c:pt>
                <c:pt idx="423">
                  <c:v>52651</c:v>
                </c:pt>
                <c:pt idx="424">
                  <c:v>51154</c:v>
                </c:pt>
                <c:pt idx="425">
                  <c:v>49991</c:v>
                </c:pt>
                <c:pt idx="426">
                  <c:v>50362</c:v>
                </c:pt>
                <c:pt idx="427">
                  <c:v>52179.5</c:v>
                </c:pt>
                <c:pt idx="428">
                  <c:v>51009</c:v>
                </c:pt>
                <c:pt idx="429">
                  <c:v>51274.5</c:v>
                </c:pt>
                <c:pt idx="430">
                  <c:v>49929.5</c:v>
                </c:pt>
                <c:pt idx="431">
                  <c:v>52027</c:v>
                </c:pt>
                <c:pt idx="432">
                  <c:v>50445</c:v>
                </c:pt>
                <c:pt idx="433">
                  <c:v>46313.5</c:v>
                </c:pt>
                <c:pt idx="434">
                  <c:v>45221.5</c:v>
                </c:pt>
                <c:pt idx="435">
                  <c:v>42603.5</c:v>
                </c:pt>
                <c:pt idx="436">
                  <c:v>41394</c:v>
                </c:pt>
                <c:pt idx="437">
                  <c:v>42541.5</c:v>
                </c:pt>
                <c:pt idx="438">
                  <c:v>46943.5</c:v>
                </c:pt>
                <c:pt idx="439">
                  <c:v>51534</c:v>
                </c:pt>
                <c:pt idx="440">
                  <c:v>55122.5</c:v>
                </c:pt>
                <c:pt idx="441">
                  <c:v>56991.5</c:v>
                </c:pt>
                <c:pt idx="442">
                  <c:v>57597.5</c:v>
                </c:pt>
                <c:pt idx="443">
                  <c:v>57781.5</c:v>
                </c:pt>
                <c:pt idx="444">
                  <c:v>57858.5</c:v>
                </c:pt>
                <c:pt idx="445">
                  <c:v>57514.5</c:v>
                </c:pt>
                <c:pt idx="446">
                  <c:v>56217.5</c:v>
                </c:pt>
                <c:pt idx="447">
                  <c:v>54373</c:v>
                </c:pt>
                <c:pt idx="448">
                  <c:v>52599</c:v>
                </c:pt>
                <c:pt idx="449">
                  <c:v>51389.5</c:v>
                </c:pt>
                <c:pt idx="450">
                  <c:v>51826.5</c:v>
                </c:pt>
                <c:pt idx="451">
                  <c:v>53138.5</c:v>
                </c:pt>
                <c:pt idx="452">
                  <c:v>52076</c:v>
                </c:pt>
                <c:pt idx="453">
                  <c:v>52621</c:v>
                </c:pt>
                <c:pt idx="454">
                  <c:v>52185.5</c:v>
                </c:pt>
                <c:pt idx="455">
                  <c:v>54544.5</c:v>
                </c:pt>
                <c:pt idx="456">
                  <c:v>52918.5</c:v>
                </c:pt>
                <c:pt idx="457">
                  <c:v>48841.5</c:v>
                </c:pt>
                <c:pt idx="458">
                  <c:v>47456.5</c:v>
                </c:pt>
                <c:pt idx="459">
                  <c:v>44782.5</c:v>
                </c:pt>
                <c:pt idx="460">
                  <c:v>43038</c:v>
                </c:pt>
                <c:pt idx="461">
                  <c:v>43040</c:v>
                </c:pt>
                <c:pt idx="462">
                  <c:v>44421</c:v>
                </c:pt>
                <c:pt idx="463">
                  <c:v>45582.5</c:v>
                </c:pt>
                <c:pt idx="464">
                  <c:v>48266</c:v>
                </c:pt>
                <c:pt idx="465">
                  <c:v>51209.5</c:v>
                </c:pt>
                <c:pt idx="466">
                  <c:v>52583.5</c:v>
                </c:pt>
                <c:pt idx="467">
                  <c:v>52775.5</c:v>
                </c:pt>
                <c:pt idx="468">
                  <c:v>53772.5</c:v>
                </c:pt>
                <c:pt idx="469">
                  <c:v>53544.5</c:v>
                </c:pt>
                <c:pt idx="470">
                  <c:v>51087</c:v>
                </c:pt>
                <c:pt idx="471">
                  <c:v>48918.5</c:v>
                </c:pt>
                <c:pt idx="472">
                  <c:v>47284.5</c:v>
                </c:pt>
                <c:pt idx="473">
                  <c:v>46438.5</c:v>
                </c:pt>
                <c:pt idx="474">
                  <c:v>47442.5</c:v>
                </c:pt>
                <c:pt idx="475">
                  <c:v>49297.5</c:v>
                </c:pt>
                <c:pt idx="476">
                  <c:v>49192</c:v>
                </c:pt>
                <c:pt idx="477">
                  <c:v>50072.5</c:v>
                </c:pt>
                <c:pt idx="478">
                  <c:v>50322</c:v>
                </c:pt>
                <c:pt idx="479">
                  <c:v>53607.5</c:v>
                </c:pt>
                <c:pt idx="480">
                  <c:v>52763.5</c:v>
                </c:pt>
                <c:pt idx="481">
                  <c:v>49065.5</c:v>
                </c:pt>
                <c:pt idx="482">
                  <c:v>47736.5</c:v>
                </c:pt>
                <c:pt idx="483">
                  <c:v>44818</c:v>
                </c:pt>
                <c:pt idx="484">
                  <c:v>42750</c:v>
                </c:pt>
                <c:pt idx="485">
                  <c:v>42417.5</c:v>
                </c:pt>
                <c:pt idx="486">
                  <c:v>43026.5</c:v>
                </c:pt>
                <c:pt idx="487">
                  <c:v>42987.5</c:v>
                </c:pt>
                <c:pt idx="488">
                  <c:v>44624.5</c:v>
                </c:pt>
                <c:pt idx="489">
                  <c:v>46977.5</c:v>
                </c:pt>
                <c:pt idx="490">
                  <c:v>48352</c:v>
                </c:pt>
                <c:pt idx="491">
                  <c:v>48979</c:v>
                </c:pt>
                <c:pt idx="492">
                  <c:v>49913.5</c:v>
                </c:pt>
                <c:pt idx="493">
                  <c:v>49558.5</c:v>
                </c:pt>
                <c:pt idx="494">
                  <c:v>46245.5</c:v>
                </c:pt>
                <c:pt idx="495">
                  <c:v>43588.5</c:v>
                </c:pt>
                <c:pt idx="496">
                  <c:v>41755.5</c:v>
                </c:pt>
                <c:pt idx="497">
                  <c:v>41056</c:v>
                </c:pt>
                <c:pt idx="498">
                  <c:v>42653</c:v>
                </c:pt>
                <c:pt idx="499">
                  <c:v>45728</c:v>
                </c:pt>
                <c:pt idx="500">
                  <c:v>47550</c:v>
                </c:pt>
                <c:pt idx="501">
                  <c:v>49599</c:v>
                </c:pt>
                <c:pt idx="502">
                  <c:v>49608.5</c:v>
                </c:pt>
                <c:pt idx="503">
                  <c:v>52219.5</c:v>
                </c:pt>
                <c:pt idx="504">
                  <c:v>50996.5</c:v>
                </c:pt>
                <c:pt idx="505">
                  <c:v>47420.5</c:v>
                </c:pt>
                <c:pt idx="506">
                  <c:v>46549.5</c:v>
                </c:pt>
                <c:pt idx="507">
                  <c:v>44062</c:v>
                </c:pt>
                <c:pt idx="508">
                  <c:v>42900</c:v>
                </c:pt>
                <c:pt idx="509">
                  <c:v>44633.5</c:v>
                </c:pt>
                <c:pt idx="510">
                  <c:v>49574</c:v>
                </c:pt>
                <c:pt idx="511">
                  <c:v>54093</c:v>
                </c:pt>
                <c:pt idx="512">
                  <c:v>57931</c:v>
                </c:pt>
                <c:pt idx="513">
                  <c:v>59662</c:v>
                </c:pt>
                <c:pt idx="514">
                  <c:v>59664.5</c:v>
                </c:pt>
                <c:pt idx="515">
                  <c:v>59350.5</c:v>
                </c:pt>
                <c:pt idx="516">
                  <c:v>59501</c:v>
                </c:pt>
                <c:pt idx="517">
                  <c:v>59007.5</c:v>
                </c:pt>
                <c:pt idx="518">
                  <c:v>57965</c:v>
                </c:pt>
                <c:pt idx="519">
                  <c:v>55743.5</c:v>
                </c:pt>
                <c:pt idx="520">
                  <c:v>53787</c:v>
                </c:pt>
                <c:pt idx="521">
                  <c:v>51947</c:v>
                </c:pt>
                <c:pt idx="522">
                  <c:v>52767.5</c:v>
                </c:pt>
                <c:pt idx="523">
                  <c:v>54926</c:v>
                </c:pt>
                <c:pt idx="524">
                  <c:v>54190.5</c:v>
                </c:pt>
                <c:pt idx="525">
                  <c:v>54390.5</c:v>
                </c:pt>
                <c:pt idx="526">
                  <c:v>53412</c:v>
                </c:pt>
                <c:pt idx="527">
                  <c:v>55686.5</c:v>
                </c:pt>
                <c:pt idx="528">
                  <c:v>54096.5</c:v>
                </c:pt>
                <c:pt idx="529">
                  <c:v>50125.5</c:v>
                </c:pt>
                <c:pt idx="530">
                  <c:v>49068.5</c:v>
                </c:pt>
                <c:pt idx="531">
                  <c:v>46558.5</c:v>
                </c:pt>
                <c:pt idx="532">
                  <c:v>45250.5</c:v>
                </c:pt>
                <c:pt idx="533">
                  <c:v>46336</c:v>
                </c:pt>
                <c:pt idx="534">
                  <c:v>50362.5</c:v>
                </c:pt>
                <c:pt idx="535">
                  <c:v>54672.5</c:v>
                </c:pt>
                <c:pt idx="536">
                  <c:v>58295.5</c:v>
                </c:pt>
                <c:pt idx="537">
                  <c:v>59702</c:v>
                </c:pt>
                <c:pt idx="538">
                  <c:v>59807.5</c:v>
                </c:pt>
                <c:pt idx="539">
                  <c:v>59305</c:v>
                </c:pt>
                <c:pt idx="540">
                  <c:v>59379</c:v>
                </c:pt>
                <c:pt idx="541">
                  <c:v>58563.5</c:v>
                </c:pt>
                <c:pt idx="542">
                  <c:v>57366</c:v>
                </c:pt>
                <c:pt idx="543">
                  <c:v>54940</c:v>
                </c:pt>
                <c:pt idx="544">
                  <c:v>52990</c:v>
                </c:pt>
                <c:pt idx="545">
                  <c:v>51543</c:v>
                </c:pt>
                <c:pt idx="546">
                  <c:v>51401</c:v>
                </c:pt>
                <c:pt idx="547">
                  <c:v>52838.5</c:v>
                </c:pt>
                <c:pt idx="548">
                  <c:v>51889</c:v>
                </c:pt>
                <c:pt idx="549">
                  <c:v>52218</c:v>
                </c:pt>
                <c:pt idx="550">
                  <c:v>51910.5</c:v>
                </c:pt>
                <c:pt idx="551">
                  <c:v>54207</c:v>
                </c:pt>
                <c:pt idx="552">
                  <c:v>52727</c:v>
                </c:pt>
                <c:pt idx="553">
                  <c:v>48624.5</c:v>
                </c:pt>
                <c:pt idx="554">
                  <c:v>47760</c:v>
                </c:pt>
                <c:pt idx="555">
                  <c:v>45198.5</c:v>
                </c:pt>
                <c:pt idx="556">
                  <c:v>43912.5</c:v>
                </c:pt>
                <c:pt idx="557">
                  <c:v>45124</c:v>
                </c:pt>
                <c:pt idx="558">
                  <c:v>48937.5</c:v>
                </c:pt>
                <c:pt idx="559">
                  <c:v>52893</c:v>
                </c:pt>
                <c:pt idx="560">
                  <c:v>56069.5</c:v>
                </c:pt>
                <c:pt idx="561">
                  <c:v>57526.5</c:v>
                </c:pt>
                <c:pt idx="562">
                  <c:v>57374.5</c:v>
                </c:pt>
                <c:pt idx="563">
                  <c:v>56835.5</c:v>
                </c:pt>
                <c:pt idx="564">
                  <c:v>56649.5</c:v>
                </c:pt>
                <c:pt idx="565">
                  <c:v>55791</c:v>
                </c:pt>
                <c:pt idx="566">
                  <c:v>54866.5</c:v>
                </c:pt>
                <c:pt idx="567">
                  <c:v>52628</c:v>
                </c:pt>
                <c:pt idx="568">
                  <c:v>50822</c:v>
                </c:pt>
                <c:pt idx="569">
                  <c:v>49567</c:v>
                </c:pt>
                <c:pt idx="570">
                  <c:v>49527</c:v>
                </c:pt>
                <c:pt idx="571">
                  <c:v>50846</c:v>
                </c:pt>
                <c:pt idx="572">
                  <c:v>49772</c:v>
                </c:pt>
                <c:pt idx="573">
                  <c:v>50063</c:v>
                </c:pt>
                <c:pt idx="574">
                  <c:v>49700.5</c:v>
                </c:pt>
                <c:pt idx="575">
                  <c:v>52040</c:v>
                </c:pt>
                <c:pt idx="576">
                  <c:v>50402</c:v>
                </c:pt>
                <c:pt idx="577">
                  <c:v>46262</c:v>
                </c:pt>
                <c:pt idx="578">
                  <c:v>45076</c:v>
                </c:pt>
                <c:pt idx="579">
                  <c:v>42495.5</c:v>
                </c:pt>
                <c:pt idx="580">
                  <c:v>40970</c:v>
                </c:pt>
                <c:pt idx="581">
                  <c:v>41876</c:v>
                </c:pt>
                <c:pt idx="582">
                  <c:v>45475.5</c:v>
                </c:pt>
                <c:pt idx="583">
                  <c:v>49414</c:v>
                </c:pt>
                <c:pt idx="584">
                  <c:v>52793</c:v>
                </c:pt>
                <c:pt idx="585">
                  <c:v>54454</c:v>
                </c:pt>
                <c:pt idx="586">
                  <c:v>54725</c:v>
                </c:pt>
                <c:pt idx="587">
                  <c:v>54893</c:v>
                </c:pt>
                <c:pt idx="588">
                  <c:v>54921.5</c:v>
                </c:pt>
                <c:pt idx="589">
                  <c:v>54579.5</c:v>
                </c:pt>
                <c:pt idx="590">
                  <c:v>53914.5</c:v>
                </c:pt>
                <c:pt idx="591">
                  <c:v>52120.5</c:v>
                </c:pt>
                <c:pt idx="592">
                  <c:v>50530.5</c:v>
                </c:pt>
                <c:pt idx="593">
                  <c:v>49145</c:v>
                </c:pt>
                <c:pt idx="594">
                  <c:v>49523.5</c:v>
                </c:pt>
                <c:pt idx="595">
                  <c:v>50442.5</c:v>
                </c:pt>
                <c:pt idx="596">
                  <c:v>49124.5</c:v>
                </c:pt>
                <c:pt idx="597">
                  <c:v>48968.5</c:v>
                </c:pt>
                <c:pt idx="598">
                  <c:v>48880</c:v>
                </c:pt>
                <c:pt idx="599">
                  <c:v>51136</c:v>
                </c:pt>
                <c:pt idx="600">
                  <c:v>49286</c:v>
                </c:pt>
                <c:pt idx="601">
                  <c:v>45057.5</c:v>
                </c:pt>
                <c:pt idx="602">
                  <c:v>43744</c:v>
                </c:pt>
                <c:pt idx="603">
                  <c:v>40924</c:v>
                </c:pt>
                <c:pt idx="604">
                  <c:v>39275</c:v>
                </c:pt>
                <c:pt idx="605">
                  <c:v>40069.5</c:v>
                </c:pt>
                <c:pt idx="606">
                  <c:v>43277.5</c:v>
                </c:pt>
                <c:pt idx="607">
                  <c:v>47343.5</c:v>
                </c:pt>
                <c:pt idx="608">
                  <c:v>51345.5</c:v>
                </c:pt>
                <c:pt idx="609">
                  <c:v>54128</c:v>
                </c:pt>
                <c:pt idx="610">
                  <c:v>55528</c:v>
                </c:pt>
                <c:pt idx="611">
                  <c:v>56238.5</c:v>
                </c:pt>
                <c:pt idx="612">
                  <c:v>57224</c:v>
                </c:pt>
                <c:pt idx="613">
                  <c:v>56835</c:v>
                </c:pt>
                <c:pt idx="614">
                  <c:v>55899</c:v>
                </c:pt>
                <c:pt idx="615">
                  <c:v>54421.5</c:v>
                </c:pt>
                <c:pt idx="616">
                  <c:v>52900.5</c:v>
                </c:pt>
                <c:pt idx="617">
                  <c:v>51990</c:v>
                </c:pt>
                <c:pt idx="618">
                  <c:v>52605.5</c:v>
                </c:pt>
                <c:pt idx="619">
                  <c:v>54057.5</c:v>
                </c:pt>
                <c:pt idx="620">
                  <c:v>52677</c:v>
                </c:pt>
                <c:pt idx="621">
                  <c:v>51811.5</c:v>
                </c:pt>
                <c:pt idx="622">
                  <c:v>51224</c:v>
                </c:pt>
                <c:pt idx="623">
                  <c:v>53686.5</c:v>
                </c:pt>
                <c:pt idx="624">
                  <c:v>51821.5</c:v>
                </c:pt>
                <c:pt idx="625">
                  <c:v>47415.5</c:v>
                </c:pt>
                <c:pt idx="626">
                  <c:v>46126</c:v>
                </c:pt>
                <c:pt idx="627">
                  <c:v>43247.5</c:v>
                </c:pt>
                <c:pt idx="628">
                  <c:v>41462</c:v>
                </c:pt>
                <c:pt idx="629">
                  <c:v>41479</c:v>
                </c:pt>
                <c:pt idx="630">
                  <c:v>42720</c:v>
                </c:pt>
                <c:pt idx="631">
                  <c:v>43548.5</c:v>
                </c:pt>
                <c:pt idx="632">
                  <c:v>46472.5</c:v>
                </c:pt>
                <c:pt idx="633">
                  <c:v>49718.5</c:v>
                </c:pt>
                <c:pt idx="634">
                  <c:v>51591.5</c:v>
                </c:pt>
                <c:pt idx="635">
                  <c:v>52422</c:v>
                </c:pt>
                <c:pt idx="636">
                  <c:v>53507</c:v>
                </c:pt>
                <c:pt idx="637">
                  <c:v>53886.5</c:v>
                </c:pt>
                <c:pt idx="638">
                  <c:v>51562.5</c:v>
                </c:pt>
                <c:pt idx="639">
                  <c:v>49656.5</c:v>
                </c:pt>
                <c:pt idx="640">
                  <c:v>48193</c:v>
                </c:pt>
                <c:pt idx="641">
                  <c:v>47471.5</c:v>
                </c:pt>
                <c:pt idx="642">
                  <c:v>48772</c:v>
                </c:pt>
                <c:pt idx="643">
                  <c:v>50655</c:v>
                </c:pt>
                <c:pt idx="644">
                  <c:v>50524</c:v>
                </c:pt>
                <c:pt idx="645">
                  <c:v>51002</c:v>
                </c:pt>
                <c:pt idx="646">
                  <c:v>51435.5</c:v>
                </c:pt>
                <c:pt idx="647">
                  <c:v>55127</c:v>
                </c:pt>
                <c:pt idx="648">
                  <c:v>53800</c:v>
                </c:pt>
                <c:pt idx="649">
                  <c:v>49816</c:v>
                </c:pt>
                <c:pt idx="650">
                  <c:v>48619</c:v>
                </c:pt>
                <c:pt idx="651">
                  <c:v>45675</c:v>
                </c:pt>
                <c:pt idx="652">
                  <c:v>43585</c:v>
                </c:pt>
                <c:pt idx="653">
                  <c:v>43148</c:v>
                </c:pt>
                <c:pt idx="654">
                  <c:v>43454</c:v>
                </c:pt>
                <c:pt idx="655">
                  <c:v>43291.5</c:v>
                </c:pt>
                <c:pt idx="656">
                  <c:v>45197.5</c:v>
                </c:pt>
                <c:pt idx="657">
                  <c:v>47910</c:v>
                </c:pt>
                <c:pt idx="658">
                  <c:v>49783</c:v>
                </c:pt>
                <c:pt idx="659">
                  <c:v>51078.5</c:v>
                </c:pt>
                <c:pt idx="660">
                  <c:v>52542</c:v>
                </c:pt>
                <c:pt idx="661">
                  <c:v>52519</c:v>
                </c:pt>
                <c:pt idx="662">
                  <c:v>49568</c:v>
                </c:pt>
                <c:pt idx="663">
                  <c:v>47189.5</c:v>
                </c:pt>
                <c:pt idx="664">
                  <c:v>45554</c:v>
                </c:pt>
                <c:pt idx="665">
                  <c:v>45065</c:v>
                </c:pt>
                <c:pt idx="666">
                  <c:v>46437.5</c:v>
                </c:pt>
                <c:pt idx="667">
                  <c:v>49178.5</c:v>
                </c:pt>
                <c:pt idx="668">
                  <c:v>50460</c:v>
                </c:pt>
                <c:pt idx="669">
                  <c:v>51554</c:v>
                </c:pt>
                <c:pt idx="670">
                  <c:v>52048.5</c:v>
                </c:pt>
                <c:pt idx="671">
                  <c:v>54557</c:v>
                </c:pt>
                <c:pt idx="672">
                  <c:v>53227</c:v>
                </c:pt>
                <c:pt idx="673">
                  <c:v>49609.5</c:v>
                </c:pt>
                <c:pt idx="674">
                  <c:v>48801.5</c:v>
                </c:pt>
                <c:pt idx="675">
                  <c:v>46428.5</c:v>
                </c:pt>
                <c:pt idx="676">
                  <c:v>45144</c:v>
                </c:pt>
                <c:pt idx="677">
                  <c:v>46942.5</c:v>
                </c:pt>
                <c:pt idx="678">
                  <c:v>51406</c:v>
                </c:pt>
                <c:pt idx="679">
                  <c:v>56488.5</c:v>
                </c:pt>
                <c:pt idx="680">
                  <c:v>60087</c:v>
                </c:pt>
                <c:pt idx="681">
                  <c:v>62220</c:v>
                </c:pt>
                <c:pt idx="682">
                  <c:v>62613</c:v>
                </c:pt>
                <c:pt idx="683">
                  <c:v>62498</c:v>
                </c:pt>
                <c:pt idx="684">
                  <c:v>62520</c:v>
                </c:pt>
                <c:pt idx="685">
                  <c:v>62042.5</c:v>
                </c:pt>
                <c:pt idx="686">
                  <c:v>60980.5</c:v>
                </c:pt>
                <c:pt idx="687">
                  <c:v>58762.5</c:v>
                </c:pt>
                <c:pt idx="688">
                  <c:v>56851</c:v>
                </c:pt>
                <c:pt idx="689">
                  <c:v>55375.5</c:v>
                </c:pt>
                <c:pt idx="690">
                  <c:v>55694.5</c:v>
                </c:pt>
                <c:pt idx="691">
                  <c:v>58068.5</c:v>
                </c:pt>
                <c:pt idx="692">
                  <c:v>57205.5</c:v>
                </c:pt>
                <c:pt idx="693">
                  <c:v>56021</c:v>
                </c:pt>
                <c:pt idx="694">
                  <c:v>55396</c:v>
                </c:pt>
                <c:pt idx="695">
                  <c:v>57565</c:v>
                </c:pt>
                <c:pt idx="696">
                  <c:v>56029</c:v>
                </c:pt>
                <c:pt idx="697">
                  <c:v>51711.5</c:v>
                </c:pt>
                <c:pt idx="698">
                  <c:v>50678.5</c:v>
                </c:pt>
                <c:pt idx="699">
                  <c:v>47947.5</c:v>
                </c:pt>
                <c:pt idx="700">
                  <c:v>46479</c:v>
                </c:pt>
                <c:pt idx="701">
                  <c:v>47537</c:v>
                </c:pt>
                <c:pt idx="702">
                  <c:v>51426</c:v>
                </c:pt>
                <c:pt idx="703">
                  <c:v>56158.5</c:v>
                </c:pt>
                <c:pt idx="704">
                  <c:v>59925.5</c:v>
                </c:pt>
                <c:pt idx="705">
                  <c:v>62269.5</c:v>
                </c:pt>
                <c:pt idx="706">
                  <c:v>62903.5</c:v>
                </c:pt>
                <c:pt idx="707">
                  <c:v>62945</c:v>
                </c:pt>
                <c:pt idx="708">
                  <c:v>63004.5</c:v>
                </c:pt>
                <c:pt idx="709">
                  <c:v>62335</c:v>
                </c:pt>
                <c:pt idx="710">
                  <c:v>61054</c:v>
                </c:pt>
                <c:pt idx="711">
                  <c:v>58682.5</c:v>
                </c:pt>
                <c:pt idx="712">
                  <c:v>56828</c:v>
                </c:pt>
                <c:pt idx="713">
                  <c:v>55363.5</c:v>
                </c:pt>
                <c:pt idx="714">
                  <c:v>55395</c:v>
                </c:pt>
                <c:pt idx="715">
                  <c:v>56901</c:v>
                </c:pt>
                <c:pt idx="716">
                  <c:v>55638.5</c:v>
                </c:pt>
                <c:pt idx="717">
                  <c:v>54704.5</c:v>
                </c:pt>
                <c:pt idx="718">
                  <c:v>53845</c:v>
                </c:pt>
                <c:pt idx="719">
                  <c:v>55977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Entrées!$I$37:$I$780</c:f>
              <c:numCache>
                <c:formatCode>0.0</c:formatCode>
                <c:ptCount val="744"/>
                <c:pt idx="0">
                  <c:v>47712.5</c:v>
                </c:pt>
                <c:pt idx="1">
                  <c:v>46944</c:v>
                </c:pt>
                <c:pt idx="2">
                  <c:v>47099.5</c:v>
                </c:pt>
                <c:pt idx="3">
                  <c:v>46470.5</c:v>
                </c:pt>
                <c:pt idx="4">
                  <c:v>46745</c:v>
                </c:pt>
                <c:pt idx="5">
                  <c:v>46907</c:v>
                </c:pt>
                <c:pt idx="6">
                  <c:v>47279</c:v>
                </c:pt>
                <c:pt idx="7">
                  <c:v>47068</c:v>
                </c:pt>
                <c:pt idx="8">
                  <c:v>46643.5</c:v>
                </c:pt>
                <c:pt idx="9">
                  <c:v>47793.5</c:v>
                </c:pt>
                <c:pt idx="10">
                  <c:v>47419.5</c:v>
                </c:pt>
                <c:pt idx="11">
                  <c:v>47292</c:v>
                </c:pt>
                <c:pt idx="12">
                  <c:v>47521</c:v>
                </c:pt>
                <c:pt idx="13">
                  <c:v>47272</c:v>
                </c:pt>
                <c:pt idx="14">
                  <c:v>46486</c:v>
                </c:pt>
                <c:pt idx="15">
                  <c:v>43938</c:v>
                </c:pt>
                <c:pt idx="16">
                  <c:v>42551</c:v>
                </c:pt>
                <c:pt idx="17">
                  <c:v>43017</c:v>
                </c:pt>
                <c:pt idx="18">
                  <c:v>44860.5</c:v>
                </c:pt>
                <c:pt idx="19">
                  <c:v>47081.5</c:v>
                </c:pt>
                <c:pt idx="20">
                  <c:v>48037</c:v>
                </c:pt>
                <c:pt idx="21">
                  <c:v>47510.5</c:v>
                </c:pt>
                <c:pt idx="22">
                  <c:v>47299.5</c:v>
                </c:pt>
                <c:pt idx="23">
                  <c:v>47715.5</c:v>
                </c:pt>
                <c:pt idx="24">
                  <c:v>47549.5</c:v>
                </c:pt>
                <c:pt idx="25">
                  <c:v>47077.5</c:v>
                </c:pt>
                <c:pt idx="26">
                  <c:v>47580</c:v>
                </c:pt>
                <c:pt idx="27">
                  <c:v>47137</c:v>
                </c:pt>
                <c:pt idx="28">
                  <c:v>46794</c:v>
                </c:pt>
                <c:pt idx="29">
                  <c:v>47177.5</c:v>
                </c:pt>
                <c:pt idx="30">
                  <c:v>47627.5</c:v>
                </c:pt>
                <c:pt idx="31">
                  <c:v>48288</c:v>
                </c:pt>
                <c:pt idx="32">
                  <c:v>48351</c:v>
                </c:pt>
                <c:pt idx="33">
                  <c:v>48410</c:v>
                </c:pt>
                <c:pt idx="34">
                  <c:v>48348</c:v>
                </c:pt>
                <c:pt idx="35">
                  <c:v>48250</c:v>
                </c:pt>
                <c:pt idx="36">
                  <c:v>48201</c:v>
                </c:pt>
                <c:pt idx="37">
                  <c:v>48205</c:v>
                </c:pt>
                <c:pt idx="38">
                  <c:v>48135</c:v>
                </c:pt>
                <c:pt idx="39">
                  <c:v>48011</c:v>
                </c:pt>
                <c:pt idx="40">
                  <c:v>47652</c:v>
                </c:pt>
                <c:pt idx="41">
                  <c:v>47459.5</c:v>
                </c:pt>
                <c:pt idx="42">
                  <c:v>47055.5</c:v>
                </c:pt>
                <c:pt idx="43">
                  <c:v>47439.5</c:v>
                </c:pt>
                <c:pt idx="44">
                  <c:v>47925.5</c:v>
                </c:pt>
                <c:pt idx="45">
                  <c:v>48005</c:v>
                </c:pt>
                <c:pt idx="46">
                  <c:v>47616</c:v>
                </c:pt>
                <c:pt idx="47">
                  <c:v>47713.5</c:v>
                </c:pt>
                <c:pt idx="48">
                  <c:v>47836</c:v>
                </c:pt>
                <c:pt idx="49">
                  <c:v>47581</c:v>
                </c:pt>
                <c:pt idx="50">
                  <c:v>47431.5</c:v>
                </c:pt>
                <c:pt idx="51">
                  <c:v>47022</c:v>
                </c:pt>
                <c:pt idx="52">
                  <c:v>47425</c:v>
                </c:pt>
                <c:pt idx="53">
                  <c:v>47712.5</c:v>
                </c:pt>
                <c:pt idx="54">
                  <c:v>48056</c:v>
                </c:pt>
                <c:pt idx="55">
                  <c:v>48297.5</c:v>
                </c:pt>
                <c:pt idx="56">
                  <c:v>48357</c:v>
                </c:pt>
                <c:pt idx="57">
                  <c:v>48348.5</c:v>
                </c:pt>
                <c:pt idx="58">
                  <c:v>48310.5</c:v>
                </c:pt>
                <c:pt idx="59">
                  <c:v>48282</c:v>
                </c:pt>
                <c:pt idx="60">
                  <c:v>48234</c:v>
                </c:pt>
                <c:pt idx="61">
                  <c:v>48190</c:v>
                </c:pt>
                <c:pt idx="62">
                  <c:v>48023.5</c:v>
                </c:pt>
                <c:pt idx="63">
                  <c:v>47890.5</c:v>
                </c:pt>
                <c:pt idx="64">
                  <c:v>47687</c:v>
                </c:pt>
                <c:pt idx="65">
                  <c:v>47636</c:v>
                </c:pt>
                <c:pt idx="66">
                  <c:v>47807</c:v>
                </c:pt>
                <c:pt idx="67">
                  <c:v>47869</c:v>
                </c:pt>
                <c:pt idx="68">
                  <c:v>47855</c:v>
                </c:pt>
                <c:pt idx="69">
                  <c:v>48058.5</c:v>
                </c:pt>
                <c:pt idx="70">
                  <c:v>47934</c:v>
                </c:pt>
                <c:pt idx="71">
                  <c:v>47828</c:v>
                </c:pt>
                <c:pt idx="72">
                  <c:v>47608</c:v>
                </c:pt>
                <c:pt idx="73">
                  <c:v>47375</c:v>
                </c:pt>
                <c:pt idx="74">
                  <c:v>47405.5</c:v>
                </c:pt>
                <c:pt idx="75">
                  <c:v>46735.5</c:v>
                </c:pt>
                <c:pt idx="76">
                  <c:v>46948</c:v>
                </c:pt>
                <c:pt idx="77">
                  <c:v>47202.5</c:v>
                </c:pt>
                <c:pt idx="78">
                  <c:v>47754.5</c:v>
                </c:pt>
                <c:pt idx="79">
                  <c:v>48080</c:v>
                </c:pt>
                <c:pt idx="80">
                  <c:v>48213</c:v>
                </c:pt>
                <c:pt idx="81">
                  <c:v>48233.5</c:v>
                </c:pt>
                <c:pt idx="82">
                  <c:v>48214.5</c:v>
                </c:pt>
                <c:pt idx="83">
                  <c:v>48198.5</c:v>
                </c:pt>
                <c:pt idx="84">
                  <c:v>48167.5</c:v>
                </c:pt>
                <c:pt idx="85">
                  <c:v>48112</c:v>
                </c:pt>
                <c:pt idx="86">
                  <c:v>48015</c:v>
                </c:pt>
                <c:pt idx="87">
                  <c:v>47884.5</c:v>
                </c:pt>
                <c:pt idx="88">
                  <c:v>47909.5</c:v>
                </c:pt>
                <c:pt idx="89">
                  <c:v>47685.5</c:v>
                </c:pt>
                <c:pt idx="90">
                  <c:v>47683</c:v>
                </c:pt>
                <c:pt idx="91">
                  <c:v>48080.5</c:v>
                </c:pt>
                <c:pt idx="92">
                  <c:v>48034.5</c:v>
                </c:pt>
                <c:pt idx="93">
                  <c:v>48060</c:v>
                </c:pt>
                <c:pt idx="94">
                  <c:v>47397</c:v>
                </c:pt>
                <c:pt idx="95">
                  <c:v>47864.5</c:v>
                </c:pt>
                <c:pt idx="96">
                  <c:v>48003</c:v>
                </c:pt>
                <c:pt idx="97">
                  <c:v>47693.5</c:v>
                </c:pt>
                <c:pt idx="98">
                  <c:v>47777</c:v>
                </c:pt>
                <c:pt idx="99">
                  <c:v>47342.5</c:v>
                </c:pt>
                <c:pt idx="100">
                  <c:v>47324.5</c:v>
                </c:pt>
                <c:pt idx="101">
                  <c:v>47799.5</c:v>
                </c:pt>
                <c:pt idx="102">
                  <c:v>48077</c:v>
                </c:pt>
                <c:pt idx="103">
                  <c:v>48205.5</c:v>
                </c:pt>
                <c:pt idx="104">
                  <c:v>48171.5</c:v>
                </c:pt>
                <c:pt idx="105">
                  <c:v>48156.5</c:v>
                </c:pt>
                <c:pt idx="106">
                  <c:v>48152.5</c:v>
                </c:pt>
                <c:pt idx="107">
                  <c:v>48143</c:v>
                </c:pt>
                <c:pt idx="108">
                  <c:v>48135.5</c:v>
                </c:pt>
                <c:pt idx="109">
                  <c:v>48124.5</c:v>
                </c:pt>
                <c:pt idx="110">
                  <c:v>48116.5</c:v>
                </c:pt>
                <c:pt idx="111">
                  <c:v>48100</c:v>
                </c:pt>
                <c:pt idx="112">
                  <c:v>48074.5</c:v>
                </c:pt>
                <c:pt idx="113">
                  <c:v>48047</c:v>
                </c:pt>
                <c:pt idx="114">
                  <c:v>48169</c:v>
                </c:pt>
                <c:pt idx="115">
                  <c:v>48245</c:v>
                </c:pt>
                <c:pt idx="116">
                  <c:v>48264</c:v>
                </c:pt>
                <c:pt idx="117">
                  <c:v>48269.5</c:v>
                </c:pt>
                <c:pt idx="118">
                  <c:v>47980.5</c:v>
                </c:pt>
                <c:pt idx="119">
                  <c:v>47487</c:v>
                </c:pt>
                <c:pt idx="120">
                  <c:v>46498</c:v>
                </c:pt>
                <c:pt idx="121">
                  <c:v>45782.5</c:v>
                </c:pt>
                <c:pt idx="122">
                  <c:v>45472.5</c:v>
                </c:pt>
                <c:pt idx="123">
                  <c:v>45476</c:v>
                </c:pt>
                <c:pt idx="124">
                  <c:v>45618.5</c:v>
                </c:pt>
                <c:pt idx="125">
                  <c:v>45658</c:v>
                </c:pt>
                <c:pt idx="126">
                  <c:v>45784.5</c:v>
                </c:pt>
                <c:pt idx="127">
                  <c:v>45443</c:v>
                </c:pt>
                <c:pt idx="128">
                  <c:v>45273.5</c:v>
                </c:pt>
                <c:pt idx="129">
                  <c:v>45421.5</c:v>
                </c:pt>
                <c:pt idx="130">
                  <c:v>45421.5</c:v>
                </c:pt>
                <c:pt idx="131">
                  <c:v>45450</c:v>
                </c:pt>
                <c:pt idx="132">
                  <c:v>45510.5</c:v>
                </c:pt>
                <c:pt idx="133">
                  <c:v>45509</c:v>
                </c:pt>
                <c:pt idx="134">
                  <c:v>45288.5</c:v>
                </c:pt>
                <c:pt idx="135">
                  <c:v>45179.5</c:v>
                </c:pt>
                <c:pt idx="136">
                  <c:v>44961.5</c:v>
                </c:pt>
                <c:pt idx="137">
                  <c:v>45320.5</c:v>
                </c:pt>
                <c:pt idx="138">
                  <c:v>45410.5</c:v>
                </c:pt>
                <c:pt idx="139">
                  <c:v>45514</c:v>
                </c:pt>
                <c:pt idx="140">
                  <c:v>45566.5</c:v>
                </c:pt>
                <c:pt idx="141">
                  <c:v>45607.5</c:v>
                </c:pt>
                <c:pt idx="142">
                  <c:v>45612.5</c:v>
                </c:pt>
                <c:pt idx="143">
                  <c:v>46028</c:v>
                </c:pt>
                <c:pt idx="144">
                  <c:v>45770</c:v>
                </c:pt>
                <c:pt idx="145">
                  <c:v>44981.5</c:v>
                </c:pt>
                <c:pt idx="146">
                  <c:v>44557</c:v>
                </c:pt>
                <c:pt idx="147">
                  <c:v>43915.5</c:v>
                </c:pt>
                <c:pt idx="148">
                  <c:v>43648.5</c:v>
                </c:pt>
                <c:pt idx="149">
                  <c:v>43443</c:v>
                </c:pt>
                <c:pt idx="150">
                  <c:v>43926.5</c:v>
                </c:pt>
                <c:pt idx="151">
                  <c:v>44459.5</c:v>
                </c:pt>
                <c:pt idx="152">
                  <c:v>45047</c:v>
                </c:pt>
                <c:pt idx="153">
                  <c:v>45768.5</c:v>
                </c:pt>
                <c:pt idx="154">
                  <c:v>45759.5</c:v>
                </c:pt>
                <c:pt idx="155">
                  <c:v>45665</c:v>
                </c:pt>
                <c:pt idx="156">
                  <c:v>45599</c:v>
                </c:pt>
                <c:pt idx="157">
                  <c:v>45470</c:v>
                </c:pt>
                <c:pt idx="158">
                  <c:v>45127.5</c:v>
                </c:pt>
                <c:pt idx="159">
                  <c:v>44485</c:v>
                </c:pt>
                <c:pt idx="160">
                  <c:v>43198</c:v>
                </c:pt>
                <c:pt idx="161">
                  <c:v>43228</c:v>
                </c:pt>
                <c:pt idx="162">
                  <c:v>44889.5</c:v>
                </c:pt>
                <c:pt idx="163">
                  <c:v>45809.5</c:v>
                </c:pt>
                <c:pt idx="164">
                  <c:v>45979.5</c:v>
                </c:pt>
                <c:pt idx="165">
                  <c:v>46074.5</c:v>
                </c:pt>
                <c:pt idx="166">
                  <c:v>45919</c:v>
                </c:pt>
                <c:pt idx="167">
                  <c:v>46077</c:v>
                </c:pt>
                <c:pt idx="168">
                  <c:v>45705</c:v>
                </c:pt>
                <c:pt idx="169">
                  <c:v>45249</c:v>
                </c:pt>
                <c:pt idx="170">
                  <c:v>45572</c:v>
                </c:pt>
                <c:pt idx="171">
                  <c:v>45183.5</c:v>
                </c:pt>
                <c:pt idx="172">
                  <c:v>44953.5</c:v>
                </c:pt>
                <c:pt idx="173">
                  <c:v>44973</c:v>
                </c:pt>
                <c:pt idx="174">
                  <c:v>45709</c:v>
                </c:pt>
                <c:pt idx="175">
                  <c:v>46164.5</c:v>
                </c:pt>
                <c:pt idx="176">
                  <c:v>46172</c:v>
                </c:pt>
                <c:pt idx="177">
                  <c:v>46211.5</c:v>
                </c:pt>
                <c:pt idx="178">
                  <c:v>46213</c:v>
                </c:pt>
                <c:pt idx="179">
                  <c:v>46210.5</c:v>
                </c:pt>
                <c:pt idx="180">
                  <c:v>46193</c:v>
                </c:pt>
                <c:pt idx="181">
                  <c:v>46164.5</c:v>
                </c:pt>
                <c:pt idx="182">
                  <c:v>46136</c:v>
                </c:pt>
                <c:pt idx="183">
                  <c:v>45921.5</c:v>
                </c:pt>
                <c:pt idx="184">
                  <c:v>45916.5</c:v>
                </c:pt>
                <c:pt idx="185">
                  <c:v>46014</c:v>
                </c:pt>
                <c:pt idx="186">
                  <c:v>45976.5</c:v>
                </c:pt>
                <c:pt idx="187">
                  <c:v>46097</c:v>
                </c:pt>
                <c:pt idx="188">
                  <c:v>46138</c:v>
                </c:pt>
                <c:pt idx="189">
                  <c:v>46050</c:v>
                </c:pt>
                <c:pt idx="190">
                  <c:v>45787.5</c:v>
                </c:pt>
                <c:pt idx="191">
                  <c:v>46037</c:v>
                </c:pt>
                <c:pt idx="192">
                  <c:v>45693.5</c:v>
                </c:pt>
                <c:pt idx="193">
                  <c:v>45410.5</c:v>
                </c:pt>
                <c:pt idx="194">
                  <c:v>45518.5</c:v>
                </c:pt>
                <c:pt idx="195">
                  <c:v>45379.5</c:v>
                </c:pt>
                <c:pt idx="196">
                  <c:v>45300.5</c:v>
                </c:pt>
                <c:pt idx="197">
                  <c:v>45572.5</c:v>
                </c:pt>
                <c:pt idx="198">
                  <c:v>45550.5</c:v>
                </c:pt>
                <c:pt idx="199">
                  <c:v>45999</c:v>
                </c:pt>
                <c:pt idx="200">
                  <c:v>46052</c:v>
                </c:pt>
                <c:pt idx="201">
                  <c:v>46097.5</c:v>
                </c:pt>
                <c:pt idx="202">
                  <c:v>46041.5</c:v>
                </c:pt>
                <c:pt idx="203">
                  <c:v>46019</c:v>
                </c:pt>
                <c:pt idx="204">
                  <c:v>46041</c:v>
                </c:pt>
                <c:pt idx="205">
                  <c:v>46044</c:v>
                </c:pt>
                <c:pt idx="206">
                  <c:v>46022</c:v>
                </c:pt>
                <c:pt idx="207">
                  <c:v>46019</c:v>
                </c:pt>
                <c:pt idx="208">
                  <c:v>45870.5</c:v>
                </c:pt>
                <c:pt idx="209">
                  <c:v>45681</c:v>
                </c:pt>
                <c:pt idx="210">
                  <c:v>45629</c:v>
                </c:pt>
                <c:pt idx="211">
                  <c:v>45910.5</c:v>
                </c:pt>
                <c:pt idx="212">
                  <c:v>45895</c:v>
                </c:pt>
                <c:pt idx="213">
                  <c:v>45481</c:v>
                </c:pt>
                <c:pt idx="214">
                  <c:v>45264.5</c:v>
                </c:pt>
                <c:pt idx="215">
                  <c:v>45438</c:v>
                </c:pt>
                <c:pt idx="216">
                  <c:v>45286.5</c:v>
                </c:pt>
                <c:pt idx="217">
                  <c:v>44775</c:v>
                </c:pt>
                <c:pt idx="218">
                  <c:v>44948.5</c:v>
                </c:pt>
                <c:pt idx="219">
                  <c:v>44143</c:v>
                </c:pt>
                <c:pt idx="220">
                  <c:v>43968.5</c:v>
                </c:pt>
                <c:pt idx="221">
                  <c:v>44400</c:v>
                </c:pt>
                <c:pt idx="222">
                  <c:v>45053.5</c:v>
                </c:pt>
                <c:pt idx="223">
                  <c:v>45145</c:v>
                </c:pt>
                <c:pt idx="224">
                  <c:v>45325</c:v>
                </c:pt>
                <c:pt idx="225">
                  <c:v>45518</c:v>
                </c:pt>
                <c:pt idx="226">
                  <c:v>45460</c:v>
                </c:pt>
                <c:pt idx="227">
                  <c:v>45412</c:v>
                </c:pt>
                <c:pt idx="228">
                  <c:v>45412.5</c:v>
                </c:pt>
                <c:pt idx="229">
                  <c:v>45303</c:v>
                </c:pt>
                <c:pt idx="230">
                  <c:v>45228</c:v>
                </c:pt>
                <c:pt idx="231">
                  <c:v>45000</c:v>
                </c:pt>
                <c:pt idx="232">
                  <c:v>45215.5</c:v>
                </c:pt>
                <c:pt idx="233">
                  <c:v>45416</c:v>
                </c:pt>
                <c:pt idx="234">
                  <c:v>45358.5</c:v>
                </c:pt>
                <c:pt idx="235">
                  <c:v>45351.5</c:v>
                </c:pt>
                <c:pt idx="236">
                  <c:v>45314.5</c:v>
                </c:pt>
                <c:pt idx="237">
                  <c:v>45494.5</c:v>
                </c:pt>
                <c:pt idx="238">
                  <c:v>44380.5</c:v>
                </c:pt>
                <c:pt idx="239">
                  <c:v>43958.5</c:v>
                </c:pt>
                <c:pt idx="240">
                  <c:v>44161.5</c:v>
                </c:pt>
                <c:pt idx="241">
                  <c:v>44437</c:v>
                </c:pt>
                <c:pt idx="242">
                  <c:v>44804.5</c:v>
                </c:pt>
                <c:pt idx="243">
                  <c:v>44485.5</c:v>
                </c:pt>
                <c:pt idx="244">
                  <c:v>44751</c:v>
                </c:pt>
                <c:pt idx="245">
                  <c:v>44868.5</c:v>
                </c:pt>
                <c:pt idx="246">
                  <c:v>45280.5</c:v>
                </c:pt>
                <c:pt idx="247">
                  <c:v>44823</c:v>
                </c:pt>
                <c:pt idx="248">
                  <c:v>45128.5</c:v>
                </c:pt>
                <c:pt idx="249">
                  <c:v>45390</c:v>
                </c:pt>
                <c:pt idx="250">
                  <c:v>45368</c:v>
                </c:pt>
                <c:pt idx="251">
                  <c:v>45302.5</c:v>
                </c:pt>
                <c:pt idx="252">
                  <c:v>45139.5</c:v>
                </c:pt>
                <c:pt idx="253">
                  <c:v>45119.5</c:v>
                </c:pt>
                <c:pt idx="254">
                  <c:v>45190</c:v>
                </c:pt>
                <c:pt idx="255">
                  <c:v>45146</c:v>
                </c:pt>
                <c:pt idx="256">
                  <c:v>44952.5</c:v>
                </c:pt>
                <c:pt idx="257">
                  <c:v>45167.5</c:v>
                </c:pt>
                <c:pt idx="258">
                  <c:v>45673</c:v>
                </c:pt>
                <c:pt idx="259">
                  <c:v>45447</c:v>
                </c:pt>
                <c:pt idx="260">
                  <c:v>45197</c:v>
                </c:pt>
                <c:pt idx="261">
                  <c:v>45201.5</c:v>
                </c:pt>
                <c:pt idx="262">
                  <c:v>44527.5</c:v>
                </c:pt>
                <c:pt idx="263">
                  <c:v>44511</c:v>
                </c:pt>
                <c:pt idx="264">
                  <c:v>44433.5</c:v>
                </c:pt>
                <c:pt idx="265">
                  <c:v>44360</c:v>
                </c:pt>
                <c:pt idx="266">
                  <c:v>44647.5</c:v>
                </c:pt>
                <c:pt idx="267">
                  <c:v>44135</c:v>
                </c:pt>
                <c:pt idx="268">
                  <c:v>43837.5</c:v>
                </c:pt>
                <c:pt idx="269">
                  <c:v>44834</c:v>
                </c:pt>
                <c:pt idx="270">
                  <c:v>45220.5</c:v>
                </c:pt>
                <c:pt idx="271">
                  <c:v>45793</c:v>
                </c:pt>
                <c:pt idx="272">
                  <c:v>45730.5</c:v>
                </c:pt>
                <c:pt idx="273">
                  <c:v>45814.5</c:v>
                </c:pt>
                <c:pt idx="274">
                  <c:v>45707.5</c:v>
                </c:pt>
                <c:pt idx="275">
                  <c:v>45700.5</c:v>
                </c:pt>
                <c:pt idx="276">
                  <c:v>45478.5</c:v>
                </c:pt>
                <c:pt idx="277">
                  <c:v>45230.5</c:v>
                </c:pt>
                <c:pt idx="278">
                  <c:v>44945</c:v>
                </c:pt>
                <c:pt idx="279">
                  <c:v>44303</c:v>
                </c:pt>
                <c:pt idx="280">
                  <c:v>44167</c:v>
                </c:pt>
                <c:pt idx="281">
                  <c:v>44301</c:v>
                </c:pt>
                <c:pt idx="282">
                  <c:v>45053.5</c:v>
                </c:pt>
                <c:pt idx="283">
                  <c:v>45641.5</c:v>
                </c:pt>
                <c:pt idx="284">
                  <c:v>45630</c:v>
                </c:pt>
                <c:pt idx="285">
                  <c:v>45748.5</c:v>
                </c:pt>
                <c:pt idx="286">
                  <c:v>44689.5</c:v>
                </c:pt>
                <c:pt idx="287">
                  <c:v>44366.5</c:v>
                </c:pt>
                <c:pt idx="288">
                  <c:v>43638.5</c:v>
                </c:pt>
                <c:pt idx="289">
                  <c:v>42651.5</c:v>
                </c:pt>
                <c:pt idx="290">
                  <c:v>41937</c:v>
                </c:pt>
                <c:pt idx="291">
                  <c:v>40718.5</c:v>
                </c:pt>
                <c:pt idx="292">
                  <c:v>39629</c:v>
                </c:pt>
                <c:pt idx="293">
                  <c:v>39948</c:v>
                </c:pt>
                <c:pt idx="294">
                  <c:v>41287</c:v>
                </c:pt>
                <c:pt idx="295">
                  <c:v>41552</c:v>
                </c:pt>
                <c:pt idx="296">
                  <c:v>41947</c:v>
                </c:pt>
                <c:pt idx="297">
                  <c:v>42197</c:v>
                </c:pt>
                <c:pt idx="298">
                  <c:v>41991.5</c:v>
                </c:pt>
                <c:pt idx="299">
                  <c:v>41731</c:v>
                </c:pt>
                <c:pt idx="300">
                  <c:v>41669</c:v>
                </c:pt>
                <c:pt idx="301">
                  <c:v>41558</c:v>
                </c:pt>
                <c:pt idx="302">
                  <c:v>41042</c:v>
                </c:pt>
                <c:pt idx="303">
                  <c:v>40803.5</c:v>
                </c:pt>
                <c:pt idx="304">
                  <c:v>40123</c:v>
                </c:pt>
                <c:pt idx="305">
                  <c:v>40165</c:v>
                </c:pt>
                <c:pt idx="306">
                  <c:v>41215.5</c:v>
                </c:pt>
                <c:pt idx="307">
                  <c:v>41964.5</c:v>
                </c:pt>
                <c:pt idx="308">
                  <c:v>42478.5</c:v>
                </c:pt>
                <c:pt idx="309">
                  <c:v>42363</c:v>
                </c:pt>
                <c:pt idx="310">
                  <c:v>41341.5</c:v>
                </c:pt>
                <c:pt idx="311">
                  <c:v>41459</c:v>
                </c:pt>
                <c:pt idx="312">
                  <c:v>41487</c:v>
                </c:pt>
                <c:pt idx="313">
                  <c:v>39397.5</c:v>
                </c:pt>
                <c:pt idx="314">
                  <c:v>38774</c:v>
                </c:pt>
                <c:pt idx="315">
                  <c:v>37182.5</c:v>
                </c:pt>
                <c:pt idx="316">
                  <c:v>35044</c:v>
                </c:pt>
                <c:pt idx="317">
                  <c:v>34826.5</c:v>
                </c:pt>
                <c:pt idx="318">
                  <c:v>35085</c:v>
                </c:pt>
                <c:pt idx="319">
                  <c:v>35146.5</c:v>
                </c:pt>
                <c:pt idx="320">
                  <c:v>36395.5</c:v>
                </c:pt>
                <c:pt idx="321">
                  <c:v>37263.5</c:v>
                </c:pt>
                <c:pt idx="322">
                  <c:v>37521</c:v>
                </c:pt>
                <c:pt idx="323">
                  <c:v>37348.5</c:v>
                </c:pt>
                <c:pt idx="324">
                  <c:v>36075.5</c:v>
                </c:pt>
                <c:pt idx="325">
                  <c:v>34732</c:v>
                </c:pt>
                <c:pt idx="326">
                  <c:v>32033.5</c:v>
                </c:pt>
                <c:pt idx="327">
                  <c:v>29949</c:v>
                </c:pt>
                <c:pt idx="328">
                  <c:v>29408.5</c:v>
                </c:pt>
                <c:pt idx="329">
                  <c:v>30722.5</c:v>
                </c:pt>
                <c:pt idx="330">
                  <c:v>35015.5</c:v>
                </c:pt>
                <c:pt idx="331">
                  <c:v>37544</c:v>
                </c:pt>
                <c:pt idx="332">
                  <c:v>39322.5</c:v>
                </c:pt>
                <c:pt idx="333">
                  <c:v>39636</c:v>
                </c:pt>
                <c:pt idx="334">
                  <c:v>38806</c:v>
                </c:pt>
                <c:pt idx="335">
                  <c:v>39066.5</c:v>
                </c:pt>
                <c:pt idx="336">
                  <c:v>38907</c:v>
                </c:pt>
                <c:pt idx="337">
                  <c:v>38666</c:v>
                </c:pt>
                <c:pt idx="338">
                  <c:v>38272</c:v>
                </c:pt>
                <c:pt idx="339">
                  <c:v>37031</c:v>
                </c:pt>
                <c:pt idx="340">
                  <c:v>36506.5</c:v>
                </c:pt>
                <c:pt idx="341">
                  <c:v>37266.5</c:v>
                </c:pt>
                <c:pt idx="342">
                  <c:v>39440.5</c:v>
                </c:pt>
                <c:pt idx="343">
                  <c:v>40831.5</c:v>
                </c:pt>
                <c:pt idx="344">
                  <c:v>41101.5</c:v>
                </c:pt>
                <c:pt idx="345">
                  <c:v>41012</c:v>
                </c:pt>
                <c:pt idx="346">
                  <c:v>40913</c:v>
                </c:pt>
                <c:pt idx="347">
                  <c:v>41279.5</c:v>
                </c:pt>
                <c:pt idx="348">
                  <c:v>41961.5</c:v>
                </c:pt>
                <c:pt idx="349">
                  <c:v>42142</c:v>
                </c:pt>
                <c:pt idx="350">
                  <c:v>42107</c:v>
                </c:pt>
                <c:pt idx="351">
                  <c:v>42008.5</c:v>
                </c:pt>
                <c:pt idx="352">
                  <c:v>41644</c:v>
                </c:pt>
                <c:pt idx="353">
                  <c:v>41261.5</c:v>
                </c:pt>
                <c:pt idx="354">
                  <c:v>41653</c:v>
                </c:pt>
                <c:pt idx="355">
                  <c:v>42309.5</c:v>
                </c:pt>
                <c:pt idx="356">
                  <c:v>42159.5</c:v>
                </c:pt>
                <c:pt idx="357">
                  <c:v>42423</c:v>
                </c:pt>
                <c:pt idx="358">
                  <c:v>41985.5</c:v>
                </c:pt>
                <c:pt idx="359">
                  <c:v>42135.5</c:v>
                </c:pt>
                <c:pt idx="360">
                  <c:v>41943</c:v>
                </c:pt>
                <c:pt idx="361">
                  <c:v>40782.5</c:v>
                </c:pt>
                <c:pt idx="362">
                  <c:v>40695.5</c:v>
                </c:pt>
                <c:pt idx="363">
                  <c:v>40675</c:v>
                </c:pt>
                <c:pt idx="364">
                  <c:v>40655.5</c:v>
                </c:pt>
                <c:pt idx="365">
                  <c:v>40978</c:v>
                </c:pt>
                <c:pt idx="366">
                  <c:v>41583.5</c:v>
                </c:pt>
                <c:pt idx="367">
                  <c:v>42299</c:v>
                </c:pt>
                <c:pt idx="368">
                  <c:v>42456</c:v>
                </c:pt>
                <c:pt idx="369">
                  <c:v>42501</c:v>
                </c:pt>
                <c:pt idx="370">
                  <c:v>42252</c:v>
                </c:pt>
                <c:pt idx="371">
                  <c:v>42049</c:v>
                </c:pt>
                <c:pt idx="372">
                  <c:v>42030.5</c:v>
                </c:pt>
                <c:pt idx="373">
                  <c:v>42041.5</c:v>
                </c:pt>
                <c:pt idx="374">
                  <c:v>42096</c:v>
                </c:pt>
                <c:pt idx="375">
                  <c:v>41835.5</c:v>
                </c:pt>
                <c:pt idx="376">
                  <c:v>41794</c:v>
                </c:pt>
                <c:pt idx="377">
                  <c:v>41547</c:v>
                </c:pt>
                <c:pt idx="378">
                  <c:v>41951</c:v>
                </c:pt>
                <c:pt idx="379">
                  <c:v>42274.5</c:v>
                </c:pt>
                <c:pt idx="380">
                  <c:v>42343</c:v>
                </c:pt>
                <c:pt idx="381">
                  <c:v>42568.5</c:v>
                </c:pt>
                <c:pt idx="382">
                  <c:v>42380</c:v>
                </c:pt>
                <c:pt idx="383">
                  <c:v>42482.5</c:v>
                </c:pt>
                <c:pt idx="384">
                  <c:v>42269.5</c:v>
                </c:pt>
                <c:pt idx="385">
                  <c:v>42666</c:v>
                </c:pt>
                <c:pt idx="386">
                  <c:v>42783</c:v>
                </c:pt>
                <c:pt idx="387">
                  <c:v>41595</c:v>
                </c:pt>
                <c:pt idx="388">
                  <c:v>41923</c:v>
                </c:pt>
                <c:pt idx="389">
                  <c:v>42437.5</c:v>
                </c:pt>
                <c:pt idx="390">
                  <c:v>43573</c:v>
                </c:pt>
                <c:pt idx="391">
                  <c:v>44246.5</c:v>
                </c:pt>
                <c:pt idx="392">
                  <c:v>44610</c:v>
                </c:pt>
                <c:pt idx="393">
                  <c:v>44515</c:v>
                </c:pt>
                <c:pt idx="394">
                  <c:v>44555</c:v>
                </c:pt>
                <c:pt idx="395">
                  <c:v>44309</c:v>
                </c:pt>
                <c:pt idx="396">
                  <c:v>44083</c:v>
                </c:pt>
                <c:pt idx="397">
                  <c:v>43667.5</c:v>
                </c:pt>
                <c:pt idx="398">
                  <c:v>43799</c:v>
                </c:pt>
                <c:pt idx="399">
                  <c:v>43513</c:v>
                </c:pt>
                <c:pt idx="400">
                  <c:v>42795</c:v>
                </c:pt>
                <c:pt idx="401">
                  <c:v>42682.5</c:v>
                </c:pt>
                <c:pt idx="402">
                  <c:v>43061.5</c:v>
                </c:pt>
                <c:pt idx="403">
                  <c:v>44132</c:v>
                </c:pt>
                <c:pt idx="404">
                  <c:v>43827.5</c:v>
                </c:pt>
                <c:pt idx="405">
                  <c:v>43803</c:v>
                </c:pt>
                <c:pt idx="406">
                  <c:v>42164</c:v>
                </c:pt>
                <c:pt idx="407">
                  <c:v>42569.5</c:v>
                </c:pt>
                <c:pt idx="408">
                  <c:v>42044</c:v>
                </c:pt>
                <c:pt idx="409">
                  <c:v>41593.5</c:v>
                </c:pt>
                <c:pt idx="410">
                  <c:v>39969.5</c:v>
                </c:pt>
                <c:pt idx="411">
                  <c:v>36903</c:v>
                </c:pt>
                <c:pt idx="412">
                  <c:v>35187</c:v>
                </c:pt>
                <c:pt idx="413">
                  <c:v>36836</c:v>
                </c:pt>
                <c:pt idx="414">
                  <c:v>41019.5</c:v>
                </c:pt>
                <c:pt idx="415">
                  <c:v>43757</c:v>
                </c:pt>
                <c:pt idx="416">
                  <c:v>44193</c:v>
                </c:pt>
                <c:pt idx="417">
                  <c:v>44112.5</c:v>
                </c:pt>
                <c:pt idx="418">
                  <c:v>44443</c:v>
                </c:pt>
                <c:pt idx="419">
                  <c:v>44411.5</c:v>
                </c:pt>
                <c:pt idx="420">
                  <c:v>44044.5</c:v>
                </c:pt>
                <c:pt idx="421">
                  <c:v>43601</c:v>
                </c:pt>
                <c:pt idx="422">
                  <c:v>43077.5</c:v>
                </c:pt>
                <c:pt idx="423">
                  <c:v>42441</c:v>
                </c:pt>
                <c:pt idx="424">
                  <c:v>41725</c:v>
                </c:pt>
                <c:pt idx="425">
                  <c:v>41746.5</c:v>
                </c:pt>
                <c:pt idx="426">
                  <c:v>42239</c:v>
                </c:pt>
                <c:pt idx="427">
                  <c:v>43586.5</c:v>
                </c:pt>
                <c:pt idx="428">
                  <c:v>43752.5</c:v>
                </c:pt>
                <c:pt idx="429">
                  <c:v>44168</c:v>
                </c:pt>
                <c:pt idx="430">
                  <c:v>43429</c:v>
                </c:pt>
                <c:pt idx="431">
                  <c:v>43355</c:v>
                </c:pt>
                <c:pt idx="432">
                  <c:v>42556.5</c:v>
                </c:pt>
                <c:pt idx="433">
                  <c:v>40934.5</c:v>
                </c:pt>
                <c:pt idx="434">
                  <c:v>39052.5</c:v>
                </c:pt>
                <c:pt idx="435">
                  <c:v>36734</c:v>
                </c:pt>
                <c:pt idx="436">
                  <c:v>37122.5</c:v>
                </c:pt>
                <c:pt idx="437">
                  <c:v>39629.5</c:v>
                </c:pt>
                <c:pt idx="438">
                  <c:v>42952</c:v>
                </c:pt>
                <c:pt idx="439">
                  <c:v>44599.5</c:v>
                </c:pt>
                <c:pt idx="440">
                  <c:v>45059.5</c:v>
                </c:pt>
                <c:pt idx="441">
                  <c:v>45170</c:v>
                </c:pt>
                <c:pt idx="442">
                  <c:v>45153</c:v>
                </c:pt>
                <c:pt idx="443">
                  <c:v>45270.5</c:v>
                </c:pt>
                <c:pt idx="444">
                  <c:v>45213.5</c:v>
                </c:pt>
                <c:pt idx="445">
                  <c:v>45142.5</c:v>
                </c:pt>
                <c:pt idx="446">
                  <c:v>45120.5</c:v>
                </c:pt>
                <c:pt idx="447">
                  <c:v>44968</c:v>
                </c:pt>
                <c:pt idx="448">
                  <c:v>44727.5</c:v>
                </c:pt>
                <c:pt idx="449">
                  <c:v>44326.5</c:v>
                </c:pt>
                <c:pt idx="450">
                  <c:v>44191</c:v>
                </c:pt>
                <c:pt idx="451">
                  <c:v>44658.5</c:v>
                </c:pt>
                <c:pt idx="452">
                  <c:v>44284.5</c:v>
                </c:pt>
                <c:pt idx="453">
                  <c:v>44307.5</c:v>
                </c:pt>
                <c:pt idx="454">
                  <c:v>43539</c:v>
                </c:pt>
                <c:pt idx="455">
                  <c:v>43501.5</c:v>
                </c:pt>
                <c:pt idx="456">
                  <c:v>43010</c:v>
                </c:pt>
                <c:pt idx="457">
                  <c:v>42208.5</c:v>
                </c:pt>
                <c:pt idx="458">
                  <c:v>41538.5</c:v>
                </c:pt>
                <c:pt idx="459">
                  <c:v>40904.5</c:v>
                </c:pt>
                <c:pt idx="460">
                  <c:v>40391.5</c:v>
                </c:pt>
                <c:pt idx="461">
                  <c:v>40282</c:v>
                </c:pt>
                <c:pt idx="462">
                  <c:v>40852.5</c:v>
                </c:pt>
                <c:pt idx="463">
                  <c:v>41466.5</c:v>
                </c:pt>
                <c:pt idx="464">
                  <c:v>42438</c:v>
                </c:pt>
                <c:pt idx="465">
                  <c:v>42779.5</c:v>
                </c:pt>
                <c:pt idx="466">
                  <c:v>42724</c:v>
                </c:pt>
                <c:pt idx="467">
                  <c:v>42737.5</c:v>
                </c:pt>
                <c:pt idx="468">
                  <c:v>42678</c:v>
                </c:pt>
                <c:pt idx="469">
                  <c:v>42865</c:v>
                </c:pt>
                <c:pt idx="470">
                  <c:v>42229.5</c:v>
                </c:pt>
                <c:pt idx="471">
                  <c:v>42028.5</c:v>
                </c:pt>
                <c:pt idx="472">
                  <c:v>41727.5</c:v>
                </c:pt>
                <c:pt idx="473">
                  <c:v>41680</c:v>
                </c:pt>
                <c:pt idx="474">
                  <c:v>42173</c:v>
                </c:pt>
                <c:pt idx="475">
                  <c:v>43013.5</c:v>
                </c:pt>
                <c:pt idx="476">
                  <c:v>42953.5</c:v>
                </c:pt>
                <c:pt idx="477">
                  <c:v>43249.5</c:v>
                </c:pt>
                <c:pt idx="478">
                  <c:v>42747.5</c:v>
                </c:pt>
                <c:pt idx="479">
                  <c:v>42911.5</c:v>
                </c:pt>
                <c:pt idx="480">
                  <c:v>42709</c:v>
                </c:pt>
                <c:pt idx="481">
                  <c:v>41463.5</c:v>
                </c:pt>
                <c:pt idx="482">
                  <c:v>40410</c:v>
                </c:pt>
                <c:pt idx="483">
                  <c:v>38404.5</c:v>
                </c:pt>
                <c:pt idx="484">
                  <c:v>37629.5</c:v>
                </c:pt>
                <c:pt idx="485">
                  <c:v>37660.5</c:v>
                </c:pt>
                <c:pt idx="486">
                  <c:v>38018</c:v>
                </c:pt>
                <c:pt idx="487">
                  <c:v>38250</c:v>
                </c:pt>
                <c:pt idx="488">
                  <c:v>39390</c:v>
                </c:pt>
                <c:pt idx="489">
                  <c:v>40204</c:v>
                </c:pt>
                <c:pt idx="490">
                  <c:v>40058</c:v>
                </c:pt>
                <c:pt idx="491">
                  <c:v>39946</c:v>
                </c:pt>
                <c:pt idx="492">
                  <c:v>39690.5</c:v>
                </c:pt>
                <c:pt idx="493">
                  <c:v>39583</c:v>
                </c:pt>
                <c:pt idx="494">
                  <c:v>37952</c:v>
                </c:pt>
                <c:pt idx="495">
                  <c:v>36238</c:v>
                </c:pt>
                <c:pt idx="496">
                  <c:v>35399.5</c:v>
                </c:pt>
                <c:pt idx="497">
                  <c:v>35892.5</c:v>
                </c:pt>
                <c:pt idx="498">
                  <c:v>39166.5</c:v>
                </c:pt>
                <c:pt idx="499">
                  <c:v>42301.5</c:v>
                </c:pt>
                <c:pt idx="500">
                  <c:v>43116.5</c:v>
                </c:pt>
                <c:pt idx="501">
                  <c:v>43262</c:v>
                </c:pt>
                <c:pt idx="502">
                  <c:v>42865.5</c:v>
                </c:pt>
                <c:pt idx="503">
                  <c:v>43122</c:v>
                </c:pt>
                <c:pt idx="504">
                  <c:v>43216.5</c:v>
                </c:pt>
                <c:pt idx="505">
                  <c:v>42238.5</c:v>
                </c:pt>
                <c:pt idx="506">
                  <c:v>42392.5</c:v>
                </c:pt>
                <c:pt idx="507">
                  <c:v>40632.5</c:v>
                </c:pt>
                <c:pt idx="508">
                  <c:v>39937</c:v>
                </c:pt>
                <c:pt idx="509">
                  <c:v>40987</c:v>
                </c:pt>
                <c:pt idx="510">
                  <c:v>43282.5</c:v>
                </c:pt>
                <c:pt idx="511">
                  <c:v>44574.5</c:v>
                </c:pt>
                <c:pt idx="512">
                  <c:v>44713</c:v>
                </c:pt>
                <c:pt idx="513">
                  <c:v>44701.5</c:v>
                </c:pt>
                <c:pt idx="514">
                  <c:v>44767.5</c:v>
                </c:pt>
                <c:pt idx="515">
                  <c:v>44763</c:v>
                </c:pt>
                <c:pt idx="516">
                  <c:v>44846.5</c:v>
                </c:pt>
                <c:pt idx="517">
                  <c:v>44859</c:v>
                </c:pt>
                <c:pt idx="518">
                  <c:v>44883</c:v>
                </c:pt>
                <c:pt idx="519">
                  <c:v>44782.5</c:v>
                </c:pt>
                <c:pt idx="520">
                  <c:v>44392.5</c:v>
                </c:pt>
                <c:pt idx="521">
                  <c:v>43842</c:v>
                </c:pt>
                <c:pt idx="522">
                  <c:v>44523</c:v>
                </c:pt>
                <c:pt idx="523">
                  <c:v>44950.5</c:v>
                </c:pt>
                <c:pt idx="524">
                  <c:v>44918</c:v>
                </c:pt>
                <c:pt idx="525">
                  <c:v>44934</c:v>
                </c:pt>
                <c:pt idx="526">
                  <c:v>44251</c:v>
                </c:pt>
                <c:pt idx="527">
                  <c:v>44259</c:v>
                </c:pt>
                <c:pt idx="528">
                  <c:v>44207.5</c:v>
                </c:pt>
                <c:pt idx="529">
                  <c:v>44321.5</c:v>
                </c:pt>
                <c:pt idx="530">
                  <c:v>44486</c:v>
                </c:pt>
                <c:pt idx="531">
                  <c:v>43422</c:v>
                </c:pt>
                <c:pt idx="532">
                  <c:v>43408.5</c:v>
                </c:pt>
                <c:pt idx="533">
                  <c:v>43749</c:v>
                </c:pt>
                <c:pt idx="534">
                  <c:v>44795</c:v>
                </c:pt>
                <c:pt idx="535">
                  <c:v>45023.5</c:v>
                </c:pt>
                <c:pt idx="536">
                  <c:v>45327</c:v>
                </c:pt>
                <c:pt idx="537">
                  <c:v>45320</c:v>
                </c:pt>
                <c:pt idx="538">
                  <c:v>45273</c:v>
                </c:pt>
                <c:pt idx="539">
                  <c:v>45197.5</c:v>
                </c:pt>
                <c:pt idx="540">
                  <c:v>45158</c:v>
                </c:pt>
                <c:pt idx="541">
                  <c:v>44938</c:v>
                </c:pt>
                <c:pt idx="542">
                  <c:v>44815.5</c:v>
                </c:pt>
                <c:pt idx="543">
                  <c:v>44518.5</c:v>
                </c:pt>
                <c:pt idx="544">
                  <c:v>44376</c:v>
                </c:pt>
                <c:pt idx="545">
                  <c:v>44475.5</c:v>
                </c:pt>
                <c:pt idx="546">
                  <c:v>44461</c:v>
                </c:pt>
                <c:pt idx="547">
                  <c:v>44764</c:v>
                </c:pt>
                <c:pt idx="548">
                  <c:v>44789.5</c:v>
                </c:pt>
                <c:pt idx="549">
                  <c:v>44997.5</c:v>
                </c:pt>
                <c:pt idx="550">
                  <c:v>44783</c:v>
                </c:pt>
                <c:pt idx="551">
                  <c:v>44822</c:v>
                </c:pt>
                <c:pt idx="552">
                  <c:v>44586</c:v>
                </c:pt>
                <c:pt idx="553">
                  <c:v>44046.5</c:v>
                </c:pt>
                <c:pt idx="554">
                  <c:v>44295</c:v>
                </c:pt>
                <c:pt idx="555">
                  <c:v>43826</c:v>
                </c:pt>
                <c:pt idx="556">
                  <c:v>44201</c:v>
                </c:pt>
                <c:pt idx="557">
                  <c:v>44424</c:v>
                </c:pt>
                <c:pt idx="558">
                  <c:v>44985.5</c:v>
                </c:pt>
                <c:pt idx="559">
                  <c:v>45138.5</c:v>
                </c:pt>
                <c:pt idx="560">
                  <c:v>44860</c:v>
                </c:pt>
                <c:pt idx="561">
                  <c:v>44877.5</c:v>
                </c:pt>
                <c:pt idx="562">
                  <c:v>44640.5</c:v>
                </c:pt>
                <c:pt idx="563">
                  <c:v>44450</c:v>
                </c:pt>
                <c:pt idx="564">
                  <c:v>44361.5</c:v>
                </c:pt>
                <c:pt idx="565">
                  <c:v>44119</c:v>
                </c:pt>
                <c:pt idx="566">
                  <c:v>44163</c:v>
                </c:pt>
                <c:pt idx="567">
                  <c:v>43589</c:v>
                </c:pt>
                <c:pt idx="568">
                  <c:v>42042.5</c:v>
                </c:pt>
                <c:pt idx="569">
                  <c:v>41955.5</c:v>
                </c:pt>
                <c:pt idx="570">
                  <c:v>42588.5</c:v>
                </c:pt>
                <c:pt idx="571">
                  <c:v>43476.5</c:v>
                </c:pt>
                <c:pt idx="572">
                  <c:v>43357</c:v>
                </c:pt>
                <c:pt idx="573">
                  <c:v>43200</c:v>
                </c:pt>
                <c:pt idx="574">
                  <c:v>42661.5</c:v>
                </c:pt>
                <c:pt idx="575">
                  <c:v>42720.5</c:v>
                </c:pt>
                <c:pt idx="576">
                  <c:v>42612.5</c:v>
                </c:pt>
                <c:pt idx="577">
                  <c:v>41966</c:v>
                </c:pt>
                <c:pt idx="578">
                  <c:v>42178.5</c:v>
                </c:pt>
                <c:pt idx="579">
                  <c:v>41810.5</c:v>
                </c:pt>
                <c:pt idx="580">
                  <c:v>41245</c:v>
                </c:pt>
                <c:pt idx="581">
                  <c:v>41735.5</c:v>
                </c:pt>
                <c:pt idx="582">
                  <c:v>43404</c:v>
                </c:pt>
                <c:pt idx="583">
                  <c:v>43841.5</c:v>
                </c:pt>
                <c:pt idx="584">
                  <c:v>43856</c:v>
                </c:pt>
                <c:pt idx="585">
                  <c:v>43909.5</c:v>
                </c:pt>
                <c:pt idx="586">
                  <c:v>43969</c:v>
                </c:pt>
                <c:pt idx="587">
                  <c:v>44133</c:v>
                </c:pt>
                <c:pt idx="588">
                  <c:v>43927</c:v>
                </c:pt>
                <c:pt idx="589">
                  <c:v>43863</c:v>
                </c:pt>
                <c:pt idx="590">
                  <c:v>43932.5</c:v>
                </c:pt>
                <c:pt idx="591">
                  <c:v>43368</c:v>
                </c:pt>
                <c:pt idx="592">
                  <c:v>43231.5</c:v>
                </c:pt>
                <c:pt idx="593">
                  <c:v>43175</c:v>
                </c:pt>
                <c:pt idx="594">
                  <c:v>43777</c:v>
                </c:pt>
                <c:pt idx="595">
                  <c:v>43888</c:v>
                </c:pt>
                <c:pt idx="596">
                  <c:v>43950</c:v>
                </c:pt>
                <c:pt idx="597">
                  <c:v>43727.5</c:v>
                </c:pt>
                <c:pt idx="598">
                  <c:v>43349</c:v>
                </c:pt>
                <c:pt idx="599">
                  <c:v>43297</c:v>
                </c:pt>
                <c:pt idx="600">
                  <c:v>42252</c:v>
                </c:pt>
                <c:pt idx="601">
                  <c:v>41561.5</c:v>
                </c:pt>
                <c:pt idx="602">
                  <c:v>41632.5</c:v>
                </c:pt>
                <c:pt idx="603">
                  <c:v>39866.5</c:v>
                </c:pt>
                <c:pt idx="604">
                  <c:v>39423.5</c:v>
                </c:pt>
                <c:pt idx="605">
                  <c:v>40486</c:v>
                </c:pt>
                <c:pt idx="606">
                  <c:v>42264</c:v>
                </c:pt>
                <c:pt idx="607">
                  <c:v>43250.5</c:v>
                </c:pt>
                <c:pt idx="608">
                  <c:v>43464</c:v>
                </c:pt>
                <c:pt idx="609">
                  <c:v>43513</c:v>
                </c:pt>
                <c:pt idx="610">
                  <c:v>43640.5</c:v>
                </c:pt>
                <c:pt idx="611">
                  <c:v>43393.5</c:v>
                </c:pt>
                <c:pt idx="612">
                  <c:v>43309</c:v>
                </c:pt>
                <c:pt idx="613">
                  <c:v>43076</c:v>
                </c:pt>
                <c:pt idx="614">
                  <c:v>43142.5</c:v>
                </c:pt>
                <c:pt idx="615">
                  <c:v>43397.5</c:v>
                </c:pt>
                <c:pt idx="616">
                  <c:v>43180</c:v>
                </c:pt>
                <c:pt idx="617">
                  <c:v>43040.5</c:v>
                </c:pt>
                <c:pt idx="618">
                  <c:v>42995.5</c:v>
                </c:pt>
                <c:pt idx="619">
                  <c:v>43280</c:v>
                </c:pt>
                <c:pt idx="620">
                  <c:v>43070.5</c:v>
                </c:pt>
                <c:pt idx="621">
                  <c:v>42778.5</c:v>
                </c:pt>
                <c:pt idx="622">
                  <c:v>42364.5</c:v>
                </c:pt>
                <c:pt idx="623">
                  <c:v>42136.5</c:v>
                </c:pt>
                <c:pt idx="624">
                  <c:v>41353</c:v>
                </c:pt>
                <c:pt idx="625">
                  <c:v>41520</c:v>
                </c:pt>
                <c:pt idx="626">
                  <c:v>41925.5</c:v>
                </c:pt>
                <c:pt idx="627">
                  <c:v>40886.5</c:v>
                </c:pt>
                <c:pt idx="628">
                  <c:v>40798.5</c:v>
                </c:pt>
                <c:pt idx="629">
                  <c:v>40842.5</c:v>
                </c:pt>
                <c:pt idx="630">
                  <c:v>41450</c:v>
                </c:pt>
                <c:pt idx="631">
                  <c:v>41741.5</c:v>
                </c:pt>
                <c:pt idx="632">
                  <c:v>42598.5</c:v>
                </c:pt>
                <c:pt idx="633">
                  <c:v>42684</c:v>
                </c:pt>
                <c:pt idx="634">
                  <c:v>42551.5</c:v>
                </c:pt>
                <c:pt idx="635">
                  <c:v>42742</c:v>
                </c:pt>
                <c:pt idx="636">
                  <c:v>42525.5</c:v>
                </c:pt>
                <c:pt idx="637">
                  <c:v>42288.5</c:v>
                </c:pt>
                <c:pt idx="638">
                  <c:v>41808.5</c:v>
                </c:pt>
                <c:pt idx="639">
                  <c:v>41344.5</c:v>
                </c:pt>
                <c:pt idx="640">
                  <c:v>41168</c:v>
                </c:pt>
                <c:pt idx="641">
                  <c:v>40907.5</c:v>
                </c:pt>
                <c:pt idx="642">
                  <c:v>41637</c:v>
                </c:pt>
                <c:pt idx="643">
                  <c:v>41580.5</c:v>
                </c:pt>
                <c:pt idx="644">
                  <c:v>41737</c:v>
                </c:pt>
                <c:pt idx="645">
                  <c:v>41768</c:v>
                </c:pt>
                <c:pt idx="646">
                  <c:v>41275</c:v>
                </c:pt>
                <c:pt idx="647">
                  <c:v>41398</c:v>
                </c:pt>
                <c:pt idx="648">
                  <c:v>41124</c:v>
                </c:pt>
                <c:pt idx="649">
                  <c:v>40415.5</c:v>
                </c:pt>
                <c:pt idx="650">
                  <c:v>40428</c:v>
                </c:pt>
                <c:pt idx="651">
                  <c:v>39604.5</c:v>
                </c:pt>
                <c:pt idx="652">
                  <c:v>39351.5</c:v>
                </c:pt>
                <c:pt idx="653">
                  <c:v>39084.5</c:v>
                </c:pt>
                <c:pt idx="654">
                  <c:v>38512</c:v>
                </c:pt>
                <c:pt idx="655">
                  <c:v>38603.5</c:v>
                </c:pt>
                <c:pt idx="656">
                  <c:v>39724.5</c:v>
                </c:pt>
                <c:pt idx="657">
                  <c:v>41112.5</c:v>
                </c:pt>
                <c:pt idx="658">
                  <c:v>41252</c:v>
                </c:pt>
                <c:pt idx="659">
                  <c:v>41353.5</c:v>
                </c:pt>
                <c:pt idx="660">
                  <c:v>41281</c:v>
                </c:pt>
                <c:pt idx="661">
                  <c:v>40817.5</c:v>
                </c:pt>
                <c:pt idx="662">
                  <c:v>40290.5</c:v>
                </c:pt>
                <c:pt idx="663">
                  <c:v>39911</c:v>
                </c:pt>
                <c:pt idx="664">
                  <c:v>40089.5</c:v>
                </c:pt>
                <c:pt idx="665">
                  <c:v>40626</c:v>
                </c:pt>
                <c:pt idx="666">
                  <c:v>41497</c:v>
                </c:pt>
                <c:pt idx="667">
                  <c:v>42066</c:v>
                </c:pt>
                <c:pt idx="668">
                  <c:v>42281.5</c:v>
                </c:pt>
                <c:pt idx="669">
                  <c:v>42408</c:v>
                </c:pt>
                <c:pt idx="670">
                  <c:v>42164</c:v>
                </c:pt>
                <c:pt idx="671">
                  <c:v>41935</c:v>
                </c:pt>
                <c:pt idx="672">
                  <c:v>41786</c:v>
                </c:pt>
                <c:pt idx="673">
                  <c:v>41092.5</c:v>
                </c:pt>
                <c:pt idx="674">
                  <c:v>41128.5</c:v>
                </c:pt>
                <c:pt idx="675">
                  <c:v>40856</c:v>
                </c:pt>
                <c:pt idx="676">
                  <c:v>40848.5</c:v>
                </c:pt>
                <c:pt idx="677">
                  <c:v>40946</c:v>
                </c:pt>
                <c:pt idx="678">
                  <c:v>41560</c:v>
                </c:pt>
                <c:pt idx="679">
                  <c:v>42239</c:v>
                </c:pt>
                <c:pt idx="680">
                  <c:v>42073</c:v>
                </c:pt>
                <c:pt idx="681">
                  <c:v>42454.5</c:v>
                </c:pt>
                <c:pt idx="682">
                  <c:v>42668.5</c:v>
                </c:pt>
                <c:pt idx="683">
                  <c:v>42637.5</c:v>
                </c:pt>
                <c:pt idx="684">
                  <c:v>42707</c:v>
                </c:pt>
                <c:pt idx="685">
                  <c:v>42661.5</c:v>
                </c:pt>
                <c:pt idx="686">
                  <c:v>42554</c:v>
                </c:pt>
                <c:pt idx="687">
                  <c:v>41924</c:v>
                </c:pt>
                <c:pt idx="688">
                  <c:v>41853</c:v>
                </c:pt>
                <c:pt idx="689">
                  <c:v>41897.5</c:v>
                </c:pt>
                <c:pt idx="690">
                  <c:v>42079.5</c:v>
                </c:pt>
                <c:pt idx="691">
                  <c:v>42495</c:v>
                </c:pt>
                <c:pt idx="692">
                  <c:v>42507</c:v>
                </c:pt>
                <c:pt idx="693">
                  <c:v>42364</c:v>
                </c:pt>
                <c:pt idx="694">
                  <c:v>41677</c:v>
                </c:pt>
                <c:pt idx="695">
                  <c:v>41745.5</c:v>
                </c:pt>
                <c:pt idx="696">
                  <c:v>42141</c:v>
                </c:pt>
                <c:pt idx="697">
                  <c:v>41557.5</c:v>
                </c:pt>
                <c:pt idx="698">
                  <c:v>42030.5</c:v>
                </c:pt>
                <c:pt idx="699">
                  <c:v>41532.5</c:v>
                </c:pt>
                <c:pt idx="700">
                  <c:v>41343.5</c:v>
                </c:pt>
                <c:pt idx="701">
                  <c:v>42226.5</c:v>
                </c:pt>
                <c:pt idx="702">
                  <c:v>42822.5</c:v>
                </c:pt>
                <c:pt idx="703">
                  <c:v>43236</c:v>
                </c:pt>
                <c:pt idx="704">
                  <c:v>43558.5</c:v>
                </c:pt>
                <c:pt idx="705">
                  <c:v>43686.5</c:v>
                </c:pt>
                <c:pt idx="706">
                  <c:v>43570.5</c:v>
                </c:pt>
                <c:pt idx="707">
                  <c:v>43479.5</c:v>
                </c:pt>
                <c:pt idx="708">
                  <c:v>43486</c:v>
                </c:pt>
                <c:pt idx="709">
                  <c:v>43471.5</c:v>
                </c:pt>
                <c:pt idx="710">
                  <c:v>43044</c:v>
                </c:pt>
                <c:pt idx="711">
                  <c:v>42095.5</c:v>
                </c:pt>
                <c:pt idx="712">
                  <c:v>41808</c:v>
                </c:pt>
                <c:pt idx="713">
                  <c:v>41636.5</c:v>
                </c:pt>
                <c:pt idx="714">
                  <c:v>41533</c:v>
                </c:pt>
                <c:pt idx="715">
                  <c:v>41891.5</c:v>
                </c:pt>
                <c:pt idx="716">
                  <c:v>41868.5</c:v>
                </c:pt>
                <c:pt idx="717">
                  <c:v>41962.5</c:v>
                </c:pt>
                <c:pt idx="718">
                  <c:v>41233.5</c:v>
                </c:pt>
                <c:pt idx="719">
                  <c:v>41525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01155584"/>
        <c:axId val="101157120"/>
      </c:scatterChart>
      <c:valAx>
        <c:axId val="101155584"/>
        <c:scaling>
          <c:orientation val="minMax"/>
          <c:min val="35000"/>
        </c:scaling>
        <c:axPos val="b"/>
        <c:numFmt formatCode="0" sourceLinked="0"/>
        <c:tickLblPos val="nextTo"/>
        <c:crossAx val="101157120"/>
        <c:crosses val="autoZero"/>
        <c:crossBetween val="midCat"/>
        <c:majorUnit val="5000"/>
      </c:valAx>
      <c:valAx>
        <c:axId val="101157120"/>
        <c:scaling>
          <c:orientation val="minMax"/>
          <c:min val="25000"/>
        </c:scaling>
        <c:axPos val="l"/>
        <c:majorGridlines/>
        <c:numFmt formatCode="0" sourceLinked="0"/>
        <c:tickLblPos val="nextTo"/>
        <c:crossAx val="101155584"/>
        <c:crosses val="autoZero"/>
        <c:crossBetween val="midCat"/>
        <c:majorUnit val="5000"/>
      </c:valAx>
    </c:plotArea>
    <c:plotVisOnly val="1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45"/>
          <c:y val="2.7011287893676943E-2"/>
        </c:manualLayout>
      </c:layout>
    </c:title>
    <c:plotArea>
      <c:layout>
        <c:manualLayout>
          <c:layoutTarget val="inner"/>
          <c:xMode val="edge"/>
          <c:yMode val="edge"/>
          <c:x val="3.7591655675328892E-2"/>
          <c:y val="0.126163209202938"/>
          <c:w val="0.95381793012825111"/>
          <c:h val="0.83404966990372664"/>
        </c:manualLayout>
      </c:layout>
      <c:lineChart>
        <c:grouping val="standard"/>
        <c:ser>
          <c:idx val="1"/>
          <c:order val="0"/>
          <c:tx>
            <c:v>Pompage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Entrées!$M$37:$M$780</c:f>
              <c:numCache>
                <c:formatCode>0.0</c:formatCode>
                <c:ptCount val="744"/>
                <c:pt idx="0">
                  <c:v>-376</c:v>
                </c:pt>
                <c:pt idx="1">
                  <c:v>-1070.5</c:v>
                </c:pt>
                <c:pt idx="2">
                  <c:v>-1544</c:v>
                </c:pt>
                <c:pt idx="3">
                  <c:v>-1710.5</c:v>
                </c:pt>
                <c:pt idx="4">
                  <c:v>-2993</c:v>
                </c:pt>
                <c:pt idx="5">
                  <c:v>-2984</c:v>
                </c:pt>
                <c:pt idx="6">
                  <c:v>-2979</c:v>
                </c:pt>
                <c:pt idx="7">
                  <c:v>-2786.5</c:v>
                </c:pt>
                <c:pt idx="8">
                  <c:v>-2608</c:v>
                </c:pt>
                <c:pt idx="9">
                  <c:v>-1875</c:v>
                </c:pt>
                <c:pt idx="10">
                  <c:v>-592.5</c:v>
                </c:pt>
                <c:pt idx="11">
                  <c:v>-507.5</c:v>
                </c:pt>
                <c:pt idx="12">
                  <c:v>-1505</c:v>
                </c:pt>
                <c:pt idx="13">
                  <c:v>-1886</c:v>
                </c:pt>
                <c:pt idx="14">
                  <c:v>-2658.5</c:v>
                </c:pt>
                <c:pt idx="15">
                  <c:v>-2788</c:v>
                </c:pt>
                <c:pt idx="16">
                  <c:v>-2779</c:v>
                </c:pt>
                <c:pt idx="17">
                  <c:v>-2687</c:v>
                </c:pt>
                <c:pt idx="18">
                  <c:v>-2217.5</c:v>
                </c:pt>
                <c:pt idx="19">
                  <c:v>-1275</c:v>
                </c:pt>
                <c:pt idx="20">
                  <c:v>-930.5</c:v>
                </c:pt>
                <c:pt idx="21">
                  <c:v>-19</c:v>
                </c:pt>
                <c:pt idx="22">
                  <c:v>-295.5</c:v>
                </c:pt>
                <c:pt idx="23">
                  <c:v>-341.5</c:v>
                </c:pt>
                <c:pt idx="24">
                  <c:v>-360</c:v>
                </c:pt>
                <c:pt idx="25">
                  <c:v>-765</c:v>
                </c:pt>
                <c:pt idx="26">
                  <c:v>-1366.5</c:v>
                </c:pt>
                <c:pt idx="27">
                  <c:v>-1788</c:v>
                </c:pt>
                <c:pt idx="28">
                  <c:v>-2355.5</c:v>
                </c:pt>
                <c:pt idx="29">
                  <c:v>-2329.5</c:v>
                </c:pt>
                <c:pt idx="30">
                  <c:v>-1361</c:v>
                </c:pt>
                <c:pt idx="31">
                  <c:v>-19</c:v>
                </c:pt>
                <c:pt idx="32">
                  <c:v>-18</c:v>
                </c:pt>
                <c:pt idx="33">
                  <c:v>-19</c:v>
                </c:pt>
                <c:pt idx="34">
                  <c:v>-7</c:v>
                </c:pt>
                <c:pt idx="35">
                  <c:v>-18</c:v>
                </c:pt>
                <c:pt idx="36">
                  <c:v>-22</c:v>
                </c:pt>
                <c:pt idx="37">
                  <c:v>-59</c:v>
                </c:pt>
                <c:pt idx="38">
                  <c:v>-62</c:v>
                </c:pt>
                <c:pt idx="39">
                  <c:v>-358.5</c:v>
                </c:pt>
                <c:pt idx="40">
                  <c:v>-699</c:v>
                </c:pt>
                <c:pt idx="41">
                  <c:v>-756.5</c:v>
                </c:pt>
                <c:pt idx="42">
                  <c:v>-618</c:v>
                </c:pt>
                <c:pt idx="43">
                  <c:v>-103.5</c:v>
                </c:pt>
                <c:pt idx="44">
                  <c:v>-20.5</c:v>
                </c:pt>
                <c:pt idx="45">
                  <c:v>-269</c:v>
                </c:pt>
                <c:pt idx="46">
                  <c:v>-375.5</c:v>
                </c:pt>
                <c:pt idx="47">
                  <c:v>-202</c:v>
                </c:pt>
                <c:pt idx="48">
                  <c:v>-212.5</c:v>
                </c:pt>
                <c:pt idx="49">
                  <c:v>-835</c:v>
                </c:pt>
                <c:pt idx="50">
                  <c:v>-1019</c:v>
                </c:pt>
                <c:pt idx="51">
                  <c:v>-1713</c:v>
                </c:pt>
                <c:pt idx="52">
                  <c:v>-2490.5</c:v>
                </c:pt>
                <c:pt idx="53">
                  <c:v>-2375.5</c:v>
                </c:pt>
                <c:pt idx="54">
                  <c:v>-993.5</c:v>
                </c:pt>
                <c:pt idx="55">
                  <c:v>-279.5</c:v>
                </c:pt>
                <c:pt idx="56">
                  <c:v>-18</c:v>
                </c:pt>
                <c:pt idx="57">
                  <c:v>-18</c:v>
                </c:pt>
                <c:pt idx="58">
                  <c:v>-18.5</c:v>
                </c:pt>
                <c:pt idx="59">
                  <c:v>-18.5</c:v>
                </c:pt>
                <c:pt idx="60">
                  <c:v>-18.5</c:v>
                </c:pt>
                <c:pt idx="61">
                  <c:v>-32</c:v>
                </c:pt>
                <c:pt idx="62">
                  <c:v>-62</c:v>
                </c:pt>
                <c:pt idx="63">
                  <c:v>-389.5</c:v>
                </c:pt>
                <c:pt idx="64">
                  <c:v>-827.5</c:v>
                </c:pt>
                <c:pt idx="65">
                  <c:v>-1432.5</c:v>
                </c:pt>
                <c:pt idx="66">
                  <c:v>-1104.5</c:v>
                </c:pt>
                <c:pt idx="67">
                  <c:v>-20</c:v>
                </c:pt>
                <c:pt idx="68">
                  <c:v>-19.5</c:v>
                </c:pt>
                <c:pt idx="69">
                  <c:v>-19</c:v>
                </c:pt>
                <c:pt idx="70">
                  <c:v>-19.5</c:v>
                </c:pt>
                <c:pt idx="71">
                  <c:v>-18</c:v>
                </c:pt>
                <c:pt idx="72">
                  <c:v>-23.5</c:v>
                </c:pt>
                <c:pt idx="73">
                  <c:v>-1220.5</c:v>
                </c:pt>
                <c:pt idx="74">
                  <c:v>-1563</c:v>
                </c:pt>
                <c:pt idx="75">
                  <c:v>-2313</c:v>
                </c:pt>
                <c:pt idx="76">
                  <c:v>-2987.5</c:v>
                </c:pt>
                <c:pt idx="77">
                  <c:v>-2882</c:v>
                </c:pt>
                <c:pt idx="78">
                  <c:v>-1595</c:v>
                </c:pt>
                <c:pt idx="79">
                  <c:v>-19</c:v>
                </c:pt>
                <c:pt idx="80">
                  <c:v>-18</c:v>
                </c:pt>
                <c:pt idx="81">
                  <c:v>-19</c:v>
                </c:pt>
                <c:pt idx="82">
                  <c:v>-19</c:v>
                </c:pt>
                <c:pt idx="83">
                  <c:v>-18.5</c:v>
                </c:pt>
                <c:pt idx="84">
                  <c:v>-18</c:v>
                </c:pt>
                <c:pt idx="85">
                  <c:v>-19</c:v>
                </c:pt>
                <c:pt idx="86">
                  <c:v>-27</c:v>
                </c:pt>
                <c:pt idx="87">
                  <c:v>-46</c:v>
                </c:pt>
                <c:pt idx="88">
                  <c:v>-143</c:v>
                </c:pt>
                <c:pt idx="89">
                  <c:v>-699.5</c:v>
                </c:pt>
                <c:pt idx="90">
                  <c:v>-698.5</c:v>
                </c:pt>
                <c:pt idx="91">
                  <c:v>-19</c:v>
                </c:pt>
                <c:pt idx="92">
                  <c:v>-18.5</c:v>
                </c:pt>
                <c:pt idx="93">
                  <c:v>-18.5</c:v>
                </c:pt>
                <c:pt idx="94">
                  <c:v>-19</c:v>
                </c:pt>
                <c:pt idx="95">
                  <c:v>-19</c:v>
                </c:pt>
                <c:pt idx="96">
                  <c:v>-28</c:v>
                </c:pt>
                <c:pt idx="97">
                  <c:v>-386</c:v>
                </c:pt>
                <c:pt idx="98">
                  <c:v>-670</c:v>
                </c:pt>
                <c:pt idx="99">
                  <c:v>-1590.5</c:v>
                </c:pt>
                <c:pt idx="100">
                  <c:v>-2703</c:v>
                </c:pt>
                <c:pt idx="101">
                  <c:v>-2667</c:v>
                </c:pt>
                <c:pt idx="102">
                  <c:v>-816.5</c:v>
                </c:pt>
                <c:pt idx="103">
                  <c:v>-18.5</c:v>
                </c:pt>
                <c:pt idx="104">
                  <c:v>-19</c:v>
                </c:pt>
                <c:pt idx="105">
                  <c:v>-18.5</c:v>
                </c:pt>
                <c:pt idx="106">
                  <c:v>-18</c:v>
                </c:pt>
                <c:pt idx="107">
                  <c:v>-19</c:v>
                </c:pt>
                <c:pt idx="108">
                  <c:v>-18.5</c:v>
                </c:pt>
                <c:pt idx="109">
                  <c:v>-18</c:v>
                </c:pt>
                <c:pt idx="110">
                  <c:v>-18</c:v>
                </c:pt>
                <c:pt idx="111">
                  <c:v>-19</c:v>
                </c:pt>
                <c:pt idx="112">
                  <c:v>-125.5</c:v>
                </c:pt>
                <c:pt idx="113">
                  <c:v>-419.5</c:v>
                </c:pt>
                <c:pt idx="114">
                  <c:v>-420.5</c:v>
                </c:pt>
                <c:pt idx="115">
                  <c:v>-95.5</c:v>
                </c:pt>
                <c:pt idx="116">
                  <c:v>-18.5</c:v>
                </c:pt>
                <c:pt idx="117">
                  <c:v>-19</c:v>
                </c:pt>
                <c:pt idx="118">
                  <c:v>-19</c:v>
                </c:pt>
                <c:pt idx="119">
                  <c:v>-19</c:v>
                </c:pt>
                <c:pt idx="120">
                  <c:v>-23.5</c:v>
                </c:pt>
                <c:pt idx="121">
                  <c:v>-169</c:v>
                </c:pt>
                <c:pt idx="122">
                  <c:v>-689</c:v>
                </c:pt>
                <c:pt idx="123">
                  <c:v>-2217.5</c:v>
                </c:pt>
                <c:pt idx="124">
                  <c:v>-2683.5</c:v>
                </c:pt>
                <c:pt idx="125">
                  <c:v>-2949</c:v>
                </c:pt>
                <c:pt idx="126">
                  <c:v>-2781</c:v>
                </c:pt>
                <c:pt idx="127">
                  <c:v>-1641</c:v>
                </c:pt>
                <c:pt idx="128">
                  <c:v>-725</c:v>
                </c:pt>
                <c:pt idx="129">
                  <c:v>-20</c:v>
                </c:pt>
                <c:pt idx="130">
                  <c:v>-19</c:v>
                </c:pt>
                <c:pt idx="131">
                  <c:v>-18</c:v>
                </c:pt>
                <c:pt idx="132">
                  <c:v>-18</c:v>
                </c:pt>
                <c:pt idx="133">
                  <c:v>-18.5</c:v>
                </c:pt>
                <c:pt idx="134">
                  <c:v>-18</c:v>
                </c:pt>
                <c:pt idx="135">
                  <c:v>-31</c:v>
                </c:pt>
                <c:pt idx="136">
                  <c:v>-377</c:v>
                </c:pt>
                <c:pt idx="137">
                  <c:v>-1251</c:v>
                </c:pt>
                <c:pt idx="138">
                  <c:v>-533</c:v>
                </c:pt>
                <c:pt idx="139">
                  <c:v>-74</c:v>
                </c:pt>
                <c:pt idx="140">
                  <c:v>-21</c:v>
                </c:pt>
                <c:pt idx="141">
                  <c:v>-19</c:v>
                </c:pt>
                <c:pt idx="142">
                  <c:v>-20</c:v>
                </c:pt>
                <c:pt idx="143">
                  <c:v>-20</c:v>
                </c:pt>
                <c:pt idx="144">
                  <c:v>-24</c:v>
                </c:pt>
                <c:pt idx="145">
                  <c:v>-29</c:v>
                </c:pt>
                <c:pt idx="146">
                  <c:v>-30</c:v>
                </c:pt>
                <c:pt idx="147">
                  <c:v>-211.5</c:v>
                </c:pt>
                <c:pt idx="148">
                  <c:v>-1117</c:v>
                </c:pt>
                <c:pt idx="149">
                  <c:v>-1731.5</c:v>
                </c:pt>
                <c:pt idx="150">
                  <c:v>-1748.5</c:v>
                </c:pt>
                <c:pt idx="151">
                  <c:v>-2046.5</c:v>
                </c:pt>
                <c:pt idx="152">
                  <c:v>-2321.5</c:v>
                </c:pt>
                <c:pt idx="153">
                  <c:v>-1772</c:v>
                </c:pt>
                <c:pt idx="154">
                  <c:v>-881.5</c:v>
                </c:pt>
                <c:pt idx="155">
                  <c:v>-243</c:v>
                </c:pt>
                <c:pt idx="156">
                  <c:v>-30</c:v>
                </c:pt>
                <c:pt idx="157">
                  <c:v>-527</c:v>
                </c:pt>
                <c:pt idx="158">
                  <c:v>-1973.5</c:v>
                </c:pt>
                <c:pt idx="159">
                  <c:v>-2876</c:v>
                </c:pt>
                <c:pt idx="160">
                  <c:v>-2779.5</c:v>
                </c:pt>
                <c:pt idx="161">
                  <c:v>-2858.5</c:v>
                </c:pt>
                <c:pt idx="162">
                  <c:v>-2736.5</c:v>
                </c:pt>
                <c:pt idx="163">
                  <c:v>-1308.5</c:v>
                </c:pt>
                <c:pt idx="164">
                  <c:v>-517.5</c:v>
                </c:pt>
                <c:pt idx="165">
                  <c:v>-20</c:v>
                </c:pt>
                <c:pt idx="166">
                  <c:v>-20</c:v>
                </c:pt>
                <c:pt idx="167">
                  <c:v>-20</c:v>
                </c:pt>
                <c:pt idx="168">
                  <c:v>-291</c:v>
                </c:pt>
                <c:pt idx="169">
                  <c:v>-1716.5</c:v>
                </c:pt>
                <c:pt idx="170">
                  <c:v>-1995.5</c:v>
                </c:pt>
                <c:pt idx="171">
                  <c:v>-2392.5</c:v>
                </c:pt>
                <c:pt idx="172">
                  <c:v>-2946</c:v>
                </c:pt>
                <c:pt idx="173">
                  <c:v>-2555</c:v>
                </c:pt>
                <c:pt idx="174">
                  <c:v>-1617</c:v>
                </c:pt>
                <c:pt idx="175">
                  <c:v>-171</c:v>
                </c:pt>
                <c:pt idx="176">
                  <c:v>-41.5</c:v>
                </c:pt>
                <c:pt idx="177">
                  <c:v>-40.5</c:v>
                </c:pt>
                <c:pt idx="178">
                  <c:v>-18</c:v>
                </c:pt>
                <c:pt idx="179">
                  <c:v>-18</c:v>
                </c:pt>
                <c:pt idx="180">
                  <c:v>-19</c:v>
                </c:pt>
                <c:pt idx="181">
                  <c:v>-19</c:v>
                </c:pt>
                <c:pt idx="182">
                  <c:v>-18.5</c:v>
                </c:pt>
                <c:pt idx="183">
                  <c:v>-19</c:v>
                </c:pt>
                <c:pt idx="184">
                  <c:v>-18.5</c:v>
                </c:pt>
                <c:pt idx="185">
                  <c:v>-20</c:v>
                </c:pt>
                <c:pt idx="186">
                  <c:v>-20</c:v>
                </c:pt>
                <c:pt idx="187">
                  <c:v>-19</c:v>
                </c:pt>
                <c:pt idx="188">
                  <c:v>-31.5</c:v>
                </c:pt>
                <c:pt idx="189">
                  <c:v>-42.5</c:v>
                </c:pt>
                <c:pt idx="190">
                  <c:v>-122.5</c:v>
                </c:pt>
                <c:pt idx="191">
                  <c:v>-228.5</c:v>
                </c:pt>
                <c:pt idx="192">
                  <c:v>-34.5</c:v>
                </c:pt>
                <c:pt idx="193">
                  <c:v>-391.5</c:v>
                </c:pt>
                <c:pt idx="194">
                  <c:v>-694.5</c:v>
                </c:pt>
                <c:pt idx="195">
                  <c:v>-1673.5</c:v>
                </c:pt>
                <c:pt idx="196">
                  <c:v>-2362.5</c:v>
                </c:pt>
                <c:pt idx="197">
                  <c:v>-2305</c:v>
                </c:pt>
                <c:pt idx="198">
                  <c:v>-676</c:v>
                </c:pt>
                <c:pt idx="199">
                  <c:v>-19.5</c:v>
                </c:pt>
                <c:pt idx="200">
                  <c:v>-18</c:v>
                </c:pt>
                <c:pt idx="201">
                  <c:v>-18</c:v>
                </c:pt>
                <c:pt idx="202">
                  <c:v>-10.5</c:v>
                </c:pt>
                <c:pt idx="203">
                  <c:v>-2</c:v>
                </c:pt>
                <c:pt idx="204">
                  <c:v>-2</c:v>
                </c:pt>
                <c:pt idx="205">
                  <c:v>-8.5</c:v>
                </c:pt>
                <c:pt idx="206">
                  <c:v>-19</c:v>
                </c:pt>
                <c:pt idx="207">
                  <c:v>-18</c:v>
                </c:pt>
                <c:pt idx="208">
                  <c:v>-315.5</c:v>
                </c:pt>
                <c:pt idx="209">
                  <c:v>-540.5</c:v>
                </c:pt>
                <c:pt idx="210">
                  <c:v>-450</c:v>
                </c:pt>
                <c:pt idx="211">
                  <c:v>-2.5</c:v>
                </c:pt>
                <c:pt idx="212">
                  <c:v>-2.5</c:v>
                </c:pt>
                <c:pt idx="213">
                  <c:v>-16.5</c:v>
                </c:pt>
                <c:pt idx="214">
                  <c:v>-18</c:v>
                </c:pt>
                <c:pt idx="215">
                  <c:v>-18.5</c:v>
                </c:pt>
                <c:pt idx="216">
                  <c:v>-207.5</c:v>
                </c:pt>
                <c:pt idx="217">
                  <c:v>-1242.5</c:v>
                </c:pt>
                <c:pt idx="218">
                  <c:v>-1672</c:v>
                </c:pt>
                <c:pt idx="219">
                  <c:v>-1915.5</c:v>
                </c:pt>
                <c:pt idx="220">
                  <c:v>-2243.5</c:v>
                </c:pt>
                <c:pt idx="221">
                  <c:v>-1894.5</c:v>
                </c:pt>
                <c:pt idx="222">
                  <c:v>-489.5</c:v>
                </c:pt>
                <c:pt idx="223">
                  <c:v>-18</c:v>
                </c:pt>
                <c:pt idx="224">
                  <c:v>-18.5</c:v>
                </c:pt>
                <c:pt idx="225">
                  <c:v>-18</c:v>
                </c:pt>
                <c:pt idx="226">
                  <c:v>-10</c:v>
                </c:pt>
                <c:pt idx="227">
                  <c:v>-3.5</c:v>
                </c:pt>
                <c:pt idx="228">
                  <c:v>-14</c:v>
                </c:pt>
                <c:pt idx="229">
                  <c:v>-170.5</c:v>
                </c:pt>
                <c:pt idx="230">
                  <c:v>-192</c:v>
                </c:pt>
                <c:pt idx="231">
                  <c:v>-327.5</c:v>
                </c:pt>
                <c:pt idx="232">
                  <c:v>-542</c:v>
                </c:pt>
                <c:pt idx="233">
                  <c:v>-540.5</c:v>
                </c:pt>
                <c:pt idx="234">
                  <c:v>-104.5</c:v>
                </c:pt>
                <c:pt idx="235">
                  <c:v>-2</c:v>
                </c:pt>
                <c:pt idx="236">
                  <c:v>-2</c:v>
                </c:pt>
                <c:pt idx="237">
                  <c:v>-16.5</c:v>
                </c:pt>
                <c:pt idx="238">
                  <c:v>-18</c:v>
                </c:pt>
                <c:pt idx="239">
                  <c:v>-18</c:v>
                </c:pt>
                <c:pt idx="240">
                  <c:v>-19.5</c:v>
                </c:pt>
                <c:pt idx="241">
                  <c:v>-1863</c:v>
                </c:pt>
                <c:pt idx="242">
                  <c:v>-2321.5</c:v>
                </c:pt>
                <c:pt idx="243">
                  <c:v>-2314.5</c:v>
                </c:pt>
                <c:pt idx="244">
                  <c:v>-2310.5</c:v>
                </c:pt>
                <c:pt idx="245">
                  <c:v>-2302</c:v>
                </c:pt>
                <c:pt idx="246">
                  <c:v>-1907.5</c:v>
                </c:pt>
                <c:pt idx="247">
                  <c:v>-19.5</c:v>
                </c:pt>
                <c:pt idx="248">
                  <c:v>-10</c:v>
                </c:pt>
                <c:pt idx="249">
                  <c:v>-2</c:v>
                </c:pt>
                <c:pt idx="250">
                  <c:v>-2</c:v>
                </c:pt>
                <c:pt idx="251">
                  <c:v>-2</c:v>
                </c:pt>
                <c:pt idx="252">
                  <c:v>-2</c:v>
                </c:pt>
                <c:pt idx="253">
                  <c:v>-9</c:v>
                </c:pt>
                <c:pt idx="254">
                  <c:v>-19</c:v>
                </c:pt>
                <c:pt idx="255">
                  <c:v>-19</c:v>
                </c:pt>
                <c:pt idx="256">
                  <c:v>-19</c:v>
                </c:pt>
                <c:pt idx="257">
                  <c:v>-378.5</c:v>
                </c:pt>
                <c:pt idx="258">
                  <c:v>-181.5</c:v>
                </c:pt>
                <c:pt idx="259">
                  <c:v>-3</c:v>
                </c:pt>
                <c:pt idx="260">
                  <c:v>-2</c:v>
                </c:pt>
                <c:pt idx="261">
                  <c:v>-17</c:v>
                </c:pt>
                <c:pt idx="262">
                  <c:v>-20</c:v>
                </c:pt>
                <c:pt idx="263">
                  <c:v>-18</c:v>
                </c:pt>
                <c:pt idx="264">
                  <c:v>-212</c:v>
                </c:pt>
                <c:pt idx="265">
                  <c:v>-1860.5</c:v>
                </c:pt>
                <c:pt idx="266">
                  <c:v>-2169.5</c:v>
                </c:pt>
                <c:pt idx="267">
                  <c:v>-2433</c:v>
                </c:pt>
                <c:pt idx="268">
                  <c:v>-2428</c:v>
                </c:pt>
                <c:pt idx="269">
                  <c:v>-2263.5</c:v>
                </c:pt>
                <c:pt idx="270">
                  <c:v>-951</c:v>
                </c:pt>
                <c:pt idx="271">
                  <c:v>-19.5</c:v>
                </c:pt>
                <c:pt idx="272">
                  <c:v>-11</c:v>
                </c:pt>
                <c:pt idx="273">
                  <c:v>-3</c:v>
                </c:pt>
                <c:pt idx="274">
                  <c:v>-2</c:v>
                </c:pt>
                <c:pt idx="275">
                  <c:v>-2</c:v>
                </c:pt>
                <c:pt idx="276">
                  <c:v>-5.5</c:v>
                </c:pt>
                <c:pt idx="277">
                  <c:v>-10</c:v>
                </c:pt>
                <c:pt idx="278">
                  <c:v>-20.5</c:v>
                </c:pt>
                <c:pt idx="279">
                  <c:v>-415</c:v>
                </c:pt>
                <c:pt idx="280">
                  <c:v>-1370.5</c:v>
                </c:pt>
                <c:pt idx="281">
                  <c:v>-1747.5</c:v>
                </c:pt>
                <c:pt idx="282">
                  <c:v>-921.5</c:v>
                </c:pt>
                <c:pt idx="283">
                  <c:v>-2.5</c:v>
                </c:pt>
                <c:pt idx="284">
                  <c:v>-2</c:v>
                </c:pt>
                <c:pt idx="285">
                  <c:v>-2</c:v>
                </c:pt>
                <c:pt idx="286">
                  <c:v>-4</c:v>
                </c:pt>
                <c:pt idx="287">
                  <c:v>-8.5</c:v>
                </c:pt>
                <c:pt idx="288">
                  <c:v>-207.5</c:v>
                </c:pt>
                <c:pt idx="289">
                  <c:v>-1563</c:v>
                </c:pt>
                <c:pt idx="290">
                  <c:v>-1430.5</c:v>
                </c:pt>
                <c:pt idx="291">
                  <c:v>-2189</c:v>
                </c:pt>
                <c:pt idx="292">
                  <c:v>-2349</c:v>
                </c:pt>
                <c:pt idx="293">
                  <c:v>-2327.5</c:v>
                </c:pt>
                <c:pt idx="294">
                  <c:v>-2301</c:v>
                </c:pt>
                <c:pt idx="295">
                  <c:v>-1675</c:v>
                </c:pt>
                <c:pt idx="296">
                  <c:v>-787</c:v>
                </c:pt>
                <c:pt idx="297">
                  <c:v>-181.5</c:v>
                </c:pt>
                <c:pt idx="298">
                  <c:v>-97.5</c:v>
                </c:pt>
                <c:pt idx="299">
                  <c:v>-391</c:v>
                </c:pt>
                <c:pt idx="300">
                  <c:v>-265.5</c:v>
                </c:pt>
                <c:pt idx="301">
                  <c:v>-192.5</c:v>
                </c:pt>
                <c:pt idx="302">
                  <c:v>-851.5</c:v>
                </c:pt>
                <c:pt idx="303">
                  <c:v>-1862</c:v>
                </c:pt>
                <c:pt idx="304">
                  <c:v>-2270</c:v>
                </c:pt>
                <c:pt idx="305">
                  <c:v>-1604</c:v>
                </c:pt>
                <c:pt idx="306">
                  <c:v>-908</c:v>
                </c:pt>
                <c:pt idx="307">
                  <c:v>-295.5</c:v>
                </c:pt>
                <c:pt idx="308">
                  <c:v>-179</c:v>
                </c:pt>
                <c:pt idx="309">
                  <c:v>-163.5</c:v>
                </c:pt>
                <c:pt idx="310">
                  <c:v>-18</c:v>
                </c:pt>
                <c:pt idx="311">
                  <c:v>-62</c:v>
                </c:pt>
                <c:pt idx="312">
                  <c:v>-48</c:v>
                </c:pt>
                <c:pt idx="313">
                  <c:v>-213.5</c:v>
                </c:pt>
                <c:pt idx="314">
                  <c:v>-687.5</c:v>
                </c:pt>
                <c:pt idx="315">
                  <c:v>-1651</c:v>
                </c:pt>
                <c:pt idx="316">
                  <c:v>-2172.5</c:v>
                </c:pt>
                <c:pt idx="317">
                  <c:v>-2095</c:v>
                </c:pt>
                <c:pt idx="318">
                  <c:v>-2076</c:v>
                </c:pt>
                <c:pt idx="319">
                  <c:v>-2145.5</c:v>
                </c:pt>
                <c:pt idx="320">
                  <c:v>-1134.5</c:v>
                </c:pt>
                <c:pt idx="321">
                  <c:v>-347</c:v>
                </c:pt>
                <c:pt idx="322">
                  <c:v>-428</c:v>
                </c:pt>
                <c:pt idx="323">
                  <c:v>-879.5</c:v>
                </c:pt>
                <c:pt idx="324">
                  <c:v>-868</c:v>
                </c:pt>
                <c:pt idx="325">
                  <c:v>-1146.5</c:v>
                </c:pt>
                <c:pt idx="326">
                  <c:v>-2401.5</c:v>
                </c:pt>
                <c:pt idx="327">
                  <c:v>-2398</c:v>
                </c:pt>
                <c:pt idx="328">
                  <c:v>-2409.5</c:v>
                </c:pt>
                <c:pt idx="329">
                  <c:v>-1631</c:v>
                </c:pt>
                <c:pt idx="330">
                  <c:v>-1476.5</c:v>
                </c:pt>
                <c:pt idx="331">
                  <c:v>-360</c:v>
                </c:pt>
                <c:pt idx="332">
                  <c:v>-340.5</c:v>
                </c:pt>
                <c:pt idx="333">
                  <c:v>-119</c:v>
                </c:pt>
                <c:pt idx="334">
                  <c:v>-18</c:v>
                </c:pt>
                <c:pt idx="335">
                  <c:v>-34.5</c:v>
                </c:pt>
                <c:pt idx="336">
                  <c:v>-72.5</c:v>
                </c:pt>
                <c:pt idx="337">
                  <c:v>-1962</c:v>
                </c:pt>
                <c:pt idx="338">
                  <c:v>-2261</c:v>
                </c:pt>
                <c:pt idx="339">
                  <c:v>-2421.5</c:v>
                </c:pt>
                <c:pt idx="340">
                  <c:v>-2416</c:v>
                </c:pt>
                <c:pt idx="341">
                  <c:v>-2271</c:v>
                </c:pt>
                <c:pt idx="342">
                  <c:v>-1642</c:v>
                </c:pt>
                <c:pt idx="343">
                  <c:v>-329</c:v>
                </c:pt>
                <c:pt idx="344">
                  <c:v>-3</c:v>
                </c:pt>
                <c:pt idx="345">
                  <c:v>-3.5</c:v>
                </c:pt>
                <c:pt idx="346">
                  <c:v>-3.5</c:v>
                </c:pt>
                <c:pt idx="347">
                  <c:v>-9</c:v>
                </c:pt>
                <c:pt idx="348">
                  <c:v>-31</c:v>
                </c:pt>
                <c:pt idx="349">
                  <c:v>-14.5</c:v>
                </c:pt>
                <c:pt idx="350">
                  <c:v>-2.5</c:v>
                </c:pt>
                <c:pt idx="351">
                  <c:v>-23.5</c:v>
                </c:pt>
                <c:pt idx="352">
                  <c:v>-33.5</c:v>
                </c:pt>
                <c:pt idx="353">
                  <c:v>-32</c:v>
                </c:pt>
                <c:pt idx="354">
                  <c:v>-10</c:v>
                </c:pt>
                <c:pt idx="355">
                  <c:v>-2</c:v>
                </c:pt>
                <c:pt idx="356">
                  <c:v>-2</c:v>
                </c:pt>
                <c:pt idx="357">
                  <c:v>-1.5</c:v>
                </c:pt>
                <c:pt idx="358">
                  <c:v>-2</c:v>
                </c:pt>
                <c:pt idx="359">
                  <c:v>-12</c:v>
                </c:pt>
                <c:pt idx="360">
                  <c:v>-230.5</c:v>
                </c:pt>
                <c:pt idx="361">
                  <c:v>-1005.5</c:v>
                </c:pt>
                <c:pt idx="362">
                  <c:v>-1319</c:v>
                </c:pt>
                <c:pt idx="363">
                  <c:v>-2136</c:v>
                </c:pt>
                <c:pt idx="364">
                  <c:v>-2336.5</c:v>
                </c:pt>
                <c:pt idx="365">
                  <c:v>-2167</c:v>
                </c:pt>
                <c:pt idx="366">
                  <c:v>-1727</c:v>
                </c:pt>
                <c:pt idx="367">
                  <c:v>-1257</c:v>
                </c:pt>
                <c:pt idx="368">
                  <c:v>-240</c:v>
                </c:pt>
                <c:pt idx="369">
                  <c:v>-17</c:v>
                </c:pt>
                <c:pt idx="370">
                  <c:v>-9.5</c:v>
                </c:pt>
                <c:pt idx="371">
                  <c:v>-4</c:v>
                </c:pt>
                <c:pt idx="372">
                  <c:v>-25</c:v>
                </c:pt>
                <c:pt idx="373">
                  <c:v>-32.5</c:v>
                </c:pt>
                <c:pt idx="374">
                  <c:v>-9</c:v>
                </c:pt>
                <c:pt idx="375">
                  <c:v>-19</c:v>
                </c:pt>
                <c:pt idx="376">
                  <c:v>-33</c:v>
                </c:pt>
                <c:pt idx="377">
                  <c:v>-353</c:v>
                </c:pt>
                <c:pt idx="378">
                  <c:v>-211</c:v>
                </c:pt>
                <c:pt idx="379">
                  <c:v>-3</c:v>
                </c:pt>
                <c:pt idx="380">
                  <c:v>-3.5</c:v>
                </c:pt>
                <c:pt idx="381">
                  <c:v>-3</c:v>
                </c:pt>
                <c:pt idx="382">
                  <c:v>-3</c:v>
                </c:pt>
                <c:pt idx="383">
                  <c:v>-8.5</c:v>
                </c:pt>
                <c:pt idx="384">
                  <c:v>-405</c:v>
                </c:pt>
                <c:pt idx="385">
                  <c:v>-1924</c:v>
                </c:pt>
                <c:pt idx="386">
                  <c:v>-1817</c:v>
                </c:pt>
                <c:pt idx="387">
                  <c:v>-1759</c:v>
                </c:pt>
                <c:pt idx="388">
                  <c:v>-2188.5</c:v>
                </c:pt>
                <c:pt idx="389">
                  <c:v>-2333</c:v>
                </c:pt>
                <c:pt idx="390">
                  <c:v>-1476</c:v>
                </c:pt>
                <c:pt idx="391">
                  <c:v>-25</c:v>
                </c:pt>
                <c:pt idx="392">
                  <c:v>-9</c:v>
                </c:pt>
                <c:pt idx="393">
                  <c:v>-2</c:v>
                </c:pt>
                <c:pt idx="394">
                  <c:v>-2</c:v>
                </c:pt>
                <c:pt idx="395">
                  <c:v>-2</c:v>
                </c:pt>
                <c:pt idx="396">
                  <c:v>-17.5</c:v>
                </c:pt>
                <c:pt idx="397">
                  <c:v>-40.5</c:v>
                </c:pt>
                <c:pt idx="398">
                  <c:v>-21</c:v>
                </c:pt>
                <c:pt idx="399">
                  <c:v>-463.5</c:v>
                </c:pt>
                <c:pt idx="400">
                  <c:v>-463.5</c:v>
                </c:pt>
                <c:pt idx="401">
                  <c:v>-701</c:v>
                </c:pt>
                <c:pt idx="402">
                  <c:v>-270</c:v>
                </c:pt>
                <c:pt idx="403">
                  <c:v>-2</c:v>
                </c:pt>
                <c:pt idx="404">
                  <c:v>-2</c:v>
                </c:pt>
                <c:pt idx="405">
                  <c:v>-1.5</c:v>
                </c:pt>
                <c:pt idx="406">
                  <c:v>-2</c:v>
                </c:pt>
                <c:pt idx="407">
                  <c:v>-299.5</c:v>
                </c:pt>
                <c:pt idx="408">
                  <c:v>-526.5</c:v>
                </c:pt>
                <c:pt idx="409">
                  <c:v>-1025.5</c:v>
                </c:pt>
                <c:pt idx="410">
                  <c:v>-2006</c:v>
                </c:pt>
                <c:pt idx="411">
                  <c:v>-2031.5</c:v>
                </c:pt>
                <c:pt idx="412">
                  <c:v>-2327</c:v>
                </c:pt>
                <c:pt idx="413">
                  <c:v>-1953.5</c:v>
                </c:pt>
                <c:pt idx="414">
                  <c:v>-671</c:v>
                </c:pt>
                <c:pt idx="415">
                  <c:v>-21.5</c:v>
                </c:pt>
                <c:pt idx="416">
                  <c:v>-9</c:v>
                </c:pt>
                <c:pt idx="417">
                  <c:v>-2</c:v>
                </c:pt>
                <c:pt idx="418">
                  <c:v>-1.5</c:v>
                </c:pt>
                <c:pt idx="419">
                  <c:v>-2</c:v>
                </c:pt>
                <c:pt idx="420">
                  <c:v>-15</c:v>
                </c:pt>
                <c:pt idx="421">
                  <c:v>-21</c:v>
                </c:pt>
                <c:pt idx="422">
                  <c:v>-31</c:v>
                </c:pt>
                <c:pt idx="423">
                  <c:v>-18.5</c:v>
                </c:pt>
                <c:pt idx="424">
                  <c:v>-218</c:v>
                </c:pt>
                <c:pt idx="425">
                  <c:v>-1313</c:v>
                </c:pt>
                <c:pt idx="426">
                  <c:v>-855.5</c:v>
                </c:pt>
                <c:pt idx="427">
                  <c:v>-43.5</c:v>
                </c:pt>
                <c:pt idx="428">
                  <c:v>-41</c:v>
                </c:pt>
                <c:pt idx="429">
                  <c:v>-40</c:v>
                </c:pt>
                <c:pt idx="430">
                  <c:v>-12.5</c:v>
                </c:pt>
                <c:pt idx="431">
                  <c:v>-26.5</c:v>
                </c:pt>
                <c:pt idx="432">
                  <c:v>-244.5</c:v>
                </c:pt>
                <c:pt idx="433">
                  <c:v>-1832.5</c:v>
                </c:pt>
                <c:pt idx="434">
                  <c:v>-2192</c:v>
                </c:pt>
                <c:pt idx="435">
                  <c:v>-2267.5</c:v>
                </c:pt>
                <c:pt idx="436">
                  <c:v>-2335</c:v>
                </c:pt>
                <c:pt idx="437">
                  <c:v>-2051.5</c:v>
                </c:pt>
                <c:pt idx="438">
                  <c:v>-753.5</c:v>
                </c:pt>
                <c:pt idx="439">
                  <c:v>-34</c:v>
                </c:pt>
                <c:pt idx="440">
                  <c:v>-2</c:v>
                </c:pt>
                <c:pt idx="441">
                  <c:v>-2</c:v>
                </c:pt>
                <c:pt idx="442">
                  <c:v>-5.5</c:v>
                </c:pt>
                <c:pt idx="443">
                  <c:v>-6.5</c:v>
                </c:pt>
                <c:pt idx="444">
                  <c:v>-6.5</c:v>
                </c:pt>
                <c:pt idx="445">
                  <c:v>-5.5</c:v>
                </c:pt>
                <c:pt idx="446">
                  <c:v>-19.5</c:v>
                </c:pt>
                <c:pt idx="447">
                  <c:v>-49</c:v>
                </c:pt>
                <c:pt idx="448">
                  <c:v>-211</c:v>
                </c:pt>
                <c:pt idx="449">
                  <c:v>-389</c:v>
                </c:pt>
                <c:pt idx="450">
                  <c:v>-196</c:v>
                </c:pt>
                <c:pt idx="451">
                  <c:v>-2</c:v>
                </c:pt>
                <c:pt idx="452">
                  <c:v>-2</c:v>
                </c:pt>
                <c:pt idx="453">
                  <c:v>-2</c:v>
                </c:pt>
                <c:pt idx="454">
                  <c:v>-182</c:v>
                </c:pt>
                <c:pt idx="455">
                  <c:v>-360</c:v>
                </c:pt>
                <c:pt idx="456">
                  <c:v>-364.5</c:v>
                </c:pt>
                <c:pt idx="457">
                  <c:v>-1136</c:v>
                </c:pt>
                <c:pt idx="458">
                  <c:v>-1570.5</c:v>
                </c:pt>
                <c:pt idx="459">
                  <c:v>-1782.5</c:v>
                </c:pt>
                <c:pt idx="460">
                  <c:v>-2187</c:v>
                </c:pt>
                <c:pt idx="461">
                  <c:v>-2170</c:v>
                </c:pt>
                <c:pt idx="462">
                  <c:v>-2229</c:v>
                </c:pt>
                <c:pt idx="463">
                  <c:v>-1869.5</c:v>
                </c:pt>
                <c:pt idx="464">
                  <c:v>-1081</c:v>
                </c:pt>
                <c:pt idx="465">
                  <c:v>-577</c:v>
                </c:pt>
                <c:pt idx="466">
                  <c:v>-3.5</c:v>
                </c:pt>
                <c:pt idx="467">
                  <c:v>-3.5</c:v>
                </c:pt>
                <c:pt idx="468">
                  <c:v>-90.5</c:v>
                </c:pt>
                <c:pt idx="469">
                  <c:v>-185</c:v>
                </c:pt>
                <c:pt idx="470">
                  <c:v>-734</c:v>
                </c:pt>
                <c:pt idx="471">
                  <c:v>-1573</c:v>
                </c:pt>
                <c:pt idx="472">
                  <c:v>-1836</c:v>
                </c:pt>
                <c:pt idx="473">
                  <c:v>-1700.5</c:v>
                </c:pt>
                <c:pt idx="474">
                  <c:v>-1372</c:v>
                </c:pt>
                <c:pt idx="475">
                  <c:v>-427</c:v>
                </c:pt>
                <c:pt idx="476">
                  <c:v>-329.5</c:v>
                </c:pt>
                <c:pt idx="477">
                  <c:v>-151</c:v>
                </c:pt>
                <c:pt idx="478">
                  <c:v>-3.5</c:v>
                </c:pt>
                <c:pt idx="479">
                  <c:v>-8.5</c:v>
                </c:pt>
                <c:pt idx="480">
                  <c:v>-21</c:v>
                </c:pt>
                <c:pt idx="481">
                  <c:v>-903.5</c:v>
                </c:pt>
                <c:pt idx="482">
                  <c:v>-1070</c:v>
                </c:pt>
                <c:pt idx="483">
                  <c:v>-1261.5</c:v>
                </c:pt>
                <c:pt idx="484">
                  <c:v>-1673</c:v>
                </c:pt>
                <c:pt idx="485">
                  <c:v>-1707.5</c:v>
                </c:pt>
                <c:pt idx="486">
                  <c:v>-1569.5</c:v>
                </c:pt>
                <c:pt idx="487">
                  <c:v>-2058</c:v>
                </c:pt>
                <c:pt idx="488">
                  <c:v>-1929</c:v>
                </c:pt>
                <c:pt idx="489">
                  <c:v>-1536.5</c:v>
                </c:pt>
                <c:pt idx="490">
                  <c:v>-1496</c:v>
                </c:pt>
                <c:pt idx="491">
                  <c:v>-1669.5</c:v>
                </c:pt>
                <c:pt idx="492">
                  <c:v>-1406</c:v>
                </c:pt>
                <c:pt idx="493">
                  <c:v>-1405.5</c:v>
                </c:pt>
                <c:pt idx="494">
                  <c:v>-1581</c:v>
                </c:pt>
                <c:pt idx="495">
                  <c:v>-1923</c:v>
                </c:pt>
                <c:pt idx="496">
                  <c:v>-2112</c:v>
                </c:pt>
                <c:pt idx="497">
                  <c:v>-1991.5</c:v>
                </c:pt>
                <c:pt idx="498">
                  <c:v>-1510</c:v>
                </c:pt>
                <c:pt idx="499">
                  <c:v>-993</c:v>
                </c:pt>
                <c:pt idx="500">
                  <c:v>-167.5</c:v>
                </c:pt>
                <c:pt idx="501">
                  <c:v>-2</c:v>
                </c:pt>
                <c:pt idx="502">
                  <c:v>-1.5</c:v>
                </c:pt>
                <c:pt idx="503">
                  <c:v>-8.5</c:v>
                </c:pt>
                <c:pt idx="504">
                  <c:v>-15</c:v>
                </c:pt>
                <c:pt idx="505">
                  <c:v>-976.5</c:v>
                </c:pt>
                <c:pt idx="506">
                  <c:v>-1531.5</c:v>
                </c:pt>
                <c:pt idx="507">
                  <c:v>-1949.5</c:v>
                </c:pt>
                <c:pt idx="508">
                  <c:v>-2293</c:v>
                </c:pt>
                <c:pt idx="509">
                  <c:v>-2101</c:v>
                </c:pt>
                <c:pt idx="510">
                  <c:v>-650.5</c:v>
                </c:pt>
                <c:pt idx="511">
                  <c:v>-21.5</c:v>
                </c:pt>
                <c:pt idx="512">
                  <c:v>-3</c:v>
                </c:pt>
                <c:pt idx="513">
                  <c:v>-2</c:v>
                </c:pt>
                <c:pt idx="514">
                  <c:v>-2</c:v>
                </c:pt>
                <c:pt idx="515">
                  <c:v>-2</c:v>
                </c:pt>
                <c:pt idx="516">
                  <c:v>-2</c:v>
                </c:pt>
                <c:pt idx="517">
                  <c:v>-2</c:v>
                </c:pt>
                <c:pt idx="518">
                  <c:v>-2</c:v>
                </c:pt>
                <c:pt idx="519">
                  <c:v>-2.5</c:v>
                </c:pt>
                <c:pt idx="520">
                  <c:v>-2.5</c:v>
                </c:pt>
                <c:pt idx="521">
                  <c:v>-362.5</c:v>
                </c:pt>
                <c:pt idx="522">
                  <c:v>-189.5</c:v>
                </c:pt>
                <c:pt idx="523">
                  <c:v>-22</c:v>
                </c:pt>
                <c:pt idx="524">
                  <c:v>-12</c:v>
                </c:pt>
                <c:pt idx="525">
                  <c:v>-2</c:v>
                </c:pt>
                <c:pt idx="526">
                  <c:v>-3.5</c:v>
                </c:pt>
                <c:pt idx="527">
                  <c:v>-271</c:v>
                </c:pt>
                <c:pt idx="528">
                  <c:v>-455</c:v>
                </c:pt>
                <c:pt idx="529">
                  <c:v>-1169</c:v>
                </c:pt>
                <c:pt idx="530">
                  <c:v>-1479.5</c:v>
                </c:pt>
                <c:pt idx="531">
                  <c:v>-2100</c:v>
                </c:pt>
                <c:pt idx="532">
                  <c:v>-2329</c:v>
                </c:pt>
                <c:pt idx="533">
                  <c:v>-2186.5</c:v>
                </c:pt>
                <c:pt idx="534">
                  <c:v>-1133.5</c:v>
                </c:pt>
                <c:pt idx="535">
                  <c:v>-38.5</c:v>
                </c:pt>
                <c:pt idx="536">
                  <c:v>-11.5</c:v>
                </c:pt>
                <c:pt idx="537">
                  <c:v>-2</c:v>
                </c:pt>
                <c:pt idx="538">
                  <c:v>-2</c:v>
                </c:pt>
                <c:pt idx="539">
                  <c:v>-2</c:v>
                </c:pt>
                <c:pt idx="540">
                  <c:v>-2</c:v>
                </c:pt>
                <c:pt idx="541">
                  <c:v>-2</c:v>
                </c:pt>
                <c:pt idx="542">
                  <c:v>-13.5</c:v>
                </c:pt>
                <c:pt idx="543">
                  <c:v>-25</c:v>
                </c:pt>
                <c:pt idx="544">
                  <c:v>-25.5</c:v>
                </c:pt>
                <c:pt idx="545">
                  <c:v>-18.5</c:v>
                </c:pt>
                <c:pt idx="546">
                  <c:v>-91</c:v>
                </c:pt>
                <c:pt idx="547">
                  <c:v>-97.5</c:v>
                </c:pt>
                <c:pt idx="548">
                  <c:v>-12.5</c:v>
                </c:pt>
                <c:pt idx="549">
                  <c:v>-2</c:v>
                </c:pt>
                <c:pt idx="550">
                  <c:v>-2</c:v>
                </c:pt>
                <c:pt idx="551">
                  <c:v>-2</c:v>
                </c:pt>
                <c:pt idx="552">
                  <c:v>-90.5</c:v>
                </c:pt>
                <c:pt idx="553">
                  <c:v>-1267</c:v>
                </c:pt>
                <c:pt idx="554">
                  <c:v>-1674</c:v>
                </c:pt>
                <c:pt idx="555">
                  <c:v>-1958.5</c:v>
                </c:pt>
                <c:pt idx="556">
                  <c:v>-2331.5</c:v>
                </c:pt>
                <c:pt idx="557">
                  <c:v>-1800</c:v>
                </c:pt>
                <c:pt idx="558">
                  <c:v>-803.5</c:v>
                </c:pt>
                <c:pt idx="559">
                  <c:v>-9</c:v>
                </c:pt>
                <c:pt idx="560">
                  <c:v>-16</c:v>
                </c:pt>
                <c:pt idx="561">
                  <c:v>-1.5</c:v>
                </c:pt>
                <c:pt idx="562">
                  <c:v>-7.5</c:v>
                </c:pt>
                <c:pt idx="563">
                  <c:v>-8</c:v>
                </c:pt>
                <c:pt idx="564">
                  <c:v>-2</c:v>
                </c:pt>
                <c:pt idx="565">
                  <c:v>-2</c:v>
                </c:pt>
                <c:pt idx="566">
                  <c:v>-3.5</c:v>
                </c:pt>
                <c:pt idx="567">
                  <c:v>-3</c:v>
                </c:pt>
                <c:pt idx="568">
                  <c:v>-2</c:v>
                </c:pt>
                <c:pt idx="569">
                  <c:v>-366.5</c:v>
                </c:pt>
                <c:pt idx="570">
                  <c:v>-229.5</c:v>
                </c:pt>
                <c:pt idx="571">
                  <c:v>-2</c:v>
                </c:pt>
                <c:pt idx="572">
                  <c:v>-10</c:v>
                </c:pt>
                <c:pt idx="573">
                  <c:v>-14</c:v>
                </c:pt>
                <c:pt idx="574">
                  <c:v>-2</c:v>
                </c:pt>
                <c:pt idx="575">
                  <c:v>-271.5</c:v>
                </c:pt>
                <c:pt idx="576">
                  <c:v>-469.5</c:v>
                </c:pt>
                <c:pt idx="577">
                  <c:v>-1366</c:v>
                </c:pt>
                <c:pt idx="578">
                  <c:v>-1773.5</c:v>
                </c:pt>
                <c:pt idx="579">
                  <c:v>-2260</c:v>
                </c:pt>
                <c:pt idx="580">
                  <c:v>-1912</c:v>
                </c:pt>
                <c:pt idx="581">
                  <c:v>-1773.5</c:v>
                </c:pt>
                <c:pt idx="582">
                  <c:v>-1496</c:v>
                </c:pt>
                <c:pt idx="583">
                  <c:v>-683</c:v>
                </c:pt>
                <c:pt idx="584">
                  <c:v>-673.5</c:v>
                </c:pt>
                <c:pt idx="585">
                  <c:v>-590</c:v>
                </c:pt>
                <c:pt idx="586">
                  <c:v>-4.5</c:v>
                </c:pt>
                <c:pt idx="587">
                  <c:v>-4.5</c:v>
                </c:pt>
                <c:pt idx="588">
                  <c:v>-2</c:v>
                </c:pt>
                <c:pt idx="589">
                  <c:v>-2</c:v>
                </c:pt>
                <c:pt idx="590">
                  <c:v>-214.5</c:v>
                </c:pt>
                <c:pt idx="591">
                  <c:v>-148</c:v>
                </c:pt>
                <c:pt idx="592">
                  <c:v>-327</c:v>
                </c:pt>
                <c:pt idx="593">
                  <c:v>-683</c:v>
                </c:pt>
                <c:pt idx="594">
                  <c:v>-180.5</c:v>
                </c:pt>
                <c:pt idx="595">
                  <c:v>-2</c:v>
                </c:pt>
                <c:pt idx="596">
                  <c:v>-2</c:v>
                </c:pt>
                <c:pt idx="597">
                  <c:v>-1.5</c:v>
                </c:pt>
                <c:pt idx="598">
                  <c:v>-1.5</c:v>
                </c:pt>
                <c:pt idx="599">
                  <c:v>-1.5</c:v>
                </c:pt>
                <c:pt idx="600">
                  <c:v>-173</c:v>
                </c:pt>
                <c:pt idx="601">
                  <c:v>-997</c:v>
                </c:pt>
                <c:pt idx="602">
                  <c:v>-2009.5</c:v>
                </c:pt>
                <c:pt idx="603">
                  <c:v>-2272.5</c:v>
                </c:pt>
                <c:pt idx="604">
                  <c:v>-2345.5</c:v>
                </c:pt>
                <c:pt idx="605">
                  <c:v>-2340</c:v>
                </c:pt>
                <c:pt idx="606">
                  <c:v>-1556.5</c:v>
                </c:pt>
                <c:pt idx="607">
                  <c:v>-979</c:v>
                </c:pt>
                <c:pt idx="608">
                  <c:v>-168</c:v>
                </c:pt>
                <c:pt idx="609">
                  <c:v>-2</c:v>
                </c:pt>
                <c:pt idx="610">
                  <c:v>-2</c:v>
                </c:pt>
                <c:pt idx="611">
                  <c:v>-4</c:v>
                </c:pt>
                <c:pt idx="612">
                  <c:v>-2</c:v>
                </c:pt>
                <c:pt idx="613">
                  <c:v>-2</c:v>
                </c:pt>
                <c:pt idx="614">
                  <c:v>-7</c:v>
                </c:pt>
                <c:pt idx="615">
                  <c:v>-71.5</c:v>
                </c:pt>
                <c:pt idx="616">
                  <c:v>-30.5</c:v>
                </c:pt>
                <c:pt idx="617">
                  <c:v>-362</c:v>
                </c:pt>
                <c:pt idx="618">
                  <c:v>-335</c:v>
                </c:pt>
                <c:pt idx="619">
                  <c:v>-334.5</c:v>
                </c:pt>
                <c:pt idx="620">
                  <c:v>-334.5</c:v>
                </c:pt>
                <c:pt idx="621">
                  <c:v>-334</c:v>
                </c:pt>
                <c:pt idx="622">
                  <c:v>-284</c:v>
                </c:pt>
                <c:pt idx="623">
                  <c:v>-3.5</c:v>
                </c:pt>
                <c:pt idx="624">
                  <c:v>-114.5</c:v>
                </c:pt>
                <c:pt idx="625">
                  <c:v>-2114.5</c:v>
                </c:pt>
                <c:pt idx="626">
                  <c:v>-2887.5</c:v>
                </c:pt>
                <c:pt idx="627">
                  <c:v>-3087</c:v>
                </c:pt>
                <c:pt idx="628">
                  <c:v>-3201.5</c:v>
                </c:pt>
                <c:pt idx="629">
                  <c:v>-3195</c:v>
                </c:pt>
                <c:pt idx="630">
                  <c:v>-3171.5</c:v>
                </c:pt>
                <c:pt idx="631">
                  <c:v>-3006</c:v>
                </c:pt>
                <c:pt idx="632">
                  <c:v>-2341.5</c:v>
                </c:pt>
                <c:pt idx="633">
                  <c:v>-1006.5</c:v>
                </c:pt>
                <c:pt idx="634">
                  <c:v>-214</c:v>
                </c:pt>
                <c:pt idx="635">
                  <c:v>-4</c:v>
                </c:pt>
                <c:pt idx="636">
                  <c:v>-3.5</c:v>
                </c:pt>
                <c:pt idx="637">
                  <c:v>-92</c:v>
                </c:pt>
                <c:pt idx="638">
                  <c:v>-865.5</c:v>
                </c:pt>
                <c:pt idx="639">
                  <c:v>-1633</c:v>
                </c:pt>
                <c:pt idx="640">
                  <c:v>-2282.5</c:v>
                </c:pt>
                <c:pt idx="641">
                  <c:v>-2103</c:v>
                </c:pt>
                <c:pt idx="642">
                  <c:v>-914</c:v>
                </c:pt>
                <c:pt idx="643">
                  <c:v>-1.5</c:v>
                </c:pt>
                <c:pt idx="644">
                  <c:v>-2</c:v>
                </c:pt>
                <c:pt idx="645">
                  <c:v>-2</c:v>
                </c:pt>
                <c:pt idx="646">
                  <c:v>-1.5</c:v>
                </c:pt>
                <c:pt idx="647">
                  <c:v>-1</c:v>
                </c:pt>
                <c:pt idx="648">
                  <c:v>-8</c:v>
                </c:pt>
                <c:pt idx="649">
                  <c:v>-1298.5</c:v>
                </c:pt>
                <c:pt idx="650">
                  <c:v>-2440</c:v>
                </c:pt>
                <c:pt idx="651">
                  <c:v>-2969.5</c:v>
                </c:pt>
                <c:pt idx="652">
                  <c:v>-3213.5</c:v>
                </c:pt>
                <c:pt idx="653">
                  <c:v>-3211</c:v>
                </c:pt>
                <c:pt idx="654">
                  <c:v>-2947</c:v>
                </c:pt>
                <c:pt idx="655">
                  <c:v>-3059.5</c:v>
                </c:pt>
                <c:pt idx="656">
                  <c:v>-2506.5</c:v>
                </c:pt>
                <c:pt idx="657">
                  <c:v>-2146.5</c:v>
                </c:pt>
                <c:pt idx="658">
                  <c:v>-1980.5</c:v>
                </c:pt>
                <c:pt idx="659">
                  <c:v>-1978.5</c:v>
                </c:pt>
                <c:pt idx="660">
                  <c:v>-1897.5</c:v>
                </c:pt>
                <c:pt idx="661">
                  <c:v>-1284.5</c:v>
                </c:pt>
                <c:pt idx="662">
                  <c:v>-2335</c:v>
                </c:pt>
                <c:pt idx="663">
                  <c:v>-2886</c:v>
                </c:pt>
                <c:pt idx="664">
                  <c:v>-2813</c:v>
                </c:pt>
                <c:pt idx="665">
                  <c:v>-2720.5</c:v>
                </c:pt>
                <c:pt idx="666">
                  <c:v>-2604.5</c:v>
                </c:pt>
                <c:pt idx="667">
                  <c:v>-657.5</c:v>
                </c:pt>
                <c:pt idx="668">
                  <c:v>-1.5</c:v>
                </c:pt>
                <c:pt idx="669">
                  <c:v>-2</c:v>
                </c:pt>
                <c:pt idx="670">
                  <c:v>-2</c:v>
                </c:pt>
                <c:pt idx="671">
                  <c:v>-1.5</c:v>
                </c:pt>
                <c:pt idx="672">
                  <c:v>-8.5</c:v>
                </c:pt>
                <c:pt idx="673">
                  <c:v>-343.5</c:v>
                </c:pt>
                <c:pt idx="674">
                  <c:v>-1109.5</c:v>
                </c:pt>
                <c:pt idx="675">
                  <c:v>-2748</c:v>
                </c:pt>
                <c:pt idx="676">
                  <c:v>-3313</c:v>
                </c:pt>
                <c:pt idx="677">
                  <c:v>-2746.5</c:v>
                </c:pt>
                <c:pt idx="678">
                  <c:v>-392.5</c:v>
                </c:pt>
                <c:pt idx="679">
                  <c:v>-9</c:v>
                </c:pt>
                <c:pt idx="680">
                  <c:v>-1.5</c:v>
                </c:pt>
                <c:pt idx="681">
                  <c:v>-2</c:v>
                </c:pt>
                <c:pt idx="682">
                  <c:v>-2</c:v>
                </c:pt>
                <c:pt idx="683">
                  <c:v>-2</c:v>
                </c:pt>
                <c:pt idx="684">
                  <c:v>-2</c:v>
                </c:pt>
                <c:pt idx="685">
                  <c:v>-3.5</c:v>
                </c:pt>
                <c:pt idx="686">
                  <c:v>-4.5</c:v>
                </c:pt>
                <c:pt idx="687">
                  <c:v>-6</c:v>
                </c:pt>
                <c:pt idx="688">
                  <c:v>-5.5</c:v>
                </c:pt>
                <c:pt idx="689">
                  <c:v>-542.5</c:v>
                </c:pt>
                <c:pt idx="690">
                  <c:v>-4</c:v>
                </c:pt>
                <c:pt idx="691">
                  <c:v>-3.5</c:v>
                </c:pt>
                <c:pt idx="692">
                  <c:v>-3.5</c:v>
                </c:pt>
                <c:pt idx="693">
                  <c:v>-3</c:v>
                </c:pt>
                <c:pt idx="694">
                  <c:v>-5</c:v>
                </c:pt>
                <c:pt idx="695">
                  <c:v>-4</c:v>
                </c:pt>
                <c:pt idx="696">
                  <c:v>-300.5</c:v>
                </c:pt>
                <c:pt idx="697">
                  <c:v>-1594</c:v>
                </c:pt>
                <c:pt idx="698">
                  <c:v>-2715</c:v>
                </c:pt>
                <c:pt idx="699">
                  <c:v>-2774.5</c:v>
                </c:pt>
                <c:pt idx="700">
                  <c:v>-2546</c:v>
                </c:pt>
                <c:pt idx="701">
                  <c:v>-2861.5</c:v>
                </c:pt>
                <c:pt idx="702">
                  <c:v>-1571</c:v>
                </c:pt>
                <c:pt idx="703">
                  <c:v>-394.5</c:v>
                </c:pt>
                <c:pt idx="704">
                  <c:v>-7.5</c:v>
                </c:pt>
                <c:pt idx="705">
                  <c:v>-2</c:v>
                </c:pt>
                <c:pt idx="706">
                  <c:v>-2</c:v>
                </c:pt>
                <c:pt idx="707">
                  <c:v>-3.5</c:v>
                </c:pt>
                <c:pt idx="708">
                  <c:v>-15.5</c:v>
                </c:pt>
                <c:pt idx="709">
                  <c:v>-5.5</c:v>
                </c:pt>
                <c:pt idx="710">
                  <c:v>-11</c:v>
                </c:pt>
                <c:pt idx="711">
                  <c:v>-82.5</c:v>
                </c:pt>
                <c:pt idx="712">
                  <c:v>-45.5</c:v>
                </c:pt>
                <c:pt idx="713">
                  <c:v>-154</c:v>
                </c:pt>
                <c:pt idx="714">
                  <c:v>-122</c:v>
                </c:pt>
                <c:pt idx="715">
                  <c:v>-19</c:v>
                </c:pt>
                <c:pt idx="716">
                  <c:v>-19</c:v>
                </c:pt>
                <c:pt idx="717">
                  <c:v>-18.5</c:v>
                </c:pt>
                <c:pt idx="718">
                  <c:v>-18</c:v>
                </c:pt>
                <c:pt idx="719">
                  <c:v>-18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Calcul!$AT$10:$AT$753</c:f>
              <c:numCache>
                <c:formatCode>0.0</c:formatCode>
                <c:ptCount val="744"/>
                <c:pt idx="0">
                  <c:v>-752.91041666666672</c:v>
                </c:pt>
                <c:pt idx="1">
                  <c:v>-752.91041666666672</c:v>
                </c:pt>
                <c:pt idx="2">
                  <c:v>-752.91041666666672</c:v>
                </c:pt>
                <c:pt idx="3">
                  <c:v>-752.91041666666672</c:v>
                </c:pt>
                <c:pt idx="4">
                  <c:v>-752.91041666666672</c:v>
                </c:pt>
                <c:pt idx="5">
                  <c:v>-752.91041666666672</c:v>
                </c:pt>
                <c:pt idx="6">
                  <c:v>-752.91041666666672</c:v>
                </c:pt>
                <c:pt idx="7">
                  <c:v>-752.91041666666672</c:v>
                </c:pt>
                <c:pt idx="8">
                  <c:v>-752.91041666666672</c:v>
                </c:pt>
                <c:pt idx="9">
                  <c:v>-752.91041666666672</c:v>
                </c:pt>
                <c:pt idx="10">
                  <c:v>-752.91041666666672</c:v>
                </c:pt>
                <c:pt idx="11">
                  <c:v>-752.91041666666672</c:v>
                </c:pt>
                <c:pt idx="12">
                  <c:v>-752.91041666666672</c:v>
                </c:pt>
                <c:pt idx="13">
                  <c:v>-752.91041666666672</c:v>
                </c:pt>
                <c:pt idx="14">
                  <c:v>-752.91041666666672</c:v>
                </c:pt>
                <c:pt idx="15">
                  <c:v>-752.91041666666672</c:v>
                </c:pt>
                <c:pt idx="16">
                  <c:v>-752.91041666666672</c:v>
                </c:pt>
                <c:pt idx="17">
                  <c:v>-752.91041666666672</c:v>
                </c:pt>
                <c:pt idx="18">
                  <c:v>-752.91041666666672</c:v>
                </c:pt>
                <c:pt idx="19">
                  <c:v>-752.91041666666672</c:v>
                </c:pt>
                <c:pt idx="20">
                  <c:v>-752.91041666666672</c:v>
                </c:pt>
                <c:pt idx="21">
                  <c:v>-752.91041666666672</c:v>
                </c:pt>
                <c:pt idx="22">
                  <c:v>-752.91041666666672</c:v>
                </c:pt>
                <c:pt idx="23">
                  <c:v>-752.91041666666672</c:v>
                </c:pt>
                <c:pt idx="24">
                  <c:v>-752.91041666666672</c:v>
                </c:pt>
                <c:pt idx="25">
                  <c:v>-752.91041666666672</c:v>
                </c:pt>
                <c:pt idx="26">
                  <c:v>-752.91041666666672</c:v>
                </c:pt>
                <c:pt idx="27">
                  <c:v>-752.91041666666672</c:v>
                </c:pt>
                <c:pt idx="28">
                  <c:v>-752.91041666666672</c:v>
                </c:pt>
                <c:pt idx="29">
                  <c:v>-752.91041666666672</c:v>
                </c:pt>
                <c:pt idx="30">
                  <c:v>-752.91041666666672</c:v>
                </c:pt>
                <c:pt idx="31">
                  <c:v>-752.91041666666672</c:v>
                </c:pt>
                <c:pt idx="32">
                  <c:v>-752.91041666666672</c:v>
                </c:pt>
                <c:pt idx="33">
                  <c:v>-752.91041666666672</c:v>
                </c:pt>
                <c:pt idx="34">
                  <c:v>-752.91041666666672</c:v>
                </c:pt>
                <c:pt idx="35">
                  <c:v>-752.91041666666672</c:v>
                </c:pt>
                <c:pt idx="36">
                  <c:v>-752.91041666666672</c:v>
                </c:pt>
                <c:pt idx="37">
                  <c:v>-752.91041666666672</c:v>
                </c:pt>
                <c:pt idx="38">
                  <c:v>-752.91041666666672</c:v>
                </c:pt>
                <c:pt idx="39">
                  <c:v>-752.91041666666672</c:v>
                </c:pt>
                <c:pt idx="40">
                  <c:v>-752.91041666666672</c:v>
                </c:pt>
                <c:pt idx="41">
                  <c:v>-752.91041666666672</c:v>
                </c:pt>
                <c:pt idx="42">
                  <c:v>-752.91041666666672</c:v>
                </c:pt>
                <c:pt idx="43">
                  <c:v>-752.91041666666672</c:v>
                </c:pt>
                <c:pt idx="44">
                  <c:v>-752.91041666666672</c:v>
                </c:pt>
                <c:pt idx="45">
                  <c:v>-752.91041666666672</c:v>
                </c:pt>
                <c:pt idx="46">
                  <c:v>-752.91041666666672</c:v>
                </c:pt>
                <c:pt idx="47">
                  <c:v>-752.91041666666672</c:v>
                </c:pt>
                <c:pt idx="48">
                  <c:v>-752.91041666666672</c:v>
                </c:pt>
                <c:pt idx="49">
                  <c:v>-752.91041666666672</c:v>
                </c:pt>
                <c:pt idx="50">
                  <c:v>-752.91041666666672</c:v>
                </c:pt>
                <c:pt idx="51">
                  <c:v>-752.91041666666672</c:v>
                </c:pt>
                <c:pt idx="52">
                  <c:v>-752.91041666666672</c:v>
                </c:pt>
                <c:pt idx="53">
                  <c:v>-752.91041666666672</c:v>
                </c:pt>
                <c:pt idx="54">
                  <c:v>-752.91041666666672</c:v>
                </c:pt>
                <c:pt idx="55">
                  <c:v>-752.91041666666672</c:v>
                </c:pt>
                <c:pt idx="56">
                  <c:v>-752.91041666666672</c:v>
                </c:pt>
                <c:pt idx="57">
                  <c:v>-752.91041666666672</c:v>
                </c:pt>
                <c:pt idx="58">
                  <c:v>-752.91041666666672</c:v>
                </c:pt>
                <c:pt idx="59">
                  <c:v>-752.91041666666672</c:v>
                </c:pt>
                <c:pt idx="60">
                  <c:v>-752.91041666666672</c:v>
                </c:pt>
                <c:pt idx="61">
                  <c:v>-752.91041666666672</c:v>
                </c:pt>
                <c:pt idx="62">
                  <c:v>-752.91041666666672</c:v>
                </c:pt>
                <c:pt idx="63">
                  <c:v>-752.91041666666672</c:v>
                </c:pt>
                <c:pt idx="64">
                  <c:v>-752.91041666666672</c:v>
                </c:pt>
                <c:pt idx="65">
                  <c:v>-752.91041666666672</c:v>
                </c:pt>
                <c:pt idx="66">
                  <c:v>-752.91041666666672</c:v>
                </c:pt>
                <c:pt idx="67">
                  <c:v>-752.91041666666672</c:v>
                </c:pt>
                <c:pt idx="68">
                  <c:v>-752.91041666666672</c:v>
                </c:pt>
                <c:pt idx="69">
                  <c:v>-752.91041666666672</c:v>
                </c:pt>
                <c:pt idx="70">
                  <c:v>-752.91041666666672</c:v>
                </c:pt>
                <c:pt idx="71">
                  <c:v>-752.91041666666672</c:v>
                </c:pt>
                <c:pt idx="72">
                  <c:v>-752.91041666666672</c:v>
                </c:pt>
                <c:pt idx="73">
                  <c:v>-752.91041666666672</c:v>
                </c:pt>
                <c:pt idx="74">
                  <c:v>-752.91041666666672</c:v>
                </c:pt>
                <c:pt idx="75">
                  <c:v>-752.91041666666672</c:v>
                </c:pt>
                <c:pt idx="76">
                  <c:v>-752.91041666666672</c:v>
                </c:pt>
                <c:pt idx="77">
                  <c:v>-752.91041666666672</c:v>
                </c:pt>
                <c:pt idx="78">
                  <c:v>-752.91041666666672</c:v>
                </c:pt>
                <c:pt idx="79">
                  <c:v>-752.91041666666672</c:v>
                </c:pt>
                <c:pt idx="80">
                  <c:v>-752.91041666666672</c:v>
                </c:pt>
                <c:pt idx="81">
                  <c:v>-752.91041666666672</c:v>
                </c:pt>
                <c:pt idx="82">
                  <c:v>-752.91041666666672</c:v>
                </c:pt>
                <c:pt idx="83">
                  <c:v>-752.91041666666672</c:v>
                </c:pt>
                <c:pt idx="84">
                  <c:v>-752.91041666666672</c:v>
                </c:pt>
                <c:pt idx="85">
                  <c:v>-752.91041666666672</c:v>
                </c:pt>
                <c:pt idx="86">
                  <c:v>-752.91041666666672</c:v>
                </c:pt>
                <c:pt idx="87">
                  <c:v>-752.91041666666672</c:v>
                </c:pt>
                <c:pt idx="88">
                  <c:v>-752.91041666666672</c:v>
                </c:pt>
                <c:pt idx="89">
                  <c:v>-752.91041666666672</c:v>
                </c:pt>
                <c:pt idx="90">
                  <c:v>-752.91041666666672</c:v>
                </c:pt>
                <c:pt idx="91">
                  <c:v>-752.91041666666672</c:v>
                </c:pt>
                <c:pt idx="92">
                  <c:v>-752.91041666666672</c:v>
                </c:pt>
                <c:pt idx="93">
                  <c:v>-752.91041666666672</c:v>
                </c:pt>
                <c:pt idx="94">
                  <c:v>-752.91041666666672</c:v>
                </c:pt>
                <c:pt idx="95">
                  <c:v>-752.91041666666672</c:v>
                </c:pt>
                <c:pt idx="96">
                  <c:v>-752.91041666666672</c:v>
                </c:pt>
                <c:pt idx="97">
                  <c:v>-752.91041666666672</c:v>
                </c:pt>
                <c:pt idx="98">
                  <c:v>-752.91041666666672</c:v>
                </c:pt>
                <c:pt idx="99">
                  <c:v>-752.91041666666672</c:v>
                </c:pt>
                <c:pt idx="100">
                  <c:v>-752.91041666666672</c:v>
                </c:pt>
                <c:pt idx="101">
                  <c:v>-752.91041666666672</c:v>
                </c:pt>
                <c:pt idx="102">
                  <c:v>-752.91041666666672</c:v>
                </c:pt>
                <c:pt idx="103">
                  <c:v>-752.91041666666672</c:v>
                </c:pt>
                <c:pt idx="104">
                  <c:v>-752.91041666666672</c:v>
                </c:pt>
                <c:pt idx="105">
                  <c:v>-752.91041666666672</c:v>
                </c:pt>
                <c:pt idx="106">
                  <c:v>-752.91041666666672</c:v>
                </c:pt>
                <c:pt idx="107">
                  <c:v>-752.91041666666672</c:v>
                </c:pt>
                <c:pt idx="108">
                  <c:v>-752.91041666666672</c:v>
                </c:pt>
                <c:pt idx="109">
                  <c:v>-752.91041666666672</c:v>
                </c:pt>
                <c:pt idx="110">
                  <c:v>-752.91041666666672</c:v>
                </c:pt>
                <c:pt idx="111">
                  <c:v>-752.91041666666672</c:v>
                </c:pt>
                <c:pt idx="112">
                  <c:v>-752.91041666666672</c:v>
                </c:pt>
                <c:pt idx="113">
                  <c:v>-752.91041666666672</c:v>
                </c:pt>
                <c:pt idx="114">
                  <c:v>-752.91041666666672</c:v>
                </c:pt>
                <c:pt idx="115">
                  <c:v>-752.91041666666672</c:v>
                </c:pt>
                <c:pt idx="116">
                  <c:v>-752.91041666666672</c:v>
                </c:pt>
                <c:pt idx="117">
                  <c:v>-752.91041666666672</c:v>
                </c:pt>
                <c:pt idx="118">
                  <c:v>-752.91041666666672</c:v>
                </c:pt>
                <c:pt idx="119">
                  <c:v>-752.91041666666672</c:v>
                </c:pt>
                <c:pt idx="120">
                  <c:v>-752.91041666666672</c:v>
                </c:pt>
                <c:pt idx="121">
                  <c:v>-752.91041666666672</c:v>
                </c:pt>
                <c:pt idx="122">
                  <c:v>-752.91041666666672</c:v>
                </c:pt>
                <c:pt idx="123">
                  <c:v>-752.91041666666672</c:v>
                </c:pt>
                <c:pt idx="124">
                  <c:v>-752.91041666666672</c:v>
                </c:pt>
                <c:pt idx="125">
                  <c:v>-752.91041666666672</c:v>
                </c:pt>
                <c:pt idx="126">
                  <c:v>-752.91041666666672</c:v>
                </c:pt>
                <c:pt idx="127">
                  <c:v>-752.91041666666672</c:v>
                </c:pt>
                <c:pt idx="128">
                  <c:v>-752.91041666666672</c:v>
                </c:pt>
                <c:pt idx="129">
                  <c:v>-752.91041666666672</c:v>
                </c:pt>
                <c:pt idx="130">
                  <c:v>-752.91041666666672</c:v>
                </c:pt>
                <c:pt idx="131">
                  <c:v>-752.91041666666672</c:v>
                </c:pt>
                <c:pt idx="132">
                  <c:v>-752.91041666666672</c:v>
                </c:pt>
                <c:pt idx="133">
                  <c:v>-752.91041666666672</c:v>
                </c:pt>
                <c:pt idx="134">
                  <c:v>-752.91041666666672</c:v>
                </c:pt>
                <c:pt idx="135">
                  <c:v>-752.91041666666672</c:v>
                </c:pt>
                <c:pt idx="136">
                  <c:v>-752.91041666666672</c:v>
                </c:pt>
                <c:pt idx="137">
                  <c:v>-752.91041666666672</c:v>
                </c:pt>
                <c:pt idx="138">
                  <c:v>-752.91041666666672</c:v>
                </c:pt>
                <c:pt idx="139">
                  <c:v>-752.91041666666672</c:v>
                </c:pt>
                <c:pt idx="140">
                  <c:v>-752.91041666666672</c:v>
                </c:pt>
                <c:pt idx="141">
                  <c:v>-752.91041666666672</c:v>
                </c:pt>
                <c:pt idx="142">
                  <c:v>-752.91041666666672</c:v>
                </c:pt>
                <c:pt idx="143">
                  <c:v>-752.91041666666672</c:v>
                </c:pt>
                <c:pt idx="144">
                  <c:v>-752.91041666666672</c:v>
                </c:pt>
                <c:pt idx="145">
                  <c:v>-752.91041666666672</c:v>
                </c:pt>
                <c:pt idx="146">
                  <c:v>-752.91041666666672</c:v>
                </c:pt>
                <c:pt idx="147">
                  <c:v>-752.91041666666672</c:v>
                </c:pt>
                <c:pt idx="148">
                  <c:v>-752.91041666666672</c:v>
                </c:pt>
                <c:pt idx="149">
                  <c:v>-752.91041666666672</c:v>
                </c:pt>
                <c:pt idx="150">
                  <c:v>-752.91041666666672</c:v>
                </c:pt>
                <c:pt idx="151">
                  <c:v>-752.91041666666672</c:v>
                </c:pt>
                <c:pt idx="152">
                  <c:v>-752.91041666666672</c:v>
                </c:pt>
                <c:pt idx="153">
                  <c:v>-752.91041666666672</c:v>
                </c:pt>
                <c:pt idx="154">
                  <c:v>-752.91041666666672</c:v>
                </c:pt>
                <c:pt idx="155">
                  <c:v>-752.91041666666672</c:v>
                </c:pt>
                <c:pt idx="156">
                  <c:v>-752.91041666666672</c:v>
                </c:pt>
                <c:pt idx="157">
                  <c:v>-752.91041666666672</c:v>
                </c:pt>
                <c:pt idx="158">
                  <c:v>-752.91041666666672</c:v>
                </c:pt>
                <c:pt idx="159">
                  <c:v>-752.91041666666672</c:v>
                </c:pt>
                <c:pt idx="160">
                  <c:v>-752.91041666666672</c:v>
                </c:pt>
                <c:pt idx="161">
                  <c:v>-752.91041666666672</c:v>
                </c:pt>
                <c:pt idx="162">
                  <c:v>-752.91041666666672</c:v>
                </c:pt>
                <c:pt idx="163">
                  <c:v>-752.91041666666672</c:v>
                </c:pt>
                <c:pt idx="164">
                  <c:v>-752.91041666666672</c:v>
                </c:pt>
                <c:pt idx="165">
                  <c:v>-752.91041666666672</c:v>
                </c:pt>
                <c:pt idx="166">
                  <c:v>-752.91041666666672</c:v>
                </c:pt>
                <c:pt idx="167">
                  <c:v>-752.91041666666672</c:v>
                </c:pt>
                <c:pt idx="168">
                  <c:v>-752.91041666666672</c:v>
                </c:pt>
                <c:pt idx="169">
                  <c:v>-752.91041666666672</c:v>
                </c:pt>
                <c:pt idx="170">
                  <c:v>-752.91041666666672</c:v>
                </c:pt>
                <c:pt idx="171">
                  <c:v>-752.91041666666672</c:v>
                </c:pt>
                <c:pt idx="172">
                  <c:v>-752.91041666666672</c:v>
                </c:pt>
                <c:pt idx="173">
                  <c:v>-752.91041666666672</c:v>
                </c:pt>
                <c:pt idx="174">
                  <c:v>-752.91041666666672</c:v>
                </c:pt>
                <c:pt idx="175">
                  <c:v>-752.91041666666672</c:v>
                </c:pt>
                <c:pt idx="176">
                  <c:v>-752.91041666666672</c:v>
                </c:pt>
                <c:pt idx="177">
                  <c:v>-752.91041666666672</c:v>
                </c:pt>
                <c:pt idx="178">
                  <c:v>-752.91041666666672</c:v>
                </c:pt>
                <c:pt idx="179">
                  <c:v>-752.91041666666672</c:v>
                </c:pt>
                <c:pt idx="180">
                  <c:v>-752.91041666666672</c:v>
                </c:pt>
                <c:pt idx="181">
                  <c:v>-752.91041666666672</c:v>
                </c:pt>
                <c:pt idx="182">
                  <c:v>-752.91041666666672</c:v>
                </c:pt>
                <c:pt idx="183">
                  <c:v>-752.91041666666672</c:v>
                </c:pt>
                <c:pt idx="184">
                  <c:v>-752.91041666666672</c:v>
                </c:pt>
                <c:pt idx="185">
                  <c:v>-752.91041666666672</c:v>
                </c:pt>
                <c:pt idx="186">
                  <c:v>-752.91041666666672</c:v>
                </c:pt>
                <c:pt idx="187">
                  <c:v>-752.91041666666672</c:v>
                </c:pt>
                <c:pt idx="188">
                  <c:v>-752.91041666666672</c:v>
                </c:pt>
                <c:pt idx="189">
                  <c:v>-752.91041666666672</c:v>
                </c:pt>
                <c:pt idx="190">
                  <c:v>-752.91041666666672</c:v>
                </c:pt>
                <c:pt idx="191">
                  <c:v>-752.91041666666672</c:v>
                </c:pt>
                <c:pt idx="192">
                  <c:v>-752.91041666666672</c:v>
                </c:pt>
                <c:pt idx="193">
                  <c:v>-752.91041666666672</c:v>
                </c:pt>
                <c:pt idx="194">
                  <c:v>-752.91041666666672</c:v>
                </c:pt>
                <c:pt idx="195">
                  <c:v>-752.91041666666672</c:v>
                </c:pt>
                <c:pt idx="196">
                  <c:v>-752.91041666666672</c:v>
                </c:pt>
                <c:pt idx="197">
                  <c:v>-752.91041666666672</c:v>
                </c:pt>
                <c:pt idx="198">
                  <c:v>-752.91041666666672</c:v>
                </c:pt>
                <c:pt idx="199">
                  <c:v>-752.91041666666672</c:v>
                </c:pt>
                <c:pt idx="200">
                  <c:v>-752.91041666666672</c:v>
                </c:pt>
                <c:pt idx="201">
                  <c:v>-752.91041666666672</c:v>
                </c:pt>
                <c:pt idx="202">
                  <c:v>-752.91041666666672</c:v>
                </c:pt>
                <c:pt idx="203">
                  <c:v>-752.91041666666672</c:v>
                </c:pt>
                <c:pt idx="204">
                  <c:v>-752.91041666666672</c:v>
                </c:pt>
                <c:pt idx="205">
                  <c:v>-752.91041666666672</c:v>
                </c:pt>
                <c:pt idx="206">
                  <c:v>-752.91041666666672</c:v>
                </c:pt>
                <c:pt idx="207">
                  <c:v>-752.91041666666672</c:v>
                </c:pt>
                <c:pt idx="208">
                  <c:v>-752.91041666666672</c:v>
                </c:pt>
                <c:pt idx="209">
                  <c:v>-752.91041666666672</c:v>
                </c:pt>
                <c:pt idx="210">
                  <c:v>-752.91041666666672</c:v>
                </c:pt>
                <c:pt idx="211">
                  <c:v>-752.91041666666672</c:v>
                </c:pt>
                <c:pt idx="212">
                  <c:v>-752.91041666666672</c:v>
                </c:pt>
                <c:pt idx="213">
                  <c:v>-752.91041666666672</c:v>
                </c:pt>
                <c:pt idx="214">
                  <c:v>-752.91041666666672</c:v>
                </c:pt>
                <c:pt idx="215">
                  <c:v>-752.91041666666672</c:v>
                </c:pt>
                <c:pt idx="216">
                  <c:v>-752.91041666666672</c:v>
                </c:pt>
                <c:pt idx="217">
                  <c:v>-752.91041666666672</c:v>
                </c:pt>
                <c:pt idx="218">
                  <c:v>-752.91041666666672</c:v>
                </c:pt>
                <c:pt idx="219">
                  <c:v>-752.91041666666672</c:v>
                </c:pt>
                <c:pt idx="220">
                  <c:v>-752.91041666666672</c:v>
                </c:pt>
                <c:pt idx="221">
                  <c:v>-752.91041666666672</c:v>
                </c:pt>
                <c:pt idx="222">
                  <c:v>-752.91041666666672</c:v>
                </c:pt>
                <c:pt idx="223">
                  <c:v>-752.91041666666672</c:v>
                </c:pt>
                <c:pt idx="224">
                  <c:v>-752.91041666666672</c:v>
                </c:pt>
                <c:pt idx="225">
                  <c:v>-752.91041666666672</c:v>
                </c:pt>
                <c:pt idx="226">
                  <c:v>-752.91041666666672</c:v>
                </c:pt>
                <c:pt idx="227">
                  <c:v>-752.91041666666672</c:v>
                </c:pt>
                <c:pt idx="228">
                  <c:v>-752.91041666666672</c:v>
                </c:pt>
                <c:pt idx="229">
                  <c:v>-752.91041666666672</c:v>
                </c:pt>
                <c:pt idx="230">
                  <c:v>-752.91041666666672</c:v>
                </c:pt>
                <c:pt idx="231">
                  <c:v>-752.91041666666672</c:v>
                </c:pt>
                <c:pt idx="232">
                  <c:v>-752.91041666666672</c:v>
                </c:pt>
                <c:pt idx="233">
                  <c:v>-752.91041666666672</c:v>
                </c:pt>
                <c:pt idx="234">
                  <c:v>-752.91041666666672</c:v>
                </c:pt>
                <c:pt idx="235">
                  <c:v>-752.91041666666672</c:v>
                </c:pt>
                <c:pt idx="236">
                  <c:v>-752.91041666666672</c:v>
                </c:pt>
                <c:pt idx="237">
                  <c:v>-752.91041666666672</c:v>
                </c:pt>
                <c:pt idx="238">
                  <c:v>-752.91041666666672</c:v>
                </c:pt>
                <c:pt idx="239">
                  <c:v>-752.91041666666672</c:v>
                </c:pt>
                <c:pt idx="240">
                  <c:v>-752.91041666666672</c:v>
                </c:pt>
                <c:pt idx="241">
                  <c:v>-752.91041666666672</c:v>
                </c:pt>
                <c:pt idx="242">
                  <c:v>-752.91041666666672</c:v>
                </c:pt>
                <c:pt idx="243">
                  <c:v>-752.91041666666672</c:v>
                </c:pt>
                <c:pt idx="244">
                  <c:v>-752.91041666666672</c:v>
                </c:pt>
                <c:pt idx="245">
                  <c:v>-752.91041666666672</c:v>
                </c:pt>
                <c:pt idx="246">
                  <c:v>-752.91041666666672</c:v>
                </c:pt>
                <c:pt idx="247">
                  <c:v>-752.91041666666672</c:v>
                </c:pt>
                <c:pt idx="248">
                  <c:v>-752.91041666666672</c:v>
                </c:pt>
                <c:pt idx="249">
                  <c:v>-752.91041666666672</c:v>
                </c:pt>
                <c:pt idx="250">
                  <c:v>-752.91041666666672</c:v>
                </c:pt>
                <c:pt idx="251">
                  <c:v>-752.91041666666672</c:v>
                </c:pt>
                <c:pt idx="252">
                  <c:v>-752.91041666666672</c:v>
                </c:pt>
                <c:pt idx="253">
                  <c:v>-752.91041666666672</c:v>
                </c:pt>
                <c:pt idx="254">
                  <c:v>-752.91041666666672</c:v>
                </c:pt>
                <c:pt idx="255">
                  <c:v>-752.91041666666672</c:v>
                </c:pt>
                <c:pt idx="256">
                  <c:v>-752.91041666666672</c:v>
                </c:pt>
                <c:pt idx="257">
                  <c:v>-752.91041666666672</c:v>
                </c:pt>
                <c:pt idx="258">
                  <c:v>-752.91041666666672</c:v>
                </c:pt>
                <c:pt idx="259">
                  <c:v>-752.91041666666672</c:v>
                </c:pt>
                <c:pt idx="260">
                  <c:v>-752.91041666666672</c:v>
                </c:pt>
                <c:pt idx="261">
                  <c:v>-752.91041666666672</c:v>
                </c:pt>
                <c:pt idx="262">
                  <c:v>-752.91041666666672</c:v>
                </c:pt>
                <c:pt idx="263">
                  <c:v>-752.91041666666672</c:v>
                </c:pt>
                <c:pt idx="264">
                  <c:v>-752.91041666666672</c:v>
                </c:pt>
                <c:pt idx="265">
                  <c:v>-752.91041666666672</c:v>
                </c:pt>
                <c:pt idx="266">
                  <c:v>-752.91041666666672</c:v>
                </c:pt>
                <c:pt idx="267">
                  <c:v>-752.91041666666672</c:v>
                </c:pt>
                <c:pt idx="268">
                  <c:v>-752.91041666666672</c:v>
                </c:pt>
                <c:pt idx="269">
                  <c:v>-752.91041666666672</c:v>
                </c:pt>
                <c:pt idx="270">
                  <c:v>-752.91041666666672</c:v>
                </c:pt>
                <c:pt idx="271">
                  <c:v>-752.91041666666672</c:v>
                </c:pt>
                <c:pt idx="272">
                  <c:v>-752.91041666666672</c:v>
                </c:pt>
                <c:pt idx="273">
                  <c:v>-752.91041666666672</c:v>
                </c:pt>
                <c:pt idx="274">
                  <c:v>-752.91041666666672</c:v>
                </c:pt>
                <c:pt idx="275">
                  <c:v>-752.91041666666672</c:v>
                </c:pt>
                <c:pt idx="276">
                  <c:v>-752.91041666666672</c:v>
                </c:pt>
                <c:pt idx="277">
                  <c:v>-752.91041666666672</c:v>
                </c:pt>
                <c:pt idx="278">
                  <c:v>-752.91041666666672</c:v>
                </c:pt>
                <c:pt idx="279">
                  <c:v>-752.91041666666672</c:v>
                </c:pt>
                <c:pt idx="280">
                  <c:v>-752.91041666666672</c:v>
                </c:pt>
                <c:pt idx="281">
                  <c:v>-752.91041666666672</c:v>
                </c:pt>
                <c:pt idx="282">
                  <c:v>-752.91041666666672</c:v>
                </c:pt>
                <c:pt idx="283">
                  <c:v>-752.91041666666672</c:v>
                </c:pt>
                <c:pt idx="284">
                  <c:v>-752.91041666666672</c:v>
                </c:pt>
                <c:pt idx="285">
                  <c:v>-752.91041666666672</c:v>
                </c:pt>
                <c:pt idx="286">
                  <c:v>-752.91041666666672</c:v>
                </c:pt>
                <c:pt idx="287">
                  <c:v>-752.91041666666672</c:v>
                </c:pt>
                <c:pt idx="288">
                  <c:v>-752.91041666666672</c:v>
                </c:pt>
                <c:pt idx="289">
                  <c:v>-752.91041666666672</c:v>
                </c:pt>
                <c:pt idx="290">
                  <c:v>-752.91041666666672</c:v>
                </c:pt>
                <c:pt idx="291">
                  <c:v>-752.91041666666672</c:v>
                </c:pt>
                <c:pt idx="292">
                  <c:v>-752.91041666666672</c:v>
                </c:pt>
                <c:pt idx="293">
                  <c:v>-752.91041666666672</c:v>
                </c:pt>
                <c:pt idx="294">
                  <c:v>-752.91041666666672</c:v>
                </c:pt>
                <c:pt idx="295">
                  <c:v>-752.91041666666672</c:v>
                </c:pt>
                <c:pt idx="296">
                  <c:v>-752.91041666666672</c:v>
                </c:pt>
                <c:pt idx="297">
                  <c:v>-752.91041666666672</c:v>
                </c:pt>
                <c:pt idx="298">
                  <c:v>-752.91041666666672</c:v>
                </c:pt>
                <c:pt idx="299">
                  <c:v>-752.91041666666672</c:v>
                </c:pt>
                <c:pt idx="300">
                  <c:v>-752.91041666666672</c:v>
                </c:pt>
                <c:pt idx="301">
                  <c:v>-752.91041666666672</c:v>
                </c:pt>
                <c:pt idx="302">
                  <c:v>-752.91041666666672</c:v>
                </c:pt>
                <c:pt idx="303">
                  <c:v>-752.91041666666672</c:v>
                </c:pt>
                <c:pt idx="304">
                  <c:v>-752.91041666666672</c:v>
                </c:pt>
                <c:pt idx="305">
                  <c:v>-752.91041666666672</c:v>
                </c:pt>
                <c:pt idx="306">
                  <c:v>-752.91041666666672</c:v>
                </c:pt>
                <c:pt idx="307">
                  <c:v>-752.91041666666672</c:v>
                </c:pt>
                <c:pt idx="308">
                  <c:v>-752.91041666666672</c:v>
                </c:pt>
                <c:pt idx="309">
                  <c:v>-752.91041666666672</c:v>
                </c:pt>
                <c:pt idx="310">
                  <c:v>-752.91041666666672</c:v>
                </c:pt>
                <c:pt idx="311">
                  <c:v>-752.91041666666672</c:v>
                </c:pt>
                <c:pt idx="312">
                  <c:v>-752.91041666666672</c:v>
                </c:pt>
                <c:pt idx="313">
                  <c:v>-752.91041666666672</c:v>
                </c:pt>
                <c:pt idx="314">
                  <c:v>-752.91041666666672</c:v>
                </c:pt>
                <c:pt idx="315">
                  <c:v>-752.91041666666672</c:v>
                </c:pt>
                <c:pt idx="316">
                  <c:v>-752.91041666666672</c:v>
                </c:pt>
                <c:pt idx="317">
                  <c:v>-752.91041666666672</c:v>
                </c:pt>
                <c:pt idx="318">
                  <c:v>-752.91041666666672</c:v>
                </c:pt>
                <c:pt idx="319">
                  <c:v>-752.91041666666672</c:v>
                </c:pt>
                <c:pt idx="320">
                  <c:v>-752.91041666666672</c:v>
                </c:pt>
                <c:pt idx="321">
                  <c:v>-752.91041666666672</c:v>
                </c:pt>
                <c:pt idx="322">
                  <c:v>-752.91041666666672</c:v>
                </c:pt>
                <c:pt idx="323">
                  <c:v>-752.91041666666672</c:v>
                </c:pt>
                <c:pt idx="324">
                  <c:v>-752.91041666666672</c:v>
                </c:pt>
                <c:pt idx="325">
                  <c:v>-752.91041666666672</c:v>
                </c:pt>
                <c:pt idx="326">
                  <c:v>-752.91041666666672</c:v>
                </c:pt>
                <c:pt idx="327">
                  <c:v>-752.91041666666672</c:v>
                </c:pt>
                <c:pt idx="328">
                  <c:v>-752.91041666666672</c:v>
                </c:pt>
                <c:pt idx="329">
                  <c:v>-752.91041666666672</c:v>
                </c:pt>
                <c:pt idx="330">
                  <c:v>-752.91041666666672</c:v>
                </c:pt>
                <c:pt idx="331">
                  <c:v>-752.91041666666672</c:v>
                </c:pt>
                <c:pt idx="332">
                  <c:v>-752.91041666666672</c:v>
                </c:pt>
                <c:pt idx="333">
                  <c:v>-752.91041666666672</c:v>
                </c:pt>
                <c:pt idx="334">
                  <c:v>-752.91041666666672</c:v>
                </c:pt>
                <c:pt idx="335">
                  <c:v>-752.91041666666672</c:v>
                </c:pt>
                <c:pt idx="336">
                  <c:v>-752.91041666666672</c:v>
                </c:pt>
                <c:pt idx="337">
                  <c:v>-752.91041666666672</c:v>
                </c:pt>
                <c:pt idx="338">
                  <c:v>-752.91041666666672</c:v>
                </c:pt>
                <c:pt idx="339">
                  <c:v>-752.91041666666672</c:v>
                </c:pt>
                <c:pt idx="340">
                  <c:v>-752.91041666666672</c:v>
                </c:pt>
                <c:pt idx="341">
                  <c:v>-752.91041666666672</c:v>
                </c:pt>
                <c:pt idx="342">
                  <c:v>-752.91041666666672</c:v>
                </c:pt>
                <c:pt idx="343">
                  <c:v>-752.91041666666672</c:v>
                </c:pt>
                <c:pt idx="344">
                  <c:v>-752.91041666666672</c:v>
                </c:pt>
                <c:pt idx="345">
                  <c:v>-752.91041666666672</c:v>
                </c:pt>
                <c:pt idx="346">
                  <c:v>-752.91041666666672</c:v>
                </c:pt>
                <c:pt idx="347">
                  <c:v>-752.91041666666672</c:v>
                </c:pt>
                <c:pt idx="348">
                  <c:v>-752.91041666666672</c:v>
                </c:pt>
                <c:pt idx="349">
                  <c:v>-752.91041666666672</c:v>
                </c:pt>
                <c:pt idx="350">
                  <c:v>-752.91041666666672</c:v>
                </c:pt>
                <c:pt idx="351">
                  <c:v>-752.91041666666672</c:v>
                </c:pt>
                <c:pt idx="352">
                  <c:v>-752.91041666666672</c:v>
                </c:pt>
                <c:pt idx="353">
                  <c:v>-752.91041666666672</c:v>
                </c:pt>
                <c:pt idx="354">
                  <c:v>-752.91041666666672</c:v>
                </c:pt>
                <c:pt idx="355">
                  <c:v>-752.91041666666672</c:v>
                </c:pt>
                <c:pt idx="356">
                  <c:v>-752.91041666666672</c:v>
                </c:pt>
                <c:pt idx="357">
                  <c:v>-752.91041666666672</c:v>
                </c:pt>
                <c:pt idx="358">
                  <c:v>-752.91041666666672</c:v>
                </c:pt>
                <c:pt idx="359">
                  <c:v>-752.91041666666672</c:v>
                </c:pt>
                <c:pt idx="360">
                  <c:v>-752.91041666666672</c:v>
                </c:pt>
                <c:pt idx="361">
                  <c:v>-752.91041666666672</c:v>
                </c:pt>
                <c:pt idx="362">
                  <c:v>-752.91041666666672</c:v>
                </c:pt>
                <c:pt idx="363">
                  <c:v>-752.91041666666672</c:v>
                </c:pt>
                <c:pt idx="364">
                  <c:v>-752.91041666666672</c:v>
                </c:pt>
                <c:pt idx="365">
                  <c:v>-752.91041666666672</c:v>
                </c:pt>
                <c:pt idx="366">
                  <c:v>-752.91041666666672</c:v>
                </c:pt>
                <c:pt idx="367">
                  <c:v>-752.91041666666672</c:v>
                </c:pt>
                <c:pt idx="368">
                  <c:v>-752.91041666666672</c:v>
                </c:pt>
                <c:pt idx="369">
                  <c:v>-752.91041666666672</c:v>
                </c:pt>
                <c:pt idx="370">
                  <c:v>-752.91041666666672</c:v>
                </c:pt>
                <c:pt idx="371">
                  <c:v>-752.91041666666672</c:v>
                </c:pt>
                <c:pt idx="372">
                  <c:v>-752.91041666666672</c:v>
                </c:pt>
                <c:pt idx="373">
                  <c:v>-752.91041666666672</c:v>
                </c:pt>
                <c:pt idx="374">
                  <c:v>-752.91041666666672</c:v>
                </c:pt>
                <c:pt idx="375">
                  <c:v>-752.91041666666672</c:v>
                </c:pt>
                <c:pt idx="376">
                  <c:v>-752.91041666666672</c:v>
                </c:pt>
                <c:pt idx="377">
                  <c:v>-752.91041666666672</c:v>
                </c:pt>
                <c:pt idx="378">
                  <c:v>-752.91041666666672</c:v>
                </c:pt>
                <c:pt idx="379">
                  <c:v>-752.91041666666672</c:v>
                </c:pt>
                <c:pt idx="380">
                  <c:v>-752.91041666666672</c:v>
                </c:pt>
                <c:pt idx="381">
                  <c:v>-752.91041666666672</c:v>
                </c:pt>
                <c:pt idx="382">
                  <c:v>-752.91041666666672</c:v>
                </c:pt>
                <c:pt idx="383">
                  <c:v>-752.91041666666672</c:v>
                </c:pt>
                <c:pt idx="384">
                  <c:v>-752.91041666666672</c:v>
                </c:pt>
                <c:pt idx="385">
                  <c:v>-752.91041666666672</c:v>
                </c:pt>
                <c:pt idx="386">
                  <c:v>-752.91041666666672</c:v>
                </c:pt>
                <c:pt idx="387">
                  <c:v>-752.91041666666672</c:v>
                </c:pt>
                <c:pt idx="388">
                  <c:v>-752.91041666666672</c:v>
                </c:pt>
                <c:pt idx="389">
                  <c:v>-752.91041666666672</c:v>
                </c:pt>
                <c:pt idx="390">
                  <c:v>-752.91041666666672</c:v>
                </c:pt>
                <c:pt idx="391">
                  <c:v>-752.91041666666672</c:v>
                </c:pt>
                <c:pt idx="392">
                  <c:v>-752.91041666666672</c:v>
                </c:pt>
                <c:pt idx="393">
                  <c:v>-752.91041666666672</c:v>
                </c:pt>
                <c:pt idx="394">
                  <c:v>-752.91041666666672</c:v>
                </c:pt>
                <c:pt idx="395">
                  <c:v>-752.91041666666672</c:v>
                </c:pt>
                <c:pt idx="396">
                  <c:v>-752.91041666666672</c:v>
                </c:pt>
                <c:pt idx="397">
                  <c:v>-752.91041666666672</c:v>
                </c:pt>
                <c:pt idx="398">
                  <c:v>-752.91041666666672</c:v>
                </c:pt>
                <c:pt idx="399">
                  <c:v>-752.91041666666672</c:v>
                </c:pt>
                <c:pt idx="400">
                  <c:v>-752.91041666666672</c:v>
                </c:pt>
                <c:pt idx="401">
                  <c:v>-752.91041666666672</c:v>
                </c:pt>
                <c:pt idx="402">
                  <c:v>-752.91041666666672</c:v>
                </c:pt>
                <c:pt idx="403">
                  <c:v>-752.91041666666672</c:v>
                </c:pt>
                <c:pt idx="404">
                  <c:v>-752.91041666666672</c:v>
                </c:pt>
                <c:pt idx="405">
                  <c:v>-752.91041666666672</c:v>
                </c:pt>
                <c:pt idx="406">
                  <c:v>-752.91041666666672</c:v>
                </c:pt>
                <c:pt idx="407">
                  <c:v>-752.91041666666672</c:v>
                </c:pt>
                <c:pt idx="408">
                  <c:v>-752.91041666666672</c:v>
                </c:pt>
                <c:pt idx="409">
                  <c:v>-752.91041666666672</c:v>
                </c:pt>
                <c:pt idx="410">
                  <c:v>-752.91041666666672</c:v>
                </c:pt>
                <c:pt idx="411">
                  <c:v>-752.91041666666672</c:v>
                </c:pt>
                <c:pt idx="412">
                  <c:v>-752.91041666666672</c:v>
                </c:pt>
                <c:pt idx="413">
                  <c:v>-752.91041666666672</c:v>
                </c:pt>
                <c:pt idx="414">
                  <c:v>-752.91041666666672</c:v>
                </c:pt>
                <c:pt idx="415">
                  <c:v>-752.91041666666672</c:v>
                </c:pt>
                <c:pt idx="416">
                  <c:v>-752.91041666666672</c:v>
                </c:pt>
                <c:pt idx="417">
                  <c:v>-752.91041666666672</c:v>
                </c:pt>
                <c:pt idx="418">
                  <c:v>-752.91041666666672</c:v>
                </c:pt>
                <c:pt idx="419">
                  <c:v>-752.91041666666672</c:v>
                </c:pt>
                <c:pt idx="420">
                  <c:v>-752.91041666666672</c:v>
                </c:pt>
                <c:pt idx="421">
                  <c:v>-752.91041666666672</c:v>
                </c:pt>
                <c:pt idx="422">
                  <c:v>-752.91041666666672</c:v>
                </c:pt>
                <c:pt idx="423">
                  <c:v>-752.91041666666672</c:v>
                </c:pt>
                <c:pt idx="424">
                  <c:v>-752.91041666666672</c:v>
                </c:pt>
                <c:pt idx="425">
                  <c:v>-752.91041666666672</c:v>
                </c:pt>
                <c:pt idx="426">
                  <c:v>-752.91041666666672</c:v>
                </c:pt>
                <c:pt idx="427">
                  <c:v>-752.91041666666672</c:v>
                </c:pt>
                <c:pt idx="428">
                  <c:v>-752.91041666666672</c:v>
                </c:pt>
                <c:pt idx="429">
                  <c:v>-752.91041666666672</c:v>
                </c:pt>
                <c:pt idx="430">
                  <c:v>-752.91041666666672</c:v>
                </c:pt>
                <c:pt idx="431">
                  <c:v>-752.91041666666672</c:v>
                </c:pt>
                <c:pt idx="432">
                  <c:v>-752.91041666666672</c:v>
                </c:pt>
                <c:pt idx="433">
                  <c:v>-752.91041666666672</c:v>
                </c:pt>
                <c:pt idx="434">
                  <c:v>-752.91041666666672</c:v>
                </c:pt>
                <c:pt idx="435">
                  <c:v>-752.91041666666672</c:v>
                </c:pt>
                <c:pt idx="436">
                  <c:v>-752.91041666666672</c:v>
                </c:pt>
                <c:pt idx="437">
                  <c:v>-752.91041666666672</c:v>
                </c:pt>
                <c:pt idx="438">
                  <c:v>-752.91041666666672</c:v>
                </c:pt>
                <c:pt idx="439">
                  <c:v>-752.91041666666672</c:v>
                </c:pt>
                <c:pt idx="440">
                  <c:v>-752.91041666666672</c:v>
                </c:pt>
                <c:pt idx="441">
                  <c:v>-752.91041666666672</c:v>
                </c:pt>
                <c:pt idx="442">
                  <c:v>-752.91041666666672</c:v>
                </c:pt>
                <c:pt idx="443">
                  <c:v>-752.91041666666672</c:v>
                </c:pt>
                <c:pt idx="444">
                  <c:v>-752.91041666666672</c:v>
                </c:pt>
                <c:pt idx="445">
                  <c:v>-752.91041666666672</c:v>
                </c:pt>
                <c:pt idx="446">
                  <c:v>-752.91041666666672</c:v>
                </c:pt>
                <c:pt idx="447">
                  <c:v>-752.91041666666672</c:v>
                </c:pt>
                <c:pt idx="448">
                  <c:v>-752.91041666666672</c:v>
                </c:pt>
                <c:pt idx="449">
                  <c:v>-752.91041666666672</c:v>
                </c:pt>
                <c:pt idx="450">
                  <c:v>-752.91041666666672</c:v>
                </c:pt>
                <c:pt idx="451">
                  <c:v>-752.91041666666672</c:v>
                </c:pt>
                <c:pt idx="452">
                  <c:v>-752.91041666666672</c:v>
                </c:pt>
                <c:pt idx="453">
                  <c:v>-752.91041666666672</c:v>
                </c:pt>
                <c:pt idx="454">
                  <c:v>-752.91041666666672</c:v>
                </c:pt>
                <c:pt idx="455">
                  <c:v>-752.91041666666672</c:v>
                </c:pt>
                <c:pt idx="456">
                  <c:v>-752.91041666666672</c:v>
                </c:pt>
                <c:pt idx="457">
                  <c:v>-752.91041666666672</c:v>
                </c:pt>
                <c:pt idx="458">
                  <c:v>-752.91041666666672</c:v>
                </c:pt>
                <c:pt idx="459">
                  <c:v>-752.91041666666672</c:v>
                </c:pt>
                <c:pt idx="460">
                  <c:v>-752.91041666666672</c:v>
                </c:pt>
                <c:pt idx="461">
                  <c:v>-752.91041666666672</c:v>
                </c:pt>
                <c:pt idx="462">
                  <c:v>-752.91041666666672</c:v>
                </c:pt>
                <c:pt idx="463">
                  <c:v>-752.91041666666672</c:v>
                </c:pt>
                <c:pt idx="464">
                  <c:v>-752.91041666666672</c:v>
                </c:pt>
                <c:pt idx="465">
                  <c:v>-752.91041666666672</c:v>
                </c:pt>
                <c:pt idx="466">
                  <c:v>-752.91041666666672</c:v>
                </c:pt>
                <c:pt idx="467">
                  <c:v>-752.91041666666672</c:v>
                </c:pt>
                <c:pt idx="468">
                  <c:v>-752.91041666666672</c:v>
                </c:pt>
                <c:pt idx="469">
                  <c:v>-752.91041666666672</c:v>
                </c:pt>
                <c:pt idx="470">
                  <c:v>-752.91041666666672</c:v>
                </c:pt>
                <c:pt idx="471">
                  <c:v>-752.91041666666672</c:v>
                </c:pt>
                <c:pt idx="472">
                  <c:v>-752.91041666666672</c:v>
                </c:pt>
                <c:pt idx="473">
                  <c:v>-752.91041666666672</c:v>
                </c:pt>
                <c:pt idx="474">
                  <c:v>-752.91041666666672</c:v>
                </c:pt>
                <c:pt idx="475">
                  <c:v>-752.91041666666672</c:v>
                </c:pt>
                <c:pt idx="476">
                  <c:v>-752.91041666666672</c:v>
                </c:pt>
                <c:pt idx="477">
                  <c:v>-752.91041666666672</c:v>
                </c:pt>
                <c:pt idx="478">
                  <c:v>-752.91041666666672</c:v>
                </c:pt>
                <c:pt idx="479">
                  <c:v>-752.91041666666672</c:v>
                </c:pt>
                <c:pt idx="480">
                  <c:v>-752.91041666666672</c:v>
                </c:pt>
                <c:pt idx="481">
                  <c:v>-752.91041666666672</c:v>
                </c:pt>
                <c:pt idx="482">
                  <c:v>-752.91041666666672</c:v>
                </c:pt>
                <c:pt idx="483">
                  <c:v>-752.91041666666672</c:v>
                </c:pt>
                <c:pt idx="484">
                  <c:v>-752.91041666666672</c:v>
                </c:pt>
                <c:pt idx="485">
                  <c:v>-752.91041666666672</c:v>
                </c:pt>
                <c:pt idx="486">
                  <c:v>-752.91041666666672</c:v>
                </c:pt>
                <c:pt idx="487">
                  <c:v>-752.91041666666672</c:v>
                </c:pt>
                <c:pt idx="488">
                  <c:v>-752.91041666666672</c:v>
                </c:pt>
                <c:pt idx="489">
                  <c:v>-752.91041666666672</c:v>
                </c:pt>
                <c:pt idx="490">
                  <c:v>-752.91041666666672</c:v>
                </c:pt>
                <c:pt idx="491">
                  <c:v>-752.91041666666672</c:v>
                </c:pt>
                <c:pt idx="492">
                  <c:v>-752.91041666666672</c:v>
                </c:pt>
                <c:pt idx="493">
                  <c:v>-752.91041666666672</c:v>
                </c:pt>
                <c:pt idx="494">
                  <c:v>-752.91041666666672</c:v>
                </c:pt>
                <c:pt idx="495">
                  <c:v>-752.91041666666672</c:v>
                </c:pt>
                <c:pt idx="496">
                  <c:v>-752.91041666666672</c:v>
                </c:pt>
                <c:pt idx="497">
                  <c:v>-752.91041666666672</c:v>
                </c:pt>
                <c:pt idx="498">
                  <c:v>-752.91041666666672</c:v>
                </c:pt>
                <c:pt idx="499">
                  <c:v>-752.91041666666672</c:v>
                </c:pt>
                <c:pt idx="500">
                  <c:v>-752.91041666666672</c:v>
                </c:pt>
                <c:pt idx="501">
                  <c:v>-752.91041666666672</c:v>
                </c:pt>
                <c:pt idx="502">
                  <c:v>-752.91041666666672</c:v>
                </c:pt>
                <c:pt idx="503">
                  <c:v>-752.91041666666672</c:v>
                </c:pt>
                <c:pt idx="504">
                  <c:v>-752.91041666666672</c:v>
                </c:pt>
                <c:pt idx="505">
                  <c:v>-752.91041666666672</c:v>
                </c:pt>
                <c:pt idx="506">
                  <c:v>-752.91041666666672</c:v>
                </c:pt>
                <c:pt idx="507">
                  <c:v>-752.91041666666672</c:v>
                </c:pt>
                <c:pt idx="508">
                  <c:v>-752.91041666666672</c:v>
                </c:pt>
                <c:pt idx="509">
                  <c:v>-752.91041666666672</c:v>
                </c:pt>
                <c:pt idx="510">
                  <c:v>-752.91041666666672</c:v>
                </c:pt>
                <c:pt idx="511">
                  <c:v>-752.91041666666672</c:v>
                </c:pt>
                <c:pt idx="512">
                  <c:v>-752.91041666666672</c:v>
                </c:pt>
                <c:pt idx="513">
                  <c:v>-752.91041666666672</c:v>
                </c:pt>
                <c:pt idx="514">
                  <c:v>-752.91041666666672</c:v>
                </c:pt>
                <c:pt idx="515">
                  <c:v>-752.91041666666672</c:v>
                </c:pt>
                <c:pt idx="516">
                  <c:v>-752.91041666666672</c:v>
                </c:pt>
                <c:pt idx="517">
                  <c:v>-752.91041666666672</c:v>
                </c:pt>
                <c:pt idx="518">
                  <c:v>-752.91041666666672</c:v>
                </c:pt>
                <c:pt idx="519">
                  <c:v>-752.91041666666672</c:v>
                </c:pt>
                <c:pt idx="520">
                  <c:v>-752.91041666666672</c:v>
                </c:pt>
                <c:pt idx="521">
                  <c:v>-752.91041666666672</c:v>
                </c:pt>
                <c:pt idx="522">
                  <c:v>-752.91041666666672</c:v>
                </c:pt>
                <c:pt idx="523">
                  <c:v>-752.91041666666672</c:v>
                </c:pt>
                <c:pt idx="524">
                  <c:v>-752.91041666666672</c:v>
                </c:pt>
                <c:pt idx="525">
                  <c:v>-752.91041666666672</c:v>
                </c:pt>
                <c:pt idx="526">
                  <c:v>-752.91041666666672</c:v>
                </c:pt>
                <c:pt idx="527">
                  <c:v>-752.91041666666672</c:v>
                </c:pt>
                <c:pt idx="528">
                  <c:v>-752.91041666666672</c:v>
                </c:pt>
                <c:pt idx="529">
                  <c:v>-752.91041666666672</c:v>
                </c:pt>
                <c:pt idx="530">
                  <c:v>-752.91041666666672</c:v>
                </c:pt>
                <c:pt idx="531">
                  <c:v>-752.91041666666672</c:v>
                </c:pt>
                <c:pt idx="532">
                  <c:v>-752.91041666666672</c:v>
                </c:pt>
                <c:pt idx="533">
                  <c:v>-752.91041666666672</c:v>
                </c:pt>
                <c:pt idx="534">
                  <c:v>-752.91041666666672</c:v>
                </c:pt>
                <c:pt idx="535">
                  <c:v>-752.91041666666672</c:v>
                </c:pt>
                <c:pt idx="536">
                  <c:v>-752.91041666666672</c:v>
                </c:pt>
                <c:pt idx="537">
                  <c:v>-752.91041666666672</c:v>
                </c:pt>
                <c:pt idx="538">
                  <c:v>-752.91041666666672</c:v>
                </c:pt>
                <c:pt idx="539">
                  <c:v>-752.91041666666672</c:v>
                </c:pt>
                <c:pt idx="540">
                  <c:v>-752.91041666666672</c:v>
                </c:pt>
                <c:pt idx="541">
                  <c:v>-752.91041666666672</c:v>
                </c:pt>
                <c:pt idx="542">
                  <c:v>-752.91041666666672</c:v>
                </c:pt>
                <c:pt idx="543">
                  <c:v>-752.91041666666672</c:v>
                </c:pt>
                <c:pt idx="544">
                  <c:v>-752.91041666666672</c:v>
                </c:pt>
                <c:pt idx="545">
                  <c:v>-752.91041666666672</c:v>
                </c:pt>
                <c:pt idx="546">
                  <c:v>-752.91041666666672</c:v>
                </c:pt>
                <c:pt idx="547">
                  <c:v>-752.91041666666672</c:v>
                </c:pt>
                <c:pt idx="548">
                  <c:v>-752.91041666666672</c:v>
                </c:pt>
                <c:pt idx="549">
                  <c:v>-752.91041666666672</c:v>
                </c:pt>
                <c:pt idx="550">
                  <c:v>-752.91041666666672</c:v>
                </c:pt>
                <c:pt idx="551">
                  <c:v>-752.91041666666672</c:v>
                </c:pt>
                <c:pt idx="552">
                  <c:v>-752.91041666666672</c:v>
                </c:pt>
                <c:pt idx="553">
                  <c:v>-752.91041666666672</c:v>
                </c:pt>
                <c:pt idx="554">
                  <c:v>-752.91041666666672</c:v>
                </c:pt>
                <c:pt idx="555">
                  <c:v>-752.91041666666672</c:v>
                </c:pt>
                <c:pt idx="556">
                  <c:v>-752.91041666666672</c:v>
                </c:pt>
                <c:pt idx="557">
                  <c:v>-752.91041666666672</c:v>
                </c:pt>
                <c:pt idx="558">
                  <c:v>-752.91041666666672</c:v>
                </c:pt>
                <c:pt idx="559">
                  <c:v>-752.91041666666672</c:v>
                </c:pt>
                <c:pt idx="560">
                  <c:v>-752.91041666666672</c:v>
                </c:pt>
                <c:pt idx="561">
                  <c:v>-752.91041666666672</c:v>
                </c:pt>
                <c:pt idx="562">
                  <c:v>-752.91041666666672</c:v>
                </c:pt>
                <c:pt idx="563">
                  <c:v>-752.91041666666672</c:v>
                </c:pt>
                <c:pt idx="564">
                  <c:v>-752.91041666666672</c:v>
                </c:pt>
                <c:pt idx="565">
                  <c:v>-752.91041666666672</c:v>
                </c:pt>
                <c:pt idx="566">
                  <c:v>-752.91041666666672</c:v>
                </c:pt>
                <c:pt idx="567">
                  <c:v>-752.91041666666672</c:v>
                </c:pt>
                <c:pt idx="568">
                  <c:v>-752.91041666666672</c:v>
                </c:pt>
                <c:pt idx="569">
                  <c:v>-752.91041666666672</c:v>
                </c:pt>
                <c:pt idx="570">
                  <c:v>-752.91041666666672</c:v>
                </c:pt>
                <c:pt idx="571">
                  <c:v>-752.91041666666672</c:v>
                </c:pt>
                <c:pt idx="572">
                  <c:v>-752.91041666666672</c:v>
                </c:pt>
                <c:pt idx="573">
                  <c:v>-752.91041666666672</c:v>
                </c:pt>
                <c:pt idx="574">
                  <c:v>-752.91041666666672</c:v>
                </c:pt>
                <c:pt idx="575">
                  <c:v>-752.91041666666672</c:v>
                </c:pt>
                <c:pt idx="576">
                  <c:v>-752.91041666666672</c:v>
                </c:pt>
                <c:pt idx="577">
                  <c:v>-752.91041666666672</c:v>
                </c:pt>
                <c:pt idx="578">
                  <c:v>-752.91041666666672</c:v>
                </c:pt>
                <c:pt idx="579">
                  <c:v>-752.91041666666672</c:v>
                </c:pt>
                <c:pt idx="580">
                  <c:v>-752.91041666666672</c:v>
                </c:pt>
                <c:pt idx="581">
                  <c:v>-752.91041666666672</c:v>
                </c:pt>
                <c:pt idx="582">
                  <c:v>-752.91041666666672</c:v>
                </c:pt>
                <c:pt idx="583">
                  <c:v>-752.91041666666672</c:v>
                </c:pt>
                <c:pt idx="584">
                  <c:v>-752.91041666666672</c:v>
                </c:pt>
                <c:pt idx="585">
                  <c:v>-752.91041666666672</c:v>
                </c:pt>
                <c:pt idx="586">
                  <c:v>-752.91041666666672</c:v>
                </c:pt>
                <c:pt idx="587">
                  <c:v>-752.91041666666672</c:v>
                </c:pt>
                <c:pt idx="588">
                  <c:v>-752.91041666666672</c:v>
                </c:pt>
                <c:pt idx="589">
                  <c:v>-752.91041666666672</c:v>
                </c:pt>
                <c:pt idx="590">
                  <c:v>-752.91041666666672</c:v>
                </c:pt>
                <c:pt idx="591">
                  <c:v>-752.91041666666672</c:v>
                </c:pt>
                <c:pt idx="592">
                  <c:v>-752.91041666666672</c:v>
                </c:pt>
                <c:pt idx="593">
                  <c:v>-752.91041666666672</c:v>
                </c:pt>
                <c:pt idx="594">
                  <c:v>-752.91041666666672</c:v>
                </c:pt>
                <c:pt idx="595">
                  <c:v>-752.91041666666672</c:v>
                </c:pt>
                <c:pt idx="596">
                  <c:v>-752.91041666666672</c:v>
                </c:pt>
                <c:pt idx="597">
                  <c:v>-752.91041666666672</c:v>
                </c:pt>
                <c:pt idx="598">
                  <c:v>-752.91041666666672</c:v>
                </c:pt>
                <c:pt idx="599">
                  <c:v>-752.91041666666672</c:v>
                </c:pt>
                <c:pt idx="600">
                  <c:v>-752.91041666666672</c:v>
                </c:pt>
                <c:pt idx="601">
                  <c:v>-752.91041666666672</c:v>
                </c:pt>
                <c:pt idx="602">
                  <c:v>-752.91041666666672</c:v>
                </c:pt>
                <c:pt idx="603">
                  <c:v>-752.91041666666672</c:v>
                </c:pt>
                <c:pt idx="604">
                  <c:v>-752.91041666666672</c:v>
                </c:pt>
                <c:pt idx="605">
                  <c:v>-752.91041666666672</c:v>
                </c:pt>
                <c:pt idx="606">
                  <c:v>-752.91041666666672</c:v>
                </c:pt>
                <c:pt idx="607">
                  <c:v>-752.91041666666672</c:v>
                </c:pt>
                <c:pt idx="608">
                  <c:v>-752.91041666666672</c:v>
                </c:pt>
                <c:pt idx="609">
                  <c:v>-752.91041666666672</c:v>
                </c:pt>
                <c:pt idx="610">
                  <c:v>-752.91041666666672</c:v>
                </c:pt>
                <c:pt idx="611">
                  <c:v>-752.91041666666672</c:v>
                </c:pt>
                <c:pt idx="612">
                  <c:v>-752.91041666666672</c:v>
                </c:pt>
                <c:pt idx="613">
                  <c:v>-752.91041666666672</c:v>
                </c:pt>
                <c:pt idx="614">
                  <c:v>-752.91041666666672</c:v>
                </c:pt>
                <c:pt idx="615">
                  <c:v>-752.91041666666672</c:v>
                </c:pt>
                <c:pt idx="616">
                  <c:v>-752.91041666666672</c:v>
                </c:pt>
                <c:pt idx="617">
                  <c:v>-752.91041666666672</c:v>
                </c:pt>
                <c:pt idx="618">
                  <c:v>-752.91041666666672</c:v>
                </c:pt>
                <c:pt idx="619">
                  <c:v>-752.91041666666672</c:v>
                </c:pt>
                <c:pt idx="620">
                  <c:v>-752.91041666666672</c:v>
                </c:pt>
                <c:pt idx="621">
                  <c:v>-752.91041666666672</c:v>
                </c:pt>
                <c:pt idx="622">
                  <c:v>-752.91041666666672</c:v>
                </c:pt>
                <c:pt idx="623">
                  <c:v>-752.91041666666672</c:v>
                </c:pt>
                <c:pt idx="624">
                  <c:v>-752.91041666666672</c:v>
                </c:pt>
                <c:pt idx="625">
                  <c:v>-752.91041666666672</c:v>
                </c:pt>
                <c:pt idx="626">
                  <c:v>-752.91041666666672</c:v>
                </c:pt>
                <c:pt idx="627">
                  <c:v>-752.91041666666672</c:v>
                </c:pt>
                <c:pt idx="628">
                  <c:v>-752.91041666666672</c:v>
                </c:pt>
                <c:pt idx="629">
                  <c:v>-752.91041666666672</c:v>
                </c:pt>
                <c:pt idx="630">
                  <c:v>-752.91041666666672</c:v>
                </c:pt>
                <c:pt idx="631">
                  <c:v>-752.91041666666672</c:v>
                </c:pt>
                <c:pt idx="632">
                  <c:v>-752.91041666666672</c:v>
                </c:pt>
                <c:pt idx="633">
                  <c:v>-752.91041666666672</c:v>
                </c:pt>
                <c:pt idx="634">
                  <c:v>-752.91041666666672</c:v>
                </c:pt>
                <c:pt idx="635">
                  <c:v>-752.91041666666672</c:v>
                </c:pt>
                <c:pt idx="636">
                  <c:v>-752.91041666666672</c:v>
                </c:pt>
                <c:pt idx="637">
                  <c:v>-752.91041666666672</c:v>
                </c:pt>
                <c:pt idx="638">
                  <c:v>-752.91041666666672</c:v>
                </c:pt>
                <c:pt idx="639">
                  <c:v>-752.91041666666672</c:v>
                </c:pt>
                <c:pt idx="640">
                  <c:v>-752.91041666666672</c:v>
                </c:pt>
                <c:pt idx="641">
                  <c:v>-752.91041666666672</c:v>
                </c:pt>
                <c:pt idx="642">
                  <c:v>-752.91041666666672</c:v>
                </c:pt>
                <c:pt idx="643">
                  <c:v>-752.91041666666672</c:v>
                </c:pt>
                <c:pt idx="644">
                  <c:v>-752.91041666666672</c:v>
                </c:pt>
                <c:pt idx="645">
                  <c:v>-752.91041666666672</c:v>
                </c:pt>
                <c:pt idx="646">
                  <c:v>-752.91041666666672</c:v>
                </c:pt>
                <c:pt idx="647">
                  <c:v>-752.91041666666672</c:v>
                </c:pt>
                <c:pt idx="648">
                  <c:v>-752.91041666666672</c:v>
                </c:pt>
                <c:pt idx="649">
                  <c:v>-752.91041666666672</c:v>
                </c:pt>
                <c:pt idx="650">
                  <c:v>-752.91041666666672</c:v>
                </c:pt>
                <c:pt idx="651">
                  <c:v>-752.91041666666672</c:v>
                </c:pt>
                <c:pt idx="652">
                  <c:v>-752.91041666666672</c:v>
                </c:pt>
                <c:pt idx="653">
                  <c:v>-752.91041666666672</c:v>
                </c:pt>
                <c:pt idx="654">
                  <c:v>-752.91041666666672</c:v>
                </c:pt>
                <c:pt idx="655">
                  <c:v>-752.91041666666672</c:v>
                </c:pt>
                <c:pt idx="656">
                  <c:v>-752.91041666666672</c:v>
                </c:pt>
                <c:pt idx="657">
                  <c:v>-752.91041666666672</c:v>
                </c:pt>
                <c:pt idx="658">
                  <c:v>-752.91041666666672</c:v>
                </c:pt>
                <c:pt idx="659">
                  <c:v>-752.91041666666672</c:v>
                </c:pt>
                <c:pt idx="660">
                  <c:v>-752.91041666666672</c:v>
                </c:pt>
                <c:pt idx="661">
                  <c:v>-752.91041666666672</c:v>
                </c:pt>
                <c:pt idx="662">
                  <c:v>-752.91041666666672</c:v>
                </c:pt>
                <c:pt idx="663">
                  <c:v>-752.91041666666672</c:v>
                </c:pt>
                <c:pt idx="664">
                  <c:v>-752.91041666666672</c:v>
                </c:pt>
                <c:pt idx="665">
                  <c:v>-752.91041666666672</c:v>
                </c:pt>
                <c:pt idx="666">
                  <c:v>-752.91041666666672</c:v>
                </c:pt>
                <c:pt idx="667">
                  <c:v>-752.91041666666672</c:v>
                </c:pt>
                <c:pt idx="668">
                  <c:v>-752.91041666666672</c:v>
                </c:pt>
                <c:pt idx="669">
                  <c:v>-752.91041666666672</c:v>
                </c:pt>
                <c:pt idx="670">
                  <c:v>-752.91041666666672</c:v>
                </c:pt>
                <c:pt idx="671">
                  <c:v>-752.91041666666672</c:v>
                </c:pt>
                <c:pt idx="672">
                  <c:v>-752.91041666666672</c:v>
                </c:pt>
                <c:pt idx="673">
                  <c:v>-752.91041666666672</c:v>
                </c:pt>
                <c:pt idx="674">
                  <c:v>-752.91041666666672</c:v>
                </c:pt>
                <c:pt idx="675">
                  <c:v>-752.91041666666672</c:v>
                </c:pt>
                <c:pt idx="676">
                  <c:v>-752.91041666666672</c:v>
                </c:pt>
                <c:pt idx="677">
                  <c:v>-752.91041666666672</c:v>
                </c:pt>
                <c:pt idx="678">
                  <c:v>-752.91041666666672</c:v>
                </c:pt>
                <c:pt idx="679">
                  <c:v>-752.91041666666672</c:v>
                </c:pt>
                <c:pt idx="680">
                  <c:v>-752.91041666666672</c:v>
                </c:pt>
                <c:pt idx="681">
                  <c:v>-752.91041666666672</c:v>
                </c:pt>
                <c:pt idx="682">
                  <c:v>-752.91041666666672</c:v>
                </c:pt>
                <c:pt idx="683">
                  <c:v>-752.91041666666672</c:v>
                </c:pt>
                <c:pt idx="684">
                  <c:v>-752.91041666666672</c:v>
                </c:pt>
                <c:pt idx="685">
                  <c:v>-752.91041666666672</c:v>
                </c:pt>
                <c:pt idx="686">
                  <c:v>-752.91041666666672</c:v>
                </c:pt>
                <c:pt idx="687">
                  <c:v>-752.91041666666672</c:v>
                </c:pt>
                <c:pt idx="688">
                  <c:v>-752.91041666666672</c:v>
                </c:pt>
                <c:pt idx="689">
                  <c:v>-752.91041666666672</c:v>
                </c:pt>
                <c:pt idx="690">
                  <c:v>-752.91041666666672</c:v>
                </c:pt>
                <c:pt idx="691">
                  <c:v>-752.91041666666672</c:v>
                </c:pt>
                <c:pt idx="692">
                  <c:v>-752.91041666666672</c:v>
                </c:pt>
                <c:pt idx="693">
                  <c:v>-752.91041666666672</c:v>
                </c:pt>
                <c:pt idx="694">
                  <c:v>-752.91041666666672</c:v>
                </c:pt>
                <c:pt idx="695">
                  <c:v>-752.91041666666672</c:v>
                </c:pt>
                <c:pt idx="696">
                  <c:v>-752.91041666666672</c:v>
                </c:pt>
                <c:pt idx="697">
                  <c:v>-752.91041666666672</c:v>
                </c:pt>
                <c:pt idx="698">
                  <c:v>-752.91041666666672</c:v>
                </c:pt>
                <c:pt idx="699">
                  <c:v>-752.91041666666672</c:v>
                </c:pt>
                <c:pt idx="700">
                  <c:v>-752.91041666666672</c:v>
                </c:pt>
                <c:pt idx="701">
                  <c:v>-752.91041666666672</c:v>
                </c:pt>
                <c:pt idx="702">
                  <c:v>-752.91041666666672</c:v>
                </c:pt>
                <c:pt idx="703">
                  <c:v>-752.91041666666672</c:v>
                </c:pt>
                <c:pt idx="704">
                  <c:v>-752.91041666666672</c:v>
                </c:pt>
                <c:pt idx="705">
                  <c:v>-752.91041666666672</c:v>
                </c:pt>
                <c:pt idx="706">
                  <c:v>-752.91041666666672</c:v>
                </c:pt>
                <c:pt idx="707">
                  <c:v>-752.91041666666672</c:v>
                </c:pt>
                <c:pt idx="708">
                  <c:v>-752.91041666666672</c:v>
                </c:pt>
                <c:pt idx="709">
                  <c:v>-752.91041666666672</c:v>
                </c:pt>
                <c:pt idx="710">
                  <c:v>-752.91041666666672</c:v>
                </c:pt>
                <c:pt idx="711">
                  <c:v>-752.91041666666672</c:v>
                </c:pt>
                <c:pt idx="712">
                  <c:v>-752.91041666666672</c:v>
                </c:pt>
                <c:pt idx="713">
                  <c:v>-752.91041666666672</c:v>
                </c:pt>
                <c:pt idx="714">
                  <c:v>-752.91041666666672</c:v>
                </c:pt>
                <c:pt idx="715">
                  <c:v>-752.91041666666672</c:v>
                </c:pt>
                <c:pt idx="716">
                  <c:v>-752.91041666666672</c:v>
                </c:pt>
                <c:pt idx="717">
                  <c:v>-752.91041666666672</c:v>
                </c:pt>
                <c:pt idx="718">
                  <c:v>-752.91041666666672</c:v>
                </c:pt>
                <c:pt idx="719">
                  <c:v>-752.91041666666672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01173504"/>
        <c:axId val="101257216"/>
      </c:lineChart>
      <c:catAx>
        <c:axId val="101173504"/>
        <c:scaling>
          <c:orientation val="minMax"/>
        </c:scaling>
        <c:axPos val="b"/>
        <c:numFmt formatCode="General" sourceLinked="1"/>
        <c:majorTickMark val="none"/>
        <c:tickLblPos val="nextTo"/>
        <c:crossAx val="101257216"/>
        <c:crosses val="autoZero"/>
        <c:auto val="1"/>
        <c:lblAlgn val="ctr"/>
        <c:lblOffset val="100"/>
        <c:tickLblSkip val="24"/>
      </c:catAx>
      <c:valAx>
        <c:axId val="10125721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173504"/>
        <c:crosses val="autoZero"/>
        <c:crossBetween val="between"/>
      </c:valAx>
    </c:plotArea>
    <c:plotVisOnly val="1"/>
    <c:dispBlanksAs val="gap"/>
  </c:chart>
  <c:printSettings>
    <c:headerFooter/>
    <c:pageMargins b="0.75000000000001454" l="0.70000000000000062" r="0.70000000000000062" t="0.75000000000001454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56"/>
          <c:y val="2.7011287893676961E-2"/>
        </c:manualLayout>
      </c:layout>
    </c:title>
    <c:plotArea>
      <c:layout>
        <c:manualLayout>
          <c:layoutTarget val="inner"/>
          <c:xMode val="edge"/>
          <c:yMode val="edge"/>
          <c:x val="3.826077096884848E-2"/>
          <c:y val="0.126163209202938"/>
          <c:w val="0.9593008328248952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Calcul!$AD$382:$AD$412</c:f>
              <c:numCache>
                <c:formatCode>0.0</c:formatCode>
                <c:ptCount val="31"/>
                <c:pt idx="0">
                  <c:v>-1725.375</c:v>
                </c:pt>
                <c:pt idx="1">
                  <c:v>-581.33333333333337</c:v>
                </c:pt>
                <c:pt idx="2">
                  <c:v>-581.41666666666663</c:v>
                </c:pt>
                <c:pt idx="3">
                  <c:v>-600.95833333333337</c:v>
                </c:pt>
                <c:pt idx="4">
                  <c:v>-423.5</c:v>
                </c:pt>
                <c:pt idx="5">
                  <c:v>-680.66666666666663</c:v>
                </c:pt>
                <c:pt idx="6">
                  <c:v>-1159.2916666666667</c:v>
                </c:pt>
                <c:pt idx="7">
                  <c:v>-599.1875</c:v>
                </c:pt>
                <c:pt idx="8">
                  <c:v>-400.70833333333331</c:v>
                </c:pt>
                <c:pt idx="9">
                  <c:v>-486.6875</c:v>
                </c:pt>
                <c:pt idx="10">
                  <c:v>-573.41666666666663</c:v>
                </c:pt>
                <c:pt idx="11">
                  <c:v>-702.6875</c:v>
                </c:pt>
                <c:pt idx="12">
                  <c:v>-1007.125</c:v>
                </c:pt>
                <c:pt idx="13">
                  <c:v>-1128.375</c:v>
                </c:pt>
                <c:pt idx="14">
                  <c:v>-565.02083333333337</c:v>
                </c:pt>
                <c:pt idx="15">
                  <c:v>-548.02083333333337</c:v>
                </c:pt>
                <c:pt idx="16">
                  <c:v>-592.77083333333337</c:v>
                </c:pt>
                <c:pt idx="17">
                  <c:v>-550.52083333333337</c:v>
                </c:pt>
                <c:pt idx="18">
                  <c:v>-547.95833333333337</c:v>
                </c:pt>
                <c:pt idx="19">
                  <c:v>-974.35416666666663</c:v>
                </c:pt>
                <c:pt idx="20">
                  <c:v>-1249.8541666666667</c:v>
                </c:pt>
                <c:pt idx="21">
                  <c:v>-434.20833333333331</c:v>
                </c:pt>
                <c:pt idx="22">
                  <c:v>-466.75</c:v>
                </c:pt>
                <c:pt idx="23">
                  <c:v>-453.125</c:v>
                </c:pt>
                <c:pt idx="24">
                  <c:v>-607.14583333333337</c:v>
                </c:pt>
                <c:pt idx="25">
                  <c:v>-622.89583333333337</c:v>
                </c:pt>
                <c:pt idx="26">
                  <c:v>-1343.5416666666667</c:v>
                </c:pt>
                <c:pt idx="27">
                  <c:v>-1873.5208333333333</c:v>
                </c:pt>
                <c:pt idx="28">
                  <c:v>-469.375</c:v>
                </c:pt>
                <c:pt idx="29">
                  <c:v>-637.52083333333337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Calcul!$AE$382:$AE$412</c:f>
              <c:numCache>
                <c:formatCode>0.0</c:formatCode>
                <c:ptCount val="31"/>
                <c:pt idx="0">
                  <c:v>-19</c:v>
                </c:pt>
                <c:pt idx="1">
                  <c:v>-7</c:v>
                </c:pt>
                <c:pt idx="2">
                  <c:v>-18</c:v>
                </c:pt>
                <c:pt idx="3">
                  <c:v>-18</c:v>
                </c:pt>
                <c:pt idx="4">
                  <c:v>-18</c:v>
                </c:pt>
                <c:pt idx="5">
                  <c:v>-18</c:v>
                </c:pt>
                <c:pt idx="6">
                  <c:v>-20</c:v>
                </c:pt>
                <c:pt idx="7">
                  <c:v>-18</c:v>
                </c:pt>
                <c:pt idx="8">
                  <c:v>-2</c:v>
                </c:pt>
                <c:pt idx="9">
                  <c:v>-2</c:v>
                </c:pt>
                <c:pt idx="10">
                  <c:v>-2</c:v>
                </c:pt>
                <c:pt idx="11">
                  <c:v>-2</c:v>
                </c:pt>
                <c:pt idx="12">
                  <c:v>-18</c:v>
                </c:pt>
                <c:pt idx="13">
                  <c:v>-18</c:v>
                </c:pt>
                <c:pt idx="14">
                  <c:v>-1.5</c:v>
                </c:pt>
                <c:pt idx="15">
                  <c:v>-3</c:v>
                </c:pt>
                <c:pt idx="16">
                  <c:v>-1.5</c:v>
                </c:pt>
                <c:pt idx="17">
                  <c:v>-1.5</c:v>
                </c:pt>
                <c:pt idx="18">
                  <c:v>-2</c:v>
                </c:pt>
                <c:pt idx="19">
                  <c:v>-3.5</c:v>
                </c:pt>
                <c:pt idx="20">
                  <c:v>-1.5</c:v>
                </c:pt>
                <c:pt idx="21">
                  <c:v>-2</c:v>
                </c:pt>
                <c:pt idx="22">
                  <c:v>-2</c:v>
                </c:pt>
                <c:pt idx="23">
                  <c:v>-1.5</c:v>
                </c:pt>
                <c:pt idx="24">
                  <c:v>-1.5</c:v>
                </c:pt>
                <c:pt idx="25">
                  <c:v>-2</c:v>
                </c:pt>
                <c:pt idx="26">
                  <c:v>-1</c:v>
                </c:pt>
                <c:pt idx="27">
                  <c:v>-1.5</c:v>
                </c:pt>
                <c:pt idx="28">
                  <c:v>-1.5</c:v>
                </c:pt>
                <c:pt idx="29">
                  <c:v>-2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Calcul!$AF$382:$AF$412</c:f>
              <c:numCache>
                <c:formatCode>0.0</c:formatCode>
                <c:ptCount val="31"/>
                <c:pt idx="0">
                  <c:v>-2993</c:v>
                </c:pt>
                <c:pt idx="1">
                  <c:v>-2355.5</c:v>
                </c:pt>
                <c:pt idx="2">
                  <c:v>-2490.5</c:v>
                </c:pt>
                <c:pt idx="3">
                  <c:v>-2987.5</c:v>
                </c:pt>
                <c:pt idx="4">
                  <c:v>-2703</c:v>
                </c:pt>
                <c:pt idx="5">
                  <c:v>-2949</c:v>
                </c:pt>
                <c:pt idx="6">
                  <c:v>-2876</c:v>
                </c:pt>
                <c:pt idx="7">
                  <c:v>-2946</c:v>
                </c:pt>
                <c:pt idx="8">
                  <c:v>-2362.5</c:v>
                </c:pt>
                <c:pt idx="9">
                  <c:v>-2243.5</c:v>
                </c:pt>
                <c:pt idx="10">
                  <c:v>-2321.5</c:v>
                </c:pt>
                <c:pt idx="11">
                  <c:v>-2433</c:v>
                </c:pt>
                <c:pt idx="12">
                  <c:v>-2349</c:v>
                </c:pt>
                <c:pt idx="13">
                  <c:v>-2409.5</c:v>
                </c:pt>
                <c:pt idx="14">
                  <c:v>-2421.5</c:v>
                </c:pt>
                <c:pt idx="15">
                  <c:v>-2336.5</c:v>
                </c:pt>
                <c:pt idx="16">
                  <c:v>-2333</c:v>
                </c:pt>
                <c:pt idx="17">
                  <c:v>-2327</c:v>
                </c:pt>
                <c:pt idx="18">
                  <c:v>-2335</c:v>
                </c:pt>
                <c:pt idx="19">
                  <c:v>-2229</c:v>
                </c:pt>
                <c:pt idx="20">
                  <c:v>-2112</c:v>
                </c:pt>
                <c:pt idx="21">
                  <c:v>-2293</c:v>
                </c:pt>
                <c:pt idx="22">
                  <c:v>-2329</c:v>
                </c:pt>
                <c:pt idx="23">
                  <c:v>-2331.5</c:v>
                </c:pt>
                <c:pt idx="24">
                  <c:v>-2260</c:v>
                </c:pt>
                <c:pt idx="25">
                  <c:v>-2345.5</c:v>
                </c:pt>
                <c:pt idx="26">
                  <c:v>-3201.5</c:v>
                </c:pt>
                <c:pt idx="27">
                  <c:v>-3213.5</c:v>
                </c:pt>
                <c:pt idx="28">
                  <c:v>-3313</c:v>
                </c:pt>
                <c:pt idx="29">
                  <c:v>-2861.5</c:v>
                </c:pt>
                <c:pt idx="30">
                  <c:v>0</c:v>
                </c:pt>
              </c:numCache>
            </c:numRef>
          </c:val>
        </c:ser>
        <c:marker val="1"/>
        <c:axId val="101311232"/>
        <c:axId val="101312768"/>
      </c:lineChart>
      <c:catAx>
        <c:axId val="101311232"/>
        <c:scaling>
          <c:orientation val="minMax"/>
        </c:scaling>
        <c:axPos val="b"/>
        <c:numFmt formatCode="General" sourceLinked="1"/>
        <c:majorTickMark val="none"/>
        <c:tickLblPos val="nextTo"/>
        <c:crossAx val="101312768"/>
        <c:crosses val="autoZero"/>
        <c:auto val="1"/>
        <c:lblAlgn val="ctr"/>
        <c:lblOffset val="100"/>
        <c:tickLblSkip val="1"/>
      </c:catAx>
      <c:valAx>
        <c:axId val="10131276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31123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67"/>
          <c:y val="2.7011287893676978E-2"/>
        </c:manualLayout>
      </c:layout>
    </c:title>
    <c:plotArea>
      <c:layout>
        <c:manualLayout>
          <c:layoutTarget val="inner"/>
          <c:xMode val="edge"/>
          <c:yMode val="edge"/>
          <c:x val="3.6943707694432996E-2"/>
          <c:y val="0.126163209202938"/>
          <c:w val="0.9616118939079986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Calcul!$E$413:$AB$413</c:f>
              <c:numCache>
                <c:formatCode>0.0</c:formatCode>
                <c:ptCount val="24"/>
                <c:pt idx="0">
                  <c:v>-185.55</c:v>
                </c:pt>
                <c:pt idx="1">
                  <c:v>-1141.3499999999999</c:v>
                </c:pt>
                <c:pt idx="2">
                  <c:v>-1590.2666666666667</c:v>
                </c:pt>
                <c:pt idx="3">
                  <c:v>-2063.0666666666666</c:v>
                </c:pt>
                <c:pt idx="4">
                  <c:v>-2436.3333333333335</c:v>
                </c:pt>
                <c:pt idx="5">
                  <c:v>-2350.9833333333331</c:v>
                </c:pt>
                <c:pt idx="6">
                  <c:v>-1536.0833333333333</c:v>
                </c:pt>
                <c:pt idx="7">
                  <c:v>-822.4</c:v>
                </c:pt>
                <c:pt idx="8">
                  <c:v>-558.33333333333337</c:v>
                </c:pt>
                <c:pt idx="9">
                  <c:v>-341.53333333333336</c:v>
                </c:pt>
                <c:pt idx="10">
                  <c:v>-195.38333333333333</c:v>
                </c:pt>
                <c:pt idx="11">
                  <c:v>-194.85</c:v>
                </c:pt>
                <c:pt idx="12">
                  <c:v>-210.86666666666667</c:v>
                </c:pt>
                <c:pt idx="13">
                  <c:v>-240.51666666666668</c:v>
                </c:pt>
                <c:pt idx="14">
                  <c:v>-473.18333333333334</c:v>
                </c:pt>
                <c:pt idx="15">
                  <c:v>-683.11666666666667</c:v>
                </c:pt>
                <c:pt idx="16">
                  <c:v>-837.2166666666667</c:v>
                </c:pt>
                <c:pt idx="17">
                  <c:v>-1011.9666666666667</c:v>
                </c:pt>
                <c:pt idx="18">
                  <c:v>-716.16666666666663</c:v>
                </c:pt>
                <c:pt idx="19">
                  <c:v>-206.4</c:v>
                </c:pt>
                <c:pt idx="20">
                  <c:v>-101.66666666666667</c:v>
                </c:pt>
                <c:pt idx="21">
                  <c:v>-44.68333333333333</c:v>
                </c:pt>
                <c:pt idx="22">
                  <c:v>-50.43333333333333</c:v>
                </c:pt>
                <c:pt idx="23">
                  <c:v>-77.5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Calcul!$E$414:$AB$414</c:f>
              <c:numCache>
                <c:formatCode>0.0</c:formatCode>
                <c:ptCount val="24"/>
                <c:pt idx="0">
                  <c:v>-8</c:v>
                </c:pt>
                <c:pt idx="1">
                  <c:v>-29</c:v>
                </c:pt>
                <c:pt idx="2">
                  <c:v>-30</c:v>
                </c:pt>
                <c:pt idx="3">
                  <c:v>-211.5</c:v>
                </c:pt>
                <c:pt idx="4">
                  <c:v>-1117</c:v>
                </c:pt>
                <c:pt idx="5">
                  <c:v>-1707.5</c:v>
                </c:pt>
                <c:pt idx="6">
                  <c:v>-392.5</c:v>
                </c:pt>
                <c:pt idx="7">
                  <c:v>-9</c:v>
                </c:pt>
                <c:pt idx="8">
                  <c:v>-1.5</c:v>
                </c:pt>
                <c:pt idx="9">
                  <c:v>-1.5</c:v>
                </c:pt>
                <c:pt idx="10">
                  <c:v>-1.5</c:v>
                </c:pt>
                <c:pt idx="11">
                  <c:v>-2</c:v>
                </c:pt>
                <c:pt idx="12">
                  <c:v>-2</c:v>
                </c:pt>
                <c:pt idx="13">
                  <c:v>-2</c:v>
                </c:pt>
                <c:pt idx="14">
                  <c:v>-2</c:v>
                </c:pt>
                <c:pt idx="15">
                  <c:v>-2.5</c:v>
                </c:pt>
                <c:pt idx="16">
                  <c:v>-2</c:v>
                </c:pt>
                <c:pt idx="17">
                  <c:v>-18.5</c:v>
                </c:pt>
                <c:pt idx="18">
                  <c:v>-4</c:v>
                </c:pt>
                <c:pt idx="19">
                  <c:v>-1.5</c:v>
                </c:pt>
                <c:pt idx="20">
                  <c:v>-1.5</c:v>
                </c:pt>
                <c:pt idx="21">
                  <c:v>-1.5</c:v>
                </c:pt>
                <c:pt idx="22">
                  <c:v>-1.5</c:v>
                </c:pt>
                <c:pt idx="23">
                  <c:v>-1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Calcul!$E$415:$AB$415</c:f>
              <c:numCache>
                <c:formatCode>0.0</c:formatCode>
                <c:ptCount val="24"/>
                <c:pt idx="0">
                  <c:v>-526.5</c:v>
                </c:pt>
                <c:pt idx="1">
                  <c:v>-2114.5</c:v>
                </c:pt>
                <c:pt idx="2">
                  <c:v>-2887.5</c:v>
                </c:pt>
                <c:pt idx="3">
                  <c:v>-3087</c:v>
                </c:pt>
                <c:pt idx="4">
                  <c:v>-3313</c:v>
                </c:pt>
                <c:pt idx="5">
                  <c:v>-3211</c:v>
                </c:pt>
                <c:pt idx="6">
                  <c:v>-3171.5</c:v>
                </c:pt>
                <c:pt idx="7">
                  <c:v>-3059.5</c:v>
                </c:pt>
                <c:pt idx="8">
                  <c:v>-2608</c:v>
                </c:pt>
                <c:pt idx="9">
                  <c:v>-2146.5</c:v>
                </c:pt>
                <c:pt idx="10">
                  <c:v>-1980.5</c:v>
                </c:pt>
                <c:pt idx="11">
                  <c:v>-1978.5</c:v>
                </c:pt>
                <c:pt idx="12">
                  <c:v>-1897.5</c:v>
                </c:pt>
                <c:pt idx="13">
                  <c:v>-1886</c:v>
                </c:pt>
                <c:pt idx="14">
                  <c:v>-2658.5</c:v>
                </c:pt>
                <c:pt idx="15">
                  <c:v>-2886</c:v>
                </c:pt>
                <c:pt idx="16">
                  <c:v>-2813</c:v>
                </c:pt>
                <c:pt idx="17">
                  <c:v>-2858.5</c:v>
                </c:pt>
                <c:pt idx="18">
                  <c:v>-2736.5</c:v>
                </c:pt>
                <c:pt idx="19">
                  <c:v>-1308.5</c:v>
                </c:pt>
                <c:pt idx="20">
                  <c:v>-930.5</c:v>
                </c:pt>
                <c:pt idx="21">
                  <c:v>-334</c:v>
                </c:pt>
                <c:pt idx="22">
                  <c:v>-375.5</c:v>
                </c:pt>
                <c:pt idx="23">
                  <c:v>-360</c:v>
                </c:pt>
              </c:numCache>
            </c:numRef>
          </c:val>
        </c:ser>
        <c:axId val="101345536"/>
        <c:axId val="101359616"/>
      </c:barChart>
      <c:catAx>
        <c:axId val="101345536"/>
        <c:scaling>
          <c:orientation val="minMax"/>
        </c:scaling>
        <c:axPos val="b"/>
        <c:numFmt formatCode="General" sourceLinked="1"/>
        <c:majorTickMark val="none"/>
        <c:tickLblPos val="nextTo"/>
        <c:crossAx val="101359616"/>
        <c:crosses val="autoZero"/>
        <c:auto val="1"/>
        <c:lblAlgn val="ctr"/>
        <c:lblOffset val="100"/>
        <c:tickLblSkip val="1"/>
      </c:catAx>
      <c:valAx>
        <c:axId val="10135961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345536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73E-2"/>
        </c:manualLayout>
      </c:layout>
    </c:title>
    <c:plotArea>
      <c:layout>
        <c:manualLayout>
          <c:layoutTarget val="inner"/>
          <c:xMode val="edge"/>
          <c:yMode val="edge"/>
          <c:x val="3.9454985772043052E-2"/>
          <c:y val="0.126163209202938"/>
          <c:w val="0.9302930993419718"/>
          <c:h val="0.83404966990372664"/>
        </c:manualLayout>
      </c:layout>
      <c:lineChart>
        <c:grouping val="standard"/>
        <c:ser>
          <c:idx val="1"/>
          <c:order val="0"/>
          <c:tx>
            <c:v>Pompage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Calcul!$E$413:$AB$413</c:f>
              <c:numCache>
                <c:formatCode>0.0</c:formatCode>
                <c:ptCount val="24"/>
                <c:pt idx="0">
                  <c:v>-185.55</c:v>
                </c:pt>
                <c:pt idx="1">
                  <c:v>-1141.3499999999999</c:v>
                </c:pt>
                <c:pt idx="2">
                  <c:v>-1590.2666666666667</c:v>
                </c:pt>
                <c:pt idx="3">
                  <c:v>-2063.0666666666666</c:v>
                </c:pt>
                <c:pt idx="4">
                  <c:v>-2436.3333333333335</c:v>
                </c:pt>
                <c:pt idx="5">
                  <c:v>-2350.9833333333331</c:v>
                </c:pt>
                <c:pt idx="6">
                  <c:v>-1536.0833333333333</c:v>
                </c:pt>
                <c:pt idx="7">
                  <c:v>-822.4</c:v>
                </c:pt>
                <c:pt idx="8">
                  <c:v>-558.33333333333337</c:v>
                </c:pt>
                <c:pt idx="9">
                  <c:v>-341.53333333333336</c:v>
                </c:pt>
                <c:pt idx="10">
                  <c:v>-195.38333333333333</c:v>
                </c:pt>
                <c:pt idx="11">
                  <c:v>-194.85</c:v>
                </c:pt>
                <c:pt idx="12">
                  <c:v>-210.86666666666667</c:v>
                </c:pt>
                <c:pt idx="13">
                  <c:v>-240.51666666666668</c:v>
                </c:pt>
                <c:pt idx="14">
                  <c:v>-473.18333333333334</c:v>
                </c:pt>
                <c:pt idx="15">
                  <c:v>-683.11666666666667</c:v>
                </c:pt>
                <c:pt idx="16">
                  <c:v>-837.2166666666667</c:v>
                </c:pt>
                <c:pt idx="17">
                  <c:v>-1011.9666666666667</c:v>
                </c:pt>
                <c:pt idx="18">
                  <c:v>-716.16666666666663</c:v>
                </c:pt>
                <c:pt idx="19">
                  <c:v>-206.4</c:v>
                </c:pt>
                <c:pt idx="20">
                  <c:v>-101.66666666666667</c:v>
                </c:pt>
                <c:pt idx="21">
                  <c:v>-44.68333333333333</c:v>
                </c:pt>
                <c:pt idx="22">
                  <c:v>-50.43333333333333</c:v>
                </c:pt>
                <c:pt idx="23">
                  <c:v>-77.5</c:v>
                </c:pt>
              </c:numCache>
            </c:numRef>
          </c:val>
        </c:ser>
        <c:marker val="1"/>
        <c:axId val="101388672"/>
        <c:axId val="10139020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56705.3</c:v>
                </c:pt>
                <c:pt idx="1">
                  <c:v>52791.45</c:v>
                </c:pt>
                <c:pt idx="2">
                  <c:v>51825.1</c:v>
                </c:pt>
                <c:pt idx="3">
                  <c:v>49176.916666666664</c:v>
                </c:pt>
                <c:pt idx="4">
                  <c:v>47508.816666666666</c:v>
                </c:pt>
                <c:pt idx="5">
                  <c:v>48279.85</c:v>
                </c:pt>
                <c:pt idx="6">
                  <c:v>51741.2</c:v>
                </c:pt>
                <c:pt idx="7">
                  <c:v>55754.783333333333</c:v>
                </c:pt>
                <c:pt idx="8">
                  <c:v>58584.6</c:v>
                </c:pt>
                <c:pt idx="9">
                  <c:v>60495.183333333334</c:v>
                </c:pt>
                <c:pt idx="10">
                  <c:v>60976.95</c:v>
                </c:pt>
                <c:pt idx="11">
                  <c:v>60842.083333333336</c:v>
                </c:pt>
                <c:pt idx="12">
                  <c:v>60932.116666666669</c:v>
                </c:pt>
                <c:pt idx="13">
                  <c:v>60357.25</c:v>
                </c:pt>
                <c:pt idx="14">
                  <c:v>58568.033333333333</c:v>
                </c:pt>
                <c:pt idx="15">
                  <c:v>56214.98333333333</c:v>
                </c:pt>
                <c:pt idx="16">
                  <c:v>54462.9</c:v>
                </c:pt>
                <c:pt idx="17">
                  <c:v>53401.9</c:v>
                </c:pt>
                <c:pt idx="18">
                  <c:v>54197.566666666666</c:v>
                </c:pt>
                <c:pt idx="19">
                  <c:v>56344.366666666669</c:v>
                </c:pt>
                <c:pt idx="20">
                  <c:v>56162.433333333334</c:v>
                </c:pt>
                <c:pt idx="21">
                  <c:v>56487.566666666666</c:v>
                </c:pt>
                <c:pt idx="22">
                  <c:v>55389.066666666666</c:v>
                </c:pt>
                <c:pt idx="23">
                  <c:v>57819.616666666669</c:v>
                </c:pt>
              </c:numCache>
            </c:numRef>
          </c:val>
        </c:ser>
        <c:marker val="1"/>
        <c:axId val="101397632"/>
        <c:axId val="101391744"/>
      </c:lineChart>
      <c:catAx>
        <c:axId val="101388672"/>
        <c:scaling>
          <c:orientation val="minMax"/>
        </c:scaling>
        <c:axPos val="b"/>
        <c:numFmt formatCode="General" sourceLinked="1"/>
        <c:majorTickMark val="none"/>
        <c:tickLblPos val="nextTo"/>
        <c:crossAx val="101390208"/>
        <c:crosses val="autoZero"/>
        <c:auto val="1"/>
        <c:lblAlgn val="ctr"/>
        <c:lblOffset val="100"/>
        <c:tickLblSkip val="1"/>
      </c:catAx>
      <c:valAx>
        <c:axId val="10139020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388672"/>
        <c:crosses val="autoZero"/>
        <c:crossBetween val="between"/>
      </c:valAx>
      <c:valAx>
        <c:axId val="101391744"/>
        <c:scaling>
          <c:orientation val="minMax"/>
          <c:min val="35000"/>
        </c:scaling>
        <c:axPos val="r"/>
        <c:numFmt formatCode="0" sourceLinked="0"/>
        <c:tickLblPos val="nextTo"/>
        <c:crossAx val="101397632"/>
        <c:crosses val="max"/>
        <c:crossBetween val="between"/>
        <c:majorUnit val="5000"/>
      </c:valAx>
      <c:catAx>
        <c:axId val="101397632"/>
        <c:scaling>
          <c:orientation val="minMax"/>
        </c:scaling>
        <c:delete val="1"/>
        <c:axPos val="b"/>
        <c:numFmt formatCode="General" sourceLinked="1"/>
        <c:tickLblPos val="none"/>
        <c:crossAx val="101391744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Pompage (V)</a:t>
            </a:r>
            <a:endParaRPr lang="fr-FR"/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64634.5</c:v>
                </c:pt>
                <c:pt idx="1">
                  <c:v>61168.5</c:v>
                </c:pt>
                <c:pt idx="2">
                  <c:v>60729.5</c:v>
                </c:pt>
                <c:pt idx="3">
                  <c:v>58228.5</c:v>
                </c:pt>
                <c:pt idx="4">
                  <c:v>56336.5</c:v>
                </c:pt>
                <c:pt idx="5">
                  <c:v>56231.5</c:v>
                </c:pt>
                <c:pt idx="6">
                  <c:v>57316</c:v>
                </c:pt>
                <c:pt idx="7">
                  <c:v>58320.5</c:v>
                </c:pt>
                <c:pt idx="8">
                  <c:v>59016</c:v>
                </c:pt>
                <c:pt idx="9">
                  <c:v>61222</c:v>
                </c:pt>
                <c:pt idx="10">
                  <c:v>62899</c:v>
                </c:pt>
                <c:pt idx="11">
                  <c:v>63330.5</c:v>
                </c:pt>
                <c:pt idx="12">
                  <c:v>63833</c:v>
                </c:pt>
                <c:pt idx="13">
                  <c:v>63077</c:v>
                </c:pt>
                <c:pt idx="14">
                  <c:v>59360.5</c:v>
                </c:pt>
                <c:pt idx="15">
                  <c:v>56071.5</c:v>
                </c:pt>
                <c:pt idx="16">
                  <c:v>53976</c:v>
                </c:pt>
                <c:pt idx="17">
                  <c:v>53442</c:v>
                </c:pt>
                <c:pt idx="18">
                  <c:v>55135</c:v>
                </c:pt>
                <c:pt idx="19">
                  <c:v>58895.5</c:v>
                </c:pt>
                <c:pt idx="20">
                  <c:v>61663.5</c:v>
                </c:pt>
                <c:pt idx="21">
                  <c:v>63270.5</c:v>
                </c:pt>
                <c:pt idx="22">
                  <c:v>61878.5</c:v>
                </c:pt>
                <c:pt idx="23">
                  <c:v>64434</c:v>
                </c:pt>
                <c:pt idx="24">
                  <c:v>63227</c:v>
                </c:pt>
                <c:pt idx="25">
                  <c:v>59937.5</c:v>
                </c:pt>
                <c:pt idx="26">
                  <c:v>59769.5</c:v>
                </c:pt>
                <c:pt idx="27">
                  <c:v>57612</c:v>
                </c:pt>
                <c:pt idx="28">
                  <c:v>56241</c:v>
                </c:pt>
                <c:pt idx="29">
                  <c:v>57960.5</c:v>
                </c:pt>
                <c:pt idx="30">
                  <c:v>63540.5</c:v>
                </c:pt>
                <c:pt idx="31">
                  <c:v>71240</c:v>
                </c:pt>
                <c:pt idx="32">
                  <c:v>74046</c:v>
                </c:pt>
                <c:pt idx="33">
                  <c:v>75493</c:v>
                </c:pt>
                <c:pt idx="34">
                  <c:v>74917.5</c:v>
                </c:pt>
                <c:pt idx="35">
                  <c:v>73633.5</c:v>
                </c:pt>
                <c:pt idx="36">
                  <c:v>72477.5</c:v>
                </c:pt>
                <c:pt idx="37">
                  <c:v>71013</c:v>
                </c:pt>
                <c:pt idx="38">
                  <c:v>68986.5</c:v>
                </c:pt>
                <c:pt idx="39">
                  <c:v>65816</c:v>
                </c:pt>
                <c:pt idx="40">
                  <c:v>63600.5</c:v>
                </c:pt>
                <c:pt idx="41">
                  <c:v>62343</c:v>
                </c:pt>
                <c:pt idx="42">
                  <c:v>63141</c:v>
                </c:pt>
                <c:pt idx="43">
                  <c:v>65836.5</c:v>
                </c:pt>
                <c:pt idx="44">
                  <c:v>66509.5</c:v>
                </c:pt>
                <c:pt idx="45">
                  <c:v>67050</c:v>
                </c:pt>
                <c:pt idx="46">
                  <c:v>64996</c:v>
                </c:pt>
                <c:pt idx="47">
                  <c:v>67249.5</c:v>
                </c:pt>
                <c:pt idx="48">
                  <c:v>65994</c:v>
                </c:pt>
                <c:pt idx="49">
                  <c:v>62232</c:v>
                </c:pt>
                <c:pt idx="50">
                  <c:v>61688</c:v>
                </c:pt>
                <c:pt idx="51">
                  <c:v>59463.5</c:v>
                </c:pt>
                <c:pt idx="52">
                  <c:v>58157.5</c:v>
                </c:pt>
                <c:pt idx="53">
                  <c:v>59643</c:v>
                </c:pt>
                <c:pt idx="54">
                  <c:v>64661</c:v>
                </c:pt>
                <c:pt idx="55">
                  <c:v>71781</c:v>
                </c:pt>
                <c:pt idx="56">
                  <c:v>74546.5</c:v>
                </c:pt>
                <c:pt idx="57">
                  <c:v>74947.5</c:v>
                </c:pt>
                <c:pt idx="58">
                  <c:v>73685</c:v>
                </c:pt>
                <c:pt idx="59">
                  <c:v>72047</c:v>
                </c:pt>
                <c:pt idx="60">
                  <c:v>70691</c:v>
                </c:pt>
                <c:pt idx="61">
                  <c:v>69321.5</c:v>
                </c:pt>
                <c:pt idx="62">
                  <c:v>67402.5</c:v>
                </c:pt>
                <c:pt idx="63">
                  <c:v>64666.5</c:v>
                </c:pt>
                <c:pt idx="64">
                  <c:v>62855.5</c:v>
                </c:pt>
                <c:pt idx="65">
                  <c:v>61596</c:v>
                </c:pt>
                <c:pt idx="66">
                  <c:v>62862.5</c:v>
                </c:pt>
                <c:pt idx="67">
                  <c:v>65662.5</c:v>
                </c:pt>
                <c:pt idx="68">
                  <c:v>66468</c:v>
                </c:pt>
                <c:pt idx="69">
                  <c:v>66848</c:v>
                </c:pt>
                <c:pt idx="70">
                  <c:v>64710</c:v>
                </c:pt>
                <c:pt idx="71">
                  <c:v>66980.5</c:v>
                </c:pt>
                <c:pt idx="72">
                  <c:v>65619.5</c:v>
                </c:pt>
                <c:pt idx="73">
                  <c:v>61895</c:v>
                </c:pt>
                <c:pt idx="74">
                  <c:v>61537.5</c:v>
                </c:pt>
                <c:pt idx="75">
                  <c:v>59111</c:v>
                </c:pt>
                <c:pt idx="76">
                  <c:v>57565.5</c:v>
                </c:pt>
                <c:pt idx="77">
                  <c:v>58765.5</c:v>
                </c:pt>
                <c:pt idx="78">
                  <c:v>63710.5</c:v>
                </c:pt>
                <c:pt idx="79">
                  <c:v>71004</c:v>
                </c:pt>
                <c:pt idx="80">
                  <c:v>73903.5</c:v>
                </c:pt>
                <c:pt idx="81">
                  <c:v>74914</c:v>
                </c:pt>
                <c:pt idx="82">
                  <c:v>74767.5</c:v>
                </c:pt>
                <c:pt idx="83">
                  <c:v>73989</c:v>
                </c:pt>
                <c:pt idx="84">
                  <c:v>73286.5</c:v>
                </c:pt>
                <c:pt idx="85">
                  <c:v>72568.5</c:v>
                </c:pt>
                <c:pt idx="86">
                  <c:v>71426</c:v>
                </c:pt>
                <c:pt idx="87">
                  <c:v>68724.5</c:v>
                </c:pt>
                <c:pt idx="88">
                  <c:v>67516.5</c:v>
                </c:pt>
                <c:pt idx="89">
                  <c:v>66816</c:v>
                </c:pt>
                <c:pt idx="90">
                  <c:v>68367</c:v>
                </c:pt>
                <c:pt idx="91">
                  <c:v>71040</c:v>
                </c:pt>
                <c:pt idx="92">
                  <c:v>70362.5</c:v>
                </c:pt>
                <c:pt idx="93">
                  <c:v>69276.5</c:v>
                </c:pt>
                <c:pt idx="94">
                  <c:v>66388.5</c:v>
                </c:pt>
                <c:pt idx="95">
                  <c:v>68487.5</c:v>
                </c:pt>
                <c:pt idx="96">
                  <c:v>66932.5</c:v>
                </c:pt>
                <c:pt idx="97">
                  <c:v>63106</c:v>
                </c:pt>
                <c:pt idx="98">
                  <c:v>62361</c:v>
                </c:pt>
                <c:pt idx="99">
                  <c:v>59848</c:v>
                </c:pt>
                <c:pt idx="100">
                  <c:v>58147.5</c:v>
                </c:pt>
                <c:pt idx="101">
                  <c:v>59424.5</c:v>
                </c:pt>
                <c:pt idx="102">
                  <c:v>64329.5</c:v>
                </c:pt>
                <c:pt idx="103">
                  <c:v>70930</c:v>
                </c:pt>
                <c:pt idx="104">
                  <c:v>73690</c:v>
                </c:pt>
                <c:pt idx="105">
                  <c:v>75207</c:v>
                </c:pt>
                <c:pt idx="106">
                  <c:v>75229.5</c:v>
                </c:pt>
                <c:pt idx="107">
                  <c:v>74863.5</c:v>
                </c:pt>
                <c:pt idx="108">
                  <c:v>74390.5</c:v>
                </c:pt>
                <c:pt idx="109">
                  <c:v>73528</c:v>
                </c:pt>
                <c:pt idx="110">
                  <c:v>71770.5</c:v>
                </c:pt>
                <c:pt idx="111">
                  <c:v>68940.5</c:v>
                </c:pt>
                <c:pt idx="112">
                  <c:v>67156</c:v>
                </c:pt>
                <c:pt idx="113">
                  <c:v>66254.5</c:v>
                </c:pt>
                <c:pt idx="114">
                  <c:v>67225.5</c:v>
                </c:pt>
                <c:pt idx="115">
                  <c:v>69264.5</c:v>
                </c:pt>
                <c:pt idx="116">
                  <c:v>69038.5</c:v>
                </c:pt>
                <c:pt idx="117">
                  <c:v>68723.5</c:v>
                </c:pt>
                <c:pt idx="118">
                  <c:v>66890</c:v>
                </c:pt>
                <c:pt idx="119">
                  <c:v>69417</c:v>
                </c:pt>
                <c:pt idx="120">
                  <c:v>67501</c:v>
                </c:pt>
                <c:pt idx="121">
                  <c:v>63148.5</c:v>
                </c:pt>
                <c:pt idx="122">
                  <c:v>62005</c:v>
                </c:pt>
                <c:pt idx="123">
                  <c:v>58861</c:v>
                </c:pt>
                <c:pt idx="124">
                  <c:v>56758.5</c:v>
                </c:pt>
                <c:pt idx="125">
                  <c:v>56535.5</c:v>
                </c:pt>
                <c:pt idx="126">
                  <c:v>58075.5</c:v>
                </c:pt>
                <c:pt idx="127">
                  <c:v>60086.5</c:v>
                </c:pt>
                <c:pt idx="128">
                  <c:v>62362</c:v>
                </c:pt>
                <c:pt idx="129">
                  <c:v>66008</c:v>
                </c:pt>
                <c:pt idx="130">
                  <c:v>67319.5</c:v>
                </c:pt>
                <c:pt idx="131">
                  <c:v>67173.5</c:v>
                </c:pt>
                <c:pt idx="132">
                  <c:v>67906.5</c:v>
                </c:pt>
                <c:pt idx="133">
                  <c:v>67866.5</c:v>
                </c:pt>
                <c:pt idx="134">
                  <c:v>65092.5</c:v>
                </c:pt>
                <c:pt idx="135">
                  <c:v>62290.5</c:v>
                </c:pt>
                <c:pt idx="136">
                  <c:v>60464</c:v>
                </c:pt>
                <c:pt idx="137">
                  <c:v>60071</c:v>
                </c:pt>
                <c:pt idx="138">
                  <c:v>61402</c:v>
                </c:pt>
                <c:pt idx="139">
                  <c:v>63649.5</c:v>
                </c:pt>
                <c:pt idx="140">
                  <c:v>64079.5</c:v>
                </c:pt>
                <c:pt idx="141">
                  <c:v>64270.5</c:v>
                </c:pt>
                <c:pt idx="142">
                  <c:v>63212</c:v>
                </c:pt>
                <c:pt idx="143">
                  <c:v>66458.5</c:v>
                </c:pt>
                <c:pt idx="144">
                  <c:v>65722</c:v>
                </c:pt>
                <c:pt idx="145">
                  <c:v>62239</c:v>
                </c:pt>
                <c:pt idx="146">
                  <c:v>61190</c:v>
                </c:pt>
                <c:pt idx="147">
                  <c:v>58160.5</c:v>
                </c:pt>
                <c:pt idx="148">
                  <c:v>55765</c:v>
                </c:pt>
                <c:pt idx="149">
                  <c:v>55053.5</c:v>
                </c:pt>
                <c:pt idx="150">
                  <c:v>55908.5</c:v>
                </c:pt>
                <c:pt idx="151">
                  <c:v>56426</c:v>
                </c:pt>
                <c:pt idx="152">
                  <c:v>57646</c:v>
                </c:pt>
                <c:pt idx="153">
                  <c:v>60079.5</c:v>
                </c:pt>
                <c:pt idx="154">
                  <c:v>61390.5</c:v>
                </c:pt>
                <c:pt idx="155">
                  <c:v>61359.5</c:v>
                </c:pt>
                <c:pt idx="156">
                  <c:v>61453.5</c:v>
                </c:pt>
                <c:pt idx="157">
                  <c:v>60524</c:v>
                </c:pt>
                <c:pt idx="158">
                  <c:v>56558</c:v>
                </c:pt>
                <c:pt idx="159">
                  <c:v>53223</c:v>
                </c:pt>
                <c:pt idx="160">
                  <c:v>51014</c:v>
                </c:pt>
                <c:pt idx="161">
                  <c:v>50278</c:v>
                </c:pt>
                <c:pt idx="162">
                  <c:v>52158.5</c:v>
                </c:pt>
                <c:pt idx="163">
                  <c:v>56172.5</c:v>
                </c:pt>
                <c:pt idx="164">
                  <c:v>59140.5</c:v>
                </c:pt>
                <c:pt idx="165">
                  <c:v>60811.5</c:v>
                </c:pt>
                <c:pt idx="166">
                  <c:v>59434</c:v>
                </c:pt>
                <c:pt idx="167">
                  <c:v>62179</c:v>
                </c:pt>
                <c:pt idx="168">
                  <c:v>61049.5</c:v>
                </c:pt>
                <c:pt idx="169">
                  <c:v>57829.5</c:v>
                </c:pt>
                <c:pt idx="170">
                  <c:v>57383.5</c:v>
                </c:pt>
                <c:pt idx="171">
                  <c:v>54946</c:v>
                </c:pt>
                <c:pt idx="172">
                  <c:v>53292</c:v>
                </c:pt>
                <c:pt idx="173">
                  <c:v>54789.5</c:v>
                </c:pt>
                <c:pt idx="174">
                  <c:v>60245</c:v>
                </c:pt>
                <c:pt idx="175">
                  <c:v>67222</c:v>
                </c:pt>
                <c:pt idx="176">
                  <c:v>70397.5</c:v>
                </c:pt>
                <c:pt idx="177">
                  <c:v>71957</c:v>
                </c:pt>
                <c:pt idx="178">
                  <c:v>71765</c:v>
                </c:pt>
                <c:pt idx="179">
                  <c:v>71056.5</c:v>
                </c:pt>
                <c:pt idx="180">
                  <c:v>70401.5</c:v>
                </c:pt>
                <c:pt idx="181">
                  <c:v>69698.5</c:v>
                </c:pt>
                <c:pt idx="182">
                  <c:v>68273.5</c:v>
                </c:pt>
                <c:pt idx="183">
                  <c:v>65709</c:v>
                </c:pt>
                <c:pt idx="184">
                  <c:v>63761.5</c:v>
                </c:pt>
                <c:pt idx="185">
                  <c:v>62388.5</c:v>
                </c:pt>
                <c:pt idx="186">
                  <c:v>62991.5</c:v>
                </c:pt>
                <c:pt idx="187">
                  <c:v>65495</c:v>
                </c:pt>
                <c:pt idx="188">
                  <c:v>65047</c:v>
                </c:pt>
                <c:pt idx="189">
                  <c:v>65068</c:v>
                </c:pt>
                <c:pt idx="190">
                  <c:v>62708</c:v>
                </c:pt>
                <c:pt idx="191">
                  <c:v>64912</c:v>
                </c:pt>
                <c:pt idx="192">
                  <c:v>63396.5</c:v>
                </c:pt>
                <c:pt idx="193">
                  <c:v>59420</c:v>
                </c:pt>
                <c:pt idx="194">
                  <c:v>58747.5</c:v>
                </c:pt>
                <c:pt idx="195">
                  <c:v>56153.5</c:v>
                </c:pt>
                <c:pt idx="196">
                  <c:v>54478</c:v>
                </c:pt>
                <c:pt idx="197">
                  <c:v>55730</c:v>
                </c:pt>
                <c:pt idx="198">
                  <c:v>60631.5</c:v>
                </c:pt>
                <c:pt idx="199">
                  <c:v>67347.5</c:v>
                </c:pt>
                <c:pt idx="200">
                  <c:v>70107</c:v>
                </c:pt>
                <c:pt idx="201">
                  <c:v>71155.5</c:v>
                </c:pt>
                <c:pt idx="202">
                  <c:v>70959.5</c:v>
                </c:pt>
                <c:pt idx="203">
                  <c:v>70373.5</c:v>
                </c:pt>
                <c:pt idx="204">
                  <c:v>70007</c:v>
                </c:pt>
                <c:pt idx="205">
                  <c:v>69040.5</c:v>
                </c:pt>
                <c:pt idx="206">
                  <c:v>67763</c:v>
                </c:pt>
                <c:pt idx="207">
                  <c:v>65121</c:v>
                </c:pt>
                <c:pt idx="208">
                  <c:v>63078</c:v>
                </c:pt>
                <c:pt idx="209">
                  <c:v>61874.5</c:v>
                </c:pt>
                <c:pt idx="210">
                  <c:v>62228.5</c:v>
                </c:pt>
                <c:pt idx="211">
                  <c:v>64288.5</c:v>
                </c:pt>
                <c:pt idx="212">
                  <c:v>63742</c:v>
                </c:pt>
                <c:pt idx="213">
                  <c:v>63655.5</c:v>
                </c:pt>
                <c:pt idx="214">
                  <c:v>61618</c:v>
                </c:pt>
                <c:pt idx="215">
                  <c:v>63599.5</c:v>
                </c:pt>
                <c:pt idx="216">
                  <c:v>62067</c:v>
                </c:pt>
                <c:pt idx="217">
                  <c:v>58029</c:v>
                </c:pt>
                <c:pt idx="218">
                  <c:v>57014.5</c:v>
                </c:pt>
                <c:pt idx="219">
                  <c:v>54450</c:v>
                </c:pt>
                <c:pt idx="220">
                  <c:v>52857.5</c:v>
                </c:pt>
                <c:pt idx="221">
                  <c:v>53942</c:v>
                </c:pt>
                <c:pt idx="222">
                  <c:v>58675</c:v>
                </c:pt>
                <c:pt idx="223">
                  <c:v>64343.5</c:v>
                </c:pt>
                <c:pt idx="224">
                  <c:v>67331.5</c:v>
                </c:pt>
                <c:pt idx="225">
                  <c:v>68944.5</c:v>
                </c:pt>
                <c:pt idx="226">
                  <c:v>68619</c:v>
                </c:pt>
                <c:pt idx="227">
                  <c:v>67953</c:v>
                </c:pt>
                <c:pt idx="228">
                  <c:v>67710.5</c:v>
                </c:pt>
                <c:pt idx="229">
                  <c:v>66692.5</c:v>
                </c:pt>
                <c:pt idx="230">
                  <c:v>65382</c:v>
                </c:pt>
                <c:pt idx="231">
                  <c:v>63092.5</c:v>
                </c:pt>
                <c:pt idx="232">
                  <c:v>61449</c:v>
                </c:pt>
                <c:pt idx="233">
                  <c:v>60438</c:v>
                </c:pt>
                <c:pt idx="234">
                  <c:v>61353</c:v>
                </c:pt>
                <c:pt idx="235">
                  <c:v>63592</c:v>
                </c:pt>
                <c:pt idx="236">
                  <c:v>62633.5</c:v>
                </c:pt>
                <c:pt idx="237">
                  <c:v>61815</c:v>
                </c:pt>
                <c:pt idx="238">
                  <c:v>59449</c:v>
                </c:pt>
                <c:pt idx="239">
                  <c:v>61470</c:v>
                </c:pt>
                <c:pt idx="240">
                  <c:v>59647.5</c:v>
                </c:pt>
                <c:pt idx="241">
                  <c:v>55696</c:v>
                </c:pt>
                <c:pt idx="242">
                  <c:v>54774.5</c:v>
                </c:pt>
                <c:pt idx="243">
                  <c:v>51972</c:v>
                </c:pt>
                <c:pt idx="244">
                  <c:v>49936</c:v>
                </c:pt>
                <c:pt idx="245">
                  <c:v>50885.5</c:v>
                </c:pt>
                <c:pt idx="246">
                  <c:v>55489.5</c:v>
                </c:pt>
                <c:pt idx="247">
                  <c:v>61688.5</c:v>
                </c:pt>
                <c:pt idx="248">
                  <c:v>64279</c:v>
                </c:pt>
                <c:pt idx="249">
                  <c:v>65481</c:v>
                </c:pt>
                <c:pt idx="250">
                  <c:v>65586</c:v>
                </c:pt>
                <c:pt idx="251">
                  <c:v>65472.5</c:v>
                </c:pt>
                <c:pt idx="252">
                  <c:v>65008</c:v>
                </c:pt>
                <c:pt idx="253">
                  <c:v>64406.5</c:v>
                </c:pt>
                <c:pt idx="254">
                  <c:v>63211</c:v>
                </c:pt>
                <c:pt idx="255">
                  <c:v>61245.5</c:v>
                </c:pt>
                <c:pt idx="256">
                  <c:v>59769</c:v>
                </c:pt>
                <c:pt idx="257">
                  <c:v>58999</c:v>
                </c:pt>
                <c:pt idx="258">
                  <c:v>59931</c:v>
                </c:pt>
                <c:pt idx="259">
                  <c:v>62309</c:v>
                </c:pt>
                <c:pt idx="260">
                  <c:v>60993.5</c:v>
                </c:pt>
                <c:pt idx="261">
                  <c:v>60076</c:v>
                </c:pt>
                <c:pt idx="262">
                  <c:v>57944.5</c:v>
                </c:pt>
                <c:pt idx="263">
                  <c:v>59935</c:v>
                </c:pt>
                <c:pt idx="264">
                  <c:v>58409.5</c:v>
                </c:pt>
                <c:pt idx="265">
                  <c:v>54542.5</c:v>
                </c:pt>
                <c:pt idx="266">
                  <c:v>53557.5</c:v>
                </c:pt>
                <c:pt idx="267">
                  <c:v>51037.5</c:v>
                </c:pt>
                <c:pt idx="268">
                  <c:v>49579.5</c:v>
                </c:pt>
                <c:pt idx="269">
                  <c:v>50917.5</c:v>
                </c:pt>
                <c:pt idx="270">
                  <c:v>55555</c:v>
                </c:pt>
                <c:pt idx="271">
                  <c:v>61291</c:v>
                </c:pt>
                <c:pt idx="272">
                  <c:v>64051.5</c:v>
                </c:pt>
                <c:pt idx="273">
                  <c:v>65174</c:v>
                </c:pt>
                <c:pt idx="274">
                  <c:v>64825</c:v>
                </c:pt>
                <c:pt idx="275">
                  <c:v>64249.5</c:v>
                </c:pt>
                <c:pt idx="276">
                  <c:v>63702</c:v>
                </c:pt>
                <c:pt idx="277">
                  <c:v>62652.5</c:v>
                </c:pt>
                <c:pt idx="278">
                  <c:v>60885</c:v>
                </c:pt>
                <c:pt idx="279">
                  <c:v>58480</c:v>
                </c:pt>
                <c:pt idx="280">
                  <c:v>56743.5</c:v>
                </c:pt>
                <c:pt idx="281">
                  <c:v>55561.5</c:v>
                </c:pt>
                <c:pt idx="282">
                  <c:v>56260.5</c:v>
                </c:pt>
                <c:pt idx="283">
                  <c:v>57765.5</c:v>
                </c:pt>
                <c:pt idx="284">
                  <c:v>57023</c:v>
                </c:pt>
                <c:pt idx="285">
                  <c:v>57957.5</c:v>
                </c:pt>
                <c:pt idx="286">
                  <c:v>56917</c:v>
                </c:pt>
                <c:pt idx="287">
                  <c:v>59444</c:v>
                </c:pt>
                <c:pt idx="288">
                  <c:v>57876</c:v>
                </c:pt>
                <c:pt idx="289">
                  <c:v>53425.5</c:v>
                </c:pt>
                <c:pt idx="290">
                  <c:v>52119.5</c:v>
                </c:pt>
                <c:pt idx="291">
                  <c:v>49305</c:v>
                </c:pt>
                <c:pt idx="292">
                  <c:v>47063</c:v>
                </c:pt>
                <c:pt idx="293">
                  <c:v>46948</c:v>
                </c:pt>
                <c:pt idx="294">
                  <c:v>48640</c:v>
                </c:pt>
                <c:pt idx="295">
                  <c:v>49862</c:v>
                </c:pt>
                <c:pt idx="296">
                  <c:v>52090.5</c:v>
                </c:pt>
                <c:pt idx="297">
                  <c:v>54699</c:v>
                </c:pt>
                <c:pt idx="298">
                  <c:v>55434.5</c:v>
                </c:pt>
                <c:pt idx="299">
                  <c:v>54827</c:v>
                </c:pt>
                <c:pt idx="300">
                  <c:v>55303.5</c:v>
                </c:pt>
                <c:pt idx="301">
                  <c:v>55177.5</c:v>
                </c:pt>
                <c:pt idx="302">
                  <c:v>52578.5</c:v>
                </c:pt>
                <c:pt idx="303">
                  <c:v>50005.5</c:v>
                </c:pt>
                <c:pt idx="304">
                  <c:v>48164</c:v>
                </c:pt>
                <c:pt idx="305">
                  <c:v>47398</c:v>
                </c:pt>
                <c:pt idx="306">
                  <c:v>48631</c:v>
                </c:pt>
                <c:pt idx="307">
                  <c:v>50582</c:v>
                </c:pt>
                <c:pt idx="308">
                  <c:v>50700.5</c:v>
                </c:pt>
                <c:pt idx="309">
                  <c:v>51630.5</c:v>
                </c:pt>
                <c:pt idx="310">
                  <c:v>50682</c:v>
                </c:pt>
                <c:pt idx="311">
                  <c:v>53928.5</c:v>
                </c:pt>
                <c:pt idx="312">
                  <c:v>53125</c:v>
                </c:pt>
                <c:pt idx="313">
                  <c:v>49115.5</c:v>
                </c:pt>
                <c:pt idx="314">
                  <c:v>47806</c:v>
                </c:pt>
                <c:pt idx="315">
                  <c:v>44502.5</c:v>
                </c:pt>
                <c:pt idx="316">
                  <c:v>41914.5</c:v>
                </c:pt>
                <c:pt idx="317">
                  <c:v>41380</c:v>
                </c:pt>
                <c:pt idx="318">
                  <c:v>41972</c:v>
                </c:pt>
                <c:pt idx="319">
                  <c:v>41794.5</c:v>
                </c:pt>
                <c:pt idx="320">
                  <c:v>43248.5</c:v>
                </c:pt>
                <c:pt idx="321">
                  <c:v>45416.5</c:v>
                </c:pt>
                <c:pt idx="322">
                  <c:v>46271.5</c:v>
                </c:pt>
                <c:pt idx="323">
                  <c:v>46375</c:v>
                </c:pt>
                <c:pt idx="324">
                  <c:v>46821</c:v>
                </c:pt>
                <c:pt idx="325">
                  <c:v>46550</c:v>
                </c:pt>
                <c:pt idx="326">
                  <c:v>43076.5</c:v>
                </c:pt>
                <c:pt idx="327">
                  <c:v>40492</c:v>
                </c:pt>
                <c:pt idx="328">
                  <c:v>38828.5</c:v>
                </c:pt>
                <c:pt idx="329">
                  <c:v>37911.5</c:v>
                </c:pt>
                <c:pt idx="330">
                  <c:v>39030</c:v>
                </c:pt>
                <c:pt idx="331">
                  <c:v>41846.5</c:v>
                </c:pt>
                <c:pt idx="332">
                  <c:v>43753</c:v>
                </c:pt>
                <c:pt idx="333">
                  <c:v>46594</c:v>
                </c:pt>
                <c:pt idx="334">
                  <c:v>46071</c:v>
                </c:pt>
                <c:pt idx="335">
                  <c:v>48488.5</c:v>
                </c:pt>
                <c:pt idx="336">
                  <c:v>47298</c:v>
                </c:pt>
                <c:pt idx="337">
                  <c:v>43860</c:v>
                </c:pt>
                <c:pt idx="338">
                  <c:v>42850</c:v>
                </c:pt>
                <c:pt idx="339">
                  <c:v>40369.5</c:v>
                </c:pt>
                <c:pt idx="340">
                  <c:v>38975</c:v>
                </c:pt>
                <c:pt idx="341">
                  <c:v>40489.5</c:v>
                </c:pt>
                <c:pt idx="342">
                  <c:v>45184</c:v>
                </c:pt>
                <c:pt idx="343">
                  <c:v>50123.5</c:v>
                </c:pt>
                <c:pt idx="344">
                  <c:v>53614</c:v>
                </c:pt>
                <c:pt idx="345">
                  <c:v>55476.5</c:v>
                </c:pt>
                <c:pt idx="346">
                  <c:v>56009.5</c:v>
                </c:pt>
                <c:pt idx="347">
                  <c:v>56205</c:v>
                </c:pt>
                <c:pt idx="348">
                  <c:v>56435.5</c:v>
                </c:pt>
                <c:pt idx="349">
                  <c:v>55862</c:v>
                </c:pt>
                <c:pt idx="350">
                  <c:v>54858</c:v>
                </c:pt>
                <c:pt idx="351">
                  <c:v>52824</c:v>
                </c:pt>
                <c:pt idx="352">
                  <c:v>51192</c:v>
                </c:pt>
                <c:pt idx="353">
                  <c:v>49746</c:v>
                </c:pt>
                <c:pt idx="354">
                  <c:v>49858</c:v>
                </c:pt>
                <c:pt idx="355">
                  <c:v>51726.5</c:v>
                </c:pt>
                <c:pt idx="356">
                  <c:v>50918</c:v>
                </c:pt>
                <c:pt idx="357">
                  <c:v>51321.5</c:v>
                </c:pt>
                <c:pt idx="358">
                  <c:v>49689</c:v>
                </c:pt>
                <c:pt idx="359">
                  <c:v>52027.5</c:v>
                </c:pt>
                <c:pt idx="360">
                  <c:v>50434</c:v>
                </c:pt>
                <c:pt idx="361">
                  <c:v>46430</c:v>
                </c:pt>
                <c:pt idx="362">
                  <c:v>45447</c:v>
                </c:pt>
                <c:pt idx="363">
                  <c:v>42892</c:v>
                </c:pt>
                <c:pt idx="364">
                  <c:v>41410</c:v>
                </c:pt>
                <c:pt idx="365">
                  <c:v>42251.5</c:v>
                </c:pt>
                <c:pt idx="366">
                  <c:v>46509</c:v>
                </c:pt>
                <c:pt idx="367">
                  <c:v>51281.5</c:v>
                </c:pt>
                <c:pt idx="368">
                  <c:v>54531.5</c:v>
                </c:pt>
                <c:pt idx="369">
                  <c:v>56048</c:v>
                </c:pt>
                <c:pt idx="370">
                  <c:v>56310.5</c:v>
                </c:pt>
                <c:pt idx="371">
                  <c:v>56390</c:v>
                </c:pt>
                <c:pt idx="372">
                  <c:v>56515</c:v>
                </c:pt>
                <c:pt idx="373">
                  <c:v>56395.5</c:v>
                </c:pt>
                <c:pt idx="374">
                  <c:v>55419.5</c:v>
                </c:pt>
                <c:pt idx="375">
                  <c:v>53705.5</c:v>
                </c:pt>
                <c:pt idx="376">
                  <c:v>52300.5</c:v>
                </c:pt>
                <c:pt idx="377">
                  <c:v>51062</c:v>
                </c:pt>
                <c:pt idx="378">
                  <c:v>51216</c:v>
                </c:pt>
                <c:pt idx="379">
                  <c:v>53036.5</c:v>
                </c:pt>
                <c:pt idx="380">
                  <c:v>51961</c:v>
                </c:pt>
                <c:pt idx="381">
                  <c:v>51805.5</c:v>
                </c:pt>
                <c:pt idx="382">
                  <c:v>50439.5</c:v>
                </c:pt>
                <c:pt idx="383">
                  <c:v>52392.5</c:v>
                </c:pt>
                <c:pt idx="384">
                  <c:v>50574</c:v>
                </c:pt>
                <c:pt idx="385">
                  <c:v>46373</c:v>
                </c:pt>
                <c:pt idx="386">
                  <c:v>45260.5</c:v>
                </c:pt>
                <c:pt idx="387">
                  <c:v>42638</c:v>
                </c:pt>
                <c:pt idx="388">
                  <c:v>41265</c:v>
                </c:pt>
                <c:pt idx="389">
                  <c:v>42161.5</c:v>
                </c:pt>
                <c:pt idx="390">
                  <c:v>46335</c:v>
                </c:pt>
                <c:pt idx="391">
                  <c:v>50682</c:v>
                </c:pt>
                <c:pt idx="392">
                  <c:v>53843.5</c:v>
                </c:pt>
                <c:pt idx="393">
                  <c:v>55460</c:v>
                </c:pt>
                <c:pt idx="394">
                  <c:v>55764.5</c:v>
                </c:pt>
                <c:pt idx="395">
                  <c:v>55444.5</c:v>
                </c:pt>
                <c:pt idx="396">
                  <c:v>55677</c:v>
                </c:pt>
                <c:pt idx="397">
                  <c:v>55028.5</c:v>
                </c:pt>
                <c:pt idx="398">
                  <c:v>54137</c:v>
                </c:pt>
                <c:pt idx="399">
                  <c:v>52366.5</c:v>
                </c:pt>
                <c:pt idx="400">
                  <c:v>50769.5</c:v>
                </c:pt>
                <c:pt idx="401">
                  <c:v>49535</c:v>
                </c:pt>
                <c:pt idx="402">
                  <c:v>49728.5</c:v>
                </c:pt>
                <c:pt idx="403">
                  <c:v>50911.5</c:v>
                </c:pt>
                <c:pt idx="404">
                  <c:v>49531.5</c:v>
                </c:pt>
                <c:pt idx="405">
                  <c:v>50153</c:v>
                </c:pt>
                <c:pt idx="406">
                  <c:v>48747.5</c:v>
                </c:pt>
                <c:pt idx="407">
                  <c:v>50804.5</c:v>
                </c:pt>
                <c:pt idx="408">
                  <c:v>49139</c:v>
                </c:pt>
                <c:pt idx="409">
                  <c:v>45033</c:v>
                </c:pt>
                <c:pt idx="410">
                  <c:v>43674.5</c:v>
                </c:pt>
                <c:pt idx="411">
                  <c:v>41016</c:v>
                </c:pt>
                <c:pt idx="412">
                  <c:v>39362.5</c:v>
                </c:pt>
                <c:pt idx="413">
                  <c:v>40142</c:v>
                </c:pt>
                <c:pt idx="414">
                  <c:v>44434.5</c:v>
                </c:pt>
                <c:pt idx="415">
                  <c:v>49212.5</c:v>
                </c:pt>
                <c:pt idx="416">
                  <c:v>52703.5</c:v>
                </c:pt>
                <c:pt idx="417">
                  <c:v>54403.5</c:v>
                </c:pt>
                <c:pt idx="418">
                  <c:v>55031.5</c:v>
                </c:pt>
                <c:pt idx="419">
                  <c:v>55417.5</c:v>
                </c:pt>
                <c:pt idx="420">
                  <c:v>55551</c:v>
                </c:pt>
                <c:pt idx="421">
                  <c:v>55138</c:v>
                </c:pt>
                <c:pt idx="422">
                  <c:v>54134.5</c:v>
                </c:pt>
                <c:pt idx="423">
                  <c:v>52651</c:v>
                </c:pt>
                <c:pt idx="424">
                  <c:v>51154</c:v>
                </c:pt>
                <c:pt idx="425">
                  <c:v>49991</c:v>
                </c:pt>
                <c:pt idx="426">
                  <c:v>50362</c:v>
                </c:pt>
                <c:pt idx="427">
                  <c:v>52179.5</c:v>
                </c:pt>
                <c:pt idx="428">
                  <c:v>51009</c:v>
                </c:pt>
                <c:pt idx="429">
                  <c:v>51274.5</c:v>
                </c:pt>
                <c:pt idx="430">
                  <c:v>49929.5</c:v>
                </c:pt>
                <c:pt idx="431">
                  <c:v>52027</c:v>
                </c:pt>
                <c:pt idx="432">
                  <c:v>50445</c:v>
                </c:pt>
                <c:pt idx="433">
                  <c:v>46313.5</c:v>
                </c:pt>
                <c:pt idx="434">
                  <c:v>45221.5</c:v>
                </c:pt>
                <c:pt idx="435">
                  <c:v>42603.5</c:v>
                </c:pt>
                <c:pt idx="436">
                  <c:v>41394</c:v>
                </c:pt>
                <c:pt idx="437">
                  <c:v>42541.5</c:v>
                </c:pt>
                <c:pt idx="438">
                  <c:v>46943.5</c:v>
                </c:pt>
                <c:pt idx="439">
                  <c:v>51534</c:v>
                </c:pt>
                <c:pt idx="440">
                  <c:v>55122.5</c:v>
                </c:pt>
                <c:pt idx="441">
                  <c:v>56991.5</c:v>
                </c:pt>
                <c:pt idx="442">
                  <c:v>57597.5</c:v>
                </c:pt>
                <c:pt idx="443">
                  <c:v>57781.5</c:v>
                </c:pt>
                <c:pt idx="444">
                  <c:v>57858.5</c:v>
                </c:pt>
                <c:pt idx="445">
                  <c:v>57514.5</c:v>
                </c:pt>
                <c:pt idx="446">
                  <c:v>56217.5</c:v>
                </c:pt>
                <c:pt idx="447">
                  <c:v>54373</c:v>
                </c:pt>
                <c:pt idx="448">
                  <c:v>52599</c:v>
                </c:pt>
                <c:pt idx="449">
                  <c:v>51389.5</c:v>
                </c:pt>
                <c:pt idx="450">
                  <c:v>51826.5</c:v>
                </c:pt>
                <c:pt idx="451">
                  <c:v>53138.5</c:v>
                </c:pt>
                <c:pt idx="452">
                  <c:v>52076</c:v>
                </c:pt>
                <c:pt idx="453">
                  <c:v>52621</c:v>
                </c:pt>
                <c:pt idx="454">
                  <c:v>52185.5</c:v>
                </c:pt>
                <c:pt idx="455">
                  <c:v>54544.5</c:v>
                </c:pt>
                <c:pt idx="456">
                  <c:v>52918.5</c:v>
                </c:pt>
                <c:pt idx="457">
                  <c:v>48841.5</c:v>
                </c:pt>
                <c:pt idx="458">
                  <c:v>47456.5</c:v>
                </c:pt>
                <c:pt idx="459">
                  <c:v>44782.5</c:v>
                </c:pt>
                <c:pt idx="460">
                  <c:v>43038</c:v>
                </c:pt>
                <c:pt idx="461">
                  <c:v>43040</c:v>
                </c:pt>
                <c:pt idx="462">
                  <c:v>44421</c:v>
                </c:pt>
                <c:pt idx="463">
                  <c:v>45582.5</c:v>
                </c:pt>
                <c:pt idx="464">
                  <c:v>48266</c:v>
                </c:pt>
                <c:pt idx="465">
                  <c:v>51209.5</c:v>
                </c:pt>
                <c:pt idx="466">
                  <c:v>52583.5</c:v>
                </c:pt>
                <c:pt idx="467">
                  <c:v>52775.5</c:v>
                </c:pt>
                <c:pt idx="468">
                  <c:v>53772.5</c:v>
                </c:pt>
                <c:pt idx="469">
                  <c:v>53544.5</c:v>
                </c:pt>
                <c:pt idx="470">
                  <c:v>51087</c:v>
                </c:pt>
                <c:pt idx="471">
                  <c:v>48918.5</c:v>
                </c:pt>
                <c:pt idx="472">
                  <c:v>47284.5</c:v>
                </c:pt>
                <c:pt idx="473">
                  <c:v>46438.5</c:v>
                </c:pt>
                <c:pt idx="474">
                  <c:v>47442.5</c:v>
                </c:pt>
                <c:pt idx="475">
                  <c:v>49297.5</c:v>
                </c:pt>
                <c:pt idx="476">
                  <c:v>49192</c:v>
                </c:pt>
                <c:pt idx="477">
                  <c:v>50072.5</c:v>
                </c:pt>
                <c:pt idx="478">
                  <c:v>50322</c:v>
                </c:pt>
                <c:pt idx="479">
                  <c:v>53607.5</c:v>
                </c:pt>
                <c:pt idx="480">
                  <c:v>52763.5</c:v>
                </c:pt>
                <c:pt idx="481">
                  <c:v>49065.5</c:v>
                </c:pt>
                <c:pt idx="482">
                  <c:v>47736.5</c:v>
                </c:pt>
                <c:pt idx="483">
                  <c:v>44818</c:v>
                </c:pt>
                <c:pt idx="484">
                  <c:v>42750</c:v>
                </c:pt>
                <c:pt idx="485">
                  <c:v>42417.5</c:v>
                </c:pt>
                <c:pt idx="486">
                  <c:v>43026.5</c:v>
                </c:pt>
                <c:pt idx="487">
                  <c:v>42987.5</c:v>
                </c:pt>
                <c:pt idx="488">
                  <c:v>44624.5</c:v>
                </c:pt>
                <c:pt idx="489">
                  <c:v>46977.5</c:v>
                </c:pt>
                <c:pt idx="490">
                  <c:v>48352</c:v>
                </c:pt>
                <c:pt idx="491">
                  <c:v>48979</c:v>
                </c:pt>
                <c:pt idx="492">
                  <c:v>49913.5</c:v>
                </c:pt>
                <c:pt idx="493">
                  <c:v>49558.5</c:v>
                </c:pt>
                <c:pt idx="494">
                  <c:v>46245.5</c:v>
                </c:pt>
                <c:pt idx="495">
                  <c:v>43588.5</c:v>
                </c:pt>
                <c:pt idx="496">
                  <c:v>41755.5</c:v>
                </c:pt>
                <c:pt idx="497">
                  <c:v>41056</c:v>
                </c:pt>
                <c:pt idx="498">
                  <c:v>42653</c:v>
                </c:pt>
                <c:pt idx="499">
                  <c:v>45728</c:v>
                </c:pt>
                <c:pt idx="500">
                  <c:v>47550</c:v>
                </c:pt>
                <c:pt idx="501">
                  <c:v>49599</c:v>
                </c:pt>
                <c:pt idx="502">
                  <c:v>49608.5</c:v>
                </c:pt>
                <c:pt idx="503">
                  <c:v>52219.5</c:v>
                </c:pt>
                <c:pt idx="504">
                  <c:v>50996.5</c:v>
                </c:pt>
                <c:pt idx="505">
                  <c:v>47420.5</c:v>
                </c:pt>
                <c:pt idx="506">
                  <c:v>46549.5</c:v>
                </c:pt>
                <c:pt idx="507">
                  <c:v>44062</c:v>
                </c:pt>
                <c:pt idx="508">
                  <c:v>42900</c:v>
                </c:pt>
                <c:pt idx="509">
                  <c:v>44633.5</c:v>
                </c:pt>
                <c:pt idx="510">
                  <c:v>49574</c:v>
                </c:pt>
                <c:pt idx="511">
                  <c:v>54093</c:v>
                </c:pt>
                <c:pt idx="512">
                  <c:v>57931</c:v>
                </c:pt>
                <c:pt idx="513">
                  <c:v>59662</c:v>
                </c:pt>
                <c:pt idx="514">
                  <c:v>59664.5</c:v>
                </c:pt>
                <c:pt idx="515">
                  <c:v>59350.5</c:v>
                </c:pt>
                <c:pt idx="516">
                  <c:v>59501</c:v>
                </c:pt>
                <c:pt idx="517">
                  <c:v>59007.5</c:v>
                </c:pt>
                <c:pt idx="518">
                  <c:v>57965</c:v>
                </c:pt>
                <c:pt idx="519">
                  <c:v>55743.5</c:v>
                </c:pt>
                <c:pt idx="520">
                  <c:v>53787</c:v>
                </c:pt>
                <c:pt idx="521">
                  <c:v>51947</c:v>
                </c:pt>
                <c:pt idx="522">
                  <c:v>52767.5</c:v>
                </c:pt>
                <c:pt idx="523">
                  <c:v>54926</c:v>
                </c:pt>
                <c:pt idx="524">
                  <c:v>54190.5</c:v>
                </c:pt>
                <c:pt idx="525">
                  <c:v>54390.5</c:v>
                </c:pt>
                <c:pt idx="526">
                  <c:v>53412</c:v>
                </c:pt>
                <c:pt idx="527">
                  <c:v>55686.5</c:v>
                </c:pt>
                <c:pt idx="528">
                  <c:v>54096.5</c:v>
                </c:pt>
                <c:pt idx="529">
                  <c:v>50125.5</c:v>
                </c:pt>
                <c:pt idx="530">
                  <c:v>49068.5</c:v>
                </c:pt>
                <c:pt idx="531">
                  <c:v>46558.5</c:v>
                </c:pt>
                <c:pt idx="532">
                  <c:v>45250.5</c:v>
                </c:pt>
                <c:pt idx="533">
                  <c:v>46336</c:v>
                </c:pt>
                <c:pt idx="534">
                  <c:v>50362.5</c:v>
                </c:pt>
                <c:pt idx="535">
                  <c:v>54672.5</c:v>
                </c:pt>
                <c:pt idx="536">
                  <c:v>58295.5</c:v>
                </c:pt>
                <c:pt idx="537">
                  <c:v>59702</c:v>
                </c:pt>
                <c:pt idx="538">
                  <c:v>59807.5</c:v>
                </c:pt>
                <c:pt idx="539">
                  <c:v>59305</c:v>
                </c:pt>
                <c:pt idx="540">
                  <c:v>59379</c:v>
                </c:pt>
                <c:pt idx="541">
                  <c:v>58563.5</c:v>
                </c:pt>
                <c:pt idx="542">
                  <c:v>57366</c:v>
                </c:pt>
                <c:pt idx="543">
                  <c:v>54940</c:v>
                </c:pt>
                <c:pt idx="544">
                  <c:v>52990</c:v>
                </c:pt>
                <c:pt idx="545">
                  <c:v>51543</c:v>
                </c:pt>
                <c:pt idx="546">
                  <c:v>51401</c:v>
                </c:pt>
                <c:pt idx="547">
                  <c:v>52838.5</c:v>
                </c:pt>
                <c:pt idx="548">
                  <c:v>51889</c:v>
                </c:pt>
                <c:pt idx="549">
                  <c:v>52218</c:v>
                </c:pt>
                <c:pt idx="550">
                  <c:v>51910.5</c:v>
                </c:pt>
                <c:pt idx="551">
                  <c:v>54207</c:v>
                </c:pt>
                <c:pt idx="552">
                  <c:v>52727</c:v>
                </c:pt>
                <c:pt idx="553">
                  <c:v>48624.5</c:v>
                </c:pt>
                <c:pt idx="554">
                  <c:v>47760</c:v>
                </c:pt>
                <c:pt idx="555">
                  <c:v>45198.5</c:v>
                </c:pt>
                <c:pt idx="556">
                  <c:v>43912.5</c:v>
                </c:pt>
                <c:pt idx="557">
                  <c:v>45124</c:v>
                </c:pt>
                <c:pt idx="558">
                  <c:v>48937.5</c:v>
                </c:pt>
                <c:pt idx="559">
                  <c:v>52893</c:v>
                </c:pt>
                <c:pt idx="560">
                  <c:v>56069.5</c:v>
                </c:pt>
                <c:pt idx="561">
                  <c:v>57526.5</c:v>
                </c:pt>
                <c:pt idx="562">
                  <c:v>57374.5</c:v>
                </c:pt>
                <c:pt idx="563">
                  <c:v>56835.5</c:v>
                </c:pt>
                <c:pt idx="564">
                  <c:v>56649.5</c:v>
                </c:pt>
                <c:pt idx="565">
                  <c:v>55791</c:v>
                </c:pt>
                <c:pt idx="566">
                  <c:v>54866.5</c:v>
                </c:pt>
                <c:pt idx="567">
                  <c:v>52628</c:v>
                </c:pt>
                <c:pt idx="568">
                  <c:v>50822</c:v>
                </c:pt>
                <c:pt idx="569">
                  <c:v>49567</c:v>
                </c:pt>
                <c:pt idx="570">
                  <c:v>49527</c:v>
                </c:pt>
                <c:pt idx="571">
                  <c:v>50846</c:v>
                </c:pt>
                <c:pt idx="572">
                  <c:v>49772</c:v>
                </c:pt>
                <c:pt idx="573">
                  <c:v>50063</c:v>
                </c:pt>
                <c:pt idx="574">
                  <c:v>49700.5</c:v>
                </c:pt>
                <c:pt idx="575">
                  <c:v>52040</c:v>
                </c:pt>
                <c:pt idx="576">
                  <c:v>50402</c:v>
                </c:pt>
                <c:pt idx="577">
                  <c:v>46262</c:v>
                </c:pt>
                <c:pt idx="578">
                  <c:v>45076</c:v>
                </c:pt>
                <c:pt idx="579">
                  <c:v>42495.5</c:v>
                </c:pt>
                <c:pt idx="580">
                  <c:v>40970</c:v>
                </c:pt>
                <c:pt idx="581">
                  <c:v>41876</c:v>
                </c:pt>
                <c:pt idx="582">
                  <c:v>45475.5</c:v>
                </c:pt>
                <c:pt idx="583">
                  <c:v>49414</c:v>
                </c:pt>
                <c:pt idx="584">
                  <c:v>52793</c:v>
                </c:pt>
                <c:pt idx="585">
                  <c:v>54454</c:v>
                </c:pt>
                <c:pt idx="586">
                  <c:v>54725</c:v>
                </c:pt>
                <c:pt idx="587">
                  <c:v>54893</c:v>
                </c:pt>
                <c:pt idx="588">
                  <c:v>54921.5</c:v>
                </c:pt>
                <c:pt idx="589">
                  <c:v>54579.5</c:v>
                </c:pt>
                <c:pt idx="590">
                  <c:v>53914.5</c:v>
                </c:pt>
                <c:pt idx="591">
                  <c:v>52120.5</c:v>
                </c:pt>
                <c:pt idx="592">
                  <c:v>50530.5</c:v>
                </c:pt>
                <c:pt idx="593">
                  <c:v>49145</c:v>
                </c:pt>
                <c:pt idx="594">
                  <c:v>49523.5</c:v>
                </c:pt>
                <c:pt idx="595">
                  <c:v>50442.5</c:v>
                </c:pt>
                <c:pt idx="596">
                  <c:v>49124.5</c:v>
                </c:pt>
                <c:pt idx="597">
                  <c:v>48968.5</c:v>
                </c:pt>
                <c:pt idx="598">
                  <c:v>48880</c:v>
                </c:pt>
                <c:pt idx="599">
                  <c:v>51136</c:v>
                </c:pt>
                <c:pt idx="600">
                  <c:v>49286</c:v>
                </c:pt>
                <c:pt idx="601">
                  <c:v>45057.5</c:v>
                </c:pt>
                <c:pt idx="602">
                  <c:v>43744</c:v>
                </c:pt>
                <c:pt idx="603">
                  <c:v>40924</c:v>
                </c:pt>
                <c:pt idx="604">
                  <c:v>39275</c:v>
                </c:pt>
                <c:pt idx="605">
                  <c:v>40069.5</c:v>
                </c:pt>
                <c:pt idx="606">
                  <c:v>43277.5</c:v>
                </c:pt>
                <c:pt idx="607">
                  <c:v>47343.5</c:v>
                </c:pt>
                <c:pt idx="608">
                  <c:v>51345.5</c:v>
                </c:pt>
                <c:pt idx="609">
                  <c:v>54128</c:v>
                </c:pt>
                <c:pt idx="610">
                  <c:v>55528</c:v>
                </c:pt>
                <c:pt idx="611">
                  <c:v>56238.5</c:v>
                </c:pt>
                <c:pt idx="612">
                  <c:v>57224</c:v>
                </c:pt>
                <c:pt idx="613">
                  <c:v>56835</c:v>
                </c:pt>
                <c:pt idx="614">
                  <c:v>55899</c:v>
                </c:pt>
                <c:pt idx="615">
                  <c:v>54421.5</c:v>
                </c:pt>
                <c:pt idx="616">
                  <c:v>52900.5</c:v>
                </c:pt>
                <c:pt idx="617">
                  <c:v>51990</c:v>
                </c:pt>
                <c:pt idx="618">
                  <c:v>52605.5</c:v>
                </c:pt>
                <c:pt idx="619">
                  <c:v>54057.5</c:v>
                </c:pt>
                <c:pt idx="620">
                  <c:v>52677</c:v>
                </c:pt>
                <c:pt idx="621">
                  <c:v>51811.5</c:v>
                </c:pt>
                <c:pt idx="622">
                  <c:v>51224</c:v>
                </c:pt>
                <c:pt idx="623">
                  <c:v>53686.5</c:v>
                </c:pt>
                <c:pt idx="624">
                  <c:v>51821.5</c:v>
                </c:pt>
                <c:pt idx="625">
                  <c:v>47415.5</c:v>
                </c:pt>
                <c:pt idx="626">
                  <c:v>46126</c:v>
                </c:pt>
                <c:pt idx="627">
                  <c:v>43247.5</c:v>
                </c:pt>
                <c:pt idx="628">
                  <c:v>41462</c:v>
                </c:pt>
                <c:pt idx="629">
                  <c:v>41479</c:v>
                </c:pt>
                <c:pt idx="630">
                  <c:v>42720</c:v>
                </c:pt>
                <c:pt idx="631">
                  <c:v>43548.5</c:v>
                </c:pt>
                <c:pt idx="632">
                  <c:v>46472.5</c:v>
                </c:pt>
                <c:pt idx="633">
                  <c:v>49718.5</c:v>
                </c:pt>
                <c:pt idx="634">
                  <c:v>51591.5</c:v>
                </c:pt>
                <c:pt idx="635">
                  <c:v>52422</c:v>
                </c:pt>
                <c:pt idx="636">
                  <c:v>53507</c:v>
                </c:pt>
                <c:pt idx="637">
                  <c:v>53886.5</c:v>
                </c:pt>
                <c:pt idx="638">
                  <c:v>51562.5</c:v>
                </c:pt>
                <c:pt idx="639">
                  <c:v>49656.5</c:v>
                </c:pt>
                <c:pt idx="640">
                  <c:v>48193</c:v>
                </c:pt>
                <c:pt idx="641">
                  <c:v>47471.5</c:v>
                </c:pt>
                <c:pt idx="642">
                  <c:v>48772</c:v>
                </c:pt>
                <c:pt idx="643">
                  <c:v>50655</c:v>
                </c:pt>
                <c:pt idx="644">
                  <c:v>50524</c:v>
                </c:pt>
                <c:pt idx="645">
                  <c:v>51002</c:v>
                </c:pt>
                <c:pt idx="646">
                  <c:v>51435.5</c:v>
                </c:pt>
                <c:pt idx="647">
                  <c:v>55127</c:v>
                </c:pt>
                <c:pt idx="648">
                  <c:v>53800</c:v>
                </c:pt>
                <c:pt idx="649">
                  <c:v>49816</c:v>
                </c:pt>
                <c:pt idx="650">
                  <c:v>48619</c:v>
                </c:pt>
                <c:pt idx="651">
                  <c:v>45675</c:v>
                </c:pt>
                <c:pt idx="652">
                  <c:v>43585</c:v>
                </c:pt>
                <c:pt idx="653">
                  <c:v>43148</c:v>
                </c:pt>
                <c:pt idx="654">
                  <c:v>43454</c:v>
                </c:pt>
                <c:pt idx="655">
                  <c:v>43291.5</c:v>
                </c:pt>
                <c:pt idx="656">
                  <c:v>45197.5</c:v>
                </c:pt>
                <c:pt idx="657">
                  <c:v>47910</c:v>
                </c:pt>
                <c:pt idx="658">
                  <c:v>49783</c:v>
                </c:pt>
                <c:pt idx="659">
                  <c:v>51078.5</c:v>
                </c:pt>
                <c:pt idx="660">
                  <c:v>52542</c:v>
                </c:pt>
                <c:pt idx="661">
                  <c:v>52519</c:v>
                </c:pt>
                <c:pt idx="662">
                  <c:v>49568</c:v>
                </c:pt>
                <c:pt idx="663">
                  <c:v>47189.5</c:v>
                </c:pt>
                <c:pt idx="664">
                  <c:v>45554</c:v>
                </c:pt>
                <c:pt idx="665">
                  <c:v>45065</c:v>
                </c:pt>
                <c:pt idx="666">
                  <c:v>46437.5</c:v>
                </c:pt>
                <c:pt idx="667">
                  <c:v>49178.5</c:v>
                </c:pt>
                <c:pt idx="668">
                  <c:v>50460</c:v>
                </c:pt>
                <c:pt idx="669">
                  <c:v>51554</c:v>
                </c:pt>
                <c:pt idx="670">
                  <c:v>52048.5</c:v>
                </c:pt>
                <c:pt idx="671">
                  <c:v>54557</c:v>
                </c:pt>
                <c:pt idx="672">
                  <c:v>53227</c:v>
                </c:pt>
                <c:pt idx="673">
                  <c:v>49609.5</c:v>
                </c:pt>
                <c:pt idx="674">
                  <c:v>48801.5</c:v>
                </c:pt>
                <c:pt idx="675">
                  <c:v>46428.5</c:v>
                </c:pt>
                <c:pt idx="676">
                  <c:v>45144</c:v>
                </c:pt>
                <c:pt idx="677">
                  <c:v>46942.5</c:v>
                </c:pt>
                <c:pt idx="678">
                  <c:v>51406</c:v>
                </c:pt>
                <c:pt idx="679">
                  <c:v>56488.5</c:v>
                </c:pt>
                <c:pt idx="680">
                  <c:v>60087</c:v>
                </c:pt>
                <c:pt idx="681">
                  <c:v>62220</c:v>
                </c:pt>
                <c:pt idx="682">
                  <c:v>62613</c:v>
                </c:pt>
                <c:pt idx="683">
                  <c:v>62498</c:v>
                </c:pt>
                <c:pt idx="684">
                  <c:v>62520</c:v>
                </c:pt>
                <c:pt idx="685">
                  <c:v>62042.5</c:v>
                </c:pt>
                <c:pt idx="686">
                  <c:v>60980.5</c:v>
                </c:pt>
                <c:pt idx="687">
                  <c:v>58762.5</c:v>
                </c:pt>
                <c:pt idx="688">
                  <c:v>56851</c:v>
                </c:pt>
                <c:pt idx="689">
                  <c:v>55375.5</c:v>
                </c:pt>
                <c:pt idx="690">
                  <c:v>55694.5</c:v>
                </c:pt>
                <c:pt idx="691">
                  <c:v>58068.5</c:v>
                </c:pt>
                <c:pt idx="692">
                  <c:v>57205.5</c:v>
                </c:pt>
                <c:pt idx="693">
                  <c:v>56021</c:v>
                </c:pt>
                <c:pt idx="694">
                  <c:v>55396</c:v>
                </c:pt>
                <c:pt idx="695">
                  <c:v>57565</c:v>
                </c:pt>
                <c:pt idx="696">
                  <c:v>56029</c:v>
                </c:pt>
                <c:pt idx="697">
                  <c:v>51711.5</c:v>
                </c:pt>
                <c:pt idx="698">
                  <c:v>50678.5</c:v>
                </c:pt>
                <c:pt idx="699">
                  <c:v>47947.5</c:v>
                </c:pt>
                <c:pt idx="700">
                  <c:v>46479</c:v>
                </c:pt>
                <c:pt idx="701">
                  <c:v>47537</c:v>
                </c:pt>
                <c:pt idx="702">
                  <c:v>51426</c:v>
                </c:pt>
                <c:pt idx="703">
                  <c:v>56158.5</c:v>
                </c:pt>
                <c:pt idx="704">
                  <c:v>59925.5</c:v>
                </c:pt>
                <c:pt idx="705">
                  <c:v>62269.5</c:v>
                </c:pt>
                <c:pt idx="706">
                  <c:v>62903.5</c:v>
                </c:pt>
                <c:pt idx="707">
                  <c:v>62945</c:v>
                </c:pt>
                <c:pt idx="708">
                  <c:v>63004.5</c:v>
                </c:pt>
                <c:pt idx="709">
                  <c:v>62335</c:v>
                </c:pt>
                <c:pt idx="710">
                  <c:v>61054</c:v>
                </c:pt>
                <c:pt idx="711">
                  <c:v>58682.5</c:v>
                </c:pt>
                <c:pt idx="712">
                  <c:v>56828</c:v>
                </c:pt>
                <c:pt idx="713">
                  <c:v>55363.5</c:v>
                </c:pt>
                <c:pt idx="714">
                  <c:v>55395</c:v>
                </c:pt>
                <c:pt idx="715">
                  <c:v>56901</c:v>
                </c:pt>
                <c:pt idx="716">
                  <c:v>55638.5</c:v>
                </c:pt>
                <c:pt idx="717">
                  <c:v>54704.5</c:v>
                </c:pt>
                <c:pt idx="718">
                  <c:v>53845</c:v>
                </c:pt>
                <c:pt idx="719">
                  <c:v>55977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Entrées!$M$37:$M$780</c:f>
              <c:numCache>
                <c:formatCode>0.0</c:formatCode>
                <c:ptCount val="744"/>
                <c:pt idx="0">
                  <c:v>-376</c:v>
                </c:pt>
                <c:pt idx="1">
                  <c:v>-1070.5</c:v>
                </c:pt>
                <c:pt idx="2">
                  <c:v>-1544</c:v>
                </c:pt>
                <c:pt idx="3">
                  <c:v>-1710.5</c:v>
                </c:pt>
                <c:pt idx="4">
                  <c:v>-2993</c:v>
                </c:pt>
                <c:pt idx="5">
                  <c:v>-2984</c:v>
                </c:pt>
                <c:pt idx="6">
                  <c:v>-2979</c:v>
                </c:pt>
                <c:pt idx="7">
                  <c:v>-2786.5</c:v>
                </c:pt>
                <c:pt idx="8">
                  <c:v>-2608</c:v>
                </c:pt>
                <c:pt idx="9">
                  <c:v>-1875</c:v>
                </c:pt>
                <c:pt idx="10">
                  <c:v>-592.5</c:v>
                </c:pt>
                <c:pt idx="11">
                  <c:v>-507.5</c:v>
                </c:pt>
                <c:pt idx="12">
                  <c:v>-1505</c:v>
                </c:pt>
                <c:pt idx="13">
                  <c:v>-1886</c:v>
                </c:pt>
                <c:pt idx="14">
                  <c:v>-2658.5</c:v>
                </c:pt>
                <c:pt idx="15">
                  <c:v>-2788</c:v>
                </c:pt>
                <c:pt idx="16">
                  <c:v>-2779</c:v>
                </c:pt>
                <c:pt idx="17">
                  <c:v>-2687</c:v>
                </c:pt>
                <c:pt idx="18">
                  <c:v>-2217.5</c:v>
                </c:pt>
                <c:pt idx="19">
                  <c:v>-1275</c:v>
                </c:pt>
                <c:pt idx="20">
                  <c:v>-930.5</c:v>
                </c:pt>
                <c:pt idx="21">
                  <c:v>-19</c:v>
                </c:pt>
                <c:pt idx="22">
                  <c:v>-295.5</c:v>
                </c:pt>
                <c:pt idx="23">
                  <c:v>-341.5</c:v>
                </c:pt>
                <c:pt idx="24">
                  <c:v>-360</c:v>
                </c:pt>
                <c:pt idx="25">
                  <c:v>-765</c:v>
                </c:pt>
                <c:pt idx="26">
                  <c:v>-1366.5</c:v>
                </c:pt>
                <c:pt idx="27">
                  <c:v>-1788</c:v>
                </c:pt>
                <c:pt idx="28">
                  <c:v>-2355.5</c:v>
                </c:pt>
                <c:pt idx="29">
                  <c:v>-2329.5</c:v>
                </c:pt>
                <c:pt idx="30">
                  <c:v>-1361</c:v>
                </c:pt>
                <c:pt idx="31">
                  <c:v>-19</c:v>
                </c:pt>
                <c:pt idx="32">
                  <c:v>-18</c:v>
                </c:pt>
                <c:pt idx="33">
                  <c:v>-19</c:v>
                </c:pt>
                <c:pt idx="34">
                  <c:v>-7</c:v>
                </c:pt>
                <c:pt idx="35">
                  <c:v>-18</c:v>
                </c:pt>
                <c:pt idx="36">
                  <c:v>-22</c:v>
                </c:pt>
                <c:pt idx="37">
                  <c:v>-59</c:v>
                </c:pt>
                <c:pt idx="38">
                  <c:v>-62</c:v>
                </c:pt>
                <c:pt idx="39">
                  <c:v>-358.5</c:v>
                </c:pt>
                <c:pt idx="40">
                  <c:v>-699</c:v>
                </c:pt>
                <c:pt idx="41">
                  <c:v>-756.5</c:v>
                </c:pt>
                <c:pt idx="42">
                  <c:v>-618</c:v>
                </c:pt>
                <c:pt idx="43">
                  <c:v>-103.5</c:v>
                </c:pt>
                <c:pt idx="44">
                  <c:v>-20.5</c:v>
                </c:pt>
                <c:pt idx="45">
                  <c:v>-269</c:v>
                </c:pt>
                <c:pt idx="46">
                  <c:v>-375.5</c:v>
                </c:pt>
                <c:pt idx="47">
                  <c:v>-202</c:v>
                </c:pt>
                <c:pt idx="48">
                  <c:v>-212.5</c:v>
                </c:pt>
                <c:pt idx="49">
                  <c:v>-835</c:v>
                </c:pt>
                <c:pt idx="50">
                  <c:v>-1019</c:v>
                </c:pt>
                <c:pt idx="51">
                  <c:v>-1713</c:v>
                </c:pt>
                <c:pt idx="52">
                  <c:v>-2490.5</c:v>
                </c:pt>
                <c:pt idx="53">
                  <c:v>-2375.5</c:v>
                </c:pt>
                <c:pt idx="54">
                  <c:v>-993.5</c:v>
                </c:pt>
                <c:pt idx="55">
                  <c:v>-279.5</c:v>
                </c:pt>
                <c:pt idx="56">
                  <c:v>-18</c:v>
                </c:pt>
                <c:pt idx="57">
                  <c:v>-18</c:v>
                </c:pt>
                <c:pt idx="58">
                  <c:v>-18.5</c:v>
                </c:pt>
                <c:pt idx="59">
                  <c:v>-18.5</c:v>
                </c:pt>
                <c:pt idx="60">
                  <c:v>-18.5</c:v>
                </c:pt>
                <c:pt idx="61">
                  <c:v>-32</c:v>
                </c:pt>
                <c:pt idx="62">
                  <c:v>-62</c:v>
                </c:pt>
                <c:pt idx="63">
                  <c:v>-389.5</c:v>
                </c:pt>
                <c:pt idx="64">
                  <c:v>-827.5</c:v>
                </c:pt>
                <c:pt idx="65">
                  <c:v>-1432.5</c:v>
                </c:pt>
                <c:pt idx="66">
                  <c:v>-1104.5</c:v>
                </c:pt>
                <c:pt idx="67">
                  <c:v>-20</c:v>
                </c:pt>
                <c:pt idx="68">
                  <c:v>-19.5</c:v>
                </c:pt>
                <c:pt idx="69">
                  <c:v>-19</c:v>
                </c:pt>
                <c:pt idx="70">
                  <c:v>-19.5</c:v>
                </c:pt>
                <c:pt idx="71">
                  <c:v>-18</c:v>
                </c:pt>
                <c:pt idx="72">
                  <c:v>-23.5</c:v>
                </c:pt>
                <c:pt idx="73">
                  <c:v>-1220.5</c:v>
                </c:pt>
                <c:pt idx="74">
                  <c:v>-1563</c:v>
                </c:pt>
                <c:pt idx="75">
                  <c:v>-2313</c:v>
                </c:pt>
                <c:pt idx="76">
                  <c:v>-2987.5</c:v>
                </c:pt>
                <c:pt idx="77">
                  <c:v>-2882</c:v>
                </c:pt>
                <c:pt idx="78">
                  <c:v>-1595</c:v>
                </c:pt>
                <c:pt idx="79">
                  <c:v>-19</c:v>
                </c:pt>
                <c:pt idx="80">
                  <c:v>-18</c:v>
                </c:pt>
                <c:pt idx="81">
                  <c:v>-19</c:v>
                </c:pt>
                <c:pt idx="82">
                  <c:v>-19</c:v>
                </c:pt>
                <c:pt idx="83">
                  <c:v>-18.5</c:v>
                </c:pt>
                <c:pt idx="84">
                  <c:v>-18</c:v>
                </c:pt>
                <c:pt idx="85">
                  <c:v>-19</c:v>
                </c:pt>
                <c:pt idx="86">
                  <c:v>-27</c:v>
                </c:pt>
                <c:pt idx="87">
                  <c:v>-46</c:v>
                </c:pt>
                <c:pt idx="88">
                  <c:v>-143</c:v>
                </c:pt>
                <c:pt idx="89">
                  <c:v>-699.5</c:v>
                </c:pt>
                <c:pt idx="90">
                  <c:v>-698.5</c:v>
                </c:pt>
                <c:pt idx="91">
                  <c:v>-19</c:v>
                </c:pt>
                <c:pt idx="92">
                  <c:v>-18.5</c:v>
                </c:pt>
                <c:pt idx="93">
                  <c:v>-18.5</c:v>
                </c:pt>
                <c:pt idx="94">
                  <c:v>-19</c:v>
                </c:pt>
                <c:pt idx="95">
                  <c:v>-19</c:v>
                </c:pt>
                <c:pt idx="96">
                  <c:v>-28</c:v>
                </c:pt>
                <c:pt idx="97">
                  <c:v>-386</c:v>
                </c:pt>
                <c:pt idx="98">
                  <c:v>-670</c:v>
                </c:pt>
                <c:pt idx="99">
                  <c:v>-1590.5</c:v>
                </c:pt>
                <c:pt idx="100">
                  <c:v>-2703</c:v>
                </c:pt>
                <c:pt idx="101">
                  <c:v>-2667</c:v>
                </c:pt>
                <c:pt idx="102">
                  <c:v>-816.5</c:v>
                </c:pt>
                <c:pt idx="103">
                  <c:v>-18.5</c:v>
                </c:pt>
                <c:pt idx="104">
                  <c:v>-19</c:v>
                </c:pt>
                <c:pt idx="105">
                  <c:v>-18.5</c:v>
                </c:pt>
                <c:pt idx="106">
                  <c:v>-18</c:v>
                </c:pt>
                <c:pt idx="107">
                  <c:v>-19</c:v>
                </c:pt>
                <c:pt idx="108">
                  <c:v>-18.5</c:v>
                </c:pt>
                <c:pt idx="109">
                  <c:v>-18</c:v>
                </c:pt>
                <c:pt idx="110">
                  <c:v>-18</c:v>
                </c:pt>
                <c:pt idx="111">
                  <c:v>-19</c:v>
                </c:pt>
                <c:pt idx="112">
                  <c:v>-125.5</c:v>
                </c:pt>
                <c:pt idx="113">
                  <c:v>-419.5</c:v>
                </c:pt>
                <c:pt idx="114">
                  <c:v>-420.5</c:v>
                </c:pt>
                <c:pt idx="115">
                  <c:v>-95.5</c:v>
                </c:pt>
                <c:pt idx="116">
                  <c:v>-18.5</c:v>
                </c:pt>
                <c:pt idx="117">
                  <c:v>-19</c:v>
                </c:pt>
                <c:pt idx="118">
                  <c:v>-19</c:v>
                </c:pt>
                <c:pt idx="119">
                  <c:v>-19</c:v>
                </c:pt>
                <c:pt idx="120">
                  <c:v>-23.5</c:v>
                </c:pt>
                <c:pt idx="121">
                  <c:v>-169</c:v>
                </c:pt>
                <c:pt idx="122">
                  <c:v>-689</c:v>
                </c:pt>
                <c:pt idx="123">
                  <c:v>-2217.5</c:v>
                </c:pt>
                <c:pt idx="124">
                  <c:v>-2683.5</c:v>
                </c:pt>
                <c:pt idx="125">
                  <c:v>-2949</c:v>
                </c:pt>
                <c:pt idx="126">
                  <c:v>-2781</c:v>
                </c:pt>
                <c:pt idx="127">
                  <c:v>-1641</c:v>
                </c:pt>
                <c:pt idx="128">
                  <c:v>-725</c:v>
                </c:pt>
                <c:pt idx="129">
                  <c:v>-20</c:v>
                </c:pt>
                <c:pt idx="130">
                  <c:v>-19</c:v>
                </c:pt>
                <c:pt idx="131">
                  <c:v>-18</c:v>
                </c:pt>
                <c:pt idx="132">
                  <c:v>-18</c:v>
                </c:pt>
                <c:pt idx="133">
                  <c:v>-18.5</c:v>
                </c:pt>
                <c:pt idx="134">
                  <c:v>-18</c:v>
                </c:pt>
                <c:pt idx="135">
                  <c:v>-31</c:v>
                </c:pt>
                <c:pt idx="136">
                  <c:v>-377</c:v>
                </c:pt>
                <c:pt idx="137">
                  <c:v>-1251</c:v>
                </c:pt>
                <c:pt idx="138">
                  <c:v>-533</c:v>
                </c:pt>
                <c:pt idx="139">
                  <c:v>-74</c:v>
                </c:pt>
                <c:pt idx="140">
                  <c:v>-21</c:v>
                </c:pt>
                <c:pt idx="141">
                  <c:v>-19</c:v>
                </c:pt>
                <c:pt idx="142">
                  <c:v>-20</c:v>
                </c:pt>
                <c:pt idx="143">
                  <c:v>-20</c:v>
                </c:pt>
                <c:pt idx="144">
                  <c:v>-24</c:v>
                </c:pt>
                <c:pt idx="145">
                  <c:v>-29</c:v>
                </c:pt>
                <c:pt idx="146">
                  <c:v>-30</c:v>
                </c:pt>
                <c:pt idx="147">
                  <c:v>-211.5</c:v>
                </c:pt>
                <c:pt idx="148">
                  <c:v>-1117</c:v>
                </c:pt>
                <c:pt idx="149">
                  <c:v>-1731.5</c:v>
                </c:pt>
                <c:pt idx="150">
                  <c:v>-1748.5</c:v>
                </c:pt>
                <c:pt idx="151">
                  <c:v>-2046.5</c:v>
                </c:pt>
                <c:pt idx="152">
                  <c:v>-2321.5</c:v>
                </c:pt>
                <c:pt idx="153">
                  <c:v>-1772</c:v>
                </c:pt>
                <c:pt idx="154">
                  <c:v>-881.5</c:v>
                </c:pt>
                <c:pt idx="155">
                  <c:v>-243</c:v>
                </c:pt>
                <c:pt idx="156">
                  <c:v>-30</c:v>
                </c:pt>
                <c:pt idx="157">
                  <c:v>-527</c:v>
                </c:pt>
                <c:pt idx="158">
                  <c:v>-1973.5</c:v>
                </c:pt>
                <c:pt idx="159">
                  <c:v>-2876</c:v>
                </c:pt>
                <c:pt idx="160">
                  <c:v>-2779.5</c:v>
                </c:pt>
                <c:pt idx="161">
                  <c:v>-2858.5</c:v>
                </c:pt>
                <c:pt idx="162">
                  <c:v>-2736.5</c:v>
                </c:pt>
                <c:pt idx="163">
                  <c:v>-1308.5</c:v>
                </c:pt>
                <c:pt idx="164">
                  <c:v>-517.5</c:v>
                </c:pt>
                <c:pt idx="165">
                  <c:v>-20</c:v>
                </c:pt>
                <c:pt idx="166">
                  <c:v>-20</c:v>
                </c:pt>
                <c:pt idx="167">
                  <c:v>-20</c:v>
                </c:pt>
                <c:pt idx="168">
                  <c:v>-291</c:v>
                </c:pt>
                <c:pt idx="169">
                  <c:v>-1716.5</c:v>
                </c:pt>
                <c:pt idx="170">
                  <c:v>-1995.5</c:v>
                </c:pt>
                <c:pt idx="171">
                  <c:v>-2392.5</c:v>
                </c:pt>
                <c:pt idx="172">
                  <c:v>-2946</c:v>
                </c:pt>
                <c:pt idx="173">
                  <c:v>-2555</c:v>
                </c:pt>
                <c:pt idx="174">
                  <c:v>-1617</c:v>
                </c:pt>
                <c:pt idx="175">
                  <c:v>-171</c:v>
                </c:pt>
                <c:pt idx="176">
                  <c:v>-41.5</c:v>
                </c:pt>
                <c:pt idx="177">
                  <c:v>-40.5</c:v>
                </c:pt>
                <c:pt idx="178">
                  <c:v>-18</c:v>
                </c:pt>
                <c:pt idx="179">
                  <c:v>-18</c:v>
                </c:pt>
                <c:pt idx="180">
                  <c:v>-19</c:v>
                </c:pt>
                <c:pt idx="181">
                  <c:v>-19</c:v>
                </c:pt>
                <c:pt idx="182">
                  <c:v>-18.5</c:v>
                </c:pt>
                <c:pt idx="183">
                  <c:v>-19</c:v>
                </c:pt>
                <c:pt idx="184">
                  <c:v>-18.5</c:v>
                </c:pt>
                <c:pt idx="185">
                  <c:v>-20</c:v>
                </c:pt>
                <c:pt idx="186">
                  <c:v>-20</c:v>
                </c:pt>
                <c:pt idx="187">
                  <c:v>-19</c:v>
                </c:pt>
                <c:pt idx="188">
                  <c:v>-31.5</c:v>
                </c:pt>
                <c:pt idx="189">
                  <c:v>-42.5</c:v>
                </c:pt>
                <c:pt idx="190">
                  <c:v>-122.5</c:v>
                </c:pt>
                <c:pt idx="191">
                  <c:v>-228.5</c:v>
                </c:pt>
                <c:pt idx="192">
                  <c:v>-34.5</c:v>
                </c:pt>
                <c:pt idx="193">
                  <c:v>-391.5</c:v>
                </c:pt>
                <c:pt idx="194">
                  <c:v>-694.5</c:v>
                </c:pt>
                <c:pt idx="195">
                  <c:v>-1673.5</c:v>
                </c:pt>
                <c:pt idx="196">
                  <c:v>-2362.5</c:v>
                </c:pt>
                <c:pt idx="197">
                  <c:v>-2305</c:v>
                </c:pt>
                <c:pt idx="198">
                  <c:v>-676</c:v>
                </c:pt>
                <c:pt idx="199">
                  <c:v>-19.5</c:v>
                </c:pt>
                <c:pt idx="200">
                  <c:v>-18</c:v>
                </c:pt>
                <c:pt idx="201">
                  <c:v>-18</c:v>
                </c:pt>
                <c:pt idx="202">
                  <c:v>-10.5</c:v>
                </c:pt>
                <c:pt idx="203">
                  <c:v>-2</c:v>
                </c:pt>
                <c:pt idx="204">
                  <c:v>-2</c:v>
                </c:pt>
                <c:pt idx="205">
                  <c:v>-8.5</c:v>
                </c:pt>
                <c:pt idx="206">
                  <c:v>-19</c:v>
                </c:pt>
                <c:pt idx="207">
                  <c:v>-18</c:v>
                </c:pt>
                <c:pt idx="208">
                  <c:v>-315.5</c:v>
                </c:pt>
                <c:pt idx="209">
                  <c:v>-540.5</c:v>
                </c:pt>
                <c:pt idx="210">
                  <c:v>-450</c:v>
                </c:pt>
                <c:pt idx="211">
                  <c:v>-2.5</c:v>
                </c:pt>
                <c:pt idx="212">
                  <c:v>-2.5</c:v>
                </c:pt>
                <c:pt idx="213">
                  <c:v>-16.5</c:v>
                </c:pt>
                <c:pt idx="214">
                  <c:v>-18</c:v>
                </c:pt>
                <c:pt idx="215">
                  <c:v>-18.5</c:v>
                </c:pt>
                <c:pt idx="216">
                  <c:v>-207.5</c:v>
                </c:pt>
                <c:pt idx="217">
                  <c:v>-1242.5</c:v>
                </c:pt>
                <c:pt idx="218">
                  <c:v>-1672</c:v>
                </c:pt>
                <c:pt idx="219">
                  <c:v>-1915.5</c:v>
                </c:pt>
                <c:pt idx="220">
                  <c:v>-2243.5</c:v>
                </c:pt>
                <c:pt idx="221">
                  <c:v>-1894.5</c:v>
                </c:pt>
                <c:pt idx="222">
                  <c:v>-489.5</c:v>
                </c:pt>
                <c:pt idx="223">
                  <c:v>-18</c:v>
                </c:pt>
                <c:pt idx="224">
                  <c:v>-18.5</c:v>
                </c:pt>
                <c:pt idx="225">
                  <c:v>-18</c:v>
                </c:pt>
                <c:pt idx="226">
                  <c:v>-10</c:v>
                </c:pt>
                <c:pt idx="227">
                  <c:v>-3.5</c:v>
                </c:pt>
                <c:pt idx="228">
                  <c:v>-14</c:v>
                </c:pt>
                <c:pt idx="229">
                  <c:v>-170.5</c:v>
                </c:pt>
                <c:pt idx="230">
                  <c:v>-192</c:v>
                </c:pt>
                <c:pt idx="231">
                  <c:v>-327.5</c:v>
                </c:pt>
                <c:pt idx="232">
                  <c:v>-542</c:v>
                </c:pt>
                <c:pt idx="233">
                  <c:v>-540.5</c:v>
                </c:pt>
                <c:pt idx="234">
                  <c:v>-104.5</c:v>
                </c:pt>
                <c:pt idx="235">
                  <c:v>-2</c:v>
                </c:pt>
                <c:pt idx="236">
                  <c:v>-2</c:v>
                </c:pt>
                <c:pt idx="237">
                  <c:v>-16.5</c:v>
                </c:pt>
                <c:pt idx="238">
                  <c:v>-18</c:v>
                </c:pt>
                <c:pt idx="239">
                  <c:v>-18</c:v>
                </c:pt>
                <c:pt idx="240">
                  <c:v>-19.5</c:v>
                </c:pt>
                <c:pt idx="241">
                  <c:v>-1863</c:v>
                </c:pt>
                <c:pt idx="242">
                  <c:v>-2321.5</c:v>
                </c:pt>
                <c:pt idx="243">
                  <c:v>-2314.5</c:v>
                </c:pt>
                <c:pt idx="244">
                  <c:v>-2310.5</c:v>
                </c:pt>
                <c:pt idx="245">
                  <c:v>-2302</c:v>
                </c:pt>
                <c:pt idx="246">
                  <c:v>-1907.5</c:v>
                </c:pt>
                <c:pt idx="247">
                  <c:v>-19.5</c:v>
                </c:pt>
                <c:pt idx="248">
                  <c:v>-10</c:v>
                </c:pt>
                <c:pt idx="249">
                  <c:v>-2</c:v>
                </c:pt>
                <c:pt idx="250">
                  <c:v>-2</c:v>
                </c:pt>
                <c:pt idx="251">
                  <c:v>-2</c:v>
                </c:pt>
                <c:pt idx="252">
                  <c:v>-2</c:v>
                </c:pt>
                <c:pt idx="253">
                  <c:v>-9</c:v>
                </c:pt>
                <c:pt idx="254">
                  <c:v>-19</c:v>
                </c:pt>
                <c:pt idx="255">
                  <c:v>-19</c:v>
                </c:pt>
                <c:pt idx="256">
                  <c:v>-19</c:v>
                </c:pt>
                <c:pt idx="257">
                  <c:v>-378.5</c:v>
                </c:pt>
                <c:pt idx="258">
                  <c:v>-181.5</c:v>
                </c:pt>
                <c:pt idx="259">
                  <c:v>-3</c:v>
                </c:pt>
                <c:pt idx="260">
                  <c:v>-2</c:v>
                </c:pt>
                <c:pt idx="261">
                  <c:v>-17</c:v>
                </c:pt>
                <c:pt idx="262">
                  <c:v>-20</c:v>
                </c:pt>
                <c:pt idx="263">
                  <c:v>-18</c:v>
                </c:pt>
                <c:pt idx="264">
                  <c:v>-212</c:v>
                </c:pt>
                <c:pt idx="265">
                  <c:v>-1860.5</c:v>
                </c:pt>
                <c:pt idx="266">
                  <c:v>-2169.5</c:v>
                </c:pt>
                <c:pt idx="267">
                  <c:v>-2433</c:v>
                </c:pt>
                <c:pt idx="268">
                  <c:v>-2428</c:v>
                </c:pt>
                <c:pt idx="269">
                  <c:v>-2263.5</c:v>
                </c:pt>
                <c:pt idx="270">
                  <c:v>-951</c:v>
                </c:pt>
                <c:pt idx="271">
                  <c:v>-19.5</c:v>
                </c:pt>
                <c:pt idx="272">
                  <c:v>-11</c:v>
                </c:pt>
                <c:pt idx="273">
                  <c:v>-3</c:v>
                </c:pt>
                <c:pt idx="274">
                  <c:v>-2</c:v>
                </c:pt>
                <c:pt idx="275">
                  <c:v>-2</c:v>
                </c:pt>
                <c:pt idx="276">
                  <c:v>-5.5</c:v>
                </c:pt>
                <c:pt idx="277">
                  <c:v>-10</c:v>
                </c:pt>
                <c:pt idx="278">
                  <c:v>-20.5</c:v>
                </c:pt>
                <c:pt idx="279">
                  <c:v>-415</c:v>
                </c:pt>
                <c:pt idx="280">
                  <c:v>-1370.5</c:v>
                </c:pt>
                <c:pt idx="281">
                  <c:v>-1747.5</c:v>
                </c:pt>
                <c:pt idx="282">
                  <c:v>-921.5</c:v>
                </c:pt>
                <c:pt idx="283">
                  <c:v>-2.5</c:v>
                </c:pt>
                <c:pt idx="284">
                  <c:v>-2</c:v>
                </c:pt>
                <c:pt idx="285">
                  <c:v>-2</c:v>
                </c:pt>
                <c:pt idx="286">
                  <c:v>-4</c:v>
                </c:pt>
                <c:pt idx="287">
                  <c:v>-8.5</c:v>
                </c:pt>
                <c:pt idx="288">
                  <c:v>-207.5</c:v>
                </c:pt>
                <c:pt idx="289">
                  <c:v>-1563</c:v>
                </c:pt>
                <c:pt idx="290">
                  <c:v>-1430.5</c:v>
                </c:pt>
                <c:pt idx="291">
                  <c:v>-2189</c:v>
                </c:pt>
                <c:pt idx="292">
                  <c:v>-2349</c:v>
                </c:pt>
                <c:pt idx="293">
                  <c:v>-2327.5</c:v>
                </c:pt>
                <c:pt idx="294">
                  <c:v>-2301</c:v>
                </c:pt>
                <c:pt idx="295">
                  <c:v>-1675</c:v>
                </c:pt>
                <c:pt idx="296">
                  <c:v>-787</c:v>
                </c:pt>
                <c:pt idx="297">
                  <c:v>-181.5</c:v>
                </c:pt>
                <c:pt idx="298">
                  <c:v>-97.5</c:v>
                </c:pt>
                <c:pt idx="299">
                  <c:v>-391</c:v>
                </c:pt>
                <c:pt idx="300">
                  <c:v>-265.5</c:v>
                </c:pt>
                <c:pt idx="301">
                  <c:v>-192.5</c:v>
                </c:pt>
                <c:pt idx="302">
                  <c:v>-851.5</c:v>
                </c:pt>
                <c:pt idx="303">
                  <c:v>-1862</c:v>
                </c:pt>
                <c:pt idx="304">
                  <c:v>-2270</c:v>
                </c:pt>
                <c:pt idx="305">
                  <c:v>-1604</c:v>
                </c:pt>
                <c:pt idx="306">
                  <c:v>-908</c:v>
                </c:pt>
                <c:pt idx="307">
                  <c:v>-295.5</c:v>
                </c:pt>
                <c:pt idx="308">
                  <c:v>-179</c:v>
                </c:pt>
                <c:pt idx="309">
                  <c:v>-163.5</c:v>
                </c:pt>
                <c:pt idx="310">
                  <c:v>-18</c:v>
                </c:pt>
                <c:pt idx="311">
                  <c:v>-62</c:v>
                </c:pt>
                <c:pt idx="312">
                  <c:v>-48</c:v>
                </c:pt>
                <c:pt idx="313">
                  <c:v>-213.5</c:v>
                </c:pt>
                <c:pt idx="314">
                  <c:v>-687.5</c:v>
                </c:pt>
                <c:pt idx="315">
                  <c:v>-1651</c:v>
                </c:pt>
                <c:pt idx="316">
                  <c:v>-2172.5</c:v>
                </c:pt>
                <c:pt idx="317">
                  <c:v>-2095</c:v>
                </c:pt>
                <c:pt idx="318">
                  <c:v>-2076</c:v>
                </c:pt>
                <c:pt idx="319">
                  <c:v>-2145.5</c:v>
                </c:pt>
                <c:pt idx="320">
                  <c:v>-1134.5</c:v>
                </c:pt>
                <c:pt idx="321">
                  <c:v>-347</c:v>
                </c:pt>
                <c:pt idx="322">
                  <c:v>-428</c:v>
                </c:pt>
                <c:pt idx="323">
                  <c:v>-879.5</c:v>
                </c:pt>
                <c:pt idx="324">
                  <c:v>-868</c:v>
                </c:pt>
                <c:pt idx="325">
                  <c:v>-1146.5</c:v>
                </c:pt>
                <c:pt idx="326">
                  <c:v>-2401.5</c:v>
                </c:pt>
                <c:pt idx="327">
                  <c:v>-2398</c:v>
                </c:pt>
                <c:pt idx="328">
                  <c:v>-2409.5</c:v>
                </c:pt>
                <c:pt idx="329">
                  <c:v>-1631</c:v>
                </c:pt>
                <c:pt idx="330">
                  <c:v>-1476.5</c:v>
                </c:pt>
                <c:pt idx="331">
                  <c:v>-360</c:v>
                </c:pt>
                <c:pt idx="332">
                  <c:v>-340.5</c:v>
                </c:pt>
                <c:pt idx="333">
                  <c:v>-119</c:v>
                </c:pt>
                <c:pt idx="334">
                  <c:v>-18</c:v>
                </c:pt>
                <c:pt idx="335">
                  <c:v>-34.5</c:v>
                </c:pt>
                <c:pt idx="336">
                  <c:v>-72.5</c:v>
                </c:pt>
                <c:pt idx="337">
                  <c:v>-1962</c:v>
                </c:pt>
                <c:pt idx="338">
                  <c:v>-2261</c:v>
                </c:pt>
                <c:pt idx="339">
                  <c:v>-2421.5</c:v>
                </c:pt>
                <c:pt idx="340">
                  <c:v>-2416</c:v>
                </c:pt>
                <c:pt idx="341">
                  <c:v>-2271</c:v>
                </c:pt>
                <c:pt idx="342">
                  <c:v>-1642</c:v>
                </c:pt>
                <c:pt idx="343">
                  <c:v>-329</c:v>
                </c:pt>
                <c:pt idx="344">
                  <c:v>-3</c:v>
                </c:pt>
                <c:pt idx="345">
                  <c:v>-3.5</c:v>
                </c:pt>
                <c:pt idx="346">
                  <c:v>-3.5</c:v>
                </c:pt>
                <c:pt idx="347">
                  <c:v>-9</c:v>
                </c:pt>
                <c:pt idx="348">
                  <c:v>-31</c:v>
                </c:pt>
                <c:pt idx="349">
                  <c:v>-14.5</c:v>
                </c:pt>
                <c:pt idx="350">
                  <c:v>-2.5</c:v>
                </c:pt>
                <c:pt idx="351">
                  <c:v>-23.5</c:v>
                </c:pt>
                <c:pt idx="352">
                  <c:v>-33.5</c:v>
                </c:pt>
                <c:pt idx="353">
                  <c:v>-32</c:v>
                </c:pt>
                <c:pt idx="354">
                  <c:v>-10</c:v>
                </c:pt>
                <c:pt idx="355">
                  <c:v>-2</c:v>
                </c:pt>
                <c:pt idx="356">
                  <c:v>-2</c:v>
                </c:pt>
                <c:pt idx="357">
                  <c:v>-1.5</c:v>
                </c:pt>
                <c:pt idx="358">
                  <c:v>-2</c:v>
                </c:pt>
                <c:pt idx="359">
                  <c:v>-12</c:v>
                </c:pt>
                <c:pt idx="360">
                  <c:v>-230.5</c:v>
                </c:pt>
                <c:pt idx="361">
                  <c:v>-1005.5</c:v>
                </c:pt>
                <c:pt idx="362">
                  <c:v>-1319</c:v>
                </c:pt>
                <c:pt idx="363">
                  <c:v>-2136</c:v>
                </c:pt>
                <c:pt idx="364">
                  <c:v>-2336.5</c:v>
                </c:pt>
                <c:pt idx="365">
                  <c:v>-2167</c:v>
                </c:pt>
                <c:pt idx="366">
                  <c:v>-1727</c:v>
                </c:pt>
                <c:pt idx="367">
                  <c:v>-1257</c:v>
                </c:pt>
                <c:pt idx="368">
                  <c:v>-240</c:v>
                </c:pt>
                <c:pt idx="369">
                  <c:v>-17</c:v>
                </c:pt>
                <c:pt idx="370">
                  <c:v>-9.5</c:v>
                </c:pt>
                <c:pt idx="371">
                  <c:v>-4</c:v>
                </c:pt>
                <c:pt idx="372">
                  <c:v>-25</c:v>
                </c:pt>
                <c:pt idx="373">
                  <c:v>-32.5</c:v>
                </c:pt>
                <c:pt idx="374">
                  <c:v>-9</c:v>
                </c:pt>
                <c:pt idx="375">
                  <c:v>-19</c:v>
                </c:pt>
                <c:pt idx="376">
                  <c:v>-33</c:v>
                </c:pt>
                <c:pt idx="377">
                  <c:v>-353</c:v>
                </c:pt>
                <c:pt idx="378">
                  <c:v>-211</c:v>
                </c:pt>
                <c:pt idx="379">
                  <c:v>-3</c:v>
                </c:pt>
                <c:pt idx="380">
                  <c:v>-3.5</c:v>
                </c:pt>
                <c:pt idx="381">
                  <c:v>-3</c:v>
                </c:pt>
                <c:pt idx="382">
                  <c:v>-3</c:v>
                </c:pt>
                <c:pt idx="383">
                  <c:v>-8.5</c:v>
                </c:pt>
                <c:pt idx="384">
                  <c:v>-405</c:v>
                </c:pt>
                <c:pt idx="385">
                  <c:v>-1924</c:v>
                </c:pt>
                <c:pt idx="386">
                  <c:v>-1817</c:v>
                </c:pt>
                <c:pt idx="387">
                  <c:v>-1759</c:v>
                </c:pt>
                <c:pt idx="388">
                  <c:v>-2188.5</c:v>
                </c:pt>
                <c:pt idx="389">
                  <c:v>-2333</c:v>
                </c:pt>
                <c:pt idx="390">
                  <c:v>-1476</c:v>
                </c:pt>
                <c:pt idx="391">
                  <c:v>-25</c:v>
                </c:pt>
                <c:pt idx="392">
                  <c:v>-9</c:v>
                </c:pt>
                <c:pt idx="393">
                  <c:v>-2</c:v>
                </c:pt>
                <c:pt idx="394">
                  <c:v>-2</c:v>
                </c:pt>
                <c:pt idx="395">
                  <c:v>-2</c:v>
                </c:pt>
                <c:pt idx="396">
                  <c:v>-17.5</c:v>
                </c:pt>
                <c:pt idx="397">
                  <c:v>-40.5</c:v>
                </c:pt>
                <c:pt idx="398">
                  <c:v>-21</c:v>
                </c:pt>
                <c:pt idx="399">
                  <c:v>-463.5</c:v>
                </c:pt>
                <c:pt idx="400">
                  <c:v>-463.5</c:v>
                </c:pt>
                <c:pt idx="401">
                  <c:v>-701</c:v>
                </c:pt>
                <c:pt idx="402">
                  <c:v>-270</c:v>
                </c:pt>
                <c:pt idx="403">
                  <c:v>-2</c:v>
                </c:pt>
                <c:pt idx="404">
                  <c:v>-2</c:v>
                </c:pt>
                <c:pt idx="405">
                  <c:v>-1.5</c:v>
                </c:pt>
                <c:pt idx="406">
                  <c:v>-2</c:v>
                </c:pt>
                <c:pt idx="407">
                  <c:v>-299.5</c:v>
                </c:pt>
                <c:pt idx="408">
                  <c:v>-526.5</c:v>
                </c:pt>
                <c:pt idx="409">
                  <c:v>-1025.5</c:v>
                </c:pt>
                <c:pt idx="410">
                  <c:v>-2006</c:v>
                </c:pt>
                <c:pt idx="411">
                  <c:v>-2031.5</c:v>
                </c:pt>
                <c:pt idx="412">
                  <c:v>-2327</c:v>
                </c:pt>
                <c:pt idx="413">
                  <c:v>-1953.5</c:v>
                </c:pt>
                <c:pt idx="414">
                  <c:v>-671</c:v>
                </c:pt>
                <c:pt idx="415">
                  <c:v>-21.5</c:v>
                </c:pt>
                <c:pt idx="416">
                  <c:v>-9</c:v>
                </c:pt>
                <c:pt idx="417">
                  <c:v>-2</c:v>
                </c:pt>
                <c:pt idx="418">
                  <c:v>-1.5</c:v>
                </c:pt>
                <c:pt idx="419">
                  <c:v>-2</c:v>
                </c:pt>
                <c:pt idx="420">
                  <c:v>-15</c:v>
                </c:pt>
                <c:pt idx="421">
                  <c:v>-21</c:v>
                </c:pt>
                <c:pt idx="422">
                  <c:v>-31</c:v>
                </c:pt>
                <c:pt idx="423">
                  <c:v>-18.5</c:v>
                </c:pt>
                <c:pt idx="424">
                  <c:v>-218</c:v>
                </c:pt>
                <c:pt idx="425">
                  <c:v>-1313</c:v>
                </c:pt>
                <c:pt idx="426">
                  <c:v>-855.5</c:v>
                </c:pt>
                <c:pt idx="427">
                  <c:v>-43.5</c:v>
                </c:pt>
                <c:pt idx="428">
                  <c:v>-41</c:v>
                </c:pt>
                <c:pt idx="429">
                  <c:v>-40</c:v>
                </c:pt>
                <c:pt idx="430">
                  <c:v>-12.5</c:v>
                </c:pt>
                <c:pt idx="431">
                  <c:v>-26.5</c:v>
                </c:pt>
                <c:pt idx="432">
                  <c:v>-244.5</c:v>
                </c:pt>
                <c:pt idx="433">
                  <c:v>-1832.5</c:v>
                </c:pt>
                <c:pt idx="434">
                  <c:v>-2192</c:v>
                </c:pt>
                <c:pt idx="435">
                  <c:v>-2267.5</c:v>
                </c:pt>
                <c:pt idx="436">
                  <c:v>-2335</c:v>
                </c:pt>
                <c:pt idx="437">
                  <c:v>-2051.5</c:v>
                </c:pt>
                <c:pt idx="438">
                  <c:v>-753.5</c:v>
                </c:pt>
                <c:pt idx="439">
                  <c:v>-34</c:v>
                </c:pt>
                <c:pt idx="440">
                  <c:v>-2</c:v>
                </c:pt>
                <c:pt idx="441">
                  <c:v>-2</c:v>
                </c:pt>
                <c:pt idx="442">
                  <c:v>-5.5</c:v>
                </c:pt>
                <c:pt idx="443">
                  <c:v>-6.5</c:v>
                </c:pt>
                <c:pt idx="444">
                  <c:v>-6.5</c:v>
                </c:pt>
                <c:pt idx="445">
                  <c:v>-5.5</c:v>
                </c:pt>
                <c:pt idx="446">
                  <c:v>-19.5</c:v>
                </c:pt>
                <c:pt idx="447">
                  <c:v>-49</c:v>
                </c:pt>
                <c:pt idx="448">
                  <c:v>-211</c:v>
                </c:pt>
                <c:pt idx="449">
                  <c:v>-389</c:v>
                </c:pt>
                <c:pt idx="450">
                  <c:v>-196</c:v>
                </c:pt>
                <c:pt idx="451">
                  <c:v>-2</c:v>
                </c:pt>
                <c:pt idx="452">
                  <c:v>-2</c:v>
                </c:pt>
                <c:pt idx="453">
                  <c:v>-2</c:v>
                </c:pt>
                <c:pt idx="454">
                  <c:v>-182</c:v>
                </c:pt>
                <c:pt idx="455">
                  <c:v>-360</c:v>
                </c:pt>
                <c:pt idx="456">
                  <c:v>-364.5</c:v>
                </c:pt>
                <c:pt idx="457">
                  <c:v>-1136</c:v>
                </c:pt>
                <c:pt idx="458">
                  <c:v>-1570.5</c:v>
                </c:pt>
                <c:pt idx="459">
                  <c:v>-1782.5</c:v>
                </c:pt>
                <c:pt idx="460">
                  <c:v>-2187</c:v>
                </c:pt>
                <c:pt idx="461">
                  <c:v>-2170</c:v>
                </c:pt>
                <c:pt idx="462">
                  <c:v>-2229</c:v>
                </c:pt>
                <c:pt idx="463">
                  <c:v>-1869.5</c:v>
                </c:pt>
                <c:pt idx="464">
                  <c:v>-1081</c:v>
                </c:pt>
                <c:pt idx="465">
                  <c:v>-577</c:v>
                </c:pt>
                <c:pt idx="466">
                  <c:v>-3.5</c:v>
                </c:pt>
                <c:pt idx="467">
                  <c:v>-3.5</c:v>
                </c:pt>
                <c:pt idx="468">
                  <c:v>-90.5</c:v>
                </c:pt>
                <c:pt idx="469">
                  <c:v>-185</c:v>
                </c:pt>
                <c:pt idx="470">
                  <c:v>-734</c:v>
                </c:pt>
                <c:pt idx="471">
                  <c:v>-1573</c:v>
                </c:pt>
                <c:pt idx="472">
                  <c:v>-1836</c:v>
                </c:pt>
                <c:pt idx="473">
                  <c:v>-1700.5</c:v>
                </c:pt>
                <c:pt idx="474">
                  <c:v>-1372</c:v>
                </c:pt>
                <c:pt idx="475">
                  <c:v>-427</c:v>
                </c:pt>
                <c:pt idx="476">
                  <c:v>-329.5</c:v>
                </c:pt>
                <c:pt idx="477">
                  <c:v>-151</c:v>
                </c:pt>
                <c:pt idx="478">
                  <c:v>-3.5</c:v>
                </c:pt>
                <c:pt idx="479">
                  <c:v>-8.5</c:v>
                </c:pt>
                <c:pt idx="480">
                  <c:v>-21</c:v>
                </c:pt>
                <c:pt idx="481">
                  <c:v>-903.5</c:v>
                </c:pt>
                <c:pt idx="482">
                  <c:v>-1070</c:v>
                </c:pt>
                <c:pt idx="483">
                  <c:v>-1261.5</c:v>
                </c:pt>
                <c:pt idx="484">
                  <c:v>-1673</c:v>
                </c:pt>
                <c:pt idx="485">
                  <c:v>-1707.5</c:v>
                </c:pt>
                <c:pt idx="486">
                  <c:v>-1569.5</c:v>
                </c:pt>
                <c:pt idx="487">
                  <c:v>-2058</c:v>
                </c:pt>
                <c:pt idx="488">
                  <c:v>-1929</c:v>
                </c:pt>
                <c:pt idx="489">
                  <c:v>-1536.5</c:v>
                </c:pt>
                <c:pt idx="490">
                  <c:v>-1496</c:v>
                </c:pt>
                <c:pt idx="491">
                  <c:v>-1669.5</c:v>
                </c:pt>
                <c:pt idx="492">
                  <c:v>-1406</c:v>
                </c:pt>
                <c:pt idx="493">
                  <c:v>-1405.5</c:v>
                </c:pt>
                <c:pt idx="494">
                  <c:v>-1581</c:v>
                </c:pt>
                <c:pt idx="495">
                  <c:v>-1923</c:v>
                </c:pt>
                <c:pt idx="496">
                  <c:v>-2112</c:v>
                </c:pt>
                <c:pt idx="497">
                  <c:v>-1991.5</c:v>
                </c:pt>
                <c:pt idx="498">
                  <c:v>-1510</c:v>
                </c:pt>
                <c:pt idx="499">
                  <c:v>-993</c:v>
                </c:pt>
                <c:pt idx="500">
                  <c:v>-167.5</c:v>
                </c:pt>
                <c:pt idx="501">
                  <c:v>-2</c:v>
                </c:pt>
                <c:pt idx="502">
                  <c:v>-1.5</c:v>
                </c:pt>
                <c:pt idx="503">
                  <c:v>-8.5</c:v>
                </c:pt>
                <c:pt idx="504">
                  <c:v>-15</c:v>
                </c:pt>
                <c:pt idx="505">
                  <c:v>-976.5</c:v>
                </c:pt>
                <c:pt idx="506">
                  <c:v>-1531.5</c:v>
                </c:pt>
                <c:pt idx="507">
                  <c:v>-1949.5</c:v>
                </c:pt>
                <c:pt idx="508">
                  <c:v>-2293</c:v>
                </c:pt>
                <c:pt idx="509">
                  <c:v>-2101</c:v>
                </c:pt>
                <c:pt idx="510">
                  <c:v>-650.5</c:v>
                </c:pt>
                <c:pt idx="511">
                  <c:v>-21.5</c:v>
                </c:pt>
                <c:pt idx="512">
                  <c:v>-3</c:v>
                </c:pt>
                <c:pt idx="513">
                  <c:v>-2</c:v>
                </c:pt>
                <c:pt idx="514">
                  <c:v>-2</c:v>
                </c:pt>
                <c:pt idx="515">
                  <c:v>-2</c:v>
                </c:pt>
                <c:pt idx="516">
                  <c:v>-2</c:v>
                </c:pt>
                <c:pt idx="517">
                  <c:v>-2</c:v>
                </c:pt>
                <c:pt idx="518">
                  <c:v>-2</c:v>
                </c:pt>
                <c:pt idx="519">
                  <c:v>-2.5</c:v>
                </c:pt>
                <c:pt idx="520">
                  <c:v>-2.5</c:v>
                </c:pt>
                <c:pt idx="521">
                  <c:v>-362.5</c:v>
                </c:pt>
                <c:pt idx="522">
                  <c:v>-189.5</c:v>
                </c:pt>
                <c:pt idx="523">
                  <c:v>-22</c:v>
                </c:pt>
                <c:pt idx="524">
                  <c:v>-12</c:v>
                </c:pt>
                <c:pt idx="525">
                  <c:v>-2</c:v>
                </c:pt>
                <c:pt idx="526">
                  <c:v>-3.5</c:v>
                </c:pt>
                <c:pt idx="527">
                  <c:v>-271</c:v>
                </c:pt>
                <c:pt idx="528">
                  <c:v>-455</c:v>
                </c:pt>
                <c:pt idx="529">
                  <c:v>-1169</c:v>
                </c:pt>
                <c:pt idx="530">
                  <c:v>-1479.5</c:v>
                </c:pt>
                <c:pt idx="531">
                  <c:v>-2100</c:v>
                </c:pt>
                <c:pt idx="532">
                  <c:v>-2329</c:v>
                </c:pt>
                <c:pt idx="533">
                  <c:v>-2186.5</c:v>
                </c:pt>
                <c:pt idx="534">
                  <c:v>-1133.5</c:v>
                </c:pt>
                <c:pt idx="535">
                  <c:v>-38.5</c:v>
                </c:pt>
                <c:pt idx="536">
                  <c:v>-11.5</c:v>
                </c:pt>
                <c:pt idx="537">
                  <c:v>-2</c:v>
                </c:pt>
                <c:pt idx="538">
                  <c:v>-2</c:v>
                </c:pt>
                <c:pt idx="539">
                  <c:v>-2</c:v>
                </c:pt>
                <c:pt idx="540">
                  <c:v>-2</c:v>
                </c:pt>
                <c:pt idx="541">
                  <c:v>-2</c:v>
                </c:pt>
                <c:pt idx="542">
                  <c:v>-13.5</c:v>
                </c:pt>
                <c:pt idx="543">
                  <c:v>-25</c:v>
                </c:pt>
                <c:pt idx="544">
                  <c:v>-25.5</c:v>
                </c:pt>
                <c:pt idx="545">
                  <c:v>-18.5</c:v>
                </c:pt>
                <c:pt idx="546">
                  <c:v>-91</c:v>
                </c:pt>
                <c:pt idx="547">
                  <c:v>-97.5</c:v>
                </c:pt>
                <c:pt idx="548">
                  <c:v>-12.5</c:v>
                </c:pt>
                <c:pt idx="549">
                  <c:v>-2</c:v>
                </c:pt>
                <c:pt idx="550">
                  <c:v>-2</c:v>
                </c:pt>
                <c:pt idx="551">
                  <c:v>-2</c:v>
                </c:pt>
                <c:pt idx="552">
                  <c:v>-90.5</c:v>
                </c:pt>
                <c:pt idx="553">
                  <c:v>-1267</c:v>
                </c:pt>
                <c:pt idx="554">
                  <c:v>-1674</c:v>
                </c:pt>
                <c:pt idx="555">
                  <c:v>-1958.5</c:v>
                </c:pt>
                <c:pt idx="556">
                  <c:v>-2331.5</c:v>
                </c:pt>
                <c:pt idx="557">
                  <c:v>-1800</c:v>
                </c:pt>
                <c:pt idx="558">
                  <c:v>-803.5</c:v>
                </c:pt>
                <c:pt idx="559">
                  <c:v>-9</c:v>
                </c:pt>
                <c:pt idx="560">
                  <c:v>-16</c:v>
                </c:pt>
                <c:pt idx="561">
                  <c:v>-1.5</c:v>
                </c:pt>
                <c:pt idx="562">
                  <c:v>-7.5</c:v>
                </c:pt>
                <c:pt idx="563">
                  <c:v>-8</c:v>
                </c:pt>
                <c:pt idx="564">
                  <c:v>-2</c:v>
                </c:pt>
                <c:pt idx="565">
                  <c:v>-2</c:v>
                </c:pt>
                <c:pt idx="566">
                  <c:v>-3.5</c:v>
                </c:pt>
                <c:pt idx="567">
                  <c:v>-3</c:v>
                </c:pt>
                <c:pt idx="568">
                  <c:v>-2</c:v>
                </c:pt>
                <c:pt idx="569">
                  <c:v>-366.5</c:v>
                </c:pt>
                <c:pt idx="570">
                  <c:v>-229.5</c:v>
                </c:pt>
                <c:pt idx="571">
                  <c:v>-2</c:v>
                </c:pt>
                <c:pt idx="572">
                  <c:v>-10</c:v>
                </c:pt>
                <c:pt idx="573">
                  <c:v>-14</c:v>
                </c:pt>
                <c:pt idx="574">
                  <c:v>-2</c:v>
                </c:pt>
                <c:pt idx="575">
                  <c:v>-271.5</c:v>
                </c:pt>
                <c:pt idx="576">
                  <c:v>-469.5</c:v>
                </c:pt>
                <c:pt idx="577">
                  <c:v>-1366</c:v>
                </c:pt>
                <c:pt idx="578">
                  <c:v>-1773.5</c:v>
                </c:pt>
                <c:pt idx="579">
                  <c:v>-2260</c:v>
                </c:pt>
                <c:pt idx="580">
                  <c:v>-1912</c:v>
                </c:pt>
                <c:pt idx="581">
                  <c:v>-1773.5</c:v>
                </c:pt>
                <c:pt idx="582">
                  <c:v>-1496</c:v>
                </c:pt>
                <c:pt idx="583">
                  <c:v>-683</c:v>
                </c:pt>
                <c:pt idx="584">
                  <c:v>-673.5</c:v>
                </c:pt>
                <c:pt idx="585">
                  <c:v>-590</c:v>
                </c:pt>
                <c:pt idx="586">
                  <c:v>-4.5</c:v>
                </c:pt>
                <c:pt idx="587">
                  <c:v>-4.5</c:v>
                </c:pt>
                <c:pt idx="588">
                  <c:v>-2</c:v>
                </c:pt>
                <c:pt idx="589">
                  <c:v>-2</c:v>
                </c:pt>
                <c:pt idx="590">
                  <c:v>-214.5</c:v>
                </c:pt>
                <c:pt idx="591">
                  <c:v>-148</c:v>
                </c:pt>
                <c:pt idx="592">
                  <c:v>-327</c:v>
                </c:pt>
                <c:pt idx="593">
                  <c:v>-683</c:v>
                </c:pt>
                <c:pt idx="594">
                  <c:v>-180.5</c:v>
                </c:pt>
                <c:pt idx="595">
                  <c:v>-2</c:v>
                </c:pt>
                <c:pt idx="596">
                  <c:v>-2</c:v>
                </c:pt>
                <c:pt idx="597">
                  <c:v>-1.5</c:v>
                </c:pt>
                <c:pt idx="598">
                  <c:v>-1.5</c:v>
                </c:pt>
                <c:pt idx="599">
                  <c:v>-1.5</c:v>
                </c:pt>
                <c:pt idx="600">
                  <c:v>-173</c:v>
                </c:pt>
                <c:pt idx="601">
                  <c:v>-997</c:v>
                </c:pt>
                <c:pt idx="602">
                  <c:v>-2009.5</c:v>
                </c:pt>
                <c:pt idx="603">
                  <c:v>-2272.5</c:v>
                </c:pt>
                <c:pt idx="604">
                  <c:v>-2345.5</c:v>
                </c:pt>
                <c:pt idx="605">
                  <c:v>-2340</c:v>
                </c:pt>
                <c:pt idx="606">
                  <c:v>-1556.5</c:v>
                </c:pt>
                <c:pt idx="607">
                  <c:v>-979</c:v>
                </c:pt>
                <c:pt idx="608">
                  <c:v>-168</c:v>
                </c:pt>
                <c:pt idx="609">
                  <c:v>-2</c:v>
                </c:pt>
                <c:pt idx="610">
                  <c:v>-2</c:v>
                </c:pt>
                <c:pt idx="611">
                  <c:v>-4</c:v>
                </c:pt>
                <c:pt idx="612">
                  <c:v>-2</c:v>
                </c:pt>
                <c:pt idx="613">
                  <c:v>-2</c:v>
                </c:pt>
                <c:pt idx="614">
                  <c:v>-7</c:v>
                </c:pt>
                <c:pt idx="615">
                  <c:v>-71.5</c:v>
                </c:pt>
                <c:pt idx="616">
                  <c:v>-30.5</c:v>
                </c:pt>
                <c:pt idx="617">
                  <c:v>-362</c:v>
                </c:pt>
                <c:pt idx="618">
                  <c:v>-335</c:v>
                </c:pt>
                <c:pt idx="619">
                  <c:v>-334.5</c:v>
                </c:pt>
                <c:pt idx="620">
                  <c:v>-334.5</c:v>
                </c:pt>
                <c:pt idx="621">
                  <c:v>-334</c:v>
                </c:pt>
                <c:pt idx="622">
                  <c:v>-284</c:v>
                </c:pt>
                <c:pt idx="623">
                  <c:v>-3.5</c:v>
                </c:pt>
                <c:pt idx="624">
                  <c:v>-114.5</c:v>
                </c:pt>
                <c:pt idx="625">
                  <c:v>-2114.5</c:v>
                </c:pt>
                <c:pt idx="626">
                  <c:v>-2887.5</c:v>
                </c:pt>
                <c:pt idx="627">
                  <c:v>-3087</c:v>
                </c:pt>
                <c:pt idx="628">
                  <c:v>-3201.5</c:v>
                </c:pt>
                <c:pt idx="629">
                  <c:v>-3195</c:v>
                </c:pt>
                <c:pt idx="630">
                  <c:v>-3171.5</c:v>
                </c:pt>
                <c:pt idx="631">
                  <c:v>-3006</c:v>
                </c:pt>
                <c:pt idx="632">
                  <c:v>-2341.5</c:v>
                </c:pt>
                <c:pt idx="633">
                  <c:v>-1006.5</c:v>
                </c:pt>
                <c:pt idx="634">
                  <c:v>-214</c:v>
                </c:pt>
                <c:pt idx="635">
                  <c:v>-4</c:v>
                </c:pt>
                <c:pt idx="636">
                  <c:v>-3.5</c:v>
                </c:pt>
                <c:pt idx="637">
                  <c:v>-92</c:v>
                </c:pt>
                <c:pt idx="638">
                  <c:v>-865.5</c:v>
                </c:pt>
                <c:pt idx="639">
                  <c:v>-1633</c:v>
                </c:pt>
                <c:pt idx="640">
                  <c:v>-2282.5</c:v>
                </c:pt>
                <c:pt idx="641">
                  <c:v>-2103</c:v>
                </c:pt>
                <c:pt idx="642">
                  <c:v>-914</c:v>
                </c:pt>
                <c:pt idx="643">
                  <c:v>-1.5</c:v>
                </c:pt>
                <c:pt idx="644">
                  <c:v>-2</c:v>
                </c:pt>
                <c:pt idx="645">
                  <c:v>-2</c:v>
                </c:pt>
                <c:pt idx="646">
                  <c:v>-1.5</c:v>
                </c:pt>
                <c:pt idx="647">
                  <c:v>-1</c:v>
                </c:pt>
                <c:pt idx="648">
                  <c:v>-8</c:v>
                </c:pt>
                <c:pt idx="649">
                  <c:v>-1298.5</c:v>
                </c:pt>
                <c:pt idx="650">
                  <c:v>-2440</c:v>
                </c:pt>
                <c:pt idx="651">
                  <c:v>-2969.5</c:v>
                </c:pt>
                <c:pt idx="652">
                  <c:v>-3213.5</c:v>
                </c:pt>
                <c:pt idx="653">
                  <c:v>-3211</c:v>
                </c:pt>
                <c:pt idx="654">
                  <c:v>-2947</c:v>
                </c:pt>
                <c:pt idx="655">
                  <c:v>-3059.5</c:v>
                </c:pt>
                <c:pt idx="656">
                  <c:v>-2506.5</c:v>
                </c:pt>
                <c:pt idx="657">
                  <c:v>-2146.5</c:v>
                </c:pt>
                <c:pt idx="658">
                  <c:v>-1980.5</c:v>
                </c:pt>
                <c:pt idx="659">
                  <c:v>-1978.5</c:v>
                </c:pt>
                <c:pt idx="660">
                  <c:v>-1897.5</c:v>
                </c:pt>
                <c:pt idx="661">
                  <c:v>-1284.5</c:v>
                </c:pt>
                <c:pt idx="662">
                  <c:v>-2335</c:v>
                </c:pt>
                <c:pt idx="663">
                  <c:v>-2886</c:v>
                </c:pt>
                <c:pt idx="664">
                  <c:v>-2813</c:v>
                </c:pt>
                <c:pt idx="665">
                  <c:v>-2720.5</c:v>
                </c:pt>
                <c:pt idx="666">
                  <c:v>-2604.5</c:v>
                </c:pt>
                <c:pt idx="667">
                  <c:v>-657.5</c:v>
                </c:pt>
                <c:pt idx="668">
                  <c:v>-1.5</c:v>
                </c:pt>
                <c:pt idx="669">
                  <c:v>-2</c:v>
                </c:pt>
                <c:pt idx="670">
                  <c:v>-2</c:v>
                </c:pt>
                <c:pt idx="671">
                  <c:v>-1.5</c:v>
                </c:pt>
                <c:pt idx="672">
                  <c:v>-8.5</c:v>
                </c:pt>
                <c:pt idx="673">
                  <c:v>-343.5</c:v>
                </c:pt>
                <c:pt idx="674">
                  <c:v>-1109.5</c:v>
                </c:pt>
                <c:pt idx="675">
                  <c:v>-2748</c:v>
                </c:pt>
                <c:pt idx="676">
                  <c:v>-3313</c:v>
                </c:pt>
                <c:pt idx="677">
                  <c:v>-2746.5</c:v>
                </c:pt>
                <c:pt idx="678">
                  <c:v>-392.5</c:v>
                </c:pt>
                <c:pt idx="679">
                  <c:v>-9</c:v>
                </c:pt>
                <c:pt idx="680">
                  <c:v>-1.5</c:v>
                </c:pt>
                <c:pt idx="681">
                  <c:v>-2</c:v>
                </c:pt>
                <c:pt idx="682">
                  <c:v>-2</c:v>
                </c:pt>
                <c:pt idx="683">
                  <c:v>-2</c:v>
                </c:pt>
                <c:pt idx="684">
                  <c:v>-2</c:v>
                </c:pt>
                <c:pt idx="685">
                  <c:v>-3.5</c:v>
                </c:pt>
                <c:pt idx="686">
                  <c:v>-4.5</c:v>
                </c:pt>
                <c:pt idx="687">
                  <c:v>-6</c:v>
                </c:pt>
                <c:pt idx="688">
                  <c:v>-5.5</c:v>
                </c:pt>
                <c:pt idx="689">
                  <c:v>-542.5</c:v>
                </c:pt>
                <c:pt idx="690">
                  <c:v>-4</c:v>
                </c:pt>
                <c:pt idx="691">
                  <c:v>-3.5</c:v>
                </c:pt>
                <c:pt idx="692">
                  <c:v>-3.5</c:v>
                </c:pt>
                <c:pt idx="693">
                  <c:v>-3</c:v>
                </c:pt>
                <c:pt idx="694">
                  <c:v>-5</c:v>
                </c:pt>
                <c:pt idx="695">
                  <c:v>-4</c:v>
                </c:pt>
                <c:pt idx="696">
                  <c:v>-300.5</c:v>
                </c:pt>
                <c:pt idx="697">
                  <c:v>-1594</c:v>
                </c:pt>
                <c:pt idx="698">
                  <c:v>-2715</c:v>
                </c:pt>
                <c:pt idx="699">
                  <c:v>-2774.5</c:v>
                </c:pt>
                <c:pt idx="700">
                  <c:v>-2546</c:v>
                </c:pt>
                <c:pt idx="701">
                  <c:v>-2861.5</c:v>
                </c:pt>
                <c:pt idx="702">
                  <c:v>-1571</c:v>
                </c:pt>
                <c:pt idx="703">
                  <c:v>-394.5</c:v>
                </c:pt>
                <c:pt idx="704">
                  <c:v>-7.5</c:v>
                </c:pt>
                <c:pt idx="705">
                  <c:v>-2</c:v>
                </c:pt>
                <c:pt idx="706">
                  <c:v>-2</c:v>
                </c:pt>
                <c:pt idx="707">
                  <c:v>-3.5</c:v>
                </c:pt>
                <c:pt idx="708">
                  <c:v>-15.5</c:v>
                </c:pt>
                <c:pt idx="709">
                  <c:v>-5.5</c:v>
                </c:pt>
                <c:pt idx="710">
                  <c:v>-11</c:v>
                </c:pt>
                <c:pt idx="711">
                  <c:v>-82.5</c:v>
                </c:pt>
                <c:pt idx="712">
                  <c:v>-45.5</c:v>
                </c:pt>
                <c:pt idx="713">
                  <c:v>-154</c:v>
                </c:pt>
                <c:pt idx="714">
                  <c:v>-122</c:v>
                </c:pt>
                <c:pt idx="715">
                  <c:v>-19</c:v>
                </c:pt>
                <c:pt idx="716">
                  <c:v>-19</c:v>
                </c:pt>
                <c:pt idx="717">
                  <c:v>-18.5</c:v>
                </c:pt>
                <c:pt idx="718">
                  <c:v>-18</c:v>
                </c:pt>
                <c:pt idx="719">
                  <c:v>-18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01407744"/>
        <c:axId val="101425920"/>
      </c:scatterChart>
      <c:valAx>
        <c:axId val="101407744"/>
        <c:scaling>
          <c:orientation val="minMax"/>
          <c:min val="35000"/>
        </c:scaling>
        <c:axPos val="b"/>
        <c:numFmt formatCode="0" sourceLinked="0"/>
        <c:tickLblPos val="nextTo"/>
        <c:crossAx val="101425920"/>
        <c:crosses val="autoZero"/>
        <c:crossBetween val="midCat"/>
        <c:majorUnit val="5000"/>
      </c:valAx>
      <c:valAx>
        <c:axId val="101425920"/>
        <c:scaling>
          <c:orientation val="minMax"/>
        </c:scaling>
        <c:axPos val="l"/>
        <c:majorGridlines/>
        <c:numFmt formatCode="0" sourceLinked="0"/>
        <c:tickLblPos val="nextTo"/>
        <c:crossAx val="101407744"/>
        <c:crosses val="autoZero"/>
        <c:crossBetween val="midCat"/>
      </c:valAx>
    </c:plotArea>
    <c:plotVisOnly val="1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56"/>
          <c:y val="2.7011287893676961E-2"/>
        </c:manualLayout>
      </c:layout>
    </c:title>
    <c:plotArea>
      <c:layout>
        <c:manualLayout>
          <c:layoutTarget val="inner"/>
          <c:xMode val="edge"/>
          <c:yMode val="edge"/>
          <c:x val="3.6766607677759452E-2"/>
          <c:y val="0.126163209202938"/>
          <c:w val="0.95464350342498783"/>
          <c:h val="0.83404966990372664"/>
        </c:manualLayout>
      </c:layout>
      <c:lineChart>
        <c:grouping val="standard"/>
        <c:ser>
          <c:idx val="1"/>
          <c:order val="0"/>
          <c:tx>
            <c:v>Hydraulique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Entrées!$L$37:$L$780</c:f>
              <c:numCache>
                <c:formatCode>0.0</c:formatCode>
                <c:ptCount val="744"/>
                <c:pt idx="0">
                  <c:v>10512.5</c:v>
                </c:pt>
                <c:pt idx="1">
                  <c:v>8590</c:v>
                </c:pt>
                <c:pt idx="2">
                  <c:v>8165.5</c:v>
                </c:pt>
                <c:pt idx="3">
                  <c:v>7662</c:v>
                </c:pt>
                <c:pt idx="4">
                  <c:v>7455</c:v>
                </c:pt>
                <c:pt idx="5">
                  <c:v>7326</c:v>
                </c:pt>
                <c:pt idx="6">
                  <c:v>7454.5</c:v>
                </c:pt>
                <c:pt idx="7">
                  <c:v>7613.5</c:v>
                </c:pt>
                <c:pt idx="8">
                  <c:v>7806.5</c:v>
                </c:pt>
                <c:pt idx="9">
                  <c:v>7906</c:v>
                </c:pt>
                <c:pt idx="10">
                  <c:v>8172.5</c:v>
                </c:pt>
                <c:pt idx="11">
                  <c:v>8446</c:v>
                </c:pt>
                <c:pt idx="12">
                  <c:v>8652.5</c:v>
                </c:pt>
                <c:pt idx="13">
                  <c:v>8359</c:v>
                </c:pt>
                <c:pt idx="14">
                  <c:v>7550</c:v>
                </c:pt>
                <c:pt idx="15">
                  <c:v>7303</c:v>
                </c:pt>
                <c:pt idx="16">
                  <c:v>7365.5</c:v>
                </c:pt>
                <c:pt idx="17">
                  <c:v>7507</c:v>
                </c:pt>
                <c:pt idx="18">
                  <c:v>8047.5</c:v>
                </c:pt>
                <c:pt idx="19">
                  <c:v>8731.5</c:v>
                </c:pt>
                <c:pt idx="20">
                  <c:v>9060</c:v>
                </c:pt>
                <c:pt idx="21">
                  <c:v>10241</c:v>
                </c:pt>
                <c:pt idx="22">
                  <c:v>9428.5</c:v>
                </c:pt>
                <c:pt idx="23">
                  <c:v>10122</c:v>
                </c:pt>
                <c:pt idx="24">
                  <c:v>9005.5</c:v>
                </c:pt>
                <c:pt idx="25">
                  <c:v>7600</c:v>
                </c:pt>
                <c:pt idx="26">
                  <c:v>7403</c:v>
                </c:pt>
                <c:pt idx="27">
                  <c:v>7228.5</c:v>
                </c:pt>
                <c:pt idx="28">
                  <c:v>7187</c:v>
                </c:pt>
                <c:pt idx="29">
                  <c:v>7291.5</c:v>
                </c:pt>
                <c:pt idx="30">
                  <c:v>7908.5</c:v>
                </c:pt>
                <c:pt idx="31">
                  <c:v>10461</c:v>
                </c:pt>
                <c:pt idx="32">
                  <c:v>12147.5</c:v>
                </c:pt>
                <c:pt idx="33">
                  <c:v>13372</c:v>
                </c:pt>
                <c:pt idx="34">
                  <c:v>12942</c:v>
                </c:pt>
                <c:pt idx="35">
                  <c:v>12051</c:v>
                </c:pt>
                <c:pt idx="36">
                  <c:v>11086.5</c:v>
                </c:pt>
                <c:pt idx="37">
                  <c:v>10332</c:v>
                </c:pt>
                <c:pt idx="38">
                  <c:v>9134.5</c:v>
                </c:pt>
                <c:pt idx="39">
                  <c:v>8067.5</c:v>
                </c:pt>
                <c:pt idx="40">
                  <c:v>7833</c:v>
                </c:pt>
                <c:pt idx="41">
                  <c:v>7847.5</c:v>
                </c:pt>
                <c:pt idx="42">
                  <c:v>8373.5</c:v>
                </c:pt>
                <c:pt idx="43">
                  <c:v>9379</c:v>
                </c:pt>
                <c:pt idx="44">
                  <c:v>10089</c:v>
                </c:pt>
                <c:pt idx="45">
                  <c:v>10599.5</c:v>
                </c:pt>
                <c:pt idx="46">
                  <c:v>9446</c:v>
                </c:pt>
                <c:pt idx="47">
                  <c:v>10419</c:v>
                </c:pt>
                <c:pt idx="48">
                  <c:v>9017.5</c:v>
                </c:pt>
                <c:pt idx="49">
                  <c:v>7882.5</c:v>
                </c:pt>
                <c:pt idx="50">
                  <c:v>7856</c:v>
                </c:pt>
                <c:pt idx="51">
                  <c:v>7561.5</c:v>
                </c:pt>
                <c:pt idx="52">
                  <c:v>6932</c:v>
                </c:pt>
                <c:pt idx="53">
                  <c:v>7149</c:v>
                </c:pt>
                <c:pt idx="54">
                  <c:v>8113.5</c:v>
                </c:pt>
                <c:pt idx="55">
                  <c:v>11366.5</c:v>
                </c:pt>
                <c:pt idx="56">
                  <c:v>12134</c:v>
                </c:pt>
                <c:pt idx="57">
                  <c:v>12229</c:v>
                </c:pt>
                <c:pt idx="58">
                  <c:v>11590.5</c:v>
                </c:pt>
                <c:pt idx="59">
                  <c:v>10747.5</c:v>
                </c:pt>
                <c:pt idx="60">
                  <c:v>10078.5</c:v>
                </c:pt>
                <c:pt idx="61">
                  <c:v>9764</c:v>
                </c:pt>
                <c:pt idx="62">
                  <c:v>8906.5</c:v>
                </c:pt>
                <c:pt idx="63">
                  <c:v>7850</c:v>
                </c:pt>
                <c:pt idx="64">
                  <c:v>7897</c:v>
                </c:pt>
                <c:pt idx="65">
                  <c:v>8018.5</c:v>
                </c:pt>
                <c:pt idx="66">
                  <c:v>8328</c:v>
                </c:pt>
                <c:pt idx="67">
                  <c:v>9222.5</c:v>
                </c:pt>
                <c:pt idx="68">
                  <c:v>10135.5</c:v>
                </c:pt>
                <c:pt idx="69">
                  <c:v>11203</c:v>
                </c:pt>
                <c:pt idx="70">
                  <c:v>9706.5</c:v>
                </c:pt>
                <c:pt idx="71">
                  <c:v>10463</c:v>
                </c:pt>
                <c:pt idx="72">
                  <c:v>9017.5</c:v>
                </c:pt>
                <c:pt idx="73">
                  <c:v>7822.5</c:v>
                </c:pt>
                <c:pt idx="74">
                  <c:v>7566</c:v>
                </c:pt>
                <c:pt idx="75">
                  <c:v>7133.5</c:v>
                </c:pt>
                <c:pt idx="76">
                  <c:v>6919</c:v>
                </c:pt>
                <c:pt idx="77">
                  <c:v>7211.5</c:v>
                </c:pt>
                <c:pt idx="78">
                  <c:v>7882.5</c:v>
                </c:pt>
                <c:pt idx="79">
                  <c:v>11187.5</c:v>
                </c:pt>
                <c:pt idx="80">
                  <c:v>12991</c:v>
                </c:pt>
                <c:pt idx="81">
                  <c:v>13741.5</c:v>
                </c:pt>
                <c:pt idx="82">
                  <c:v>14118</c:v>
                </c:pt>
                <c:pt idx="83">
                  <c:v>13337.5</c:v>
                </c:pt>
                <c:pt idx="84">
                  <c:v>12218.5</c:v>
                </c:pt>
                <c:pt idx="85">
                  <c:v>11686</c:v>
                </c:pt>
                <c:pt idx="86">
                  <c:v>11222.5</c:v>
                </c:pt>
                <c:pt idx="87">
                  <c:v>10589</c:v>
                </c:pt>
                <c:pt idx="88">
                  <c:v>9703.5</c:v>
                </c:pt>
                <c:pt idx="89">
                  <c:v>9416.5</c:v>
                </c:pt>
                <c:pt idx="90">
                  <c:v>9934</c:v>
                </c:pt>
                <c:pt idx="91">
                  <c:v>10738</c:v>
                </c:pt>
                <c:pt idx="92">
                  <c:v>11404</c:v>
                </c:pt>
                <c:pt idx="93">
                  <c:v>10591</c:v>
                </c:pt>
                <c:pt idx="94">
                  <c:v>9347.5</c:v>
                </c:pt>
                <c:pt idx="95">
                  <c:v>10504.5</c:v>
                </c:pt>
                <c:pt idx="96">
                  <c:v>9996.5</c:v>
                </c:pt>
                <c:pt idx="97">
                  <c:v>8001.5</c:v>
                </c:pt>
                <c:pt idx="98">
                  <c:v>7637.5</c:v>
                </c:pt>
                <c:pt idx="99">
                  <c:v>7243.5</c:v>
                </c:pt>
                <c:pt idx="100">
                  <c:v>6839.5</c:v>
                </c:pt>
                <c:pt idx="101">
                  <c:v>6935.5</c:v>
                </c:pt>
                <c:pt idx="102">
                  <c:v>7983.5</c:v>
                </c:pt>
                <c:pt idx="103">
                  <c:v>11768.5</c:v>
                </c:pt>
                <c:pt idx="104">
                  <c:v>12726.5</c:v>
                </c:pt>
                <c:pt idx="105">
                  <c:v>13905.5</c:v>
                </c:pt>
                <c:pt idx="106">
                  <c:v>14197</c:v>
                </c:pt>
                <c:pt idx="107">
                  <c:v>13917.5</c:v>
                </c:pt>
                <c:pt idx="108">
                  <c:v>12682.5</c:v>
                </c:pt>
                <c:pt idx="109">
                  <c:v>11735.5</c:v>
                </c:pt>
                <c:pt idx="110">
                  <c:v>10959</c:v>
                </c:pt>
                <c:pt idx="111">
                  <c:v>9876</c:v>
                </c:pt>
                <c:pt idx="112">
                  <c:v>9125.5</c:v>
                </c:pt>
                <c:pt idx="113">
                  <c:v>9374.5</c:v>
                </c:pt>
                <c:pt idx="114">
                  <c:v>9647.5</c:v>
                </c:pt>
                <c:pt idx="115">
                  <c:v>10644.5</c:v>
                </c:pt>
                <c:pt idx="116">
                  <c:v>11394</c:v>
                </c:pt>
                <c:pt idx="117">
                  <c:v>11575</c:v>
                </c:pt>
                <c:pt idx="118">
                  <c:v>9832</c:v>
                </c:pt>
                <c:pt idx="119">
                  <c:v>12104.5</c:v>
                </c:pt>
                <c:pt idx="120">
                  <c:v>11965</c:v>
                </c:pt>
                <c:pt idx="121">
                  <c:v>8839.5</c:v>
                </c:pt>
                <c:pt idx="122">
                  <c:v>7844</c:v>
                </c:pt>
                <c:pt idx="123">
                  <c:v>7249.5</c:v>
                </c:pt>
                <c:pt idx="124">
                  <c:v>6630</c:v>
                </c:pt>
                <c:pt idx="125">
                  <c:v>6435</c:v>
                </c:pt>
                <c:pt idx="126">
                  <c:v>6681.5</c:v>
                </c:pt>
                <c:pt idx="127">
                  <c:v>7751</c:v>
                </c:pt>
                <c:pt idx="128">
                  <c:v>8829</c:v>
                </c:pt>
                <c:pt idx="129">
                  <c:v>11032</c:v>
                </c:pt>
                <c:pt idx="130">
                  <c:v>12202</c:v>
                </c:pt>
                <c:pt idx="131">
                  <c:v>11587.5</c:v>
                </c:pt>
                <c:pt idx="132">
                  <c:v>11734.5</c:v>
                </c:pt>
                <c:pt idx="133">
                  <c:v>11665.5</c:v>
                </c:pt>
                <c:pt idx="134">
                  <c:v>10143.5</c:v>
                </c:pt>
                <c:pt idx="135">
                  <c:v>8622</c:v>
                </c:pt>
                <c:pt idx="136">
                  <c:v>8045.5</c:v>
                </c:pt>
                <c:pt idx="137">
                  <c:v>8043.5</c:v>
                </c:pt>
                <c:pt idx="138">
                  <c:v>8312</c:v>
                </c:pt>
                <c:pt idx="139">
                  <c:v>9366</c:v>
                </c:pt>
                <c:pt idx="140">
                  <c:v>9832.5</c:v>
                </c:pt>
                <c:pt idx="141">
                  <c:v>10220</c:v>
                </c:pt>
                <c:pt idx="142">
                  <c:v>9616.5</c:v>
                </c:pt>
                <c:pt idx="143">
                  <c:v>10806.5</c:v>
                </c:pt>
                <c:pt idx="144">
                  <c:v>11162</c:v>
                </c:pt>
                <c:pt idx="145">
                  <c:v>9179</c:v>
                </c:pt>
                <c:pt idx="146">
                  <c:v>8516.5</c:v>
                </c:pt>
                <c:pt idx="147">
                  <c:v>7186</c:v>
                </c:pt>
                <c:pt idx="148">
                  <c:v>6289</c:v>
                </c:pt>
                <c:pt idx="149">
                  <c:v>6284</c:v>
                </c:pt>
                <c:pt idx="150">
                  <c:v>6221.5</c:v>
                </c:pt>
                <c:pt idx="151">
                  <c:v>6307.5</c:v>
                </c:pt>
                <c:pt idx="152">
                  <c:v>7106.5</c:v>
                </c:pt>
                <c:pt idx="153">
                  <c:v>7894.5</c:v>
                </c:pt>
                <c:pt idx="154">
                  <c:v>8153</c:v>
                </c:pt>
                <c:pt idx="155">
                  <c:v>8050</c:v>
                </c:pt>
                <c:pt idx="156">
                  <c:v>8428.5</c:v>
                </c:pt>
                <c:pt idx="157">
                  <c:v>7753.5</c:v>
                </c:pt>
                <c:pt idx="158">
                  <c:v>6477</c:v>
                </c:pt>
                <c:pt idx="159">
                  <c:v>6165</c:v>
                </c:pt>
                <c:pt idx="160">
                  <c:v>6130.5</c:v>
                </c:pt>
                <c:pt idx="161">
                  <c:v>6172.5</c:v>
                </c:pt>
                <c:pt idx="162">
                  <c:v>6497</c:v>
                </c:pt>
                <c:pt idx="163">
                  <c:v>7058</c:v>
                </c:pt>
                <c:pt idx="164">
                  <c:v>8317</c:v>
                </c:pt>
                <c:pt idx="165">
                  <c:v>9862.5</c:v>
                </c:pt>
                <c:pt idx="166">
                  <c:v>8905</c:v>
                </c:pt>
                <c:pt idx="167">
                  <c:v>9246.5</c:v>
                </c:pt>
                <c:pt idx="168">
                  <c:v>7809</c:v>
                </c:pt>
                <c:pt idx="169">
                  <c:v>6406.5</c:v>
                </c:pt>
                <c:pt idx="170">
                  <c:v>5916</c:v>
                </c:pt>
                <c:pt idx="171">
                  <c:v>5426.5</c:v>
                </c:pt>
                <c:pt idx="172">
                  <c:v>5361</c:v>
                </c:pt>
                <c:pt idx="173">
                  <c:v>5661</c:v>
                </c:pt>
                <c:pt idx="174">
                  <c:v>6735</c:v>
                </c:pt>
                <c:pt idx="175">
                  <c:v>9376</c:v>
                </c:pt>
                <c:pt idx="176">
                  <c:v>10964.5</c:v>
                </c:pt>
                <c:pt idx="177">
                  <c:v>11677</c:v>
                </c:pt>
                <c:pt idx="178">
                  <c:v>11283</c:v>
                </c:pt>
                <c:pt idx="179">
                  <c:v>10533.5</c:v>
                </c:pt>
                <c:pt idx="180">
                  <c:v>9889.5</c:v>
                </c:pt>
                <c:pt idx="181">
                  <c:v>9651</c:v>
                </c:pt>
                <c:pt idx="182">
                  <c:v>9281.5</c:v>
                </c:pt>
                <c:pt idx="183">
                  <c:v>8358.5</c:v>
                </c:pt>
                <c:pt idx="184">
                  <c:v>7923.5</c:v>
                </c:pt>
                <c:pt idx="185">
                  <c:v>7637.5</c:v>
                </c:pt>
                <c:pt idx="186">
                  <c:v>8321</c:v>
                </c:pt>
                <c:pt idx="187">
                  <c:v>10209.5</c:v>
                </c:pt>
                <c:pt idx="188">
                  <c:v>10064</c:v>
                </c:pt>
                <c:pt idx="189">
                  <c:v>9722</c:v>
                </c:pt>
                <c:pt idx="190">
                  <c:v>8360</c:v>
                </c:pt>
                <c:pt idx="191">
                  <c:v>8531.5</c:v>
                </c:pt>
                <c:pt idx="192">
                  <c:v>8694</c:v>
                </c:pt>
                <c:pt idx="193">
                  <c:v>7481</c:v>
                </c:pt>
                <c:pt idx="194">
                  <c:v>6943</c:v>
                </c:pt>
                <c:pt idx="195">
                  <c:v>6297</c:v>
                </c:pt>
                <c:pt idx="196">
                  <c:v>6160</c:v>
                </c:pt>
                <c:pt idx="197">
                  <c:v>6243</c:v>
                </c:pt>
                <c:pt idx="198">
                  <c:v>7096</c:v>
                </c:pt>
                <c:pt idx="199">
                  <c:v>9958</c:v>
                </c:pt>
                <c:pt idx="200">
                  <c:v>10997.5</c:v>
                </c:pt>
                <c:pt idx="201">
                  <c:v>11078.5</c:v>
                </c:pt>
                <c:pt idx="202">
                  <c:v>10825.5</c:v>
                </c:pt>
                <c:pt idx="203">
                  <c:v>10394.5</c:v>
                </c:pt>
                <c:pt idx="204">
                  <c:v>10152</c:v>
                </c:pt>
                <c:pt idx="205">
                  <c:v>9774.5</c:v>
                </c:pt>
                <c:pt idx="206">
                  <c:v>9160</c:v>
                </c:pt>
                <c:pt idx="207">
                  <c:v>7982.5</c:v>
                </c:pt>
                <c:pt idx="208">
                  <c:v>7281.5</c:v>
                </c:pt>
                <c:pt idx="209">
                  <c:v>7601.5</c:v>
                </c:pt>
                <c:pt idx="210">
                  <c:v>7893</c:v>
                </c:pt>
                <c:pt idx="211">
                  <c:v>9380.5</c:v>
                </c:pt>
                <c:pt idx="212">
                  <c:v>9662</c:v>
                </c:pt>
                <c:pt idx="213">
                  <c:v>10316.5</c:v>
                </c:pt>
                <c:pt idx="214">
                  <c:v>8377</c:v>
                </c:pt>
                <c:pt idx="215">
                  <c:v>8876</c:v>
                </c:pt>
                <c:pt idx="216">
                  <c:v>8092.5</c:v>
                </c:pt>
                <c:pt idx="217">
                  <c:v>7038.5</c:v>
                </c:pt>
                <c:pt idx="218">
                  <c:v>6779.5</c:v>
                </c:pt>
                <c:pt idx="219">
                  <c:v>6635.5</c:v>
                </c:pt>
                <c:pt idx="220">
                  <c:v>6506</c:v>
                </c:pt>
                <c:pt idx="221">
                  <c:v>6570.5</c:v>
                </c:pt>
                <c:pt idx="222">
                  <c:v>7282.5</c:v>
                </c:pt>
                <c:pt idx="223">
                  <c:v>9759</c:v>
                </c:pt>
                <c:pt idx="224">
                  <c:v>10679</c:v>
                </c:pt>
                <c:pt idx="225">
                  <c:v>11448</c:v>
                </c:pt>
                <c:pt idx="226">
                  <c:v>11303.5</c:v>
                </c:pt>
                <c:pt idx="227">
                  <c:v>10527</c:v>
                </c:pt>
                <c:pt idx="228">
                  <c:v>10376.5</c:v>
                </c:pt>
                <c:pt idx="229">
                  <c:v>9990.5</c:v>
                </c:pt>
                <c:pt idx="230">
                  <c:v>9474</c:v>
                </c:pt>
                <c:pt idx="231">
                  <c:v>9140.5</c:v>
                </c:pt>
                <c:pt idx="232">
                  <c:v>8851</c:v>
                </c:pt>
                <c:pt idx="233">
                  <c:v>8684</c:v>
                </c:pt>
                <c:pt idx="234">
                  <c:v>9633.5</c:v>
                </c:pt>
                <c:pt idx="235">
                  <c:v>11684.5</c:v>
                </c:pt>
                <c:pt idx="236">
                  <c:v>11370.5</c:v>
                </c:pt>
                <c:pt idx="237">
                  <c:v>10196.5</c:v>
                </c:pt>
                <c:pt idx="238">
                  <c:v>8264</c:v>
                </c:pt>
                <c:pt idx="239">
                  <c:v>8951</c:v>
                </c:pt>
                <c:pt idx="240">
                  <c:v>7856</c:v>
                </c:pt>
                <c:pt idx="241">
                  <c:v>6875</c:v>
                </c:pt>
                <c:pt idx="242">
                  <c:v>6438.5</c:v>
                </c:pt>
                <c:pt idx="243">
                  <c:v>6257</c:v>
                </c:pt>
                <c:pt idx="244">
                  <c:v>6264</c:v>
                </c:pt>
                <c:pt idx="245">
                  <c:v>6275</c:v>
                </c:pt>
                <c:pt idx="246">
                  <c:v>6919</c:v>
                </c:pt>
                <c:pt idx="247">
                  <c:v>8877.5</c:v>
                </c:pt>
                <c:pt idx="248">
                  <c:v>10258.5</c:v>
                </c:pt>
                <c:pt idx="249">
                  <c:v>11068.5</c:v>
                </c:pt>
                <c:pt idx="250">
                  <c:v>11321.5</c:v>
                </c:pt>
                <c:pt idx="251">
                  <c:v>11676</c:v>
                </c:pt>
                <c:pt idx="252">
                  <c:v>11657.5</c:v>
                </c:pt>
                <c:pt idx="253">
                  <c:v>11818.5</c:v>
                </c:pt>
                <c:pt idx="254">
                  <c:v>11594</c:v>
                </c:pt>
                <c:pt idx="255">
                  <c:v>10738</c:v>
                </c:pt>
                <c:pt idx="256">
                  <c:v>9942</c:v>
                </c:pt>
                <c:pt idx="257">
                  <c:v>9730</c:v>
                </c:pt>
                <c:pt idx="258">
                  <c:v>10038.5</c:v>
                </c:pt>
                <c:pt idx="259">
                  <c:v>12328.5</c:v>
                </c:pt>
                <c:pt idx="260">
                  <c:v>11834.5</c:v>
                </c:pt>
                <c:pt idx="261">
                  <c:v>10958.5</c:v>
                </c:pt>
                <c:pt idx="262">
                  <c:v>9384</c:v>
                </c:pt>
                <c:pt idx="263">
                  <c:v>9641.5</c:v>
                </c:pt>
                <c:pt idx="264">
                  <c:v>9052.5</c:v>
                </c:pt>
                <c:pt idx="265">
                  <c:v>8547.5</c:v>
                </c:pt>
                <c:pt idx="266">
                  <c:v>8572</c:v>
                </c:pt>
                <c:pt idx="267">
                  <c:v>8583</c:v>
                </c:pt>
                <c:pt idx="268">
                  <c:v>8618.5</c:v>
                </c:pt>
                <c:pt idx="269">
                  <c:v>8631</c:v>
                </c:pt>
                <c:pt idx="270">
                  <c:v>9260.5</c:v>
                </c:pt>
                <c:pt idx="271">
                  <c:v>10550</c:v>
                </c:pt>
                <c:pt idx="272">
                  <c:v>11947</c:v>
                </c:pt>
                <c:pt idx="273">
                  <c:v>12349.5</c:v>
                </c:pt>
                <c:pt idx="274">
                  <c:v>11955</c:v>
                </c:pt>
                <c:pt idx="275">
                  <c:v>11859.5</c:v>
                </c:pt>
                <c:pt idx="276">
                  <c:v>11462</c:v>
                </c:pt>
                <c:pt idx="277">
                  <c:v>10709</c:v>
                </c:pt>
                <c:pt idx="278">
                  <c:v>9812</c:v>
                </c:pt>
                <c:pt idx="279">
                  <c:v>9163</c:v>
                </c:pt>
                <c:pt idx="280">
                  <c:v>9165.5</c:v>
                </c:pt>
                <c:pt idx="281">
                  <c:v>9212</c:v>
                </c:pt>
                <c:pt idx="282">
                  <c:v>9629.5</c:v>
                </c:pt>
                <c:pt idx="283">
                  <c:v>10912</c:v>
                </c:pt>
                <c:pt idx="284">
                  <c:v>11010.5</c:v>
                </c:pt>
                <c:pt idx="285">
                  <c:v>10885.5</c:v>
                </c:pt>
                <c:pt idx="286">
                  <c:v>9950</c:v>
                </c:pt>
                <c:pt idx="287">
                  <c:v>11286</c:v>
                </c:pt>
                <c:pt idx="288">
                  <c:v>10214</c:v>
                </c:pt>
                <c:pt idx="289">
                  <c:v>9107.5</c:v>
                </c:pt>
                <c:pt idx="290">
                  <c:v>8964</c:v>
                </c:pt>
                <c:pt idx="291">
                  <c:v>8716</c:v>
                </c:pt>
                <c:pt idx="292">
                  <c:v>8446</c:v>
                </c:pt>
                <c:pt idx="293">
                  <c:v>8615</c:v>
                </c:pt>
                <c:pt idx="294">
                  <c:v>8857.5</c:v>
                </c:pt>
                <c:pt idx="295">
                  <c:v>9104</c:v>
                </c:pt>
                <c:pt idx="296">
                  <c:v>9570</c:v>
                </c:pt>
                <c:pt idx="297">
                  <c:v>10793</c:v>
                </c:pt>
                <c:pt idx="298">
                  <c:v>10763.5</c:v>
                </c:pt>
                <c:pt idx="299">
                  <c:v>10248</c:v>
                </c:pt>
                <c:pt idx="300">
                  <c:v>10093</c:v>
                </c:pt>
                <c:pt idx="301">
                  <c:v>9988.5</c:v>
                </c:pt>
                <c:pt idx="302">
                  <c:v>8956</c:v>
                </c:pt>
                <c:pt idx="303">
                  <c:v>8553.5</c:v>
                </c:pt>
                <c:pt idx="304">
                  <c:v>8551.5</c:v>
                </c:pt>
                <c:pt idx="305">
                  <c:v>8644.5</c:v>
                </c:pt>
                <c:pt idx="306">
                  <c:v>9171.5</c:v>
                </c:pt>
                <c:pt idx="307">
                  <c:v>10779</c:v>
                </c:pt>
                <c:pt idx="308">
                  <c:v>10966</c:v>
                </c:pt>
                <c:pt idx="309">
                  <c:v>11446.5</c:v>
                </c:pt>
                <c:pt idx="310">
                  <c:v>10465</c:v>
                </c:pt>
                <c:pt idx="311">
                  <c:v>11916</c:v>
                </c:pt>
                <c:pt idx="312">
                  <c:v>11793.5</c:v>
                </c:pt>
                <c:pt idx="313">
                  <c:v>9517.5</c:v>
                </c:pt>
                <c:pt idx="314">
                  <c:v>8767.5</c:v>
                </c:pt>
                <c:pt idx="315">
                  <c:v>8486.5</c:v>
                </c:pt>
                <c:pt idx="316">
                  <c:v>8325</c:v>
                </c:pt>
                <c:pt idx="317">
                  <c:v>8323.5</c:v>
                </c:pt>
                <c:pt idx="318">
                  <c:v>8463</c:v>
                </c:pt>
                <c:pt idx="319">
                  <c:v>8555.5</c:v>
                </c:pt>
                <c:pt idx="320">
                  <c:v>8952.5</c:v>
                </c:pt>
                <c:pt idx="321">
                  <c:v>9679</c:v>
                </c:pt>
                <c:pt idx="322">
                  <c:v>9957</c:v>
                </c:pt>
                <c:pt idx="323">
                  <c:v>9563</c:v>
                </c:pt>
                <c:pt idx="324">
                  <c:v>9578.5</c:v>
                </c:pt>
                <c:pt idx="325">
                  <c:v>8907</c:v>
                </c:pt>
                <c:pt idx="326">
                  <c:v>8210.5</c:v>
                </c:pt>
                <c:pt idx="327">
                  <c:v>8077</c:v>
                </c:pt>
                <c:pt idx="328">
                  <c:v>8134.5</c:v>
                </c:pt>
                <c:pt idx="329">
                  <c:v>8198.5</c:v>
                </c:pt>
                <c:pt idx="330">
                  <c:v>8702.5</c:v>
                </c:pt>
                <c:pt idx="331">
                  <c:v>9422.5</c:v>
                </c:pt>
                <c:pt idx="332">
                  <c:v>10389</c:v>
                </c:pt>
                <c:pt idx="333">
                  <c:v>11956.5</c:v>
                </c:pt>
                <c:pt idx="334">
                  <c:v>11305.5</c:v>
                </c:pt>
                <c:pt idx="335">
                  <c:v>11071</c:v>
                </c:pt>
                <c:pt idx="336">
                  <c:v>9691</c:v>
                </c:pt>
                <c:pt idx="337">
                  <c:v>8756.5</c:v>
                </c:pt>
                <c:pt idx="338">
                  <c:v>8563.5</c:v>
                </c:pt>
                <c:pt idx="339">
                  <c:v>8385</c:v>
                </c:pt>
                <c:pt idx="340">
                  <c:v>8289.5</c:v>
                </c:pt>
                <c:pt idx="341">
                  <c:v>8479.5</c:v>
                </c:pt>
                <c:pt idx="342">
                  <c:v>9045.5</c:v>
                </c:pt>
                <c:pt idx="343">
                  <c:v>9632.5</c:v>
                </c:pt>
                <c:pt idx="344">
                  <c:v>10392.5</c:v>
                </c:pt>
                <c:pt idx="345">
                  <c:v>11797</c:v>
                </c:pt>
                <c:pt idx="346">
                  <c:v>11762</c:v>
                </c:pt>
                <c:pt idx="347">
                  <c:v>11544</c:v>
                </c:pt>
                <c:pt idx="348">
                  <c:v>11190.5</c:v>
                </c:pt>
                <c:pt idx="349">
                  <c:v>11163.5</c:v>
                </c:pt>
                <c:pt idx="350">
                  <c:v>10706.5</c:v>
                </c:pt>
                <c:pt idx="351">
                  <c:v>9837</c:v>
                </c:pt>
                <c:pt idx="352">
                  <c:v>9214.5</c:v>
                </c:pt>
                <c:pt idx="353">
                  <c:v>9484.5</c:v>
                </c:pt>
                <c:pt idx="354">
                  <c:v>9919.5</c:v>
                </c:pt>
                <c:pt idx="355">
                  <c:v>12235.5</c:v>
                </c:pt>
                <c:pt idx="356">
                  <c:v>11907</c:v>
                </c:pt>
                <c:pt idx="357">
                  <c:v>11626</c:v>
                </c:pt>
                <c:pt idx="358">
                  <c:v>10524.5</c:v>
                </c:pt>
                <c:pt idx="359">
                  <c:v>10696.5</c:v>
                </c:pt>
                <c:pt idx="360">
                  <c:v>9857.5</c:v>
                </c:pt>
                <c:pt idx="361">
                  <c:v>9020.5</c:v>
                </c:pt>
                <c:pt idx="362">
                  <c:v>8894.5</c:v>
                </c:pt>
                <c:pt idx="363">
                  <c:v>8723.5</c:v>
                </c:pt>
                <c:pt idx="364">
                  <c:v>8786</c:v>
                </c:pt>
                <c:pt idx="365">
                  <c:v>8839.5</c:v>
                </c:pt>
                <c:pt idx="366">
                  <c:v>8980</c:v>
                </c:pt>
                <c:pt idx="367">
                  <c:v>9479.5</c:v>
                </c:pt>
                <c:pt idx="368">
                  <c:v>10407</c:v>
                </c:pt>
                <c:pt idx="369">
                  <c:v>10995</c:v>
                </c:pt>
                <c:pt idx="370">
                  <c:v>10751</c:v>
                </c:pt>
                <c:pt idx="371">
                  <c:v>10340</c:v>
                </c:pt>
                <c:pt idx="372">
                  <c:v>9984.5</c:v>
                </c:pt>
                <c:pt idx="373">
                  <c:v>9964.5</c:v>
                </c:pt>
                <c:pt idx="374">
                  <c:v>9250</c:v>
                </c:pt>
                <c:pt idx="375">
                  <c:v>9120</c:v>
                </c:pt>
                <c:pt idx="376">
                  <c:v>9090</c:v>
                </c:pt>
                <c:pt idx="377">
                  <c:v>8934</c:v>
                </c:pt>
                <c:pt idx="378">
                  <c:v>9334.5</c:v>
                </c:pt>
                <c:pt idx="379">
                  <c:v>10626</c:v>
                </c:pt>
                <c:pt idx="380">
                  <c:v>10592.5</c:v>
                </c:pt>
                <c:pt idx="381">
                  <c:v>10785.5</c:v>
                </c:pt>
                <c:pt idx="382">
                  <c:v>9866</c:v>
                </c:pt>
                <c:pt idx="383">
                  <c:v>10446</c:v>
                </c:pt>
                <c:pt idx="384">
                  <c:v>9577.5</c:v>
                </c:pt>
                <c:pt idx="385">
                  <c:v>9215</c:v>
                </c:pt>
                <c:pt idx="386">
                  <c:v>9014</c:v>
                </c:pt>
                <c:pt idx="387">
                  <c:v>8836.5</c:v>
                </c:pt>
                <c:pt idx="388">
                  <c:v>8891</c:v>
                </c:pt>
                <c:pt idx="389">
                  <c:v>8888.5</c:v>
                </c:pt>
                <c:pt idx="390">
                  <c:v>9200.5</c:v>
                </c:pt>
                <c:pt idx="391">
                  <c:v>10308.5</c:v>
                </c:pt>
                <c:pt idx="392">
                  <c:v>11409.5</c:v>
                </c:pt>
                <c:pt idx="393">
                  <c:v>11611.5</c:v>
                </c:pt>
                <c:pt idx="394">
                  <c:v>11557.5</c:v>
                </c:pt>
                <c:pt idx="395">
                  <c:v>10809.5</c:v>
                </c:pt>
                <c:pt idx="396">
                  <c:v>10091</c:v>
                </c:pt>
                <c:pt idx="397">
                  <c:v>9861</c:v>
                </c:pt>
                <c:pt idx="398">
                  <c:v>9183.5</c:v>
                </c:pt>
                <c:pt idx="399">
                  <c:v>8941.5</c:v>
                </c:pt>
                <c:pt idx="400">
                  <c:v>9125.5</c:v>
                </c:pt>
                <c:pt idx="401">
                  <c:v>9429.5</c:v>
                </c:pt>
                <c:pt idx="402">
                  <c:v>9945</c:v>
                </c:pt>
                <c:pt idx="403">
                  <c:v>11241.5</c:v>
                </c:pt>
                <c:pt idx="404">
                  <c:v>11283.5</c:v>
                </c:pt>
                <c:pt idx="405">
                  <c:v>11752.5</c:v>
                </c:pt>
                <c:pt idx="406">
                  <c:v>10960.5</c:v>
                </c:pt>
                <c:pt idx="407">
                  <c:v>10819</c:v>
                </c:pt>
                <c:pt idx="408">
                  <c:v>10137.5</c:v>
                </c:pt>
                <c:pt idx="409">
                  <c:v>8962</c:v>
                </c:pt>
                <c:pt idx="410">
                  <c:v>8849</c:v>
                </c:pt>
                <c:pt idx="411">
                  <c:v>8721.5</c:v>
                </c:pt>
                <c:pt idx="412">
                  <c:v>8697</c:v>
                </c:pt>
                <c:pt idx="413">
                  <c:v>8766.5</c:v>
                </c:pt>
                <c:pt idx="414">
                  <c:v>9117.5</c:v>
                </c:pt>
                <c:pt idx="415">
                  <c:v>10368.5</c:v>
                </c:pt>
                <c:pt idx="416">
                  <c:v>11727</c:v>
                </c:pt>
                <c:pt idx="417">
                  <c:v>11175</c:v>
                </c:pt>
                <c:pt idx="418">
                  <c:v>10653</c:v>
                </c:pt>
                <c:pt idx="419">
                  <c:v>10436</c:v>
                </c:pt>
                <c:pt idx="420">
                  <c:v>9926.5</c:v>
                </c:pt>
                <c:pt idx="421">
                  <c:v>9798.5</c:v>
                </c:pt>
                <c:pt idx="422">
                  <c:v>9714</c:v>
                </c:pt>
                <c:pt idx="423">
                  <c:v>9402</c:v>
                </c:pt>
                <c:pt idx="424">
                  <c:v>9220.5</c:v>
                </c:pt>
                <c:pt idx="425">
                  <c:v>9389.5</c:v>
                </c:pt>
                <c:pt idx="426">
                  <c:v>9746.5</c:v>
                </c:pt>
                <c:pt idx="427">
                  <c:v>11725</c:v>
                </c:pt>
                <c:pt idx="428">
                  <c:v>12172</c:v>
                </c:pt>
                <c:pt idx="429">
                  <c:v>12301</c:v>
                </c:pt>
                <c:pt idx="430">
                  <c:v>11174</c:v>
                </c:pt>
                <c:pt idx="431">
                  <c:v>10835.5</c:v>
                </c:pt>
                <c:pt idx="432">
                  <c:v>9791.5</c:v>
                </c:pt>
                <c:pt idx="433">
                  <c:v>9314</c:v>
                </c:pt>
                <c:pt idx="434">
                  <c:v>9051</c:v>
                </c:pt>
                <c:pt idx="435">
                  <c:v>8843.5</c:v>
                </c:pt>
                <c:pt idx="436">
                  <c:v>8838</c:v>
                </c:pt>
                <c:pt idx="437">
                  <c:v>9046</c:v>
                </c:pt>
                <c:pt idx="438">
                  <c:v>9715.5</c:v>
                </c:pt>
                <c:pt idx="439">
                  <c:v>11059</c:v>
                </c:pt>
                <c:pt idx="440">
                  <c:v>11940</c:v>
                </c:pt>
                <c:pt idx="441">
                  <c:v>12355</c:v>
                </c:pt>
                <c:pt idx="442">
                  <c:v>12758.5</c:v>
                </c:pt>
                <c:pt idx="443">
                  <c:v>13069.5</c:v>
                </c:pt>
                <c:pt idx="444">
                  <c:v>12920.5</c:v>
                </c:pt>
                <c:pt idx="445">
                  <c:v>12617</c:v>
                </c:pt>
                <c:pt idx="446">
                  <c:v>12080.5</c:v>
                </c:pt>
                <c:pt idx="447">
                  <c:v>10479</c:v>
                </c:pt>
                <c:pt idx="448">
                  <c:v>9952</c:v>
                </c:pt>
                <c:pt idx="449">
                  <c:v>10270</c:v>
                </c:pt>
                <c:pt idx="450">
                  <c:v>10700.5</c:v>
                </c:pt>
                <c:pt idx="451">
                  <c:v>11835</c:v>
                </c:pt>
                <c:pt idx="452">
                  <c:v>12045.5</c:v>
                </c:pt>
                <c:pt idx="453">
                  <c:v>11895.5</c:v>
                </c:pt>
                <c:pt idx="454">
                  <c:v>10503</c:v>
                </c:pt>
                <c:pt idx="455">
                  <c:v>10757</c:v>
                </c:pt>
                <c:pt idx="456">
                  <c:v>10498.5</c:v>
                </c:pt>
                <c:pt idx="457">
                  <c:v>9287.5</c:v>
                </c:pt>
                <c:pt idx="458">
                  <c:v>9103.5</c:v>
                </c:pt>
                <c:pt idx="459">
                  <c:v>8894</c:v>
                </c:pt>
                <c:pt idx="460">
                  <c:v>8932.5</c:v>
                </c:pt>
                <c:pt idx="461">
                  <c:v>8875.5</c:v>
                </c:pt>
                <c:pt idx="462">
                  <c:v>9043.5</c:v>
                </c:pt>
                <c:pt idx="463">
                  <c:v>9486.5</c:v>
                </c:pt>
                <c:pt idx="464">
                  <c:v>9874.5</c:v>
                </c:pt>
                <c:pt idx="465">
                  <c:v>10552.5</c:v>
                </c:pt>
                <c:pt idx="466">
                  <c:v>10521</c:v>
                </c:pt>
                <c:pt idx="467">
                  <c:v>10336</c:v>
                </c:pt>
                <c:pt idx="468">
                  <c:v>10570.5</c:v>
                </c:pt>
                <c:pt idx="469">
                  <c:v>10140</c:v>
                </c:pt>
                <c:pt idx="470">
                  <c:v>9284</c:v>
                </c:pt>
                <c:pt idx="471">
                  <c:v>9029</c:v>
                </c:pt>
                <c:pt idx="472">
                  <c:v>9099</c:v>
                </c:pt>
                <c:pt idx="473">
                  <c:v>9410</c:v>
                </c:pt>
                <c:pt idx="474">
                  <c:v>10028</c:v>
                </c:pt>
                <c:pt idx="475">
                  <c:v>10309.5</c:v>
                </c:pt>
                <c:pt idx="476">
                  <c:v>10650</c:v>
                </c:pt>
                <c:pt idx="477">
                  <c:v>11275.5</c:v>
                </c:pt>
                <c:pt idx="478">
                  <c:v>10983.5</c:v>
                </c:pt>
                <c:pt idx="479">
                  <c:v>12510</c:v>
                </c:pt>
                <c:pt idx="480">
                  <c:v>11075.5</c:v>
                </c:pt>
                <c:pt idx="481">
                  <c:v>9247</c:v>
                </c:pt>
                <c:pt idx="482">
                  <c:v>8944.5</c:v>
                </c:pt>
                <c:pt idx="483">
                  <c:v>8858</c:v>
                </c:pt>
                <c:pt idx="484">
                  <c:v>8825.5</c:v>
                </c:pt>
                <c:pt idx="485">
                  <c:v>8776.5</c:v>
                </c:pt>
                <c:pt idx="486">
                  <c:v>8762.5</c:v>
                </c:pt>
                <c:pt idx="487">
                  <c:v>8872.5</c:v>
                </c:pt>
                <c:pt idx="488">
                  <c:v>9061.5</c:v>
                </c:pt>
                <c:pt idx="489">
                  <c:v>9272</c:v>
                </c:pt>
                <c:pt idx="490">
                  <c:v>10069.5</c:v>
                </c:pt>
                <c:pt idx="491">
                  <c:v>10083.5</c:v>
                </c:pt>
                <c:pt idx="492">
                  <c:v>10394</c:v>
                </c:pt>
                <c:pt idx="493">
                  <c:v>9982.5</c:v>
                </c:pt>
                <c:pt idx="494">
                  <c:v>9102.5</c:v>
                </c:pt>
                <c:pt idx="495">
                  <c:v>8915.5</c:v>
                </c:pt>
                <c:pt idx="496">
                  <c:v>8707.5</c:v>
                </c:pt>
                <c:pt idx="497">
                  <c:v>8855.5</c:v>
                </c:pt>
                <c:pt idx="498">
                  <c:v>9667</c:v>
                </c:pt>
                <c:pt idx="499">
                  <c:v>10532</c:v>
                </c:pt>
                <c:pt idx="500">
                  <c:v>11134.5</c:v>
                </c:pt>
                <c:pt idx="501">
                  <c:v>12311</c:v>
                </c:pt>
                <c:pt idx="502">
                  <c:v>11803</c:v>
                </c:pt>
                <c:pt idx="503">
                  <c:v>12414.5</c:v>
                </c:pt>
                <c:pt idx="504">
                  <c:v>10612</c:v>
                </c:pt>
                <c:pt idx="505">
                  <c:v>9487.5</c:v>
                </c:pt>
                <c:pt idx="506">
                  <c:v>9176.5</c:v>
                </c:pt>
                <c:pt idx="507">
                  <c:v>9047.5</c:v>
                </c:pt>
                <c:pt idx="508">
                  <c:v>8803.5</c:v>
                </c:pt>
                <c:pt idx="509">
                  <c:v>9009</c:v>
                </c:pt>
                <c:pt idx="510">
                  <c:v>9331.5</c:v>
                </c:pt>
                <c:pt idx="511">
                  <c:v>10143.5</c:v>
                </c:pt>
                <c:pt idx="512">
                  <c:v>11190.5</c:v>
                </c:pt>
                <c:pt idx="513">
                  <c:v>11682.5</c:v>
                </c:pt>
                <c:pt idx="514">
                  <c:v>11248.5</c:v>
                </c:pt>
                <c:pt idx="515">
                  <c:v>11192.5</c:v>
                </c:pt>
                <c:pt idx="516">
                  <c:v>11689.5</c:v>
                </c:pt>
                <c:pt idx="517">
                  <c:v>11295</c:v>
                </c:pt>
                <c:pt idx="518">
                  <c:v>10733.5</c:v>
                </c:pt>
                <c:pt idx="519">
                  <c:v>10465</c:v>
                </c:pt>
                <c:pt idx="520">
                  <c:v>9587</c:v>
                </c:pt>
                <c:pt idx="521">
                  <c:v>9001</c:v>
                </c:pt>
                <c:pt idx="522">
                  <c:v>9352</c:v>
                </c:pt>
                <c:pt idx="523">
                  <c:v>11266.5</c:v>
                </c:pt>
                <c:pt idx="524">
                  <c:v>11301.5</c:v>
                </c:pt>
                <c:pt idx="525">
                  <c:v>11162.5</c:v>
                </c:pt>
                <c:pt idx="526">
                  <c:v>9738.5</c:v>
                </c:pt>
                <c:pt idx="527">
                  <c:v>10611.5</c:v>
                </c:pt>
                <c:pt idx="528">
                  <c:v>10371</c:v>
                </c:pt>
                <c:pt idx="529">
                  <c:v>9260.5</c:v>
                </c:pt>
                <c:pt idx="530">
                  <c:v>8670.5</c:v>
                </c:pt>
                <c:pt idx="531">
                  <c:v>8350</c:v>
                </c:pt>
                <c:pt idx="532">
                  <c:v>8041.5</c:v>
                </c:pt>
                <c:pt idx="533">
                  <c:v>8237</c:v>
                </c:pt>
                <c:pt idx="534">
                  <c:v>8767</c:v>
                </c:pt>
                <c:pt idx="535">
                  <c:v>10045</c:v>
                </c:pt>
                <c:pt idx="536">
                  <c:v>11584</c:v>
                </c:pt>
                <c:pt idx="537">
                  <c:v>11969.5</c:v>
                </c:pt>
                <c:pt idx="538">
                  <c:v>11956</c:v>
                </c:pt>
                <c:pt idx="539">
                  <c:v>11635</c:v>
                </c:pt>
                <c:pt idx="540">
                  <c:v>11655</c:v>
                </c:pt>
                <c:pt idx="541">
                  <c:v>11271.5</c:v>
                </c:pt>
                <c:pt idx="542">
                  <c:v>10453</c:v>
                </c:pt>
                <c:pt idx="543">
                  <c:v>9521.5</c:v>
                </c:pt>
                <c:pt idx="544">
                  <c:v>9539</c:v>
                </c:pt>
                <c:pt idx="545">
                  <c:v>9167</c:v>
                </c:pt>
                <c:pt idx="546">
                  <c:v>9372.5</c:v>
                </c:pt>
                <c:pt idx="547">
                  <c:v>10508.5</c:v>
                </c:pt>
                <c:pt idx="548">
                  <c:v>10657</c:v>
                </c:pt>
                <c:pt idx="549">
                  <c:v>10857</c:v>
                </c:pt>
                <c:pt idx="550">
                  <c:v>10190</c:v>
                </c:pt>
                <c:pt idx="551">
                  <c:v>10938.5</c:v>
                </c:pt>
                <c:pt idx="552">
                  <c:v>9871</c:v>
                </c:pt>
                <c:pt idx="553">
                  <c:v>8776</c:v>
                </c:pt>
                <c:pt idx="554">
                  <c:v>8772</c:v>
                </c:pt>
                <c:pt idx="555">
                  <c:v>8333</c:v>
                </c:pt>
                <c:pt idx="556">
                  <c:v>8119.5</c:v>
                </c:pt>
                <c:pt idx="557">
                  <c:v>8433.5</c:v>
                </c:pt>
                <c:pt idx="558">
                  <c:v>9433</c:v>
                </c:pt>
                <c:pt idx="559">
                  <c:v>10359.5</c:v>
                </c:pt>
                <c:pt idx="560">
                  <c:v>10742</c:v>
                </c:pt>
                <c:pt idx="561">
                  <c:v>11306</c:v>
                </c:pt>
                <c:pt idx="562">
                  <c:v>11440.5</c:v>
                </c:pt>
                <c:pt idx="563">
                  <c:v>10831</c:v>
                </c:pt>
                <c:pt idx="564">
                  <c:v>10545.5</c:v>
                </c:pt>
                <c:pt idx="565">
                  <c:v>10166</c:v>
                </c:pt>
                <c:pt idx="566">
                  <c:v>9717</c:v>
                </c:pt>
                <c:pt idx="567">
                  <c:v>9189</c:v>
                </c:pt>
                <c:pt idx="568">
                  <c:v>10176.5</c:v>
                </c:pt>
                <c:pt idx="569">
                  <c:v>10729.5</c:v>
                </c:pt>
                <c:pt idx="570">
                  <c:v>11103</c:v>
                </c:pt>
                <c:pt idx="571">
                  <c:v>11755.5</c:v>
                </c:pt>
                <c:pt idx="572">
                  <c:v>12020</c:v>
                </c:pt>
                <c:pt idx="573">
                  <c:v>12020.5</c:v>
                </c:pt>
                <c:pt idx="574">
                  <c:v>10469</c:v>
                </c:pt>
                <c:pt idx="575">
                  <c:v>11168.5</c:v>
                </c:pt>
                <c:pt idx="576">
                  <c:v>10175</c:v>
                </c:pt>
                <c:pt idx="577">
                  <c:v>9165</c:v>
                </c:pt>
                <c:pt idx="578">
                  <c:v>9102.5</c:v>
                </c:pt>
                <c:pt idx="579">
                  <c:v>8743.5</c:v>
                </c:pt>
                <c:pt idx="580">
                  <c:v>8931.5</c:v>
                </c:pt>
                <c:pt idx="581">
                  <c:v>9421.5</c:v>
                </c:pt>
                <c:pt idx="582">
                  <c:v>10104.5</c:v>
                </c:pt>
                <c:pt idx="583">
                  <c:v>10580.5</c:v>
                </c:pt>
                <c:pt idx="584">
                  <c:v>10877.5</c:v>
                </c:pt>
                <c:pt idx="585">
                  <c:v>11143.5</c:v>
                </c:pt>
                <c:pt idx="586">
                  <c:v>11684.5</c:v>
                </c:pt>
                <c:pt idx="587">
                  <c:v>11959</c:v>
                </c:pt>
                <c:pt idx="588">
                  <c:v>11420.5</c:v>
                </c:pt>
                <c:pt idx="589">
                  <c:v>10969</c:v>
                </c:pt>
                <c:pt idx="590">
                  <c:v>10886</c:v>
                </c:pt>
                <c:pt idx="591">
                  <c:v>10414.5</c:v>
                </c:pt>
                <c:pt idx="592">
                  <c:v>10131.5</c:v>
                </c:pt>
                <c:pt idx="593">
                  <c:v>10478.5</c:v>
                </c:pt>
                <c:pt idx="594">
                  <c:v>10975</c:v>
                </c:pt>
                <c:pt idx="595">
                  <c:v>12848.5</c:v>
                </c:pt>
                <c:pt idx="596">
                  <c:v>12731.5</c:v>
                </c:pt>
                <c:pt idx="597">
                  <c:v>12317</c:v>
                </c:pt>
                <c:pt idx="598">
                  <c:v>11680</c:v>
                </c:pt>
                <c:pt idx="599">
                  <c:v>12164</c:v>
                </c:pt>
                <c:pt idx="600">
                  <c:v>10902</c:v>
                </c:pt>
                <c:pt idx="601">
                  <c:v>9572</c:v>
                </c:pt>
                <c:pt idx="602">
                  <c:v>9353</c:v>
                </c:pt>
                <c:pt idx="603">
                  <c:v>9091.5</c:v>
                </c:pt>
                <c:pt idx="604">
                  <c:v>9007</c:v>
                </c:pt>
                <c:pt idx="605">
                  <c:v>9046.5</c:v>
                </c:pt>
                <c:pt idx="606">
                  <c:v>9581.5</c:v>
                </c:pt>
                <c:pt idx="607">
                  <c:v>10653.5</c:v>
                </c:pt>
                <c:pt idx="608">
                  <c:v>11832</c:v>
                </c:pt>
                <c:pt idx="609">
                  <c:v>12291.5</c:v>
                </c:pt>
                <c:pt idx="610">
                  <c:v>13078</c:v>
                </c:pt>
                <c:pt idx="611">
                  <c:v>12822.5</c:v>
                </c:pt>
                <c:pt idx="612">
                  <c:v>12387</c:v>
                </c:pt>
                <c:pt idx="613">
                  <c:v>12184</c:v>
                </c:pt>
                <c:pt idx="614">
                  <c:v>11684.5</c:v>
                </c:pt>
                <c:pt idx="615">
                  <c:v>11560.5</c:v>
                </c:pt>
                <c:pt idx="616">
                  <c:v>11713</c:v>
                </c:pt>
                <c:pt idx="617">
                  <c:v>11137</c:v>
                </c:pt>
                <c:pt idx="618">
                  <c:v>11467.5</c:v>
                </c:pt>
                <c:pt idx="619">
                  <c:v>12572</c:v>
                </c:pt>
                <c:pt idx="620">
                  <c:v>12182</c:v>
                </c:pt>
                <c:pt idx="621">
                  <c:v>11292.5</c:v>
                </c:pt>
                <c:pt idx="622">
                  <c:v>11020.5</c:v>
                </c:pt>
                <c:pt idx="623">
                  <c:v>11926</c:v>
                </c:pt>
                <c:pt idx="624">
                  <c:v>11196</c:v>
                </c:pt>
                <c:pt idx="625">
                  <c:v>9970</c:v>
                </c:pt>
                <c:pt idx="626">
                  <c:v>9512.5</c:v>
                </c:pt>
                <c:pt idx="627">
                  <c:v>9179.5</c:v>
                </c:pt>
                <c:pt idx="628">
                  <c:v>9022</c:v>
                </c:pt>
                <c:pt idx="629">
                  <c:v>9010</c:v>
                </c:pt>
                <c:pt idx="630">
                  <c:v>9308.5</c:v>
                </c:pt>
                <c:pt idx="631">
                  <c:v>9623.5</c:v>
                </c:pt>
                <c:pt idx="632">
                  <c:v>10530</c:v>
                </c:pt>
                <c:pt idx="633">
                  <c:v>11868.5</c:v>
                </c:pt>
                <c:pt idx="634">
                  <c:v>12016</c:v>
                </c:pt>
                <c:pt idx="635">
                  <c:v>11897.5</c:v>
                </c:pt>
                <c:pt idx="636">
                  <c:v>11929</c:v>
                </c:pt>
                <c:pt idx="637">
                  <c:v>12051.5</c:v>
                </c:pt>
                <c:pt idx="638">
                  <c:v>11045</c:v>
                </c:pt>
                <c:pt idx="639">
                  <c:v>10225.5</c:v>
                </c:pt>
                <c:pt idx="640">
                  <c:v>10017.5</c:v>
                </c:pt>
                <c:pt idx="641">
                  <c:v>10126.5</c:v>
                </c:pt>
                <c:pt idx="642">
                  <c:v>10353.5</c:v>
                </c:pt>
                <c:pt idx="643">
                  <c:v>11771</c:v>
                </c:pt>
                <c:pt idx="644">
                  <c:v>11774</c:v>
                </c:pt>
                <c:pt idx="645">
                  <c:v>11773</c:v>
                </c:pt>
                <c:pt idx="646">
                  <c:v>11466.5</c:v>
                </c:pt>
                <c:pt idx="647">
                  <c:v>13339.5</c:v>
                </c:pt>
                <c:pt idx="648">
                  <c:v>11197.5</c:v>
                </c:pt>
                <c:pt idx="649">
                  <c:v>9136</c:v>
                </c:pt>
                <c:pt idx="650">
                  <c:v>9139.5</c:v>
                </c:pt>
                <c:pt idx="651">
                  <c:v>9023.5</c:v>
                </c:pt>
                <c:pt idx="652">
                  <c:v>8739</c:v>
                </c:pt>
                <c:pt idx="653">
                  <c:v>8695</c:v>
                </c:pt>
                <c:pt idx="654">
                  <c:v>8839.5</c:v>
                </c:pt>
                <c:pt idx="655">
                  <c:v>9148</c:v>
                </c:pt>
                <c:pt idx="656">
                  <c:v>9754.5</c:v>
                </c:pt>
                <c:pt idx="657">
                  <c:v>10347</c:v>
                </c:pt>
                <c:pt idx="658">
                  <c:v>11076</c:v>
                </c:pt>
                <c:pt idx="659">
                  <c:v>11704.5</c:v>
                </c:pt>
                <c:pt idx="660">
                  <c:v>12070.5</c:v>
                </c:pt>
                <c:pt idx="661">
                  <c:v>11320</c:v>
                </c:pt>
                <c:pt idx="662">
                  <c:v>9759.5</c:v>
                </c:pt>
                <c:pt idx="663">
                  <c:v>9760</c:v>
                </c:pt>
                <c:pt idx="664">
                  <c:v>9674</c:v>
                </c:pt>
                <c:pt idx="665">
                  <c:v>9916.5</c:v>
                </c:pt>
                <c:pt idx="666">
                  <c:v>10574</c:v>
                </c:pt>
                <c:pt idx="667">
                  <c:v>11019.5</c:v>
                </c:pt>
                <c:pt idx="668">
                  <c:v>12085</c:v>
                </c:pt>
                <c:pt idx="669">
                  <c:v>12494</c:v>
                </c:pt>
                <c:pt idx="670">
                  <c:v>12035</c:v>
                </c:pt>
                <c:pt idx="671">
                  <c:v>13178</c:v>
                </c:pt>
                <c:pt idx="672">
                  <c:v>11140.5</c:v>
                </c:pt>
                <c:pt idx="673">
                  <c:v>8869</c:v>
                </c:pt>
                <c:pt idx="674">
                  <c:v>8668.5</c:v>
                </c:pt>
                <c:pt idx="675">
                  <c:v>8591</c:v>
                </c:pt>
                <c:pt idx="676">
                  <c:v>8663</c:v>
                </c:pt>
                <c:pt idx="677">
                  <c:v>8659.5</c:v>
                </c:pt>
                <c:pt idx="678">
                  <c:v>9193</c:v>
                </c:pt>
                <c:pt idx="679">
                  <c:v>11210</c:v>
                </c:pt>
                <c:pt idx="680">
                  <c:v>12473.5</c:v>
                </c:pt>
                <c:pt idx="681">
                  <c:v>13327.5</c:v>
                </c:pt>
                <c:pt idx="682">
                  <c:v>13369</c:v>
                </c:pt>
                <c:pt idx="683">
                  <c:v>13236.5</c:v>
                </c:pt>
                <c:pt idx="684">
                  <c:v>13339.5</c:v>
                </c:pt>
                <c:pt idx="685">
                  <c:v>12819</c:v>
                </c:pt>
                <c:pt idx="686">
                  <c:v>12554</c:v>
                </c:pt>
                <c:pt idx="687">
                  <c:v>11608.5</c:v>
                </c:pt>
                <c:pt idx="688">
                  <c:v>10702</c:v>
                </c:pt>
                <c:pt idx="689">
                  <c:v>10281.5</c:v>
                </c:pt>
                <c:pt idx="690">
                  <c:v>10339</c:v>
                </c:pt>
                <c:pt idx="691">
                  <c:v>12177.5</c:v>
                </c:pt>
                <c:pt idx="692">
                  <c:v>12687</c:v>
                </c:pt>
                <c:pt idx="693">
                  <c:v>11594</c:v>
                </c:pt>
                <c:pt idx="694">
                  <c:v>10820</c:v>
                </c:pt>
                <c:pt idx="695">
                  <c:v>11662</c:v>
                </c:pt>
                <c:pt idx="696">
                  <c:v>10290</c:v>
                </c:pt>
                <c:pt idx="697">
                  <c:v>8758.5</c:v>
                </c:pt>
                <c:pt idx="698">
                  <c:v>8849.5</c:v>
                </c:pt>
                <c:pt idx="699">
                  <c:v>8730.5</c:v>
                </c:pt>
                <c:pt idx="700">
                  <c:v>8780</c:v>
                </c:pt>
                <c:pt idx="701">
                  <c:v>8902.5</c:v>
                </c:pt>
                <c:pt idx="702">
                  <c:v>9108</c:v>
                </c:pt>
                <c:pt idx="703">
                  <c:v>10190</c:v>
                </c:pt>
                <c:pt idx="704">
                  <c:v>11445</c:v>
                </c:pt>
                <c:pt idx="705">
                  <c:v>12134.5</c:v>
                </c:pt>
                <c:pt idx="706">
                  <c:v>12456</c:v>
                </c:pt>
                <c:pt idx="707">
                  <c:v>11970.5</c:v>
                </c:pt>
                <c:pt idx="708">
                  <c:v>11777</c:v>
                </c:pt>
                <c:pt idx="709">
                  <c:v>11484</c:v>
                </c:pt>
                <c:pt idx="710">
                  <c:v>11267</c:v>
                </c:pt>
                <c:pt idx="711">
                  <c:v>10935.5</c:v>
                </c:pt>
                <c:pt idx="712">
                  <c:v>10483.5</c:v>
                </c:pt>
                <c:pt idx="713">
                  <c:v>10283</c:v>
                </c:pt>
                <c:pt idx="714">
                  <c:v>10499</c:v>
                </c:pt>
                <c:pt idx="715">
                  <c:v>10858</c:v>
                </c:pt>
                <c:pt idx="716">
                  <c:v>10936.5</c:v>
                </c:pt>
                <c:pt idx="717">
                  <c:v>10291</c:v>
                </c:pt>
                <c:pt idx="718">
                  <c:v>9637.5</c:v>
                </c:pt>
                <c:pt idx="719">
                  <c:v>10994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Calcul!$AS$10:$AS$753</c:f>
              <c:numCache>
                <c:formatCode>0.0</c:formatCode>
                <c:ptCount val="744"/>
                <c:pt idx="0">
                  <c:v>9872.0041666666693</c:v>
                </c:pt>
                <c:pt idx="1">
                  <c:v>9872.0041666666693</c:v>
                </c:pt>
                <c:pt idx="2">
                  <c:v>9872.0041666666693</c:v>
                </c:pt>
                <c:pt idx="3">
                  <c:v>9872.0041666666693</c:v>
                </c:pt>
                <c:pt idx="4">
                  <c:v>9872.0041666666693</c:v>
                </c:pt>
                <c:pt idx="5">
                  <c:v>9872.0041666666693</c:v>
                </c:pt>
                <c:pt idx="6">
                  <c:v>9872.0041666666693</c:v>
                </c:pt>
                <c:pt idx="7">
                  <c:v>9872.0041666666693</c:v>
                </c:pt>
                <c:pt idx="8">
                  <c:v>9872.0041666666693</c:v>
                </c:pt>
                <c:pt idx="9">
                  <c:v>9872.0041666666693</c:v>
                </c:pt>
                <c:pt idx="10">
                  <c:v>9872.0041666666693</c:v>
                </c:pt>
                <c:pt idx="11">
                  <c:v>9872.0041666666693</c:v>
                </c:pt>
                <c:pt idx="12">
                  <c:v>9872.0041666666693</c:v>
                </c:pt>
                <c:pt idx="13">
                  <c:v>9872.0041666666693</c:v>
                </c:pt>
                <c:pt idx="14">
                  <c:v>9872.0041666666693</c:v>
                </c:pt>
                <c:pt idx="15">
                  <c:v>9872.0041666666693</c:v>
                </c:pt>
                <c:pt idx="16">
                  <c:v>9872.0041666666693</c:v>
                </c:pt>
                <c:pt idx="17">
                  <c:v>9872.0041666666693</c:v>
                </c:pt>
                <c:pt idx="18">
                  <c:v>9872.0041666666693</c:v>
                </c:pt>
                <c:pt idx="19">
                  <c:v>9872.0041666666693</c:v>
                </c:pt>
                <c:pt idx="20">
                  <c:v>9872.0041666666693</c:v>
                </c:pt>
                <c:pt idx="21">
                  <c:v>9872.0041666666693</c:v>
                </c:pt>
                <c:pt idx="22">
                  <c:v>9872.0041666666693</c:v>
                </c:pt>
                <c:pt idx="23">
                  <c:v>9872.0041666666693</c:v>
                </c:pt>
                <c:pt idx="24">
                  <c:v>9872.0041666666693</c:v>
                </c:pt>
                <c:pt idx="25">
                  <c:v>9872.0041666666693</c:v>
                </c:pt>
                <c:pt idx="26">
                  <c:v>9872.0041666666693</c:v>
                </c:pt>
                <c:pt idx="27">
                  <c:v>9872.0041666666693</c:v>
                </c:pt>
                <c:pt idx="28">
                  <c:v>9872.0041666666693</c:v>
                </c:pt>
                <c:pt idx="29">
                  <c:v>9872.0041666666693</c:v>
                </c:pt>
                <c:pt idx="30">
                  <c:v>9872.0041666666693</c:v>
                </c:pt>
                <c:pt idx="31">
                  <c:v>9872.0041666666693</c:v>
                </c:pt>
                <c:pt idx="32">
                  <c:v>9872.0041666666693</c:v>
                </c:pt>
                <c:pt idx="33">
                  <c:v>9872.0041666666693</c:v>
                </c:pt>
                <c:pt idx="34">
                  <c:v>9872.0041666666693</c:v>
                </c:pt>
                <c:pt idx="35">
                  <c:v>9872.0041666666693</c:v>
                </c:pt>
                <c:pt idx="36">
                  <c:v>9872.0041666666693</c:v>
                </c:pt>
                <c:pt idx="37">
                  <c:v>9872.0041666666693</c:v>
                </c:pt>
                <c:pt idx="38">
                  <c:v>9872.0041666666693</c:v>
                </c:pt>
                <c:pt idx="39">
                  <c:v>9872.0041666666693</c:v>
                </c:pt>
                <c:pt idx="40">
                  <c:v>9872.0041666666693</c:v>
                </c:pt>
                <c:pt idx="41">
                  <c:v>9872.0041666666693</c:v>
                </c:pt>
                <c:pt idx="42">
                  <c:v>9872.0041666666693</c:v>
                </c:pt>
                <c:pt idx="43">
                  <c:v>9872.0041666666693</c:v>
                </c:pt>
                <c:pt idx="44">
                  <c:v>9872.0041666666693</c:v>
                </c:pt>
                <c:pt idx="45">
                  <c:v>9872.0041666666693</c:v>
                </c:pt>
                <c:pt idx="46">
                  <c:v>9872.0041666666693</c:v>
                </c:pt>
                <c:pt idx="47">
                  <c:v>9872.0041666666693</c:v>
                </c:pt>
                <c:pt idx="48">
                  <c:v>9872.0041666666693</c:v>
                </c:pt>
                <c:pt idx="49">
                  <c:v>9872.0041666666693</c:v>
                </c:pt>
                <c:pt idx="50">
                  <c:v>9872.0041666666693</c:v>
                </c:pt>
                <c:pt idx="51">
                  <c:v>9872.0041666666693</c:v>
                </c:pt>
                <c:pt idx="52">
                  <c:v>9872.0041666666693</c:v>
                </c:pt>
                <c:pt idx="53">
                  <c:v>9872.0041666666693</c:v>
                </c:pt>
                <c:pt idx="54">
                  <c:v>9872.0041666666693</c:v>
                </c:pt>
                <c:pt idx="55">
                  <c:v>9872.0041666666693</c:v>
                </c:pt>
                <c:pt idx="56">
                  <c:v>9872.0041666666693</c:v>
                </c:pt>
                <c:pt idx="57">
                  <c:v>9872.0041666666693</c:v>
                </c:pt>
                <c:pt idx="58">
                  <c:v>9872.0041666666693</c:v>
                </c:pt>
                <c:pt idx="59">
                  <c:v>9872.0041666666693</c:v>
                </c:pt>
                <c:pt idx="60">
                  <c:v>9872.0041666666693</c:v>
                </c:pt>
                <c:pt idx="61">
                  <c:v>9872.0041666666693</c:v>
                </c:pt>
                <c:pt idx="62">
                  <c:v>9872.0041666666693</c:v>
                </c:pt>
                <c:pt idx="63">
                  <c:v>9872.0041666666693</c:v>
                </c:pt>
                <c:pt idx="64">
                  <c:v>9872.0041666666693</c:v>
                </c:pt>
                <c:pt idx="65">
                  <c:v>9872.0041666666693</c:v>
                </c:pt>
                <c:pt idx="66">
                  <c:v>9872.0041666666693</c:v>
                </c:pt>
                <c:pt idx="67">
                  <c:v>9872.0041666666693</c:v>
                </c:pt>
                <c:pt idx="68">
                  <c:v>9872.0041666666693</c:v>
                </c:pt>
                <c:pt idx="69">
                  <c:v>9872.0041666666693</c:v>
                </c:pt>
                <c:pt idx="70">
                  <c:v>9872.0041666666693</c:v>
                </c:pt>
                <c:pt idx="71">
                  <c:v>9872.0041666666693</c:v>
                </c:pt>
                <c:pt idx="72">
                  <c:v>9872.0041666666693</c:v>
                </c:pt>
                <c:pt idx="73">
                  <c:v>9872.0041666666693</c:v>
                </c:pt>
                <c:pt idx="74">
                  <c:v>9872.0041666666693</c:v>
                </c:pt>
                <c:pt idx="75">
                  <c:v>9872.0041666666693</c:v>
                </c:pt>
                <c:pt idx="76">
                  <c:v>9872.0041666666693</c:v>
                </c:pt>
                <c:pt idx="77">
                  <c:v>9872.0041666666693</c:v>
                </c:pt>
                <c:pt idx="78">
                  <c:v>9872.0041666666693</c:v>
                </c:pt>
                <c:pt idx="79">
                  <c:v>9872.0041666666693</c:v>
                </c:pt>
                <c:pt idx="80">
                  <c:v>9872.0041666666693</c:v>
                </c:pt>
                <c:pt idx="81">
                  <c:v>9872.0041666666693</c:v>
                </c:pt>
                <c:pt idx="82">
                  <c:v>9872.0041666666693</c:v>
                </c:pt>
                <c:pt idx="83">
                  <c:v>9872.0041666666693</c:v>
                </c:pt>
                <c:pt idx="84">
                  <c:v>9872.0041666666693</c:v>
                </c:pt>
                <c:pt idx="85">
                  <c:v>9872.0041666666693</c:v>
                </c:pt>
                <c:pt idx="86">
                  <c:v>9872.0041666666693</c:v>
                </c:pt>
                <c:pt idx="87">
                  <c:v>9872.0041666666693</c:v>
                </c:pt>
                <c:pt idx="88">
                  <c:v>9872.0041666666693</c:v>
                </c:pt>
                <c:pt idx="89">
                  <c:v>9872.0041666666693</c:v>
                </c:pt>
                <c:pt idx="90">
                  <c:v>9872.0041666666693</c:v>
                </c:pt>
                <c:pt idx="91">
                  <c:v>9872.0041666666693</c:v>
                </c:pt>
                <c:pt idx="92">
                  <c:v>9872.0041666666693</c:v>
                </c:pt>
                <c:pt idx="93">
                  <c:v>9872.0041666666693</c:v>
                </c:pt>
                <c:pt idx="94">
                  <c:v>9872.0041666666693</c:v>
                </c:pt>
                <c:pt idx="95">
                  <c:v>9872.0041666666693</c:v>
                </c:pt>
                <c:pt idx="96">
                  <c:v>9872.0041666666693</c:v>
                </c:pt>
                <c:pt idx="97">
                  <c:v>9872.0041666666693</c:v>
                </c:pt>
                <c:pt idx="98">
                  <c:v>9872.0041666666693</c:v>
                </c:pt>
                <c:pt idx="99">
                  <c:v>9872.0041666666693</c:v>
                </c:pt>
                <c:pt idx="100">
                  <c:v>9872.0041666666693</c:v>
                </c:pt>
                <c:pt idx="101">
                  <c:v>9872.0041666666693</c:v>
                </c:pt>
                <c:pt idx="102">
                  <c:v>9872.0041666666693</c:v>
                </c:pt>
                <c:pt idx="103">
                  <c:v>9872.0041666666693</c:v>
                </c:pt>
                <c:pt idx="104">
                  <c:v>9872.0041666666693</c:v>
                </c:pt>
                <c:pt idx="105">
                  <c:v>9872.0041666666693</c:v>
                </c:pt>
                <c:pt idx="106">
                  <c:v>9872.0041666666693</c:v>
                </c:pt>
                <c:pt idx="107">
                  <c:v>9872.0041666666693</c:v>
                </c:pt>
                <c:pt idx="108">
                  <c:v>9872.0041666666693</c:v>
                </c:pt>
                <c:pt idx="109">
                  <c:v>9872.0041666666693</c:v>
                </c:pt>
                <c:pt idx="110">
                  <c:v>9872.0041666666693</c:v>
                </c:pt>
                <c:pt idx="111">
                  <c:v>9872.0041666666693</c:v>
                </c:pt>
                <c:pt idx="112">
                  <c:v>9872.0041666666693</c:v>
                </c:pt>
                <c:pt idx="113">
                  <c:v>9872.0041666666693</c:v>
                </c:pt>
                <c:pt idx="114">
                  <c:v>9872.0041666666693</c:v>
                </c:pt>
                <c:pt idx="115">
                  <c:v>9872.0041666666693</c:v>
                </c:pt>
                <c:pt idx="116">
                  <c:v>9872.0041666666693</c:v>
                </c:pt>
                <c:pt idx="117">
                  <c:v>9872.0041666666693</c:v>
                </c:pt>
                <c:pt idx="118">
                  <c:v>9872.0041666666693</c:v>
                </c:pt>
                <c:pt idx="119">
                  <c:v>9872.0041666666693</c:v>
                </c:pt>
                <c:pt idx="120">
                  <c:v>9872.0041666666693</c:v>
                </c:pt>
                <c:pt idx="121">
                  <c:v>9872.0041666666693</c:v>
                </c:pt>
                <c:pt idx="122">
                  <c:v>9872.0041666666693</c:v>
                </c:pt>
                <c:pt idx="123">
                  <c:v>9872.0041666666693</c:v>
                </c:pt>
                <c:pt idx="124">
                  <c:v>9872.0041666666693</c:v>
                </c:pt>
                <c:pt idx="125">
                  <c:v>9872.0041666666693</c:v>
                </c:pt>
                <c:pt idx="126">
                  <c:v>9872.0041666666693</c:v>
                </c:pt>
                <c:pt idx="127">
                  <c:v>9872.0041666666693</c:v>
                </c:pt>
                <c:pt idx="128">
                  <c:v>9872.0041666666693</c:v>
                </c:pt>
                <c:pt idx="129">
                  <c:v>9872.0041666666693</c:v>
                </c:pt>
                <c:pt idx="130">
                  <c:v>9872.0041666666693</c:v>
                </c:pt>
                <c:pt idx="131">
                  <c:v>9872.0041666666693</c:v>
                </c:pt>
                <c:pt idx="132">
                  <c:v>9872.0041666666693</c:v>
                </c:pt>
                <c:pt idx="133">
                  <c:v>9872.0041666666693</c:v>
                </c:pt>
                <c:pt idx="134">
                  <c:v>9872.0041666666693</c:v>
                </c:pt>
                <c:pt idx="135">
                  <c:v>9872.0041666666693</c:v>
                </c:pt>
                <c:pt idx="136">
                  <c:v>9872.0041666666693</c:v>
                </c:pt>
                <c:pt idx="137">
                  <c:v>9872.0041666666693</c:v>
                </c:pt>
                <c:pt idx="138">
                  <c:v>9872.0041666666693</c:v>
                </c:pt>
                <c:pt idx="139">
                  <c:v>9872.0041666666693</c:v>
                </c:pt>
                <c:pt idx="140">
                  <c:v>9872.0041666666693</c:v>
                </c:pt>
                <c:pt idx="141">
                  <c:v>9872.0041666666693</c:v>
                </c:pt>
                <c:pt idx="142">
                  <c:v>9872.0041666666693</c:v>
                </c:pt>
                <c:pt idx="143">
                  <c:v>9872.0041666666693</c:v>
                </c:pt>
                <c:pt idx="144">
                  <c:v>9872.0041666666693</c:v>
                </c:pt>
                <c:pt idx="145">
                  <c:v>9872.0041666666693</c:v>
                </c:pt>
                <c:pt idx="146">
                  <c:v>9872.0041666666693</c:v>
                </c:pt>
                <c:pt idx="147">
                  <c:v>9872.0041666666693</c:v>
                </c:pt>
                <c:pt idx="148">
                  <c:v>9872.0041666666693</c:v>
                </c:pt>
                <c:pt idx="149">
                  <c:v>9872.0041666666693</c:v>
                </c:pt>
                <c:pt idx="150">
                  <c:v>9872.0041666666693</c:v>
                </c:pt>
                <c:pt idx="151">
                  <c:v>9872.0041666666693</c:v>
                </c:pt>
                <c:pt idx="152">
                  <c:v>9872.0041666666693</c:v>
                </c:pt>
                <c:pt idx="153">
                  <c:v>9872.0041666666693</c:v>
                </c:pt>
                <c:pt idx="154">
                  <c:v>9872.0041666666693</c:v>
                </c:pt>
                <c:pt idx="155">
                  <c:v>9872.0041666666693</c:v>
                </c:pt>
                <c:pt idx="156">
                  <c:v>9872.0041666666693</c:v>
                </c:pt>
                <c:pt idx="157">
                  <c:v>9872.0041666666693</c:v>
                </c:pt>
                <c:pt idx="158">
                  <c:v>9872.0041666666693</c:v>
                </c:pt>
                <c:pt idx="159">
                  <c:v>9872.0041666666693</c:v>
                </c:pt>
                <c:pt idx="160">
                  <c:v>9872.0041666666693</c:v>
                </c:pt>
                <c:pt idx="161">
                  <c:v>9872.0041666666693</c:v>
                </c:pt>
                <c:pt idx="162">
                  <c:v>9872.0041666666693</c:v>
                </c:pt>
                <c:pt idx="163">
                  <c:v>9872.0041666666693</c:v>
                </c:pt>
                <c:pt idx="164">
                  <c:v>9872.0041666666693</c:v>
                </c:pt>
                <c:pt idx="165">
                  <c:v>9872.0041666666693</c:v>
                </c:pt>
                <c:pt idx="166">
                  <c:v>9872.0041666666693</c:v>
                </c:pt>
                <c:pt idx="167">
                  <c:v>9872.0041666666693</c:v>
                </c:pt>
                <c:pt idx="168">
                  <c:v>9872.0041666666693</c:v>
                </c:pt>
                <c:pt idx="169">
                  <c:v>9872.0041666666693</c:v>
                </c:pt>
                <c:pt idx="170">
                  <c:v>9872.0041666666693</c:v>
                </c:pt>
                <c:pt idx="171">
                  <c:v>9872.0041666666693</c:v>
                </c:pt>
                <c:pt idx="172">
                  <c:v>9872.0041666666693</c:v>
                </c:pt>
                <c:pt idx="173">
                  <c:v>9872.0041666666693</c:v>
                </c:pt>
                <c:pt idx="174">
                  <c:v>9872.0041666666693</c:v>
                </c:pt>
                <c:pt idx="175">
                  <c:v>9872.0041666666693</c:v>
                </c:pt>
                <c:pt idx="176">
                  <c:v>9872.0041666666693</c:v>
                </c:pt>
                <c:pt idx="177">
                  <c:v>9872.0041666666693</c:v>
                </c:pt>
                <c:pt idx="178">
                  <c:v>9872.0041666666693</c:v>
                </c:pt>
                <c:pt idx="179">
                  <c:v>9872.0041666666693</c:v>
                </c:pt>
                <c:pt idx="180">
                  <c:v>9872.0041666666693</c:v>
                </c:pt>
                <c:pt idx="181">
                  <c:v>9872.0041666666693</c:v>
                </c:pt>
                <c:pt idx="182">
                  <c:v>9872.0041666666693</c:v>
                </c:pt>
                <c:pt idx="183">
                  <c:v>9872.0041666666693</c:v>
                </c:pt>
                <c:pt idx="184">
                  <c:v>9872.0041666666693</c:v>
                </c:pt>
                <c:pt idx="185">
                  <c:v>9872.0041666666693</c:v>
                </c:pt>
                <c:pt idx="186">
                  <c:v>9872.0041666666693</c:v>
                </c:pt>
                <c:pt idx="187">
                  <c:v>9872.0041666666693</c:v>
                </c:pt>
                <c:pt idx="188">
                  <c:v>9872.0041666666693</c:v>
                </c:pt>
                <c:pt idx="189">
                  <c:v>9872.0041666666693</c:v>
                </c:pt>
                <c:pt idx="190">
                  <c:v>9872.0041666666693</c:v>
                </c:pt>
                <c:pt idx="191">
                  <c:v>9872.0041666666693</c:v>
                </c:pt>
                <c:pt idx="192">
                  <c:v>9872.0041666666693</c:v>
                </c:pt>
                <c:pt idx="193">
                  <c:v>9872.0041666666693</c:v>
                </c:pt>
                <c:pt idx="194">
                  <c:v>9872.0041666666693</c:v>
                </c:pt>
                <c:pt idx="195">
                  <c:v>9872.0041666666693</c:v>
                </c:pt>
                <c:pt idx="196">
                  <c:v>9872.0041666666693</c:v>
                </c:pt>
                <c:pt idx="197">
                  <c:v>9872.0041666666693</c:v>
                </c:pt>
                <c:pt idx="198">
                  <c:v>9872.0041666666693</c:v>
                </c:pt>
                <c:pt idx="199">
                  <c:v>9872.0041666666693</c:v>
                </c:pt>
                <c:pt idx="200">
                  <c:v>9872.0041666666693</c:v>
                </c:pt>
                <c:pt idx="201">
                  <c:v>9872.0041666666693</c:v>
                </c:pt>
                <c:pt idx="202">
                  <c:v>9872.0041666666693</c:v>
                </c:pt>
                <c:pt idx="203">
                  <c:v>9872.0041666666693</c:v>
                </c:pt>
                <c:pt idx="204">
                  <c:v>9872.0041666666693</c:v>
                </c:pt>
                <c:pt idx="205">
                  <c:v>9872.0041666666693</c:v>
                </c:pt>
                <c:pt idx="206">
                  <c:v>9872.0041666666693</c:v>
                </c:pt>
                <c:pt idx="207">
                  <c:v>9872.0041666666693</c:v>
                </c:pt>
                <c:pt idx="208">
                  <c:v>9872.0041666666693</c:v>
                </c:pt>
                <c:pt idx="209">
                  <c:v>9872.0041666666693</c:v>
                </c:pt>
                <c:pt idx="210">
                  <c:v>9872.0041666666693</c:v>
                </c:pt>
                <c:pt idx="211">
                  <c:v>9872.0041666666693</c:v>
                </c:pt>
                <c:pt idx="212">
                  <c:v>9872.0041666666693</c:v>
                </c:pt>
                <c:pt idx="213">
                  <c:v>9872.0041666666693</c:v>
                </c:pt>
                <c:pt idx="214">
                  <c:v>9872.0041666666693</c:v>
                </c:pt>
                <c:pt idx="215">
                  <c:v>9872.0041666666693</c:v>
                </c:pt>
                <c:pt idx="216">
                  <c:v>9872.0041666666693</c:v>
                </c:pt>
                <c:pt idx="217">
                  <c:v>9872.0041666666693</c:v>
                </c:pt>
                <c:pt idx="218">
                  <c:v>9872.0041666666693</c:v>
                </c:pt>
                <c:pt idx="219">
                  <c:v>9872.0041666666693</c:v>
                </c:pt>
                <c:pt idx="220">
                  <c:v>9872.0041666666693</c:v>
                </c:pt>
                <c:pt idx="221">
                  <c:v>9872.0041666666693</c:v>
                </c:pt>
                <c:pt idx="222">
                  <c:v>9872.0041666666693</c:v>
                </c:pt>
                <c:pt idx="223">
                  <c:v>9872.0041666666693</c:v>
                </c:pt>
                <c:pt idx="224">
                  <c:v>9872.0041666666693</c:v>
                </c:pt>
                <c:pt idx="225">
                  <c:v>9872.0041666666693</c:v>
                </c:pt>
                <c:pt idx="226">
                  <c:v>9872.0041666666693</c:v>
                </c:pt>
                <c:pt idx="227">
                  <c:v>9872.0041666666693</c:v>
                </c:pt>
                <c:pt idx="228">
                  <c:v>9872.0041666666693</c:v>
                </c:pt>
                <c:pt idx="229">
                  <c:v>9872.0041666666693</c:v>
                </c:pt>
                <c:pt idx="230">
                  <c:v>9872.0041666666693</c:v>
                </c:pt>
                <c:pt idx="231">
                  <c:v>9872.0041666666693</c:v>
                </c:pt>
                <c:pt idx="232">
                  <c:v>9872.0041666666693</c:v>
                </c:pt>
                <c:pt idx="233">
                  <c:v>9872.0041666666693</c:v>
                </c:pt>
                <c:pt idx="234">
                  <c:v>9872.0041666666693</c:v>
                </c:pt>
                <c:pt idx="235">
                  <c:v>9872.0041666666693</c:v>
                </c:pt>
                <c:pt idx="236">
                  <c:v>9872.0041666666693</c:v>
                </c:pt>
                <c:pt idx="237">
                  <c:v>9872.0041666666693</c:v>
                </c:pt>
                <c:pt idx="238">
                  <c:v>9872.0041666666693</c:v>
                </c:pt>
                <c:pt idx="239">
                  <c:v>9872.0041666666693</c:v>
                </c:pt>
                <c:pt idx="240">
                  <c:v>9872.0041666666693</c:v>
                </c:pt>
                <c:pt idx="241">
                  <c:v>9872.0041666666693</c:v>
                </c:pt>
                <c:pt idx="242">
                  <c:v>9872.0041666666693</c:v>
                </c:pt>
                <c:pt idx="243">
                  <c:v>9872.0041666666693</c:v>
                </c:pt>
                <c:pt idx="244">
                  <c:v>9872.0041666666693</c:v>
                </c:pt>
                <c:pt idx="245">
                  <c:v>9872.0041666666693</c:v>
                </c:pt>
                <c:pt idx="246">
                  <c:v>9872.0041666666693</c:v>
                </c:pt>
                <c:pt idx="247">
                  <c:v>9872.0041666666693</c:v>
                </c:pt>
                <c:pt idx="248">
                  <c:v>9872.0041666666693</c:v>
                </c:pt>
                <c:pt idx="249">
                  <c:v>9872.0041666666693</c:v>
                </c:pt>
                <c:pt idx="250">
                  <c:v>9872.0041666666693</c:v>
                </c:pt>
                <c:pt idx="251">
                  <c:v>9872.0041666666693</c:v>
                </c:pt>
                <c:pt idx="252">
                  <c:v>9872.0041666666693</c:v>
                </c:pt>
                <c:pt idx="253">
                  <c:v>9872.0041666666693</c:v>
                </c:pt>
                <c:pt idx="254">
                  <c:v>9872.0041666666693</c:v>
                </c:pt>
                <c:pt idx="255">
                  <c:v>9872.0041666666693</c:v>
                </c:pt>
                <c:pt idx="256">
                  <c:v>9872.0041666666693</c:v>
                </c:pt>
                <c:pt idx="257">
                  <c:v>9872.0041666666693</c:v>
                </c:pt>
                <c:pt idx="258">
                  <c:v>9872.0041666666693</c:v>
                </c:pt>
                <c:pt idx="259">
                  <c:v>9872.0041666666693</c:v>
                </c:pt>
                <c:pt idx="260">
                  <c:v>9872.0041666666693</c:v>
                </c:pt>
                <c:pt idx="261">
                  <c:v>9872.0041666666693</c:v>
                </c:pt>
                <c:pt idx="262">
                  <c:v>9872.0041666666693</c:v>
                </c:pt>
                <c:pt idx="263">
                  <c:v>9872.0041666666693</c:v>
                </c:pt>
                <c:pt idx="264">
                  <c:v>9872.0041666666693</c:v>
                </c:pt>
                <c:pt idx="265">
                  <c:v>9872.0041666666693</c:v>
                </c:pt>
                <c:pt idx="266">
                  <c:v>9872.0041666666693</c:v>
                </c:pt>
                <c:pt idx="267">
                  <c:v>9872.0041666666693</c:v>
                </c:pt>
                <c:pt idx="268">
                  <c:v>9872.0041666666693</c:v>
                </c:pt>
                <c:pt idx="269">
                  <c:v>9872.0041666666693</c:v>
                </c:pt>
                <c:pt idx="270">
                  <c:v>9872.0041666666693</c:v>
                </c:pt>
                <c:pt idx="271">
                  <c:v>9872.0041666666693</c:v>
                </c:pt>
                <c:pt idx="272">
                  <c:v>9872.0041666666693</c:v>
                </c:pt>
                <c:pt idx="273">
                  <c:v>9872.0041666666693</c:v>
                </c:pt>
                <c:pt idx="274">
                  <c:v>9872.0041666666693</c:v>
                </c:pt>
                <c:pt idx="275">
                  <c:v>9872.0041666666693</c:v>
                </c:pt>
                <c:pt idx="276">
                  <c:v>9872.0041666666693</c:v>
                </c:pt>
                <c:pt idx="277">
                  <c:v>9872.0041666666693</c:v>
                </c:pt>
                <c:pt idx="278">
                  <c:v>9872.0041666666693</c:v>
                </c:pt>
                <c:pt idx="279">
                  <c:v>9872.0041666666693</c:v>
                </c:pt>
                <c:pt idx="280">
                  <c:v>9872.0041666666693</c:v>
                </c:pt>
                <c:pt idx="281">
                  <c:v>9872.0041666666693</c:v>
                </c:pt>
                <c:pt idx="282">
                  <c:v>9872.0041666666693</c:v>
                </c:pt>
                <c:pt idx="283">
                  <c:v>9872.0041666666693</c:v>
                </c:pt>
                <c:pt idx="284">
                  <c:v>9872.0041666666693</c:v>
                </c:pt>
                <c:pt idx="285">
                  <c:v>9872.0041666666693</c:v>
                </c:pt>
                <c:pt idx="286">
                  <c:v>9872.0041666666693</c:v>
                </c:pt>
                <c:pt idx="287">
                  <c:v>9872.0041666666693</c:v>
                </c:pt>
                <c:pt idx="288">
                  <c:v>9872.0041666666693</c:v>
                </c:pt>
                <c:pt idx="289">
                  <c:v>9872.0041666666693</c:v>
                </c:pt>
                <c:pt idx="290">
                  <c:v>9872.0041666666693</c:v>
                </c:pt>
                <c:pt idx="291">
                  <c:v>9872.0041666666693</c:v>
                </c:pt>
                <c:pt idx="292">
                  <c:v>9872.0041666666693</c:v>
                </c:pt>
                <c:pt idx="293">
                  <c:v>9872.0041666666693</c:v>
                </c:pt>
                <c:pt idx="294">
                  <c:v>9872.0041666666693</c:v>
                </c:pt>
                <c:pt idx="295">
                  <c:v>9872.0041666666693</c:v>
                </c:pt>
                <c:pt idx="296">
                  <c:v>9872.0041666666693</c:v>
                </c:pt>
                <c:pt idx="297">
                  <c:v>9872.0041666666693</c:v>
                </c:pt>
                <c:pt idx="298">
                  <c:v>9872.0041666666693</c:v>
                </c:pt>
                <c:pt idx="299">
                  <c:v>9872.0041666666693</c:v>
                </c:pt>
                <c:pt idx="300">
                  <c:v>9872.0041666666693</c:v>
                </c:pt>
                <c:pt idx="301">
                  <c:v>9872.0041666666693</c:v>
                </c:pt>
                <c:pt idx="302">
                  <c:v>9872.0041666666693</c:v>
                </c:pt>
                <c:pt idx="303">
                  <c:v>9872.0041666666693</c:v>
                </c:pt>
                <c:pt idx="304">
                  <c:v>9872.0041666666693</c:v>
                </c:pt>
                <c:pt idx="305">
                  <c:v>9872.0041666666693</c:v>
                </c:pt>
                <c:pt idx="306">
                  <c:v>9872.0041666666693</c:v>
                </c:pt>
                <c:pt idx="307">
                  <c:v>9872.0041666666693</c:v>
                </c:pt>
                <c:pt idx="308">
                  <c:v>9872.0041666666693</c:v>
                </c:pt>
                <c:pt idx="309">
                  <c:v>9872.0041666666693</c:v>
                </c:pt>
                <c:pt idx="310">
                  <c:v>9872.0041666666693</c:v>
                </c:pt>
                <c:pt idx="311">
                  <c:v>9872.0041666666693</c:v>
                </c:pt>
                <c:pt idx="312">
                  <c:v>9872.0041666666693</c:v>
                </c:pt>
                <c:pt idx="313">
                  <c:v>9872.0041666666693</c:v>
                </c:pt>
                <c:pt idx="314">
                  <c:v>9872.0041666666693</c:v>
                </c:pt>
                <c:pt idx="315">
                  <c:v>9872.0041666666693</c:v>
                </c:pt>
                <c:pt idx="316">
                  <c:v>9872.0041666666693</c:v>
                </c:pt>
                <c:pt idx="317">
                  <c:v>9872.0041666666693</c:v>
                </c:pt>
                <c:pt idx="318">
                  <c:v>9872.0041666666693</c:v>
                </c:pt>
                <c:pt idx="319">
                  <c:v>9872.0041666666693</c:v>
                </c:pt>
                <c:pt idx="320">
                  <c:v>9872.0041666666693</c:v>
                </c:pt>
                <c:pt idx="321">
                  <c:v>9872.0041666666693</c:v>
                </c:pt>
                <c:pt idx="322">
                  <c:v>9872.0041666666693</c:v>
                </c:pt>
                <c:pt idx="323">
                  <c:v>9872.0041666666693</c:v>
                </c:pt>
                <c:pt idx="324">
                  <c:v>9872.0041666666693</c:v>
                </c:pt>
                <c:pt idx="325">
                  <c:v>9872.0041666666693</c:v>
                </c:pt>
                <c:pt idx="326">
                  <c:v>9872.0041666666693</c:v>
                </c:pt>
                <c:pt idx="327">
                  <c:v>9872.0041666666693</c:v>
                </c:pt>
                <c:pt idx="328">
                  <c:v>9872.0041666666693</c:v>
                </c:pt>
                <c:pt idx="329">
                  <c:v>9872.0041666666693</c:v>
                </c:pt>
                <c:pt idx="330">
                  <c:v>9872.0041666666693</c:v>
                </c:pt>
                <c:pt idx="331">
                  <c:v>9872.0041666666693</c:v>
                </c:pt>
                <c:pt idx="332">
                  <c:v>9872.0041666666693</c:v>
                </c:pt>
                <c:pt idx="333">
                  <c:v>9872.0041666666693</c:v>
                </c:pt>
                <c:pt idx="334">
                  <c:v>9872.0041666666693</c:v>
                </c:pt>
                <c:pt idx="335">
                  <c:v>9872.0041666666693</c:v>
                </c:pt>
                <c:pt idx="336">
                  <c:v>9872.0041666666693</c:v>
                </c:pt>
                <c:pt idx="337">
                  <c:v>9872.0041666666693</c:v>
                </c:pt>
                <c:pt idx="338">
                  <c:v>9872.0041666666693</c:v>
                </c:pt>
                <c:pt idx="339">
                  <c:v>9872.0041666666693</c:v>
                </c:pt>
                <c:pt idx="340">
                  <c:v>9872.0041666666693</c:v>
                </c:pt>
                <c:pt idx="341">
                  <c:v>9872.0041666666693</c:v>
                </c:pt>
                <c:pt idx="342">
                  <c:v>9872.0041666666693</c:v>
                </c:pt>
                <c:pt idx="343">
                  <c:v>9872.0041666666693</c:v>
                </c:pt>
                <c:pt idx="344">
                  <c:v>9872.0041666666693</c:v>
                </c:pt>
                <c:pt idx="345">
                  <c:v>9872.0041666666693</c:v>
                </c:pt>
                <c:pt idx="346">
                  <c:v>9872.0041666666693</c:v>
                </c:pt>
                <c:pt idx="347">
                  <c:v>9872.0041666666693</c:v>
                </c:pt>
                <c:pt idx="348">
                  <c:v>9872.0041666666693</c:v>
                </c:pt>
                <c:pt idx="349">
                  <c:v>9872.0041666666693</c:v>
                </c:pt>
                <c:pt idx="350">
                  <c:v>9872.0041666666693</c:v>
                </c:pt>
                <c:pt idx="351">
                  <c:v>9872.0041666666693</c:v>
                </c:pt>
                <c:pt idx="352">
                  <c:v>9872.0041666666693</c:v>
                </c:pt>
                <c:pt idx="353">
                  <c:v>9872.0041666666693</c:v>
                </c:pt>
                <c:pt idx="354">
                  <c:v>9872.0041666666693</c:v>
                </c:pt>
                <c:pt idx="355">
                  <c:v>9872.0041666666693</c:v>
                </c:pt>
                <c:pt idx="356">
                  <c:v>9872.0041666666693</c:v>
                </c:pt>
                <c:pt idx="357">
                  <c:v>9872.0041666666693</c:v>
                </c:pt>
                <c:pt idx="358">
                  <c:v>9872.0041666666693</c:v>
                </c:pt>
                <c:pt idx="359">
                  <c:v>9872.0041666666693</c:v>
                </c:pt>
                <c:pt idx="360">
                  <c:v>9872.0041666666693</c:v>
                </c:pt>
                <c:pt idx="361">
                  <c:v>9872.0041666666693</c:v>
                </c:pt>
                <c:pt idx="362">
                  <c:v>9872.0041666666693</c:v>
                </c:pt>
                <c:pt idx="363">
                  <c:v>9872.0041666666693</c:v>
                </c:pt>
                <c:pt idx="364">
                  <c:v>9872.0041666666693</c:v>
                </c:pt>
                <c:pt idx="365">
                  <c:v>9872.0041666666693</c:v>
                </c:pt>
                <c:pt idx="366">
                  <c:v>9872.0041666666693</c:v>
                </c:pt>
                <c:pt idx="367">
                  <c:v>9872.0041666666693</c:v>
                </c:pt>
                <c:pt idx="368">
                  <c:v>9872.0041666666693</c:v>
                </c:pt>
                <c:pt idx="369">
                  <c:v>9872.0041666666693</c:v>
                </c:pt>
                <c:pt idx="370">
                  <c:v>9872.0041666666693</c:v>
                </c:pt>
                <c:pt idx="371">
                  <c:v>9872.0041666666693</c:v>
                </c:pt>
                <c:pt idx="372">
                  <c:v>9872.0041666666693</c:v>
                </c:pt>
                <c:pt idx="373">
                  <c:v>9872.0041666666693</c:v>
                </c:pt>
                <c:pt idx="374">
                  <c:v>9872.0041666666693</c:v>
                </c:pt>
                <c:pt idx="375">
                  <c:v>9872.0041666666693</c:v>
                </c:pt>
                <c:pt idx="376">
                  <c:v>9872.0041666666693</c:v>
                </c:pt>
                <c:pt idx="377">
                  <c:v>9872.0041666666693</c:v>
                </c:pt>
                <c:pt idx="378">
                  <c:v>9872.0041666666693</c:v>
                </c:pt>
                <c:pt idx="379">
                  <c:v>9872.0041666666693</c:v>
                </c:pt>
                <c:pt idx="380">
                  <c:v>9872.0041666666693</c:v>
                </c:pt>
                <c:pt idx="381">
                  <c:v>9872.0041666666693</c:v>
                </c:pt>
                <c:pt idx="382">
                  <c:v>9872.0041666666693</c:v>
                </c:pt>
                <c:pt idx="383">
                  <c:v>9872.0041666666693</c:v>
                </c:pt>
                <c:pt idx="384">
                  <c:v>9872.0041666666693</c:v>
                </c:pt>
                <c:pt idx="385">
                  <c:v>9872.0041666666693</c:v>
                </c:pt>
                <c:pt idx="386">
                  <c:v>9872.0041666666693</c:v>
                </c:pt>
                <c:pt idx="387">
                  <c:v>9872.0041666666693</c:v>
                </c:pt>
                <c:pt idx="388">
                  <c:v>9872.0041666666693</c:v>
                </c:pt>
                <c:pt idx="389">
                  <c:v>9872.0041666666693</c:v>
                </c:pt>
                <c:pt idx="390">
                  <c:v>9872.0041666666693</c:v>
                </c:pt>
                <c:pt idx="391">
                  <c:v>9872.0041666666693</c:v>
                </c:pt>
                <c:pt idx="392">
                  <c:v>9872.0041666666693</c:v>
                </c:pt>
                <c:pt idx="393">
                  <c:v>9872.0041666666693</c:v>
                </c:pt>
                <c:pt idx="394">
                  <c:v>9872.0041666666693</c:v>
                </c:pt>
                <c:pt idx="395">
                  <c:v>9872.0041666666693</c:v>
                </c:pt>
                <c:pt idx="396">
                  <c:v>9872.0041666666693</c:v>
                </c:pt>
                <c:pt idx="397">
                  <c:v>9872.0041666666693</c:v>
                </c:pt>
                <c:pt idx="398">
                  <c:v>9872.0041666666693</c:v>
                </c:pt>
                <c:pt idx="399">
                  <c:v>9872.0041666666693</c:v>
                </c:pt>
                <c:pt idx="400">
                  <c:v>9872.0041666666693</c:v>
                </c:pt>
                <c:pt idx="401">
                  <c:v>9872.0041666666693</c:v>
                </c:pt>
                <c:pt idx="402">
                  <c:v>9872.0041666666693</c:v>
                </c:pt>
                <c:pt idx="403">
                  <c:v>9872.0041666666693</c:v>
                </c:pt>
                <c:pt idx="404">
                  <c:v>9872.0041666666693</c:v>
                </c:pt>
                <c:pt idx="405">
                  <c:v>9872.0041666666693</c:v>
                </c:pt>
                <c:pt idx="406">
                  <c:v>9872.0041666666693</c:v>
                </c:pt>
                <c:pt idx="407">
                  <c:v>9872.0041666666693</c:v>
                </c:pt>
                <c:pt idx="408">
                  <c:v>9872.0041666666693</c:v>
                </c:pt>
                <c:pt idx="409">
                  <c:v>9872.0041666666693</c:v>
                </c:pt>
                <c:pt idx="410">
                  <c:v>9872.0041666666693</c:v>
                </c:pt>
                <c:pt idx="411">
                  <c:v>9872.0041666666693</c:v>
                </c:pt>
                <c:pt idx="412">
                  <c:v>9872.0041666666693</c:v>
                </c:pt>
                <c:pt idx="413">
                  <c:v>9872.0041666666693</c:v>
                </c:pt>
                <c:pt idx="414">
                  <c:v>9872.0041666666693</c:v>
                </c:pt>
                <c:pt idx="415">
                  <c:v>9872.0041666666693</c:v>
                </c:pt>
                <c:pt idx="416">
                  <c:v>9872.0041666666693</c:v>
                </c:pt>
                <c:pt idx="417">
                  <c:v>9872.0041666666693</c:v>
                </c:pt>
                <c:pt idx="418">
                  <c:v>9872.0041666666693</c:v>
                </c:pt>
                <c:pt idx="419">
                  <c:v>9872.0041666666693</c:v>
                </c:pt>
                <c:pt idx="420">
                  <c:v>9872.0041666666693</c:v>
                </c:pt>
                <c:pt idx="421">
                  <c:v>9872.0041666666693</c:v>
                </c:pt>
                <c:pt idx="422">
                  <c:v>9872.0041666666693</c:v>
                </c:pt>
                <c:pt idx="423">
                  <c:v>9872.0041666666693</c:v>
                </c:pt>
                <c:pt idx="424">
                  <c:v>9872.0041666666693</c:v>
                </c:pt>
                <c:pt idx="425">
                  <c:v>9872.0041666666693</c:v>
                </c:pt>
                <c:pt idx="426">
                  <c:v>9872.0041666666693</c:v>
                </c:pt>
                <c:pt idx="427">
                  <c:v>9872.0041666666693</c:v>
                </c:pt>
                <c:pt idx="428">
                  <c:v>9872.0041666666693</c:v>
                </c:pt>
                <c:pt idx="429">
                  <c:v>9872.0041666666693</c:v>
                </c:pt>
                <c:pt idx="430">
                  <c:v>9872.0041666666693</c:v>
                </c:pt>
                <c:pt idx="431">
                  <c:v>9872.0041666666693</c:v>
                </c:pt>
                <c:pt idx="432">
                  <c:v>9872.0041666666693</c:v>
                </c:pt>
                <c:pt idx="433">
                  <c:v>9872.0041666666693</c:v>
                </c:pt>
                <c:pt idx="434">
                  <c:v>9872.0041666666693</c:v>
                </c:pt>
                <c:pt idx="435">
                  <c:v>9872.0041666666693</c:v>
                </c:pt>
                <c:pt idx="436">
                  <c:v>9872.0041666666693</c:v>
                </c:pt>
                <c:pt idx="437">
                  <c:v>9872.0041666666693</c:v>
                </c:pt>
                <c:pt idx="438">
                  <c:v>9872.0041666666693</c:v>
                </c:pt>
                <c:pt idx="439">
                  <c:v>9872.0041666666693</c:v>
                </c:pt>
                <c:pt idx="440">
                  <c:v>9872.0041666666693</c:v>
                </c:pt>
                <c:pt idx="441">
                  <c:v>9872.0041666666693</c:v>
                </c:pt>
                <c:pt idx="442">
                  <c:v>9872.0041666666693</c:v>
                </c:pt>
                <c:pt idx="443">
                  <c:v>9872.0041666666693</c:v>
                </c:pt>
                <c:pt idx="444">
                  <c:v>9872.0041666666693</c:v>
                </c:pt>
                <c:pt idx="445">
                  <c:v>9872.0041666666693</c:v>
                </c:pt>
                <c:pt idx="446">
                  <c:v>9872.0041666666693</c:v>
                </c:pt>
                <c:pt idx="447">
                  <c:v>9872.0041666666693</c:v>
                </c:pt>
                <c:pt idx="448">
                  <c:v>9872.0041666666693</c:v>
                </c:pt>
                <c:pt idx="449">
                  <c:v>9872.0041666666693</c:v>
                </c:pt>
                <c:pt idx="450">
                  <c:v>9872.0041666666693</c:v>
                </c:pt>
                <c:pt idx="451">
                  <c:v>9872.0041666666693</c:v>
                </c:pt>
                <c:pt idx="452">
                  <c:v>9872.0041666666693</c:v>
                </c:pt>
                <c:pt idx="453">
                  <c:v>9872.0041666666693</c:v>
                </c:pt>
                <c:pt idx="454">
                  <c:v>9872.0041666666693</c:v>
                </c:pt>
                <c:pt idx="455">
                  <c:v>9872.0041666666693</c:v>
                </c:pt>
                <c:pt idx="456">
                  <c:v>9872.0041666666693</c:v>
                </c:pt>
                <c:pt idx="457">
                  <c:v>9872.0041666666693</c:v>
                </c:pt>
                <c:pt idx="458">
                  <c:v>9872.0041666666693</c:v>
                </c:pt>
                <c:pt idx="459">
                  <c:v>9872.0041666666693</c:v>
                </c:pt>
                <c:pt idx="460">
                  <c:v>9872.0041666666693</c:v>
                </c:pt>
                <c:pt idx="461">
                  <c:v>9872.0041666666693</c:v>
                </c:pt>
                <c:pt idx="462">
                  <c:v>9872.0041666666693</c:v>
                </c:pt>
                <c:pt idx="463">
                  <c:v>9872.0041666666693</c:v>
                </c:pt>
                <c:pt idx="464">
                  <c:v>9872.0041666666693</c:v>
                </c:pt>
                <c:pt idx="465">
                  <c:v>9872.0041666666693</c:v>
                </c:pt>
                <c:pt idx="466">
                  <c:v>9872.0041666666693</c:v>
                </c:pt>
                <c:pt idx="467">
                  <c:v>9872.0041666666693</c:v>
                </c:pt>
                <c:pt idx="468">
                  <c:v>9872.0041666666693</c:v>
                </c:pt>
                <c:pt idx="469">
                  <c:v>9872.0041666666693</c:v>
                </c:pt>
                <c:pt idx="470">
                  <c:v>9872.0041666666693</c:v>
                </c:pt>
                <c:pt idx="471">
                  <c:v>9872.0041666666693</c:v>
                </c:pt>
                <c:pt idx="472">
                  <c:v>9872.0041666666693</c:v>
                </c:pt>
                <c:pt idx="473">
                  <c:v>9872.0041666666693</c:v>
                </c:pt>
                <c:pt idx="474">
                  <c:v>9872.0041666666693</c:v>
                </c:pt>
                <c:pt idx="475">
                  <c:v>9872.0041666666693</c:v>
                </c:pt>
                <c:pt idx="476">
                  <c:v>9872.0041666666693</c:v>
                </c:pt>
                <c:pt idx="477">
                  <c:v>9872.0041666666693</c:v>
                </c:pt>
                <c:pt idx="478">
                  <c:v>9872.0041666666693</c:v>
                </c:pt>
                <c:pt idx="479">
                  <c:v>9872.0041666666693</c:v>
                </c:pt>
                <c:pt idx="480">
                  <c:v>9872.0041666666693</c:v>
                </c:pt>
                <c:pt idx="481">
                  <c:v>9872.0041666666693</c:v>
                </c:pt>
                <c:pt idx="482">
                  <c:v>9872.0041666666693</c:v>
                </c:pt>
                <c:pt idx="483">
                  <c:v>9872.0041666666693</c:v>
                </c:pt>
                <c:pt idx="484">
                  <c:v>9872.0041666666693</c:v>
                </c:pt>
                <c:pt idx="485">
                  <c:v>9872.0041666666693</c:v>
                </c:pt>
                <c:pt idx="486">
                  <c:v>9872.0041666666693</c:v>
                </c:pt>
                <c:pt idx="487">
                  <c:v>9872.0041666666693</c:v>
                </c:pt>
                <c:pt idx="488">
                  <c:v>9872.0041666666693</c:v>
                </c:pt>
                <c:pt idx="489">
                  <c:v>9872.0041666666693</c:v>
                </c:pt>
                <c:pt idx="490">
                  <c:v>9872.0041666666693</c:v>
                </c:pt>
                <c:pt idx="491">
                  <c:v>9872.0041666666693</c:v>
                </c:pt>
                <c:pt idx="492">
                  <c:v>9872.0041666666693</c:v>
                </c:pt>
                <c:pt idx="493">
                  <c:v>9872.0041666666693</c:v>
                </c:pt>
                <c:pt idx="494">
                  <c:v>9872.0041666666693</c:v>
                </c:pt>
                <c:pt idx="495">
                  <c:v>9872.0041666666693</c:v>
                </c:pt>
                <c:pt idx="496">
                  <c:v>9872.0041666666693</c:v>
                </c:pt>
                <c:pt idx="497">
                  <c:v>9872.0041666666693</c:v>
                </c:pt>
                <c:pt idx="498">
                  <c:v>9872.0041666666693</c:v>
                </c:pt>
                <c:pt idx="499">
                  <c:v>9872.0041666666693</c:v>
                </c:pt>
                <c:pt idx="500">
                  <c:v>9872.0041666666693</c:v>
                </c:pt>
                <c:pt idx="501">
                  <c:v>9872.0041666666693</c:v>
                </c:pt>
                <c:pt idx="502">
                  <c:v>9872.0041666666693</c:v>
                </c:pt>
                <c:pt idx="503">
                  <c:v>9872.0041666666693</c:v>
                </c:pt>
                <c:pt idx="504">
                  <c:v>9872.0041666666693</c:v>
                </c:pt>
                <c:pt idx="505">
                  <c:v>9872.0041666666693</c:v>
                </c:pt>
                <c:pt idx="506">
                  <c:v>9872.0041666666693</c:v>
                </c:pt>
                <c:pt idx="507">
                  <c:v>9872.0041666666693</c:v>
                </c:pt>
                <c:pt idx="508">
                  <c:v>9872.0041666666693</c:v>
                </c:pt>
                <c:pt idx="509">
                  <c:v>9872.0041666666693</c:v>
                </c:pt>
                <c:pt idx="510">
                  <c:v>9872.0041666666693</c:v>
                </c:pt>
                <c:pt idx="511">
                  <c:v>9872.0041666666693</c:v>
                </c:pt>
                <c:pt idx="512">
                  <c:v>9872.0041666666693</c:v>
                </c:pt>
                <c:pt idx="513">
                  <c:v>9872.0041666666693</c:v>
                </c:pt>
                <c:pt idx="514">
                  <c:v>9872.0041666666693</c:v>
                </c:pt>
                <c:pt idx="515">
                  <c:v>9872.0041666666693</c:v>
                </c:pt>
                <c:pt idx="516">
                  <c:v>9872.0041666666693</c:v>
                </c:pt>
                <c:pt idx="517">
                  <c:v>9872.0041666666693</c:v>
                </c:pt>
                <c:pt idx="518">
                  <c:v>9872.0041666666693</c:v>
                </c:pt>
                <c:pt idx="519">
                  <c:v>9872.0041666666693</c:v>
                </c:pt>
                <c:pt idx="520">
                  <c:v>9872.0041666666693</c:v>
                </c:pt>
                <c:pt idx="521">
                  <c:v>9872.0041666666693</c:v>
                </c:pt>
                <c:pt idx="522">
                  <c:v>9872.0041666666693</c:v>
                </c:pt>
                <c:pt idx="523">
                  <c:v>9872.0041666666693</c:v>
                </c:pt>
                <c:pt idx="524">
                  <c:v>9872.0041666666693</c:v>
                </c:pt>
                <c:pt idx="525">
                  <c:v>9872.0041666666693</c:v>
                </c:pt>
                <c:pt idx="526">
                  <c:v>9872.0041666666693</c:v>
                </c:pt>
                <c:pt idx="527">
                  <c:v>9872.0041666666693</c:v>
                </c:pt>
                <c:pt idx="528">
                  <c:v>9872.0041666666693</c:v>
                </c:pt>
                <c:pt idx="529">
                  <c:v>9872.0041666666693</c:v>
                </c:pt>
                <c:pt idx="530">
                  <c:v>9872.0041666666693</c:v>
                </c:pt>
                <c:pt idx="531">
                  <c:v>9872.0041666666693</c:v>
                </c:pt>
                <c:pt idx="532">
                  <c:v>9872.0041666666693</c:v>
                </c:pt>
                <c:pt idx="533">
                  <c:v>9872.0041666666693</c:v>
                </c:pt>
                <c:pt idx="534">
                  <c:v>9872.0041666666693</c:v>
                </c:pt>
                <c:pt idx="535">
                  <c:v>9872.0041666666693</c:v>
                </c:pt>
                <c:pt idx="536">
                  <c:v>9872.0041666666693</c:v>
                </c:pt>
                <c:pt idx="537">
                  <c:v>9872.0041666666693</c:v>
                </c:pt>
                <c:pt idx="538">
                  <c:v>9872.0041666666693</c:v>
                </c:pt>
                <c:pt idx="539">
                  <c:v>9872.0041666666693</c:v>
                </c:pt>
                <c:pt idx="540">
                  <c:v>9872.0041666666693</c:v>
                </c:pt>
                <c:pt idx="541">
                  <c:v>9872.0041666666693</c:v>
                </c:pt>
                <c:pt idx="542">
                  <c:v>9872.0041666666693</c:v>
                </c:pt>
                <c:pt idx="543">
                  <c:v>9872.0041666666693</c:v>
                </c:pt>
                <c:pt idx="544">
                  <c:v>9872.0041666666693</c:v>
                </c:pt>
                <c:pt idx="545">
                  <c:v>9872.0041666666693</c:v>
                </c:pt>
                <c:pt idx="546">
                  <c:v>9872.0041666666693</c:v>
                </c:pt>
                <c:pt idx="547">
                  <c:v>9872.0041666666693</c:v>
                </c:pt>
                <c:pt idx="548">
                  <c:v>9872.0041666666693</c:v>
                </c:pt>
                <c:pt idx="549">
                  <c:v>9872.0041666666693</c:v>
                </c:pt>
                <c:pt idx="550">
                  <c:v>9872.0041666666693</c:v>
                </c:pt>
                <c:pt idx="551">
                  <c:v>9872.0041666666693</c:v>
                </c:pt>
                <c:pt idx="552">
                  <c:v>9872.0041666666693</c:v>
                </c:pt>
                <c:pt idx="553">
                  <c:v>9872.0041666666693</c:v>
                </c:pt>
                <c:pt idx="554">
                  <c:v>9872.0041666666693</c:v>
                </c:pt>
                <c:pt idx="555">
                  <c:v>9872.0041666666693</c:v>
                </c:pt>
                <c:pt idx="556">
                  <c:v>9872.0041666666693</c:v>
                </c:pt>
                <c:pt idx="557">
                  <c:v>9872.0041666666693</c:v>
                </c:pt>
                <c:pt idx="558">
                  <c:v>9872.0041666666693</c:v>
                </c:pt>
                <c:pt idx="559">
                  <c:v>9872.0041666666693</c:v>
                </c:pt>
                <c:pt idx="560">
                  <c:v>9872.0041666666693</c:v>
                </c:pt>
                <c:pt idx="561">
                  <c:v>9872.0041666666693</c:v>
                </c:pt>
                <c:pt idx="562">
                  <c:v>9872.0041666666693</c:v>
                </c:pt>
                <c:pt idx="563">
                  <c:v>9872.0041666666693</c:v>
                </c:pt>
                <c:pt idx="564">
                  <c:v>9872.0041666666693</c:v>
                </c:pt>
                <c:pt idx="565">
                  <c:v>9872.0041666666693</c:v>
                </c:pt>
                <c:pt idx="566">
                  <c:v>9872.0041666666693</c:v>
                </c:pt>
                <c:pt idx="567">
                  <c:v>9872.0041666666693</c:v>
                </c:pt>
                <c:pt idx="568">
                  <c:v>9872.0041666666693</c:v>
                </c:pt>
                <c:pt idx="569">
                  <c:v>9872.0041666666693</c:v>
                </c:pt>
                <c:pt idx="570">
                  <c:v>9872.0041666666693</c:v>
                </c:pt>
                <c:pt idx="571">
                  <c:v>9872.0041666666693</c:v>
                </c:pt>
                <c:pt idx="572">
                  <c:v>9872.0041666666693</c:v>
                </c:pt>
                <c:pt idx="573">
                  <c:v>9872.0041666666693</c:v>
                </c:pt>
                <c:pt idx="574">
                  <c:v>9872.0041666666693</c:v>
                </c:pt>
                <c:pt idx="575">
                  <c:v>9872.0041666666693</c:v>
                </c:pt>
                <c:pt idx="576">
                  <c:v>9872.0041666666693</c:v>
                </c:pt>
                <c:pt idx="577">
                  <c:v>9872.0041666666693</c:v>
                </c:pt>
                <c:pt idx="578">
                  <c:v>9872.0041666666693</c:v>
                </c:pt>
                <c:pt idx="579">
                  <c:v>9872.0041666666693</c:v>
                </c:pt>
                <c:pt idx="580">
                  <c:v>9872.0041666666693</c:v>
                </c:pt>
                <c:pt idx="581">
                  <c:v>9872.0041666666693</c:v>
                </c:pt>
                <c:pt idx="582">
                  <c:v>9872.0041666666693</c:v>
                </c:pt>
                <c:pt idx="583">
                  <c:v>9872.0041666666693</c:v>
                </c:pt>
                <c:pt idx="584">
                  <c:v>9872.0041666666693</c:v>
                </c:pt>
                <c:pt idx="585">
                  <c:v>9872.0041666666693</c:v>
                </c:pt>
                <c:pt idx="586">
                  <c:v>9872.0041666666693</c:v>
                </c:pt>
                <c:pt idx="587">
                  <c:v>9872.0041666666693</c:v>
                </c:pt>
                <c:pt idx="588">
                  <c:v>9872.0041666666693</c:v>
                </c:pt>
                <c:pt idx="589">
                  <c:v>9872.0041666666693</c:v>
                </c:pt>
                <c:pt idx="590">
                  <c:v>9872.0041666666693</c:v>
                </c:pt>
                <c:pt idx="591">
                  <c:v>9872.0041666666693</c:v>
                </c:pt>
                <c:pt idx="592">
                  <c:v>9872.0041666666693</c:v>
                </c:pt>
                <c:pt idx="593">
                  <c:v>9872.0041666666693</c:v>
                </c:pt>
                <c:pt idx="594">
                  <c:v>9872.0041666666693</c:v>
                </c:pt>
                <c:pt idx="595">
                  <c:v>9872.0041666666693</c:v>
                </c:pt>
                <c:pt idx="596">
                  <c:v>9872.0041666666693</c:v>
                </c:pt>
                <c:pt idx="597">
                  <c:v>9872.0041666666693</c:v>
                </c:pt>
                <c:pt idx="598">
                  <c:v>9872.0041666666693</c:v>
                </c:pt>
                <c:pt idx="599">
                  <c:v>9872.0041666666693</c:v>
                </c:pt>
                <c:pt idx="600">
                  <c:v>9872.0041666666693</c:v>
                </c:pt>
                <c:pt idx="601">
                  <c:v>9872.0041666666693</c:v>
                </c:pt>
                <c:pt idx="602">
                  <c:v>9872.0041666666693</c:v>
                </c:pt>
                <c:pt idx="603">
                  <c:v>9872.0041666666693</c:v>
                </c:pt>
                <c:pt idx="604">
                  <c:v>9872.0041666666693</c:v>
                </c:pt>
                <c:pt idx="605">
                  <c:v>9872.0041666666693</c:v>
                </c:pt>
                <c:pt idx="606">
                  <c:v>9872.0041666666693</c:v>
                </c:pt>
                <c:pt idx="607">
                  <c:v>9872.0041666666693</c:v>
                </c:pt>
                <c:pt idx="608">
                  <c:v>9872.0041666666693</c:v>
                </c:pt>
                <c:pt idx="609">
                  <c:v>9872.0041666666693</c:v>
                </c:pt>
                <c:pt idx="610">
                  <c:v>9872.0041666666693</c:v>
                </c:pt>
                <c:pt idx="611">
                  <c:v>9872.0041666666693</c:v>
                </c:pt>
                <c:pt idx="612">
                  <c:v>9872.0041666666693</c:v>
                </c:pt>
                <c:pt idx="613">
                  <c:v>9872.0041666666693</c:v>
                </c:pt>
                <c:pt idx="614">
                  <c:v>9872.0041666666693</c:v>
                </c:pt>
                <c:pt idx="615">
                  <c:v>9872.0041666666693</c:v>
                </c:pt>
                <c:pt idx="616">
                  <c:v>9872.0041666666693</c:v>
                </c:pt>
                <c:pt idx="617">
                  <c:v>9872.0041666666693</c:v>
                </c:pt>
                <c:pt idx="618">
                  <c:v>9872.0041666666693</c:v>
                </c:pt>
                <c:pt idx="619">
                  <c:v>9872.0041666666693</c:v>
                </c:pt>
                <c:pt idx="620">
                  <c:v>9872.0041666666693</c:v>
                </c:pt>
                <c:pt idx="621">
                  <c:v>9872.0041666666693</c:v>
                </c:pt>
                <c:pt idx="622">
                  <c:v>9872.0041666666693</c:v>
                </c:pt>
                <c:pt idx="623">
                  <c:v>9872.0041666666693</c:v>
                </c:pt>
                <c:pt idx="624">
                  <c:v>9872.0041666666693</c:v>
                </c:pt>
                <c:pt idx="625">
                  <c:v>9872.0041666666693</c:v>
                </c:pt>
                <c:pt idx="626">
                  <c:v>9872.0041666666693</c:v>
                </c:pt>
                <c:pt idx="627">
                  <c:v>9872.0041666666693</c:v>
                </c:pt>
                <c:pt idx="628">
                  <c:v>9872.0041666666693</c:v>
                </c:pt>
                <c:pt idx="629">
                  <c:v>9872.0041666666693</c:v>
                </c:pt>
                <c:pt idx="630">
                  <c:v>9872.0041666666693</c:v>
                </c:pt>
                <c:pt idx="631">
                  <c:v>9872.0041666666693</c:v>
                </c:pt>
                <c:pt idx="632">
                  <c:v>9872.0041666666693</c:v>
                </c:pt>
                <c:pt idx="633">
                  <c:v>9872.0041666666693</c:v>
                </c:pt>
                <c:pt idx="634">
                  <c:v>9872.0041666666693</c:v>
                </c:pt>
                <c:pt idx="635">
                  <c:v>9872.0041666666693</c:v>
                </c:pt>
                <c:pt idx="636">
                  <c:v>9872.0041666666693</c:v>
                </c:pt>
                <c:pt idx="637">
                  <c:v>9872.0041666666693</c:v>
                </c:pt>
                <c:pt idx="638">
                  <c:v>9872.0041666666693</c:v>
                </c:pt>
                <c:pt idx="639">
                  <c:v>9872.0041666666693</c:v>
                </c:pt>
                <c:pt idx="640">
                  <c:v>9872.0041666666693</c:v>
                </c:pt>
                <c:pt idx="641">
                  <c:v>9872.0041666666693</c:v>
                </c:pt>
                <c:pt idx="642">
                  <c:v>9872.0041666666693</c:v>
                </c:pt>
                <c:pt idx="643">
                  <c:v>9872.0041666666693</c:v>
                </c:pt>
                <c:pt idx="644">
                  <c:v>9872.0041666666693</c:v>
                </c:pt>
                <c:pt idx="645">
                  <c:v>9872.0041666666693</c:v>
                </c:pt>
                <c:pt idx="646">
                  <c:v>9872.0041666666693</c:v>
                </c:pt>
                <c:pt idx="647">
                  <c:v>9872.0041666666693</c:v>
                </c:pt>
                <c:pt idx="648">
                  <c:v>9872.0041666666693</c:v>
                </c:pt>
                <c:pt idx="649">
                  <c:v>9872.0041666666693</c:v>
                </c:pt>
                <c:pt idx="650">
                  <c:v>9872.0041666666693</c:v>
                </c:pt>
                <c:pt idx="651">
                  <c:v>9872.0041666666693</c:v>
                </c:pt>
                <c:pt idx="652">
                  <c:v>9872.0041666666693</c:v>
                </c:pt>
                <c:pt idx="653">
                  <c:v>9872.0041666666693</c:v>
                </c:pt>
                <c:pt idx="654">
                  <c:v>9872.0041666666693</c:v>
                </c:pt>
                <c:pt idx="655">
                  <c:v>9872.0041666666693</c:v>
                </c:pt>
                <c:pt idx="656">
                  <c:v>9872.0041666666693</c:v>
                </c:pt>
                <c:pt idx="657">
                  <c:v>9872.0041666666693</c:v>
                </c:pt>
                <c:pt idx="658">
                  <c:v>9872.0041666666693</c:v>
                </c:pt>
                <c:pt idx="659">
                  <c:v>9872.0041666666693</c:v>
                </c:pt>
                <c:pt idx="660">
                  <c:v>9872.0041666666693</c:v>
                </c:pt>
                <c:pt idx="661">
                  <c:v>9872.0041666666693</c:v>
                </c:pt>
                <c:pt idx="662">
                  <c:v>9872.0041666666693</c:v>
                </c:pt>
                <c:pt idx="663">
                  <c:v>9872.0041666666693</c:v>
                </c:pt>
                <c:pt idx="664">
                  <c:v>9872.0041666666693</c:v>
                </c:pt>
                <c:pt idx="665">
                  <c:v>9872.0041666666693</c:v>
                </c:pt>
                <c:pt idx="666">
                  <c:v>9872.0041666666693</c:v>
                </c:pt>
                <c:pt idx="667">
                  <c:v>9872.0041666666693</c:v>
                </c:pt>
                <c:pt idx="668">
                  <c:v>9872.0041666666693</c:v>
                </c:pt>
                <c:pt idx="669">
                  <c:v>9872.0041666666693</c:v>
                </c:pt>
                <c:pt idx="670">
                  <c:v>9872.0041666666693</c:v>
                </c:pt>
                <c:pt idx="671">
                  <c:v>9872.0041666666693</c:v>
                </c:pt>
                <c:pt idx="672">
                  <c:v>9872.0041666666693</c:v>
                </c:pt>
                <c:pt idx="673">
                  <c:v>9872.0041666666693</c:v>
                </c:pt>
                <c:pt idx="674">
                  <c:v>9872.0041666666693</c:v>
                </c:pt>
                <c:pt idx="675">
                  <c:v>9872.0041666666693</c:v>
                </c:pt>
                <c:pt idx="676">
                  <c:v>9872.0041666666693</c:v>
                </c:pt>
                <c:pt idx="677">
                  <c:v>9872.0041666666693</c:v>
                </c:pt>
                <c:pt idx="678">
                  <c:v>9872.0041666666693</c:v>
                </c:pt>
                <c:pt idx="679">
                  <c:v>9872.0041666666693</c:v>
                </c:pt>
                <c:pt idx="680">
                  <c:v>9872.0041666666693</c:v>
                </c:pt>
                <c:pt idx="681">
                  <c:v>9872.0041666666693</c:v>
                </c:pt>
                <c:pt idx="682">
                  <c:v>9872.0041666666693</c:v>
                </c:pt>
                <c:pt idx="683">
                  <c:v>9872.0041666666693</c:v>
                </c:pt>
                <c:pt idx="684">
                  <c:v>9872.0041666666693</c:v>
                </c:pt>
                <c:pt idx="685">
                  <c:v>9872.0041666666693</c:v>
                </c:pt>
                <c:pt idx="686">
                  <c:v>9872.0041666666693</c:v>
                </c:pt>
                <c:pt idx="687">
                  <c:v>9872.0041666666693</c:v>
                </c:pt>
                <c:pt idx="688">
                  <c:v>9872.0041666666693</c:v>
                </c:pt>
                <c:pt idx="689">
                  <c:v>9872.0041666666693</c:v>
                </c:pt>
                <c:pt idx="690">
                  <c:v>9872.0041666666693</c:v>
                </c:pt>
                <c:pt idx="691">
                  <c:v>9872.0041666666693</c:v>
                </c:pt>
                <c:pt idx="692">
                  <c:v>9872.0041666666693</c:v>
                </c:pt>
                <c:pt idx="693">
                  <c:v>9872.0041666666693</c:v>
                </c:pt>
                <c:pt idx="694">
                  <c:v>9872.0041666666693</c:v>
                </c:pt>
                <c:pt idx="695">
                  <c:v>9872.0041666666693</c:v>
                </c:pt>
                <c:pt idx="696">
                  <c:v>9872.0041666666693</c:v>
                </c:pt>
                <c:pt idx="697">
                  <c:v>9872.0041666666693</c:v>
                </c:pt>
                <c:pt idx="698">
                  <c:v>9872.0041666666693</c:v>
                </c:pt>
                <c:pt idx="699">
                  <c:v>9872.0041666666693</c:v>
                </c:pt>
                <c:pt idx="700">
                  <c:v>9872.0041666666693</c:v>
                </c:pt>
                <c:pt idx="701">
                  <c:v>9872.0041666666693</c:v>
                </c:pt>
                <c:pt idx="702">
                  <c:v>9872.0041666666693</c:v>
                </c:pt>
                <c:pt idx="703">
                  <c:v>9872.0041666666693</c:v>
                </c:pt>
                <c:pt idx="704">
                  <c:v>9872.0041666666693</c:v>
                </c:pt>
                <c:pt idx="705">
                  <c:v>9872.0041666666693</c:v>
                </c:pt>
                <c:pt idx="706">
                  <c:v>9872.0041666666693</c:v>
                </c:pt>
                <c:pt idx="707">
                  <c:v>9872.0041666666693</c:v>
                </c:pt>
                <c:pt idx="708">
                  <c:v>9872.0041666666693</c:v>
                </c:pt>
                <c:pt idx="709">
                  <c:v>9872.0041666666693</c:v>
                </c:pt>
                <c:pt idx="710">
                  <c:v>9872.0041666666693</c:v>
                </c:pt>
                <c:pt idx="711">
                  <c:v>9872.0041666666693</c:v>
                </c:pt>
                <c:pt idx="712">
                  <c:v>9872.0041666666693</c:v>
                </c:pt>
                <c:pt idx="713">
                  <c:v>9872.0041666666693</c:v>
                </c:pt>
                <c:pt idx="714">
                  <c:v>9872.0041666666693</c:v>
                </c:pt>
                <c:pt idx="715">
                  <c:v>9872.0041666666693</c:v>
                </c:pt>
                <c:pt idx="716">
                  <c:v>9872.0041666666693</c:v>
                </c:pt>
                <c:pt idx="717">
                  <c:v>9872.0041666666693</c:v>
                </c:pt>
                <c:pt idx="718">
                  <c:v>9872.0041666666693</c:v>
                </c:pt>
                <c:pt idx="719">
                  <c:v>9872.0041666666693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01651200"/>
        <c:axId val="101652736"/>
      </c:lineChart>
      <c:catAx>
        <c:axId val="101651200"/>
        <c:scaling>
          <c:orientation val="minMax"/>
        </c:scaling>
        <c:axPos val="b"/>
        <c:numFmt formatCode="General" sourceLinked="1"/>
        <c:majorTickMark val="none"/>
        <c:tickLblPos val="nextTo"/>
        <c:crossAx val="101652736"/>
        <c:crosses val="autoZero"/>
        <c:auto val="1"/>
        <c:lblAlgn val="ctr"/>
        <c:lblOffset val="100"/>
        <c:tickLblSkip val="24"/>
      </c:catAx>
      <c:valAx>
        <c:axId val="10165273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651200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22"/>
          <c:y val="2.7011287893676912E-2"/>
        </c:manualLayout>
      </c:layout>
    </c:title>
    <c:plotArea>
      <c:layout>
        <c:manualLayout>
          <c:layoutTarget val="inner"/>
          <c:xMode val="edge"/>
          <c:yMode val="edge"/>
          <c:x val="3.8483351004178296E-2"/>
          <c:y val="0.126163209202938"/>
          <c:w val="0.95292564383784362"/>
          <c:h val="0.83404966990372664"/>
        </c:manualLayout>
      </c:layout>
      <c:lineChart>
        <c:grouping val="standard"/>
        <c:ser>
          <c:idx val="1"/>
          <c:order val="0"/>
          <c:tx>
            <c:v>Solde echanges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Entrées!$O$37:$O$780</c:f>
              <c:numCache>
                <c:formatCode>0.0</c:formatCode>
                <c:ptCount val="744"/>
                <c:pt idx="0">
                  <c:v>-1069</c:v>
                </c:pt>
                <c:pt idx="1">
                  <c:v>-927.5</c:v>
                </c:pt>
                <c:pt idx="2">
                  <c:v>-413.5</c:v>
                </c:pt>
                <c:pt idx="3">
                  <c:v>-1048.5</c:v>
                </c:pt>
                <c:pt idx="4">
                  <c:v>-1487.5</c:v>
                </c:pt>
                <c:pt idx="5">
                  <c:v>-1766.5</c:v>
                </c:pt>
                <c:pt idx="6">
                  <c:v>-1466.5</c:v>
                </c:pt>
                <c:pt idx="7">
                  <c:v>-857</c:v>
                </c:pt>
                <c:pt idx="8">
                  <c:v>-283</c:v>
                </c:pt>
                <c:pt idx="9">
                  <c:v>-47</c:v>
                </c:pt>
                <c:pt idx="10">
                  <c:v>161.5</c:v>
                </c:pt>
                <c:pt idx="11">
                  <c:v>-285</c:v>
                </c:pt>
                <c:pt idx="12">
                  <c:v>211.5</c:v>
                </c:pt>
                <c:pt idx="13">
                  <c:v>841.5</c:v>
                </c:pt>
                <c:pt idx="14">
                  <c:v>28</c:v>
                </c:pt>
                <c:pt idx="15">
                  <c:v>-117.5</c:v>
                </c:pt>
                <c:pt idx="16">
                  <c:v>-814.5</c:v>
                </c:pt>
                <c:pt idx="17">
                  <c:v>-2097</c:v>
                </c:pt>
                <c:pt idx="18">
                  <c:v>-3415</c:v>
                </c:pt>
                <c:pt idx="19">
                  <c:v>-3303</c:v>
                </c:pt>
                <c:pt idx="20">
                  <c:v>-2005.5</c:v>
                </c:pt>
                <c:pt idx="21">
                  <c:v>-1998.5</c:v>
                </c:pt>
                <c:pt idx="22">
                  <c:v>-2716</c:v>
                </c:pt>
                <c:pt idx="23">
                  <c:v>-1410</c:v>
                </c:pt>
                <c:pt idx="24">
                  <c:v>-1059.5</c:v>
                </c:pt>
                <c:pt idx="25">
                  <c:v>-1839.5</c:v>
                </c:pt>
                <c:pt idx="26">
                  <c:v>-1921</c:v>
                </c:pt>
                <c:pt idx="27">
                  <c:v>-2928</c:v>
                </c:pt>
                <c:pt idx="28">
                  <c:v>-3653.5</c:v>
                </c:pt>
                <c:pt idx="29">
                  <c:v>-3177</c:v>
                </c:pt>
                <c:pt idx="30">
                  <c:v>-609.5</c:v>
                </c:pt>
                <c:pt idx="31">
                  <c:v>1244.5</c:v>
                </c:pt>
                <c:pt idx="32">
                  <c:v>1562</c:v>
                </c:pt>
                <c:pt idx="33">
                  <c:v>1206.5</c:v>
                </c:pt>
                <c:pt idx="34">
                  <c:v>745.5</c:v>
                </c:pt>
                <c:pt idx="35">
                  <c:v>452.5</c:v>
                </c:pt>
                <c:pt idx="36">
                  <c:v>584.5</c:v>
                </c:pt>
                <c:pt idx="37">
                  <c:v>215</c:v>
                </c:pt>
                <c:pt idx="38">
                  <c:v>-98.5</c:v>
                </c:pt>
                <c:pt idx="39">
                  <c:v>-901.5</c:v>
                </c:pt>
                <c:pt idx="40">
                  <c:v>-1673</c:v>
                </c:pt>
                <c:pt idx="41">
                  <c:v>-2582.5</c:v>
                </c:pt>
                <c:pt idx="42">
                  <c:v>-1605</c:v>
                </c:pt>
                <c:pt idx="43">
                  <c:v>-893</c:v>
                </c:pt>
                <c:pt idx="44">
                  <c:v>-1510.5</c:v>
                </c:pt>
                <c:pt idx="45">
                  <c:v>-1739</c:v>
                </c:pt>
                <c:pt idx="46">
                  <c:v>-1420.5</c:v>
                </c:pt>
                <c:pt idx="47">
                  <c:v>-204</c:v>
                </c:pt>
                <c:pt idx="48">
                  <c:v>130</c:v>
                </c:pt>
                <c:pt idx="49">
                  <c:v>-1177.5</c:v>
                </c:pt>
                <c:pt idx="50">
                  <c:v>-1332</c:v>
                </c:pt>
                <c:pt idx="51">
                  <c:v>-1694.5</c:v>
                </c:pt>
                <c:pt idx="52">
                  <c:v>-1897.5</c:v>
                </c:pt>
                <c:pt idx="53">
                  <c:v>-1287.5</c:v>
                </c:pt>
                <c:pt idx="54">
                  <c:v>-181.5</c:v>
                </c:pt>
                <c:pt idx="55">
                  <c:v>929</c:v>
                </c:pt>
                <c:pt idx="56">
                  <c:v>1481</c:v>
                </c:pt>
                <c:pt idx="57">
                  <c:v>1565.5</c:v>
                </c:pt>
                <c:pt idx="58">
                  <c:v>901.5</c:v>
                </c:pt>
                <c:pt idx="59">
                  <c:v>121</c:v>
                </c:pt>
                <c:pt idx="60">
                  <c:v>-131</c:v>
                </c:pt>
                <c:pt idx="61">
                  <c:v>-705</c:v>
                </c:pt>
                <c:pt idx="62">
                  <c:v>-1379</c:v>
                </c:pt>
                <c:pt idx="63">
                  <c:v>-2412</c:v>
                </c:pt>
                <c:pt idx="64">
                  <c:v>-3632</c:v>
                </c:pt>
                <c:pt idx="65">
                  <c:v>-4267.5</c:v>
                </c:pt>
                <c:pt idx="66">
                  <c:v>-3876.5</c:v>
                </c:pt>
                <c:pt idx="67">
                  <c:v>-3242</c:v>
                </c:pt>
                <c:pt idx="68">
                  <c:v>-3328.5</c:v>
                </c:pt>
                <c:pt idx="69">
                  <c:v>-4123.5</c:v>
                </c:pt>
                <c:pt idx="70">
                  <c:v>-3976.5</c:v>
                </c:pt>
                <c:pt idx="71">
                  <c:v>-2506</c:v>
                </c:pt>
                <c:pt idx="72">
                  <c:v>-1681.5</c:v>
                </c:pt>
                <c:pt idx="73">
                  <c:v>-1553.5</c:v>
                </c:pt>
                <c:pt idx="74">
                  <c:v>-1346.5</c:v>
                </c:pt>
                <c:pt idx="75">
                  <c:v>-1749</c:v>
                </c:pt>
                <c:pt idx="76">
                  <c:v>-2558.5</c:v>
                </c:pt>
                <c:pt idx="77">
                  <c:v>-2206</c:v>
                </c:pt>
                <c:pt idx="78">
                  <c:v>-1310</c:v>
                </c:pt>
                <c:pt idx="79">
                  <c:v>-547.5</c:v>
                </c:pt>
                <c:pt idx="80">
                  <c:v>242</c:v>
                </c:pt>
                <c:pt idx="81">
                  <c:v>357.5</c:v>
                </c:pt>
                <c:pt idx="82">
                  <c:v>-364.5</c:v>
                </c:pt>
                <c:pt idx="83">
                  <c:v>-337</c:v>
                </c:pt>
                <c:pt idx="84">
                  <c:v>-195.5</c:v>
                </c:pt>
                <c:pt idx="85">
                  <c:v>-657.5</c:v>
                </c:pt>
                <c:pt idx="86">
                  <c:v>-1323.5</c:v>
                </c:pt>
                <c:pt idx="87">
                  <c:v>-2917.5</c:v>
                </c:pt>
                <c:pt idx="88">
                  <c:v>-3445</c:v>
                </c:pt>
                <c:pt idx="89">
                  <c:v>-3074</c:v>
                </c:pt>
                <c:pt idx="90">
                  <c:v>-2208.5</c:v>
                </c:pt>
                <c:pt idx="91">
                  <c:v>-1653.5</c:v>
                </c:pt>
                <c:pt idx="92">
                  <c:v>-2747.5</c:v>
                </c:pt>
                <c:pt idx="93">
                  <c:v>-3168</c:v>
                </c:pt>
                <c:pt idx="94">
                  <c:v>-3435</c:v>
                </c:pt>
                <c:pt idx="95">
                  <c:v>-1720.5</c:v>
                </c:pt>
                <c:pt idx="96">
                  <c:v>-1883.5</c:v>
                </c:pt>
                <c:pt idx="97">
                  <c:v>-2191</c:v>
                </c:pt>
                <c:pt idx="98">
                  <c:v>-2208.5</c:v>
                </c:pt>
                <c:pt idx="99">
                  <c:v>-2733.5</c:v>
                </c:pt>
                <c:pt idx="100">
                  <c:v>-3193</c:v>
                </c:pt>
                <c:pt idx="101">
                  <c:v>-2451</c:v>
                </c:pt>
                <c:pt idx="102">
                  <c:v>-1282.5</c:v>
                </c:pt>
                <c:pt idx="103">
                  <c:v>-414</c:v>
                </c:pt>
                <c:pt idx="104">
                  <c:v>183.5</c:v>
                </c:pt>
                <c:pt idx="105">
                  <c:v>-107.5</c:v>
                </c:pt>
                <c:pt idx="106">
                  <c:v>-863.5</c:v>
                </c:pt>
                <c:pt idx="107">
                  <c:v>-1007</c:v>
                </c:pt>
                <c:pt idx="108">
                  <c:v>-473</c:v>
                </c:pt>
                <c:pt idx="109">
                  <c:v>-161</c:v>
                </c:pt>
                <c:pt idx="110">
                  <c:v>-933</c:v>
                </c:pt>
                <c:pt idx="111">
                  <c:v>-2078.5</c:v>
                </c:pt>
                <c:pt idx="112">
                  <c:v>-2604</c:v>
                </c:pt>
                <c:pt idx="113">
                  <c:v>-3244.5</c:v>
                </c:pt>
                <c:pt idx="114">
                  <c:v>-2387.5</c:v>
                </c:pt>
                <c:pt idx="115">
                  <c:v>-1473.5</c:v>
                </c:pt>
                <c:pt idx="116">
                  <c:v>-1870.5</c:v>
                </c:pt>
                <c:pt idx="117">
                  <c:v>-2178.5</c:v>
                </c:pt>
                <c:pt idx="118">
                  <c:v>-1663.5</c:v>
                </c:pt>
                <c:pt idx="119">
                  <c:v>-969</c:v>
                </c:pt>
                <c:pt idx="120">
                  <c:v>-1260</c:v>
                </c:pt>
                <c:pt idx="121">
                  <c:v>-933</c:v>
                </c:pt>
                <c:pt idx="122">
                  <c:v>-285</c:v>
                </c:pt>
                <c:pt idx="123">
                  <c:v>-889</c:v>
                </c:pt>
                <c:pt idx="124">
                  <c:v>-1735</c:v>
                </c:pt>
                <c:pt idx="125">
                  <c:v>-1610.5</c:v>
                </c:pt>
                <c:pt idx="126">
                  <c:v>-708</c:v>
                </c:pt>
                <c:pt idx="127">
                  <c:v>-490</c:v>
                </c:pt>
                <c:pt idx="128">
                  <c:v>-380.5</c:v>
                </c:pt>
                <c:pt idx="129">
                  <c:v>-565</c:v>
                </c:pt>
                <c:pt idx="130">
                  <c:v>-1046</c:v>
                </c:pt>
                <c:pt idx="131">
                  <c:v>-922.5</c:v>
                </c:pt>
                <c:pt idx="132">
                  <c:v>-677.5</c:v>
                </c:pt>
                <c:pt idx="133">
                  <c:v>-987</c:v>
                </c:pt>
                <c:pt idx="134">
                  <c:v>-1377</c:v>
                </c:pt>
                <c:pt idx="135">
                  <c:v>-1887</c:v>
                </c:pt>
                <c:pt idx="136">
                  <c:v>-2202</c:v>
                </c:pt>
                <c:pt idx="137">
                  <c:v>-1982.5</c:v>
                </c:pt>
                <c:pt idx="138">
                  <c:v>-1820.5</c:v>
                </c:pt>
                <c:pt idx="139">
                  <c:v>-1687</c:v>
                </c:pt>
                <c:pt idx="140">
                  <c:v>-1673.5</c:v>
                </c:pt>
                <c:pt idx="141">
                  <c:v>-1846</c:v>
                </c:pt>
                <c:pt idx="142">
                  <c:v>-1976</c:v>
                </c:pt>
                <c:pt idx="143">
                  <c:v>-325</c:v>
                </c:pt>
                <c:pt idx="144">
                  <c:v>243.5</c:v>
                </c:pt>
                <c:pt idx="145">
                  <c:v>615.5</c:v>
                </c:pt>
                <c:pt idx="146">
                  <c:v>634</c:v>
                </c:pt>
                <c:pt idx="147">
                  <c:v>-70.5</c:v>
                </c:pt>
                <c:pt idx="148">
                  <c:v>-315.5</c:v>
                </c:pt>
                <c:pt idx="149">
                  <c:v>-89</c:v>
                </c:pt>
                <c:pt idx="150">
                  <c:v>202.5</c:v>
                </c:pt>
                <c:pt idx="151">
                  <c:v>418.5</c:v>
                </c:pt>
                <c:pt idx="152">
                  <c:v>54</c:v>
                </c:pt>
                <c:pt idx="153">
                  <c:v>36.5</c:v>
                </c:pt>
                <c:pt idx="154">
                  <c:v>-41</c:v>
                </c:pt>
                <c:pt idx="155">
                  <c:v>-446.5</c:v>
                </c:pt>
                <c:pt idx="156">
                  <c:v>-766.5</c:v>
                </c:pt>
                <c:pt idx="157">
                  <c:v>-490.5</c:v>
                </c:pt>
                <c:pt idx="158">
                  <c:v>-1122.5</c:v>
                </c:pt>
                <c:pt idx="159">
                  <c:v>-2257</c:v>
                </c:pt>
                <c:pt idx="160">
                  <c:v>-2888</c:v>
                </c:pt>
                <c:pt idx="161">
                  <c:v>-3236</c:v>
                </c:pt>
                <c:pt idx="162">
                  <c:v>-3310</c:v>
                </c:pt>
                <c:pt idx="163">
                  <c:v>-2468.5</c:v>
                </c:pt>
                <c:pt idx="164">
                  <c:v>-2326</c:v>
                </c:pt>
                <c:pt idx="165">
                  <c:v>-2844.5</c:v>
                </c:pt>
                <c:pt idx="166">
                  <c:v>-2794.5</c:v>
                </c:pt>
                <c:pt idx="167">
                  <c:v>-1202</c:v>
                </c:pt>
                <c:pt idx="168">
                  <c:v>-304</c:v>
                </c:pt>
                <c:pt idx="169">
                  <c:v>225.5</c:v>
                </c:pt>
                <c:pt idx="170">
                  <c:v>851</c:v>
                </c:pt>
                <c:pt idx="171">
                  <c:v>34.5</c:v>
                </c:pt>
                <c:pt idx="172">
                  <c:v>-734.5</c:v>
                </c:pt>
                <c:pt idx="173">
                  <c:v>-410.5</c:v>
                </c:pt>
                <c:pt idx="174">
                  <c:v>805.5</c:v>
                </c:pt>
                <c:pt idx="175">
                  <c:v>1554</c:v>
                </c:pt>
                <c:pt idx="176">
                  <c:v>2493</c:v>
                </c:pt>
                <c:pt idx="177">
                  <c:v>3085</c:v>
                </c:pt>
                <c:pt idx="178">
                  <c:v>3149.5</c:v>
                </c:pt>
                <c:pt idx="179">
                  <c:v>2974.5</c:v>
                </c:pt>
                <c:pt idx="180">
                  <c:v>3305</c:v>
                </c:pt>
                <c:pt idx="181">
                  <c:v>3084</c:v>
                </c:pt>
                <c:pt idx="182">
                  <c:v>1820.5</c:v>
                </c:pt>
                <c:pt idx="183">
                  <c:v>264</c:v>
                </c:pt>
                <c:pt idx="184">
                  <c:v>-1021</c:v>
                </c:pt>
                <c:pt idx="185">
                  <c:v>-1599</c:v>
                </c:pt>
                <c:pt idx="186">
                  <c:v>-1228</c:v>
                </c:pt>
                <c:pt idx="187">
                  <c:v>-928.5</c:v>
                </c:pt>
                <c:pt idx="188">
                  <c:v>-1030.5</c:v>
                </c:pt>
                <c:pt idx="189">
                  <c:v>-689.5</c:v>
                </c:pt>
                <c:pt idx="190">
                  <c:v>-902.5</c:v>
                </c:pt>
                <c:pt idx="191">
                  <c:v>631.5</c:v>
                </c:pt>
                <c:pt idx="192">
                  <c:v>-145.5</c:v>
                </c:pt>
                <c:pt idx="193">
                  <c:v>-1578.5</c:v>
                </c:pt>
                <c:pt idx="194">
                  <c:v>-1525</c:v>
                </c:pt>
                <c:pt idx="195">
                  <c:v>-2211</c:v>
                </c:pt>
                <c:pt idx="196">
                  <c:v>-2812.5</c:v>
                </c:pt>
                <c:pt idx="197">
                  <c:v>-2210.5</c:v>
                </c:pt>
                <c:pt idx="198">
                  <c:v>-1406.5</c:v>
                </c:pt>
                <c:pt idx="199">
                  <c:v>-737</c:v>
                </c:pt>
                <c:pt idx="200">
                  <c:v>362.5</c:v>
                </c:pt>
                <c:pt idx="201">
                  <c:v>797.5</c:v>
                </c:pt>
                <c:pt idx="202">
                  <c:v>610</c:v>
                </c:pt>
                <c:pt idx="203">
                  <c:v>191</c:v>
                </c:pt>
                <c:pt idx="204">
                  <c:v>-176.5</c:v>
                </c:pt>
                <c:pt idx="205">
                  <c:v>-694.5</c:v>
                </c:pt>
                <c:pt idx="206">
                  <c:v>-1281</c:v>
                </c:pt>
                <c:pt idx="207">
                  <c:v>-2445.5</c:v>
                </c:pt>
                <c:pt idx="208">
                  <c:v>-3503</c:v>
                </c:pt>
                <c:pt idx="209">
                  <c:v>-4250.5</c:v>
                </c:pt>
                <c:pt idx="210">
                  <c:v>-3965.5</c:v>
                </c:pt>
                <c:pt idx="211">
                  <c:v>-3912</c:v>
                </c:pt>
                <c:pt idx="212">
                  <c:v>-4287</c:v>
                </c:pt>
                <c:pt idx="213">
                  <c:v>-4801.5</c:v>
                </c:pt>
                <c:pt idx="214">
                  <c:v>-3994</c:v>
                </c:pt>
                <c:pt idx="215">
                  <c:v>-2372</c:v>
                </c:pt>
                <c:pt idx="216">
                  <c:v>-2483.5</c:v>
                </c:pt>
                <c:pt idx="217">
                  <c:v>-3346</c:v>
                </c:pt>
                <c:pt idx="218">
                  <c:v>-3705.5</c:v>
                </c:pt>
                <c:pt idx="219">
                  <c:v>-4308.5</c:v>
                </c:pt>
                <c:pt idx="220">
                  <c:v>-4812</c:v>
                </c:pt>
                <c:pt idx="221">
                  <c:v>-4987</c:v>
                </c:pt>
                <c:pt idx="222">
                  <c:v>-3794.5</c:v>
                </c:pt>
                <c:pt idx="223">
                  <c:v>-3090</c:v>
                </c:pt>
                <c:pt idx="224">
                  <c:v>-2040.5</c:v>
                </c:pt>
                <c:pt idx="225">
                  <c:v>-1643.5</c:v>
                </c:pt>
                <c:pt idx="226">
                  <c:v>-1803</c:v>
                </c:pt>
                <c:pt idx="227">
                  <c:v>-1521</c:v>
                </c:pt>
                <c:pt idx="228">
                  <c:v>-1635.5</c:v>
                </c:pt>
                <c:pt idx="229">
                  <c:v>-1900.5</c:v>
                </c:pt>
                <c:pt idx="230">
                  <c:v>-2292.5</c:v>
                </c:pt>
                <c:pt idx="231">
                  <c:v>-3518.5</c:v>
                </c:pt>
                <c:pt idx="232">
                  <c:v>-4753.5</c:v>
                </c:pt>
                <c:pt idx="233">
                  <c:v>-5436</c:v>
                </c:pt>
                <c:pt idx="234">
                  <c:v>-5599</c:v>
                </c:pt>
                <c:pt idx="235">
                  <c:v>-5476.5</c:v>
                </c:pt>
                <c:pt idx="236">
                  <c:v>-6327.5</c:v>
                </c:pt>
                <c:pt idx="237">
                  <c:v>-6622</c:v>
                </c:pt>
                <c:pt idx="238">
                  <c:v>-5932</c:v>
                </c:pt>
                <c:pt idx="239">
                  <c:v>-4519</c:v>
                </c:pt>
                <c:pt idx="240">
                  <c:v>-4290</c:v>
                </c:pt>
                <c:pt idx="241">
                  <c:v>-4425</c:v>
                </c:pt>
                <c:pt idx="242">
                  <c:v>-4509.5</c:v>
                </c:pt>
                <c:pt idx="243">
                  <c:v>-6241</c:v>
                </c:pt>
                <c:pt idx="244">
                  <c:v>-7697.5</c:v>
                </c:pt>
                <c:pt idx="245">
                  <c:v>-7130</c:v>
                </c:pt>
                <c:pt idx="246">
                  <c:v>-5107</c:v>
                </c:pt>
                <c:pt idx="247">
                  <c:v>-3907</c:v>
                </c:pt>
                <c:pt idx="248">
                  <c:v>-3410</c:v>
                </c:pt>
                <c:pt idx="249">
                  <c:v>-3025.5</c:v>
                </c:pt>
                <c:pt idx="250">
                  <c:v>-2930</c:v>
                </c:pt>
                <c:pt idx="251">
                  <c:v>-3300.5</c:v>
                </c:pt>
                <c:pt idx="252">
                  <c:v>-3485.5</c:v>
                </c:pt>
                <c:pt idx="253">
                  <c:v>-3770</c:v>
                </c:pt>
                <c:pt idx="254">
                  <c:v>-4203</c:v>
                </c:pt>
                <c:pt idx="255">
                  <c:v>-4840</c:v>
                </c:pt>
                <c:pt idx="256">
                  <c:v>-5233.5</c:v>
                </c:pt>
                <c:pt idx="257">
                  <c:v>-5307</c:v>
                </c:pt>
                <c:pt idx="258">
                  <c:v>-5230</c:v>
                </c:pt>
                <c:pt idx="259">
                  <c:v>-5245.5</c:v>
                </c:pt>
                <c:pt idx="260">
                  <c:v>-5997.5</c:v>
                </c:pt>
                <c:pt idx="261">
                  <c:v>-6240</c:v>
                </c:pt>
                <c:pt idx="262">
                  <c:v>-5256.5</c:v>
                </c:pt>
                <c:pt idx="263">
                  <c:v>-3782</c:v>
                </c:pt>
                <c:pt idx="264">
                  <c:v>-4529.5</c:v>
                </c:pt>
                <c:pt idx="265">
                  <c:v>-5534</c:v>
                </c:pt>
                <c:pt idx="266">
                  <c:v>-6094.5</c:v>
                </c:pt>
                <c:pt idx="267">
                  <c:v>-7611</c:v>
                </c:pt>
                <c:pt idx="268">
                  <c:v>-8902</c:v>
                </c:pt>
                <c:pt idx="269">
                  <c:v>-8965</c:v>
                </c:pt>
                <c:pt idx="270">
                  <c:v>-7537</c:v>
                </c:pt>
                <c:pt idx="271">
                  <c:v>-5689.5</c:v>
                </c:pt>
                <c:pt idx="272">
                  <c:v>-4619</c:v>
                </c:pt>
                <c:pt idx="273">
                  <c:v>-4686.5</c:v>
                </c:pt>
                <c:pt idx="274">
                  <c:v>-5279.5</c:v>
                </c:pt>
                <c:pt idx="275">
                  <c:v>-5868.5</c:v>
                </c:pt>
                <c:pt idx="276">
                  <c:v>-6050</c:v>
                </c:pt>
                <c:pt idx="277">
                  <c:v>-6168.5</c:v>
                </c:pt>
                <c:pt idx="278">
                  <c:v>-6388.5</c:v>
                </c:pt>
                <c:pt idx="279">
                  <c:v>-6527.5</c:v>
                </c:pt>
                <c:pt idx="280">
                  <c:v>-6590.5</c:v>
                </c:pt>
                <c:pt idx="281">
                  <c:v>-7227</c:v>
                </c:pt>
                <c:pt idx="282">
                  <c:v>-7524</c:v>
                </c:pt>
                <c:pt idx="283">
                  <c:v>-8127</c:v>
                </c:pt>
                <c:pt idx="284">
                  <c:v>-8401.5</c:v>
                </c:pt>
                <c:pt idx="285">
                  <c:v>-7073</c:v>
                </c:pt>
                <c:pt idx="286">
                  <c:v>-5373</c:v>
                </c:pt>
                <c:pt idx="287">
                  <c:v>-3687.5</c:v>
                </c:pt>
                <c:pt idx="288">
                  <c:v>-2694.5</c:v>
                </c:pt>
                <c:pt idx="289">
                  <c:v>-3132</c:v>
                </c:pt>
                <c:pt idx="290">
                  <c:v>-3259.5</c:v>
                </c:pt>
                <c:pt idx="291">
                  <c:v>-3222</c:v>
                </c:pt>
                <c:pt idx="292">
                  <c:v>-3360.5</c:v>
                </c:pt>
                <c:pt idx="293">
                  <c:v>-3706</c:v>
                </c:pt>
                <c:pt idx="294">
                  <c:v>-3631</c:v>
                </c:pt>
                <c:pt idx="295">
                  <c:v>-3570</c:v>
                </c:pt>
                <c:pt idx="296">
                  <c:v>-3180</c:v>
                </c:pt>
                <c:pt idx="297">
                  <c:v>-3217.5</c:v>
                </c:pt>
                <c:pt idx="298">
                  <c:v>-3182.5</c:v>
                </c:pt>
                <c:pt idx="299">
                  <c:v>-3166.5</c:v>
                </c:pt>
                <c:pt idx="300">
                  <c:v>-2941.5</c:v>
                </c:pt>
                <c:pt idx="301">
                  <c:v>-2905</c:v>
                </c:pt>
                <c:pt idx="302">
                  <c:v>-3449</c:v>
                </c:pt>
                <c:pt idx="303">
                  <c:v>-4262.5</c:v>
                </c:pt>
                <c:pt idx="304">
                  <c:v>-4879.5</c:v>
                </c:pt>
                <c:pt idx="305">
                  <c:v>-6101</c:v>
                </c:pt>
                <c:pt idx="306">
                  <c:v>-6793.5</c:v>
                </c:pt>
                <c:pt idx="307">
                  <c:v>-6925.5</c:v>
                </c:pt>
                <c:pt idx="308">
                  <c:v>-7307.5</c:v>
                </c:pt>
                <c:pt idx="309">
                  <c:v>-6901</c:v>
                </c:pt>
                <c:pt idx="310">
                  <c:v>-5977.5</c:v>
                </c:pt>
                <c:pt idx="311">
                  <c:v>-4196</c:v>
                </c:pt>
                <c:pt idx="312">
                  <c:v>-4814</c:v>
                </c:pt>
                <c:pt idx="313">
                  <c:v>-4157</c:v>
                </c:pt>
                <c:pt idx="314">
                  <c:v>-3391.5</c:v>
                </c:pt>
                <c:pt idx="315">
                  <c:v>-3693.5</c:v>
                </c:pt>
                <c:pt idx="316">
                  <c:v>-3375.5</c:v>
                </c:pt>
                <c:pt idx="317">
                  <c:v>-3888</c:v>
                </c:pt>
                <c:pt idx="318">
                  <c:v>-3795</c:v>
                </c:pt>
                <c:pt idx="319">
                  <c:v>-4284.5</c:v>
                </c:pt>
                <c:pt idx="320">
                  <c:v>-5716.5</c:v>
                </c:pt>
                <c:pt idx="321">
                  <c:v>-6204.5</c:v>
                </c:pt>
                <c:pt idx="322">
                  <c:v>-6158</c:v>
                </c:pt>
                <c:pt idx="323">
                  <c:v>-5683.5</c:v>
                </c:pt>
                <c:pt idx="324">
                  <c:v>-4625.5</c:v>
                </c:pt>
                <c:pt idx="325">
                  <c:v>-3086</c:v>
                </c:pt>
                <c:pt idx="326">
                  <c:v>-2178.5</c:v>
                </c:pt>
                <c:pt idx="327">
                  <c:v>-2376</c:v>
                </c:pt>
                <c:pt idx="328">
                  <c:v>-3096.5</c:v>
                </c:pt>
                <c:pt idx="329">
                  <c:v>-5430</c:v>
                </c:pt>
                <c:pt idx="330">
                  <c:v>-8329</c:v>
                </c:pt>
                <c:pt idx="331">
                  <c:v>-8985</c:v>
                </c:pt>
                <c:pt idx="332">
                  <c:v>-9216</c:v>
                </c:pt>
                <c:pt idx="333">
                  <c:v>-8484</c:v>
                </c:pt>
                <c:pt idx="334">
                  <c:v>-7837</c:v>
                </c:pt>
                <c:pt idx="335">
                  <c:v>-5478.5</c:v>
                </c:pt>
                <c:pt idx="336">
                  <c:v>-5078.5</c:v>
                </c:pt>
                <c:pt idx="337">
                  <c:v>-5242</c:v>
                </c:pt>
                <c:pt idx="338">
                  <c:v>-5159.5</c:v>
                </c:pt>
                <c:pt idx="339">
                  <c:v>-5990</c:v>
                </c:pt>
                <c:pt idx="340">
                  <c:v>-6703.5</c:v>
                </c:pt>
                <c:pt idx="341">
                  <c:v>-6691</c:v>
                </c:pt>
                <c:pt idx="342">
                  <c:v>-6374</c:v>
                </c:pt>
                <c:pt idx="343">
                  <c:v>-5863</c:v>
                </c:pt>
                <c:pt idx="344">
                  <c:v>-5449.5</c:v>
                </c:pt>
                <c:pt idx="345">
                  <c:v>-5477</c:v>
                </c:pt>
                <c:pt idx="346">
                  <c:v>-5347</c:v>
                </c:pt>
                <c:pt idx="347">
                  <c:v>-5526.5</c:v>
                </c:pt>
                <c:pt idx="348">
                  <c:v>-5379</c:v>
                </c:pt>
                <c:pt idx="349">
                  <c:v>-5640</c:v>
                </c:pt>
                <c:pt idx="350">
                  <c:v>-5975.5</c:v>
                </c:pt>
                <c:pt idx="351">
                  <c:v>-6318</c:v>
                </c:pt>
                <c:pt idx="352">
                  <c:v>-6785.5</c:v>
                </c:pt>
                <c:pt idx="353">
                  <c:v>-7694</c:v>
                </c:pt>
                <c:pt idx="354">
                  <c:v>-8200.5</c:v>
                </c:pt>
                <c:pt idx="355">
                  <c:v>-8531.5</c:v>
                </c:pt>
                <c:pt idx="356">
                  <c:v>-8572</c:v>
                </c:pt>
                <c:pt idx="357">
                  <c:v>-8254</c:v>
                </c:pt>
                <c:pt idx="358">
                  <c:v>-7564.5</c:v>
                </c:pt>
                <c:pt idx="359">
                  <c:v>-5831.5</c:v>
                </c:pt>
                <c:pt idx="360">
                  <c:v>-5881.5</c:v>
                </c:pt>
                <c:pt idx="361">
                  <c:v>-6751.5</c:v>
                </c:pt>
                <c:pt idx="362">
                  <c:v>-7430</c:v>
                </c:pt>
                <c:pt idx="363">
                  <c:v>-8984.5</c:v>
                </c:pt>
                <c:pt idx="364">
                  <c:v>-10424.5</c:v>
                </c:pt>
                <c:pt idx="365">
                  <c:v>-10208</c:v>
                </c:pt>
                <c:pt idx="366">
                  <c:v>-7779</c:v>
                </c:pt>
                <c:pt idx="367">
                  <c:v>-5996</c:v>
                </c:pt>
                <c:pt idx="368">
                  <c:v>-6137</c:v>
                </c:pt>
                <c:pt idx="369">
                  <c:v>-6141.5</c:v>
                </c:pt>
                <c:pt idx="370">
                  <c:v>-5593.5</c:v>
                </c:pt>
                <c:pt idx="371">
                  <c:v>-5368</c:v>
                </c:pt>
                <c:pt idx="372">
                  <c:v>-5179</c:v>
                </c:pt>
                <c:pt idx="373">
                  <c:v>-5496.5</c:v>
                </c:pt>
                <c:pt idx="374">
                  <c:v>-5765</c:v>
                </c:pt>
                <c:pt idx="375">
                  <c:v>-6172</c:v>
                </c:pt>
                <c:pt idx="376">
                  <c:v>-7034.5</c:v>
                </c:pt>
                <c:pt idx="377">
                  <c:v>-6983</c:v>
                </c:pt>
                <c:pt idx="378">
                  <c:v>-6812.5</c:v>
                </c:pt>
                <c:pt idx="379">
                  <c:v>-6797</c:v>
                </c:pt>
                <c:pt idx="380">
                  <c:v>-7382</c:v>
                </c:pt>
                <c:pt idx="381">
                  <c:v>-7612.5</c:v>
                </c:pt>
                <c:pt idx="382">
                  <c:v>-7260</c:v>
                </c:pt>
                <c:pt idx="383">
                  <c:v>-5697</c:v>
                </c:pt>
                <c:pt idx="384">
                  <c:v>-5592.5</c:v>
                </c:pt>
                <c:pt idx="385">
                  <c:v>-7355.5</c:v>
                </c:pt>
                <c:pt idx="386">
                  <c:v>-8345</c:v>
                </c:pt>
                <c:pt idx="387">
                  <c:v>-9685.5</c:v>
                </c:pt>
                <c:pt idx="388">
                  <c:v>-10834.5</c:v>
                </c:pt>
                <c:pt idx="389">
                  <c:v>-10328</c:v>
                </c:pt>
                <c:pt idx="390">
                  <c:v>-8951</c:v>
                </c:pt>
                <c:pt idx="391">
                  <c:v>-8192.5</c:v>
                </c:pt>
                <c:pt idx="392">
                  <c:v>-6837.5</c:v>
                </c:pt>
                <c:pt idx="393">
                  <c:v>-5751</c:v>
                </c:pt>
                <c:pt idx="394">
                  <c:v>-5928</c:v>
                </c:pt>
                <c:pt idx="395">
                  <c:v>-5674.5</c:v>
                </c:pt>
                <c:pt idx="396">
                  <c:v>-4610.5</c:v>
                </c:pt>
                <c:pt idx="397">
                  <c:v>-4677</c:v>
                </c:pt>
                <c:pt idx="398">
                  <c:v>-5133</c:v>
                </c:pt>
                <c:pt idx="399">
                  <c:v>-6038</c:v>
                </c:pt>
                <c:pt idx="400">
                  <c:v>-7126.5</c:v>
                </c:pt>
                <c:pt idx="401">
                  <c:v>-8209.5</c:v>
                </c:pt>
                <c:pt idx="402">
                  <c:v>-8989.5</c:v>
                </c:pt>
                <c:pt idx="403">
                  <c:v>-9763</c:v>
                </c:pt>
                <c:pt idx="404">
                  <c:v>-10301</c:v>
                </c:pt>
                <c:pt idx="405">
                  <c:v>-10211.5</c:v>
                </c:pt>
                <c:pt idx="406">
                  <c:v>-9718</c:v>
                </c:pt>
                <c:pt idx="407">
                  <c:v>-8146</c:v>
                </c:pt>
                <c:pt idx="408">
                  <c:v>-8650</c:v>
                </c:pt>
                <c:pt idx="409">
                  <c:v>-10529.5</c:v>
                </c:pt>
                <c:pt idx="410">
                  <c:v>-9050</c:v>
                </c:pt>
                <c:pt idx="411">
                  <c:v>-8461.5</c:v>
                </c:pt>
                <c:pt idx="412">
                  <c:v>-7804.5</c:v>
                </c:pt>
                <c:pt idx="413">
                  <c:v>-9142.5</c:v>
                </c:pt>
                <c:pt idx="414">
                  <c:v>-10471.5</c:v>
                </c:pt>
                <c:pt idx="415">
                  <c:v>-10343</c:v>
                </c:pt>
                <c:pt idx="416">
                  <c:v>-8703</c:v>
                </c:pt>
                <c:pt idx="417">
                  <c:v>-7240</c:v>
                </c:pt>
                <c:pt idx="418">
                  <c:v>-7240.5</c:v>
                </c:pt>
                <c:pt idx="419">
                  <c:v>-7211.5</c:v>
                </c:pt>
                <c:pt idx="420">
                  <c:v>-6577.5</c:v>
                </c:pt>
                <c:pt idx="421">
                  <c:v>-6649.5</c:v>
                </c:pt>
                <c:pt idx="422">
                  <c:v>-7165</c:v>
                </c:pt>
                <c:pt idx="423">
                  <c:v>-7522.5</c:v>
                </c:pt>
                <c:pt idx="424">
                  <c:v>-7690</c:v>
                </c:pt>
                <c:pt idx="425">
                  <c:v>-7541</c:v>
                </c:pt>
                <c:pt idx="426">
                  <c:v>-7871</c:v>
                </c:pt>
                <c:pt idx="427">
                  <c:v>-9451</c:v>
                </c:pt>
                <c:pt idx="428">
                  <c:v>-10561.5</c:v>
                </c:pt>
                <c:pt idx="429">
                  <c:v>-10601</c:v>
                </c:pt>
                <c:pt idx="430">
                  <c:v>-9921</c:v>
                </c:pt>
                <c:pt idx="431">
                  <c:v>-7343</c:v>
                </c:pt>
                <c:pt idx="432">
                  <c:v>-6754.5</c:v>
                </c:pt>
                <c:pt idx="433">
                  <c:v>-6990</c:v>
                </c:pt>
                <c:pt idx="434">
                  <c:v>-5488.5</c:v>
                </c:pt>
                <c:pt idx="435">
                  <c:v>-5321</c:v>
                </c:pt>
                <c:pt idx="436">
                  <c:v>-6667</c:v>
                </c:pt>
                <c:pt idx="437">
                  <c:v>-8581</c:v>
                </c:pt>
                <c:pt idx="438">
                  <c:v>-9478</c:v>
                </c:pt>
                <c:pt idx="439">
                  <c:v>-8999</c:v>
                </c:pt>
                <c:pt idx="440">
                  <c:v>-7042.5</c:v>
                </c:pt>
                <c:pt idx="441">
                  <c:v>-6070</c:v>
                </c:pt>
                <c:pt idx="442">
                  <c:v>-6035</c:v>
                </c:pt>
                <c:pt idx="443">
                  <c:v>-6443.5</c:v>
                </c:pt>
                <c:pt idx="444">
                  <c:v>-6360.5</c:v>
                </c:pt>
                <c:pt idx="445">
                  <c:v>-6557</c:v>
                </c:pt>
                <c:pt idx="446">
                  <c:v>-7043.5</c:v>
                </c:pt>
                <c:pt idx="447">
                  <c:v>-7127.5</c:v>
                </c:pt>
                <c:pt idx="448">
                  <c:v>-7999.5</c:v>
                </c:pt>
                <c:pt idx="449">
                  <c:v>-8662.5</c:v>
                </c:pt>
                <c:pt idx="450">
                  <c:v>-8786.5</c:v>
                </c:pt>
                <c:pt idx="451">
                  <c:v>-9054</c:v>
                </c:pt>
                <c:pt idx="452">
                  <c:v>-9661.5</c:v>
                </c:pt>
                <c:pt idx="453">
                  <c:v>-8851.5</c:v>
                </c:pt>
                <c:pt idx="454">
                  <c:v>-6728.5</c:v>
                </c:pt>
                <c:pt idx="455">
                  <c:v>-4342.5</c:v>
                </c:pt>
                <c:pt idx="456">
                  <c:v>-4935</c:v>
                </c:pt>
                <c:pt idx="457">
                  <c:v>-6196</c:v>
                </c:pt>
                <c:pt idx="458">
                  <c:v>-6185.5</c:v>
                </c:pt>
                <c:pt idx="459">
                  <c:v>-7816.5</c:v>
                </c:pt>
                <c:pt idx="460">
                  <c:v>-8662.5</c:v>
                </c:pt>
                <c:pt idx="461">
                  <c:v>-8597</c:v>
                </c:pt>
                <c:pt idx="462">
                  <c:v>-7955</c:v>
                </c:pt>
                <c:pt idx="463">
                  <c:v>-8332.5</c:v>
                </c:pt>
                <c:pt idx="464">
                  <c:v>-8100.5</c:v>
                </c:pt>
                <c:pt idx="465">
                  <c:v>-7378.5</c:v>
                </c:pt>
                <c:pt idx="466">
                  <c:v>-7245</c:v>
                </c:pt>
                <c:pt idx="467">
                  <c:v>-7240</c:v>
                </c:pt>
                <c:pt idx="468">
                  <c:v>-6445</c:v>
                </c:pt>
                <c:pt idx="469">
                  <c:v>-6273</c:v>
                </c:pt>
                <c:pt idx="470">
                  <c:v>-6614.5</c:v>
                </c:pt>
                <c:pt idx="471">
                  <c:v>-7516</c:v>
                </c:pt>
                <c:pt idx="472">
                  <c:v>-8203</c:v>
                </c:pt>
                <c:pt idx="473">
                  <c:v>-8932</c:v>
                </c:pt>
                <c:pt idx="474">
                  <c:v>-8829</c:v>
                </c:pt>
                <c:pt idx="475">
                  <c:v>-8457.5</c:v>
                </c:pt>
                <c:pt idx="476">
                  <c:v>-8377</c:v>
                </c:pt>
                <c:pt idx="477">
                  <c:v>-8353.5</c:v>
                </c:pt>
                <c:pt idx="478">
                  <c:v>-7422.5</c:v>
                </c:pt>
                <c:pt idx="479">
                  <c:v>-5785.5</c:v>
                </c:pt>
                <c:pt idx="480">
                  <c:v>-4815</c:v>
                </c:pt>
                <c:pt idx="481">
                  <c:v>-4317</c:v>
                </c:pt>
                <c:pt idx="482">
                  <c:v>-3842</c:v>
                </c:pt>
                <c:pt idx="483">
                  <c:v>-4207.5</c:v>
                </c:pt>
                <c:pt idx="484">
                  <c:v>-4961</c:v>
                </c:pt>
                <c:pt idx="485">
                  <c:v>-5118.5</c:v>
                </c:pt>
                <c:pt idx="486">
                  <c:v>-4818</c:v>
                </c:pt>
                <c:pt idx="487">
                  <c:v>-4555</c:v>
                </c:pt>
                <c:pt idx="488">
                  <c:v>-4347</c:v>
                </c:pt>
                <c:pt idx="489">
                  <c:v>-3581.5</c:v>
                </c:pt>
                <c:pt idx="490">
                  <c:v>-3264.5</c:v>
                </c:pt>
                <c:pt idx="491">
                  <c:v>-2767</c:v>
                </c:pt>
                <c:pt idx="492">
                  <c:v>-2446.5</c:v>
                </c:pt>
                <c:pt idx="493">
                  <c:v>-2555.5</c:v>
                </c:pt>
                <c:pt idx="494">
                  <c:v>-3271.5</c:v>
                </c:pt>
                <c:pt idx="495">
                  <c:v>-3620.5</c:v>
                </c:pt>
                <c:pt idx="496">
                  <c:v>-4053</c:v>
                </c:pt>
                <c:pt idx="497">
                  <c:v>-5227</c:v>
                </c:pt>
                <c:pt idx="498">
                  <c:v>-7904.5</c:v>
                </c:pt>
                <c:pt idx="499">
                  <c:v>-8953.5</c:v>
                </c:pt>
                <c:pt idx="500">
                  <c:v>-9121.5</c:v>
                </c:pt>
                <c:pt idx="501">
                  <c:v>-8473.5</c:v>
                </c:pt>
                <c:pt idx="502">
                  <c:v>-7583.5</c:v>
                </c:pt>
                <c:pt idx="503">
                  <c:v>-5875</c:v>
                </c:pt>
                <c:pt idx="504">
                  <c:v>-5386.5</c:v>
                </c:pt>
                <c:pt idx="505">
                  <c:v>-5887.5</c:v>
                </c:pt>
                <c:pt idx="506">
                  <c:v>-6148.5</c:v>
                </c:pt>
                <c:pt idx="507">
                  <c:v>-6513</c:v>
                </c:pt>
                <c:pt idx="508">
                  <c:v>-6644</c:v>
                </c:pt>
                <c:pt idx="509">
                  <c:v>-6815</c:v>
                </c:pt>
                <c:pt idx="510">
                  <c:v>-6753.5</c:v>
                </c:pt>
                <c:pt idx="511">
                  <c:v>-5686.5</c:v>
                </c:pt>
                <c:pt idx="512">
                  <c:v>-4137.5</c:v>
                </c:pt>
                <c:pt idx="513">
                  <c:v>-3586</c:v>
                </c:pt>
                <c:pt idx="514">
                  <c:v>-3823.5</c:v>
                </c:pt>
                <c:pt idx="515">
                  <c:v>-4376</c:v>
                </c:pt>
                <c:pt idx="516">
                  <c:v>-5057</c:v>
                </c:pt>
                <c:pt idx="517">
                  <c:v>-5317.5</c:v>
                </c:pt>
                <c:pt idx="518">
                  <c:v>-5583</c:v>
                </c:pt>
                <c:pt idx="519">
                  <c:v>-6604</c:v>
                </c:pt>
                <c:pt idx="520">
                  <c:v>-6678.5</c:v>
                </c:pt>
                <c:pt idx="521">
                  <c:v>-6736</c:v>
                </c:pt>
                <c:pt idx="522">
                  <c:v>-6870.5</c:v>
                </c:pt>
                <c:pt idx="523">
                  <c:v>-6873</c:v>
                </c:pt>
                <c:pt idx="524">
                  <c:v>-7415.5</c:v>
                </c:pt>
                <c:pt idx="525">
                  <c:v>-7140.5</c:v>
                </c:pt>
                <c:pt idx="526">
                  <c:v>-5845.5</c:v>
                </c:pt>
                <c:pt idx="527">
                  <c:v>-4245.5</c:v>
                </c:pt>
                <c:pt idx="528">
                  <c:v>-5069.5</c:v>
                </c:pt>
                <c:pt idx="529">
                  <c:v>-6812.5</c:v>
                </c:pt>
                <c:pt idx="530">
                  <c:v>-7060</c:v>
                </c:pt>
                <c:pt idx="531">
                  <c:v>-7506</c:v>
                </c:pt>
                <c:pt idx="532">
                  <c:v>-8217.5</c:v>
                </c:pt>
                <c:pt idx="533">
                  <c:v>-8048.5</c:v>
                </c:pt>
                <c:pt idx="534">
                  <c:v>-7294</c:v>
                </c:pt>
                <c:pt idx="535">
                  <c:v>-6375</c:v>
                </c:pt>
                <c:pt idx="536">
                  <c:v>-5082.5</c:v>
                </c:pt>
                <c:pt idx="537">
                  <c:v>-4378.5</c:v>
                </c:pt>
                <c:pt idx="538">
                  <c:v>-4677</c:v>
                </c:pt>
                <c:pt idx="539">
                  <c:v>-5216.5</c:v>
                </c:pt>
                <c:pt idx="540">
                  <c:v>-5241</c:v>
                </c:pt>
                <c:pt idx="541">
                  <c:v>-5355.5</c:v>
                </c:pt>
                <c:pt idx="542">
                  <c:v>-5613</c:v>
                </c:pt>
                <c:pt idx="543">
                  <c:v>-6548</c:v>
                </c:pt>
                <c:pt idx="544">
                  <c:v>-7703</c:v>
                </c:pt>
                <c:pt idx="545">
                  <c:v>-8388.5</c:v>
                </c:pt>
                <c:pt idx="546">
                  <c:v>-8110.5</c:v>
                </c:pt>
                <c:pt idx="547">
                  <c:v>-7907.5</c:v>
                </c:pt>
                <c:pt idx="548">
                  <c:v>-8678.5</c:v>
                </c:pt>
                <c:pt idx="549">
                  <c:v>-8786.5</c:v>
                </c:pt>
                <c:pt idx="550">
                  <c:v>-7834</c:v>
                </c:pt>
                <c:pt idx="551">
                  <c:v>-6702.5</c:v>
                </c:pt>
                <c:pt idx="552">
                  <c:v>-6821.5</c:v>
                </c:pt>
                <c:pt idx="553">
                  <c:v>-7634</c:v>
                </c:pt>
                <c:pt idx="554">
                  <c:v>-8314</c:v>
                </c:pt>
                <c:pt idx="555">
                  <c:v>-9593</c:v>
                </c:pt>
                <c:pt idx="556">
                  <c:v>-10490</c:v>
                </c:pt>
                <c:pt idx="557">
                  <c:v>-10525</c:v>
                </c:pt>
                <c:pt idx="558">
                  <c:v>-10138.5</c:v>
                </c:pt>
                <c:pt idx="559">
                  <c:v>-8347.5</c:v>
                </c:pt>
                <c:pt idx="560">
                  <c:v>-5547.5</c:v>
                </c:pt>
                <c:pt idx="561">
                  <c:v>-4846.5</c:v>
                </c:pt>
                <c:pt idx="562">
                  <c:v>-5687</c:v>
                </c:pt>
                <c:pt idx="563">
                  <c:v>-5643</c:v>
                </c:pt>
                <c:pt idx="564">
                  <c:v>-5005.5</c:v>
                </c:pt>
                <c:pt idx="565">
                  <c:v>-4989</c:v>
                </c:pt>
                <c:pt idx="566">
                  <c:v>-5464</c:v>
                </c:pt>
                <c:pt idx="567">
                  <c:v>-6359</c:v>
                </c:pt>
                <c:pt idx="568">
                  <c:v>-7268</c:v>
                </c:pt>
                <c:pt idx="569">
                  <c:v>-8460.5</c:v>
                </c:pt>
                <c:pt idx="570">
                  <c:v>-9239</c:v>
                </c:pt>
                <c:pt idx="571">
                  <c:v>-9280.5</c:v>
                </c:pt>
                <c:pt idx="572">
                  <c:v>-10123.5</c:v>
                </c:pt>
                <c:pt idx="573">
                  <c:v>-9659</c:v>
                </c:pt>
                <c:pt idx="574">
                  <c:v>-7658</c:v>
                </c:pt>
                <c:pt idx="575">
                  <c:v>-5771.5</c:v>
                </c:pt>
                <c:pt idx="576">
                  <c:v>-5943.5</c:v>
                </c:pt>
                <c:pt idx="577">
                  <c:v>-7164.5</c:v>
                </c:pt>
                <c:pt idx="578">
                  <c:v>-8038.5</c:v>
                </c:pt>
                <c:pt idx="579">
                  <c:v>-9273</c:v>
                </c:pt>
                <c:pt idx="580">
                  <c:v>-10702.5</c:v>
                </c:pt>
                <c:pt idx="581">
                  <c:v>-11076.5</c:v>
                </c:pt>
                <c:pt idx="582">
                  <c:v>-10457.5</c:v>
                </c:pt>
                <c:pt idx="583">
                  <c:v>-8621.5</c:v>
                </c:pt>
                <c:pt idx="584">
                  <c:v>-5939</c:v>
                </c:pt>
                <c:pt idx="585">
                  <c:v>-5094.5</c:v>
                </c:pt>
                <c:pt idx="586">
                  <c:v>-6320</c:v>
                </c:pt>
                <c:pt idx="587">
                  <c:v>-6626.5</c:v>
                </c:pt>
                <c:pt idx="588">
                  <c:v>-5940</c:v>
                </c:pt>
                <c:pt idx="589">
                  <c:v>-5807.5</c:v>
                </c:pt>
                <c:pt idx="590">
                  <c:v>-6090</c:v>
                </c:pt>
                <c:pt idx="591">
                  <c:v>-6735.5</c:v>
                </c:pt>
                <c:pt idx="592">
                  <c:v>-7671</c:v>
                </c:pt>
                <c:pt idx="593">
                  <c:v>-8601</c:v>
                </c:pt>
                <c:pt idx="594">
                  <c:v>-9240.5</c:v>
                </c:pt>
                <c:pt idx="595">
                  <c:v>-9922.5</c:v>
                </c:pt>
                <c:pt idx="596">
                  <c:v>-10699.5</c:v>
                </c:pt>
                <c:pt idx="597">
                  <c:v>-10194</c:v>
                </c:pt>
                <c:pt idx="598">
                  <c:v>-9316</c:v>
                </c:pt>
                <c:pt idx="599">
                  <c:v>-7609.5</c:v>
                </c:pt>
                <c:pt idx="600">
                  <c:v>-6891.5</c:v>
                </c:pt>
                <c:pt idx="601">
                  <c:v>-7906</c:v>
                </c:pt>
                <c:pt idx="602">
                  <c:v>-8034.5</c:v>
                </c:pt>
                <c:pt idx="603">
                  <c:v>-8642.5</c:v>
                </c:pt>
                <c:pt idx="604">
                  <c:v>-9815</c:v>
                </c:pt>
                <c:pt idx="605">
                  <c:v>-10413</c:v>
                </c:pt>
                <c:pt idx="606">
                  <c:v>-10805.5</c:v>
                </c:pt>
                <c:pt idx="607">
                  <c:v>-9827.5</c:v>
                </c:pt>
                <c:pt idx="608">
                  <c:v>-8446</c:v>
                </c:pt>
                <c:pt idx="609">
                  <c:v>-6686</c:v>
                </c:pt>
                <c:pt idx="610">
                  <c:v>-6100.5</c:v>
                </c:pt>
                <c:pt idx="611">
                  <c:v>-5453</c:v>
                </c:pt>
                <c:pt idx="612">
                  <c:v>-4439</c:v>
                </c:pt>
                <c:pt idx="613">
                  <c:v>-4538.5</c:v>
                </c:pt>
                <c:pt idx="614">
                  <c:v>-5119.5</c:v>
                </c:pt>
                <c:pt idx="615">
                  <c:v>-6442</c:v>
                </c:pt>
                <c:pt idx="616">
                  <c:v>-7578.5</c:v>
                </c:pt>
                <c:pt idx="617">
                  <c:v>-7415.5</c:v>
                </c:pt>
                <c:pt idx="618">
                  <c:v>-6917</c:v>
                </c:pt>
                <c:pt idx="619">
                  <c:v>-6876</c:v>
                </c:pt>
                <c:pt idx="620">
                  <c:v>-7010</c:v>
                </c:pt>
                <c:pt idx="621">
                  <c:v>-6326</c:v>
                </c:pt>
                <c:pt idx="622">
                  <c:v>-6036.5</c:v>
                </c:pt>
                <c:pt idx="623">
                  <c:v>-4443.5</c:v>
                </c:pt>
                <c:pt idx="624">
                  <c:v>-4402</c:v>
                </c:pt>
                <c:pt idx="625">
                  <c:v>-5728</c:v>
                </c:pt>
                <c:pt idx="626">
                  <c:v>-6186</c:v>
                </c:pt>
                <c:pt idx="627">
                  <c:v>-7250.5</c:v>
                </c:pt>
                <c:pt idx="628">
                  <c:v>-8653</c:v>
                </c:pt>
                <c:pt idx="629">
                  <c:v>-8703.5</c:v>
                </c:pt>
                <c:pt idx="630">
                  <c:v>-8456.5</c:v>
                </c:pt>
                <c:pt idx="631">
                  <c:v>-8356</c:v>
                </c:pt>
                <c:pt idx="632">
                  <c:v>-8003</c:v>
                </c:pt>
                <c:pt idx="633">
                  <c:v>-7640.5</c:v>
                </c:pt>
                <c:pt idx="634">
                  <c:v>-7254</c:v>
                </c:pt>
                <c:pt idx="635">
                  <c:v>-6837</c:v>
                </c:pt>
                <c:pt idx="636">
                  <c:v>-5961</c:v>
                </c:pt>
                <c:pt idx="637">
                  <c:v>-5738</c:v>
                </c:pt>
                <c:pt idx="638">
                  <c:v>-5870</c:v>
                </c:pt>
                <c:pt idx="639">
                  <c:v>-5910.5</c:v>
                </c:pt>
                <c:pt idx="640">
                  <c:v>-6467.5</c:v>
                </c:pt>
                <c:pt idx="641">
                  <c:v>-7207</c:v>
                </c:pt>
                <c:pt idx="642">
                  <c:v>-7831.5</c:v>
                </c:pt>
                <c:pt idx="643">
                  <c:v>-7885.5</c:v>
                </c:pt>
                <c:pt idx="644">
                  <c:v>-7720</c:v>
                </c:pt>
                <c:pt idx="645">
                  <c:v>-7084.5</c:v>
                </c:pt>
                <c:pt idx="646">
                  <c:v>-5643</c:v>
                </c:pt>
                <c:pt idx="647">
                  <c:v>-3774</c:v>
                </c:pt>
                <c:pt idx="648">
                  <c:v>-2574.5</c:v>
                </c:pt>
                <c:pt idx="649">
                  <c:v>-2525</c:v>
                </c:pt>
                <c:pt idx="650">
                  <c:v>-2686.5</c:v>
                </c:pt>
                <c:pt idx="651">
                  <c:v>-4026.5</c:v>
                </c:pt>
                <c:pt idx="652">
                  <c:v>-5185</c:v>
                </c:pt>
                <c:pt idx="653">
                  <c:v>-5204.5</c:v>
                </c:pt>
                <c:pt idx="654">
                  <c:v>-4542.5</c:v>
                </c:pt>
                <c:pt idx="655">
                  <c:v>-4825</c:v>
                </c:pt>
                <c:pt idx="656">
                  <c:v>-5192</c:v>
                </c:pt>
                <c:pt idx="657">
                  <c:v>-4863</c:v>
                </c:pt>
                <c:pt idx="658">
                  <c:v>-4211</c:v>
                </c:pt>
                <c:pt idx="659">
                  <c:v>-3805</c:v>
                </c:pt>
                <c:pt idx="660">
                  <c:v>-2715</c:v>
                </c:pt>
                <c:pt idx="661">
                  <c:v>-2092</c:v>
                </c:pt>
                <c:pt idx="662">
                  <c:v>-1828.5</c:v>
                </c:pt>
                <c:pt idx="663">
                  <c:v>-3070.5</c:v>
                </c:pt>
                <c:pt idx="664">
                  <c:v>-4871</c:v>
                </c:pt>
                <c:pt idx="665">
                  <c:v>-6319</c:v>
                </c:pt>
                <c:pt idx="666">
                  <c:v>-6538.5</c:v>
                </c:pt>
                <c:pt idx="667">
                  <c:v>-6609</c:v>
                </c:pt>
                <c:pt idx="668">
                  <c:v>-7095.5</c:v>
                </c:pt>
                <c:pt idx="669">
                  <c:v>-6451</c:v>
                </c:pt>
                <c:pt idx="670">
                  <c:v>-5254</c:v>
                </c:pt>
                <c:pt idx="671">
                  <c:v>-3713</c:v>
                </c:pt>
                <c:pt idx="672">
                  <c:v>-2890</c:v>
                </c:pt>
                <c:pt idx="673">
                  <c:v>-3272.5</c:v>
                </c:pt>
                <c:pt idx="674">
                  <c:v>-3329.5</c:v>
                </c:pt>
                <c:pt idx="675">
                  <c:v>-3886</c:v>
                </c:pt>
                <c:pt idx="676">
                  <c:v>-4845.5</c:v>
                </c:pt>
                <c:pt idx="677">
                  <c:v>-4121</c:v>
                </c:pt>
                <c:pt idx="678">
                  <c:v>-3838</c:v>
                </c:pt>
                <c:pt idx="679">
                  <c:v>-3127</c:v>
                </c:pt>
                <c:pt idx="680">
                  <c:v>-1438.5</c:v>
                </c:pt>
                <c:pt idx="681">
                  <c:v>-516.5</c:v>
                </c:pt>
                <c:pt idx="682">
                  <c:v>-709.5</c:v>
                </c:pt>
                <c:pt idx="683">
                  <c:v>-1192.5</c:v>
                </c:pt>
                <c:pt idx="684">
                  <c:v>-1434</c:v>
                </c:pt>
                <c:pt idx="685">
                  <c:v>-1500.5</c:v>
                </c:pt>
                <c:pt idx="686">
                  <c:v>-1654</c:v>
                </c:pt>
                <c:pt idx="687">
                  <c:v>-1801</c:v>
                </c:pt>
                <c:pt idx="688">
                  <c:v>-1960</c:v>
                </c:pt>
                <c:pt idx="689">
                  <c:v>-2146</c:v>
                </c:pt>
                <c:pt idx="690">
                  <c:v>-2207</c:v>
                </c:pt>
                <c:pt idx="691">
                  <c:v>-2225.5</c:v>
                </c:pt>
                <c:pt idx="692">
                  <c:v>-2874</c:v>
                </c:pt>
                <c:pt idx="693">
                  <c:v>-2938.5</c:v>
                </c:pt>
                <c:pt idx="694">
                  <c:v>-2478</c:v>
                </c:pt>
                <c:pt idx="695">
                  <c:v>-1606.5</c:v>
                </c:pt>
                <c:pt idx="696">
                  <c:v>-1897</c:v>
                </c:pt>
                <c:pt idx="697">
                  <c:v>-2710.5</c:v>
                </c:pt>
                <c:pt idx="698">
                  <c:v>-3236.5</c:v>
                </c:pt>
                <c:pt idx="699">
                  <c:v>-4914</c:v>
                </c:pt>
                <c:pt idx="700">
                  <c:v>-6441.5</c:v>
                </c:pt>
                <c:pt idx="701">
                  <c:v>-6380.5</c:v>
                </c:pt>
                <c:pt idx="702">
                  <c:v>-5382</c:v>
                </c:pt>
                <c:pt idx="703">
                  <c:v>-4283</c:v>
                </c:pt>
                <c:pt idx="704">
                  <c:v>-3204.5</c:v>
                </c:pt>
                <c:pt idx="705">
                  <c:v>-2154.5</c:v>
                </c:pt>
                <c:pt idx="706">
                  <c:v>-2373.5</c:v>
                </c:pt>
                <c:pt idx="707">
                  <c:v>-2326</c:v>
                </c:pt>
                <c:pt idx="708">
                  <c:v>-2379.5</c:v>
                </c:pt>
                <c:pt idx="709">
                  <c:v>-2803.5</c:v>
                </c:pt>
                <c:pt idx="710">
                  <c:v>-3191.5</c:v>
                </c:pt>
                <c:pt idx="711">
                  <c:v>-3959.5</c:v>
                </c:pt>
                <c:pt idx="712">
                  <c:v>-4561.5</c:v>
                </c:pt>
                <c:pt idx="713">
                  <c:v>-5141</c:v>
                </c:pt>
                <c:pt idx="714">
                  <c:v>-5042.5</c:v>
                </c:pt>
                <c:pt idx="715">
                  <c:v>-4090.5</c:v>
                </c:pt>
                <c:pt idx="716">
                  <c:v>-5187.5</c:v>
                </c:pt>
                <c:pt idx="717">
                  <c:v>-5308.5</c:v>
                </c:pt>
                <c:pt idx="718">
                  <c:v>-4235.5</c:v>
                </c:pt>
                <c:pt idx="719">
                  <c:v>-3210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Calcul!$AV$10:$AV$753</c:f>
              <c:numCache>
                <c:formatCode>0.0</c:formatCode>
                <c:ptCount val="744"/>
                <c:pt idx="0">
                  <c:v>-4570.3041666666659</c:v>
                </c:pt>
                <c:pt idx="1">
                  <c:v>-4570.3041666666659</c:v>
                </c:pt>
                <c:pt idx="2">
                  <c:v>-4570.3041666666659</c:v>
                </c:pt>
                <c:pt idx="3">
                  <c:v>-4570.3041666666659</c:v>
                </c:pt>
                <c:pt idx="4">
                  <c:v>-4570.3041666666659</c:v>
                </c:pt>
                <c:pt idx="5">
                  <c:v>-4570.3041666666659</c:v>
                </c:pt>
                <c:pt idx="6">
                  <c:v>-4570.3041666666659</c:v>
                </c:pt>
                <c:pt idx="7">
                  <c:v>-4570.3041666666659</c:v>
                </c:pt>
                <c:pt idx="8">
                  <c:v>-4570.3041666666659</c:v>
                </c:pt>
                <c:pt idx="9">
                  <c:v>-4570.3041666666659</c:v>
                </c:pt>
                <c:pt idx="10">
                  <c:v>-4570.3041666666659</c:v>
                </c:pt>
                <c:pt idx="11">
                  <c:v>-4570.3041666666659</c:v>
                </c:pt>
                <c:pt idx="12">
                  <c:v>-4570.3041666666659</c:v>
                </c:pt>
                <c:pt idx="13">
                  <c:v>-4570.3041666666659</c:v>
                </c:pt>
                <c:pt idx="14">
                  <c:v>-4570.3041666666659</c:v>
                </c:pt>
                <c:pt idx="15">
                  <c:v>-4570.3041666666659</c:v>
                </c:pt>
                <c:pt idx="16">
                  <c:v>-4570.3041666666659</c:v>
                </c:pt>
                <c:pt idx="17">
                  <c:v>-4570.3041666666659</c:v>
                </c:pt>
                <c:pt idx="18">
                  <c:v>-4570.3041666666659</c:v>
                </c:pt>
                <c:pt idx="19">
                  <c:v>-4570.3041666666659</c:v>
                </c:pt>
                <c:pt idx="20">
                  <c:v>-4570.3041666666659</c:v>
                </c:pt>
                <c:pt idx="21">
                  <c:v>-4570.3041666666659</c:v>
                </c:pt>
                <c:pt idx="22">
                  <c:v>-4570.3041666666659</c:v>
                </c:pt>
                <c:pt idx="23">
                  <c:v>-4570.3041666666659</c:v>
                </c:pt>
                <c:pt idx="24">
                  <c:v>-4570.3041666666659</c:v>
                </c:pt>
                <c:pt idx="25">
                  <c:v>-4570.3041666666659</c:v>
                </c:pt>
                <c:pt idx="26">
                  <c:v>-4570.3041666666659</c:v>
                </c:pt>
                <c:pt idx="27">
                  <c:v>-4570.3041666666659</c:v>
                </c:pt>
                <c:pt idx="28">
                  <c:v>-4570.3041666666659</c:v>
                </c:pt>
                <c:pt idx="29">
                  <c:v>-4570.3041666666659</c:v>
                </c:pt>
                <c:pt idx="30">
                  <c:v>-4570.3041666666659</c:v>
                </c:pt>
                <c:pt idx="31">
                  <c:v>-4570.3041666666659</c:v>
                </c:pt>
                <c:pt idx="32">
                  <c:v>-4570.3041666666659</c:v>
                </c:pt>
                <c:pt idx="33">
                  <c:v>-4570.3041666666659</c:v>
                </c:pt>
                <c:pt idx="34">
                  <c:v>-4570.3041666666659</c:v>
                </c:pt>
                <c:pt idx="35">
                  <c:v>-4570.3041666666659</c:v>
                </c:pt>
                <c:pt idx="36">
                  <c:v>-4570.3041666666659</c:v>
                </c:pt>
                <c:pt idx="37">
                  <c:v>-4570.3041666666659</c:v>
                </c:pt>
                <c:pt idx="38">
                  <c:v>-4570.3041666666659</c:v>
                </c:pt>
                <c:pt idx="39">
                  <c:v>-4570.3041666666659</c:v>
                </c:pt>
                <c:pt idx="40">
                  <c:v>-4570.3041666666659</c:v>
                </c:pt>
                <c:pt idx="41">
                  <c:v>-4570.3041666666659</c:v>
                </c:pt>
                <c:pt idx="42">
                  <c:v>-4570.3041666666659</c:v>
                </c:pt>
                <c:pt idx="43">
                  <c:v>-4570.3041666666659</c:v>
                </c:pt>
                <c:pt idx="44">
                  <c:v>-4570.3041666666659</c:v>
                </c:pt>
                <c:pt idx="45">
                  <c:v>-4570.3041666666659</c:v>
                </c:pt>
                <c:pt idx="46">
                  <c:v>-4570.3041666666659</c:v>
                </c:pt>
                <c:pt idx="47">
                  <c:v>-4570.3041666666659</c:v>
                </c:pt>
                <c:pt idx="48">
                  <c:v>-4570.3041666666659</c:v>
                </c:pt>
                <c:pt idx="49">
                  <c:v>-4570.3041666666659</c:v>
                </c:pt>
                <c:pt idx="50">
                  <c:v>-4570.3041666666659</c:v>
                </c:pt>
                <c:pt idx="51">
                  <c:v>-4570.3041666666659</c:v>
                </c:pt>
                <c:pt idx="52">
                  <c:v>-4570.3041666666659</c:v>
                </c:pt>
                <c:pt idx="53">
                  <c:v>-4570.3041666666659</c:v>
                </c:pt>
                <c:pt idx="54">
                  <c:v>-4570.3041666666659</c:v>
                </c:pt>
                <c:pt idx="55">
                  <c:v>-4570.3041666666659</c:v>
                </c:pt>
                <c:pt idx="56">
                  <c:v>-4570.3041666666659</c:v>
                </c:pt>
                <c:pt idx="57">
                  <c:v>-4570.3041666666659</c:v>
                </c:pt>
                <c:pt idx="58">
                  <c:v>-4570.3041666666659</c:v>
                </c:pt>
                <c:pt idx="59">
                  <c:v>-4570.3041666666659</c:v>
                </c:pt>
                <c:pt idx="60">
                  <c:v>-4570.3041666666659</c:v>
                </c:pt>
                <c:pt idx="61">
                  <c:v>-4570.3041666666659</c:v>
                </c:pt>
                <c:pt idx="62">
                  <c:v>-4570.3041666666659</c:v>
                </c:pt>
                <c:pt idx="63">
                  <c:v>-4570.3041666666659</c:v>
                </c:pt>
                <c:pt idx="64">
                  <c:v>-4570.3041666666659</c:v>
                </c:pt>
                <c:pt idx="65">
                  <c:v>-4570.3041666666659</c:v>
                </c:pt>
                <c:pt idx="66">
                  <c:v>-4570.3041666666659</c:v>
                </c:pt>
                <c:pt idx="67">
                  <c:v>-4570.3041666666659</c:v>
                </c:pt>
                <c:pt idx="68">
                  <c:v>-4570.3041666666659</c:v>
                </c:pt>
                <c:pt idx="69">
                  <c:v>-4570.3041666666659</c:v>
                </c:pt>
                <c:pt idx="70">
                  <c:v>-4570.3041666666659</c:v>
                </c:pt>
                <c:pt idx="71">
                  <c:v>-4570.3041666666659</c:v>
                </c:pt>
                <c:pt idx="72">
                  <c:v>-4570.3041666666659</c:v>
                </c:pt>
                <c:pt idx="73">
                  <c:v>-4570.3041666666659</c:v>
                </c:pt>
                <c:pt idx="74">
                  <c:v>-4570.3041666666659</c:v>
                </c:pt>
                <c:pt idx="75">
                  <c:v>-4570.3041666666659</c:v>
                </c:pt>
                <c:pt idx="76">
                  <c:v>-4570.3041666666659</c:v>
                </c:pt>
                <c:pt idx="77">
                  <c:v>-4570.3041666666659</c:v>
                </c:pt>
                <c:pt idx="78">
                  <c:v>-4570.3041666666659</c:v>
                </c:pt>
                <c:pt idx="79">
                  <c:v>-4570.3041666666659</c:v>
                </c:pt>
                <c:pt idx="80">
                  <c:v>-4570.3041666666659</c:v>
                </c:pt>
                <c:pt idx="81">
                  <c:v>-4570.3041666666659</c:v>
                </c:pt>
                <c:pt idx="82">
                  <c:v>-4570.3041666666659</c:v>
                </c:pt>
                <c:pt idx="83">
                  <c:v>-4570.3041666666659</c:v>
                </c:pt>
                <c:pt idx="84">
                  <c:v>-4570.3041666666659</c:v>
                </c:pt>
                <c:pt idx="85">
                  <c:v>-4570.3041666666659</c:v>
                </c:pt>
                <c:pt idx="86">
                  <c:v>-4570.3041666666659</c:v>
                </c:pt>
                <c:pt idx="87">
                  <c:v>-4570.3041666666659</c:v>
                </c:pt>
                <c:pt idx="88">
                  <c:v>-4570.3041666666659</c:v>
                </c:pt>
                <c:pt idx="89">
                  <c:v>-4570.3041666666659</c:v>
                </c:pt>
                <c:pt idx="90">
                  <c:v>-4570.3041666666659</c:v>
                </c:pt>
                <c:pt idx="91">
                  <c:v>-4570.3041666666659</c:v>
                </c:pt>
                <c:pt idx="92">
                  <c:v>-4570.3041666666659</c:v>
                </c:pt>
                <c:pt idx="93">
                  <c:v>-4570.3041666666659</c:v>
                </c:pt>
                <c:pt idx="94">
                  <c:v>-4570.3041666666659</c:v>
                </c:pt>
                <c:pt idx="95">
                  <c:v>-4570.3041666666659</c:v>
                </c:pt>
                <c:pt idx="96">
                  <c:v>-4570.3041666666659</c:v>
                </c:pt>
                <c:pt idx="97">
                  <c:v>-4570.3041666666659</c:v>
                </c:pt>
                <c:pt idx="98">
                  <c:v>-4570.3041666666659</c:v>
                </c:pt>
                <c:pt idx="99">
                  <c:v>-4570.3041666666659</c:v>
                </c:pt>
                <c:pt idx="100">
                  <c:v>-4570.3041666666659</c:v>
                </c:pt>
                <c:pt idx="101">
                  <c:v>-4570.3041666666659</c:v>
                </c:pt>
                <c:pt idx="102">
                  <c:v>-4570.3041666666659</c:v>
                </c:pt>
                <c:pt idx="103">
                  <c:v>-4570.3041666666659</c:v>
                </c:pt>
                <c:pt idx="104">
                  <c:v>-4570.3041666666659</c:v>
                </c:pt>
                <c:pt idx="105">
                  <c:v>-4570.3041666666659</c:v>
                </c:pt>
                <c:pt idx="106">
                  <c:v>-4570.3041666666659</c:v>
                </c:pt>
                <c:pt idx="107">
                  <c:v>-4570.3041666666659</c:v>
                </c:pt>
                <c:pt idx="108">
                  <c:v>-4570.3041666666659</c:v>
                </c:pt>
                <c:pt idx="109">
                  <c:v>-4570.3041666666659</c:v>
                </c:pt>
                <c:pt idx="110">
                  <c:v>-4570.3041666666659</c:v>
                </c:pt>
                <c:pt idx="111">
                  <c:v>-4570.3041666666659</c:v>
                </c:pt>
                <c:pt idx="112">
                  <c:v>-4570.3041666666659</c:v>
                </c:pt>
                <c:pt idx="113">
                  <c:v>-4570.3041666666659</c:v>
                </c:pt>
                <c:pt idx="114">
                  <c:v>-4570.3041666666659</c:v>
                </c:pt>
                <c:pt idx="115">
                  <c:v>-4570.3041666666659</c:v>
                </c:pt>
                <c:pt idx="116">
                  <c:v>-4570.3041666666659</c:v>
                </c:pt>
                <c:pt idx="117">
                  <c:v>-4570.3041666666659</c:v>
                </c:pt>
                <c:pt idx="118">
                  <c:v>-4570.3041666666659</c:v>
                </c:pt>
                <c:pt idx="119">
                  <c:v>-4570.3041666666659</c:v>
                </c:pt>
                <c:pt idx="120">
                  <c:v>-4570.3041666666659</c:v>
                </c:pt>
                <c:pt idx="121">
                  <c:v>-4570.3041666666659</c:v>
                </c:pt>
                <c:pt idx="122">
                  <c:v>-4570.3041666666659</c:v>
                </c:pt>
                <c:pt idx="123">
                  <c:v>-4570.3041666666659</c:v>
                </c:pt>
                <c:pt idx="124">
                  <c:v>-4570.3041666666659</c:v>
                </c:pt>
                <c:pt idx="125">
                  <c:v>-4570.3041666666659</c:v>
                </c:pt>
                <c:pt idx="126">
                  <c:v>-4570.3041666666659</c:v>
                </c:pt>
                <c:pt idx="127">
                  <c:v>-4570.3041666666659</c:v>
                </c:pt>
                <c:pt idx="128">
                  <c:v>-4570.3041666666659</c:v>
                </c:pt>
                <c:pt idx="129">
                  <c:v>-4570.3041666666659</c:v>
                </c:pt>
                <c:pt idx="130">
                  <c:v>-4570.3041666666659</c:v>
                </c:pt>
                <c:pt idx="131">
                  <c:v>-4570.3041666666659</c:v>
                </c:pt>
                <c:pt idx="132">
                  <c:v>-4570.3041666666659</c:v>
                </c:pt>
                <c:pt idx="133">
                  <c:v>-4570.3041666666659</c:v>
                </c:pt>
                <c:pt idx="134">
                  <c:v>-4570.3041666666659</c:v>
                </c:pt>
                <c:pt idx="135">
                  <c:v>-4570.3041666666659</c:v>
                </c:pt>
                <c:pt idx="136">
                  <c:v>-4570.3041666666659</c:v>
                </c:pt>
                <c:pt idx="137">
                  <c:v>-4570.3041666666659</c:v>
                </c:pt>
                <c:pt idx="138">
                  <c:v>-4570.3041666666659</c:v>
                </c:pt>
                <c:pt idx="139">
                  <c:v>-4570.3041666666659</c:v>
                </c:pt>
                <c:pt idx="140">
                  <c:v>-4570.3041666666659</c:v>
                </c:pt>
                <c:pt idx="141">
                  <c:v>-4570.3041666666659</c:v>
                </c:pt>
                <c:pt idx="142">
                  <c:v>-4570.3041666666659</c:v>
                </c:pt>
                <c:pt idx="143">
                  <c:v>-4570.3041666666659</c:v>
                </c:pt>
                <c:pt idx="144">
                  <c:v>-4570.3041666666659</c:v>
                </c:pt>
                <c:pt idx="145">
                  <c:v>-4570.3041666666659</c:v>
                </c:pt>
                <c:pt idx="146">
                  <c:v>-4570.3041666666659</c:v>
                </c:pt>
                <c:pt idx="147">
                  <c:v>-4570.3041666666659</c:v>
                </c:pt>
                <c:pt idx="148">
                  <c:v>-4570.3041666666659</c:v>
                </c:pt>
                <c:pt idx="149">
                  <c:v>-4570.3041666666659</c:v>
                </c:pt>
                <c:pt idx="150">
                  <c:v>-4570.3041666666659</c:v>
                </c:pt>
                <c:pt idx="151">
                  <c:v>-4570.3041666666659</c:v>
                </c:pt>
                <c:pt idx="152">
                  <c:v>-4570.3041666666659</c:v>
                </c:pt>
                <c:pt idx="153">
                  <c:v>-4570.3041666666659</c:v>
                </c:pt>
                <c:pt idx="154">
                  <c:v>-4570.3041666666659</c:v>
                </c:pt>
                <c:pt idx="155">
                  <c:v>-4570.3041666666659</c:v>
                </c:pt>
                <c:pt idx="156">
                  <c:v>-4570.3041666666659</c:v>
                </c:pt>
                <c:pt idx="157">
                  <c:v>-4570.3041666666659</c:v>
                </c:pt>
                <c:pt idx="158">
                  <c:v>-4570.3041666666659</c:v>
                </c:pt>
                <c:pt idx="159">
                  <c:v>-4570.3041666666659</c:v>
                </c:pt>
                <c:pt idx="160">
                  <c:v>-4570.3041666666659</c:v>
                </c:pt>
                <c:pt idx="161">
                  <c:v>-4570.3041666666659</c:v>
                </c:pt>
                <c:pt idx="162">
                  <c:v>-4570.3041666666659</c:v>
                </c:pt>
                <c:pt idx="163">
                  <c:v>-4570.3041666666659</c:v>
                </c:pt>
                <c:pt idx="164">
                  <c:v>-4570.3041666666659</c:v>
                </c:pt>
                <c:pt idx="165">
                  <c:v>-4570.3041666666659</c:v>
                </c:pt>
                <c:pt idx="166">
                  <c:v>-4570.3041666666659</c:v>
                </c:pt>
                <c:pt idx="167">
                  <c:v>-4570.3041666666659</c:v>
                </c:pt>
                <c:pt idx="168">
                  <c:v>-4570.3041666666659</c:v>
                </c:pt>
                <c:pt idx="169">
                  <c:v>-4570.3041666666659</c:v>
                </c:pt>
                <c:pt idx="170">
                  <c:v>-4570.3041666666659</c:v>
                </c:pt>
                <c:pt idx="171">
                  <c:v>-4570.3041666666659</c:v>
                </c:pt>
                <c:pt idx="172">
                  <c:v>-4570.3041666666659</c:v>
                </c:pt>
                <c:pt idx="173">
                  <c:v>-4570.3041666666659</c:v>
                </c:pt>
                <c:pt idx="174">
                  <c:v>-4570.3041666666659</c:v>
                </c:pt>
                <c:pt idx="175">
                  <c:v>-4570.3041666666659</c:v>
                </c:pt>
                <c:pt idx="176">
                  <c:v>-4570.3041666666659</c:v>
                </c:pt>
                <c:pt idx="177">
                  <c:v>-4570.3041666666659</c:v>
                </c:pt>
                <c:pt idx="178">
                  <c:v>-4570.3041666666659</c:v>
                </c:pt>
                <c:pt idx="179">
                  <c:v>-4570.3041666666659</c:v>
                </c:pt>
                <c:pt idx="180">
                  <c:v>-4570.3041666666659</c:v>
                </c:pt>
                <c:pt idx="181">
                  <c:v>-4570.3041666666659</c:v>
                </c:pt>
                <c:pt idx="182">
                  <c:v>-4570.3041666666659</c:v>
                </c:pt>
                <c:pt idx="183">
                  <c:v>-4570.3041666666659</c:v>
                </c:pt>
                <c:pt idx="184">
                  <c:v>-4570.3041666666659</c:v>
                </c:pt>
                <c:pt idx="185">
                  <c:v>-4570.3041666666659</c:v>
                </c:pt>
                <c:pt idx="186">
                  <c:v>-4570.3041666666659</c:v>
                </c:pt>
                <c:pt idx="187">
                  <c:v>-4570.3041666666659</c:v>
                </c:pt>
                <c:pt idx="188">
                  <c:v>-4570.3041666666659</c:v>
                </c:pt>
                <c:pt idx="189">
                  <c:v>-4570.3041666666659</c:v>
                </c:pt>
                <c:pt idx="190">
                  <c:v>-4570.3041666666659</c:v>
                </c:pt>
                <c:pt idx="191">
                  <c:v>-4570.3041666666659</c:v>
                </c:pt>
                <c:pt idx="192">
                  <c:v>-4570.3041666666659</c:v>
                </c:pt>
                <c:pt idx="193">
                  <c:v>-4570.3041666666659</c:v>
                </c:pt>
                <c:pt idx="194">
                  <c:v>-4570.3041666666659</c:v>
                </c:pt>
                <c:pt idx="195">
                  <c:v>-4570.3041666666659</c:v>
                </c:pt>
                <c:pt idx="196">
                  <c:v>-4570.3041666666659</c:v>
                </c:pt>
                <c:pt idx="197">
                  <c:v>-4570.3041666666659</c:v>
                </c:pt>
                <c:pt idx="198">
                  <c:v>-4570.3041666666659</c:v>
                </c:pt>
                <c:pt idx="199">
                  <c:v>-4570.3041666666659</c:v>
                </c:pt>
                <c:pt idx="200">
                  <c:v>-4570.3041666666659</c:v>
                </c:pt>
                <c:pt idx="201">
                  <c:v>-4570.3041666666659</c:v>
                </c:pt>
                <c:pt idx="202">
                  <c:v>-4570.3041666666659</c:v>
                </c:pt>
                <c:pt idx="203">
                  <c:v>-4570.3041666666659</c:v>
                </c:pt>
                <c:pt idx="204">
                  <c:v>-4570.3041666666659</c:v>
                </c:pt>
                <c:pt idx="205">
                  <c:v>-4570.3041666666659</c:v>
                </c:pt>
                <c:pt idx="206">
                  <c:v>-4570.3041666666659</c:v>
                </c:pt>
                <c:pt idx="207">
                  <c:v>-4570.3041666666659</c:v>
                </c:pt>
                <c:pt idx="208">
                  <c:v>-4570.3041666666659</c:v>
                </c:pt>
                <c:pt idx="209">
                  <c:v>-4570.3041666666659</c:v>
                </c:pt>
                <c:pt idx="210">
                  <c:v>-4570.3041666666659</c:v>
                </c:pt>
                <c:pt idx="211">
                  <c:v>-4570.3041666666659</c:v>
                </c:pt>
                <c:pt idx="212">
                  <c:v>-4570.3041666666659</c:v>
                </c:pt>
                <c:pt idx="213">
                  <c:v>-4570.3041666666659</c:v>
                </c:pt>
                <c:pt idx="214">
                  <c:v>-4570.3041666666659</c:v>
                </c:pt>
                <c:pt idx="215">
                  <c:v>-4570.3041666666659</c:v>
                </c:pt>
                <c:pt idx="216">
                  <c:v>-4570.3041666666659</c:v>
                </c:pt>
                <c:pt idx="217">
                  <c:v>-4570.3041666666659</c:v>
                </c:pt>
                <c:pt idx="218">
                  <c:v>-4570.3041666666659</c:v>
                </c:pt>
                <c:pt idx="219">
                  <c:v>-4570.3041666666659</c:v>
                </c:pt>
                <c:pt idx="220">
                  <c:v>-4570.3041666666659</c:v>
                </c:pt>
                <c:pt idx="221">
                  <c:v>-4570.3041666666659</c:v>
                </c:pt>
                <c:pt idx="222">
                  <c:v>-4570.3041666666659</c:v>
                </c:pt>
                <c:pt idx="223">
                  <c:v>-4570.3041666666659</c:v>
                </c:pt>
                <c:pt idx="224">
                  <c:v>-4570.3041666666659</c:v>
                </c:pt>
                <c:pt idx="225">
                  <c:v>-4570.3041666666659</c:v>
                </c:pt>
                <c:pt idx="226">
                  <c:v>-4570.3041666666659</c:v>
                </c:pt>
                <c:pt idx="227">
                  <c:v>-4570.3041666666659</c:v>
                </c:pt>
                <c:pt idx="228">
                  <c:v>-4570.3041666666659</c:v>
                </c:pt>
                <c:pt idx="229">
                  <c:v>-4570.3041666666659</c:v>
                </c:pt>
                <c:pt idx="230">
                  <c:v>-4570.3041666666659</c:v>
                </c:pt>
                <c:pt idx="231">
                  <c:v>-4570.3041666666659</c:v>
                </c:pt>
                <c:pt idx="232">
                  <c:v>-4570.3041666666659</c:v>
                </c:pt>
                <c:pt idx="233">
                  <c:v>-4570.3041666666659</c:v>
                </c:pt>
                <c:pt idx="234">
                  <c:v>-4570.3041666666659</c:v>
                </c:pt>
                <c:pt idx="235">
                  <c:v>-4570.3041666666659</c:v>
                </c:pt>
                <c:pt idx="236">
                  <c:v>-4570.3041666666659</c:v>
                </c:pt>
                <c:pt idx="237">
                  <c:v>-4570.3041666666659</c:v>
                </c:pt>
                <c:pt idx="238">
                  <c:v>-4570.3041666666659</c:v>
                </c:pt>
                <c:pt idx="239">
                  <c:v>-4570.3041666666659</c:v>
                </c:pt>
                <c:pt idx="240">
                  <c:v>-4570.3041666666659</c:v>
                </c:pt>
                <c:pt idx="241">
                  <c:v>-4570.3041666666659</c:v>
                </c:pt>
                <c:pt idx="242">
                  <c:v>-4570.3041666666659</c:v>
                </c:pt>
                <c:pt idx="243">
                  <c:v>-4570.3041666666659</c:v>
                </c:pt>
                <c:pt idx="244">
                  <c:v>-4570.3041666666659</c:v>
                </c:pt>
                <c:pt idx="245">
                  <c:v>-4570.3041666666659</c:v>
                </c:pt>
                <c:pt idx="246">
                  <c:v>-4570.3041666666659</c:v>
                </c:pt>
                <c:pt idx="247">
                  <c:v>-4570.3041666666659</c:v>
                </c:pt>
                <c:pt idx="248">
                  <c:v>-4570.3041666666659</c:v>
                </c:pt>
                <c:pt idx="249">
                  <c:v>-4570.3041666666659</c:v>
                </c:pt>
                <c:pt idx="250">
                  <c:v>-4570.3041666666659</c:v>
                </c:pt>
                <c:pt idx="251">
                  <c:v>-4570.3041666666659</c:v>
                </c:pt>
                <c:pt idx="252">
                  <c:v>-4570.3041666666659</c:v>
                </c:pt>
                <c:pt idx="253">
                  <c:v>-4570.3041666666659</c:v>
                </c:pt>
                <c:pt idx="254">
                  <c:v>-4570.3041666666659</c:v>
                </c:pt>
                <c:pt idx="255">
                  <c:v>-4570.3041666666659</c:v>
                </c:pt>
                <c:pt idx="256">
                  <c:v>-4570.3041666666659</c:v>
                </c:pt>
                <c:pt idx="257">
                  <c:v>-4570.3041666666659</c:v>
                </c:pt>
                <c:pt idx="258">
                  <c:v>-4570.3041666666659</c:v>
                </c:pt>
                <c:pt idx="259">
                  <c:v>-4570.3041666666659</c:v>
                </c:pt>
                <c:pt idx="260">
                  <c:v>-4570.3041666666659</c:v>
                </c:pt>
                <c:pt idx="261">
                  <c:v>-4570.3041666666659</c:v>
                </c:pt>
                <c:pt idx="262">
                  <c:v>-4570.3041666666659</c:v>
                </c:pt>
                <c:pt idx="263">
                  <c:v>-4570.3041666666659</c:v>
                </c:pt>
                <c:pt idx="264">
                  <c:v>-4570.3041666666659</c:v>
                </c:pt>
                <c:pt idx="265">
                  <c:v>-4570.3041666666659</c:v>
                </c:pt>
                <c:pt idx="266">
                  <c:v>-4570.3041666666659</c:v>
                </c:pt>
                <c:pt idx="267">
                  <c:v>-4570.3041666666659</c:v>
                </c:pt>
                <c:pt idx="268">
                  <c:v>-4570.3041666666659</c:v>
                </c:pt>
                <c:pt idx="269">
                  <c:v>-4570.3041666666659</c:v>
                </c:pt>
                <c:pt idx="270">
                  <c:v>-4570.3041666666659</c:v>
                </c:pt>
                <c:pt idx="271">
                  <c:v>-4570.3041666666659</c:v>
                </c:pt>
                <c:pt idx="272">
                  <c:v>-4570.3041666666659</c:v>
                </c:pt>
                <c:pt idx="273">
                  <c:v>-4570.3041666666659</c:v>
                </c:pt>
                <c:pt idx="274">
                  <c:v>-4570.3041666666659</c:v>
                </c:pt>
                <c:pt idx="275">
                  <c:v>-4570.3041666666659</c:v>
                </c:pt>
                <c:pt idx="276">
                  <c:v>-4570.3041666666659</c:v>
                </c:pt>
                <c:pt idx="277">
                  <c:v>-4570.3041666666659</c:v>
                </c:pt>
                <c:pt idx="278">
                  <c:v>-4570.3041666666659</c:v>
                </c:pt>
                <c:pt idx="279">
                  <c:v>-4570.3041666666659</c:v>
                </c:pt>
                <c:pt idx="280">
                  <c:v>-4570.3041666666659</c:v>
                </c:pt>
                <c:pt idx="281">
                  <c:v>-4570.3041666666659</c:v>
                </c:pt>
                <c:pt idx="282">
                  <c:v>-4570.3041666666659</c:v>
                </c:pt>
                <c:pt idx="283">
                  <c:v>-4570.3041666666659</c:v>
                </c:pt>
                <c:pt idx="284">
                  <c:v>-4570.3041666666659</c:v>
                </c:pt>
                <c:pt idx="285">
                  <c:v>-4570.3041666666659</c:v>
                </c:pt>
                <c:pt idx="286">
                  <c:v>-4570.3041666666659</c:v>
                </c:pt>
                <c:pt idx="287">
                  <c:v>-4570.3041666666659</c:v>
                </c:pt>
                <c:pt idx="288">
                  <c:v>-4570.3041666666659</c:v>
                </c:pt>
                <c:pt idx="289">
                  <c:v>-4570.3041666666659</c:v>
                </c:pt>
                <c:pt idx="290">
                  <c:v>-4570.3041666666659</c:v>
                </c:pt>
                <c:pt idx="291">
                  <c:v>-4570.3041666666659</c:v>
                </c:pt>
                <c:pt idx="292">
                  <c:v>-4570.3041666666659</c:v>
                </c:pt>
                <c:pt idx="293">
                  <c:v>-4570.3041666666659</c:v>
                </c:pt>
                <c:pt idx="294">
                  <c:v>-4570.3041666666659</c:v>
                </c:pt>
                <c:pt idx="295">
                  <c:v>-4570.3041666666659</c:v>
                </c:pt>
                <c:pt idx="296">
                  <c:v>-4570.3041666666659</c:v>
                </c:pt>
                <c:pt idx="297">
                  <c:v>-4570.3041666666659</c:v>
                </c:pt>
                <c:pt idx="298">
                  <c:v>-4570.3041666666659</c:v>
                </c:pt>
                <c:pt idx="299">
                  <c:v>-4570.3041666666659</c:v>
                </c:pt>
                <c:pt idx="300">
                  <c:v>-4570.3041666666659</c:v>
                </c:pt>
                <c:pt idx="301">
                  <c:v>-4570.3041666666659</c:v>
                </c:pt>
                <c:pt idx="302">
                  <c:v>-4570.3041666666659</c:v>
                </c:pt>
                <c:pt idx="303">
                  <c:v>-4570.3041666666659</c:v>
                </c:pt>
                <c:pt idx="304">
                  <c:v>-4570.3041666666659</c:v>
                </c:pt>
                <c:pt idx="305">
                  <c:v>-4570.3041666666659</c:v>
                </c:pt>
                <c:pt idx="306">
                  <c:v>-4570.3041666666659</c:v>
                </c:pt>
                <c:pt idx="307">
                  <c:v>-4570.3041666666659</c:v>
                </c:pt>
                <c:pt idx="308">
                  <c:v>-4570.3041666666659</c:v>
                </c:pt>
                <c:pt idx="309">
                  <c:v>-4570.3041666666659</c:v>
                </c:pt>
                <c:pt idx="310">
                  <c:v>-4570.3041666666659</c:v>
                </c:pt>
                <c:pt idx="311">
                  <c:v>-4570.3041666666659</c:v>
                </c:pt>
                <c:pt idx="312">
                  <c:v>-4570.3041666666659</c:v>
                </c:pt>
                <c:pt idx="313">
                  <c:v>-4570.3041666666659</c:v>
                </c:pt>
                <c:pt idx="314">
                  <c:v>-4570.3041666666659</c:v>
                </c:pt>
                <c:pt idx="315">
                  <c:v>-4570.3041666666659</c:v>
                </c:pt>
                <c:pt idx="316">
                  <c:v>-4570.3041666666659</c:v>
                </c:pt>
                <c:pt idx="317">
                  <c:v>-4570.3041666666659</c:v>
                </c:pt>
                <c:pt idx="318">
                  <c:v>-4570.3041666666659</c:v>
                </c:pt>
                <c:pt idx="319">
                  <c:v>-4570.3041666666659</c:v>
                </c:pt>
                <c:pt idx="320">
                  <c:v>-4570.3041666666659</c:v>
                </c:pt>
                <c:pt idx="321">
                  <c:v>-4570.3041666666659</c:v>
                </c:pt>
                <c:pt idx="322">
                  <c:v>-4570.3041666666659</c:v>
                </c:pt>
                <c:pt idx="323">
                  <c:v>-4570.3041666666659</c:v>
                </c:pt>
                <c:pt idx="324">
                  <c:v>-4570.3041666666659</c:v>
                </c:pt>
                <c:pt idx="325">
                  <c:v>-4570.3041666666659</c:v>
                </c:pt>
                <c:pt idx="326">
                  <c:v>-4570.3041666666659</c:v>
                </c:pt>
                <c:pt idx="327">
                  <c:v>-4570.3041666666659</c:v>
                </c:pt>
                <c:pt idx="328">
                  <c:v>-4570.3041666666659</c:v>
                </c:pt>
                <c:pt idx="329">
                  <c:v>-4570.3041666666659</c:v>
                </c:pt>
                <c:pt idx="330">
                  <c:v>-4570.3041666666659</c:v>
                </c:pt>
                <c:pt idx="331">
                  <c:v>-4570.3041666666659</c:v>
                </c:pt>
                <c:pt idx="332">
                  <c:v>-4570.3041666666659</c:v>
                </c:pt>
                <c:pt idx="333">
                  <c:v>-4570.3041666666659</c:v>
                </c:pt>
                <c:pt idx="334">
                  <c:v>-4570.3041666666659</c:v>
                </c:pt>
                <c:pt idx="335">
                  <c:v>-4570.3041666666659</c:v>
                </c:pt>
                <c:pt idx="336">
                  <c:v>-4570.3041666666659</c:v>
                </c:pt>
                <c:pt idx="337">
                  <c:v>-4570.3041666666659</c:v>
                </c:pt>
                <c:pt idx="338">
                  <c:v>-4570.3041666666659</c:v>
                </c:pt>
                <c:pt idx="339">
                  <c:v>-4570.3041666666659</c:v>
                </c:pt>
                <c:pt idx="340">
                  <c:v>-4570.3041666666659</c:v>
                </c:pt>
                <c:pt idx="341">
                  <c:v>-4570.3041666666659</c:v>
                </c:pt>
                <c:pt idx="342">
                  <c:v>-4570.3041666666659</c:v>
                </c:pt>
                <c:pt idx="343">
                  <c:v>-4570.3041666666659</c:v>
                </c:pt>
                <c:pt idx="344">
                  <c:v>-4570.3041666666659</c:v>
                </c:pt>
                <c:pt idx="345">
                  <c:v>-4570.3041666666659</c:v>
                </c:pt>
                <c:pt idx="346">
                  <c:v>-4570.3041666666659</c:v>
                </c:pt>
                <c:pt idx="347">
                  <c:v>-4570.3041666666659</c:v>
                </c:pt>
                <c:pt idx="348">
                  <c:v>-4570.3041666666659</c:v>
                </c:pt>
                <c:pt idx="349">
                  <c:v>-4570.3041666666659</c:v>
                </c:pt>
                <c:pt idx="350">
                  <c:v>-4570.3041666666659</c:v>
                </c:pt>
                <c:pt idx="351">
                  <c:v>-4570.3041666666659</c:v>
                </c:pt>
                <c:pt idx="352">
                  <c:v>-4570.3041666666659</c:v>
                </c:pt>
                <c:pt idx="353">
                  <c:v>-4570.3041666666659</c:v>
                </c:pt>
                <c:pt idx="354">
                  <c:v>-4570.3041666666659</c:v>
                </c:pt>
                <c:pt idx="355">
                  <c:v>-4570.3041666666659</c:v>
                </c:pt>
                <c:pt idx="356">
                  <c:v>-4570.3041666666659</c:v>
                </c:pt>
                <c:pt idx="357">
                  <c:v>-4570.3041666666659</c:v>
                </c:pt>
                <c:pt idx="358">
                  <c:v>-4570.3041666666659</c:v>
                </c:pt>
                <c:pt idx="359">
                  <c:v>-4570.3041666666659</c:v>
                </c:pt>
                <c:pt idx="360">
                  <c:v>-4570.3041666666659</c:v>
                </c:pt>
                <c:pt idx="361">
                  <c:v>-4570.3041666666659</c:v>
                </c:pt>
                <c:pt idx="362">
                  <c:v>-4570.3041666666659</c:v>
                </c:pt>
                <c:pt idx="363">
                  <c:v>-4570.3041666666659</c:v>
                </c:pt>
                <c:pt idx="364">
                  <c:v>-4570.3041666666659</c:v>
                </c:pt>
                <c:pt idx="365">
                  <c:v>-4570.3041666666659</c:v>
                </c:pt>
                <c:pt idx="366">
                  <c:v>-4570.3041666666659</c:v>
                </c:pt>
                <c:pt idx="367">
                  <c:v>-4570.3041666666659</c:v>
                </c:pt>
                <c:pt idx="368">
                  <c:v>-4570.3041666666659</c:v>
                </c:pt>
                <c:pt idx="369">
                  <c:v>-4570.3041666666659</c:v>
                </c:pt>
                <c:pt idx="370">
                  <c:v>-4570.3041666666659</c:v>
                </c:pt>
                <c:pt idx="371">
                  <c:v>-4570.3041666666659</c:v>
                </c:pt>
                <c:pt idx="372">
                  <c:v>-4570.3041666666659</c:v>
                </c:pt>
                <c:pt idx="373">
                  <c:v>-4570.3041666666659</c:v>
                </c:pt>
                <c:pt idx="374">
                  <c:v>-4570.3041666666659</c:v>
                </c:pt>
                <c:pt idx="375">
                  <c:v>-4570.3041666666659</c:v>
                </c:pt>
                <c:pt idx="376">
                  <c:v>-4570.3041666666659</c:v>
                </c:pt>
                <c:pt idx="377">
                  <c:v>-4570.3041666666659</c:v>
                </c:pt>
                <c:pt idx="378">
                  <c:v>-4570.3041666666659</c:v>
                </c:pt>
                <c:pt idx="379">
                  <c:v>-4570.3041666666659</c:v>
                </c:pt>
                <c:pt idx="380">
                  <c:v>-4570.3041666666659</c:v>
                </c:pt>
                <c:pt idx="381">
                  <c:v>-4570.3041666666659</c:v>
                </c:pt>
                <c:pt idx="382">
                  <c:v>-4570.3041666666659</c:v>
                </c:pt>
                <c:pt idx="383">
                  <c:v>-4570.3041666666659</c:v>
                </c:pt>
                <c:pt idx="384">
                  <c:v>-4570.3041666666659</c:v>
                </c:pt>
                <c:pt idx="385">
                  <c:v>-4570.3041666666659</c:v>
                </c:pt>
                <c:pt idx="386">
                  <c:v>-4570.3041666666659</c:v>
                </c:pt>
                <c:pt idx="387">
                  <c:v>-4570.3041666666659</c:v>
                </c:pt>
                <c:pt idx="388">
                  <c:v>-4570.3041666666659</c:v>
                </c:pt>
                <c:pt idx="389">
                  <c:v>-4570.3041666666659</c:v>
                </c:pt>
                <c:pt idx="390">
                  <c:v>-4570.3041666666659</c:v>
                </c:pt>
                <c:pt idx="391">
                  <c:v>-4570.3041666666659</c:v>
                </c:pt>
                <c:pt idx="392">
                  <c:v>-4570.3041666666659</c:v>
                </c:pt>
                <c:pt idx="393">
                  <c:v>-4570.3041666666659</c:v>
                </c:pt>
                <c:pt idx="394">
                  <c:v>-4570.3041666666659</c:v>
                </c:pt>
                <c:pt idx="395">
                  <c:v>-4570.3041666666659</c:v>
                </c:pt>
                <c:pt idx="396">
                  <c:v>-4570.3041666666659</c:v>
                </c:pt>
                <c:pt idx="397">
                  <c:v>-4570.3041666666659</c:v>
                </c:pt>
                <c:pt idx="398">
                  <c:v>-4570.3041666666659</c:v>
                </c:pt>
                <c:pt idx="399">
                  <c:v>-4570.3041666666659</c:v>
                </c:pt>
                <c:pt idx="400">
                  <c:v>-4570.3041666666659</c:v>
                </c:pt>
                <c:pt idx="401">
                  <c:v>-4570.3041666666659</c:v>
                </c:pt>
                <c:pt idx="402">
                  <c:v>-4570.3041666666659</c:v>
                </c:pt>
                <c:pt idx="403">
                  <c:v>-4570.3041666666659</c:v>
                </c:pt>
                <c:pt idx="404">
                  <c:v>-4570.3041666666659</c:v>
                </c:pt>
                <c:pt idx="405">
                  <c:v>-4570.3041666666659</c:v>
                </c:pt>
                <c:pt idx="406">
                  <c:v>-4570.3041666666659</c:v>
                </c:pt>
                <c:pt idx="407">
                  <c:v>-4570.3041666666659</c:v>
                </c:pt>
                <c:pt idx="408">
                  <c:v>-4570.3041666666659</c:v>
                </c:pt>
                <c:pt idx="409">
                  <c:v>-4570.3041666666659</c:v>
                </c:pt>
                <c:pt idx="410">
                  <c:v>-4570.3041666666659</c:v>
                </c:pt>
                <c:pt idx="411">
                  <c:v>-4570.3041666666659</c:v>
                </c:pt>
                <c:pt idx="412">
                  <c:v>-4570.3041666666659</c:v>
                </c:pt>
                <c:pt idx="413">
                  <c:v>-4570.3041666666659</c:v>
                </c:pt>
                <c:pt idx="414">
                  <c:v>-4570.3041666666659</c:v>
                </c:pt>
                <c:pt idx="415">
                  <c:v>-4570.3041666666659</c:v>
                </c:pt>
                <c:pt idx="416">
                  <c:v>-4570.3041666666659</c:v>
                </c:pt>
                <c:pt idx="417">
                  <c:v>-4570.3041666666659</c:v>
                </c:pt>
                <c:pt idx="418">
                  <c:v>-4570.3041666666659</c:v>
                </c:pt>
                <c:pt idx="419">
                  <c:v>-4570.3041666666659</c:v>
                </c:pt>
                <c:pt idx="420">
                  <c:v>-4570.3041666666659</c:v>
                </c:pt>
                <c:pt idx="421">
                  <c:v>-4570.3041666666659</c:v>
                </c:pt>
                <c:pt idx="422">
                  <c:v>-4570.3041666666659</c:v>
                </c:pt>
                <c:pt idx="423">
                  <c:v>-4570.3041666666659</c:v>
                </c:pt>
                <c:pt idx="424">
                  <c:v>-4570.3041666666659</c:v>
                </c:pt>
                <c:pt idx="425">
                  <c:v>-4570.3041666666659</c:v>
                </c:pt>
                <c:pt idx="426">
                  <c:v>-4570.3041666666659</c:v>
                </c:pt>
                <c:pt idx="427">
                  <c:v>-4570.3041666666659</c:v>
                </c:pt>
                <c:pt idx="428">
                  <c:v>-4570.3041666666659</c:v>
                </c:pt>
                <c:pt idx="429">
                  <c:v>-4570.3041666666659</c:v>
                </c:pt>
                <c:pt idx="430">
                  <c:v>-4570.3041666666659</c:v>
                </c:pt>
                <c:pt idx="431">
                  <c:v>-4570.3041666666659</c:v>
                </c:pt>
                <c:pt idx="432">
                  <c:v>-4570.3041666666659</c:v>
                </c:pt>
                <c:pt idx="433">
                  <c:v>-4570.3041666666659</c:v>
                </c:pt>
                <c:pt idx="434">
                  <c:v>-4570.3041666666659</c:v>
                </c:pt>
                <c:pt idx="435">
                  <c:v>-4570.3041666666659</c:v>
                </c:pt>
                <c:pt idx="436">
                  <c:v>-4570.3041666666659</c:v>
                </c:pt>
                <c:pt idx="437">
                  <c:v>-4570.3041666666659</c:v>
                </c:pt>
                <c:pt idx="438">
                  <c:v>-4570.3041666666659</c:v>
                </c:pt>
                <c:pt idx="439">
                  <c:v>-4570.3041666666659</c:v>
                </c:pt>
                <c:pt idx="440">
                  <c:v>-4570.3041666666659</c:v>
                </c:pt>
                <c:pt idx="441">
                  <c:v>-4570.3041666666659</c:v>
                </c:pt>
                <c:pt idx="442">
                  <c:v>-4570.3041666666659</c:v>
                </c:pt>
                <c:pt idx="443">
                  <c:v>-4570.3041666666659</c:v>
                </c:pt>
                <c:pt idx="444">
                  <c:v>-4570.3041666666659</c:v>
                </c:pt>
                <c:pt idx="445">
                  <c:v>-4570.3041666666659</c:v>
                </c:pt>
                <c:pt idx="446">
                  <c:v>-4570.3041666666659</c:v>
                </c:pt>
                <c:pt idx="447">
                  <c:v>-4570.3041666666659</c:v>
                </c:pt>
                <c:pt idx="448">
                  <c:v>-4570.3041666666659</c:v>
                </c:pt>
                <c:pt idx="449">
                  <c:v>-4570.3041666666659</c:v>
                </c:pt>
                <c:pt idx="450">
                  <c:v>-4570.3041666666659</c:v>
                </c:pt>
                <c:pt idx="451">
                  <c:v>-4570.3041666666659</c:v>
                </c:pt>
                <c:pt idx="452">
                  <c:v>-4570.3041666666659</c:v>
                </c:pt>
                <c:pt idx="453">
                  <c:v>-4570.3041666666659</c:v>
                </c:pt>
                <c:pt idx="454">
                  <c:v>-4570.3041666666659</c:v>
                </c:pt>
                <c:pt idx="455">
                  <c:v>-4570.3041666666659</c:v>
                </c:pt>
                <c:pt idx="456">
                  <c:v>-4570.3041666666659</c:v>
                </c:pt>
                <c:pt idx="457">
                  <c:v>-4570.3041666666659</c:v>
                </c:pt>
                <c:pt idx="458">
                  <c:v>-4570.3041666666659</c:v>
                </c:pt>
                <c:pt idx="459">
                  <c:v>-4570.3041666666659</c:v>
                </c:pt>
                <c:pt idx="460">
                  <c:v>-4570.3041666666659</c:v>
                </c:pt>
                <c:pt idx="461">
                  <c:v>-4570.3041666666659</c:v>
                </c:pt>
                <c:pt idx="462">
                  <c:v>-4570.3041666666659</c:v>
                </c:pt>
                <c:pt idx="463">
                  <c:v>-4570.3041666666659</c:v>
                </c:pt>
                <c:pt idx="464">
                  <c:v>-4570.3041666666659</c:v>
                </c:pt>
                <c:pt idx="465">
                  <c:v>-4570.3041666666659</c:v>
                </c:pt>
                <c:pt idx="466">
                  <c:v>-4570.3041666666659</c:v>
                </c:pt>
                <c:pt idx="467">
                  <c:v>-4570.3041666666659</c:v>
                </c:pt>
                <c:pt idx="468">
                  <c:v>-4570.3041666666659</c:v>
                </c:pt>
                <c:pt idx="469">
                  <c:v>-4570.3041666666659</c:v>
                </c:pt>
                <c:pt idx="470">
                  <c:v>-4570.3041666666659</c:v>
                </c:pt>
                <c:pt idx="471">
                  <c:v>-4570.3041666666659</c:v>
                </c:pt>
                <c:pt idx="472">
                  <c:v>-4570.3041666666659</c:v>
                </c:pt>
                <c:pt idx="473">
                  <c:v>-4570.3041666666659</c:v>
                </c:pt>
                <c:pt idx="474">
                  <c:v>-4570.3041666666659</c:v>
                </c:pt>
                <c:pt idx="475">
                  <c:v>-4570.3041666666659</c:v>
                </c:pt>
                <c:pt idx="476">
                  <c:v>-4570.3041666666659</c:v>
                </c:pt>
                <c:pt idx="477">
                  <c:v>-4570.3041666666659</c:v>
                </c:pt>
                <c:pt idx="478">
                  <c:v>-4570.3041666666659</c:v>
                </c:pt>
                <c:pt idx="479">
                  <c:v>-4570.3041666666659</c:v>
                </c:pt>
                <c:pt idx="480">
                  <c:v>-4570.3041666666659</c:v>
                </c:pt>
                <c:pt idx="481">
                  <c:v>-4570.3041666666659</c:v>
                </c:pt>
                <c:pt idx="482">
                  <c:v>-4570.3041666666659</c:v>
                </c:pt>
                <c:pt idx="483">
                  <c:v>-4570.3041666666659</c:v>
                </c:pt>
                <c:pt idx="484">
                  <c:v>-4570.3041666666659</c:v>
                </c:pt>
                <c:pt idx="485">
                  <c:v>-4570.3041666666659</c:v>
                </c:pt>
                <c:pt idx="486">
                  <c:v>-4570.3041666666659</c:v>
                </c:pt>
                <c:pt idx="487">
                  <c:v>-4570.3041666666659</c:v>
                </c:pt>
                <c:pt idx="488">
                  <c:v>-4570.3041666666659</c:v>
                </c:pt>
                <c:pt idx="489">
                  <c:v>-4570.3041666666659</c:v>
                </c:pt>
                <c:pt idx="490">
                  <c:v>-4570.3041666666659</c:v>
                </c:pt>
                <c:pt idx="491">
                  <c:v>-4570.3041666666659</c:v>
                </c:pt>
                <c:pt idx="492">
                  <c:v>-4570.3041666666659</c:v>
                </c:pt>
                <c:pt idx="493">
                  <c:v>-4570.3041666666659</c:v>
                </c:pt>
                <c:pt idx="494">
                  <c:v>-4570.3041666666659</c:v>
                </c:pt>
                <c:pt idx="495">
                  <c:v>-4570.3041666666659</c:v>
                </c:pt>
                <c:pt idx="496">
                  <c:v>-4570.3041666666659</c:v>
                </c:pt>
                <c:pt idx="497">
                  <c:v>-4570.3041666666659</c:v>
                </c:pt>
                <c:pt idx="498">
                  <c:v>-4570.3041666666659</c:v>
                </c:pt>
                <c:pt idx="499">
                  <c:v>-4570.3041666666659</c:v>
                </c:pt>
                <c:pt idx="500">
                  <c:v>-4570.3041666666659</c:v>
                </c:pt>
                <c:pt idx="501">
                  <c:v>-4570.3041666666659</c:v>
                </c:pt>
                <c:pt idx="502">
                  <c:v>-4570.3041666666659</c:v>
                </c:pt>
                <c:pt idx="503">
                  <c:v>-4570.3041666666659</c:v>
                </c:pt>
                <c:pt idx="504">
                  <c:v>-4570.3041666666659</c:v>
                </c:pt>
                <c:pt idx="505">
                  <c:v>-4570.3041666666659</c:v>
                </c:pt>
                <c:pt idx="506">
                  <c:v>-4570.3041666666659</c:v>
                </c:pt>
                <c:pt idx="507">
                  <c:v>-4570.3041666666659</c:v>
                </c:pt>
                <c:pt idx="508">
                  <c:v>-4570.3041666666659</c:v>
                </c:pt>
                <c:pt idx="509">
                  <c:v>-4570.3041666666659</c:v>
                </c:pt>
                <c:pt idx="510">
                  <c:v>-4570.3041666666659</c:v>
                </c:pt>
                <c:pt idx="511">
                  <c:v>-4570.3041666666659</c:v>
                </c:pt>
                <c:pt idx="512">
                  <c:v>-4570.3041666666659</c:v>
                </c:pt>
                <c:pt idx="513">
                  <c:v>-4570.3041666666659</c:v>
                </c:pt>
                <c:pt idx="514">
                  <c:v>-4570.3041666666659</c:v>
                </c:pt>
                <c:pt idx="515">
                  <c:v>-4570.3041666666659</c:v>
                </c:pt>
                <c:pt idx="516">
                  <c:v>-4570.3041666666659</c:v>
                </c:pt>
                <c:pt idx="517">
                  <c:v>-4570.3041666666659</c:v>
                </c:pt>
                <c:pt idx="518">
                  <c:v>-4570.3041666666659</c:v>
                </c:pt>
                <c:pt idx="519">
                  <c:v>-4570.3041666666659</c:v>
                </c:pt>
                <c:pt idx="520">
                  <c:v>-4570.3041666666659</c:v>
                </c:pt>
                <c:pt idx="521">
                  <c:v>-4570.3041666666659</c:v>
                </c:pt>
                <c:pt idx="522">
                  <c:v>-4570.3041666666659</c:v>
                </c:pt>
                <c:pt idx="523">
                  <c:v>-4570.3041666666659</c:v>
                </c:pt>
                <c:pt idx="524">
                  <c:v>-4570.3041666666659</c:v>
                </c:pt>
                <c:pt idx="525">
                  <c:v>-4570.3041666666659</c:v>
                </c:pt>
                <c:pt idx="526">
                  <c:v>-4570.3041666666659</c:v>
                </c:pt>
                <c:pt idx="527">
                  <c:v>-4570.3041666666659</c:v>
                </c:pt>
                <c:pt idx="528">
                  <c:v>-4570.3041666666659</c:v>
                </c:pt>
                <c:pt idx="529">
                  <c:v>-4570.3041666666659</c:v>
                </c:pt>
                <c:pt idx="530">
                  <c:v>-4570.3041666666659</c:v>
                </c:pt>
                <c:pt idx="531">
                  <c:v>-4570.3041666666659</c:v>
                </c:pt>
                <c:pt idx="532">
                  <c:v>-4570.3041666666659</c:v>
                </c:pt>
                <c:pt idx="533">
                  <c:v>-4570.3041666666659</c:v>
                </c:pt>
                <c:pt idx="534">
                  <c:v>-4570.3041666666659</c:v>
                </c:pt>
                <c:pt idx="535">
                  <c:v>-4570.3041666666659</c:v>
                </c:pt>
                <c:pt idx="536">
                  <c:v>-4570.3041666666659</c:v>
                </c:pt>
                <c:pt idx="537">
                  <c:v>-4570.3041666666659</c:v>
                </c:pt>
                <c:pt idx="538">
                  <c:v>-4570.3041666666659</c:v>
                </c:pt>
                <c:pt idx="539">
                  <c:v>-4570.3041666666659</c:v>
                </c:pt>
                <c:pt idx="540">
                  <c:v>-4570.3041666666659</c:v>
                </c:pt>
                <c:pt idx="541">
                  <c:v>-4570.3041666666659</c:v>
                </c:pt>
                <c:pt idx="542">
                  <c:v>-4570.3041666666659</c:v>
                </c:pt>
                <c:pt idx="543">
                  <c:v>-4570.3041666666659</c:v>
                </c:pt>
                <c:pt idx="544">
                  <c:v>-4570.3041666666659</c:v>
                </c:pt>
                <c:pt idx="545">
                  <c:v>-4570.3041666666659</c:v>
                </c:pt>
                <c:pt idx="546">
                  <c:v>-4570.3041666666659</c:v>
                </c:pt>
                <c:pt idx="547">
                  <c:v>-4570.3041666666659</c:v>
                </c:pt>
                <c:pt idx="548">
                  <c:v>-4570.3041666666659</c:v>
                </c:pt>
                <c:pt idx="549">
                  <c:v>-4570.3041666666659</c:v>
                </c:pt>
                <c:pt idx="550">
                  <c:v>-4570.3041666666659</c:v>
                </c:pt>
                <c:pt idx="551">
                  <c:v>-4570.3041666666659</c:v>
                </c:pt>
                <c:pt idx="552">
                  <c:v>-4570.3041666666659</c:v>
                </c:pt>
                <c:pt idx="553">
                  <c:v>-4570.3041666666659</c:v>
                </c:pt>
                <c:pt idx="554">
                  <c:v>-4570.3041666666659</c:v>
                </c:pt>
                <c:pt idx="555">
                  <c:v>-4570.3041666666659</c:v>
                </c:pt>
                <c:pt idx="556">
                  <c:v>-4570.3041666666659</c:v>
                </c:pt>
                <c:pt idx="557">
                  <c:v>-4570.3041666666659</c:v>
                </c:pt>
                <c:pt idx="558">
                  <c:v>-4570.3041666666659</c:v>
                </c:pt>
                <c:pt idx="559">
                  <c:v>-4570.3041666666659</c:v>
                </c:pt>
                <c:pt idx="560">
                  <c:v>-4570.3041666666659</c:v>
                </c:pt>
                <c:pt idx="561">
                  <c:v>-4570.3041666666659</c:v>
                </c:pt>
                <c:pt idx="562">
                  <c:v>-4570.3041666666659</c:v>
                </c:pt>
                <c:pt idx="563">
                  <c:v>-4570.3041666666659</c:v>
                </c:pt>
                <c:pt idx="564">
                  <c:v>-4570.3041666666659</c:v>
                </c:pt>
                <c:pt idx="565">
                  <c:v>-4570.3041666666659</c:v>
                </c:pt>
                <c:pt idx="566">
                  <c:v>-4570.3041666666659</c:v>
                </c:pt>
                <c:pt idx="567">
                  <c:v>-4570.3041666666659</c:v>
                </c:pt>
                <c:pt idx="568">
                  <c:v>-4570.3041666666659</c:v>
                </c:pt>
                <c:pt idx="569">
                  <c:v>-4570.3041666666659</c:v>
                </c:pt>
                <c:pt idx="570">
                  <c:v>-4570.3041666666659</c:v>
                </c:pt>
                <c:pt idx="571">
                  <c:v>-4570.3041666666659</c:v>
                </c:pt>
                <c:pt idx="572">
                  <c:v>-4570.3041666666659</c:v>
                </c:pt>
                <c:pt idx="573">
                  <c:v>-4570.3041666666659</c:v>
                </c:pt>
                <c:pt idx="574">
                  <c:v>-4570.3041666666659</c:v>
                </c:pt>
                <c:pt idx="575">
                  <c:v>-4570.3041666666659</c:v>
                </c:pt>
                <c:pt idx="576">
                  <c:v>-4570.3041666666659</c:v>
                </c:pt>
                <c:pt idx="577">
                  <c:v>-4570.3041666666659</c:v>
                </c:pt>
                <c:pt idx="578">
                  <c:v>-4570.3041666666659</c:v>
                </c:pt>
                <c:pt idx="579">
                  <c:v>-4570.3041666666659</c:v>
                </c:pt>
                <c:pt idx="580">
                  <c:v>-4570.3041666666659</c:v>
                </c:pt>
                <c:pt idx="581">
                  <c:v>-4570.3041666666659</c:v>
                </c:pt>
                <c:pt idx="582">
                  <c:v>-4570.3041666666659</c:v>
                </c:pt>
                <c:pt idx="583">
                  <c:v>-4570.3041666666659</c:v>
                </c:pt>
                <c:pt idx="584">
                  <c:v>-4570.3041666666659</c:v>
                </c:pt>
                <c:pt idx="585">
                  <c:v>-4570.3041666666659</c:v>
                </c:pt>
                <c:pt idx="586">
                  <c:v>-4570.3041666666659</c:v>
                </c:pt>
                <c:pt idx="587">
                  <c:v>-4570.3041666666659</c:v>
                </c:pt>
                <c:pt idx="588">
                  <c:v>-4570.3041666666659</c:v>
                </c:pt>
                <c:pt idx="589">
                  <c:v>-4570.3041666666659</c:v>
                </c:pt>
                <c:pt idx="590">
                  <c:v>-4570.3041666666659</c:v>
                </c:pt>
                <c:pt idx="591">
                  <c:v>-4570.3041666666659</c:v>
                </c:pt>
                <c:pt idx="592">
                  <c:v>-4570.3041666666659</c:v>
                </c:pt>
                <c:pt idx="593">
                  <c:v>-4570.3041666666659</c:v>
                </c:pt>
                <c:pt idx="594">
                  <c:v>-4570.3041666666659</c:v>
                </c:pt>
                <c:pt idx="595">
                  <c:v>-4570.3041666666659</c:v>
                </c:pt>
                <c:pt idx="596">
                  <c:v>-4570.3041666666659</c:v>
                </c:pt>
                <c:pt idx="597">
                  <c:v>-4570.3041666666659</c:v>
                </c:pt>
                <c:pt idx="598">
                  <c:v>-4570.3041666666659</c:v>
                </c:pt>
                <c:pt idx="599">
                  <c:v>-4570.3041666666659</c:v>
                </c:pt>
                <c:pt idx="600">
                  <c:v>-4570.3041666666659</c:v>
                </c:pt>
                <c:pt idx="601">
                  <c:v>-4570.3041666666659</c:v>
                </c:pt>
                <c:pt idx="602">
                  <c:v>-4570.3041666666659</c:v>
                </c:pt>
                <c:pt idx="603">
                  <c:v>-4570.3041666666659</c:v>
                </c:pt>
                <c:pt idx="604">
                  <c:v>-4570.3041666666659</c:v>
                </c:pt>
                <c:pt idx="605">
                  <c:v>-4570.3041666666659</c:v>
                </c:pt>
                <c:pt idx="606">
                  <c:v>-4570.3041666666659</c:v>
                </c:pt>
                <c:pt idx="607">
                  <c:v>-4570.3041666666659</c:v>
                </c:pt>
                <c:pt idx="608">
                  <c:v>-4570.3041666666659</c:v>
                </c:pt>
                <c:pt idx="609">
                  <c:v>-4570.3041666666659</c:v>
                </c:pt>
                <c:pt idx="610">
                  <c:v>-4570.3041666666659</c:v>
                </c:pt>
                <c:pt idx="611">
                  <c:v>-4570.3041666666659</c:v>
                </c:pt>
                <c:pt idx="612">
                  <c:v>-4570.3041666666659</c:v>
                </c:pt>
                <c:pt idx="613">
                  <c:v>-4570.3041666666659</c:v>
                </c:pt>
                <c:pt idx="614">
                  <c:v>-4570.3041666666659</c:v>
                </c:pt>
                <c:pt idx="615">
                  <c:v>-4570.3041666666659</c:v>
                </c:pt>
                <c:pt idx="616">
                  <c:v>-4570.3041666666659</c:v>
                </c:pt>
                <c:pt idx="617">
                  <c:v>-4570.3041666666659</c:v>
                </c:pt>
                <c:pt idx="618">
                  <c:v>-4570.3041666666659</c:v>
                </c:pt>
                <c:pt idx="619">
                  <c:v>-4570.3041666666659</c:v>
                </c:pt>
                <c:pt idx="620">
                  <c:v>-4570.3041666666659</c:v>
                </c:pt>
                <c:pt idx="621">
                  <c:v>-4570.3041666666659</c:v>
                </c:pt>
                <c:pt idx="622">
                  <c:v>-4570.3041666666659</c:v>
                </c:pt>
                <c:pt idx="623">
                  <c:v>-4570.3041666666659</c:v>
                </c:pt>
                <c:pt idx="624">
                  <c:v>-4570.3041666666659</c:v>
                </c:pt>
                <c:pt idx="625">
                  <c:v>-4570.3041666666659</c:v>
                </c:pt>
                <c:pt idx="626">
                  <c:v>-4570.3041666666659</c:v>
                </c:pt>
                <c:pt idx="627">
                  <c:v>-4570.3041666666659</c:v>
                </c:pt>
                <c:pt idx="628">
                  <c:v>-4570.3041666666659</c:v>
                </c:pt>
                <c:pt idx="629">
                  <c:v>-4570.3041666666659</c:v>
                </c:pt>
                <c:pt idx="630">
                  <c:v>-4570.3041666666659</c:v>
                </c:pt>
                <c:pt idx="631">
                  <c:v>-4570.3041666666659</c:v>
                </c:pt>
                <c:pt idx="632">
                  <c:v>-4570.3041666666659</c:v>
                </c:pt>
                <c:pt idx="633">
                  <c:v>-4570.3041666666659</c:v>
                </c:pt>
                <c:pt idx="634">
                  <c:v>-4570.3041666666659</c:v>
                </c:pt>
                <c:pt idx="635">
                  <c:v>-4570.3041666666659</c:v>
                </c:pt>
                <c:pt idx="636">
                  <c:v>-4570.3041666666659</c:v>
                </c:pt>
                <c:pt idx="637">
                  <c:v>-4570.3041666666659</c:v>
                </c:pt>
                <c:pt idx="638">
                  <c:v>-4570.3041666666659</c:v>
                </c:pt>
                <c:pt idx="639">
                  <c:v>-4570.3041666666659</c:v>
                </c:pt>
                <c:pt idx="640">
                  <c:v>-4570.3041666666659</c:v>
                </c:pt>
                <c:pt idx="641">
                  <c:v>-4570.3041666666659</c:v>
                </c:pt>
                <c:pt idx="642">
                  <c:v>-4570.3041666666659</c:v>
                </c:pt>
                <c:pt idx="643">
                  <c:v>-4570.3041666666659</c:v>
                </c:pt>
                <c:pt idx="644">
                  <c:v>-4570.3041666666659</c:v>
                </c:pt>
                <c:pt idx="645">
                  <c:v>-4570.3041666666659</c:v>
                </c:pt>
                <c:pt idx="646">
                  <c:v>-4570.3041666666659</c:v>
                </c:pt>
                <c:pt idx="647">
                  <c:v>-4570.3041666666659</c:v>
                </c:pt>
                <c:pt idx="648">
                  <c:v>-4570.3041666666659</c:v>
                </c:pt>
                <c:pt idx="649">
                  <c:v>-4570.3041666666659</c:v>
                </c:pt>
                <c:pt idx="650">
                  <c:v>-4570.3041666666659</c:v>
                </c:pt>
                <c:pt idx="651">
                  <c:v>-4570.3041666666659</c:v>
                </c:pt>
                <c:pt idx="652">
                  <c:v>-4570.3041666666659</c:v>
                </c:pt>
                <c:pt idx="653">
                  <c:v>-4570.3041666666659</c:v>
                </c:pt>
                <c:pt idx="654">
                  <c:v>-4570.3041666666659</c:v>
                </c:pt>
                <c:pt idx="655">
                  <c:v>-4570.3041666666659</c:v>
                </c:pt>
                <c:pt idx="656">
                  <c:v>-4570.3041666666659</c:v>
                </c:pt>
                <c:pt idx="657">
                  <c:v>-4570.3041666666659</c:v>
                </c:pt>
                <c:pt idx="658">
                  <c:v>-4570.3041666666659</c:v>
                </c:pt>
                <c:pt idx="659">
                  <c:v>-4570.3041666666659</c:v>
                </c:pt>
                <c:pt idx="660">
                  <c:v>-4570.3041666666659</c:v>
                </c:pt>
                <c:pt idx="661">
                  <c:v>-4570.3041666666659</c:v>
                </c:pt>
                <c:pt idx="662">
                  <c:v>-4570.3041666666659</c:v>
                </c:pt>
                <c:pt idx="663">
                  <c:v>-4570.3041666666659</c:v>
                </c:pt>
                <c:pt idx="664">
                  <c:v>-4570.3041666666659</c:v>
                </c:pt>
                <c:pt idx="665">
                  <c:v>-4570.3041666666659</c:v>
                </c:pt>
                <c:pt idx="666">
                  <c:v>-4570.3041666666659</c:v>
                </c:pt>
                <c:pt idx="667">
                  <c:v>-4570.3041666666659</c:v>
                </c:pt>
                <c:pt idx="668">
                  <c:v>-4570.3041666666659</c:v>
                </c:pt>
                <c:pt idx="669">
                  <c:v>-4570.3041666666659</c:v>
                </c:pt>
                <c:pt idx="670">
                  <c:v>-4570.3041666666659</c:v>
                </c:pt>
                <c:pt idx="671">
                  <c:v>-4570.3041666666659</c:v>
                </c:pt>
                <c:pt idx="672">
                  <c:v>-4570.3041666666659</c:v>
                </c:pt>
                <c:pt idx="673">
                  <c:v>-4570.3041666666659</c:v>
                </c:pt>
                <c:pt idx="674">
                  <c:v>-4570.3041666666659</c:v>
                </c:pt>
                <c:pt idx="675">
                  <c:v>-4570.3041666666659</c:v>
                </c:pt>
                <c:pt idx="676">
                  <c:v>-4570.3041666666659</c:v>
                </c:pt>
                <c:pt idx="677">
                  <c:v>-4570.3041666666659</c:v>
                </c:pt>
                <c:pt idx="678">
                  <c:v>-4570.3041666666659</c:v>
                </c:pt>
                <c:pt idx="679">
                  <c:v>-4570.3041666666659</c:v>
                </c:pt>
                <c:pt idx="680">
                  <c:v>-4570.3041666666659</c:v>
                </c:pt>
                <c:pt idx="681">
                  <c:v>-4570.3041666666659</c:v>
                </c:pt>
                <c:pt idx="682">
                  <c:v>-4570.3041666666659</c:v>
                </c:pt>
                <c:pt idx="683">
                  <c:v>-4570.3041666666659</c:v>
                </c:pt>
                <c:pt idx="684">
                  <c:v>-4570.3041666666659</c:v>
                </c:pt>
                <c:pt idx="685">
                  <c:v>-4570.3041666666659</c:v>
                </c:pt>
                <c:pt idx="686">
                  <c:v>-4570.3041666666659</c:v>
                </c:pt>
                <c:pt idx="687">
                  <c:v>-4570.3041666666659</c:v>
                </c:pt>
                <c:pt idx="688">
                  <c:v>-4570.3041666666659</c:v>
                </c:pt>
                <c:pt idx="689">
                  <c:v>-4570.3041666666659</c:v>
                </c:pt>
                <c:pt idx="690">
                  <c:v>-4570.3041666666659</c:v>
                </c:pt>
                <c:pt idx="691">
                  <c:v>-4570.3041666666659</c:v>
                </c:pt>
                <c:pt idx="692">
                  <c:v>-4570.3041666666659</c:v>
                </c:pt>
                <c:pt idx="693">
                  <c:v>-4570.3041666666659</c:v>
                </c:pt>
                <c:pt idx="694">
                  <c:v>-4570.3041666666659</c:v>
                </c:pt>
                <c:pt idx="695">
                  <c:v>-4570.3041666666659</c:v>
                </c:pt>
                <c:pt idx="696">
                  <c:v>-4570.3041666666659</c:v>
                </c:pt>
                <c:pt idx="697">
                  <c:v>-4570.3041666666659</c:v>
                </c:pt>
                <c:pt idx="698">
                  <c:v>-4570.3041666666659</c:v>
                </c:pt>
                <c:pt idx="699">
                  <c:v>-4570.3041666666659</c:v>
                </c:pt>
                <c:pt idx="700">
                  <c:v>-4570.3041666666659</c:v>
                </c:pt>
                <c:pt idx="701">
                  <c:v>-4570.3041666666659</c:v>
                </c:pt>
                <c:pt idx="702">
                  <c:v>-4570.3041666666659</c:v>
                </c:pt>
                <c:pt idx="703">
                  <c:v>-4570.3041666666659</c:v>
                </c:pt>
                <c:pt idx="704">
                  <c:v>-4570.3041666666659</c:v>
                </c:pt>
                <c:pt idx="705">
                  <c:v>-4570.3041666666659</c:v>
                </c:pt>
                <c:pt idx="706">
                  <c:v>-4570.3041666666659</c:v>
                </c:pt>
                <c:pt idx="707">
                  <c:v>-4570.3041666666659</c:v>
                </c:pt>
                <c:pt idx="708">
                  <c:v>-4570.3041666666659</c:v>
                </c:pt>
                <c:pt idx="709">
                  <c:v>-4570.3041666666659</c:v>
                </c:pt>
                <c:pt idx="710">
                  <c:v>-4570.3041666666659</c:v>
                </c:pt>
                <c:pt idx="711">
                  <c:v>-4570.3041666666659</c:v>
                </c:pt>
                <c:pt idx="712">
                  <c:v>-4570.3041666666659</c:v>
                </c:pt>
                <c:pt idx="713">
                  <c:v>-4570.3041666666659</c:v>
                </c:pt>
                <c:pt idx="714">
                  <c:v>-4570.3041666666659</c:v>
                </c:pt>
                <c:pt idx="715">
                  <c:v>-4570.3041666666659</c:v>
                </c:pt>
                <c:pt idx="716">
                  <c:v>-4570.3041666666659</c:v>
                </c:pt>
                <c:pt idx="717">
                  <c:v>-4570.3041666666659</c:v>
                </c:pt>
                <c:pt idx="718">
                  <c:v>-4570.3041666666659</c:v>
                </c:pt>
                <c:pt idx="719">
                  <c:v>-4570.3041666666659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00765696"/>
        <c:axId val="100767232"/>
      </c:lineChart>
      <c:catAx>
        <c:axId val="100765696"/>
        <c:scaling>
          <c:orientation val="minMax"/>
        </c:scaling>
        <c:axPos val="b"/>
        <c:numFmt formatCode="General" sourceLinked="1"/>
        <c:majorTickMark val="none"/>
        <c:tickLblPos val="nextTo"/>
        <c:crossAx val="100767232"/>
        <c:crosses val="autoZero"/>
        <c:auto val="1"/>
        <c:lblAlgn val="ctr"/>
        <c:lblOffset val="100"/>
        <c:tickLblSkip val="24"/>
      </c:catAx>
      <c:valAx>
        <c:axId val="10076723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765696"/>
        <c:crosses val="autoZero"/>
        <c:crossBetween val="between"/>
      </c:valAx>
    </c:plotArea>
    <c:plotVisOnly val="1"/>
    <c:dispBlanksAs val="gap"/>
  </c:chart>
  <c:printSettings>
    <c:headerFooter/>
    <c:pageMargins b="0.7500000000000141" l="0.70000000000000062" r="0.70000000000000062" t="0.7500000000000141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67"/>
          <c:y val="2.7011287893676978E-2"/>
        </c:manualLayout>
      </c:layout>
    </c:title>
    <c:plotArea>
      <c:layout>
        <c:manualLayout>
          <c:layoutTarget val="inner"/>
          <c:xMode val="edge"/>
          <c:yMode val="edge"/>
          <c:x val="4.4205647161611593E-2"/>
          <c:y val="0.126163209202938"/>
          <c:w val="0.9550605502337598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Calcul!$AD$345:$AD$375</c:f>
              <c:numCache>
                <c:formatCode>0.0</c:formatCode>
                <c:ptCount val="31"/>
                <c:pt idx="0">
                  <c:v>8311.5625</c:v>
                </c:pt>
                <c:pt idx="1">
                  <c:v>9466.8541666666661</c:v>
                </c:pt>
                <c:pt idx="2">
                  <c:v>9339.6875</c:v>
                </c:pt>
                <c:pt idx="3">
                  <c:v>10261.791666666666</c:v>
                </c:pt>
                <c:pt idx="4">
                  <c:v>10420.958333333334</c:v>
                </c:pt>
                <c:pt idx="5">
                  <c:v>9310.5833333333339</c:v>
                </c:pt>
                <c:pt idx="6">
                  <c:v>7640.104166666667</c:v>
                </c:pt>
                <c:pt idx="7">
                  <c:v>8545.7708333333339</c:v>
                </c:pt>
                <c:pt idx="8">
                  <c:v>8692.7083333333339</c:v>
                </c:pt>
                <c:pt idx="9">
                  <c:v>9134.9166666666661</c:v>
                </c:pt>
                <c:pt idx="10">
                  <c:v>9573</c:v>
                </c:pt>
                <c:pt idx="11">
                  <c:v>10130.125</c:v>
                </c:pt>
                <c:pt idx="12">
                  <c:v>9705.3958333333339</c:v>
                </c:pt>
                <c:pt idx="13">
                  <c:v>9347.3541666666661</c:v>
                </c:pt>
                <c:pt idx="14">
                  <c:v>10201.833333333334</c:v>
                </c:pt>
                <c:pt idx="15">
                  <c:v>9711.1458333333339</c:v>
                </c:pt>
                <c:pt idx="16">
                  <c:v>10081.395833333334</c:v>
                </c:pt>
                <c:pt idx="17">
                  <c:v>10125.645833333334</c:v>
                </c:pt>
                <c:pt idx="18">
                  <c:v>10909.875</c:v>
                </c:pt>
                <c:pt idx="19">
                  <c:v>9945.6041666666661</c:v>
                </c:pt>
                <c:pt idx="20">
                  <c:v>9819.5</c:v>
                </c:pt>
                <c:pt idx="21">
                  <c:v>10297.020833333334</c:v>
                </c:pt>
                <c:pt idx="22">
                  <c:v>10125.729166666666</c:v>
                </c:pt>
                <c:pt idx="23">
                  <c:v>10228.208333333334</c:v>
                </c:pt>
                <c:pt idx="24">
                  <c:v>10787.6875</c:v>
                </c:pt>
                <c:pt idx="25">
                  <c:v>11181.5625</c:v>
                </c:pt>
                <c:pt idx="26">
                  <c:v>10791.9375</c:v>
                </c:pt>
                <c:pt idx="27">
                  <c:v>10445.25</c:v>
                </c:pt>
                <c:pt idx="28">
                  <c:v>11166.041666666666</c:v>
                </c:pt>
                <c:pt idx="29">
                  <c:v>10460.875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Calcul!$AE$345:$AE$375</c:f>
              <c:numCache>
                <c:formatCode>0.0</c:formatCode>
                <c:ptCount val="31"/>
                <c:pt idx="0">
                  <c:v>10512.5</c:v>
                </c:pt>
                <c:pt idx="1">
                  <c:v>13372</c:v>
                </c:pt>
                <c:pt idx="2">
                  <c:v>12229</c:v>
                </c:pt>
                <c:pt idx="3">
                  <c:v>14118</c:v>
                </c:pt>
                <c:pt idx="4">
                  <c:v>14197</c:v>
                </c:pt>
                <c:pt idx="5">
                  <c:v>12202</c:v>
                </c:pt>
                <c:pt idx="6">
                  <c:v>11162</c:v>
                </c:pt>
                <c:pt idx="7">
                  <c:v>11677</c:v>
                </c:pt>
                <c:pt idx="8">
                  <c:v>11078.5</c:v>
                </c:pt>
                <c:pt idx="9">
                  <c:v>11684.5</c:v>
                </c:pt>
                <c:pt idx="10">
                  <c:v>12328.5</c:v>
                </c:pt>
                <c:pt idx="11">
                  <c:v>12349.5</c:v>
                </c:pt>
                <c:pt idx="12">
                  <c:v>11916</c:v>
                </c:pt>
                <c:pt idx="13">
                  <c:v>11956.5</c:v>
                </c:pt>
                <c:pt idx="14">
                  <c:v>12235.5</c:v>
                </c:pt>
                <c:pt idx="15">
                  <c:v>10995</c:v>
                </c:pt>
                <c:pt idx="16">
                  <c:v>11752.5</c:v>
                </c:pt>
                <c:pt idx="17">
                  <c:v>12301</c:v>
                </c:pt>
                <c:pt idx="18">
                  <c:v>13069.5</c:v>
                </c:pt>
                <c:pt idx="19">
                  <c:v>12510</c:v>
                </c:pt>
                <c:pt idx="20">
                  <c:v>12414.5</c:v>
                </c:pt>
                <c:pt idx="21">
                  <c:v>11689.5</c:v>
                </c:pt>
                <c:pt idx="22">
                  <c:v>11969.5</c:v>
                </c:pt>
                <c:pt idx="23">
                  <c:v>12020.5</c:v>
                </c:pt>
                <c:pt idx="24">
                  <c:v>12848.5</c:v>
                </c:pt>
                <c:pt idx="25">
                  <c:v>13078</c:v>
                </c:pt>
                <c:pt idx="26">
                  <c:v>13339.5</c:v>
                </c:pt>
                <c:pt idx="27">
                  <c:v>13178</c:v>
                </c:pt>
                <c:pt idx="28">
                  <c:v>13369</c:v>
                </c:pt>
                <c:pt idx="29">
                  <c:v>12456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Calcul!$AF$345:$AF$375</c:f>
              <c:numCache>
                <c:formatCode>0.0</c:formatCode>
                <c:ptCount val="31"/>
                <c:pt idx="0">
                  <c:v>7303</c:v>
                </c:pt>
                <c:pt idx="1">
                  <c:v>7187</c:v>
                </c:pt>
                <c:pt idx="2">
                  <c:v>6932</c:v>
                </c:pt>
                <c:pt idx="3">
                  <c:v>6919</c:v>
                </c:pt>
                <c:pt idx="4">
                  <c:v>6839.5</c:v>
                </c:pt>
                <c:pt idx="5">
                  <c:v>6435</c:v>
                </c:pt>
                <c:pt idx="6">
                  <c:v>6130.5</c:v>
                </c:pt>
                <c:pt idx="7">
                  <c:v>5361</c:v>
                </c:pt>
                <c:pt idx="8">
                  <c:v>6160</c:v>
                </c:pt>
                <c:pt idx="9">
                  <c:v>6506</c:v>
                </c:pt>
                <c:pt idx="10">
                  <c:v>6257</c:v>
                </c:pt>
                <c:pt idx="11">
                  <c:v>8547.5</c:v>
                </c:pt>
                <c:pt idx="12">
                  <c:v>8446</c:v>
                </c:pt>
                <c:pt idx="13">
                  <c:v>8077</c:v>
                </c:pt>
                <c:pt idx="14">
                  <c:v>8289.5</c:v>
                </c:pt>
                <c:pt idx="15">
                  <c:v>8723.5</c:v>
                </c:pt>
                <c:pt idx="16">
                  <c:v>8836.5</c:v>
                </c:pt>
                <c:pt idx="17">
                  <c:v>8697</c:v>
                </c:pt>
                <c:pt idx="18">
                  <c:v>8838</c:v>
                </c:pt>
                <c:pt idx="19">
                  <c:v>8875.5</c:v>
                </c:pt>
                <c:pt idx="20">
                  <c:v>8707.5</c:v>
                </c:pt>
                <c:pt idx="21">
                  <c:v>8803.5</c:v>
                </c:pt>
                <c:pt idx="22">
                  <c:v>8041.5</c:v>
                </c:pt>
                <c:pt idx="23">
                  <c:v>8119.5</c:v>
                </c:pt>
                <c:pt idx="24">
                  <c:v>8743.5</c:v>
                </c:pt>
                <c:pt idx="25">
                  <c:v>9007</c:v>
                </c:pt>
                <c:pt idx="26">
                  <c:v>9010</c:v>
                </c:pt>
                <c:pt idx="27">
                  <c:v>8695</c:v>
                </c:pt>
                <c:pt idx="28">
                  <c:v>8591</c:v>
                </c:pt>
                <c:pt idx="29">
                  <c:v>8730.5</c:v>
                </c:pt>
                <c:pt idx="30">
                  <c:v>0</c:v>
                </c:pt>
              </c:numCache>
            </c:numRef>
          </c:val>
        </c:ser>
        <c:marker val="1"/>
        <c:axId val="101682176"/>
        <c:axId val="101700352"/>
      </c:lineChart>
      <c:catAx>
        <c:axId val="101682176"/>
        <c:scaling>
          <c:orientation val="minMax"/>
        </c:scaling>
        <c:axPos val="b"/>
        <c:numFmt formatCode="General" sourceLinked="1"/>
        <c:majorTickMark val="none"/>
        <c:tickLblPos val="nextTo"/>
        <c:crossAx val="101700352"/>
        <c:crosses val="autoZero"/>
        <c:auto val="1"/>
        <c:lblAlgn val="ctr"/>
        <c:lblOffset val="100"/>
        <c:tickLblSkip val="1"/>
      </c:catAx>
      <c:valAx>
        <c:axId val="10170035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68217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78"/>
          <c:y val="2.7011287893676995E-2"/>
        </c:manualLayout>
      </c:layout>
    </c:title>
    <c:plotArea>
      <c:layout>
        <c:manualLayout>
          <c:layoutTarget val="inner"/>
          <c:xMode val="edge"/>
          <c:yMode val="edge"/>
          <c:x val="3.7829672606714035E-2"/>
          <c:y val="0.126163209202938"/>
          <c:w val="0.96217032739329034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Calcul!$E$376:$AB$376</c:f>
              <c:numCache>
                <c:formatCode>0.0</c:formatCode>
                <c:ptCount val="24"/>
                <c:pt idx="0">
                  <c:v>10019.066666666668</c:v>
                </c:pt>
                <c:pt idx="1">
                  <c:v>8656.1833333333325</c:v>
                </c:pt>
                <c:pt idx="2">
                  <c:v>8367.7833333333328</c:v>
                </c:pt>
                <c:pt idx="3">
                  <c:v>8067.2666666666664</c:v>
                </c:pt>
                <c:pt idx="4">
                  <c:v>7909.95</c:v>
                </c:pt>
                <c:pt idx="5">
                  <c:v>8001.2666666666664</c:v>
                </c:pt>
                <c:pt idx="6">
                  <c:v>8479.6833333333325</c:v>
                </c:pt>
                <c:pt idx="7">
                  <c:v>9793.2000000000007</c:v>
                </c:pt>
                <c:pt idx="8">
                  <c:v>10745.033333333333</c:v>
                </c:pt>
                <c:pt idx="9">
                  <c:v>11400.083333333334</c:v>
                </c:pt>
                <c:pt idx="10">
                  <c:v>11506.033333333333</c:v>
                </c:pt>
                <c:pt idx="11">
                  <c:v>11226.866666666667</c:v>
                </c:pt>
                <c:pt idx="12">
                  <c:v>10999.383333333333</c:v>
                </c:pt>
                <c:pt idx="13">
                  <c:v>10640.716666666667</c:v>
                </c:pt>
                <c:pt idx="14">
                  <c:v>9943.3833333333332</c:v>
                </c:pt>
                <c:pt idx="15">
                  <c:v>9329.65</c:v>
                </c:pt>
                <c:pt idx="16">
                  <c:v>9079.4333333333325</c:v>
                </c:pt>
                <c:pt idx="17">
                  <c:v>9099.3833333333332</c:v>
                </c:pt>
                <c:pt idx="18">
                  <c:v>9530.1833333333325</c:v>
                </c:pt>
                <c:pt idx="19">
                  <c:v>10771.25</c:v>
                </c:pt>
                <c:pt idx="20">
                  <c:v>11056.266666666666</c:v>
                </c:pt>
                <c:pt idx="21">
                  <c:v>11184.083333333334</c:v>
                </c:pt>
                <c:pt idx="22">
                  <c:v>10175.299999999999</c:v>
                </c:pt>
                <c:pt idx="23">
                  <c:v>10946.65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Calcul!$E$377:$AB$377</c:f>
              <c:numCache>
                <c:formatCode>0.0</c:formatCode>
                <c:ptCount val="24"/>
                <c:pt idx="0">
                  <c:v>11965</c:v>
                </c:pt>
                <c:pt idx="1">
                  <c:v>9970</c:v>
                </c:pt>
                <c:pt idx="2">
                  <c:v>9512.5</c:v>
                </c:pt>
                <c:pt idx="3">
                  <c:v>9179.5</c:v>
                </c:pt>
                <c:pt idx="4">
                  <c:v>9022</c:v>
                </c:pt>
                <c:pt idx="5">
                  <c:v>9421.5</c:v>
                </c:pt>
                <c:pt idx="6">
                  <c:v>10104.5</c:v>
                </c:pt>
                <c:pt idx="7">
                  <c:v>11768.5</c:v>
                </c:pt>
                <c:pt idx="8">
                  <c:v>12991</c:v>
                </c:pt>
                <c:pt idx="9">
                  <c:v>13905.5</c:v>
                </c:pt>
                <c:pt idx="10">
                  <c:v>14197</c:v>
                </c:pt>
                <c:pt idx="11">
                  <c:v>13917.5</c:v>
                </c:pt>
                <c:pt idx="12">
                  <c:v>13339.5</c:v>
                </c:pt>
                <c:pt idx="13">
                  <c:v>12819</c:v>
                </c:pt>
                <c:pt idx="14">
                  <c:v>12554</c:v>
                </c:pt>
                <c:pt idx="15">
                  <c:v>11608.5</c:v>
                </c:pt>
                <c:pt idx="16">
                  <c:v>11713</c:v>
                </c:pt>
                <c:pt idx="17">
                  <c:v>11137</c:v>
                </c:pt>
                <c:pt idx="18">
                  <c:v>11467.5</c:v>
                </c:pt>
                <c:pt idx="19">
                  <c:v>12848.5</c:v>
                </c:pt>
                <c:pt idx="20">
                  <c:v>12731.5</c:v>
                </c:pt>
                <c:pt idx="21">
                  <c:v>12494</c:v>
                </c:pt>
                <c:pt idx="22">
                  <c:v>12035</c:v>
                </c:pt>
                <c:pt idx="23">
                  <c:v>13339.5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Calcul!$E$378:$AB$378</c:f>
              <c:numCache>
                <c:formatCode>0.0</c:formatCode>
                <c:ptCount val="24"/>
                <c:pt idx="0">
                  <c:v>7809</c:v>
                </c:pt>
                <c:pt idx="1">
                  <c:v>6406.5</c:v>
                </c:pt>
                <c:pt idx="2">
                  <c:v>5916</c:v>
                </c:pt>
                <c:pt idx="3">
                  <c:v>5426.5</c:v>
                </c:pt>
                <c:pt idx="4">
                  <c:v>5361</c:v>
                </c:pt>
                <c:pt idx="5">
                  <c:v>5661</c:v>
                </c:pt>
                <c:pt idx="6">
                  <c:v>6221.5</c:v>
                </c:pt>
                <c:pt idx="7">
                  <c:v>6307.5</c:v>
                </c:pt>
                <c:pt idx="8">
                  <c:v>7106.5</c:v>
                </c:pt>
                <c:pt idx="9">
                  <c:v>7894.5</c:v>
                </c:pt>
                <c:pt idx="10">
                  <c:v>8153</c:v>
                </c:pt>
                <c:pt idx="11">
                  <c:v>8050</c:v>
                </c:pt>
                <c:pt idx="12">
                  <c:v>8428.5</c:v>
                </c:pt>
                <c:pt idx="13">
                  <c:v>7753.5</c:v>
                </c:pt>
                <c:pt idx="14">
                  <c:v>6477</c:v>
                </c:pt>
                <c:pt idx="15">
                  <c:v>6165</c:v>
                </c:pt>
                <c:pt idx="16">
                  <c:v>6130.5</c:v>
                </c:pt>
                <c:pt idx="17">
                  <c:v>6172.5</c:v>
                </c:pt>
                <c:pt idx="18">
                  <c:v>6497</c:v>
                </c:pt>
                <c:pt idx="19">
                  <c:v>7058</c:v>
                </c:pt>
                <c:pt idx="20">
                  <c:v>8317</c:v>
                </c:pt>
                <c:pt idx="21">
                  <c:v>9722</c:v>
                </c:pt>
                <c:pt idx="22">
                  <c:v>8264</c:v>
                </c:pt>
                <c:pt idx="23">
                  <c:v>8531.5</c:v>
                </c:pt>
              </c:numCache>
            </c:numRef>
          </c:val>
        </c:ser>
        <c:axId val="101748736"/>
        <c:axId val="101750272"/>
      </c:barChart>
      <c:catAx>
        <c:axId val="101748736"/>
        <c:scaling>
          <c:orientation val="minMax"/>
        </c:scaling>
        <c:axPos val="b"/>
        <c:numFmt formatCode="General" sourceLinked="1"/>
        <c:majorTickMark val="none"/>
        <c:tickLblPos val="nextTo"/>
        <c:crossAx val="101750272"/>
        <c:crosses val="autoZero"/>
        <c:auto val="1"/>
        <c:lblAlgn val="ctr"/>
        <c:lblOffset val="100"/>
        <c:tickLblSkip val="1"/>
      </c:catAx>
      <c:valAx>
        <c:axId val="1017502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748736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83E-2"/>
        </c:manualLayout>
      </c:layout>
    </c:title>
    <c:plotArea>
      <c:layout>
        <c:manualLayout>
          <c:layoutTarget val="inner"/>
          <c:xMode val="edge"/>
          <c:yMode val="edge"/>
          <c:x val="3.6951147560094981E-2"/>
          <c:y val="0.126163209202938"/>
          <c:w val="0.92646200862513006"/>
          <c:h val="0.83404966990372664"/>
        </c:manualLayout>
      </c:layout>
      <c:lineChart>
        <c:grouping val="standard"/>
        <c:ser>
          <c:idx val="1"/>
          <c:order val="0"/>
          <c:tx>
            <c:v>Hydraulique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Calcul!$E$376:$AB$376</c:f>
              <c:numCache>
                <c:formatCode>0.0</c:formatCode>
                <c:ptCount val="24"/>
                <c:pt idx="0">
                  <c:v>10019.066666666668</c:v>
                </c:pt>
                <c:pt idx="1">
                  <c:v>8656.1833333333325</c:v>
                </c:pt>
                <c:pt idx="2">
                  <c:v>8367.7833333333328</c:v>
                </c:pt>
                <c:pt idx="3">
                  <c:v>8067.2666666666664</c:v>
                </c:pt>
                <c:pt idx="4">
                  <c:v>7909.95</c:v>
                </c:pt>
                <c:pt idx="5">
                  <c:v>8001.2666666666664</c:v>
                </c:pt>
                <c:pt idx="6">
                  <c:v>8479.6833333333325</c:v>
                </c:pt>
                <c:pt idx="7">
                  <c:v>9793.2000000000007</c:v>
                </c:pt>
                <c:pt idx="8">
                  <c:v>10745.033333333333</c:v>
                </c:pt>
                <c:pt idx="9">
                  <c:v>11400.083333333334</c:v>
                </c:pt>
                <c:pt idx="10">
                  <c:v>11506.033333333333</c:v>
                </c:pt>
                <c:pt idx="11">
                  <c:v>11226.866666666667</c:v>
                </c:pt>
                <c:pt idx="12">
                  <c:v>10999.383333333333</c:v>
                </c:pt>
                <c:pt idx="13">
                  <c:v>10640.716666666667</c:v>
                </c:pt>
                <c:pt idx="14">
                  <c:v>9943.3833333333332</c:v>
                </c:pt>
                <c:pt idx="15">
                  <c:v>9329.65</c:v>
                </c:pt>
                <c:pt idx="16">
                  <c:v>9079.4333333333325</c:v>
                </c:pt>
                <c:pt idx="17">
                  <c:v>9099.3833333333332</c:v>
                </c:pt>
                <c:pt idx="18">
                  <c:v>9530.1833333333325</c:v>
                </c:pt>
                <c:pt idx="19">
                  <c:v>10771.25</c:v>
                </c:pt>
                <c:pt idx="20">
                  <c:v>11056.266666666666</c:v>
                </c:pt>
                <c:pt idx="21">
                  <c:v>11184.083333333334</c:v>
                </c:pt>
                <c:pt idx="22">
                  <c:v>10175.299999999999</c:v>
                </c:pt>
                <c:pt idx="23">
                  <c:v>10946.65</c:v>
                </c:pt>
              </c:numCache>
            </c:numRef>
          </c:val>
        </c:ser>
        <c:marker val="1"/>
        <c:axId val="101783808"/>
        <c:axId val="10179379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56705.3</c:v>
                </c:pt>
                <c:pt idx="1">
                  <c:v>52791.45</c:v>
                </c:pt>
                <c:pt idx="2">
                  <c:v>51825.1</c:v>
                </c:pt>
                <c:pt idx="3">
                  <c:v>49176.916666666664</c:v>
                </c:pt>
                <c:pt idx="4">
                  <c:v>47508.816666666666</c:v>
                </c:pt>
                <c:pt idx="5">
                  <c:v>48279.85</c:v>
                </c:pt>
                <c:pt idx="6">
                  <c:v>51741.2</c:v>
                </c:pt>
                <c:pt idx="7">
                  <c:v>55754.783333333333</c:v>
                </c:pt>
                <c:pt idx="8">
                  <c:v>58584.6</c:v>
                </c:pt>
                <c:pt idx="9">
                  <c:v>60495.183333333334</c:v>
                </c:pt>
                <c:pt idx="10">
                  <c:v>60976.95</c:v>
                </c:pt>
                <c:pt idx="11">
                  <c:v>60842.083333333336</c:v>
                </c:pt>
                <c:pt idx="12">
                  <c:v>60932.116666666669</c:v>
                </c:pt>
                <c:pt idx="13">
                  <c:v>60357.25</c:v>
                </c:pt>
                <c:pt idx="14">
                  <c:v>58568.033333333333</c:v>
                </c:pt>
                <c:pt idx="15">
                  <c:v>56214.98333333333</c:v>
                </c:pt>
                <c:pt idx="16">
                  <c:v>54462.9</c:v>
                </c:pt>
                <c:pt idx="17">
                  <c:v>53401.9</c:v>
                </c:pt>
                <c:pt idx="18">
                  <c:v>54197.566666666666</c:v>
                </c:pt>
                <c:pt idx="19">
                  <c:v>56344.366666666669</c:v>
                </c:pt>
                <c:pt idx="20">
                  <c:v>56162.433333333334</c:v>
                </c:pt>
                <c:pt idx="21">
                  <c:v>56487.566666666666</c:v>
                </c:pt>
                <c:pt idx="22">
                  <c:v>55389.066666666666</c:v>
                </c:pt>
                <c:pt idx="23">
                  <c:v>57819.616666666669</c:v>
                </c:pt>
              </c:numCache>
            </c:numRef>
          </c:val>
        </c:ser>
        <c:marker val="1"/>
        <c:axId val="101796864"/>
        <c:axId val="101795328"/>
      </c:lineChart>
      <c:catAx>
        <c:axId val="101783808"/>
        <c:scaling>
          <c:orientation val="minMax"/>
        </c:scaling>
        <c:axPos val="b"/>
        <c:numFmt formatCode="General" sourceLinked="1"/>
        <c:majorTickMark val="none"/>
        <c:tickLblPos val="nextTo"/>
        <c:crossAx val="101793792"/>
        <c:crosses val="autoZero"/>
        <c:auto val="1"/>
        <c:lblAlgn val="ctr"/>
        <c:lblOffset val="100"/>
        <c:tickLblSkip val="1"/>
      </c:catAx>
      <c:valAx>
        <c:axId val="10179379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783808"/>
        <c:crosses val="autoZero"/>
        <c:crossBetween val="between"/>
      </c:valAx>
      <c:valAx>
        <c:axId val="101795328"/>
        <c:scaling>
          <c:orientation val="minMax"/>
          <c:min val="35000"/>
        </c:scaling>
        <c:axPos val="r"/>
        <c:numFmt formatCode="0" sourceLinked="0"/>
        <c:tickLblPos val="nextTo"/>
        <c:crossAx val="101796864"/>
        <c:crosses val="max"/>
        <c:crossBetween val="between"/>
        <c:majorUnit val="5000"/>
      </c:valAx>
      <c:catAx>
        <c:axId val="101796864"/>
        <c:scaling>
          <c:orientation val="minMax"/>
        </c:scaling>
        <c:delete val="1"/>
        <c:axPos val="b"/>
        <c:numFmt formatCode="General" sourceLinked="1"/>
        <c:tickLblPos val="none"/>
        <c:crossAx val="101795328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Hydraulique (V)</a:t>
            </a:r>
            <a:endParaRPr lang="fr-FR"/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64634.5</c:v>
                </c:pt>
                <c:pt idx="1">
                  <c:v>61168.5</c:v>
                </c:pt>
                <c:pt idx="2">
                  <c:v>60729.5</c:v>
                </c:pt>
                <c:pt idx="3">
                  <c:v>58228.5</c:v>
                </c:pt>
                <c:pt idx="4">
                  <c:v>56336.5</c:v>
                </c:pt>
                <c:pt idx="5">
                  <c:v>56231.5</c:v>
                </c:pt>
                <c:pt idx="6">
                  <c:v>57316</c:v>
                </c:pt>
                <c:pt idx="7">
                  <c:v>58320.5</c:v>
                </c:pt>
                <c:pt idx="8">
                  <c:v>59016</c:v>
                </c:pt>
                <c:pt idx="9">
                  <c:v>61222</c:v>
                </c:pt>
                <c:pt idx="10">
                  <c:v>62899</c:v>
                </c:pt>
                <c:pt idx="11">
                  <c:v>63330.5</c:v>
                </c:pt>
                <c:pt idx="12">
                  <c:v>63833</c:v>
                </c:pt>
                <c:pt idx="13">
                  <c:v>63077</c:v>
                </c:pt>
                <c:pt idx="14">
                  <c:v>59360.5</c:v>
                </c:pt>
                <c:pt idx="15">
                  <c:v>56071.5</c:v>
                </c:pt>
                <c:pt idx="16">
                  <c:v>53976</c:v>
                </c:pt>
                <c:pt idx="17">
                  <c:v>53442</c:v>
                </c:pt>
                <c:pt idx="18">
                  <c:v>55135</c:v>
                </c:pt>
                <c:pt idx="19">
                  <c:v>58895.5</c:v>
                </c:pt>
                <c:pt idx="20">
                  <c:v>61663.5</c:v>
                </c:pt>
                <c:pt idx="21">
                  <c:v>63270.5</c:v>
                </c:pt>
                <c:pt idx="22">
                  <c:v>61878.5</c:v>
                </c:pt>
                <c:pt idx="23">
                  <c:v>64434</c:v>
                </c:pt>
                <c:pt idx="24">
                  <c:v>63227</c:v>
                </c:pt>
                <c:pt idx="25">
                  <c:v>59937.5</c:v>
                </c:pt>
                <c:pt idx="26">
                  <c:v>59769.5</c:v>
                </c:pt>
                <c:pt idx="27">
                  <c:v>57612</c:v>
                </c:pt>
                <c:pt idx="28">
                  <c:v>56241</c:v>
                </c:pt>
                <c:pt idx="29">
                  <c:v>57960.5</c:v>
                </c:pt>
                <c:pt idx="30">
                  <c:v>63540.5</c:v>
                </c:pt>
                <c:pt idx="31">
                  <c:v>71240</c:v>
                </c:pt>
                <c:pt idx="32">
                  <c:v>74046</c:v>
                </c:pt>
                <c:pt idx="33">
                  <c:v>75493</c:v>
                </c:pt>
                <c:pt idx="34">
                  <c:v>74917.5</c:v>
                </c:pt>
                <c:pt idx="35">
                  <c:v>73633.5</c:v>
                </c:pt>
                <c:pt idx="36">
                  <c:v>72477.5</c:v>
                </c:pt>
                <c:pt idx="37">
                  <c:v>71013</c:v>
                </c:pt>
                <c:pt idx="38">
                  <c:v>68986.5</c:v>
                </c:pt>
                <c:pt idx="39">
                  <c:v>65816</c:v>
                </c:pt>
                <c:pt idx="40">
                  <c:v>63600.5</c:v>
                </c:pt>
                <c:pt idx="41">
                  <c:v>62343</c:v>
                </c:pt>
                <c:pt idx="42">
                  <c:v>63141</c:v>
                </c:pt>
                <c:pt idx="43">
                  <c:v>65836.5</c:v>
                </c:pt>
                <c:pt idx="44">
                  <c:v>66509.5</c:v>
                </c:pt>
                <c:pt idx="45">
                  <c:v>67050</c:v>
                </c:pt>
                <c:pt idx="46">
                  <c:v>64996</c:v>
                </c:pt>
                <c:pt idx="47">
                  <c:v>67249.5</c:v>
                </c:pt>
                <c:pt idx="48">
                  <c:v>65994</c:v>
                </c:pt>
                <c:pt idx="49">
                  <c:v>62232</c:v>
                </c:pt>
                <c:pt idx="50">
                  <c:v>61688</c:v>
                </c:pt>
                <c:pt idx="51">
                  <c:v>59463.5</c:v>
                </c:pt>
                <c:pt idx="52">
                  <c:v>58157.5</c:v>
                </c:pt>
                <c:pt idx="53">
                  <c:v>59643</c:v>
                </c:pt>
                <c:pt idx="54">
                  <c:v>64661</c:v>
                </c:pt>
                <c:pt idx="55">
                  <c:v>71781</c:v>
                </c:pt>
                <c:pt idx="56">
                  <c:v>74546.5</c:v>
                </c:pt>
                <c:pt idx="57">
                  <c:v>74947.5</c:v>
                </c:pt>
                <c:pt idx="58">
                  <c:v>73685</c:v>
                </c:pt>
                <c:pt idx="59">
                  <c:v>72047</c:v>
                </c:pt>
                <c:pt idx="60">
                  <c:v>70691</c:v>
                </c:pt>
                <c:pt idx="61">
                  <c:v>69321.5</c:v>
                </c:pt>
                <c:pt idx="62">
                  <c:v>67402.5</c:v>
                </c:pt>
                <c:pt idx="63">
                  <c:v>64666.5</c:v>
                </c:pt>
                <c:pt idx="64">
                  <c:v>62855.5</c:v>
                </c:pt>
                <c:pt idx="65">
                  <c:v>61596</c:v>
                </c:pt>
                <c:pt idx="66">
                  <c:v>62862.5</c:v>
                </c:pt>
                <c:pt idx="67">
                  <c:v>65662.5</c:v>
                </c:pt>
                <c:pt idx="68">
                  <c:v>66468</c:v>
                </c:pt>
                <c:pt idx="69">
                  <c:v>66848</c:v>
                </c:pt>
                <c:pt idx="70">
                  <c:v>64710</c:v>
                </c:pt>
                <c:pt idx="71">
                  <c:v>66980.5</c:v>
                </c:pt>
                <c:pt idx="72">
                  <c:v>65619.5</c:v>
                </c:pt>
                <c:pt idx="73">
                  <c:v>61895</c:v>
                </c:pt>
                <c:pt idx="74">
                  <c:v>61537.5</c:v>
                </c:pt>
                <c:pt idx="75">
                  <c:v>59111</c:v>
                </c:pt>
                <c:pt idx="76">
                  <c:v>57565.5</c:v>
                </c:pt>
                <c:pt idx="77">
                  <c:v>58765.5</c:v>
                </c:pt>
                <c:pt idx="78">
                  <c:v>63710.5</c:v>
                </c:pt>
                <c:pt idx="79">
                  <c:v>71004</c:v>
                </c:pt>
                <c:pt idx="80">
                  <c:v>73903.5</c:v>
                </c:pt>
                <c:pt idx="81">
                  <c:v>74914</c:v>
                </c:pt>
                <c:pt idx="82">
                  <c:v>74767.5</c:v>
                </c:pt>
                <c:pt idx="83">
                  <c:v>73989</c:v>
                </c:pt>
                <c:pt idx="84">
                  <c:v>73286.5</c:v>
                </c:pt>
                <c:pt idx="85">
                  <c:v>72568.5</c:v>
                </c:pt>
                <c:pt idx="86">
                  <c:v>71426</c:v>
                </c:pt>
                <c:pt idx="87">
                  <c:v>68724.5</c:v>
                </c:pt>
                <c:pt idx="88">
                  <c:v>67516.5</c:v>
                </c:pt>
                <c:pt idx="89">
                  <c:v>66816</c:v>
                </c:pt>
                <c:pt idx="90">
                  <c:v>68367</c:v>
                </c:pt>
                <c:pt idx="91">
                  <c:v>71040</c:v>
                </c:pt>
                <c:pt idx="92">
                  <c:v>70362.5</c:v>
                </c:pt>
                <c:pt idx="93">
                  <c:v>69276.5</c:v>
                </c:pt>
                <c:pt idx="94">
                  <c:v>66388.5</c:v>
                </c:pt>
                <c:pt idx="95">
                  <c:v>68487.5</c:v>
                </c:pt>
                <c:pt idx="96">
                  <c:v>66932.5</c:v>
                </c:pt>
                <c:pt idx="97">
                  <c:v>63106</c:v>
                </c:pt>
                <c:pt idx="98">
                  <c:v>62361</c:v>
                </c:pt>
                <c:pt idx="99">
                  <c:v>59848</c:v>
                </c:pt>
                <c:pt idx="100">
                  <c:v>58147.5</c:v>
                </c:pt>
                <c:pt idx="101">
                  <c:v>59424.5</c:v>
                </c:pt>
                <c:pt idx="102">
                  <c:v>64329.5</c:v>
                </c:pt>
                <c:pt idx="103">
                  <c:v>70930</c:v>
                </c:pt>
                <c:pt idx="104">
                  <c:v>73690</c:v>
                </c:pt>
                <c:pt idx="105">
                  <c:v>75207</c:v>
                </c:pt>
                <c:pt idx="106">
                  <c:v>75229.5</c:v>
                </c:pt>
                <c:pt idx="107">
                  <c:v>74863.5</c:v>
                </c:pt>
                <c:pt idx="108">
                  <c:v>74390.5</c:v>
                </c:pt>
                <c:pt idx="109">
                  <c:v>73528</c:v>
                </c:pt>
                <c:pt idx="110">
                  <c:v>71770.5</c:v>
                </c:pt>
                <c:pt idx="111">
                  <c:v>68940.5</c:v>
                </c:pt>
                <c:pt idx="112">
                  <c:v>67156</c:v>
                </c:pt>
                <c:pt idx="113">
                  <c:v>66254.5</c:v>
                </c:pt>
                <c:pt idx="114">
                  <c:v>67225.5</c:v>
                </c:pt>
                <c:pt idx="115">
                  <c:v>69264.5</c:v>
                </c:pt>
                <c:pt idx="116">
                  <c:v>69038.5</c:v>
                </c:pt>
                <c:pt idx="117">
                  <c:v>68723.5</c:v>
                </c:pt>
                <c:pt idx="118">
                  <c:v>66890</c:v>
                </c:pt>
                <c:pt idx="119">
                  <c:v>69417</c:v>
                </c:pt>
                <c:pt idx="120">
                  <c:v>67501</c:v>
                </c:pt>
                <c:pt idx="121">
                  <c:v>63148.5</c:v>
                </c:pt>
                <c:pt idx="122">
                  <c:v>62005</c:v>
                </c:pt>
                <c:pt idx="123">
                  <c:v>58861</c:v>
                </c:pt>
                <c:pt idx="124">
                  <c:v>56758.5</c:v>
                </c:pt>
                <c:pt idx="125">
                  <c:v>56535.5</c:v>
                </c:pt>
                <c:pt idx="126">
                  <c:v>58075.5</c:v>
                </c:pt>
                <c:pt idx="127">
                  <c:v>60086.5</c:v>
                </c:pt>
                <c:pt idx="128">
                  <c:v>62362</c:v>
                </c:pt>
                <c:pt idx="129">
                  <c:v>66008</c:v>
                </c:pt>
                <c:pt idx="130">
                  <c:v>67319.5</c:v>
                </c:pt>
                <c:pt idx="131">
                  <c:v>67173.5</c:v>
                </c:pt>
                <c:pt idx="132">
                  <c:v>67906.5</c:v>
                </c:pt>
                <c:pt idx="133">
                  <c:v>67866.5</c:v>
                </c:pt>
                <c:pt idx="134">
                  <c:v>65092.5</c:v>
                </c:pt>
                <c:pt idx="135">
                  <c:v>62290.5</c:v>
                </c:pt>
                <c:pt idx="136">
                  <c:v>60464</c:v>
                </c:pt>
                <c:pt idx="137">
                  <c:v>60071</c:v>
                </c:pt>
                <c:pt idx="138">
                  <c:v>61402</c:v>
                </c:pt>
                <c:pt idx="139">
                  <c:v>63649.5</c:v>
                </c:pt>
                <c:pt idx="140">
                  <c:v>64079.5</c:v>
                </c:pt>
                <c:pt idx="141">
                  <c:v>64270.5</c:v>
                </c:pt>
                <c:pt idx="142">
                  <c:v>63212</c:v>
                </c:pt>
                <c:pt idx="143">
                  <c:v>66458.5</c:v>
                </c:pt>
                <c:pt idx="144">
                  <c:v>65722</c:v>
                </c:pt>
                <c:pt idx="145">
                  <c:v>62239</c:v>
                </c:pt>
                <c:pt idx="146">
                  <c:v>61190</c:v>
                </c:pt>
                <c:pt idx="147">
                  <c:v>58160.5</c:v>
                </c:pt>
                <c:pt idx="148">
                  <c:v>55765</c:v>
                </c:pt>
                <c:pt idx="149">
                  <c:v>55053.5</c:v>
                </c:pt>
                <c:pt idx="150">
                  <c:v>55908.5</c:v>
                </c:pt>
                <c:pt idx="151">
                  <c:v>56426</c:v>
                </c:pt>
                <c:pt idx="152">
                  <c:v>57646</c:v>
                </c:pt>
                <c:pt idx="153">
                  <c:v>60079.5</c:v>
                </c:pt>
                <c:pt idx="154">
                  <c:v>61390.5</c:v>
                </c:pt>
                <c:pt idx="155">
                  <c:v>61359.5</c:v>
                </c:pt>
                <c:pt idx="156">
                  <c:v>61453.5</c:v>
                </c:pt>
                <c:pt idx="157">
                  <c:v>60524</c:v>
                </c:pt>
                <c:pt idx="158">
                  <c:v>56558</c:v>
                </c:pt>
                <c:pt idx="159">
                  <c:v>53223</c:v>
                </c:pt>
                <c:pt idx="160">
                  <c:v>51014</c:v>
                </c:pt>
                <c:pt idx="161">
                  <c:v>50278</c:v>
                </c:pt>
                <c:pt idx="162">
                  <c:v>52158.5</c:v>
                </c:pt>
                <c:pt idx="163">
                  <c:v>56172.5</c:v>
                </c:pt>
                <c:pt idx="164">
                  <c:v>59140.5</c:v>
                </c:pt>
                <c:pt idx="165">
                  <c:v>60811.5</c:v>
                </c:pt>
                <c:pt idx="166">
                  <c:v>59434</c:v>
                </c:pt>
                <c:pt idx="167">
                  <c:v>62179</c:v>
                </c:pt>
                <c:pt idx="168">
                  <c:v>61049.5</c:v>
                </c:pt>
                <c:pt idx="169">
                  <c:v>57829.5</c:v>
                </c:pt>
                <c:pt idx="170">
                  <c:v>57383.5</c:v>
                </c:pt>
                <c:pt idx="171">
                  <c:v>54946</c:v>
                </c:pt>
                <c:pt idx="172">
                  <c:v>53292</c:v>
                </c:pt>
                <c:pt idx="173">
                  <c:v>54789.5</c:v>
                </c:pt>
                <c:pt idx="174">
                  <c:v>60245</c:v>
                </c:pt>
                <c:pt idx="175">
                  <c:v>67222</c:v>
                </c:pt>
                <c:pt idx="176">
                  <c:v>70397.5</c:v>
                </c:pt>
                <c:pt idx="177">
                  <c:v>71957</c:v>
                </c:pt>
                <c:pt idx="178">
                  <c:v>71765</c:v>
                </c:pt>
                <c:pt idx="179">
                  <c:v>71056.5</c:v>
                </c:pt>
                <c:pt idx="180">
                  <c:v>70401.5</c:v>
                </c:pt>
                <c:pt idx="181">
                  <c:v>69698.5</c:v>
                </c:pt>
                <c:pt idx="182">
                  <c:v>68273.5</c:v>
                </c:pt>
                <c:pt idx="183">
                  <c:v>65709</c:v>
                </c:pt>
                <c:pt idx="184">
                  <c:v>63761.5</c:v>
                </c:pt>
                <c:pt idx="185">
                  <c:v>62388.5</c:v>
                </c:pt>
                <c:pt idx="186">
                  <c:v>62991.5</c:v>
                </c:pt>
                <c:pt idx="187">
                  <c:v>65495</c:v>
                </c:pt>
                <c:pt idx="188">
                  <c:v>65047</c:v>
                </c:pt>
                <c:pt idx="189">
                  <c:v>65068</c:v>
                </c:pt>
                <c:pt idx="190">
                  <c:v>62708</c:v>
                </c:pt>
                <c:pt idx="191">
                  <c:v>64912</c:v>
                </c:pt>
                <c:pt idx="192">
                  <c:v>63396.5</c:v>
                </c:pt>
                <c:pt idx="193">
                  <c:v>59420</c:v>
                </c:pt>
                <c:pt idx="194">
                  <c:v>58747.5</c:v>
                </c:pt>
                <c:pt idx="195">
                  <c:v>56153.5</c:v>
                </c:pt>
                <c:pt idx="196">
                  <c:v>54478</c:v>
                </c:pt>
                <c:pt idx="197">
                  <c:v>55730</c:v>
                </c:pt>
                <c:pt idx="198">
                  <c:v>60631.5</c:v>
                </c:pt>
                <c:pt idx="199">
                  <c:v>67347.5</c:v>
                </c:pt>
                <c:pt idx="200">
                  <c:v>70107</c:v>
                </c:pt>
                <c:pt idx="201">
                  <c:v>71155.5</c:v>
                </c:pt>
                <c:pt idx="202">
                  <c:v>70959.5</c:v>
                </c:pt>
                <c:pt idx="203">
                  <c:v>70373.5</c:v>
                </c:pt>
                <c:pt idx="204">
                  <c:v>70007</c:v>
                </c:pt>
                <c:pt idx="205">
                  <c:v>69040.5</c:v>
                </c:pt>
                <c:pt idx="206">
                  <c:v>67763</c:v>
                </c:pt>
                <c:pt idx="207">
                  <c:v>65121</c:v>
                </c:pt>
                <c:pt idx="208">
                  <c:v>63078</c:v>
                </c:pt>
                <c:pt idx="209">
                  <c:v>61874.5</c:v>
                </c:pt>
                <c:pt idx="210">
                  <c:v>62228.5</c:v>
                </c:pt>
                <c:pt idx="211">
                  <c:v>64288.5</c:v>
                </c:pt>
                <c:pt idx="212">
                  <c:v>63742</c:v>
                </c:pt>
                <c:pt idx="213">
                  <c:v>63655.5</c:v>
                </c:pt>
                <c:pt idx="214">
                  <c:v>61618</c:v>
                </c:pt>
                <c:pt idx="215">
                  <c:v>63599.5</c:v>
                </c:pt>
                <c:pt idx="216">
                  <c:v>62067</c:v>
                </c:pt>
                <c:pt idx="217">
                  <c:v>58029</c:v>
                </c:pt>
                <c:pt idx="218">
                  <c:v>57014.5</c:v>
                </c:pt>
                <c:pt idx="219">
                  <c:v>54450</c:v>
                </c:pt>
                <c:pt idx="220">
                  <c:v>52857.5</c:v>
                </c:pt>
                <c:pt idx="221">
                  <c:v>53942</c:v>
                </c:pt>
                <c:pt idx="222">
                  <c:v>58675</c:v>
                </c:pt>
                <c:pt idx="223">
                  <c:v>64343.5</c:v>
                </c:pt>
                <c:pt idx="224">
                  <c:v>67331.5</c:v>
                </c:pt>
                <c:pt idx="225">
                  <c:v>68944.5</c:v>
                </c:pt>
                <c:pt idx="226">
                  <c:v>68619</c:v>
                </c:pt>
                <c:pt idx="227">
                  <c:v>67953</c:v>
                </c:pt>
                <c:pt idx="228">
                  <c:v>67710.5</c:v>
                </c:pt>
                <c:pt idx="229">
                  <c:v>66692.5</c:v>
                </c:pt>
                <c:pt idx="230">
                  <c:v>65382</c:v>
                </c:pt>
                <c:pt idx="231">
                  <c:v>63092.5</c:v>
                </c:pt>
                <c:pt idx="232">
                  <c:v>61449</c:v>
                </c:pt>
                <c:pt idx="233">
                  <c:v>60438</c:v>
                </c:pt>
                <c:pt idx="234">
                  <c:v>61353</c:v>
                </c:pt>
                <c:pt idx="235">
                  <c:v>63592</c:v>
                </c:pt>
                <c:pt idx="236">
                  <c:v>62633.5</c:v>
                </c:pt>
                <c:pt idx="237">
                  <c:v>61815</c:v>
                </c:pt>
                <c:pt idx="238">
                  <c:v>59449</c:v>
                </c:pt>
                <c:pt idx="239">
                  <c:v>61470</c:v>
                </c:pt>
                <c:pt idx="240">
                  <c:v>59647.5</c:v>
                </c:pt>
                <c:pt idx="241">
                  <c:v>55696</c:v>
                </c:pt>
                <c:pt idx="242">
                  <c:v>54774.5</c:v>
                </c:pt>
                <c:pt idx="243">
                  <c:v>51972</c:v>
                </c:pt>
                <c:pt idx="244">
                  <c:v>49936</c:v>
                </c:pt>
                <c:pt idx="245">
                  <c:v>50885.5</c:v>
                </c:pt>
                <c:pt idx="246">
                  <c:v>55489.5</c:v>
                </c:pt>
                <c:pt idx="247">
                  <c:v>61688.5</c:v>
                </c:pt>
                <c:pt idx="248">
                  <c:v>64279</c:v>
                </c:pt>
                <c:pt idx="249">
                  <c:v>65481</c:v>
                </c:pt>
                <c:pt idx="250">
                  <c:v>65586</c:v>
                </c:pt>
                <c:pt idx="251">
                  <c:v>65472.5</c:v>
                </c:pt>
                <c:pt idx="252">
                  <c:v>65008</c:v>
                </c:pt>
                <c:pt idx="253">
                  <c:v>64406.5</c:v>
                </c:pt>
                <c:pt idx="254">
                  <c:v>63211</c:v>
                </c:pt>
                <c:pt idx="255">
                  <c:v>61245.5</c:v>
                </c:pt>
                <c:pt idx="256">
                  <c:v>59769</c:v>
                </c:pt>
                <c:pt idx="257">
                  <c:v>58999</c:v>
                </c:pt>
                <c:pt idx="258">
                  <c:v>59931</c:v>
                </c:pt>
                <c:pt idx="259">
                  <c:v>62309</c:v>
                </c:pt>
                <c:pt idx="260">
                  <c:v>60993.5</c:v>
                </c:pt>
                <c:pt idx="261">
                  <c:v>60076</c:v>
                </c:pt>
                <c:pt idx="262">
                  <c:v>57944.5</c:v>
                </c:pt>
                <c:pt idx="263">
                  <c:v>59935</c:v>
                </c:pt>
                <c:pt idx="264">
                  <c:v>58409.5</c:v>
                </c:pt>
                <c:pt idx="265">
                  <c:v>54542.5</c:v>
                </c:pt>
                <c:pt idx="266">
                  <c:v>53557.5</c:v>
                </c:pt>
                <c:pt idx="267">
                  <c:v>51037.5</c:v>
                </c:pt>
                <c:pt idx="268">
                  <c:v>49579.5</c:v>
                </c:pt>
                <c:pt idx="269">
                  <c:v>50917.5</c:v>
                </c:pt>
                <c:pt idx="270">
                  <c:v>55555</c:v>
                </c:pt>
                <c:pt idx="271">
                  <c:v>61291</c:v>
                </c:pt>
                <c:pt idx="272">
                  <c:v>64051.5</c:v>
                </c:pt>
                <c:pt idx="273">
                  <c:v>65174</c:v>
                </c:pt>
                <c:pt idx="274">
                  <c:v>64825</c:v>
                </c:pt>
                <c:pt idx="275">
                  <c:v>64249.5</c:v>
                </c:pt>
                <c:pt idx="276">
                  <c:v>63702</c:v>
                </c:pt>
                <c:pt idx="277">
                  <c:v>62652.5</c:v>
                </c:pt>
                <c:pt idx="278">
                  <c:v>60885</c:v>
                </c:pt>
                <c:pt idx="279">
                  <c:v>58480</c:v>
                </c:pt>
                <c:pt idx="280">
                  <c:v>56743.5</c:v>
                </c:pt>
                <c:pt idx="281">
                  <c:v>55561.5</c:v>
                </c:pt>
                <c:pt idx="282">
                  <c:v>56260.5</c:v>
                </c:pt>
                <c:pt idx="283">
                  <c:v>57765.5</c:v>
                </c:pt>
                <c:pt idx="284">
                  <c:v>57023</c:v>
                </c:pt>
                <c:pt idx="285">
                  <c:v>57957.5</c:v>
                </c:pt>
                <c:pt idx="286">
                  <c:v>56917</c:v>
                </c:pt>
                <c:pt idx="287">
                  <c:v>59444</c:v>
                </c:pt>
                <c:pt idx="288">
                  <c:v>57876</c:v>
                </c:pt>
                <c:pt idx="289">
                  <c:v>53425.5</c:v>
                </c:pt>
                <c:pt idx="290">
                  <c:v>52119.5</c:v>
                </c:pt>
                <c:pt idx="291">
                  <c:v>49305</c:v>
                </c:pt>
                <c:pt idx="292">
                  <c:v>47063</c:v>
                </c:pt>
                <c:pt idx="293">
                  <c:v>46948</c:v>
                </c:pt>
                <c:pt idx="294">
                  <c:v>48640</c:v>
                </c:pt>
                <c:pt idx="295">
                  <c:v>49862</c:v>
                </c:pt>
                <c:pt idx="296">
                  <c:v>52090.5</c:v>
                </c:pt>
                <c:pt idx="297">
                  <c:v>54699</c:v>
                </c:pt>
                <c:pt idx="298">
                  <c:v>55434.5</c:v>
                </c:pt>
                <c:pt idx="299">
                  <c:v>54827</c:v>
                </c:pt>
                <c:pt idx="300">
                  <c:v>55303.5</c:v>
                </c:pt>
                <c:pt idx="301">
                  <c:v>55177.5</c:v>
                </c:pt>
                <c:pt idx="302">
                  <c:v>52578.5</c:v>
                </c:pt>
                <c:pt idx="303">
                  <c:v>50005.5</c:v>
                </c:pt>
                <c:pt idx="304">
                  <c:v>48164</c:v>
                </c:pt>
                <c:pt idx="305">
                  <c:v>47398</c:v>
                </c:pt>
                <c:pt idx="306">
                  <c:v>48631</c:v>
                </c:pt>
                <c:pt idx="307">
                  <c:v>50582</c:v>
                </c:pt>
                <c:pt idx="308">
                  <c:v>50700.5</c:v>
                </c:pt>
                <c:pt idx="309">
                  <c:v>51630.5</c:v>
                </c:pt>
                <c:pt idx="310">
                  <c:v>50682</c:v>
                </c:pt>
                <c:pt idx="311">
                  <c:v>53928.5</c:v>
                </c:pt>
                <c:pt idx="312">
                  <c:v>53125</c:v>
                </c:pt>
                <c:pt idx="313">
                  <c:v>49115.5</c:v>
                </c:pt>
                <c:pt idx="314">
                  <c:v>47806</c:v>
                </c:pt>
                <c:pt idx="315">
                  <c:v>44502.5</c:v>
                </c:pt>
                <c:pt idx="316">
                  <c:v>41914.5</c:v>
                </c:pt>
                <c:pt idx="317">
                  <c:v>41380</c:v>
                </c:pt>
                <c:pt idx="318">
                  <c:v>41972</c:v>
                </c:pt>
                <c:pt idx="319">
                  <c:v>41794.5</c:v>
                </c:pt>
                <c:pt idx="320">
                  <c:v>43248.5</c:v>
                </c:pt>
                <c:pt idx="321">
                  <c:v>45416.5</c:v>
                </c:pt>
                <c:pt idx="322">
                  <c:v>46271.5</c:v>
                </c:pt>
                <c:pt idx="323">
                  <c:v>46375</c:v>
                </c:pt>
                <c:pt idx="324">
                  <c:v>46821</c:v>
                </c:pt>
                <c:pt idx="325">
                  <c:v>46550</c:v>
                </c:pt>
                <c:pt idx="326">
                  <c:v>43076.5</c:v>
                </c:pt>
                <c:pt idx="327">
                  <c:v>40492</c:v>
                </c:pt>
                <c:pt idx="328">
                  <c:v>38828.5</c:v>
                </c:pt>
                <c:pt idx="329">
                  <c:v>37911.5</c:v>
                </c:pt>
                <c:pt idx="330">
                  <c:v>39030</c:v>
                </c:pt>
                <c:pt idx="331">
                  <c:v>41846.5</c:v>
                </c:pt>
                <c:pt idx="332">
                  <c:v>43753</c:v>
                </c:pt>
                <c:pt idx="333">
                  <c:v>46594</c:v>
                </c:pt>
                <c:pt idx="334">
                  <c:v>46071</c:v>
                </c:pt>
                <c:pt idx="335">
                  <c:v>48488.5</c:v>
                </c:pt>
                <c:pt idx="336">
                  <c:v>47298</c:v>
                </c:pt>
                <c:pt idx="337">
                  <c:v>43860</c:v>
                </c:pt>
                <c:pt idx="338">
                  <c:v>42850</c:v>
                </c:pt>
                <c:pt idx="339">
                  <c:v>40369.5</c:v>
                </c:pt>
                <c:pt idx="340">
                  <c:v>38975</c:v>
                </c:pt>
                <c:pt idx="341">
                  <c:v>40489.5</c:v>
                </c:pt>
                <c:pt idx="342">
                  <c:v>45184</c:v>
                </c:pt>
                <c:pt idx="343">
                  <c:v>50123.5</c:v>
                </c:pt>
                <c:pt idx="344">
                  <c:v>53614</c:v>
                </c:pt>
                <c:pt idx="345">
                  <c:v>55476.5</c:v>
                </c:pt>
                <c:pt idx="346">
                  <c:v>56009.5</c:v>
                </c:pt>
                <c:pt idx="347">
                  <c:v>56205</c:v>
                </c:pt>
                <c:pt idx="348">
                  <c:v>56435.5</c:v>
                </c:pt>
                <c:pt idx="349">
                  <c:v>55862</c:v>
                </c:pt>
                <c:pt idx="350">
                  <c:v>54858</c:v>
                </c:pt>
                <c:pt idx="351">
                  <c:v>52824</c:v>
                </c:pt>
                <c:pt idx="352">
                  <c:v>51192</c:v>
                </c:pt>
                <c:pt idx="353">
                  <c:v>49746</c:v>
                </c:pt>
                <c:pt idx="354">
                  <c:v>49858</c:v>
                </c:pt>
                <c:pt idx="355">
                  <c:v>51726.5</c:v>
                </c:pt>
                <c:pt idx="356">
                  <c:v>50918</c:v>
                </c:pt>
                <c:pt idx="357">
                  <c:v>51321.5</c:v>
                </c:pt>
                <c:pt idx="358">
                  <c:v>49689</c:v>
                </c:pt>
                <c:pt idx="359">
                  <c:v>52027.5</c:v>
                </c:pt>
                <c:pt idx="360">
                  <c:v>50434</c:v>
                </c:pt>
                <c:pt idx="361">
                  <c:v>46430</c:v>
                </c:pt>
                <c:pt idx="362">
                  <c:v>45447</c:v>
                </c:pt>
                <c:pt idx="363">
                  <c:v>42892</c:v>
                </c:pt>
                <c:pt idx="364">
                  <c:v>41410</c:v>
                </c:pt>
                <c:pt idx="365">
                  <c:v>42251.5</c:v>
                </c:pt>
                <c:pt idx="366">
                  <c:v>46509</c:v>
                </c:pt>
                <c:pt idx="367">
                  <c:v>51281.5</c:v>
                </c:pt>
                <c:pt idx="368">
                  <c:v>54531.5</c:v>
                </c:pt>
                <c:pt idx="369">
                  <c:v>56048</c:v>
                </c:pt>
                <c:pt idx="370">
                  <c:v>56310.5</c:v>
                </c:pt>
                <c:pt idx="371">
                  <c:v>56390</c:v>
                </c:pt>
                <c:pt idx="372">
                  <c:v>56515</c:v>
                </c:pt>
                <c:pt idx="373">
                  <c:v>56395.5</c:v>
                </c:pt>
                <c:pt idx="374">
                  <c:v>55419.5</c:v>
                </c:pt>
                <c:pt idx="375">
                  <c:v>53705.5</c:v>
                </c:pt>
                <c:pt idx="376">
                  <c:v>52300.5</c:v>
                </c:pt>
                <c:pt idx="377">
                  <c:v>51062</c:v>
                </c:pt>
                <c:pt idx="378">
                  <c:v>51216</c:v>
                </c:pt>
                <c:pt idx="379">
                  <c:v>53036.5</c:v>
                </c:pt>
                <c:pt idx="380">
                  <c:v>51961</c:v>
                </c:pt>
                <c:pt idx="381">
                  <c:v>51805.5</c:v>
                </c:pt>
                <c:pt idx="382">
                  <c:v>50439.5</c:v>
                </c:pt>
                <c:pt idx="383">
                  <c:v>52392.5</c:v>
                </c:pt>
                <c:pt idx="384">
                  <c:v>50574</c:v>
                </c:pt>
                <c:pt idx="385">
                  <c:v>46373</c:v>
                </c:pt>
                <c:pt idx="386">
                  <c:v>45260.5</c:v>
                </c:pt>
                <c:pt idx="387">
                  <c:v>42638</c:v>
                </c:pt>
                <c:pt idx="388">
                  <c:v>41265</c:v>
                </c:pt>
                <c:pt idx="389">
                  <c:v>42161.5</c:v>
                </c:pt>
                <c:pt idx="390">
                  <c:v>46335</c:v>
                </c:pt>
                <c:pt idx="391">
                  <c:v>50682</c:v>
                </c:pt>
                <c:pt idx="392">
                  <c:v>53843.5</c:v>
                </c:pt>
                <c:pt idx="393">
                  <c:v>55460</c:v>
                </c:pt>
                <c:pt idx="394">
                  <c:v>55764.5</c:v>
                </c:pt>
                <c:pt idx="395">
                  <c:v>55444.5</c:v>
                </c:pt>
                <c:pt idx="396">
                  <c:v>55677</c:v>
                </c:pt>
                <c:pt idx="397">
                  <c:v>55028.5</c:v>
                </c:pt>
                <c:pt idx="398">
                  <c:v>54137</c:v>
                </c:pt>
                <c:pt idx="399">
                  <c:v>52366.5</c:v>
                </c:pt>
                <c:pt idx="400">
                  <c:v>50769.5</c:v>
                </c:pt>
                <c:pt idx="401">
                  <c:v>49535</c:v>
                </c:pt>
                <c:pt idx="402">
                  <c:v>49728.5</c:v>
                </c:pt>
                <c:pt idx="403">
                  <c:v>50911.5</c:v>
                </c:pt>
                <c:pt idx="404">
                  <c:v>49531.5</c:v>
                </c:pt>
                <c:pt idx="405">
                  <c:v>50153</c:v>
                </c:pt>
                <c:pt idx="406">
                  <c:v>48747.5</c:v>
                </c:pt>
                <c:pt idx="407">
                  <c:v>50804.5</c:v>
                </c:pt>
                <c:pt idx="408">
                  <c:v>49139</c:v>
                </c:pt>
                <c:pt idx="409">
                  <c:v>45033</c:v>
                </c:pt>
                <c:pt idx="410">
                  <c:v>43674.5</c:v>
                </c:pt>
                <c:pt idx="411">
                  <c:v>41016</c:v>
                </c:pt>
                <c:pt idx="412">
                  <c:v>39362.5</c:v>
                </c:pt>
                <c:pt idx="413">
                  <c:v>40142</c:v>
                </c:pt>
                <c:pt idx="414">
                  <c:v>44434.5</c:v>
                </c:pt>
                <c:pt idx="415">
                  <c:v>49212.5</c:v>
                </c:pt>
                <c:pt idx="416">
                  <c:v>52703.5</c:v>
                </c:pt>
                <c:pt idx="417">
                  <c:v>54403.5</c:v>
                </c:pt>
                <c:pt idx="418">
                  <c:v>55031.5</c:v>
                </c:pt>
                <c:pt idx="419">
                  <c:v>55417.5</c:v>
                </c:pt>
                <c:pt idx="420">
                  <c:v>55551</c:v>
                </c:pt>
                <c:pt idx="421">
                  <c:v>55138</c:v>
                </c:pt>
                <c:pt idx="422">
                  <c:v>54134.5</c:v>
                </c:pt>
                <c:pt idx="423">
                  <c:v>52651</c:v>
                </c:pt>
                <c:pt idx="424">
                  <c:v>51154</c:v>
                </c:pt>
                <c:pt idx="425">
                  <c:v>49991</c:v>
                </c:pt>
                <c:pt idx="426">
                  <c:v>50362</c:v>
                </c:pt>
                <c:pt idx="427">
                  <c:v>52179.5</c:v>
                </c:pt>
                <c:pt idx="428">
                  <c:v>51009</c:v>
                </c:pt>
                <c:pt idx="429">
                  <c:v>51274.5</c:v>
                </c:pt>
                <c:pt idx="430">
                  <c:v>49929.5</c:v>
                </c:pt>
                <c:pt idx="431">
                  <c:v>52027</c:v>
                </c:pt>
                <c:pt idx="432">
                  <c:v>50445</c:v>
                </c:pt>
                <c:pt idx="433">
                  <c:v>46313.5</c:v>
                </c:pt>
                <c:pt idx="434">
                  <c:v>45221.5</c:v>
                </c:pt>
                <c:pt idx="435">
                  <c:v>42603.5</c:v>
                </c:pt>
                <c:pt idx="436">
                  <c:v>41394</c:v>
                </c:pt>
                <c:pt idx="437">
                  <c:v>42541.5</c:v>
                </c:pt>
                <c:pt idx="438">
                  <c:v>46943.5</c:v>
                </c:pt>
                <c:pt idx="439">
                  <c:v>51534</c:v>
                </c:pt>
                <c:pt idx="440">
                  <c:v>55122.5</c:v>
                </c:pt>
                <c:pt idx="441">
                  <c:v>56991.5</c:v>
                </c:pt>
                <c:pt idx="442">
                  <c:v>57597.5</c:v>
                </c:pt>
                <c:pt idx="443">
                  <c:v>57781.5</c:v>
                </c:pt>
                <c:pt idx="444">
                  <c:v>57858.5</c:v>
                </c:pt>
                <c:pt idx="445">
                  <c:v>57514.5</c:v>
                </c:pt>
                <c:pt idx="446">
                  <c:v>56217.5</c:v>
                </c:pt>
                <c:pt idx="447">
                  <c:v>54373</c:v>
                </c:pt>
                <c:pt idx="448">
                  <c:v>52599</c:v>
                </c:pt>
                <c:pt idx="449">
                  <c:v>51389.5</c:v>
                </c:pt>
                <c:pt idx="450">
                  <c:v>51826.5</c:v>
                </c:pt>
                <c:pt idx="451">
                  <c:v>53138.5</c:v>
                </c:pt>
                <c:pt idx="452">
                  <c:v>52076</c:v>
                </c:pt>
                <c:pt idx="453">
                  <c:v>52621</c:v>
                </c:pt>
                <c:pt idx="454">
                  <c:v>52185.5</c:v>
                </c:pt>
                <c:pt idx="455">
                  <c:v>54544.5</c:v>
                </c:pt>
                <c:pt idx="456">
                  <c:v>52918.5</c:v>
                </c:pt>
                <c:pt idx="457">
                  <c:v>48841.5</c:v>
                </c:pt>
                <c:pt idx="458">
                  <c:v>47456.5</c:v>
                </c:pt>
                <c:pt idx="459">
                  <c:v>44782.5</c:v>
                </c:pt>
                <c:pt idx="460">
                  <c:v>43038</c:v>
                </c:pt>
                <c:pt idx="461">
                  <c:v>43040</c:v>
                </c:pt>
                <c:pt idx="462">
                  <c:v>44421</c:v>
                </c:pt>
                <c:pt idx="463">
                  <c:v>45582.5</c:v>
                </c:pt>
                <c:pt idx="464">
                  <c:v>48266</c:v>
                </c:pt>
                <c:pt idx="465">
                  <c:v>51209.5</c:v>
                </c:pt>
                <c:pt idx="466">
                  <c:v>52583.5</c:v>
                </c:pt>
                <c:pt idx="467">
                  <c:v>52775.5</c:v>
                </c:pt>
                <c:pt idx="468">
                  <c:v>53772.5</c:v>
                </c:pt>
                <c:pt idx="469">
                  <c:v>53544.5</c:v>
                </c:pt>
                <c:pt idx="470">
                  <c:v>51087</c:v>
                </c:pt>
                <c:pt idx="471">
                  <c:v>48918.5</c:v>
                </c:pt>
                <c:pt idx="472">
                  <c:v>47284.5</c:v>
                </c:pt>
                <c:pt idx="473">
                  <c:v>46438.5</c:v>
                </c:pt>
                <c:pt idx="474">
                  <c:v>47442.5</c:v>
                </c:pt>
                <c:pt idx="475">
                  <c:v>49297.5</c:v>
                </c:pt>
                <c:pt idx="476">
                  <c:v>49192</c:v>
                </c:pt>
                <c:pt idx="477">
                  <c:v>50072.5</c:v>
                </c:pt>
                <c:pt idx="478">
                  <c:v>50322</c:v>
                </c:pt>
                <c:pt idx="479">
                  <c:v>53607.5</c:v>
                </c:pt>
                <c:pt idx="480">
                  <c:v>52763.5</c:v>
                </c:pt>
                <c:pt idx="481">
                  <c:v>49065.5</c:v>
                </c:pt>
                <c:pt idx="482">
                  <c:v>47736.5</c:v>
                </c:pt>
                <c:pt idx="483">
                  <c:v>44818</c:v>
                </c:pt>
                <c:pt idx="484">
                  <c:v>42750</c:v>
                </c:pt>
                <c:pt idx="485">
                  <c:v>42417.5</c:v>
                </c:pt>
                <c:pt idx="486">
                  <c:v>43026.5</c:v>
                </c:pt>
                <c:pt idx="487">
                  <c:v>42987.5</c:v>
                </c:pt>
                <c:pt idx="488">
                  <c:v>44624.5</c:v>
                </c:pt>
                <c:pt idx="489">
                  <c:v>46977.5</c:v>
                </c:pt>
                <c:pt idx="490">
                  <c:v>48352</c:v>
                </c:pt>
                <c:pt idx="491">
                  <c:v>48979</c:v>
                </c:pt>
                <c:pt idx="492">
                  <c:v>49913.5</c:v>
                </c:pt>
                <c:pt idx="493">
                  <c:v>49558.5</c:v>
                </c:pt>
                <c:pt idx="494">
                  <c:v>46245.5</c:v>
                </c:pt>
                <c:pt idx="495">
                  <c:v>43588.5</c:v>
                </c:pt>
                <c:pt idx="496">
                  <c:v>41755.5</c:v>
                </c:pt>
                <c:pt idx="497">
                  <c:v>41056</c:v>
                </c:pt>
                <c:pt idx="498">
                  <c:v>42653</c:v>
                </c:pt>
                <c:pt idx="499">
                  <c:v>45728</c:v>
                </c:pt>
                <c:pt idx="500">
                  <c:v>47550</c:v>
                </c:pt>
                <c:pt idx="501">
                  <c:v>49599</c:v>
                </c:pt>
                <c:pt idx="502">
                  <c:v>49608.5</c:v>
                </c:pt>
                <c:pt idx="503">
                  <c:v>52219.5</c:v>
                </c:pt>
                <c:pt idx="504">
                  <c:v>50996.5</c:v>
                </c:pt>
                <c:pt idx="505">
                  <c:v>47420.5</c:v>
                </c:pt>
                <c:pt idx="506">
                  <c:v>46549.5</c:v>
                </c:pt>
                <c:pt idx="507">
                  <c:v>44062</c:v>
                </c:pt>
                <c:pt idx="508">
                  <c:v>42900</c:v>
                </c:pt>
                <c:pt idx="509">
                  <c:v>44633.5</c:v>
                </c:pt>
                <c:pt idx="510">
                  <c:v>49574</c:v>
                </c:pt>
                <c:pt idx="511">
                  <c:v>54093</c:v>
                </c:pt>
                <c:pt idx="512">
                  <c:v>57931</c:v>
                </c:pt>
                <c:pt idx="513">
                  <c:v>59662</c:v>
                </c:pt>
                <c:pt idx="514">
                  <c:v>59664.5</c:v>
                </c:pt>
                <c:pt idx="515">
                  <c:v>59350.5</c:v>
                </c:pt>
                <c:pt idx="516">
                  <c:v>59501</c:v>
                </c:pt>
                <c:pt idx="517">
                  <c:v>59007.5</c:v>
                </c:pt>
                <c:pt idx="518">
                  <c:v>57965</c:v>
                </c:pt>
                <c:pt idx="519">
                  <c:v>55743.5</c:v>
                </c:pt>
                <c:pt idx="520">
                  <c:v>53787</c:v>
                </c:pt>
                <c:pt idx="521">
                  <c:v>51947</c:v>
                </c:pt>
                <c:pt idx="522">
                  <c:v>52767.5</c:v>
                </c:pt>
                <c:pt idx="523">
                  <c:v>54926</c:v>
                </c:pt>
                <c:pt idx="524">
                  <c:v>54190.5</c:v>
                </c:pt>
                <c:pt idx="525">
                  <c:v>54390.5</c:v>
                </c:pt>
                <c:pt idx="526">
                  <c:v>53412</c:v>
                </c:pt>
                <c:pt idx="527">
                  <c:v>55686.5</c:v>
                </c:pt>
                <c:pt idx="528">
                  <c:v>54096.5</c:v>
                </c:pt>
                <c:pt idx="529">
                  <c:v>50125.5</c:v>
                </c:pt>
                <c:pt idx="530">
                  <c:v>49068.5</c:v>
                </c:pt>
                <c:pt idx="531">
                  <c:v>46558.5</c:v>
                </c:pt>
                <c:pt idx="532">
                  <c:v>45250.5</c:v>
                </c:pt>
                <c:pt idx="533">
                  <c:v>46336</c:v>
                </c:pt>
                <c:pt idx="534">
                  <c:v>50362.5</c:v>
                </c:pt>
                <c:pt idx="535">
                  <c:v>54672.5</c:v>
                </c:pt>
                <c:pt idx="536">
                  <c:v>58295.5</c:v>
                </c:pt>
                <c:pt idx="537">
                  <c:v>59702</c:v>
                </c:pt>
                <c:pt idx="538">
                  <c:v>59807.5</c:v>
                </c:pt>
                <c:pt idx="539">
                  <c:v>59305</c:v>
                </c:pt>
                <c:pt idx="540">
                  <c:v>59379</c:v>
                </c:pt>
                <c:pt idx="541">
                  <c:v>58563.5</c:v>
                </c:pt>
                <c:pt idx="542">
                  <c:v>57366</c:v>
                </c:pt>
                <c:pt idx="543">
                  <c:v>54940</c:v>
                </c:pt>
                <c:pt idx="544">
                  <c:v>52990</c:v>
                </c:pt>
                <c:pt idx="545">
                  <c:v>51543</c:v>
                </c:pt>
                <c:pt idx="546">
                  <c:v>51401</c:v>
                </c:pt>
                <c:pt idx="547">
                  <c:v>52838.5</c:v>
                </c:pt>
                <c:pt idx="548">
                  <c:v>51889</c:v>
                </c:pt>
                <c:pt idx="549">
                  <c:v>52218</c:v>
                </c:pt>
                <c:pt idx="550">
                  <c:v>51910.5</c:v>
                </c:pt>
                <c:pt idx="551">
                  <c:v>54207</c:v>
                </c:pt>
                <c:pt idx="552">
                  <c:v>52727</c:v>
                </c:pt>
                <c:pt idx="553">
                  <c:v>48624.5</c:v>
                </c:pt>
                <c:pt idx="554">
                  <c:v>47760</c:v>
                </c:pt>
                <c:pt idx="555">
                  <c:v>45198.5</c:v>
                </c:pt>
                <c:pt idx="556">
                  <c:v>43912.5</c:v>
                </c:pt>
                <c:pt idx="557">
                  <c:v>45124</c:v>
                </c:pt>
                <c:pt idx="558">
                  <c:v>48937.5</c:v>
                </c:pt>
                <c:pt idx="559">
                  <c:v>52893</c:v>
                </c:pt>
                <c:pt idx="560">
                  <c:v>56069.5</c:v>
                </c:pt>
                <c:pt idx="561">
                  <c:v>57526.5</c:v>
                </c:pt>
                <c:pt idx="562">
                  <c:v>57374.5</c:v>
                </c:pt>
                <c:pt idx="563">
                  <c:v>56835.5</c:v>
                </c:pt>
                <c:pt idx="564">
                  <c:v>56649.5</c:v>
                </c:pt>
                <c:pt idx="565">
                  <c:v>55791</c:v>
                </c:pt>
                <c:pt idx="566">
                  <c:v>54866.5</c:v>
                </c:pt>
                <c:pt idx="567">
                  <c:v>52628</c:v>
                </c:pt>
                <c:pt idx="568">
                  <c:v>50822</c:v>
                </c:pt>
                <c:pt idx="569">
                  <c:v>49567</c:v>
                </c:pt>
                <c:pt idx="570">
                  <c:v>49527</c:v>
                </c:pt>
                <c:pt idx="571">
                  <c:v>50846</c:v>
                </c:pt>
                <c:pt idx="572">
                  <c:v>49772</c:v>
                </c:pt>
                <c:pt idx="573">
                  <c:v>50063</c:v>
                </c:pt>
                <c:pt idx="574">
                  <c:v>49700.5</c:v>
                </c:pt>
                <c:pt idx="575">
                  <c:v>52040</c:v>
                </c:pt>
                <c:pt idx="576">
                  <c:v>50402</c:v>
                </c:pt>
                <c:pt idx="577">
                  <c:v>46262</c:v>
                </c:pt>
                <c:pt idx="578">
                  <c:v>45076</c:v>
                </c:pt>
                <c:pt idx="579">
                  <c:v>42495.5</c:v>
                </c:pt>
                <c:pt idx="580">
                  <c:v>40970</c:v>
                </c:pt>
                <c:pt idx="581">
                  <c:v>41876</c:v>
                </c:pt>
                <c:pt idx="582">
                  <c:v>45475.5</c:v>
                </c:pt>
                <c:pt idx="583">
                  <c:v>49414</c:v>
                </c:pt>
                <c:pt idx="584">
                  <c:v>52793</c:v>
                </c:pt>
                <c:pt idx="585">
                  <c:v>54454</c:v>
                </c:pt>
                <c:pt idx="586">
                  <c:v>54725</c:v>
                </c:pt>
                <c:pt idx="587">
                  <c:v>54893</c:v>
                </c:pt>
                <c:pt idx="588">
                  <c:v>54921.5</c:v>
                </c:pt>
                <c:pt idx="589">
                  <c:v>54579.5</c:v>
                </c:pt>
                <c:pt idx="590">
                  <c:v>53914.5</c:v>
                </c:pt>
                <c:pt idx="591">
                  <c:v>52120.5</c:v>
                </c:pt>
                <c:pt idx="592">
                  <c:v>50530.5</c:v>
                </c:pt>
                <c:pt idx="593">
                  <c:v>49145</c:v>
                </c:pt>
                <c:pt idx="594">
                  <c:v>49523.5</c:v>
                </c:pt>
                <c:pt idx="595">
                  <c:v>50442.5</c:v>
                </c:pt>
                <c:pt idx="596">
                  <c:v>49124.5</c:v>
                </c:pt>
                <c:pt idx="597">
                  <c:v>48968.5</c:v>
                </c:pt>
                <c:pt idx="598">
                  <c:v>48880</c:v>
                </c:pt>
                <c:pt idx="599">
                  <c:v>51136</c:v>
                </c:pt>
                <c:pt idx="600">
                  <c:v>49286</c:v>
                </c:pt>
                <c:pt idx="601">
                  <c:v>45057.5</c:v>
                </c:pt>
                <c:pt idx="602">
                  <c:v>43744</c:v>
                </c:pt>
                <c:pt idx="603">
                  <c:v>40924</c:v>
                </c:pt>
                <c:pt idx="604">
                  <c:v>39275</c:v>
                </c:pt>
                <c:pt idx="605">
                  <c:v>40069.5</c:v>
                </c:pt>
                <c:pt idx="606">
                  <c:v>43277.5</c:v>
                </c:pt>
                <c:pt idx="607">
                  <c:v>47343.5</c:v>
                </c:pt>
                <c:pt idx="608">
                  <c:v>51345.5</c:v>
                </c:pt>
                <c:pt idx="609">
                  <c:v>54128</c:v>
                </c:pt>
                <c:pt idx="610">
                  <c:v>55528</c:v>
                </c:pt>
                <c:pt idx="611">
                  <c:v>56238.5</c:v>
                </c:pt>
                <c:pt idx="612">
                  <c:v>57224</c:v>
                </c:pt>
                <c:pt idx="613">
                  <c:v>56835</c:v>
                </c:pt>
                <c:pt idx="614">
                  <c:v>55899</c:v>
                </c:pt>
                <c:pt idx="615">
                  <c:v>54421.5</c:v>
                </c:pt>
                <c:pt idx="616">
                  <c:v>52900.5</c:v>
                </c:pt>
                <c:pt idx="617">
                  <c:v>51990</c:v>
                </c:pt>
                <c:pt idx="618">
                  <c:v>52605.5</c:v>
                </c:pt>
                <c:pt idx="619">
                  <c:v>54057.5</c:v>
                </c:pt>
                <c:pt idx="620">
                  <c:v>52677</c:v>
                </c:pt>
                <c:pt idx="621">
                  <c:v>51811.5</c:v>
                </c:pt>
                <c:pt idx="622">
                  <c:v>51224</c:v>
                </c:pt>
                <c:pt idx="623">
                  <c:v>53686.5</c:v>
                </c:pt>
                <c:pt idx="624">
                  <c:v>51821.5</c:v>
                </c:pt>
                <c:pt idx="625">
                  <c:v>47415.5</c:v>
                </c:pt>
                <c:pt idx="626">
                  <c:v>46126</c:v>
                </c:pt>
                <c:pt idx="627">
                  <c:v>43247.5</c:v>
                </c:pt>
                <c:pt idx="628">
                  <c:v>41462</c:v>
                </c:pt>
                <c:pt idx="629">
                  <c:v>41479</c:v>
                </c:pt>
                <c:pt idx="630">
                  <c:v>42720</c:v>
                </c:pt>
                <c:pt idx="631">
                  <c:v>43548.5</c:v>
                </c:pt>
                <c:pt idx="632">
                  <c:v>46472.5</c:v>
                </c:pt>
                <c:pt idx="633">
                  <c:v>49718.5</c:v>
                </c:pt>
                <c:pt idx="634">
                  <c:v>51591.5</c:v>
                </c:pt>
                <c:pt idx="635">
                  <c:v>52422</c:v>
                </c:pt>
                <c:pt idx="636">
                  <c:v>53507</c:v>
                </c:pt>
                <c:pt idx="637">
                  <c:v>53886.5</c:v>
                </c:pt>
                <c:pt idx="638">
                  <c:v>51562.5</c:v>
                </c:pt>
                <c:pt idx="639">
                  <c:v>49656.5</c:v>
                </c:pt>
                <c:pt idx="640">
                  <c:v>48193</c:v>
                </c:pt>
                <c:pt idx="641">
                  <c:v>47471.5</c:v>
                </c:pt>
                <c:pt idx="642">
                  <c:v>48772</c:v>
                </c:pt>
                <c:pt idx="643">
                  <c:v>50655</c:v>
                </c:pt>
                <c:pt idx="644">
                  <c:v>50524</c:v>
                </c:pt>
                <c:pt idx="645">
                  <c:v>51002</c:v>
                </c:pt>
                <c:pt idx="646">
                  <c:v>51435.5</c:v>
                </c:pt>
                <c:pt idx="647">
                  <c:v>55127</c:v>
                </c:pt>
                <c:pt idx="648">
                  <c:v>53800</c:v>
                </c:pt>
                <c:pt idx="649">
                  <c:v>49816</c:v>
                </c:pt>
                <c:pt idx="650">
                  <c:v>48619</c:v>
                </c:pt>
                <c:pt idx="651">
                  <c:v>45675</c:v>
                </c:pt>
                <c:pt idx="652">
                  <c:v>43585</c:v>
                </c:pt>
                <c:pt idx="653">
                  <c:v>43148</c:v>
                </c:pt>
                <c:pt idx="654">
                  <c:v>43454</c:v>
                </c:pt>
                <c:pt idx="655">
                  <c:v>43291.5</c:v>
                </c:pt>
                <c:pt idx="656">
                  <c:v>45197.5</c:v>
                </c:pt>
                <c:pt idx="657">
                  <c:v>47910</c:v>
                </c:pt>
                <c:pt idx="658">
                  <c:v>49783</c:v>
                </c:pt>
                <c:pt idx="659">
                  <c:v>51078.5</c:v>
                </c:pt>
                <c:pt idx="660">
                  <c:v>52542</c:v>
                </c:pt>
                <c:pt idx="661">
                  <c:v>52519</c:v>
                </c:pt>
                <c:pt idx="662">
                  <c:v>49568</c:v>
                </c:pt>
                <c:pt idx="663">
                  <c:v>47189.5</c:v>
                </c:pt>
                <c:pt idx="664">
                  <c:v>45554</c:v>
                </c:pt>
                <c:pt idx="665">
                  <c:v>45065</c:v>
                </c:pt>
                <c:pt idx="666">
                  <c:v>46437.5</c:v>
                </c:pt>
                <c:pt idx="667">
                  <c:v>49178.5</c:v>
                </c:pt>
                <c:pt idx="668">
                  <c:v>50460</c:v>
                </c:pt>
                <c:pt idx="669">
                  <c:v>51554</c:v>
                </c:pt>
                <c:pt idx="670">
                  <c:v>52048.5</c:v>
                </c:pt>
                <c:pt idx="671">
                  <c:v>54557</c:v>
                </c:pt>
                <c:pt idx="672">
                  <c:v>53227</c:v>
                </c:pt>
                <c:pt idx="673">
                  <c:v>49609.5</c:v>
                </c:pt>
                <c:pt idx="674">
                  <c:v>48801.5</c:v>
                </c:pt>
                <c:pt idx="675">
                  <c:v>46428.5</c:v>
                </c:pt>
                <c:pt idx="676">
                  <c:v>45144</c:v>
                </c:pt>
                <c:pt idx="677">
                  <c:v>46942.5</c:v>
                </c:pt>
                <c:pt idx="678">
                  <c:v>51406</c:v>
                </c:pt>
                <c:pt idx="679">
                  <c:v>56488.5</c:v>
                </c:pt>
                <c:pt idx="680">
                  <c:v>60087</c:v>
                </c:pt>
                <c:pt idx="681">
                  <c:v>62220</c:v>
                </c:pt>
                <c:pt idx="682">
                  <c:v>62613</c:v>
                </c:pt>
                <c:pt idx="683">
                  <c:v>62498</c:v>
                </c:pt>
                <c:pt idx="684">
                  <c:v>62520</c:v>
                </c:pt>
                <c:pt idx="685">
                  <c:v>62042.5</c:v>
                </c:pt>
                <c:pt idx="686">
                  <c:v>60980.5</c:v>
                </c:pt>
                <c:pt idx="687">
                  <c:v>58762.5</c:v>
                </c:pt>
                <c:pt idx="688">
                  <c:v>56851</c:v>
                </c:pt>
                <c:pt idx="689">
                  <c:v>55375.5</c:v>
                </c:pt>
                <c:pt idx="690">
                  <c:v>55694.5</c:v>
                </c:pt>
                <c:pt idx="691">
                  <c:v>58068.5</c:v>
                </c:pt>
                <c:pt idx="692">
                  <c:v>57205.5</c:v>
                </c:pt>
                <c:pt idx="693">
                  <c:v>56021</c:v>
                </c:pt>
                <c:pt idx="694">
                  <c:v>55396</c:v>
                </c:pt>
                <c:pt idx="695">
                  <c:v>57565</c:v>
                </c:pt>
                <c:pt idx="696">
                  <c:v>56029</c:v>
                </c:pt>
                <c:pt idx="697">
                  <c:v>51711.5</c:v>
                </c:pt>
                <c:pt idx="698">
                  <c:v>50678.5</c:v>
                </c:pt>
                <c:pt idx="699">
                  <c:v>47947.5</c:v>
                </c:pt>
                <c:pt idx="700">
                  <c:v>46479</c:v>
                </c:pt>
                <c:pt idx="701">
                  <c:v>47537</c:v>
                </c:pt>
                <c:pt idx="702">
                  <c:v>51426</c:v>
                </c:pt>
                <c:pt idx="703">
                  <c:v>56158.5</c:v>
                </c:pt>
                <c:pt idx="704">
                  <c:v>59925.5</c:v>
                </c:pt>
                <c:pt idx="705">
                  <c:v>62269.5</c:v>
                </c:pt>
                <c:pt idx="706">
                  <c:v>62903.5</c:v>
                </c:pt>
                <c:pt idx="707">
                  <c:v>62945</c:v>
                </c:pt>
                <c:pt idx="708">
                  <c:v>63004.5</c:v>
                </c:pt>
                <c:pt idx="709">
                  <c:v>62335</c:v>
                </c:pt>
                <c:pt idx="710">
                  <c:v>61054</c:v>
                </c:pt>
                <c:pt idx="711">
                  <c:v>58682.5</c:v>
                </c:pt>
                <c:pt idx="712">
                  <c:v>56828</c:v>
                </c:pt>
                <c:pt idx="713">
                  <c:v>55363.5</c:v>
                </c:pt>
                <c:pt idx="714">
                  <c:v>55395</c:v>
                </c:pt>
                <c:pt idx="715">
                  <c:v>56901</c:v>
                </c:pt>
                <c:pt idx="716">
                  <c:v>55638.5</c:v>
                </c:pt>
                <c:pt idx="717">
                  <c:v>54704.5</c:v>
                </c:pt>
                <c:pt idx="718">
                  <c:v>53845</c:v>
                </c:pt>
                <c:pt idx="719">
                  <c:v>55977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Entrées!$L$37:$L$780</c:f>
              <c:numCache>
                <c:formatCode>0.0</c:formatCode>
                <c:ptCount val="744"/>
                <c:pt idx="0">
                  <c:v>10512.5</c:v>
                </c:pt>
                <c:pt idx="1">
                  <c:v>8590</c:v>
                </c:pt>
                <c:pt idx="2">
                  <c:v>8165.5</c:v>
                </c:pt>
                <c:pt idx="3">
                  <c:v>7662</c:v>
                </c:pt>
                <c:pt idx="4">
                  <c:v>7455</c:v>
                </c:pt>
                <c:pt idx="5">
                  <c:v>7326</c:v>
                </c:pt>
                <c:pt idx="6">
                  <c:v>7454.5</c:v>
                </c:pt>
                <c:pt idx="7">
                  <c:v>7613.5</c:v>
                </c:pt>
                <c:pt idx="8">
                  <c:v>7806.5</c:v>
                </c:pt>
                <c:pt idx="9">
                  <c:v>7906</c:v>
                </c:pt>
                <c:pt idx="10">
                  <c:v>8172.5</c:v>
                </c:pt>
                <c:pt idx="11">
                  <c:v>8446</c:v>
                </c:pt>
                <c:pt idx="12">
                  <c:v>8652.5</c:v>
                </c:pt>
                <c:pt idx="13">
                  <c:v>8359</c:v>
                </c:pt>
                <c:pt idx="14">
                  <c:v>7550</c:v>
                </c:pt>
                <c:pt idx="15">
                  <c:v>7303</c:v>
                </c:pt>
                <c:pt idx="16">
                  <c:v>7365.5</c:v>
                </c:pt>
                <c:pt idx="17">
                  <c:v>7507</c:v>
                </c:pt>
                <c:pt idx="18">
                  <c:v>8047.5</c:v>
                </c:pt>
                <c:pt idx="19">
                  <c:v>8731.5</c:v>
                </c:pt>
                <c:pt idx="20">
                  <c:v>9060</c:v>
                </c:pt>
                <c:pt idx="21">
                  <c:v>10241</c:v>
                </c:pt>
                <c:pt idx="22">
                  <c:v>9428.5</c:v>
                </c:pt>
                <c:pt idx="23">
                  <c:v>10122</c:v>
                </c:pt>
                <c:pt idx="24">
                  <c:v>9005.5</c:v>
                </c:pt>
                <c:pt idx="25">
                  <c:v>7600</c:v>
                </c:pt>
                <c:pt idx="26">
                  <c:v>7403</c:v>
                </c:pt>
                <c:pt idx="27">
                  <c:v>7228.5</c:v>
                </c:pt>
                <c:pt idx="28">
                  <c:v>7187</c:v>
                </c:pt>
                <c:pt idx="29">
                  <c:v>7291.5</c:v>
                </c:pt>
                <c:pt idx="30">
                  <c:v>7908.5</c:v>
                </c:pt>
                <c:pt idx="31">
                  <c:v>10461</c:v>
                </c:pt>
                <c:pt idx="32">
                  <c:v>12147.5</c:v>
                </c:pt>
                <c:pt idx="33">
                  <c:v>13372</c:v>
                </c:pt>
                <c:pt idx="34">
                  <c:v>12942</c:v>
                </c:pt>
                <c:pt idx="35">
                  <c:v>12051</c:v>
                </c:pt>
                <c:pt idx="36">
                  <c:v>11086.5</c:v>
                </c:pt>
                <c:pt idx="37">
                  <c:v>10332</c:v>
                </c:pt>
                <c:pt idx="38">
                  <c:v>9134.5</c:v>
                </c:pt>
                <c:pt idx="39">
                  <c:v>8067.5</c:v>
                </c:pt>
                <c:pt idx="40">
                  <c:v>7833</c:v>
                </c:pt>
                <c:pt idx="41">
                  <c:v>7847.5</c:v>
                </c:pt>
                <c:pt idx="42">
                  <c:v>8373.5</c:v>
                </c:pt>
                <c:pt idx="43">
                  <c:v>9379</c:v>
                </c:pt>
                <c:pt idx="44">
                  <c:v>10089</c:v>
                </c:pt>
                <c:pt idx="45">
                  <c:v>10599.5</c:v>
                </c:pt>
                <c:pt idx="46">
                  <c:v>9446</c:v>
                </c:pt>
                <c:pt idx="47">
                  <c:v>10419</c:v>
                </c:pt>
                <c:pt idx="48">
                  <c:v>9017.5</c:v>
                </c:pt>
                <c:pt idx="49">
                  <c:v>7882.5</c:v>
                </c:pt>
                <c:pt idx="50">
                  <c:v>7856</c:v>
                </c:pt>
                <c:pt idx="51">
                  <c:v>7561.5</c:v>
                </c:pt>
                <c:pt idx="52">
                  <c:v>6932</c:v>
                </c:pt>
                <c:pt idx="53">
                  <c:v>7149</c:v>
                </c:pt>
                <c:pt idx="54">
                  <c:v>8113.5</c:v>
                </c:pt>
                <c:pt idx="55">
                  <c:v>11366.5</c:v>
                </c:pt>
                <c:pt idx="56">
                  <c:v>12134</c:v>
                </c:pt>
                <c:pt idx="57">
                  <c:v>12229</c:v>
                </c:pt>
                <c:pt idx="58">
                  <c:v>11590.5</c:v>
                </c:pt>
                <c:pt idx="59">
                  <c:v>10747.5</c:v>
                </c:pt>
                <c:pt idx="60">
                  <c:v>10078.5</c:v>
                </c:pt>
                <c:pt idx="61">
                  <c:v>9764</c:v>
                </c:pt>
                <c:pt idx="62">
                  <c:v>8906.5</c:v>
                </c:pt>
                <c:pt idx="63">
                  <c:v>7850</c:v>
                </c:pt>
                <c:pt idx="64">
                  <c:v>7897</c:v>
                </c:pt>
                <c:pt idx="65">
                  <c:v>8018.5</c:v>
                </c:pt>
                <c:pt idx="66">
                  <c:v>8328</c:v>
                </c:pt>
                <c:pt idx="67">
                  <c:v>9222.5</c:v>
                </c:pt>
                <c:pt idx="68">
                  <c:v>10135.5</c:v>
                </c:pt>
                <c:pt idx="69">
                  <c:v>11203</c:v>
                </c:pt>
                <c:pt idx="70">
                  <c:v>9706.5</c:v>
                </c:pt>
                <c:pt idx="71">
                  <c:v>10463</c:v>
                </c:pt>
                <c:pt idx="72">
                  <c:v>9017.5</c:v>
                </c:pt>
                <c:pt idx="73">
                  <c:v>7822.5</c:v>
                </c:pt>
                <c:pt idx="74">
                  <c:v>7566</c:v>
                </c:pt>
                <c:pt idx="75">
                  <c:v>7133.5</c:v>
                </c:pt>
                <c:pt idx="76">
                  <c:v>6919</c:v>
                </c:pt>
                <c:pt idx="77">
                  <c:v>7211.5</c:v>
                </c:pt>
                <c:pt idx="78">
                  <c:v>7882.5</c:v>
                </c:pt>
                <c:pt idx="79">
                  <c:v>11187.5</c:v>
                </c:pt>
                <c:pt idx="80">
                  <c:v>12991</c:v>
                </c:pt>
                <c:pt idx="81">
                  <c:v>13741.5</c:v>
                </c:pt>
                <c:pt idx="82">
                  <c:v>14118</c:v>
                </c:pt>
                <c:pt idx="83">
                  <c:v>13337.5</c:v>
                </c:pt>
                <c:pt idx="84">
                  <c:v>12218.5</c:v>
                </c:pt>
                <c:pt idx="85">
                  <c:v>11686</c:v>
                </c:pt>
                <c:pt idx="86">
                  <c:v>11222.5</c:v>
                </c:pt>
                <c:pt idx="87">
                  <c:v>10589</c:v>
                </c:pt>
                <c:pt idx="88">
                  <c:v>9703.5</c:v>
                </c:pt>
                <c:pt idx="89">
                  <c:v>9416.5</c:v>
                </c:pt>
                <c:pt idx="90">
                  <c:v>9934</c:v>
                </c:pt>
                <c:pt idx="91">
                  <c:v>10738</c:v>
                </c:pt>
                <c:pt idx="92">
                  <c:v>11404</c:v>
                </c:pt>
                <c:pt idx="93">
                  <c:v>10591</c:v>
                </c:pt>
                <c:pt idx="94">
                  <c:v>9347.5</c:v>
                </c:pt>
                <c:pt idx="95">
                  <c:v>10504.5</c:v>
                </c:pt>
                <c:pt idx="96">
                  <c:v>9996.5</c:v>
                </c:pt>
                <c:pt idx="97">
                  <c:v>8001.5</c:v>
                </c:pt>
                <c:pt idx="98">
                  <c:v>7637.5</c:v>
                </c:pt>
                <c:pt idx="99">
                  <c:v>7243.5</c:v>
                </c:pt>
                <c:pt idx="100">
                  <c:v>6839.5</c:v>
                </c:pt>
                <c:pt idx="101">
                  <c:v>6935.5</c:v>
                </c:pt>
                <c:pt idx="102">
                  <c:v>7983.5</c:v>
                </c:pt>
                <c:pt idx="103">
                  <c:v>11768.5</c:v>
                </c:pt>
                <c:pt idx="104">
                  <c:v>12726.5</c:v>
                </c:pt>
                <c:pt idx="105">
                  <c:v>13905.5</c:v>
                </c:pt>
                <c:pt idx="106">
                  <c:v>14197</c:v>
                </c:pt>
                <c:pt idx="107">
                  <c:v>13917.5</c:v>
                </c:pt>
                <c:pt idx="108">
                  <c:v>12682.5</c:v>
                </c:pt>
                <c:pt idx="109">
                  <c:v>11735.5</c:v>
                </c:pt>
                <c:pt idx="110">
                  <c:v>10959</c:v>
                </c:pt>
                <c:pt idx="111">
                  <c:v>9876</c:v>
                </c:pt>
                <c:pt idx="112">
                  <c:v>9125.5</c:v>
                </c:pt>
                <c:pt idx="113">
                  <c:v>9374.5</c:v>
                </c:pt>
                <c:pt idx="114">
                  <c:v>9647.5</c:v>
                </c:pt>
                <c:pt idx="115">
                  <c:v>10644.5</c:v>
                </c:pt>
                <c:pt idx="116">
                  <c:v>11394</c:v>
                </c:pt>
                <c:pt idx="117">
                  <c:v>11575</c:v>
                </c:pt>
                <c:pt idx="118">
                  <c:v>9832</c:v>
                </c:pt>
                <c:pt idx="119">
                  <c:v>12104.5</c:v>
                </c:pt>
                <c:pt idx="120">
                  <c:v>11965</c:v>
                </c:pt>
                <c:pt idx="121">
                  <c:v>8839.5</c:v>
                </c:pt>
                <c:pt idx="122">
                  <c:v>7844</c:v>
                </c:pt>
                <c:pt idx="123">
                  <c:v>7249.5</c:v>
                </c:pt>
                <c:pt idx="124">
                  <c:v>6630</c:v>
                </c:pt>
                <c:pt idx="125">
                  <c:v>6435</c:v>
                </c:pt>
                <c:pt idx="126">
                  <c:v>6681.5</c:v>
                </c:pt>
                <c:pt idx="127">
                  <c:v>7751</c:v>
                </c:pt>
                <c:pt idx="128">
                  <c:v>8829</c:v>
                </c:pt>
                <c:pt idx="129">
                  <c:v>11032</c:v>
                </c:pt>
                <c:pt idx="130">
                  <c:v>12202</c:v>
                </c:pt>
                <c:pt idx="131">
                  <c:v>11587.5</c:v>
                </c:pt>
                <c:pt idx="132">
                  <c:v>11734.5</c:v>
                </c:pt>
                <c:pt idx="133">
                  <c:v>11665.5</c:v>
                </c:pt>
                <c:pt idx="134">
                  <c:v>10143.5</c:v>
                </c:pt>
                <c:pt idx="135">
                  <c:v>8622</c:v>
                </c:pt>
                <c:pt idx="136">
                  <c:v>8045.5</c:v>
                </c:pt>
                <c:pt idx="137">
                  <c:v>8043.5</c:v>
                </c:pt>
                <c:pt idx="138">
                  <c:v>8312</c:v>
                </c:pt>
                <c:pt idx="139">
                  <c:v>9366</c:v>
                </c:pt>
                <c:pt idx="140">
                  <c:v>9832.5</c:v>
                </c:pt>
                <c:pt idx="141">
                  <c:v>10220</c:v>
                </c:pt>
                <c:pt idx="142">
                  <c:v>9616.5</c:v>
                </c:pt>
                <c:pt idx="143">
                  <c:v>10806.5</c:v>
                </c:pt>
                <c:pt idx="144">
                  <c:v>11162</c:v>
                </c:pt>
                <c:pt idx="145">
                  <c:v>9179</c:v>
                </c:pt>
                <c:pt idx="146">
                  <c:v>8516.5</c:v>
                </c:pt>
                <c:pt idx="147">
                  <c:v>7186</c:v>
                </c:pt>
                <c:pt idx="148">
                  <c:v>6289</c:v>
                </c:pt>
                <c:pt idx="149">
                  <c:v>6284</c:v>
                </c:pt>
                <c:pt idx="150">
                  <c:v>6221.5</c:v>
                </c:pt>
                <c:pt idx="151">
                  <c:v>6307.5</c:v>
                </c:pt>
                <c:pt idx="152">
                  <c:v>7106.5</c:v>
                </c:pt>
                <c:pt idx="153">
                  <c:v>7894.5</c:v>
                </c:pt>
                <c:pt idx="154">
                  <c:v>8153</c:v>
                </c:pt>
                <c:pt idx="155">
                  <c:v>8050</c:v>
                </c:pt>
                <c:pt idx="156">
                  <c:v>8428.5</c:v>
                </c:pt>
                <c:pt idx="157">
                  <c:v>7753.5</c:v>
                </c:pt>
                <c:pt idx="158">
                  <c:v>6477</c:v>
                </c:pt>
                <c:pt idx="159">
                  <c:v>6165</c:v>
                </c:pt>
                <c:pt idx="160">
                  <c:v>6130.5</c:v>
                </c:pt>
                <c:pt idx="161">
                  <c:v>6172.5</c:v>
                </c:pt>
                <c:pt idx="162">
                  <c:v>6497</c:v>
                </c:pt>
                <c:pt idx="163">
                  <c:v>7058</c:v>
                </c:pt>
                <c:pt idx="164">
                  <c:v>8317</c:v>
                </c:pt>
                <c:pt idx="165">
                  <c:v>9862.5</c:v>
                </c:pt>
                <c:pt idx="166">
                  <c:v>8905</c:v>
                </c:pt>
                <c:pt idx="167">
                  <c:v>9246.5</c:v>
                </c:pt>
                <c:pt idx="168">
                  <c:v>7809</c:v>
                </c:pt>
                <c:pt idx="169">
                  <c:v>6406.5</c:v>
                </c:pt>
                <c:pt idx="170">
                  <c:v>5916</c:v>
                </c:pt>
                <c:pt idx="171">
                  <c:v>5426.5</c:v>
                </c:pt>
                <c:pt idx="172">
                  <c:v>5361</c:v>
                </c:pt>
                <c:pt idx="173">
                  <c:v>5661</c:v>
                </c:pt>
                <c:pt idx="174">
                  <c:v>6735</c:v>
                </c:pt>
                <c:pt idx="175">
                  <c:v>9376</c:v>
                </c:pt>
                <c:pt idx="176">
                  <c:v>10964.5</c:v>
                </c:pt>
                <c:pt idx="177">
                  <c:v>11677</c:v>
                </c:pt>
                <c:pt idx="178">
                  <c:v>11283</c:v>
                </c:pt>
                <c:pt idx="179">
                  <c:v>10533.5</c:v>
                </c:pt>
                <c:pt idx="180">
                  <c:v>9889.5</c:v>
                </c:pt>
                <c:pt idx="181">
                  <c:v>9651</c:v>
                </c:pt>
                <c:pt idx="182">
                  <c:v>9281.5</c:v>
                </c:pt>
                <c:pt idx="183">
                  <c:v>8358.5</c:v>
                </c:pt>
                <c:pt idx="184">
                  <c:v>7923.5</c:v>
                </c:pt>
                <c:pt idx="185">
                  <c:v>7637.5</c:v>
                </c:pt>
                <c:pt idx="186">
                  <c:v>8321</c:v>
                </c:pt>
                <c:pt idx="187">
                  <c:v>10209.5</c:v>
                </c:pt>
                <c:pt idx="188">
                  <c:v>10064</c:v>
                </c:pt>
                <c:pt idx="189">
                  <c:v>9722</c:v>
                </c:pt>
                <c:pt idx="190">
                  <c:v>8360</c:v>
                </c:pt>
                <c:pt idx="191">
                  <c:v>8531.5</c:v>
                </c:pt>
                <c:pt idx="192">
                  <c:v>8694</c:v>
                </c:pt>
                <c:pt idx="193">
                  <c:v>7481</c:v>
                </c:pt>
                <c:pt idx="194">
                  <c:v>6943</c:v>
                </c:pt>
                <c:pt idx="195">
                  <c:v>6297</c:v>
                </c:pt>
                <c:pt idx="196">
                  <c:v>6160</c:v>
                </c:pt>
                <c:pt idx="197">
                  <c:v>6243</c:v>
                </c:pt>
                <c:pt idx="198">
                  <c:v>7096</c:v>
                </c:pt>
                <c:pt idx="199">
                  <c:v>9958</c:v>
                </c:pt>
                <c:pt idx="200">
                  <c:v>10997.5</c:v>
                </c:pt>
                <c:pt idx="201">
                  <c:v>11078.5</c:v>
                </c:pt>
                <c:pt idx="202">
                  <c:v>10825.5</c:v>
                </c:pt>
                <c:pt idx="203">
                  <c:v>10394.5</c:v>
                </c:pt>
                <c:pt idx="204">
                  <c:v>10152</c:v>
                </c:pt>
                <c:pt idx="205">
                  <c:v>9774.5</c:v>
                </c:pt>
                <c:pt idx="206">
                  <c:v>9160</c:v>
                </c:pt>
                <c:pt idx="207">
                  <c:v>7982.5</c:v>
                </c:pt>
                <c:pt idx="208">
                  <c:v>7281.5</c:v>
                </c:pt>
                <c:pt idx="209">
                  <c:v>7601.5</c:v>
                </c:pt>
                <c:pt idx="210">
                  <c:v>7893</c:v>
                </c:pt>
                <c:pt idx="211">
                  <c:v>9380.5</c:v>
                </c:pt>
                <c:pt idx="212">
                  <c:v>9662</c:v>
                </c:pt>
                <c:pt idx="213">
                  <c:v>10316.5</c:v>
                </c:pt>
                <c:pt idx="214">
                  <c:v>8377</c:v>
                </c:pt>
                <c:pt idx="215">
                  <c:v>8876</c:v>
                </c:pt>
                <c:pt idx="216">
                  <c:v>8092.5</c:v>
                </c:pt>
                <c:pt idx="217">
                  <c:v>7038.5</c:v>
                </c:pt>
                <c:pt idx="218">
                  <c:v>6779.5</c:v>
                </c:pt>
                <c:pt idx="219">
                  <c:v>6635.5</c:v>
                </c:pt>
                <c:pt idx="220">
                  <c:v>6506</c:v>
                </c:pt>
                <c:pt idx="221">
                  <c:v>6570.5</c:v>
                </c:pt>
                <c:pt idx="222">
                  <c:v>7282.5</c:v>
                </c:pt>
                <c:pt idx="223">
                  <c:v>9759</c:v>
                </c:pt>
                <c:pt idx="224">
                  <c:v>10679</c:v>
                </c:pt>
                <c:pt idx="225">
                  <c:v>11448</c:v>
                </c:pt>
                <c:pt idx="226">
                  <c:v>11303.5</c:v>
                </c:pt>
                <c:pt idx="227">
                  <c:v>10527</c:v>
                </c:pt>
                <c:pt idx="228">
                  <c:v>10376.5</c:v>
                </c:pt>
                <c:pt idx="229">
                  <c:v>9990.5</c:v>
                </c:pt>
                <c:pt idx="230">
                  <c:v>9474</c:v>
                </c:pt>
                <c:pt idx="231">
                  <c:v>9140.5</c:v>
                </c:pt>
                <c:pt idx="232">
                  <c:v>8851</c:v>
                </c:pt>
                <c:pt idx="233">
                  <c:v>8684</c:v>
                </c:pt>
                <c:pt idx="234">
                  <c:v>9633.5</c:v>
                </c:pt>
                <c:pt idx="235">
                  <c:v>11684.5</c:v>
                </c:pt>
                <c:pt idx="236">
                  <c:v>11370.5</c:v>
                </c:pt>
                <c:pt idx="237">
                  <c:v>10196.5</c:v>
                </c:pt>
                <c:pt idx="238">
                  <c:v>8264</c:v>
                </c:pt>
                <c:pt idx="239">
                  <c:v>8951</c:v>
                </c:pt>
                <c:pt idx="240">
                  <c:v>7856</c:v>
                </c:pt>
                <c:pt idx="241">
                  <c:v>6875</c:v>
                </c:pt>
                <c:pt idx="242">
                  <c:v>6438.5</c:v>
                </c:pt>
                <c:pt idx="243">
                  <c:v>6257</c:v>
                </c:pt>
                <c:pt idx="244">
                  <c:v>6264</c:v>
                </c:pt>
                <c:pt idx="245">
                  <c:v>6275</c:v>
                </c:pt>
                <c:pt idx="246">
                  <c:v>6919</c:v>
                </c:pt>
                <c:pt idx="247">
                  <c:v>8877.5</c:v>
                </c:pt>
                <c:pt idx="248">
                  <c:v>10258.5</c:v>
                </c:pt>
                <c:pt idx="249">
                  <c:v>11068.5</c:v>
                </c:pt>
                <c:pt idx="250">
                  <c:v>11321.5</c:v>
                </c:pt>
                <c:pt idx="251">
                  <c:v>11676</c:v>
                </c:pt>
                <c:pt idx="252">
                  <c:v>11657.5</c:v>
                </c:pt>
                <c:pt idx="253">
                  <c:v>11818.5</c:v>
                </c:pt>
                <c:pt idx="254">
                  <c:v>11594</c:v>
                </c:pt>
                <c:pt idx="255">
                  <c:v>10738</c:v>
                </c:pt>
                <c:pt idx="256">
                  <c:v>9942</c:v>
                </c:pt>
                <c:pt idx="257">
                  <c:v>9730</c:v>
                </c:pt>
                <c:pt idx="258">
                  <c:v>10038.5</c:v>
                </c:pt>
                <c:pt idx="259">
                  <c:v>12328.5</c:v>
                </c:pt>
                <c:pt idx="260">
                  <c:v>11834.5</c:v>
                </c:pt>
                <c:pt idx="261">
                  <c:v>10958.5</c:v>
                </c:pt>
                <c:pt idx="262">
                  <c:v>9384</c:v>
                </c:pt>
                <c:pt idx="263">
                  <c:v>9641.5</c:v>
                </c:pt>
                <c:pt idx="264">
                  <c:v>9052.5</c:v>
                </c:pt>
                <c:pt idx="265">
                  <c:v>8547.5</c:v>
                </c:pt>
                <c:pt idx="266">
                  <c:v>8572</c:v>
                </c:pt>
                <c:pt idx="267">
                  <c:v>8583</c:v>
                </c:pt>
                <c:pt idx="268">
                  <c:v>8618.5</c:v>
                </c:pt>
                <c:pt idx="269">
                  <c:v>8631</c:v>
                </c:pt>
                <c:pt idx="270">
                  <c:v>9260.5</c:v>
                </c:pt>
                <c:pt idx="271">
                  <c:v>10550</c:v>
                </c:pt>
                <c:pt idx="272">
                  <c:v>11947</c:v>
                </c:pt>
                <c:pt idx="273">
                  <c:v>12349.5</c:v>
                </c:pt>
                <c:pt idx="274">
                  <c:v>11955</c:v>
                </c:pt>
                <c:pt idx="275">
                  <c:v>11859.5</c:v>
                </c:pt>
                <c:pt idx="276">
                  <c:v>11462</c:v>
                </c:pt>
                <c:pt idx="277">
                  <c:v>10709</c:v>
                </c:pt>
                <c:pt idx="278">
                  <c:v>9812</c:v>
                </c:pt>
                <c:pt idx="279">
                  <c:v>9163</c:v>
                </c:pt>
                <c:pt idx="280">
                  <c:v>9165.5</c:v>
                </c:pt>
                <c:pt idx="281">
                  <c:v>9212</c:v>
                </c:pt>
                <c:pt idx="282">
                  <c:v>9629.5</c:v>
                </c:pt>
                <c:pt idx="283">
                  <c:v>10912</c:v>
                </c:pt>
                <c:pt idx="284">
                  <c:v>11010.5</c:v>
                </c:pt>
                <c:pt idx="285">
                  <c:v>10885.5</c:v>
                </c:pt>
                <c:pt idx="286">
                  <c:v>9950</c:v>
                </c:pt>
                <c:pt idx="287">
                  <c:v>11286</c:v>
                </c:pt>
                <c:pt idx="288">
                  <c:v>10214</c:v>
                </c:pt>
                <c:pt idx="289">
                  <c:v>9107.5</c:v>
                </c:pt>
                <c:pt idx="290">
                  <c:v>8964</c:v>
                </c:pt>
                <c:pt idx="291">
                  <c:v>8716</c:v>
                </c:pt>
                <c:pt idx="292">
                  <c:v>8446</c:v>
                </c:pt>
                <c:pt idx="293">
                  <c:v>8615</c:v>
                </c:pt>
                <c:pt idx="294">
                  <c:v>8857.5</c:v>
                </c:pt>
                <c:pt idx="295">
                  <c:v>9104</c:v>
                </c:pt>
                <c:pt idx="296">
                  <c:v>9570</c:v>
                </c:pt>
                <c:pt idx="297">
                  <c:v>10793</c:v>
                </c:pt>
                <c:pt idx="298">
                  <c:v>10763.5</c:v>
                </c:pt>
                <c:pt idx="299">
                  <c:v>10248</c:v>
                </c:pt>
                <c:pt idx="300">
                  <c:v>10093</c:v>
                </c:pt>
                <c:pt idx="301">
                  <c:v>9988.5</c:v>
                </c:pt>
                <c:pt idx="302">
                  <c:v>8956</c:v>
                </c:pt>
                <c:pt idx="303">
                  <c:v>8553.5</c:v>
                </c:pt>
                <c:pt idx="304">
                  <c:v>8551.5</c:v>
                </c:pt>
                <c:pt idx="305">
                  <c:v>8644.5</c:v>
                </c:pt>
                <c:pt idx="306">
                  <c:v>9171.5</c:v>
                </c:pt>
                <c:pt idx="307">
                  <c:v>10779</c:v>
                </c:pt>
                <c:pt idx="308">
                  <c:v>10966</c:v>
                </c:pt>
                <c:pt idx="309">
                  <c:v>11446.5</c:v>
                </c:pt>
                <c:pt idx="310">
                  <c:v>10465</c:v>
                </c:pt>
                <c:pt idx="311">
                  <c:v>11916</c:v>
                </c:pt>
                <c:pt idx="312">
                  <c:v>11793.5</c:v>
                </c:pt>
                <c:pt idx="313">
                  <c:v>9517.5</c:v>
                </c:pt>
                <c:pt idx="314">
                  <c:v>8767.5</c:v>
                </c:pt>
                <c:pt idx="315">
                  <c:v>8486.5</c:v>
                </c:pt>
                <c:pt idx="316">
                  <c:v>8325</c:v>
                </c:pt>
                <c:pt idx="317">
                  <c:v>8323.5</c:v>
                </c:pt>
                <c:pt idx="318">
                  <c:v>8463</c:v>
                </c:pt>
                <c:pt idx="319">
                  <c:v>8555.5</c:v>
                </c:pt>
                <c:pt idx="320">
                  <c:v>8952.5</c:v>
                </c:pt>
                <c:pt idx="321">
                  <c:v>9679</c:v>
                </c:pt>
                <c:pt idx="322">
                  <c:v>9957</c:v>
                </c:pt>
                <c:pt idx="323">
                  <c:v>9563</c:v>
                </c:pt>
                <c:pt idx="324">
                  <c:v>9578.5</c:v>
                </c:pt>
                <c:pt idx="325">
                  <c:v>8907</c:v>
                </c:pt>
                <c:pt idx="326">
                  <c:v>8210.5</c:v>
                </c:pt>
                <c:pt idx="327">
                  <c:v>8077</c:v>
                </c:pt>
                <c:pt idx="328">
                  <c:v>8134.5</c:v>
                </c:pt>
                <c:pt idx="329">
                  <c:v>8198.5</c:v>
                </c:pt>
                <c:pt idx="330">
                  <c:v>8702.5</c:v>
                </c:pt>
                <c:pt idx="331">
                  <c:v>9422.5</c:v>
                </c:pt>
                <c:pt idx="332">
                  <c:v>10389</c:v>
                </c:pt>
                <c:pt idx="333">
                  <c:v>11956.5</c:v>
                </c:pt>
                <c:pt idx="334">
                  <c:v>11305.5</c:v>
                </c:pt>
                <c:pt idx="335">
                  <c:v>11071</c:v>
                </c:pt>
                <c:pt idx="336">
                  <c:v>9691</c:v>
                </c:pt>
                <c:pt idx="337">
                  <c:v>8756.5</c:v>
                </c:pt>
                <c:pt idx="338">
                  <c:v>8563.5</c:v>
                </c:pt>
                <c:pt idx="339">
                  <c:v>8385</c:v>
                </c:pt>
                <c:pt idx="340">
                  <c:v>8289.5</c:v>
                </c:pt>
                <c:pt idx="341">
                  <c:v>8479.5</c:v>
                </c:pt>
                <c:pt idx="342">
                  <c:v>9045.5</c:v>
                </c:pt>
                <c:pt idx="343">
                  <c:v>9632.5</c:v>
                </c:pt>
                <c:pt idx="344">
                  <c:v>10392.5</c:v>
                </c:pt>
                <c:pt idx="345">
                  <c:v>11797</c:v>
                </c:pt>
                <c:pt idx="346">
                  <c:v>11762</c:v>
                </c:pt>
                <c:pt idx="347">
                  <c:v>11544</c:v>
                </c:pt>
                <c:pt idx="348">
                  <c:v>11190.5</c:v>
                </c:pt>
                <c:pt idx="349">
                  <c:v>11163.5</c:v>
                </c:pt>
                <c:pt idx="350">
                  <c:v>10706.5</c:v>
                </c:pt>
                <c:pt idx="351">
                  <c:v>9837</c:v>
                </c:pt>
                <c:pt idx="352">
                  <c:v>9214.5</c:v>
                </c:pt>
                <c:pt idx="353">
                  <c:v>9484.5</c:v>
                </c:pt>
                <c:pt idx="354">
                  <c:v>9919.5</c:v>
                </c:pt>
                <c:pt idx="355">
                  <c:v>12235.5</c:v>
                </c:pt>
                <c:pt idx="356">
                  <c:v>11907</c:v>
                </c:pt>
                <c:pt idx="357">
                  <c:v>11626</c:v>
                </c:pt>
                <c:pt idx="358">
                  <c:v>10524.5</c:v>
                </c:pt>
                <c:pt idx="359">
                  <c:v>10696.5</c:v>
                </c:pt>
                <c:pt idx="360">
                  <c:v>9857.5</c:v>
                </c:pt>
                <c:pt idx="361">
                  <c:v>9020.5</c:v>
                </c:pt>
                <c:pt idx="362">
                  <c:v>8894.5</c:v>
                </c:pt>
                <c:pt idx="363">
                  <c:v>8723.5</c:v>
                </c:pt>
                <c:pt idx="364">
                  <c:v>8786</c:v>
                </c:pt>
                <c:pt idx="365">
                  <c:v>8839.5</c:v>
                </c:pt>
                <c:pt idx="366">
                  <c:v>8980</c:v>
                </c:pt>
                <c:pt idx="367">
                  <c:v>9479.5</c:v>
                </c:pt>
                <c:pt idx="368">
                  <c:v>10407</c:v>
                </c:pt>
                <c:pt idx="369">
                  <c:v>10995</c:v>
                </c:pt>
                <c:pt idx="370">
                  <c:v>10751</c:v>
                </c:pt>
                <c:pt idx="371">
                  <c:v>10340</c:v>
                </c:pt>
                <c:pt idx="372">
                  <c:v>9984.5</c:v>
                </c:pt>
                <c:pt idx="373">
                  <c:v>9964.5</c:v>
                </c:pt>
                <c:pt idx="374">
                  <c:v>9250</c:v>
                </c:pt>
                <c:pt idx="375">
                  <c:v>9120</c:v>
                </c:pt>
                <c:pt idx="376">
                  <c:v>9090</c:v>
                </c:pt>
                <c:pt idx="377">
                  <c:v>8934</c:v>
                </c:pt>
                <c:pt idx="378">
                  <c:v>9334.5</c:v>
                </c:pt>
                <c:pt idx="379">
                  <c:v>10626</c:v>
                </c:pt>
                <c:pt idx="380">
                  <c:v>10592.5</c:v>
                </c:pt>
                <c:pt idx="381">
                  <c:v>10785.5</c:v>
                </c:pt>
                <c:pt idx="382">
                  <c:v>9866</c:v>
                </c:pt>
                <c:pt idx="383">
                  <c:v>10446</c:v>
                </c:pt>
                <c:pt idx="384">
                  <c:v>9577.5</c:v>
                </c:pt>
                <c:pt idx="385">
                  <c:v>9215</c:v>
                </c:pt>
                <c:pt idx="386">
                  <c:v>9014</c:v>
                </c:pt>
                <c:pt idx="387">
                  <c:v>8836.5</c:v>
                </c:pt>
                <c:pt idx="388">
                  <c:v>8891</c:v>
                </c:pt>
                <c:pt idx="389">
                  <c:v>8888.5</c:v>
                </c:pt>
                <c:pt idx="390">
                  <c:v>9200.5</c:v>
                </c:pt>
                <c:pt idx="391">
                  <c:v>10308.5</c:v>
                </c:pt>
                <c:pt idx="392">
                  <c:v>11409.5</c:v>
                </c:pt>
                <c:pt idx="393">
                  <c:v>11611.5</c:v>
                </c:pt>
                <c:pt idx="394">
                  <c:v>11557.5</c:v>
                </c:pt>
                <c:pt idx="395">
                  <c:v>10809.5</c:v>
                </c:pt>
                <c:pt idx="396">
                  <c:v>10091</c:v>
                </c:pt>
                <c:pt idx="397">
                  <c:v>9861</c:v>
                </c:pt>
                <c:pt idx="398">
                  <c:v>9183.5</c:v>
                </c:pt>
                <c:pt idx="399">
                  <c:v>8941.5</c:v>
                </c:pt>
                <c:pt idx="400">
                  <c:v>9125.5</c:v>
                </c:pt>
                <c:pt idx="401">
                  <c:v>9429.5</c:v>
                </c:pt>
                <c:pt idx="402">
                  <c:v>9945</c:v>
                </c:pt>
                <c:pt idx="403">
                  <c:v>11241.5</c:v>
                </c:pt>
                <c:pt idx="404">
                  <c:v>11283.5</c:v>
                </c:pt>
                <c:pt idx="405">
                  <c:v>11752.5</c:v>
                </c:pt>
                <c:pt idx="406">
                  <c:v>10960.5</c:v>
                </c:pt>
                <c:pt idx="407">
                  <c:v>10819</c:v>
                </c:pt>
                <c:pt idx="408">
                  <c:v>10137.5</c:v>
                </c:pt>
                <c:pt idx="409">
                  <c:v>8962</c:v>
                </c:pt>
                <c:pt idx="410">
                  <c:v>8849</c:v>
                </c:pt>
                <c:pt idx="411">
                  <c:v>8721.5</c:v>
                </c:pt>
                <c:pt idx="412">
                  <c:v>8697</c:v>
                </c:pt>
                <c:pt idx="413">
                  <c:v>8766.5</c:v>
                </c:pt>
                <c:pt idx="414">
                  <c:v>9117.5</c:v>
                </c:pt>
                <c:pt idx="415">
                  <c:v>10368.5</c:v>
                </c:pt>
                <c:pt idx="416">
                  <c:v>11727</c:v>
                </c:pt>
                <c:pt idx="417">
                  <c:v>11175</c:v>
                </c:pt>
                <c:pt idx="418">
                  <c:v>10653</c:v>
                </c:pt>
                <c:pt idx="419">
                  <c:v>10436</c:v>
                </c:pt>
                <c:pt idx="420">
                  <c:v>9926.5</c:v>
                </c:pt>
                <c:pt idx="421">
                  <c:v>9798.5</c:v>
                </c:pt>
                <c:pt idx="422">
                  <c:v>9714</c:v>
                </c:pt>
                <c:pt idx="423">
                  <c:v>9402</c:v>
                </c:pt>
                <c:pt idx="424">
                  <c:v>9220.5</c:v>
                </c:pt>
                <c:pt idx="425">
                  <c:v>9389.5</c:v>
                </c:pt>
                <c:pt idx="426">
                  <c:v>9746.5</c:v>
                </c:pt>
                <c:pt idx="427">
                  <c:v>11725</c:v>
                </c:pt>
                <c:pt idx="428">
                  <c:v>12172</c:v>
                </c:pt>
                <c:pt idx="429">
                  <c:v>12301</c:v>
                </c:pt>
                <c:pt idx="430">
                  <c:v>11174</c:v>
                </c:pt>
                <c:pt idx="431">
                  <c:v>10835.5</c:v>
                </c:pt>
                <c:pt idx="432">
                  <c:v>9791.5</c:v>
                </c:pt>
                <c:pt idx="433">
                  <c:v>9314</c:v>
                </c:pt>
                <c:pt idx="434">
                  <c:v>9051</c:v>
                </c:pt>
                <c:pt idx="435">
                  <c:v>8843.5</c:v>
                </c:pt>
                <c:pt idx="436">
                  <c:v>8838</c:v>
                </c:pt>
                <c:pt idx="437">
                  <c:v>9046</c:v>
                </c:pt>
                <c:pt idx="438">
                  <c:v>9715.5</c:v>
                </c:pt>
                <c:pt idx="439">
                  <c:v>11059</c:v>
                </c:pt>
                <c:pt idx="440">
                  <c:v>11940</c:v>
                </c:pt>
                <c:pt idx="441">
                  <c:v>12355</c:v>
                </c:pt>
                <c:pt idx="442">
                  <c:v>12758.5</c:v>
                </c:pt>
                <c:pt idx="443">
                  <c:v>13069.5</c:v>
                </c:pt>
                <c:pt idx="444">
                  <c:v>12920.5</c:v>
                </c:pt>
                <c:pt idx="445">
                  <c:v>12617</c:v>
                </c:pt>
                <c:pt idx="446">
                  <c:v>12080.5</c:v>
                </c:pt>
                <c:pt idx="447">
                  <c:v>10479</c:v>
                </c:pt>
                <c:pt idx="448">
                  <c:v>9952</c:v>
                </c:pt>
                <c:pt idx="449">
                  <c:v>10270</c:v>
                </c:pt>
                <c:pt idx="450">
                  <c:v>10700.5</c:v>
                </c:pt>
                <c:pt idx="451">
                  <c:v>11835</c:v>
                </c:pt>
                <c:pt idx="452">
                  <c:v>12045.5</c:v>
                </c:pt>
                <c:pt idx="453">
                  <c:v>11895.5</c:v>
                </c:pt>
                <c:pt idx="454">
                  <c:v>10503</c:v>
                </c:pt>
                <c:pt idx="455">
                  <c:v>10757</c:v>
                </c:pt>
                <c:pt idx="456">
                  <c:v>10498.5</c:v>
                </c:pt>
                <c:pt idx="457">
                  <c:v>9287.5</c:v>
                </c:pt>
                <c:pt idx="458">
                  <c:v>9103.5</c:v>
                </c:pt>
                <c:pt idx="459">
                  <c:v>8894</c:v>
                </c:pt>
                <c:pt idx="460">
                  <c:v>8932.5</c:v>
                </c:pt>
                <c:pt idx="461">
                  <c:v>8875.5</c:v>
                </c:pt>
                <c:pt idx="462">
                  <c:v>9043.5</c:v>
                </c:pt>
                <c:pt idx="463">
                  <c:v>9486.5</c:v>
                </c:pt>
                <c:pt idx="464">
                  <c:v>9874.5</c:v>
                </c:pt>
                <c:pt idx="465">
                  <c:v>10552.5</c:v>
                </c:pt>
                <c:pt idx="466">
                  <c:v>10521</c:v>
                </c:pt>
                <c:pt idx="467">
                  <c:v>10336</c:v>
                </c:pt>
                <c:pt idx="468">
                  <c:v>10570.5</c:v>
                </c:pt>
                <c:pt idx="469">
                  <c:v>10140</c:v>
                </c:pt>
                <c:pt idx="470">
                  <c:v>9284</c:v>
                </c:pt>
                <c:pt idx="471">
                  <c:v>9029</c:v>
                </c:pt>
                <c:pt idx="472">
                  <c:v>9099</c:v>
                </c:pt>
                <c:pt idx="473">
                  <c:v>9410</c:v>
                </c:pt>
                <c:pt idx="474">
                  <c:v>10028</c:v>
                </c:pt>
                <c:pt idx="475">
                  <c:v>10309.5</c:v>
                </c:pt>
                <c:pt idx="476">
                  <c:v>10650</c:v>
                </c:pt>
                <c:pt idx="477">
                  <c:v>11275.5</c:v>
                </c:pt>
                <c:pt idx="478">
                  <c:v>10983.5</c:v>
                </c:pt>
                <c:pt idx="479">
                  <c:v>12510</c:v>
                </c:pt>
                <c:pt idx="480">
                  <c:v>11075.5</c:v>
                </c:pt>
                <c:pt idx="481">
                  <c:v>9247</c:v>
                </c:pt>
                <c:pt idx="482">
                  <c:v>8944.5</c:v>
                </c:pt>
                <c:pt idx="483">
                  <c:v>8858</c:v>
                </c:pt>
                <c:pt idx="484">
                  <c:v>8825.5</c:v>
                </c:pt>
                <c:pt idx="485">
                  <c:v>8776.5</c:v>
                </c:pt>
                <c:pt idx="486">
                  <c:v>8762.5</c:v>
                </c:pt>
                <c:pt idx="487">
                  <c:v>8872.5</c:v>
                </c:pt>
                <c:pt idx="488">
                  <c:v>9061.5</c:v>
                </c:pt>
                <c:pt idx="489">
                  <c:v>9272</c:v>
                </c:pt>
                <c:pt idx="490">
                  <c:v>10069.5</c:v>
                </c:pt>
                <c:pt idx="491">
                  <c:v>10083.5</c:v>
                </c:pt>
                <c:pt idx="492">
                  <c:v>10394</c:v>
                </c:pt>
                <c:pt idx="493">
                  <c:v>9982.5</c:v>
                </c:pt>
                <c:pt idx="494">
                  <c:v>9102.5</c:v>
                </c:pt>
                <c:pt idx="495">
                  <c:v>8915.5</c:v>
                </c:pt>
                <c:pt idx="496">
                  <c:v>8707.5</c:v>
                </c:pt>
                <c:pt idx="497">
                  <c:v>8855.5</c:v>
                </c:pt>
                <c:pt idx="498">
                  <c:v>9667</c:v>
                </c:pt>
                <c:pt idx="499">
                  <c:v>10532</c:v>
                </c:pt>
                <c:pt idx="500">
                  <c:v>11134.5</c:v>
                </c:pt>
                <c:pt idx="501">
                  <c:v>12311</c:v>
                </c:pt>
                <c:pt idx="502">
                  <c:v>11803</c:v>
                </c:pt>
                <c:pt idx="503">
                  <c:v>12414.5</c:v>
                </c:pt>
                <c:pt idx="504">
                  <c:v>10612</c:v>
                </c:pt>
                <c:pt idx="505">
                  <c:v>9487.5</c:v>
                </c:pt>
                <c:pt idx="506">
                  <c:v>9176.5</c:v>
                </c:pt>
                <c:pt idx="507">
                  <c:v>9047.5</c:v>
                </c:pt>
                <c:pt idx="508">
                  <c:v>8803.5</c:v>
                </c:pt>
                <c:pt idx="509">
                  <c:v>9009</c:v>
                </c:pt>
                <c:pt idx="510">
                  <c:v>9331.5</c:v>
                </c:pt>
                <c:pt idx="511">
                  <c:v>10143.5</c:v>
                </c:pt>
                <c:pt idx="512">
                  <c:v>11190.5</c:v>
                </c:pt>
                <c:pt idx="513">
                  <c:v>11682.5</c:v>
                </c:pt>
                <c:pt idx="514">
                  <c:v>11248.5</c:v>
                </c:pt>
                <c:pt idx="515">
                  <c:v>11192.5</c:v>
                </c:pt>
                <c:pt idx="516">
                  <c:v>11689.5</c:v>
                </c:pt>
                <c:pt idx="517">
                  <c:v>11295</c:v>
                </c:pt>
                <c:pt idx="518">
                  <c:v>10733.5</c:v>
                </c:pt>
                <c:pt idx="519">
                  <c:v>10465</c:v>
                </c:pt>
                <c:pt idx="520">
                  <c:v>9587</c:v>
                </c:pt>
                <c:pt idx="521">
                  <c:v>9001</c:v>
                </c:pt>
                <c:pt idx="522">
                  <c:v>9352</c:v>
                </c:pt>
                <c:pt idx="523">
                  <c:v>11266.5</c:v>
                </c:pt>
                <c:pt idx="524">
                  <c:v>11301.5</c:v>
                </c:pt>
                <c:pt idx="525">
                  <c:v>11162.5</c:v>
                </c:pt>
                <c:pt idx="526">
                  <c:v>9738.5</c:v>
                </c:pt>
                <c:pt idx="527">
                  <c:v>10611.5</c:v>
                </c:pt>
                <c:pt idx="528">
                  <c:v>10371</c:v>
                </c:pt>
                <c:pt idx="529">
                  <c:v>9260.5</c:v>
                </c:pt>
                <c:pt idx="530">
                  <c:v>8670.5</c:v>
                </c:pt>
                <c:pt idx="531">
                  <c:v>8350</c:v>
                </c:pt>
                <c:pt idx="532">
                  <c:v>8041.5</c:v>
                </c:pt>
                <c:pt idx="533">
                  <c:v>8237</c:v>
                </c:pt>
                <c:pt idx="534">
                  <c:v>8767</c:v>
                </c:pt>
                <c:pt idx="535">
                  <c:v>10045</c:v>
                </c:pt>
                <c:pt idx="536">
                  <c:v>11584</c:v>
                </c:pt>
                <c:pt idx="537">
                  <c:v>11969.5</c:v>
                </c:pt>
                <c:pt idx="538">
                  <c:v>11956</c:v>
                </c:pt>
                <c:pt idx="539">
                  <c:v>11635</c:v>
                </c:pt>
                <c:pt idx="540">
                  <c:v>11655</c:v>
                </c:pt>
                <c:pt idx="541">
                  <c:v>11271.5</c:v>
                </c:pt>
                <c:pt idx="542">
                  <c:v>10453</c:v>
                </c:pt>
                <c:pt idx="543">
                  <c:v>9521.5</c:v>
                </c:pt>
                <c:pt idx="544">
                  <c:v>9539</c:v>
                </c:pt>
                <c:pt idx="545">
                  <c:v>9167</c:v>
                </c:pt>
                <c:pt idx="546">
                  <c:v>9372.5</c:v>
                </c:pt>
                <c:pt idx="547">
                  <c:v>10508.5</c:v>
                </c:pt>
                <c:pt idx="548">
                  <c:v>10657</c:v>
                </c:pt>
                <c:pt idx="549">
                  <c:v>10857</c:v>
                </c:pt>
                <c:pt idx="550">
                  <c:v>10190</c:v>
                </c:pt>
                <c:pt idx="551">
                  <c:v>10938.5</c:v>
                </c:pt>
                <c:pt idx="552">
                  <c:v>9871</c:v>
                </c:pt>
                <c:pt idx="553">
                  <c:v>8776</c:v>
                </c:pt>
                <c:pt idx="554">
                  <c:v>8772</c:v>
                </c:pt>
                <c:pt idx="555">
                  <c:v>8333</c:v>
                </c:pt>
                <c:pt idx="556">
                  <c:v>8119.5</c:v>
                </c:pt>
                <c:pt idx="557">
                  <c:v>8433.5</c:v>
                </c:pt>
                <c:pt idx="558">
                  <c:v>9433</c:v>
                </c:pt>
                <c:pt idx="559">
                  <c:v>10359.5</c:v>
                </c:pt>
                <c:pt idx="560">
                  <c:v>10742</c:v>
                </c:pt>
                <c:pt idx="561">
                  <c:v>11306</c:v>
                </c:pt>
                <c:pt idx="562">
                  <c:v>11440.5</c:v>
                </c:pt>
                <c:pt idx="563">
                  <c:v>10831</c:v>
                </c:pt>
                <c:pt idx="564">
                  <c:v>10545.5</c:v>
                </c:pt>
                <c:pt idx="565">
                  <c:v>10166</c:v>
                </c:pt>
                <c:pt idx="566">
                  <c:v>9717</c:v>
                </c:pt>
                <c:pt idx="567">
                  <c:v>9189</c:v>
                </c:pt>
                <c:pt idx="568">
                  <c:v>10176.5</c:v>
                </c:pt>
                <c:pt idx="569">
                  <c:v>10729.5</c:v>
                </c:pt>
                <c:pt idx="570">
                  <c:v>11103</c:v>
                </c:pt>
                <c:pt idx="571">
                  <c:v>11755.5</c:v>
                </c:pt>
                <c:pt idx="572">
                  <c:v>12020</c:v>
                </c:pt>
                <c:pt idx="573">
                  <c:v>12020.5</c:v>
                </c:pt>
                <c:pt idx="574">
                  <c:v>10469</c:v>
                </c:pt>
                <c:pt idx="575">
                  <c:v>11168.5</c:v>
                </c:pt>
                <c:pt idx="576">
                  <c:v>10175</c:v>
                </c:pt>
                <c:pt idx="577">
                  <c:v>9165</c:v>
                </c:pt>
                <c:pt idx="578">
                  <c:v>9102.5</c:v>
                </c:pt>
                <c:pt idx="579">
                  <c:v>8743.5</c:v>
                </c:pt>
                <c:pt idx="580">
                  <c:v>8931.5</c:v>
                </c:pt>
                <c:pt idx="581">
                  <c:v>9421.5</c:v>
                </c:pt>
                <c:pt idx="582">
                  <c:v>10104.5</c:v>
                </c:pt>
                <c:pt idx="583">
                  <c:v>10580.5</c:v>
                </c:pt>
                <c:pt idx="584">
                  <c:v>10877.5</c:v>
                </c:pt>
                <c:pt idx="585">
                  <c:v>11143.5</c:v>
                </c:pt>
                <c:pt idx="586">
                  <c:v>11684.5</c:v>
                </c:pt>
                <c:pt idx="587">
                  <c:v>11959</c:v>
                </c:pt>
                <c:pt idx="588">
                  <c:v>11420.5</c:v>
                </c:pt>
                <c:pt idx="589">
                  <c:v>10969</c:v>
                </c:pt>
                <c:pt idx="590">
                  <c:v>10886</c:v>
                </c:pt>
                <c:pt idx="591">
                  <c:v>10414.5</c:v>
                </c:pt>
                <c:pt idx="592">
                  <c:v>10131.5</c:v>
                </c:pt>
                <c:pt idx="593">
                  <c:v>10478.5</c:v>
                </c:pt>
                <c:pt idx="594">
                  <c:v>10975</c:v>
                </c:pt>
                <c:pt idx="595">
                  <c:v>12848.5</c:v>
                </c:pt>
                <c:pt idx="596">
                  <c:v>12731.5</c:v>
                </c:pt>
                <c:pt idx="597">
                  <c:v>12317</c:v>
                </c:pt>
                <c:pt idx="598">
                  <c:v>11680</c:v>
                </c:pt>
                <c:pt idx="599">
                  <c:v>12164</c:v>
                </c:pt>
                <c:pt idx="600">
                  <c:v>10902</c:v>
                </c:pt>
                <c:pt idx="601">
                  <c:v>9572</c:v>
                </c:pt>
                <c:pt idx="602">
                  <c:v>9353</c:v>
                </c:pt>
                <c:pt idx="603">
                  <c:v>9091.5</c:v>
                </c:pt>
                <c:pt idx="604">
                  <c:v>9007</c:v>
                </c:pt>
                <c:pt idx="605">
                  <c:v>9046.5</c:v>
                </c:pt>
                <c:pt idx="606">
                  <c:v>9581.5</c:v>
                </c:pt>
                <c:pt idx="607">
                  <c:v>10653.5</c:v>
                </c:pt>
                <c:pt idx="608">
                  <c:v>11832</c:v>
                </c:pt>
                <c:pt idx="609">
                  <c:v>12291.5</c:v>
                </c:pt>
                <c:pt idx="610">
                  <c:v>13078</c:v>
                </c:pt>
                <c:pt idx="611">
                  <c:v>12822.5</c:v>
                </c:pt>
                <c:pt idx="612">
                  <c:v>12387</c:v>
                </c:pt>
                <c:pt idx="613">
                  <c:v>12184</c:v>
                </c:pt>
                <c:pt idx="614">
                  <c:v>11684.5</c:v>
                </c:pt>
                <c:pt idx="615">
                  <c:v>11560.5</c:v>
                </c:pt>
                <c:pt idx="616">
                  <c:v>11713</c:v>
                </c:pt>
                <c:pt idx="617">
                  <c:v>11137</c:v>
                </c:pt>
                <c:pt idx="618">
                  <c:v>11467.5</c:v>
                </c:pt>
                <c:pt idx="619">
                  <c:v>12572</c:v>
                </c:pt>
                <c:pt idx="620">
                  <c:v>12182</c:v>
                </c:pt>
                <c:pt idx="621">
                  <c:v>11292.5</c:v>
                </c:pt>
                <c:pt idx="622">
                  <c:v>11020.5</c:v>
                </c:pt>
                <c:pt idx="623">
                  <c:v>11926</c:v>
                </c:pt>
                <c:pt idx="624">
                  <c:v>11196</c:v>
                </c:pt>
                <c:pt idx="625">
                  <c:v>9970</c:v>
                </c:pt>
                <c:pt idx="626">
                  <c:v>9512.5</c:v>
                </c:pt>
                <c:pt idx="627">
                  <c:v>9179.5</c:v>
                </c:pt>
                <c:pt idx="628">
                  <c:v>9022</c:v>
                </c:pt>
                <c:pt idx="629">
                  <c:v>9010</c:v>
                </c:pt>
                <c:pt idx="630">
                  <c:v>9308.5</c:v>
                </c:pt>
                <c:pt idx="631">
                  <c:v>9623.5</c:v>
                </c:pt>
                <c:pt idx="632">
                  <c:v>10530</c:v>
                </c:pt>
                <c:pt idx="633">
                  <c:v>11868.5</c:v>
                </c:pt>
                <c:pt idx="634">
                  <c:v>12016</c:v>
                </c:pt>
                <c:pt idx="635">
                  <c:v>11897.5</c:v>
                </c:pt>
                <c:pt idx="636">
                  <c:v>11929</c:v>
                </c:pt>
                <c:pt idx="637">
                  <c:v>12051.5</c:v>
                </c:pt>
                <c:pt idx="638">
                  <c:v>11045</c:v>
                </c:pt>
                <c:pt idx="639">
                  <c:v>10225.5</c:v>
                </c:pt>
                <c:pt idx="640">
                  <c:v>10017.5</c:v>
                </c:pt>
                <c:pt idx="641">
                  <c:v>10126.5</c:v>
                </c:pt>
                <c:pt idx="642">
                  <c:v>10353.5</c:v>
                </c:pt>
                <c:pt idx="643">
                  <c:v>11771</c:v>
                </c:pt>
                <c:pt idx="644">
                  <c:v>11774</c:v>
                </c:pt>
                <c:pt idx="645">
                  <c:v>11773</c:v>
                </c:pt>
                <c:pt idx="646">
                  <c:v>11466.5</c:v>
                </c:pt>
                <c:pt idx="647">
                  <c:v>13339.5</c:v>
                </c:pt>
                <c:pt idx="648">
                  <c:v>11197.5</c:v>
                </c:pt>
                <c:pt idx="649">
                  <c:v>9136</c:v>
                </c:pt>
                <c:pt idx="650">
                  <c:v>9139.5</c:v>
                </c:pt>
                <c:pt idx="651">
                  <c:v>9023.5</c:v>
                </c:pt>
                <c:pt idx="652">
                  <c:v>8739</c:v>
                </c:pt>
                <c:pt idx="653">
                  <c:v>8695</c:v>
                </c:pt>
                <c:pt idx="654">
                  <c:v>8839.5</c:v>
                </c:pt>
                <c:pt idx="655">
                  <c:v>9148</c:v>
                </c:pt>
                <c:pt idx="656">
                  <c:v>9754.5</c:v>
                </c:pt>
                <c:pt idx="657">
                  <c:v>10347</c:v>
                </c:pt>
                <c:pt idx="658">
                  <c:v>11076</c:v>
                </c:pt>
                <c:pt idx="659">
                  <c:v>11704.5</c:v>
                </c:pt>
                <c:pt idx="660">
                  <c:v>12070.5</c:v>
                </c:pt>
                <c:pt idx="661">
                  <c:v>11320</c:v>
                </c:pt>
                <c:pt idx="662">
                  <c:v>9759.5</c:v>
                </c:pt>
                <c:pt idx="663">
                  <c:v>9760</c:v>
                </c:pt>
                <c:pt idx="664">
                  <c:v>9674</c:v>
                </c:pt>
                <c:pt idx="665">
                  <c:v>9916.5</c:v>
                </c:pt>
                <c:pt idx="666">
                  <c:v>10574</c:v>
                </c:pt>
                <c:pt idx="667">
                  <c:v>11019.5</c:v>
                </c:pt>
                <c:pt idx="668">
                  <c:v>12085</c:v>
                </c:pt>
                <c:pt idx="669">
                  <c:v>12494</c:v>
                </c:pt>
                <c:pt idx="670">
                  <c:v>12035</c:v>
                </c:pt>
                <c:pt idx="671">
                  <c:v>13178</c:v>
                </c:pt>
                <c:pt idx="672">
                  <c:v>11140.5</c:v>
                </c:pt>
                <c:pt idx="673">
                  <c:v>8869</c:v>
                </c:pt>
                <c:pt idx="674">
                  <c:v>8668.5</c:v>
                </c:pt>
                <c:pt idx="675">
                  <c:v>8591</c:v>
                </c:pt>
                <c:pt idx="676">
                  <c:v>8663</c:v>
                </c:pt>
                <c:pt idx="677">
                  <c:v>8659.5</c:v>
                </c:pt>
                <c:pt idx="678">
                  <c:v>9193</c:v>
                </c:pt>
                <c:pt idx="679">
                  <c:v>11210</c:v>
                </c:pt>
                <c:pt idx="680">
                  <c:v>12473.5</c:v>
                </c:pt>
                <c:pt idx="681">
                  <c:v>13327.5</c:v>
                </c:pt>
                <c:pt idx="682">
                  <c:v>13369</c:v>
                </c:pt>
                <c:pt idx="683">
                  <c:v>13236.5</c:v>
                </c:pt>
                <c:pt idx="684">
                  <c:v>13339.5</c:v>
                </c:pt>
                <c:pt idx="685">
                  <c:v>12819</c:v>
                </c:pt>
                <c:pt idx="686">
                  <c:v>12554</c:v>
                </c:pt>
                <c:pt idx="687">
                  <c:v>11608.5</c:v>
                </c:pt>
                <c:pt idx="688">
                  <c:v>10702</c:v>
                </c:pt>
                <c:pt idx="689">
                  <c:v>10281.5</c:v>
                </c:pt>
                <c:pt idx="690">
                  <c:v>10339</c:v>
                </c:pt>
                <c:pt idx="691">
                  <c:v>12177.5</c:v>
                </c:pt>
                <c:pt idx="692">
                  <c:v>12687</c:v>
                </c:pt>
                <c:pt idx="693">
                  <c:v>11594</c:v>
                </c:pt>
                <c:pt idx="694">
                  <c:v>10820</c:v>
                </c:pt>
                <c:pt idx="695">
                  <c:v>11662</c:v>
                </c:pt>
                <c:pt idx="696">
                  <c:v>10290</c:v>
                </c:pt>
                <c:pt idx="697">
                  <c:v>8758.5</c:v>
                </c:pt>
                <c:pt idx="698">
                  <c:v>8849.5</c:v>
                </c:pt>
                <c:pt idx="699">
                  <c:v>8730.5</c:v>
                </c:pt>
                <c:pt idx="700">
                  <c:v>8780</c:v>
                </c:pt>
                <c:pt idx="701">
                  <c:v>8902.5</c:v>
                </c:pt>
                <c:pt idx="702">
                  <c:v>9108</c:v>
                </c:pt>
                <c:pt idx="703">
                  <c:v>10190</c:v>
                </c:pt>
                <c:pt idx="704">
                  <c:v>11445</c:v>
                </c:pt>
                <c:pt idx="705">
                  <c:v>12134.5</c:v>
                </c:pt>
                <c:pt idx="706">
                  <c:v>12456</c:v>
                </c:pt>
                <c:pt idx="707">
                  <c:v>11970.5</c:v>
                </c:pt>
                <c:pt idx="708">
                  <c:v>11777</c:v>
                </c:pt>
                <c:pt idx="709">
                  <c:v>11484</c:v>
                </c:pt>
                <c:pt idx="710">
                  <c:v>11267</c:v>
                </c:pt>
                <c:pt idx="711">
                  <c:v>10935.5</c:v>
                </c:pt>
                <c:pt idx="712">
                  <c:v>10483.5</c:v>
                </c:pt>
                <c:pt idx="713">
                  <c:v>10283</c:v>
                </c:pt>
                <c:pt idx="714">
                  <c:v>10499</c:v>
                </c:pt>
                <c:pt idx="715">
                  <c:v>10858</c:v>
                </c:pt>
                <c:pt idx="716">
                  <c:v>10936.5</c:v>
                </c:pt>
                <c:pt idx="717">
                  <c:v>10291</c:v>
                </c:pt>
                <c:pt idx="718">
                  <c:v>9637.5</c:v>
                </c:pt>
                <c:pt idx="719">
                  <c:v>10994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01811328"/>
        <c:axId val="101812864"/>
      </c:scatterChart>
      <c:valAx>
        <c:axId val="101811328"/>
        <c:scaling>
          <c:orientation val="minMax"/>
          <c:min val="35000"/>
        </c:scaling>
        <c:axPos val="b"/>
        <c:numFmt formatCode="0" sourceLinked="0"/>
        <c:tickLblPos val="nextTo"/>
        <c:crossAx val="101812864"/>
        <c:crosses val="autoZero"/>
        <c:crossBetween val="midCat"/>
        <c:majorUnit val="5000"/>
      </c:valAx>
      <c:valAx>
        <c:axId val="101812864"/>
        <c:scaling>
          <c:orientation val="minMax"/>
        </c:scaling>
        <c:axPos val="l"/>
        <c:majorGridlines/>
        <c:numFmt formatCode="0" sourceLinked="0"/>
        <c:tickLblPos val="nextTo"/>
        <c:crossAx val="101811328"/>
        <c:crosses val="autoZero"/>
        <c:crossBetween val="midCat"/>
      </c:valAx>
    </c:plotArea>
    <c:plotVisOnly val="1"/>
  </c:chart>
  <c:printSettings>
    <c:headerFooter/>
    <c:pageMargins b="0.75000000000000466" l="0.70000000000000062" r="0.70000000000000062" t="0.75000000000000466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67"/>
          <c:y val="2.7011287893676978E-2"/>
        </c:manualLayout>
      </c:layout>
    </c:title>
    <c:plotArea>
      <c:layout>
        <c:manualLayout>
          <c:layoutTarget val="inner"/>
          <c:xMode val="edge"/>
          <c:yMode val="edge"/>
          <c:x val="3.3344677606503295E-2"/>
          <c:y val="0.126163209202938"/>
          <c:w val="0.95697504375906195"/>
          <c:h val="0.83404966990372664"/>
        </c:manualLayout>
      </c:layout>
      <c:lineChart>
        <c:grouping val="standard"/>
        <c:ser>
          <c:idx val="1"/>
          <c:order val="0"/>
          <c:tx>
            <c:v>"Autres"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Entrées!$N$37:$N$780</c:f>
              <c:numCache>
                <c:formatCode>0.0</c:formatCode>
                <c:ptCount val="744"/>
                <c:pt idx="0">
                  <c:v>693.5</c:v>
                </c:pt>
                <c:pt idx="1">
                  <c:v>662</c:v>
                </c:pt>
                <c:pt idx="2">
                  <c:v>660</c:v>
                </c:pt>
                <c:pt idx="3">
                  <c:v>646</c:v>
                </c:pt>
                <c:pt idx="4">
                  <c:v>637.5</c:v>
                </c:pt>
                <c:pt idx="5">
                  <c:v>635</c:v>
                </c:pt>
                <c:pt idx="6">
                  <c:v>635.5</c:v>
                </c:pt>
                <c:pt idx="7">
                  <c:v>634.5</c:v>
                </c:pt>
                <c:pt idx="8">
                  <c:v>633.5</c:v>
                </c:pt>
                <c:pt idx="9">
                  <c:v>634.5</c:v>
                </c:pt>
                <c:pt idx="10">
                  <c:v>635</c:v>
                </c:pt>
                <c:pt idx="11">
                  <c:v>631</c:v>
                </c:pt>
                <c:pt idx="12">
                  <c:v>627.5</c:v>
                </c:pt>
                <c:pt idx="13">
                  <c:v>616.5</c:v>
                </c:pt>
                <c:pt idx="14">
                  <c:v>618.5</c:v>
                </c:pt>
                <c:pt idx="15">
                  <c:v>616.5</c:v>
                </c:pt>
                <c:pt idx="16">
                  <c:v>615</c:v>
                </c:pt>
                <c:pt idx="17">
                  <c:v>605</c:v>
                </c:pt>
                <c:pt idx="18">
                  <c:v>610</c:v>
                </c:pt>
                <c:pt idx="19">
                  <c:v>608.5</c:v>
                </c:pt>
                <c:pt idx="20">
                  <c:v>603</c:v>
                </c:pt>
                <c:pt idx="21">
                  <c:v>605.5</c:v>
                </c:pt>
                <c:pt idx="22">
                  <c:v>596</c:v>
                </c:pt>
                <c:pt idx="23">
                  <c:v>587.5</c:v>
                </c:pt>
                <c:pt idx="24">
                  <c:v>588.5</c:v>
                </c:pt>
                <c:pt idx="25">
                  <c:v>584</c:v>
                </c:pt>
                <c:pt idx="26">
                  <c:v>578.5</c:v>
                </c:pt>
                <c:pt idx="27">
                  <c:v>574.5</c:v>
                </c:pt>
                <c:pt idx="28">
                  <c:v>576.5</c:v>
                </c:pt>
                <c:pt idx="29">
                  <c:v>580.5</c:v>
                </c:pt>
                <c:pt idx="30">
                  <c:v>576.5</c:v>
                </c:pt>
                <c:pt idx="31">
                  <c:v>578.5</c:v>
                </c:pt>
                <c:pt idx="32">
                  <c:v>582</c:v>
                </c:pt>
                <c:pt idx="33">
                  <c:v>580</c:v>
                </c:pt>
                <c:pt idx="34">
                  <c:v>573.5</c:v>
                </c:pt>
                <c:pt idx="35">
                  <c:v>565.5</c:v>
                </c:pt>
                <c:pt idx="36">
                  <c:v>566.5</c:v>
                </c:pt>
                <c:pt idx="37">
                  <c:v>565</c:v>
                </c:pt>
                <c:pt idx="38">
                  <c:v>570.5</c:v>
                </c:pt>
                <c:pt idx="39">
                  <c:v>574</c:v>
                </c:pt>
                <c:pt idx="40">
                  <c:v>580.5</c:v>
                </c:pt>
                <c:pt idx="41">
                  <c:v>583</c:v>
                </c:pt>
                <c:pt idx="42">
                  <c:v>595.5</c:v>
                </c:pt>
                <c:pt idx="43">
                  <c:v>597.5</c:v>
                </c:pt>
                <c:pt idx="44">
                  <c:v>598.5</c:v>
                </c:pt>
                <c:pt idx="45">
                  <c:v>596</c:v>
                </c:pt>
                <c:pt idx="46">
                  <c:v>585.5</c:v>
                </c:pt>
                <c:pt idx="47">
                  <c:v>578.5</c:v>
                </c:pt>
                <c:pt idx="48">
                  <c:v>571</c:v>
                </c:pt>
                <c:pt idx="49">
                  <c:v>570.5</c:v>
                </c:pt>
                <c:pt idx="50">
                  <c:v>572.5</c:v>
                </c:pt>
                <c:pt idx="51">
                  <c:v>574</c:v>
                </c:pt>
                <c:pt idx="52">
                  <c:v>573.5</c:v>
                </c:pt>
                <c:pt idx="53">
                  <c:v>568</c:v>
                </c:pt>
                <c:pt idx="54">
                  <c:v>579</c:v>
                </c:pt>
                <c:pt idx="55">
                  <c:v>569.5</c:v>
                </c:pt>
                <c:pt idx="56">
                  <c:v>573.5</c:v>
                </c:pt>
                <c:pt idx="57">
                  <c:v>562.5</c:v>
                </c:pt>
                <c:pt idx="58">
                  <c:v>558</c:v>
                </c:pt>
                <c:pt idx="59">
                  <c:v>554</c:v>
                </c:pt>
                <c:pt idx="60">
                  <c:v>566.5</c:v>
                </c:pt>
                <c:pt idx="61">
                  <c:v>568.5</c:v>
                </c:pt>
                <c:pt idx="62">
                  <c:v>562.5</c:v>
                </c:pt>
                <c:pt idx="63">
                  <c:v>553</c:v>
                </c:pt>
                <c:pt idx="64">
                  <c:v>554</c:v>
                </c:pt>
                <c:pt idx="65">
                  <c:v>562</c:v>
                </c:pt>
                <c:pt idx="66">
                  <c:v>565.5</c:v>
                </c:pt>
                <c:pt idx="67">
                  <c:v>565.5</c:v>
                </c:pt>
                <c:pt idx="68">
                  <c:v>574.5</c:v>
                </c:pt>
                <c:pt idx="69">
                  <c:v>574</c:v>
                </c:pt>
                <c:pt idx="70">
                  <c:v>575.5</c:v>
                </c:pt>
                <c:pt idx="71">
                  <c:v>572.5</c:v>
                </c:pt>
                <c:pt idx="72">
                  <c:v>575.5</c:v>
                </c:pt>
                <c:pt idx="73">
                  <c:v>575.5</c:v>
                </c:pt>
                <c:pt idx="74">
                  <c:v>567.5</c:v>
                </c:pt>
                <c:pt idx="75">
                  <c:v>563.5</c:v>
                </c:pt>
                <c:pt idx="76">
                  <c:v>557</c:v>
                </c:pt>
                <c:pt idx="77">
                  <c:v>556.5</c:v>
                </c:pt>
                <c:pt idx="78">
                  <c:v>555.5</c:v>
                </c:pt>
                <c:pt idx="79">
                  <c:v>558</c:v>
                </c:pt>
                <c:pt idx="80">
                  <c:v>555</c:v>
                </c:pt>
                <c:pt idx="81">
                  <c:v>544.5</c:v>
                </c:pt>
                <c:pt idx="82">
                  <c:v>546</c:v>
                </c:pt>
                <c:pt idx="83">
                  <c:v>539</c:v>
                </c:pt>
                <c:pt idx="84">
                  <c:v>551.5</c:v>
                </c:pt>
                <c:pt idx="85">
                  <c:v>562.5</c:v>
                </c:pt>
                <c:pt idx="86">
                  <c:v>563</c:v>
                </c:pt>
                <c:pt idx="87">
                  <c:v>553.5</c:v>
                </c:pt>
                <c:pt idx="88">
                  <c:v>547</c:v>
                </c:pt>
                <c:pt idx="89">
                  <c:v>552.5</c:v>
                </c:pt>
                <c:pt idx="90">
                  <c:v>562.5</c:v>
                </c:pt>
                <c:pt idx="91">
                  <c:v>572</c:v>
                </c:pt>
                <c:pt idx="92">
                  <c:v>576.5</c:v>
                </c:pt>
                <c:pt idx="93">
                  <c:v>577</c:v>
                </c:pt>
                <c:pt idx="94">
                  <c:v>583</c:v>
                </c:pt>
                <c:pt idx="95">
                  <c:v>581</c:v>
                </c:pt>
                <c:pt idx="96">
                  <c:v>581.5</c:v>
                </c:pt>
                <c:pt idx="97">
                  <c:v>585.5</c:v>
                </c:pt>
                <c:pt idx="98">
                  <c:v>580.5</c:v>
                </c:pt>
                <c:pt idx="99">
                  <c:v>573.5</c:v>
                </c:pt>
                <c:pt idx="100">
                  <c:v>573.5</c:v>
                </c:pt>
                <c:pt idx="101">
                  <c:v>569</c:v>
                </c:pt>
                <c:pt idx="102">
                  <c:v>581.5</c:v>
                </c:pt>
                <c:pt idx="103">
                  <c:v>570</c:v>
                </c:pt>
                <c:pt idx="104">
                  <c:v>567</c:v>
                </c:pt>
                <c:pt idx="105">
                  <c:v>564</c:v>
                </c:pt>
                <c:pt idx="106">
                  <c:v>563.5</c:v>
                </c:pt>
                <c:pt idx="107">
                  <c:v>561.5</c:v>
                </c:pt>
                <c:pt idx="108">
                  <c:v>569</c:v>
                </c:pt>
                <c:pt idx="109">
                  <c:v>575.5</c:v>
                </c:pt>
                <c:pt idx="110">
                  <c:v>567.5</c:v>
                </c:pt>
                <c:pt idx="111">
                  <c:v>562.5</c:v>
                </c:pt>
                <c:pt idx="112">
                  <c:v>559</c:v>
                </c:pt>
                <c:pt idx="113">
                  <c:v>567.5</c:v>
                </c:pt>
                <c:pt idx="114">
                  <c:v>575</c:v>
                </c:pt>
                <c:pt idx="115">
                  <c:v>568.5</c:v>
                </c:pt>
                <c:pt idx="116">
                  <c:v>566.5</c:v>
                </c:pt>
                <c:pt idx="117">
                  <c:v>573.5</c:v>
                </c:pt>
                <c:pt idx="118">
                  <c:v>569.5</c:v>
                </c:pt>
                <c:pt idx="119">
                  <c:v>565</c:v>
                </c:pt>
                <c:pt idx="120">
                  <c:v>566</c:v>
                </c:pt>
                <c:pt idx="121">
                  <c:v>566</c:v>
                </c:pt>
                <c:pt idx="122">
                  <c:v>575</c:v>
                </c:pt>
                <c:pt idx="123">
                  <c:v>574</c:v>
                </c:pt>
                <c:pt idx="124">
                  <c:v>574.5</c:v>
                </c:pt>
                <c:pt idx="125">
                  <c:v>574</c:v>
                </c:pt>
                <c:pt idx="126">
                  <c:v>574</c:v>
                </c:pt>
                <c:pt idx="127">
                  <c:v>566.5</c:v>
                </c:pt>
                <c:pt idx="128">
                  <c:v>565.5</c:v>
                </c:pt>
                <c:pt idx="129">
                  <c:v>572</c:v>
                </c:pt>
                <c:pt idx="130">
                  <c:v>564.5</c:v>
                </c:pt>
                <c:pt idx="131">
                  <c:v>565</c:v>
                </c:pt>
                <c:pt idx="132">
                  <c:v>565</c:v>
                </c:pt>
                <c:pt idx="133">
                  <c:v>563.5</c:v>
                </c:pt>
                <c:pt idx="134">
                  <c:v>563</c:v>
                </c:pt>
                <c:pt idx="135">
                  <c:v>562</c:v>
                </c:pt>
                <c:pt idx="136">
                  <c:v>568</c:v>
                </c:pt>
                <c:pt idx="137">
                  <c:v>569.5</c:v>
                </c:pt>
                <c:pt idx="138">
                  <c:v>567</c:v>
                </c:pt>
                <c:pt idx="139">
                  <c:v>572</c:v>
                </c:pt>
                <c:pt idx="140">
                  <c:v>570.5</c:v>
                </c:pt>
                <c:pt idx="141">
                  <c:v>572.5</c:v>
                </c:pt>
                <c:pt idx="142">
                  <c:v>565.5</c:v>
                </c:pt>
                <c:pt idx="143">
                  <c:v>564.5</c:v>
                </c:pt>
                <c:pt idx="144">
                  <c:v>570.5</c:v>
                </c:pt>
                <c:pt idx="145">
                  <c:v>567.5</c:v>
                </c:pt>
                <c:pt idx="146">
                  <c:v>562.5</c:v>
                </c:pt>
                <c:pt idx="147">
                  <c:v>566</c:v>
                </c:pt>
                <c:pt idx="148">
                  <c:v>563.5</c:v>
                </c:pt>
                <c:pt idx="149">
                  <c:v>559.5</c:v>
                </c:pt>
                <c:pt idx="150">
                  <c:v>565</c:v>
                </c:pt>
                <c:pt idx="151">
                  <c:v>565.5</c:v>
                </c:pt>
                <c:pt idx="152">
                  <c:v>561.5</c:v>
                </c:pt>
                <c:pt idx="153">
                  <c:v>563</c:v>
                </c:pt>
                <c:pt idx="154">
                  <c:v>555</c:v>
                </c:pt>
                <c:pt idx="155">
                  <c:v>560</c:v>
                </c:pt>
                <c:pt idx="156">
                  <c:v>563</c:v>
                </c:pt>
                <c:pt idx="157">
                  <c:v>565.5</c:v>
                </c:pt>
                <c:pt idx="158">
                  <c:v>564</c:v>
                </c:pt>
                <c:pt idx="159">
                  <c:v>558</c:v>
                </c:pt>
                <c:pt idx="160">
                  <c:v>553.5</c:v>
                </c:pt>
                <c:pt idx="161">
                  <c:v>551</c:v>
                </c:pt>
                <c:pt idx="162">
                  <c:v>544</c:v>
                </c:pt>
                <c:pt idx="163">
                  <c:v>545</c:v>
                </c:pt>
                <c:pt idx="164">
                  <c:v>546</c:v>
                </c:pt>
                <c:pt idx="165">
                  <c:v>544.5</c:v>
                </c:pt>
                <c:pt idx="166">
                  <c:v>540.5</c:v>
                </c:pt>
                <c:pt idx="167">
                  <c:v>544.5</c:v>
                </c:pt>
                <c:pt idx="168">
                  <c:v>543.5</c:v>
                </c:pt>
                <c:pt idx="169">
                  <c:v>541.5</c:v>
                </c:pt>
                <c:pt idx="170">
                  <c:v>541.5</c:v>
                </c:pt>
                <c:pt idx="171">
                  <c:v>542</c:v>
                </c:pt>
                <c:pt idx="172">
                  <c:v>543</c:v>
                </c:pt>
                <c:pt idx="173">
                  <c:v>540</c:v>
                </c:pt>
                <c:pt idx="174">
                  <c:v>537</c:v>
                </c:pt>
                <c:pt idx="175">
                  <c:v>530</c:v>
                </c:pt>
                <c:pt idx="176">
                  <c:v>535</c:v>
                </c:pt>
                <c:pt idx="177">
                  <c:v>521.5</c:v>
                </c:pt>
                <c:pt idx="178">
                  <c:v>521</c:v>
                </c:pt>
                <c:pt idx="179">
                  <c:v>523</c:v>
                </c:pt>
                <c:pt idx="180">
                  <c:v>529.5</c:v>
                </c:pt>
                <c:pt idx="181">
                  <c:v>535.5</c:v>
                </c:pt>
                <c:pt idx="182">
                  <c:v>538.5</c:v>
                </c:pt>
                <c:pt idx="183">
                  <c:v>539.5</c:v>
                </c:pt>
                <c:pt idx="184">
                  <c:v>529</c:v>
                </c:pt>
                <c:pt idx="185">
                  <c:v>537.5</c:v>
                </c:pt>
                <c:pt idx="186">
                  <c:v>532</c:v>
                </c:pt>
                <c:pt idx="187">
                  <c:v>539</c:v>
                </c:pt>
                <c:pt idx="188">
                  <c:v>546</c:v>
                </c:pt>
                <c:pt idx="189">
                  <c:v>544</c:v>
                </c:pt>
                <c:pt idx="190">
                  <c:v>543.5</c:v>
                </c:pt>
                <c:pt idx="191">
                  <c:v>533</c:v>
                </c:pt>
                <c:pt idx="192">
                  <c:v>534.5</c:v>
                </c:pt>
                <c:pt idx="193">
                  <c:v>535.5</c:v>
                </c:pt>
                <c:pt idx="194">
                  <c:v>536</c:v>
                </c:pt>
                <c:pt idx="195">
                  <c:v>536</c:v>
                </c:pt>
                <c:pt idx="196">
                  <c:v>533</c:v>
                </c:pt>
                <c:pt idx="197">
                  <c:v>529</c:v>
                </c:pt>
                <c:pt idx="198">
                  <c:v>523</c:v>
                </c:pt>
                <c:pt idx="199">
                  <c:v>516</c:v>
                </c:pt>
                <c:pt idx="200">
                  <c:v>504</c:v>
                </c:pt>
                <c:pt idx="201">
                  <c:v>495</c:v>
                </c:pt>
                <c:pt idx="202">
                  <c:v>493</c:v>
                </c:pt>
                <c:pt idx="203">
                  <c:v>487</c:v>
                </c:pt>
                <c:pt idx="204">
                  <c:v>508.5</c:v>
                </c:pt>
                <c:pt idx="205">
                  <c:v>496.5</c:v>
                </c:pt>
                <c:pt idx="206">
                  <c:v>488.5</c:v>
                </c:pt>
                <c:pt idx="207">
                  <c:v>494</c:v>
                </c:pt>
                <c:pt idx="208">
                  <c:v>495.5</c:v>
                </c:pt>
                <c:pt idx="209">
                  <c:v>496.5</c:v>
                </c:pt>
                <c:pt idx="210">
                  <c:v>521.5</c:v>
                </c:pt>
                <c:pt idx="211">
                  <c:v>534</c:v>
                </c:pt>
                <c:pt idx="212">
                  <c:v>535</c:v>
                </c:pt>
                <c:pt idx="213">
                  <c:v>538.5</c:v>
                </c:pt>
                <c:pt idx="214">
                  <c:v>530</c:v>
                </c:pt>
                <c:pt idx="215">
                  <c:v>528.5</c:v>
                </c:pt>
                <c:pt idx="216">
                  <c:v>539</c:v>
                </c:pt>
                <c:pt idx="217">
                  <c:v>542.5</c:v>
                </c:pt>
                <c:pt idx="218">
                  <c:v>547.5</c:v>
                </c:pt>
                <c:pt idx="219">
                  <c:v>550</c:v>
                </c:pt>
                <c:pt idx="220">
                  <c:v>551</c:v>
                </c:pt>
                <c:pt idx="221">
                  <c:v>542.5</c:v>
                </c:pt>
                <c:pt idx="222">
                  <c:v>540</c:v>
                </c:pt>
                <c:pt idx="223">
                  <c:v>530.5</c:v>
                </c:pt>
                <c:pt idx="224">
                  <c:v>531.5</c:v>
                </c:pt>
                <c:pt idx="225">
                  <c:v>530.5</c:v>
                </c:pt>
                <c:pt idx="226">
                  <c:v>529</c:v>
                </c:pt>
                <c:pt idx="227">
                  <c:v>526.5</c:v>
                </c:pt>
                <c:pt idx="228">
                  <c:v>532.5</c:v>
                </c:pt>
                <c:pt idx="229">
                  <c:v>537.5</c:v>
                </c:pt>
                <c:pt idx="230">
                  <c:v>534</c:v>
                </c:pt>
                <c:pt idx="231">
                  <c:v>535</c:v>
                </c:pt>
                <c:pt idx="232">
                  <c:v>538.5</c:v>
                </c:pt>
                <c:pt idx="233">
                  <c:v>548</c:v>
                </c:pt>
                <c:pt idx="234">
                  <c:v>555.5</c:v>
                </c:pt>
                <c:pt idx="235">
                  <c:v>546.5</c:v>
                </c:pt>
                <c:pt idx="236">
                  <c:v>554.5</c:v>
                </c:pt>
                <c:pt idx="237">
                  <c:v>546</c:v>
                </c:pt>
                <c:pt idx="238">
                  <c:v>549.5</c:v>
                </c:pt>
                <c:pt idx="239">
                  <c:v>557</c:v>
                </c:pt>
                <c:pt idx="240">
                  <c:v>566.5</c:v>
                </c:pt>
                <c:pt idx="241">
                  <c:v>578</c:v>
                </c:pt>
                <c:pt idx="242">
                  <c:v>578.5</c:v>
                </c:pt>
                <c:pt idx="243">
                  <c:v>567</c:v>
                </c:pt>
                <c:pt idx="244">
                  <c:v>566.5</c:v>
                </c:pt>
                <c:pt idx="245">
                  <c:v>564.5</c:v>
                </c:pt>
                <c:pt idx="246">
                  <c:v>557</c:v>
                </c:pt>
                <c:pt idx="247">
                  <c:v>556</c:v>
                </c:pt>
                <c:pt idx="248">
                  <c:v>553</c:v>
                </c:pt>
                <c:pt idx="249">
                  <c:v>549.5</c:v>
                </c:pt>
                <c:pt idx="250">
                  <c:v>544</c:v>
                </c:pt>
                <c:pt idx="251">
                  <c:v>548.5</c:v>
                </c:pt>
                <c:pt idx="252">
                  <c:v>550</c:v>
                </c:pt>
                <c:pt idx="253">
                  <c:v>546.5</c:v>
                </c:pt>
                <c:pt idx="254">
                  <c:v>544</c:v>
                </c:pt>
                <c:pt idx="255">
                  <c:v>543.5</c:v>
                </c:pt>
                <c:pt idx="256">
                  <c:v>548.5</c:v>
                </c:pt>
                <c:pt idx="257">
                  <c:v>563.5</c:v>
                </c:pt>
                <c:pt idx="258">
                  <c:v>567</c:v>
                </c:pt>
                <c:pt idx="259">
                  <c:v>563</c:v>
                </c:pt>
                <c:pt idx="260">
                  <c:v>574</c:v>
                </c:pt>
                <c:pt idx="261">
                  <c:v>573.5</c:v>
                </c:pt>
                <c:pt idx="262">
                  <c:v>576.5</c:v>
                </c:pt>
                <c:pt idx="263">
                  <c:v>582.5</c:v>
                </c:pt>
                <c:pt idx="264">
                  <c:v>586</c:v>
                </c:pt>
                <c:pt idx="265">
                  <c:v>591.5</c:v>
                </c:pt>
                <c:pt idx="266">
                  <c:v>591</c:v>
                </c:pt>
                <c:pt idx="267">
                  <c:v>594.5</c:v>
                </c:pt>
                <c:pt idx="268">
                  <c:v>590</c:v>
                </c:pt>
                <c:pt idx="269">
                  <c:v>590</c:v>
                </c:pt>
                <c:pt idx="270">
                  <c:v>587.5</c:v>
                </c:pt>
                <c:pt idx="271">
                  <c:v>584</c:v>
                </c:pt>
                <c:pt idx="272">
                  <c:v>571</c:v>
                </c:pt>
                <c:pt idx="273">
                  <c:v>566.5</c:v>
                </c:pt>
                <c:pt idx="274">
                  <c:v>565.5</c:v>
                </c:pt>
                <c:pt idx="275">
                  <c:v>569</c:v>
                </c:pt>
                <c:pt idx="276">
                  <c:v>576</c:v>
                </c:pt>
                <c:pt idx="277">
                  <c:v>580.5</c:v>
                </c:pt>
                <c:pt idx="278">
                  <c:v>578</c:v>
                </c:pt>
                <c:pt idx="279">
                  <c:v>579.5</c:v>
                </c:pt>
                <c:pt idx="280">
                  <c:v>591</c:v>
                </c:pt>
                <c:pt idx="281">
                  <c:v>598.5</c:v>
                </c:pt>
                <c:pt idx="282">
                  <c:v>592</c:v>
                </c:pt>
                <c:pt idx="283">
                  <c:v>600.5</c:v>
                </c:pt>
                <c:pt idx="284">
                  <c:v>604</c:v>
                </c:pt>
                <c:pt idx="285">
                  <c:v>599.5</c:v>
                </c:pt>
                <c:pt idx="286">
                  <c:v>599.5</c:v>
                </c:pt>
                <c:pt idx="287">
                  <c:v>597.5</c:v>
                </c:pt>
                <c:pt idx="288">
                  <c:v>599</c:v>
                </c:pt>
                <c:pt idx="289">
                  <c:v>599</c:v>
                </c:pt>
                <c:pt idx="290">
                  <c:v>596</c:v>
                </c:pt>
                <c:pt idx="291">
                  <c:v>592</c:v>
                </c:pt>
                <c:pt idx="292">
                  <c:v>589</c:v>
                </c:pt>
                <c:pt idx="293">
                  <c:v>589.5</c:v>
                </c:pt>
                <c:pt idx="294">
                  <c:v>586.5</c:v>
                </c:pt>
                <c:pt idx="295">
                  <c:v>587.5</c:v>
                </c:pt>
                <c:pt idx="296">
                  <c:v>584.5</c:v>
                </c:pt>
                <c:pt idx="297">
                  <c:v>590</c:v>
                </c:pt>
                <c:pt idx="298">
                  <c:v>594.5</c:v>
                </c:pt>
                <c:pt idx="299">
                  <c:v>594.5</c:v>
                </c:pt>
                <c:pt idx="300">
                  <c:v>595.5</c:v>
                </c:pt>
                <c:pt idx="301">
                  <c:v>598.5</c:v>
                </c:pt>
                <c:pt idx="302">
                  <c:v>600.5</c:v>
                </c:pt>
                <c:pt idx="303">
                  <c:v>601</c:v>
                </c:pt>
                <c:pt idx="304">
                  <c:v>598.5</c:v>
                </c:pt>
                <c:pt idx="305">
                  <c:v>602.5</c:v>
                </c:pt>
                <c:pt idx="306">
                  <c:v>608.5</c:v>
                </c:pt>
                <c:pt idx="307">
                  <c:v>600.5</c:v>
                </c:pt>
                <c:pt idx="308">
                  <c:v>595</c:v>
                </c:pt>
                <c:pt idx="309">
                  <c:v>597</c:v>
                </c:pt>
                <c:pt idx="310">
                  <c:v>603</c:v>
                </c:pt>
                <c:pt idx="311">
                  <c:v>602</c:v>
                </c:pt>
                <c:pt idx="312">
                  <c:v>605.5</c:v>
                </c:pt>
                <c:pt idx="313">
                  <c:v>599</c:v>
                </c:pt>
                <c:pt idx="314">
                  <c:v>570</c:v>
                </c:pt>
                <c:pt idx="315">
                  <c:v>539</c:v>
                </c:pt>
                <c:pt idx="316">
                  <c:v>549</c:v>
                </c:pt>
                <c:pt idx="317">
                  <c:v>547.5</c:v>
                </c:pt>
                <c:pt idx="318">
                  <c:v>547</c:v>
                </c:pt>
                <c:pt idx="319">
                  <c:v>546.5</c:v>
                </c:pt>
                <c:pt idx="320">
                  <c:v>539.5</c:v>
                </c:pt>
                <c:pt idx="321">
                  <c:v>540</c:v>
                </c:pt>
                <c:pt idx="322">
                  <c:v>539</c:v>
                </c:pt>
                <c:pt idx="323">
                  <c:v>536.5</c:v>
                </c:pt>
                <c:pt idx="324">
                  <c:v>529.5</c:v>
                </c:pt>
                <c:pt idx="325">
                  <c:v>517.5</c:v>
                </c:pt>
                <c:pt idx="326">
                  <c:v>508.5</c:v>
                </c:pt>
                <c:pt idx="327">
                  <c:v>504</c:v>
                </c:pt>
                <c:pt idx="328">
                  <c:v>498.5</c:v>
                </c:pt>
                <c:pt idx="329">
                  <c:v>491.5</c:v>
                </c:pt>
                <c:pt idx="330">
                  <c:v>489.5</c:v>
                </c:pt>
                <c:pt idx="331">
                  <c:v>494</c:v>
                </c:pt>
                <c:pt idx="332">
                  <c:v>502.5</c:v>
                </c:pt>
                <c:pt idx="333">
                  <c:v>495.5</c:v>
                </c:pt>
                <c:pt idx="334">
                  <c:v>486</c:v>
                </c:pt>
                <c:pt idx="335">
                  <c:v>488</c:v>
                </c:pt>
                <c:pt idx="336">
                  <c:v>481.5</c:v>
                </c:pt>
                <c:pt idx="337">
                  <c:v>474</c:v>
                </c:pt>
                <c:pt idx="338">
                  <c:v>481.5</c:v>
                </c:pt>
                <c:pt idx="339">
                  <c:v>535</c:v>
                </c:pt>
                <c:pt idx="340">
                  <c:v>543.5</c:v>
                </c:pt>
                <c:pt idx="341">
                  <c:v>534.5</c:v>
                </c:pt>
                <c:pt idx="342">
                  <c:v>539</c:v>
                </c:pt>
                <c:pt idx="343">
                  <c:v>539</c:v>
                </c:pt>
                <c:pt idx="344">
                  <c:v>538</c:v>
                </c:pt>
                <c:pt idx="345">
                  <c:v>533</c:v>
                </c:pt>
                <c:pt idx="346">
                  <c:v>531.5</c:v>
                </c:pt>
                <c:pt idx="347">
                  <c:v>539.5</c:v>
                </c:pt>
                <c:pt idx="348">
                  <c:v>544.5</c:v>
                </c:pt>
                <c:pt idx="349">
                  <c:v>551.5</c:v>
                </c:pt>
                <c:pt idx="350">
                  <c:v>549</c:v>
                </c:pt>
                <c:pt idx="351">
                  <c:v>543.5</c:v>
                </c:pt>
                <c:pt idx="352">
                  <c:v>544.5</c:v>
                </c:pt>
                <c:pt idx="353">
                  <c:v>530.5</c:v>
                </c:pt>
                <c:pt idx="354">
                  <c:v>540.5</c:v>
                </c:pt>
                <c:pt idx="355">
                  <c:v>552.5</c:v>
                </c:pt>
                <c:pt idx="356">
                  <c:v>555.5</c:v>
                </c:pt>
                <c:pt idx="357">
                  <c:v>552</c:v>
                </c:pt>
                <c:pt idx="358">
                  <c:v>558</c:v>
                </c:pt>
                <c:pt idx="359">
                  <c:v>563.5</c:v>
                </c:pt>
                <c:pt idx="360">
                  <c:v>557.5</c:v>
                </c:pt>
                <c:pt idx="361">
                  <c:v>554</c:v>
                </c:pt>
                <c:pt idx="362">
                  <c:v>560</c:v>
                </c:pt>
                <c:pt idx="363">
                  <c:v>565.5</c:v>
                </c:pt>
                <c:pt idx="364">
                  <c:v>560</c:v>
                </c:pt>
                <c:pt idx="365">
                  <c:v>553</c:v>
                </c:pt>
                <c:pt idx="366">
                  <c:v>546.5</c:v>
                </c:pt>
                <c:pt idx="367">
                  <c:v>541</c:v>
                </c:pt>
                <c:pt idx="368">
                  <c:v>544.5</c:v>
                </c:pt>
                <c:pt idx="369">
                  <c:v>547.5</c:v>
                </c:pt>
                <c:pt idx="370">
                  <c:v>541</c:v>
                </c:pt>
                <c:pt idx="371">
                  <c:v>539.5</c:v>
                </c:pt>
                <c:pt idx="372">
                  <c:v>544.5</c:v>
                </c:pt>
                <c:pt idx="373">
                  <c:v>545</c:v>
                </c:pt>
                <c:pt idx="374">
                  <c:v>541</c:v>
                </c:pt>
                <c:pt idx="375">
                  <c:v>545</c:v>
                </c:pt>
                <c:pt idx="376">
                  <c:v>559.5</c:v>
                </c:pt>
                <c:pt idx="377">
                  <c:v>560.5</c:v>
                </c:pt>
                <c:pt idx="378">
                  <c:v>562.5</c:v>
                </c:pt>
                <c:pt idx="379">
                  <c:v>552</c:v>
                </c:pt>
                <c:pt idx="380">
                  <c:v>553</c:v>
                </c:pt>
                <c:pt idx="381">
                  <c:v>560</c:v>
                </c:pt>
                <c:pt idx="382">
                  <c:v>556.5</c:v>
                </c:pt>
                <c:pt idx="383">
                  <c:v>560</c:v>
                </c:pt>
                <c:pt idx="384">
                  <c:v>565.5</c:v>
                </c:pt>
                <c:pt idx="385">
                  <c:v>564.5</c:v>
                </c:pt>
                <c:pt idx="386">
                  <c:v>568.5</c:v>
                </c:pt>
                <c:pt idx="387">
                  <c:v>565.5</c:v>
                </c:pt>
                <c:pt idx="388">
                  <c:v>570.5</c:v>
                </c:pt>
                <c:pt idx="389">
                  <c:v>566.5</c:v>
                </c:pt>
                <c:pt idx="390">
                  <c:v>572</c:v>
                </c:pt>
                <c:pt idx="391">
                  <c:v>564</c:v>
                </c:pt>
                <c:pt idx="392">
                  <c:v>566</c:v>
                </c:pt>
                <c:pt idx="393">
                  <c:v>559</c:v>
                </c:pt>
                <c:pt idx="394">
                  <c:v>540.5</c:v>
                </c:pt>
                <c:pt idx="395">
                  <c:v>536.5</c:v>
                </c:pt>
                <c:pt idx="396">
                  <c:v>533.5</c:v>
                </c:pt>
                <c:pt idx="397">
                  <c:v>530</c:v>
                </c:pt>
                <c:pt idx="398">
                  <c:v>520</c:v>
                </c:pt>
                <c:pt idx="399">
                  <c:v>529</c:v>
                </c:pt>
                <c:pt idx="400">
                  <c:v>533</c:v>
                </c:pt>
                <c:pt idx="401">
                  <c:v>531</c:v>
                </c:pt>
                <c:pt idx="402">
                  <c:v>540.5</c:v>
                </c:pt>
                <c:pt idx="403">
                  <c:v>559.5</c:v>
                </c:pt>
                <c:pt idx="404">
                  <c:v>566</c:v>
                </c:pt>
                <c:pt idx="405">
                  <c:v>560.5</c:v>
                </c:pt>
                <c:pt idx="406">
                  <c:v>566.5</c:v>
                </c:pt>
                <c:pt idx="407">
                  <c:v>569.5</c:v>
                </c:pt>
                <c:pt idx="408">
                  <c:v>572.5</c:v>
                </c:pt>
                <c:pt idx="409">
                  <c:v>575.5</c:v>
                </c:pt>
                <c:pt idx="410">
                  <c:v>580.5</c:v>
                </c:pt>
                <c:pt idx="411">
                  <c:v>583.5</c:v>
                </c:pt>
                <c:pt idx="412">
                  <c:v>586</c:v>
                </c:pt>
                <c:pt idx="413">
                  <c:v>585.5</c:v>
                </c:pt>
                <c:pt idx="414">
                  <c:v>561.5</c:v>
                </c:pt>
                <c:pt idx="415">
                  <c:v>553</c:v>
                </c:pt>
                <c:pt idx="416">
                  <c:v>551</c:v>
                </c:pt>
                <c:pt idx="417">
                  <c:v>560.5</c:v>
                </c:pt>
                <c:pt idx="418">
                  <c:v>549</c:v>
                </c:pt>
                <c:pt idx="419">
                  <c:v>544.5</c:v>
                </c:pt>
                <c:pt idx="420">
                  <c:v>546.5</c:v>
                </c:pt>
                <c:pt idx="421">
                  <c:v>540.5</c:v>
                </c:pt>
                <c:pt idx="422">
                  <c:v>541.5</c:v>
                </c:pt>
                <c:pt idx="423">
                  <c:v>562.5</c:v>
                </c:pt>
                <c:pt idx="424">
                  <c:v>562.5</c:v>
                </c:pt>
                <c:pt idx="425">
                  <c:v>578.5</c:v>
                </c:pt>
                <c:pt idx="426">
                  <c:v>578</c:v>
                </c:pt>
                <c:pt idx="427">
                  <c:v>579</c:v>
                </c:pt>
                <c:pt idx="428">
                  <c:v>581</c:v>
                </c:pt>
                <c:pt idx="429">
                  <c:v>576</c:v>
                </c:pt>
                <c:pt idx="430">
                  <c:v>571</c:v>
                </c:pt>
                <c:pt idx="431">
                  <c:v>568.5</c:v>
                </c:pt>
                <c:pt idx="432">
                  <c:v>577</c:v>
                </c:pt>
                <c:pt idx="433">
                  <c:v>572</c:v>
                </c:pt>
                <c:pt idx="434">
                  <c:v>573</c:v>
                </c:pt>
                <c:pt idx="435">
                  <c:v>581.5</c:v>
                </c:pt>
                <c:pt idx="436">
                  <c:v>583.5</c:v>
                </c:pt>
                <c:pt idx="437">
                  <c:v>578.5</c:v>
                </c:pt>
                <c:pt idx="438">
                  <c:v>583</c:v>
                </c:pt>
                <c:pt idx="439">
                  <c:v>579.5</c:v>
                </c:pt>
                <c:pt idx="440">
                  <c:v>572</c:v>
                </c:pt>
                <c:pt idx="441">
                  <c:v>575.5</c:v>
                </c:pt>
                <c:pt idx="442">
                  <c:v>592.5</c:v>
                </c:pt>
                <c:pt idx="443">
                  <c:v>589.5</c:v>
                </c:pt>
                <c:pt idx="444">
                  <c:v>593</c:v>
                </c:pt>
                <c:pt idx="445">
                  <c:v>592</c:v>
                </c:pt>
                <c:pt idx="446">
                  <c:v>595.5</c:v>
                </c:pt>
                <c:pt idx="447">
                  <c:v>592.5</c:v>
                </c:pt>
                <c:pt idx="448">
                  <c:v>585</c:v>
                </c:pt>
                <c:pt idx="449">
                  <c:v>587</c:v>
                </c:pt>
                <c:pt idx="450">
                  <c:v>607.5</c:v>
                </c:pt>
                <c:pt idx="451">
                  <c:v>615</c:v>
                </c:pt>
                <c:pt idx="452">
                  <c:v>614.5</c:v>
                </c:pt>
                <c:pt idx="453">
                  <c:v>617.5</c:v>
                </c:pt>
                <c:pt idx="454">
                  <c:v>615.5</c:v>
                </c:pt>
                <c:pt idx="455">
                  <c:v>619.5</c:v>
                </c:pt>
                <c:pt idx="456">
                  <c:v>619</c:v>
                </c:pt>
                <c:pt idx="457">
                  <c:v>622</c:v>
                </c:pt>
                <c:pt idx="458">
                  <c:v>602.5</c:v>
                </c:pt>
                <c:pt idx="459">
                  <c:v>589</c:v>
                </c:pt>
                <c:pt idx="460">
                  <c:v>588</c:v>
                </c:pt>
                <c:pt idx="461">
                  <c:v>590.5</c:v>
                </c:pt>
                <c:pt idx="462">
                  <c:v>587.5</c:v>
                </c:pt>
                <c:pt idx="463">
                  <c:v>588</c:v>
                </c:pt>
                <c:pt idx="464">
                  <c:v>577</c:v>
                </c:pt>
                <c:pt idx="465">
                  <c:v>573.5</c:v>
                </c:pt>
                <c:pt idx="466">
                  <c:v>580.5</c:v>
                </c:pt>
                <c:pt idx="467">
                  <c:v>582</c:v>
                </c:pt>
                <c:pt idx="468">
                  <c:v>587.5</c:v>
                </c:pt>
                <c:pt idx="469">
                  <c:v>587.5</c:v>
                </c:pt>
                <c:pt idx="470">
                  <c:v>593</c:v>
                </c:pt>
                <c:pt idx="471">
                  <c:v>594.5</c:v>
                </c:pt>
                <c:pt idx="472">
                  <c:v>599.5</c:v>
                </c:pt>
                <c:pt idx="473">
                  <c:v>597</c:v>
                </c:pt>
                <c:pt idx="474">
                  <c:v>598</c:v>
                </c:pt>
                <c:pt idx="475">
                  <c:v>593.5</c:v>
                </c:pt>
                <c:pt idx="476">
                  <c:v>588</c:v>
                </c:pt>
                <c:pt idx="477">
                  <c:v>594.5</c:v>
                </c:pt>
                <c:pt idx="478">
                  <c:v>597</c:v>
                </c:pt>
                <c:pt idx="479">
                  <c:v>596.5</c:v>
                </c:pt>
                <c:pt idx="480">
                  <c:v>597.5</c:v>
                </c:pt>
                <c:pt idx="481">
                  <c:v>588.5</c:v>
                </c:pt>
                <c:pt idx="482">
                  <c:v>588</c:v>
                </c:pt>
                <c:pt idx="483">
                  <c:v>587.5</c:v>
                </c:pt>
                <c:pt idx="484">
                  <c:v>587</c:v>
                </c:pt>
                <c:pt idx="485">
                  <c:v>583.5</c:v>
                </c:pt>
                <c:pt idx="486">
                  <c:v>578.5</c:v>
                </c:pt>
                <c:pt idx="487">
                  <c:v>581.5</c:v>
                </c:pt>
                <c:pt idx="488">
                  <c:v>582</c:v>
                </c:pt>
                <c:pt idx="489">
                  <c:v>575</c:v>
                </c:pt>
                <c:pt idx="490">
                  <c:v>577.5</c:v>
                </c:pt>
                <c:pt idx="491">
                  <c:v>571</c:v>
                </c:pt>
                <c:pt idx="492">
                  <c:v>576</c:v>
                </c:pt>
                <c:pt idx="493">
                  <c:v>575</c:v>
                </c:pt>
                <c:pt idx="494">
                  <c:v>573</c:v>
                </c:pt>
                <c:pt idx="495">
                  <c:v>572.5</c:v>
                </c:pt>
                <c:pt idx="496">
                  <c:v>574.5</c:v>
                </c:pt>
                <c:pt idx="497">
                  <c:v>562.5</c:v>
                </c:pt>
                <c:pt idx="498">
                  <c:v>560</c:v>
                </c:pt>
                <c:pt idx="499">
                  <c:v>541.5</c:v>
                </c:pt>
                <c:pt idx="500">
                  <c:v>536</c:v>
                </c:pt>
                <c:pt idx="501">
                  <c:v>528.5</c:v>
                </c:pt>
                <c:pt idx="502">
                  <c:v>502.5</c:v>
                </c:pt>
                <c:pt idx="503">
                  <c:v>503</c:v>
                </c:pt>
                <c:pt idx="504">
                  <c:v>482.5</c:v>
                </c:pt>
                <c:pt idx="505">
                  <c:v>507.5</c:v>
                </c:pt>
                <c:pt idx="506">
                  <c:v>584.5</c:v>
                </c:pt>
                <c:pt idx="507">
                  <c:v>594</c:v>
                </c:pt>
                <c:pt idx="508">
                  <c:v>595.5</c:v>
                </c:pt>
                <c:pt idx="509">
                  <c:v>592.5</c:v>
                </c:pt>
                <c:pt idx="510">
                  <c:v>591.5</c:v>
                </c:pt>
                <c:pt idx="511">
                  <c:v>584.5</c:v>
                </c:pt>
                <c:pt idx="512">
                  <c:v>584.5</c:v>
                </c:pt>
                <c:pt idx="513">
                  <c:v>574.5</c:v>
                </c:pt>
                <c:pt idx="514">
                  <c:v>567</c:v>
                </c:pt>
                <c:pt idx="515">
                  <c:v>571.5</c:v>
                </c:pt>
                <c:pt idx="516">
                  <c:v>572.5</c:v>
                </c:pt>
                <c:pt idx="517">
                  <c:v>584.5</c:v>
                </c:pt>
                <c:pt idx="518">
                  <c:v>599</c:v>
                </c:pt>
                <c:pt idx="519">
                  <c:v>597.5</c:v>
                </c:pt>
                <c:pt idx="520">
                  <c:v>598</c:v>
                </c:pt>
                <c:pt idx="521">
                  <c:v>600</c:v>
                </c:pt>
                <c:pt idx="522">
                  <c:v>601</c:v>
                </c:pt>
                <c:pt idx="523">
                  <c:v>602.5</c:v>
                </c:pt>
                <c:pt idx="524">
                  <c:v>601.5</c:v>
                </c:pt>
                <c:pt idx="525">
                  <c:v>594.5</c:v>
                </c:pt>
                <c:pt idx="526">
                  <c:v>591</c:v>
                </c:pt>
                <c:pt idx="527">
                  <c:v>597.5</c:v>
                </c:pt>
                <c:pt idx="528">
                  <c:v>601.5</c:v>
                </c:pt>
                <c:pt idx="529">
                  <c:v>600.5</c:v>
                </c:pt>
                <c:pt idx="530">
                  <c:v>602.5</c:v>
                </c:pt>
                <c:pt idx="531">
                  <c:v>610</c:v>
                </c:pt>
                <c:pt idx="532">
                  <c:v>608</c:v>
                </c:pt>
                <c:pt idx="533">
                  <c:v>601</c:v>
                </c:pt>
                <c:pt idx="534">
                  <c:v>600.5</c:v>
                </c:pt>
                <c:pt idx="535">
                  <c:v>598</c:v>
                </c:pt>
                <c:pt idx="536">
                  <c:v>593.5</c:v>
                </c:pt>
                <c:pt idx="537">
                  <c:v>579</c:v>
                </c:pt>
                <c:pt idx="538">
                  <c:v>588</c:v>
                </c:pt>
                <c:pt idx="539">
                  <c:v>589</c:v>
                </c:pt>
                <c:pt idx="540">
                  <c:v>588.5</c:v>
                </c:pt>
                <c:pt idx="541">
                  <c:v>590</c:v>
                </c:pt>
                <c:pt idx="542">
                  <c:v>593</c:v>
                </c:pt>
                <c:pt idx="543">
                  <c:v>599</c:v>
                </c:pt>
                <c:pt idx="544">
                  <c:v>600</c:v>
                </c:pt>
                <c:pt idx="545">
                  <c:v>602.5</c:v>
                </c:pt>
                <c:pt idx="546">
                  <c:v>596.5</c:v>
                </c:pt>
                <c:pt idx="547">
                  <c:v>596.5</c:v>
                </c:pt>
                <c:pt idx="548">
                  <c:v>599</c:v>
                </c:pt>
                <c:pt idx="549">
                  <c:v>603.5</c:v>
                </c:pt>
                <c:pt idx="550">
                  <c:v>609</c:v>
                </c:pt>
                <c:pt idx="551">
                  <c:v>611.5</c:v>
                </c:pt>
                <c:pt idx="552">
                  <c:v>607.5</c:v>
                </c:pt>
                <c:pt idx="553">
                  <c:v>601.5</c:v>
                </c:pt>
                <c:pt idx="554">
                  <c:v>594</c:v>
                </c:pt>
                <c:pt idx="555">
                  <c:v>605.5</c:v>
                </c:pt>
                <c:pt idx="556">
                  <c:v>606.5</c:v>
                </c:pt>
                <c:pt idx="557">
                  <c:v>608.5</c:v>
                </c:pt>
                <c:pt idx="558">
                  <c:v>613</c:v>
                </c:pt>
                <c:pt idx="559">
                  <c:v>621.5</c:v>
                </c:pt>
                <c:pt idx="560">
                  <c:v>619</c:v>
                </c:pt>
                <c:pt idx="561">
                  <c:v>612</c:v>
                </c:pt>
                <c:pt idx="562">
                  <c:v>611.5</c:v>
                </c:pt>
                <c:pt idx="563">
                  <c:v>619</c:v>
                </c:pt>
                <c:pt idx="564">
                  <c:v>629</c:v>
                </c:pt>
                <c:pt idx="565">
                  <c:v>629</c:v>
                </c:pt>
                <c:pt idx="566">
                  <c:v>612</c:v>
                </c:pt>
                <c:pt idx="567">
                  <c:v>609</c:v>
                </c:pt>
                <c:pt idx="568">
                  <c:v>617.5</c:v>
                </c:pt>
                <c:pt idx="569">
                  <c:v>626</c:v>
                </c:pt>
                <c:pt idx="570">
                  <c:v>627</c:v>
                </c:pt>
                <c:pt idx="571">
                  <c:v>618.5</c:v>
                </c:pt>
                <c:pt idx="572">
                  <c:v>618.5</c:v>
                </c:pt>
                <c:pt idx="573">
                  <c:v>612</c:v>
                </c:pt>
                <c:pt idx="574">
                  <c:v>601.5</c:v>
                </c:pt>
                <c:pt idx="575">
                  <c:v>602</c:v>
                </c:pt>
                <c:pt idx="576">
                  <c:v>608</c:v>
                </c:pt>
                <c:pt idx="577">
                  <c:v>612.5</c:v>
                </c:pt>
                <c:pt idx="578">
                  <c:v>613</c:v>
                </c:pt>
                <c:pt idx="579">
                  <c:v>614.5</c:v>
                </c:pt>
                <c:pt idx="580">
                  <c:v>614.5</c:v>
                </c:pt>
                <c:pt idx="581">
                  <c:v>608</c:v>
                </c:pt>
                <c:pt idx="582">
                  <c:v>594.5</c:v>
                </c:pt>
                <c:pt idx="583">
                  <c:v>581</c:v>
                </c:pt>
                <c:pt idx="584">
                  <c:v>580</c:v>
                </c:pt>
                <c:pt idx="585">
                  <c:v>575.5</c:v>
                </c:pt>
                <c:pt idx="586">
                  <c:v>576.5</c:v>
                </c:pt>
                <c:pt idx="587">
                  <c:v>582.5</c:v>
                </c:pt>
                <c:pt idx="588">
                  <c:v>576.5</c:v>
                </c:pt>
                <c:pt idx="589">
                  <c:v>565.5</c:v>
                </c:pt>
                <c:pt idx="590">
                  <c:v>561</c:v>
                </c:pt>
                <c:pt idx="591">
                  <c:v>560.5</c:v>
                </c:pt>
                <c:pt idx="592">
                  <c:v>578</c:v>
                </c:pt>
                <c:pt idx="593">
                  <c:v>579</c:v>
                </c:pt>
                <c:pt idx="594">
                  <c:v>564</c:v>
                </c:pt>
                <c:pt idx="595">
                  <c:v>564.5</c:v>
                </c:pt>
                <c:pt idx="596">
                  <c:v>578</c:v>
                </c:pt>
                <c:pt idx="597">
                  <c:v>592.5</c:v>
                </c:pt>
                <c:pt idx="598">
                  <c:v>610.5</c:v>
                </c:pt>
                <c:pt idx="599">
                  <c:v>613</c:v>
                </c:pt>
                <c:pt idx="600">
                  <c:v>623</c:v>
                </c:pt>
                <c:pt idx="601">
                  <c:v>616</c:v>
                </c:pt>
                <c:pt idx="602">
                  <c:v>620.5</c:v>
                </c:pt>
                <c:pt idx="603">
                  <c:v>629</c:v>
                </c:pt>
                <c:pt idx="604">
                  <c:v>637</c:v>
                </c:pt>
                <c:pt idx="605">
                  <c:v>635</c:v>
                </c:pt>
                <c:pt idx="606">
                  <c:v>638</c:v>
                </c:pt>
                <c:pt idx="607">
                  <c:v>626</c:v>
                </c:pt>
                <c:pt idx="608">
                  <c:v>616</c:v>
                </c:pt>
                <c:pt idx="609">
                  <c:v>626.5</c:v>
                </c:pt>
                <c:pt idx="610">
                  <c:v>631.5</c:v>
                </c:pt>
                <c:pt idx="611">
                  <c:v>621.5</c:v>
                </c:pt>
                <c:pt idx="612">
                  <c:v>619</c:v>
                </c:pt>
                <c:pt idx="613">
                  <c:v>640.5</c:v>
                </c:pt>
                <c:pt idx="614">
                  <c:v>657.5</c:v>
                </c:pt>
                <c:pt idx="615">
                  <c:v>647</c:v>
                </c:pt>
                <c:pt idx="616">
                  <c:v>637</c:v>
                </c:pt>
                <c:pt idx="617">
                  <c:v>635.5</c:v>
                </c:pt>
                <c:pt idx="618">
                  <c:v>643</c:v>
                </c:pt>
                <c:pt idx="619">
                  <c:v>650.5</c:v>
                </c:pt>
                <c:pt idx="620">
                  <c:v>649</c:v>
                </c:pt>
                <c:pt idx="621">
                  <c:v>647.5</c:v>
                </c:pt>
                <c:pt idx="622">
                  <c:v>644.5</c:v>
                </c:pt>
                <c:pt idx="623">
                  <c:v>646</c:v>
                </c:pt>
                <c:pt idx="624">
                  <c:v>649</c:v>
                </c:pt>
                <c:pt idx="625">
                  <c:v>653.5</c:v>
                </c:pt>
                <c:pt idx="626">
                  <c:v>656.5</c:v>
                </c:pt>
                <c:pt idx="627">
                  <c:v>657.5</c:v>
                </c:pt>
                <c:pt idx="628">
                  <c:v>653.5</c:v>
                </c:pt>
                <c:pt idx="629">
                  <c:v>648.5</c:v>
                </c:pt>
                <c:pt idx="630">
                  <c:v>638</c:v>
                </c:pt>
                <c:pt idx="631">
                  <c:v>640</c:v>
                </c:pt>
                <c:pt idx="632">
                  <c:v>642</c:v>
                </c:pt>
                <c:pt idx="633">
                  <c:v>648.5</c:v>
                </c:pt>
                <c:pt idx="634">
                  <c:v>650</c:v>
                </c:pt>
                <c:pt idx="635">
                  <c:v>646.5</c:v>
                </c:pt>
                <c:pt idx="636">
                  <c:v>646.5</c:v>
                </c:pt>
                <c:pt idx="637">
                  <c:v>643.5</c:v>
                </c:pt>
                <c:pt idx="638">
                  <c:v>637</c:v>
                </c:pt>
                <c:pt idx="639">
                  <c:v>635.5</c:v>
                </c:pt>
                <c:pt idx="640">
                  <c:v>640.5</c:v>
                </c:pt>
                <c:pt idx="641">
                  <c:v>641.5</c:v>
                </c:pt>
                <c:pt idx="642">
                  <c:v>635.5</c:v>
                </c:pt>
                <c:pt idx="643">
                  <c:v>648</c:v>
                </c:pt>
                <c:pt idx="644">
                  <c:v>650</c:v>
                </c:pt>
                <c:pt idx="645">
                  <c:v>647</c:v>
                </c:pt>
                <c:pt idx="646">
                  <c:v>649.5</c:v>
                </c:pt>
                <c:pt idx="647">
                  <c:v>645</c:v>
                </c:pt>
                <c:pt idx="648">
                  <c:v>637</c:v>
                </c:pt>
                <c:pt idx="649">
                  <c:v>644.5</c:v>
                </c:pt>
                <c:pt idx="650">
                  <c:v>646.5</c:v>
                </c:pt>
                <c:pt idx="651">
                  <c:v>651</c:v>
                </c:pt>
                <c:pt idx="652">
                  <c:v>650</c:v>
                </c:pt>
                <c:pt idx="653">
                  <c:v>650.5</c:v>
                </c:pt>
                <c:pt idx="654">
                  <c:v>647</c:v>
                </c:pt>
                <c:pt idx="655">
                  <c:v>633.5</c:v>
                </c:pt>
                <c:pt idx="656">
                  <c:v>628</c:v>
                </c:pt>
                <c:pt idx="657">
                  <c:v>633.5</c:v>
                </c:pt>
                <c:pt idx="658">
                  <c:v>636.5</c:v>
                </c:pt>
                <c:pt idx="659">
                  <c:v>635</c:v>
                </c:pt>
                <c:pt idx="660">
                  <c:v>635</c:v>
                </c:pt>
                <c:pt idx="661">
                  <c:v>632</c:v>
                </c:pt>
                <c:pt idx="662">
                  <c:v>636.5</c:v>
                </c:pt>
                <c:pt idx="663">
                  <c:v>634.5</c:v>
                </c:pt>
                <c:pt idx="664">
                  <c:v>634.5</c:v>
                </c:pt>
                <c:pt idx="665">
                  <c:v>636.5</c:v>
                </c:pt>
                <c:pt idx="666">
                  <c:v>634.5</c:v>
                </c:pt>
                <c:pt idx="667">
                  <c:v>634.5</c:v>
                </c:pt>
                <c:pt idx="668">
                  <c:v>636</c:v>
                </c:pt>
                <c:pt idx="669">
                  <c:v>637</c:v>
                </c:pt>
                <c:pt idx="670">
                  <c:v>630</c:v>
                </c:pt>
                <c:pt idx="671">
                  <c:v>637.5</c:v>
                </c:pt>
                <c:pt idx="672">
                  <c:v>640.5</c:v>
                </c:pt>
                <c:pt idx="673">
                  <c:v>642.5</c:v>
                </c:pt>
                <c:pt idx="674">
                  <c:v>639.5</c:v>
                </c:pt>
                <c:pt idx="675">
                  <c:v>637</c:v>
                </c:pt>
                <c:pt idx="676">
                  <c:v>635.5</c:v>
                </c:pt>
                <c:pt idx="677">
                  <c:v>637</c:v>
                </c:pt>
                <c:pt idx="678">
                  <c:v>630.5</c:v>
                </c:pt>
                <c:pt idx="679">
                  <c:v>617</c:v>
                </c:pt>
                <c:pt idx="680">
                  <c:v>618.5</c:v>
                </c:pt>
                <c:pt idx="681">
                  <c:v>617</c:v>
                </c:pt>
                <c:pt idx="682">
                  <c:v>595</c:v>
                </c:pt>
                <c:pt idx="683">
                  <c:v>601</c:v>
                </c:pt>
                <c:pt idx="684">
                  <c:v>611.5</c:v>
                </c:pt>
                <c:pt idx="685">
                  <c:v>617</c:v>
                </c:pt>
                <c:pt idx="686">
                  <c:v>607</c:v>
                </c:pt>
                <c:pt idx="687">
                  <c:v>618.5</c:v>
                </c:pt>
                <c:pt idx="688">
                  <c:v>613</c:v>
                </c:pt>
                <c:pt idx="689">
                  <c:v>627</c:v>
                </c:pt>
                <c:pt idx="690">
                  <c:v>629</c:v>
                </c:pt>
                <c:pt idx="691">
                  <c:v>617</c:v>
                </c:pt>
                <c:pt idx="692">
                  <c:v>620.5</c:v>
                </c:pt>
                <c:pt idx="693">
                  <c:v>619</c:v>
                </c:pt>
                <c:pt idx="694">
                  <c:v>621.5</c:v>
                </c:pt>
                <c:pt idx="695">
                  <c:v>628</c:v>
                </c:pt>
                <c:pt idx="696">
                  <c:v>629</c:v>
                </c:pt>
                <c:pt idx="697">
                  <c:v>626.5</c:v>
                </c:pt>
                <c:pt idx="698">
                  <c:v>629</c:v>
                </c:pt>
                <c:pt idx="699">
                  <c:v>622.5</c:v>
                </c:pt>
                <c:pt idx="700">
                  <c:v>629.5</c:v>
                </c:pt>
                <c:pt idx="701">
                  <c:v>628.5</c:v>
                </c:pt>
                <c:pt idx="702">
                  <c:v>625</c:v>
                </c:pt>
                <c:pt idx="703">
                  <c:v>618</c:v>
                </c:pt>
                <c:pt idx="704">
                  <c:v>618</c:v>
                </c:pt>
                <c:pt idx="705">
                  <c:v>612</c:v>
                </c:pt>
                <c:pt idx="706">
                  <c:v>615</c:v>
                </c:pt>
                <c:pt idx="707">
                  <c:v>618</c:v>
                </c:pt>
                <c:pt idx="708">
                  <c:v>620</c:v>
                </c:pt>
                <c:pt idx="709">
                  <c:v>619.5</c:v>
                </c:pt>
                <c:pt idx="710">
                  <c:v>618.5</c:v>
                </c:pt>
                <c:pt idx="711">
                  <c:v>616</c:v>
                </c:pt>
                <c:pt idx="712">
                  <c:v>633</c:v>
                </c:pt>
                <c:pt idx="713">
                  <c:v>643.5</c:v>
                </c:pt>
                <c:pt idx="714">
                  <c:v>647</c:v>
                </c:pt>
                <c:pt idx="715">
                  <c:v>647.5</c:v>
                </c:pt>
                <c:pt idx="716">
                  <c:v>646</c:v>
                </c:pt>
                <c:pt idx="717">
                  <c:v>654</c:v>
                </c:pt>
                <c:pt idx="718">
                  <c:v>659.5</c:v>
                </c:pt>
                <c:pt idx="719">
                  <c:v>660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Calcul!$AU$10:$AU$753</c:f>
              <c:numCache>
                <c:formatCode>0.0</c:formatCode>
                <c:ptCount val="744"/>
                <c:pt idx="0">
                  <c:v>580.30277777777769</c:v>
                </c:pt>
                <c:pt idx="1">
                  <c:v>580.30277777777769</c:v>
                </c:pt>
                <c:pt idx="2">
                  <c:v>580.30277777777769</c:v>
                </c:pt>
                <c:pt idx="3">
                  <c:v>580.30277777777769</c:v>
                </c:pt>
                <c:pt idx="4">
                  <c:v>580.30277777777769</c:v>
                </c:pt>
                <c:pt idx="5">
                  <c:v>580.30277777777769</c:v>
                </c:pt>
                <c:pt idx="6">
                  <c:v>580.30277777777769</c:v>
                </c:pt>
                <c:pt idx="7">
                  <c:v>580.30277777777769</c:v>
                </c:pt>
                <c:pt idx="8">
                  <c:v>580.30277777777769</c:v>
                </c:pt>
                <c:pt idx="9">
                  <c:v>580.30277777777769</c:v>
                </c:pt>
                <c:pt idx="10">
                  <c:v>580.30277777777769</c:v>
                </c:pt>
                <c:pt idx="11">
                  <c:v>580.30277777777769</c:v>
                </c:pt>
                <c:pt idx="12">
                  <c:v>580.30277777777769</c:v>
                </c:pt>
                <c:pt idx="13">
                  <c:v>580.30277777777769</c:v>
                </c:pt>
                <c:pt idx="14">
                  <c:v>580.30277777777769</c:v>
                </c:pt>
                <c:pt idx="15">
                  <c:v>580.30277777777769</c:v>
                </c:pt>
                <c:pt idx="16">
                  <c:v>580.30277777777769</c:v>
                </c:pt>
                <c:pt idx="17">
                  <c:v>580.30277777777769</c:v>
                </c:pt>
                <c:pt idx="18">
                  <c:v>580.30277777777769</c:v>
                </c:pt>
                <c:pt idx="19">
                  <c:v>580.30277777777769</c:v>
                </c:pt>
                <c:pt idx="20">
                  <c:v>580.30277777777769</c:v>
                </c:pt>
                <c:pt idx="21">
                  <c:v>580.30277777777769</c:v>
                </c:pt>
                <c:pt idx="22">
                  <c:v>580.30277777777769</c:v>
                </c:pt>
                <c:pt idx="23">
                  <c:v>580.30277777777769</c:v>
                </c:pt>
                <c:pt idx="24">
                  <c:v>580.30277777777769</c:v>
                </c:pt>
                <c:pt idx="25">
                  <c:v>580.30277777777769</c:v>
                </c:pt>
                <c:pt idx="26">
                  <c:v>580.30277777777769</c:v>
                </c:pt>
                <c:pt idx="27">
                  <c:v>580.30277777777769</c:v>
                </c:pt>
                <c:pt idx="28">
                  <c:v>580.30277777777769</c:v>
                </c:pt>
                <c:pt idx="29">
                  <c:v>580.30277777777769</c:v>
                </c:pt>
                <c:pt idx="30">
                  <c:v>580.30277777777769</c:v>
                </c:pt>
                <c:pt idx="31">
                  <c:v>580.30277777777769</c:v>
                </c:pt>
                <c:pt idx="32">
                  <c:v>580.30277777777769</c:v>
                </c:pt>
                <c:pt idx="33">
                  <c:v>580.30277777777769</c:v>
                </c:pt>
                <c:pt idx="34">
                  <c:v>580.30277777777769</c:v>
                </c:pt>
                <c:pt idx="35">
                  <c:v>580.30277777777769</c:v>
                </c:pt>
                <c:pt idx="36">
                  <c:v>580.30277777777769</c:v>
                </c:pt>
                <c:pt idx="37">
                  <c:v>580.30277777777769</c:v>
                </c:pt>
                <c:pt idx="38">
                  <c:v>580.30277777777769</c:v>
                </c:pt>
                <c:pt idx="39">
                  <c:v>580.30277777777769</c:v>
                </c:pt>
                <c:pt idx="40">
                  <c:v>580.30277777777769</c:v>
                </c:pt>
                <c:pt idx="41">
                  <c:v>580.30277777777769</c:v>
                </c:pt>
                <c:pt idx="42">
                  <c:v>580.30277777777769</c:v>
                </c:pt>
                <c:pt idx="43">
                  <c:v>580.30277777777769</c:v>
                </c:pt>
                <c:pt idx="44">
                  <c:v>580.30277777777769</c:v>
                </c:pt>
                <c:pt idx="45">
                  <c:v>580.30277777777769</c:v>
                </c:pt>
                <c:pt idx="46">
                  <c:v>580.30277777777769</c:v>
                </c:pt>
                <c:pt idx="47">
                  <c:v>580.30277777777769</c:v>
                </c:pt>
                <c:pt idx="48">
                  <c:v>580.30277777777769</c:v>
                </c:pt>
                <c:pt idx="49">
                  <c:v>580.30277777777769</c:v>
                </c:pt>
                <c:pt idx="50">
                  <c:v>580.30277777777769</c:v>
                </c:pt>
                <c:pt idx="51">
                  <c:v>580.30277777777769</c:v>
                </c:pt>
                <c:pt idx="52">
                  <c:v>580.30277777777769</c:v>
                </c:pt>
                <c:pt idx="53">
                  <c:v>580.30277777777769</c:v>
                </c:pt>
                <c:pt idx="54">
                  <c:v>580.30277777777769</c:v>
                </c:pt>
                <c:pt idx="55">
                  <c:v>580.30277777777769</c:v>
                </c:pt>
                <c:pt idx="56">
                  <c:v>580.30277777777769</c:v>
                </c:pt>
                <c:pt idx="57">
                  <c:v>580.30277777777769</c:v>
                </c:pt>
                <c:pt idx="58">
                  <c:v>580.30277777777769</c:v>
                </c:pt>
                <c:pt idx="59">
                  <c:v>580.30277777777769</c:v>
                </c:pt>
                <c:pt idx="60">
                  <c:v>580.30277777777769</c:v>
                </c:pt>
                <c:pt idx="61">
                  <c:v>580.30277777777769</c:v>
                </c:pt>
                <c:pt idx="62">
                  <c:v>580.30277777777769</c:v>
                </c:pt>
                <c:pt idx="63">
                  <c:v>580.30277777777769</c:v>
                </c:pt>
                <c:pt idx="64">
                  <c:v>580.30277777777769</c:v>
                </c:pt>
                <c:pt idx="65">
                  <c:v>580.30277777777769</c:v>
                </c:pt>
                <c:pt idx="66">
                  <c:v>580.30277777777769</c:v>
                </c:pt>
                <c:pt idx="67">
                  <c:v>580.30277777777769</c:v>
                </c:pt>
                <c:pt idx="68">
                  <c:v>580.30277777777769</c:v>
                </c:pt>
                <c:pt idx="69">
                  <c:v>580.30277777777769</c:v>
                </c:pt>
                <c:pt idx="70">
                  <c:v>580.30277777777769</c:v>
                </c:pt>
                <c:pt idx="71">
                  <c:v>580.30277777777769</c:v>
                </c:pt>
                <c:pt idx="72">
                  <c:v>580.30277777777769</c:v>
                </c:pt>
                <c:pt idx="73">
                  <c:v>580.30277777777769</c:v>
                </c:pt>
                <c:pt idx="74">
                  <c:v>580.30277777777769</c:v>
                </c:pt>
                <c:pt idx="75">
                  <c:v>580.30277777777769</c:v>
                </c:pt>
                <c:pt idx="76">
                  <c:v>580.30277777777769</c:v>
                </c:pt>
                <c:pt idx="77">
                  <c:v>580.30277777777769</c:v>
                </c:pt>
                <c:pt idx="78">
                  <c:v>580.30277777777769</c:v>
                </c:pt>
                <c:pt idx="79">
                  <c:v>580.30277777777769</c:v>
                </c:pt>
                <c:pt idx="80">
                  <c:v>580.30277777777769</c:v>
                </c:pt>
                <c:pt idx="81">
                  <c:v>580.30277777777769</c:v>
                </c:pt>
                <c:pt idx="82">
                  <c:v>580.30277777777769</c:v>
                </c:pt>
                <c:pt idx="83">
                  <c:v>580.30277777777769</c:v>
                </c:pt>
                <c:pt idx="84">
                  <c:v>580.30277777777769</c:v>
                </c:pt>
                <c:pt idx="85">
                  <c:v>580.30277777777769</c:v>
                </c:pt>
                <c:pt idx="86">
                  <c:v>580.30277777777769</c:v>
                </c:pt>
                <c:pt idx="87">
                  <c:v>580.30277777777769</c:v>
                </c:pt>
                <c:pt idx="88">
                  <c:v>580.30277777777769</c:v>
                </c:pt>
                <c:pt idx="89">
                  <c:v>580.30277777777769</c:v>
                </c:pt>
                <c:pt idx="90">
                  <c:v>580.30277777777769</c:v>
                </c:pt>
                <c:pt idx="91">
                  <c:v>580.30277777777769</c:v>
                </c:pt>
                <c:pt idx="92">
                  <c:v>580.30277777777769</c:v>
                </c:pt>
                <c:pt idx="93">
                  <c:v>580.30277777777769</c:v>
                </c:pt>
                <c:pt idx="94">
                  <c:v>580.30277777777769</c:v>
                </c:pt>
                <c:pt idx="95">
                  <c:v>580.30277777777769</c:v>
                </c:pt>
                <c:pt idx="96">
                  <c:v>580.30277777777769</c:v>
                </c:pt>
                <c:pt idx="97">
                  <c:v>580.30277777777769</c:v>
                </c:pt>
                <c:pt idx="98">
                  <c:v>580.30277777777769</c:v>
                </c:pt>
                <c:pt idx="99">
                  <c:v>580.30277777777769</c:v>
                </c:pt>
                <c:pt idx="100">
                  <c:v>580.30277777777769</c:v>
                </c:pt>
                <c:pt idx="101">
                  <c:v>580.30277777777769</c:v>
                </c:pt>
                <c:pt idx="102">
                  <c:v>580.30277777777769</c:v>
                </c:pt>
                <c:pt idx="103">
                  <c:v>580.30277777777769</c:v>
                </c:pt>
                <c:pt idx="104">
                  <c:v>580.30277777777769</c:v>
                </c:pt>
                <c:pt idx="105">
                  <c:v>580.30277777777769</c:v>
                </c:pt>
                <c:pt idx="106">
                  <c:v>580.30277777777769</c:v>
                </c:pt>
                <c:pt idx="107">
                  <c:v>580.30277777777769</c:v>
                </c:pt>
                <c:pt idx="108">
                  <c:v>580.30277777777769</c:v>
                </c:pt>
                <c:pt idx="109">
                  <c:v>580.30277777777769</c:v>
                </c:pt>
                <c:pt idx="110">
                  <c:v>580.30277777777769</c:v>
                </c:pt>
                <c:pt idx="111">
                  <c:v>580.30277777777769</c:v>
                </c:pt>
                <c:pt idx="112">
                  <c:v>580.30277777777769</c:v>
                </c:pt>
                <c:pt idx="113">
                  <c:v>580.30277777777769</c:v>
                </c:pt>
                <c:pt idx="114">
                  <c:v>580.30277777777769</c:v>
                </c:pt>
                <c:pt idx="115">
                  <c:v>580.30277777777769</c:v>
                </c:pt>
                <c:pt idx="116">
                  <c:v>580.30277777777769</c:v>
                </c:pt>
                <c:pt idx="117">
                  <c:v>580.30277777777769</c:v>
                </c:pt>
                <c:pt idx="118">
                  <c:v>580.30277777777769</c:v>
                </c:pt>
                <c:pt idx="119">
                  <c:v>580.30277777777769</c:v>
                </c:pt>
                <c:pt idx="120">
                  <c:v>580.30277777777769</c:v>
                </c:pt>
                <c:pt idx="121">
                  <c:v>580.30277777777769</c:v>
                </c:pt>
                <c:pt idx="122">
                  <c:v>580.30277777777769</c:v>
                </c:pt>
                <c:pt idx="123">
                  <c:v>580.30277777777769</c:v>
                </c:pt>
                <c:pt idx="124">
                  <c:v>580.30277777777769</c:v>
                </c:pt>
                <c:pt idx="125">
                  <c:v>580.30277777777769</c:v>
                </c:pt>
                <c:pt idx="126">
                  <c:v>580.30277777777769</c:v>
                </c:pt>
                <c:pt idx="127">
                  <c:v>580.30277777777769</c:v>
                </c:pt>
                <c:pt idx="128">
                  <c:v>580.30277777777769</c:v>
                </c:pt>
                <c:pt idx="129">
                  <c:v>580.30277777777769</c:v>
                </c:pt>
                <c:pt idx="130">
                  <c:v>580.30277777777769</c:v>
                </c:pt>
                <c:pt idx="131">
                  <c:v>580.30277777777769</c:v>
                </c:pt>
                <c:pt idx="132">
                  <c:v>580.30277777777769</c:v>
                </c:pt>
                <c:pt idx="133">
                  <c:v>580.30277777777769</c:v>
                </c:pt>
                <c:pt idx="134">
                  <c:v>580.30277777777769</c:v>
                </c:pt>
                <c:pt idx="135">
                  <c:v>580.30277777777769</c:v>
                </c:pt>
                <c:pt idx="136">
                  <c:v>580.30277777777769</c:v>
                </c:pt>
                <c:pt idx="137">
                  <c:v>580.30277777777769</c:v>
                </c:pt>
                <c:pt idx="138">
                  <c:v>580.30277777777769</c:v>
                </c:pt>
                <c:pt idx="139">
                  <c:v>580.30277777777769</c:v>
                </c:pt>
                <c:pt idx="140">
                  <c:v>580.30277777777769</c:v>
                </c:pt>
                <c:pt idx="141">
                  <c:v>580.30277777777769</c:v>
                </c:pt>
                <c:pt idx="142">
                  <c:v>580.30277777777769</c:v>
                </c:pt>
                <c:pt idx="143">
                  <c:v>580.30277777777769</c:v>
                </c:pt>
                <c:pt idx="144">
                  <c:v>580.30277777777769</c:v>
                </c:pt>
                <c:pt idx="145">
                  <c:v>580.30277777777769</c:v>
                </c:pt>
                <c:pt idx="146">
                  <c:v>580.30277777777769</c:v>
                </c:pt>
                <c:pt idx="147">
                  <c:v>580.30277777777769</c:v>
                </c:pt>
                <c:pt idx="148">
                  <c:v>580.30277777777769</c:v>
                </c:pt>
                <c:pt idx="149">
                  <c:v>580.30277777777769</c:v>
                </c:pt>
                <c:pt idx="150">
                  <c:v>580.30277777777769</c:v>
                </c:pt>
                <c:pt idx="151">
                  <c:v>580.30277777777769</c:v>
                </c:pt>
                <c:pt idx="152">
                  <c:v>580.30277777777769</c:v>
                </c:pt>
                <c:pt idx="153">
                  <c:v>580.30277777777769</c:v>
                </c:pt>
                <c:pt idx="154">
                  <c:v>580.30277777777769</c:v>
                </c:pt>
                <c:pt idx="155">
                  <c:v>580.30277777777769</c:v>
                </c:pt>
                <c:pt idx="156">
                  <c:v>580.30277777777769</c:v>
                </c:pt>
                <c:pt idx="157">
                  <c:v>580.30277777777769</c:v>
                </c:pt>
                <c:pt idx="158">
                  <c:v>580.30277777777769</c:v>
                </c:pt>
                <c:pt idx="159">
                  <c:v>580.30277777777769</c:v>
                </c:pt>
                <c:pt idx="160">
                  <c:v>580.30277777777769</c:v>
                </c:pt>
                <c:pt idx="161">
                  <c:v>580.30277777777769</c:v>
                </c:pt>
                <c:pt idx="162">
                  <c:v>580.30277777777769</c:v>
                </c:pt>
                <c:pt idx="163">
                  <c:v>580.30277777777769</c:v>
                </c:pt>
                <c:pt idx="164">
                  <c:v>580.30277777777769</c:v>
                </c:pt>
                <c:pt idx="165">
                  <c:v>580.30277777777769</c:v>
                </c:pt>
                <c:pt idx="166">
                  <c:v>580.30277777777769</c:v>
                </c:pt>
                <c:pt idx="167">
                  <c:v>580.30277777777769</c:v>
                </c:pt>
                <c:pt idx="168">
                  <c:v>580.30277777777769</c:v>
                </c:pt>
                <c:pt idx="169">
                  <c:v>580.30277777777769</c:v>
                </c:pt>
                <c:pt idx="170">
                  <c:v>580.30277777777769</c:v>
                </c:pt>
                <c:pt idx="171">
                  <c:v>580.30277777777769</c:v>
                </c:pt>
                <c:pt idx="172">
                  <c:v>580.30277777777769</c:v>
                </c:pt>
                <c:pt idx="173">
                  <c:v>580.30277777777769</c:v>
                </c:pt>
                <c:pt idx="174">
                  <c:v>580.30277777777769</c:v>
                </c:pt>
                <c:pt idx="175">
                  <c:v>580.30277777777769</c:v>
                </c:pt>
                <c:pt idx="176">
                  <c:v>580.30277777777769</c:v>
                </c:pt>
                <c:pt idx="177">
                  <c:v>580.30277777777769</c:v>
                </c:pt>
                <c:pt idx="178">
                  <c:v>580.30277777777769</c:v>
                </c:pt>
                <c:pt idx="179">
                  <c:v>580.30277777777769</c:v>
                </c:pt>
                <c:pt idx="180">
                  <c:v>580.30277777777769</c:v>
                </c:pt>
                <c:pt idx="181">
                  <c:v>580.30277777777769</c:v>
                </c:pt>
                <c:pt idx="182">
                  <c:v>580.30277777777769</c:v>
                </c:pt>
                <c:pt idx="183">
                  <c:v>580.30277777777769</c:v>
                </c:pt>
                <c:pt idx="184">
                  <c:v>580.30277777777769</c:v>
                </c:pt>
                <c:pt idx="185">
                  <c:v>580.30277777777769</c:v>
                </c:pt>
                <c:pt idx="186">
                  <c:v>580.30277777777769</c:v>
                </c:pt>
                <c:pt idx="187">
                  <c:v>580.30277777777769</c:v>
                </c:pt>
                <c:pt idx="188">
                  <c:v>580.30277777777769</c:v>
                </c:pt>
                <c:pt idx="189">
                  <c:v>580.30277777777769</c:v>
                </c:pt>
                <c:pt idx="190">
                  <c:v>580.30277777777769</c:v>
                </c:pt>
                <c:pt idx="191">
                  <c:v>580.30277777777769</c:v>
                </c:pt>
                <c:pt idx="192">
                  <c:v>580.30277777777769</c:v>
                </c:pt>
                <c:pt idx="193">
                  <c:v>580.30277777777769</c:v>
                </c:pt>
                <c:pt idx="194">
                  <c:v>580.30277777777769</c:v>
                </c:pt>
                <c:pt idx="195">
                  <c:v>580.30277777777769</c:v>
                </c:pt>
                <c:pt idx="196">
                  <c:v>580.30277777777769</c:v>
                </c:pt>
                <c:pt idx="197">
                  <c:v>580.30277777777769</c:v>
                </c:pt>
                <c:pt idx="198">
                  <c:v>580.30277777777769</c:v>
                </c:pt>
                <c:pt idx="199">
                  <c:v>580.30277777777769</c:v>
                </c:pt>
                <c:pt idx="200">
                  <c:v>580.30277777777769</c:v>
                </c:pt>
                <c:pt idx="201">
                  <c:v>580.30277777777769</c:v>
                </c:pt>
                <c:pt idx="202">
                  <c:v>580.30277777777769</c:v>
                </c:pt>
                <c:pt idx="203">
                  <c:v>580.30277777777769</c:v>
                </c:pt>
                <c:pt idx="204">
                  <c:v>580.30277777777769</c:v>
                </c:pt>
                <c:pt idx="205">
                  <c:v>580.30277777777769</c:v>
                </c:pt>
                <c:pt idx="206">
                  <c:v>580.30277777777769</c:v>
                </c:pt>
                <c:pt idx="207">
                  <c:v>580.30277777777769</c:v>
                </c:pt>
                <c:pt idx="208">
                  <c:v>580.30277777777769</c:v>
                </c:pt>
                <c:pt idx="209">
                  <c:v>580.30277777777769</c:v>
                </c:pt>
                <c:pt idx="210">
                  <c:v>580.30277777777769</c:v>
                </c:pt>
                <c:pt idx="211">
                  <c:v>580.30277777777769</c:v>
                </c:pt>
                <c:pt idx="212">
                  <c:v>580.30277777777769</c:v>
                </c:pt>
                <c:pt idx="213">
                  <c:v>580.30277777777769</c:v>
                </c:pt>
                <c:pt idx="214">
                  <c:v>580.30277777777769</c:v>
                </c:pt>
                <c:pt idx="215">
                  <c:v>580.30277777777769</c:v>
                </c:pt>
                <c:pt idx="216">
                  <c:v>580.30277777777769</c:v>
                </c:pt>
                <c:pt idx="217">
                  <c:v>580.30277777777769</c:v>
                </c:pt>
                <c:pt idx="218">
                  <c:v>580.30277777777769</c:v>
                </c:pt>
                <c:pt idx="219">
                  <c:v>580.30277777777769</c:v>
                </c:pt>
                <c:pt idx="220">
                  <c:v>580.30277777777769</c:v>
                </c:pt>
                <c:pt idx="221">
                  <c:v>580.30277777777769</c:v>
                </c:pt>
                <c:pt idx="222">
                  <c:v>580.30277777777769</c:v>
                </c:pt>
                <c:pt idx="223">
                  <c:v>580.30277777777769</c:v>
                </c:pt>
                <c:pt idx="224">
                  <c:v>580.30277777777769</c:v>
                </c:pt>
                <c:pt idx="225">
                  <c:v>580.30277777777769</c:v>
                </c:pt>
                <c:pt idx="226">
                  <c:v>580.30277777777769</c:v>
                </c:pt>
                <c:pt idx="227">
                  <c:v>580.30277777777769</c:v>
                </c:pt>
                <c:pt idx="228">
                  <c:v>580.30277777777769</c:v>
                </c:pt>
                <c:pt idx="229">
                  <c:v>580.30277777777769</c:v>
                </c:pt>
                <c:pt idx="230">
                  <c:v>580.30277777777769</c:v>
                </c:pt>
                <c:pt idx="231">
                  <c:v>580.30277777777769</c:v>
                </c:pt>
                <c:pt idx="232">
                  <c:v>580.30277777777769</c:v>
                </c:pt>
                <c:pt idx="233">
                  <c:v>580.30277777777769</c:v>
                </c:pt>
                <c:pt idx="234">
                  <c:v>580.30277777777769</c:v>
                </c:pt>
                <c:pt idx="235">
                  <c:v>580.30277777777769</c:v>
                </c:pt>
                <c:pt idx="236">
                  <c:v>580.30277777777769</c:v>
                </c:pt>
                <c:pt idx="237">
                  <c:v>580.30277777777769</c:v>
                </c:pt>
                <c:pt idx="238">
                  <c:v>580.30277777777769</c:v>
                </c:pt>
                <c:pt idx="239">
                  <c:v>580.30277777777769</c:v>
                </c:pt>
                <c:pt idx="240">
                  <c:v>580.30277777777769</c:v>
                </c:pt>
                <c:pt idx="241">
                  <c:v>580.30277777777769</c:v>
                </c:pt>
                <c:pt idx="242">
                  <c:v>580.30277777777769</c:v>
                </c:pt>
                <c:pt idx="243">
                  <c:v>580.30277777777769</c:v>
                </c:pt>
                <c:pt idx="244">
                  <c:v>580.30277777777769</c:v>
                </c:pt>
                <c:pt idx="245">
                  <c:v>580.30277777777769</c:v>
                </c:pt>
                <c:pt idx="246">
                  <c:v>580.30277777777769</c:v>
                </c:pt>
                <c:pt idx="247">
                  <c:v>580.30277777777769</c:v>
                </c:pt>
                <c:pt idx="248">
                  <c:v>580.30277777777769</c:v>
                </c:pt>
                <c:pt idx="249">
                  <c:v>580.30277777777769</c:v>
                </c:pt>
                <c:pt idx="250">
                  <c:v>580.30277777777769</c:v>
                </c:pt>
                <c:pt idx="251">
                  <c:v>580.30277777777769</c:v>
                </c:pt>
                <c:pt idx="252">
                  <c:v>580.30277777777769</c:v>
                </c:pt>
                <c:pt idx="253">
                  <c:v>580.30277777777769</c:v>
                </c:pt>
                <c:pt idx="254">
                  <c:v>580.30277777777769</c:v>
                </c:pt>
                <c:pt idx="255">
                  <c:v>580.30277777777769</c:v>
                </c:pt>
                <c:pt idx="256">
                  <c:v>580.30277777777769</c:v>
                </c:pt>
                <c:pt idx="257">
                  <c:v>580.30277777777769</c:v>
                </c:pt>
                <c:pt idx="258">
                  <c:v>580.30277777777769</c:v>
                </c:pt>
                <c:pt idx="259">
                  <c:v>580.30277777777769</c:v>
                </c:pt>
                <c:pt idx="260">
                  <c:v>580.30277777777769</c:v>
                </c:pt>
                <c:pt idx="261">
                  <c:v>580.30277777777769</c:v>
                </c:pt>
                <c:pt idx="262">
                  <c:v>580.30277777777769</c:v>
                </c:pt>
                <c:pt idx="263">
                  <c:v>580.30277777777769</c:v>
                </c:pt>
                <c:pt idx="264">
                  <c:v>580.30277777777769</c:v>
                </c:pt>
                <c:pt idx="265">
                  <c:v>580.30277777777769</c:v>
                </c:pt>
                <c:pt idx="266">
                  <c:v>580.30277777777769</c:v>
                </c:pt>
                <c:pt idx="267">
                  <c:v>580.30277777777769</c:v>
                </c:pt>
                <c:pt idx="268">
                  <c:v>580.30277777777769</c:v>
                </c:pt>
                <c:pt idx="269">
                  <c:v>580.30277777777769</c:v>
                </c:pt>
                <c:pt idx="270">
                  <c:v>580.30277777777769</c:v>
                </c:pt>
                <c:pt idx="271">
                  <c:v>580.30277777777769</c:v>
                </c:pt>
                <c:pt idx="272">
                  <c:v>580.30277777777769</c:v>
                </c:pt>
                <c:pt idx="273">
                  <c:v>580.30277777777769</c:v>
                </c:pt>
                <c:pt idx="274">
                  <c:v>580.30277777777769</c:v>
                </c:pt>
                <c:pt idx="275">
                  <c:v>580.30277777777769</c:v>
                </c:pt>
                <c:pt idx="276">
                  <c:v>580.30277777777769</c:v>
                </c:pt>
                <c:pt idx="277">
                  <c:v>580.30277777777769</c:v>
                </c:pt>
                <c:pt idx="278">
                  <c:v>580.30277777777769</c:v>
                </c:pt>
                <c:pt idx="279">
                  <c:v>580.30277777777769</c:v>
                </c:pt>
                <c:pt idx="280">
                  <c:v>580.30277777777769</c:v>
                </c:pt>
                <c:pt idx="281">
                  <c:v>580.30277777777769</c:v>
                </c:pt>
                <c:pt idx="282">
                  <c:v>580.30277777777769</c:v>
                </c:pt>
                <c:pt idx="283">
                  <c:v>580.30277777777769</c:v>
                </c:pt>
                <c:pt idx="284">
                  <c:v>580.30277777777769</c:v>
                </c:pt>
                <c:pt idx="285">
                  <c:v>580.30277777777769</c:v>
                </c:pt>
                <c:pt idx="286">
                  <c:v>580.30277777777769</c:v>
                </c:pt>
                <c:pt idx="287">
                  <c:v>580.30277777777769</c:v>
                </c:pt>
                <c:pt idx="288">
                  <c:v>580.30277777777769</c:v>
                </c:pt>
                <c:pt idx="289">
                  <c:v>580.30277777777769</c:v>
                </c:pt>
                <c:pt idx="290">
                  <c:v>580.30277777777769</c:v>
                </c:pt>
                <c:pt idx="291">
                  <c:v>580.30277777777769</c:v>
                </c:pt>
                <c:pt idx="292">
                  <c:v>580.30277777777769</c:v>
                </c:pt>
                <c:pt idx="293">
                  <c:v>580.30277777777769</c:v>
                </c:pt>
                <c:pt idx="294">
                  <c:v>580.30277777777769</c:v>
                </c:pt>
                <c:pt idx="295">
                  <c:v>580.30277777777769</c:v>
                </c:pt>
                <c:pt idx="296">
                  <c:v>580.30277777777769</c:v>
                </c:pt>
                <c:pt idx="297">
                  <c:v>580.30277777777769</c:v>
                </c:pt>
                <c:pt idx="298">
                  <c:v>580.30277777777769</c:v>
                </c:pt>
                <c:pt idx="299">
                  <c:v>580.30277777777769</c:v>
                </c:pt>
                <c:pt idx="300">
                  <c:v>580.30277777777769</c:v>
                </c:pt>
                <c:pt idx="301">
                  <c:v>580.30277777777769</c:v>
                </c:pt>
                <c:pt idx="302">
                  <c:v>580.30277777777769</c:v>
                </c:pt>
                <c:pt idx="303">
                  <c:v>580.30277777777769</c:v>
                </c:pt>
                <c:pt idx="304">
                  <c:v>580.30277777777769</c:v>
                </c:pt>
                <c:pt idx="305">
                  <c:v>580.30277777777769</c:v>
                </c:pt>
                <c:pt idx="306">
                  <c:v>580.30277777777769</c:v>
                </c:pt>
                <c:pt idx="307">
                  <c:v>580.30277777777769</c:v>
                </c:pt>
                <c:pt idx="308">
                  <c:v>580.30277777777769</c:v>
                </c:pt>
                <c:pt idx="309">
                  <c:v>580.30277777777769</c:v>
                </c:pt>
                <c:pt idx="310">
                  <c:v>580.30277777777769</c:v>
                </c:pt>
                <c:pt idx="311">
                  <c:v>580.30277777777769</c:v>
                </c:pt>
                <c:pt idx="312">
                  <c:v>580.30277777777769</c:v>
                </c:pt>
                <c:pt idx="313">
                  <c:v>580.30277777777769</c:v>
                </c:pt>
                <c:pt idx="314">
                  <c:v>580.30277777777769</c:v>
                </c:pt>
                <c:pt idx="315">
                  <c:v>580.30277777777769</c:v>
                </c:pt>
                <c:pt idx="316">
                  <c:v>580.30277777777769</c:v>
                </c:pt>
                <c:pt idx="317">
                  <c:v>580.30277777777769</c:v>
                </c:pt>
                <c:pt idx="318">
                  <c:v>580.30277777777769</c:v>
                </c:pt>
                <c:pt idx="319">
                  <c:v>580.30277777777769</c:v>
                </c:pt>
                <c:pt idx="320">
                  <c:v>580.30277777777769</c:v>
                </c:pt>
                <c:pt idx="321">
                  <c:v>580.30277777777769</c:v>
                </c:pt>
                <c:pt idx="322">
                  <c:v>580.30277777777769</c:v>
                </c:pt>
                <c:pt idx="323">
                  <c:v>580.30277777777769</c:v>
                </c:pt>
                <c:pt idx="324">
                  <c:v>580.30277777777769</c:v>
                </c:pt>
                <c:pt idx="325">
                  <c:v>580.30277777777769</c:v>
                </c:pt>
                <c:pt idx="326">
                  <c:v>580.30277777777769</c:v>
                </c:pt>
                <c:pt idx="327">
                  <c:v>580.30277777777769</c:v>
                </c:pt>
                <c:pt idx="328">
                  <c:v>580.30277777777769</c:v>
                </c:pt>
                <c:pt idx="329">
                  <c:v>580.30277777777769</c:v>
                </c:pt>
                <c:pt idx="330">
                  <c:v>580.30277777777769</c:v>
                </c:pt>
                <c:pt idx="331">
                  <c:v>580.30277777777769</c:v>
                </c:pt>
                <c:pt idx="332">
                  <c:v>580.30277777777769</c:v>
                </c:pt>
                <c:pt idx="333">
                  <c:v>580.30277777777769</c:v>
                </c:pt>
                <c:pt idx="334">
                  <c:v>580.30277777777769</c:v>
                </c:pt>
                <c:pt idx="335">
                  <c:v>580.30277777777769</c:v>
                </c:pt>
                <c:pt idx="336">
                  <c:v>580.30277777777769</c:v>
                </c:pt>
                <c:pt idx="337">
                  <c:v>580.30277777777769</c:v>
                </c:pt>
                <c:pt idx="338">
                  <c:v>580.30277777777769</c:v>
                </c:pt>
                <c:pt idx="339">
                  <c:v>580.30277777777769</c:v>
                </c:pt>
                <c:pt idx="340">
                  <c:v>580.30277777777769</c:v>
                </c:pt>
                <c:pt idx="341">
                  <c:v>580.30277777777769</c:v>
                </c:pt>
                <c:pt idx="342">
                  <c:v>580.30277777777769</c:v>
                </c:pt>
                <c:pt idx="343">
                  <c:v>580.30277777777769</c:v>
                </c:pt>
                <c:pt idx="344">
                  <c:v>580.30277777777769</c:v>
                </c:pt>
                <c:pt idx="345">
                  <c:v>580.30277777777769</c:v>
                </c:pt>
                <c:pt idx="346">
                  <c:v>580.30277777777769</c:v>
                </c:pt>
                <c:pt idx="347">
                  <c:v>580.30277777777769</c:v>
                </c:pt>
                <c:pt idx="348">
                  <c:v>580.30277777777769</c:v>
                </c:pt>
                <c:pt idx="349">
                  <c:v>580.30277777777769</c:v>
                </c:pt>
                <c:pt idx="350">
                  <c:v>580.30277777777769</c:v>
                </c:pt>
                <c:pt idx="351">
                  <c:v>580.30277777777769</c:v>
                </c:pt>
                <c:pt idx="352">
                  <c:v>580.30277777777769</c:v>
                </c:pt>
                <c:pt idx="353">
                  <c:v>580.30277777777769</c:v>
                </c:pt>
                <c:pt idx="354">
                  <c:v>580.30277777777769</c:v>
                </c:pt>
                <c:pt idx="355">
                  <c:v>580.30277777777769</c:v>
                </c:pt>
                <c:pt idx="356">
                  <c:v>580.30277777777769</c:v>
                </c:pt>
                <c:pt idx="357">
                  <c:v>580.30277777777769</c:v>
                </c:pt>
                <c:pt idx="358">
                  <c:v>580.30277777777769</c:v>
                </c:pt>
                <c:pt idx="359">
                  <c:v>580.30277777777769</c:v>
                </c:pt>
                <c:pt idx="360">
                  <c:v>580.30277777777769</c:v>
                </c:pt>
                <c:pt idx="361">
                  <c:v>580.30277777777769</c:v>
                </c:pt>
                <c:pt idx="362">
                  <c:v>580.30277777777769</c:v>
                </c:pt>
                <c:pt idx="363">
                  <c:v>580.30277777777769</c:v>
                </c:pt>
                <c:pt idx="364">
                  <c:v>580.30277777777769</c:v>
                </c:pt>
                <c:pt idx="365">
                  <c:v>580.30277777777769</c:v>
                </c:pt>
                <c:pt idx="366">
                  <c:v>580.30277777777769</c:v>
                </c:pt>
                <c:pt idx="367">
                  <c:v>580.30277777777769</c:v>
                </c:pt>
                <c:pt idx="368">
                  <c:v>580.30277777777769</c:v>
                </c:pt>
                <c:pt idx="369">
                  <c:v>580.30277777777769</c:v>
                </c:pt>
                <c:pt idx="370">
                  <c:v>580.30277777777769</c:v>
                </c:pt>
                <c:pt idx="371">
                  <c:v>580.30277777777769</c:v>
                </c:pt>
                <c:pt idx="372">
                  <c:v>580.30277777777769</c:v>
                </c:pt>
                <c:pt idx="373">
                  <c:v>580.30277777777769</c:v>
                </c:pt>
                <c:pt idx="374">
                  <c:v>580.30277777777769</c:v>
                </c:pt>
                <c:pt idx="375">
                  <c:v>580.30277777777769</c:v>
                </c:pt>
                <c:pt idx="376">
                  <c:v>580.30277777777769</c:v>
                </c:pt>
                <c:pt idx="377">
                  <c:v>580.30277777777769</c:v>
                </c:pt>
                <c:pt idx="378">
                  <c:v>580.30277777777769</c:v>
                </c:pt>
                <c:pt idx="379">
                  <c:v>580.30277777777769</c:v>
                </c:pt>
                <c:pt idx="380">
                  <c:v>580.30277777777769</c:v>
                </c:pt>
                <c:pt idx="381">
                  <c:v>580.30277777777769</c:v>
                </c:pt>
                <c:pt idx="382">
                  <c:v>580.30277777777769</c:v>
                </c:pt>
                <c:pt idx="383">
                  <c:v>580.30277777777769</c:v>
                </c:pt>
                <c:pt idx="384">
                  <c:v>580.30277777777769</c:v>
                </c:pt>
                <c:pt idx="385">
                  <c:v>580.30277777777769</c:v>
                </c:pt>
                <c:pt idx="386">
                  <c:v>580.30277777777769</c:v>
                </c:pt>
                <c:pt idx="387">
                  <c:v>580.30277777777769</c:v>
                </c:pt>
                <c:pt idx="388">
                  <c:v>580.30277777777769</c:v>
                </c:pt>
                <c:pt idx="389">
                  <c:v>580.30277777777769</c:v>
                </c:pt>
                <c:pt idx="390">
                  <c:v>580.30277777777769</c:v>
                </c:pt>
                <c:pt idx="391">
                  <c:v>580.30277777777769</c:v>
                </c:pt>
                <c:pt idx="392">
                  <c:v>580.30277777777769</c:v>
                </c:pt>
                <c:pt idx="393">
                  <c:v>580.30277777777769</c:v>
                </c:pt>
                <c:pt idx="394">
                  <c:v>580.30277777777769</c:v>
                </c:pt>
                <c:pt idx="395">
                  <c:v>580.30277777777769</c:v>
                </c:pt>
                <c:pt idx="396">
                  <c:v>580.30277777777769</c:v>
                </c:pt>
                <c:pt idx="397">
                  <c:v>580.30277777777769</c:v>
                </c:pt>
                <c:pt idx="398">
                  <c:v>580.30277777777769</c:v>
                </c:pt>
                <c:pt idx="399">
                  <c:v>580.30277777777769</c:v>
                </c:pt>
                <c:pt idx="400">
                  <c:v>580.30277777777769</c:v>
                </c:pt>
                <c:pt idx="401">
                  <c:v>580.30277777777769</c:v>
                </c:pt>
                <c:pt idx="402">
                  <c:v>580.30277777777769</c:v>
                </c:pt>
                <c:pt idx="403">
                  <c:v>580.30277777777769</c:v>
                </c:pt>
                <c:pt idx="404">
                  <c:v>580.30277777777769</c:v>
                </c:pt>
                <c:pt idx="405">
                  <c:v>580.30277777777769</c:v>
                </c:pt>
                <c:pt idx="406">
                  <c:v>580.30277777777769</c:v>
                </c:pt>
                <c:pt idx="407">
                  <c:v>580.30277777777769</c:v>
                </c:pt>
                <c:pt idx="408">
                  <c:v>580.30277777777769</c:v>
                </c:pt>
                <c:pt idx="409">
                  <c:v>580.30277777777769</c:v>
                </c:pt>
                <c:pt idx="410">
                  <c:v>580.30277777777769</c:v>
                </c:pt>
                <c:pt idx="411">
                  <c:v>580.30277777777769</c:v>
                </c:pt>
                <c:pt idx="412">
                  <c:v>580.30277777777769</c:v>
                </c:pt>
                <c:pt idx="413">
                  <c:v>580.30277777777769</c:v>
                </c:pt>
                <c:pt idx="414">
                  <c:v>580.30277777777769</c:v>
                </c:pt>
                <c:pt idx="415">
                  <c:v>580.30277777777769</c:v>
                </c:pt>
                <c:pt idx="416">
                  <c:v>580.30277777777769</c:v>
                </c:pt>
                <c:pt idx="417">
                  <c:v>580.30277777777769</c:v>
                </c:pt>
                <c:pt idx="418">
                  <c:v>580.30277777777769</c:v>
                </c:pt>
                <c:pt idx="419">
                  <c:v>580.30277777777769</c:v>
                </c:pt>
                <c:pt idx="420">
                  <c:v>580.30277777777769</c:v>
                </c:pt>
                <c:pt idx="421">
                  <c:v>580.30277777777769</c:v>
                </c:pt>
                <c:pt idx="422">
                  <c:v>580.30277777777769</c:v>
                </c:pt>
                <c:pt idx="423">
                  <c:v>580.30277777777769</c:v>
                </c:pt>
                <c:pt idx="424">
                  <c:v>580.30277777777769</c:v>
                </c:pt>
                <c:pt idx="425">
                  <c:v>580.30277777777769</c:v>
                </c:pt>
                <c:pt idx="426">
                  <c:v>580.30277777777769</c:v>
                </c:pt>
                <c:pt idx="427">
                  <c:v>580.30277777777769</c:v>
                </c:pt>
                <c:pt idx="428">
                  <c:v>580.30277777777769</c:v>
                </c:pt>
                <c:pt idx="429">
                  <c:v>580.30277777777769</c:v>
                </c:pt>
                <c:pt idx="430">
                  <c:v>580.30277777777769</c:v>
                </c:pt>
                <c:pt idx="431">
                  <c:v>580.30277777777769</c:v>
                </c:pt>
                <c:pt idx="432">
                  <c:v>580.30277777777769</c:v>
                </c:pt>
                <c:pt idx="433">
                  <c:v>580.30277777777769</c:v>
                </c:pt>
                <c:pt idx="434">
                  <c:v>580.30277777777769</c:v>
                </c:pt>
                <c:pt idx="435">
                  <c:v>580.30277777777769</c:v>
                </c:pt>
                <c:pt idx="436">
                  <c:v>580.30277777777769</c:v>
                </c:pt>
                <c:pt idx="437">
                  <c:v>580.30277777777769</c:v>
                </c:pt>
                <c:pt idx="438">
                  <c:v>580.30277777777769</c:v>
                </c:pt>
                <c:pt idx="439">
                  <c:v>580.30277777777769</c:v>
                </c:pt>
                <c:pt idx="440">
                  <c:v>580.30277777777769</c:v>
                </c:pt>
                <c:pt idx="441">
                  <c:v>580.30277777777769</c:v>
                </c:pt>
                <c:pt idx="442">
                  <c:v>580.30277777777769</c:v>
                </c:pt>
                <c:pt idx="443">
                  <c:v>580.30277777777769</c:v>
                </c:pt>
                <c:pt idx="444">
                  <c:v>580.30277777777769</c:v>
                </c:pt>
                <c:pt idx="445">
                  <c:v>580.30277777777769</c:v>
                </c:pt>
                <c:pt idx="446">
                  <c:v>580.30277777777769</c:v>
                </c:pt>
                <c:pt idx="447">
                  <c:v>580.30277777777769</c:v>
                </c:pt>
                <c:pt idx="448">
                  <c:v>580.30277777777769</c:v>
                </c:pt>
                <c:pt idx="449">
                  <c:v>580.30277777777769</c:v>
                </c:pt>
                <c:pt idx="450">
                  <c:v>580.30277777777769</c:v>
                </c:pt>
                <c:pt idx="451">
                  <c:v>580.30277777777769</c:v>
                </c:pt>
                <c:pt idx="452">
                  <c:v>580.30277777777769</c:v>
                </c:pt>
                <c:pt idx="453">
                  <c:v>580.30277777777769</c:v>
                </c:pt>
                <c:pt idx="454">
                  <c:v>580.30277777777769</c:v>
                </c:pt>
                <c:pt idx="455">
                  <c:v>580.30277777777769</c:v>
                </c:pt>
                <c:pt idx="456">
                  <c:v>580.30277777777769</c:v>
                </c:pt>
                <c:pt idx="457">
                  <c:v>580.30277777777769</c:v>
                </c:pt>
                <c:pt idx="458">
                  <c:v>580.30277777777769</c:v>
                </c:pt>
                <c:pt idx="459">
                  <c:v>580.30277777777769</c:v>
                </c:pt>
                <c:pt idx="460">
                  <c:v>580.30277777777769</c:v>
                </c:pt>
                <c:pt idx="461">
                  <c:v>580.30277777777769</c:v>
                </c:pt>
                <c:pt idx="462">
                  <c:v>580.30277777777769</c:v>
                </c:pt>
                <c:pt idx="463">
                  <c:v>580.30277777777769</c:v>
                </c:pt>
                <c:pt idx="464">
                  <c:v>580.30277777777769</c:v>
                </c:pt>
                <c:pt idx="465">
                  <c:v>580.30277777777769</c:v>
                </c:pt>
                <c:pt idx="466">
                  <c:v>580.30277777777769</c:v>
                </c:pt>
                <c:pt idx="467">
                  <c:v>580.30277777777769</c:v>
                </c:pt>
                <c:pt idx="468">
                  <c:v>580.30277777777769</c:v>
                </c:pt>
                <c:pt idx="469">
                  <c:v>580.30277777777769</c:v>
                </c:pt>
                <c:pt idx="470">
                  <c:v>580.30277777777769</c:v>
                </c:pt>
                <c:pt idx="471">
                  <c:v>580.30277777777769</c:v>
                </c:pt>
                <c:pt idx="472">
                  <c:v>580.30277777777769</c:v>
                </c:pt>
                <c:pt idx="473">
                  <c:v>580.30277777777769</c:v>
                </c:pt>
                <c:pt idx="474">
                  <c:v>580.30277777777769</c:v>
                </c:pt>
                <c:pt idx="475">
                  <c:v>580.30277777777769</c:v>
                </c:pt>
                <c:pt idx="476">
                  <c:v>580.30277777777769</c:v>
                </c:pt>
                <c:pt idx="477">
                  <c:v>580.30277777777769</c:v>
                </c:pt>
                <c:pt idx="478">
                  <c:v>580.30277777777769</c:v>
                </c:pt>
                <c:pt idx="479">
                  <c:v>580.30277777777769</c:v>
                </c:pt>
                <c:pt idx="480">
                  <c:v>580.30277777777769</c:v>
                </c:pt>
                <c:pt idx="481">
                  <c:v>580.30277777777769</c:v>
                </c:pt>
                <c:pt idx="482">
                  <c:v>580.30277777777769</c:v>
                </c:pt>
                <c:pt idx="483">
                  <c:v>580.30277777777769</c:v>
                </c:pt>
                <c:pt idx="484">
                  <c:v>580.30277777777769</c:v>
                </c:pt>
                <c:pt idx="485">
                  <c:v>580.30277777777769</c:v>
                </c:pt>
                <c:pt idx="486">
                  <c:v>580.30277777777769</c:v>
                </c:pt>
                <c:pt idx="487">
                  <c:v>580.30277777777769</c:v>
                </c:pt>
                <c:pt idx="488">
                  <c:v>580.30277777777769</c:v>
                </c:pt>
                <c:pt idx="489">
                  <c:v>580.30277777777769</c:v>
                </c:pt>
                <c:pt idx="490">
                  <c:v>580.30277777777769</c:v>
                </c:pt>
                <c:pt idx="491">
                  <c:v>580.30277777777769</c:v>
                </c:pt>
                <c:pt idx="492">
                  <c:v>580.30277777777769</c:v>
                </c:pt>
                <c:pt idx="493">
                  <c:v>580.30277777777769</c:v>
                </c:pt>
                <c:pt idx="494">
                  <c:v>580.30277777777769</c:v>
                </c:pt>
                <c:pt idx="495">
                  <c:v>580.30277777777769</c:v>
                </c:pt>
                <c:pt idx="496">
                  <c:v>580.30277777777769</c:v>
                </c:pt>
                <c:pt idx="497">
                  <c:v>580.30277777777769</c:v>
                </c:pt>
                <c:pt idx="498">
                  <c:v>580.30277777777769</c:v>
                </c:pt>
                <c:pt idx="499">
                  <c:v>580.30277777777769</c:v>
                </c:pt>
                <c:pt idx="500">
                  <c:v>580.30277777777769</c:v>
                </c:pt>
                <c:pt idx="501">
                  <c:v>580.30277777777769</c:v>
                </c:pt>
                <c:pt idx="502">
                  <c:v>580.30277777777769</c:v>
                </c:pt>
                <c:pt idx="503">
                  <c:v>580.30277777777769</c:v>
                </c:pt>
                <c:pt idx="504">
                  <c:v>580.30277777777769</c:v>
                </c:pt>
                <c:pt idx="505">
                  <c:v>580.30277777777769</c:v>
                </c:pt>
                <c:pt idx="506">
                  <c:v>580.30277777777769</c:v>
                </c:pt>
                <c:pt idx="507">
                  <c:v>580.30277777777769</c:v>
                </c:pt>
                <c:pt idx="508">
                  <c:v>580.30277777777769</c:v>
                </c:pt>
                <c:pt idx="509">
                  <c:v>580.30277777777769</c:v>
                </c:pt>
                <c:pt idx="510">
                  <c:v>580.30277777777769</c:v>
                </c:pt>
                <c:pt idx="511">
                  <c:v>580.30277777777769</c:v>
                </c:pt>
                <c:pt idx="512">
                  <c:v>580.30277777777769</c:v>
                </c:pt>
                <c:pt idx="513">
                  <c:v>580.30277777777769</c:v>
                </c:pt>
                <c:pt idx="514">
                  <c:v>580.30277777777769</c:v>
                </c:pt>
                <c:pt idx="515">
                  <c:v>580.30277777777769</c:v>
                </c:pt>
                <c:pt idx="516">
                  <c:v>580.30277777777769</c:v>
                </c:pt>
                <c:pt idx="517">
                  <c:v>580.30277777777769</c:v>
                </c:pt>
                <c:pt idx="518">
                  <c:v>580.30277777777769</c:v>
                </c:pt>
                <c:pt idx="519">
                  <c:v>580.30277777777769</c:v>
                </c:pt>
                <c:pt idx="520">
                  <c:v>580.30277777777769</c:v>
                </c:pt>
                <c:pt idx="521">
                  <c:v>580.30277777777769</c:v>
                </c:pt>
                <c:pt idx="522">
                  <c:v>580.30277777777769</c:v>
                </c:pt>
                <c:pt idx="523">
                  <c:v>580.30277777777769</c:v>
                </c:pt>
                <c:pt idx="524">
                  <c:v>580.30277777777769</c:v>
                </c:pt>
                <c:pt idx="525">
                  <c:v>580.30277777777769</c:v>
                </c:pt>
                <c:pt idx="526">
                  <c:v>580.30277777777769</c:v>
                </c:pt>
                <c:pt idx="527">
                  <c:v>580.30277777777769</c:v>
                </c:pt>
                <c:pt idx="528">
                  <c:v>580.30277777777769</c:v>
                </c:pt>
                <c:pt idx="529">
                  <c:v>580.30277777777769</c:v>
                </c:pt>
                <c:pt idx="530">
                  <c:v>580.30277777777769</c:v>
                </c:pt>
                <c:pt idx="531">
                  <c:v>580.30277777777769</c:v>
                </c:pt>
                <c:pt idx="532">
                  <c:v>580.30277777777769</c:v>
                </c:pt>
                <c:pt idx="533">
                  <c:v>580.30277777777769</c:v>
                </c:pt>
                <c:pt idx="534">
                  <c:v>580.30277777777769</c:v>
                </c:pt>
                <c:pt idx="535">
                  <c:v>580.30277777777769</c:v>
                </c:pt>
                <c:pt idx="536">
                  <c:v>580.30277777777769</c:v>
                </c:pt>
                <c:pt idx="537">
                  <c:v>580.30277777777769</c:v>
                </c:pt>
                <c:pt idx="538">
                  <c:v>580.30277777777769</c:v>
                </c:pt>
                <c:pt idx="539">
                  <c:v>580.30277777777769</c:v>
                </c:pt>
                <c:pt idx="540">
                  <c:v>580.30277777777769</c:v>
                </c:pt>
                <c:pt idx="541">
                  <c:v>580.30277777777769</c:v>
                </c:pt>
                <c:pt idx="542">
                  <c:v>580.30277777777769</c:v>
                </c:pt>
                <c:pt idx="543">
                  <c:v>580.30277777777769</c:v>
                </c:pt>
                <c:pt idx="544">
                  <c:v>580.30277777777769</c:v>
                </c:pt>
                <c:pt idx="545">
                  <c:v>580.30277777777769</c:v>
                </c:pt>
                <c:pt idx="546">
                  <c:v>580.30277777777769</c:v>
                </c:pt>
                <c:pt idx="547">
                  <c:v>580.30277777777769</c:v>
                </c:pt>
                <c:pt idx="548">
                  <c:v>580.30277777777769</c:v>
                </c:pt>
                <c:pt idx="549">
                  <c:v>580.30277777777769</c:v>
                </c:pt>
                <c:pt idx="550">
                  <c:v>580.30277777777769</c:v>
                </c:pt>
                <c:pt idx="551">
                  <c:v>580.30277777777769</c:v>
                </c:pt>
                <c:pt idx="552">
                  <c:v>580.30277777777769</c:v>
                </c:pt>
                <c:pt idx="553">
                  <c:v>580.30277777777769</c:v>
                </c:pt>
                <c:pt idx="554">
                  <c:v>580.30277777777769</c:v>
                </c:pt>
                <c:pt idx="555">
                  <c:v>580.30277777777769</c:v>
                </c:pt>
                <c:pt idx="556">
                  <c:v>580.30277777777769</c:v>
                </c:pt>
                <c:pt idx="557">
                  <c:v>580.30277777777769</c:v>
                </c:pt>
                <c:pt idx="558">
                  <c:v>580.30277777777769</c:v>
                </c:pt>
                <c:pt idx="559">
                  <c:v>580.30277777777769</c:v>
                </c:pt>
                <c:pt idx="560">
                  <c:v>580.30277777777769</c:v>
                </c:pt>
                <c:pt idx="561">
                  <c:v>580.30277777777769</c:v>
                </c:pt>
                <c:pt idx="562">
                  <c:v>580.30277777777769</c:v>
                </c:pt>
                <c:pt idx="563">
                  <c:v>580.30277777777769</c:v>
                </c:pt>
                <c:pt idx="564">
                  <c:v>580.30277777777769</c:v>
                </c:pt>
                <c:pt idx="565">
                  <c:v>580.30277777777769</c:v>
                </c:pt>
                <c:pt idx="566">
                  <c:v>580.30277777777769</c:v>
                </c:pt>
                <c:pt idx="567">
                  <c:v>580.30277777777769</c:v>
                </c:pt>
                <c:pt idx="568">
                  <c:v>580.30277777777769</c:v>
                </c:pt>
                <c:pt idx="569">
                  <c:v>580.30277777777769</c:v>
                </c:pt>
                <c:pt idx="570">
                  <c:v>580.30277777777769</c:v>
                </c:pt>
                <c:pt idx="571">
                  <c:v>580.30277777777769</c:v>
                </c:pt>
                <c:pt idx="572">
                  <c:v>580.30277777777769</c:v>
                </c:pt>
                <c:pt idx="573">
                  <c:v>580.30277777777769</c:v>
                </c:pt>
                <c:pt idx="574">
                  <c:v>580.30277777777769</c:v>
                </c:pt>
                <c:pt idx="575">
                  <c:v>580.30277777777769</c:v>
                </c:pt>
                <c:pt idx="576">
                  <c:v>580.30277777777769</c:v>
                </c:pt>
                <c:pt idx="577">
                  <c:v>580.30277777777769</c:v>
                </c:pt>
                <c:pt idx="578">
                  <c:v>580.30277777777769</c:v>
                </c:pt>
                <c:pt idx="579">
                  <c:v>580.30277777777769</c:v>
                </c:pt>
                <c:pt idx="580">
                  <c:v>580.30277777777769</c:v>
                </c:pt>
                <c:pt idx="581">
                  <c:v>580.30277777777769</c:v>
                </c:pt>
                <c:pt idx="582">
                  <c:v>580.30277777777769</c:v>
                </c:pt>
                <c:pt idx="583">
                  <c:v>580.30277777777769</c:v>
                </c:pt>
                <c:pt idx="584">
                  <c:v>580.30277777777769</c:v>
                </c:pt>
                <c:pt idx="585">
                  <c:v>580.30277777777769</c:v>
                </c:pt>
                <c:pt idx="586">
                  <c:v>580.30277777777769</c:v>
                </c:pt>
                <c:pt idx="587">
                  <c:v>580.30277777777769</c:v>
                </c:pt>
                <c:pt idx="588">
                  <c:v>580.30277777777769</c:v>
                </c:pt>
                <c:pt idx="589">
                  <c:v>580.30277777777769</c:v>
                </c:pt>
                <c:pt idx="590">
                  <c:v>580.30277777777769</c:v>
                </c:pt>
                <c:pt idx="591">
                  <c:v>580.30277777777769</c:v>
                </c:pt>
                <c:pt idx="592">
                  <c:v>580.30277777777769</c:v>
                </c:pt>
                <c:pt idx="593">
                  <c:v>580.30277777777769</c:v>
                </c:pt>
                <c:pt idx="594">
                  <c:v>580.30277777777769</c:v>
                </c:pt>
                <c:pt idx="595">
                  <c:v>580.30277777777769</c:v>
                </c:pt>
                <c:pt idx="596">
                  <c:v>580.30277777777769</c:v>
                </c:pt>
                <c:pt idx="597">
                  <c:v>580.30277777777769</c:v>
                </c:pt>
                <c:pt idx="598">
                  <c:v>580.30277777777769</c:v>
                </c:pt>
                <c:pt idx="599">
                  <c:v>580.30277777777769</c:v>
                </c:pt>
                <c:pt idx="600">
                  <c:v>580.30277777777769</c:v>
                </c:pt>
                <c:pt idx="601">
                  <c:v>580.30277777777769</c:v>
                </c:pt>
                <c:pt idx="602">
                  <c:v>580.30277777777769</c:v>
                </c:pt>
                <c:pt idx="603">
                  <c:v>580.30277777777769</c:v>
                </c:pt>
                <c:pt idx="604">
                  <c:v>580.30277777777769</c:v>
                </c:pt>
                <c:pt idx="605">
                  <c:v>580.30277777777769</c:v>
                </c:pt>
                <c:pt idx="606">
                  <c:v>580.30277777777769</c:v>
                </c:pt>
                <c:pt idx="607">
                  <c:v>580.30277777777769</c:v>
                </c:pt>
                <c:pt idx="608">
                  <c:v>580.30277777777769</c:v>
                </c:pt>
                <c:pt idx="609">
                  <c:v>580.30277777777769</c:v>
                </c:pt>
                <c:pt idx="610">
                  <c:v>580.30277777777769</c:v>
                </c:pt>
                <c:pt idx="611">
                  <c:v>580.30277777777769</c:v>
                </c:pt>
                <c:pt idx="612">
                  <c:v>580.30277777777769</c:v>
                </c:pt>
                <c:pt idx="613">
                  <c:v>580.30277777777769</c:v>
                </c:pt>
                <c:pt idx="614">
                  <c:v>580.30277777777769</c:v>
                </c:pt>
                <c:pt idx="615">
                  <c:v>580.30277777777769</c:v>
                </c:pt>
                <c:pt idx="616">
                  <c:v>580.30277777777769</c:v>
                </c:pt>
                <c:pt idx="617">
                  <c:v>580.30277777777769</c:v>
                </c:pt>
                <c:pt idx="618">
                  <c:v>580.30277777777769</c:v>
                </c:pt>
                <c:pt idx="619">
                  <c:v>580.30277777777769</c:v>
                </c:pt>
                <c:pt idx="620">
                  <c:v>580.30277777777769</c:v>
                </c:pt>
                <c:pt idx="621">
                  <c:v>580.30277777777769</c:v>
                </c:pt>
                <c:pt idx="622">
                  <c:v>580.30277777777769</c:v>
                </c:pt>
                <c:pt idx="623">
                  <c:v>580.30277777777769</c:v>
                </c:pt>
                <c:pt idx="624">
                  <c:v>580.30277777777769</c:v>
                </c:pt>
                <c:pt idx="625">
                  <c:v>580.30277777777769</c:v>
                </c:pt>
                <c:pt idx="626">
                  <c:v>580.30277777777769</c:v>
                </c:pt>
                <c:pt idx="627">
                  <c:v>580.30277777777769</c:v>
                </c:pt>
                <c:pt idx="628">
                  <c:v>580.30277777777769</c:v>
                </c:pt>
                <c:pt idx="629">
                  <c:v>580.30277777777769</c:v>
                </c:pt>
                <c:pt idx="630">
                  <c:v>580.30277777777769</c:v>
                </c:pt>
                <c:pt idx="631">
                  <c:v>580.30277777777769</c:v>
                </c:pt>
                <c:pt idx="632">
                  <c:v>580.30277777777769</c:v>
                </c:pt>
                <c:pt idx="633">
                  <c:v>580.30277777777769</c:v>
                </c:pt>
                <c:pt idx="634">
                  <c:v>580.30277777777769</c:v>
                </c:pt>
                <c:pt idx="635">
                  <c:v>580.30277777777769</c:v>
                </c:pt>
                <c:pt idx="636">
                  <c:v>580.30277777777769</c:v>
                </c:pt>
                <c:pt idx="637">
                  <c:v>580.30277777777769</c:v>
                </c:pt>
                <c:pt idx="638">
                  <c:v>580.30277777777769</c:v>
                </c:pt>
                <c:pt idx="639">
                  <c:v>580.30277777777769</c:v>
                </c:pt>
                <c:pt idx="640">
                  <c:v>580.30277777777769</c:v>
                </c:pt>
                <c:pt idx="641">
                  <c:v>580.30277777777769</c:v>
                </c:pt>
                <c:pt idx="642">
                  <c:v>580.30277777777769</c:v>
                </c:pt>
                <c:pt idx="643">
                  <c:v>580.30277777777769</c:v>
                </c:pt>
                <c:pt idx="644">
                  <c:v>580.30277777777769</c:v>
                </c:pt>
                <c:pt idx="645">
                  <c:v>580.30277777777769</c:v>
                </c:pt>
                <c:pt idx="646">
                  <c:v>580.30277777777769</c:v>
                </c:pt>
                <c:pt idx="647">
                  <c:v>580.30277777777769</c:v>
                </c:pt>
                <c:pt idx="648">
                  <c:v>580.30277777777769</c:v>
                </c:pt>
                <c:pt idx="649">
                  <c:v>580.30277777777769</c:v>
                </c:pt>
                <c:pt idx="650">
                  <c:v>580.30277777777769</c:v>
                </c:pt>
                <c:pt idx="651">
                  <c:v>580.30277777777769</c:v>
                </c:pt>
                <c:pt idx="652">
                  <c:v>580.30277777777769</c:v>
                </c:pt>
                <c:pt idx="653">
                  <c:v>580.30277777777769</c:v>
                </c:pt>
                <c:pt idx="654">
                  <c:v>580.30277777777769</c:v>
                </c:pt>
                <c:pt idx="655">
                  <c:v>580.30277777777769</c:v>
                </c:pt>
                <c:pt idx="656">
                  <c:v>580.30277777777769</c:v>
                </c:pt>
                <c:pt idx="657">
                  <c:v>580.30277777777769</c:v>
                </c:pt>
                <c:pt idx="658">
                  <c:v>580.30277777777769</c:v>
                </c:pt>
                <c:pt idx="659">
                  <c:v>580.30277777777769</c:v>
                </c:pt>
                <c:pt idx="660">
                  <c:v>580.30277777777769</c:v>
                </c:pt>
                <c:pt idx="661">
                  <c:v>580.30277777777769</c:v>
                </c:pt>
                <c:pt idx="662">
                  <c:v>580.30277777777769</c:v>
                </c:pt>
                <c:pt idx="663">
                  <c:v>580.30277777777769</c:v>
                </c:pt>
                <c:pt idx="664">
                  <c:v>580.30277777777769</c:v>
                </c:pt>
                <c:pt idx="665">
                  <c:v>580.30277777777769</c:v>
                </c:pt>
                <c:pt idx="666">
                  <c:v>580.30277777777769</c:v>
                </c:pt>
                <c:pt idx="667">
                  <c:v>580.30277777777769</c:v>
                </c:pt>
                <c:pt idx="668">
                  <c:v>580.30277777777769</c:v>
                </c:pt>
                <c:pt idx="669">
                  <c:v>580.30277777777769</c:v>
                </c:pt>
                <c:pt idx="670">
                  <c:v>580.30277777777769</c:v>
                </c:pt>
                <c:pt idx="671">
                  <c:v>580.30277777777769</c:v>
                </c:pt>
                <c:pt idx="672">
                  <c:v>580.30277777777769</c:v>
                </c:pt>
                <c:pt idx="673">
                  <c:v>580.30277777777769</c:v>
                </c:pt>
                <c:pt idx="674">
                  <c:v>580.30277777777769</c:v>
                </c:pt>
                <c:pt idx="675">
                  <c:v>580.30277777777769</c:v>
                </c:pt>
                <c:pt idx="676">
                  <c:v>580.30277777777769</c:v>
                </c:pt>
                <c:pt idx="677">
                  <c:v>580.30277777777769</c:v>
                </c:pt>
                <c:pt idx="678">
                  <c:v>580.30277777777769</c:v>
                </c:pt>
                <c:pt idx="679">
                  <c:v>580.30277777777769</c:v>
                </c:pt>
                <c:pt idx="680">
                  <c:v>580.30277777777769</c:v>
                </c:pt>
                <c:pt idx="681">
                  <c:v>580.30277777777769</c:v>
                </c:pt>
                <c:pt idx="682">
                  <c:v>580.30277777777769</c:v>
                </c:pt>
                <c:pt idx="683">
                  <c:v>580.30277777777769</c:v>
                </c:pt>
                <c:pt idx="684">
                  <c:v>580.30277777777769</c:v>
                </c:pt>
                <c:pt idx="685">
                  <c:v>580.30277777777769</c:v>
                </c:pt>
                <c:pt idx="686">
                  <c:v>580.30277777777769</c:v>
                </c:pt>
                <c:pt idx="687">
                  <c:v>580.30277777777769</c:v>
                </c:pt>
                <c:pt idx="688">
                  <c:v>580.30277777777769</c:v>
                </c:pt>
                <c:pt idx="689">
                  <c:v>580.30277777777769</c:v>
                </c:pt>
                <c:pt idx="690">
                  <c:v>580.30277777777769</c:v>
                </c:pt>
                <c:pt idx="691">
                  <c:v>580.30277777777769</c:v>
                </c:pt>
                <c:pt idx="692">
                  <c:v>580.30277777777769</c:v>
                </c:pt>
                <c:pt idx="693">
                  <c:v>580.30277777777769</c:v>
                </c:pt>
                <c:pt idx="694">
                  <c:v>580.30277777777769</c:v>
                </c:pt>
                <c:pt idx="695">
                  <c:v>580.30277777777769</c:v>
                </c:pt>
                <c:pt idx="696">
                  <c:v>580.30277777777769</c:v>
                </c:pt>
                <c:pt idx="697">
                  <c:v>580.30277777777769</c:v>
                </c:pt>
                <c:pt idx="698">
                  <c:v>580.30277777777769</c:v>
                </c:pt>
                <c:pt idx="699">
                  <c:v>580.30277777777769</c:v>
                </c:pt>
                <c:pt idx="700">
                  <c:v>580.30277777777769</c:v>
                </c:pt>
                <c:pt idx="701">
                  <c:v>580.30277777777769</c:v>
                </c:pt>
                <c:pt idx="702">
                  <c:v>580.30277777777769</c:v>
                </c:pt>
                <c:pt idx="703">
                  <c:v>580.30277777777769</c:v>
                </c:pt>
                <c:pt idx="704">
                  <c:v>580.30277777777769</c:v>
                </c:pt>
                <c:pt idx="705">
                  <c:v>580.30277777777769</c:v>
                </c:pt>
                <c:pt idx="706">
                  <c:v>580.30277777777769</c:v>
                </c:pt>
                <c:pt idx="707">
                  <c:v>580.30277777777769</c:v>
                </c:pt>
                <c:pt idx="708">
                  <c:v>580.30277777777769</c:v>
                </c:pt>
                <c:pt idx="709">
                  <c:v>580.30277777777769</c:v>
                </c:pt>
                <c:pt idx="710">
                  <c:v>580.30277777777769</c:v>
                </c:pt>
                <c:pt idx="711">
                  <c:v>580.30277777777769</c:v>
                </c:pt>
                <c:pt idx="712">
                  <c:v>580.30277777777769</c:v>
                </c:pt>
                <c:pt idx="713">
                  <c:v>580.30277777777769</c:v>
                </c:pt>
                <c:pt idx="714">
                  <c:v>580.30277777777769</c:v>
                </c:pt>
                <c:pt idx="715">
                  <c:v>580.30277777777769</c:v>
                </c:pt>
                <c:pt idx="716">
                  <c:v>580.30277777777769</c:v>
                </c:pt>
                <c:pt idx="717">
                  <c:v>580.30277777777769</c:v>
                </c:pt>
                <c:pt idx="718">
                  <c:v>580.30277777777769</c:v>
                </c:pt>
                <c:pt idx="719">
                  <c:v>580.30277777777769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01857920"/>
        <c:axId val="101867904"/>
      </c:lineChart>
      <c:catAx>
        <c:axId val="101857920"/>
        <c:scaling>
          <c:orientation val="minMax"/>
        </c:scaling>
        <c:axPos val="b"/>
        <c:numFmt formatCode="General" sourceLinked="1"/>
        <c:majorTickMark val="none"/>
        <c:tickLblPos val="nextTo"/>
        <c:crossAx val="101867904"/>
        <c:crosses val="autoZero"/>
        <c:auto val="1"/>
        <c:lblAlgn val="ctr"/>
        <c:lblOffset val="100"/>
        <c:tickLblSkip val="24"/>
      </c:catAx>
      <c:valAx>
        <c:axId val="10186790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857920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78"/>
          <c:y val="2.7011287893676995E-2"/>
        </c:manualLayout>
      </c:layout>
    </c:title>
    <c:plotArea>
      <c:layout>
        <c:manualLayout>
          <c:layoutTarget val="inner"/>
          <c:xMode val="edge"/>
          <c:yMode val="edge"/>
          <c:x val="3.3910241030349939E-2"/>
          <c:y val="0.126163209202938"/>
          <c:w val="0.95675666327021169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Calcul!$AD$419:$AD$449</c:f>
              <c:numCache>
                <c:formatCode>0.0</c:formatCode>
                <c:ptCount val="31"/>
                <c:pt idx="0">
                  <c:v>626.97916666666663</c:v>
                </c:pt>
                <c:pt idx="1">
                  <c:v>580.39583333333337</c:v>
                </c:pt>
                <c:pt idx="2">
                  <c:v>567.5</c:v>
                </c:pt>
                <c:pt idx="3">
                  <c:v>561.47916666666663</c:v>
                </c:pt>
                <c:pt idx="4">
                  <c:v>570.41666666666663</c:v>
                </c:pt>
                <c:pt idx="5">
                  <c:v>568.33333333333337</c:v>
                </c:pt>
                <c:pt idx="6">
                  <c:v>557.45833333333337</c:v>
                </c:pt>
                <c:pt idx="7">
                  <c:v>536.08333333333337</c:v>
                </c:pt>
                <c:pt idx="8">
                  <c:v>516.20833333333337</c:v>
                </c:pt>
                <c:pt idx="9">
                  <c:v>541.45833333333337</c:v>
                </c:pt>
                <c:pt idx="10">
                  <c:v>560.89583333333337</c:v>
                </c:pt>
                <c:pt idx="11">
                  <c:v>586.79166666666663</c:v>
                </c:pt>
                <c:pt idx="12">
                  <c:v>596.02083333333337</c:v>
                </c:pt>
                <c:pt idx="13">
                  <c:v>527.64583333333337</c:v>
                </c:pt>
                <c:pt idx="14">
                  <c:v>535.64583333333337</c:v>
                </c:pt>
                <c:pt idx="15">
                  <c:v>552.0625</c:v>
                </c:pt>
                <c:pt idx="16">
                  <c:v>553.25</c:v>
                </c:pt>
                <c:pt idx="17">
                  <c:v>566.1875</c:v>
                </c:pt>
                <c:pt idx="18">
                  <c:v>591.33333333333337</c:v>
                </c:pt>
                <c:pt idx="19">
                  <c:v>592.75</c:v>
                </c:pt>
                <c:pt idx="20">
                  <c:v>566.77083333333337</c:v>
                </c:pt>
                <c:pt idx="21">
                  <c:v>582.0625</c:v>
                </c:pt>
                <c:pt idx="22">
                  <c:v>598.35416666666663</c:v>
                </c:pt>
                <c:pt idx="23">
                  <c:v>613.39583333333337</c:v>
                </c:pt>
                <c:pt idx="24">
                  <c:v>587.64583333333337</c:v>
                </c:pt>
                <c:pt idx="25">
                  <c:v>634.875</c:v>
                </c:pt>
                <c:pt idx="26">
                  <c:v>645.95833333333337</c:v>
                </c:pt>
                <c:pt idx="27">
                  <c:v>637.97916666666663</c:v>
                </c:pt>
                <c:pt idx="28">
                  <c:v>622.5</c:v>
                </c:pt>
                <c:pt idx="29">
                  <c:v>630.64583333333337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Calcul!$AE$419:$AE$449</c:f>
              <c:numCache>
                <c:formatCode>0.0</c:formatCode>
                <c:ptCount val="31"/>
                <c:pt idx="0">
                  <c:v>693.5</c:v>
                </c:pt>
                <c:pt idx="1">
                  <c:v>598.5</c:v>
                </c:pt>
                <c:pt idx="2">
                  <c:v>579</c:v>
                </c:pt>
                <c:pt idx="3">
                  <c:v>583</c:v>
                </c:pt>
                <c:pt idx="4">
                  <c:v>585.5</c:v>
                </c:pt>
                <c:pt idx="5">
                  <c:v>575</c:v>
                </c:pt>
                <c:pt idx="6">
                  <c:v>570.5</c:v>
                </c:pt>
                <c:pt idx="7">
                  <c:v>546</c:v>
                </c:pt>
                <c:pt idx="8">
                  <c:v>538.5</c:v>
                </c:pt>
                <c:pt idx="9">
                  <c:v>557</c:v>
                </c:pt>
                <c:pt idx="10">
                  <c:v>582.5</c:v>
                </c:pt>
                <c:pt idx="11">
                  <c:v>604</c:v>
                </c:pt>
                <c:pt idx="12">
                  <c:v>608.5</c:v>
                </c:pt>
                <c:pt idx="13">
                  <c:v>605.5</c:v>
                </c:pt>
                <c:pt idx="14">
                  <c:v>563.5</c:v>
                </c:pt>
                <c:pt idx="15">
                  <c:v>565.5</c:v>
                </c:pt>
                <c:pt idx="16">
                  <c:v>572</c:v>
                </c:pt>
                <c:pt idx="17">
                  <c:v>586</c:v>
                </c:pt>
                <c:pt idx="18">
                  <c:v>619.5</c:v>
                </c:pt>
                <c:pt idx="19">
                  <c:v>622</c:v>
                </c:pt>
                <c:pt idx="20">
                  <c:v>597.5</c:v>
                </c:pt>
                <c:pt idx="21">
                  <c:v>602.5</c:v>
                </c:pt>
                <c:pt idx="22">
                  <c:v>611.5</c:v>
                </c:pt>
                <c:pt idx="23">
                  <c:v>629</c:v>
                </c:pt>
                <c:pt idx="24">
                  <c:v>614.5</c:v>
                </c:pt>
                <c:pt idx="25">
                  <c:v>657.5</c:v>
                </c:pt>
                <c:pt idx="26">
                  <c:v>657.5</c:v>
                </c:pt>
                <c:pt idx="27">
                  <c:v>651</c:v>
                </c:pt>
                <c:pt idx="28">
                  <c:v>642.5</c:v>
                </c:pt>
                <c:pt idx="29">
                  <c:v>660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Calcul!$AF$419:$AF$449</c:f>
              <c:numCache>
                <c:formatCode>0.0</c:formatCode>
                <c:ptCount val="31"/>
                <c:pt idx="0">
                  <c:v>587.5</c:v>
                </c:pt>
                <c:pt idx="1">
                  <c:v>565</c:v>
                </c:pt>
                <c:pt idx="2">
                  <c:v>553</c:v>
                </c:pt>
                <c:pt idx="3">
                  <c:v>539</c:v>
                </c:pt>
                <c:pt idx="4">
                  <c:v>559</c:v>
                </c:pt>
                <c:pt idx="5">
                  <c:v>562</c:v>
                </c:pt>
                <c:pt idx="6">
                  <c:v>540.5</c:v>
                </c:pt>
                <c:pt idx="7">
                  <c:v>521</c:v>
                </c:pt>
                <c:pt idx="8">
                  <c:v>487</c:v>
                </c:pt>
                <c:pt idx="9">
                  <c:v>526.5</c:v>
                </c:pt>
                <c:pt idx="10">
                  <c:v>543.5</c:v>
                </c:pt>
                <c:pt idx="11">
                  <c:v>565.5</c:v>
                </c:pt>
                <c:pt idx="12">
                  <c:v>584.5</c:v>
                </c:pt>
                <c:pt idx="13">
                  <c:v>486</c:v>
                </c:pt>
                <c:pt idx="14">
                  <c:v>474</c:v>
                </c:pt>
                <c:pt idx="15">
                  <c:v>539.5</c:v>
                </c:pt>
                <c:pt idx="16">
                  <c:v>520</c:v>
                </c:pt>
                <c:pt idx="17">
                  <c:v>540.5</c:v>
                </c:pt>
                <c:pt idx="18">
                  <c:v>572</c:v>
                </c:pt>
                <c:pt idx="19">
                  <c:v>573.5</c:v>
                </c:pt>
                <c:pt idx="20">
                  <c:v>502.5</c:v>
                </c:pt>
                <c:pt idx="21">
                  <c:v>482.5</c:v>
                </c:pt>
                <c:pt idx="22">
                  <c:v>579</c:v>
                </c:pt>
                <c:pt idx="23">
                  <c:v>594</c:v>
                </c:pt>
                <c:pt idx="24">
                  <c:v>560.5</c:v>
                </c:pt>
                <c:pt idx="25">
                  <c:v>616</c:v>
                </c:pt>
                <c:pt idx="26">
                  <c:v>635.5</c:v>
                </c:pt>
                <c:pt idx="27">
                  <c:v>628</c:v>
                </c:pt>
                <c:pt idx="28">
                  <c:v>595</c:v>
                </c:pt>
                <c:pt idx="29">
                  <c:v>612</c:v>
                </c:pt>
                <c:pt idx="30">
                  <c:v>0</c:v>
                </c:pt>
              </c:numCache>
            </c:numRef>
          </c:val>
        </c:ser>
        <c:marker val="1"/>
        <c:axId val="101881344"/>
        <c:axId val="101882880"/>
      </c:lineChart>
      <c:catAx>
        <c:axId val="101881344"/>
        <c:scaling>
          <c:orientation val="minMax"/>
        </c:scaling>
        <c:axPos val="b"/>
        <c:numFmt formatCode="General" sourceLinked="1"/>
        <c:majorTickMark val="none"/>
        <c:tickLblPos val="nextTo"/>
        <c:crossAx val="101882880"/>
        <c:crosses val="autoZero"/>
        <c:auto val="1"/>
        <c:lblAlgn val="ctr"/>
        <c:lblOffset val="100"/>
        <c:tickLblSkip val="1"/>
      </c:catAx>
      <c:valAx>
        <c:axId val="10188288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88134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89"/>
          <c:y val="2.7011287893677006E-2"/>
        </c:manualLayout>
      </c:layout>
    </c:title>
    <c:plotArea>
      <c:layout>
        <c:manualLayout>
          <c:layoutTarget val="inner"/>
          <c:xMode val="edge"/>
          <c:yMode val="edge"/>
          <c:x val="2.9812128747064556E-2"/>
          <c:y val="0.126163209202938"/>
          <c:w val="0.9616118939079986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Calcul!$E$450:$AB$450</c:f>
              <c:numCache>
                <c:formatCode>0.0</c:formatCode>
                <c:ptCount val="24"/>
                <c:pt idx="0">
                  <c:v>585.63333333333333</c:v>
                </c:pt>
                <c:pt idx="1">
                  <c:v>585.11666666666667</c:v>
                </c:pt>
                <c:pt idx="2">
                  <c:v>586.56666666666672</c:v>
                </c:pt>
                <c:pt idx="3">
                  <c:v>587.35</c:v>
                </c:pt>
                <c:pt idx="4">
                  <c:v>587.5333333333333</c:v>
                </c:pt>
                <c:pt idx="5">
                  <c:v>584.9</c:v>
                </c:pt>
                <c:pt idx="6">
                  <c:v>583.0333333333333</c:v>
                </c:pt>
                <c:pt idx="7">
                  <c:v>578.61666666666667</c:v>
                </c:pt>
                <c:pt idx="8">
                  <c:v>576.2166666666667</c:v>
                </c:pt>
                <c:pt idx="9">
                  <c:v>573.86666666666667</c:v>
                </c:pt>
                <c:pt idx="10">
                  <c:v>572.16666666666663</c:v>
                </c:pt>
                <c:pt idx="11">
                  <c:v>571.58333333333337</c:v>
                </c:pt>
                <c:pt idx="12">
                  <c:v>575.15</c:v>
                </c:pt>
                <c:pt idx="13">
                  <c:v>575.75</c:v>
                </c:pt>
                <c:pt idx="14">
                  <c:v>574.51666666666665</c:v>
                </c:pt>
                <c:pt idx="15">
                  <c:v>574.43333333333328</c:v>
                </c:pt>
                <c:pt idx="16">
                  <c:v>576.2166666666667</c:v>
                </c:pt>
                <c:pt idx="17">
                  <c:v>578.9</c:v>
                </c:pt>
                <c:pt idx="18">
                  <c:v>581.66666666666663</c:v>
                </c:pt>
                <c:pt idx="19">
                  <c:v>582.63333333333333</c:v>
                </c:pt>
                <c:pt idx="20">
                  <c:v>584.63333333333333</c:v>
                </c:pt>
                <c:pt idx="21">
                  <c:v>584.43333333333328</c:v>
                </c:pt>
                <c:pt idx="22">
                  <c:v>582.91666666666663</c:v>
                </c:pt>
                <c:pt idx="23">
                  <c:v>583.43333333333328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Calcul!$E$451:$AB$451</c:f>
              <c:numCache>
                <c:formatCode>0.0</c:formatCode>
                <c:ptCount val="24"/>
                <c:pt idx="0">
                  <c:v>693.5</c:v>
                </c:pt>
                <c:pt idx="1">
                  <c:v>662</c:v>
                </c:pt>
                <c:pt idx="2">
                  <c:v>660</c:v>
                </c:pt>
                <c:pt idx="3">
                  <c:v>657.5</c:v>
                </c:pt>
                <c:pt idx="4">
                  <c:v>653.5</c:v>
                </c:pt>
                <c:pt idx="5">
                  <c:v>650.5</c:v>
                </c:pt>
                <c:pt idx="6">
                  <c:v>647</c:v>
                </c:pt>
                <c:pt idx="7">
                  <c:v>640</c:v>
                </c:pt>
                <c:pt idx="8">
                  <c:v>642</c:v>
                </c:pt>
                <c:pt idx="9">
                  <c:v>648.5</c:v>
                </c:pt>
                <c:pt idx="10">
                  <c:v>650</c:v>
                </c:pt>
                <c:pt idx="11">
                  <c:v>646.5</c:v>
                </c:pt>
                <c:pt idx="12">
                  <c:v>646.5</c:v>
                </c:pt>
                <c:pt idx="13">
                  <c:v>643.5</c:v>
                </c:pt>
                <c:pt idx="14">
                  <c:v>657.5</c:v>
                </c:pt>
                <c:pt idx="15">
                  <c:v>647</c:v>
                </c:pt>
                <c:pt idx="16">
                  <c:v>640.5</c:v>
                </c:pt>
                <c:pt idx="17">
                  <c:v>643.5</c:v>
                </c:pt>
                <c:pt idx="18">
                  <c:v>647</c:v>
                </c:pt>
                <c:pt idx="19">
                  <c:v>650.5</c:v>
                </c:pt>
                <c:pt idx="20">
                  <c:v>650</c:v>
                </c:pt>
                <c:pt idx="21">
                  <c:v>654</c:v>
                </c:pt>
                <c:pt idx="22">
                  <c:v>659.5</c:v>
                </c:pt>
                <c:pt idx="23">
                  <c:v>660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Calcul!$E$452:$AB$452</c:f>
              <c:numCache>
                <c:formatCode>0.0</c:formatCode>
                <c:ptCount val="24"/>
                <c:pt idx="0">
                  <c:v>481.5</c:v>
                </c:pt>
                <c:pt idx="1">
                  <c:v>474</c:v>
                </c:pt>
                <c:pt idx="2">
                  <c:v>481.5</c:v>
                </c:pt>
                <c:pt idx="3">
                  <c:v>535</c:v>
                </c:pt>
                <c:pt idx="4">
                  <c:v>533</c:v>
                </c:pt>
                <c:pt idx="5">
                  <c:v>529</c:v>
                </c:pt>
                <c:pt idx="6">
                  <c:v>523</c:v>
                </c:pt>
                <c:pt idx="7">
                  <c:v>516</c:v>
                </c:pt>
                <c:pt idx="8">
                  <c:v>504</c:v>
                </c:pt>
                <c:pt idx="9">
                  <c:v>495</c:v>
                </c:pt>
                <c:pt idx="10">
                  <c:v>493</c:v>
                </c:pt>
                <c:pt idx="11">
                  <c:v>487</c:v>
                </c:pt>
                <c:pt idx="12">
                  <c:v>508.5</c:v>
                </c:pt>
                <c:pt idx="13">
                  <c:v>496.5</c:v>
                </c:pt>
                <c:pt idx="14">
                  <c:v>488.5</c:v>
                </c:pt>
                <c:pt idx="15">
                  <c:v>494</c:v>
                </c:pt>
                <c:pt idx="16">
                  <c:v>495.5</c:v>
                </c:pt>
                <c:pt idx="17">
                  <c:v>491.5</c:v>
                </c:pt>
                <c:pt idx="18">
                  <c:v>489.5</c:v>
                </c:pt>
                <c:pt idx="19">
                  <c:v>494</c:v>
                </c:pt>
                <c:pt idx="20">
                  <c:v>502.5</c:v>
                </c:pt>
                <c:pt idx="21">
                  <c:v>495.5</c:v>
                </c:pt>
                <c:pt idx="22">
                  <c:v>486</c:v>
                </c:pt>
                <c:pt idx="23">
                  <c:v>488</c:v>
                </c:pt>
              </c:numCache>
            </c:numRef>
          </c:val>
        </c:ser>
        <c:axId val="101948416"/>
        <c:axId val="101950208"/>
      </c:barChart>
      <c:catAx>
        <c:axId val="101948416"/>
        <c:scaling>
          <c:orientation val="minMax"/>
        </c:scaling>
        <c:axPos val="b"/>
        <c:numFmt formatCode="General" sourceLinked="1"/>
        <c:majorTickMark val="none"/>
        <c:tickLblPos val="nextTo"/>
        <c:crossAx val="101950208"/>
        <c:crosses val="autoZero"/>
        <c:auto val="1"/>
        <c:lblAlgn val="ctr"/>
        <c:lblOffset val="100"/>
        <c:tickLblSkip val="1"/>
      </c:catAx>
      <c:valAx>
        <c:axId val="10195020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948416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94E-2"/>
        </c:manualLayout>
      </c:layout>
    </c:title>
    <c:plotArea>
      <c:layout>
        <c:manualLayout>
          <c:layoutTarget val="inner"/>
          <c:xMode val="edge"/>
          <c:yMode val="edge"/>
          <c:x val="3.1809486482715817E-2"/>
          <c:y val="0.126163209202938"/>
          <c:w val="0.93793859863129925"/>
          <c:h val="0.83404966990372664"/>
        </c:manualLayout>
      </c:layout>
      <c:lineChart>
        <c:grouping val="standard"/>
        <c:ser>
          <c:idx val="1"/>
          <c:order val="0"/>
          <c:tx>
            <c:v>"Autres"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Calcul!$E$450:$AB$450</c:f>
              <c:numCache>
                <c:formatCode>0.0</c:formatCode>
                <c:ptCount val="24"/>
                <c:pt idx="0">
                  <c:v>585.63333333333333</c:v>
                </c:pt>
                <c:pt idx="1">
                  <c:v>585.11666666666667</c:v>
                </c:pt>
                <c:pt idx="2">
                  <c:v>586.56666666666672</c:v>
                </c:pt>
                <c:pt idx="3">
                  <c:v>587.35</c:v>
                </c:pt>
                <c:pt idx="4">
                  <c:v>587.5333333333333</c:v>
                </c:pt>
                <c:pt idx="5">
                  <c:v>584.9</c:v>
                </c:pt>
                <c:pt idx="6">
                  <c:v>583.0333333333333</c:v>
                </c:pt>
                <c:pt idx="7">
                  <c:v>578.61666666666667</c:v>
                </c:pt>
                <c:pt idx="8">
                  <c:v>576.2166666666667</c:v>
                </c:pt>
                <c:pt idx="9">
                  <c:v>573.86666666666667</c:v>
                </c:pt>
                <c:pt idx="10">
                  <c:v>572.16666666666663</c:v>
                </c:pt>
                <c:pt idx="11">
                  <c:v>571.58333333333337</c:v>
                </c:pt>
                <c:pt idx="12">
                  <c:v>575.15</c:v>
                </c:pt>
                <c:pt idx="13">
                  <c:v>575.75</c:v>
                </c:pt>
                <c:pt idx="14">
                  <c:v>574.51666666666665</c:v>
                </c:pt>
                <c:pt idx="15">
                  <c:v>574.43333333333328</c:v>
                </c:pt>
                <c:pt idx="16">
                  <c:v>576.2166666666667</c:v>
                </c:pt>
                <c:pt idx="17">
                  <c:v>578.9</c:v>
                </c:pt>
                <c:pt idx="18">
                  <c:v>581.66666666666663</c:v>
                </c:pt>
                <c:pt idx="19">
                  <c:v>582.63333333333333</c:v>
                </c:pt>
                <c:pt idx="20">
                  <c:v>584.63333333333333</c:v>
                </c:pt>
                <c:pt idx="21">
                  <c:v>584.43333333333328</c:v>
                </c:pt>
                <c:pt idx="22">
                  <c:v>582.91666666666663</c:v>
                </c:pt>
                <c:pt idx="23">
                  <c:v>583.43333333333328</c:v>
                </c:pt>
              </c:numCache>
            </c:numRef>
          </c:val>
        </c:ser>
        <c:marker val="1"/>
        <c:axId val="101975552"/>
        <c:axId val="10197708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56705.3</c:v>
                </c:pt>
                <c:pt idx="1">
                  <c:v>52791.45</c:v>
                </c:pt>
                <c:pt idx="2">
                  <c:v>51825.1</c:v>
                </c:pt>
                <c:pt idx="3">
                  <c:v>49176.916666666664</c:v>
                </c:pt>
                <c:pt idx="4">
                  <c:v>47508.816666666666</c:v>
                </c:pt>
                <c:pt idx="5">
                  <c:v>48279.85</c:v>
                </c:pt>
                <c:pt idx="6">
                  <c:v>51741.2</c:v>
                </c:pt>
                <c:pt idx="7">
                  <c:v>55754.783333333333</c:v>
                </c:pt>
                <c:pt idx="8">
                  <c:v>58584.6</c:v>
                </c:pt>
                <c:pt idx="9">
                  <c:v>60495.183333333334</c:v>
                </c:pt>
                <c:pt idx="10">
                  <c:v>60976.95</c:v>
                </c:pt>
                <c:pt idx="11">
                  <c:v>60842.083333333336</c:v>
                </c:pt>
                <c:pt idx="12">
                  <c:v>60932.116666666669</c:v>
                </c:pt>
                <c:pt idx="13">
                  <c:v>60357.25</c:v>
                </c:pt>
                <c:pt idx="14">
                  <c:v>58568.033333333333</c:v>
                </c:pt>
                <c:pt idx="15">
                  <c:v>56214.98333333333</c:v>
                </c:pt>
                <c:pt idx="16">
                  <c:v>54462.9</c:v>
                </c:pt>
                <c:pt idx="17">
                  <c:v>53401.9</c:v>
                </c:pt>
                <c:pt idx="18">
                  <c:v>54197.566666666666</c:v>
                </c:pt>
                <c:pt idx="19">
                  <c:v>56344.366666666669</c:v>
                </c:pt>
                <c:pt idx="20">
                  <c:v>56162.433333333334</c:v>
                </c:pt>
                <c:pt idx="21">
                  <c:v>56487.566666666666</c:v>
                </c:pt>
                <c:pt idx="22">
                  <c:v>55389.066666666666</c:v>
                </c:pt>
                <c:pt idx="23">
                  <c:v>57819.616666666669</c:v>
                </c:pt>
              </c:numCache>
            </c:numRef>
          </c:val>
        </c:ser>
        <c:marker val="1"/>
        <c:axId val="101980416"/>
        <c:axId val="101978880"/>
      </c:lineChart>
      <c:catAx>
        <c:axId val="101975552"/>
        <c:scaling>
          <c:orientation val="minMax"/>
        </c:scaling>
        <c:axPos val="b"/>
        <c:numFmt formatCode="General" sourceLinked="1"/>
        <c:majorTickMark val="none"/>
        <c:tickLblPos val="nextTo"/>
        <c:crossAx val="101977088"/>
        <c:crosses val="autoZero"/>
        <c:auto val="1"/>
        <c:lblAlgn val="ctr"/>
        <c:lblOffset val="100"/>
        <c:tickLblSkip val="1"/>
      </c:catAx>
      <c:valAx>
        <c:axId val="1019770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975552"/>
        <c:crosses val="autoZero"/>
        <c:crossBetween val="between"/>
      </c:valAx>
      <c:valAx>
        <c:axId val="101978880"/>
        <c:scaling>
          <c:orientation val="minMax"/>
          <c:min val="35000"/>
        </c:scaling>
        <c:axPos val="r"/>
        <c:numFmt formatCode="0" sourceLinked="0"/>
        <c:tickLblPos val="nextTo"/>
        <c:crossAx val="101980416"/>
        <c:crosses val="max"/>
        <c:crossBetween val="between"/>
        <c:majorUnit val="5000"/>
      </c:valAx>
      <c:catAx>
        <c:axId val="101980416"/>
        <c:scaling>
          <c:orientation val="minMax"/>
        </c:scaling>
        <c:delete val="1"/>
        <c:axPos val="b"/>
        <c:numFmt formatCode="General" sourceLinked="1"/>
        <c:tickLblPos val="none"/>
        <c:crossAx val="101978880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"Autres" (V)</a:t>
            </a:r>
            <a:endParaRPr lang="fr-FR"/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64634.5</c:v>
                </c:pt>
                <c:pt idx="1">
                  <c:v>61168.5</c:v>
                </c:pt>
                <c:pt idx="2">
                  <c:v>60729.5</c:v>
                </c:pt>
                <c:pt idx="3">
                  <c:v>58228.5</c:v>
                </c:pt>
                <c:pt idx="4">
                  <c:v>56336.5</c:v>
                </c:pt>
                <c:pt idx="5">
                  <c:v>56231.5</c:v>
                </c:pt>
                <c:pt idx="6">
                  <c:v>57316</c:v>
                </c:pt>
                <c:pt idx="7">
                  <c:v>58320.5</c:v>
                </c:pt>
                <c:pt idx="8">
                  <c:v>59016</c:v>
                </c:pt>
                <c:pt idx="9">
                  <c:v>61222</c:v>
                </c:pt>
                <c:pt idx="10">
                  <c:v>62899</c:v>
                </c:pt>
                <c:pt idx="11">
                  <c:v>63330.5</c:v>
                </c:pt>
                <c:pt idx="12">
                  <c:v>63833</c:v>
                </c:pt>
                <c:pt idx="13">
                  <c:v>63077</c:v>
                </c:pt>
                <c:pt idx="14">
                  <c:v>59360.5</c:v>
                </c:pt>
                <c:pt idx="15">
                  <c:v>56071.5</c:v>
                </c:pt>
                <c:pt idx="16">
                  <c:v>53976</c:v>
                </c:pt>
                <c:pt idx="17">
                  <c:v>53442</c:v>
                </c:pt>
                <c:pt idx="18">
                  <c:v>55135</c:v>
                </c:pt>
                <c:pt idx="19">
                  <c:v>58895.5</c:v>
                </c:pt>
                <c:pt idx="20">
                  <c:v>61663.5</c:v>
                </c:pt>
                <c:pt idx="21">
                  <c:v>63270.5</c:v>
                </c:pt>
                <c:pt idx="22">
                  <c:v>61878.5</c:v>
                </c:pt>
                <c:pt idx="23">
                  <c:v>64434</c:v>
                </c:pt>
                <c:pt idx="24">
                  <c:v>63227</c:v>
                </c:pt>
                <c:pt idx="25">
                  <c:v>59937.5</c:v>
                </c:pt>
                <c:pt idx="26">
                  <c:v>59769.5</c:v>
                </c:pt>
                <c:pt idx="27">
                  <c:v>57612</c:v>
                </c:pt>
                <c:pt idx="28">
                  <c:v>56241</c:v>
                </c:pt>
                <c:pt idx="29">
                  <c:v>57960.5</c:v>
                </c:pt>
                <c:pt idx="30">
                  <c:v>63540.5</c:v>
                </c:pt>
                <c:pt idx="31">
                  <c:v>71240</c:v>
                </c:pt>
                <c:pt idx="32">
                  <c:v>74046</c:v>
                </c:pt>
                <c:pt idx="33">
                  <c:v>75493</c:v>
                </c:pt>
                <c:pt idx="34">
                  <c:v>74917.5</c:v>
                </c:pt>
                <c:pt idx="35">
                  <c:v>73633.5</c:v>
                </c:pt>
                <c:pt idx="36">
                  <c:v>72477.5</c:v>
                </c:pt>
                <c:pt idx="37">
                  <c:v>71013</c:v>
                </c:pt>
                <c:pt idx="38">
                  <c:v>68986.5</c:v>
                </c:pt>
                <c:pt idx="39">
                  <c:v>65816</c:v>
                </c:pt>
                <c:pt idx="40">
                  <c:v>63600.5</c:v>
                </c:pt>
                <c:pt idx="41">
                  <c:v>62343</c:v>
                </c:pt>
                <c:pt idx="42">
                  <c:v>63141</c:v>
                </c:pt>
                <c:pt idx="43">
                  <c:v>65836.5</c:v>
                </c:pt>
                <c:pt idx="44">
                  <c:v>66509.5</c:v>
                </c:pt>
                <c:pt idx="45">
                  <c:v>67050</c:v>
                </c:pt>
                <c:pt idx="46">
                  <c:v>64996</c:v>
                </c:pt>
                <c:pt idx="47">
                  <c:v>67249.5</c:v>
                </c:pt>
                <c:pt idx="48">
                  <c:v>65994</c:v>
                </c:pt>
                <c:pt idx="49">
                  <c:v>62232</c:v>
                </c:pt>
                <c:pt idx="50">
                  <c:v>61688</c:v>
                </c:pt>
                <c:pt idx="51">
                  <c:v>59463.5</c:v>
                </c:pt>
                <c:pt idx="52">
                  <c:v>58157.5</c:v>
                </c:pt>
                <c:pt idx="53">
                  <c:v>59643</c:v>
                </c:pt>
                <c:pt idx="54">
                  <c:v>64661</c:v>
                </c:pt>
                <c:pt idx="55">
                  <c:v>71781</c:v>
                </c:pt>
                <c:pt idx="56">
                  <c:v>74546.5</c:v>
                </c:pt>
                <c:pt idx="57">
                  <c:v>74947.5</c:v>
                </c:pt>
                <c:pt idx="58">
                  <c:v>73685</c:v>
                </c:pt>
                <c:pt idx="59">
                  <c:v>72047</c:v>
                </c:pt>
                <c:pt idx="60">
                  <c:v>70691</c:v>
                </c:pt>
                <c:pt idx="61">
                  <c:v>69321.5</c:v>
                </c:pt>
                <c:pt idx="62">
                  <c:v>67402.5</c:v>
                </c:pt>
                <c:pt idx="63">
                  <c:v>64666.5</c:v>
                </c:pt>
                <c:pt idx="64">
                  <c:v>62855.5</c:v>
                </c:pt>
                <c:pt idx="65">
                  <c:v>61596</c:v>
                </c:pt>
                <c:pt idx="66">
                  <c:v>62862.5</c:v>
                </c:pt>
                <c:pt idx="67">
                  <c:v>65662.5</c:v>
                </c:pt>
                <c:pt idx="68">
                  <c:v>66468</c:v>
                </c:pt>
                <c:pt idx="69">
                  <c:v>66848</c:v>
                </c:pt>
                <c:pt idx="70">
                  <c:v>64710</c:v>
                </c:pt>
                <c:pt idx="71">
                  <c:v>66980.5</c:v>
                </c:pt>
                <c:pt idx="72">
                  <c:v>65619.5</c:v>
                </c:pt>
                <c:pt idx="73">
                  <c:v>61895</c:v>
                </c:pt>
                <c:pt idx="74">
                  <c:v>61537.5</c:v>
                </c:pt>
                <c:pt idx="75">
                  <c:v>59111</c:v>
                </c:pt>
                <c:pt idx="76">
                  <c:v>57565.5</c:v>
                </c:pt>
                <c:pt idx="77">
                  <c:v>58765.5</c:v>
                </c:pt>
                <c:pt idx="78">
                  <c:v>63710.5</c:v>
                </c:pt>
                <c:pt idx="79">
                  <c:v>71004</c:v>
                </c:pt>
                <c:pt idx="80">
                  <c:v>73903.5</c:v>
                </c:pt>
                <c:pt idx="81">
                  <c:v>74914</c:v>
                </c:pt>
                <c:pt idx="82">
                  <c:v>74767.5</c:v>
                </c:pt>
                <c:pt idx="83">
                  <c:v>73989</c:v>
                </c:pt>
                <c:pt idx="84">
                  <c:v>73286.5</c:v>
                </c:pt>
                <c:pt idx="85">
                  <c:v>72568.5</c:v>
                </c:pt>
                <c:pt idx="86">
                  <c:v>71426</c:v>
                </c:pt>
                <c:pt idx="87">
                  <c:v>68724.5</c:v>
                </c:pt>
                <c:pt idx="88">
                  <c:v>67516.5</c:v>
                </c:pt>
                <c:pt idx="89">
                  <c:v>66816</c:v>
                </c:pt>
                <c:pt idx="90">
                  <c:v>68367</c:v>
                </c:pt>
                <c:pt idx="91">
                  <c:v>71040</c:v>
                </c:pt>
                <c:pt idx="92">
                  <c:v>70362.5</c:v>
                </c:pt>
                <c:pt idx="93">
                  <c:v>69276.5</c:v>
                </c:pt>
                <c:pt idx="94">
                  <c:v>66388.5</c:v>
                </c:pt>
                <c:pt idx="95">
                  <c:v>68487.5</c:v>
                </c:pt>
                <c:pt idx="96">
                  <c:v>66932.5</c:v>
                </c:pt>
                <c:pt idx="97">
                  <c:v>63106</c:v>
                </c:pt>
                <c:pt idx="98">
                  <c:v>62361</c:v>
                </c:pt>
                <c:pt idx="99">
                  <c:v>59848</c:v>
                </c:pt>
                <c:pt idx="100">
                  <c:v>58147.5</c:v>
                </c:pt>
                <c:pt idx="101">
                  <c:v>59424.5</c:v>
                </c:pt>
                <c:pt idx="102">
                  <c:v>64329.5</c:v>
                </c:pt>
                <c:pt idx="103">
                  <c:v>70930</c:v>
                </c:pt>
                <c:pt idx="104">
                  <c:v>73690</c:v>
                </c:pt>
                <c:pt idx="105">
                  <c:v>75207</c:v>
                </c:pt>
                <c:pt idx="106">
                  <c:v>75229.5</c:v>
                </c:pt>
                <c:pt idx="107">
                  <c:v>74863.5</c:v>
                </c:pt>
                <c:pt idx="108">
                  <c:v>74390.5</c:v>
                </c:pt>
                <c:pt idx="109">
                  <c:v>73528</c:v>
                </c:pt>
                <c:pt idx="110">
                  <c:v>71770.5</c:v>
                </c:pt>
                <c:pt idx="111">
                  <c:v>68940.5</c:v>
                </c:pt>
                <c:pt idx="112">
                  <c:v>67156</c:v>
                </c:pt>
                <c:pt idx="113">
                  <c:v>66254.5</c:v>
                </c:pt>
                <c:pt idx="114">
                  <c:v>67225.5</c:v>
                </c:pt>
                <c:pt idx="115">
                  <c:v>69264.5</c:v>
                </c:pt>
                <c:pt idx="116">
                  <c:v>69038.5</c:v>
                </c:pt>
                <c:pt idx="117">
                  <c:v>68723.5</c:v>
                </c:pt>
                <c:pt idx="118">
                  <c:v>66890</c:v>
                </c:pt>
                <c:pt idx="119">
                  <c:v>69417</c:v>
                </c:pt>
                <c:pt idx="120">
                  <c:v>67501</c:v>
                </c:pt>
                <c:pt idx="121">
                  <c:v>63148.5</c:v>
                </c:pt>
                <c:pt idx="122">
                  <c:v>62005</c:v>
                </c:pt>
                <c:pt idx="123">
                  <c:v>58861</c:v>
                </c:pt>
                <c:pt idx="124">
                  <c:v>56758.5</c:v>
                </c:pt>
                <c:pt idx="125">
                  <c:v>56535.5</c:v>
                </c:pt>
                <c:pt idx="126">
                  <c:v>58075.5</c:v>
                </c:pt>
                <c:pt idx="127">
                  <c:v>60086.5</c:v>
                </c:pt>
                <c:pt idx="128">
                  <c:v>62362</c:v>
                </c:pt>
                <c:pt idx="129">
                  <c:v>66008</c:v>
                </c:pt>
                <c:pt idx="130">
                  <c:v>67319.5</c:v>
                </c:pt>
                <c:pt idx="131">
                  <c:v>67173.5</c:v>
                </c:pt>
                <c:pt idx="132">
                  <c:v>67906.5</c:v>
                </c:pt>
                <c:pt idx="133">
                  <c:v>67866.5</c:v>
                </c:pt>
                <c:pt idx="134">
                  <c:v>65092.5</c:v>
                </c:pt>
                <c:pt idx="135">
                  <c:v>62290.5</c:v>
                </c:pt>
                <c:pt idx="136">
                  <c:v>60464</c:v>
                </c:pt>
                <c:pt idx="137">
                  <c:v>60071</c:v>
                </c:pt>
                <c:pt idx="138">
                  <c:v>61402</c:v>
                </c:pt>
                <c:pt idx="139">
                  <c:v>63649.5</c:v>
                </c:pt>
                <c:pt idx="140">
                  <c:v>64079.5</c:v>
                </c:pt>
                <c:pt idx="141">
                  <c:v>64270.5</c:v>
                </c:pt>
                <c:pt idx="142">
                  <c:v>63212</c:v>
                </c:pt>
                <c:pt idx="143">
                  <c:v>66458.5</c:v>
                </c:pt>
                <c:pt idx="144">
                  <c:v>65722</c:v>
                </c:pt>
                <c:pt idx="145">
                  <c:v>62239</c:v>
                </c:pt>
                <c:pt idx="146">
                  <c:v>61190</c:v>
                </c:pt>
                <c:pt idx="147">
                  <c:v>58160.5</c:v>
                </c:pt>
                <c:pt idx="148">
                  <c:v>55765</c:v>
                </c:pt>
                <c:pt idx="149">
                  <c:v>55053.5</c:v>
                </c:pt>
                <c:pt idx="150">
                  <c:v>55908.5</c:v>
                </c:pt>
                <c:pt idx="151">
                  <c:v>56426</c:v>
                </c:pt>
                <c:pt idx="152">
                  <c:v>57646</c:v>
                </c:pt>
                <c:pt idx="153">
                  <c:v>60079.5</c:v>
                </c:pt>
                <c:pt idx="154">
                  <c:v>61390.5</c:v>
                </c:pt>
                <c:pt idx="155">
                  <c:v>61359.5</c:v>
                </c:pt>
                <c:pt idx="156">
                  <c:v>61453.5</c:v>
                </c:pt>
                <c:pt idx="157">
                  <c:v>60524</c:v>
                </c:pt>
                <c:pt idx="158">
                  <c:v>56558</c:v>
                </c:pt>
                <c:pt idx="159">
                  <c:v>53223</c:v>
                </c:pt>
                <c:pt idx="160">
                  <c:v>51014</c:v>
                </c:pt>
                <c:pt idx="161">
                  <c:v>50278</c:v>
                </c:pt>
                <c:pt idx="162">
                  <c:v>52158.5</c:v>
                </c:pt>
                <c:pt idx="163">
                  <c:v>56172.5</c:v>
                </c:pt>
                <c:pt idx="164">
                  <c:v>59140.5</c:v>
                </c:pt>
                <c:pt idx="165">
                  <c:v>60811.5</c:v>
                </c:pt>
                <c:pt idx="166">
                  <c:v>59434</c:v>
                </c:pt>
                <c:pt idx="167">
                  <c:v>62179</c:v>
                </c:pt>
                <c:pt idx="168">
                  <c:v>61049.5</c:v>
                </c:pt>
                <c:pt idx="169">
                  <c:v>57829.5</c:v>
                </c:pt>
                <c:pt idx="170">
                  <c:v>57383.5</c:v>
                </c:pt>
                <c:pt idx="171">
                  <c:v>54946</c:v>
                </c:pt>
                <c:pt idx="172">
                  <c:v>53292</c:v>
                </c:pt>
                <c:pt idx="173">
                  <c:v>54789.5</c:v>
                </c:pt>
                <c:pt idx="174">
                  <c:v>60245</c:v>
                </c:pt>
                <c:pt idx="175">
                  <c:v>67222</c:v>
                </c:pt>
                <c:pt idx="176">
                  <c:v>70397.5</c:v>
                </c:pt>
                <c:pt idx="177">
                  <c:v>71957</c:v>
                </c:pt>
                <c:pt idx="178">
                  <c:v>71765</c:v>
                </c:pt>
                <c:pt idx="179">
                  <c:v>71056.5</c:v>
                </c:pt>
                <c:pt idx="180">
                  <c:v>70401.5</c:v>
                </c:pt>
                <c:pt idx="181">
                  <c:v>69698.5</c:v>
                </c:pt>
                <c:pt idx="182">
                  <c:v>68273.5</c:v>
                </c:pt>
                <c:pt idx="183">
                  <c:v>65709</c:v>
                </c:pt>
                <c:pt idx="184">
                  <c:v>63761.5</c:v>
                </c:pt>
                <c:pt idx="185">
                  <c:v>62388.5</c:v>
                </c:pt>
                <c:pt idx="186">
                  <c:v>62991.5</c:v>
                </c:pt>
                <c:pt idx="187">
                  <c:v>65495</c:v>
                </c:pt>
                <c:pt idx="188">
                  <c:v>65047</c:v>
                </c:pt>
                <c:pt idx="189">
                  <c:v>65068</c:v>
                </c:pt>
                <c:pt idx="190">
                  <c:v>62708</c:v>
                </c:pt>
                <c:pt idx="191">
                  <c:v>64912</c:v>
                </c:pt>
                <c:pt idx="192">
                  <c:v>63396.5</c:v>
                </c:pt>
                <c:pt idx="193">
                  <c:v>59420</c:v>
                </c:pt>
                <c:pt idx="194">
                  <c:v>58747.5</c:v>
                </c:pt>
                <c:pt idx="195">
                  <c:v>56153.5</c:v>
                </c:pt>
                <c:pt idx="196">
                  <c:v>54478</c:v>
                </c:pt>
                <c:pt idx="197">
                  <c:v>55730</c:v>
                </c:pt>
                <c:pt idx="198">
                  <c:v>60631.5</c:v>
                </c:pt>
                <c:pt idx="199">
                  <c:v>67347.5</c:v>
                </c:pt>
                <c:pt idx="200">
                  <c:v>70107</c:v>
                </c:pt>
                <c:pt idx="201">
                  <c:v>71155.5</c:v>
                </c:pt>
                <c:pt idx="202">
                  <c:v>70959.5</c:v>
                </c:pt>
                <c:pt idx="203">
                  <c:v>70373.5</c:v>
                </c:pt>
                <c:pt idx="204">
                  <c:v>70007</c:v>
                </c:pt>
                <c:pt idx="205">
                  <c:v>69040.5</c:v>
                </c:pt>
                <c:pt idx="206">
                  <c:v>67763</c:v>
                </c:pt>
                <c:pt idx="207">
                  <c:v>65121</c:v>
                </c:pt>
                <c:pt idx="208">
                  <c:v>63078</c:v>
                </c:pt>
                <c:pt idx="209">
                  <c:v>61874.5</c:v>
                </c:pt>
                <c:pt idx="210">
                  <c:v>62228.5</c:v>
                </c:pt>
                <c:pt idx="211">
                  <c:v>64288.5</c:v>
                </c:pt>
                <c:pt idx="212">
                  <c:v>63742</c:v>
                </c:pt>
                <c:pt idx="213">
                  <c:v>63655.5</c:v>
                </c:pt>
                <c:pt idx="214">
                  <c:v>61618</c:v>
                </c:pt>
                <c:pt idx="215">
                  <c:v>63599.5</c:v>
                </c:pt>
                <c:pt idx="216">
                  <c:v>62067</c:v>
                </c:pt>
                <c:pt idx="217">
                  <c:v>58029</c:v>
                </c:pt>
                <c:pt idx="218">
                  <c:v>57014.5</c:v>
                </c:pt>
                <c:pt idx="219">
                  <c:v>54450</c:v>
                </c:pt>
                <c:pt idx="220">
                  <c:v>52857.5</c:v>
                </c:pt>
                <c:pt idx="221">
                  <c:v>53942</c:v>
                </c:pt>
                <c:pt idx="222">
                  <c:v>58675</c:v>
                </c:pt>
                <c:pt idx="223">
                  <c:v>64343.5</c:v>
                </c:pt>
                <c:pt idx="224">
                  <c:v>67331.5</c:v>
                </c:pt>
                <c:pt idx="225">
                  <c:v>68944.5</c:v>
                </c:pt>
                <c:pt idx="226">
                  <c:v>68619</c:v>
                </c:pt>
                <c:pt idx="227">
                  <c:v>67953</c:v>
                </c:pt>
                <c:pt idx="228">
                  <c:v>67710.5</c:v>
                </c:pt>
                <c:pt idx="229">
                  <c:v>66692.5</c:v>
                </c:pt>
                <c:pt idx="230">
                  <c:v>65382</c:v>
                </c:pt>
                <c:pt idx="231">
                  <c:v>63092.5</c:v>
                </c:pt>
                <c:pt idx="232">
                  <c:v>61449</c:v>
                </c:pt>
                <c:pt idx="233">
                  <c:v>60438</c:v>
                </c:pt>
                <c:pt idx="234">
                  <c:v>61353</c:v>
                </c:pt>
                <c:pt idx="235">
                  <c:v>63592</c:v>
                </c:pt>
                <c:pt idx="236">
                  <c:v>62633.5</c:v>
                </c:pt>
                <c:pt idx="237">
                  <c:v>61815</c:v>
                </c:pt>
                <c:pt idx="238">
                  <c:v>59449</c:v>
                </c:pt>
                <c:pt idx="239">
                  <c:v>61470</c:v>
                </c:pt>
                <c:pt idx="240">
                  <c:v>59647.5</c:v>
                </c:pt>
                <c:pt idx="241">
                  <c:v>55696</c:v>
                </c:pt>
                <c:pt idx="242">
                  <c:v>54774.5</c:v>
                </c:pt>
                <c:pt idx="243">
                  <c:v>51972</c:v>
                </c:pt>
                <c:pt idx="244">
                  <c:v>49936</c:v>
                </c:pt>
                <c:pt idx="245">
                  <c:v>50885.5</c:v>
                </c:pt>
                <c:pt idx="246">
                  <c:v>55489.5</c:v>
                </c:pt>
                <c:pt idx="247">
                  <c:v>61688.5</c:v>
                </c:pt>
                <c:pt idx="248">
                  <c:v>64279</c:v>
                </c:pt>
                <c:pt idx="249">
                  <c:v>65481</c:v>
                </c:pt>
                <c:pt idx="250">
                  <c:v>65586</c:v>
                </c:pt>
                <c:pt idx="251">
                  <c:v>65472.5</c:v>
                </c:pt>
                <c:pt idx="252">
                  <c:v>65008</c:v>
                </c:pt>
                <c:pt idx="253">
                  <c:v>64406.5</c:v>
                </c:pt>
                <c:pt idx="254">
                  <c:v>63211</c:v>
                </c:pt>
                <c:pt idx="255">
                  <c:v>61245.5</c:v>
                </c:pt>
                <c:pt idx="256">
                  <c:v>59769</c:v>
                </c:pt>
                <c:pt idx="257">
                  <c:v>58999</c:v>
                </c:pt>
                <c:pt idx="258">
                  <c:v>59931</c:v>
                </c:pt>
                <c:pt idx="259">
                  <c:v>62309</c:v>
                </c:pt>
                <c:pt idx="260">
                  <c:v>60993.5</c:v>
                </c:pt>
                <c:pt idx="261">
                  <c:v>60076</c:v>
                </c:pt>
                <c:pt idx="262">
                  <c:v>57944.5</c:v>
                </c:pt>
                <c:pt idx="263">
                  <c:v>59935</c:v>
                </c:pt>
                <c:pt idx="264">
                  <c:v>58409.5</c:v>
                </c:pt>
                <c:pt idx="265">
                  <c:v>54542.5</c:v>
                </c:pt>
                <c:pt idx="266">
                  <c:v>53557.5</c:v>
                </c:pt>
                <c:pt idx="267">
                  <c:v>51037.5</c:v>
                </c:pt>
                <c:pt idx="268">
                  <c:v>49579.5</c:v>
                </c:pt>
                <c:pt idx="269">
                  <c:v>50917.5</c:v>
                </c:pt>
                <c:pt idx="270">
                  <c:v>55555</c:v>
                </c:pt>
                <c:pt idx="271">
                  <c:v>61291</c:v>
                </c:pt>
                <c:pt idx="272">
                  <c:v>64051.5</c:v>
                </c:pt>
                <c:pt idx="273">
                  <c:v>65174</c:v>
                </c:pt>
                <c:pt idx="274">
                  <c:v>64825</c:v>
                </c:pt>
                <c:pt idx="275">
                  <c:v>64249.5</c:v>
                </c:pt>
                <c:pt idx="276">
                  <c:v>63702</c:v>
                </c:pt>
                <c:pt idx="277">
                  <c:v>62652.5</c:v>
                </c:pt>
                <c:pt idx="278">
                  <c:v>60885</c:v>
                </c:pt>
                <c:pt idx="279">
                  <c:v>58480</c:v>
                </c:pt>
                <c:pt idx="280">
                  <c:v>56743.5</c:v>
                </c:pt>
                <c:pt idx="281">
                  <c:v>55561.5</c:v>
                </c:pt>
                <c:pt idx="282">
                  <c:v>56260.5</c:v>
                </c:pt>
                <c:pt idx="283">
                  <c:v>57765.5</c:v>
                </c:pt>
                <c:pt idx="284">
                  <c:v>57023</c:v>
                </c:pt>
                <c:pt idx="285">
                  <c:v>57957.5</c:v>
                </c:pt>
                <c:pt idx="286">
                  <c:v>56917</c:v>
                </c:pt>
                <c:pt idx="287">
                  <c:v>59444</c:v>
                </c:pt>
                <c:pt idx="288">
                  <c:v>57876</c:v>
                </c:pt>
                <c:pt idx="289">
                  <c:v>53425.5</c:v>
                </c:pt>
                <c:pt idx="290">
                  <c:v>52119.5</c:v>
                </c:pt>
                <c:pt idx="291">
                  <c:v>49305</c:v>
                </c:pt>
                <c:pt idx="292">
                  <c:v>47063</c:v>
                </c:pt>
                <c:pt idx="293">
                  <c:v>46948</c:v>
                </c:pt>
                <c:pt idx="294">
                  <c:v>48640</c:v>
                </c:pt>
                <c:pt idx="295">
                  <c:v>49862</c:v>
                </c:pt>
                <c:pt idx="296">
                  <c:v>52090.5</c:v>
                </c:pt>
                <c:pt idx="297">
                  <c:v>54699</c:v>
                </c:pt>
                <c:pt idx="298">
                  <c:v>55434.5</c:v>
                </c:pt>
                <c:pt idx="299">
                  <c:v>54827</c:v>
                </c:pt>
                <c:pt idx="300">
                  <c:v>55303.5</c:v>
                </c:pt>
                <c:pt idx="301">
                  <c:v>55177.5</c:v>
                </c:pt>
                <c:pt idx="302">
                  <c:v>52578.5</c:v>
                </c:pt>
                <c:pt idx="303">
                  <c:v>50005.5</c:v>
                </c:pt>
                <c:pt idx="304">
                  <c:v>48164</c:v>
                </c:pt>
                <c:pt idx="305">
                  <c:v>47398</c:v>
                </c:pt>
                <c:pt idx="306">
                  <c:v>48631</c:v>
                </c:pt>
                <c:pt idx="307">
                  <c:v>50582</c:v>
                </c:pt>
                <c:pt idx="308">
                  <c:v>50700.5</c:v>
                </c:pt>
                <c:pt idx="309">
                  <c:v>51630.5</c:v>
                </c:pt>
                <c:pt idx="310">
                  <c:v>50682</c:v>
                </c:pt>
                <c:pt idx="311">
                  <c:v>53928.5</c:v>
                </c:pt>
                <c:pt idx="312">
                  <c:v>53125</c:v>
                </c:pt>
                <c:pt idx="313">
                  <c:v>49115.5</c:v>
                </c:pt>
                <c:pt idx="314">
                  <c:v>47806</c:v>
                </c:pt>
                <c:pt idx="315">
                  <c:v>44502.5</c:v>
                </c:pt>
                <c:pt idx="316">
                  <c:v>41914.5</c:v>
                </c:pt>
                <c:pt idx="317">
                  <c:v>41380</c:v>
                </c:pt>
                <c:pt idx="318">
                  <c:v>41972</c:v>
                </c:pt>
                <c:pt idx="319">
                  <c:v>41794.5</c:v>
                </c:pt>
                <c:pt idx="320">
                  <c:v>43248.5</c:v>
                </c:pt>
                <c:pt idx="321">
                  <c:v>45416.5</c:v>
                </c:pt>
                <c:pt idx="322">
                  <c:v>46271.5</c:v>
                </c:pt>
                <c:pt idx="323">
                  <c:v>46375</c:v>
                </c:pt>
                <c:pt idx="324">
                  <c:v>46821</c:v>
                </c:pt>
                <c:pt idx="325">
                  <c:v>46550</c:v>
                </c:pt>
                <c:pt idx="326">
                  <c:v>43076.5</c:v>
                </c:pt>
                <c:pt idx="327">
                  <c:v>40492</c:v>
                </c:pt>
                <c:pt idx="328">
                  <c:v>38828.5</c:v>
                </c:pt>
                <c:pt idx="329">
                  <c:v>37911.5</c:v>
                </c:pt>
                <c:pt idx="330">
                  <c:v>39030</c:v>
                </c:pt>
                <c:pt idx="331">
                  <c:v>41846.5</c:v>
                </c:pt>
                <c:pt idx="332">
                  <c:v>43753</c:v>
                </c:pt>
                <c:pt idx="333">
                  <c:v>46594</c:v>
                </c:pt>
                <c:pt idx="334">
                  <c:v>46071</c:v>
                </c:pt>
                <c:pt idx="335">
                  <c:v>48488.5</c:v>
                </c:pt>
                <c:pt idx="336">
                  <c:v>47298</c:v>
                </c:pt>
                <c:pt idx="337">
                  <c:v>43860</c:v>
                </c:pt>
                <c:pt idx="338">
                  <c:v>42850</c:v>
                </c:pt>
                <c:pt idx="339">
                  <c:v>40369.5</c:v>
                </c:pt>
                <c:pt idx="340">
                  <c:v>38975</c:v>
                </c:pt>
                <c:pt idx="341">
                  <c:v>40489.5</c:v>
                </c:pt>
                <c:pt idx="342">
                  <c:v>45184</c:v>
                </c:pt>
                <c:pt idx="343">
                  <c:v>50123.5</c:v>
                </c:pt>
                <c:pt idx="344">
                  <c:v>53614</c:v>
                </c:pt>
                <c:pt idx="345">
                  <c:v>55476.5</c:v>
                </c:pt>
                <c:pt idx="346">
                  <c:v>56009.5</c:v>
                </c:pt>
                <c:pt idx="347">
                  <c:v>56205</c:v>
                </c:pt>
                <c:pt idx="348">
                  <c:v>56435.5</c:v>
                </c:pt>
                <c:pt idx="349">
                  <c:v>55862</c:v>
                </c:pt>
                <c:pt idx="350">
                  <c:v>54858</c:v>
                </c:pt>
                <c:pt idx="351">
                  <c:v>52824</c:v>
                </c:pt>
                <c:pt idx="352">
                  <c:v>51192</c:v>
                </c:pt>
                <c:pt idx="353">
                  <c:v>49746</c:v>
                </c:pt>
                <c:pt idx="354">
                  <c:v>49858</c:v>
                </c:pt>
                <c:pt idx="355">
                  <c:v>51726.5</c:v>
                </c:pt>
                <c:pt idx="356">
                  <c:v>50918</c:v>
                </c:pt>
                <c:pt idx="357">
                  <c:v>51321.5</c:v>
                </c:pt>
                <c:pt idx="358">
                  <c:v>49689</c:v>
                </c:pt>
                <c:pt idx="359">
                  <c:v>52027.5</c:v>
                </c:pt>
                <c:pt idx="360">
                  <c:v>50434</c:v>
                </c:pt>
                <c:pt idx="361">
                  <c:v>46430</c:v>
                </c:pt>
                <c:pt idx="362">
                  <c:v>45447</c:v>
                </c:pt>
                <c:pt idx="363">
                  <c:v>42892</c:v>
                </c:pt>
                <c:pt idx="364">
                  <c:v>41410</c:v>
                </c:pt>
                <c:pt idx="365">
                  <c:v>42251.5</c:v>
                </c:pt>
                <c:pt idx="366">
                  <c:v>46509</c:v>
                </c:pt>
                <c:pt idx="367">
                  <c:v>51281.5</c:v>
                </c:pt>
                <c:pt idx="368">
                  <c:v>54531.5</c:v>
                </c:pt>
                <c:pt idx="369">
                  <c:v>56048</c:v>
                </c:pt>
                <c:pt idx="370">
                  <c:v>56310.5</c:v>
                </c:pt>
                <c:pt idx="371">
                  <c:v>56390</c:v>
                </c:pt>
                <c:pt idx="372">
                  <c:v>56515</c:v>
                </c:pt>
                <c:pt idx="373">
                  <c:v>56395.5</c:v>
                </c:pt>
                <c:pt idx="374">
                  <c:v>55419.5</c:v>
                </c:pt>
                <c:pt idx="375">
                  <c:v>53705.5</c:v>
                </c:pt>
                <c:pt idx="376">
                  <c:v>52300.5</c:v>
                </c:pt>
                <c:pt idx="377">
                  <c:v>51062</c:v>
                </c:pt>
                <c:pt idx="378">
                  <c:v>51216</c:v>
                </c:pt>
                <c:pt idx="379">
                  <c:v>53036.5</c:v>
                </c:pt>
                <c:pt idx="380">
                  <c:v>51961</c:v>
                </c:pt>
                <c:pt idx="381">
                  <c:v>51805.5</c:v>
                </c:pt>
                <c:pt idx="382">
                  <c:v>50439.5</c:v>
                </c:pt>
                <c:pt idx="383">
                  <c:v>52392.5</c:v>
                </c:pt>
                <c:pt idx="384">
                  <c:v>50574</c:v>
                </c:pt>
                <c:pt idx="385">
                  <c:v>46373</c:v>
                </c:pt>
                <c:pt idx="386">
                  <c:v>45260.5</c:v>
                </c:pt>
                <c:pt idx="387">
                  <c:v>42638</c:v>
                </c:pt>
                <c:pt idx="388">
                  <c:v>41265</c:v>
                </c:pt>
                <c:pt idx="389">
                  <c:v>42161.5</c:v>
                </c:pt>
                <c:pt idx="390">
                  <c:v>46335</c:v>
                </c:pt>
                <c:pt idx="391">
                  <c:v>50682</c:v>
                </c:pt>
                <c:pt idx="392">
                  <c:v>53843.5</c:v>
                </c:pt>
                <c:pt idx="393">
                  <c:v>55460</c:v>
                </c:pt>
                <c:pt idx="394">
                  <c:v>55764.5</c:v>
                </c:pt>
                <c:pt idx="395">
                  <c:v>55444.5</c:v>
                </c:pt>
                <c:pt idx="396">
                  <c:v>55677</c:v>
                </c:pt>
                <c:pt idx="397">
                  <c:v>55028.5</c:v>
                </c:pt>
                <c:pt idx="398">
                  <c:v>54137</c:v>
                </c:pt>
                <c:pt idx="399">
                  <c:v>52366.5</c:v>
                </c:pt>
                <c:pt idx="400">
                  <c:v>50769.5</c:v>
                </c:pt>
                <c:pt idx="401">
                  <c:v>49535</c:v>
                </c:pt>
                <c:pt idx="402">
                  <c:v>49728.5</c:v>
                </c:pt>
                <c:pt idx="403">
                  <c:v>50911.5</c:v>
                </c:pt>
                <c:pt idx="404">
                  <c:v>49531.5</c:v>
                </c:pt>
                <c:pt idx="405">
                  <c:v>50153</c:v>
                </c:pt>
                <c:pt idx="406">
                  <c:v>48747.5</c:v>
                </c:pt>
                <c:pt idx="407">
                  <c:v>50804.5</c:v>
                </c:pt>
                <c:pt idx="408">
                  <c:v>49139</c:v>
                </c:pt>
                <c:pt idx="409">
                  <c:v>45033</c:v>
                </c:pt>
                <c:pt idx="410">
                  <c:v>43674.5</c:v>
                </c:pt>
                <c:pt idx="411">
                  <c:v>41016</c:v>
                </c:pt>
                <c:pt idx="412">
                  <c:v>39362.5</c:v>
                </c:pt>
                <c:pt idx="413">
                  <c:v>40142</c:v>
                </c:pt>
                <c:pt idx="414">
                  <c:v>44434.5</c:v>
                </c:pt>
                <c:pt idx="415">
                  <c:v>49212.5</c:v>
                </c:pt>
                <c:pt idx="416">
                  <c:v>52703.5</c:v>
                </c:pt>
                <c:pt idx="417">
                  <c:v>54403.5</c:v>
                </c:pt>
                <c:pt idx="418">
                  <c:v>55031.5</c:v>
                </c:pt>
                <c:pt idx="419">
                  <c:v>55417.5</c:v>
                </c:pt>
                <c:pt idx="420">
                  <c:v>55551</c:v>
                </c:pt>
                <c:pt idx="421">
                  <c:v>55138</c:v>
                </c:pt>
                <c:pt idx="422">
                  <c:v>54134.5</c:v>
                </c:pt>
                <c:pt idx="423">
                  <c:v>52651</c:v>
                </c:pt>
                <c:pt idx="424">
                  <c:v>51154</c:v>
                </c:pt>
                <c:pt idx="425">
                  <c:v>49991</c:v>
                </c:pt>
                <c:pt idx="426">
                  <c:v>50362</c:v>
                </c:pt>
                <c:pt idx="427">
                  <c:v>52179.5</c:v>
                </c:pt>
                <c:pt idx="428">
                  <c:v>51009</c:v>
                </c:pt>
                <c:pt idx="429">
                  <c:v>51274.5</c:v>
                </c:pt>
                <c:pt idx="430">
                  <c:v>49929.5</c:v>
                </c:pt>
                <c:pt idx="431">
                  <c:v>52027</c:v>
                </c:pt>
                <c:pt idx="432">
                  <c:v>50445</c:v>
                </c:pt>
                <c:pt idx="433">
                  <c:v>46313.5</c:v>
                </c:pt>
                <c:pt idx="434">
                  <c:v>45221.5</c:v>
                </c:pt>
                <c:pt idx="435">
                  <c:v>42603.5</c:v>
                </c:pt>
                <c:pt idx="436">
                  <c:v>41394</c:v>
                </c:pt>
                <c:pt idx="437">
                  <c:v>42541.5</c:v>
                </c:pt>
                <c:pt idx="438">
                  <c:v>46943.5</c:v>
                </c:pt>
                <c:pt idx="439">
                  <c:v>51534</c:v>
                </c:pt>
                <c:pt idx="440">
                  <c:v>55122.5</c:v>
                </c:pt>
                <c:pt idx="441">
                  <c:v>56991.5</c:v>
                </c:pt>
                <c:pt idx="442">
                  <c:v>57597.5</c:v>
                </c:pt>
                <c:pt idx="443">
                  <c:v>57781.5</c:v>
                </c:pt>
                <c:pt idx="444">
                  <c:v>57858.5</c:v>
                </c:pt>
                <c:pt idx="445">
                  <c:v>57514.5</c:v>
                </c:pt>
                <c:pt idx="446">
                  <c:v>56217.5</c:v>
                </c:pt>
                <c:pt idx="447">
                  <c:v>54373</c:v>
                </c:pt>
                <c:pt idx="448">
                  <c:v>52599</c:v>
                </c:pt>
                <c:pt idx="449">
                  <c:v>51389.5</c:v>
                </c:pt>
                <c:pt idx="450">
                  <c:v>51826.5</c:v>
                </c:pt>
                <c:pt idx="451">
                  <c:v>53138.5</c:v>
                </c:pt>
                <c:pt idx="452">
                  <c:v>52076</c:v>
                </c:pt>
                <c:pt idx="453">
                  <c:v>52621</c:v>
                </c:pt>
                <c:pt idx="454">
                  <c:v>52185.5</c:v>
                </c:pt>
                <c:pt idx="455">
                  <c:v>54544.5</c:v>
                </c:pt>
                <c:pt idx="456">
                  <c:v>52918.5</c:v>
                </c:pt>
                <c:pt idx="457">
                  <c:v>48841.5</c:v>
                </c:pt>
                <c:pt idx="458">
                  <c:v>47456.5</c:v>
                </c:pt>
                <c:pt idx="459">
                  <c:v>44782.5</c:v>
                </c:pt>
                <c:pt idx="460">
                  <c:v>43038</c:v>
                </c:pt>
                <c:pt idx="461">
                  <c:v>43040</c:v>
                </c:pt>
                <c:pt idx="462">
                  <c:v>44421</c:v>
                </c:pt>
                <c:pt idx="463">
                  <c:v>45582.5</c:v>
                </c:pt>
                <c:pt idx="464">
                  <c:v>48266</c:v>
                </c:pt>
                <c:pt idx="465">
                  <c:v>51209.5</c:v>
                </c:pt>
                <c:pt idx="466">
                  <c:v>52583.5</c:v>
                </c:pt>
                <c:pt idx="467">
                  <c:v>52775.5</c:v>
                </c:pt>
                <c:pt idx="468">
                  <c:v>53772.5</c:v>
                </c:pt>
                <c:pt idx="469">
                  <c:v>53544.5</c:v>
                </c:pt>
                <c:pt idx="470">
                  <c:v>51087</c:v>
                </c:pt>
                <c:pt idx="471">
                  <c:v>48918.5</c:v>
                </c:pt>
                <c:pt idx="472">
                  <c:v>47284.5</c:v>
                </c:pt>
                <c:pt idx="473">
                  <c:v>46438.5</c:v>
                </c:pt>
                <c:pt idx="474">
                  <c:v>47442.5</c:v>
                </c:pt>
                <c:pt idx="475">
                  <c:v>49297.5</c:v>
                </c:pt>
                <c:pt idx="476">
                  <c:v>49192</c:v>
                </c:pt>
                <c:pt idx="477">
                  <c:v>50072.5</c:v>
                </c:pt>
                <c:pt idx="478">
                  <c:v>50322</c:v>
                </c:pt>
                <c:pt idx="479">
                  <c:v>53607.5</c:v>
                </c:pt>
                <c:pt idx="480">
                  <c:v>52763.5</c:v>
                </c:pt>
                <c:pt idx="481">
                  <c:v>49065.5</c:v>
                </c:pt>
                <c:pt idx="482">
                  <c:v>47736.5</c:v>
                </c:pt>
                <c:pt idx="483">
                  <c:v>44818</c:v>
                </c:pt>
                <c:pt idx="484">
                  <c:v>42750</c:v>
                </c:pt>
                <c:pt idx="485">
                  <c:v>42417.5</c:v>
                </c:pt>
                <c:pt idx="486">
                  <c:v>43026.5</c:v>
                </c:pt>
                <c:pt idx="487">
                  <c:v>42987.5</c:v>
                </c:pt>
                <c:pt idx="488">
                  <c:v>44624.5</c:v>
                </c:pt>
                <c:pt idx="489">
                  <c:v>46977.5</c:v>
                </c:pt>
                <c:pt idx="490">
                  <c:v>48352</c:v>
                </c:pt>
                <c:pt idx="491">
                  <c:v>48979</c:v>
                </c:pt>
                <c:pt idx="492">
                  <c:v>49913.5</c:v>
                </c:pt>
                <c:pt idx="493">
                  <c:v>49558.5</c:v>
                </c:pt>
                <c:pt idx="494">
                  <c:v>46245.5</c:v>
                </c:pt>
                <c:pt idx="495">
                  <c:v>43588.5</c:v>
                </c:pt>
                <c:pt idx="496">
                  <c:v>41755.5</c:v>
                </c:pt>
                <c:pt idx="497">
                  <c:v>41056</c:v>
                </c:pt>
                <c:pt idx="498">
                  <c:v>42653</c:v>
                </c:pt>
                <c:pt idx="499">
                  <c:v>45728</c:v>
                </c:pt>
                <c:pt idx="500">
                  <c:v>47550</c:v>
                </c:pt>
                <c:pt idx="501">
                  <c:v>49599</c:v>
                </c:pt>
                <c:pt idx="502">
                  <c:v>49608.5</c:v>
                </c:pt>
                <c:pt idx="503">
                  <c:v>52219.5</c:v>
                </c:pt>
                <c:pt idx="504">
                  <c:v>50996.5</c:v>
                </c:pt>
                <c:pt idx="505">
                  <c:v>47420.5</c:v>
                </c:pt>
                <c:pt idx="506">
                  <c:v>46549.5</c:v>
                </c:pt>
                <c:pt idx="507">
                  <c:v>44062</c:v>
                </c:pt>
                <c:pt idx="508">
                  <c:v>42900</c:v>
                </c:pt>
                <c:pt idx="509">
                  <c:v>44633.5</c:v>
                </c:pt>
                <c:pt idx="510">
                  <c:v>49574</c:v>
                </c:pt>
                <c:pt idx="511">
                  <c:v>54093</c:v>
                </c:pt>
                <c:pt idx="512">
                  <c:v>57931</c:v>
                </c:pt>
                <c:pt idx="513">
                  <c:v>59662</c:v>
                </c:pt>
                <c:pt idx="514">
                  <c:v>59664.5</c:v>
                </c:pt>
                <c:pt idx="515">
                  <c:v>59350.5</c:v>
                </c:pt>
                <c:pt idx="516">
                  <c:v>59501</c:v>
                </c:pt>
                <c:pt idx="517">
                  <c:v>59007.5</c:v>
                </c:pt>
                <c:pt idx="518">
                  <c:v>57965</c:v>
                </c:pt>
                <c:pt idx="519">
                  <c:v>55743.5</c:v>
                </c:pt>
                <c:pt idx="520">
                  <c:v>53787</c:v>
                </c:pt>
                <c:pt idx="521">
                  <c:v>51947</c:v>
                </c:pt>
                <c:pt idx="522">
                  <c:v>52767.5</c:v>
                </c:pt>
                <c:pt idx="523">
                  <c:v>54926</c:v>
                </c:pt>
                <c:pt idx="524">
                  <c:v>54190.5</c:v>
                </c:pt>
                <c:pt idx="525">
                  <c:v>54390.5</c:v>
                </c:pt>
                <c:pt idx="526">
                  <c:v>53412</c:v>
                </c:pt>
                <c:pt idx="527">
                  <c:v>55686.5</c:v>
                </c:pt>
                <c:pt idx="528">
                  <c:v>54096.5</c:v>
                </c:pt>
                <c:pt idx="529">
                  <c:v>50125.5</c:v>
                </c:pt>
                <c:pt idx="530">
                  <c:v>49068.5</c:v>
                </c:pt>
                <c:pt idx="531">
                  <c:v>46558.5</c:v>
                </c:pt>
                <c:pt idx="532">
                  <c:v>45250.5</c:v>
                </c:pt>
                <c:pt idx="533">
                  <c:v>46336</c:v>
                </c:pt>
                <c:pt idx="534">
                  <c:v>50362.5</c:v>
                </c:pt>
                <c:pt idx="535">
                  <c:v>54672.5</c:v>
                </c:pt>
                <c:pt idx="536">
                  <c:v>58295.5</c:v>
                </c:pt>
                <c:pt idx="537">
                  <c:v>59702</c:v>
                </c:pt>
                <c:pt idx="538">
                  <c:v>59807.5</c:v>
                </c:pt>
                <c:pt idx="539">
                  <c:v>59305</c:v>
                </c:pt>
                <c:pt idx="540">
                  <c:v>59379</c:v>
                </c:pt>
                <c:pt idx="541">
                  <c:v>58563.5</c:v>
                </c:pt>
                <c:pt idx="542">
                  <c:v>57366</c:v>
                </c:pt>
                <c:pt idx="543">
                  <c:v>54940</c:v>
                </c:pt>
                <c:pt idx="544">
                  <c:v>52990</c:v>
                </c:pt>
                <c:pt idx="545">
                  <c:v>51543</c:v>
                </c:pt>
                <c:pt idx="546">
                  <c:v>51401</c:v>
                </c:pt>
                <c:pt idx="547">
                  <c:v>52838.5</c:v>
                </c:pt>
                <c:pt idx="548">
                  <c:v>51889</c:v>
                </c:pt>
                <c:pt idx="549">
                  <c:v>52218</c:v>
                </c:pt>
                <c:pt idx="550">
                  <c:v>51910.5</c:v>
                </c:pt>
                <c:pt idx="551">
                  <c:v>54207</c:v>
                </c:pt>
                <c:pt idx="552">
                  <c:v>52727</c:v>
                </c:pt>
                <c:pt idx="553">
                  <c:v>48624.5</c:v>
                </c:pt>
                <c:pt idx="554">
                  <c:v>47760</c:v>
                </c:pt>
                <c:pt idx="555">
                  <c:v>45198.5</c:v>
                </c:pt>
                <c:pt idx="556">
                  <c:v>43912.5</c:v>
                </c:pt>
                <c:pt idx="557">
                  <c:v>45124</c:v>
                </c:pt>
                <c:pt idx="558">
                  <c:v>48937.5</c:v>
                </c:pt>
                <c:pt idx="559">
                  <c:v>52893</c:v>
                </c:pt>
                <c:pt idx="560">
                  <c:v>56069.5</c:v>
                </c:pt>
                <c:pt idx="561">
                  <c:v>57526.5</c:v>
                </c:pt>
                <c:pt idx="562">
                  <c:v>57374.5</c:v>
                </c:pt>
                <c:pt idx="563">
                  <c:v>56835.5</c:v>
                </c:pt>
                <c:pt idx="564">
                  <c:v>56649.5</c:v>
                </c:pt>
                <c:pt idx="565">
                  <c:v>55791</c:v>
                </c:pt>
                <c:pt idx="566">
                  <c:v>54866.5</c:v>
                </c:pt>
                <c:pt idx="567">
                  <c:v>52628</c:v>
                </c:pt>
                <c:pt idx="568">
                  <c:v>50822</c:v>
                </c:pt>
                <c:pt idx="569">
                  <c:v>49567</c:v>
                </c:pt>
                <c:pt idx="570">
                  <c:v>49527</c:v>
                </c:pt>
                <c:pt idx="571">
                  <c:v>50846</c:v>
                </c:pt>
                <c:pt idx="572">
                  <c:v>49772</c:v>
                </c:pt>
                <c:pt idx="573">
                  <c:v>50063</c:v>
                </c:pt>
                <c:pt idx="574">
                  <c:v>49700.5</c:v>
                </c:pt>
                <c:pt idx="575">
                  <c:v>52040</c:v>
                </c:pt>
                <c:pt idx="576">
                  <c:v>50402</c:v>
                </c:pt>
                <c:pt idx="577">
                  <c:v>46262</c:v>
                </c:pt>
                <c:pt idx="578">
                  <c:v>45076</c:v>
                </c:pt>
                <c:pt idx="579">
                  <c:v>42495.5</c:v>
                </c:pt>
                <c:pt idx="580">
                  <c:v>40970</c:v>
                </c:pt>
                <c:pt idx="581">
                  <c:v>41876</c:v>
                </c:pt>
                <c:pt idx="582">
                  <c:v>45475.5</c:v>
                </c:pt>
                <c:pt idx="583">
                  <c:v>49414</c:v>
                </c:pt>
                <c:pt idx="584">
                  <c:v>52793</c:v>
                </c:pt>
                <c:pt idx="585">
                  <c:v>54454</c:v>
                </c:pt>
                <c:pt idx="586">
                  <c:v>54725</c:v>
                </c:pt>
                <c:pt idx="587">
                  <c:v>54893</c:v>
                </c:pt>
                <c:pt idx="588">
                  <c:v>54921.5</c:v>
                </c:pt>
                <c:pt idx="589">
                  <c:v>54579.5</c:v>
                </c:pt>
                <c:pt idx="590">
                  <c:v>53914.5</c:v>
                </c:pt>
                <c:pt idx="591">
                  <c:v>52120.5</c:v>
                </c:pt>
                <c:pt idx="592">
                  <c:v>50530.5</c:v>
                </c:pt>
                <c:pt idx="593">
                  <c:v>49145</c:v>
                </c:pt>
                <c:pt idx="594">
                  <c:v>49523.5</c:v>
                </c:pt>
                <c:pt idx="595">
                  <c:v>50442.5</c:v>
                </c:pt>
                <c:pt idx="596">
                  <c:v>49124.5</c:v>
                </c:pt>
                <c:pt idx="597">
                  <c:v>48968.5</c:v>
                </c:pt>
                <c:pt idx="598">
                  <c:v>48880</c:v>
                </c:pt>
                <c:pt idx="599">
                  <c:v>51136</c:v>
                </c:pt>
                <c:pt idx="600">
                  <c:v>49286</c:v>
                </c:pt>
                <c:pt idx="601">
                  <c:v>45057.5</c:v>
                </c:pt>
                <c:pt idx="602">
                  <c:v>43744</c:v>
                </c:pt>
                <c:pt idx="603">
                  <c:v>40924</c:v>
                </c:pt>
                <c:pt idx="604">
                  <c:v>39275</c:v>
                </c:pt>
                <c:pt idx="605">
                  <c:v>40069.5</c:v>
                </c:pt>
                <c:pt idx="606">
                  <c:v>43277.5</c:v>
                </c:pt>
                <c:pt idx="607">
                  <c:v>47343.5</c:v>
                </c:pt>
                <c:pt idx="608">
                  <c:v>51345.5</c:v>
                </c:pt>
                <c:pt idx="609">
                  <c:v>54128</c:v>
                </c:pt>
                <c:pt idx="610">
                  <c:v>55528</c:v>
                </c:pt>
                <c:pt idx="611">
                  <c:v>56238.5</c:v>
                </c:pt>
                <c:pt idx="612">
                  <c:v>57224</c:v>
                </c:pt>
                <c:pt idx="613">
                  <c:v>56835</c:v>
                </c:pt>
                <c:pt idx="614">
                  <c:v>55899</c:v>
                </c:pt>
                <c:pt idx="615">
                  <c:v>54421.5</c:v>
                </c:pt>
                <c:pt idx="616">
                  <c:v>52900.5</c:v>
                </c:pt>
                <c:pt idx="617">
                  <c:v>51990</c:v>
                </c:pt>
                <c:pt idx="618">
                  <c:v>52605.5</c:v>
                </c:pt>
                <c:pt idx="619">
                  <c:v>54057.5</c:v>
                </c:pt>
                <c:pt idx="620">
                  <c:v>52677</c:v>
                </c:pt>
                <c:pt idx="621">
                  <c:v>51811.5</c:v>
                </c:pt>
                <c:pt idx="622">
                  <c:v>51224</c:v>
                </c:pt>
                <c:pt idx="623">
                  <c:v>53686.5</c:v>
                </c:pt>
                <c:pt idx="624">
                  <c:v>51821.5</c:v>
                </c:pt>
                <c:pt idx="625">
                  <c:v>47415.5</c:v>
                </c:pt>
                <c:pt idx="626">
                  <c:v>46126</c:v>
                </c:pt>
                <c:pt idx="627">
                  <c:v>43247.5</c:v>
                </c:pt>
                <c:pt idx="628">
                  <c:v>41462</c:v>
                </c:pt>
                <c:pt idx="629">
                  <c:v>41479</c:v>
                </c:pt>
                <c:pt idx="630">
                  <c:v>42720</c:v>
                </c:pt>
                <c:pt idx="631">
                  <c:v>43548.5</c:v>
                </c:pt>
                <c:pt idx="632">
                  <c:v>46472.5</c:v>
                </c:pt>
                <c:pt idx="633">
                  <c:v>49718.5</c:v>
                </c:pt>
                <c:pt idx="634">
                  <c:v>51591.5</c:v>
                </c:pt>
                <c:pt idx="635">
                  <c:v>52422</c:v>
                </c:pt>
                <c:pt idx="636">
                  <c:v>53507</c:v>
                </c:pt>
                <c:pt idx="637">
                  <c:v>53886.5</c:v>
                </c:pt>
                <c:pt idx="638">
                  <c:v>51562.5</c:v>
                </c:pt>
                <c:pt idx="639">
                  <c:v>49656.5</c:v>
                </c:pt>
                <c:pt idx="640">
                  <c:v>48193</c:v>
                </c:pt>
                <c:pt idx="641">
                  <c:v>47471.5</c:v>
                </c:pt>
                <c:pt idx="642">
                  <c:v>48772</c:v>
                </c:pt>
                <c:pt idx="643">
                  <c:v>50655</c:v>
                </c:pt>
                <c:pt idx="644">
                  <c:v>50524</c:v>
                </c:pt>
                <c:pt idx="645">
                  <c:v>51002</c:v>
                </c:pt>
                <c:pt idx="646">
                  <c:v>51435.5</c:v>
                </c:pt>
                <c:pt idx="647">
                  <c:v>55127</c:v>
                </c:pt>
                <c:pt idx="648">
                  <c:v>53800</c:v>
                </c:pt>
                <c:pt idx="649">
                  <c:v>49816</c:v>
                </c:pt>
                <c:pt idx="650">
                  <c:v>48619</c:v>
                </c:pt>
                <c:pt idx="651">
                  <c:v>45675</c:v>
                </c:pt>
                <c:pt idx="652">
                  <c:v>43585</c:v>
                </c:pt>
                <c:pt idx="653">
                  <c:v>43148</c:v>
                </c:pt>
                <c:pt idx="654">
                  <c:v>43454</c:v>
                </c:pt>
                <c:pt idx="655">
                  <c:v>43291.5</c:v>
                </c:pt>
                <c:pt idx="656">
                  <c:v>45197.5</c:v>
                </c:pt>
                <c:pt idx="657">
                  <c:v>47910</c:v>
                </c:pt>
                <c:pt idx="658">
                  <c:v>49783</c:v>
                </c:pt>
                <c:pt idx="659">
                  <c:v>51078.5</c:v>
                </c:pt>
                <c:pt idx="660">
                  <c:v>52542</c:v>
                </c:pt>
                <c:pt idx="661">
                  <c:v>52519</c:v>
                </c:pt>
                <c:pt idx="662">
                  <c:v>49568</c:v>
                </c:pt>
                <c:pt idx="663">
                  <c:v>47189.5</c:v>
                </c:pt>
                <c:pt idx="664">
                  <c:v>45554</c:v>
                </c:pt>
                <c:pt idx="665">
                  <c:v>45065</c:v>
                </c:pt>
                <c:pt idx="666">
                  <c:v>46437.5</c:v>
                </c:pt>
                <c:pt idx="667">
                  <c:v>49178.5</c:v>
                </c:pt>
                <c:pt idx="668">
                  <c:v>50460</c:v>
                </c:pt>
                <c:pt idx="669">
                  <c:v>51554</c:v>
                </c:pt>
                <c:pt idx="670">
                  <c:v>52048.5</c:v>
                </c:pt>
                <c:pt idx="671">
                  <c:v>54557</c:v>
                </c:pt>
                <c:pt idx="672">
                  <c:v>53227</c:v>
                </c:pt>
                <c:pt idx="673">
                  <c:v>49609.5</c:v>
                </c:pt>
                <c:pt idx="674">
                  <c:v>48801.5</c:v>
                </c:pt>
                <c:pt idx="675">
                  <c:v>46428.5</c:v>
                </c:pt>
                <c:pt idx="676">
                  <c:v>45144</c:v>
                </c:pt>
                <c:pt idx="677">
                  <c:v>46942.5</c:v>
                </c:pt>
                <c:pt idx="678">
                  <c:v>51406</c:v>
                </c:pt>
                <c:pt idx="679">
                  <c:v>56488.5</c:v>
                </c:pt>
                <c:pt idx="680">
                  <c:v>60087</c:v>
                </c:pt>
                <c:pt idx="681">
                  <c:v>62220</c:v>
                </c:pt>
                <c:pt idx="682">
                  <c:v>62613</c:v>
                </c:pt>
                <c:pt idx="683">
                  <c:v>62498</c:v>
                </c:pt>
                <c:pt idx="684">
                  <c:v>62520</c:v>
                </c:pt>
                <c:pt idx="685">
                  <c:v>62042.5</c:v>
                </c:pt>
                <c:pt idx="686">
                  <c:v>60980.5</c:v>
                </c:pt>
                <c:pt idx="687">
                  <c:v>58762.5</c:v>
                </c:pt>
                <c:pt idx="688">
                  <c:v>56851</c:v>
                </c:pt>
                <c:pt idx="689">
                  <c:v>55375.5</c:v>
                </c:pt>
                <c:pt idx="690">
                  <c:v>55694.5</c:v>
                </c:pt>
                <c:pt idx="691">
                  <c:v>58068.5</c:v>
                </c:pt>
                <c:pt idx="692">
                  <c:v>57205.5</c:v>
                </c:pt>
                <c:pt idx="693">
                  <c:v>56021</c:v>
                </c:pt>
                <c:pt idx="694">
                  <c:v>55396</c:v>
                </c:pt>
                <c:pt idx="695">
                  <c:v>57565</c:v>
                </c:pt>
                <c:pt idx="696">
                  <c:v>56029</c:v>
                </c:pt>
                <c:pt idx="697">
                  <c:v>51711.5</c:v>
                </c:pt>
                <c:pt idx="698">
                  <c:v>50678.5</c:v>
                </c:pt>
                <c:pt idx="699">
                  <c:v>47947.5</c:v>
                </c:pt>
                <c:pt idx="700">
                  <c:v>46479</c:v>
                </c:pt>
                <c:pt idx="701">
                  <c:v>47537</c:v>
                </c:pt>
                <c:pt idx="702">
                  <c:v>51426</c:v>
                </c:pt>
                <c:pt idx="703">
                  <c:v>56158.5</c:v>
                </c:pt>
                <c:pt idx="704">
                  <c:v>59925.5</c:v>
                </c:pt>
                <c:pt idx="705">
                  <c:v>62269.5</c:v>
                </c:pt>
                <c:pt idx="706">
                  <c:v>62903.5</c:v>
                </c:pt>
                <c:pt idx="707">
                  <c:v>62945</c:v>
                </c:pt>
                <c:pt idx="708">
                  <c:v>63004.5</c:v>
                </c:pt>
                <c:pt idx="709">
                  <c:v>62335</c:v>
                </c:pt>
                <c:pt idx="710">
                  <c:v>61054</c:v>
                </c:pt>
                <c:pt idx="711">
                  <c:v>58682.5</c:v>
                </c:pt>
                <c:pt idx="712">
                  <c:v>56828</c:v>
                </c:pt>
                <c:pt idx="713">
                  <c:v>55363.5</c:v>
                </c:pt>
                <c:pt idx="714">
                  <c:v>55395</c:v>
                </c:pt>
                <c:pt idx="715">
                  <c:v>56901</c:v>
                </c:pt>
                <c:pt idx="716">
                  <c:v>55638.5</c:v>
                </c:pt>
                <c:pt idx="717">
                  <c:v>54704.5</c:v>
                </c:pt>
                <c:pt idx="718">
                  <c:v>53845</c:v>
                </c:pt>
                <c:pt idx="719">
                  <c:v>55977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Entrées!$N$37:$N$780</c:f>
              <c:numCache>
                <c:formatCode>0.0</c:formatCode>
                <c:ptCount val="744"/>
                <c:pt idx="0">
                  <c:v>693.5</c:v>
                </c:pt>
                <c:pt idx="1">
                  <c:v>662</c:v>
                </c:pt>
                <c:pt idx="2">
                  <c:v>660</c:v>
                </c:pt>
                <c:pt idx="3">
                  <c:v>646</c:v>
                </c:pt>
                <c:pt idx="4">
                  <c:v>637.5</c:v>
                </c:pt>
                <c:pt idx="5">
                  <c:v>635</c:v>
                </c:pt>
                <c:pt idx="6">
                  <c:v>635.5</c:v>
                </c:pt>
                <c:pt idx="7">
                  <c:v>634.5</c:v>
                </c:pt>
                <c:pt idx="8">
                  <c:v>633.5</c:v>
                </c:pt>
                <c:pt idx="9">
                  <c:v>634.5</c:v>
                </c:pt>
                <c:pt idx="10">
                  <c:v>635</c:v>
                </c:pt>
                <c:pt idx="11">
                  <c:v>631</c:v>
                </c:pt>
                <c:pt idx="12">
                  <c:v>627.5</c:v>
                </c:pt>
                <c:pt idx="13">
                  <c:v>616.5</c:v>
                </c:pt>
                <c:pt idx="14">
                  <c:v>618.5</c:v>
                </c:pt>
                <c:pt idx="15">
                  <c:v>616.5</c:v>
                </c:pt>
                <c:pt idx="16">
                  <c:v>615</c:v>
                </c:pt>
                <c:pt idx="17">
                  <c:v>605</c:v>
                </c:pt>
                <c:pt idx="18">
                  <c:v>610</c:v>
                </c:pt>
                <c:pt idx="19">
                  <c:v>608.5</c:v>
                </c:pt>
                <c:pt idx="20">
                  <c:v>603</c:v>
                </c:pt>
                <c:pt idx="21">
                  <c:v>605.5</c:v>
                </c:pt>
                <c:pt idx="22">
                  <c:v>596</c:v>
                </c:pt>
                <c:pt idx="23">
                  <c:v>587.5</c:v>
                </c:pt>
                <c:pt idx="24">
                  <c:v>588.5</c:v>
                </c:pt>
                <c:pt idx="25">
                  <c:v>584</c:v>
                </c:pt>
                <c:pt idx="26">
                  <c:v>578.5</c:v>
                </c:pt>
                <c:pt idx="27">
                  <c:v>574.5</c:v>
                </c:pt>
                <c:pt idx="28">
                  <c:v>576.5</c:v>
                </c:pt>
                <c:pt idx="29">
                  <c:v>580.5</c:v>
                </c:pt>
                <c:pt idx="30">
                  <c:v>576.5</c:v>
                </c:pt>
                <c:pt idx="31">
                  <c:v>578.5</c:v>
                </c:pt>
                <c:pt idx="32">
                  <c:v>582</c:v>
                </c:pt>
                <c:pt idx="33">
                  <c:v>580</c:v>
                </c:pt>
                <c:pt idx="34">
                  <c:v>573.5</c:v>
                </c:pt>
                <c:pt idx="35">
                  <c:v>565.5</c:v>
                </c:pt>
                <c:pt idx="36">
                  <c:v>566.5</c:v>
                </c:pt>
                <c:pt idx="37">
                  <c:v>565</c:v>
                </c:pt>
                <c:pt idx="38">
                  <c:v>570.5</c:v>
                </c:pt>
                <c:pt idx="39">
                  <c:v>574</c:v>
                </c:pt>
                <c:pt idx="40">
                  <c:v>580.5</c:v>
                </c:pt>
                <c:pt idx="41">
                  <c:v>583</c:v>
                </c:pt>
                <c:pt idx="42">
                  <c:v>595.5</c:v>
                </c:pt>
                <c:pt idx="43">
                  <c:v>597.5</c:v>
                </c:pt>
                <c:pt idx="44">
                  <c:v>598.5</c:v>
                </c:pt>
                <c:pt idx="45">
                  <c:v>596</c:v>
                </c:pt>
                <c:pt idx="46">
                  <c:v>585.5</c:v>
                </c:pt>
                <c:pt idx="47">
                  <c:v>578.5</c:v>
                </c:pt>
                <c:pt idx="48">
                  <c:v>571</c:v>
                </c:pt>
                <c:pt idx="49">
                  <c:v>570.5</c:v>
                </c:pt>
                <c:pt idx="50">
                  <c:v>572.5</c:v>
                </c:pt>
                <c:pt idx="51">
                  <c:v>574</c:v>
                </c:pt>
                <c:pt idx="52">
                  <c:v>573.5</c:v>
                </c:pt>
                <c:pt idx="53">
                  <c:v>568</c:v>
                </c:pt>
                <c:pt idx="54">
                  <c:v>579</c:v>
                </c:pt>
                <c:pt idx="55">
                  <c:v>569.5</c:v>
                </c:pt>
                <c:pt idx="56">
                  <c:v>573.5</c:v>
                </c:pt>
                <c:pt idx="57">
                  <c:v>562.5</c:v>
                </c:pt>
                <c:pt idx="58">
                  <c:v>558</c:v>
                </c:pt>
                <c:pt idx="59">
                  <c:v>554</c:v>
                </c:pt>
                <c:pt idx="60">
                  <c:v>566.5</c:v>
                </c:pt>
                <c:pt idx="61">
                  <c:v>568.5</c:v>
                </c:pt>
                <c:pt idx="62">
                  <c:v>562.5</c:v>
                </c:pt>
                <c:pt idx="63">
                  <c:v>553</c:v>
                </c:pt>
                <c:pt idx="64">
                  <c:v>554</c:v>
                </c:pt>
                <c:pt idx="65">
                  <c:v>562</c:v>
                </c:pt>
                <c:pt idx="66">
                  <c:v>565.5</c:v>
                </c:pt>
                <c:pt idx="67">
                  <c:v>565.5</c:v>
                </c:pt>
                <c:pt idx="68">
                  <c:v>574.5</c:v>
                </c:pt>
                <c:pt idx="69">
                  <c:v>574</c:v>
                </c:pt>
                <c:pt idx="70">
                  <c:v>575.5</c:v>
                </c:pt>
                <c:pt idx="71">
                  <c:v>572.5</c:v>
                </c:pt>
                <c:pt idx="72">
                  <c:v>575.5</c:v>
                </c:pt>
                <c:pt idx="73">
                  <c:v>575.5</c:v>
                </c:pt>
                <c:pt idx="74">
                  <c:v>567.5</c:v>
                </c:pt>
                <c:pt idx="75">
                  <c:v>563.5</c:v>
                </c:pt>
                <c:pt idx="76">
                  <c:v>557</c:v>
                </c:pt>
                <c:pt idx="77">
                  <c:v>556.5</c:v>
                </c:pt>
                <c:pt idx="78">
                  <c:v>555.5</c:v>
                </c:pt>
                <c:pt idx="79">
                  <c:v>558</c:v>
                </c:pt>
                <c:pt idx="80">
                  <c:v>555</c:v>
                </c:pt>
                <c:pt idx="81">
                  <c:v>544.5</c:v>
                </c:pt>
                <c:pt idx="82">
                  <c:v>546</c:v>
                </c:pt>
                <c:pt idx="83">
                  <c:v>539</c:v>
                </c:pt>
                <c:pt idx="84">
                  <c:v>551.5</c:v>
                </c:pt>
                <c:pt idx="85">
                  <c:v>562.5</c:v>
                </c:pt>
                <c:pt idx="86">
                  <c:v>563</c:v>
                </c:pt>
                <c:pt idx="87">
                  <c:v>553.5</c:v>
                </c:pt>
                <c:pt idx="88">
                  <c:v>547</c:v>
                </c:pt>
                <c:pt idx="89">
                  <c:v>552.5</c:v>
                </c:pt>
                <c:pt idx="90">
                  <c:v>562.5</c:v>
                </c:pt>
                <c:pt idx="91">
                  <c:v>572</c:v>
                </c:pt>
                <c:pt idx="92">
                  <c:v>576.5</c:v>
                </c:pt>
                <c:pt idx="93">
                  <c:v>577</c:v>
                </c:pt>
                <c:pt idx="94">
                  <c:v>583</c:v>
                </c:pt>
                <c:pt idx="95">
                  <c:v>581</c:v>
                </c:pt>
                <c:pt idx="96">
                  <c:v>581.5</c:v>
                </c:pt>
                <c:pt idx="97">
                  <c:v>585.5</c:v>
                </c:pt>
                <c:pt idx="98">
                  <c:v>580.5</c:v>
                </c:pt>
                <c:pt idx="99">
                  <c:v>573.5</c:v>
                </c:pt>
                <c:pt idx="100">
                  <c:v>573.5</c:v>
                </c:pt>
                <c:pt idx="101">
                  <c:v>569</c:v>
                </c:pt>
                <c:pt idx="102">
                  <c:v>581.5</c:v>
                </c:pt>
                <c:pt idx="103">
                  <c:v>570</c:v>
                </c:pt>
                <c:pt idx="104">
                  <c:v>567</c:v>
                </c:pt>
                <c:pt idx="105">
                  <c:v>564</c:v>
                </c:pt>
                <c:pt idx="106">
                  <c:v>563.5</c:v>
                </c:pt>
                <c:pt idx="107">
                  <c:v>561.5</c:v>
                </c:pt>
                <c:pt idx="108">
                  <c:v>569</c:v>
                </c:pt>
                <c:pt idx="109">
                  <c:v>575.5</c:v>
                </c:pt>
                <c:pt idx="110">
                  <c:v>567.5</c:v>
                </c:pt>
                <c:pt idx="111">
                  <c:v>562.5</c:v>
                </c:pt>
                <c:pt idx="112">
                  <c:v>559</c:v>
                </c:pt>
                <c:pt idx="113">
                  <c:v>567.5</c:v>
                </c:pt>
                <c:pt idx="114">
                  <c:v>575</c:v>
                </c:pt>
                <c:pt idx="115">
                  <c:v>568.5</c:v>
                </c:pt>
                <c:pt idx="116">
                  <c:v>566.5</c:v>
                </c:pt>
                <c:pt idx="117">
                  <c:v>573.5</c:v>
                </c:pt>
                <c:pt idx="118">
                  <c:v>569.5</c:v>
                </c:pt>
                <c:pt idx="119">
                  <c:v>565</c:v>
                </c:pt>
                <c:pt idx="120">
                  <c:v>566</c:v>
                </c:pt>
                <c:pt idx="121">
                  <c:v>566</c:v>
                </c:pt>
                <c:pt idx="122">
                  <c:v>575</c:v>
                </c:pt>
                <c:pt idx="123">
                  <c:v>574</c:v>
                </c:pt>
                <c:pt idx="124">
                  <c:v>574.5</c:v>
                </c:pt>
                <c:pt idx="125">
                  <c:v>574</c:v>
                </c:pt>
                <c:pt idx="126">
                  <c:v>574</c:v>
                </c:pt>
                <c:pt idx="127">
                  <c:v>566.5</c:v>
                </c:pt>
                <c:pt idx="128">
                  <c:v>565.5</c:v>
                </c:pt>
                <c:pt idx="129">
                  <c:v>572</c:v>
                </c:pt>
                <c:pt idx="130">
                  <c:v>564.5</c:v>
                </c:pt>
                <c:pt idx="131">
                  <c:v>565</c:v>
                </c:pt>
                <c:pt idx="132">
                  <c:v>565</c:v>
                </c:pt>
                <c:pt idx="133">
                  <c:v>563.5</c:v>
                </c:pt>
                <c:pt idx="134">
                  <c:v>563</c:v>
                </c:pt>
                <c:pt idx="135">
                  <c:v>562</c:v>
                </c:pt>
                <c:pt idx="136">
                  <c:v>568</c:v>
                </c:pt>
                <c:pt idx="137">
                  <c:v>569.5</c:v>
                </c:pt>
                <c:pt idx="138">
                  <c:v>567</c:v>
                </c:pt>
                <c:pt idx="139">
                  <c:v>572</c:v>
                </c:pt>
                <c:pt idx="140">
                  <c:v>570.5</c:v>
                </c:pt>
                <c:pt idx="141">
                  <c:v>572.5</c:v>
                </c:pt>
                <c:pt idx="142">
                  <c:v>565.5</c:v>
                </c:pt>
                <c:pt idx="143">
                  <c:v>564.5</c:v>
                </c:pt>
                <c:pt idx="144">
                  <c:v>570.5</c:v>
                </c:pt>
                <c:pt idx="145">
                  <c:v>567.5</c:v>
                </c:pt>
                <c:pt idx="146">
                  <c:v>562.5</c:v>
                </c:pt>
                <c:pt idx="147">
                  <c:v>566</c:v>
                </c:pt>
                <c:pt idx="148">
                  <c:v>563.5</c:v>
                </c:pt>
                <c:pt idx="149">
                  <c:v>559.5</c:v>
                </c:pt>
                <c:pt idx="150">
                  <c:v>565</c:v>
                </c:pt>
                <c:pt idx="151">
                  <c:v>565.5</c:v>
                </c:pt>
                <c:pt idx="152">
                  <c:v>561.5</c:v>
                </c:pt>
                <c:pt idx="153">
                  <c:v>563</c:v>
                </c:pt>
                <c:pt idx="154">
                  <c:v>555</c:v>
                </c:pt>
                <c:pt idx="155">
                  <c:v>560</c:v>
                </c:pt>
                <c:pt idx="156">
                  <c:v>563</c:v>
                </c:pt>
                <c:pt idx="157">
                  <c:v>565.5</c:v>
                </c:pt>
                <c:pt idx="158">
                  <c:v>564</c:v>
                </c:pt>
                <c:pt idx="159">
                  <c:v>558</c:v>
                </c:pt>
                <c:pt idx="160">
                  <c:v>553.5</c:v>
                </c:pt>
                <c:pt idx="161">
                  <c:v>551</c:v>
                </c:pt>
                <c:pt idx="162">
                  <c:v>544</c:v>
                </c:pt>
                <c:pt idx="163">
                  <c:v>545</c:v>
                </c:pt>
                <c:pt idx="164">
                  <c:v>546</c:v>
                </c:pt>
                <c:pt idx="165">
                  <c:v>544.5</c:v>
                </c:pt>
                <c:pt idx="166">
                  <c:v>540.5</c:v>
                </c:pt>
                <c:pt idx="167">
                  <c:v>544.5</c:v>
                </c:pt>
                <c:pt idx="168">
                  <c:v>543.5</c:v>
                </c:pt>
                <c:pt idx="169">
                  <c:v>541.5</c:v>
                </c:pt>
                <c:pt idx="170">
                  <c:v>541.5</c:v>
                </c:pt>
                <c:pt idx="171">
                  <c:v>542</c:v>
                </c:pt>
                <c:pt idx="172">
                  <c:v>543</c:v>
                </c:pt>
                <c:pt idx="173">
                  <c:v>540</c:v>
                </c:pt>
                <c:pt idx="174">
                  <c:v>537</c:v>
                </c:pt>
                <c:pt idx="175">
                  <c:v>530</c:v>
                </c:pt>
                <c:pt idx="176">
                  <c:v>535</c:v>
                </c:pt>
                <c:pt idx="177">
                  <c:v>521.5</c:v>
                </c:pt>
                <c:pt idx="178">
                  <c:v>521</c:v>
                </c:pt>
                <c:pt idx="179">
                  <c:v>523</c:v>
                </c:pt>
                <c:pt idx="180">
                  <c:v>529.5</c:v>
                </c:pt>
                <c:pt idx="181">
                  <c:v>535.5</c:v>
                </c:pt>
                <c:pt idx="182">
                  <c:v>538.5</c:v>
                </c:pt>
                <c:pt idx="183">
                  <c:v>539.5</c:v>
                </c:pt>
                <c:pt idx="184">
                  <c:v>529</c:v>
                </c:pt>
                <c:pt idx="185">
                  <c:v>537.5</c:v>
                </c:pt>
                <c:pt idx="186">
                  <c:v>532</c:v>
                </c:pt>
                <c:pt idx="187">
                  <c:v>539</c:v>
                </c:pt>
                <c:pt idx="188">
                  <c:v>546</c:v>
                </c:pt>
                <c:pt idx="189">
                  <c:v>544</c:v>
                </c:pt>
                <c:pt idx="190">
                  <c:v>543.5</c:v>
                </c:pt>
                <c:pt idx="191">
                  <c:v>533</c:v>
                </c:pt>
                <c:pt idx="192">
                  <c:v>534.5</c:v>
                </c:pt>
                <c:pt idx="193">
                  <c:v>535.5</c:v>
                </c:pt>
                <c:pt idx="194">
                  <c:v>536</c:v>
                </c:pt>
                <c:pt idx="195">
                  <c:v>536</c:v>
                </c:pt>
                <c:pt idx="196">
                  <c:v>533</c:v>
                </c:pt>
                <c:pt idx="197">
                  <c:v>529</c:v>
                </c:pt>
                <c:pt idx="198">
                  <c:v>523</c:v>
                </c:pt>
                <c:pt idx="199">
                  <c:v>516</c:v>
                </c:pt>
                <c:pt idx="200">
                  <c:v>504</c:v>
                </c:pt>
                <c:pt idx="201">
                  <c:v>495</c:v>
                </c:pt>
                <c:pt idx="202">
                  <c:v>493</c:v>
                </c:pt>
                <c:pt idx="203">
                  <c:v>487</c:v>
                </c:pt>
                <c:pt idx="204">
                  <c:v>508.5</c:v>
                </c:pt>
                <c:pt idx="205">
                  <c:v>496.5</c:v>
                </c:pt>
                <c:pt idx="206">
                  <c:v>488.5</c:v>
                </c:pt>
                <c:pt idx="207">
                  <c:v>494</c:v>
                </c:pt>
                <c:pt idx="208">
                  <c:v>495.5</c:v>
                </c:pt>
                <c:pt idx="209">
                  <c:v>496.5</c:v>
                </c:pt>
                <c:pt idx="210">
                  <c:v>521.5</c:v>
                </c:pt>
                <c:pt idx="211">
                  <c:v>534</c:v>
                </c:pt>
                <c:pt idx="212">
                  <c:v>535</c:v>
                </c:pt>
                <c:pt idx="213">
                  <c:v>538.5</c:v>
                </c:pt>
                <c:pt idx="214">
                  <c:v>530</c:v>
                </c:pt>
                <c:pt idx="215">
                  <c:v>528.5</c:v>
                </c:pt>
                <c:pt idx="216">
                  <c:v>539</c:v>
                </c:pt>
                <c:pt idx="217">
                  <c:v>542.5</c:v>
                </c:pt>
                <c:pt idx="218">
                  <c:v>547.5</c:v>
                </c:pt>
                <c:pt idx="219">
                  <c:v>550</c:v>
                </c:pt>
                <c:pt idx="220">
                  <c:v>551</c:v>
                </c:pt>
                <c:pt idx="221">
                  <c:v>542.5</c:v>
                </c:pt>
                <c:pt idx="222">
                  <c:v>540</c:v>
                </c:pt>
                <c:pt idx="223">
                  <c:v>530.5</c:v>
                </c:pt>
                <c:pt idx="224">
                  <c:v>531.5</c:v>
                </c:pt>
                <c:pt idx="225">
                  <c:v>530.5</c:v>
                </c:pt>
                <c:pt idx="226">
                  <c:v>529</c:v>
                </c:pt>
                <c:pt idx="227">
                  <c:v>526.5</c:v>
                </c:pt>
                <c:pt idx="228">
                  <c:v>532.5</c:v>
                </c:pt>
                <c:pt idx="229">
                  <c:v>537.5</c:v>
                </c:pt>
                <c:pt idx="230">
                  <c:v>534</c:v>
                </c:pt>
                <c:pt idx="231">
                  <c:v>535</c:v>
                </c:pt>
                <c:pt idx="232">
                  <c:v>538.5</c:v>
                </c:pt>
                <c:pt idx="233">
                  <c:v>548</c:v>
                </c:pt>
                <c:pt idx="234">
                  <c:v>555.5</c:v>
                </c:pt>
                <c:pt idx="235">
                  <c:v>546.5</c:v>
                </c:pt>
                <c:pt idx="236">
                  <c:v>554.5</c:v>
                </c:pt>
                <c:pt idx="237">
                  <c:v>546</c:v>
                </c:pt>
                <c:pt idx="238">
                  <c:v>549.5</c:v>
                </c:pt>
                <c:pt idx="239">
                  <c:v>557</c:v>
                </c:pt>
                <c:pt idx="240">
                  <c:v>566.5</c:v>
                </c:pt>
                <c:pt idx="241">
                  <c:v>578</c:v>
                </c:pt>
                <c:pt idx="242">
                  <c:v>578.5</c:v>
                </c:pt>
                <c:pt idx="243">
                  <c:v>567</c:v>
                </c:pt>
                <c:pt idx="244">
                  <c:v>566.5</c:v>
                </c:pt>
                <c:pt idx="245">
                  <c:v>564.5</c:v>
                </c:pt>
                <c:pt idx="246">
                  <c:v>557</c:v>
                </c:pt>
                <c:pt idx="247">
                  <c:v>556</c:v>
                </c:pt>
                <c:pt idx="248">
                  <c:v>553</c:v>
                </c:pt>
                <c:pt idx="249">
                  <c:v>549.5</c:v>
                </c:pt>
                <c:pt idx="250">
                  <c:v>544</c:v>
                </c:pt>
                <c:pt idx="251">
                  <c:v>548.5</c:v>
                </c:pt>
                <c:pt idx="252">
                  <c:v>550</c:v>
                </c:pt>
                <c:pt idx="253">
                  <c:v>546.5</c:v>
                </c:pt>
                <c:pt idx="254">
                  <c:v>544</c:v>
                </c:pt>
                <c:pt idx="255">
                  <c:v>543.5</c:v>
                </c:pt>
                <c:pt idx="256">
                  <c:v>548.5</c:v>
                </c:pt>
                <c:pt idx="257">
                  <c:v>563.5</c:v>
                </c:pt>
                <c:pt idx="258">
                  <c:v>567</c:v>
                </c:pt>
                <c:pt idx="259">
                  <c:v>563</c:v>
                </c:pt>
                <c:pt idx="260">
                  <c:v>574</c:v>
                </c:pt>
                <c:pt idx="261">
                  <c:v>573.5</c:v>
                </c:pt>
                <c:pt idx="262">
                  <c:v>576.5</c:v>
                </c:pt>
                <c:pt idx="263">
                  <c:v>582.5</c:v>
                </c:pt>
                <c:pt idx="264">
                  <c:v>586</c:v>
                </c:pt>
                <c:pt idx="265">
                  <c:v>591.5</c:v>
                </c:pt>
                <c:pt idx="266">
                  <c:v>591</c:v>
                </c:pt>
                <c:pt idx="267">
                  <c:v>594.5</c:v>
                </c:pt>
                <c:pt idx="268">
                  <c:v>590</c:v>
                </c:pt>
                <c:pt idx="269">
                  <c:v>590</c:v>
                </c:pt>
                <c:pt idx="270">
                  <c:v>587.5</c:v>
                </c:pt>
                <c:pt idx="271">
                  <c:v>584</c:v>
                </c:pt>
                <c:pt idx="272">
                  <c:v>571</c:v>
                </c:pt>
                <c:pt idx="273">
                  <c:v>566.5</c:v>
                </c:pt>
                <c:pt idx="274">
                  <c:v>565.5</c:v>
                </c:pt>
                <c:pt idx="275">
                  <c:v>569</c:v>
                </c:pt>
                <c:pt idx="276">
                  <c:v>576</c:v>
                </c:pt>
                <c:pt idx="277">
                  <c:v>580.5</c:v>
                </c:pt>
                <c:pt idx="278">
                  <c:v>578</c:v>
                </c:pt>
                <c:pt idx="279">
                  <c:v>579.5</c:v>
                </c:pt>
                <c:pt idx="280">
                  <c:v>591</c:v>
                </c:pt>
                <c:pt idx="281">
                  <c:v>598.5</c:v>
                </c:pt>
                <c:pt idx="282">
                  <c:v>592</c:v>
                </c:pt>
                <c:pt idx="283">
                  <c:v>600.5</c:v>
                </c:pt>
                <c:pt idx="284">
                  <c:v>604</c:v>
                </c:pt>
                <c:pt idx="285">
                  <c:v>599.5</c:v>
                </c:pt>
                <c:pt idx="286">
                  <c:v>599.5</c:v>
                </c:pt>
                <c:pt idx="287">
                  <c:v>597.5</c:v>
                </c:pt>
                <c:pt idx="288">
                  <c:v>599</c:v>
                </c:pt>
                <c:pt idx="289">
                  <c:v>599</c:v>
                </c:pt>
                <c:pt idx="290">
                  <c:v>596</c:v>
                </c:pt>
                <c:pt idx="291">
                  <c:v>592</c:v>
                </c:pt>
                <c:pt idx="292">
                  <c:v>589</c:v>
                </c:pt>
                <c:pt idx="293">
                  <c:v>589.5</c:v>
                </c:pt>
                <c:pt idx="294">
                  <c:v>586.5</c:v>
                </c:pt>
                <c:pt idx="295">
                  <c:v>587.5</c:v>
                </c:pt>
                <c:pt idx="296">
                  <c:v>584.5</c:v>
                </c:pt>
                <c:pt idx="297">
                  <c:v>590</c:v>
                </c:pt>
                <c:pt idx="298">
                  <c:v>594.5</c:v>
                </c:pt>
                <c:pt idx="299">
                  <c:v>594.5</c:v>
                </c:pt>
                <c:pt idx="300">
                  <c:v>595.5</c:v>
                </c:pt>
                <c:pt idx="301">
                  <c:v>598.5</c:v>
                </c:pt>
                <c:pt idx="302">
                  <c:v>600.5</c:v>
                </c:pt>
                <c:pt idx="303">
                  <c:v>601</c:v>
                </c:pt>
                <c:pt idx="304">
                  <c:v>598.5</c:v>
                </c:pt>
                <c:pt idx="305">
                  <c:v>602.5</c:v>
                </c:pt>
                <c:pt idx="306">
                  <c:v>608.5</c:v>
                </c:pt>
                <c:pt idx="307">
                  <c:v>600.5</c:v>
                </c:pt>
                <c:pt idx="308">
                  <c:v>595</c:v>
                </c:pt>
                <c:pt idx="309">
                  <c:v>597</c:v>
                </c:pt>
                <c:pt idx="310">
                  <c:v>603</c:v>
                </c:pt>
                <c:pt idx="311">
                  <c:v>602</c:v>
                </c:pt>
                <c:pt idx="312">
                  <c:v>605.5</c:v>
                </c:pt>
                <c:pt idx="313">
                  <c:v>599</c:v>
                </c:pt>
                <c:pt idx="314">
                  <c:v>570</c:v>
                </c:pt>
                <c:pt idx="315">
                  <c:v>539</c:v>
                </c:pt>
                <c:pt idx="316">
                  <c:v>549</c:v>
                </c:pt>
                <c:pt idx="317">
                  <c:v>547.5</c:v>
                </c:pt>
                <c:pt idx="318">
                  <c:v>547</c:v>
                </c:pt>
                <c:pt idx="319">
                  <c:v>546.5</c:v>
                </c:pt>
                <c:pt idx="320">
                  <c:v>539.5</c:v>
                </c:pt>
                <c:pt idx="321">
                  <c:v>540</c:v>
                </c:pt>
                <c:pt idx="322">
                  <c:v>539</c:v>
                </c:pt>
                <c:pt idx="323">
                  <c:v>536.5</c:v>
                </c:pt>
                <c:pt idx="324">
                  <c:v>529.5</c:v>
                </c:pt>
                <c:pt idx="325">
                  <c:v>517.5</c:v>
                </c:pt>
                <c:pt idx="326">
                  <c:v>508.5</c:v>
                </c:pt>
                <c:pt idx="327">
                  <c:v>504</c:v>
                </c:pt>
                <c:pt idx="328">
                  <c:v>498.5</c:v>
                </c:pt>
                <c:pt idx="329">
                  <c:v>491.5</c:v>
                </c:pt>
                <c:pt idx="330">
                  <c:v>489.5</c:v>
                </c:pt>
                <c:pt idx="331">
                  <c:v>494</c:v>
                </c:pt>
                <c:pt idx="332">
                  <c:v>502.5</c:v>
                </c:pt>
                <c:pt idx="333">
                  <c:v>495.5</c:v>
                </c:pt>
                <c:pt idx="334">
                  <c:v>486</c:v>
                </c:pt>
                <c:pt idx="335">
                  <c:v>488</c:v>
                </c:pt>
                <c:pt idx="336">
                  <c:v>481.5</c:v>
                </c:pt>
                <c:pt idx="337">
                  <c:v>474</c:v>
                </c:pt>
                <c:pt idx="338">
                  <c:v>481.5</c:v>
                </c:pt>
                <c:pt idx="339">
                  <c:v>535</c:v>
                </c:pt>
                <c:pt idx="340">
                  <c:v>543.5</c:v>
                </c:pt>
                <c:pt idx="341">
                  <c:v>534.5</c:v>
                </c:pt>
                <c:pt idx="342">
                  <c:v>539</c:v>
                </c:pt>
                <c:pt idx="343">
                  <c:v>539</c:v>
                </c:pt>
                <c:pt idx="344">
                  <c:v>538</c:v>
                </c:pt>
                <c:pt idx="345">
                  <c:v>533</c:v>
                </c:pt>
                <c:pt idx="346">
                  <c:v>531.5</c:v>
                </c:pt>
                <c:pt idx="347">
                  <c:v>539.5</c:v>
                </c:pt>
                <c:pt idx="348">
                  <c:v>544.5</c:v>
                </c:pt>
                <c:pt idx="349">
                  <c:v>551.5</c:v>
                </c:pt>
                <c:pt idx="350">
                  <c:v>549</c:v>
                </c:pt>
                <c:pt idx="351">
                  <c:v>543.5</c:v>
                </c:pt>
                <c:pt idx="352">
                  <c:v>544.5</c:v>
                </c:pt>
                <c:pt idx="353">
                  <c:v>530.5</c:v>
                </c:pt>
                <c:pt idx="354">
                  <c:v>540.5</c:v>
                </c:pt>
                <c:pt idx="355">
                  <c:v>552.5</c:v>
                </c:pt>
                <c:pt idx="356">
                  <c:v>555.5</c:v>
                </c:pt>
                <c:pt idx="357">
                  <c:v>552</c:v>
                </c:pt>
                <c:pt idx="358">
                  <c:v>558</c:v>
                </c:pt>
                <c:pt idx="359">
                  <c:v>563.5</c:v>
                </c:pt>
                <c:pt idx="360">
                  <c:v>557.5</c:v>
                </c:pt>
                <c:pt idx="361">
                  <c:v>554</c:v>
                </c:pt>
                <c:pt idx="362">
                  <c:v>560</c:v>
                </c:pt>
                <c:pt idx="363">
                  <c:v>565.5</c:v>
                </c:pt>
                <c:pt idx="364">
                  <c:v>560</c:v>
                </c:pt>
                <c:pt idx="365">
                  <c:v>553</c:v>
                </c:pt>
                <c:pt idx="366">
                  <c:v>546.5</c:v>
                </c:pt>
                <c:pt idx="367">
                  <c:v>541</c:v>
                </c:pt>
                <c:pt idx="368">
                  <c:v>544.5</c:v>
                </c:pt>
                <c:pt idx="369">
                  <c:v>547.5</c:v>
                </c:pt>
                <c:pt idx="370">
                  <c:v>541</c:v>
                </c:pt>
                <c:pt idx="371">
                  <c:v>539.5</c:v>
                </c:pt>
                <c:pt idx="372">
                  <c:v>544.5</c:v>
                </c:pt>
                <c:pt idx="373">
                  <c:v>545</c:v>
                </c:pt>
                <c:pt idx="374">
                  <c:v>541</c:v>
                </c:pt>
                <c:pt idx="375">
                  <c:v>545</c:v>
                </c:pt>
                <c:pt idx="376">
                  <c:v>559.5</c:v>
                </c:pt>
                <c:pt idx="377">
                  <c:v>560.5</c:v>
                </c:pt>
                <c:pt idx="378">
                  <c:v>562.5</c:v>
                </c:pt>
                <c:pt idx="379">
                  <c:v>552</c:v>
                </c:pt>
                <c:pt idx="380">
                  <c:v>553</c:v>
                </c:pt>
                <c:pt idx="381">
                  <c:v>560</c:v>
                </c:pt>
                <c:pt idx="382">
                  <c:v>556.5</c:v>
                </c:pt>
                <c:pt idx="383">
                  <c:v>560</c:v>
                </c:pt>
                <c:pt idx="384">
                  <c:v>565.5</c:v>
                </c:pt>
                <c:pt idx="385">
                  <c:v>564.5</c:v>
                </c:pt>
                <c:pt idx="386">
                  <c:v>568.5</c:v>
                </c:pt>
                <c:pt idx="387">
                  <c:v>565.5</c:v>
                </c:pt>
                <c:pt idx="388">
                  <c:v>570.5</c:v>
                </c:pt>
                <c:pt idx="389">
                  <c:v>566.5</c:v>
                </c:pt>
                <c:pt idx="390">
                  <c:v>572</c:v>
                </c:pt>
                <c:pt idx="391">
                  <c:v>564</c:v>
                </c:pt>
                <c:pt idx="392">
                  <c:v>566</c:v>
                </c:pt>
                <c:pt idx="393">
                  <c:v>559</c:v>
                </c:pt>
                <c:pt idx="394">
                  <c:v>540.5</c:v>
                </c:pt>
                <c:pt idx="395">
                  <c:v>536.5</c:v>
                </c:pt>
                <c:pt idx="396">
                  <c:v>533.5</c:v>
                </c:pt>
                <c:pt idx="397">
                  <c:v>530</c:v>
                </c:pt>
                <c:pt idx="398">
                  <c:v>520</c:v>
                </c:pt>
                <c:pt idx="399">
                  <c:v>529</c:v>
                </c:pt>
                <c:pt idx="400">
                  <c:v>533</c:v>
                </c:pt>
                <c:pt idx="401">
                  <c:v>531</c:v>
                </c:pt>
                <c:pt idx="402">
                  <c:v>540.5</c:v>
                </c:pt>
                <c:pt idx="403">
                  <c:v>559.5</c:v>
                </c:pt>
                <c:pt idx="404">
                  <c:v>566</c:v>
                </c:pt>
                <c:pt idx="405">
                  <c:v>560.5</c:v>
                </c:pt>
                <c:pt idx="406">
                  <c:v>566.5</c:v>
                </c:pt>
                <c:pt idx="407">
                  <c:v>569.5</c:v>
                </c:pt>
                <c:pt idx="408">
                  <c:v>572.5</c:v>
                </c:pt>
                <c:pt idx="409">
                  <c:v>575.5</c:v>
                </c:pt>
                <c:pt idx="410">
                  <c:v>580.5</c:v>
                </c:pt>
                <c:pt idx="411">
                  <c:v>583.5</c:v>
                </c:pt>
                <c:pt idx="412">
                  <c:v>586</c:v>
                </c:pt>
                <c:pt idx="413">
                  <c:v>585.5</c:v>
                </c:pt>
                <c:pt idx="414">
                  <c:v>561.5</c:v>
                </c:pt>
                <c:pt idx="415">
                  <c:v>553</c:v>
                </c:pt>
                <c:pt idx="416">
                  <c:v>551</c:v>
                </c:pt>
                <c:pt idx="417">
                  <c:v>560.5</c:v>
                </c:pt>
                <c:pt idx="418">
                  <c:v>549</c:v>
                </c:pt>
                <c:pt idx="419">
                  <c:v>544.5</c:v>
                </c:pt>
                <c:pt idx="420">
                  <c:v>546.5</c:v>
                </c:pt>
                <c:pt idx="421">
                  <c:v>540.5</c:v>
                </c:pt>
                <c:pt idx="422">
                  <c:v>541.5</c:v>
                </c:pt>
                <c:pt idx="423">
                  <c:v>562.5</c:v>
                </c:pt>
                <c:pt idx="424">
                  <c:v>562.5</c:v>
                </c:pt>
                <c:pt idx="425">
                  <c:v>578.5</c:v>
                </c:pt>
                <c:pt idx="426">
                  <c:v>578</c:v>
                </c:pt>
                <c:pt idx="427">
                  <c:v>579</c:v>
                </c:pt>
                <c:pt idx="428">
                  <c:v>581</c:v>
                </c:pt>
                <c:pt idx="429">
                  <c:v>576</c:v>
                </c:pt>
                <c:pt idx="430">
                  <c:v>571</c:v>
                </c:pt>
                <c:pt idx="431">
                  <c:v>568.5</c:v>
                </c:pt>
                <c:pt idx="432">
                  <c:v>577</c:v>
                </c:pt>
                <c:pt idx="433">
                  <c:v>572</c:v>
                </c:pt>
                <c:pt idx="434">
                  <c:v>573</c:v>
                </c:pt>
                <c:pt idx="435">
                  <c:v>581.5</c:v>
                </c:pt>
                <c:pt idx="436">
                  <c:v>583.5</c:v>
                </c:pt>
                <c:pt idx="437">
                  <c:v>578.5</c:v>
                </c:pt>
                <c:pt idx="438">
                  <c:v>583</c:v>
                </c:pt>
                <c:pt idx="439">
                  <c:v>579.5</c:v>
                </c:pt>
                <c:pt idx="440">
                  <c:v>572</c:v>
                </c:pt>
                <c:pt idx="441">
                  <c:v>575.5</c:v>
                </c:pt>
                <c:pt idx="442">
                  <c:v>592.5</c:v>
                </c:pt>
                <c:pt idx="443">
                  <c:v>589.5</c:v>
                </c:pt>
                <c:pt idx="444">
                  <c:v>593</c:v>
                </c:pt>
                <c:pt idx="445">
                  <c:v>592</c:v>
                </c:pt>
                <c:pt idx="446">
                  <c:v>595.5</c:v>
                </c:pt>
                <c:pt idx="447">
                  <c:v>592.5</c:v>
                </c:pt>
                <c:pt idx="448">
                  <c:v>585</c:v>
                </c:pt>
                <c:pt idx="449">
                  <c:v>587</c:v>
                </c:pt>
                <c:pt idx="450">
                  <c:v>607.5</c:v>
                </c:pt>
                <c:pt idx="451">
                  <c:v>615</c:v>
                </c:pt>
                <c:pt idx="452">
                  <c:v>614.5</c:v>
                </c:pt>
                <c:pt idx="453">
                  <c:v>617.5</c:v>
                </c:pt>
                <c:pt idx="454">
                  <c:v>615.5</c:v>
                </c:pt>
                <c:pt idx="455">
                  <c:v>619.5</c:v>
                </c:pt>
                <c:pt idx="456">
                  <c:v>619</c:v>
                </c:pt>
                <c:pt idx="457">
                  <c:v>622</c:v>
                </c:pt>
                <c:pt idx="458">
                  <c:v>602.5</c:v>
                </c:pt>
                <c:pt idx="459">
                  <c:v>589</c:v>
                </c:pt>
                <c:pt idx="460">
                  <c:v>588</c:v>
                </c:pt>
                <c:pt idx="461">
                  <c:v>590.5</c:v>
                </c:pt>
                <c:pt idx="462">
                  <c:v>587.5</c:v>
                </c:pt>
                <c:pt idx="463">
                  <c:v>588</c:v>
                </c:pt>
                <c:pt idx="464">
                  <c:v>577</c:v>
                </c:pt>
                <c:pt idx="465">
                  <c:v>573.5</c:v>
                </c:pt>
                <c:pt idx="466">
                  <c:v>580.5</c:v>
                </c:pt>
                <c:pt idx="467">
                  <c:v>582</c:v>
                </c:pt>
                <c:pt idx="468">
                  <c:v>587.5</c:v>
                </c:pt>
                <c:pt idx="469">
                  <c:v>587.5</c:v>
                </c:pt>
                <c:pt idx="470">
                  <c:v>593</c:v>
                </c:pt>
                <c:pt idx="471">
                  <c:v>594.5</c:v>
                </c:pt>
                <c:pt idx="472">
                  <c:v>599.5</c:v>
                </c:pt>
                <c:pt idx="473">
                  <c:v>597</c:v>
                </c:pt>
                <c:pt idx="474">
                  <c:v>598</c:v>
                </c:pt>
                <c:pt idx="475">
                  <c:v>593.5</c:v>
                </c:pt>
                <c:pt idx="476">
                  <c:v>588</c:v>
                </c:pt>
                <c:pt idx="477">
                  <c:v>594.5</c:v>
                </c:pt>
                <c:pt idx="478">
                  <c:v>597</c:v>
                </c:pt>
                <c:pt idx="479">
                  <c:v>596.5</c:v>
                </c:pt>
                <c:pt idx="480">
                  <c:v>597.5</c:v>
                </c:pt>
                <c:pt idx="481">
                  <c:v>588.5</c:v>
                </c:pt>
                <c:pt idx="482">
                  <c:v>588</c:v>
                </c:pt>
                <c:pt idx="483">
                  <c:v>587.5</c:v>
                </c:pt>
                <c:pt idx="484">
                  <c:v>587</c:v>
                </c:pt>
                <c:pt idx="485">
                  <c:v>583.5</c:v>
                </c:pt>
                <c:pt idx="486">
                  <c:v>578.5</c:v>
                </c:pt>
                <c:pt idx="487">
                  <c:v>581.5</c:v>
                </c:pt>
                <c:pt idx="488">
                  <c:v>582</c:v>
                </c:pt>
                <c:pt idx="489">
                  <c:v>575</c:v>
                </c:pt>
                <c:pt idx="490">
                  <c:v>577.5</c:v>
                </c:pt>
                <c:pt idx="491">
                  <c:v>571</c:v>
                </c:pt>
                <c:pt idx="492">
                  <c:v>576</c:v>
                </c:pt>
                <c:pt idx="493">
                  <c:v>575</c:v>
                </c:pt>
                <c:pt idx="494">
                  <c:v>573</c:v>
                </c:pt>
                <c:pt idx="495">
                  <c:v>572.5</c:v>
                </c:pt>
                <c:pt idx="496">
                  <c:v>574.5</c:v>
                </c:pt>
                <c:pt idx="497">
                  <c:v>562.5</c:v>
                </c:pt>
                <c:pt idx="498">
                  <c:v>560</c:v>
                </c:pt>
                <c:pt idx="499">
                  <c:v>541.5</c:v>
                </c:pt>
                <c:pt idx="500">
                  <c:v>536</c:v>
                </c:pt>
                <c:pt idx="501">
                  <c:v>528.5</c:v>
                </c:pt>
                <c:pt idx="502">
                  <c:v>502.5</c:v>
                </c:pt>
                <c:pt idx="503">
                  <c:v>503</c:v>
                </c:pt>
                <c:pt idx="504">
                  <c:v>482.5</c:v>
                </c:pt>
                <c:pt idx="505">
                  <c:v>507.5</c:v>
                </c:pt>
                <c:pt idx="506">
                  <c:v>584.5</c:v>
                </c:pt>
                <c:pt idx="507">
                  <c:v>594</c:v>
                </c:pt>
                <c:pt idx="508">
                  <c:v>595.5</c:v>
                </c:pt>
                <c:pt idx="509">
                  <c:v>592.5</c:v>
                </c:pt>
                <c:pt idx="510">
                  <c:v>591.5</c:v>
                </c:pt>
                <c:pt idx="511">
                  <c:v>584.5</c:v>
                </c:pt>
                <c:pt idx="512">
                  <c:v>584.5</c:v>
                </c:pt>
                <c:pt idx="513">
                  <c:v>574.5</c:v>
                </c:pt>
                <c:pt idx="514">
                  <c:v>567</c:v>
                </c:pt>
                <c:pt idx="515">
                  <c:v>571.5</c:v>
                </c:pt>
                <c:pt idx="516">
                  <c:v>572.5</c:v>
                </c:pt>
                <c:pt idx="517">
                  <c:v>584.5</c:v>
                </c:pt>
                <c:pt idx="518">
                  <c:v>599</c:v>
                </c:pt>
                <c:pt idx="519">
                  <c:v>597.5</c:v>
                </c:pt>
                <c:pt idx="520">
                  <c:v>598</c:v>
                </c:pt>
                <c:pt idx="521">
                  <c:v>600</c:v>
                </c:pt>
                <c:pt idx="522">
                  <c:v>601</c:v>
                </c:pt>
                <c:pt idx="523">
                  <c:v>602.5</c:v>
                </c:pt>
                <c:pt idx="524">
                  <c:v>601.5</c:v>
                </c:pt>
                <c:pt idx="525">
                  <c:v>594.5</c:v>
                </c:pt>
                <c:pt idx="526">
                  <c:v>591</c:v>
                </c:pt>
                <c:pt idx="527">
                  <c:v>597.5</c:v>
                </c:pt>
                <c:pt idx="528">
                  <c:v>601.5</c:v>
                </c:pt>
                <c:pt idx="529">
                  <c:v>600.5</c:v>
                </c:pt>
                <c:pt idx="530">
                  <c:v>602.5</c:v>
                </c:pt>
                <c:pt idx="531">
                  <c:v>610</c:v>
                </c:pt>
                <c:pt idx="532">
                  <c:v>608</c:v>
                </c:pt>
                <c:pt idx="533">
                  <c:v>601</c:v>
                </c:pt>
                <c:pt idx="534">
                  <c:v>600.5</c:v>
                </c:pt>
                <c:pt idx="535">
                  <c:v>598</c:v>
                </c:pt>
                <c:pt idx="536">
                  <c:v>593.5</c:v>
                </c:pt>
                <c:pt idx="537">
                  <c:v>579</c:v>
                </c:pt>
                <c:pt idx="538">
                  <c:v>588</c:v>
                </c:pt>
                <c:pt idx="539">
                  <c:v>589</c:v>
                </c:pt>
                <c:pt idx="540">
                  <c:v>588.5</c:v>
                </c:pt>
                <c:pt idx="541">
                  <c:v>590</c:v>
                </c:pt>
                <c:pt idx="542">
                  <c:v>593</c:v>
                </c:pt>
                <c:pt idx="543">
                  <c:v>599</c:v>
                </c:pt>
                <c:pt idx="544">
                  <c:v>600</c:v>
                </c:pt>
                <c:pt idx="545">
                  <c:v>602.5</c:v>
                </c:pt>
                <c:pt idx="546">
                  <c:v>596.5</c:v>
                </c:pt>
                <c:pt idx="547">
                  <c:v>596.5</c:v>
                </c:pt>
                <c:pt idx="548">
                  <c:v>599</c:v>
                </c:pt>
                <c:pt idx="549">
                  <c:v>603.5</c:v>
                </c:pt>
                <c:pt idx="550">
                  <c:v>609</c:v>
                </c:pt>
                <c:pt idx="551">
                  <c:v>611.5</c:v>
                </c:pt>
                <c:pt idx="552">
                  <c:v>607.5</c:v>
                </c:pt>
                <c:pt idx="553">
                  <c:v>601.5</c:v>
                </c:pt>
                <c:pt idx="554">
                  <c:v>594</c:v>
                </c:pt>
                <c:pt idx="555">
                  <c:v>605.5</c:v>
                </c:pt>
                <c:pt idx="556">
                  <c:v>606.5</c:v>
                </c:pt>
                <c:pt idx="557">
                  <c:v>608.5</c:v>
                </c:pt>
                <c:pt idx="558">
                  <c:v>613</c:v>
                </c:pt>
                <c:pt idx="559">
                  <c:v>621.5</c:v>
                </c:pt>
                <c:pt idx="560">
                  <c:v>619</c:v>
                </c:pt>
                <c:pt idx="561">
                  <c:v>612</c:v>
                </c:pt>
                <c:pt idx="562">
                  <c:v>611.5</c:v>
                </c:pt>
                <c:pt idx="563">
                  <c:v>619</c:v>
                </c:pt>
                <c:pt idx="564">
                  <c:v>629</c:v>
                </c:pt>
                <c:pt idx="565">
                  <c:v>629</c:v>
                </c:pt>
                <c:pt idx="566">
                  <c:v>612</c:v>
                </c:pt>
                <c:pt idx="567">
                  <c:v>609</c:v>
                </c:pt>
                <c:pt idx="568">
                  <c:v>617.5</c:v>
                </c:pt>
                <c:pt idx="569">
                  <c:v>626</c:v>
                </c:pt>
                <c:pt idx="570">
                  <c:v>627</c:v>
                </c:pt>
                <c:pt idx="571">
                  <c:v>618.5</c:v>
                </c:pt>
                <c:pt idx="572">
                  <c:v>618.5</c:v>
                </c:pt>
                <c:pt idx="573">
                  <c:v>612</c:v>
                </c:pt>
                <c:pt idx="574">
                  <c:v>601.5</c:v>
                </c:pt>
                <c:pt idx="575">
                  <c:v>602</c:v>
                </c:pt>
                <c:pt idx="576">
                  <c:v>608</c:v>
                </c:pt>
                <c:pt idx="577">
                  <c:v>612.5</c:v>
                </c:pt>
                <c:pt idx="578">
                  <c:v>613</c:v>
                </c:pt>
                <c:pt idx="579">
                  <c:v>614.5</c:v>
                </c:pt>
                <c:pt idx="580">
                  <c:v>614.5</c:v>
                </c:pt>
                <c:pt idx="581">
                  <c:v>608</c:v>
                </c:pt>
                <c:pt idx="582">
                  <c:v>594.5</c:v>
                </c:pt>
                <c:pt idx="583">
                  <c:v>581</c:v>
                </c:pt>
                <c:pt idx="584">
                  <c:v>580</c:v>
                </c:pt>
                <c:pt idx="585">
                  <c:v>575.5</c:v>
                </c:pt>
                <c:pt idx="586">
                  <c:v>576.5</c:v>
                </c:pt>
                <c:pt idx="587">
                  <c:v>582.5</c:v>
                </c:pt>
                <c:pt idx="588">
                  <c:v>576.5</c:v>
                </c:pt>
                <c:pt idx="589">
                  <c:v>565.5</c:v>
                </c:pt>
                <c:pt idx="590">
                  <c:v>561</c:v>
                </c:pt>
                <c:pt idx="591">
                  <c:v>560.5</c:v>
                </c:pt>
                <c:pt idx="592">
                  <c:v>578</c:v>
                </c:pt>
                <c:pt idx="593">
                  <c:v>579</c:v>
                </c:pt>
                <c:pt idx="594">
                  <c:v>564</c:v>
                </c:pt>
                <c:pt idx="595">
                  <c:v>564.5</c:v>
                </c:pt>
                <c:pt idx="596">
                  <c:v>578</c:v>
                </c:pt>
                <c:pt idx="597">
                  <c:v>592.5</c:v>
                </c:pt>
                <c:pt idx="598">
                  <c:v>610.5</c:v>
                </c:pt>
                <c:pt idx="599">
                  <c:v>613</c:v>
                </c:pt>
                <c:pt idx="600">
                  <c:v>623</c:v>
                </c:pt>
                <c:pt idx="601">
                  <c:v>616</c:v>
                </c:pt>
                <c:pt idx="602">
                  <c:v>620.5</c:v>
                </c:pt>
                <c:pt idx="603">
                  <c:v>629</c:v>
                </c:pt>
                <c:pt idx="604">
                  <c:v>637</c:v>
                </c:pt>
                <c:pt idx="605">
                  <c:v>635</c:v>
                </c:pt>
                <c:pt idx="606">
                  <c:v>638</c:v>
                </c:pt>
                <c:pt idx="607">
                  <c:v>626</c:v>
                </c:pt>
                <c:pt idx="608">
                  <c:v>616</c:v>
                </c:pt>
                <c:pt idx="609">
                  <c:v>626.5</c:v>
                </c:pt>
                <c:pt idx="610">
                  <c:v>631.5</c:v>
                </c:pt>
                <c:pt idx="611">
                  <c:v>621.5</c:v>
                </c:pt>
                <c:pt idx="612">
                  <c:v>619</c:v>
                </c:pt>
                <c:pt idx="613">
                  <c:v>640.5</c:v>
                </c:pt>
                <c:pt idx="614">
                  <c:v>657.5</c:v>
                </c:pt>
                <c:pt idx="615">
                  <c:v>647</c:v>
                </c:pt>
                <c:pt idx="616">
                  <c:v>637</c:v>
                </c:pt>
                <c:pt idx="617">
                  <c:v>635.5</c:v>
                </c:pt>
                <c:pt idx="618">
                  <c:v>643</c:v>
                </c:pt>
                <c:pt idx="619">
                  <c:v>650.5</c:v>
                </c:pt>
                <c:pt idx="620">
                  <c:v>649</c:v>
                </c:pt>
                <c:pt idx="621">
                  <c:v>647.5</c:v>
                </c:pt>
                <c:pt idx="622">
                  <c:v>644.5</c:v>
                </c:pt>
                <c:pt idx="623">
                  <c:v>646</c:v>
                </c:pt>
                <c:pt idx="624">
                  <c:v>649</c:v>
                </c:pt>
                <c:pt idx="625">
                  <c:v>653.5</c:v>
                </c:pt>
                <c:pt idx="626">
                  <c:v>656.5</c:v>
                </c:pt>
                <c:pt idx="627">
                  <c:v>657.5</c:v>
                </c:pt>
                <c:pt idx="628">
                  <c:v>653.5</c:v>
                </c:pt>
                <c:pt idx="629">
                  <c:v>648.5</c:v>
                </c:pt>
                <c:pt idx="630">
                  <c:v>638</c:v>
                </c:pt>
                <c:pt idx="631">
                  <c:v>640</c:v>
                </c:pt>
                <c:pt idx="632">
                  <c:v>642</c:v>
                </c:pt>
                <c:pt idx="633">
                  <c:v>648.5</c:v>
                </c:pt>
                <c:pt idx="634">
                  <c:v>650</c:v>
                </c:pt>
                <c:pt idx="635">
                  <c:v>646.5</c:v>
                </c:pt>
                <c:pt idx="636">
                  <c:v>646.5</c:v>
                </c:pt>
                <c:pt idx="637">
                  <c:v>643.5</c:v>
                </c:pt>
                <c:pt idx="638">
                  <c:v>637</c:v>
                </c:pt>
                <c:pt idx="639">
                  <c:v>635.5</c:v>
                </c:pt>
                <c:pt idx="640">
                  <c:v>640.5</c:v>
                </c:pt>
                <c:pt idx="641">
                  <c:v>641.5</c:v>
                </c:pt>
                <c:pt idx="642">
                  <c:v>635.5</c:v>
                </c:pt>
                <c:pt idx="643">
                  <c:v>648</c:v>
                </c:pt>
                <c:pt idx="644">
                  <c:v>650</c:v>
                </c:pt>
                <c:pt idx="645">
                  <c:v>647</c:v>
                </c:pt>
                <c:pt idx="646">
                  <c:v>649.5</c:v>
                </c:pt>
                <c:pt idx="647">
                  <c:v>645</c:v>
                </c:pt>
                <c:pt idx="648">
                  <c:v>637</c:v>
                </c:pt>
                <c:pt idx="649">
                  <c:v>644.5</c:v>
                </c:pt>
                <c:pt idx="650">
                  <c:v>646.5</c:v>
                </c:pt>
                <c:pt idx="651">
                  <c:v>651</c:v>
                </c:pt>
                <c:pt idx="652">
                  <c:v>650</c:v>
                </c:pt>
                <c:pt idx="653">
                  <c:v>650.5</c:v>
                </c:pt>
                <c:pt idx="654">
                  <c:v>647</c:v>
                </c:pt>
                <c:pt idx="655">
                  <c:v>633.5</c:v>
                </c:pt>
                <c:pt idx="656">
                  <c:v>628</c:v>
                </c:pt>
                <c:pt idx="657">
                  <c:v>633.5</c:v>
                </c:pt>
                <c:pt idx="658">
                  <c:v>636.5</c:v>
                </c:pt>
                <c:pt idx="659">
                  <c:v>635</c:v>
                </c:pt>
                <c:pt idx="660">
                  <c:v>635</c:v>
                </c:pt>
                <c:pt idx="661">
                  <c:v>632</c:v>
                </c:pt>
                <c:pt idx="662">
                  <c:v>636.5</c:v>
                </c:pt>
                <c:pt idx="663">
                  <c:v>634.5</c:v>
                </c:pt>
                <c:pt idx="664">
                  <c:v>634.5</c:v>
                </c:pt>
                <c:pt idx="665">
                  <c:v>636.5</c:v>
                </c:pt>
                <c:pt idx="666">
                  <c:v>634.5</c:v>
                </c:pt>
                <c:pt idx="667">
                  <c:v>634.5</c:v>
                </c:pt>
                <c:pt idx="668">
                  <c:v>636</c:v>
                </c:pt>
                <c:pt idx="669">
                  <c:v>637</c:v>
                </c:pt>
                <c:pt idx="670">
                  <c:v>630</c:v>
                </c:pt>
                <c:pt idx="671">
                  <c:v>637.5</c:v>
                </c:pt>
                <c:pt idx="672">
                  <c:v>640.5</c:v>
                </c:pt>
                <c:pt idx="673">
                  <c:v>642.5</c:v>
                </c:pt>
                <c:pt idx="674">
                  <c:v>639.5</c:v>
                </c:pt>
                <c:pt idx="675">
                  <c:v>637</c:v>
                </c:pt>
                <c:pt idx="676">
                  <c:v>635.5</c:v>
                </c:pt>
                <c:pt idx="677">
                  <c:v>637</c:v>
                </c:pt>
                <c:pt idx="678">
                  <c:v>630.5</c:v>
                </c:pt>
                <c:pt idx="679">
                  <c:v>617</c:v>
                </c:pt>
                <c:pt idx="680">
                  <c:v>618.5</c:v>
                </c:pt>
                <c:pt idx="681">
                  <c:v>617</c:v>
                </c:pt>
                <c:pt idx="682">
                  <c:v>595</c:v>
                </c:pt>
                <c:pt idx="683">
                  <c:v>601</c:v>
                </c:pt>
                <c:pt idx="684">
                  <c:v>611.5</c:v>
                </c:pt>
                <c:pt idx="685">
                  <c:v>617</c:v>
                </c:pt>
                <c:pt idx="686">
                  <c:v>607</c:v>
                </c:pt>
                <c:pt idx="687">
                  <c:v>618.5</c:v>
                </c:pt>
                <c:pt idx="688">
                  <c:v>613</c:v>
                </c:pt>
                <c:pt idx="689">
                  <c:v>627</c:v>
                </c:pt>
                <c:pt idx="690">
                  <c:v>629</c:v>
                </c:pt>
                <c:pt idx="691">
                  <c:v>617</c:v>
                </c:pt>
                <c:pt idx="692">
                  <c:v>620.5</c:v>
                </c:pt>
                <c:pt idx="693">
                  <c:v>619</c:v>
                </c:pt>
                <c:pt idx="694">
                  <c:v>621.5</c:v>
                </c:pt>
                <c:pt idx="695">
                  <c:v>628</c:v>
                </c:pt>
                <c:pt idx="696">
                  <c:v>629</c:v>
                </c:pt>
                <c:pt idx="697">
                  <c:v>626.5</c:v>
                </c:pt>
                <c:pt idx="698">
                  <c:v>629</c:v>
                </c:pt>
                <c:pt idx="699">
                  <c:v>622.5</c:v>
                </c:pt>
                <c:pt idx="700">
                  <c:v>629.5</c:v>
                </c:pt>
                <c:pt idx="701">
                  <c:v>628.5</c:v>
                </c:pt>
                <c:pt idx="702">
                  <c:v>625</c:v>
                </c:pt>
                <c:pt idx="703">
                  <c:v>618</c:v>
                </c:pt>
                <c:pt idx="704">
                  <c:v>618</c:v>
                </c:pt>
                <c:pt idx="705">
                  <c:v>612</c:v>
                </c:pt>
                <c:pt idx="706">
                  <c:v>615</c:v>
                </c:pt>
                <c:pt idx="707">
                  <c:v>618</c:v>
                </c:pt>
                <c:pt idx="708">
                  <c:v>620</c:v>
                </c:pt>
                <c:pt idx="709">
                  <c:v>619.5</c:v>
                </c:pt>
                <c:pt idx="710">
                  <c:v>618.5</c:v>
                </c:pt>
                <c:pt idx="711">
                  <c:v>616</c:v>
                </c:pt>
                <c:pt idx="712">
                  <c:v>633</c:v>
                </c:pt>
                <c:pt idx="713">
                  <c:v>643.5</c:v>
                </c:pt>
                <c:pt idx="714">
                  <c:v>647</c:v>
                </c:pt>
                <c:pt idx="715">
                  <c:v>647.5</c:v>
                </c:pt>
                <c:pt idx="716">
                  <c:v>646</c:v>
                </c:pt>
                <c:pt idx="717">
                  <c:v>654</c:v>
                </c:pt>
                <c:pt idx="718">
                  <c:v>659.5</c:v>
                </c:pt>
                <c:pt idx="719">
                  <c:v>660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02015360"/>
        <c:axId val="102016896"/>
      </c:scatterChart>
      <c:valAx>
        <c:axId val="102015360"/>
        <c:scaling>
          <c:orientation val="minMax"/>
          <c:min val="35000"/>
        </c:scaling>
        <c:axPos val="b"/>
        <c:numFmt formatCode="0" sourceLinked="0"/>
        <c:tickLblPos val="nextTo"/>
        <c:crossAx val="102016896"/>
        <c:crosses val="autoZero"/>
        <c:crossBetween val="midCat"/>
        <c:majorUnit val="5000"/>
      </c:valAx>
      <c:valAx>
        <c:axId val="102016896"/>
        <c:scaling>
          <c:orientation val="minMax"/>
        </c:scaling>
        <c:axPos val="l"/>
        <c:majorGridlines/>
        <c:numFmt formatCode="0" sourceLinked="0"/>
        <c:tickLblPos val="nextTo"/>
        <c:crossAx val="102015360"/>
        <c:crosses val="autoZero"/>
        <c:crossBetween val="midCat"/>
      </c:valAx>
    </c:plotArea>
    <c:plotVisOnly val="1"/>
  </c:chart>
  <c:printSettings>
    <c:headerFooter/>
    <c:pageMargins b="0.75000000000000488" l="0.70000000000000062" r="0.70000000000000062" t="0.75000000000000488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78"/>
          <c:y val="2.7011287893676995E-2"/>
        </c:manualLayout>
      </c:layout>
    </c:title>
    <c:plotArea>
      <c:layout>
        <c:manualLayout>
          <c:layoutTarget val="inner"/>
          <c:xMode val="edge"/>
          <c:yMode val="edge"/>
          <c:x val="3.3374882308364141E-2"/>
          <c:y val="0.126163209202938"/>
          <c:w val="0.95803752697821587"/>
          <c:h val="0.83404966990372664"/>
        </c:manualLayout>
      </c:layout>
      <c:lineChart>
        <c:grouping val="standard"/>
        <c:ser>
          <c:idx val="1"/>
          <c:order val="0"/>
          <c:tx>
            <c:v>Charbon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Entrées!$G$37:$G$780</c:f>
              <c:numCache>
                <c:formatCode>0.0</c:formatCode>
                <c:ptCount val="744"/>
                <c:pt idx="0">
                  <c:v>1776</c:v>
                </c:pt>
                <c:pt idx="1">
                  <c:v>1759</c:v>
                </c:pt>
                <c:pt idx="2">
                  <c:v>1642.5</c:v>
                </c:pt>
                <c:pt idx="3">
                  <c:v>1359.5</c:v>
                </c:pt>
                <c:pt idx="4">
                  <c:v>1092</c:v>
                </c:pt>
                <c:pt idx="5">
                  <c:v>1107</c:v>
                </c:pt>
                <c:pt idx="6">
                  <c:v>1305</c:v>
                </c:pt>
                <c:pt idx="7">
                  <c:v>1473.5</c:v>
                </c:pt>
                <c:pt idx="8">
                  <c:v>1630</c:v>
                </c:pt>
                <c:pt idx="9">
                  <c:v>1824.5</c:v>
                </c:pt>
                <c:pt idx="10">
                  <c:v>1913.5</c:v>
                </c:pt>
                <c:pt idx="11">
                  <c:v>2022.5</c:v>
                </c:pt>
                <c:pt idx="12">
                  <c:v>2067.5</c:v>
                </c:pt>
                <c:pt idx="13">
                  <c:v>1761.5</c:v>
                </c:pt>
                <c:pt idx="14">
                  <c:v>1435</c:v>
                </c:pt>
                <c:pt idx="15">
                  <c:v>1372.5</c:v>
                </c:pt>
                <c:pt idx="16">
                  <c:v>1429</c:v>
                </c:pt>
                <c:pt idx="17">
                  <c:v>1668.5</c:v>
                </c:pt>
                <c:pt idx="18">
                  <c:v>2041</c:v>
                </c:pt>
                <c:pt idx="19">
                  <c:v>2224.5</c:v>
                </c:pt>
                <c:pt idx="20">
                  <c:v>2455.5</c:v>
                </c:pt>
                <c:pt idx="21">
                  <c:v>2357.5</c:v>
                </c:pt>
                <c:pt idx="22">
                  <c:v>2768</c:v>
                </c:pt>
                <c:pt idx="23">
                  <c:v>2961.5</c:v>
                </c:pt>
                <c:pt idx="24">
                  <c:v>2879.5</c:v>
                </c:pt>
                <c:pt idx="25">
                  <c:v>2785.5</c:v>
                </c:pt>
                <c:pt idx="26">
                  <c:v>2998</c:v>
                </c:pt>
                <c:pt idx="27">
                  <c:v>2825</c:v>
                </c:pt>
                <c:pt idx="28">
                  <c:v>2807</c:v>
                </c:pt>
                <c:pt idx="29">
                  <c:v>3285</c:v>
                </c:pt>
                <c:pt idx="30">
                  <c:v>3888.5</c:v>
                </c:pt>
                <c:pt idx="31">
                  <c:v>4569</c:v>
                </c:pt>
                <c:pt idx="32">
                  <c:v>4523.5</c:v>
                </c:pt>
                <c:pt idx="33">
                  <c:v>4536.5</c:v>
                </c:pt>
                <c:pt idx="34">
                  <c:v>4537.5</c:v>
                </c:pt>
                <c:pt idx="35">
                  <c:v>4482</c:v>
                </c:pt>
                <c:pt idx="36">
                  <c:v>4230.5</c:v>
                </c:pt>
                <c:pt idx="37">
                  <c:v>4046</c:v>
                </c:pt>
                <c:pt idx="38">
                  <c:v>3882</c:v>
                </c:pt>
                <c:pt idx="39">
                  <c:v>3667.5</c:v>
                </c:pt>
                <c:pt idx="40">
                  <c:v>3578</c:v>
                </c:pt>
                <c:pt idx="41">
                  <c:v>3647</c:v>
                </c:pt>
                <c:pt idx="42">
                  <c:v>3531.5</c:v>
                </c:pt>
                <c:pt idx="43">
                  <c:v>3727</c:v>
                </c:pt>
                <c:pt idx="44">
                  <c:v>3850.5</c:v>
                </c:pt>
                <c:pt idx="45">
                  <c:v>4219.5</c:v>
                </c:pt>
                <c:pt idx="46">
                  <c:v>3711</c:v>
                </c:pt>
                <c:pt idx="47">
                  <c:v>3738</c:v>
                </c:pt>
                <c:pt idx="48">
                  <c:v>3896.5</c:v>
                </c:pt>
                <c:pt idx="49">
                  <c:v>3784</c:v>
                </c:pt>
                <c:pt idx="50">
                  <c:v>3974</c:v>
                </c:pt>
                <c:pt idx="51">
                  <c:v>3672</c:v>
                </c:pt>
                <c:pt idx="52">
                  <c:v>3706</c:v>
                </c:pt>
                <c:pt idx="53">
                  <c:v>3811</c:v>
                </c:pt>
                <c:pt idx="54">
                  <c:v>4162.5</c:v>
                </c:pt>
                <c:pt idx="55">
                  <c:v>4445</c:v>
                </c:pt>
                <c:pt idx="56">
                  <c:v>4350.5</c:v>
                </c:pt>
                <c:pt idx="57">
                  <c:v>4215</c:v>
                </c:pt>
                <c:pt idx="58">
                  <c:v>4108.5</c:v>
                </c:pt>
                <c:pt idx="59">
                  <c:v>3708</c:v>
                </c:pt>
                <c:pt idx="60">
                  <c:v>3399.5</c:v>
                </c:pt>
                <c:pt idx="61">
                  <c:v>3319</c:v>
                </c:pt>
                <c:pt idx="62">
                  <c:v>3258</c:v>
                </c:pt>
                <c:pt idx="63">
                  <c:v>3228</c:v>
                </c:pt>
                <c:pt idx="64">
                  <c:v>3230</c:v>
                </c:pt>
                <c:pt idx="65">
                  <c:v>3273.5</c:v>
                </c:pt>
                <c:pt idx="66">
                  <c:v>3400.5</c:v>
                </c:pt>
                <c:pt idx="67">
                  <c:v>3362.5</c:v>
                </c:pt>
                <c:pt idx="68">
                  <c:v>3482</c:v>
                </c:pt>
                <c:pt idx="69">
                  <c:v>3579</c:v>
                </c:pt>
                <c:pt idx="70">
                  <c:v>3256</c:v>
                </c:pt>
                <c:pt idx="71">
                  <c:v>3703.5</c:v>
                </c:pt>
                <c:pt idx="72">
                  <c:v>3781.5</c:v>
                </c:pt>
                <c:pt idx="73">
                  <c:v>3646.5</c:v>
                </c:pt>
                <c:pt idx="74">
                  <c:v>3740</c:v>
                </c:pt>
                <c:pt idx="75">
                  <c:v>3480</c:v>
                </c:pt>
                <c:pt idx="76">
                  <c:v>3528.5</c:v>
                </c:pt>
                <c:pt idx="77">
                  <c:v>3664</c:v>
                </c:pt>
                <c:pt idx="78">
                  <c:v>4083</c:v>
                </c:pt>
                <c:pt idx="79">
                  <c:v>4406</c:v>
                </c:pt>
                <c:pt idx="80">
                  <c:v>4354.5</c:v>
                </c:pt>
                <c:pt idx="81">
                  <c:v>4403.5</c:v>
                </c:pt>
                <c:pt idx="82">
                  <c:v>4423</c:v>
                </c:pt>
                <c:pt idx="83">
                  <c:v>4279</c:v>
                </c:pt>
                <c:pt idx="84">
                  <c:v>4250.5</c:v>
                </c:pt>
                <c:pt idx="85">
                  <c:v>4304</c:v>
                </c:pt>
                <c:pt idx="86">
                  <c:v>4363.5</c:v>
                </c:pt>
                <c:pt idx="87">
                  <c:v>4095.5</c:v>
                </c:pt>
                <c:pt idx="88">
                  <c:v>4348</c:v>
                </c:pt>
                <c:pt idx="89">
                  <c:v>4256.5</c:v>
                </c:pt>
                <c:pt idx="90">
                  <c:v>4298</c:v>
                </c:pt>
                <c:pt idx="91">
                  <c:v>4611</c:v>
                </c:pt>
                <c:pt idx="92">
                  <c:v>4384.5</c:v>
                </c:pt>
                <c:pt idx="93">
                  <c:v>4284</c:v>
                </c:pt>
                <c:pt idx="94">
                  <c:v>3970</c:v>
                </c:pt>
                <c:pt idx="95">
                  <c:v>4152.5</c:v>
                </c:pt>
                <c:pt idx="96">
                  <c:v>4196.5</c:v>
                </c:pt>
                <c:pt idx="97">
                  <c:v>3871</c:v>
                </c:pt>
                <c:pt idx="98">
                  <c:v>3797.5</c:v>
                </c:pt>
                <c:pt idx="99">
                  <c:v>3708</c:v>
                </c:pt>
                <c:pt idx="100">
                  <c:v>4141.5</c:v>
                </c:pt>
                <c:pt idx="101">
                  <c:v>4150</c:v>
                </c:pt>
                <c:pt idx="102">
                  <c:v>4239.5</c:v>
                </c:pt>
                <c:pt idx="103">
                  <c:v>4229.5</c:v>
                </c:pt>
                <c:pt idx="104">
                  <c:v>4216</c:v>
                </c:pt>
                <c:pt idx="105">
                  <c:v>4442</c:v>
                </c:pt>
                <c:pt idx="106">
                  <c:v>4455</c:v>
                </c:pt>
                <c:pt idx="107">
                  <c:v>4271</c:v>
                </c:pt>
                <c:pt idx="108">
                  <c:v>4273.5</c:v>
                </c:pt>
                <c:pt idx="109">
                  <c:v>4160.5</c:v>
                </c:pt>
                <c:pt idx="110">
                  <c:v>4150.5</c:v>
                </c:pt>
                <c:pt idx="111">
                  <c:v>3869.5</c:v>
                </c:pt>
                <c:pt idx="112">
                  <c:v>4247.5</c:v>
                </c:pt>
                <c:pt idx="113">
                  <c:v>4239.5</c:v>
                </c:pt>
                <c:pt idx="114">
                  <c:v>4105.5</c:v>
                </c:pt>
                <c:pt idx="115">
                  <c:v>4229</c:v>
                </c:pt>
                <c:pt idx="116">
                  <c:v>3986</c:v>
                </c:pt>
                <c:pt idx="117">
                  <c:v>3852.5</c:v>
                </c:pt>
                <c:pt idx="118">
                  <c:v>3685</c:v>
                </c:pt>
                <c:pt idx="119">
                  <c:v>3737.5</c:v>
                </c:pt>
                <c:pt idx="120">
                  <c:v>3536.5</c:v>
                </c:pt>
                <c:pt idx="121">
                  <c:v>3067.5</c:v>
                </c:pt>
                <c:pt idx="122">
                  <c:v>3128.5</c:v>
                </c:pt>
                <c:pt idx="123">
                  <c:v>3194</c:v>
                </c:pt>
                <c:pt idx="124">
                  <c:v>3096.5</c:v>
                </c:pt>
                <c:pt idx="125">
                  <c:v>3163</c:v>
                </c:pt>
                <c:pt idx="126">
                  <c:v>3275</c:v>
                </c:pt>
                <c:pt idx="127">
                  <c:v>3203.5</c:v>
                </c:pt>
                <c:pt idx="128">
                  <c:v>3129</c:v>
                </c:pt>
                <c:pt idx="129">
                  <c:v>3208</c:v>
                </c:pt>
                <c:pt idx="130">
                  <c:v>3292.5</c:v>
                </c:pt>
                <c:pt idx="131">
                  <c:v>3379.5</c:v>
                </c:pt>
                <c:pt idx="132">
                  <c:v>3480.5</c:v>
                </c:pt>
                <c:pt idx="133">
                  <c:v>3631</c:v>
                </c:pt>
                <c:pt idx="134">
                  <c:v>3501</c:v>
                </c:pt>
                <c:pt idx="135">
                  <c:v>3173.5</c:v>
                </c:pt>
                <c:pt idx="136">
                  <c:v>2987</c:v>
                </c:pt>
                <c:pt idx="137">
                  <c:v>3159</c:v>
                </c:pt>
                <c:pt idx="138">
                  <c:v>3292.5</c:v>
                </c:pt>
                <c:pt idx="139">
                  <c:v>3450.5</c:v>
                </c:pt>
                <c:pt idx="140">
                  <c:v>3342.5</c:v>
                </c:pt>
                <c:pt idx="141">
                  <c:v>3331</c:v>
                </c:pt>
                <c:pt idx="142">
                  <c:v>3157</c:v>
                </c:pt>
                <c:pt idx="143">
                  <c:v>3557.5</c:v>
                </c:pt>
                <c:pt idx="144">
                  <c:v>3485</c:v>
                </c:pt>
                <c:pt idx="145">
                  <c:v>3539</c:v>
                </c:pt>
                <c:pt idx="146">
                  <c:v>3514</c:v>
                </c:pt>
                <c:pt idx="147">
                  <c:v>3312.5</c:v>
                </c:pt>
                <c:pt idx="148">
                  <c:v>3294.5</c:v>
                </c:pt>
                <c:pt idx="149">
                  <c:v>3383</c:v>
                </c:pt>
                <c:pt idx="150">
                  <c:v>3559.5</c:v>
                </c:pt>
                <c:pt idx="151">
                  <c:v>3468.5</c:v>
                </c:pt>
                <c:pt idx="152">
                  <c:v>3675</c:v>
                </c:pt>
                <c:pt idx="153">
                  <c:v>3758.5</c:v>
                </c:pt>
                <c:pt idx="154">
                  <c:v>3707.5</c:v>
                </c:pt>
                <c:pt idx="155">
                  <c:v>3405</c:v>
                </c:pt>
                <c:pt idx="156">
                  <c:v>3180.5</c:v>
                </c:pt>
                <c:pt idx="157">
                  <c:v>3254</c:v>
                </c:pt>
                <c:pt idx="158">
                  <c:v>3014.5</c:v>
                </c:pt>
                <c:pt idx="159">
                  <c:v>2643</c:v>
                </c:pt>
                <c:pt idx="160">
                  <c:v>2591</c:v>
                </c:pt>
                <c:pt idx="161">
                  <c:v>2672</c:v>
                </c:pt>
                <c:pt idx="162">
                  <c:v>2777</c:v>
                </c:pt>
                <c:pt idx="163">
                  <c:v>3248</c:v>
                </c:pt>
                <c:pt idx="164">
                  <c:v>3862</c:v>
                </c:pt>
                <c:pt idx="165">
                  <c:v>3836.5</c:v>
                </c:pt>
                <c:pt idx="166">
                  <c:v>3400.5</c:v>
                </c:pt>
                <c:pt idx="167">
                  <c:v>3742.5</c:v>
                </c:pt>
                <c:pt idx="168">
                  <c:v>3707.5</c:v>
                </c:pt>
                <c:pt idx="169">
                  <c:v>3547</c:v>
                </c:pt>
                <c:pt idx="170">
                  <c:v>3643.5</c:v>
                </c:pt>
                <c:pt idx="171">
                  <c:v>3400.5</c:v>
                </c:pt>
                <c:pt idx="172">
                  <c:v>3335</c:v>
                </c:pt>
                <c:pt idx="173">
                  <c:v>3417</c:v>
                </c:pt>
                <c:pt idx="174">
                  <c:v>3940</c:v>
                </c:pt>
                <c:pt idx="175">
                  <c:v>4439</c:v>
                </c:pt>
                <c:pt idx="176">
                  <c:v>4409.5</c:v>
                </c:pt>
                <c:pt idx="177">
                  <c:v>4474</c:v>
                </c:pt>
                <c:pt idx="178">
                  <c:v>4399.5</c:v>
                </c:pt>
                <c:pt idx="179">
                  <c:v>4423</c:v>
                </c:pt>
                <c:pt idx="180">
                  <c:v>4083.5</c:v>
                </c:pt>
                <c:pt idx="181">
                  <c:v>3735</c:v>
                </c:pt>
                <c:pt idx="182">
                  <c:v>3854.5</c:v>
                </c:pt>
                <c:pt idx="183">
                  <c:v>3820.5</c:v>
                </c:pt>
                <c:pt idx="184">
                  <c:v>3881</c:v>
                </c:pt>
                <c:pt idx="185">
                  <c:v>3732.5</c:v>
                </c:pt>
                <c:pt idx="186">
                  <c:v>3736</c:v>
                </c:pt>
                <c:pt idx="187">
                  <c:v>4130</c:v>
                </c:pt>
                <c:pt idx="188">
                  <c:v>4106.5</c:v>
                </c:pt>
                <c:pt idx="189">
                  <c:v>4165.5</c:v>
                </c:pt>
                <c:pt idx="190">
                  <c:v>3603.5</c:v>
                </c:pt>
                <c:pt idx="191">
                  <c:v>3819.5</c:v>
                </c:pt>
                <c:pt idx="192">
                  <c:v>3650.5</c:v>
                </c:pt>
                <c:pt idx="193">
                  <c:v>3440.5</c:v>
                </c:pt>
                <c:pt idx="194">
                  <c:v>3419</c:v>
                </c:pt>
                <c:pt idx="195">
                  <c:v>3114.5</c:v>
                </c:pt>
                <c:pt idx="196">
                  <c:v>2853.5</c:v>
                </c:pt>
                <c:pt idx="197">
                  <c:v>2816</c:v>
                </c:pt>
                <c:pt idx="198">
                  <c:v>3599.5</c:v>
                </c:pt>
                <c:pt idx="199">
                  <c:v>4291</c:v>
                </c:pt>
                <c:pt idx="200">
                  <c:v>4312.5</c:v>
                </c:pt>
                <c:pt idx="201">
                  <c:v>4343</c:v>
                </c:pt>
                <c:pt idx="202">
                  <c:v>4219.5</c:v>
                </c:pt>
                <c:pt idx="203">
                  <c:v>4160</c:v>
                </c:pt>
                <c:pt idx="204">
                  <c:v>4262</c:v>
                </c:pt>
                <c:pt idx="205">
                  <c:v>4135.5</c:v>
                </c:pt>
                <c:pt idx="206">
                  <c:v>4036.5</c:v>
                </c:pt>
                <c:pt idx="207">
                  <c:v>3652</c:v>
                </c:pt>
                <c:pt idx="208">
                  <c:v>3801</c:v>
                </c:pt>
                <c:pt idx="209">
                  <c:v>3911</c:v>
                </c:pt>
                <c:pt idx="210">
                  <c:v>3900</c:v>
                </c:pt>
                <c:pt idx="211">
                  <c:v>4092</c:v>
                </c:pt>
                <c:pt idx="212">
                  <c:v>3985.5</c:v>
                </c:pt>
                <c:pt idx="213">
                  <c:v>4247</c:v>
                </c:pt>
                <c:pt idx="214">
                  <c:v>3771</c:v>
                </c:pt>
                <c:pt idx="215">
                  <c:v>3965.5</c:v>
                </c:pt>
                <c:pt idx="216">
                  <c:v>4042.5</c:v>
                </c:pt>
                <c:pt idx="217">
                  <c:v>3612.5</c:v>
                </c:pt>
                <c:pt idx="218">
                  <c:v>3579</c:v>
                </c:pt>
                <c:pt idx="219">
                  <c:v>3305.5</c:v>
                </c:pt>
                <c:pt idx="220">
                  <c:v>3009.5</c:v>
                </c:pt>
                <c:pt idx="221">
                  <c:v>3403</c:v>
                </c:pt>
                <c:pt idx="222">
                  <c:v>3663</c:v>
                </c:pt>
                <c:pt idx="223">
                  <c:v>4020.5</c:v>
                </c:pt>
                <c:pt idx="224">
                  <c:v>4123</c:v>
                </c:pt>
                <c:pt idx="225">
                  <c:v>4139</c:v>
                </c:pt>
                <c:pt idx="226">
                  <c:v>3998.5</c:v>
                </c:pt>
                <c:pt idx="227">
                  <c:v>3880.5</c:v>
                </c:pt>
                <c:pt idx="228">
                  <c:v>3957</c:v>
                </c:pt>
                <c:pt idx="229">
                  <c:v>4074</c:v>
                </c:pt>
                <c:pt idx="230">
                  <c:v>3998.5</c:v>
                </c:pt>
                <c:pt idx="231">
                  <c:v>3829</c:v>
                </c:pt>
                <c:pt idx="232">
                  <c:v>3990</c:v>
                </c:pt>
                <c:pt idx="233">
                  <c:v>3951.5</c:v>
                </c:pt>
                <c:pt idx="234">
                  <c:v>3977</c:v>
                </c:pt>
                <c:pt idx="235">
                  <c:v>4001.5</c:v>
                </c:pt>
                <c:pt idx="236">
                  <c:v>3633</c:v>
                </c:pt>
                <c:pt idx="237">
                  <c:v>3633.5</c:v>
                </c:pt>
                <c:pt idx="238">
                  <c:v>3535</c:v>
                </c:pt>
                <c:pt idx="239">
                  <c:v>3577</c:v>
                </c:pt>
                <c:pt idx="240">
                  <c:v>3563</c:v>
                </c:pt>
                <c:pt idx="241">
                  <c:v>3473</c:v>
                </c:pt>
                <c:pt idx="242">
                  <c:v>3624.5</c:v>
                </c:pt>
                <c:pt idx="243">
                  <c:v>3324</c:v>
                </c:pt>
                <c:pt idx="244">
                  <c:v>2689</c:v>
                </c:pt>
                <c:pt idx="245">
                  <c:v>2953</c:v>
                </c:pt>
                <c:pt idx="246">
                  <c:v>3856.5</c:v>
                </c:pt>
                <c:pt idx="247">
                  <c:v>3952.5</c:v>
                </c:pt>
                <c:pt idx="248">
                  <c:v>4080.5</c:v>
                </c:pt>
                <c:pt idx="249">
                  <c:v>4209</c:v>
                </c:pt>
                <c:pt idx="250">
                  <c:v>4184</c:v>
                </c:pt>
                <c:pt idx="251">
                  <c:v>4233.5</c:v>
                </c:pt>
                <c:pt idx="252">
                  <c:v>4168</c:v>
                </c:pt>
                <c:pt idx="253">
                  <c:v>4166.5</c:v>
                </c:pt>
                <c:pt idx="254">
                  <c:v>4076.5</c:v>
                </c:pt>
                <c:pt idx="255">
                  <c:v>4077.5</c:v>
                </c:pt>
                <c:pt idx="256">
                  <c:v>4145.5</c:v>
                </c:pt>
                <c:pt idx="257">
                  <c:v>4093.5</c:v>
                </c:pt>
                <c:pt idx="258">
                  <c:v>4008.5</c:v>
                </c:pt>
                <c:pt idx="259">
                  <c:v>4200</c:v>
                </c:pt>
                <c:pt idx="260">
                  <c:v>3983</c:v>
                </c:pt>
                <c:pt idx="261">
                  <c:v>3921</c:v>
                </c:pt>
                <c:pt idx="262">
                  <c:v>3846.5</c:v>
                </c:pt>
                <c:pt idx="263">
                  <c:v>3873.5</c:v>
                </c:pt>
                <c:pt idx="264">
                  <c:v>3557.5</c:v>
                </c:pt>
                <c:pt idx="265">
                  <c:v>3217.5</c:v>
                </c:pt>
                <c:pt idx="266">
                  <c:v>2788.5</c:v>
                </c:pt>
                <c:pt idx="267">
                  <c:v>2462.5</c:v>
                </c:pt>
                <c:pt idx="268">
                  <c:v>2435</c:v>
                </c:pt>
                <c:pt idx="269">
                  <c:v>2627</c:v>
                </c:pt>
                <c:pt idx="270">
                  <c:v>3457</c:v>
                </c:pt>
                <c:pt idx="271">
                  <c:v>3876</c:v>
                </c:pt>
                <c:pt idx="272">
                  <c:v>3817.5</c:v>
                </c:pt>
                <c:pt idx="273">
                  <c:v>3814.5</c:v>
                </c:pt>
                <c:pt idx="274">
                  <c:v>3629.5</c:v>
                </c:pt>
                <c:pt idx="275">
                  <c:v>3729.5</c:v>
                </c:pt>
                <c:pt idx="276">
                  <c:v>3601</c:v>
                </c:pt>
                <c:pt idx="277">
                  <c:v>3731.5</c:v>
                </c:pt>
                <c:pt idx="278">
                  <c:v>3727.5</c:v>
                </c:pt>
                <c:pt idx="279">
                  <c:v>3303.5</c:v>
                </c:pt>
                <c:pt idx="280">
                  <c:v>2658.5</c:v>
                </c:pt>
                <c:pt idx="281">
                  <c:v>2553</c:v>
                </c:pt>
                <c:pt idx="282">
                  <c:v>2326.5</c:v>
                </c:pt>
                <c:pt idx="283">
                  <c:v>2593</c:v>
                </c:pt>
                <c:pt idx="284">
                  <c:v>2918</c:v>
                </c:pt>
                <c:pt idx="285">
                  <c:v>3055</c:v>
                </c:pt>
                <c:pt idx="286">
                  <c:v>2666.5</c:v>
                </c:pt>
                <c:pt idx="287">
                  <c:v>2769.5</c:v>
                </c:pt>
                <c:pt idx="288">
                  <c:v>2415</c:v>
                </c:pt>
                <c:pt idx="289">
                  <c:v>1996.5</c:v>
                </c:pt>
                <c:pt idx="290">
                  <c:v>1781.5</c:v>
                </c:pt>
                <c:pt idx="291">
                  <c:v>1355</c:v>
                </c:pt>
                <c:pt idx="292">
                  <c:v>938.5</c:v>
                </c:pt>
                <c:pt idx="293">
                  <c:v>890.5</c:v>
                </c:pt>
                <c:pt idx="294">
                  <c:v>990.5</c:v>
                </c:pt>
                <c:pt idx="295">
                  <c:v>917.5</c:v>
                </c:pt>
                <c:pt idx="296">
                  <c:v>858</c:v>
                </c:pt>
                <c:pt idx="297">
                  <c:v>839.5</c:v>
                </c:pt>
                <c:pt idx="298">
                  <c:v>820.5</c:v>
                </c:pt>
                <c:pt idx="299">
                  <c:v>730.5</c:v>
                </c:pt>
                <c:pt idx="300">
                  <c:v>679</c:v>
                </c:pt>
                <c:pt idx="301">
                  <c:v>380</c:v>
                </c:pt>
                <c:pt idx="302">
                  <c:v>358.5</c:v>
                </c:pt>
                <c:pt idx="303">
                  <c:v>331.5</c:v>
                </c:pt>
                <c:pt idx="304">
                  <c:v>351.5</c:v>
                </c:pt>
                <c:pt idx="305">
                  <c:v>363</c:v>
                </c:pt>
                <c:pt idx="306">
                  <c:v>492</c:v>
                </c:pt>
                <c:pt idx="307">
                  <c:v>559</c:v>
                </c:pt>
                <c:pt idx="308">
                  <c:v>577</c:v>
                </c:pt>
                <c:pt idx="309">
                  <c:v>626.5</c:v>
                </c:pt>
                <c:pt idx="310">
                  <c:v>511</c:v>
                </c:pt>
                <c:pt idx="311">
                  <c:v>487.5</c:v>
                </c:pt>
                <c:pt idx="312">
                  <c:v>394</c:v>
                </c:pt>
                <c:pt idx="313">
                  <c:v>226.5</c:v>
                </c:pt>
                <c:pt idx="314">
                  <c:v>11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52.5</c:v>
                </c:pt>
                <c:pt idx="341">
                  <c:v>311</c:v>
                </c:pt>
                <c:pt idx="342">
                  <c:v>926</c:v>
                </c:pt>
                <c:pt idx="343">
                  <c:v>1544</c:v>
                </c:pt>
                <c:pt idx="344">
                  <c:v>2192.5</c:v>
                </c:pt>
                <c:pt idx="345">
                  <c:v>2478</c:v>
                </c:pt>
                <c:pt idx="346">
                  <c:v>2720.5</c:v>
                </c:pt>
                <c:pt idx="347">
                  <c:v>2791</c:v>
                </c:pt>
                <c:pt idx="348">
                  <c:v>2746.5</c:v>
                </c:pt>
                <c:pt idx="349">
                  <c:v>2762</c:v>
                </c:pt>
                <c:pt idx="350">
                  <c:v>2719.5</c:v>
                </c:pt>
                <c:pt idx="351">
                  <c:v>2292</c:v>
                </c:pt>
                <c:pt idx="352">
                  <c:v>2171.5</c:v>
                </c:pt>
                <c:pt idx="353">
                  <c:v>2156</c:v>
                </c:pt>
                <c:pt idx="354">
                  <c:v>2497.5</c:v>
                </c:pt>
                <c:pt idx="355">
                  <c:v>2116</c:v>
                </c:pt>
                <c:pt idx="356">
                  <c:v>2162.5</c:v>
                </c:pt>
                <c:pt idx="357">
                  <c:v>2389</c:v>
                </c:pt>
                <c:pt idx="358">
                  <c:v>2026.5</c:v>
                </c:pt>
                <c:pt idx="359">
                  <c:v>2379</c:v>
                </c:pt>
                <c:pt idx="360">
                  <c:v>2389</c:v>
                </c:pt>
                <c:pt idx="361">
                  <c:v>1926.5</c:v>
                </c:pt>
                <c:pt idx="362">
                  <c:v>1908.5</c:v>
                </c:pt>
                <c:pt idx="363">
                  <c:v>1783</c:v>
                </c:pt>
                <c:pt idx="364">
                  <c:v>1729</c:v>
                </c:pt>
                <c:pt idx="365">
                  <c:v>1855.5</c:v>
                </c:pt>
                <c:pt idx="366">
                  <c:v>2340.5</c:v>
                </c:pt>
                <c:pt idx="367">
                  <c:v>2937</c:v>
                </c:pt>
                <c:pt idx="368">
                  <c:v>3036</c:v>
                </c:pt>
                <c:pt idx="369">
                  <c:v>3035.5</c:v>
                </c:pt>
                <c:pt idx="370">
                  <c:v>2795.5</c:v>
                </c:pt>
                <c:pt idx="371">
                  <c:v>2727</c:v>
                </c:pt>
                <c:pt idx="372">
                  <c:v>2823</c:v>
                </c:pt>
                <c:pt idx="373">
                  <c:v>2856.5</c:v>
                </c:pt>
                <c:pt idx="374">
                  <c:v>2723.5</c:v>
                </c:pt>
                <c:pt idx="375">
                  <c:v>2254.5</c:v>
                </c:pt>
                <c:pt idx="376">
                  <c:v>2079.5</c:v>
                </c:pt>
                <c:pt idx="377">
                  <c:v>2049</c:v>
                </c:pt>
                <c:pt idx="378">
                  <c:v>2181</c:v>
                </c:pt>
                <c:pt idx="379">
                  <c:v>2847.5</c:v>
                </c:pt>
                <c:pt idx="380">
                  <c:v>2880</c:v>
                </c:pt>
                <c:pt idx="381">
                  <c:v>2789.5</c:v>
                </c:pt>
                <c:pt idx="382">
                  <c:v>2466.5</c:v>
                </c:pt>
                <c:pt idx="383">
                  <c:v>2393.5</c:v>
                </c:pt>
                <c:pt idx="384">
                  <c:v>2207.5</c:v>
                </c:pt>
                <c:pt idx="385">
                  <c:v>1577.5</c:v>
                </c:pt>
                <c:pt idx="386">
                  <c:v>1418.5</c:v>
                </c:pt>
                <c:pt idx="387">
                  <c:v>1388.5</c:v>
                </c:pt>
                <c:pt idx="388">
                  <c:v>1146.5</c:v>
                </c:pt>
                <c:pt idx="389">
                  <c:v>1121</c:v>
                </c:pt>
                <c:pt idx="390">
                  <c:v>1500</c:v>
                </c:pt>
                <c:pt idx="391">
                  <c:v>1661</c:v>
                </c:pt>
                <c:pt idx="392">
                  <c:v>1587</c:v>
                </c:pt>
                <c:pt idx="393">
                  <c:v>1469.5</c:v>
                </c:pt>
                <c:pt idx="394">
                  <c:v>1519</c:v>
                </c:pt>
                <c:pt idx="395">
                  <c:v>1388</c:v>
                </c:pt>
                <c:pt idx="396">
                  <c:v>1126</c:v>
                </c:pt>
                <c:pt idx="397">
                  <c:v>959</c:v>
                </c:pt>
                <c:pt idx="398">
                  <c:v>970.5</c:v>
                </c:pt>
                <c:pt idx="399">
                  <c:v>992</c:v>
                </c:pt>
                <c:pt idx="400">
                  <c:v>972.5</c:v>
                </c:pt>
                <c:pt idx="401">
                  <c:v>975</c:v>
                </c:pt>
                <c:pt idx="402">
                  <c:v>969.5</c:v>
                </c:pt>
                <c:pt idx="403">
                  <c:v>1005.5</c:v>
                </c:pt>
                <c:pt idx="404">
                  <c:v>905</c:v>
                </c:pt>
                <c:pt idx="405">
                  <c:v>806</c:v>
                </c:pt>
                <c:pt idx="406">
                  <c:v>878</c:v>
                </c:pt>
                <c:pt idx="407">
                  <c:v>1033.5</c:v>
                </c:pt>
                <c:pt idx="408">
                  <c:v>984</c:v>
                </c:pt>
                <c:pt idx="409">
                  <c:v>843.5</c:v>
                </c:pt>
                <c:pt idx="410">
                  <c:v>748</c:v>
                </c:pt>
                <c:pt idx="411">
                  <c:v>685</c:v>
                </c:pt>
                <c:pt idx="412">
                  <c:v>585</c:v>
                </c:pt>
                <c:pt idx="413">
                  <c:v>603</c:v>
                </c:pt>
                <c:pt idx="414">
                  <c:v>682.5</c:v>
                </c:pt>
                <c:pt idx="415">
                  <c:v>975</c:v>
                </c:pt>
                <c:pt idx="416">
                  <c:v>1017.5</c:v>
                </c:pt>
                <c:pt idx="417">
                  <c:v>989</c:v>
                </c:pt>
                <c:pt idx="418">
                  <c:v>981</c:v>
                </c:pt>
                <c:pt idx="419">
                  <c:v>928</c:v>
                </c:pt>
                <c:pt idx="420">
                  <c:v>808</c:v>
                </c:pt>
                <c:pt idx="421">
                  <c:v>825.5</c:v>
                </c:pt>
                <c:pt idx="422">
                  <c:v>829.5</c:v>
                </c:pt>
                <c:pt idx="423">
                  <c:v>829.5</c:v>
                </c:pt>
                <c:pt idx="424">
                  <c:v>832</c:v>
                </c:pt>
                <c:pt idx="425">
                  <c:v>819.5</c:v>
                </c:pt>
                <c:pt idx="426">
                  <c:v>832</c:v>
                </c:pt>
                <c:pt idx="427">
                  <c:v>859.5</c:v>
                </c:pt>
                <c:pt idx="428">
                  <c:v>841.5</c:v>
                </c:pt>
                <c:pt idx="429">
                  <c:v>815.5</c:v>
                </c:pt>
                <c:pt idx="430">
                  <c:v>724</c:v>
                </c:pt>
                <c:pt idx="431">
                  <c:v>751</c:v>
                </c:pt>
                <c:pt idx="432">
                  <c:v>635</c:v>
                </c:pt>
                <c:pt idx="433">
                  <c:v>557.5</c:v>
                </c:pt>
                <c:pt idx="434">
                  <c:v>566.5</c:v>
                </c:pt>
                <c:pt idx="435">
                  <c:v>552</c:v>
                </c:pt>
                <c:pt idx="436">
                  <c:v>561</c:v>
                </c:pt>
                <c:pt idx="437">
                  <c:v>626.5</c:v>
                </c:pt>
                <c:pt idx="438">
                  <c:v>749</c:v>
                </c:pt>
                <c:pt idx="439">
                  <c:v>1167.5</c:v>
                </c:pt>
                <c:pt idx="440">
                  <c:v>1315.5</c:v>
                </c:pt>
                <c:pt idx="441">
                  <c:v>1414.5</c:v>
                </c:pt>
                <c:pt idx="442">
                  <c:v>1283.5</c:v>
                </c:pt>
                <c:pt idx="443">
                  <c:v>1273.5</c:v>
                </c:pt>
                <c:pt idx="444">
                  <c:v>1326.5</c:v>
                </c:pt>
                <c:pt idx="445">
                  <c:v>1325</c:v>
                </c:pt>
                <c:pt idx="446">
                  <c:v>1342</c:v>
                </c:pt>
                <c:pt idx="447">
                  <c:v>1310.5</c:v>
                </c:pt>
                <c:pt idx="448">
                  <c:v>1264</c:v>
                </c:pt>
                <c:pt idx="449">
                  <c:v>1121</c:v>
                </c:pt>
                <c:pt idx="450">
                  <c:v>1075</c:v>
                </c:pt>
                <c:pt idx="451">
                  <c:v>1148.5</c:v>
                </c:pt>
                <c:pt idx="452">
                  <c:v>1094.5</c:v>
                </c:pt>
                <c:pt idx="453">
                  <c:v>1052.5</c:v>
                </c:pt>
                <c:pt idx="454">
                  <c:v>844.5</c:v>
                </c:pt>
                <c:pt idx="455">
                  <c:v>717.5</c:v>
                </c:pt>
                <c:pt idx="456">
                  <c:v>427</c:v>
                </c:pt>
                <c:pt idx="457">
                  <c:v>251</c:v>
                </c:pt>
                <c:pt idx="458">
                  <c:v>10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27</c:v>
                </c:pt>
                <c:pt idx="507">
                  <c:v>170.5</c:v>
                </c:pt>
                <c:pt idx="508">
                  <c:v>531</c:v>
                </c:pt>
                <c:pt idx="509">
                  <c:v>993.5</c:v>
                </c:pt>
                <c:pt idx="510">
                  <c:v>1807</c:v>
                </c:pt>
                <c:pt idx="511">
                  <c:v>2443</c:v>
                </c:pt>
                <c:pt idx="512">
                  <c:v>3091</c:v>
                </c:pt>
                <c:pt idx="513">
                  <c:v>3349</c:v>
                </c:pt>
                <c:pt idx="514">
                  <c:v>3459.5</c:v>
                </c:pt>
                <c:pt idx="515">
                  <c:v>3301</c:v>
                </c:pt>
                <c:pt idx="516">
                  <c:v>3289</c:v>
                </c:pt>
                <c:pt idx="517">
                  <c:v>3273.5</c:v>
                </c:pt>
                <c:pt idx="518">
                  <c:v>2909</c:v>
                </c:pt>
                <c:pt idx="519">
                  <c:v>2268.5</c:v>
                </c:pt>
                <c:pt idx="520">
                  <c:v>2073.5</c:v>
                </c:pt>
                <c:pt idx="521">
                  <c:v>1957</c:v>
                </c:pt>
                <c:pt idx="522">
                  <c:v>2070</c:v>
                </c:pt>
                <c:pt idx="523">
                  <c:v>2203.5</c:v>
                </c:pt>
                <c:pt idx="524">
                  <c:v>2281.5</c:v>
                </c:pt>
                <c:pt idx="525">
                  <c:v>2427</c:v>
                </c:pt>
                <c:pt idx="526">
                  <c:v>2362.5</c:v>
                </c:pt>
                <c:pt idx="527">
                  <c:v>2506</c:v>
                </c:pt>
                <c:pt idx="528">
                  <c:v>2301.5</c:v>
                </c:pt>
                <c:pt idx="529">
                  <c:v>1894.5</c:v>
                </c:pt>
                <c:pt idx="530">
                  <c:v>1807</c:v>
                </c:pt>
                <c:pt idx="531">
                  <c:v>1745.5</c:v>
                </c:pt>
                <c:pt idx="532">
                  <c:v>1683</c:v>
                </c:pt>
                <c:pt idx="533">
                  <c:v>1883.5</c:v>
                </c:pt>
                <c:pt idx="534">
                  <c:v>2505</c:v>
                </c:pt>
                <c:pt idx="535">
                  <c:v>3328.5</c:v>
                </c:pt>
                <c:pt idx="536">
                  <c:v>3600.5</c:v>
                </c:pt>
                <c:pt idx="537">
                  <c:v>3623.5</c:v>
                </c:pt>
                <c:pt idx="538">
                  <c:v>3782.5</c:v>
                </c:pt>
                <c:pt idx="539">
                  <c:v>3803.5</c:v>
                </c:pt>
                <c:pt idx="540">
                  <c:v>3647.5</c:v>
                </c:pt>
                <c:pt idx="541">
                  <c:v>3433</c:v>
                </c:pt>
                <c:pt idx="542">
                  <c:v>3299.5</c:v>
                </c:pt>
                <c:pt idx="543">
                  <c:v>3067.5</c:v>
                </c:pt>
                <c:pt idx="544">
                  <c:v>2635.5</c:v>
                </c:pt>
                <c:pt idx="545">
                  <c:v>2507</c:v>
                </c:pt>
                <c:pt idx="546">
                  <c:v>2518.5</c:v>
                </c:pt>
                <c:pt idx="547">
                  <c:v>2866.5</c:v>
                </c:pt>
                <c:pt idx="548">
                  <c:v>2920.5</c:v>
                </c:pt>
                <c:pt idx="549">
                  <c:v>2984</c:v>
                </c:pt>
                <c:pt idx="550">
                  <c:v>2608</c:v>
                </c:pt>
                <c:pt idx="551">
                  <c:v>3009.5</c:v>
                </c:pt>
                <c:pt idx="552">
                  <c:v>3061.5</c:v>
                </c:pt>
                <c:pt idx="553">
                  <c:v>2583</c:v>
                </c:pt>
                <c:pt idx="554">
                  <c:v>2578.5</c:v>
                </c:pt>
                <c:pt idx="555">
                  <c:v>2462</c:v>
                </c:pt>
                <c:pt idx="556">
                  <c:v>2223.5</c:v>
                </c:pt>
                <c:pt idx="557">
                  <c:v>2332.5</c:v>
                </c:pt>
                <c:pt idx="558">
                  <c:v>3162.5</c:v>
                </c:pt>
                <c:pt idx="559">
                  <c:v>3317.5</c:v>
                </c:pt>
                <c:pt idx="560">
                  <c:v>3312.5</c:v>
                </c:pt>
                <c:pt idx="561">
                  <c:v>2992</c:v>
                </c:pt>
                <c:pt idx="562">
                  <c:v>3142</c:v>
                </c:pt>
                <c:pt idx="563">
                  <c:v>2943</c:v>
                </c:pt>
                <c:pt idx="564">
                  <c:v>2104.5</c:v>
                </c:pt>
                <c:pt idx="565">
                  <c:v>1670.5</c:v>
                </c:pt>
                <c:pt idx="566">
                  <c:v>1637</c:v>
                </c:pt>
                <c:pt idx="567">
                  <c:v>1545.5</c:v>
                </c:pt>
                <c:pt idx="568">
                  <c:v>1472.5</c:v>
                </c:pt>
                <c:pt idx="569">
                  <c:v>1716.5</c:v>
                </c:pt>
                <c:pt idx="570">
                  <c:v>1862</c:v>
                </c:pt>
                <c:pt idx="571">
                  <c:v>2031.5</c:v>
                </c:pt>
                <c:pt idx="572">
                  <c:v>2037</c:v>
                </c:pt>
                <c:pt idx="573">
                  <c:v>2074</c:v>
                </c:pt>
                <c:pt idx="574">
                  <c:v>1911</c:v>
                </c:pt>
                <c:pt idx="575">
                  <c:v>1789</c:v>
                </c:pt>
                <c:pt idx="576">
                  <c:v>1571.5</c:v>
                </c:pt>
                <c:pt idx="577">
                  <c:v>1188.5</c:v>
                </c:pt>
                <c:pt idx="578">
                  <c:v>1154.5</c:v>
                </c:pt>
                <c:pt idx="579">
                  <c:v>994.5</c:v>
                </c:pt>
                <c:pt idx="580">
                  <c:v>863.5</c:v>
                </c:pt>
                <c:pt idx="581">
                  <c:v>913.5</c:v>
                </c:pt>
                <c:pt idx="582">
                  <c:v>1220</c:v>
                </c:pt>
                <c:pt idx="583">
                  <c:v>1426</c:v>
                </c:pt>
                <c:pt idx="584">
                  <c:v>1428.5</c:v>
                </c:pt>
                <c:pt idx="585">
                  <c:v>1304.5</c:v>
                </c:pt>
                <c:pt idx="586">
                  <c:v>1326</c:v>
                </c:pt>
                <c:pt idx="587">
                  <c:v>1297.5</c:v>
                </c:pt>
                <c:pt idx="588">
                  <c:v>1269.5</c:v>
                </c:pt>
                <c:pt idx="589">
                  <c:v>1251.5</c:v>
                </c:pt>
                <c:pt idx="590">
                  <c:v>1241</c:v>
                </c:pt>
                <c:pt idx="591">
                  <c:v>1127</c:v>
                </c:pt>
                <c:pt idx="592">
                  <c:v>1069.5</c:v>
                </c:pt>
                <c:pt idx="593">
                  <c:v>1045.5</c:v>
                </c:pt>
                <c:pt idx="594">
                  <c:v>880.5</c:v>
                </c:pt>
                <c:pt idx="595">
                  <c:v>791</c:v>
                </c:pt>
                <c:pt idx="596">
                  <c:v>779</c:v>
                </c:pt>
                <c:pt idx="597">
                  <c:v>783</c:v>
                </c:pt>
                <c:pt idx="598">
                  <c:v>810</c:v>
                </c:pt>
                <c:pt idx="599">
                  <c:v>927</c:v>
                </c:pt>
                <c:pt idx="600">
                  <c:v>793.5</c:v>
                </c:pt>
                <c:pt idx="601">
                  <c:v>373</c:v>
                </c:pt>
                <c:pt idx="602">
                  <c:v>232.5</c:v>
                </c:pt>
                <c:pt idx="603">
                  <c:v>250</c:v>
                </c:pt>
                <c:pt idx="604">
                  <c:v>256</c:v>
                </c:pt>
                <c:pt idx="605">
                  <c:v>260.5</c:v>
                </c:pt>
                <c:pt idx="606">
                  <c:v>258</c:v>
                </c:pt>
                <c:pt idx="607">
                  <c:v>284.5</c:v>
                </c:pt>
                <c:pt idx="608">
                  <c:v>285.5</c:v>
                </c:pt>
                <c:pt idx="609">
                  <c:v>388</c:v>
                </c:pt>
                <c:pt idx="610">
                  <c:v>455.5</c:v>
                </c:pt>
                <c:pt idx="611">
                  <c:v>440</c:v>
                </c:pt>
                <c:pt idx="612">
                  <c:v>434.5</c:v>
                </c:pt>
                <c:pt idx="613">
                  <c:v>429</c:v>
                </c:pt>
                <c:pt idx="614">
                  <c:v>432.5</c:v>
                </c:pt>
                <c:pt idx="615">
                  <c:v>446</c:v>
                </c:pt>
                <c:pt idx="616">
                  <c:v>439</c:v>
                </c:pt>
                <c:pt idx="617">
                  <c:v>439.5</c:v>
                </c:pt>
                <c:pt idx="618">
                  <c:v>438.5</c:v>
                </c:pt>
                <c:pt idx="619">
                  <c:v>439</c:v>
                </c:pt>
                <c:pt idx="620">
                  <c:v>426</c:v>
                </c:pt>
                <c:pt idx="621">
                  <c:v>415.5</c:v>
                </c:pt>
                <c:pt idx="622">
                  <c:v>408.5</c:v>
                </c:pt>
                <c:pt idx="623">
                  <c:v>430</c:v>
                </c:pt>
                <c:pt idx="624">
                  <c:v>424.5</c:v>
                </c:pt>
                <c:pt idx="625">
                  <c:v>417.5</c:v>
                </c:pt>
                <c:pt idx="626">
                  <c:v>432</c:v>
                </c:pt>
                <c:pt idx="627">
                  <c:v>318.5</c:v>
                </c:pt>
                <c:pt idx="628">
                  <c:v>292</c:v>
                </c:pt>
                <c:pt idx="629">
                  <c:v>290</c:v>
                </c:pt>
                <c:pt idx="630">
                  <c:v>290.5</c:v>
                </c:pt>
                <c:pt idx="631">
                  <c:v>290</c:v>
                </c:pt>
                <c:pt idx="632">
                  <c:v>447</c:v>
                </c:pt>
                <c:pt idx="633">
                  <c:v>461</c:v>
                </c:pt>
                <c:pt idx="634">
                  <c:v>437</c:v>
                </c:pt>
                <c:pt idx="635">
                  <c:v>452</c:v>
                </c:pt>
                <c:pt idx="636">
                  <c:v>438.5</c:v>
                </c:pt>
                <c:pt idx="637">
                  <c:v>438.5</c:v>
                </c:pt>
                <c:pt idx="638">
                  <c:v>295</c:v>
                </c:pt>
                <c:pt idx="639">
                  <c:v>269</c:v>
                </c:pt>
                <c:pt idx="640">
                  <c:v>278</c:v>
                </c:pt>
                <c:pt idx="641">
                  <c:v>269</c:v>
                </c:pt>
                <c:pt idx="642">
                  <c:v>292</c:v>
                </c:pt>
                <c:pt idx="643">
                  <c:v>286.5</c:v>
                </c:pt>
                <c:pt idx="644">
                  <c:v>301</c:v>
                </c:pt>
                <c:pt idx="645">
                  <c:v>433.5</c:v>
                </c:pt>
                <c:pt idx="646">
                  <c:v>438</c:v>
                </c:pt>
                <c:pt idx="647">
                  <c:v>431</c:v>
                </c:pt>
                <c:pt idx="648">
                  <c:v>428</c:v>
                </c:pt>
                <c:pt idx="649">
                  <c:v>411.5</c:v>
                </c:pt>
                <c:pt idx="650">
                  <c:v>377</c:v>
                </c:pt>
                <c:pt idx="651">
                  <c:v>288</c:v>
                </c:pt>
                <c:pt idx="652">
                  <c:v>298</c:v>
                </c:pt>
                <c:pt idx="653">
                  <c:v>294.5</c:v>
                </c:pt>
                <c:pt idx="654">
                  <c:v>305.5</c:v>
                </c:pt>
                <c:pt idx="655">
                  <c:v>369.5</c:v>
                </c:pt>
                <c:pt idx="656">
                  <c:v>445</c:v>
                </c:pt>
                <c:pt idx="657">
                  <c:v>451.5</c:v>
                </c:pt>
                <c:pt idx="658">
                  <c:v>449.5</c:v>
                </c:pt>
                <c:pt idx="659">
                  <c:v>451.5</c:v>
                </c:pt>
                <c:pt idx="660">
                  <c:v>445</c:v>
                </c:pt>
                <c:pt idx="661">
                  <c:v>425.5</c:v>
                </c:pt>
                <c:pt idx="662">
                  <c:v>434</c:v>
                </c:pt>
                <c:pt idx="663">
                  <c:v>310.5</c:v>
                </c:pt>
                <c:pt idx="664">
                  <c:v>366</c:v>
                </c:pt>
                <c:pt idx="665">
                  <c:v>502</c:v>
                </c:pt>
                <c:pt idx="666">
                  <c:v>591</c:v>
                </c:pt>
                <c:pt idx="667">
                  <c:v>628</c:v>
                </c:pt>
                <c:pt idx="668">
                  <c:v>628</c:v>
                </c:pt>
                <c:pt idx="669">
                  <c:v>611</c:v>
                </c:pt>
                <c:pt idx="670">
                  <c:v>593</c:v>
                </c:pt>
                <c:pt idx="671">
                  <c:v>593.5</c:v>
                </c:pt>
                <c:pt idx="672">
                  <c:v>578.5</c:v>
                </c:pt>
                <c:pt idx="673">
                  <c:v>503.5</c:v>
                </c:pt>
                <c:pt idx="674">
                  <c:v>503.5</c:v>
                </c:pt>
                <c:pt idx="675">
                  <c:v>491</c:v>
                </c:pt>
                <c:pt idx="676">
                  <c:v>547</c:v>
                </c:pt>
                <c:pt idx="677">
                  <c:v>742</c:v>
                </c:pt>
                <c:pt idx="678">
                  <c:v>1177.5</c:v>
                </c:pt>
                <c:pt idx="679">
                  <c:v>1686</c:v>
                </c:pt>
                <c:pt idx="680">
                  <c:v>1963</c:v>
                </c:pt>
                <c:pt idx="681">
                  <c:v>2167.5</c:v>
                </c:pt>
                <c:pt idx="682">
                  <c:v>2308</c:v>
                </c:pt>
                <c:pt idx="683">
                  <c:v>2603.5</c:v>
                </c:pt>
                <c:pt idx="684">
                  <c:v>2645</c:v>
                </c:pt>
                <c:pt idx="685">
                  <c:v>2578.5</c:v>
                </c:pt>
                <c:pt idx="686">
                  <c:v>2515.5</c:v>
                </c:pt>
                <c:pt idx="687">
                  <c:v>2303</c:v>
                </c:pt>
                <c:pt idx="688">
                  <c:v>2117</c:v>
                </c:pt>
                <c:pt idx="689">
                  <c:v>1987</c:v>
                </c:pt>
                <c:pt idx="690">
                  <c:v>1815.5</c:v>
                </c:pt>
                <c:pt idx="691">
                  <c:v>2100</c:v>
                </c:pt>
                <c:pt idx="692">
                  <c:v>2027.5</c:v>
                </c:pt>
                <c:pt idx="693">
                  <c:v>1880.5</c:v>
                </c:pt>
                <c:pt idx="694">
                  <c:v>1878.5</c:v>
                </c:pt>
                <c:pt idx="695">
                  <c:v>1859.5</c:v>
                </c:pt>
                <c:pt idx="696">
                  <c:v>1993.5</c:v>
                </c:pt>
                <c:pt idx="697">
                  <c:v>1691.5</c:v>
                </c:pt>
                <c:pt idx="698">
                  <c:v>1696.5</c:v>
                </c:pt>
                <c:pt idx="699">
                  <c:v>1336.5</c:v>
                </c:pt>
                <c:pt idx="700">
                  <c:v>1189.5</c:v>
                </c:pt>
                <c:pt idx="701">
                  <c:v>1420.5</c:v>
                </c:pt>
                <c:pt idx="702">
                  <c:v>2022.5</c:v>
                </c:pt>
                <c:pt idx="703">
                  <c:v>2791</c:v>
                </c:pt>
                <c:pt idx="704">
                  <c:v>3138.5</c:v>
                </c:pt>
                <c:pt idx="705">
                  <c:v>3111.5</c:v>
                </c:pt>
                <c:pt idx="706">
                  <c:v>3137</c:v>
                </c:pt>
                <c:pt idx="707">
                  <c:v>3054</c:v>
                </c:pt>
                <c:pt idx="708">
                  <c:v>3036</c:v>
                </c:pt>
                <c:pt idx="709">
                  <c:v>2970</c:v>
                </c:pt>
                <c:pt idx="710">
                  <c:v>3044</c:v>
                </c:pt>
                <c:pt idx="711">
                  <c:v>2880</c:v>
                </c:pt>
                <c:pt idx="712">
                  <c:v>2459</c:v>
                </c:pt>
                <c:pt idx="713">
                  <c:v>2241</c:v>
                </c:pt>
                <c:pt idx="714">
                  <c:v>2194.5</c:v>
                </c:pt>
                <c:pt idx="715">
                  <c:v>2237</c:v>
                </c:pt>
                <c:pt idx="716">
                  <c:v>2226.5</c:v>
                </c:pt>
                <c:pt idx="717">
                  <c:v>2309</c:v>
                </c:pt>
                <c:pt idx="718">
                  <c:v>1984.5</c:v>
                </c:pt>
                <c:pt idx="719">
                  <c:v>1904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Calcul!$AN$10:$AN$753</c:f>
              <c:numCache>
                <c:formatCode>0.0</c:formatCode>
                <c:ptCount val="744"/>
                <c:pt idx="0">
                  <c:v>2143.2847222222222</c:v>
                </c:pt>
                <c:pt idx="1">
                  <c:v>2143.2847222222222</c:v>
                </c:pt>
                <c:pt idx="2">
                  <c:v>2143.2847222222222</c:v>
                </c:pt>
                <c:pt idx="3">
                  <c:v>2143.2847222222222</c:v>
                </c:pt>
                <c:pt idx="4">
                  <c:v>2143.2847222222222</c:v>
                </c:pt>
                <c:pt idx="5">
                  <c:v>2143.2847222222222</c:v>
                </c:pt>
                <c:pt idx="6">
                  <c:v>2143.2847222222222</c:v>
                </c:pt>
                <c:pt idx="7">
                  <c:v>2143.2847222222222</c:v>
                </c:pt>
                <c:pt idx="8">
                  <c:v>2143.2847222222222</c:v>
                </c:pt>
                <c:pt idx="9">
                  <c:v>2143.2847222222222</c:v>
                </c:pt>
                <c:pt idx="10">
                  <c:v>2143.2847222222222</c:v>
                </c:pt>
                <c:pt idx="11">
                  <c:v>2143.2847222222222</c:v>
                </c:pt>
                <c:pt idx="12">
                  <c:v>2143.2847222222222</c:v>
                </c:pt>
                <c:pt idx="13">
                  <c:v>2143.2847222222222</c:v>
                </c:pt>
                <c:pt idx="14">
                  <c:v>2143.2847222222222</c:v>
                </c:pt>
                <c:pt idx="15">
                  <c:v>2143.2847222222222</c:v>
                </c:pt>
                <c:pt idx="16">
                  <c:v>2143.2847222222222</c:v>
                </c:pt>
                <c:pt idx="17">
                  <c:v>2143.2847222222222</c:v>
                </c:pt>
                <c:pt idx="18">
                  <c:v>2143.2847222222222</c:v>
                </c:pt>
                <c:pt idx="19">
                  <c:v>2143.2847222222222</c:v>
                </c:pt>
                <c:pt idx="20">
                  <c:v>2143.2847222222222</c:v>
                </c:pt>
                <c:pt idx="21">
                  <c:v>2143.2847222222222</c:v>
                </c:pt>
                <c:pt idx="22">
                  <c:v>2143.2847222222222</c:v>
                </c:pt>
                <c:pt idx="23">
                  <c:v>2143.2847222222222</c:v>
                </c:pt>
                <c:pt idx="24">
                  <c:v>2143.2847222222222</c:v>
                </c:pt>
                <c:pt idx="25">
                  <c:v>2143.2847222222222</c:v>
                </c:pt>
                <c:pt idx="26">
                  <c:v>2143.2847222222222</c:v>
                </c:pt>
                <c:pt idx="27">
                  <c:v>2143.2847222222222</c:v>
                </c:pt>
                <c:pt idx="28">
                  <c:v>2143.2847222222222</c:v>
                </c:pt>
                <c:pt idx="29">
                  <c:v>2143.2847222222222</c:v>
                </c:pt>
                <c:pt idx="30">
                  <c:v>2143.2847222222222</c:v>
                </c:pt>
                <c:pt idx="31">
                  <c:v>2143.2847222222222</c:v>
                </c:pt>
                <c:pt idx="32">
                  <c:v>2143.2847222222222</c:v>
                </c:pt>
                <c:pt idx="33">
                  <c:v>2143.2847222222222</c:v>
                </c:pt>
                <c:pt idx="34">
                  <c:v>2143.2847222222222</c:v>
                </c:pt>
                <c:pt idx="35">
                  <c:v>2143.2847222222222</c:v>
                </c:pt>
                <c:pt idx="36">
                  <c:v>2143.2847222222222</c:v>
                </c:pt>
                <c:pt idx="37">
                  <c:v>2143.2847222222222</c:v>
                </c:pt>
                <c:pt idx="38">
                  <c:v>2143.2847222222222</c:v>
                </c:pt>
                <c:pt idx="39">
                  <c:v>2143.2847222222222</c:v>
                </c:pt>
                <c:pt idx="40">
                  <c:v>2143.2847222222222</c:v>
                </c:pt>
                <c:pt idx="41">
                  <c:v>2143.2847222222222</c:v>
                </c:pt>
                <c:pt idx="42">
                  <c:v>2143.2847222222222</c:v>
                </c:pt>
                <c:pt idx="43">
                  <c:v>2143.2847222222222</c:v>
                </c:pt>
                <c:pt idx="44">
                  <c:v>2143.2847222222222</c:v>
                </c:pt>
                <c:pt idx="45">
                  <c:v>2143.2847222222222</c:v>
                </c:pt>
                <c:pt idx="46">
                  <c:v>2143.2847222222222</c:v>
                </c:pt>
                <c:pt idx="47">
                  <c:v>2143.2847222222222</c:v>
                </c:pt>
                <c:pt idx="48">
                  <c:v>2143.2847222222222</c:v>
                </c:pt>
                <c:pt idx="49">
                  <c:v>2143.2847222222222</c:v>
                </c:pt>
                <c:pt idx="50">
                  <c:v>2143.2847222222222</c:v>
                </c:pt>
                <c:pt idx="51">
                  <c:v>2143.2847222222222</c:v>
                </c:pt>
                <c:pt idx="52">
                  <c:v>2143.2847222222222</c:v>
                </c:pt>
                <c:pt idx="53">
                  <c:v>2143.2847222222222</c:v>
                </c:pt>
                <c:pt idx="54">
                  <c:v>2143.2847222222222</c:v>
                </c:pt>
                <c:pt idx="55">
                  <c:v>2143.2847222222222</c:v>
                </c:pt>
                <c:pt idx="56">
                  <c:v>2143.2847222222222</c:v>
                </c:pt>
                <c:pt idx="57">
                  <c:v>2143.2847222222222</c:v>
                </c:pt>
                <c:pt idx="58">
                  <c:v>2143.2847222222222</c:v>
                </c:pt>
                <c:pt idx="59">
                  <c:v>2143.2847222222222</c:v>
                </c:pt>
                <c:pt idx="60">
                  <c:v>2143.2847222222222</c:v>
                </c:pt>
                <c:pt idx="61">
                  <c:v>2143.2847222222222</c:v>
                </c:pt>
                <c:pt idx="62">
                  <c:v>2143.2847222222222</c:v>
                </c:pt>
                <c:pt idx="63">
                  <c:v>2143.2847222222222</c:v>
                </c:pt>
                <c:pt idx="64">
                  <c:v>2143.2847222222222</c:v>
                </c:pt>
                <c:pt idx="65">
                  <c:v>2143.2847222222222</c:v>
                </c:pt>
                <c:pt idx="66">
                  <c:v>2143.2847222222222</c:v>
                </c:pt>
                <c:pt idx="67">
                  <c:v>2143.2847222222222</c:v>
                </c:pt>
                <c:pt idx="68">
                  <c:v>2143.2847222222222</c:v>
                </c:pt>
                <c:pt idx="69">
                  <c:v>2143.2847222222222</c:v>
                </c:pt>
                <c:pt idx="70">
                  <c:v>2143.2847222222222</c:v>
                </c:pt>
                <c:pt idx="71">
                  <c:v>2143.2847222222222</c:v>
                </c:pt>
                <c:pt idx="72">
                  <c:v>2143.2847222222222</c:v>
                </c:pt>
                <c:pt idx="73">
                  <c:v>2143.2847222222222</c:v>
                </c:pt>
                <c:pt idx="74">
                  <c:v>2143.2847222222222</c:v>
                </c:pt>
                <c:pt idx="75">
                  <c:v>2143.2847222222222</c:v>
                </c:pt>
                <c:pt idx="76">
                  <c:v>2143.2847222222222</c:v>
                </c:pt>
                <c:pt idx="77">
                  <c:v>2143.2847222222222</c:v>
                </c:pt>
                <c:pt idx="78">
                  <c:v>2143.2847222222222</c:v>
                </c:pt>
                <c:pt idx="79">
                  <c:v>2143.2847222222222</c:v>
                </c:pt>
                <c:pt idx="80">
                  <c:v>2143.2847222222222</c:v>
                </c:pt>
                <c:pt idx="81">
                  <c:v>2143.2847222222222</c:v>
                </c:pt>
                <c:pt idx="82">
                  <c:v>2143.2847222222222</c:v>
                </c:pt>
                <c:pt idx="83">
                  <c:v>2143.2847222222222</c:v>
                </c:pt>
                <c:pt idx="84">
                  <c:v>2143.2847222222222</c:v>
                </c:pt>
                <c:pt idx="85">
                  <c:v>2143.2847222222222</c:v>
                </c:pt>
                <c:pt idx="86">
                  <c:v>2143.2847222222222</c:v>
                </c:pt>
                <c:pt idx="87">
                  <c:v>2143.2847222222222</c:v>
                </c:pt>
                <c:pt idx="88">
                  <c:v>2143.2847222222222</c:v>
                </c:pt>
                <c:pt idx="89">
                  <c:v>2143.2847222222222</c:v>
                </c:pt>
                <c:pt idx="90">
                  <c:v>2143.2847222222222</c:v>
                </c:pt>
                <c:pt idx="91">
                  <c:v>2143.2847222222222</c:v>
                </c:pt>
                <c:pt idx="92">
                  <c:v>2143.2847222222222</c:v>
                </c:pt>
                <c:pt idx="93">
                  <c:v>2143.2847222222222</c:v>
                </c:pt>
                <c:pt idx="94">
                  <c:v>2143.2847222222222</c:v>
                </c:pt>
                <c:pt idx="95">
                  <c:v>2143.2847222222222</c:v>
                </c:pt>
                <c:pt idx="96">
                  <c:v>2143.2847222222222</c:v>
                </c:pt>
                <c:pt idx="97">
                  <c:v>2143.2847222222222</c:v>
                </c:pt>
                <c:pt idx="98">
                  <c:v>2143.2847222222222</c:v>
                </c:pt>
                <c:pt idx="99">
                  <c:v>2143.2847222222222</c:v>
                </c:pt>
                <c:pt idx="100">
                  <c:v>2143.2847222222222</c:v>
                </c:pt>
                <c:pt idx="101">
                  <c:v>2143.2847222222222</c:v>
                </c:pt>
                <c:pt idx="102">
                  <c:v>2143.2847222222222</c:v>
                </c:pt>
                <c:pt idx="103">
                  <c:v>2143.2847222222222</c:v>
                </c:pt>
                <c:pt idx="104">
                  <c:v>2143.2847222222222</c:v>
                </c:pt>
                <c:pt idx="105">
                  <c:v>2143.2847222222222</c:v>
                </c:pt>
                <c:pt idx="106">
                  <c:v>2143.2847222222222</c:v>
                </c:pt>
                <c:pt idx="107">
                  <c:v>2143.2847222222222</c:v>
                </c:pt>
                <c:pt idx="108">
                  <c:v>2143.2847222222222</c:v>
                </c:pt>
                <c:pt idx="109">
                  <c:v>2143.2847222222222</c:v>
                </c:pt>
                <c:pt idx="110">
                  <c:v>2143.2847222222222</c:v>
                </c:pt>
                <c:pt idx="111">
                  <c:v>2143.2847222222222</c:v>
                </c:pt>
                <c:pt idx="112">
                  <c:v>2143.2847222222222</c:v>
                </c:pt>
                <c:pt idx="113">
                  <c:v>2143.2847222222222</c:v>
                </c:pt>
                <c:pt idx="114">
                  <c:v>2143.2847222222222</c:v>
                </c:pt>
                <c:pt idx="115">
                  <c:v>2143.2847222222222</c:v>
                </c:pt>
                <c:pt idx="116">
                  <c:v>2143.2847222222222</c:v>
                </c:pt>
                <c:pt idx="117">
                  <c:v>2143.2847222222222</c:v>
                </c:pt>
                <c:pt idx="118">
                  <c:v>2143.2847222222222</c:v>
                </c:pt>
                <c:pt idx="119">
                  <c:v>2143.2847222222222</c:v>
                </c:pt>
                <c:pt idx="120">
                  <c:v>2143.2847222222222</c:v>
                </c:pt>
                <c:pt idx="121">
                  <c:v>2143.2847222222222</c:v>
                </c:pt>
                <c:pt idx="122">
                  <c:v>2143.2847222222222</c:v>
                </c:pt>
                <c:pt idx="123">
                  <c:v>2143.2847222222222</c:v>
                </c:pt>
                <c:pt idx="124">
                  <c:v>2143.2847222222222</c:v>
                </c:pt>
                <c:pt idx="125">
                  <c:v>2143.2847222222222</c:v>
                </c:pt>
                <c:pt idx="126">
                  <c:v>2143.2847222222222</c:v>
                </c:pt>
                <c:pt idx="127">
                  <c:v>2143.2847222222222</c:v>
                </c:pt>
                <c:pt idx="128">
                  <c:v>2143.2847222222222</c:v>
                </c:pt>
                <c:pt idx="129">
                  <c:v>2143.2847222222222</c:v>
                </c:pt>
                <c:pt idx="130">
                  <c:v>2143.2847222222222</c:v>
                </c:pt>
                <c:pt idx="131">
                  <c:v>2143.2847222222222</c:v>
                </c:pt>
                <c:pt idx="132">
                  <c:v>2143.2847222222222</c:v>
                </c:pt>
                <c:pt idx="133">
                  <c:v>2143.2847222222222</c:v>
                </c:pt>
                <c:pt idx="134">
                  <c:v>2143.2847222222222</c:v>
                </c:pt>
                <c:pt idx="135">
                  <c:v>2143.2847222222222</c:v>
                </c:pt>
                <c:pt idx="136">
                  <c:v>2143.2847222222222</c:v>
                </c:pt>
                <c:pt idx="137">
                  <c:v>2143.2847222222222</c:v>
                </c:pt>
                <c:pt idx="138">
                  <c:v>2143.2847222222222</c:v>
                </c:pt>
                <c:pt idx="139">
                  <c:v>2143.2847222222222</c:v>
                </c:pt>
                <c:pt idx="140">
                  <c:v>2143.2847222222222</c:v>
                </c:pt>
                <c:pt idx="141">
                  <c:v>2143.2847222222222</c:v>
                </c:pt>
                <c:pt idx="142">
                  <c:v>2143.2847222222222</c:v>
                </c:pt>
                <c:pt idx="143">
                  <c:v>2143.2847222222222</c:v>
                </c:pt>
                <c:pt idx="144">
                  <c:v>2143.2847222222222</c:v>
                </c:pt>
                <c:pt idx="145">
                  <c:v>2143.2847222222222</c:v>
                </c:pt>
                <c:pt idx="146">
                  <c:v>2143.2847222222222</c:v>
                </c:pt>
                <c:pt idx="147">
                  <c:v>2143.2847222222222</c:v>
                </c:pt>
                <c:pt idx="148">
                  <c:v>2143.2847222222222</c:v>
                </c:pt>
                <c:pt idx="149">
                  <c:v>2143.2847222222222</c:v>
                </c:pt>
                <c:pt idx="150">
                  <c:v>2143.2847222222222</c:v>
                </c:pt>
                <c:pt idx="151">
                  <c:v>2143.2847222222222</c:v>
                </c:pt>
                <c:pt idx="152">
                  <c:v>2143.2847222222222</c:v>
                </c:pt>
                <c:pt idx="153">
                  <c:v>2143.2847222222222</c:v>
                </c:pt>
                <c:pt idx="154">
                  <c:v>2143.2847222222222</c:v>
                </c:pt>
                <c:pt idx="155">
                  <c:v>2143.2847222222222</c:v>
                </c:pt>
                <c:pt idx="156">
                  <c:v>2143.2847222222222</c:v>
                </c:pt>
                <c:pt idx="157">
                  <c:v>2143.2847222222222</c:v>
                </c:pt>
                <c:pt idx="158">
                  <c:v>2143.2847222222222</c:v>
                </c:pt>
                <c:pt idx="159">
                  <c:v>2143.2847222222222</c:v>
                </c:pt>
                <c:pt idx="160">
                  <c:v>2143.2847222222222</c:v>
                </c:pt>
                <c:pt idx="161">
                  <c:v>2143.2847222222222</c:v>
                </c:pt>
                <c:pt idx="162">
                  <c:v>2143.2847222222222</c:v>
                </c:pt>
                <c:pt idx="163">
                  <c:v>2143.2847222222222</c:v>
                </c:pt>
                <c:pt idx="164">
                  <c:v>2143.2847222222222</c:v>
                </c:pt>
                <c:pt idx="165">
                  <c:v>2143.2847222222222</c:v>
                </c:pt>
                <c:pt idx="166">
                  <c:v>2143.2847222222222</c:v>
                </c:pt>
                <c:pt idx="167">
                  <c:v>2143.2847222222222</c:v>
                </c:pt>
                <c:pt idx="168">
                  <c:v>2143.2847222222222</c:v>
                </c:pt>
                <c:pt idx="169">
                  <c:v>2143.2847222222222</c:v>
                </c:pt>
                <c:pt idx="170">
                  <c:v>2143.2847222222222</c:v>
                </c:pt>
                <c:pt idx="171">
                  <c:v>2143.2847222222222</c:v>
                </c:pt>
                <c:pt idx="172">
                  <c:v>2143.2847222222222</c:v>
                </c:pt>
                <c:pt idx="173">
                  <c:v>2143.2847222222222</c:v>
                </c:pt>
                <c:pt idx="174">
                  <c:v>2143.2847222222222</c:v>
                </c:pt>
                <c:pt idx="175">
                  <c:v>2143.2847222222222</c:v>
                </c:pt>
                <c:pt idx="176">
                  <c:v>2143.2847222222222</c:v>
                </c:pt>
                <c:pt idx="177">
                  <c:v>2143.2847222222222</c:v>
                </c:pt>
                <c:pt idx="178">
                  <c:v>2143.2847222222222</c:v>
                </c:pt>
                <c:pt idx="179">
                  <c:v>2143.2847222222222</c:v>
                </c:pt>
                <c:pt idx="180">
                  <c:v>2143.2847222222222</c:v>
                </c:pt>
                <c:pt idx="181">
                  <c:v>2143.2847222222222</c:v>
                </c:pt>
                <c:pt idx="182">
                  <c:v>2143.2847222222222</c:v>
                </c:pt>
                <c:pt idx="183">
                  <c:v>2143.2847222222222</c:v>
                </c:pt>
                <c:pt idx="184">
                  <c:v>2143.2847222222222</c:v>
                </c:pt>
                <c:pt idx="185">
                  <c:v>2143.2847222222222</c:v>
                </c:pt>
                <c:pt idx="186">
                  <c:v>2143.2847222222222</c:v>
                </c:pt>
                <c:pt idx="187">
                  <c:v>2143.2847222222222</c:v>
                </c:pt>
                <c:pt idx="188">
                  <c:v>2143.2847222222222</c:v>
                </c:pt>
                <c:pt idx="189">
                  <c:v>2143.2847222222222</c:v>
                </c:pt>
                <c:pt idx="190">
                  <c:v>2143.2847222222222</c:v>
                </c:pt>
                <c:pt idx="191">
                  <c:v>2143.2847222222222</c:v>
                </c:pt>
                <c:pt idx="192">
                  <c:v>2143.2847222222222</c:v>
                </c:pt>
                <c:pt idx="193">
                  <c:v>2143.2847222222222</c:v>
                </c:pt>
                <c:pt idx="194">
                  <c:v>2143.2847222222222</c:v>
                </c:pt>
                <c:pt idx="195">
                  <c:v>2143.2847222222222</c:v>
                </c:pt>
                <c:pt idx="196">
                  <c:v>2143.2847222222222</c:v>
                </c:pt>
                <c:pt idx="197">
                  <c:v>2143.2847222222222</c:v>
                </c:pt>
                <c:pt idx="198">
                  <c:v>2143.2847222222222</c:v>
                </c:pt>
                <c:pt idx="199">
                  <c:v>2143.2847222222222</c:v>
                </c:pt>
                <c:pt idx="200">
                  <c:v>2143.2847222222222</c:v>
                </c:pt>
                <c:pt idx="201">
                  <c:v>2143.2847222222222</c:v>
                </c:pt>
                <c:pt idx="202">
                  <c:v>2143.2847222222222</c:v>
                </c:pt>
                <c:pt idx="203">
                  <c:v>2143.2847222222222</c:v>
                </c:pt>
                <c:pt idx="204">
                  <c:v>2143.2847222222222</c:v>
                </c:pt>
                <c:pt idx="205">
                  <c:v>2143.2847222222222</c:v>
                </c:pt>
                <c:pt idx="206">
                  <c:v>2143.2847222222222</c:v>
                </c:pt>
                <c:pt idx="207">
                  <c:v>2143.2847222222222</c:v>
                </c:pt>
                <c:pt idx="208">
                  <c:v>2143.2847222222222</c:v>
                </c:pt>
                <c:pt idx="209">
                  <c:v>2143.2847222222222</c:v>
                </c:pt>
                <c:pt idx="210">
                  <c:v>2143.2847222222222</c:v>
                </c:pt>
                <c:pt idx="211">
                  <c:v>2143.2847222222222</c:v>
                </c:pt>
                <c:pt idx="212">
                  <c:v>2143.2847222222222</c:v>
                </c:pt>
                <c:pt idx="213">
                  <c:v>2143.2847222222222</c:v>
                </c:pt>
                <c:pt idx="214">
                  <c:v>2143.2847222222222</c:v>
                </c:pt>
                <c:pt idx="215">
                  <c:v>2143.2847222222222</c:v>
                </c:pt>
                <c:pt idx="216">
                  <c:v>2143.2847222222222</c:v>
                </c:pt>
                <c:pt idx="217">
                  <c:v>2143.2847222222222</c:v>
                </c:pt>
                <c:pt idx="218">
                  <c:v>2143.2847222222222</c:v>
                </c:pt>
                <c:pt idx="219">
                  <c:v>2143.2847222222222</c:v>
                </c:pt>
                <c:pt idx="220">
                  <c:v>2143.2847222222222</c:v>
                </c:pt>
                <c:pt idx="221">
                  <c:v>2143.2847222222222</c:v>
                </c:pt>
                <c:pt idx="222">
                  <c:v>2143.2847222222222</c:v>
                </c:pt>
                <c:pt idx="223">
                  <c:v>2143.2847222222222</c:v>
                </c:pt>
                <c:pt idx="224">
                  <c:v>2143.2847222222222</c:v>
                </c:pt>
                <c:pt idx="225">
                  <c:v>2143.2847222222222</c:v>
                </c:pt>
                <c:pt idx="226">
                  <c:v>2143.2847222222222</c:v>
                </c:pt>
                <c:pt idx="227">
                  <c:v>2143.2847222222222</c:v>
                </c:pt>
                <c:pt idx="228">
                  <c:v>2143.2847222222222</c:v>
                </c:pt>
                <c:pt idx="229">
                  <c:v>2143.2847222222222</c:v>
                </c:pt>
                <c:pt idx="230">
                  <c:v>2143.2847222222222</c:v>
                </c:pt>
                <c:pt idx="231">
                  <c:v>2143.2847222222222</c:v>
                </c:pt>
                <c:pt idx="232">
                  <c:v>2143.2847222222222</c:v>
                </c:pt>
                <c:pt idx="233">
                  <c:v>2143.2847222222222</c:v>
                </c:pt>
                <c:pt idx="234">
                  <c:v>2143.2847222222222</c:v>
                </c:pt>
                <c:pt idx="235">
                  <c:v>2143.2847222222222</c:v>
                </c:pt>
                <c:pt idx="236">
                  <c:v>2143.2847222222222</c:v>
                </c:pt>
                <c:pt idx="237">
                  <c:v>2143.2847222222222</c:v>
                </c:pt>
                <c:pt idx="238">
                  <c:v>2143.2847222222222</c:v>
                </c:pt>
                <c:pt idx="239">
                  <c:v>2143.2847222222222</c:v>
                </c:pt>
                <c:pt idx="240">
                  <c:v>2143.2847222222222</c:v>
                </c:pt>
                <c:pt idx="241">
                  <c:v>2143.2847222222222</c:v>
                </c:pt>
                <c:pt idx="242">
                  <c:v>2143.2847222222222</c:v>
                </c:pt>
                <c:pt idx="243">
                  <c:v>2143.2847222222222</c:v>
                </c:pt>
                <c:pt idx="244">
                  <c:v>2143.2847222222222</c:v>
                </c:pt>
                <c:pt idx="245">
                  <c:v>2143.2847222222222</c:v>
                </c:pt>
                <c:pt idx="246">
                  <c:v>2143.2847222222222</c:v>
                </c:pt>
                <c:pt idx="247">
                  <c:v>2143.2847222222222</c:v>
                </c:pt>
                <c:pt idx="248">
                  <c:v>2143.2847222222222</c:v>
                </c:pt>
                <c:pt idx="249">
                  <c:v>2143.2847222222222</c:v>
                </c:pt>
                <c:pt idx="250">
                  <c:v>2143.2847222222222</c:v>
                </c:pt>
                <c:pt idx="251">
                  <c:v>2143.2847222222222</c:v>
                </c:pt>
                <c:pt idx="252">
                  <c:v>2143.2847222222222</c:v>
                </c:pt>
                <c:pt idx="253">
                  <c:v>2143.2847222222222</c:v>
                </c:pt>
                <c:pt idx="254">
                  <c:v>2143.2847222222222</c:v>
                </c:pt>
                <c:pt idx="255">
                  <c:v>2143.2847222222222</c:v>
                </c:pt>
                <c:pt idx="256">
                  <c:v>2143.2847222222222</c:v>
                </c:pt>
                <c:pt idx="257">
                  <c:v>2143.2847222222222</c:v>
                </c:pt>
                <c:pt idx="258">
                  <c:v>2143.2847222222222</c:v>
                </c:pt>
                <c:pt idx="259">
                  <c:v>2143.2847222222222</c:v>
                </c:pt>
                <c:pt idx="260">
                  <c:v>2143.2847222222222</c:v>
                </c:pt>
                <c:pt idx="261">
                  <c:v>2143.2847222222222</c:v>
                </c:pt>
                <c:pt idx="262">
                  <c:v>2143.2847222222222</c:v>
                </c:pt>
                <c:pt idx="263">
                  <c:v>2143.2847222222222</c:v>
                </c:pt>
                <c:pt idx="264">
                  <c:v>2143.2847222222222</c:v>
                </c:pt>
                <c:pt idx="265">
                  <c:v>2143.2847222222222</c:v>
                </c:pt>
                <c:pt idx="266">
                  <c:v>2143.2847222222222</c:v>
                </c:pt>
                <c:pt idx="267">
                  <c:v>2143.2847222222222</c:v>
                </c:pt>
                <c:pt idx="268">
                  <c:v>2143.2847222222222</c:v>
                </c:pt>
                <c:pt idx="269">
                  <c:v>2143.2847222222222</c:v>
                </c:pt>
                <c:pt idx="270">
                  <c:v>2143.2847222222222</c:v>
                </c:pt>
                <c:pt idx="271">
                  <c:v>2143.2847222222222</c:v>
                </c:pt>
                <c:pt idx="272">
                  <c:v>2143.2847222222222</c:v>
                </c:pt>
                <c:pt idx="273">
                  <c:v>2143.2847222222222</c:v>
                </c:pt>
                <c:pt idx="274">
                  <c:v>2143.2847222222222</c:v>
                </c:pt>
                <c:pt idx="275">
                  <c:v>2143.2847222222222</c:v>
                </c:pt>
                <c:pt idx="276">
                  <c:v>2143.2847222222222</c:v>
                </c:pt>
                <c:pt idx="277">
                  <c:v>2143.2847222222222</c:v>
                </c:pt>
                <c:pt idx="278">
                  <c:v>2143.2847222222222</c:v>
                </c:pt>
                <c:pt idx="279">
                  <c:v>2143.2847222222222</c:v>
                </c:pt>
                <c:pt idx="280">
                  <c:v>2143.2847222222222</c:v>
                </c:pt>
                <c:pt idx="281">
                  <c:v>2143.2847222222222</c:v>
                </c:pt>
                <c:pt idx="282">
                  <c:v>2143.2847222222222</c:v>
                </c:pt>
                <c:pt idx="283">
                  <c:v>2143.2847222222222</c:v>
                </c:pt>
                <c:pt idx="284">
                  <c:v>2143.2847222222222</c:v>
                </c:pt>
                <c:pt idx="285">
                  <c:v>2143.2847222222222</c:v>
                </c:pt>
                <c:pt idx="286">
                  <c:v>2143.2847222222222</c:v>
                </c:pt>
                <c:pt idx="287">
                  <c:v>2143.2847222222222</c:v>
                </c:pt>
                <c:pt idx="288">
                  <c:v>2143.2847222222222</c:v>
                </c:pt>
                <c:pt idx="289">
                  <c:v>2143.2847222222222</c:v>
                </c:pt>
                <c:pt idx="290">
                  <c:v>2143.2847222222222</c:v>
                </c:pt>
                <c:pt idx="291">
                  <c:v>2143.2847222222222</c:v>
                </c:pt>
                <c:pt idx="292">
                  <c:v>2143.2847222222222</c:v>
                </c:pt>
                <c:pt idx="293">
                  <c:v>2143.2847222222222</c:v>
                </c:pt>
                <c:pt idx="294">
                  <c:v>2143.2847222222222</c:v>
                </c:pt>
                <c:pt idx="295">
                  <c:v>2143.2847222222222</c:v>
                </c:pt>
                <c:pt idx="296">
                  <c:v>2143.2847222222222</c:v>
                </c:pt>
                <c:pt idx="297">
                  <c:v>2143.2847222222222</c:v>
                </c:pt>
                <c:pt idx="298">
                  <c:v>2143.2847222222222</c:v>
                </c:pt>
                <c:pt idx="299">
                  <c:v>2143.2847222222222</c:v>
                </c:pt>
                <c:pt idx="300">
                  <c:v>2143.2847222222222</c:v>
                </c:pt>
                <c:pt idx="301">
                  <c:v>2143.2847222222222</c:v>
                </c:pt>
                <c:pt idx="302">
                  <c:v>2143.2847222222222</c:v>
                </c:pt>
                <c:pt idx="303">
                  <c:v>2143.2847222222222</c:v>
                </c:pt>
                <c:pt idx="304">
                  <c:v>2143.2847222222222</c:v>
                </c:pt>
                <c:pt idx="305">
                  <c:v>2143.2847222222222</c:v>
                </c:pt>
                <c:pt idx="306">
                  <c:v>2143.2847222222222</c:v>
                </c:pt>
                <c:pt idx="307">
                  <c:v>2143.2847222222222</c:v>
                </c:pt>
                <c:pt idx="308">
                  <c:v>2143.2847222222222</c:v>
                </c:pt>
                <c:pt idx="309">
                  <c:v>2143.2847222222222</c:v>
                </c:pt>
                <c:pt idx="310">
                  <c:v>2143.2847222222222</c:v>
                </c:pt>
                <c:pt idx="311">
                  <c:v>2143.2847222222222</c:v>
                </c:pt>
                <c:pt idx="312">
                  <c:v>2143.2847222222222</c:v>
                </c:pt>
                <c:pt idx="313">
                  <c:v>2143.2847222222222</c:v>
                </c:pt>
                <c:pt idx="314">
                  <c:v>2143.2847222222222</c:v>
                </c:pt>
                <c:pt idx="315">
                  <c:v>2143.2847222222222</c:v>
                </c:pt>
                <c:pt idx="316">
                  <c:v>2143.2847222222222</c:v>
                </c:pt>
                <c:pt idx="317">
                  <c:v>2143.2847222222222</c:v>
                </c:pt>
                <c:pt idx="318">
                  <c:v>2143.2847222222222</c:v>
                </c:pt>
                <c:pt idx="319">
                  <c:v>2143.2847222222222</c:v>
                </c:pt>
                <c:pt idx="320">
                  <c:v>2143.2847222222222</c:v>
                </c:pt>
                <c:pt idx="321">
                  <c:v>2143.2847222222222</c:v>
                </c:pt>
                <c:pt idx="322">
                  <c:v>2143.2847222222222</c:v>
                </c:pt>
                <c:pt idx="323">
                  <c:v>2143.2847222222222</c:v>
                </c:pt>
                <c:pt idx="324">
                  <c:v>2143.2847222222222</c:v>
                </c:pt>
                <c:pt idx="325">
                  <c:v>2143.2847222222222</c:v>
                </c:pt>
                <c:pt idx="326">
                  <c:v>2143.2847222222222</c:v>
                </c:pt>
                <c:pt idx="327">
                  <c:v>2143.2847222222222</c:v>
                </c:pt>
                <c:pt idx="328">
                  <c:v>2143.2847222222222</c:v>
                </c:pt>
                <c:pt idx="329">
                  <c:v>2143.2847222222222</c:v>
                </c:pt>
                <c:pt idx="330">
                  <c:v>2143.2847222222222</c:v>
                </c:pt>
                <c:pt idx="331">
                  <c:v>2143.2847222222222</c:v>
                </c:pt>
                <c:pt idx="332">
                  <c:v>2143.2847222222222</c:v>
                </c:pt>
                <c:pt idx="333">
                  <c:v>2143.2847222222222</c:v>
                </c:pt>
                <c:pt idx="334">
                  <c:v>2143.2847222222222</c:v>
                </c:pt>
                <c:pt idx="335">
                  <c:v>2143.2847222222222</c:v>
                </c:pt>
                <c:pt idx="336">
                  <c:v>2143.2847222222222</c:v>
                </c:pt>
                <c:pt idx="337">
                  <c:v>2143.2847222222222</c:v>
                </c:pt>
                <c:pt idx="338">
                  <c:v>2143.2847222222222</c:v>
                </c:pt>
                <c:pt idx="339">
                  <c:v>2143.2847222222222</c:v>
                </c:pt>
                <c:pt idx="340">
                  <c:v>2143.2847222222222</c:v>
                </c:pt>
                <c:pt idx="341">
                  <c:v>2143.2847222222222</c:v>
                </c:pt>
                <c:pt idx="342">
                  <c:v>2143.2847222222222</c:v>
                </c:pt>
                <c:pt idx="343">
                  <c:v>2143.2847222222222</c:v>
                </c:pt>
                <c:pt idx="344">
                  <c:v>2143.2847222222222</c:v>
                </c:pt>
                <c:pt idx="345">
                  <c:v>2143.2847222222222</c:v>
                </c:pt>
                <c:pt idx="346">
                  <c:v>2143.2847222222222</c:v>
                </c:pt>
                <c:pt idx="347">
                  <c:v>2143.2847222222222</c:v>
                </c:pt>
                <c:pt idx="348">
                  <c:v>2143.2847222222222</c:v>
                </c:pt>
                <c:pt idx="349">
                  <c:v>2143.2847222222222</c:v>
                </c:pt>
                <c:pt idx="350">
                  <c:v>2143.2847222222222</c:v>
                </c:pt>
                <c:pt idx="351">
                  <c:v>2143.2847222222222</c:v>
                </c:pt>
                <c:pt idx="352">
                  <c:v>2143.2847222222222</c:v>
                </c:pt>
                <c:pt idx="353">
                  <c:v>2143.2847222222222</c:v>
                </c:pt>
                <c:pt idx="354">
                  <c:v>2143.2847222222222</c:v>
                </c:pt>
                <c:pt idx="355">
                  <c:v>2143.2847222222222</c:v>
                </c:pt>
                <c:pt idx="356">
                  <c:v>2143.2847222222222</c:v>
                </c:pt>
                <c:pt idx="357">
                  <c:v>2143.2847222222222</c:v>
                </c:pt>
                <c:pt idx="358">
                  <c:v>2143.2847222222222</c:v>
                </c:pt>
                <c:pt idx="359">
                  <c:v>2143.2847222222222</c:v>
                </c:pt>
                <c:pt idx="360">
                  <c:v>2143.2847222222222</c:v>
                </c:pt>
                <c:pt idx="361">
                  <c:v>2143.2847222222222</c:v>
                </c:pt>
                <c:pt idx="362">
                  <c:v>2143.2847222222222</c:v>
                </c:pt>
                <c:pt idx="363">
                  <c:v>2143.2847222222222</c:v>
                </c:pt>
                <c:pt idx="364">
                  <c:v>2143.2847222222222</c:v>
                </c:pt>
                <c:pt idx="365">
                  <c:v>2143.2847222222222</c:v>
                </c:pt>
                <c:pt idx="366">
                  <c:v>2143.2847222222222</c:v>
                </c:pt>
                <c:pt idx="367">
                  <c:v>2143.2847222222222</c:v>
                </c:pt>
                <c:pt idx="368">
                  <c:v>2143.2847222222222</c:v>
                </c:pt>
                <c:pt idx="369">
                  <c:v>2143.2847222222222</c:v>
                </c:pt>
                <c:pt idx="370">
                  <c:v>2143.2847222222222</c:v>
                </c:pt>
                <c:pt idx="371">
                  <c:v>2143.2847222222222</c:v>
                </c:pt>
                <c:pt idx="372">
                  <c:v>2143.2847222222222</c:v>
                </c:pt>
                <c:pt idx="373">
                  <c:v>2143.2847222222222</c:v>
                </c:pt>
                <c:pt idx="374">
                  <c:v>2143.2847222222222</c:v>
                </c:pt>
                <c:pt idx="375">
                  <c:v>2143.2847222222222</c:v>
                </c:pt>
                <c:pt idx="376">
                  <c:v>2143.2847222222222</c:v>
                </c:pt>
                <c:pt idx="377">
                  <c:v>2143.2847222222222</c:v>
                </c:pt>
                <c:pt idx="378">
                  <c:v>2143.2847222222222</c:v>
                </c:pt>
                <c:pt idx="379">
                  <c:v>2143.2847222222222</c:v>
                </c:pt>
                <c:pt idx="380">
                  <c:v>2143.2847222222222</c:v>
                </c:pt>
                <c:pt idx="381">
                  <c:v>2143.2847222222222</c:v>
                </c:pt>
                <c:pt idx="382">
                  <c:v>2143.2847222222222</c:v>
                </c:pt>
                <c:pt idx="383">
                  <c:v>2143.2847222222222</c:v>
                </c:pt>
                <c:pt idx="384">
                  <c:v>2143.2847222222222</c:v>
                </c:pt>
                <c:pt idx="385">
                  <c:v>2143.2847222222222</c:v>
                </c:pt>
                <c:pt idx="386">
                  <c:v>2143.2847222222222</c:v>
                </c:pt>
                <c:pt idx="387">
                  <c:v>2143.2847222222222</c:v>
                </c:pt>
                <c:pt idx="388">
                  <c:v>2143.2847222222222</c:v>
                </c:pt>
                <c:pt idx="389">
                  <c:v>2143.2847222222222</c:v>
                </c:pt>
                <c:pt idx="390">
                  <c:v>2143.2847222222222</c:v>
                </c:pt>
                <c:pt idx="391">
                  <c:v>2143.2847222222222</c:v>
                </c:pt>
                <c:pt idx="392">
                  <c:v>2143.2847222222222</c:v>
                </c:pt>
                <c:pt idx="393">
                  <c:v>2143.2847222222222</c:v>
                </c:pt>
                <c:pt idx="394">
                  <c:v>2143.2847222222222</c:v>
                </c:pt>
                <c:pt idx="395">
                  <c:v>2143.2847222222222</c:v>
                </c:pt>
                <c:pt idx="396">
                  <c:v>2143.2847222222222</c:v>
                </c:pt>
                <c:pt idx="397">
                  <c:v>2143.2847222222222</c:v>
                </c:pt>
                <c:pt idx="398">
                  <c:v>2143.2847222222222</c:v>
                </c:pt>
                <c:pt idx="399">
                  <c:v>2143.2847222222222</c:v>
                </c:pt>
                <c:pt idx="400">
                  <c:v>2143.2847222222222</c:v>
                </c:pt>
                <c:pt idx="401">
                  <c:v>2143.2847222222222</c:v>
                </c:pt>
                <c:pt idx="402">
                  <c:v>2143.2847222222222</c:v>
                </c:pt>
                <c:pt idx="403">
                  <c:v>2143.2847222222222</c:v>
                </c:pt>
                <c:pt idx="404">
                  <c:v>2143.2847222222222</c:v>
                </c:pt>
                <c:pt idx="405">
                  <c:v>2143.2847222222222</c:v>
                </c:pt>
                <c:pt idx="406">
                  <c:v>2143.2847222222222</c:v>
                </c:pt>
                <c:pt idx="407">
                  <c:v>2143.2847222222222</c:v>
                </c:pt>
                <c:pt idx="408">
                  <c:v>2143.2847222222222</c:v>
                </c:pt>
                <c:pt idx="409">
                  <c:v>2143.2847222222222</c:v>
                </c:pt>
                <c:pt idx="410">
                  <c:v>2143.2847222222222</c:v>
                </c:pt>
                <c:pt idx="411">
                  <c:v>2143.2847222222222</c:v>
                </c:pt>
                <c:pt idx="412">
                  <c:v>2143.2847222222222</c:v>
                </c:pt>
                <c:pt idx="413">
                  <c:v>2143.2847222222222</c:v>
                </c:pt>
                <c:pt idx="414">
                  <c:v>2143.2847222222222</c:v>
                </c:pt>
                <c:pt idx="415">
                  <c:v>2143.2847222222222</c:v>
                </c:pt>
                <c:pt idx="416">
                  <c:v>2143.2847222222222</c:v>
                </c:pt>
                <c:pt idx="417">
                  <c:v>2143.2847222222222</c:v>
                </c:pt>
                <c:pt idx="418">
                  <c:v>2143.2847222222222</c:v>
                </c:pt>
                <c:pt idx="419">
                  <c:v>2143.2847222222222</c:v>
                </c:pt>
                <c:pt idx="420">
                  <c:v>2143.2847222222222</c:v>
                </c:pt>
                <c:pt idx="421">
                  <c:v>2143.2847222222222</c:v>
                </c:pt>
                <c:pt idx="422">
                  <c:v>2143.2847222222222</c:v>
                </c:pt>
                <c:pt idx="423">
                  <c:v>2143.2847222222222</c:v>
                </c:pt>
                <c:pt idx="424">
                  <c:v>2143.2847222222222</c:v>
                </c:pt>
                <c:pt idx="425">
                  <c:v>2143.2847222222222</c:v>
                </c:pt>
                <c:pt idx="426">
                  <c:v>2143.2847222222222</c:v>
                </c:pt>
                <c:pt idx="427">
                  <c:v>2143.2847222222222</c:v>
                </c:pt>
                <c:pt idx="428">
                  <c:v>2143.2847222222222</c:v>
                </c:pt>
                <c:pt idx="429">
                  <c:v>2143.2847222222222</c:v>
                </c:pt>
                <c:pt idx="430">
                  <c:v>2143.2847222222222</c:v>
                </c:pt>
                <c:pt idx="431">
                  <c:v>2143.2847222222222</c:v>
                </c:pt>
                <c:pt idx="432">
                  <c:v>2143.2847222222222</c:v>
                </c:pt>
                <c:pt idx="433">
                  <c:v>2143.2847222222222</c:v>
                </c:pt>
                <c:pt idx="434">
                  <c:v>2143.2847222222222</c:v>
                </c:pt>
                <c:pt idx="435">
                  <c:v>2143.2847222222222</c:v>
                </c:pt>
                <c:pt idx="436">
                  <c:v>2143.2847222222222</c:v>
                </c:pt>
                <c:pt idx="437">
                  <c:v>2143.2847222222222</c:v>
                </c:pt>
                <c:pt idx="438">
                  <c:v>2143.2847222222222</c:v>
                </c:pt>
                <c:pt idx="439">
                  <c:v>2143.2847222222222</c:v>
                </c:pt>
                <c:pt idx="440">
                  <c:v>2143.2847222222222</c:v>
                </c:pt>
                <c:pt idx="441">
                  <c:v>2143.2847222222222</c:v>
                </c:pt>
                <c:pt idx="442">
                  <c:v>2143.2847222222222</c:v>
                </c:pt>
                <c:pt idx="443">
                  <c:v>2143.2847222222222</c:v>
                </c:pt>
                <c:pt idx="444">
                  <c:v>2143.2847222222222</c:v>
                </c:pt>
                <c:pt idx="445">
                  <c:v>2143.2847222222222</c:v>
                </c:pt>
                <c:pt idx="446">
                  <c:v>2143.2847222222222</c:v>
                </c:pt>
                <c:pt idx="447">
                  <c:v>2143.2847222222222</c:v>
                </c:pt>
                <c:pt idx="448">
                  <c:v>2143.2847222222222</c:v>
                </c:pt>
                <c:pt idx="449">
                  <c:v>2143.2847222222222</c:v>
                </c:pt>
                <c:pt idx="450">
                  <c:v>2143.2847222222222</c:v>
                </c:pt>
                <c:pt idx="451">
                  <c:v>2143.2847222222222</c:v>
                </c:pt>
                <c:pt idx="452">
                  <c:v>2143.2847222222222</c:v>
                </c:pt>
                <c:pt idx="453">
                  <c:v>2143.2847222222222</c:v>
                </c:pt>
                <c:pt idx="454">
                  <c:v>2143.2847222222222</c:v>
                </c:pt>
                <c:pt idx="455">
                  <c:v>2143.2847222222222</c:v>
                </c:pt>
                <c:pt idx="456">
                  <c:v>2143.2847222222222</c:v>
                </c:pt>
                <c:pt idx="457">
                  <c:v>2143.2847222222222</c:v>
                </c:pt>
                <c:pt idx="458">
                  <c:v>2143.2847222222222</c:v>
                </c:pt>
                <c:pt idx="459">
                  <c:v>2143.2847222222222</c:v>
                </c:pt>
                <c:pt idx="460">
                  <c:v>2143.2847222222222</c:v>
                </c:pt>
                <c:pt idx="461">
                  <c:v>2143.2847222222222</c:v>
                </c:pt>
                <c:pt idx="462">
                  <c:v>2143.2847222222222</c:v>
                </c:pt>
                <c:pt idx="463">
                  <c:v>2143.2847222222222</c:v>
                </c:pt>
                <c:pt idx="464">
                  <c:v>2143.2847222222222</c:v>
                </c:pt>
                <c:pt idx="465">
                  <c:v>2143.2847222222222</c:v>
                </c:pt>
                <c:pt idx="466">
                  <c:v>2143.2847222222222</c:v>
                </c:pt>
                <c:pt idx="467">
                  <c:v>2143.2847222222222</c:v>
                </c:pt>
                <c:pt idx="468">
                  <c:v>2143.2847222222222</c:v>
                </c:pt>
                <c:pt idx="469">
                  <c:v>2143.2847222222222</c:v>
                </c:pt>
                <c:pt idx="470">
                  <c:v>2143.2847222222222</c:v>
                </c:pt>
                <c:pt idx="471">
                  <c:v>2143.2847222222222</c:v>
                </c:pt>
                <c:pt idx="472">
                  <c:v>2143.2847222222222</c:v>
                </c:pt>
                <c:pt idx="473">
                  <c:v>2143.2847222222222</c:v>
                </c:pt>
                <c:pt idx="474">
                  <c:v>2143.2847222222222</c:v>
                </c:pt>
                <c:pt idx="475">
                  <c:v>2143.2847222222222</c:v>
                </c:pt>
                <c:pt idx="476">
                  <c:v>2143.2847222222222</c:v>
                </c:pt>
                <c:pt idx="477">
                  <c:v>2143.2847222222222</c:v>
                </c:pt>
                <c:pt idx="478">
                  <c:v>2143.2847222222222</c:v>
                </c:pt>
                <c:pt idx="479">
                  <c:v>2143.2847222222222</c:v>
                </c:pt>
                <c:pt idx="480">
                  <c:v>2143.2847222222222</c:v>
                </c:pt>
                <c:pt idx="481">
                  <c:v>2143.2847222222222</c:v>
                </c:pt>
                <c:pt idx="482">
                  <c:v>2143.2847222222222</c:v>
                </c:pt>
                <c:pt idx="483">
                  <c:v>2143.2847222222222</c:v>
                </c:pt>
                <c:pt idx="484">
                  <c:v>2143.2847222222222</c:v>
                </c:pt>
                <c:pt idx="485">
                  <c:v>2143.2847222222222</c:v>
                </c:pt>
                <c:pt idx="486">
                  <c:v>2143.2847222222222</c:v>
                </c:pt>
                <c:pt idx="487">
                  <c:v>2143.2847222222222</c:v>
                </c:pt>
                <c:pt idx="488">
                  <c:v>2143.2847222222222</c:v>
                </c:pt>
                <c:pt idx="489">
                  <c:v>2143.2847222222222</c:v>
                </c:pt>
                <c:pt idx="490">
                  <c:v>2143.2847222222222</c:v>
                </c:pt>
                <c:pt idx="491">
                  <c:v>2143.2847222222222</c:v>
                </c:pt>
                <c:pt idx="492">
                  <c:v>2143.2847222222222</c:v>
                </c:pt>
                <c:pt idx="493">
                  <c:v>2143.2847222222222</c:v>
                </c:pt>
                <c:pt idx="494">
                  <c:v>2143.2847222222222</c:v>
                </c:pt>
                <c:pt idx="495">
                  <c:v>2143.2847222222222</c:v>
                </c:pt>
                <c:pt idx="496">
                  <c:v>2143.2847222222222</c:v>
                </c:pt>
                <c:pt idx="497">
                  <c:v>2143.2847222222222</c:v>
                </c:pt>
                <c:pt idx="498">
                  <c:v>2143.2847222222222</c:v>
                </c:pt>
                <c:pt idx="499">
                  <c:v>2143.2847222222222</c:v>
                </c:pt>
                <c:pt idx="500">
                  <c:v>2143.2847222222222</c:v>
                </c:pt>
                <c:pt idx="501">
                  <c:v>2143.2847222222222</c:v>
                </c:pt>
                <c:pt idx="502">
                  <c:v>2143.2847222222222</c:v>
                </c:pt>
                <c:pt idx="503">
                  <c:v>2143.2847222222222</c:v>
                </c:pt>
                <c:pt idx="504">
                  <c:v>2143.2847222222222</c:v>
                </c:pt>
                <c:pt idx="505">
                  <c:v>2143.2847222222222</c:v>
                </c:pt>
                <c:pt idx="506">
                  <c:v>2143.2847222222222</c:v>
                </c:pt>
                <c:pt idx="507">
                  <c:v>2143.2847222222222</c:v>
                </c:pt>
                <c:pt idx="508">
                  <c:v>2143.2847222222222</c:v>
                </c:pt>
                <c:pt idx="509">
                  <c:v>2143.2847222222222</c:v>
                </c:pt>
                <c:pt idx="510">
                  <c:v>2143.2847222222222</c:v>
                </c:pt>
                <c:pt idx="511">
                  <c:v>2143.2847222222222</c:v>
                </c:pt>
                <c:pt idx="512">
                  <c:v>2143.2847222222222</c:v>
                </c:pt>
                <c:pt idx="513">
                  <c:v>2143.2847222222222</c:v>
                </c:pt>
                <c:pt idx="514">
                  <c:v>2143.2847222222222</c:v>
                </c:pt>
                <c:pt idx="515">
                  <c:v>2143.2847222222222</c:v>
                </c:pt>
                <c:pt idx="516">
                  <c:v>2143.2847222222222</c:v>
                </c:pt>
                <c:pt idx="517">
                  <c:v>2143.2847222222222</c:v>
                </c:pt>
                <c:pt idx="518">
                  <c:v>2143.2847222222222</c:v>
                </c:pt>
                <c:pt idx="519">
                  <c:v>2143.2847222222222</c:v>
                </c:pt>
                <c:pt idx="520">
                  <c:v>2143.2847222222222</c:v>
                </c:pt>
                <c:pt idx="521">
                  <c:v>2143.2847222222222</c:v>
                </c:pt>
                <c:pt idx="522">
                  <c:v>2143.2847222222222</c:v>
                </c:pt>
                <c:pt idx="523">
                  <c:v>2143.2847222222222</c:v>
                </c:pt>
                <c:pt idx="524">
                  <c:v>2143.2847222222222</c:v>
                </c:pt>
                <c:pt idx="525">
                  <c:v>2143.2847222222222</c:v>
                </c:pt>
                <c:pt idx="526">
                  <c:v>2143.2847222222222</c:v>
                </c:pt>
                <c:pt idx="527">
                  <c:v>2143.2847222222222</c:v>
                </c:pt>
                <c:pt idx="528">
                  <c:v>2143.2847222222222</c:v>
                </c:pt>
                <c:pt idx="529">
                  <c:v>2143.2847222222222</c:v>
                </c:pt>
                <c:pt idx="530">
                  <c:v>2143.2847222222222</c:v>
                </c:pt>
                <c:pt idx="531">
                  <c:v>2143.2847222222222</c:v>
                </c:pt>
                <c:pt idx="532">
                  <c:v>2143.2847222222222</c:v>
                </c:pt>
                <c:pt idx="533">
                  <c:v>2143.2847222222222</c:v>
                </c:pt>
                <c:pt idx="534">
                  <c:v>2143.2847222222222</c:v>
                </c:pt>
                <c:pt idx="535">
                  <c:v>2143.2847222222222</c:v>
                </c:pt>
                <c:pt idx="536">
                  <c:v>2143.2847222222222</c:v>
                </c:pt>
                <c:pt idx="537">
                  <c:v>2143.2847222222222</c:v>
                </c:pt>
                <c:pt idx="538">
                  <c:v>2143.2847222222222</c:v>
                </c:pt>
                <c:pt idx="539">
                  <c:v>2143.2847222222222</c:v>
                </c:pt>
                <c:pt idx="540">
                  <c:v>2143.2847222222222</c:v>
                </c:pt>
                <c:pt idx="541">
                  <c:v>2143.2847222222222</c:v>
                </c:pt>
                <c:pt idx="542">
                  <c:v>2143.2847222222222</c:v>
                </c:pt>
                <c:pt idx="543">
                  <c:v>2143.2847222222222</c:v>
                </c:pt>
                <c:pt idx="544">
                  <c:v>2143.2847222222222</c:v>
                </c:pt>
                <c:pt idx="545">
                  <c:v>2143.2847222222222</c:v>
                </c:pt>
                <c:pt idx="546">
                  <c:v>2143.2847222222222</c:v>
                </c:pt>
                <c:pt idx="547">
                  <c:v>2143.2847222222222</c:v>
                </c:pt>
                <c:pt idx="548">
                  <c:v>2143.2847222222222</c:v>
                </c:pt>
                <c:pt idx="549">
                  <c:v>2143.2847222222222</c:v>
                </c:pt>
                <c:pt idx="550">
                  <c:v>2143.2847222222222</c:v>
                </c:pt>
                <c:pt idx="551">
                  <c:v>2143.2847222222222</c:v>
                </c:pt>
                <c:pt idx="552">
                  <c:v>2143.2847222222222</c:v>
                </c:pt>
                <c:pt idx="553">
                  <c:v>2143.2847222222222</c:v>
                </c:pt>
                <c:pt idx="554">
                  <c:v>2143.2847222222222</c:v>
                </c:pt>
                <c:pt idx="555">
                  <c:v>2143.2847222222222</c:v>
                </c:pt>
                <c:pt idx="556">
                  <c:v>2143.2847222222222</c:v>
                </c:pt>
                <c:pt idx="557">
                  <c:v>2143.2847222222222</c:v>
                </c:pt>
                <c:pt idx="558">
                  <c:v>2143.2847222222222</c:v>
                </c:pt>
                <c:pt idx="559">
                  <c:v>2143.2847222222222</c:v>
                </c:pt>
                <c:pt idx="560">
                  <c:v>2143.2847222222222</c:v>
                </c:pt>
                <c:pt idx="561">
                  <c:v>2143.2847222222222</c:v>
                </c:pt>
                <c:pt idx="562">
                  <c:v>2143.2847222222222</c:v>
                </c:pt>
                <c:pt idx="563">
                  <c:v>2143.2847222222222</c:v>
                </c:pt>
                <c:pt idx="564">
                  <c:v>2143.2847222222222</c:v>
                </c:pt>
                <c:pt idx="565">
                  <c:v>2143.2847222222222</c:v>
                </c:pt>
                <c:pt idx="566">
                  <c:v>2143.2847222222222</c:v>
                </c:pt>
                <c:pt idx="567">
                  <c:v>2143.2847222222222</c:v>
                </c:pt>
                <c:pt idx="568">
                  <c:v>2143.2847222222222</c:v>
                </c:pt>
                <c:pt idx="569">
                  <c:v>2143.2847222222222</c:v>
                </c:pt>
                <c:pt idx="570">
                  <c:v>2143.2847222222222</c:v>
                </c:pt>
                <c:pt idx="571">
                  <c:v>2143.2847222222222</c:v>
                </c:pt>
                <c:pt idx="572">
                  <c:v>2143.2847222222222</c:v>
                </c:pt>
                <c:pt idx="573">
                  <c:v>2143.2847222222222</c:v>
                </c:pt>
                <c:pt idx="574">
                  <c:v>2143.2847222222222</c:v>
                </c:pt>
                <c:pt idx="575">
                  <c:v>2143.2847222222222</c:v>
                </c:pt>
                <c:pt idx="576">
                  <c:v>2143.2847222222222</c:v>
                </c:pt>
                <c:pt idx="577">
                  <c:v>2143.2847222222222</c:v>
                </c:pt>
                <c:pt idx="578">
                  <c:v>2143.2847222222222</c:v>
                </c:pt>
                <c:pt idx="579">
                  <c:v>2143.2847222222222</c:v>
                </c:pt>
                <c:pt idx="580">
                  <c:v>2143.2847222222222</c:v>
                </c:pt>
                <c:pt idx="581">
                  <c:v>2143.2847222222222</c:v>
                </c:pt>
                <c:pt idx="582">
                  <c:v>2143.2847222222222</c:v>
                </c:pt>
                <c:pt idx="583">
                  <c:v>2143.2847222222222</c:v>
                </c:pt>
                <c:pt idx="584">
                  <c:v>2143.2847222222222</c:v>
                </c:pt>
                <c:pt idx="585">
                  <c:v>2143.2847222222222</c:v>
                </c:pt>
                <c:pt idx="586">
                  <c:v>2143.2847222222222</c:v>
                </c:pt>
                <c:pt idx="587">
                  <c:v>2143.2847222222222</c:v>
                </c:pt>
                <c:pt idx="588">
                  <c:v>2143.2847222222222</c:v>
                </c:pt>
                <c:pt idx="589">
                  <c:v>2143.2847222222222</c:v>
                </c:pt>
                <c:pt idx="590">
                  <c:v>2143.2847222222222</c:v>
                </c:pt>
                <c:pt idx="591">
                  <c:v>2143.2847222222222</c:v>
                </c:pt>
                <c:pt idx="592">
                  <c:v>2143.2847222222222</c:v>
                </c:pt>
                <c:pt idx="593">
                  <c:v>2143.2847222222222</c:v>
                </c:pt>
                <c:pt idx="594">
                  <c:v>2143.2847222222222</c:v>
                </c:pt>
                <c:pt idx="595">
                  <c:v>2143.2847222222222</c:v>
                </c:pt>
                <c:pt idx="596">
                  <c:v>2143.2847222222222</c:v>
                </c:pt>
                <c:pt idx="597">
                  <c:v>2143.2847222222222</c:v>
                </c:pt>
                <c:pt idx="598">
                  <c:v>2143.2847222222222</c:v>
                </c:pt>
                <c:pt idx="599">
                  <c:v>2143.2847222222222</c:v>
                </c:pt>
                <c:pt idx="600">
                  <c:v>2143.2847222222222</c:v>
                </c:pt>
                <c:pt idx="601">
                  <c:v>2143.2847222222222</c:v>
                </c:pt>
                <c:pt idx="602">
                  <c:v>2143.2847222222222</c:v>
                </c:pt>
                <c:pt idx="603">
                  <c:v>2143.2847222222222</c:v>
                </c:pt>
                <c:pt idx="604">
                  <c:v>2143.2847222222222</c:v>
                </c:pt>
                <c:pt idx="605">
                  <c:v>2143.2847222222222</c:v>
                </c:pt>
                <c:pt idx="606">
                  <c:v>2143.2847222222222</c:v>
                </c:pt>
                <c:pt idx="607">
                  <c:v>2143.2847222222222</c:v>
                </c:pt>
                <c:pt idx="608">
                  <c:v>2143.2847222222222</c:v>
                </c:pt>
                <c:pt idx="609">
                  <c:v>2143.2847222222222</c:v>
                </c:pt>
                <c:pt idx="610">
                  <c:v>2143.2847222222222</c:v>
                </c:pt>
                <c:pt idx="611">
                  <c:v>2143.2847222222222</c:v>
                </c:pt>
                <c:pt idx="612">
                  <c:v>2143.2847222222222</c:v>
                </c:pt>
                <c:pt idx="613">
                  <c:v>2143.2847222222222</c:v>
                </c:pt>
                <c:pt idx="614">
                  <c:v>2143.2847222222222</c:v>
                </c:pt>
                <c:pt idx="615">
                  <c:v>2143.2847222222222</c:v>
                </c:pt>
                <c:pt idx="616">
                  <c:v>2143.2847222222222</c:v>
                </c:pt>
                <c:pt idx="617">
                  <c:v>2143.2847222222222</c:v>
                </c:pt>
                <c:pt idx="618">
                  <c:v>2143.2847222222222</c:v>
                </c:pt>
                <c:pt idx="619">
                  <c:v>2143.2847222222222</c:v>
                </c:pt>
                <c:pt idx="620">
                  <c:v>2143.2847222222222</c:v>
                </c:pt>
                <c:pt idx="621">
                  <c:v>2143.2847222222222</c:v>
                </c:pt>
                <c:pt idx="622">
                  <c:v>2143.2847222222222</c:v>
                </c:pt>
                <c:pt idx="623">
                  <c:v>2143.2847222222222</c:v>
                </c:pt>
                <c:pt idx="624">
                  <c:v>2143.2847222222222</c:v>
                </c:pt>
                <c:pt idx="625">
                  <c:v>2143.2847222222222</c:v>
                </c:pt>
                <c:pt idx="626">
                  <c:v>2143.2847222222222</c:v>
                </c:pt>
                <c:pt idx="627">
                  <c:v>2143.2847222222222</c:v>
                </c:pt>
                <c:pt idx="628">
                  <c:v>2143.2847222222222</c:v>
                </c:pt>
                <c:pt idx="629">
                  <c:v>2143.2847222222222</c:v>
                </c:pt>
                <c:pt idx="630">
                  <c:v>2143.2847222222222</c:v>
                </c:pt>
                <c:pt idx="631">
                  <c:v>2143.2847222222222</c:v>
                </c:pt>
                <c:pt idx="632">
                  <c:v>2143.2847222222222</c:v>
                </c:pt>
                <c:pt idx="633">
                  <c:v>2143.2847222222222</c:v>
                </c:pt>
                <c:pt idx="634">
                  <c:v>2143.2847222222222</c:v>
                </c:pt>
                <c:pt idx="635">
                  <c:v>2143.2847222222222</c:v>
                </c:pt>
                <c:pt idx="636">
                  <c:v>2143.2847222222222</c:v>
                </c:pt>
                <c:pt idx="637">
                  <c:v>2143.2847222222222</c:v>
                </c:pt>
                <c:pt idx="638">
                  <c:v>2143.2847222222222</c:v>
                </c:pt>
                <c:pt idx="639">
                  <c:v>2143.2847222222222</c:v>
                </c:pt>
                <c:pt idx="640">
                  <c:v>2143.2847222222222</c:v>
                </c:pt>
                <c:pt idx="641">
                  <c:v>2143.2847222222222</c:v>
                </c:pt>
                <c:pt idx="642">
                  <c:v>2143.2847222222222</c:v>
                </c:pt>
                <c:pt idx="643">
                  <c:v>2143.2847222222222</c:v>
                </c:pt>
                <c:pt idx="644">
                  <c:v>2143.2847222222222</c:v>
                </c:pt>
                <c:pt idx="645">
                  <c:v>2143.2847222222222</c:v>
                </c:pt>
                <c:pt idx="646">
                  <c:v>2143.2847222222222</c:v>
                </c:pt>
                <c:pt idx="647">
                  <c:v>2143.2847222222222</c:v>
                </c:pt>
                <c:pt idx="648">
                  <c:v>2143.2847222222222</c:v>
                </c:pt>
                <c:pt idx="649">
                  <c:v>2143.2847222222222</c:v>
                </c:pt>
                <c:pt idx="650">
                  <c:v>2143.2847222222222</c:v>
                </c:pt>
                <c:pt idx="651">
                  <c:v>2143.2847222222222</c:v>
                </c:pt>
                <c:pt idx="652">
                  <c:v>2143.2847222222222</c:v>
                </c:pt>
                <c:pt idx="653">
                  <c:v>2143.2847222222222</c:v>
                </c:pt>
                <c:pt idx="654">
                  <c:v>2143.2847222222222</c:v>
                </c:pt>
                <c:pt idx="655">
                  <c:v>2143.2847222222222</c:v>
                </c:pt>
                <c:pt idx="656">
                  <c:v>2143.2847222222222</c:v>
                </c:pt>
                <c:pt idx="657">
                  <c:v>2143.2847222222222</c:v>
                </c:pt>
                <c:pt idx="658">
                  <c:v>2143.2847222222222</c:v>
                </c:pt>
                <c:pt idx="659">
                  <c:v>2143.2847222222222</c:v>
                </c:pt>
                <c:pt idx="660">
                  <c:v>2143.2847222222222</c:v>
                </c:pt>
                <c:pt idx="661">
                  <c:v>2143.2847222222222</c:v>
                </c:pt>
                <c:pt idx="662">
                  <c:v>2143.2847222222222</c:v>
                </c:pt>
                <c:pt idx="663">
                  <c:v>2143.2847222222222</c:v>
                </c:pt>
                <c:pt idx="664">
                  <c:v>2143.2847222222222</c:v>
                </c:pt>
                <c:pt idx="665">
                  <c:v>2143.2847222222222</c:v>
                </c:pt>
                <c:pt idx="666">
                  <c:v>2143.2847222222222</c:v>
                </c:pt>
                <c:pt idx="667">
                  <c:v>2143.2847222222222</c:v>
                </c:pt>
                <c:pt idx="668">
                  <c:v>2143.2847222222222</c:v>
                </c:pt>
                <c:pt idx="669">
                  <c:v>2143.2847222222222</c:v>
                </c:pt>
                <c:pt idx="670">
                  <c:v>2143.2847222222222</c:v>
                </c:pt>
                <c:pt idx="671">
                  <c:v>2143.2847222222222</c:v>
                </c:pt>
                <c:pt idx="672">
                  <c:v>2143.2847222222222</c:v>
                </c:pt>
                <c:pt idx="673">
                  <c:v>2143.2847222222222</c:v>
                </c:pt>
                <c:pt idx="674">
                  <c:v>2143.2847222222222</c:v>
                </c:pt>
                <c:pt idx="675">
                  <c:v>2143.2847222222222</c:v>
                </c:pt>
                <c:pt idx="676">
                  <c:v>2143.2847222222222</c:v>
                </c:pt>
                <c:pt idx="677">
                  <c:v>2143.2847222222222</c:v>
                </c:pt>
                <c:pt idx="678">
                  <c:v>2143.2847222222222</c:v>
                </c:pt>
                <c:pt idx="679">
                  <c:v>2143.2847222222222</c:v>
                </c:pt>
                <c:pt idx="680">
                  <c:v>2143.2847222222222</c:v>
                </c:pt>
                <c:pt idx="681">
                  <c:v>2143.2847222222222</c:v>
                </c:pt>
                <c:pt idx="682">
                  <c:v>2143.2847222222222</c:v>
                </c:pt>
                <c:pt idx="683">
                  <c:v>2143.2847222222222</c:v>
                </c:pt>
                <c:pt idx="684">
                  <c:v>2143.2847222222222</c:v>
                </c:pt>
                <c:pt idx="685">
                  <c:v>2143.2847222222222</c:v>
                </c:pt>
                <c:pt idx="686">
                  <c:v>2143.2847222222222</c:v>
                </c:pt>
                <c:pt idx="687">
                  <c:v>2143.2847222222222</c:v>
                </c:pt>
                <c:pt idx="688">
                  <c:v>2143.2847222222222</c:v>
                </c:pt>
                <c:pt idx="689">
                  <c:v>2143.2847222222222</c:v>
                </c:pt>
                <c:pt idx="690">
                  <c:v>2143.2847222222222</c:v>
                </c:pt>
                <c:pt idx="691">
                  <c:v>2143.2847222222222</c:v>
                </c:pt>
                <c:pt idx="692">
                  <c:v>2143.2847222222222</c:v>
                </c:pt>
                <c:pt idx="693">
                  <c:v>2143.2847222222222</c:v>
                </c:pt>
                <c:pt idx="694">
                  <c:v>2143.2847222222222</c:v>
                </c:pt>
                <c:pt idx="695">
                  <c:v>2143.2847222222222</c:v>
                </c:pt>
                <c:pt idx="696">
                  <c:v>2143.2847222222222</c:v>
                </c:pt>
                <c:pt idx="697">
                  <c:v>2143.2847222222222</c:v>
                </c:pt>
                <c:pt idx="698">
                  <c:v>2143.2847222222222</c:v>
                </c:pt>
                <c:pt idx="699">
                  <c:v>2143.2847222222222</c:v>
                </c:pt>
                <c:pt idx="700">
                  <c:v>2143.2847222222222</c:v>
                </c:pt>
                <c:pt idx="701">
                  <c:v>2143.2847222222222</c:v>
                </c:pt>
                <c:pt idx="702">
                  <c:v>2143.2847222222222</c:v>
                </c:pt>
                <c:pt idx="703">
                  <c:v>2143.2847222222222</c:v>
                </c:pt>
                <c:pt idx="704">
                  <c:v>2143.2847222222222</c:v>
                </c:pt>
                <c:pt idx="705">
                  <c:v>2143.2847222222222</c:v>
                </c:pt>
                <c:pt idx="706">
                  <c:v>2143.2847222222222</c:v>
                </c:pt>
                <c:pt idx="707">
                  <c:v>2143.2847222222222</c:v>
                </c:pt>
                <c:pt idx="708">
                  <c:v>2143.2847222222222</c:v>
                </c:pt>
                <c:pt idx="709">
                  <c:v>2143.2847222222222</c:v>
                </c:pt>
                <c:pt idx="710">
                  <c:v>2143.2847222222222</c:v>
                </c:pt>
                <c:pt idx="711">
                  <c:v>2143.2847222222222</c:v>
                </c:pt>
                <c:pt idx="712">
                  <c:v>2143.2847222222222</c:v>
                </c:pt>
                <c:pt idx="713">
                  <c:v>2143.2847222222222</c:v>
                </c:pt>
                <c:pt idx="714">
                  <c:v>2143.2847222222222</c:v>
                </c:pt>
                <c:pt idx="715">
                  <c:v>2143.2847222222222</c:v>
                </c:pt>
                <c:pt idx="716">
                  <c:v>2143.2847222222222</c:v>
                </c:pt>
                <c:pt idx="717">
                  <c:v>2143.2847222222222</c:v>
                </c:pt>
                <c:pt idx="718">
                  <c:v>2143.2847222222222</c:v>
                </c:pt>
                <c:pt idx="719">
                  <c:v>2143.2847222222222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02033280"/>
        <c:axId val="102034816"/>
      </c:lineChart>
      <c:catAx>
        <c:axId val="102033280"/>
        <c:scaling>
          <c:orientation val="minMax"/>
        </c:scaling>
        <c:axPos val="b"/>
        <c:numFmt formatCode="General" sourceLinked="1"/>
        <c:majorTickMark val="none"/>
        <c:tickLblPos val="nextTo"/>
        <c:crossAx val="102034816"/>
        <c:crosses val="autoZero"/>
        <c:auto val="1"/>
        <c:lblAlgn val="ctr"/>
        <c:lblOffset val="100"/>
        <c:tickLblSkip val="24"/>
      </c:catAx>
      <c:valAx>
        <c:axId val="10203481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033280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Consommation</a:t>
            </a:r>
            <a:r>
              <a:rPr lang="en-US" sz="1600"/>
              <a:t> Production</a:t>
            </a:r>
            <a:r>
              <a:rPr lang="en-US" sz="1600" baseline="0"/>
              <a:t> </a:t>
            </a:r>
            <a:r>
              <a:rPr lang="en-US" sz="1600"/>
              <a:t>(MW) -  données journalières - France continentale </a:t>
            </a:r>
          </a:p>
        </c:rich>
      </c:tx>
      <c:layout>
        <c:manualLayout>
          <c:xMode val="edge"/>
          <c:yMode val="edge"/>
          <c:x val="0.24236065378191371"/>
          <c:y val="1.8030162009595105E-2"/>
        </c:manualLayout>
      </c:layout>
    </c:title>
    <c:plotArea>
      <c:layout/>
      <c:areaChart>
        <c:grouping val="stacked"/>
        <c:ser>
          <c:idx val="0"/>
          <c:order val="0"/>
          <c:tx>
            <c:v>Import</c:v>
          </c:tx>
          <c:spPr>
            <a:solidFill>
              <a:srgbClr val="C00000"/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Calcul!$AD$456:$AD$486</c:f>
              <c:numCache>
                <c:formatCode>0.0</c:formatCode>
                <c:ptCount val="31"/>
                <c:pt idx="0">
                  <c:v>-1095.2291666666667</c:v>
                </c:pt>
                <c:pt idx="1">
                  <c:v>-908.54166666666663</c:v>
                </c:pt>
                <c:pt idx="2">
                  <c:v>-1500.9166666666667</c:v>
                </c:pt>
                <c:pt idx="3">
                  <c:v>-1650.0208333333333</c:v>
                </c:pt>
                <c:pt idx="4">
                  <c:v>-1591.1666666666667</c:v>
                </c:pt>
                <c:pt idx="5">
                  <c:v>-1219.3958333333333</c:v>
                </c:pt>
                <c:pt idx="6">
                  <c:v>-1019.3333333333334</c:v>
                </c:pt>
                <c:pt idx="7">
                  <c:v>642.89583333333337</c:v>
                </c:pt>
                <c:pt idx="8">
                  <c:v>-1931.1875</c:v>
                </c:pt>
                <c:pt idx="9">
                  <c:v>-3814.4791666666665</c:v>
                </c:pt>
                <c:pt idx="10">
                  <c:v>-4773.479166666667</c:v>
                </c:pt>
                <c:pt idx="11">
                  <c:v>-6435.583333333333</c:v>
                </c:pt>
                <c:pt idx="12">
                  <c:v>-4248.395833333333</c:v>
                </c:pt>
                <c:pt idx="13">
                  <c:v>-5178.479166666667</c:v>
                </c:pt>
                <c:pt idx="14">
                  <c:v>-6401.979166666667</c:v>
                </c:pt>
                <c:pt idx="15">
                  <c:v>-6870.25</c:v>
                </c:pt>
                <c:pt idx="16">
                  <c:v>-7766.625</c:v>
                </c:pt>
                <c:pt idx="17">
                  <c:v>-8489.2291666666661</c:v>
                </c:pt>
                <c:pt idx="18">
                  <c:v>-7293.541666666667</c:v>
                </c:pt>
                <c:pt idx="19">
                  <c:v>-7493.854166666667</c:v>
                </c:pt>
                <c:pt idx="20">
                  <c:v>-4986.645833333333</c:v>
                </c:pt>
                <c:pt idx="21">
                  <c:v>-5838.5</c:v>
                </c:pt>
                <c:pt idx="22">
                  <c:v>-6775.25</c:v>
                </c:pt>
                <c:pt idx="23">
                  <c:v>-7619.375</c:v>
                </c:pt>
                <c:pt idx="24">
                  <c:v>-8045.1875</c:v>
                </c:pt>
                <c:pt idx="25">
                  <c:v>-7173.458333333333</c:v>
                </c:pt>
                <c:pt idx="26">
                  <c:v>-6856.770833333333</c:v>
                </c:pt>
                <c:pt idx="27">
                  <c:v>-4424.895833333333</c:v>
                </c:pt>
                <c:pt idx="28">
                  <c:v>-2416.3125</c:v>
                </c:pt>
                <c:pt idx="29">
                  <c:v>-3933.9375</c:v>
                </c:pt>
                <c:pt idx="30">
                  <c:v>0</c:v>
                </c:pt>
              </c:numCache>
            </c:numRef>
          </c:val>
        </c:ser>
        <c:ser>
          <c:idx val="1"/>
          <c:order val="1"/>
          <c:tx>
            <c:v>Nucléaire</c:v>
          </c:tx>
          <c:spPr>
            <a:solidFill>
              <a:srgbClr val="FF7C80"/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Calcul!$AD$234:$AD$264</c:f>
              <c:numCache>
                <c:formatCode>0.0</c:formatCode>
                <c:ptCount val="31"/>
                <c:pt idx="0">
                  <c:v>46610.979166666664</c:v>
                </c:pt>
                <c:pt idx="1">
                  <c:v>47750.354166666664</c:v>
                </c:pt>
                <c:pt idx="2">
                  <c:v>47903</c:v>
                </c:pt>
                <c:pt idx="3">
                  <c:v>47785.916666666664</c:v>
                </c:pt>
                <c:pt idx="4">
                  <c:v>47994.125</c:v>
                </c:pt>
                <c:pt idx="5">
                  <c:v>45533.666666666664</c:v>
                </c:pt>
                <c:pt idx="6">
                  <c:v>44949.916666666664</c:v>
                </c:pt>
                <c:pt idx="7">
                  <c:v>45864.5</c:v>
                </c:pt>
                <c:pt idx="8">
                  <c:v>45747.083333333336</c:v>
                </c:pt>
                <c:pt idx="9">
                  <c:v>45036.166666666664</c:v>
                </c:pt>
                <c:pt idx="10">
                  <c:v>45003.020833333336</c:v>
                </c:pt>
                <c:pt idx="11">
                  <c:v>44990.354166666664</c:v>
                </c:pt>
                <c:pt idx="12">
                  <c:v>41475.4375</c:v>
                </c:pt>
                <c:pt idx="13">
                  <c:v>36157.625</c:v>
                </c:pt>
                <c:pt idx="14">
                  <c:v>40625.729166666664</c:v>
                </c:pt>
                <c:pt idx="15">
                  <c:v>41842.25</c:v>
                </c:pt>
                <c:pt idx="16">
                  <c:v>43315.833333333336</c:v>
                </c:pt>
                <c:pt idx="17">
                  <c:v>42151.458333333336</c:v>
                </c:pt>
                <c:pt idx="18">
                  <c:v>43258.9375</c:v>
                </c:pt>
                <c:pt idx="19">
                  <c:v>42149.583333333336</c:v>
                </c:pt>
                <c:pt idx="20">
                  <c:v>39697.1875</c:v>
                </c:pt>
                <c:pt idx="21">
                  <c:v>43818.625</c:v>
                </c:pt>
                <c:pt idx="22">
                  <c:v>44642.875</c:v>
                </c:pt>
                <c:pt idx="23">
                  <c:v>43856.875</c:v>
                </c:pt>
                <c:pt idx="24">
                  <c:v>43256.104166666664</c:v>
                </c:pt>
                <c:pt idx="25">
                  <c:v>42521.604166666664</c:v>
                </c:pt>
                <c:pt idx="26">
                  <c:v>41688.8125</c:v>
                </c:pt>
                <c:pt idx="27">
                  <c:v>40663.875</c:v>
                </c:pt>
                <c:pt idx="28">
                  <c:v>41948.125</c:v>
                </c:pt>
                <c:pt idx="29">
                  <c:v>42364.1875</c:v>
                </c:pt>
                <c:pt idx="30">
                  <c:v>0</c:v>
                </c:pt>
              </c:numCache>
            </c:numRef>
          </c:val>
        </c:ser>
        <c:ser>
          <c:idx val="8"/>
          <c:order val="2"/>
          <c:tx>
            <c:v>Pompage</c:v>
          </c:tx>
          <c:spPr>
            <a:ln w="25400">
              <a:noFill/>
            </a:ln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Calcul!$AD$382:$AD$412</c:f>
              <c:numCache>
                <c:formatCode>0.0</c:formatCode>
                <c:ptCount val="31"/>
                <c:pt idx="0">
                  <c:v>-1725.375</c:v>
                </c:pt>
                <c:pt idx="1">
                  <c:v>-581.33333333333337</c:v>
                </c:pt>
                <c:pt idx="2">
                  <c:v>-581.41666666666663</c:v>
                </c:pt>
                <c:pt idx="3">
                  <c:v>-600.95833333333337</c:v>
                </c:pt>
                <c:pt idx="4">
                  <c:v>-423.5</c:v>
                </c:pt>
                <c:pt idx="5">
                  <c:v>-680.66666666666663</c:v>
                </c:pt>
                <c:pt idx="6">
                  <c:v>-1159.2916666666667</c:v>
                </c:pt>
                <c:pt idx="7">
                  <c:v>-599.1875</c:v>
                </c:pt>
                <c:pt idx="8">
                  <c:v>-400.70833333333331</c:v>
                </c:pt>
                <c:pt idx="9">
                  <c:v>-486.6875</c:v>
                </c:pt>
                <c:pt idx="10">
                  <c:v>-573.41666666666663</c:v>
                </c:pt>
                <c:pt idx="11">
                  <c:v>-702.6875</c:v>
                </c:pt>
                <c:pt idx="12">
                  <c:v>-1007.125</c:v>
                </c:pt>
                <c:pt idx="13">
                  <c:v>-1128.375</c:v>
                </c:pt>
                <c:pt idx="14">
                  <c:v>-565.02083333333337</c:v>
                </c:pt>
                <c:pt idx="15">
                  <c:v>-548.02083333333337</c:v>
                </c:pt>
                <c:pt idx="16">
                  <c:v>-592.77083333333337</c:v>
                </c:pt>
                <c:pt idx="17">
                  <c:v>-550.52083333333337</c:v>
                </c:pt>
                <c:pt idx="18">
                  <c:v>-547.95833333333337</c:v>
                </c:pt>
                <c:pt idx="19">
                  <c:v>-974.35416666666663</c:v>
                </c:pt>
                <c:pt idx="20">
                  <c:v>-1249.8541666666667</c:v>
                </c:pt>
                <c:pt idx="21">
                  <c:v>-434.20833333333331</c:v>
                </c:pt>
                <c:pt idx="22">
                  <c:v>-466.75</c:v>
                </c:pt>
                <c:pt idx="23">
                  <c:v>-453.125</c:v>
                </c:pt>
                <c:pt idx="24">
                  <c:v>-607.14583333333337</c:v>
                </c:pt>
                <c:pt idx="25">
                  <c:v>-622.89583333333337</c:v>
                </c:pt>
                <c:pt idx="26">
                  <c:v>-1343.5416666666667</c:v>
                </c:pt>
                <c:pt idx="27">
                  <c:v>-1873.5208333333333</c:v>
                </c:pt>
                <c:pt idx="28">
                  <c:v>-469.375</c:v>
                </c:pt>
                <c:pt idx="29">
                  <c:v>-637.52083333333337</c:v>
                </c:pt>
                <c:pt idx="30">
                  <c:v>0</c:v>
                </c:pt>
              </c:numCache>
            </c:numRef>
          </c:val>
        </c:ser>
        <c:ser>
          <c:idx val="5"/>
          <c:order val="3"/>
          <c:tx>
            <c:v>Hydraulique</c:v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Calcul!$AD$345:$AD$375</c:f>
              <c:numCache>
                <c:formatCode>0.0</c:formatCode>
                <c:ptCount val="31"/>
                <c:pt idx="0">
                  <c:v>8311.5625</c:v>
                </c:pt>
                <c:pt idx="1">
                  <c:v>9466.8541666666661</c:v>
                </c:pt>
                <c:pt idx="2">
                  <c:v>9339.6875</c:v>
                </c:pt>
                <c:pt idx="3">
                  <c:v>10261.791666666666</c:v>
                </c:pt>
                <c:pt idx="4">
                  <c:v>10420.958333333334</c:v>
                </c:pt>
                <c:pt idx="5">
                  <c:v>9310.5833333333339</c:v>
                </c:pt>
                <c:pt idx="6">
                  <c:v>7640.104166666667</c:v>
                </c:pt>
                <c:pt idx="7">
                  <c:v>8545.7708333333339</c:v>
                </c:pt>
                <c:pt idx="8">
                  <c:v>8692.7083333333339</c:v>
                </c:pt>
                <c:pt idx="9">
                  <c:v>9134.9166666666661</c:v>
                </c:pt>
                <c:pt idx="10">
                  <c:v>9573</c:v>
                </c:pt>
                <c:pt idx="11">
                  <c:v>10130.125</c:v>
                </c:pt>
                <c:pt idx="12">
                  <c:v>9705.3958333333339</c:v>
                </c:pt>
                <c:pt idx="13">
                  <c:v>9347.3541666666661</c:v>
                </c:pt>
                <c:pt idx="14">
                  <c:v>10201.833333333334</c:v>
                </c:pt>
                <c:pt idx="15">
                  <c:v>9711.1458333333339</c:v>
                </c:pt>
                <c:pt idx="16">
                  <c:v>10081.395833333334</c:v>
                </c:pt>
                <c:pt idx="17">
                  <c:v>10125.645833333334</c:v>
                </c:pt>
                <c:pt idx="18">
                  <c:v>10909.875</c:v>
                </c:pt>
                <c:pt idx="19">
                  <c:v>9945.6041666666661</c:v>
                </c:pt>
                <c:pt idx="20">
                  <c:v>9819.5</c:v>
                </c:pt>
                <c:pt idx="21">
                  <c:v>10297.020833333334</c:v>
                </c:pt>
                <c:pt idx="22">
                  <c:v>10125.729166666666</c:v>
                </c:pt>
                <c:pt idx="23">
                  <c:v>10228.208333333334</c:v>
                </c:pt>
                <c:pt idx="24">
                  <c:v>10787.6875</c:v>
                </c:pt>
                <c:pt idx="25">
                  <c:v>11181.5625</c:v>
                </c:pt>
                <c:pt idx="26">
                  <c:v>10791.9375</c:v>
                </c:pt>
                <c:pt idx="27">
                  <c:v>10445.25</c:v>
                </c:pt>
                <c:pt idx="28">
                  <c:v>11166.041666666666</c:v>
                </c:pt>
                <c:pt idx="29">
                  <c:v>10460.875</c:v>
                </c:pt>
                <c:pt idx="30">
                  <c:v>0</c:v>
                </c:pt>
              </c:numCache>
            </c:numRef>
          </c:val>
        </c:ser>
        <c:ser>
          <c:idx val="2"/>
          <c:order val="4"/>
          <c:tx>
            <c:v>Autres</c:v>
          </c:tx>
          <c:spPr>
            <a:solidFill>
              <a:schemeClr val="bg1">
                <a:lumMod val="95000"/>
              </a:schemeClr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Calcul!$AD$419:$AD$449</c:f>
              <c:numCache>
                <c:formatCode>0.0</c:formatCode>
                <c:ptCount val="31"/>
                <c:pt idx="0">
                  <c:v>626.97916666666663</c:v>
                </c:pt>
                <c:pt idx="1">
                  <c:v>580.39583333333337</c:v>
                </c:pt>
                <c:pt idx="2">
                  <c:v>567.5</c:v>
                </c:pt>
                <c:pt idx="3">
                  <c:v>561.47916666666663</c:v>
                </c:pt>
                <c:pt idx="4">
                  <c:v>570.41666666666663</c:v>
                </c:pt>
                <c:pt idx="5">
                  <c:v>568.33333333333337</c:v>
                </c:pt>
                <c:pt idx="6">
                  <c:v>557.45833333333337</c:v>
                </c:pt>
                <c:pt idx="7">
                  <c:v>536.08333333333337</c:v>
                </c:pt>
                <c:pt idx="8">
                  <c:v>516.20833333333337</c:v>
                </c:pt>
                <c:pt idx="9">
                  <c:v>541.45833333333337</c:v>
                </c:pt>
                <c:pt idx="10">
                  <c:v>560.89583333333337</c:v>
                </c:pt>
                <c:pt idx="11">
                  <c:v>586.79166666666663</c:v>
                </c:pt>
                <c:pt idx="12">
                  <c:v>596.02083333333337</c:v>
                </c:pt>
                <c:pt idx="13">
                  <c:v>527.64583333333337</c:v>
                </c:pt>
                <c:pt idx="14">
                  <c:v>535.64583333333337</c:v>
                </c:pt>
                <c:pt idx="15">
                  <c:v>552.0625</c:v>
                </c:pt>
                <c:pt idx="16">
                  <c:v>553.25</c:v>
                </c:pt>
                <c:pt idx="17">
                  <c:v>566.1875</c:v>
                </c:pt>
                <c:pt idx="18">
                  <c:v>591.33333333333337</c:v>
                </c:pt>
                <c:pt idx="19">
                  <c:v>592.75</c:v>
                </c:pt>
                <c:pt idx="20">
                  <c:v>566.77083333333337</c:v>
                </c:pt>
                <c:pt idx="21">
                  <c:v>582.0625</c:v>
                </c:pt>
                <c:pt idx="22">
                  <c:v>598.35416666666663</c:v>
                </c:pt>
                <c:pt idx="23">
                  <c:v>613.39583333333337</c:v>
                </c:pt>
                <c:pt idx="24">
                  <c:v>587.64583333333337</c:v>
                </c:pt>
                <c:pt idx="25">
                  <c:v>634.875</c:v>
                </c:pt>
                <c:pt idx="26">
                  <c:v>645.95833333333337</c:v>
                </c:pt>
                <c:pt idx="27">
                  <c:v>637.97916666666663</c:v>
                </c:pt>
                <c:pt idx="28">
                  <c:v>622.5</c:v>
                </c:pt>
                <c:pt idx="29">
                  <c:v>630.64583333333337</c:v>
                </c:pt>
                <c:pt idx="30">
                  <c:v>0</c:v>
                </c:pt>
              </c:numCache>
            </c:numRef>
          </c:val>
        </c:ser>
        <c:ser>
          <c:idx val="7"/>
          <c:order val="5"/>
          <c:tx>
            <c:v>Charbon</c:v>
          </c:tx>
          <c:spPr>
            <a:solidFill>
              <a:schemeClr val="tx1"/>
            </a:solidFill>
            <a:ln w="25400">
              <a:noFill/>
            </a:ln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Calcul!$AD$160:$AD$190</c:f>
              <c:numCache>
                <c:formatCode>0.0</c:formatCode>
                <c:ptCount val="31"/>
                <c:pt idx="0">
                  <c:v>1810.2916666666667</c:v>
                </c:pt>
                <c:pt idx="1">
                  <c:v>3747.7291666666665</c:v>
                </c:pt>
                <c:pt idx="2">
                  <c:v>3680.1875</c:v>
                </c:pt>
                <c:pt idx="3">
                  <c:v>4129.479166666667</c:v>
                </c:pt>
                <c:pt idx="4">
                  <c:v>4093.9166666666665</c:v>
                </c:pt>
                <c:pt idx="5">
                  <c:v>3280.6875</c:v>
                </c:pt>
                <c:pt idx="6">
                  <c:v>3346.8125</c:v>
                </c:pt>
                <c:pt idx="7">
                  <c:v>3908.4791666666665</c:v>
                </c:pt>
                <c:pt idx="8">
                  <c:v>3832.4375</c:v>
                </c:pt>
                <c:pt idx="9">
                  <c:v>3788.8958333333335</c:v>
                </c:pt>
                <c:pt idx="10">
                  <c:v>3862.6041666666665</c:v>
                </c:pt>
                <c:pt idx="11">
                  <c:v>3138.1458333333335</c:v>
                </c:pt>
                <c:pt idx="12">
                  <c:v>843.75</c:v>
                </c:pt>
                <c:pt idx="13">
                  <c:v>26.3125</c:v>
                </c:pt>
                <c:pt idx="14">
                  <c:v>1726.3958333333333</c:v>
                </c:pt>
                <c:pt idx="15">
                  <c:v>2450.2916666666665</c:v>
                </c:pt>
                <c:pt idx="16">
                  <c:v>1232.3541666666667</c:v>
                </c:pt>
                <c:pt idx="17">
                  <c:v>824.54166666666663</c:v>
                </c:pt>
                <c:pt idx="18">
                  <c:v>1013.4791666666666</c:v>
                </c:pt>
                <c:pt idx="19">
                  <c:v>28.666666666666668</c:v>
                </c:pt>
                <c:pt idx="20">
                  <c:v>0</c:v>
                </c:pt>
                <c:pt idx="21">
                  <c:v>2033.0625</c:v>
                </c:pt>
                <c:pt idx="22">
                  <c:v>2810.6458333333335</c:v>
                </c:pt>
                <c:pt idx="23">
                  <c:v>2331.7291666666665</c:v>
                </c:pt>
                <c:pt idx="24">
                  <c:v>1110.9583333333333</c:v>
                </c:pt>
                <c:pt idx="25">
                  <c:v>393.95833333333331</c:v>
                </c:pt>
                <c:pt idx="26">
                  <c:v>363.41666666666669</c:v>
                </c:pt>
                <c:pt idx="27">
                  <c:v>445.70833333333331</c:v>
                </c:pt>
                <c:pt idx="28">
                  <c:v>1707.4375</c:v>
                </c:pt>
                <c:pt idx="29">
                  <c:v>2336.1666666666665</c:v>
                </c:pt>
                <c:pt idx="30">
                  <c:v>0</c:v>
                </c:pt>
              </c:numCache>
            </c:numRef>
          </c:val>
        </c:ser>
        <c:ser>
          <c:idx val="3"/>
          <c:order val="6"/>
          <c:tx>
            <c:v>Gaz</c:v>
          </c:tx>
          <c:spPr>
            <a:solidFill>
              <a:srgbClr val="FFC000"/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Calcul!$AD$197:$AD$227</c:f>
              <c:numCache>
                <c:formatCode>0.0</c:formatCode>
                <c:ptCount val="31"/>
                <c:pt idx="0">
                  <c:v>1371.3333333333333</c:v>
                </c:pt>
                <c:pt idx="1">
                  <c:v>2370.625</c:v>
                </c:pt>
                <c:pt idx="2">
                  <c:v>3721.7916666666665</c:v>
                </c:pt>
                <c:pt idx="3">
                  <c:v>3679.8333333333335</c:v>
                </c:pt>
                <c:pt idx="4">
                  <c:v>3180.9583333333335</c:v>
                </c:pt>
                <c:pt idx="5">
                  <c:v>3265.7916666666665</c:v>
                </c:pt>
                <c:pt idx="6">
                  <c:v>1749.1458333333333</c:v>
                </c:pt>
                <c:pt idx="7">
                  <c:v>3311.375</c:v>
                </c:pt>
                <c:pt idx="8">
                  <c:v>3445.6458333333335</c:v>
                </c:pt>
                <c:pt idx="9">
                  <c:v>3720.3958333333335</c:v>
                </c:pt>
                <c:pt idx="10">
                  <c:v>2161.75</c:v>
                </c:pt>
                <c:pt idx="11">
                  <c:v>1120.4583333333333</c:v>
                </c:pt>
                <c:pt idx="12">
                  <c:v>731.875</c:v>
                </c:pt>
                <c:pt idx="13">
                  <c:v>721.66666666666663</c:v>
                </c:pt>
                <c:pt idx="14">
                  <c:v>1608.2708333333333</c:v>
                </c:pt>
                <c:pt idx="15">
                  <c:v>1490.6666666666667</c:v>
                </c:pt>
                <c:pt idx="16">
                  <c:v>812.41666666666663</c:v>
                </c:pt>
                <c:pt idx="17">
                  <c:v>920.16666666666663</c:v>
                </c:pt>
                <c:pt idx="18">
                  <c:v>922.9375</c:v>
                </c:pt>
                <c:pt idx="19">
                  <c:v>935.72916666666663</c:v>
                </c:pt>
                <c:pt idx="20">
                  <c:v>723.79166666666663</c:v>
                </c:pt>
                <c:pt idx="21">
                  <c:v>941.35416666666663</c:v>
                </c:pt>
                <c:pt idx="22">
                  <c:v>910.625</c:v>
                </c:pt>
                <c:pt idx="23">
                  <c:v>957.58333333333337</c:v>
                </c:pt>
                <c:pt idx="24">
                  <c:v>941.45833333333337</c:v>
                </c:pt>
                <c:pt idx="25">
                  <c:v>1007.2291666666666</c:v>
                </c:pt>
                <c:pt idx="26">
                  <c:v>882.625</c:v>
                </c:pt>
                <c:pt idx="27">
                  <c:v>1025.625</c:v>
                </c:pt>
                <c:pt idx="28">
                  <c:v>1579.875</c:v>
                </c:pt>
                <c:pt idx="29">
                  <c:v>1131.1458333333333</c:v>
                </c:pt>
                <c:pt idx="30">
                  <c:v>0</c:v>
                </c:pt>
              </c:numCache>
            </c:numRef>
          </c:val>
        </c:ser>
        <c:ser>
          <c:idx val="4"/>
          <c:order val="7"/>
          <c:tx>
            <c:v>Fioul+Pointe</c:v>
          </c:tx>
          <c:spPr>
            <a:solidFill>
              <a:schemeClr val="bg2">
                <a:lumMod val="50000"/>
              </a:schemeClr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Calcul!$AD$123:$AD$143</c:f>
              <c:numCache>
                <c:formatCode>0.0</c:formatCode>
                <c:ptCount val="21"/>
                <c:pt idx="0">
                  <c:v>356.89583333333331</c:v>
                </c:pt>
                <c:pt idx="1">
                  <c:v>362.58333333333331</c:v>
                </c:pt>
                <c:pt idx="2">
                  <c:v>484.625</c:v>
                </c:pt>
                <c:pt idx="3">
                  <c:v>391.3125</c:v>
                </c:pt>
                <c:pt idx="4">
                  <c:v>877.58333333333337</c:v>
                </c:pt>
                <c:pt idx="5">
                  <c:v>753.9375</c:v>
                </c:pt>
                <c:pt idx="6">
                  <c:v>375.20833333333331</c:v>
                </c:pt>
                <c:pt idx="7">
                  <c:v>474.83333333333331</c:v>
                </c:pt>
                <c:pt idx="8">
                  <c:v>377.08333333333331</c:v>
                </c:pt>
                <c:pt idx="9">
                  <c:v>642.66666666666663</c:v>
                </c:pt>
                <c:pt idx="10">
                  <c:v>384.5625</c:v>
                </c:pt>
                <c:pt idx="11">
                  <c:v>365.41666666666669</c:v>
                </c:pt>
                <c:pt idx="12">
                  <c:v>355.39583333333331</c:v>
                </c:pt>
                <c:pt idx="13">
                  <c:v>355.22916666666669</c:v>
                </c:pt>
                <c:pt idx="14">
                  <c:v>531.75</c:v>
                </c:pt>
                <c:pt idx="15">
                  <c:v>527.64583333333337</c:v>
                </c:pt>
                <c:pt idx="16">
                  <c:v>372.375</c:v>
                </c:pt>
                <c:pt idx="17">
                  <c:v>399.375</c:v>
                </c:pt>
                <c:pt idx="18">
                  <c:v>355.66666666666669</c:v>
                </c:pt>
                <c:pt idx="19">
                  <c:v>359.1875</c:v>
                </c:pt>
                <c:pt idx="20">
                  <c:v>357.9375</c:v>
                </c:pt>
              </c:numCache>
            </c:numRef>
          </c:val>
        </c:ser>
        <c:ser>
          <c:idx val="6"/>
          <c:order val="8"/>
          <c:tx>
            <c:v>Eolien</c:v>
          </c:tx>
          <c:spPr>
            <a:solidFill>
              <a:srgbClr val="92D050"/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Calcul!$AD$271:$AD$301</c:f>
              <c:numCache>
                <c:formatCode>0.0</c:formatCode>
                <c:ptCount val="31"/>
                <c:pt idx="0">
                  <c:v>3123.2708333333335</c:v>
                </c:pt>
                <c:pt idx="1">
                  <c:v>2831.7291666666665</c:v>
                </c:pt>
                <c:pt idx="2">
                  <c:v>1956.5</c:v>
                </c:pt>
                <c:pt idx="3">
                  <c:v>3120.1458333333335</c:v>
                </c:pt>
                <c:pt idx="4">
                  <c:v>2704.1041666666665</c:v>
                </c:pt>
                <c:pt idx="5">
                  <c:v>1973.7916666666667</c:v>
                </c:pt>
                <c:pt idx="6">
                  <c:v>1110.7083333333333</c:v>
                </c:pt>
                <c:pt idx="7">
                  <c:v>1047.625</c:v>
                </c:pt>
                <c:pt idx="8">
                  <c:v>3282.4166666666665</c:v>
                </c:pt>
                <c:pt idx="9">
                  <c:v>3007.6666666666665</c:v>
                </c:pt>
                <c:pt idx="10">
                  <c:v>3297.625</c:v>
                </c:pt>
                <c:pt idx="11">
                  <c:v>4486.979166666667</c:v>
                </c:pt>
                <c:pt idx="12">
                  <c:v>2492.1666666666665</c:v>
                </c:pt>
                <c:pt idx="13">
                  <c:v>2704.6041666666665</c:v>
                </c:pt>
                <c:pt idx="14">
                  <c:v>1027.625</c:v>
                </c:pt>
                <c:pt idx="15">
                  <c:v>1346.1666666666667</c:v>
                </c:pt>
                <c:pt idx="16">
                  <c:v>1419.0833333333333</c:v>
                </c:pt>
                <c:pt idx="17">
                  <c:v>3334.6666666666665</c:v>
                </c:pt>
                <c:pt idx="18">
                  <c:v>2069.3958333333335</c:v>
                </c:pt>
                <c:pt idx="19">
                  <c:v>3000.9583333333335</c:v>
                </c:pt>
                <c:pt idx="20">
                  <c:v>960.25</c:v>
                </c:pt>
                <c:pt idx="21">
                  <c:v>988.02083333333337</c:v>
                </c:pt>
                <c:pt idx="22">
                  <c:v>644</c:v>
                </c:pt>
                <c:pt idx="23">
                  <c:v>441.97916666666669</c:v>
                </c:pt>
                <c:pt idx="24">
                  <c:v>556.27083333333337</c:v>
                </c:pt>
                <c:pt idx="25">
                  <c:v>1853.4583333333333</c:v>
                </c:pt>
                <c:pt idx="26">
                  <c:v>1917.3125</c:v>
                </c:pt>
                <c:pt idx="27">
                  <c:v>808.16666666666663</c:v>
                </c:pt>
                <c:pt idx="28">
                  <c:v>1033.7916666666667</c:v>
                </c:pt>
                <c:pt idx="29">
                  <c:v>2905.5416666666665</c:v>
                </c:pt>
                <c:pt idx="30">
                  <c:v>0</c:v>
                </c:pt>
              </c:numCache>
            </c:numRef>
          </c:val>
        </c:ser>
        <c:ser>
          <c:idx val="9"/>
          <c:order val="9"/>
          <c:tx>
            <c:v>Solaire</c:v>
          </c:tx>
          <c:spPr>
            <a:solidFill>
              <a:srgbClr val="FFFF00"/>
            </a:solidFill>
            <a:ln w="25400">
              <a:noFill/>
            </a:ln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Calcul!$AD$308:$AD$338</c:f>
              <c:numCache>
                <c:formatCode>0.0</c:formatCode>
                <c:ptCount val="31"/>
                <c:pt idx="0">
                  <c:v>379.02083333333331</c:v>
                </c:pt>
                <c:pt idx="1">
                  <c:v>489.5625</c:v>
                </c:pt>
                <c:pt idx="2">
                  <c:v>633.64583333333337</c:v>
                </c:pt>
                <c:pt idx="3">
                  <c:v>280.75</c:v>
                </c:pt>
                <c:pt idx="4">
                  <c:v>366.97916666666669</c:v>
                </c:pt>
                <c:pt idx="5">
                  <c:v>238.16666666666666</c:v>
                </c:pt>
                <c:pt idx="6">
                  <c:v>527.77083333333337</c:v>
                </c:pt>
                <c:pt idx="7">
                  <c:v>367.25</c:v>
                </c:pt>
                <c:pt idx="8">
                  <c:v>376.375</c:v>
                </c:pt>
                <c:pt idx="9">
                  <c:v>483.33333333333331</c:v>
                </c:pt>
                <c:pt idx="10">
                  <c:v>284.1875</c:v>
                </c:pt>
                <c:pt idx="11">
                  <c:v>510.8125</c:v>
                </c:pt>
                <c:pt idx="12">
                  <c:v>599.95833333333337</c:v>
                </c:pt>
                <c:pt idx="13">
                  <c:v>732.375</c:v>
                </c:pt>
                <c:pt idx="14">
                  <c:v>581.02083333333337</c:v>
                </c:pt>
                <c:pt idx="15">
                  <c:v>589.04166666666663</c:v>
                </c:pt>
                <c:pt idx="16">
                  <c:v>705.60416666666663</c:v>
                </c:pt>
                <c:pt idx="17">
                  <c:v>508.14583333333331</c:v>
                </c:pt>
                <c:pt idx="18">
                  <c:v>421.1875</c:v>
                </c:pt>
                <c:pt idx="19">
                  <c:v>451.125</c:v>
                </c:pt>
                <c:pt idx="20">
                  <c:v>526.5</c:v>
                </c:pt>
                <c:pt idx="21">
                  <c:v>594.85416666666663</c:v>
                </c:pt>
                <c:pt idx="22">
                  <c:v>603.04166666666663</c:v>
                </c:pt>
                <c:pt idx="23">
                  <c:v>747.08333333333337</c:v>
                </c:pt>
                <c:pt idx="24">
                  <c:v>596.625</c:v>
                </c:pt>
                <c:pt idx="25">
                  <c:v>161.58333333333334</c:v>
                </c:pt>
                <c:pt idx="26">
                  <c:v>296.60416666666669</c:v>
                </c:pt>
                <c:pt idx="27">
                  <c:v>333.04166666666669</c:v>
                </c:pt>
                <c:pt idx="28">
                  <c:v>340.9375</c:v>
                </c:pt>
                <c:pt idx="29">
                  <c:v>300.72916666666669</c:v>
                </c:pt>
                <c:pt idx="30">
                  <c:v>0</c:v>
                </c:pt>
              </c:numCache>
            </c:numRef>
          </c:val>
        </c:ser>
        <c:axId val="100349056"/>
        <c:axId val="100350592"/>
      </c:areaChart>
      <c:catAx>
        <c:axId val="100349056"/>
        <c:scaling>
          <c:orientation val="minMax"/>
        </c:scaling>
        <c:axPos val="b"/>
        <c:numFmt formatCode="General" sourceLinked="1"/>
        <c:majorTickMark val="none"/>
        <c:tickLblPos val="nextTo"/>
        <c:crossAx val="100350592"/>
        <c:crosses val="autoZero"/>
        <c:auto val="1"/>
        <c:lblAlgn val="ctr"/>
        <c:lblOffset val="100"/>
        <c:tickLblSkip val="1"/>
      </c:catAx>
      <c:valAx>
        <c:axId val="10035059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349056"/>
        <c:crosses val="autoZero"/>
        <c:crossBetween val="midCat"/>
        <c:majorUnit val="5000"/>
      </c:valAx>
    </c:plotArea>
    <c:legend>
      <c:legendPos val="b"/>
      <c:layout/>
    </c:legend>
    <c:plotVisOnly val="1"/>
    <c:dispBlanksAs val="zero"/>
  </c:chart>
  <c:spPr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scene3d>
      <a:camera prst="orthographicFront"/>
      <a:lightRig rig="threePt" dir="t"/>
    </a:scene3d>
    <a:sp3d>
      <a:bevelT w="0" h="0"/>
    </a:sp3d>
  </c:spPr>
  <c:printSettings>
    <c:headerFooter/>
    <c:pageMargins b="0.75000000000001432" l="0.70000000000000062" r="0.70000000000000062" t="0.75000000000001432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89"/>
          <c:y val="2.7011287893677006E-2"/>
        </c:manualLayout>
      </c:layout>
    </c:title>
    <c:plotArea>
      <c:layout>
        <c:manualLayout>
          <c:layoutTarget val="inner"/>
          <c:xMode val="edge"/>
          <c:yMode val="edge"/>
          <c:x val="3.4817661504851591E-2"/>
          <c:y val="0.126163209202938"/>
          <c:w val="0.96014888934311915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Calcul!$AD$160:$AD$190</c:f>
              <c:numCache>
                <c:formatCode>0.0</c:formatCode>
                <c:ptCount val="31"/>
                <c:pt idx="0">
                  <c:v>1810.2916666666667</c:v>
                </c:pt>
                <c:pt idx="1">
                  <c:v>3747.7291666666665</c:v>
                </c:pt>
                <c:pt idx="2">
                  <c:v>3680.1875</c:v>
                </c:pt>
                <c:pt idx="3">
                  <c:v>4129.479166666667</c:v>
                </c:pt>
                <c:pt idx="4">
                  <c:v>4093.9166666666665</c:v>
                </c:pt>
                <c:pt idx="5">
                  <c:v>3280.6875</c:v>
                </c:pt>
                <c:pt idx="6">
                  <c:v>3346.8125</c:v>
                </c:pt>
                <c:pt idx="7">
                  <c:v>3908.4791666666665</c:v>
                </c:pt>
                <c:pt idx="8">
                  <c:v>3832.4375</c:v>
                </c:pt>
                <c:pt idx="9">
                  <c:v>3788.8958333333335</c:v>
                </c:pt>
                <c:pt idx="10">
                  <c:v>3862.6041666666665</c:v>
                </c:pt>
                <c:pt idx="11">
                  <c:v>3138.1458333333335</c:v>
                </c:pt>
                <c:pt idx="12">
                  <c:v>843.75</c:v>
                </c:pt>
                <c:pt idx="13">
                  <c:v>26.3125</c:v>
                </c:pt>
                <c:pt idx="14">
                  <c:v>1726.3958333333333</c:v>
                </c:pt>
                <c:pt idx="15">
                  <c:v>2450.2916666666665</c:v>
                </c:pt>
                <c:pt idx="16">
                  <c:v>1232.3541666666667</c:v>
                </c:pt>
                <c:pt idx="17">
                  <c:v>824.54166666666663</c:v>
                </c:pt>
                <c:pt idx="18">
                  <c:v>1013.4791666666666</c:v>
                </c:pt>
                <c:pt idx="19">
                  <c:v>28.666666666666668</c:v>
                </c:pt>
                <c:pt idx="20">
                  <c:v>0</c:v>
                </c:pt>
                <c:pt idx="21">
                  <c:v>2033.0625</c:v>
                </c:pt>
                <c:pt idx="22">
                  <c:v>2810.6458333333335</c:v>
                </c:pt>
                <c:pt idx="23">
                  <c:v>2331.7291666666665</c:v>
                </c:pt>
                <c:pt idx="24">
                  <c:v>1110.9583333333333</c:v>
                </c:pt>
                <c:pt idx="25">
                  <c:v>393.95833333333331</c:v>
                </c:pt>
                <c:pt idx="26">
                  <c:v>363.41666666666669</c:v>
                </c:pt>
                <c:pt idx="27">
                  <c:v>445.70833333333331</c:v>
                </c:pt>
                <c:pt idx="28">
                  <c:v>1707.4375</c:v>
                </c:pt>
                <c:pt idx="29">
                  <c:v>2336.1666666666665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Calcul!$AE$160:$AE$190</c:f>
              <c:numCache>
                <c:formatCode>0.0</c:formatCode>
                <c:ptCount val="31"/>
                <c:pt idx="0">
                  <c:v>2961.5</c:v>
                </c:pt>
                <c:pt idx="1">
                  <c:v>4569</c:v>
                </c:pt>
                <c:pt idx="2">
                  <c:v>4445</c:v>
                </c:pt>
                <c:pt idx="3">
                  <c:v>4611</c:v>
                </c:pt>
                <c:pt idx="4">
                  <c:v>4455</c:v>
                </c:pt>
                <c:pt idx="5">
                  <c:v>3631</c:v>
                </c:pt>
                <c:pt idx="6">
                  <c:v>3862</c:v>
                </c:pt>
                <c:pt idx="7">
                  <c:v>4474</c:v>
                </c:pt>
                <c:pt idx="8">
                  <c:v>4343</c:v>
                </c:pt>
                <c:pt idx="9">
                  <c:v>4139</c:v>
                </c:pt>
                <c:pt idx="10">
                  <c:v>4233.5</c:v>
                </c:pt>
                <c:pt idx="11">
                  <c:v>3876</c:v>
                </c:pt>
                <c:pt idx="12">
                  <c:v>2415</c:v>
                </c:pt>
                <c:pt idx="13">
                  <c:v>394</c:v>
                </c:pt>
                <c:pt idx="14">
                  <c:v>2791</c:v>
                </c:pt>
                <c:pt idx="15">
                  <c:v>3036</c:v>
                </c:pt>
                <c:pt idx="16">
                  <c:v>2207.5</c:v>
                </c:pt>
                <c:pt idx="17">
                  <c:v>1017.5</c:v>
                </c:pt>
                <c:pt idx="18">
                  <c:v>1414.5</c:v>
                </c:pt>
                <c:pt idx="19">
                  <c:v>427</c:v>
                </c:pt>
                <c:pt idx="20">
                  <c:v>0</c:v>
                </c:pt>
                <c:pt idx="21">
                  <c:v>3459.5</c:v>
                </c:pt>
                <c:pt idx="22">
                  <c:v>3803.5</c:v>
                </c:pt>
                <c:pt idx="23">
                  <c:v>3317.5</c:v>
                </c:pt>
                <c:pt idx="24">
                  <c:v>1571.5</c:v>
                </c:pt>
                <c:pt idx="25">
                  <c:v>793.5</c:v>
                </c:pt>
                <c:pt idx="26">
                  <c:v>461</c:v>
                </c:pt>
                <c:pt idx="27">
                  <c:v>628</c:v>
                </c:pt>
                <c:pt idx="28">
                  <c:v>2645</c:v>
                </c:pt>
                <c:pt idx="29">
                  <c:v>3138.5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Calcul!$AF$160:$AF$190</c:f>
              <c:numCache>
                <c:formatCode>0.0</c:formatCode>
                <c:ptCount val="31"/>
                <c:pt idx="0">
                  <c:v>1092</c:v>
                </c:pt>
                <c:pt idx="1">
                  <c:v>2785.5</c:v>
                </c:pt>
                <c:pt idx="2">
                  <c:v>3228</c:v>
                </c:pt>
                <c:pt idx="3">
                  <c:v>3480</c:v>
                </c:pt>
                <c:pt idx="4">
                  <c:v>3685</c:v>
                </c:pt>
                <c:pt idx="5">
                  <c:v>2987</c:v>
                </c:pt>
                <c:pt idx="6">
                  <c:v>2591</c:v>
                </c:pt>
                <c:pt idx="7">
                  <c:v>3335</c:v>
                </c:pt>
                <c:pt idx="8">
                  <c:v>2816</c:v>
                </c:pt>
                <c:pt idx="9">
                  <c:v>3009.5</c:v>
                </c:pt>
                <c:pt idx="10">
                  <c:v>2689</c:v>
                </c:pt>
                <c:pt idx="11">
                  <c:v>2326.5</c:v>
                </c:pt>
                <c:pt idx="12">
                  <c:v>331.5</c:v>
                </c:pt>
                <c:pt idx="13">
                  <c:v>0</c:v>
                </c:pt>
                <c:pt idx="14">
                  <c:v>0</c:v>
                </c:pt>
                <c:pt idx="15">
                  <c:v>1729</c:v>
                </c:pt>
                <c:pt idx="16">
                  <c:v>806</c:v>
                </c:pt>
                <c:pt idx="17">
                  <c:v>585</c:v>
                </c:pt>
                <c:pt idx="18">
                  <c:v>552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1683</c:v>
                </c:pt>
                <c:pt idx="23">
                  <c:v>1472.5</c:v>
                </c:pt>
                <c:pt idx="24">
                  <c:v>779</c:v>
                </c:pt>
                <c:pt idx="25">
                  <c:v>232.5</c:v>
                </c:pt>
                <c:pt idx="26">
                  <c:v>269</c:v>
                </c:pt>
                <c:pt idx="27">
                  <c:v>288</c:v>
                </c:pt>
                <c:pt idx="28">
                  <c:v>491</c:v>
                </c:pt>
                <c:pt idx="29">
                  <c:v>1189.5</c:v>
                </c:pt>
                <c:pt idx="30">
                  <c:v>0</c:v>
                </c:pt>
              </c:numCache>
            </c:numRef>
          </c:val>
        </c:ser>
        <c:marker val="1"/>
        <c:axId val="102228352"/>
        <c:axId val="102229888"/>
      </c:lineChart>
      <c:catAx>
        <c:axId val="102228352"/>
        <c:scaling>
          <c:orientation val="minMax"/>
        </c:scaling>
        <c:axPos val="b"/>
        <c:numFmt formatCode="General" sourceLinked="1"/>
        <c:majorTickMark val="none"/>
        <c:tickLblPos val="nextTo"/>
        <c:crossAx val="102229888"/>
        <c:crosses val="autoZero"/>
        <c:auto val="1"/>
        <c:lblAlgn val="ctr"/>
        <c:lblOffset val="100"/>
        <c:tickLblSkip val="1"/>
      </c:catAx>
      <c:valAx>
        <c:axId val="1022298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22835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"/>
          <c:y val="2.7011287893677016E-2"/>
        </c:manualLayout>
      </c:layout>
    </c:title>
    <c:plotArea>
      <c:layout>
        <c:manualLayout>
          <c:layoutTarget val="inner"/>
          <c:xMode val="edge"/>
          <c:yMode val="edge"/>
          <c:x val="3.4259497168117152E-2"/>
          <c:y val="0.126163209202938"/>
          <c:w val="0.9616118939079986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Calcul!$E$191:$AB$191</c:f>
              <c:numCache>
                <c:formatCode>0.0</c:formatCode>
                <c:ptCount val="24"/>
                <c:pt idx="0">
                  <c:v>2089.2166666666667</c:v>
                </c:pt>
                <c:pt idx="1">
                  <c:v>1872.8333333333333</c:v>
                </c:pt>
                <c:pt idx="2">
                  <c:v>1836.7166666666667</c:v>
                </c:pt>
                <c:pt idx="3">
                  <c:v>1699.2666666666667</c:v>
                </c:pt>
                <c:pt idx="4">
                  <c:v>1629.4666666666667</c:v>
                </c:pt>
                <c:pt idx="5">
                  <c:v>1743.9</c:v>
                </c:pt>
                <c:pt idx="6">
                  <c:v>2098.8666666666668</c:v>
                </c:pt>
                <c:pt idx="7">
                  <c:v>2383.7333333333331</c:v>
                </c:pt>
                <c:pt idx="8">
                  <c:v>2477.9833333333331</c:v>
                </c:pt>
                <c:pt idx="9">
                  <c:v>2514.7333333333331</c:v>
                </c:pt>
                <c:pt idx="10">
                  <c:v>2516.1833333333334</c:v>
                </c:pt>
                <c:pt idx="11">
                  <c:v>2471.9166666666665</c:v>
                </c:pt>
                <c:pt idx="12">
                  <c:v>2392.4166666666665</c:v>
                </c:pt>
                <c:pt idx="13">
                  <c:v>2329.8833333333332</c:v>
                </c:pt>
                <c:pt idx="14">
                  <c:v>2268.3000000000002</c:v>
                </c:pt>
                <c:pt idx="15">
                  <c:v>2098.6333333333332</c:v>
                </c:pt>
                <c:pt idx="16">
                  <c:v>2048.9166666666665</c:v>
                </c:pt>
                <c:pt idx="17">
                  <c:v>2043.5166666666667</c:v>
                </c:pt>
                <c:pt idx="18">
                  <c:v>2070.1166666666668</c:v>
                </c:pt>
                <c:pt idx="19">
                  <c:v>2199.6</c:v>
                </c:pt>
                <c:pt idx="20">
                  <c:v>2202.5500000000002</c:v>
                </c:pt>
                <c:pt idx="21">
                  <c:v>2229.2833333333333</c:v>
                </c:pt>
                <c:pt idx="22">
                  <c:v>2060.4833333333331</c:v>
                </c:pt>
                <c:pt idx="23">
                  <c:v>2160.3166666666666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Calcul!$E$192:$AB$192</c:f>
              <c:numCache>
                <c:formatCode>0.0</c:formatCode>
                <c:ptCount val="24"/>
                <c:pt idx="0">
                  <c:v>4196.5</c:v>
                </c:pt>
                <c:pt idx="1">
                  <c:v>3871</c:v>
                </c:pt>
                <c:pt idx="2">
                  <c:v>3974</c:v>
                </c:pt>
                <c:pt idx="3">
                  <c:v>3708</c:v>
                </c:pt>
                <c:pt idx="4">
                  <c:v>4141.5</c:v>
                </c:pt>
                <c:pt idx="5">
                  <c:v>4150</c:v>
                </c:pt>
                <c:pt idx="6">
                  <c:v>4239.5</c:v>
                </c:pt>
                <c:pt idx="7">
                  <c:v>4569</c:v>
                </c:pt>
                <c:pt idx="8">
                  <c:v>4523.5</c:v>
                </c:pt>
                <c:pt idx="9">
                  <c:v>4536.5</c:v>
                </c:pt>
                <c:pt idx="10">
                  <c:v>4537.5</c:v>
                </c:pt>
                <c:pt idx="11">
                  <c:v>4482</c:v>
                </c:pt>
                <c:pt idx="12">
                  <c:v>4273.5</c:v>
                </c:pt>
                <c:pt idx="13">
                  <c:v>4304</c:v>
                </c:pt>
                <c:pt idx="14">
                  <c:v>4363.5</c:v>
                </c:pt>
                <c:pt idx="15">
                  <c:v>4095.5</c:v>
                </c:pt>
                <c:pt idx="16">
                  <c:v>4348</c:v>
                </c:pt>
                <c:pt idx="17">
                  <c:v>4256.5</c:v>
                </c:pt>
                <c:pt idx="18">
                  <c:v>4298</c:v>
                </c:pt>
                <c:pt idx="19">
                  <c:v>4611</c:v>
                </c:pt>
                <c:pt idx="20">
                  <c:v>4384.5</c:v>
                </c:pt>
                <c:pt idx="21">
                  <c:v>4284</c:v>
                </c:pt>
                <c:pt idx="22">
                  <c:v>3970</c:v>
                </c:pt>
                <c:pt idx="23">
                  <c:v>4152.5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Calcul!$E$193:$AB$193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axId val="102274176"/>
        <c:axId val="102275712"/>
      </c:barChart>
      <c:catAx>
        <c:axId val="102274176"/>
        <c:scaling>
          <c:orientation val="minMax"/>
        </c:scaling>
        <c:axPos val="b"/>
        <c:numFmt formatCode="General" sourceLinked="1"/>
        <c:majorTickMark val="none"/>
        <c:tickLblPos val="nextTo"/>
        <c:crossAx val="102275712"/>
        <c:crosses val="autoZero"/>
        <c:auto val="1"/>
        <c:lblAlgn val="ctr"/>
        <c:lblOffset val="100"/>
        <c:tickLblSkip val="1"/>
      </c:catAx>
      <c:valAx>
        <c:axId val="10227571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274176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04E-2"/>
        </c:manualLayout>
      </c:layout>
    </c:title>
    <c:plotArea>
      <c:layout>
        <c:manualLayout>
          <c:layoutTarget val="inner"/>
          <c:xMode val="edge"/>
          <c:yMode val="edge"/>
          <c:x val="3.6055125189932494E-2"/>
          <c:y val="0.126163209202938"/>
          <c:w val="0.92735803099529235"/>
          <c:h val="0.83404966990372664"/>
        </c:manualLayout>
      </c:layout>
      <c:lineChart>
        <c:grouping val="standard"/>
        <c:ser>
          <c:idx val="1"/>
          <c:order val="0"/>
          <c:tx>
            <c:v>Charbon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Calcul!$E$191:$AB$191</c:f>
              <c:numCache>
                <c:formatCode>0.0</c:formatCode>
                <c:ptCount val="24"/>
                <c:pt idx="0">
                  <c:v>2089.2166666666667</c:v>
                </c:pt>
                <c:pt idx="1">
                  <c:v>1872.8333333333333</c:v>
                </c:pt>
                <c:pt idx="2">
                  <c:v>1836.7166666666667</c:v>
                </c:pt>
                <c:pt idx="3">
                  <c:v>1699.2666666666667</c:v>
                </c:pt>
                <c:pt idx="4">
                  <c:v>1629.4666666666667</c:v>
                </c:pt>
                <c:pt idx="5">
                  <c:v>1743.9</c:v>
                </c:pt>
                <c:pt idx="6">
                  <c:v>2098.8666666666668</c:v>
                </c:pt>
                <c:pt idx="7">
                  <c:v>2383.7333333333331</c:v>
                </c:pt>
                <c:pt idx="8">
                  <c:v>2477.9833333333331</c:v>
                </c:pt>
                <c:pt idx="9">
                  <c:v>2514.7333333333331</c:v>
                </c:pt>
                <c:pt idx="10">
                  <c:v>2516.1833333333334</c:v>
                </c:pt>
                <c:pt idx="11">
                  <c:v>2471.9166666666665</c:v>
                </c:pt>
                <c:pt idx="12">
                  <c:v>2392.4166666666665</c:v>
                </c:pt>
                <c:pt idx="13">
                  <c:v>2329.8833333333332</c:v>
                </c:pt>
                <c:pt idx="14">
                  <c:v>2268.3000000000002</c:v>
                </c:pt>
                <c:pt idx="15">
                  <c:v>2098.6333333333332</c:v>
                </c:pt>
                <c:pt idx="16">
                  <c:v>2048.9166666666665</c:v>
                </c:pt>
                <c:pt idx="17">
                  <c:v>2043.5166666666667</c:v>
                </c:pt>
                <c:pt idx="18">
                  <c:v>2070.1166666666668</c:v>
                </c:pt>
                <c:pt idx="19">
                  <c:v>2199.6</c:v>
                </c:pt>
                <c:pt idx="20">
                  <c:v>2202.5500000000002</c:v>
                </c:pt>
                <c:pt idx="21">
                  <c:v>2229.2833333333333</c:v>
                </c:pt>
                <c:pt idx="22">
                  <c:v>2060.4833333333331</c:v>
                </c:pt>
                <c:pt idx="23">
                  <c:v>2160.3166666666666</c:v>
                </c:pt>
              </c:numCache>
            </c:numRef>
          </c:val>
        </c:ser>
        <c:marker val="1"/>
        <c:axId val="102379520"/>
        <c:axId val="10238105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56705.3</c:v>
                </c:pt>
                <c:pt idx="1">
                  <c:v>52791.45</c:v>
                </c:pt>
                <c:pt idx="2">
                  <c:v>51825.1</c:v>
                </c:pt>
                <c:pt idx="3">
                  <c:v>49176.916666666664</c:v>
                </c:pt>
                <c:pt idx="4">
                  <c:v>47508.816666666666</c:v>
                </c:pt>
                <c:pt idx="5">
                  <c:v>48279.85</c:v>
                </c:pt>
                <c:pt idx="6">
                  <c:v>51741.2</c:v>
                </c:pt>
                <c:pt idx="7">
                  <c:v>55754.783333333333</c:v>
                </c:pt>
                <c:pt idx="8">
                  <c:v>58584.6</c:v>
                </c:pt>
                <c:pt idx="9">
                  <c:v>60495.183333333334</c:v>
                </c:pt>
                <c:pt idx="10">
                  <c:v>60976.95</c:v>
                </c:pt>
                <c:pt idx="11">
                  <c:v>60842.083333333336</c:v>
                </c:pt>
                <c:pt idx="12">
                  <c:v>60932.116666666669</c:v>
                </c:pt>
                <c:pt idx="13">
                  <c:v>60357.25</c:v>
                </c:pt>
                <c:pt idx="14">
                  <c:v>58568.033333333333</c:v>
                </c:pt>
                <c:pt idx="15">
                  <c:v>56214.98333333333</c:v>
                </c:pt>
                <c:pt idx="16">
                  <c:v>54462.9</c:v>
                </c:pt>
                <c:pt idx="17">
                  <c:v>53401.9</c:v>
                </c:pt>
                <c:pt idx="18">
                  <c:v>54197.566666666666</c:v>
                </c:pt>
                <c:pt idx="19">
                  <c:v>56344.366666666669</c:v>
                </c:pt>
                <c:pt idx="20">
                  <c:v>56162.433333333334</c:v>
                </c:pt>
                <c:pt idx="21">
                  <c:v>56487.566666666666</c:v>
                </c:pt>
                <c:pt idx="22">
                  <c:v>55389.066666666666</c:v>
                </c:pt>
                <c:pt idx="23">
                  <c:v>57819.616666666669</c:v>
                </c:pt>
              </c:numCache>
            </c:numRef>
          </c:val>
        </c:ser>
        <c:marker val="1"/>
        <c:axId val="102404864"/>
        <c:axId val="102382592"/>
      </c:lineChart>
      <c:catAx>
        <c:axId val="102379520"/>
        <c:scaling>
          <c:orientation val="minMax"/>
        </c:scaling>
        <c:axPos val="b"/>
        <c:numFmt formatCode="General" sourceLinked="1"/>
        <c:majorTickMark val="none"/>
        <c:tickLblPos val="nextTo"/>
        <c:crossAx val="102381056"/>
        <c:crosses val="autoZero"/>
        <c:auto val="1"/>
        <c:lblAlgn val="ctr"/>
        <c:lblOffset val="100"/>
        <c:tickLblSkip val="1"/>
      </c:catAx>
      <c:valAx>
        <c:axId val="10238105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379520"/>
        <c:crosses val="autoZero"/>
        <c:crossBetween val="between"/>
      </c:valAx>
      <c:valAx>
        <c:axId val="102382592"/>
        <c:scaling>
          <c:orientation val="minMax"/>
          <c:min val="35000"/>
        </c:scaling>
        <c:axPos val="r"/>
        <c:numFmt formatCode="0" sourceLinked="0"/>
        <c:tickLblPos val="nextTo"/>
        <c:crossAx val="102404864"/>
        <c:crosses val="max"/>
        <c:crossBetween val="between"/>
        <c:majorUnit val="5000"/>
      </c:valAx>
      <c:catAx>
        <c:axId val="102404864"/>
        <c:scaling>
          <c:orientation val="minMax"/>
        </c:scaling>
        <c:delete val="1"/>
        <c:axPos val="b"/>
        <c:numFmt formatCode="General" sourceLinked="1"/>
        <c:tickLblPos val="none"/>
        <c:crossAx val="102382592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Charbon (V)</a:t>
            </a:r>
            <a:endParaRPr lang="fr-FR"/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64634.5</c:v>
                </c:pt>
                <c:pt idx="1">
                  <c:v>61168.5</c:v>
                </c:pt>
                <c:pt idx="2">
                  <c:v>60729.5</c:v>
                </c:pt>
                <c:pt idx="3">
                  <c:v>58228.5</c:v>
                </c:pt>
                <c:pt idx="4">
                  <c:v>56336.5</c:v>
                </c:pt>
                <c:pt idx="5">
                  <c:v>56231.5</c:v>
                </c:pt>
                <c:pt idx="6">
                  <c:v>57316</c:v>
                </c:pt>
                <c:pt idx="7">
                  <c:v>58320.5</c:v>
                </c:pt>
                <c:pt idx="8">
                  <c:v>59016</c:v>
                </c:pt>
                <c:pt idx="9">
                  <c:v>61222</c:v>
                </c:pt>
                <c:pt idx="10">
                  <c:v>62899</c:v>
                </c:pt>
                <c:pt idx="11">
                  <c:v>63330.5</c:v>
                </c:pt>
                <c:pt idx="12">
                  <c:v>63833</c:v>
                </c:pt>
                <c:pt idx="13">
                  <c:v>63077</c:v>
                </c:pt>
                <c:pt idx="14">
                  <c:v>59360.5</c:v>
                </c:pt>
                <c:pt idx="15">
                  <c:v>56071.5</c:v>
                </c:pt>
                <c:pt idx="16">
                  <c:v>53976</c:v>
                </c:pt>
                <c:pt idx="17">
                  <c:v>53442</c:v>
                </c:pt>
                <c:pt idx="18">
                  <c:v>55135</c:v>
                </c:pt>
                <c:pt idx="19">
                  <c:v>58895.5</c:v>
                </c:pt>
                <c:pt idx="20">
                  <c:v>61663.5</c:v>
                </c:pt>
                <c:pt idx="21">
                  <c:v>63270.5</c:v>
                </c:pt>
                <c:pt idx="22">
                  <c:v>61878.5</c:v>
                </c:pt>
                <c:pt idx="23">
                  <c:v>64434</c:v>
                </c:pt>
                <c:pt idx="24">
                  <c:v>63227</c:v>
                </c:pt>
                <c:pt idx="25">
                  <c:v>59937.5</c:v>
                </c:pt>
                <c:pt idx="26">
                  <c:v>59769.5</c:v>
                </c:pt>
                <c:pt idx="27">
                  <c:v>57612</c:v>
                </c:pt>
                <c:pt idx="28">
                  <c:v>56241</c:v>
                </c:pt>
                <c:pt idx="29">
                  <c:v>57960.5</c:v>
                </c:pt>
                <c:pt idx="30">
                  <c:v>63540.5</c:v>
                </c:pt>
                <c:pt idx="31">
                  <c:v>71240</c:v>
                </c:pt>
                <c:pt idx="32">
                  <c:v>74046</c:v>
                </c:pt>
                <c:pt idx="33">
                  <c:v>75493</c:v>
                </c:pt>
                <c:pt idx="34">
                  <c:v>74917.5</c:v>
                </c:pt>
                <c:pt idx="35">
                  <c:v>73633.5</c:v>
                </c:pt>
                <c:pt idx="36">
                  <c:v>72477.5</c:v>
                </c:pt>
                <c:pt idx="37">
                  <c:v>71013</c:v>
                </c:pt>
                <c:pt idx="38">
                  <c:v>68986.5</c:v>
                </c:pt>
                <c:pt idx="39">
                  <c:v>65816</c:v>
                </c:pt>
                <c:pt idx="40">
                  <c:v>63600.5</c:v>
                </c:pt>
                <c:pt idx="41">
                  <c:v>62343</c:v>
                </c:pt>
                <c:pt idx="42">
                  <c:v>63141</c:v>
                </c:pt>
                <c:pt idx="43">
                  <c:v>65836.5</c:v>
                </c:pt>
                <c:pt idx="44">
                  <c:v>66509.5</c:v>
                </c:pt>
                <c:pt idx="45">
                  <c:v>67050</c:v>
                </c:pt>
                <c:pt idx="46">
                  <c:v>64996</c:v>
                </c:pt>
                <c:pt idx="47">
                  <c:v>67249.5</c:v>
                </c:pt>
                <c:pt idx="48">
                  <c:v>65994</c:v>
                </c:pt>
                <c:pt idx="49">
                  <c:v>62232</c:v>
                </c:pt>
                <c:pt idx="50">
                  <c:v>61688</c:v>
                </c:pt>
                <c:pt idx="51">
                  <c:v>59463.5</c:v>
                </c:pt>
                <c:pt idx="52">
                  <c:v>58157.5</c:v>
                </c:pt>
                <c:pt idx="53">
                  <c:v>59643</c:v>
                </c:pt>
                <c:pt idx="54">
                  <c:v>64661</c:v>
                </c:pt>
                <c:pt idx="55">
                  <c:v>71781</c:v>
                </c:pt>
                <c:pt idx="56">
                  <c:v>74546.5</c:v>
                </c:pt>
                <c:pt idx="57">
                  <c:v>74947.5</c:v>
                </c:pt>
                <c:pt idx="58">
                  <c:v>73685</c:v>
                </c:pt>
                <c:pt idx="59">
                  <c:v>72047</c:v>
                </c:pt>
                <c:pt idx="60">
                  <c:v>70691</c:v>
                </c:pt>
                <c:pt idx="61">
                  <c:v>69321.5</c:v>
                </c:pt>
                <c:pt idx="62">
                  <c:v>67402.5</c:v>
                </c:pt>
                <c:pt idx="63">
                  <c:v>64666.5</c:v>
                </c:pt>
                <c:pt idx="64">
                  <c:v>62855.5</c:v>
                </c:pt>
                <c:pt idx="65">
                  <c:v>61596</c:v>
                </c:pt>
                <c:pt idx="66">
                  <c:v>62862.5</c:v>
                </c:pt>
                <c:pt idx="67">
                  <c:v>65662.5</c:v>
                </c:pt>
                <c:pt idx="68">
                  <c:v>66468</c:v>
                </c:pt>
                <c:pt idx="69">
                  <c:v>66848</c:v>
                </c:pt>
                <c:pt idx="70">
                  <c:v>64710</c:v>
                </c:pt>
                <c:pt idx="71">
                  <c:v>66980.5</c:v>
                </c:pt>
                <c:pt idx="72">
                  <c:v>65619.5</c:v>
                </c:pt>
                <c:pt idx="73">
                  <c:v>61895</c:v>
                </c:pt>
                <c:pt idx="74">
                  <c:v>61537.5</c:v>
                </c:pt>
                <c:pt idx="75">
                  <c:v>59111</c:v>
                </c:pt>
                <c:pt idx="76">
                  <c:v>57565.5</c:v>
                </c:pt>
                <c:pt idx="77">
                  <c:v>58765.5</c:v>
                </c:pt>
                <c:pt idx="78">
                  <c:v>63710.5</c:v>
                </c:pt>
                <c:pt idx="79">
                  <c:v>71004</c:v>
                </c:pt>
                <c:pt idx="80">
                  <c:v>73903.5</c:v>
                </c:pt>
                <c:pt idx="81">
                  <c:v>74914</c:v>
                </c:pt>
                <c:pt idx="82">
                  <c:v>74767.5</c:v>
                </c:pt>
                <c:pt idx="83">
                  <c:v>73989</c:v>
                </c:pt>
                <c:pt idx="84">
                  <c:v>73286.5</c:v>
                </c:pt>
                <c:pt idx="85">
                  <c:v>72568.5</c:v>
                </c:pt>
                <c:pt idx="86">
                  <c:v>71426</c:v>
                </c:pt>
                <c:pt idx="87">
                  <c:v>68724.5</c:v>
                </c:pt>
                <c:pt idx="88">
                  <c:v>67516.5</c:v>
                </c:pt>
                <c:pt idx="89">
                  <c:v>66816</c:v>
                </c:pt>
                <c:pt idx="90">
                  <c:v>68367</c:v>
                </c:pt>
                <c:pt idx="91">
                  <c:v>71040</c:v>
                </c:pt>
                <c:pt idx="92">
                  <c:v>70362.5</c:v>
                </c:pt>
                <c:pt idx="93">
                  <c:v>69276.5</c:v>
                </c:pt>
                <c:pt idx="94">
                  <c:v>66388.5</c:v>
                </c:pt>
                <c:pt idx="95">
                  <c:v>68487.5</c:v>
                </c:pt>
                <c:pt idx="96">
                  <c:v>66932.5</c:v>
                </c:pt>
                <c:pt idx="97">
                  <c:v>63106</c:v>
                </c:pt>
                <c:pt idx="98">
                  <c:v>62361</c:v>
                </c:pt>
                <c:pt idx="99">
                  <c:v>59848</c:v>
                </c:pt>
                <c:pt idx="100">
                  <c:v>58147.5</c:v>
                </c:pt>
                <c:pt idx="101">
                  <c:v>59424.5</c:v>
                </c:pt>
                <c:pt idx="102">
                  <c:v>64329.5</c:v>
                </c:pt>
                <c:pt idx="103">
                  <c:v>70930</c:v>
                </c:pt>
                <c:pt idx="104">
                  <c:v>73690</c:v>
                </c:pt>
                <c:pt idx="105">
                  <c:v>75207</c:v>
                </c:pt>
                <c:pt idx="106">
                  <c:v>75229.5</c:v>
                </c:pt>
                <c:pt idx="107">
                  <c:v>74863.5</c:v>
                </c:pt>
                <c:pt idx="108">
                  <c:v>74390.5</c:v>
                </c:pt>
                <c:pt idx="109">
                  <c:v>73528</c:v>
                </c:pt>
                <c:pt idx="110">
                  <c:v>71770.5</c:v>
                </c:pt>
                <c:pt idx="111">
                  <c:v>68940.5</c:v>
                </c:pt>
                <c:pt idx="112">
                  <c:v>67156</c:v>
                </c:pt>
                <c:pt idx="113">
                  <c:v>66254.5</c:v>
                </c:pt>
                <c:pt idx="114">
                  <c:v>67225.5</c:v>
                </c:pt>
                <c:pt idx="115">
                  <c:v>69264.5</c:v>
                </c:pt>
                <c:pt idx="116">
                  <c:v>69038.5</c:v>
                </c:pt>
                <c:pt idx="117">
                  <c:v>68723.5</c:v>
                </c:pt>
                <c:pt idx="118">
                  <c:v>66890</c:v>
                </c:pt>
                <c:pt idx="119">
                  <c:v>69417</c:v>
                </c:pt>
                <c:pt idx="120">
                  <c:v>67501</c:v>
                </c:pt>
                <c:pt idx="121">
                  <c:v>63148.5</c:v>
                </c:pt>
                <c:pt idx="122">
                  <c:v>62005</c:v>
                </c:pt>
                <c:pt idx="123">
                  <c:v>58861</c:v>
                </c:pt>
                <c:pt idx="124">
                  <c:v>56758.5</c:v>
                </c:pt>
                <c:pt idx="125">
                  <c:v>56535.5</c:v>
                </c:pt>
                <c:pt idx="126">
                  <c:v>58075.5</c:v>
                </c:pt>
                <c:pt idx="127">
                  <c:v>60086.5</c:v>
                </c:pt>
                <c:pt idx="128">
                  <c:v>62362</c:v>
                </c:pt>
                <c:pt idx="129">
                  <c:v>66008</c:v>
                </c:pt>
                <c:pt idx="130">
                  <c:v>67319.5</c:v>
                </c:pt>
                <c:pt idx="131">
                  <c:v>67173.5</c:v>
                </c:pt>
                <c:pt idx="132">
                  <c:v>67906.5</c:v>
                </c:pt>
                <c:pt idx="133">
                  <c:v>67866.5</c:v>
                </c:pt>
                <c:pt idx="134">
                  <c:v>65092.5</c:v>
                </c:pt>
                <c:pt idx="135">
                  <c:v>62290.5</c:v>
                </c:pt>
                <c:pt idx="136">
                  <c:v>60464</c:v>
                </c:pt>
                <c:pt idx="137">
                  <c:v>60071</c:v>
                </c:pt>
                <c:pt idx="138">
                  <c:v>61402</c:v>
                </c:pt>
                <c:pt idx="139">
                  <c:v>63649.5</c:v>
                </c:pt>
                <c:pt idx="140">
                  <c:v>64079.5</c:v>
                </c:pt>
                <c:pt idx="141">
                  <c:v>64270.5</c:v>
                </c:pt>
                <c:pt idx="142">
                  <c:v>63212</c:v>
                </c:pt>
                <c:pt idx="143">
                  <c:v>66458.5</c:v>
                </c:pt>
                <c:pt idx="144">
                  <c:v>65722</c:v>
                </c:pt>
                <c:pt idx="145">
                  <c:v>62239</c:v>
                </c:pt>
                <c:pt idx="146">
                  <c:v>61190</c:v>
                </c:pt>
                <c:pt idx="147">
                  <c:v>58160.5</c:v>
                </c:pt>
                <c:pt idx="148">
                  <c:v>55765</c:v>
                </c:pt>
                <c:pt idx="149">
                  <c:v>55053.5</c:v>
                </c:pt>
                <c:pt idx="150">
                  <c:v>55908.5</c:v>
                </c:pt>
                <c:pt idx="151">
                  <c:v>56426</c:v>
                </c:pt>
                <c:pt idx="152">
                  <c:v>57646</c:v>
                </c:pt>
                <c:pt idx="153">
                  <c:v>60079.5</c:v>
                </c:pt>
                <c:pt idx="154">
                  <c:v>61390.5</c:v>
                </c:pt>
                <c:pt idx="155">
                  <c:v>61359.5</c:v>
                </c:pt>
                <c:pt idx="156">
                  <c:v>61453.5</c:v>
                </c:pt>
                <c:pt idx="157">
                  <c:v>60524</c:v>
                </c:pt>
                <c:pt idx="158">
                  <c:v>56558</c:v>
                </c:pt>
                <c:pt idx="159">
                  <c:v>53223</c:v>
                </c:pt>
                <c:pt idx="160">
                  <c:v>51014</c:v>
                </c:pt>
                <c:pt idx="161">
                  <c:v>50278</c:v>
                </c:pt>
                <c:pt idx="162">
                  <c:v>52158.5</c:v>
                </c:pt>
                <c:pt idx="163">
                  <c:v>56172.5</c:v>
                </c:pt>
                <c:pt idx="164">
                  <c:v>59140.5</c:v>
                </c:pt>
                <c:pt idx="165">
                  <c:v>60811.5</c:v>
                </c:pt>
                <c:pt idx="166">
                  <c:v>59434</c:v>
                </c:pt>
                <c:pt idx="167">
                  <c:v>62179</c:v>
                </c:pt>
                <c:pt idx="168">
                  <c:v>61049.5</c:v>
                </c:pt>
                <c:pt idx="169">
                  <c:v>57829.5</c:v>
                </c:pt>
                <c:pt idx="170">
                  <c:v>57383.5</c:v>
                </c:pt>
                <c:pt idx="171">
                  <c:v>54946</c:v>
                </c:pt>
                <c:pt idx="172">
                  <c:v>53292</c:v>
                </c:pt>
                <c:pt idx="173">
                  <c:v>54789.5</c:v>
                </c:pt>
                <c:pt idx="174">
                  <c:v>60245</c:v>
                </c:pt>
                <c:pt idx="175">
                  <c:v>67222</c:v>
                </c:pt>
                <c:pt idx="176">
                  <c:v>70397.5</c:v>
                </c:pt>
                <c:pt idx="177">
                  <c:v>71957</c:v>
                </c:pt>
                <c:pt idx="178">
                  <c:v>71765</c:v>
                </c:pt>
                <c:pt idx="179">
                  <c:v>71056.5</c:v>
                </c:pt>
                <c:pt idx="180">
                  <c:v>70401.5</c:v>
                </c:pt>
                <c:pt idx="181">
                  <c:v>69698.5</c:v>
                </c:pt>
                <c:pt idx="182">
                  <c:v>68273.5</c:v>
                </c:pt>
                <c:pt idx="183">
                  <c:v>65709</c:v>
                </c:pt>
                <c:pt idx="184">
                  <c:v>63761.5</c:v>
                </c:pt>
                <c:pt idx="185">
                  <c:v>62388.5</c:v>
                </c:pt>
                <c:pt idx="186">
                  <c:v>62991.5</c:v>
                </c:pt>
                <c:pt idx="187">
                  <c:v>65495</c:v>
                </c:pt>
                <c:pt idx="188">
                  <c:v>65047</c:v>
                </c:pt>
                <c:pt idx="189">
                  <c:v>65068</c:v>
                </c:pt>
                <c:pt idx="190">
                  <c:v>62708</c:v>
                </c:pt>
                <c:pt idx="191">
                  <c:v>64912</c:v>
                </c:pt>
                <c:pt idx="192">
                  <c:v>63396.5</c:v>
                </c:pt>
                <c:pt idx="193">
                  <c:v>59420</c:v>
                </c:pt>
                <c:pt idx="194">
                  <c:v>58747.5</c:v>
                </c:pt>
                <c:pt idx="195">
                  <c:v>56153.5</c:v>
                </c:pt>
                <c:pt idx="196">
                  <c:v>54478</c:v>
                </c:pt>
                <c:pt idx="197">
                  <c:v>55730</c:v>
                </c:pt>
                <c:pt idx="198">
                  <c:v>60631.5</c:v>
                </c:pt>
                <c:pt idx="199">
                  <c:v>67347.5</c:v>
                </c:pt>
                <c:pt idx="200">
                  <c:v>70107</c:v>
                </c:pt>
                <c:pt idx="201">
                  <c:v>71155.5</c:v>
                </c:pt>
                <c:pt idx="202">
                  <c:v>70959.5</c:v>
                </c:pt>
                <c:pt idx="203">
                  <c:v>70373.5</c:v>
                </c:pt>
                <c:pt idx="204">
                  <c:v>70007</c:v>
                </c:pt>
                <c:pt idx="205">
                  <c:v>69040.5</c:v>
                </c:pt>
                <c:pt idx="206">
                  <c:v>67763</c:v>
                </c:pt>
                <c:pt idx="207">
                  <c:v>65121</c:v>
                </c:pt>
                <c:pt idx="208">
                  <c:v>63078</c:v>
                </c:pt>
                <c:pt idx="209">
                  <c:v>61874.5</c:v>
                </c:pt>
                <c:pt idx="210">
                  <c:v>62228.5</c:v>
                </c:pt>
                <c:pt idx="211">
                  <c:v>64288.5</c:v>
                </c:pt>
                <c:pt idx="212">
                  <c:v>63742</c:v>
                </c:pt>
                <c:pt idx="213">
                  <c:v>63655.5</c:v>
                </c:pt>
                <c:pt idx="214">
                  <c:v>61618</c:v>
                </c:pt>
                <c:pt idx="215">
                  <c:v>63599.5</c:v>
                </c:pt>
                <c:pt idx="216">
                  <c:v>62067</c:v>
                </c:pt>
                <c:pt idx="217">
                  <c:v>58029</c:v>
                </c:pt>
                <c:pt idx="218">
                  <c:v>57014.5</c:v>
                </c:pt>
                <c:pt idx="219">
                  <c:v>54450</c:v>
                </c:pt>
                <c:pt idx="220">
                  <c:v>52857.5</c:v>
                </c:pt>
                <c:pt idx="221">
                  <c:v>53942</c:v>
                </c:pt>
                <c:pt idx="222">
                  <c:v>58675</c:v>
                </c:pt>
                <c:pt idx="223">
                  <c:v>64343.5</c:v>
                </c:pt>
                <c:pt idx="224">
                  <c:v>67331.5</c:v>
                </c:pt>
                <c:pt idx="225">
                  <c:v>68944.5</c:v>
                </c:pt>
                <c:pt idx="226">
                  <c:v>68619</c:v>
                </c:pt>
                <c:pt idx="227">
                  <c:v>67953</c:v>
                </c:pt>
                <c:pt idx="228">
                  <c:v>67710.5</c:v>
                </c:pt>
                <c:pt idx="229">
                  <c:v>66692.5</c:v>
                </c:pt>
                <c:pt idx="230">
                  <c:v>65382</c:v>
                </c:pt>
                <c:pt idx="231">
                  <c:v>63092.5</c:v>
                </c:pt>
                <c:pt idx="232">
                  <c:v>61449</c:v>
                </c:pt>
                <c:pt idx="233">
                  <c:v>60438</c:v>
                </c:pt>
                <c:pt idx="234">
                  <c:v>61353</c:v>
                </c:pt>
                <c:pt idx="235">
                  <c:v>63592</c:v>
                </c:pt>
                <c:pt idx="236">
                  <c:v>62633.5</c:v>
                </c:pt>
                <c:pt idx="237">
                  <c:v>61815</c:v>
                </c:pt>
                <c:pt idx="238">
                  <c:v>59449</c:v>
                </c:pt>
                <c:pt idx="239">
                  <c:v>61470</c:v>
                </c:pt>
                <c:pt idx="240">
                  <c:v>59647.5</c:v>
                </c:pt>
                <c:pt idx="241">
                  <c:v>55696</c:v>
                </c:pt>
                <c:pt idx="242">
                  <c:v>54774.5</c:v>
                </c:pt>
                <c:pt idx="243">
                  <c:v>51972</c:v>
                </c:pt>
                <c:pt idx="244">
                  <c:v>49936</c:v>
                </c:pt>
                <c:pt idx="245">
                  <c:v>50885.5</c:v>
                </c:pt>
                <c:pt idx="246">
                  <c:v>55489.5</c:v>
                </c:pt>
                <c:pt idx="247">
                  <c:v>61688.5</c:v>
                </c:pt>
                <c:pt idx="248">
                  <c:v>64279</c:v>
                </c:pt>
                <c:pt idx="249">
                  <c:v>65481</c:v>
                </c:pt>
                <c:pt idx="250">
                  <c:v>65586</c:v>
                </c:pt>
                <c:pt idx="251">
                  <c:v>65472.5</c:v>
                </c:pt>
                <c:pt idx="252">
                  <c:v>65008</c:v>
                </c:pt>
                <c:pt idx="253">
                  <c:v>64406.5</c:v>
                </c:pt>
                <c:pt idx="254">
                  <c:v>63211</c:v>
                </c:pt>
                <c:pt idx="255">
                  <c:v>61245.5</c:v>
                </c:pt>
                <c:pt idx="256">
                  <c:v>59769</c:v>
                </c:pt>
                <c:pt idx="257">
                  <c:v>58999</c:v>
                </c:pt>
                <c:pt idx="258">
                  <c:v>59931</c:v>
                </c:pt>
                <c:pt idx="259">
                  <c:v>62309</c:v>
                </c:pt>
                <c:pt idx="260">
                  <c:v>60993.5</c:v>
                </c:pt>
                <c:pt idx="261">
                  <c:v>60076</c:v>
                </c:pt>
                <c:pt idx="262">
                  <c:v>57944.5</c:v>
                </c:pt>
                <c:pt idx="263">
                  <c:v>59935</c:v>
                </c:pt>
                <c:pt idx="264">
                  <c:v>58409.5</c:v>
                </c:pt>
                <c:pt idx="265">
                  <c:v>54542.5</c:v>
                </c:pt>
                <c:pt idx="266">
                  <c:v>53557.5</c:v>
                </c:pt>
                <c:pt idx="267">
                  <c:v>51037.5</c:v>
                </c:pt>
                <c:pt idx="268">
                  <c:v>49579.5</c:v>
                </c:pt>
                <c:pt idx="269">
                  <c:v>50917.5</c:v>
                </c:pt>
                <c:pt idx="270">
                  <c:v>55555</c:v>
                </c:pt>
                <c:pt idx="271">
                  <c:v>61291</c:v>
                </c:pt>
                <c:pt idx="272">
                  <c:v>64051.5</c:v>
                </c:pt>
                <c:pt idx="273">
                  <c:v>65174</c:v>
                </c:pt>
                <c:pt idx="274">
                  <c:v>64825</c:v>
                </c:pt>
                <c:pt idx="275">
                  <c:v>64249.5</c:v>
                </c:pt>
                <c:pt idx="276">
                  <c:v>63702</c:v>
                </c:pt>
                <c:pt idx="277">
                  <c:v>62652.5</c:v>
                </c:pt>
                <c:pt idx="278">
                  <c:v>60885</c:v>
                </c:pt>
                <c:pt idx="279">
                  <c:v>58480</c:v>
                </c:pt>
                <c:pt idx="280">
                  <c:v>56743.5</c:v>
                </c:pt>
                <c:pt idx="281">
                  <c:v>55561.5</c:v>
                </c:pt>
                <c:pt idx="282">
                  <c:v>56260.5</c:v>
                </c:pt>
                <c:pt idx="283">
                  <c:v>57765.5</c:v>
                </c:pt>
                <c:pt idx="284">
                  <c:v>57023</c:v>
                </c:pt>
                <c:pt idx="285">
                  <c:v>57957.5</c:v>
                </c:pt>
                <c:pt idx="286">
                  <c:v>56917</c:v>
                </c:pt>
                <c:pt idx="287">
                  <c:v>59444</c:v>
                </c:pt>
                <c:pt idx="288">
                  <c:v>57876</c:v>
                </c:pt>
                <c:pt idx="289">
                  <c:v>53425.5</c:v>
                </c:pt>
                <c:pt idx="290">
                  <c:v>52119.5</c:v>
                </c:pt>
                <c:pt idx="291">
                  <c:v>49305</c:v>
                </c:pt>
                <c:pt idx="292">
                  <c:v>47063</c:v>
                </c:pt>
                <c:pt idx="293">
                  <c:v>46948</c:v>
                </c:pt>
                <c:pt idx="294">
                  <c:v>48640</c:v>
                </c:pt>
                <c:pt idx="295">
                  <c:v>49862</c:v>
                </c:pt>
                <c:pt idx="296">
                  <c:v>52090.5</c:v>
                </c:pt>
                <c:pt idx="297">
                  <c:v>54699</c:v>
                </c:pt>
                <c:pt idx="298">
                  <c:v>55434.5</c:v>
                </c:pt>
                <c:pt idx="299">
                  <c:v>54827</c:v>
                </c:pt>
                <c:pt idx="300">
                  <c:v>55303.5</c:v>
                </c:pt>
                <c:pt idx="301">
                  <c:v>55177.5</c:v>
                </c:pt>
                <c:pt idx="302">
                  <c:v>52578.5</c:v>
                </c:pt>
                <c:pt idx="303">
                  <c:v>50005.5</c:v>
                </c:pt>
                <c:pt idx="304">
                  <c:v>48164</c:v>
                </c:pt>
                <c:pt idx="305">
                  <c:v>47398</c:v>
                </c:pt>
                <c:pt idx="306">
                  <c:v>48631</c:v>
                </c:pt>
                <c:pt idx="307">
                  <c:v>50582</c:v>
                </c:pt>
                <c:pt idx="308">
                  <c:v>50700.5</c:v>
                </c:pt>
                <c:pt idx="309">
                  <c:v>51630.5</c:v>
                </c:pt>
                <c:pt idx="310">
                  <c:v>50682</c:v>
                </c:pt>
                <c:pt idx="311">
                  <c:v>53928.5</c:v>
                </c:pt>
                <c:pt idx="312">
                  <c:v>53125</c:v>
                </c:pt>
                <c:pt idx="313">
                  <c:v>49115.5</c:v>
                </c:pt>
                <c:pt idx="314">
                  <c:v>47806</c:v>
                </c:pt>
                <c:pt idx="315">
                  <c:v>44502.5</c:v>
                </c:pt>
                <c:pt idx="316">
                  <c:v>41914.5</c:v>
                </c:pt>
                <c:pt idx="317">
                  <c:v>41380</c:v>
                </c:pt>
                <c:pt idx="318">
                  <c:v>41972</c:v>
                </c:pt>
                <c:pt idx="319">
                  <c:v>41794.5</c:v>
                </c:pt>
                <c:pt idx="320">
                  <c:v>43248.5</c:v>
                </c:pt>
                <c:pt idx="321">
                  <c:v>45416.5</c:v>
                </c:pt>
                <c:pt idx="322">
                  <c:v>46271.5</c:v>
                </c:pt>
                <c:pt idx="323">
                  <c:v>46375</c:v>
                </c:pt>
                <c:pt idx="324">
                  <c:v>46821</c:v>
                </c:pt>
                <c:pt idx="325">
                  <c:v>46550</c:v>
                </c:pt>
                <c:pt idx="326">
                  <c:v>43076.5</c:v>
                </c:pt>
                <c:pt idx="327">
                  <c:v>40492</c:v>
                </c:pt>
                <c:pt idx="328">
                  <c:v>38828.5</c:v>
                </c:pt>
                <c:pt idx="329">
                  <c:v>37911.5</c:v>
                </c:pt>
                <c:pt idx="330">
                  <c:v>39030</c:v>
                </c:pt>
                <c:pt idx="331">
                  <c:v>41846.5</c:v>
                </c:pt>
                <c:pt idx="332">
                  <c:v>43753</c:v>
                </c:pt>
                <c:pt idx="333">
                  <c:v>46594</c:v>
                </c:pt>
                <c:pt idx="334">
                  <c:v>46071</c:v>
                </c:pt>
                <c:pt idx="335">
                  <c:v>48488.5</c:v>
                </c:pt>
                <c:pt idx="336">
                  <c:v>47298</c:v>
                </c:pt>
                <c:pt idx="337">
                  <c:v>43860</c:v>
                </c:pt>
                <c:pt idx="338">
                  <c:v>42850</c:v>
                </c:pt>
                <c:pt idx="339">
                  <c:v>40369.5</c:v>
                </c:pt>
                <c:pt idx="340">
                  <c:v>38975</c:v>
                </c:pt>
                <c:pt idx="341">
                  <c:v>40489.5</c:v>
                </c:pt>
                <c:pt idx="342">
                  <c:v>45184</c:v>
                </c:pt>
                <c:pt idx="343">
                  <c:v>50123.5</c:v>
                </c:pt>
                <c:pt idx="344">
                  <c:v>53614</c:v>
                </c:pt>
                <c:pt idx="345">
                  <c:v>55476.5</c:v>
                </c:pt>
                <c:pt idx="346">
                  <c:v>56009.5</c:v>
                </c:pt>
                <c:pt idx="347">
                  <c:v>56205</c:v>
                </c:pt>
                <c:pt idx="348">
                  <c:v>56435.5</c:v>
                </c:pt>
                <c:pt idx="349">
                  <c:v>55862</c:v>
                </c:pt>
                <c:pt idx="350">
                  <c:v>54858</c:v>
                </c:pt>
                <c:pt idx="351">
                  <c:v>52824</c:v>
                </c:pt>
                <c:pt idx="352">
                  <c:v>51192</c:v>
                </c:pt>
                <c:pt idx="353">
                  <c:v>49746</c:v>
                </c:pt>
                <c:pt idx="354">
                  <c:v>49858</c:v>
                </c:pt>
                <c:pt idx="355">
                  <c:v>51726.5</c:v>
                </c:pt>
                <c:pt idx="356">
                  <c:v>50918</c:v>
                </c:pt>
                <c:pt idx="357">
                  <c:v>51321.5</c:v>
                </c:pt>
                <c:pt idx="358">
                  <c:v>49689</c:v>
                </c:pt>
                <c:pt idx="359">
                  <c:v>52027.5</c:v>
                </c:pt>
                <c:pt idx="360">
                  <c:v>50434</c:v>
                </c:pt>
                <c:pt idx="361">
                  <c:v>46430</c:v>
                </c:pt>
                <c:pt idx="362">
                  <c:v>45447</c:v>
                </c:pt>
                <c:pt idx="363">
                  <c:v>42892</c:v>
                </c:pt>
                <c:pt idx="364">
                  <c:v>41410</c:v>
                </c:pt>
                <c:pt idx="365">
                  <c:v>42251.5</c:v>
                </c:pt>
                <c:pt idx="366">
                  <c:v>46509</c:v>
                </c:pt>
                <c:pt idx="367">
                  <c:v>51281.5</c:v>
                </c:pt>
                <c:pt idx="368">
                  <c:v>54531.5</c:v>
                </c:pt>
                <c:pt idx="369">
                  <c:v>56048</c:v>
                </c:pt>
                <c:pt idx="370">
                  <c:v>56310.5</c:v>
                </c:pt>
                <c:pt idx="371">
                  <c:v>56390</c:v>
                </c:pt>
                <c:pt idx="372">
                  <c:v>56515</c:v>
                </c:pt>
                <c:pt idx="373">
                  <c:v>56395.5</c:v>
                </c:pt>
                <c:pt idx="374">
                  <c:v>55419.5</c:v>
                </c:pt>
                <c:pt idx="375">
                  <c:v>53705.5</c:v>
                </c:pt>
                <c:pt idx="376">
                  <c:v>52300.5</c:v>
                </c:pt>
                <c:pt idx="377">
                  <c:v>51062</c:v>
                </c:pt>
                <c:pt idx="378">
                  <c:v>51216</c:v>
                </c:pt>
                <c:pt idx="379">
                  <c:v>53036.5</c:v>
                </c:pt>
                <c:pt idx="380">
                  <c:v>51961</c:v>
                </c:pt>
                <c:pt idx="381">
                  <c:v>51805.5</c:v>
                </c:pt>
                <c:pt idx="382">
                  <c:v>50439.5</c:v>
                </c:pt>
                <c:pt idx="383">
                  <c:v>52392.5</c:v>
                </c:pt>
                <c:pt idx="384">
                  <c:v>50574</c:v>
                </c:pt>
                <c:pt idx="385">
                  <c:v>46373</c:v>
                </c:pt>
                <c:pt idx="386">
                  <c:v>45260.5</c:v>
                </c:pt>
                <c:pt idx="387">
                  <c:v>42638</c:v>
                </c:pt>
                <c:pt idx="388">
                  <c:v>41265</c:v>
                </c:pt>
                <c:pt idx="389">
                  <c:v>42161.5</c:v>
                </c:pt>
                <c:pt idx="390">
                  <c:v>46335</c:v>
                </c:pt>
                <c:pt idx="391">
                  <c:v>50682</c:v>
                </c:pt>
                <c:pt idx="392">
                  <c:v>53843.5</c:v>
                </c:pt>
                <c:pt idx="393">
                  <c:v>55460</c:v>
                </c:pt>
                <c:pt idx="394">
                  <c:v>55764.5</c:v>
                </c:pt>
                <c:pt idx="395">
                  <c:v>55444.5</c:v>
                </c:pt>
                <c:pt idx="396">
                  <c:v>55677</c:v>
                </c:pt>
                <c:pt idx="397">
                  <c:v>55028.5</c:v>
                </c:pt>
                <c:pt idx="398">
                  <c:v>54137</c:v>
                </c:pt>
                <c:pt idx="399">
                  <c:v>52366.5</c:v>
                </c:pt>
                <c:pt idx="400">
                  <c:v>50769.5</c:v>
                </c:pt>
                <c:pt idx="401">
                  <c:v>49535</c:v>
                </c:pt>
                <c:pt idx="402">
                  <c:v>49728.5</c:v>
                </c:pt>
                <c:pt idx="403">
                  <c:v>50911.5</c:v>
                </c:pt>
                <c:pt idx="404">
                  <c:v>49531.5</c:v>
                </c:pt>
                <c:pt idx="405">
                  <c:v>50153</c:v>
                </c:pt>
                <c:pt idx="406">
                  <c:v>48747.5</c:v>
                </c:pt>
                <c:pt idx="407">
                  <c:v>50804.5</c:v>
                </c:pt>
                <c:pt idx="408">
                  <c:v>49139</c:v>
                </c:pt>
                <c:pt idx="409">
                  <c:v>45033</c:v>
                </c:pt>
                <c:pt idx="410">
                  <c:v>43674.5</c:v>
                </c:pt>
                <c:pt idx="411">
                  <c:v>41016</c:v>
                </c:pt>
                <c:pt idx="412">
                  <c:v>39362.5</c:v>
                </c:pt>
                <c:pt idx="413">
                  <c:v>40142</c:v>
                </c:pt>
                <c:pt idx="414">
                  <c:v>44434.5</c:v>
                </c:pt>
                <c:pt idx="415">
                  <c:v>49212.5</c:v>
                </c:pt>
                <c:pt idx="416">
                  <c:v>52703.5</c:v>
                </c:pt>
                <c:pt idx="417">
                  <c:v>54403.5</c:v>
                </c:pt>
                <c:pt idx="418">
                  <c:v>55031.5</c:v>
                </c:pt>
                <c:pt idx="419">
                  <c:v>55417.5</c:v>
                </c:pt>
                <c:pt idx="420">
                  <c:v>55551</c:v>
                </c:pt>
                <c:pt idx="421">
                  <c:v>55138</c:v>
                </c:pt>
                <c:pt idx="422">
                  <c:v>54134.5</c:v>
                </c:pt>
                <c:pt idx="423">
                  <c:v>52651</c:v>
                </c:pt>
                <c:pt idx="424">
                  <c:v>51154</c:v>
                </c:pt>
                <c:pt idx="425">
                  <c:v>49991</c:v>
                </c:pt>
                <c:pt idx="426">
                  <c:v>50362</c:v>
                </c:pt>
                <c:pt idx="427">
                  <c:v>52179.5</c:v>
                </c:pt>
                <c:pt idx="428">
                  <c:v>51009</c:v>
                </c:pt>
                <c:pt idx="429">
                  <c:v>51274.5</c:v>
                </c:pt>
                <c:pt idx="430">
                  <c:v>49929.5</c:v>
                </c:pt>
                <c:pt idx="431">
                  <c:v>52027</c:v>
                </c:pt>
                <c:pt idx="432">
                  <c:v>50445</c:v>
                </c:pt>
                <c:pt idx="433">
                  <c:v>46313.5</c:v>
                </c:pt>
                <c:pt idx="434">
                  <c:v>45221.5</c:v>
                </c:pt>
                <c:pt idx="435">
                  <c:v>42603.5</c:v>
                </c:pt>
                <c:pt idx="436">
                  <c:v>41394</c:v>
                </c:pt>
                <c:pt idx="437">
                  <c:v>42541.5</c:v>
                </c:pt>
                <c:pt idx="438">
                  <c:v>46943.5</c:v>
                </c:pt>
                <c:pt idx="439">
                  <c:v>51534</c:v>
                </c:pt>
                <c:pt idx="440">
                  <c:v>55122.5</c:v>
                </c:pt>
                <c:pt idx="441">
                  <c:v>56991.5</c:v>
                </c:pt>
                <c:pt idx="442">
                  <c:v>57597.5</c:v>
                </c:pt>
                <c:pt idx="443">
                  <c:v>57781.5</c:v>
                </c:pt>
                <c:pt idx="444">
                  <c:v>57858.5</c:v>
                </c:pt>
                <c:pt idx="445">
                  <c:v>57514.5</c:v>
                </c:pt>
                <c:pt idx="446">
                  <c:v>56217.5</c:v>
                </c:pt>
                <c:pt idx="447">
                  <c:v>54373</c:v>
                </c:pt>
                <c:pt idx="448">
                  <c:v>52599</c:v>
                </c:pt>
                <c:pt idx="449">
                  <c:v>51389.5</c:v>
                </c:pt>
                <c:pt idx="450">
                  <c:v>51826.5</c:v>
                </c:pt>
                <c:pt idx="451">
                  <c:v>53138.5</c:v>
                </c:pt>
                <c:pt idx="452">
                  <c:v>52076</c:v>
                </c:pt>
                <c:pt idx="453">
                  <c:v>52621</c:v>
                </c:pt>
                <c:pt idx="454">
                  <c:v>52185.5</c:v>
                </c:pt>
                <c:pt idx="455">
                  <c:v>54544.5</c:v>
                </c:pt>
                <c:pt idx="456">
                  <c:v>52918.5</c:v>
                </c:pt>
                <c:pt idx="457">
                  <c:v>48841.5</c:v>
                </c:pt>
                <c:pt idx="458">
                  <c:v>47456.5</c:v>
                </c:pt>
                <c:pt idx="459">
                  <c:v>44782.5</c:v>
                </c:pt>
                <c:pt idx="460">
                  <c:v>43038</c:v>
                </c:pt>
                <c:pt idx="461">
                  <c:v>43040</c:v>
                </c:pt>
                <c:pt idx="462">
                  <c:v>44421</c:v>
                </c:pt>
                <c:pt idx="463">
                  <c:v>45582.5</c:v>
                </c:pt>
                <c:pt idx="464">
                  <c:v>48266</c:v>
                </c:pt>
                <c:pt idx="465">
                  <c:v>51209.5</c:v>
                </c:pt>
                <c:pt idx="466">
                  <c:v>52583.5</c:v>
                </c:pt>
                <c:pt idx="467">
                  <c:v>52775.5</c:v>
                </c:pt>
                <c:pt idx="468">
                  <c:v>53772.5</c:v>
                </c:pt>
                <c:pt idx="469">
                  <c:v>53544.5</c:v>
                </c:pt>
                <c:pt idx="470">
                  <c:v>51087</c:v>
                </c:pt>
                <c:pt idx="471">
                  <c:v>48918.5</c:v>
                </c:pt>
                <c:pt idx="472">
                  <c:v>47284.5</c:v>
                </c:pt>
                <c:pt idx="473">
                  <c:v>46438.5</c:v>
                </c:pt>
                <c:pt idx="474">
                  <c:v>47442.5</c:v>
                </c:pt>
                <c:pt idx="475">
                  <c:v>49297.5</c:v>
                </c:pt>
                <c:pt idx="476">
                  <c:v>49192</c:v>
                </c:pt>
                <c:pt idx="477">
                  <c:v>50072.5</c:v>
                </c:pt>
                <c:pt idx="478">
                  <c:v>50322</c:v>
                </c:pt>
                <c:pt idx="479">
                  <c:v>53607.5</c:v>
                </c:pt>
                <c:pt idx="480">
                  <c:v>52763.5</c:v>
                </c:pt>
                <c:pt idx="481">
                  <c:v>49065.5</c:v>
                </c:pt>
                <c:pt idx="482">
                  <c:v>47736.5</c:v>
                </c:pt>
                <c:pt idx="483">
                  <c:v>44818</c:v>
                </c:pt>
                <c:pt idx="484">
                  <c:v>42750</c:v>
                </c:pt>
                <c:pt idx="485">
                  <c:v>42417.5</c:v>
                </c:pt>
                <c:pt idx="486">
                  <c:v>43026.5</c:v>
                </c:pt>
                <c:pt idx="487">
                  <c:v>42987.5</c:v>
                </c:pt>
                <c:pt idx="488">
                  <c:v>44624.5</c:v>
                </c:pt>
                <c:pt idx="489">
                  <c:v>46977.5</c:v>
                </c:pt>
                <c:pt idx="490">
                  <c:v>48352</c:v>
                </c:pt>
                <c:pt idx="491">
                  <c:v>48979</c:v>
                </c:pt>
                <c:pt idx="492">
                  <c:v>49913.5</c:v>
                </c:pt>
                <c:pt idx="493">
                  <c:v>49558.5</c:v>
                </c:pt>
                <c:pt idx="494">
                  <c:v>46245.5</c:v>
                </c:pt>
                <c:pt idx="495">
                  <c:v>43588.5</c:v>
                </c:pt>
                <c:pt idx="496">
                  <c:v>41755.5</c:v>
                </c:pt>
                <c:pt idx="497">
                  <c:v>41056</c:v>
                </c:pt>
                <c:pt idx="498">
                  <c:v>42653</c:v>
                </c:pt>
                <c:pt idx="499">
                  <c:v>45728</c:v>
                </c:pt>
                <c:pt idx="500">
                  <c:v>47550</c:v>
                </c:pt>
                <c:pt idx="501">
                  <c:v>49599</c:v>
                </c:pt>
                <c:pt idx="502">
                  <c:v>49608.5</c:v>
                </c:pt>
                <c:pt idx="503">
                  <c:v>52219.5</c:v>
                </c:pt>
                <c:pt idx="504">
                  <c:v>50996.5</c:v>
                </c:pt>
                <c:pt idx="505">
                  <c:v>47420.5</c:v>
                </c:pt>
                <c:pt idx="506">
                  <c:v>46549.5</c:v>
                </c:pt>
                <c:pt idx="507">
                  <c:v>44062</c:v>
                </c:pt>
                <c:pt idx="508">
                  <c:v>42900</c:v>
                </c:pt>
                <c:pt idx="509">
                  <c:v>44633.5</c:v>
                </c:pt>
                <c:pt idx="510">
                  <c:v>49574</c:v>
                </c:pt>
                <c:pt idx="511">
                  <c:v>54093</c:v>
                </c:pt>
                <c:pt idx="512">
                  <c:v>57931</c:v>
                </c:pt>
                <c:pt idx="513">
                  <c:v>59662</c:v>
                </c:pt>
                <c:pt idx="514">
                  <c:v>59664.5</c:v>
                </c:pt>
                <c:pt idx="515">
                  <c:v>59350.5</c:v>
                </c:pt>
                <c:pt idx="516">
                  <c:v>59501</c:v>
                </c:pt>
                <c:pt idx="517">
                  <c:v>59007.5</c:v>
                </c:pt>
                <c:pt idx="518">
                  <c:v>57965</c:v>
                </c:pt>
                <c:pt idx="519">
                  <c:v>55743.5</c:v>
                </c:pt>
                <c:pt idx="520">
                  <c:v>53787</c:v>
                </c:pt>
                <c:pt idx="521">
                  <c:v>51947</c:v>
                </c:pt>
                <c:pt idx="522">
                  <c:v>52767.5</c:v>
                </c:pt>
                <c:pt idx="523">
                  <c:v>54926</c:v>
                </c:pt>
                <c:pt idx="524">
                  <c:v>54190.5</c:v>
                </c:pt>
                <c:pt idx="525">
                  <c:v>54390.5</c:v>
                </c:pt>
                <c:pt idx="526">
                  <c:v>53412</c:v>
                </c:pt>
                <c:pt idx="527">
                  <c:v>55686.5</c:v>
                </c:pt>
                <c:pt idx="528">
                  <c:v>54096.5</c:v>
                </c:pt>
                <c:pt idx="529">
                  <c:v>50125.5</c:v>
                </c:pt>
                <c:pt idx="530">
                  <c:v>49068.5</c:v>
                </c:pt>
                <c:pt idx="531">
                  <c:v>46558.5</c:v>
                </c:pt>
                <c:pt idx="532">
                  <c:v>45250.5</c:v>
                </c:pt>
                <c:pt idx="533">
                  <c:v>46336</c:v>
                </c:pt>
                <c:pt idx="534">
                  <c:v>50362.5</c:v>
                </c:pt>
                <c:pt idx="535">
                  <c:v>54672.5</c:v>
                </c:pt>
                <c:pt idx="536">
                  <c:v>58295.5</c:v>
                </c:pt>
                <c:pt idx="537">
                  <c:v>59702</c:v>
                </c:pt>
                <c:pt idx="538">
                  <c:v>59807.5</c:v>
                </c:pt>
                <c:pt idx="539">
                  <c:v>59305</c:v>
                </c:pt>
                <c:pt idx="540">
                  <c:v>59379</c:v>
                </c:pt>
                <c:pt idx="541">
                  <c:v>58563.5</c:v>
                </c:pt>
                <c:pt idx="542">
                  <c:v>57366</c:v>
                </c:pt>
                <c:pt idx="543">
                  <c:v>54940</c:v>
                </c:pt>
                <c:pt idx="544">
                  <c:v>52990</c:v>
                </c:pt>
                <c:pt idx="545">
                  <c:v>51543</c:v>
                </c:pt>
                <c:pt idx="546">
                  <c:v>51401</c:v>
                </c:pt>
                <c:pt idx="547">
                  <c:v>52838.5</c:v>
                </c:pt>
                <c:pt idx="548">
                  <c:v>51889</c:v>
                </c:pt>
                <c:pt idx="549">
                  <c:v>52218</c:v>
                </c:pt>
                <c:pt idx="550">
                  <c:v>51910.5</c:v>
                </c:pt>
                <c:pt idx="551">
                  <c:v>54207</c:v>
                </c:pt>
                <c:pt idx="552">
                  <c:v>52727</c:v>
                </c:pt>
                <c:pt idx="553">
                  <c:v>48624.5</c:v>
                </c:pt>
                <c:pt idx="554">
                  <c:v>47760</c:v>
                </c:pt>
                <c:pt idx="555">
                  <c:v>45198.5</c:v>
                </c:pt>
                <c:pt idx="556">
                  <c:v>43912.5</c:v>
                </c:pt>
                <c:pt idx="557">
                  <c:v>45124</c:v>
                </c:pt>
                <c:pt idx="558">
                  <c:v>48937.5</c:v>
                </c:pt>
                <c:pt idx="559">
                  <c:v>52893</c:v>
                </c:pt>
                <c:pt idx="560">
                  <c:v>56069.5</c:v>
                </c:pt>
                <c:pt idx="561">
                  <c:v>57526.5</c:v>
                </c:pt>
                <c:pt idx="562">
                  <c:v>57374.5</c:v>
                </c:pt>
                <c:pt idx="563">
                  <c:v>56835.5</c:v>
                </c:pt>
                <c:pt idx="564">
                  <c:v>56649.5</c:v>
                </c:pt>
                <c:pt idx="565">
                  <c:v>55791</c:v>
                </c:pt>
                <c:pt idx="566">
                  <c:v>54866.5</c:v>
                </c:pt>
                <c:pt idx="567">
                  <c:v>52628</c:v>
                </c:pt>
                <c:pt idx="568">
                  <c:v>50822</c:v>
                </c:pt>
                <c:pt idx="569">
                  <c:v>49567</c:v>
                </c:pt>
                <c:pt idx="570">
                  <c:v>49527</c:v>
                </c:pt>
                <c:pt idx="571">
                  <c:v>50846</c:v>
                </c:pt>
                <c:pt idx="572">
                  <c:v>49772</c:v>
                </c:pt>
                <c:pt idx="573">
                  <c:v>50063</c:v>
                </c:pt>
                <c:pt idx="574">
                  <c:v>49700.5</c:v>
                </c:pt>
                <c:pt idx="575">
                  <c:v>52040</c:v>
                </c:pt>
                <c:pt idx="576">
                  <c:v>50402</c:v>
                </c:pt>
                <c:pt idx="577">
                  <c:v>46262</c:v>
                </c:pt>
                <c:pt idx="578">
                  <c:v>45076</c:v>
                </c:pt>
                <c:pt idx="579">
                  <c:v>42495.5</c:v>
                </c:pt>
                <c:pt idx="580">
                  <c:v>40970</c:v>
                </c:pt>
                <c:pt idx="581">
                  <c:v>41876</c:v>
                </c:pt>
                <c:pt idx="582">
                  <c:v>45475.5</c:v>
                </c:pt>
                <c:pt idx="583">
                  <c:v>49414</c:v>
                </c:pt>
                <c:pt idx="584">
                  <c:v>52793</c:v>
                </c:pt>
                <c:pt idx="585">
                  <c:v>54454</c:v>
                </c:pt>
                <c:pt idx="586">
                  <c:v>54725</c:v>
                </c:pt>
                <c:pt idx="587">
                  <c:v>54893</c:v>
                </c:pt>
                <c:pt idx="588">
                  <c:v>54921.5</c:v>
                </c:pt>
                <c:pt idx="589">
                  <c:v>54579.5</c:v>
                </c:pt>
                <c:pt idx="590">
                  <c:v>53914.5</c:v>
                </c:pt>
                <c:pt idx="591">
                  <c:v>52120.5</c:v>
                </c:pt>
                <c:pt idx="592">
                  <c:v>50530.5</c:v>
                </c:pt>
                <c:pt idx="593">
                  <c:v>49145</c:v>
                </c:pt>
                <c:pt idx="594">
                  <c:v>49523.5</c:v>
                </c:pt>
                <c:pt idx="595">
                  <c:v>50442.5</c:v>
                </c:pt>
                <c:pt idx="596">
                  <c:v>49124.5</c:v>
                </c:pt>
                <c:pt idx="597">
                  <c:v>48968.5</c:v>
                </c:pt>
                <c:pt idx="598">
                  <c:v>48880</c:v>
                </c:pt>
                <c:pt idx="599">
                  <c:v>51136</c:v>
                </c:pt>
                <c:pt idx="600">
                  <c:v>49286</c:v>
                </c:pt>
                <c:pt idx="601">
                  <c:v>45057.5</c:v>
                </c:pt>
                <c:pt idx="602">
                  <c:v>43744</c:v>
                </c:pt>
                <c:pt idx="603">
                  <c:v>40924</c:v>
                </c:pt>
                <c:pt idx="604">
                  <c:v>39275</c:v>
                </c:pt>
                <c:pt idx="605">
                  <c:v>40069.5</c:v>
                </c:pt>
                <c:pt idx="606">
                  <c:v>43277.5</c:v>
                </c:pt>
                <c:pt idx="607">
                  <c:v>47343.5</c:v>
                </c:pt>
                <c:pt idx="608">
                  <c:v>51345.5</c:v>
                </c:pt>
                <c:pt idx="609">
                  <c:v>54128</c:v>
                </c:pt>
                <c:pt idx="610">
                  <c:v>55528</c:v>
                </c:pt>
                <c:pt idx="611">
                  <c:v>56238.5</c:v>
                </c:pt>
                <c:pt idx="612">
                  <c:v>57224</c:v>
                </c:pt>
                <c:pt idx="613">
                  <c:v>56835</c:v>
                </c:pt>
                <c:pt idx="614">
                  <c:v>55899</c:v>
                </c:pt>
                <c:pt idx="615">
                  <c:v>54421.5</c:v>
                </c:pt>
                <c:pt idx="616">
                  <c:v>52900.5</c:v>
                </c:pt>
                <c:pt idx="617">
                  <c:v>51990</c:v>
                </c:pt>
                <c:pt idx="618">
                  <c:v>52605.5</c:v>
                </c:pt>
                <c:pt idx="619">
                  <c:v>54057.5</c:v>
                </c:pt>
                <c:pt idx="620">
                  <c:v>52677</c:v>
                </c:pt>
                <c:pt idx="621">
                  <c:v>51811.5</c:v>
                </c:pt>
                <c:pt idx="622">
                  <c:v>51224</c:v>
                </c:pt>
                <c:pt idx="623">
                  <c:v>53686.5</c:v>
                </c:pt>
                <c:pt idx="624">
                  <c:v>51821.5</c:v>
                </c:pt>
                <c:pt idx="625">
                  <c:v>47415.5</c:v>
                </c:pt>
                <c:pt idx="626">
                  <c:v>46126</c:v>
                </c:pt>
                <c:pt idx="627">
                  <c:v>43247.5</c:v>
                </c:pt>
                <c:pt idx="628">
                  <c:v>41462</c:v>
                </c:pt>
                <c:pt idx="629">
                  <c:v>41479</c:v>
                </c:pt>
                <c:pt idx="630">
                  <c:v>42720</c:v>
                </c:pt>
                <c:pt idx="631">
                  <c:v>43548.5</c:v>
                </c:pt>
                <c:pt idx="632">
                  <c:v>46472.5</c:v>
                </c:pt>
                <c:pt idx="633">
                  <c:v>49718.5</c:v>
                </c:pt>
                <c:pt idx="634">
                  <c:v>51591.5</c:v>
                </c:pt>
                <c:pt idx="635">
                  <c:v>52422</c:v>
                </c:pt>
                <c:pt idx="636">
                  <c:v>53507</c:v>
                </c:pt>
                <c:pt idx="637">
                  <c:v>53886.5</c:v>
                </c:pt>
                <c:pt idx="638">
                  <c:v>51562.5</c:v>
                </c:pt>
                <c:pt idx="639">
                  <c:v>49656.5</c:v>
                </c:pt>
                <c:pt idx="640">
                  <c:v>48193</c:v>
                </c:pt>
                <c:pt idx="641">
                  <c:v>47471.5</c:v>
                </c:pt>
                <c:pt idx="642">
                  <c:v>48772</c:v>
                </c:pt>
                <c:pt idx="643">
                  <c:v>50655</c:v>
                </c:pt>
                <c:pt idx="644">
                  <c:v>50524</c:v>
                </c:pt>
                <c:pt idx="645">
                  <c:v>51002</c:v>
                </c:pt>
                <c:pt idx="646">
                  <c:v>51435.5</c:v>
                </c:pt>
                <c:pt idx="647">
                  <c:v>55127</c:v>
                </c:pt>
                <c:pt idx="648">
                  <c:v>53800</c:v>
                </c:pt>
                <c:pt idx="649">
                  <c:v>49816</c:v>
                </c:pt>
                <c:pt idx="650">
                  <c:v>48619</c:v>
                </c:pt>
                <c:pt idx="651">
                  <c:v>45675</c:v>
                </c:pt>
                <c:pt idx="652">
                  <c:v>43585</c:v>
                </c:pt>
                <c:pt idx="653">
                  <c:v>43148</c:v>
                </c:pt>
                <c:pt idx="654">
                  <c:v>43454</c:v>
                </c:pt>
                <c:pt idx="655">
                  <c:v>43291.5</c:v>
                </c:pt>
                <c:pt idx="656">
                  <c:v>45197.5</c:v>
                </c:pt>
                <c:pt idx="657">
                  <c:v>47910</c:v>
                </c:pt>
                <c:pt idx="658">
                  <c:v>49783</c:v>
                </c:pt>
                <c:pt idx="659">
                  <c:v>51078.5</c:v>
                </c:pt>
                <c:pt idx="660">
                  <c:v>52542</c:v>
                </c:pt>
                <c:pt idx="661">
                  <c:v>52519</c:v>
                </c:pt>
                <c:pt idx="662">
                  <c:v>49568</c:v>
                </c:pt>
                <c:pt idx="663">
                  <c:v>47189.5</c:v>
                </c:pt>
                <c:pt idx="664">
                  <c:v>45554</c:v>
                </c:pt>
                <c:pt idx="665">
                  <c:v>45065</c:v>
                </c:pt>
                <c:pt idx="666">
                  <c:v>46437.5</c:v>
                </c:pt>
                <c:pt idx="667">
                  <c:v>49178.5</c:v>
                </c:pt>
                <c:pt idx="668">
                  <c:v>50460</c:v>
                </c:pt>
                <c:pt idx="669">
                  <c:v>51554</c:v>
                </c:pt>
                <c:pt idx="670">
                  <c:v>52048.5</c:v>
                </c:pt>
                <c:pt idx="671">
                  <c:v>54557</c:v>
                </c:pt>
                <c:pt idx="672">
                  <c:v>53227</c:v>
                </c:pt>
                <c:pt idx="673">
                  <c:v>49609.5</c:v>
                </c:pt>
                <c:pt idx="674">
                  <c:v>48801.5</c:v>
                </c:pt>
                <c:pt idx="675">
                  <c:v>46428.5</c:v>
                </c:pt>
                <c:pt idx="676">
                  <c:v>45144</c:v>
                </c:pt>
                <c:pt idx="677">
                  <c:v>46942.5</c:v>
                </c:pt>
                <c:pt idx="678">
                  <c:v>51406</c:v>
                </c:pt>
                <c:pt idx="679">
                  <c:v>56488.5</c:v>
                </c:pt>
                <c:pt idx="680">
                  <c:v>60087</c:v>
                </c:pt>
                <c:pt idx="681">
                  <c:v>62220</c:v>
                </c:pt>
                <c:pt idx="682">
                  <c:v>62613</c:v>
                </c:pt>
                <c:pt idx="683">
                  <c:v>62498</c:v>
                </c:pt>
                <c:pt idx="684">
                  <c:v>62520</c:v>
                </c:pt>
                <c:pt idx="685">
                  <c:v>62042.5</c:v>
                </c:pt>
                <c:pt idx="686">
                  <c:v>60980.5</c:v>
                </c:pt>
                <c:pt idx="687">
                  <c:v>58762.5</c:v>
                </c:pt>
                <c:pt idx="688">
                  <c:v>56851</c:v>
                </c:pt>
                <c:pt idx="689">
                  <c:v>55375.5</c:v>
                </c:pt>
                <c:pt idx="690">
                  <c:v>55694.5</c:v>
                </c:pt>
                <c:pt idx="691">
                  <c:v>58068.5</c:v>
                </c:pt>
                <c:pt idx="692">
                  <c:v>57205.5</c:v>
                </c:pt>
                <c:pt idx="693">
                  <c:v>56021</c:v>
                </c:pt>
                <c:pt idx="694">
                  <c:v>55396</c:v>
                </c:pt>
                <c:pt idx="695">
                  <c:v>57565</c:v>
                </c:pt>
                <c:pt idx="696">
                  <c:v>56029</c:v>
                </c:pt>
                <c:pt idx="697">
                  <c:v>51711.5</c:v>
                </c:pt>
                <c:pt idx="698">
                  <c:v>50678.5</c:v>
                </c:pt>
                <c:pt idx="699">
                  <c:v>47947.5</c:v>
                </c:pt>
                <c:pt idx="700">
                  <c:v>46479</c:v>
                </c:pt>
                <c:pt idx="701">
                  <c:v>47537</c:v>
                </c:pt>
                <c:pt idx="702">
                  <c:v>51426</c:v>
                </c:pt>
                <c:pt idx="703">
                  <c:v>56158.5</c:v>
                </c:pt>
                <c:pt idx="704">
                  <c:v>59925.5</c:v>
                </c:pt>
                <c:pt idx="705">
                  <c:v>62269.5</c:v>
                </c:pt>
                <c:pt idx="706">
                  <c:v>62903.5</c:v>
                </c:pt>
                <c:pt idx="707">
                  <c:v>62945</c:v>
                </c:pt>
                <c:pt idx="708">
                  <c:v>63004.5</c:v>
                </c:pt>
                <c:pt idx="709">
                  <c:v>62335</c:v>
                </c:pt>
                <c:pt idx="710">
                  <c:v>61054</c:v>
                </c:pt>
                <c:pt idx="711">
                  <c:v>58682.5</c:v>
                </c:pt>
                <c:pt idx="712">
                  <c:v>56828</c:v>
                </c:pt>
                <c:pt idx="713">
                  <c:v>55363.5</c:v>
                </c:pt>
                <c:pt idx="714">
                  <c:v>55395</c:v>
                </c:pt>
                <c:pt idx="715">
                  <c:v>56901</c:v>
                </c:pt>
                <c:pt idx="716">
                  <c:v>55638.5</c:v>
                </c:pt>
                <c:pt idx="717">
                  <c:v>54704.5</c:v>
                </c:pt>
                <c:pt idx="718">
                  <c:v>53845</c:v>
                </c:pt>
                <c:pt idx="719">
                  <c:v>55977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Entrées!$G$37:$G$780</c:f>
              <c:numCache>
                <c:formatCode>0.0</c:formatCode>
                <c:ptCount val="744"/>
                <c:pt idx="0">
                  <c:v>1776</c:v>
                </c:pt>
                <c:pt idx="1">
                  <c:v>1759</c:v>
                </c:pt>
                <c:pt idx="2">
                  <c:v>1642.5</c:v>
                </c:pt>
                <c:pt idx="3">
                  <c:v>1359.5</c:v>
                </c:pt>
                <c:pt idx="4">
                  <c:v>1092</c:v>
                </c:pt>
                <c:pt idx="5">
                  <c:v>1107</c:v>
                </c:pt>
                <c:pt idx="6">
                  <c:v>1305</c:v>
                </c:pt>
                <c:pt idx="7">
                  <c:v>1473.5</c:v>
                </c:pt>
                <c:pt idx="8">
                  <c:v>1630</c:v>
                </c:pt>
                <c:pt idx="9">
                  <c:v>1824.5</c:v>
                </c:pt>
                <c:pt idx="10">
                  <c:v>1913.5</c:v>
                </c:pt>
                <c:pt idx="11">
                  <c:v>2022.5</c:v>
                </c:pt>
                <c:pt idx="12">
                  <c:v>2067.5</c:v>
                </c:pt>
                <c:pt idx="13">
                  <c:v>1761.5</c:v>
                </c:pt>
                <c:pt idx="14">
                  <c:v>1435</c:v>
                </c:pt>
                <c:pt idx="15">
                  <c:v>1372.5</c:v>
                </c:pt>
                <c:pt idx="16">
                  <c:v>1429</c:v>
                </c:pt>
                <c:pt idx="17">
                  <c:v>1668.5</c:v>
                </c:pt>
                <c:pt idx="18">
                  <c:v>2041</c:v>
                </c:pt>
                <c:pt idx="19">
                  <c:v>2224.5</c:v>
                </c:pt>
                <c:pt idx="20">
                  <c:v>2455.5</c:v>
                </c:pt>
                <c:pt idx="21">
                  <c:v>2357.5</c:v>
                </c:pt>
                <c:pt idx="22">
                  <c:v>2768</c:v>
                </c:pt>
                <c:pt idx="23">
                  <c:v>2961.5</c:v>
                </c:pt>
                <c:pt idx="24">
                  <c:v>2879.5</c:v>
                </c:pt>
                <c:pt idx="25">
                  <c:v>2785.5</c:v>
                </c:pt>
                <c:pt idx="26">
                  <c:v>2998</c:v>
                </c:pt>
                <c:pt idx="27">
                  <c:v>2825</c:v>
                </c:pt>
                <c:pt idx="28">
                  <c:v>2807</c:v>
                </c:pt>
                <c:pt idx="29">
                  <c:v>3285</c:v>
                </c:pt>
                <c:pt idx="30">
                  <c:v>3888.5</c:v>
                </c:pt>
                <c:pt idx="31">
                  <c:v>4569</c:v>
                </c:pt>
                <c:pt idx="32">
                  <c:v>4523.5</c:v>
                </c:pt>
                <c:pt idx="33">
                  <c:v>4536.5</c:v>
                </c:pt>
                <c:pt idx="34">
                  <c:v>4537.5</c:v>
                </c:pt>
                <c:pt idx="35">
                  <c:v>4482</c:v>
                </c:pt>
                <c:pt idx="36">
                  <c:v>4230.5</c:v>
                </c:pt>
                <c:pt idx="37">
                  <c:v>4046</c:v>
                </c:pt>
                <c:pt idx="38">
                  <c:v>3882</c:v>
                </c:pt>
                <c:pt idx="39">
                  <c:v>3667.5</c:v>
                </c:pt>
                <c:pt idx="40">
                  <c:v>3578</c:v>
                </c:pt>
                <c:pt idx="41">
                  <c:v>3647</c:v>
                </c:pt>
                <c:pt idx="42">
                  <c:v>3531.5</c:v>
                </c:pt>
                <c:pt idx="43">
                  <c:v>3727</c:v>
                </c:pt>
                <c:pt idx="44">
                  <c:v>3850.5</c:v>
                </c:pt>
                <c:pt idx="45">
                  <c:v>4219.5</c:v>
                </c:pt>
                <c:pt idx="46">
                  <c:v>3711</c:v>
                </c:pt>
                <c:pt idx="47">
                  <c:v>3738</c:v>
                </c:pt>
                <c:pt idx="48">
                  <c:v>3896.5</c:v>
                </c:pt>
                <c:pt idx="49">
                  <c:v>3784</c:v>
                </c:pt>
                <c:pt idx="50">
                  <c:v>3974</c:v>
                </c:pt>
                <c:pt idx="51">
                  <c:v>3672</c:v>
                </c:pt>
                <c:pt idx="52">
                  <c:v>3706</c:v>
                </c:pt>
                <c:pt idx="53">
                  <c:v>3811</c:v>
                </c:pt>
                <c:pt idx="54">
                  <c:v>4162.5</c:v>
                </c:pt>
                <c:pt idx="55">
                  <c:v>4445</c:v>
                </c:pt>
                <c:pt idx="56">
                  <c:v>4350.5</c:v>
                </c:pt>
                <c:pt idx="57">
                  <c:v>4215</c:v>
                </c:pt>
                <c:pt idx="58">
                  <c:v>4108.5</c:v>
                </c:pt>
                <c:pt idx="59">
                  <c:v>3708</c:v>
                </c:pt>
                <c:pt idx="60">
                  <c:v>3399.5</c:v>
                </c:pt>
                <c:pt idx="61">
                  <c:v>3319</c:v>
                </c:pt>
                <c:pt idx="62">
                  <c:v>3258</c:v>
                </c:pt>
                <c:pt idx="63">
                  <c:v>3228</c:v>
                </c:pt>
                <c:pt idx="64">
                  <c:v>3230</c:v>
                </c:pt>
                <c:pt idx="65">
                  <c:v>3273.5</c:v>
                </c:pt>
                <c:pt idx="66">
                  <c:v>3400.5</c:v>
                </c:pt>
                <c:pt idx="67">
                  <c:v>3362.5</c:v>
                </c:pt>
                <c:pt idx="68">
                  <c:v>3482</c:v>
                </c:pt>
                <c:pt idx="69">
                  <c:v>3579</c:v>
                </c:pt>
                <c:pt idx="70">
                  <c:v>3256</c:v>
                </c:pt>
                <c:pt idx="71">
                  <c:v>3703.5</c:v>
                </c:pt>
                <c:pt idx="72">
                  <c:v>3781.5</c:v>
                </c:pt>
                <c:pt idx="73">
                  <c:v>3646.5</c:v>
                </c:pt>
                <c:pt idx="74">
                  <c:v>3740</c:v>
                </c:pt>
                <c:pt idx="75">
                  <c:v>3480</c:v>
                </c:pt>
                <c:pt idx="76">
                  <c:v>3528.5</c:v>
                </c:pt>
                <c:pt idx="77">
                  <c:v>3664</c:v>
                </c:pt>
                <c:pt idx="78">
                  <c:v>4083</c:v>
                </c:pt>
                <c:pt idx="79">
                  <c:v>4406</c:v>
                </c:pt>
                <c:pt idx="80">
                  <c:v>4354.5</c:v>
                </c:pt>
                <c:pt idx="81">
                  <c:v>4403.5</c:v>
                </c:pt>
                <c:pt idx="82">
                  <c:v>4423</c:v>
                </c:pt>
                <c:pt idx="83">
                  <c:v>4279</c:v>
                </c:pt>
                <c:pt idx="84">
                  <c:v>4250.5</c:v>
                </c:pt>
                <c:pt idx="85">
                  <c:v>4304</c:v>
                </c:pt>
                <c:pt idx="86">
                  <c:v>4363.5</c:v>
                </c:pt>
                <c:pt idx="87">
                  <c:v>4095.5</c:v>
                </c:pt>
                <c:pt idx="88">
                  <c:v>4348</c:v>
                </c:pt>
                <c:pt idx="89">
                  <c:v>4256.5</c:v>
                </c:pt>
                <c:pt idx="90">
                  <c:v>4298</c:v>
                </c:pt>
                <c:pt idx="91">
                  <c:v>4611</c:v>
                </c:pt>
                <c:pt idx="92">
                  <c:v>4384.5</c:v>
                </c:pt>
                <c:pt idx="93">
                  <c:v>4284</c:v>
                </c:pt>
                <c:pt idx="94">
                  <c:v>3970</c:v>
                </c:pt>
                <c:pt idx="95">
                  <c:v>4152.5</c:v>
                </c:pt>
                <c:pt idx="96">
                  <c:v>4196.5</c:v>
                </c:pt>
                <c:pt idx="97">
                  <c:v>3871</c:v>
                </c:pt>
                <c:pt idx="98">
                  <c:v>3797.5</c:v>
                </c:pt>
                <c:pt idx="99">
                  <c:v>3708</c:v>
                </c:pt>
                <c:pt idx="100">
                  <c:v>4141.5</c:v>
                </c:pt>
                <c:pt idx="101">
                  <c:v>4150</c:v>
                </c:pt>
                <c:pt idx="102">
                  <c:v>4239.5</c:v>
                </c:pt>
                <c:pt idx="103">
                  <c:v>4229.5</c:v>
                </c:pt>
                <c:pt idx="104">
                  <c:v>4216</c:v>
                </c:pt>
                <c:pt idx="105">
                  <c:v>4442</c:v>
                </c:pt>
                <c:pt idx="106">
                  <c:v>4455</c:v>
                </c:pt>
                <c:pt idx="107">
                  <c:v>4271</c:v>
                </c:pt>
                <c:pt idx="108">
                  <c:v>4273.5</c:v>
                </c:pt>
                <c:pt idx="109">
                  <c:v>4160.5</c:v>
                </c:pt>
                <c:pt idx="110">
                  <c:v>4150.5</c:v>
                </c:pt>
                <c:pt idx="111">
                  <c:v>3869.5</c:v>
                </c:pt>
                <c:pt idx="112">
                  <c:v>4247.5</c:v>
                </c:pt>
                <c:pt idx="113">
                  <c:v>4239.5</c:v>
                </c:pt>
                <c:pt idx="114">
                  <c:v>4105.5</c:v>
                </c:pt>
                <c:pt idx="115">
                  <c:v>4229</c:v>
                </c:pt>
                <c:pt idx="116">
                  <c:v>3986</c:v>
                </c:pt>
                <c:pt idx="117">
                  <c:v>3852.5</c:v>
                </c:pt>
                <c:pt idx="118">
                  <c:v>3685</c:v>
                </c:pt>
                <c:pt idx="119">
                  <c:v>3737.5</c:v>
                </c:pt>
                <c:pt idx="120">
                  <c:v>3536.5</c:v>
                </c:pt>
                <c:pt idx="121">
                  <c:v>3067.5</c:v>
                </c:pt>
                <c:pt idx="122">
                  <c:v>3128.5</c:v>
                </c:pt>
                <c:pt idx="123">
                  <c:v>3194</c:v>
                </c:pt>
                <c:pt idx="124">
                  <c:v>3096.5</c:v>
                </c:pt>
                <c:pt idx="125">
                  <c:v>3163</c:v>
                </c:pt>
                <c:pt idx="126">
                  <c:v>3275</c:v>
                </c:pt>
                <c:pt idx="127">
                  <c:v>3203.5</c:v>
                </c:pt>
                <c:pt idx="128">
                  <c:v>3129</c:v>
                </c:pt>
                <c:pt idx="129">
                  <c:v>3208</c:v>
                </c:pt>
                <c:pt idx="130">
                  <c:v>3292.5</c:v>
                </c:pt>
                <c:pt idx="131">
                  <c:v>3379.5</c:v>
                </c:pt>
                <c:pt idx="132">
                  <c:v>3480.5</c:v>
                </c:pt>
                <c:pt idx="133">
                  <c:v>3631</c:v>
                </c:pt>
                <c:pt idx="134">
                  <c:v>3501</c:v>
                </c:pt>
                <c:pt idx="135">
                  <c:v>3173.5</c:v>
                </c:pt>
                <c:pt idx="136">
                  <c:v>2987</c:v>
                </c:pt>
                <c:pt idx="137">
                  <c:v>3159</c:v>
                </c:pt>
                <c:pt idx="138">
                  <c:v>3292.5</c:v>
                </c:pt>
                <c:pt idx="139">
                  <c:v>3450.5</c:v>
                </c:pt>
                <c:pt idx="140">
                  <c:v>3342.5</c:v>
                </c:pt>
                <c:pt idx="141">
                  <c:v>3331</c:v>
                </c:pt>
                <c:pt idx="142">
                  <c:v>3157</c:v>
                </c:pt>
                <c:pt idx="143">
                  <c:v>3557.5</c:v>
                </c:pt>
                <c:pt idx="144">
                  <c:v>3485</c:v>
                </c:pt>
                <c:pt idx="145">
                  <c:v>3539</c:v>
                </c:pt>
                <c:pt idx="146">
                  <c:v>3514</c:v>
                </c:pt>
                <c:pt idx="147">
                  <c:v>3312.5</c:v>
                </c:pt>
                <c:pt idx="148">
                  <c:v>3294.5</c:v>
                </c:pt>
                <c:pt idx="149">
                  <c:v>3383</c:v>
                </c:pt>
                <c:pt idx="150">
                  <c:v>3559.5</c:v>
                </c:pt>
                <c:pt idx="151">
                  <c:v>3468.5</c:v>
                </c:pt>
                <c:pt idx="152">
                  <c:v>3675</c:v>
                </c:pt>
                <c:pt idx="153">
                  <c:v>3758.5</c:v>
                </c:pt>
                <c:pt idx="154">
                  <c:v>3707.5</c:v>
                </c:pt>
                <c:pt idx="155">
                  <c:v>3405</c:v>
                </c:pt>
                <c:pt idx="156">
                  <c:v>3180.5</c:v>
                </c:pt>
                <c:pt idx="157">
                  <c:v>3254</c:v>
                </c:pt>
                <c:pt idx="158">
                  <c:v>3014.5</c:v>
                </c:pt>
                <c:pt idx="159">
                  <c:v>2643</c:v>
                </c:pt>
                <c:pt idx="160">
                  <c:v>2591</c:v>
                </c:pt>
                <c:pt idx="161">
                  <c:v>2672</c:v>
                </c:pt>
                <c:pt idx="162">
                  <c:v>2777</c:v>
                </c:pt>
                <c:pt idx="163">
                  <c:v>3248</c:v>
                </c:pt>
                <c:pt idx="164">
                  <c:v>3862</c:v>
                </c:pt>
                <c:pt idx="165">
                  <c:v>3836.5</c:v>
                </c:pt>
                <c:pt idx="166">
                  <c:v>3400.5</c:v>
                </c:pt>
                <c:pt idx="167">
                  <c:v>3742.5</c:v>
                </c:pt>
                <c:pt idx="168">
                  <c:v>3707.5</c:v>
                </c:pt>
                <c:pt idx="169">
                  <c:v>3547</c:v>
                </c:pt>
                <c:pt idx="170">
                  <c:v>3643.5</c:v>
                </c:pt>
                <c:pt idx="171">
                  <c:v>3400.5</c:v>
                </c:pt>
                <c:pt idx="172">
                  <c:v>3335</c:v>
                </c:pt>
                <c:pt idx="173">
                  <c:v>3417</c:v>
                </c:pt>
                <c:pt idx="174">
                  <c:v>3940</c:v>
                </c:pt>
                <c:pt idx="175">
                  <c:v>4439</c:v>
                </c:pt>
                <c:pt idx="176">
                  <c:v>4409.5</c:v>
                </c:pt>
                <c:pt idx="177">
                  <c:v>4474</c:v>
                </c:pt>
                <c:pt idx="178">
                  <c:v>4399.5</c:v>
                </c:pt>
                <c:pt idx="179">
                  <c:v>4423</c:v>
                </c:pt>
                <c:pt idx="180">
                  <c:v>4083.5</c:v>
                </c:pt>
                <c:pt idx="181">
                  <c:v>3735</c:v>
                </c:pt>
                <c:pt idx="182">
                  <c:v>3854.5</c:v>
                </c:pt>
                <c:pt idx="183">
                  <c:v>3820.5</c:v>
                </c:pt>
                <c:pt idx="184">
                  <c:v>3881</c:v>
                </c:pt>
                <c:pt idx="185">
                  <c:v>3732.5</c:v>
                </c:pt>
                <c:pt idx="186">
                  <c:v>3736</c:v>
                </c:pt>
                <c:pt idx="187">
                  <c:v>4130</c:v>
                </c:pt>
                <c:pt idx="188">
                  <c:v>4106.5</c:v>
                </c:pt>
                <c:pt idx="189">
                  <c:v>4165.5</c:v>
                </c:pt>
                <c:pt idx="190">
                  <c:v>3603.5</c:v>
                </c:pt>
                <c:pt idx="191">
                  <c:v>3819.5</c:v>
                </c:pt>
                <c:pt idx="192">
                  <c:v>3650.5</c:v>
                </c:pt>
                <c:pt idx="193">
                  <c:v>3440.5</c:v>
                </c:pt>
                <c:pt idx="194">
                  <c:v>3419</c:v>
                </c:pt>
                <c:pt idx="195">
                  <c:v>3114.5</c:v>
                </c:pt>
                <c:pt idx="196">
                  <c:v>2853.5</c:v>
                </c:pt>
                <c:pt idx="197">
                  <c:v>2816</c:v>
                </c:pt>
                <c:pt idx="198">
                  <c:v>3599.5</c:v>
                </c:pt>
                <c:pt idx="199">
                  <c:v>4291</c:v>
                </c:pt>
                <c:pt idx="200">
                  <c:v>4312.5</c:v>
                </c:pt>
                <c:pt idx="201">
                  <c:v>4343</c:v>
                </c:pt>
                <c:pt idx="202">
                  <c:v>4219.5</c:v>
                </c:pt>
                <c:pt idx="203">
                  <c:v>4160</c:v>
                </c:pt>
                <c:pt idx="204">
                  <c:v>4262</c:v>
                </c:pt>
                <c:pt idx="205">
                  <c:v>4135.5</c:v>
                </c:pt>
                <c:pt idx="206">
                  <c:v>4036.5</c:v>
                </c:pt>
                <c:pt idx="207">
                  <c:v>3652</c:v>
                </c:pt>
                <c:pt idx="208">
                  <c:v>3801</c:v>
                </c:pt>
                <c:pt idx="209">
                  <c:v>3911</c:v>
                </c:pt>
                <c:pt idx="210">
                  <c:v>3900</c:v>
                </c:pt>
                <c:pt idx="211">
                  <c:v>4092</c:v>
                </c:pt>
                <c:pt idx="212">
                  <c:v>3985.5</c:v>
                </c:pt>
                <c:pt idx="213">
                  <c:v>4247</c:v>
                </c:pt>
                <c:pt idx="214">
                  <c:v>3771</c:v>
                </c:pt>
                <c:pt idx="215">
                  <c:v>3965.5</c:v>
                </c:pt>
                <c:pt idx="216">
                  <c:v>4042.5</c:v>
                </c:pt>
                <c:pt idx="217">
                  <c:v>3612.5</c:v>
                </c:pt>
                <c:pt idx="218">
                  <c:v>3579</c:v>
                </c:pt>
                <c:pt idx="219">
                  <c:v>3305.5</c:v>
                </c:pt>
                <c:pt idx="220">
                  <c:v>3009.5</c:v>
                </c:pt>
                <c:pt idx="221">
                  <c:v>3403</c:v>
                </c:pt>
                <c:pt idx="222">
                  <c:v>3663</c:v>
                </c:pt>
                <c:pt idx="223">
                  <c:v>4020.5</c:v>
                </c:pt>
                <c:pt idx="224">
                  <c:v>4123</c:v>
                </c:pt>
                <c:pt idx="225">
                  <c:v>4139</c:v>
                </c:pt>
                <c:pt idx="226">
                  <c:v>3998.5</c:v>
                </c:pt>
                <c:pt idx="227">
                  <c:v>3880.5</c:v>
                </c:pt>
                <c:pt idx="228">
                  <c:v>3957</c:v>
                </c:pt>
                <c:pt idx="229">
                  <c:v>4074</c:v>
                </c:pt>
                <c:pt idx="230">
                  <c:v>3998.5</c:v>
                </c:pt>
                <c:pt idx="231">
                  <c:v>3829</c:v>
                </c:pt>
                <c:pt idx="232">
                  <c:v>3990</c:v>
                </c:pt>
                <c:pt idx="233">
                  <c:v>3951.5</c:v>
                </c:pt>
                <c:pt idx="234">
                  <c:v>3977</c:v>
                </c:pt>
                <c:pt idx="235">
                  <c:v>4001.5</c:v>
                </c:pt>
                <c:pt idx="236">
                  <c:v>3633</c:v>
                </c:pt>
                <c:pt idx="237">
                  <c:v>3633.5</c:v>
                </c:pt>
                <c:pt idx="238">
                  <c:v>3535</c:v>
                </c:pt>
                <c:pt idx="239">
                  <c:v>3577</c:v>
                </c:pt>
                <c:pt idx="240">
                  <c:v>3563</c:v>
                </c:pt>
                <c:pt idx="241">
                  <c:v>3473</c:v>
                </c:pt>
                <c:pt idx="242">
                  <c:v>3624.5</c:v>
                </c:pt>
                <c:pt idx="243">
                  <c:v>3324</c:v>
                </c:pt>
                <c:pt idx="244">
                  <c:v>2689</c:v>
                </c:pt>
                <c:pt idx="245">
                  <c:v>2953</c:v>
                </c:pt>
                <c:pt idx="246">
                  <c:v>3856.5</c:v>
                </c:pt>
                <c:pt idx="247">
                  <c:v>3952.5</c:v>
                </c:pt>
                <c:pt idx="248">
                  <c:v>4080.5</c:v>
                </c:pt>
                <c:pt idx="249">
                  <c:v>4209</c:v>
                </c:pt>
                <c:pt idx="250">
                  <c:v>4184</c:v>
                </c:pt>
                <c:pt idx="251">
                  <c:v>4233.5</c:v>
                </c:pt>
                <c:pt idx="252">
                  <c:v>4168</c:v>
                </c:pt>
                <c:pt idx="253">
                  <c:v>4166.5</c:v>
                </c:pt>
                <c:pt idx="254">
                  <c:v>4076.5</c:v>
                </c:pt>
                <c:pt idx="255">
                  <c:v>4077.5</c:v>
                </c:pt>
                <c:pt idx="256">
                  <c:v>4145.5</c:v>
                </c:pt>
                <c:pt idx="257">
                  <c:v>4093.5</c:v>
                </c:pt>
                <c:pt idx="258">
                  <c:v>4008.5</c:v>
                </c:pt>
                <c:pt idx="259">
                  <c:v>4200</c:v>
                </c:pt>
                <c:pt idx="260">
                  <c:v>3983</c:v>
                </c:pt>
                <c:pt idx="261">
                  <c:v>3921</c:v>
                </c:pt>
                <c:pt idx="262">
                  <c:v>3846.5</c:v>
                </c:pt>
                <c:pt idx="263">
                  <c:v>3873.5</c:v>
                </c:pt>
                <c:pt idx="264">
                  <c:v>3557.5</c:v>
                </c:pt>
                <c:pt idx="265">
                  <c:v>3217.5</c:v>
                </c:pt>
                <c:pt idx="266">
                  <c:v>2788.5</c:v>
                </c:pt>
                <c:pt idx="267">
                  <c:v>2462.5</c:v>
                </c:pt>
                <c:pt idx="268">
                  <c:v>2435</c:v>
                </c:pt>
                <c:pt idx="269">
                  <c:v>2627</c:v>
                </c:pt>
                <c:pt idx="270">
                  <c:v>3457</c:v>
                </c:pt>
                <c:pt idx="271">
                  <c:v>3876</c:v>
                </c:pt>
                <c:pt idx="272">
                  <c:v>3817.5</c:v>
                </c:pt>
                <c:pt idx="273">
                  <c:v>3814.5</c:v>
                </c:pt>
                <c:pt idx="274">
                  <c:v>3629.5</c:v>
                </c:pt>
                <c:pt idx="275">
                  <c:v>3729.5</c:v>
                </c:pt>
                <c:pt idx="276">
                  <c:v>3601</c:v>
                </c:pt>
                <c:pt idx="277">
                  <c:v>3731.5</c:v>
                </c:pt>
                <c:pt idx="278">
                  <c:v>3727.5</c:v>
                </c:pt>
                <c:pt idx="279">
                  <c:v>3303.5</c:v>
                </c:pt>
                <c:pt idx="280">
                  <c:v>2658.5</c:v>
                </c:pt>
                <c:pt idx="281">
                  <c:v>2553</c:v>
                </c:pt>
                <c:pt idx="282">
                  <c:v>2326.5</c:v>
                </c:pt>
                <c:pt idx="283">
                  <c:v>2593</c:v>
                </c:pt>
                <c:pt idx="284">
                  <c:v>2918</c:v>
                </c:pt>
                <c:pt idx="285">
                  <c:v>3055</c:v>
                </c:pt>
                <c:pt idx="286">
                  <c:v>2666.5</c:v>
                </c:pt>
                <c:pt idx="287">
                  <c:v>2769.5</c:v>
                </c:pt>
                <c:pt idx="288">
                  <c:v>2415</c:v>
                </c:pt>
                <c:pt idx="289">
                  <c:v>1996.5</c:v>
                </c:pt>
                <c:pt idx="290">
                  <c:v>1781.5</c:v>
                </c:pt>
                <c:pt idx="291">
                  <c:v>1355</c:v>
                </c:pt>
                <c:pt idx="292">
                  <c:v>938.5</c:v>
                </c:pt>
                <c:pt idx="293">
                  <c:v>890.5</c:v>
                </c:pt>
                <c:pt idx="294">
                  <c:v>990.5</c:v>
                </c:pt>
                <c:pt idx="295">
                  <c:v>917.5</c:v>
                </c:pt>
                <c:pt idx="296">
                  <c:v>858</c:v>
                </c:pt>
                <c:pt idx="297">
                  <c:v>839.5</c:v>
                </c:pt>
                <c:pt idx="298">
                  <c:v>820.5</c:v>
                </c:pt>
                <c:pt idx="299">
                  <c:v>730.5</c:v>
                </c:pt>
                <c:pt idx="300">
                  <c:v>679</c:v>
                </c:pt>
                <c:pt idx="301">
                  <c:v>380</c:v>
                </c:pt>
                <c:pt idx="302">
                  <c:v>358.5</c:v>
                </c:pt>
                <c:pt idx="303">
                  <c:v>331.5</c:v>
                </c:pt>
                <c:pt idx="304">
                  <c:v>351.5</c:v>
                </c:pt>
                <c:pt idx="305">
                  <c:v>363</c:v>
                </c:pt>
                <c:pt idx="306">
                  <c:v>492</c:v>
                </c:pt>
                <c:pt idx="307">
                  <c:v>559</c:v>
                </c:pt>
                <c:pt idx="308">
                  <c:v>577</c:v>
                </c:pt>
                <c:pt idx="309">
                  <c:v>626.5</c:v>
                </c:pt>
                <c:pt idx="310">
                  <c:v>511</c:v>
                </c:pt>
                <c:pt idx="311">
                  <c:v>487.5</c:v>
                </c:pt>
                <c:pt idx="312">
                  <c:v>394</c:v>
                </c:pt>
                <c:pt idx="313">
                  <c:v>226.5</c:v>
                </c:pt>
                <c:pt idx="314">
                  <c:v>11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52.5</c:v>
                </c:pt>
                <c:pt idx="341">
                  <c:v>311</c:v>
                </c:pt>
                <c:pt idx="342">
                  <c:v>926</c:v>
                </c:pt>
                <c:pt idx="343">
                  <c:v>1544</c:v>
                </c:pt>
                <c:pt idx="344">
                  <c:v>2192.5</c:v>
                </c:pt>
                <c:pt idx="345">
                  <c:v>2478</c:v>
                </c:pt>
                <c:pt idx="346">
                  <c:v>2720.5</c:v>
                </c:pt>
                <c:pt idx="347">
                  <c:v>2791</c:v>
                </c:pt>
                <c:pt idx="348">
                  <c:v>2746.5</c:v>
                </c:pt>
                <c:pt idx="349">
                  <c:v>2762</c:v>
                </c:pt>
                <c:pt idx="350">
                  <c:v>2719.5</c:v>
                </c:pt>
                <c:pt idx="351">
                  <c:v>2292</c:v>
                </c:pt>
                <c:pt idx="352">
                  <c:v>2171.5</c:v>
                </c:pt>
                <c:pt idx="353">
                  <c:v>2156</c:v>
                </c:pt>
                <c:pt idx="354">
                  <c:v>2497.5</c:v>
                </c:pt>
                <c:pt idx="355">
                  <c:v>2116</c:v>
                </c:pt>
                <c:pt idx="356">
                  <c:v>2162.5</c:v>
                </c:pt>
                <c:pt idx="357">
                  <c:v>2389</c:v>
                </c:pt>
                <c:pt idx="358">
                  <c:v>2026.5</c:v>
                </c:pt>
                <c:pt idx="359">
                  <c:v>2379</c:v>
                </c:pt>
                <c:pt idx="360">
                  <c:v>2389</c:v>
                </c:pt>
                <c:pt idx="361">
                  <c:v>1926.5</c:v>
                </c:pt>
                <c:pt idx="362">
                  <c:v>1908.5</c:v>
                </c:pt>
                <c:pt idx="363">
                  <c:v>1783</c:v>
                </c:pt>
                <c:pt idx="364">
                  <c:v>1729</c:v>
                </c:pt>
                <c:pt idx="365">
                  <c:v>1855.5</c:v>
                </c:pt>
                <c:pt idx="366">
                  <c:v>2340.5</c:v>
                </c:pt>
                <c:pt idx="367">
                  <c:v>2937</c:v>
                </c:pt>
                <c:pt idx="368">
                  <c:v>3036</c:v>
                </c:pt>
                <c:pt idx="369">
                  <c:v>3035.5</c:v>
                </c:pt>
                <c:pt idx="370">
                  <c:v>2795.5</c:v>
                </c:pt>
                <c:pt idx="371">
                  <c:v>2727</c:v>
                </c:pt>
                <c:pt idx="372">
                  <c:v>2823</c:v>
                </c:pt>
                <c:pt idx="373">
                  <c:v>2856.5</c:v>
                </c:pt>
                <c:pt idx="374">
                  <c:v>2723.5</c:v>
                </c:pt>
                <c:pt idx="375">
                  <c:v>2254.5</c:v>
                </c:pt>
                <c:pt idx="376">
                  <c:v>2079.5</c:v>
                </c:pt>
                <c:pt idx="377">
                  <c:v>2049</c:v>
                </c:pt>
                <c:pt idx="378">
                  <c:v>2181</c:v>
                </c:pt>
                <c:pt idx="379">
                  <c:v>2847.5</c:v>
                </c:pt>
                <c:pt idx="380">
                  <c:v>2880</c:v>
                </c:pt>
                <c:pt idx="381">
                  <c:v>2789.5</c:v>
                </c:pt>
                <c:pt idx="382">
                  <c:v>2466.5</c:v>
                </c:pt>
                <c:pt idx="383">
                  <c:v>2393.5</c:v>
                </c:pt>
                <c:pt idx="384">
                  <c:v>2207.5</c:v>
                </c:pt>
                <c:pt idx="385">
                  <c:v>1577.5</c:v>
                </c:pt>
                <c:pt idx="386">
                  <c:v>1418.5</c:v>
                </c:pt>
                <c:pt idx="387">
                  <c:v>1388.5</c:v>
                </c:pt>
                <c:pt idx="388">
                  <c:v>1146.5</c:v>
                </c:pt>
                <c:pt idx="389">
                  <c:v>1121</c:v>
                </c:pt>
                <c:pt idx="390">
                  <c:v>1500</c:v>
                </c:pt>
                <c:pt idx="391">
                  <c:v>1661</c:v>
                </c:pt>
                <c:pt idx="392">
                  <c:v>1587</c:v>
                </c:pt>
                <c:pt idx="393">
                  <c:v>1469.5</c:v>
                </c:pt>
                <c:pt idx="394">
                  <c:v>1519</c:v>
                </c:pt>
                <c:pt idx="395">
                  <c:v>1388</c:v>
                </c:pt>
                <c:pt idx="396">
                  <c:v>1126</c:v>
                </c:pt>
                <c:pt idx="397">
                  <c:v>959</c:v>
                </c:pt>
                <c:pt idx="398">
                  <c:v>970.5</c:v>
                </c:pt>
                <c:pt idx="399">
                  <c:v>992</c:v>
                </c:pt>
                <c:pt idx="400">
                  <c:v>972.5</c:v>
                </c:pt>
                <c:pt idx="401">
                  <c:v>975</c:v>
                </c:pt>
                <c:pt idx="402">
                  <c:v>969.5</c:v>
                </c:pt>
                <c:pt idx="403">
                  <c:v>1005.5</c:v>
                </c:pt>
                <c:pt idx="404">
                  <c:v>905</c:v>
                </c:pt>
                <c:pt idx="405">
                  <c:v>806</c:v>
                </c:pt>
                <c:pt idx="406">
                  <c:v>878</c:v>
                </c:pt>
                <c:pt idx="407">
                  <c:v>1033.5</c:v>
                </c:pt>
                <c:pt idx="408">
                  <c:v>984</c:v>
                </c:pt>
                <c:pt idx="409">
                  <c:v>843.5</c:v>
                </c:pt>
                <c:pt idx="410">
                  <c:v>748</c:v>
                </c:pt>
                <c:pt idx="411">
                  <c:v>685</c:v>
                </c:pt>
                <c:pt idx="412">
                  <c:v>585</c:v>
                </c:pt>
                <c:pt idx="413">
                  <c:v>603</c:v>
                </c:pt>
                <c:pt idx="414">
                  <c:v>682.5</c:v>
                </c:pt>
                <c:pt idx="415">
                  <c:v>975</c:v>
                </c:pt>
                <c:pt idx="416">
                  <c:v>1017.5</c:v>
                </c:pt>
                <c:pt idx="417">
                  <c:v>989</c:v>
                </c:pt>
                <c:pt idx="418">
                  <c:v>981</c:v>
                </c:pt>
                <c:pt idx="419">
                  <c:v>928</c:v>
                </c:pt>
                <c:pt idx="420">
                  <c:v>808</c:v>
                </c:pt>
                <c:pt idx="421">
                  <c:v>825.5</c:v>
                </c:pt>
                <c:pt idx="422">
                  <c:v>829.5</c:v>
                </c:pt>
                <c:pt idx="423">
                  <c:v>829.5</c:v>
                </c:pt>
                <c:pt idx="424">
                  <c:v>832</c:v>
                </c:pt>
                <c:pt idx="425">
                  <c:v>819.5</c:v>
                </c:pt>
                <c:pt idx="426">
                  <c:v>832</c:v>
                </c:pt>
                <c:pt idx="427">
                  <c:v>859.5</c:v>
                </c:pt>
                <c:pt idx="428">
                  <c:v>841.5</c:v>
                </c:pt>
                <c:pt idx="429">
                  <c:v>815.5</c:v>
                </c:pt>
                <c:pt idx="430">
                  <c:v>724</c:v>
                </c:pt>
                <c:pt idx="431">
                  <c:v>751</c:v>
                </c:pt>
                <c:pt idx="432">
                  <c:v>635</c:v>
                </c:pt>
                <c:pt idx="433">
                  <c:v>557.5</c:v>
                </c:pt>
                <c:pt idx="434">
                  <c:v>566.5</c:v>
                </c:pt>
                <c:pt idx="435">
                  <c:v>552</c:v>
                </c:pt>
                <c:pt idx="436">
                  <c:v>561</c:v>
                </c:pt>
                <c:pt idx="437">
                  <c:v>626.5</c:v>
                </c:pt>
                <c:pt idx="438">
                  <c:v>749</c:v>
                </c:pt>
                <c:pt idx="439">
                  <c:v>1167.5</c:v>
                </c:pt>
                <c:pt idx="440">
                  <c:v>1315.5</c:v>
                </c:pt>
                <c:pt idx="441">
                  <c:v>1414.5</c:v>
                </c:pt>
                <c:pt idx="442">
                  <c:v>1283.5</c:v>
                </c:pt>
                <c:pt idx="443">
                  <c:v>1273.5</c:v>
                </c:pt>
                <c:pt idx="444">
                  <c:v>1326.5</c:v>
                </c:pt>
                <c:pt idx="445">
                  <c:v>1325</c:v>
                </c:pt>
                <c:pt idx="446">
                  <c:v>1342</c:v>
                </c:pt>
                <c:pt idx="447">
                  <c:v>1310.5</c:v>
                </c:pt>
                <c:pt idx="448">
                  <c:v>1264</c:v>
                </c:pt>
                <c:pt idx="449">
                  <c:v>1121</c:v>
                </c:pt>
                <c:pt idx="450">
                  <c:v>1075</c:v>
                </c:pt>
                <c:pt idx="451">
                  <c:v>1148.5</c:v>
                </c:pt>
                <c:pt idx="452">
                  <c:v>1094.5</c:v>
                </c:pt>
                <c:pt idx="453">
                  <c:v>1052.5</c:v>
                </c:pt>
                <c:pt idx="454">
                  <c:v>844.5</c:v>
                </c:pt>
                <c:pt idx="455">
                  <c:v>717.5</c:v>
                </c:pt>
                <c:pt idx="456">
                  <c:v>427</c:v>
                </c:pt>
                <c:pt idx="457">
                  <c:v>251</c:v>
                </c:pt>
                <c:pt idx="458">
                  <c:v>10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27</c:v>
                </c:pt>
                <c:pt idx="507">
                  <c:v>170.5</c:v>
                </c:pt>
                <c:pt idx="508">
                  <c:v>531</c:v>
                </c:pt>
                <c:pt idx="509">
                  <c:v>993.5</c:v>
                </c:pt>
                <c:pt idx="510">
                  <c:v>1807</c:v>
                </c:pt>
                <c:pt idx="511">
                  <c:v>2443</c:v>
                </c:pt>
                <c:pt idx="512">
                  <c:v>3091</c:v>
                </c:pt>
                <c:pt idx="513">
                  <c:v>3349</c:v>
                </c:pt>
                <c:pt idx="514">
                  <c:v>3459.5</c:v>
                </c:pt>
                <c:pt idx="515">
                  <c:v>3301</c:v>
                </c:pt>
                <c:pt idx="516">
                  <c:v>3289</c:v>
                </c:pt>
                <c:pt idx="517">
                  <c:v>3273.5</c:v>
                </c:pt>
                <c:pt idx="518">
                  <c:v>2909</c:v>
                </c:pt>
                <c:pt idx="519">
                  <c:v>2268.5</c:v>
                </c:pt>
                <c:pt idx="520">
                  <c:v>2073.5</c:v>
                </c:pt>
                <c:pt idx="521">
                  <c:v>1957</c:v>
                </c:pt>
                <c:pt idx="522">
                  <c:v>2070</c:v>
                </c:pt>
                <c:pt idx="523">
                  <c:v>2203.5</c:v>
                </c:pt>
                <c:pt idx="524">
                  <c:v>2281.5</c:v>
                </c:pt>
                <c:pt idx="525">
                  <c:v>2427</c:v>
                </c:pt>
                <c:pt idx="526">
                  <c:v>2362.5</c:v>
                </c:pt>
                <c:pt idx="527">
                  <c:v>2506</c:v>
                </c:pt>
                <c:pt idx="528">
                  <c:v>2301.5</c:v>
                </c:pt>
                <c:pt idx="529">
                  <c:v>1894.5</c:v>
                </c:pt>
                <c:pt idx="530">
                  <c:v>1807</c:v>
                </c:pt>
                <c:pt idx="531">
                  <c:v>1745.5</c:v>
                </c:pt>
                <c:pt idx="532">
                  <c:v>1683</c:v>
                </c:pt>
                <c:pt idx="533">
                  <c:v>1883.5</c:v>
                </c:pt>
                <c:pt idx="534">
                  <c:v>2505</c:v>
                </c:pt>
                <c:pt idx="535">
                  <c:v>3328.5</c:v>
                </c:pt>
                <c:pt idx="536">
                  <c:v>3600.5</c:v>
                </c:pt>
                <c:pt idx="537">
                  <c:v>3623.5</c:v>
                </c:pt>
                <c:pt idx="538">
                  <c:v>3782.5</c:v>
                </c:pt>
                <c:pt idx="539">
                  <c:v>3803.5</c:v>
                </c:pt>
                <c:pt idx="540">
                  <c:v>3647.5</c:v>
                </c:pt>
                <c:pt idx="541">
                  <c:v>3433</c:v>
                </c:pt>
                <c:pt idx="542">
                  <c:v>3299.5</c:v>
                </c:pt>
                <c:pt idx="543">
                  <c:v>3067.5</c:v>
                </c:pt>
                <c:pt idx="544">
                  <c:v>2635.5</c:v>
                </c:pt>
                <c:pt idx="545">
                  <c:v>2507</c:v>
                </c:pt>
                <c:pt idx="546">
                  <c:v>2518.5</c:v>
                </c:pt>
                <c:pt idx="547">
                  <c:v>2866.5</c:v>
                </c:pt>
                <c:pt idx="548">
                  <c:v>2920.5</c:v>
                </c:pt>
                <c:pt idx="549">
                  <c:v>2984</c:v>
                </c:pt>
                <c:pt idx="550">
                  <c:v>2608</c:v>
                </c:pt>
                <c:pt idx="551">
                  <c:v>3009.5</c:v>
                </c:pt>
                <c:pt idx="552">
                  <c:v>3061.5</c:v>
                </c:pt>
                <c:pt idx="553">
                  <c:v>2583</c:v>
                </c:pt>
                <c:pt idx="554">
                  <c:v>2578.5</c:v>
                </c:pt>
                <c:pt idx="555">
                  <c:v>2462</c:v>
                </c:pt>
                <c:pt idx="556">
                  <c:v>2223.5</c:v>
                </c:pt>
                <c:pt idx="557">
                  <c:v>2332.5</c:v>
                </c:pt>
                <c:pt idx="558">
                  <c:v>3162.5</c:v>
                </c:pt>
                <c:pt idx="559">
                  <c:v>3317.5</c:v>
                </c:pt>
                <c:pt idx="560">
                  <c:v>3312.5</c:v>
                </c:pt>
                <c:pt idx="561">
                  <c:v>2992</c:v>
                </c:pt>
                <c:pt idx="562">
                  <c:v>3142</c:v>
                </c:pt>
                <c:pt idx="563">
                  <c:v>2943</c:v>
                </c:pt>
                <c:pt idx="564">
                  <c:v>2104.5</c:v>
                </c:pt>
                <c:pt idx="565">
                  <c:v>1670.5</c:v>
                </c:pt>
                <c:pt idx="566">
                  <c:v>1637</c:v>
                </c:pt>
                <c:pt idx="567">
                  <c:v>1545.5</c:v>
                </c:pt>
                <c:pt idx="568">
                  <c:v>1472.5</c:v>
                </c:pt>
                <c:pt idx="569">
                  <c:v>1716.5</c:v>
                </c:pt>
                <c:pt idx="570">
                  <c:v>1862</c:v>
                </c:pt>
                <c:pt idx="571">
                  <c:v>2031.5</c:v>
                </c:pt>
                <c:pt idx="572">
                  <c:v>2037</c:v>
                </c:pt>
                <c:pt idx="573">
                  <c:v>2074</c:v>
                </c:pt>
                <c:pt idx="574">
                  <c:v>1911</c:v>
                </c:pt>
                <c:pt idx="575">
                  <c:v>1789</c:v>
                </c:pt>
                <c:pt idx="576">
                  <c:v>1571.5</c:v>
                </c:pt>
                <c:pt idx="577">
                  <c:v>1188.5</c:v>
                </c:pt>
                <c:pt idx="578">
                  <c:v>1154.5</c:v>
                </c:pt>
                <c:pt idx="579">
                  <c:v>994.5</c:v>
                </c:pt>
                <c:pt idx="580">
                  <c:v>863.5</c:v>
                </c:pt>
                <c:pt idx="581">
                  <c:v>913.5</c:v>
                </c:pt>
                <c:pt idx="582">
                  <c:v>1220</c:v>
                </c:pt>
                <c:pt idx="583">
                  <c:v>1426</c:v>
                </c:pt>
                <c:pt idx="584">
                  <c:v>1428.5</c:v>
                </c:pt>
                <c:pt idx="585">
                  <c:v>1304.5</c:v>
                </c:pt>
                <c:pt idx="586">
                  <c:v>1326</c:v>
                </c:pt>
                <c:pt idx="587">
                  <c:v>1297.5</c:v>
                </c:pt>
                <c:pt idx="588">
                  <c:v>1269.5</c:v>
                </c:pt>
                <c:pt idx="589">
                  <c:v>1251.5</c:v>
                </c:pt>
                <c:pt idx="590">
                  <c:v>1241</c:v>
                </c:pt>
                <c:pt idx="591">
                  <c:v>1127</c:v>
                </c:pt>
                <c:pt idx="592">
                  <c:v>1069.5</c:v>
                </c:pt>
                <c:pt idx="593">
                  <c:v>1045.5</c:v>
                </c:pt>
                <c:pt idx="594">
                  <c:v>880.5</c:v>
                </c:pt>
                <c:pt idx="595">
                  <c:v>791</c:v>
                </c:pt>
                <c:pt idx="596">
                  <c:v>779</c:v>
                </c:pt>
                <c:pt idx="597">
                  <c:v>783</c:v>
                </c:pt>
                <c:pt idx="598">
                  <c:v>810</c:v>
                </c:pt>
                <c:pt idx="599">
                  <c:v>927</c:v>
                </c:pt>
                <c:pt idx="600">
                  <c:v>793.5</c:v>
                </c:pt>
                <c:pt idx="601">
                  <c:v>373</c:v>
                </c:pt>
                <c:pt idx="602">
                  <c:v>232.5</c:v>
                </c:pt>
                <c:pt idx="603">
                  <c:v>250</c:v>
                </c:pt>
                <c:pt idx="604">
                  <c:v>256</c:v>
                </c:pt>
                <c:pt idx="605">
                  <c:v>260.5</c:v>
                </c:pt>
                <c:pt idx="606">
                  <c:v>258</c:v>
                </c:pt>
                <c:pt idx="607">
                  <c:v>284.5</c:v>
                </c:pt>
                <c:pt idx="608">
                  <c:v>285.5</c:v>
                </c:pt>
                <c:pt idx="609">
                  <c:v>388</c:v>
                </c:pt>
                <c:pt idx="610">
                  <c:v>455.5</c:v>
                </c:pt>
                <c:pt idx="611">
                  <c:v>440</c:v>
                </c:pt>
                <c:pt idx="612">
                  <c:v>434.5</c:v>
                </c:pt>
                <c:pt idx="613">
                  <c:v>429</c:v>
                </c:pt>
                <c:pt idx="614">
                  <c:v>432.5</c:v>
                </c:pt>
                <c:pt idx="615">
                  <c:v>446</c:v>
                </c:pt>
                <c:pt idx="616">
                  <c:v>439</c:v>
                </c:pt>
                <c:pt idx="617">
                  <c:v>439.5</c:v>
                </c:pt>
                <c:pt idx="618">
                  <c:v>438.5</c:v>
                </c:pt>
                <c:pt idx="619">
                  <c:v>439</c:v>
                </c:pt>
                <c:pt idx="620">
                  <c:v>426</c:v>
                </c:pt>
                <c:pt idx="621">
                  <c:v>415.5</c:v>
                </c:pt>
                <c:pt idx="622">
                  <c:v>408.5</c:v>
                </c:pt>
                <c:pt idx="623">
                  <c:v>430</c:v>
                </c:pt>
                <c:pt idx="624">
                  <c:v>424.5</c:v>
                </c:pt>
                <c:pt idx="625">
                  <c:v>417.5</c:v>
                </c:pt>
                <c:pt idx="626">
                  <c:v>432</c:v>
                </c:pt>
                <c:pt idx="627">
                  <c:v>318.5</c:v>
                </c:pt>
                <c:pt idx="628">
                  <c:v>292</c:v>
                </c:pt>
                <c:pt idx="629">
                  <c:v>290</c:v>
                </c:pt>
                <c:pt idx="630">
                  <c:v>290.5</c:v>
                </c:pt>
                <c:pt idx="631">
                  <c:v>290</c:v>
                </c:pt>
                <c:pt idx="632">
                  <c:v>447</c:v>
                </c:pt>
                <c:pt idx="633">
                  <c:v>461</c:v>
                </c:pt>
                <c:pt idx="634">
                  <c:v>437</c:v>
                </c:pt>
                <c:pt idx="635">
                  <c:v>452</c:v>
                </c:pt>
                <c:pt idx="636">
                  <c:v>438.5</c:v>
                </c:pt>
                <c:pt idx="637">
                  <c:v>438.5</c:v>
                </c:pt>
                <c:pt idx="638">
                  <c:v>295</c:v>
                </c:pt>
                <c:pt idx="639">
                  <c:v>269</c:v>
                </c:pt>
                <c:pt idx="640">
                  <c:v>278</c:v>
                </c:pt>
                <c:pt idx="641">
                  <c:v>269</c:v>
                </c:pt>
                <c:pt idx="642">
                  <c:v>292</c:v>
                </c:pt>
                <c:pt idx="643">
                  <c:v>286.5</c:v>
                </c:pt>
                <c:pt idx="644">
                  <c:v>301</c:v>
                </c:pt>
                <c:pt idx="645">
                  <c:v>433.5</c:v>
                </c:pt>
                <c:pt idx="646">
                  <c:v>438</c:v>
                </c:pt>
                <c:pt idx="647">
                  <c:v>431</c:v>
                </c:pt>
                <c:pt idx="648">
                  <c:v>428</c:v>
                </c:pt>
                <c:pt idx="649">
                  <c:v>411.5</c:v>
                </c:pt>
                <c:pt idx="650">
                  <c:v>377</c:v>
                </c:pt>
                <c:pt idx="651">
                  <c:v>288</c:v>
                </c:pt>
                <c:pt idx="652">
                  <c:v>298</c:v>
                </c:pt>
                <c:pt idx="653">
                  <c:v>294.5</c:v>
                </c:pt>
                <c:pt idx="654">
                  <c:v>305.5</c:v>
                </c:pt>
                <c:pt idx="655">
                  <c:v>369.5</c:v>
                </c:pt>
                <c:pt idx="656">
                  <c:v>445</c:v>
                </c:pt>
                <c:pt idx="657">
                  <c:v>451.5</c:v>
                </c:pt>
                <c:pt idx="658">
                  <c:v>449.5</c:v>
                </c:pt>
                <c:pt idx="659">
                  <c:v>451.5</c:v>
                </c:pt>
                <c:pt idx="660">
                  <c:v>445</c:v>
                </c:pt>
                <c:pt idx="661">
                  <c:v>425.5</c:v>
                </c:pt>
                <c:pt idx="662">
                  <c:v>434</c:v>
                </c:pt>
                <c:pt idx="663">
                  <c:v>310.5</c:v>
                </c:pt>
                <c:pt idx="664">
                  <c:v>366</c:v>
                </c:pt>
                <c:pt idx="665">
                  <c:v>502</c:v>
                </c:pt>
                <c:pt idx="666">
                  <c:v>591</c:v>
                </c:pt>
                <c:pt idx="667">
                  <c:v>628</c:v>
                </c:pt>
                <c:pt idx="668">
                  <c:v>628</c:v>
                </c:pt>
                <c:pt idx="669">
                  <c:v>611</c:v>
                </c:pt>
                <c:pt idx="670">
                  <c:v>593</c:v>
                </c:pt>
                <c:pt idx="671">
                  <c:v>593.5</c:v>
                </c:pt>
                <c:pt idx="672">
                  <c:v>578.5</c:v>
                </c:pt>
                <c:pt idx="673">
                  <c:v>503.5</c:v>
                </c:pt>
                <c:pt idx="674">
                  <c:v>503.5</c:v>
                </c:pt>
                <c:pt idx="675">
                  <c:v>491</c:v>
                </c:pt>
                <c:pt idx="676">
                  <c:v>547</c:v>
                </c:pt>
                <c:pt idx="677">
                  <c:v>742</c:v>
                </c:pt>
                <c:pt idx="678">
                  <c:v>1177.5</c:v>
                </c:pt>
                <c:pt idx="679">
                  <c:v>1686</c:v>
                </c:pt>
                <c:pt idx="680">
                  <c:v>1963</c:v>
                </c:pt>
                <c:pt idx="681">
                  <c:v>2167.5</c:v>
                </c:pt>
                <c:pt idx="682">
                  <c:v>2308</c:v>
                </c:pt>
                <c:pt idx="683">
                  <c:v>2603.5</c:v>
                </c:pt>
                <c:pt idx="684">
                  <c:v>2645</c:v>
                </c:pt>
                <c:pt idx="685">
                  <c:v>2578.5</c:v>
                </c:pt>
                <c:pt idx="686">
                  <c:v>2515.5</c:v>
                </c:pt>
                <c:pt idx="687">
                  <c:v>2303</c:v>
                </c:pt>
                <c:pt idx="688">
                  <c:v>2117</c:v>
                </c:pt>
                <c:pt idx="689">
                  <c:v>1987</c:v>
                </c:pt>
                <c:pt idx="690">
                  <c:v>1815.5</c:v>
                </c:pt>
                <c:pt idx="691">
                  <c:v>2100</c:v>
                </c:pt>
                <c:pt idx="692">
                  <c:v>2027.5</c:v>
                </c:pt>
                <c:pt idx="693">
                  <c:v>1880.5</c:v>
                </c:pt>
                <c:pt idx="694">
                  <c:v>1878.5</c:v>
                </c:pt>
                <c:pt idx="695">
                  <c:v>1859.5</c:v>
                </c:pt>
                <c:pt idx="696">
                  <c:v>1993.5</c:v>
                </c:pt>
                <c:pt idx="697">
                  <c:v>1691.5</c:v>
                </c:pt>
                <c:pt idx="698">
                  <c:v>1696.5</c:v>
                </c:pt>
                <c:pt idx="699">
                  <c:v>1336.5</c:v>
                </c:pt>
                <c:pt idx="700">
                  <c:v>1189.5</c:v>
                </c:pt>
                <c:pt idx="701">
                  <c:v>1420.5</c:v>
                </c:pt>
                <c:pt idx="702">
                  <c:v>2022.5</c:v>
                </c:pt>
                <c:pt idx="703">
                  <c:v>2791</c:v>
                </c:pt>
                <c:pt idx="704">
                  <c:v>3138.5</c:v>
                </c:pt>
                <c:pt idx="705">
                  <c:v>3111.5</c:v>
                </c:pt>
                <c:pt idx="706">
                  <c:v>3137</c:v>
                </c:pt>
                <c:pt idx="707">
                  <c:v>3054</c:v>
                </c:pt>
                <c:pt idx="708">
                  <c:v>3036</c:v>
                </c:pt>
                <c:pt idx="709">
                  <c:v>2970</c:v>
                </c:pt>
                <c:pt idx="710">
                  <c:v>3044</c:v>
                </c:pt>
                <c:pt idx="711">
                  <c:v>2880</c:v>
                </c:pt>
                <c:pt idx="712">
                  <c:v>2459</c:v>
                </c:pt>
                <c:pt idx="713">
                  <c:v>2241</c:v>
                </c:pt>
                <c:pt idx="714">
                  <c:v>2194.5</c:v>
                </c:pt>
                <c:pt idx="715">
                  <c:v>2237</c:v>
                </c:pt>
                <c:pt idx="716">
                  <c:v>2226.5</c:v>
                </c:pt>
                <c:pt idx="717">
                  <c:v>2309</c:v>
                </c:pt>
                <c:pt idx="718">
                  <c:v>1984.5</c:v>
                </c:pt>
                <c:pt idx="719">
                  <c:v>1904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02410880"/>
        <c:axId val="102416768"/>
      </c:scatterChart>
      <c:valAx>
        <c:axId val="102410880"/>
        <c:scaling>
          <c:orientation val="minMax"/>
          <c:min val="35000"/>
        </c:scaling>
        <c:axPos val="b"/>
        <c:numFmt formatCode="0" sourceLinked="0"/>
        <c:tickLblPos val="nextTo"/>
        <c:crossAx val="102416768"/>
        <c:crosses val="autoZero"/>
        <c:crossBetween val="midCat"/>
        <c:majorUnit val="5000"/>
      </c:valAx>
      <c:valAx>
        <c:axId val="102416768"/>
        <c:scaling>
          <c:orientation val="minMax"/>
        </c:scaling>
        <c:axPos val="l"/>
        <c:majorGridlines/>
        <c:numFmt formatCode="0" sourceLinked="0"/>
        <c:tickLblPos val="nextTo"/>
        <c:crossAx val="102410880"/>
        <c:crosses val="autoZero"/>
        <c:crossBetween val="midCat"/>
      </c:valAx>
    </c:plotArea>
    <c:plotVisOnly val="1"/>
  </c:chart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89"/>
          <c:y val="2.7011287893677006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Gaz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Entrées!$H$37:$H$780</c:f>
              <c:numCache>
                <c:formatCode>0.0</c:formatCode>
                <c:ptCount val="744"/>
                <c:pt idx="0">
                  <c:v>2479</c:v>
                </c:pt>
                <c:pt idx="1">
                  <c:v>2231.5</c:v>
                </c:pt>
                <c:pt idx="2">
                  <c:v>1934</c:v>
                </c:pt>
                <c:pt idx="3">
                  <c:v>1656</c:v>
                </c:pt>
                <c:pt idx="4">
                  <c:v>1629</c:v>
                </c:pt>
                <c:pt idx="5">
                  <c:v>1615</c:v>
                </c:pt>
                <c:pt idx="6">
                  <c:v>1580.5</c:v>
                </c:pt>
                <c:pt idx="7">
                  <c:v>1533</c:v>
                </c:pt>
                <c:pt idx="8">
                  <c:v>1430</c:v>
                </c:pt>
                <c:pt idx="9">
                  <c:v>1281.5</c:v>
                </c:pt>
                <c:pt idx="10">
                  <c:v>1191</c:v>
                </c:pt>
                <c:pt idx="11">
                  <c:v>1120</c:v>
                </c:pt>
                <c:pt idx="12">
                  <c:v>1110.5</c:v>
                </c:pt>
                <c:pt idx="13">
                  <c:v>1106.5</c:v>
                </c:pt>
                <c:pt idx="14">
                  <c:v>1105.5</c:v>
                </c:pt>
                <c:pt idx="15">
                  <c:v>1103.5</c:v>
                </c:pt>
                <c:pt idx="16">
                  <c:v>1103</c:v>
                </c:pt>
                <c:pt idx="17">
                  <c:v>1098.5</c:v>
                </c:pt>
                <c:pt idx="18">
                  <c:v>1090.5</c:v>
                </c:pt>
                <c:pt idx="19">
                  <c:v>1091</c:v>
                </c:pt>
                <c:pt idx="20">
                  <c:v>1113</c:v>
                </c:pt>
                <c:pt idx="21">
                  <c:v>1104</c:v>
                </c:pt>
                <c:pt idx="22">
                  <c:v>1104.5</c:v>
                </c:pt>
                <c:pt idx="23">
                  <c:v>1101</c:v>
                </c:pt>
                <c:pt idx="24">
                  <c:v>1092</c:v>
                </c:pt>
                <c:pt idx="25">
                  <c:v>1120.5</c:v>
                </c:pt>
                <c:pt idx="26">
                  <c:v>1172.5</c:v>
                </c:pt>
                <c:pt idx="27">
                  <c:v>1187.5</c:v>
                </c:pt>
                <c:pt idx="28">
                  <c:v>1445.5</c:v>
                </c:pt>
                <c:pt idx="29">
                  <c:v>1736.5</c:v>
                </c:pt>
                <c:pt idx="30">
                  <c:v>2185.5</c:v>
                </c:pt>
                <c:pt idx="31">
                  <c:v>2827.5</c:v>
                </c:pt>
                <c:pt idx="32">
                  <c:v>3612</c:v>
                </c:pt>
                <c:pt idx="33">
                  <c:v>4061.5</c:v>
                </c:pt>
                <c:pt idx="34">
                  <c:v>4021</c:v>
                </c:pt>
                <c:pt idx="35">
                  <c:v>3545.5</c:v>
                </c:pt>
                <c:pt idx="36">
                  <c:v>2944.5</c:v>
                </c:pt>
                <c:pt idx="37">
                  <c:v>2837.5</c:v>
                </c:pt>
                <c:pt idx="38">
                  <c:v>2756.5</c:v>
                </c:pt>
                <c:pt idx="39">
                  <c:v>2263</c:v>
                </c:pt>
                <c:pt idx="40">
                  <c:v>2094.5</c:v>
                </c:pt>
                <c:pt idx="41">
                  <c:v>2096.5</c:v>
                </c:pt>
                <c:pt idx="42">
                  <c:v>2063.5</c:v>
                </c:pt>
                <c:pt idx="43">
                  <c:v>2305.5</c:v>
                </c:pt>
                <c:pt idx="44">
                  <c:v>2589</c:v>
                </c:pt>
                <c:pt idx="45">
                  <c:v>2547.5</c:v>
                </c:pt>
                <c:pt idx="46">
                  <c:v>2276</c:v>
                </c:pt>
                <c:pt idx="47">
                  <c:v>2113.5</c:v>
                </c:pt>
                <c:pt idx="48">
                  <c:v>1779</c:v>
                </c:pt>
                <c:pt idx="49">
                  <c:v>1643</c:v>
                </c:pt>
                <c:pt idx="50">
                  <c:v>1547.5</c:v>
                </c:pt>
                <c:pt idx="51">
                  <c:v>1594</c:v>
                </c:pt>
                <c:pt idx="52">
                  <c:v>1621.5</c:v>
                </c:pt>
                <c:pt idx="53">
                  <c:v>1874.5</c:v>
                </c:pt>
                <c:pt idx="54">
                  <c:v>2839</c:v>
                </c:pt>
                <c:pt idx="55">
                  <c:v>4473.5</c:v>
                </c:pt>
                <c:pt idx="56">
                  <c:v>5048.5</c:v>
                </c:pt>
                <c:pt idx="57">
                  <c:v>5048</c:v>
                </c:pt>
                <c:pt idx="58">
                  <c:v>5019</c:v>
                </c:pt>
                <c:pt idx="59">
                  <c:v>4869</c:v>
                </c:pt>
                <c:pt idx="60">
                  <c:v>4591</c:v>
                </c:pt>
                <c:pt idx="61">
                  <c:v>4463</c:v>
                </c:pt>
                <c:pt idx="62">
                  <c:v>4343</c:v>
                </c:pt>
                <c:pt idx="63">
                  <c:v>4219</c:v>
                </c:pt>
                <c:pt idx="64">
                  <c:v>4270</c:v>
                </c:pt>
                <c:pt idx="65">
                  <c:v>4284.5</c:v>
                </c:pt>
                <c:pt idx="66">
                  <c:v>4385</c:v>
                </c:pt>
                <c:pt idx="67">
                  <c:v>4773.5</c:v>
                </c:pt>
                <c:pt idx="68">
                  <c:v>4784</c:v>
                </c:pt>
                <c:pt idx="69">
                  <c:v>4395</c:v>
                </c:pt>
                <c:pt idx="70">
                  <c:v>3889</c:v>
                </c:pt>
                <c:pt idx="71">
                  <c:v>3569.5</c:v>
                </c:pt>
                <c:pt idx="72">
                  <c:v>3020.5</c:v>
                </c:pt>
                <c:pt idx="73">
                  <c:v>2008</c:v>
                </c:pt>
                <c:pt idx="74">
                  <c:v>1939</c:v>
                </c:pt>
                <c:pt idx="75">
                  <c:v>1944</c:v>
                </c:pt>
                <c:pt idx="76">
                  <c:v>1833</c:v>
                </c:pt>
                <c:pt idx="77">
                  <c:v>1892</c:v>
                </c:pt>
                <c:pt idx="78">
                  <c:v>2989.5</c:v>
                </c:pt>
                <c:pt idx="79">
                  <c:v>4032</c:v>
                </c:pt>
                <c:pt idx="80">
                  <c:v>4209.5</c:v>
                </c:pt>
                <c:pt idx="81">
                  <c:v>4253.5</c:v>
                </c:pt>
                <c:pt idx="82">
                  <c:v>4257.5</c:v>
                </c:pt>
                <c:pt idx="83">
                  <c:v>4213</c:v>
                </c:pt>
                <c:pt idx="84">
                  <c:v>4144.5</c:v>
                </c:pt>
                <c:pt idx="85">
                  <c:v>4168.5</c:v>
                </c:pt>
                <c:pt idx="86">
                  <c:v>4155.5</c:v>
                </c:pt>
                <c:pt idx="87">
                  <c:v>4062</c:v>
                </c:pt>
                <c:pt idx="88">
                  <c:v>4136</c:v>
                </c:pt>
                <c:pt idx="89">
                  <c:v>4359.5</c:v>
                </c:pt>
                <c:pt idx="90">
                  <c:v>4584.5</c:v>
                </c:pt>
                <c:pt idx="91">
                  <c:v>4698</c:v>
                </c:pt>
                <c:pt idx="92">
                  <c:v>4708</c:v>
                </c:pt>
                <c:pt idx="93">
                  <c:v>4672</c:v>
                </c:pt>
                <c:pt idx="94">
                  <c:v>4651.5</c:v>
                </c:pt>
                <c:pt idx="95">
                  <c:v>3384.5</c:v>
                </c:pt>
                <c:pt idx="96">
                  <c:v>2327</c:v>
                </c:pt>
                <c:pt idx="97">
                  <c:v>1770</c:v>
                </c:pt>
                <c:pt idx="98">
                  <c:v>1775</c:v>
                </c:pt>
                <c:pt idx="99">
                  <c:v>1772.5</c:v>
                </c:pt>
                <c:pt idx="100">
                  <c:v>1773</c:v>
                </c:pt>
                <c:pt idx="101">
                  <c:v>1763</c:v>
                </c:pt>
                <c:pt idx="102">
                  <c:v>2085.5</c:v>
                </c:pt>
                <c:pt idx="103">
                  <c:v>3093</c:v>
                </c:pt>
                <c:pt idx="104">
                  <c:v>4048</c:v>
                </c:pt>
                <c:pt idx="105">
                  <c:v>4214</c:v>
                </c:pt>
                <c:pt idx="106">
                  <c:v>4210</c:v>
                </c:pt>
                <c:pt idx="107">
                  <c:v>4139</c:v>
                </c:pt>
                <c:pt idx="108">
                  <c:v>4187</c:v>
                </c:pt>
                <c:pt idx="109">
                  <c:v>4119.5</c:v>
                </c:pt>
                <c:pt idx="110">
                  <c:v>4056.5</c:v>
                </c:pt>
                <c:pt idx="111">
                  <c:v>3821.5</c:v>
                </c:pt>
                <c:pt idx="112">
                  <c:v>3356.5</c:v>
                </c:pt>
                <c:pt idx="113">
                  <c:v>3323.5</c:v>
                </c:pt>
                <c:pt idx="114">
                  <c:v>3341</c:v>
                </c:pt>
                <c:pt idx="115">
                  <c:v>3380</c:v>
                </c:pt>
                <c:pt idx="116">
                  <c:v>3440</c:v>
                </c:pt>
                <c:pt idx="117">
                  <c:v>3459.5</c:v>
                </c:pt>
                <c:pt idx="118">
                  <c:v>3400</c:v>
                </c:pt>
                <c:pt idx="119">
                  <c:v>3488</c:v>
                </c:pt>
                <c:pt idx="120">
                  <c:v>3355.5</c:v>
                </c:pt>
                <c:pt idx="121">
                  <c:v>3196</c:v>
                </c:pt>
                <c:pt idx="122">
                  <c:v>3172</c:v>
                </c:pt>
                <c:pt idx="123">
                  <c:v>2882</c:v>
                </c:pt>
                <c:pt idx="124">
                  <c:v>2813</c:v>
                </c:pt>
                <c:pt idx="125">
                  <c:v>2821.5</c:v>
                </c:pt>
                <c:pt idx="126">
                  <c:v>2815</c:v>
                </c:pt>
                <c:pt idx="127">
                  <c:v>2839</c:v>
                </c:pt>
                <c:pt idx="128">
                  <c:v>3206.5</c:v>
                </c:pt>
                <c:pt idx="129">
                  <c:v>3385.5</c:v>
                </c:pt>
                <c:pt idx="130">
                  <c:v>3443</c:v>
                </c:pt>
                <c:pt idx="131">
                  <c:v>3403.5</c:v>
                </c:pt>
                <c:pt idx="132">
                  <c:v>3503</c:v>
                </c:pt>
                <c:pt idx="133">
                  <c:v>3630</c:v>
                </c:pt>
                <c:pt idx="134">
                  <c:v>3377</c:v>
                </c:pt>
                <c:pt idx="135">
                  <c:v>3257</c:v>
                </c:pt>
                <c:pt idx="136">
                  <c:v>3051</c:v>
                </c:pt>
                <c:pt idx="137">
                  <c:v>2855.5</c:v>
                </c:pt>
                <c:pt idx="138">
                  <c:v>3030</c:v>
                </c:pt>
                <c:pt idx="139">
                  <c:v>3492</c:v>
                </c:pt>
                <c:pt idx="140">
                  <c:v>3862</c:v>
                </c:pt>
                <c:pt idx="141">
                  <c:v>3872</c:v>
                </c:pt>
                <c:pt idx="142">
                  <c:v>3788.5</c:v>
                </c:pt>
                <c:pt idx="143">
                  <c:v>3328.5</c:v>
                </c:pt>
                <c:pt idx="144">
                  <c:v>2199.5</c:v>
                </c:pt>
                <c:pt idx="145">
                  <c:v>1579.5</c:v>
                </c:pt>
                <c:pt idx="146">
                  <c:v>1642</c:v>
                </c:pt>
                <c:pt idx="147">
                  <c:v>1644</c:v>
                </c:pt>
                <c:pt idx="148">
                  <c:v>1587.5</c:v>
                </c:pt>
                <c:pt idx="149">
                  <c:v>1496.5</c:v>
                </c:pt>
                <c:pt idx="150">
                  <c:v>1521.5</c:v>
                </c:pt>
                <c:pt idx="151">
                  <c:v>1654</c:v>
                </c:pt>
                <c:pt idx="152">
                  <c:v>1851.5</c:v>
                </c:pt>
                <c:pt idx="153">
                  <c:v>2010</c:v>
                </c:pt>
                <c:pt idx="154">
                  <c:v>2008.5</c:v>
                </c:pt>
                <c:pt idx="155">
                  <c:v>1805.5</c:v>
                </c:pt>
                <c:pt idx="156">
                  <c:v>1506</c:v>
                </c:pt>
                <c:pt idx="157">
                  <c:v>1509.5</c:v>
                </c:pt>
                <c:pt idx="158">
                  <c:v>1523</c:v>
                </c:pt>
                <c:pt idx="159">
                  <c:v>1517</c:v>
                </c:pt>
                <c:pt idx="160">
                  <c:v>1477</c:v>
                </c:pt>
                <c:pt idx="161">
                  <c:v>1443.5</c:v>
                </c:pt>
                <c:pt idx="162">
                  <c:v>1644</c:v>
                </c:pt>
                <c:pt idx="163">
                  <c:v>1892.5</c:v>
                </c:pt>
                <c:pt idx="164">
                  <c:v>2145.5</c:v>
                </c:pt>
                <c:pt idx="165">
                  <c:v>2128</c:v>
                </c:pt>
                <c:pt idx="166">
                  <c:v>2057.5</c:v>
                </c:pt>
                <c:pt idx="167">
                  <c:v>2136</c:v>
                </c:pt>
                <c:pt idx="168">
                  <c:v>2108.5</c:v>
                </c:pt>
                <c:pt idx="169">
                  <c:v>1787.5</c:v>
                </c:pt>
                <c:pt idx="170">
                  <c:v>1137.5</c:v>
                </c:pt>
                <c:pt idx="171">
                  <c:v>1132.5</c:v>
                </c:pt>
                <c:pt idx="172">
                  <c:v>1208.5</c:v>
                </c:pt>
                <c:pt idx="173">
                  <c:v>1632</c:v>
                </c:pt>
                <c:pt idx="174">
                  <c:v>2648</c:v>
                </c:pt>
                <c:pt idx="175">
                  <c:v>3823.5</c:v>
                </c:pt>
                <c:pt idx="176">
                  <c:v>4208</c:v>
                </c:pt>
                <c:pt idx="177">
                  <c:v>4204</c:v>
                </c:pt>
                <c:pt idx="178">
                  <c:v>4215.5</c:v>
                </c:pt>
                <c:pt idx="179">
                  <c:v>4217</c:v>
                </c:pt>
                <c:pt idx="180">
                  <c:v>4006.5</c:v>
                </c:pt>
                <c:pt idx="181">
                  <c:v>3883</c:v>
                </c:pt>
                <c:pt idx="182">
                  <c:v>3889</c:v>
                </c:pt>
                <c:pt idx="183">
                  <c:v>4024</c:v>
                </c:pt>
                <c:pt idx="184">
                  <c:v>3990.5</c:v>
                </c:pt>
                <c:pt idx="185">
                  <c:v>3836</c:v>
                </c:pt>
                <c:pt idx="186">
                  <c:v>3739</c:v>
                </c:pt>
                <c:pt idx="187">
                  <c:v>3972.5</c:v>
                </c:pt>
                <c:pt idx="188">
                  <c:v>4100</c:v>
                </c:pt>
                <c:pt idx="189">
                  <c:v>4039.5</c:v>
                </c:pt>
                <c:pt idx="190">
                  <c:v>3913.5</c:v>
                </c:pt>
                <c:pt idx="191">
                  <c:v>3757</c:v>
                </c:pt>
                <c:pt idx="192">
                  <c:v>2894</c:v>
                </c:pt>
                <c:pt idx="193">
                  <c:v>2113.5</c:v>
                </c:pt>
                <c:pt idx="194">
                  <c:v>1894.5</c:v>
                </c:pt>
                <c:pt idx="195">
                  <c:v>1862</c:v>
                </c:pt>
                <c:pt idx="196">
                  <c:v>1842.5</c:v>
                </c:pt>
                <c:pt idx="197">
                  <c:v>2130.5</c:v>
                </c:pt>
                <c:pt idx="198">
                  <c:v>2879.5</c:v>
                </c:pt>
                <c:pt idx="199">
                  <c:v>3942</c:v>
                </c:pt>
                <c:pt idx="200">
                  <c:v>4173.5</c:v>
                </c:pt>
                <c:pt idx="201">
                  <c:v>4192</c:v>
                </c:pt>
                <c:pt idx="202">
                  <c:v>4153.5</c:v>
                </c:pt>
                <c:pt idx="203">
                  <c:v>4077.5</c:v>
                </c:pt>
                <c:pt idx="204">
                  <c:v>4081</c:v>
                </c:pt>
                <c:pt idx="205">
                  <c:v>4005</c:v>
                </c:pt>
                <c:pt idx="206">
                  <c:v>3954.5</c:v>
                </c:pt>
                <c:pt idx="207">
                  <c:v>3885</c:v>
                </c:pt>
                <c:pt idx="208">
                  <c:v>3935.5</c:v>
                </c:pt>
                <c:pt idx="209">
                  <c:v>3874</c:v>
                </c:pt>
                <c:pt idx="210">
                  <c:v>3830</c:v>
                </c:pt>
                <c:pt idx="211">
                  <c:v>3984</c:v>
                </c:pt>
                <c:pt idx="212">
                  <c:v>4008</c:v>
                </c:pt>
                <c:pt idx="213">
                  <c:v>4052.5</c:v>
                </c:pt>
                <c:pt idx="214">
                  <c:v>3758</c:v>
                </c:pt>
                <c:pt idx="215">
                  <c:v>3173</c:v>
                </c:pt>
                <c:pt idx="216">
                  <c:v>2733.5</c:v>
                </c:pt>
                <c:pt idx="217">
                  <c:v>2552</c:v>
                </c:pt>
                <c:pt idx="218">
                  <c:v>2329.5</c:v>
                </c:pt>
                <c:pt idx="219">
                  <c:v>1930</c:v>
                </c:pt>
                <c:pt idx="220">
                  <c:v>1869</c:v>
                </c:pt>
                <c:pt idx="221">
                  <c:v>1919</c:v>
                </c:pt>
                <c:pt idx="222">
                  <c:v>2436</c:v>
                </c:pt>
                <c:pt idx="223">
                  <c:v>3770</c:v>
                </c:pt>
                <c:pt idx="224">
                  <c:v>4401</c:v>
                </c:pt>
                <c:pt idx="225">
                  <c:v>4502</c:v>
                </c:pt>
                <c:pt idx="226">
                  <c:v>4463.5</c:v>
                </c:pt>
                <c:pt idx="227">
                  <c:v>4458</c:v>
                </c:pt>
                <c:pt idx="228">
                  <c:v>4358.5</c:v>
                </c:pt>
                <c:pt idx="229">
                  <c:v>4277.5</c:v>
                </c:pt>
                <c:pt idx="230">
                  <c:v>4238</c:v>
                </c:pt>
                <c:pt idx="231">
                  <c:v>4213</c:v>
                </c:pt>
                <c:pt idx="232">
                  <c:v>4240</c:v>
                </c:pt>
                <c:pt idx="233">
                  <c:v>4347.5</c:v>
                </c:pt>
                <c:pt idx="234">
                  <c:v>4407.5</c:v>
                </c:pt>
                <c:pt idx="235">
                  <c:v>4485</c:v>
                </c:pt>
                <c:pt idx="236">
                  <c:v>4526</c:v>
                </c:pt>
                <c:pt idx="237">
                  <c:v>4482</c:v>
                </c:pt>
                <c:pt idx="238">
                  <c:v>4324.5</c:v>
                </c:pt>
                <c:pt idx="239">
                  <c:v>4026.5</c:v>
                </c:pt>
                <c:pt idx="240">
                  <c:v>2582.5</c:v>
                </c:pt>
                <c:pt idx="241">
                  <c:v>1320</c:v>
                </c:pt>
                <c:pt idx="242">
                  <c:v>904</c:v>
                </c:pt>
                <c:pt idx="243">
                  <c:v>904.5</c:v>
                </c:pt>
                <c:pt idx="244">
                  <c:v>882</c:v>
                </c:pt>
                <c:pt idx="245">
                  <c:v>853</c:v>
                </c:pt>
                <c:pt idx="246">
                  <c:v>1212.5</c:v>
                </c:pt>
                <c:pt idx="247">
                  <c:v>2849</c:v>
                </c:pt>
                <c:pt idx="248">
                  <c:v>3205.5</c:v>
                </c:pt>
                <c:pt idx="249">
                  <c:v>2862.5</c:v>
                </c:pt>
                <c:pt idx="250">
                  <c:v>2779.5</c:v>
                </c:pt>
                <c:pt idx="251">
                  <c:v>2636</c:v>
                </c:pt>
                <c:pt idx="252">
                  <c:v>2551</c:v>
                </c:pt>
                <c:pt idx="253">
                  <c:v>2390.5</c:v>
                </c:pt>
                <c:pt idx="254">
                  <c:v>2345.5</c:v>
                </c:pt>
                <c:pt idx="255">
                  <c:v>2248.5</c:v>
                </c:pt>
                <c:pt idx="256">
                  <c:v>2287.5</c:v>
                </c:pt>
                <c:pt idx="257">
                  <c:v>2309.5</c:v>
                </c:pt>
                <c:pt idx="258">
                  <c:v>2537</c:v>
                </c:pt>
                <c:pt idx="259">
                  <c:v>2713</c:v>
                </c:pt>
                <c:pt idx="260">
                  <c:v>2768</c:v>
                </c:pt>
                <c:pt idx="261">
                  <c:v>2841.5</c:v>
                </c:pt>
                <c:pt idx="262">
                  <c:v>2046</c:v>
                </c:pt>
                <c:pt idx="263">
                  <c:v>1853</c:v>
                </c:pt>
                <c:pt idx="264">
                  <c:v>1622.5</c:v>
                </c:pt>
                <c:pt idx="265">
                  <c:v>988.5</c:v>
                </c:pt>
                <c:pt idx="266">
                  <c:v>866</c:v>
                </c:pt>
                <c:pt idx="267">
                  <c:v>896.5</c:v>
                </c:pt>
                <c:pt idx="268">
                  <c:v>922.5</c:v>
                </c:pt>
                <c:pt idx="269">
                  <c:v>902</c:v>
                </c:pt>
                <c:pt idx="270">
                  <c:v>861</c:v>
                </c:pt>
                <c:pt idx="271">
                  <c:v>1258.5</c:v>
                </c:pt>
                <c:pt idx="272">
                  <c:v>1382</c:v>
                </c:pt>
                <c:pt idx="273">
                  <c:v>1546.5</c:v>
                </c:pt>
                <c:pt idx="274">
                  <c:v>1768.5</c:v>
                </c:pt>
                <c:pt idx="275">
                  <c:v>1562.5</c:v>
                </c:pt>
                <c:pt idx="276">
                  <c:v>1513</c:v>
                </c:pt>
                <c:pt idx="277">
                  <c:v>1252.5</c:v>
                </c:pt>
                <c:pt idx="278">
                  <c:v>1011</c:v>
                </c:pt>
                <c:pt idx="279">
                  <c:v>1043</c:v>
                </c:pt>
                <c:pt idx="280">
                  <c:v>1148</c:v>
                </c:pt>
                <c:pt idx="281">
                  <c:v>1219.5</c:v>
                </c:pt>
                <c:pt idx="282">
                  <c:v>1072.5</c:v>
                </c:pt>
                <c:pt idx="283">
                  <c:v>901</c:v>
                </c:pt>
                <c:pt idx="284">
                  <c:v>802.5</c:v>
                </c:pt>
                <c:pt idx="285">
                  <c:v>807</c:v>
                </c:pt>
                <c:pt idx="286">
                  <c:v>795</c:v>
                </c:pt>
                <c:pt idx="287">
                  <c:v>749</c:v>
                </c:pt>
                <c:pt idx="288">
                  <c:v>704.5</c:v>
                </c:pt>
                <c:pt idx="289">
                  <c:v>695.5</c:v>
                </c:pt>
                <c:pt idx="290">
                  <c:v>694</c:v>
                </c:pt>
                <c:pt idx="291">
                  <c:v>684</c:v>
                </c:pt>
                <c:pt idx="292">
                  <c:v>681.5</c:v>
                </c:pt>
                <c:pt idx="293">
                  <c:v>691.5</c:v>
                </c:pt>
                <c:pt idx="294">
                  <c:v>694</c:v>
                </c:pt>
                <c:pt idx="295">
                  <c:v>695</c:v>
                </c:pt>
                <c:pt idx="296">
                  <c:v>692.5</c:v>
                </c:pt>
                <c:pt idx="297">
                  <c:v>676</c:v>
                </c:pt>
                <c:pt idx="298">
                  <c:v>700.5</c:v>
                </c:pt>
                <c:pt idx="299">
                  <c:v>724</c:v>
                </c:pt>
                <c:pt idx="300">
                  <c:v>723.5</c:v>
                </c:pt>
                <c:pt idx="301">
                  <c:v>723.5</c:v>
                </c:pt>
                <c:pt idx="302">
                  <c:v>729</c:v>
                </c:pt>
                <c:pt idx="303">
                  <c:v>726.5</c:v>
                </c:pt>
                <c:pt idx="304">
                  <c:v>760.5</c:v>
                </c:pt>
                <c:pt idx="305">
                  <c:v>899.5</c:v>
                </c:pt>
                <c:pt idx="306">
                  <c:v>1046</c:v>
                </c:pt>
                <c:pt idx="307">
                  <c:v>747.5</c:v>
                </c:pt>
                <c:pt idx="308">
                  <c:v>693</c:v>
                </c:pt>
                <c:pt idx="309">
                  <c:v>742.5</c:v>
                </c:pt>
                <c:pt idx="310">
                  <c:v>738</c:v>
                </c:pt>
                <c:pt idx="311">
                  <c:v>702.5</c:v>
                </c:pt>
                <c:pt idx="312">
                  <c:v>676</c:v>
                </c:pt>
                <c:pt idx="313">
                  <c:v>684.5</c:v>
                </c:pt>
                <c:pt idx="314">
                  <c:v>695.5</c:v>
                </c:pt>
                <c:pt idx="315">
                  <c:v>694.5</c:v>
                </c:pt>
                <c:pt idx="316">
                  <c:v>691.5</c:v>
                </c:pt>
                <c:pt idx="317">
                  <c:v>706</c:v>
                </c:pt>
                <c:pt idx="318">
                  <c:v>715.5</c:v>
                </c:pt>
                <c:pt idx="319">
                  <c:v>744</c:v>
                </c:pt>
                <c:pt idx="320">
                  <c:v>708</c:v>
                </c:pt>
                <c:pt idx="321">
                  <c:v>694.5</c:v>
                </c:pt>
                <c:pt idx="322">
                  <c:v>690</c:v>
                </c:pt>
                <c:pt idx="323">
                  <c:v>719.5</c:v>
                </c:pt>
                <c:pt idx="324">
                  <c:v>725</c:v>
                </c:pt>
                <c:pt idx="325">
                  <c:v>727</c:v>
                </c:pt>
                <c:pt idx="326">
                  <c:v>738</c:v>
                </c:pt>
                <c:pt idx="327">
                  <c:v>743.5</c:v>
                </c:pt>
                <c:pt idx="328">
                  <c:v>752.5</c:v>
                </c:pt>
                <c:pt idx="329">
                  <c:v>740.5</c:v>
                </c:pt>
                <c:pt idx="330">
                  <c:v>738</c:v>
                </c:pt>
                <c:pt idx="331">
                  <c:v>739.5</c:v>
                </c:pt>
                <c:pt idx="332">
                  <c:v>726</c:v>
                </c:pt>
                <c:pt idx="333">
                  <c:v>741</c:v>
                </c:pt>
                <c:pt idx="334">
                  <c:v>765</c:v>
                </c:pt>
                <c:pt idx="335">
                  <c:v>764.5</c:v>
                </c:pt>
                <c:pt idx="336">
                  <c:v>707.5</c:v>
                </c:pt>
                <c:pt idx="337">
                  <c:v>669</c:v>
                </c:pt>
                <c:pt idx="338">
                  <c:v>670</c:v>
                </c:pt>
                <c:pt idx="339">
                  <c:v>676</c:v>
                </c:pt>
                <c:pt idx="340">
                  <c:v>672.5</c:v>
                </c:pt>
                <c:pt idx="341">
                  <c:v>806.5</c:v>
                </c:pt>
                <c:pt idx="342">
                  <c:v>1197.5</c:v>
                </c:pt>
                <c:pt idx="343">
                  <c:v>1692</c:v>
                </c:pt>
                <c:pt idx="344">
                  <c:v>2399</c:v>
                </c:pt>
                <c:pt idx="345">
                  <c:v>2457.5</c:v>
                </c:pt>
                <c:pt idx="346">
                  <c:v>2476.5</c:v>
                </c:pt>
                <c:pt idx="347">
                  <c:v>2484.5</c:v>
                </c:pt>
                <c:pt idx="348">
                  <c:v>2433.5</c:v>
                </c:pt>
                <c:pt idx="349">
                  <c:v>1855.5</c:v>
                </c:pt>
                <c:pt idx="350">
                  <c:v>2028</c:v>
                </c:pt>
                <c:pt idx="351">
                  <c:v>2001.5</c:v>
                </c:pt>
                <c:pt idx="352">
                  <c:v>2055</c:v>
                </c:pt>
                <c:pt idx="353">
                  <c:v>1859</c:v>
                </c:pt>
                <c:pt idx="354">
                  <c:v>1790.5</c:v>
                </c:pt>
                <c:pt idx="355">
                  <c:v>1814</c:v>
                </c:pt>
                <c:pt idx="356">
                  <c:v>1773.5</c:v>
                </c:pt>
                <c:pt idx="357">
                  <c:v>1690.5</c:v>
                </c:pt>
                <c:pt idx="358">
                  <c:v>1263</c:v>
                </c:pt>
                <c:pt idx="359">
                  <c:v>1126</c:v>
                </c:pt>
                <c:pt idx="360">
                  <c:v>749.5</c:v>
                </c:pt>
                <c:pt idx="361">
                  <c:v>712.5</c:v>
                </c:pt>
                <c:pt idx="362">
                  <c:v>714</c:v>
                </c:pt>
                <c:pt idx="363">
                  <c:v>719.5</c:v>
                </c:pt>
                <c:pt idx="364">
                  <c:v>719.5</c:v>
                </c:pt>
                <c:pt idx="365">
                  <c:v>715.5</c:v>
                </c:pt>
                <c:pt idx="366">
                  <c:v>842.5</c:v>
                </c:pt>
                <c:pt idx="367">
                  <c:v>1405.5</c:v>
                </c:pt>
                <c:pt idx="368">
                  <c:v>2335</c:v>
                </c:pt>
                <c:pt idx="369">
                  <c:v>2426.5</c:v>
                </c:pt>
                <c:pt idx="370">
                  <c:v>2381</c:v>
                </c:pt>
                <c:pt idx="371">
                  <c:v>2292.5</c:v>
                </c:pt>
                <c:pt idx="372">
                  <c:v>2107</c:v>
                </c:pt>
                <c:pt idx="373">
                  <c:v>2003</c:v>
                </c:pt>
                <c:pt idx="374">
                  <c:v>1879.5</c:v>
                </c:pt>
                <c:pt idx="375">
                  <c:v>1692</c:v>
                </c:pt>
                <c:pt idx="376">
                  <c:v>1698.5</c:v>
                </c:pt>
                <c:pt idx="377">
                  <c:v>1708</c:v>
                </c:pt>
                <c:pt idx="378">
                  <c:v>1711</c:v>
                </c:pt>
                <c:pt idx="379">
                  <c:v>1577.5</c:v>
                </c:pt>
                <c:pt idx="380">
                  <c:v>1424.5</c:v>
                </c:pt>
                <c:pt idx="381">
                  <c:v>1419.5</c:v>
                </c:pt>
                <c:pt idx="382">
                  <c:v>1336</c:v>
                </c:pt>
                <c:pt idx="383">
                  <c:v>1206</c:v>
                </c:pt>
                <c:pt idx="384">
                  <c:v>1013</c:v>
                </c:pt>
                <c:pt idx="385">
                  <c:v>728.5</c:v>
                </c:pt>
                <c:pt idx="386">
                  <c:v>716</c:v>
                </c:pt>
                <c:pt idx="387">
                  <c:v>716</c:v>
                </c:pt>
                <c:pt idx="388">
                  <c:v>716</c:v>
                </c:pt>
                <c:pt idx="389">
                  <c:v>716</c:v>
                </c:pt>
                <c:pt idx="390">
                  <c:v>715</c:v>
                </c:pt>
                <c:pt idx="391">
                  <c:v>779.5</c:v>
                </c:pt>
                <c:pt idx="392">
                  <c:v>784.5</c:v>
                </c:pt>
                <c:pt idx="393">
                  <c:v>782</c:v>
                </c:pt>
                <c:pt idx="394">
                  <c:v>781.5</c:v>
                </c:pt>
                <c:pt idx="395">
                  <c:v>780.5</c:v>
                </c:pt>
                <c:pt idx="396">
                  <c:v>780.5</c:v>
                </c:pt>
                <c:pt idx="397">
                  <c:v>779.5</c:v>
                </c:pt>
                <c:pt idx="398">
                  <c:v>810.5</c:v>
                </c:pt>
                <c:pt idx="399">
                  <c:v>898</c:v>
                </c:pt>
                <c:pt idx="400">
                  <c:v>974</c:v>
                </c:pt>
                <c:pt idx="401">
                  <c:v>975.5</c:v>
                </c:pt>
                <c:pt idx="402">
                  <c:v>973.5</c:v>
                </c:pt>
                <c:pt idx="403">
                  <c:v>904.5</c:v>
                </c:pt>
                <c:pt idx="404">
                  <c:v>811.5</c:v>
                </c:pt>
                <c:pt idx="405">
                  <c:v>811.5</c:v>
                </c:pt>
                <c:pt idx="406">
                  <c:v>792</c:v>
                </c:pt>
                <c:pt idx="407">
                  <c:v>758.5</c:v>
                </c:pt>
                <c:pt idx="408">
                  <c:v>744.5</c:v>
                </c:pt>
                <c:pt idx="409">
                  <c:v>745</c:v>
                </c:pt>
                <c:pt idx="410">
                  <c:v>744</c:v>
                </c:pt>
                <c:pt idx="411">
                  <c:v>744.5</c:v>
                </c:pt>
                <c:pt idx="412">
                  <c:v>733.5</c:v>
                </c:pt>
                <c:pt idx="413">
                  <c:v>733</c:v>
                </c:pt>
                <c:pt idx="414">
                  <c:v>734</c:v>
                </c:pt>
                <c:pt idx="415">
                  <c:v>739</c:v>
                </c:pt>
                <c:pt idx="416">
                  <c:v>739.5</c:v>
                </c:pt>
                <c:pt idx="417">
                  <c:v>747</c:v>
                </c:pt>
                <c:pt idx="418">
                  <c:v>794</c:v>
                </c:pt>
                <c:pt idx="419">
                  <c:v>1010.5</c:v>
                </c:pt>
                <c:pt idx="420">
                  <c:v>1134</c:v>
                </c:pt>
                <c:pt idx="421">
                  <c:v>1144.5</c:v>
                </c:pt>
                <c:pt idx="422">
                  <c:v>1152.5</c:v>
                </c:pt>
                <c:pt idx="423">
                  <c:v>1166.5</c:v>
                </c:pt>
                <c:pt idx="424">
                  <c:v>1162.5</c:v>
                </c:pt>
                <c:pt idx="425">
                  <c:v>1164.5</c:v>
                </c:pt>
                <c:pt idx="426">
                  <c:v>1131</c:v>
                </c:pt>
                <c:pt idx="427">
                  <c:v>991.5</c:v>
                </c:pt>
                <c:pt idx="428">
                  <c:v>958.5</c:v>
                </c:pt>
                <c:pt idx="429">
                  <c:v>956</c:v>
                </c:pt>
                <c:pt idx="430">
                  <c:v>957.5</c:v>
                </c:pt>
                <c:pt idx="431">
                  <c:v>956.5</c:v>
                </c:pt>
                <c:pt idx="432">
                  <c:v>956.5</c:v>
                </c:pt>
                <c:pt idx="433">
                  <c:v>956</c:v>
                </c:pt>
                <c:pt idx="434">
                  <c:v>956.5</c:v>
                </c:pt>
                <c:pt idx="435">
                  <c:v>957</c:v>
                </c:pt>
                <c:pt idx="436">
                  <c:v>957.5</c:v>
                </c:pt>
                <c:pt idx="437">
                  <c:v>956</c:v>
                </c:pt>
                <c:pt idx="438">
                  <c:v>957</c:v>
                </c:pt>
                <c:pt idx="439">
                  <c:v>955.5</c:v>
                </c:pt>
                <c:pt idx="440">
                  <c:v>955.5</c:v>
                </c:pt>
                <c:pt idx="441">
                  <c:v>1017</c:v>
                </c:pt>
                <c:pt idx="442">
                  <c:v>1046.5</c:v>
                </c:pt>
                <c:pt idx="443">
                  <c:v>1069.5</c:v>
                </c:pt>
                <c:pt idx="444">
                  <c:v>1092</c:v>
                </c:pt>
                <c:pt idx="445">
                  <c:v>1166.5</c:v>
                </c:pt>
                <c:pt idx="446">
                  <c:v>712</c:v>
                </c:pt>
                <c:pt idx="447">
                  <c:v>711.5</c:v>
                </c:pt>
                <c:pt idx="448">
                  <c:v>708.5</c:v>
                </c:pt>
                <c:pt idx="449">
                  <c:v>706.5</c:v>
                </c:pt>
                <c:pt idx="450">
                  <c:v>739.5</c:v>
                </c:pt>
                <c:pt idx="451">
                  <c:v>839.5</c:v>
                </c:pt>
                <c:pt idx="452">
                  <c:v>859.5</c:v>
                </c:pt>
                <c:pt idx="453">
                  <c:v>959.5</c:v>
                </c:pt>
                <c:pt idx="454">
                  <c:v>957.5</c:v>
                </c:pt>
                <c:pt idx="455">
                  <c:v>957.5</c:v>
                </c:pt>
                <c:pt idx="456">
                  <c:v>957</c:v>
                </c:pt>
                <c:pt idx="457">
                  <c:v>957</c:v>
                </c:pt>
                <c:pt idx="458">
                  <c:v>957</c:v>
                </c:pt>
                <c:pt idx="459">
                  <c:v>957.5</c:v>
                </c:pt>
                <c:pt idx="460">
                  <c:v>958</c:v>
                </c:pt>
                <c:pt idx="461">
                  <c:v>957</c:v>
                </c:pt>
                <c:pt idx="462">
                  <c:v>957</c:v>
                </c:pt>
                <c:pt idx="463">
                  <c:v>957.5</c:v>
                </c:pt>
                <c:pt idx="464">
                  <c:v>978</c:v>
                </c:pt>
                <c:pt idx="465">
                  <c:v>1143</c:v>
                </c:pt>
                <c:pt idx="466">
                  <c:v>1138.5</c:v>
                </c:pt>
                <c:pt idx="467">
                  <c:v>1179.5</c:v>
                </c:pt>
                <c:pt idx="468">
                  <c:v>1184</c:v>
                </c:pt>
                <c:pt idx="469">
                  <c:v>1066.5</c:v>
                </c:pt>
                <c:pt idx="470">
                  <c:v>1001.5</c:v>
                </c:pt>
                <c:pt idx="471">
                  <c:v>1139</c:v>
                </c:pt>
                <c:pt idx="472">
                  <c:v>914</c:v>
                </c:pt>
                <c:pt idx="473">
                  <c:v>717.5</c:v>
                </c:pt>
                <c:pt idx="474">
                  <c:v>726</c:v>
                </c:pt>
                <c:pt idx="475">
                  <c:v>723.5</c:v>
                </c:pt>
                <c:pt idx="476">
                  <c:v>732.5</c:v>
                </c:pt>
                <c:pt idx="477">
                  <c:v>717.5</c:v>
                </c:pt>
                <c:pt idx="478">
                  <c:v>723</c:v>
                </c:pt>
                <c:pt idx="479">
                  <c:v>715.5</c:v>
                </c:pt>
                <c:pt idx="480">
                  <c:v>725.5</c:v>
                </c:pt>
                <c:pt idx="481">
                  <c:v>721.5</c:v>
                </c:pt>
                <c:pt idx="482">
                  <c:v>723.5</c:v>
                </c:pt>
                <c:pt idx="483">
                  <c:v>723.5</c:v>
                </c:pt>
                <c:pt idx="484">
                  <c:v>756</c:v>
                </c:pt>
                <c:pt idx="485">
                  <c:v>734</c:v>
                </c:pt>
                <c:pt idx="486">
                  <c:v>726</c:v>
                </c:pt>
                <c:pt idx="487">
                  <c:v>729</c:v>
                </c:pt>
                <c:pt idx="488">
                  <c:v>720.5</c:v>
                </c:pt>
                <c:pt idx="489">
                  <c:v>720.5</c:v>
                </c:pt>
                <c:pt idx="490">
                  <c:v>717.5</c:v>
                </c:pt>
                <c:pt idx="491">
                  <c:v>716</c:v>
                </c:pt>
                <c:pt idx="492">
                  <c:v>716.5</c:v>
                </c:pt>
                <c:pt idx="493">
                  <c:v>715</c:v>
                </c:pt>
                <c:pt idx="494">
                  <c:v>715</c:v>
                </c:pt>
                <c:pt idx="495">
                  <c:v>739</c:v>
                </c:pt>
                <c:pt idx="496">
                  <c:v>728</c:v>
                </c:pt>
                <c:pt idx="497">
                  <c:v>719.5</c:v>
                </c:pt>
                <c:pt idx="498">
                  <c:v>728</c:v>
                </c:pt>
                <c:pt idx="499">
                  <c:v>725</c:v>
                </c:pt>
                <c:pt idx="500">
                  <c:v>731.5</c:v>
                </c:pt>
                <c:pt idx="501">
                  <c:v>712</c:v>
                </c:pt>
                <c:pt idx="502">
                  <c:v>713.5</c:v>
                </c:pt>
                <c:pt idx="503">
                  <c:v>714.5</c:v>
                </c:pt>
                <c:pt idx="504">
                  <c:v>714</c:v>
                </c:pt>
                <c:pt idx="505">
                  <c:v>733</c:v>
                </c:pt>
                <c:pt idx="506">
                  <c:v>738</c:v>
                </c:pt>
                <c:pt idx="507">
                  <c:v>742.5</c:v>
                </c:pt>
                <c:pt idx="508">
                  <c:v>722.5</c:v>
                </c:pt>
                <c:pt idx="509">
                  <c:v>723.5</c:v>
                </c:pt>
                <c:pt idx="510">
                  <c:v>773</c:v>
                </c:pt>
                <c:pt idx="511">
                  <c:v>878.5</c:v>
                </c:pt>
                <c:pt idx="512">
                  <c:v>1173.5</c:v>
                </c:pt>
                <c:pt idx="513">
                  <c:v>1219.5</c:v>
                </c:pt>
                <c:pt idx="514">
                  <c:v>1215</c:v>
                </c:pt>
                <c:pt idx="515">
                  <c:v>1221</c:v>
                </c:pt>
                <c:pt idx="516">
                  <c:v>1237.5</c:v>
                </c:pt>
                <c:pt idx="517">
                  <c:v>1230.5</c:v>
                </c:pt>
                <c:pt idx="518">
                  <c:v>1269.5</c:v>
                </c:pt>
                <c:pt idx="519">
                  <c:v>1109.5</c:v>
                </c:pt>
                <c:pt idx="520">
                  <c:v>830.5</c:v>
                </c:pt>
                <c:pt idx="521">
                  <c:v>839.5</c:v>
                </c:pt>
                <c:pt idx="522">
                  <c:v>825.5</c:v>
                </c:pt>
                <c:pt idx="523">
                  <c:v>821</c:v>
                </c:pt>
                <c:pt idx="524">
                  <c:v>892</c:v>
                </c:pt>
                <c:pt idx="525">
                  <c:v>921</c:v>
                </c:pt>
                <c:pt idx="526">
                  <c:v>906</c:v>
                </c:pt>
                <c:pt idx="527">
                  <c:v>856</c:v>
                </c:pt>
                <c:pt idx="528">
                  <c:v>812.5</c:v>
                </c:pt>
                <c:pt idx="529">
                  <c:v>749.5</c:v>
                </c:pt>
                <c:pt idx="530">
                  <c:v>753</c:v>
                </c:pt>
                <c:pt idx="531">
                  <c:v>750.5</c:v>
                </c:pt>
                <c:pt idx="532">
                  <c:v>750</c:v>
                </c:pt>
                <c:pt idx="533">
                  <c:v>760.5</c:v>
                </c:pt>
                <c:pt idx="534">
                  <c:v>797.5</c:v>
                </c:pt>
                <c:pt idx="535">
                  <c:v>791.5</c:v>
                </c:pt>
                <c:pt idx="536">
                  <c:v>813</c:v>
                </c:pt>
                <c:pt idx="537">
                  <c:v>825.5</c:v>
                </c:pt>
                <c:pt idx="538">
                  <c:v>820.5</c:v>
                </c:pt>
                <c:pt idx="539">
                  <c:v>819.5</c:v>
                </c:pt>
                <c:pt idx="540">
                  <c:v>837.5</c:v>
                </c:pt>
                <c:pt idx="541">
                  <c:v>931</c:v>
                </c:pt>
                <c:pt idx="542">
                  <c:v>1131</c:v>
                </c:pt>
                <c:pt idx="543">
                  <c:v>1233.5</c:v>
                </c:pt>
                <c:pt idx="544">
                  <c:v>1206</c:v>
                </c:pt>
                <c:pt idx="545">
                  <c:v>1153</c:v>
                </c:pt>
                <c:pt idx="546">
                  <c:v>1104</c:v>
                </c:pt>
                <c:pt idx="547">
                  <c:v>1098</c:v>
                </c:pt>
                <c:pt idx="548">
                  <c:v>930</c:v>
                </c:pt>
                <c:pt idx="549">
                  <c:v>928.5</c:v>
                </c:pt>
                <c:pt idx="550">
                  <c:v>930.5</c:v>
                </c:pt>
                <c:pt idx="551">
                  <c:v>928.5</c:v>
                </c:pt>
                <c:pt idx="552">
                  <c:v>927</c:v>
                </c:pt>
                <c:pt idx="553">
                  <c:v>918.5</c:v>
                </c:pt>
                <c:pt idx="554">
                  <c:v>915</c:v>
                </c:pt>
                <c:pt idx="555">
                  <c:v>915.5</c:v>
                </c:pt>
                <c:pt idx="556">
                  <c:v>918.5</c:v>
                </c:pt>
                <c:pt idx="557">
                  <c:v>918.5</c:v>
                </c:pt>
                <c:pt idx="558">
                  <c:v>918</c:v>
                </c:pt>
                <c:pt idx="559">
                  <c:v>916.5</c:v>
                </c:pt>
                <c:pt idx="560">
                  <c:v>898</c:v>
                </c:pt>
                <c:pt idx="561">
                  <c:v>887.5</c:v>
                </c:pt>
                <c:pt idx="562">
                  <c:v>919</c:v>
                </c:pt>
                <c:pt idx="563">
                  <c:v>978.5</c:v>
                </c:pt>
                <c:pt idx="564">
                  <c:v>992</c:v>
                </c:pt>
                <c:pt idx="565">
                  <c:v>977.5</c:v>
                </c:pt>
                <c:pt idx="566">
                  <c:v>985</c:v>
                </c:pt>
                <c:pt idx="567">
                  <c:v>980.5</c:v>
                </c:pt>
                <c:pt idx="568">
                  <c:v>989.5</c:v>
                </c:pt>
                <c:pt idx="569">
                  <c:v>978</c:v>
                </c:pt>
                <c:pt idx="570">
                  <c:v>995</c:v>
                </c:pt>
                <c:pt idx="571">
                  <c:v>1044</c:v>
                </c:pt>
                <c:pt idx="572">
                  <c:v>1098</c:v>
                </c:pt>
                <c:pt idx="573">
                  <c:v>1080</c:v>
                </c:pt>
                <c:pt idx="574">
                  <c:v>914.5</c:v>
                </c:pt>
                <c:pt idx="575">
                  <c:v>917.5</c:v>
                </c:pt>
                <c:pt idx="576">
                  <c:v>920</c:v>
                </c:pt>
                <c:pt idx="577">
                  <c:v>919</c:v>
                </c:pt>
                <c:pt idx="578">
                  <c:v>920</c:v>
                </c:pt>
                <c:pt idx="579">
                  <c:v>920</c:v>
                </c:pt>
                <c:pt idx="580">
                  <c:v>920</c:v>
                </c:pt>
                <c:pt idx="581">
                  <c:v>920.5</c:v>
                </c:pt>
                <c:pt idx="582">
                  <c:v>918.5</c:v>
                </c:pt>
                <c:pt idx="583">
                  <c:v>918.5</c:v>
                </c:pt>
                <c:pt idx="584">
                  <c:v>956.5</c:v>
                </c:pt>
                <c:pt idx="585">
                  <c:v>1128</c:v>
                </c:pt>
                <c:pt idx="586">
                  <c:v>1118</c:v>
                </c:pt>
                <c:pt idx="587">
                  <c:v>858.5</c:v>
                </c:pt>
                <c:pt idx="588">
                  <c:v>662</c:v>
                </c:pt>
                <c:pt idx="589">
                  <c:v>660.5</c:v>
                </c:pt>
                <c:pt idx="590">
                  <c:v>696.5</c:v>
                </c:pt>
                <c:pt idx="591">
                  <c:v>898.5</c:v>
                </c:pt>
                <c:pt idx="592">
                  <c:v>1099</c:v>
                </c:pt>
                <c:pt idx="593">
                  <c:v>1086.5</c:v>
                </c:pt>
                <c:pt idx="594">
                  <c:v>1112</c:v>
                </c:pt>
                <c:pt idx="595">
                  <c:v>1116</c:v>
                </c:pt>
                <c:pt idx="596">
                  <c:v>963</c:v>
                </c:pt>
                <c:pt idx="597">
                  <c:v>962</c:v>
                </c:pt>
                <c:pt idx="598">
                  <c:v>961.5</c:v>
                </c:pt>
                <c:pt idx="599">
                  <c:v>960</c:v>
                </c:pt>
                <c:pt idx="600">
                  <c:v>961</c:v>
                </c:pt>
                <c:pt idx="601">
                  <c:v>961.5</c:v>
                </c:pt>
                <c:pt idx="602">
                  <c:v>960.5</c:v>
                </c:pt>
                <c:pt idx="603">
                  <c:v>962</c:v>
                </c:pt>
                <c:pt idx="604">
                  <c:v>962</c:v>
                </c:pt>
                <c:pt idx="605">
                  <c:v>961.5</c:v>
                </c:pt>
                <c:pt idx="606">
                  <c:v>959.5</c:v>
                </c:pt>
                <c:pt idx="607">
                  <c:v>960.5</c:v>
                </c:pt>
                <c:pt idx="608">
                  <c:v>1067.5</c:v>
                </c:pt>
                <c:pt idx="609">
                  <c:v>1155</c:v>
                </c:pt>
                <c:pt idx="610">
                  <c:v>1138.5</c:v>
                </c:pt>
                <c:pt idx="611">
                  <c:v>1167</c:v>
                </c:pt>
                <c:pt idx="612">
                  <c:v>1137</c:v>
                </c:pt>
                <c:pt idx="613">
                  <c:v>1165.5</c:v>
                </c:pt>
                <c:pt idx="614">
                  <c:v>1165.5</c:v>
                </c:pt>
                <c:pt idx="615">
                  <c:v>1091.5</c:v>
                </c:pt>
                <c:pt idx="616">
                  <c:v>980</c:v>
                </c:pt>
                <c:pt idx="617">
                  <c:v>1147</c:v>
                </c:pt>
                <c:pt idx="618">
                  <c:v>1160.5</c:v>
                </c:pt>
                <c:pt idx="619">
                  <c:v>1149.5</c:v>
                </c:pt>
                <c:pt idx="620">
                  <c:v>760.5</c:v>
                </c:pt>
                <c:pt idx="621">
                  <c:v>731</c:v>
                </c:pt>
                <c:pt idx="622">
                  <c:v>741</c:v>
                </c:pt>
                <c:pt idx="623">
                  <c:v>728</c:v>
                </c:pt>
                <c:pt idx="624">
                  <c:v>714.5</c:v>
                </c:pt>
                <c:pt idx="625">
                  <c:v>715.5</c:v>
                </c:pt>
                <c:pt idx="626">
                  <c:v>715.5</c:v>
                </c:pt>
                <c:pt idx="627">
                  <c:v>719</c:v>
                </c:pt>
                <c:pt idx="628">
                  <c:v>718.5</c:v>
                </c:pt>
                <c:pt idx="629">
                  <c:v>717</c:v>
                </c:pt>
                <c:pt idx="630">
                  <c:v>717.5</c:v>
                </c:pt>
                <c:pt idx="631">
                  <c:v>718</c:v>
                </c:pt>
                <c:pt idx="632">
                  <c:v>718.5</c:v>
                </c:pt>
                <c:pt idx="633">
                  <c:v>736</c:v>
                </c:pt>
                <c:pt idx="634">
                  <c:v>1021</c:v>
                </c:pt>
                <c:pt idx="635">
                  <c:v>783.5</c:v>
                </c:pt>
                <c:pt idx="636">
                  <c:v>1094.5</c:v>
                </c:pt>
                <c:pt idx="637">
                  <c:v>1149</c:v>
                </c:pt>
                <c:pt idx="638">
                  <c:v>973.5</c:v>
                </c:pt>
                <c:pt idx="639">
                  <c:v>964</c:v>
                </c:pt>
                <c:pt idx="640">
                  <c:v>951.5</c:v>
                </c:pt>
                <c:pt idx="641">
                  <c:v>976</c:v>
                </c:pt>
                <c:pt idx="642">
                  <c:v>976.5</c:v>
                </c:pt>
                <c:pt idx="643">
                  <c:v>1002</c:v>
                </c:pt>
                <c:pt idx="644">
                  <c:v>1026.5</c:v>
                </c:pt>
                <c:pt idx="645">
                  <c:v>1025.5</c:v>
                </c:pt>
                <c:pt idx="646">
                  <c:v>1026</c:v>
                </c:pt>
                <c:pt idx="647">
                  <c:v>1023.5</c:v>
                </c:pt>
                <c:pt idx="648">
                  <c:v>1024</c:v>
                </c:pt>
                <c:pt idx="649">
                  <c:v>1025</c:v>
                </c:pt>
                <c:pt idx="650">
                  <c:v>1024.5</c:v>
                </c:pt>
                <c:pt idx="651">
                  <c:v>1024.5</c:v>
                </c:pt>
                <c:pt idx="652">
                  <c:v>1026</c:v>
                </c:pt>
                <c:pt idx="653">
                  <c:v>1025.5</c:v>
                </c:pt>
                <c:pt idx="654">
                  <c:v>1026</c:v>
                </c:pt>
                <c:pt idx="655">
                  <c:v>1026.5</c:v>
                </c:pt>
                <c:pt idx="656">
                  <c:v>1026</c:v>
                </c:pt>
                <c:pt idx="657">
                  <c:v>1027</c:v>
                </c:pt>
                <c:pt idx="658">
                  <c:v>1025.5</c:v>
                </c:pt>
                <c:pt idx="659">
                  <c:v>1026</c:v>
                </c:pt>
                <c:pt idx="660">
                  <c:v>1026</c:v>
                </c:pt>
                <c:pt idx="661">
                  <c:v>1027</c:v>
                </c:pt>
                <c:pt idx="662">
                  <c:v>1026.5</c:v>
                </c:pt>
                <c:pt idx="663">
                  <c:v>1027</c:v>
                </c:pt>
                <c:pt idx="664">
                  <c:v>1026.5</c:v>
                </c:pt>
                <c:pt idx="665">
                  <c:v>1026.5</c:v>
                </c:pt>
                <c:pt idx="666">
                  <c:v>1027.5</c:v>
                </c:pt>
                <c:pt idx="667">
                  <c:v>1027</c:v>
                </c:pt>
                <c:pt idx="668">
                  <c:v>1027</c:v>
                </c:pt>
                <c:pt idx="669">
                  <c:v>1025</c:v>
                </c:pt>
                <c:pt idx="670">
                  <c:v>1021.5</c:v>
                </c:pt>
                <c:pt idx="671">
                  <c:v>1021</c:v>
                </c:pt>
                <c:pt idx="672">
                  <c:v>1006</c:v>
                </c:pt>
                <c:pt idx="673">
                  <c:v>1015</c:v>
                </c:pt>
                <c:pt idx="674">
                  <c:v>1009</c:v>
                </c:pt>
                <c:pt idx="675">
                  <c:v>1028.5</c:v>
                </c:pt>
                <c:pt idx="676">
                  <c:v>1106.5</c:v>
                </c:pt>
                <c:pt idx="677">
                  <c:v>1339</c:v>
                </c:pt>
                <c:pt idx="678">
                  <c:v>1594.5</c:v>
                </c:pt>
                <c:pt idx="679">
                  <c:v>2435.5</c:v>
                </c:pt>
                <c:pt idx="680">
                  <c:v>2915.5</c:v>
                </c:pt>
                <c:pt idx="681">
                  <c:v>2601.5</c:v>
                </c:pt>
                <c:pt idx="682">
                  <c:v>2446.5</c:v>
                </c:pt>
                <c:pt idx="683">
                  <c:v>2419.5</c:v>
                </c:pt>
                <c:pt idx="684">
                  <c:v>2406</c:v>
                </c:pt>
                <c:pt idx="685">
                  <c:v>2396</c:v>
                </c:pt>
                <c:pt idx="686">
                  <c:v>1928.5</c:v>
                </c:pt>
                <c:pt idx="687">
                  <c:v>1671</c:v>
                </c:pt>
                <c:pt idx="688">
                  <c:v>1229.5</c:v>
                </c:pt>
                <c:pt idx="689">
                  <c:v>1231</c:v>
                </c:pt>
                <c:pt idx="690">
                  <c:v>1233.5</c:v>
                </c:pt>
                <c:pt idx="691">
                  <c:v>1229.5</c:v>
                </c:pt>
                <c:pt idx="692">
                  <c:v>746.5</c:v>
                </c:pt>
                <c:pt idx="693">
                  <c:v>971</c:v>
                </c:pt>
                <c:pt idx="694">
                  <c:v>973.5</c:v>
                </c:pt>
                <c:pt idx="695">
                  <c:v>984</c:v>
                </c:pt>
                <c:pt idx="696">
                  <c:v>987.5</c:v>
                </c:pt>
                <c:pt idx="697">
                  <c:v>988.5</c:v>
                </c:pt>
                <c:pt idx="698">
                  <c:v>989.5</c:v>
                </c:pt>
                <c:pt idx="699">
                  <c:v>992.5</c:v>
                </c:pt>
                <c:pt idx="700">
                  <c:v>998.5</c:v>
                </c:pt>
                <c:pt idx="701">
                  <c:v>1037.5</c:v>
                </c:pt>
                <c:pt idx="702">
                  <c:v>1035</c:v>
                </c:pt>
                <c:pt idx="703">
                  <c:v>1026.5</c:v>
                </c:pt>
                <c:pt idx="704">
                  <c:v>1169.5</c:v>
                </c:pt>
                <c:pt idx="705">
                  <c:v>1236.5</c:v>
                </c:pt>
                <c:pt idx="706">
                  <c:v>1264</c:v>
                </c:pt>
                <c:pt idx="707">
                  <c:v>1258</c:v>
                </c:pt>
                <c:pt idx="708">
                  <c:v>1264</c:v>
                </c:pt>
                <c:pt idx="709">
                  <c:v>1263.5</c:v>
                </c:pt>
                <c:pt idx="710">
                  <c:v>1258.5</c:v>
                </c:pt>
                <c:pt idx="711">
                  <c:v>1295</c:v>
                </c:pt>
                <c:pt idx="712">
                  <c:v>1294.5</c:v>
                </c:pt>
                <c:pt idx="713">
                  <c:v>1269</c:v>
                </c:pt>
                <c:pt idx="714">
                  <c:v>1174.5</c:v>
                </c:pt>
                <c:pt idx="715">
                  <c:v>1124</c:v>
                </c:pt>
                <c:pt idx="716">
                  <c:v>1153.5</c:v>
                </c:pt>
                <c:pt idx="717">
                  <c:v>1035.5</c:v>
                </c:pt>
                <c:pt idx="718">
                  <c:v>1030.5</c:v>
                </c:pt>
                <c:pt idx="719">
                  <c:v>1001.5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Calcul!$AO$10:$AO$753</c:f>
              <c:numCache>
                <c:formatCode>0.0</c:formatCode>
                <c:ptCount val="744"/>
                <c:pt idx="0">
                  <c:v>1711.4715277777773</c:v>
                </c:pt>
                <c:pt idx="1">
                  <c:v>1711.4715277777773</c:v>
                </c:pt>
                <c:pt idx="2">
                  <c:v>1711.4715277777773</c:v>
                </c:pt>
                <c:pt idx="3">
                  <c:v>1711.4715277777773</c:v>
                </c:pt>
                <c:pt idx="4">
                  <c:v>1711.4715277777773</c:v>
                </c:pt>
                <c:pt idx="5">
                  <c:v>1711.4715277777773</c:v>
                </c:pt>
                <c:pt idx="6">
                  <c:v>1711.4715277777773</c:v>
                </c:pt>
                <c:pt idx="7">
                  <c:v>1711.4715277777773</c:v>
                </c:pt>
                <c:pt idx="8">
                  <c:v>1711.4715277777773</c:v>
                </c:pt>
                <c:pt idx="9">
                  <c:v>1711.4715277777773</c:v>
                </c:pt>
                <c:pt idx="10">
                  <c:v>1711.4715277777773</c:v>
                </c:pt>
                <c:pt idx="11">
                  <c:v>1711.4715277777773</c:v>
                </c:pt>
                <c:pt idx="12">
                  <c:v>1711.4715277777773</c:v>
                </c:pt>
                <c:pt idx="13">
                  <c:v>1711.4715277777773</c:v>
                </c:pt>
                <c:pt idx="14">
                  <c:v>1711.4715277777773</c:v>
                </c:pt>
                <c:pt idx="15">
                  <c:v>1711.4715277777773</c:v>
                </c:pt>
                <c:pt idx="16">
                  <c:v>1711.4715277777773</c:v>
                </c:pt>
                <c:pt idx="17">
                  <c:v>1711.4715277777773</c:v>
                </c:pt>
                <c:pt idx="18">
                  <c:v>1711.4715277777773</c:v>
                </c:pt>
                <c:pt idx="19">
                  <c:v>1711.4715277777773</c:v>
                </c:pt>
                <c:pt idx="20">
                  <c:v>1711.4715277777773</c:v>
                </c:pt>
                <c:pt idx="21">
                  <c:v>1711.4715277777773</c:v>
                </c:pt>
                <c:pt idx="22">
                  <c:v>1711.4715277777773</c:v>
                </c:pt>
                <c:pt idx="23">
                  <c:v>1711.4715277777773</c:v>
                </c:pt>
                <c:pt idx="24">
                  <c:v>1711.4715277777773</c:v>
                </c:pt>
                <c:pt idx="25">
                  <c:v>1711.4715277777773</c:v>
                </c:pt>
                <c:pt idx="26">
                  <c:v>1711.4715277777773</c:v>
                </c:pt>
                <c:pt idx="27">
                  <c:v>1711.4715277777773</c:v>
                </c:pt>
                <c:pt idx="28">
                  <c:v>1711.4715277777773</c:v>
                </c:pt>
                <c:pt idx="29">
                  <c:v>1711.4715277777773</c:v>
                </c:pt>
                <c:pt idx="30">
                  <c:v>1711.4715277777773</c:v>
                </c:pt>
                <c:pt idx="31">
                  <c:v>1711.4715277777773</c:v>
                </c:pt>
                <c:pt idx="32">
                  <c:v>1711.4715277777773</c:v>
                </c:pt>
                <c:pt idx="33">
                  <c:v>1711.4715277777773</c:v>
                </c:pt>
                <c:pt idx="34">
                  <c:v>1711.4715277777773</c:v>
                </c:pt>
                <c:pt idx="35">
                  <c:v>1711.4715277777773</c:v>
                </c:pt>
                <c:pt idx="36">
                  <c:v>1711.4715277777773</c:v>
                </c:pt>
                <c:pt idx="37">
                  <c:v>1711.4715277777773</c:v>
                </c:pt>
                <c:pt idx="38">
                  <c:v>1711.4715277777773</c:v>
                </c:pt>
                <c:pt idx="39">
                  <c:v>1711.4715277777773</c:v>
                </c:pt>
                <c:pt idx="40">
                  <c:v>1711.4715277777773</c:v>
                </c:pt>
                <c:pt idx="41">
                  <c:v>1711.4715277777773</c:v>
                </c:pt>
                <c:pt idx="42">
                  <c:v>1711.4715277777773</c:v>
                </c:pt>
                <c:pt idx="43">
                  <c:v>1711.4715277777773</c:v>
                </c:pt>
                <c:pt idx="44">
                  <c:v>1711.4715277777773</c:v>
                </c:pt>
                <c:pt idx="45">
                  <c:v>1711.4715277777773</c:v>
                </c:pt>
                <c:pt idx="46">
                  <c:v>1711.4715277777773</c:v>
                </c:pt>
                <c:pt idx="47">
                  <c:v>1711.4715277777773</c:v>
                </c:pt>
                <c:pt idx="48">
                  <c:v>1711.4715277777773</c:v>
                </c:pt>
                <c:pt idx="49">
                  <c:v>1711.4715277777773</c:v>
                </c:pt>
                <c:pt idx="50">
                  <c:v>1711.4715277777773</c:v>
                </c:pt>
                <c:pt idx="51">
                  <c:v>1711.4715277777773</c:v>
                </c:pt>
                <c:pt idx="52">
                  <c:v>1711.4715277777773</c:v>
                </c:pt>
                <c:pt idx="53">
                  <c:v>1711.4715277777773</c:v>
                </c:pt>
                <c:pt idx="54">
                  <c:v>1711.4715277777773</c:v>
                </c:pt>
                <c:pt idx="55">
                  <c:v>1711.4715277777773</c:v>
                </c:pt>
                <c:pt idx="56">
                  <c:v>1711.4715277777773</c:v>
                </c:pt>
                <c:pt idx="57">
                  <c:v>1711.4715277777773</c:v>
                </c:pt>
                <c:pt idx="58">
                  <c:v>1711.4715277777773</c:v>
                </c:pt>
                <c:pt idx="59">
                  <c:v>1711.4715277777773</c:v>
                </c:pt>
                <c:pt idx="60">
                  <c:v>1711.4715277777773</c:v>
                </c:pt>
                <c:pt idx="61">
                  <c:v>1711.4715277777773</c:v>
                </c:pt>
                <c:pt idx="62">
                  <c:v>1711.4715277777773</c:v>
                </c:pt>
                <c:pt idx="63">
                  <c:v>1711.4715277777773</c:v>
                </c:pt>
                <c:pt idx="64">
                  <c:v>1711.4715277777773</c:v>
                </c:pt>
                <c:pt idx="65">
                  <c:v>1711.4715277777773</c:v>
                </c:pt>
                <c:pt idx="66">
                  <c:v>1711.4715277777773</c:v>
                </c:pt>
                <c:pt idx="67">
                  <c:v>1711.4715277777773</c:v>
                </c:pt>
                <c:pt idx="68">
                  <c:v>1711.4715277777773</c:v>
                </c:pt>
                <c:pt idx="69">
                  <c:v>1711.4715277777773</c:v>
                </c:pt>
                <c:pt idx="70">
                  <c:v>1711.4715277777773</c:v>
                </c:pt>
                <c:pt idx="71">
                  <c:v>1711.4715277777773</c:v>
                </c:pt>
                <c:pt idx="72">
                  <c:v>1711.4715277777773</c:v>
                </c:pt>
                <c:pt idx="73">
                  <c:v>1711.4715277777773</c:v>
                </c:pt>
                <c:pt idx="74">
                  <c:v>1711.4715277777773</c:v>
                </c:pt>
                <c:pt idx="75">
                  <c:v>1711.4715277777773</c:v>
                </c:pt>
                <c:pt idx="76">
                  <c:v>1711.4715277777773</c:v>
                </c:pt>
                <c:pt idx="77">
                  <c:v>1711.4715277777773</c:v>
                </c:pt>
                <c:pt idx="78">
                  <c:v>1711.4715277777773</c:v>
                </c:pt>
                <c:pt idx="79">
                  <c:v>1711.4715277777773</c:v>
                </c:pt>
                <c:pt idx="80">
                  <c:v>1711.4715277777773</c:v>
                </c:pt>
                <c:pt idx="81">
                  <c:v>1711.4715277777773</c:v>
                </c:pt>
                <c:pt idx="82">
                  <c:v>1711.4715277777773</c:v>
                </c:pt>
                <c:pt idx="83">
                  <c:v>1711.4715277777773</c:v>
                </c:pt>
                <c:pt idx="84">
                  <c:v>1711.4715277777773</c:v>
                </c:pt>
                <c:pt idx="85">
                  <c:v>1711.4715277777773</c:v>
                </c:pt>
                <c:pt idx="86">
                  <c:v>1711.4715277777773</c:v>
                </c:pt>
                <c:pt idx="87">
                  <c:v>1711.4715277777773</c:v>
                </c:pt>
                <c:pt idx="88">
                  <c:v>1711.4715277777773</c:v>
                </c:pt>
                <c:pt idx="89">
                  <c:v>1711.4715277777773</c:v>
                </c:pt>
                <c:pt idx="90">
                  <c:v>1711.4715277777773</c:v>
                </c:pt>
                <c:pt idx="91">
                  <c:v>1711.4715277777773</c:v>
                </c:pt>
                <c:pt idx="92">
                  <c:v>1711.4715277777773</c:v>
                </c:pt>
                <c:pt idx="93">
                  <c:v>1711.4715277777773</c:v>
                </c:pt>
                <c:pt idx="94">
                  <c:v>1711.4715277777773</c:v>
                </c:pt>
                <c:pt idx="95">
                  <c:v>1711.4715277777773</c:v>
                </c:pt>
                <c:pt idx="96">
                  <c:v>1711.4715277777773</c:v>
                </c:pt>
                <c:pt idx="97">
                  <c:v>1711.4715277777773</c:v>
                </c:pt>
                <c:pt idx="98">
                  <c:v>1711.4715277777773</c:v>
                </c:pt>
                <c:pt idx="99">
                  <c:v>1711.4715277777773</c:v>
                </c:pt>
                <c:pt idx="100">
                  <c:v>1711.4715277777773</c:v>
                </c:pt>
                <c:pt idx="101">
                  <c:v>1711.4715277777773</c:v>
                </c:pt>
                <c:pt idx="102">
                  <c:v>1711.4715277777773</c:v>
                </c:pt>
                <c:pt idx="103">
                  <c:v>1711.4715277777773</c:v>
                </c:pt>
                <c:pt idx="104">
                  <c:v>1711.4715277777773</c:v>
                </c:pt>
                <c:pt idx="105">
                  <c:v>1711.4715277777773</c:v>
                </c:pt>
                <c:pt idx="106">
                  <c:v>1711.4715277777773</c:v>
                </c:pt>
                <c:pt idx="107">
                  <c:v>1711.4715277777773</c:v>
                </c:pt>
                <c:pt idx="108">
                  <c:v>1711.4715277777773</c:v>
                </c:pt>
                <c:pt idx="109">
                  <c:v>1711.4715277777773</c:v>
                </c:pt>
                <c:pt idx="110">
                  <c:v>1711.4715277777773</c:v>
                </c:pt>
                <c:pt idx="111">
                  <c:v>1711.4715277777773</c:v>
                </c:pt>
                <c:pt idx="112">
                  <c:v>1711.4715277777773</c:v>
                </c:pt>
                <c:pt idx="113">
                  <c:v>1711.4715277777773</c:v>
                </c:pt>
                <c:pt idx="114">
                  <c:v>1711.4715277777773</c:v>
                </c:pt>
                <c:pt idx="115">
                  <c:v>1711.4715277777773</c:v>
                </c:pt>
                <c:pt idx="116">
                  <c:v>1711.4715277777773</c:v>
                </c:pt>
                <c:pt idx="117">
                  <c:v>1711.4715277777773</c:v>
                </c:pt>
                <c:pt idx="118">
                  <c:v>1711.4715277777773</c:v>
                </c:pt>
                <c:pt idx="119">
                  <c:v>1711.4715277777773</c:v>
                </c:pt>
                <c:pt idx="120">
                  <c:v>1711.4715277777773</c:v>
                </c:pt>
                <c:pt idx="121">
                  <c:v>1711.4715277777773</c:v>
                </c:pt>
                <c:pt idx="122">
                  <c:v>1711.4715277777773</c:v>
                </c:pt>
                <c:pt idx="123">
                  <c:v>1711.4715277777773</c:v>
                </c:pt>
                <c:pt idx="124">
                  <c:v>1711.4715277777773</c:v>
                </c:pt>
                <c:pt idx="125">
                  <c:v>1711.4715277777773</c:v>
                </c:pt>
                <c:pt idx="126">
                  <c:v>1711.4715277777773</c:v>
                </c:pt>
                <c:pt idx="127">
                  <c:v>1711.4715277777773</c:v>
                </c:pt>
                <c:pt idx="128">
                  <c:v>1711.4715277777773</c:v>
                </c:pt>
                <c:pt idx="129">
                  <c:v>1711.4715277777773</c:v>
                </c:pt>
                <c:pt idx="130">
                  <c:v>1711.4715277777773</c:v>
                </c:pt>
                <c:pt idx="131">
                  <c:v>1711.4715277777773</c:v>
                </c:pt>
                <c:pt idx="132">
                  <c:v>1711.4715277777773</c:v>
                </c:pt>
                <c:pt idx="133">
                  <c:v>1711.4715277777773</c:v>
                </c:pt>
                <c:pt idx="134">
                  <c:v>1711.4715277777773</c:v>
                </c:pt>
                <c:pt idx="135">
                  <c:v>1711.4715277777773</c:v>
                </c:pt>
                <c:pt idx="136">
                  <c:v>1711.4715277777773</c:v>
                </c:pt>
                <c:pt idx="137">
                  <c:v>1711.4715277777773</c:v>
                </c:pt>
                <c:pt idx="138">
                  <c:v>1711.4715277777773</c:v>
                </c:pt>
                <c:pt idx="139">
                  <c:v>1711.4715277777773</c:v>
                </c:pt>
                <c:pt idx="140">
                  <c:v>1711.4715277777773</c:v>
                </c:pt>
                <c:pt idx="141">
                  <c:v>1711.4715277777773</c:v>
                </c:pt>
                <c:pt idx="142">
                  <c:v>1711.4715277777773</c:v>
                </c:pt>
                <c:pt idx="143">
                  <c:v>1711.4715277777773</c:v>
                </c:pt>
                <c:pt idx="144">
                  <c:v>1711.4715277777773</c:v>
                </c:pt>
                <c:pt idx="145">
                  <c:v>1711.4715277777773</c:v>
                </c:pt>
                <c:pt idx="146">
                  <c:v>1711.4715277777773</c:v>
                </c:pt>
                <c:pt idx="147">
                  <c:v>1711.4715277777773</c:v>
                </c:pt>
                <c:pt idx="148">
                  <c:v>1711.4715277777773</c:v>
                </c:pt>
                <c:pt idx="149">
                  <c:v>1711.4715277777773</c:v>
                </c:pt>
                <c:pt idx="150">
                  <c:v>1711.4715277777773</c:v>
                </c:pt>
                <c:pt idx="151">
                  <c:v>1711.4715277777773</c:v>
                </c:pt>
                <c:pt idx="152">
                  <c:v>1711.4715277777773</c:v>
                </c:pt>
                <c:pt idx="153">
                  <c:v>1711.4715277777773</c:v>
                </c:pt>
                <c:pt idx="154">
                  <c:v>1711.4715277777773</c:v>
                </c:pt>
                <c:pt idx="155">
                  <c:v>1711.4715277777773</c:v>
                </c:pt>
                <c:pt idx="156">
                  <c:v>1711.4715277777773</c:v>
                </c:pt>
                <c:pt idx="157">
                  <c:v>1711.4715277777773</c:v>
                </c:pt>
                <c:pt idx="158">
                  <c:v>1711.4715277777773</c:v>
                </c:pt>
                <c:pt idx="159">
                  <c:v>1711.4715277777773</c:v>
                </c:pt>
                <c:pt idx="160">
                  <c:v>1711.4715277777773</c:v>
                </c:pt>
                <c:pt idx="161">
                  <c:v>1711.4715277777773</c:v>
                </c:pt>
                <c:pt idx="162">
                  <c:v>1711.4715277777773</c:v>
                </c:pt>
                <c:pt idx="163">
                  <c:v>1711.4715277777773</c:v>
                </c:pt>
                <c:pt idx="164">
                  <c:v>1711.4715277777773</c:v>
                </c:pt>
                <c:pt idx="165">
                  <c:v>1711.4715277777773</c:v>
                </c:pt>
                <c:pt idx="166">
                  <c:v>1711.4715277777773</c:v>
                </c:pt>
                <c:pt idx="167">
                  <c:v>1711.4715277777773</c:v>
                </c:pt>
                <c:pt idx="168">
                  <c:v>1711.4715277777773</c:v>
                </c:pt>
                <c:pt idx="169">
                  <c:v>1711.4715277777773</c:v>
                </c:pt>
                <c:pt idx="170">
                  <c:v>1711.4715277777773</c:v>
                </c:pt>
                <c:pt idx="171">
                  <c:v>1711.4715277777773</c:v>
                </c:pt>
                <c:pt idx="172">
                  <c:v>1711.4715277777773</c:v>
                </c:pt>
                <c:pt idx="173">
                  <c:v>1711.4715277777773</c:v>
                </c:pt>
                <c:pt idx="174">
                  <c:v>1711.4715277777773</c:v>
                </c:pt>
                <c:pt idx="175">
                  <c:v>1711.4715277777773</c:v>
                </c:pt>
                <c:pt idx="176">
                  <c:v>1711.4715277777773</c:v>
                </c:pt>
                <c:pt idx="177">
                  <c:v>1711.4715277777773</c:v>
                </c:pt>
                <c:pt idx="178">
                  <c:v>1711.4715277777773</c:v>
                </c:pt>
                <c:pt idx="179">
                  <c:v>1711.4715277777773</c:v>
                </c:pt>
                <c:pt idx="180">
                  <c:v>1711.4715277777773</c:v>
                </c:pt>
                <c:pt idx="181">
                  <c:v>1711.4715277777773</c:v>
                </c:pt>
                <c:pt idx="182">
                  <c:v>1711.4715277777773</c:v>
                </c:pt>
                <c:pt idx="183">
                  <c:v>1711.4715277777773</c:v>
                </c:pt>
                <c:pt idx="184">
                  <c:v>1711.4715277777773</c:v>
                </c:pt>
                <c:pt idx="185">
                  <c:v>1711.4715277777773</c:v>
                </c:pt>
                <c:pt idx="186">
                  <c:v>1711.4715277777773</c:v>
                </c:pt>
                <c:pt idx="187">
                  <c:v>1711.4715277777773</c:v>
                </c:pt>
                <c:pt idx="188">
                  <c:v>1711.4715277777773</c:v>
                </c:pt>
                <c:pt idx="189">
                  <c:v>1711.4715277777773</c:v>
                </c:pt>
                <c:pt idx="190">
                  <c:v>1711.4715277777773</c:v>
                </c:pt>
                <c:pt idx="191">
                  <c:v>1711.4715277777773</c:v>
                </c:pt>
                <c:pt idx="192">
                  <c:v>1711.4715277777773</c:v>
                </c:pt>
                <c:pt idx="193">
                  <c:v>1711.4715277777773</c:v>
                </c:pt>
                <c:pt idx="194">
                  <c:v>1711.4715277777773</c:v>
                </c:pt>
                <c:pt idx="195">
                  <c:v>1711.4715277777773</c:v>
                </c:pt>
                <c:pt idx="196">
                  <c:v>1711.4715277777773</c:v>
                </c:pt>
                <c:pt idx="197">
                  <c:v>1711.4715277777773</c:v>
                </c:pt>
                <c:pt idx="198">
                  <c:v>1711.4715277777773</c:v>
                </c:pt>
                <c:pt idx="199">
                  <c:v>1711.4715277777773</c:v>
                </c:pt>
                <c:pt idx="200">
                  <c:v>1711.4715277777773</c:v>
                </c:pt>
                <c:pt idx="201">
                  <c:v>1711.4715277777773</c:v>
                </c:pt>
                <c:pt idx="202">
                  <c:v>1711.4715277777773</c:v>
                </c:pt>
                <c:pt idx="203">
                  <c:v>1711.4715277777773</c:v>
                </c:pt>
                <c:pt idx="204">
                  <c:v>1711.4715277777773</c:v>
                </c:pt>
                <c:pt idx="205">
                  <c:v>1711.4715277777773</c:v>
                </c:pt>
                <c:pt idx="206">
                  <c:v>1711.4715277777773</c:v>
                </c:pt>
                <c:pt idx="207">
                  <c:v>1711.4715277777773</c:v>
                </c:pt>
                <c:pt idx="208">
                  <c:v>1711.4715277777773</c:v>
                </c:pt>
                <c:pt idx="209">
                  <c:v>1711.4715277777773</c:v>
                </c:pt>
                <c:pt idx="210">
                  <c:v>1711.4715277777773</c:v>
                </c:pt>
                <c:pt idx="211">
                  <c:v>1711.4715277777773</c:v>
                </c:pt>
                <c:pt idx="212">
                  <c:v>1711.4715277777773</c:v>
                </c:pt>
                <c:pt idx="213">
                  <c:v>1711.4715277777773</c:v>
                </c:pt>
                <c:pt idx="214">
                  <c:v>1711.4715277777773</c:v>
                </c:pt>
                <c:pt idx="215">
                  <c:v>1711.4715277777773</c:v>
                </c:pt>
                <c:pt idx="216">
                  <c:v>1711.4715277777773</c:v>
                </c:pt>
                <c:pt idx="217">
                  <c:v>1711.4715277777773</c:v>
                </c:pt>
                <c:pt idx="218">
                  <c:v>1711.4715277777773</c:v>
                </c:pt>
                <c:pt idx="219">
                  <c:v>1711.4715277777773</c:v>
                </c:pt>
                <c:pt idx="220">
                  <c:v>1711.4715277777773</c:v>
                </c:pt>
                <c:pt idx="221">
                  <c:v>1711.4715277777773</c:v>
                </c:pt>
                <c:pt idx="222">
                  <c:v>1711.4715277777773</c:v>
                </c:pt>
                <c:pt idx="223">
                  <c:v>1711.4715277777773</c:v>
                </c:pt>
                <c:pt idx="224">
                  <c:v>1711.4715277777773</c:v>
                </c:pt>
                <c:pt idx="225">
                  <c:v>1711.4715277777773</c:v>
                </c:pt>
                <c:pt idx="226">
                  <c:v>1711.4715277777773</c:v>
                </c:pt>
                <c:pt idx="227">
                  <c:v>1711.4715277777773</c:v>
                </c:pt>
                <c:pt idx="228">
                  <c:v>1711.4715277777773</c:v>
                </c:pt>
                <c:pt idx="229">
                  <c:v>1711.4715277777773</c:v>
                </c:pt>
                <c:pt idx="230">
                  <c:v>1711.4715277777773</c:v>
                </c:pt>
                <c:pt idx="231">
                  <c:v>1711.4715277777773</c:v>
                </c:pt>
                <c:pt idx="232">
                  <c:v>1711.4715277777773</c:v>
                </c:pt>
                <c:pt idx="233">
                  <c:v>1711.4715277777773</c:v>
                </c:pt>
                <c:pt idx="234">
                  <c:v>1711.4715277777773</c:v>
                </c:pt>
                <c:pt idx="235">
                  <c:v>1711.4715277777773</c:v>
                </c:pt>
                <c:pt idx="236">
                  <c:v>1711.4715277777773</c:v>
                </c:pt>
                <c:pt idx="237">
                  <c:v>1711.4715277777773</c:v>
                </c:pt>
                <c:pt idx="238">
                  <c:v>1711.4715277777773</c:v>
                </c:pt>
                <c:pt idx="239">
                  <c:v>1711.4715277777773</c:v>
                </c:pt>
                <c:pt idx="240">
                  <c:v>1711.4715277777773</c:v>
                </c:pt>
                <c:pt idx="241">
                  <c:v>1711.4715277777773</c:v>
                </c:pt>
                <c:pt idx="242">
                  <c:v>1711.4715277777773</c:v>
                </c:pt>
                <c:pt idx="243">
                  <c:v>1711.4715277777773</c:v>
                </c:pt>
                <c:pt idx="244">
                  <c:v>1711.4715277777773</c:v>
                </c:pt>
                <c:pt idx="245">
                  <c:v>1711.4715277777773</c:v>
                </c:pt>
                <c:pt idx="246">
                  <c:v>1711.4715277777773</c:v>
                </c:pt>
                <c:pt idx="247">
                  <c:v>1711.4715277777773</c:v>
                </c:pt>
                <c:pt idx="248">
                  <c:v>1711.4715277777773</c:v>
                </c:pt>
                <c:pt idx="249">
                  <c:v>1711.4715277777773</c:v>
                </c:pt>
                <c:pt idx="250">
                  <c:v>1711.4715277777773</c:v>
                </c:pt>
                <c:pt idx="251">
                  <c:v>1711.4715277777773</c:v>
                </c:pt>
                <c:pt idx="252">
                  <c:v>1711.4715277777773</c:v>
                </c:pt>
                <c:pt idx="253">
                  <c:v>1711.4715277777773</c:v>
                </c:pt>
                <c:pt idx="254">
                  <c:v>1711.4715277777773</c:v>
                </c:pt>
                <c:pt idx="255">
                  <c:v>1711.4715277777773</c:v>
                </c:pt>
                <c:pt idx="256">
                  <c:v>1711.4715277777773</c:v>
                </c:pt>
                <c:pt idx="257">
                  <c:v>1711.4715277777773</c:v>
                </c:pt>
                <c:pt idx="258">
                  <c:v>1711.4715277777773</c:v>
                </c:pt>
                <c:pt idx="259">
                  <c:v>1711.4715277777773</c:v>
                </c:pt>
                <c:pt idx="260">
                  <c:v>1711.4715277777773</c:v>
                </c:pt>
                <c:pt idx="261">
                  <c:v>1711.4715277777773</c:v>
                </c:pt>
                <c:pt idx="262">
                  <c:v>1711.4715277777773</c:v>
                </c:pt>
                <c:pt idx="263">
                  <c:v>1711.4715277777773</c:v>
                </c:pt>
                <c:pt idx="264">
                  <c:v>1711.4715277777773</c:v>
                </c:pt>
                <c:pt idx="265">
                  <c:v>1711.4715277777773</c:v>
                </c:pt>
                <c:pt idx="266">
                  <c:v>1711.4715277777773</c:v>
                </c:pt>
                <c:pt idx="267">
                  <c:v>1711.4715277777773</c:v>
                </c:pt>
                <c:pt idx="268">
                  <c:v>1711.4715277777773</c:v>
                </c:pt>
                <c:pt idx="269">
                  <c:v>1711.4715277777773</c:v>
                </c:pt>
                <c:pt idx="270">
                  <c:v>1711.4715277777773</c:v>
                </c:pt>
                <c:pt idx="271">
                  <c:v>1711.4715277777773</c:v>
                </c:pt>
                <c:pt idx="272">
                  <c:v>1711.4715277777773</c:v>
                </c:pt>
                <c:pt idx="273">
                  <c:v>1711.4715277777773</c:v>
                </c:pt>
                <c:pt idx="274">
                  <c:v>1711.4715277777773</c:v>
                </c:pt>
                <c:pt idx="275">
                  <c:v>1711.4715277777773</c:v>
                </c:pt>
                <c:pt idx="276">
                  <c:v>1711.4715277777773</c:v>
                </c:pt>
                <c:pt idx="277">
                  <c:v>1711.4715277777773</c:v>
                </c:pt>
                <c:pt idx="278">
                  <c:v>1711.4715277777773</c:v>
                </c:pt>
                <c:pt idx="279">
                  <c:v>1711.4715277777773</c:v>
                </c:pt>
                <c:pt idx="280">
                  <c:v>1711.4715277777773</c:v>
                </c:pt>
                <c:pt idx="281">
                  <c:v>1711.4715277777773</c:v>
                </c:pt>
                <c:pt idx="282">
                  <c:v>1711.4715277777773</c:v>
                </c:pt>
                <c:pt idx="283">
                  <c:v>1711.4715277777773</c:v>
                </c:pt>
                <c:pt idx="284">
                  <c:v>1711.4715277777773</c:v>
                </c:pt>
                <c:pt idx="285">
                  <c:v>1711.4715277777773</c:v>
                </c:pt>
                <c:pt idx="286">
                  <c:v>1711.4715277777773</c:v>
                </c:pt>
                <c:pt idx="287">
                  <c:v>1711.4715277777773</c:v>
                </c:pt>
                <c:pt idx="288">
                  <c:v>1711.4715277777773</c:v>
                </c:pt>
                <c:pt idx="289">
                  <c:v>1711.4715277777773</c:v>
                </c:pt>
                <c:pt idx="290">
                  <c:v>1711.4715277777773</c:v>
                </c:pt>
                <c:pt idx="291">
                  <c:v>1711.4715277777773</c:v>
                </c:pt>
                <c:pt idx="292">
                  <c:v>1711.4715277777773</c:v>
                </c:pt>
                <c:pt idx="293">
                  <c:v>1711.4715277777773</c:v>
                </c:pt>
                <c:pt idx="294">
                  <c:v>1711.4715277777773</c:v>
                </c:pt>
                <c:pt idx="295">
                  <c:v>1711.4715277777773</c:v>
                </c:pt>
                <c:pt idx="296">
                  <c:v>1711.4715277777773</c:v>
                </c:pt>
                <c:pt idx="297">
                  <c:v>1711.4715277777773</c:v>
                </c:pt>
                <c:pt idx="298">
                  <c:v>1711.4715277777773</c:v>
                </c:pt>
                <c:pt idx="299">
                  <c:v>1711.4715277777773</c:v>
                </c:pt>
                <c:pt idx="300">
                  <c:v>1711.4715277777773</c:v>
                </c:pt>
                <c:pt idx="301">
                  <c:v>1711.4715277777773</c:v>
                </c:pt>
                <c:pt idx="302">
                  <c:v>1711.4715277777773</c:v>
                </c:pt>
                <c:pt idx="303">
                  <c:v>1711.4715277777773</c:v>
                </c:pt>
                <c:pt idx="304">
                  <c:v>1711.4715277777773</c:v>
                </c:pt>
                <c:pt idx="305">
                  <c:v>1711.4715277777773</c:v>
                </c:pt>
                <c:pt idx="306">
                  <c:v>1711.4715277777773</c:v>
                </c:pt>
                <c:pt idx="307">
                  <c:v>1711.4715277777773</c:v>
                </c:pt>
                <c:pt idx="308">
                  <c:v>1711.4715277777773</c:v>
                </c:pt>
                <c:pt idx="309">
                  <c:v>1711.4715277777773</c:v>
                </c:pt>
                <c:pt idx="310">
                  <c:v>1711.4715277777773</c:v>
                </c:pt>
                <c:pt idx="311">
                  <c:v>1711.4715277777773</c:v>
                </c:pt>
                <c:pt idx="312">
                  <c:v>1711.4715277777773</c:v>
                </c:pt>
                <c:pt idx="313">
                  <c:v>1711.4715277777773</c:v>
                </c:pt>
                <c:pt idx="314">
                  <c:v>1711.4715277777773</c:v>
                </c:pt>
                <c:pt idx="315">
                  <c:v>1711.4715277777773</c:v>
                </c:pt>
                <c:pt idx="316">
                  <c:v>1711.4715277777773</c:v>
                </c:pt>
                <c:pt idx="317">
                  <c:v>1711.4715277777773</c:v>
                </c:pt>
                <c:pt idx="318">
                  <c:v>1711.4715277777773</c:v>
                </c:pt>
                <c:pt idx="319">
                  <c:v>1711.4715277777773</c:v>
                </c:pt>
                <c:pt idx="320">
                  <c:v>1711.4715277777773</c:v>
                </c:pt>
                <c:pt idx="321">
                  <c:v>1711.4715277777773</c:v>
                </c:pt>
                <c:pt idx="322">
                  <c:v>1711.4715277777773</c:v>
                </c:pt>
                <c:pt idx="323">
                  <c:v>1711.4715277777773</c:v>
                </c:pt>
                <c:pt idx="324">
                  <c:v>1711.4715277777773</c:v>
                </c:pt>
                <c:pt idx="325">
                  <c:v>1711.4715277777773</c:v>
                </c:pt>
                <c:pt idx="326">
                  <c:v>1711.4715277777773</c:v>
                </c:pt>
                <c:pt idx="327">
                  <c:v>1711.4715277777773</c:v>
                </c:pt>
                <c:pt idx="328">
                  <c:v>1711.4715277777773</c:v>
                </c:pt>
                <c:pt idx="329">
                  <c:v>1711.4715277777773</c:v>
                </c:pt>
                <c:pt idx="330">
                  <c:v>1711.4715277777773</c:v>
                </c:pt>
                <c:pt idx="331">
                  <c:v>1711.4715277777773</c:v>
                </c:pt>
                <c:pt idx="332">
                  <c:v>1711.4715277777773</c:v>
                </c:pt>
                <c:pt idx="333">
                  <c:v>1711.4715277777773</c:v>
                </c:pt>
                <c:pt idx="334">
                  <c:v>1711.4715277777773</c:v>
                </c:pt>
                <c:pt idx="335">
                  <c:v>1711.4715277777773</c:v>
                </c:pt>
                <c:pt idx="336">
                  <c:v>1711.4715277777773</c:v>
                </c:pt>
                <c:pt idx="337">
                  <c:v>1711.4715277777773</c:v>
                </c:pt>
                <c:pt idx="338">
                  <c:v>1711.4715277777773</c:v>
                </c:pt>
                <c:pt idx="339">
                  <c:v>1711.4715277777773</c:v>
                </c:pt>
                <c:pt idx="340">
                  <c:v>1711.4715277777773</c:v>
                </c:pt>
                <c:pt idx="341">
                  <c:v>1711.4715277777773</c:v>
                </c:pt>
                <c:pt idx="342">
                  <c:v>1711.4715277777773</c:v>
                </c:pt>
                <c:pt idx="343">
                  <c:v>1711.4715277777773</c:v>
                </c:pt>
                <c:pt idx="344">
                  <c:v>1711.4715277777773</c:v>
                </c:pt>
                <c:pt idx="345">
                  <c:v>1711.4715277777773</c:v>
                </c:pt>
                <c:pt idx="346">
                  <c:v>1711.4715277777773</c:v>
                </c:pt>
                <c:pt idx="347">
                  <c:v>1711.4715277777773</c:v>
                </c:pt>
                <c:pt idx="348">
                  <c:v>1711.4715277777773</c:v>
                </c:pt>
                <c:pt idx="349">
                  <c:v>1711.4715277777773</c:v>
                </c:pt>
                <c:pt idx="350">
                  <c:v>1711.4715277777773</c:v>
                </c:pt>
                <c:pt idx="351">
                  <c:v>1711.4715277777773</c:v>
                </c:pt>
                <c:pt idx="352">
                  <c:v>1711.4715277777773</c:v>
                </c:pt>
                <c:pt idx="353">
                  <c:v>1711.4715277777773</c:v>
                </c:pt>
                <c:pt idx="354">
                  <c:v>1711.4715277777773</c:v>
                </c:pt>
                <c:pt idx="355">
                  <c:v>1711.4715277777773</c:v>
                </c:pt>
                <c:pt idx="356">
                  <c:v>1711.4715277777773</c:v>
                </c:pt>
                <c:pt idx="357">
                  <c:v>1711.4715277777773</c:v>
                </c:pt>
                <c:pt idx="358">
                  <c:v>1711.4715277777773</c:v>
                </c:pt>
                <c:pt idx="359">
                  <c:v>1711.4715277777773</c:v>
                </c:pt>
                <c:pt idx="360">
                  <c:v>1711.4715277777773</c:v>
                </c:pt>
                <c:pt idx="361">
                  <c:v>1711.4715277777773</c:v>
                </c:pt>
                <c:pt idx="362">
                  <c:v>1711.4715277777773</c:v>
                </c:pt>
                <c:pt idx="363">
                  <c:v>1711.4715277777773</c:v>
                </c:pt>
                <c:pt idx="364">
                  <c:v>1711.4715277777773</c:v>
                </c:pt>
                <c:pt idx="365">
                  <c:v>1711.4715277777773</c:v>
                </c:pt>
                <c:pt idx="366">
                  <c:v>1711.4715277777773</c:v>
                </c:pt>
                <c:pt idx="367">
                  <c:v>1711.4715277777773</c:v>
                </c:pt>
                <c:pt idx="368">
                  <c:v>1711.4715277777773</c:v>
                </c:pt>
                <c:pt idx="369">
                  <c:v>1711.4715277777773</c:v>
                </c:pt>
                <c:pt idx="370">
                  <c:v>1711.4715277777773</c:v>
                </c:pt>
                <c:pt idx="371">
                  <c:v>1711.4715277777773</c:v>
                </c:pt>
                <c:pt idx="372">
                  <c:v>1711.4715277777773</c:v>
                </c:pt>
                <c:pt idx="373">
                  <c:v>1711.4715277777773</c:v>
                </c:pt>
                <c:pt idx="374">
                  <c:v>1711.4715277777773</c:v>
                </c:pt>
                <c:pt idx="375">
                  <c:v>1711.4715277777773</c:v>
                </c:pt>
                <c:pt idx="376">
                  <c:v>1711.4715277777773</c:v>
                </c:pt>
                <c:pt idx="377">
                  <c:v>1711.4715277777773</c:v>
                </c:pt>
                <c:pt idx="378">
                  <c:v>1711.4715277777773</c:v>
                </c:pt>
                <c:pt idx="379">
                  <c:v>1711.4715277777773</c:v>
                </c:pt>
                <c:pt idx="380">
                  <c:v>1711.4715277777773</c:v>
                </c:pt>
                <c:pt idx="381">
                  <c:v>1711.4715277777773</c:v>
                </c:pt>
                <c:pt idx="382">
                  <c:v>1711.4715277777773</c:v>
                </c:pt>
                <c:pt idx="383">
                  <c:v>1711.4715277777773</c:v>
                </c:pt>
                <c:pt idx="384">
                  <c:v>1711.4715277777773</c:v>
                </c:pt>
                <c:pt idx="385">
                  <c:v>1711.4715277777773</c:v>
                </c:pt>
                <c:pt idx="386">
                  <c:v>1711.4715277777773</c:v>
                </c:pt>
                <c:pt idx="387">
                  <c:v>1711.4715277777773</c:v>
                </c:pt>
                <c:pt idx="388">
                  <c:v>1711.4715277777773</c:v>
                </c:pt>
                <c:pt idx="389">
                  <c:v>1711.4715277777773</c:v>
                </c:pt>
                <c:pt idx="390">
                  <c:v>1711.4715277777773</c:v>
                </c:pt>
                <c:pt idx="391">
                  <c:v>1711.4715277777773</c:v>
                </c:pt>
                <c:pt idx="392">
                  <c:v>1711.4715277777773</c:v>
                </c:pt>
                <c:pt idx="393">
                  <c:v>1711.4715277777773</c:v>
                </c:pt>
                <c:pt idx="394">
                  <c:v>1711.4715277777773</c:v>
                </c:pt>
                <c:pt idx="395">
                  <c:v>1711.4715277777773</c:v>
                </c:pt>
                <c:pt idx="396">
                  <c:v>1711.4715277777773</c:v>
                </c:pt>
                <c:pt idx="397">
                  <c:v>1711.4715277777773</c:v>
                </c:pt>
                <c:pt idx="398">
                  <c:v>1711.4715277777773</c:v>
                </c:pt>
                <c:pt idx="399">
                  <c:v>1711.4715277777773</c:v>
                </c:pt>
                <c:pt idx="400">
                  <c:v>1711.4715277777773</c:v>
                </c:pt>
                <c:pt idx="401">
                  <c:v>1711.4715277777773</c:v>
                </c:pt>
                <c:pt idx="402">
                  <c:v>1711.4715277777773</c:v>
                </c:pt>
                <c:pt idx="403">
                  <c:v>1711.4715277777773</c:v>
                </c:pt>
                <c:pt idx="404">
                  <c:v>1711.4715277777773</c:v>
                </c:pt>
                <c:pt idx="405">
                  <c:v>1711.4715277777773</c:v>
                </c:pt>
                <c:pt idx="406">
                  <c:v>1711.4715277777773</c:v>
                </c:pt>
                <c:pt idx="407">
                  <c:v>1711.4715277777773</c:v>
                </c:pt>
                <c:pt idx="408">
                  <c:v>1711.4715277777773</c:v>
                </c:pt>
                <c:pt idx="409">
                  <c:v>1711.4715277777773</c:v>
                </c:pt>
                <c:pt idx="410">
                  <c:v>1711.4715277777773</c:v>
                </c:pt>
                <c:pt idx="411">
                  <c:v>1711.4715277777773</c:v>
                </c:pt>
                <c:pt idx="412">
                  <c:v>1711.4715277777773</c:v>
                </c:pt>
                <c:pt idx="413">
                  <c:v>1711.4715277777773</c:v>
                </c:pt>
                <c:pt idx="414">
                  <c:v>1711.4715277777773</c:v>
                </c:pt>
                <c:pt idx="415">
                  <c:v>1711.4715277777773</c:v>
                </c:pt>
                <c:pt idx="416">
                  <c:v>1711.4715277777773</c:v>
                </c:pt>
                <c:pt idx="417">
                  <c:v>1711.4715277777773</c:v>
                </c:pt>
                <c:pt idx="418">
                  <c:v>1711.4715277777773</c:v>
                </c:pt>
                <c:pt idx="419">
                  <c:v>1711.4715277777773</c:v>
                </c:pt>
                <c:pt idx="420">
                  <c:v>1711.4715277777773</c:v>
                </c:pt>
                <c:pt idx="421">
                  <c:v>1711.4715277777773</c:v>
                </c:pt>
                <c:pt idx="422">
                  <c:v>1711.4715277777773</c:v>
                </c:pt>
                <c:pt idx="423">
                  <c:v>1711.4715277777773</c:v>
                </c:pt>
                <c:pt idx="424">
                  <c:v>1711.4715277777773</c:v>
                </c:pt>
                <c:pt idx="425">
                  <c:v>1711.4715277777773</c:v>
                </c:pt>
                <c:pt idx="426">
                  <c:v>1711.4715277777773</c:v>
                </c:pt>
                <c:pt idx="427">
                  <c:v>1711.4715277777773</c:v>
                </c:pt>
                <c:pt idx="428">
                  <c:v>1711.4715277777773</c:v>
                </c:pt>
                <c:pt idx="429">
                  <c:v>1711.4715277777773</c:v>
                </c:pt>
                <c:pt idx="430">
                  <c:v>1711.4715277777773</c:v>
                </c:pt>
                <c:pt idx="431">
                  <c:v>1711.4715277777773</c:v>
                </c:pt>
                <c:pt idx="432">
                  <c:v>1711.4715277777773</c:v>
                </c:pt>
                <c:pt idx="433">
                  <c:v>1711.4715277777773</c:v>
                </c:pt>
                <c:pt idx="434">
                  <c:v>1711.4715277777773</c:v>
                </c:pt>
                <c:pt idx="435">
                  <c:v>1711.4715277777773</c:v>
                </c:pt>
                <c:pt idx="436">
                  <c:v>1711.4715277777773</c:v>
                </c:pt>
                <c:pt idx="437">
                  <c:v>1711.4715277777773</c:v>
                </c:pt>
                <c:pt idx="438">
                  <c:v>1711.4715277777773</c:v>
                </c:pt>
                <c:pt idx="439">
                  <c:v>1711.4715277777773</c:v>
                </c:pt>
                <c:pt idx="440">
                  <c:v>1711.4715277777773</c:v>
                </c:pt>
                <c:pt idx="441">
                  <c:v>1711.4715277777773</c:v>
                </c:pt>
                <c:pt idx="442">
                  <c:v>1711.4715277777773</c:v>
                </c:pt>
                <c:pt idx="443">
                  <c:v>1711.4715277777773</c:v>
                </c:pt>
                <c:pt idx="444">
                  <c:v>1711.4715277777773</c:v>
                </c:pt>
                <c:pt idx="445">
                  <c:v>1711.4715277777773</c:v>
                </c:pt>
                <c:pt idx="446">
                  <c:v>1711.4715277777773</c:v>
                </c:pt>
                <c:pt idx="447">
                  <c:v>1711.4715277777773</c:v>
                </c:pt>
                <c:pt idx="448">
                  <c:v>1711.4715277777773</c:v>
                </c:pt>
                <c:pt idx="449">
                  <c:v>1711.4715277777773</c:v>
                </c:pt>
                <c:pt idx="450">
                  <c:v>1711.4715277777773</c:v>
                </c:pt>
                <c:pt idx="451">
                  <c:v>1711.4715277777773</c:v>
                </c:pt>
                <c:pt idx="452">
                  <c:v>1711.4715277777773</c:v>
                </c:pt>
                <c:pt idx="453">
                  <c:v>1711.4715277777773</c:v>
                </c:pt>
                <c:pt idx="454">
                  <c:v>1711.4715277777773</c:v>
                </c:pt>
                <c:pt idx="455">
                  <c:v>1711.4715277777773</c:v>
                </c:pt>
                <c:pt idx="456">
                  <c:v>1711.4715277777773</c:v>
                </c:pt>
                <c:pt idx="457">
                  <c:v>1711.4715277777773</c:v>
                </c:pt>
                <c:pt idx="458">
                  <c:v>1711.4715277777773</c:v>
                </c:pt>
                <c:pt idx="459">
                  <c:v>1711.4715277777773</c:v>
                </c:pt>
                <c:pt idx="460">
                  <c:v>1711.4715277777773</c:v>
                </c:pt>
                <c:pt idx="461">
                  <c:v>1711.4715277777773</c:v>
                </c:pt>
                <c:pt idx="462">
                  <c:v>1711.4715277777773</c:v>
                </c:pt>
                <c:pt idx="463">
                  <c:v>1711.4715277777773</c:v>
                </c:pt>
                <c:pt idx="464">
                  <c:v>1711.4715277777773</c:v>
                </c:pt>
                <c:pt idx="465">
                  <c:v>1711.4715277777773</c:v>
                </c:pt>
                <c:pt idx="466">
                  <c:v>1711.4715277777773</c:v>
                </c:pt>
                <c:pt idx="467">
                  <c:v>1711.4715277777773</c:v>
                </c:pt>
                <c:pt idx="468">
                  <c:v>1711.4715277777773</c:v>
                </c:pt>
                <c:pt idx="469">
                  <c:v>1711.4715277777773</c:v>
                </c:pt>
                <c:pt idx="470">
                  <c:v>1711.4715277777773</c:v>
                </c:pt>
                <c:pt idx="471">
                  <c:v>1711.4715277777773</c:v>
                </c:pt>
                <c:pt idx="472">
                  <c:v>1711.4715277777773</c:v>
                </c:pt>
                <c:pt idx="473">
                  <c:v>1711.4715277777773</c:v>
                </c:pt>
                <c:pt idx="474">
                  <c:v>1711.4715277777773</c:v>
                </c:pt>
                <c:pt idx="475">
                  <c:v>1711.4715277777773</c:v>
                </c:pt>
                <c:pt idx="476">
                  <c:v>1711.4715277777773</c:v>
                </c:pt>
                <c:pt idx="477">
                  <c:v>1711.4715277777773</c:v>
                </c:pt>
                <c:pt idx="478">
                  <c:v>1711.4715277777773</c:v>
                </c:pt>
                <c:pt idx="479">
                  <c:v>1711.4715277777773</c:v>
                </c:pt>
                <c:pt idx="480">
                  <c:v>1711.4715277777773</c:v>
                </c:pt>
                <c:pt idx="481">
                  <c:v>1711.4715277777773</c:v>
                </c:pt>
                <c:pt idx="482">
                  <c:v>1711.4715277777773</c:v>
                </c:pt>
                <c:pt idx="483">
                  <c:v>1711.4715277777773</c:v>
                </c:pt>
                <c:pt idx="484">
                  <c:v>1711.4715277777773</c:v>
                </c:pt>
                <c:pt idx="485">
                  <c:v>1711.4715277777773</c:v>
                </c:pt>
                <c:pt idx="486">
                  <c:v>1711.4715277777773</c:v>
                </c:pt>
                <c:pt idx="487">
                  <c:v>1711.4715277777773</c:v>
                </c:pt>
                <c:pt idx="488">
                  <c:v>1711.4715277777773</c:v>
                </c:pt>
                <c:pt idx="489">
                  <c:v>1711.4715277777773</c:v>
                </c:pt>
                <c:pt idx="490">
                  <c:v>1711.4715277777773</c:v>
                </c:pt>
                <c:pt idx="491">
                  <c:v>1711.4715277777773</c:v>
                </c:pt>
                <c:pt idx="492">
                  <c:v>1711.4715277777773</c:v>
                </c:pt>
                <c:pt idx="493">
                  <c:v>1711.4715277777773</c:v>
                </c:pt>
                <c:pt idx="494">
                  <c:v>1711.4715277777773</c:v>
                </c:pt>
                <c:pt idx="495">
                  <c:v>1711.4715277777773</c:v>
                </c:pt>
                <c:pt idx="496">
                  <c:v>1711.4715277777773</c:v>
                </c:pt>
                <c:pt idx="497">
                  <c:v>1711.4715277777773</c:v>
                </c:pt>
                <c:pt idx="498">
                  <c:v>1711.4715277777773</c:v>
                </c:pt>
                <c:pt idx="499">
                  <c:v>1711.4715277777773</c:v>
                </c:pt>
                <c:pt idx="500">
                  <c:v>1711.4715277777773</c:v>
                </c:pt>
                <c:pt idx="501">
                  <c:v>1711.4715277777773</c:v>
                </c:pt>
                <c:pt idx="502">
                  <c:v>1711.4715277777773</c:v>
                </c:pt>
                <c:pt idx="503">
                  <c:v>1711.4715277777773</c:v>
                </c:pt>
                <c:pt idx="504">
                  <c:v>1711.4715277777773</c:v>
                </c:pt>
                <c:pt idx="505">
                  <c:v>1711.4715277777773</c:v>
                </c:pt>
                <c:pt idx="506">
                  <c:v>1711.4715277777773</c:v>
                </c:pt>
                <c:pt idx="507">
                  <c:v>1711.4715277777773</c:v>
                </c:pt>
                <c:pt idx="508">
                  <c:v>1711.4715277777773</c:v>
                </c:pt>
                <c:pt idx="509">
                  <c:v>1711.4715277777773</c:v>
                </c:pt>
                <c:pt idx="510">
                  <c:v>1711.4715277777773</c:v>
                </c:pt>
                <c:pt idx="511">
                  <c:v>1711.4715277777773</c:v>
                </c:pt>
                <c:pt idx="512">
                  <c:v>1711.4715277777773</c:v>
                </c:pt>
                <c:pt idx="513">
                  <c:v>1711.4715277777773</c:v>
                </c:pt>
                <c:pt idx="514">
                  <c:v>1711.4715277777773</c:v>
                </c:pt>
                <c:pt idx="515">
                  <c:v>1711.4715277777773</c:v>
                </c:pt>
                <c:pt idx="516">
                  <c:v>1711.4715277777773</c:v>
                </c:pt>
                <c:pt idx="517">
                  <c:v>1711.4715277777773</c:v>
                </c:pt>
                <c:pt idx="518">
                  <c:v>1711.4715277777773</c:v>
                </c:pt>
                <c:pt idx="519">
                  <c:v>1711.4715277777773</c:v>
                </c:pt>
                <c:pt idx="520">
                  <c:v>1711.4715277777773</c:v>
                </c:pt>
                <c:pt idx="521">
                  <c:v>1711.4715277777773</c:v>
                </c:pt>
                <c:pt idx="522">
                  <c:v>1711.4715277777773</c:v>
                </c:pt>
                <c:pt idx="523">
                  <c:v>1711.4715277777773</c:v>
                </c:pt>
                <c:pt idx="524">
                  <c:v>1711.4715277777773</c:v>
                </c:pt>
                <c:pt idx="525">
                  <c:v>1711.4715277777773</c:v>
                </c:pt>
                <c:pt idx="526">
                  <c:v>1711.4715277777773</c:v>
                </c:pt>
                <c:pt idx="527">
                  <c:v>1711.4715277777773</c:v>
                </c:pt>
                <c:pt idx="528">
                  <c:v>1711.4715277777773</c:v>
                </c:pt>
                <c:pt idx="529">
                  <c:v>1711.4715277777773</c:v>
                </c:pt>
                <c:pt idx="530">
                  <c:v>1711.4715277777773</c:v>
                </c:pt>
                <c:pt idx="531">
                  <c:v>1711.4715277777773</c:v>
                </c:pt>
                <c:pt idx="532">
                  <c:v>1711.4715277777773</c:v>
                </c:pt>
                <c:pt idx="533">
                  <c:v>1711.4715277777773</c:v>
                </c:pt>
                <c:pt idx="534">
                  <c:v>1711.4715277777773</c:v>
                </c:pt>
                <c:pt idx="535">
                  <c:v>1711.4715277777773</c:v>
                </c:pt>
                <c:pt idx="536">
                  <c:v>1711.4715277777773</c:v>
                </c:pt>
                <c:pt idx="537">
                  <c:v>1711.4715277777773</c:v>
                </c:pt>
                <c:pt idx="538">
                  <c:v>1711.4715277777773</c:v>
                </c:pt>
                <c:pt idx="539">
                  <c:v>1711.4715277777773</c:v>
                </c:pt>
                <c:pt idx="540">
                  <c:v>1711.4715277777773</c:v>
                </c:pt>
                <c:pt idx="541">
                  <c:v>1711.4715277777773</c:v>
                </c:pt>
                <c:pt idx="542">
                  <c:v>1711.4715277777773</c:v>
                </c:pt>
                <c:pt idx="543">
                  <c:v>1711.4715277777773</c:v>
                </c:pt>
                <c:pt idx="544">
                  <c:v>1711.4715277777773</c:v>
                </c:pt>
                <c:pt idx="545">
                  <c:v>1711.4715277777773</c:v>
                </c:pt>
                <c:pt idx="546">
                  <c:v>1711.4715277777773</c:v>
                </c:pt>
                <c:pt idx="547">
                  <c:v>1711.4715277777773</c:v>
                </c:pt>
                <c:pt idx="548">
                  <c:v>1711.4715277777773</c:v>
                </c:pt>
                <c:pt idx="549">
                  <c:v>1711.4715277777773</c:v>
                </c:pt>
                <c:pt idx="550">
                  <c:v>1711.4715277777773</c:v>
                </c:pt>
                <c:pt idx="551">
                  <c:v>1711.4715277777773</c:v>
                </c:pt>
                <c:pt idx="552">
                  <c:v>1711.4715277777773</c:v>
                </c:pt>
                <c:pt idx="553">
                  <c:v>1711.4715277777773</c:v>
                </c:pt>
                <c:pt idx="554">
                  <c:v>1711.4715277777773</c:v>
                </c:pt>
                <c:pt idx="555">
                  <c:v>1711.4715277777773</c:v>
                </c:pt>
                <c:pt idx="556">
                  <c:v>1711.4715277777773</c:v>
                </c:pt>
                <c:pt idx="557">
                  <c:v>1711.4715277777773</c:v>
                </c:pt>
                <c:pt idx="558">
                  <c:v>1711.4715277777773</c:v>
                </c:pt>
                <c:pt idx="559">
                  <c:v>1711.4715277777773</c:v>
                </c:pt>
                <c:pt idx="560">
                  <c:v>1711.4715277777773</c:v>
                </c:pt>
                <c:pt idx="561">
                  <c:v>1711.4715277777773</c:v>
                </c:pt>
                <c:pt idx="562">
                  <c:v>1711.4715277777773</c:v>
                </c:pt>
                <c:pt idx="563">
                  <c:v>1711.4715277777773</c:v>
                </c:pt>
                <c:pt idx="564">
                  <c:v>1711.4715277777773</c:v>
                </c:pt>
                <c:pt idx="565">
                  <c:v>1711.4715277777773</c:v>
                </c:pt>
                <c:pt idx="566">
                  <c:v>1711.4715277777773</c:v>
                </c:pt>
                <c:pt idx="567">
                  <c:v>1711.4715277777773</c:v>
                </c:pt>
                <c:pt idx="568">
                  <c:v>1711.4715277777773</c:v>
                </c:pt>
                <c:pt idx="569">
                  <c:v>1711.4715277777773</c:v>
                </c:pt>
                <c:pt idx="570">
                  <c:v>1711.4715277777773</c:v>
                </c:pt>
                <c:pt idx="571">
                  <c:v>1711.4715277777773</c:v>
                </c:pt>
                <c:pt idx="572">
                  <c:v>1711.4715277777773</c:v>
                </c:pt>
                <c:pt idx="573">
                  <c:v>1711.4715277777773</c:v>
                </c:pt>
                <c:pt idx="574">
                  <c:v>1711.4715277777773</c:v>
                </c:pt>
                <c:pt idx="575">
                  <c:v>1711.4715277777773</c:v>
                </c:pt>
                <c:pt idx="576">
                  <c:v>1711.4715277777773</c:v>
                </c:pt>
                <c:pt idx="577">
                  <c:v>1711.4715277777773</c:v>
                </c:pt>
                <c:pt idx="578">
                  <c:v>1711.4715277777773</c:v>
                </c:pt>
                <c:pt idx="579">
                  <c:v>1711.4715277777773</c:v>
                </c:pt>
                <c:pt idx="580">
                  <c:v>1711.4715277777773</c:v>
                </c:pt>
                <c:pt idx="581">
                  <c:v>1711.4715277777773</c:v>
                </c:pt>
                <c:pt idx="582">
                  <c:v>1711.4715277777773</c:v>
                </c:pt>
                <c:pt idx="583">
                  <c:v>1711.4715277777773</c:v>
                </c:pt>
                <c:pt idx="584">
                  <c:v>1711.4715277777773</c:v>
                </c:pt>
                <c:pt idx="585">
                  <c:v>1711.4715277777773</c:v>
                </c:pt>
                <c:pt idx="586">
                  <c:v>1711.4715277777773</c:v>
                </c:pt>
                <c:pt idx="587">
                  <c:v>1711.4715277777773</c:v>
                </c:pt>
                <c:pt idx="588">
                  <c:v>1711.4715277777773</c:v>
                </c:pt>
                <c:pt idx="589">
                  <c:v>1711.4715277777773</c:v>
                </c:pt>
                <c:pt idx="590">
                  <c:v>1711.4715277777773</c:v>
                </c:pt>
                <c:pt idx="591">
                  <c:v>1711.4715277777773</c:v>
                </c:pt>
                <c:pt idx="592">
                  <c:v>1711.4715277777773</c:v>
                </c:pt>
                <c:pt idx="593">
                  <c:v>1711.4715277777773</c:v>
                </c:pt>
                <c:pt idx="594">
                  <c:v>1711.4715277777773</c:v>
                </c:pt>
                <c:pt idx="595">
                  <c:v>1711.4715277777773</c:v>
                </c:pt>
                <c:pt idx="596">
                  <c:v>1711.4715277777773</c:v>
                </c:pt>
                <c:pt idx="597">
                  <c:v>1711.4715277777773</c:v>
                </c:pt>
                <c:pt idx="598">
                  <c:v>1711.4715277777773</c:v>
                </c:pt>
                <c:pt idx="599">
                  <c:v>1711.4715277777773</c:v>
                </c:pt>
                <c:pt idx="600">
                  <c:v>1711.4715277777773</c:v>
                </c:pt>
                <c:pt idx="601">
                  <c:v>1711.4715277777773</c:v>
                </c:pt>
                <c:pt idx="602">
                  <c:v>1711.4715277777773</c:v>
                </c:pt>
                <c:pt idx="603">
                  <c:v>1711.4715277777773</c:v>
                </c:pt>
                <c:pt idx="604">
                  <c:v>1711.4715277777773</c:v>
                </c:pt>
                <c:pt idx="605">
                  <c:v>1711.4715277777773</c:v>
                </c:pt>
                <c:pt idx="606">
                  <c:v>1711.4715277777773</c:v>
                </c:pt>
                <c:pt idx="607">
                  <c:v>1711.4715277777773</c:v>
                </c:pt>
                <c:pt idx="608">
                  <c:v>1711.4715277777773</c:v>
                </c:pt>
                <c:pt idx="609">
                  <c:v>1711.4715277777773</c:v>
                </c:pt>
                <c:pt idx="610">
                  <c:v>1711.4715277777773</c:v>
                </c:pt>
                <c:pt idx="611">
                  <c:v>1711.4715277777773</c:v>
                </c:pt>
                <c:pt idx="612">
                  <c:v>1711.4715277777773</c:v>
                </c:pt>
                <c:pt idx="613">
                  <c:v>1711.4715277777773</c:v>
                </c:pt>
                <c:pt idx="614">
                  <c:v>1711.4715277777773</c:v>
                </c:pt>
                <c:pt idx="615">
                  <c:v>1711.4715277777773</c:v>
                </c:pt>
                <c:pt idx="616">
                  <c:v>1711.4715277777773</c:v>
                </c:pt>
                <c:pt idx="617">
                  <c:v>1711.4715277777773</c:v>
                </c:pt>
                <c:pt idx="618">
                  <c:v>1711.4715277777773</c:v>
                </c:pt>
                <c:pt idx="619">
                  <c:v>1711.4715277777773</c:v>
                </c:pt>
                <c:pt idx="620">
                  <c:v>1711.4715277777773</c:v>
                </c:pt>
                <c:pt idx="621">
                  <c:v>1711.4715277777773</c:v>
                </c:pt>
                <c:pt idx="622">
                  <c:v>1711.4715277777773</c:v>
                </c:pt>
                <c:pt idx="623">
                  <c:v>1711.4715277777773</c:v>
                </c:pt>
                <c:pt idx="624">
                  <c:v>1711.4715277777773</c:v>
                </c:pt>
                <c:pt idx="625">
                  <c:v>1711.4715277777773</c:v>
                </c:pt>
                <c:pt idx="626">
                  <c:v>1711.4715277777773</c:v>
                </c:pt>
                <c:pt idx="627">
                  <c:v>1711.4715277777773</c:v>
                </c:pt>
                <c:pt idx="628">
                  <c:v>1711.4715277777773</c:v>
                </c:pt>
                <c:pt idx="629">
                  <c:v>1711.4715277777773</c:v>
                </c:pt>
                <c:pt idx="630">
                  <c:v>1711.4715277777773</c:v>
                </c:pt>
                <c:pt idx="631">
                  <c:v>1711.4715277777773</c:v>
                </c:pt>
                <c:pt idx="632">
                  <c:v>1711.4715277777773</c:v>
                </c:pt>
                <c:pt idx="633">
                  <c:v>1711.4715277777773</c:v>
                </c:pt>
                <c:pt idx="634">
                  <c:v>1711.4715277777773</c:v>
                </c:pt>
                <c:pt idx="635">
                  <c:v>1711.4715277777773</c:v>
                </c:pt>
                <c:pt idx="636">
                  <c:v>1711.4715277777773</c:v>
                </c:pt>
                <c:pt idx="637">
                  <c:v>1711.4715277777773</c:v>
                </c:pt>
                <c:pt idx="638">
                  <c:v>1711.4715277777773</c:v>
                </c:pt>
                <c:pt idx="639">
                  <c:v>1711.4715277777773</c:v>
                </c:pt>
                <c:pt idx="640">
                  <c:v>1711.4715277777773</c:v>
                </c:pt>
                <c:pt idx="641">
                  <c:v>1711.4715277777773</c:v>
                </c:pt>
                <c:pt idx="642">
                  <c:v>1711.4715277777773</c:v>
                </c:pt>
                <c:pt idx="643">
                  <c:v>1711.4715277777773</c:v>
                </c:pt>
                <c:pt idx="644">
                  <c:v>1711.4715277777773</c:v>
                </c:pt>
                <c:pt idx="645">
                  <c:v>1711.4715277777773</c:v>
                </c:pt>
                <c:pt idx="646">
                  <c:v>1711.4715277777773</c:v>
                </c:pt>
                <c:pt idx="647">
                  <c:v>1711.4715277777773</c:v>
                </c:pt>
                <c:pt idx="648">
                  <c:v>1711.4715277777773</c:v>
                </c:pt>
                <c:pt idx="649">
                  <c:v>1711.4715277777773</c:v>
                </c:pt>
                <c:pt idx="650">
                  <c:v>1711.4715277777773</c:v>
                </c:pt>
                <c:pt idx="651">
                  <c:v>1711.4715277777773</c:v>
                </c:pt>
                <c:pt idx="652">
                  <c:v>1711.4715277777773</c:v>
                </c:pt>
                <c:pt idx="653">
                  <c:v>1711.4715277777773</c:v>
                </c:pt>
                <c:pt idx="654">
                  <c:v>1711.4715277777773</c:v>
                </c:pt>
                <c:pt idx="655">
                  <c:v>1711.4715277777773</c:v>
                </c:pt>
                <c:pt idx="656">
                  <c:v>1711.4715277777773</c:v>
                </c:pt>
                <c:pt idx="657">
                  <c:v>1711.4715277777773</c:v>
                </c:pt>
                <c:pt idx="658">
                  <c:v>1711.4715277777773</c:v>
                </c:pt>
                <c:pt idx="659">
                  <c:v>1711.4715277777773</c:v>
                </c:pt>
                <c:pt idx="660">
                  <c:v>1711.4715277777773</c:v>
                </c:pt>
                <c:pt idx="661">
                  <c:v>1711.4715277777773</c:v>
                </c:pt>
                <c:pt idx="662">
                  <c:v>1711.4715277777773</c:v>
                </c:pt>
                <c:pt idx="663">
                  <c:v>1711.4715277777773</c:v>
                </c:pt>
                <c:pt idx="664">
                  <c:v>1711.4715277777773</c:v>
                </c:pt>
                <c:pt idx="665">
                  <c:v>1711.4715277777773</c:v>
                </c:pt>
                <c:pt idx="666">
                  <c:v>1711.4715277777773</c:v>
                </c:pt>
                <c:pt idx="667">
                  <c:v>1711.4715277777773</c:v>
                </c:pt>
                <c:pt idx="668">
                  <c:v>1711.4715277777773</c:v>
                </c:pt>
                <c:pt idx="669">
                  <c:v>1711.4715277777773</c:v>
                </c:pt>
                <c:pt idx="670">
                  <c:v>1711.4715277777773</c:v>
                </c:pt>
                <c:pt idx="671">
                  <c:v>1711.4715277777773</c:v>
                </c:pt>
                <c:pt idx="672">
                  <c:v>1711.4715277777773</c:v>
                </c:pt>
                <c:pt idx="673">
                  <c:v>1711.4715277777773</c:v>
                </c:pt>
                <c:pt idx="674">
                  <c:v>1711.4715277777773</c:v>
                </c:pt>
                <c:pt idx="675">
                  <c:v>1711.4715277777773</c:v>
                </c:pt>
                <c:pt idx="676">
                  <c:v>1711.4715277777773</c:v>
                </c:pt>
                <c:pt idx="677">
                  <c:v>1711.4715277777773</c:v>
                </c:pt>
                <c:pt idx="678">
                  <c:v>1711.4715277777773</c:v>
                </c:pt>
                <c:pt idx="679">
                  <c:v>1711.4715277777773</c:v>
                </c:pt>
                <c:pt idx="680">
                  <c:v>1711.4715277777773</c:v>
                </c:pt>
                <c:pt idx="681">
                  <c:v>1711.4715277777773</c:v>
                </c:pt>
                <c:pt idx="682">
                  <c:v>1711.4715277777773</c:v>
                </c:pt>
                <c:pt idx="683">
                  <c:v>1711.4715277777773</c:v>
                </c:pt>
                <c:pt idx="684">
                  <c:v>1711.4715277777773</c:v>
                </c:pt>
                <c:pt idx="685">
                  <c:v>1711.4715277777773</c:v>
                </c:pt>
                <c:pt idx="686">
                  <c:v>1711.4715277777773</c:v>
                </c:pt>
                <c:pt idx="687">
                  <c:v>1711.4715277777773</c:v>
                </c:pt>
                <c:pt idx="688">
                  <c:v>1711.4715277777773</c:v>
                </c:pt>
                <c:pt idx="689">
                  <c:v>1711.4715277777773</c:v>
                </c:pt>
                <c:pt idx="690">
                  <c:v>1711.4715277777773</c:v>
                </c:pt>
                <c:pt idx="691">
                  <c:v>1711.4715277777773</c:v>
                </c:pt>
                <c:pt idx="692">
                  <c:v>1711.4715277777773</c:v>
                </c:pt>
                <c:pt idx="693">
                  <c:v>1711.4715277777773</c:v>
                </c:pt>
                <c:pt idx="694">
                  <c:v>1711.4715277777773</c:v>
                </c:pt>
                <c:pt idx="695">
                  <c:v>1711.4715277777773</c:v>
                </c:pt>
                <c:pt idx="696">
                  <c:v>1711.4715277777773</c:v>
                </c:pt>
                <c:pt idx="697">
                  <c:v>1711.4715277777773</c:v>
                </c:pt>
                <c:pt idx="698">
                  <c:v>1711.4715277777773</c:v>
                </c:pt>
                <c:pt idx="699">
                  <c:v>1711.4715277777773</c:v>
                </c:pt>
                <c:pt idx="700">
                  <c:v>1711.4715277777773</c:v>
                </c:pt>
                <c:pt idx="701">
                  <c:v>1711.4715277777773</c:v>
                </c:pt>
                <c:pt idx="702">
                  <c:v>1711.4715277777773</c:v>
                </c:pt>
                <c:pt idx="703">
                  <c:v>1711.4715277777773</c:v>
                </c:pt>
                <c:pt idx="704">
                  <c:v>1711.4715277777773</c:v>
                </c:pt>
                <c:pt idx="705">
                  <c:v>1711.4715277777773</c:v>
                </c:pt>
                <c:pt idx="706">
                  <c:v>1711.4715277777773</c:v>
                </c:pt>
                <c:pt idx="707">
                  <c:v>1711.4715277777773</c:v>
                </c:pt>
                <c:pt idx="708">
                  <c:v>1711.4715277777773</c:v>
                </c:pt>
                <c:pt idx="709">
                  <c:v>1711.4715277777773</c:v>
                </c:pt>
                <c:pt idx="710">
                  <c:v>1711.4715277777773</c:v>
                </c:pt>
                <c:pt idx="711">
                  <c:v>1711.4715277777773</c:v>
                </c:pt>
                <c:pt idx="712">
                  <c:v>1711.4715277777773</c:v>
                </c:pt>
                <c:pt idx="713">
                  <c:v>1711.4715277777773</c:v>
                </c:pt>
                <c:pt idx="714">
                  <c:v>1711.4715277777773</c:v>
                </c:pt>
                <c:pt idx="715">
                  <c:v>1711.4715277777773</c:v>
                </c:pt>
                <c:pt idx="716">
                  <c:v>1711.4715277777773</c:v>
                </c:pt>
                <c:pt idx="717">
                  <c:v>1711.4715277777773</c:v>
                </c:pt>
                <c:pt idx="718">
                  <c:v>1711.4715277777773</c:v>
                </c:pt>
                <c:pt idx="719">
                  <c:v>1711.4715277777773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02457728"/>
        <c:axId val="102459264"/>
      </c:lineChart>
      <c:catAx>
        <c:axId val="102457728"/>
        <c:scaling>
          <c:orientation val="minMax"/>
        </c:scaling>
        <c:axPos val="b"/>
        <c:numFmt formatCode="General" sourceLinked="1"/>
        <c:majorTickMark val="none"/>
        <c:tickLblPos val="nextTo"/>
        <c:crossAx val="102459264"/>
        <c:crosses val="autoZero"/>
        <c:auto val="1"/>
        <c:lblAlgn val="ctr"/>
        <c:lblOffset val="100"/>
        <c:tickLblSkip val="24"/>
      </c:catAx>
      <c:valAx>
        <c:axId val="10245926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457728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"/>
          <c:y val="2.7011287893677016E-2"/>
        </c:manualLayout>
      </c:layout>
    </c:title>
    <c:plotArea>
      <c:layout>
        <c:manualLayout>
          <c:layoutTarget val="inner"/>
          <c:xMode val="edge"/>
          <c:yMode val="edge"/>
          <c:x val="3.9906000614206599E-2"/>
          <c:y val="0.126163209202938"/>
          <c:w val="0.9550605502337598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Calcul!$AD$197:$AD$227</c:f>
              <c:numCache>
                <c:formatCode>0.0</c:formatCode>
                <c:ptCount val="31"/>
                <c:pt idx="0">
                  <c:v>1371.3333333333333</c:v>
                </c:pt>
                <c:pt idx="1">
                  <c:v>2370.625</c:v>
                </c:pt>
                <c:pt idx="2">
                  <c:v>3721.7916666666665</c:v>
                </c:pt>
                <c:pt idx="3">
                  <c:v>3679.8333333333335</c:v>
                </c:pt>
                <c:pt idx="4">
                  <c:v>3180.9583333333335</c:v>
                </c:pt>
                <c:pt idx="5">
                  <c:v>3265.7916666666665</c:v>
                </c:pt>
                <c:pt idx="6">
                  <c:v>1749.1458333333333</c:v>
                </c:pt>
                <c:pt idx="7">
                  <c:v>3311.375</c:v>
                </c:pt>
                <c:pt idx="8">
                  <c:v>3445.6458333333335</c:v>
                </c:pt>
                <c:pt idx="9">
                  <c:v>3720.3958333333335</c:v>
                </c:pt>
                <c:pt idx="10">
                  <c:v>2161.75</c:v>
                </c:pt>
                <c:pt idx="11">
                  <c:v>1120.4583333333333</c:v>
                </c:pt>
                <c:pt idx="12">
                  <c:v>731.875</c:v>
                </c:pt>
                <c:pt idx="13">
                  <c:v>721.66666666666663</c:v>
                </c:pt>
                <c:pt idx="14">
                  <c:v>1608.2708333333333</c:v>
                </c:pt>
                <c:pt idx="15">
                  <c:v>1490.6666666666667</c:v>
                </c:pt>
                <c:pt idx="16">
                  <c:v>812.41666666666663</c:v>
                </c:pt>
                <c:pt idx="17">
                  <c:v>920.16666666666663</c:v>
                </c:pt>
                <c:pt idx="18">
                  <c:v>922.9375</c:v>
                </c:pt>
                <c:pt idx="19">
                  <c:v>935.72916666666663</c:v>
                </c:pt>
                <c:pt idx="20">
                  <c:v>723.79166666666663</c:v>
                </c:pt>
                <c:pt idx="21">
                  <c:v>941.35416666666663</c:v>
                </c:pt>
                <c:pt idx="22">
                  <c:v>910.625</c:v>
                </c:pt>
                <c:pt idx="23">
                  <c:v>957.58333333333337</c:v>
                </c:pt>
                <c:pt idx="24">
                  <c:v>941.45833333333337</c:v>
                </c:pt>
                <c:pt idx="25">
                  <c:v>1007.2291666666666</c:v>
                </c:pt>
                <c:pt idx="26">
                  <c:v>882.625</c:v>
                </c:pt>
                <c:pt idx="27">
                  <c:v>1025.625</c:v>
                </c:pt>
                <c:pt idx="28">
                  <c:v>1579.875</c:v>
                </c:pt>
                <c:pt idx="29">
                  <c:v>1131.1458333333333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Calcul!$AE$197:$AE$227</c:f>
              <c:numCache>
                <c:formatCode>0.0</c:formatCode>
                <c:ptCount val="31"/>
                <c:pt idx="0">
                  <c:v>2479</c:v>
                </c:pt>
                <c:pt idx="1">
                  <c:v>4061.5</c:v>
                </c:pt>
                <c:pt idx="2">
                  <c:v>5048.5</c:v>
                </c:pt>
                <c:pt idx="3">
                  <c:v>4708</c:v>
                </c:pt>
                <c:pt idx="4">
                  <c:v>4214</c:v>
                </c:pt>
                <c:pt idx="5">
                  <c:v>3872</c:v>
                </c:pt>
                <c:pt idx="6">
                  <c:v>2199.5</c:v>
                </c:pt>
                <c:pt idx="7">
                  <c:v>4217</c:v>
                </c:pt>
                <c:pt idx="8">
                  <c:v>4192</c:v>
                </c:pt>
                <c:pt idx="9">
                  <c:v>4526</c:v>
                </c:pt>
                <c:pt idx="10">
                  <c:v>3205.5</c:v>
                </c:pt>
                <c:pt idx="11">
                  <c:v>1768.5</c:v>
                </c:pt>
                <c:pt idx="12">
                  <c:v>1046</c:v>
                </c:pt>
                <c:pt idx="13">
                  <c:v>765</c:v>
                </c:pt>
                <c:pt idx="14">
                  <c:v>2484.5</c:v>
                </c:pt>
                <c:pt idx="15">
                  <c:v>2426.5</c:v>
                </c:pt>
                <c:pt idx="16">
                  <c:v>1013</c:v>
                </c:pt>
                <c:pt idx="17">
                  <c:v>1166.5</c:v>
                </c:pt>
                <c:pt idx="18">
                  <c:v>1166.5</c:v>
                </c:pt>
                <c:pt idx="19">
                  <c:v>1184</c:v>
                </c:pt>
                <c:pt idx="20">
                  <c:v>756</c:v>
                </c:pt>
                <c:pt idx="21">
                  <c:v>1269.5</c:v>
                </c:pt>
                <c:pt idx="22">
                  <c:v>1233.5</c:v>
                </c:pt>
                <c:pt idx="23">
                  <c:v>1098</c:v>
                </c:pt>
                <c:pt idx="24">
                  <c:v>1128</c:v>
                </c:pt>
                <c:pt idx="25">
                  <c:v>1167</c:v>
                </c:pt>
                <c:pt idx="26">
                  <c:v>1149</c:v>
                </c:pt>
                <c:pt idx="27">
                  <c:v>1027.5</c:v>
                </c:pt>
                <c:pt idx="28">
                  <c:v>2915.5</c:v>
                </c:pt>
                <c:pt idx="29">
                  <c:v>1295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Calcul!$AF$197:$AF$227</c:f>
              <c:numCache>
                <c:formatCode>0.0</c:formatCode>
                <c:ptCount val="31"/>
                <c:pt idx="0">
                  <c:v>1090.5</c:v>
                </c:pt>
                <c:pt idx="1">
                  <c:v>1092</c:v>
                </c:pt>
                <c:pt idx="2">
                  <c:v>1547.5</c:v>
                </c:pt>
                <c:pt idx="3">
                  <c:v>1833</c:v>
                </c:pt>
                <c:pt idx="4">
                  <c:v>1763</c:v>
                </c:pt>
                <c:pt idx="5">
                  <c:v>2813</c:v>
                </c:pt>
                <c:pt idx="6">
                  <c:v>1443.5</c:v>
                </c:pt>
                <c:pt idx="7">
                  <c:v>1132.5</c:v>
                </c:pt>
                <c:pt idx="8">
                  <c:v>1842.5</c:v>
                </c:pt>
                <c:pt idx="9">
                  <c:v>1869</c:v>
                </c:pt>
                <c:pt idx="10">
                  <c:v>853</c:v>
                </c:pt>
                <c:pt idx="11">
                  <c:v>749</c:v>
                </c:pt>
                <c:pt idx="12">
                  <c:v>676</c:v>
                </c:pt>
                <c:pt idx="13">
                  <c:v>676</c:v>
                </c:pt>
                <c:pt idx="14">
                  <c:v>669</c:v>
                </c:pt>
                <c:pt idx="15">
                  <c:v>712.5</c:v>
                </c:pt>
                <c:pt idx="16">
                  <c:v>715</c:v>
                </c:pt>
                <c:pt idx="17">
                  <c:v>733</c:v>
                </c:pt>
                <c:pt idx="18">
                  <c:v>706.5</c:v>
                </c:pt>
                <c:pt idx="19">
                  <c:v>715.5</c:v>
                </c:pt>
                <c:pt idx="20">
                  <c:v>712</c:v>
                </c:pt>
                <c:pt idx="21">
                  <c:v>714</c:v>
                </c:pt>
                <c:pt idx="22">
                  <c:v>749.5</c:v>
                </c:pt>
                <c:pt idx="23">
                  <c:v>887.5</c:v>
                </c:pt>
                <c:pt idx="24">
                  <c:v>660.5</c:v>
                </c:pt>
                <c:pt idx="25">
                  <c:v>728</c:v>
                </c:pt>
                <c:pt idx="26">
                  <c:v>714.5</c:v>
                </c:pt>
                <c:pt idx="27">
                  <c:v>1021</c:v>
                </c:pt>
                <c:pt idx="28">
                  <c:v>746.5</c:v>
                </c:pt>
                <c:pt idx="29">
                  <c:v>987.5</c:v>
                </c:pt>
                <c:pt idx="30">
                  <c:v>0</c:v>
                </c:pt>
              </c:numCache>
            </c:numRef>
          </c:val>
        </c:ser>
        <c:marker val="1"/>
        <c:axId val="102484608"/>
        <c:axId val="102302080"/>
      </c:lineChart>
      <c:catAx>
        <c:axId val="102484608"/>
        <c:scaling>
          <c:orientation val="minMax"/>
        </c:scaling>
        <c:axPos val="b"/>
        <c:numFmt formatCode="General" sourceLinked="1"/>
        <c:majorTickMark val="none"/>
        <c:tickLblPos val="nextTo"/>
        <c:crossAx val="102302080"/>
        <c:crosses val="autoZero"/>
        <c:auto val="1"/>
        <c:lblAlgn val="ctr"/>
        <c:lblOffset val="100"/>
        <c:tickLblSkip val="1"/>
      </c:catAx>
      <c:valAx>
        <c:axId val="10230208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48460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11"/>
          <c:y val="2.7011287893677027E-2"/>
        </c:manualLayout>
      </c:layout>
    </c:title>
    <c:plotArea>
      <c:layout>
        <c:manualLayout>
          <c:layoutTarget val="inner"/>
          <c:xMode val="edge"/>
          <c:yMode val="edge"/>
          <c:x val="3.5136690150573281E-2"/>
          <c:y val="0.126163209202938"/>
          <c:w val="0.96073470092554203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Calcul!$E$228:$AB$228</c:f>
              <c:numCache>
                <c:formatCode>0.0</c:formatCode>
                <c:ptCount val="24"/>
                <c:pt idx="0">
                  <c:v>1449.8</c:v>
                </c:pt>
                <c:pt idx="1">
                  <c:v>1240.1666666666667</c:v>
                </c:pt>
                <c:pt idx="2">
                  <c:v>1173.6333333333334</c:v>
                </c:pt>
                <c:pt idx="3">
                  <c:v>1144.4333333333334</c:v>
                </c:pt>
                <c:pt idx="4">
                  <c:v>1147.8499999999999</c:v>
                </c:pt>
                <c:pt idx="5">
                  <c:v>1201.8166666666666</c:v>
                </c:pt>
                <c:pt idx="6">
                  <c:v>1411.05</c:v>
                </c:pt>
                <c:pt idx="7">
                  <c:v>1815.4666666666667</c:v>
                </c:pt>
                <c:pt idx="8">
                  <c:v>2060.8833333333332</c:v>
                </c:pt>
                <c:pt idx="9">
                  <c:v>2101.3833333333332</c:v>
                </c:pt>
                <c:pt idx="10">
                  <c:v>2107.4833333333331</c:v>
                </c:pt>
                <c:pt idx="11">
                  <c:v>2051.8166666666666</c:v>
                </c:pt>
                <c:pt idx="12">
                  <c:v>2001.6333333333334</c:v>
                </c:pt>
                <c:pt idx="13">
                  <c:v>1954.15</c:v>
                </c:pt>
                <c:pt idx="14">
                  <c:v>1898.5166666666667</c:v>
                </c:pt>
                <c:pt idx="15">
                  <c:v>1858.15</c:v>
                </c:pt>
                <c:pt idx="16">
                  <c:v>1815</c:v>
                </c:pt>
                <c:pt idx="17">
                  <c:v>1808.1666666666667</c:v>
                </c:pt>
                <c:pt idx="18">
                  <c:v>1830.5666666666666</c:v>
                </c:pt>
                <c:pt idx="19">
                  <c:v>1878.7166666666667</c:v>
                </c:pt>
                <c:pt idx="20">
                  <c:v>1871.7833333333333</c:v>
                </c:pt>
                <c:pt idx="21">
                  <c:v>1861</c:v>
                </c:pt>
                <c:pt idx="22">
                  <c:v>1758.4833333333333</c:v>
                </c:pt>
                <c:pt idx="23">
                  <c:v>1633.3666666666666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Calcul!$E$229:$AB$229</c:f>
              <c:numCache>
                <c:formatCode>0.0</c:formatCode>
                <c:ptCount val="24"/>
                <c:pt idx="0">
                  <c:v>3355.5</c:v>
                </c:pt>
                <c:pt idx="1">
                  <c:v>3196</c:v>
                </c:pt>
                <c:pt idx="2">
                  <c:v>3172</c:v>
                </c:pt>
                <c:pt idx="3">
                  <c:v>2882</c:v>
                </c:pt>
                <c:pt idx="4">
                  <c:v>2813</c:v>
                </c:pt>
                <c:pt idx="5">
                  <c:v>2821.5</c:v>
                </c:pt>
                <c:pt idx="6">
                  <c:v>2989.5</c:v>
                </c:pt>
                <c:pt idx="7">
                  <c:v>4473.5</c:v>
                </c:pt>
                <c:pt idx="8">
                  <c:v>5048.5</c:v>
                </c:pt>
                <c:pt idx="9">
                  <c:v>5048</c:v>
                </c:pt>
                <c:pt idx="10">
                  <c:v>5019</c:v>
                </c:pt>
                <c:pt idx="11">
                  <c:v>4869</c:v>
                </c:pt>
                <c:pt idx="12">
                  <c:v>4591</c:v>
                </c:pt>
                <c:pt idx="13">
                  <c:v>4463</c:v>
                </c:pt>
                <c:pt idx="14">
                  <c:v>4343</c:v>
                </c:pt>
                <c:pt idx="15">
                  <c:v>4219</c:v>
                </c:pt>
                <c:pt idx="16">
                  <c:v>4270</c:v>
                </c:pt>
                <c:pt idx="17">
                  <c:v>4359.5</c:v>
                </c:pt>
                <c:pt idx="18">
                  <c:v>4584.5</c:v>
                </c:pt>
                <c:pt idx="19">
                  <c:v>4773.5</c:v>
                </c:pt>
                <c:pt idx="20">
                  <c:v>4784</c:v>
                </c:pt>
                <c:pt idx="21">
                  <c:v>4672</c:v>
                </c:pt>
                <c:pt idx="22">
                  <c:v>4651.5</c:v>
                </c:pt>
                <c:pt idx="23">
                  <c:v>4026.5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Calcul!$E$230:$AB$230</c:f>
              <c:numCache>
                <c:formatCode>0.0</c:formatCode>
                <c:ptCount val="24"/>
                <c:pt idx="0">
                  <c:v>676</c:v>
                </c:pt>
                <c:pt idx="1">
                  <c:v>669</c:v>
                </c:pt>
                <c:pt idx="2">
                  <c:v>670</c:v>
                </c:pt>
                <c:pt idx="3">
                  <c:v>676</c:v>
                </c:pt>
                <c:pt idx="4">
                  <c:v>672.5</c:v>
                </c:pt>
                <c:pt idx="5">
                  <c:v>691.5</c:v>
                </c:pt>
                <c:pt idx="6">
                  <c:v>694</c:v>
                </c:pt>
                <c:pt idx="7">
                  <c:v>695</c:v>
                </c:pt>
                <c:pt idx="8">
                  <c:v>692.5</c:v>
                </c:pt>
                <c:pt idx="9">
                  <c:v>676</c:v>
                </c:pt>
                <c:pt idx="10">
                  <c:v>690</c:v>
                </c:pt>
                <c:pt idx="11">
                  <c:v>716</c:v>
                </c:pt>
                <c:pt idx="12">
                  <c:v>662</c:v>
                </c:pt>
                <c:pt idx="13">
                  <c:v>660.5</c:v>
                </c:pt>
                <c:pt idx="14">
                  <c:v>696.5</c:v>
                </c:pt>
                <c:pt idx="15">
                  <c:v>711.5</c:v>
                </c:pt>
                <c:pt idx="16">
                  <c:v>708.5</c:v>
                </c:pt>
                <c:pt idx="17">
                  <c:v>706.5</c:v>
                </c:pt>
                <c:pt idx="18">
                  <c:v>726</c:v>
                </c:pt>
                <c:pt idx="19">
                  <c:v>723.5</c:v>
                </c:pt>
                <c:pt idx="20">
                  <c:v>693</c:v>
                </c:pt>
                <c:pt idx="21">
                  <c:v>712</c:v>
                </c:pt>
                <c:pt idx="22">
                  <c:v>713.5</c:v>
                </c:pt>
                <c:pt idx="23">
                  <c:v>702.5</c:v>
                </c:pt>
              </c:numCache>
            </c:numRef>
          </c:val>
        </c:ser>
        <c:axId val="102343040"/>
        <c:axId val="102344576"/>
      </c:barChart>
      <c:catAx>
        <c:axId val="102343040"/>
        <c:scaling>
          <c:orientation val="minMax"/>
        </c:scaling>
        <c:axPos val="b"/>
        <c:numFmt formatCode="General" sourceLinked="1"/>
        <c:majorTickMark val="none"/>
        <c:tickLblPos val="nextTo"/>
        <c:crossAx val="102344576"/>
        <c:crosses val="autoZero"/>
        <c:auto val="1"/>
        <c:lblAlgn val="ctr"/>
        <c:lblOffset val="100"/>
        <c:tickLblSkip val="1"/>
      </c:catAx>
      <c:valAx>
        <c:axId val="10234457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343040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15E-2"/>
        </c:manualLayout>
      </c:layout>
    </c:title>
    <c:plotArea>
      <c:layout>
        <c:manualLayout>
          <c:layoutTarget val="inner"/>
          <c:xMode val="edge"/>
          <c:yMode val="edge"/>
          <c:x val="3.6892529274196166E-2"/>
          <c:y val="0.126163209202938"/>
          <c:w val="0.93285555583981872"/>
          <c:h val="0.83404966990372664"/>
        </c:manualLayout>
      </c:layout>
      <c:lineChart>
        <c:grouping val="standard"/>
        <c:ser>
          <c:idx val="1"/>
          <c:order val="0"/>
          <c:tx>
            <c:v>Gaz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Calcul!$E$228:$AB$228</c:f>
              <c:numCache>
                <c:formatCode>0.0</c:formatCode>
                <c:ptCount val="24"/>
                <c:pt idx="0">
                  <c:v>1449.8</c:v>
                </c:pt>
                <c:pt idx="1">
                  <c:v>1240.1666666666667</c:v>
                </c:pt>
                <c:pt idx="2">
                  <c:v>1173.6333333333334</c:v>
                </c:pt>
                <c:pt idx="3">
                  <c:v>1144.4333333333334</c:v>
                </c:pt>
                <c:pt idx="4">
                  <c:v>1147.8499999999999</c:v>
                </c:pt>
                <c:pt idx="5">
                  <c:v>1201.8166666666666</c:v>
                </c:pt>
                <c:pt idx="6">
                  <c:v>1411.05</c:v>
                </c:pt>
                <c:pt idx="7">
                  <c:v>1815.4666666666667</c:v>
                </c:pt>
                <c:pt idx="8">
                  <c:v>2060.8833333333332</c:v>
                </c:pt>
                <c:pt idx="9">
                  <c:v>2101.3833333333332</c:v>
                </c:pt>
                <c:pt idx="10">
                  <c:v>2107.4833333333331</c:v>
                </c:pt>
                <c:pt idx="11">
                  <c:v>2051.8166666666666</c:v>
                </c:pt>
                <c:pt idx="12">
                  <c:v>2001.6333333333334</c:v>
                </c:pt>
                <c:pt idx="13">
                  <c:v>1954.15</c:v>
                </c:pt>
                <c:pt idx="14">
                  <c:v>1898.5166666666667</c:v>
                </c:pt>
                <c:pt idx="15">
                  <c:v>1858.15</c:v>
                </c:pt>
                <c:pt idx="16">
                  <c:v>1815</c:v>
                </c:pt>
                <c:pt idx="17">
                  <c:v>1808.1666666666667</c:v>
                </c:pt>
                <c:pt idx="18">
                  <c:v>1830.5666666666666</c:v>
                </c:pt>
                <c:pt idx="19">
                  <c:v>1878.7166666666667</c:v>
                </c:pt>
                <c:pt idx="20">
                  <c:v>1871.7833333333333</c:v>
                </c:pt>
                <c:pt idx="21">
                  <c:v>1861</c:v>
                </c:pt>
                <c:pt idx="22">
                  <c:v>1758.4833333333333</c:v>
                </c:pt>
                <c:pt idx="23">
                  <c:v>1633.3666666666666</c:v>
                </c:pt>
              </c:numCache>
            </c:numRef>
          </c:val>
        </c:ser>
        <c:marker val="1"/>
        <c:axId val="102583296"/>
        <c:axId val="10259328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56705.3</c:v>
                </c:pt>
                <c:pt idx="1">
                  <c:v>52791.45</c:v>
                </c:pt>
                <c:pt idx="2">
                  <c:v>51825.1</c:v>
                </c:pt>
                <c:pt idx="3">
                  <c:v>49176.916666666664</c:v>
                </c:pt>
                <c:pt idx="4">
                  <c:v>47508.816666666666</c:v>
                </c:pt>
                <c:pt idx="5">
                  <c:v>48279.85</c:v>
                </c:pt>
                <c:pt idx="6">
                  <c:v>51741.2</c:v>
                </c:pt>
                <c:pt idx="7">
                  <c:v>55754.783333333333</c:v>
                </c:pt>
                <c:pt idx="8">
                  <c:v>58584.6</c:v>
                </c:pt>
                <c:pt idx="9">
                  <c:v>60495.183333333334</c:v>
                </c:pt>
                <c:pt idx="10">
                  <c:v>60976.95</c:v>
                </c:pt>
                <c:pt idx="11">
                  <c:v>60842.083333333336</c:v>
                </c:pt>
                <c:pt idx="12">
                  <c:v>60932.116666666669</c:v>
                </c:pt>
                <c:pt idx="13">
                  <c:v>60357.25</c:v>
                </c:pt>
                <c:pt idx="14">
                  <c:v>58568.033333333333</c:v>
                </c:pt>
                <c:pt idx="15">
                  <c:v>56214.98333333333</c:v>
                </c:pt>
                <c:pt idx="16">
                  <c:v>54462.9</c:v>
                </c:pt>
                <c:pt idx="17">
                  <c:v>53401.9</c:v>
                </c:pt>
                <c:pt idx="18">
                  <c:v>54197.566666666666</c:v>
                </c:pt>
                <c:pt idx="19">
                  <c:v>56344.366666666669</c:v>
                </c:pt>
                <c:pt idx="20">
                  <c:v>56162.433333333334</c:v>
                </c:pt>
                <c:pt idx="21">
                  <c:v>56487.566666666666</c:v>
                </c:pt>
                <c:pt idx="22">
                  <c:v>55389.066666666666</c:v>
                </c:pt>
                <c:pt idx="23">
                  <c:v>57819.616666666669</c:v>
                </c:pt>
              </c:numCache>
            </c:numRef>
          </c:val>
        </c:ser>
        <c:marker val="1"/>
        <c:axId val="102596608"/>
        <c:axId val="102594816"/>
      </c:lineChart>
      <c:catAx>
        <c:axId val="102583296"/>
        <c:scaling>
          <c:orientation val="minMax"/>
        </c:scaling>
        <c:axPos val="b"/>
        <c:numFmt formatCode="General" sourceLinked="1"/>
        <c:majorTickMark val="none"/>
        <c:tickLblPos val="nextTo"/>
        <c:crossAx val="102593280"/>
        <c:crosses val="autoZero"/>
        <c:auto val="1"/>
        <c:lblAlgn val="ctr"/>
        <c:lblOffset val="100"/>
        <c:tickLblSkip val="1"/>
      </c:catAx>
      <c:valAx>
        <c:axId val="10259328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583296"/>
        <c:crosses val="autoZero"/>
        <c:crossBetween val="between"/>
      </c:valAx>
      <c:valAx>
        <c:axId val="102594816"/>
        <c:scaling>
          <c:orientation val="minMax"/>
          <c:min val="35000"/>
        </c:scaling>
        <c:axPos val="r"/>
        <c:numFmt formatCode="0" sourceLinked="0"/>
        <c:tickLblPos val="nextTo"/>
        <c:crossAx val="102596608"/>
        <c:crosses val="max"/>
        <c:crossBetween val="between"/>
        <c:majorUnit val="5000"/>
      </c:valAx>
      <c:catAx>
        <c:axId val="102596608"/>
        <c:scaling>
          <c:orientation val="minMax"/>
        </c:scaling>
        <c:delete val="1"/>
        <c:axPos val="b"/>
        <c:numFmt formatCode="General" sourceLinked="1"/>
        <c:tickLblPos val="none"/>
        <c:crossAx val="102594816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Gaz (V)</a:t>
            </a:r>
            <a:endParaRPr lang="fr-FR"/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64634.5</c:v>
                </c:pt>
                <c:pt idx="1">
                  <c:v>61168.5</c:v>
                </c:pt>
                <c:pt idx="2">
                  <c:v>60729.5</c:v>
                </c:pt>
                <c:pt idx="3">
                  <c:v>58228.5</c:v>
                </c:pt>
                <c:pt idx="4">
                  <c:v>56336.5</c:v>
                </c:pt>
                <c:pt idx="5">
                  <c:v>56231.5</c:v>
                </c:pt>
                <c:pt idx="6">
                  <c:v>57316</c:v>
                </c:pt>
                <c:pt idx="7">
                  <c:v>58320.5</c:v>
                </c:pt>
                <c:pt idx="8">
                  <c:v>59016</c:v>
                </c:pt>
                <c:pt idx="9">
                  <c:v>61222</c:v>
                </c:pt>
                <c:pt idx="10">
                  <c:v>62899</c:v>
                </c:pt>
                <c:pt idx="11">
                  <c:v>63330.5</c:v>
                </c:pt>
                <c:pt idx="12">
                  <c:v>63833</c:v>
                </c:pt>
                <c:pt idx="13">
                  <c:v>63077</c:v>
                </c:pt>
                <c:pt idx="14">
                  <c:v>59360.5</c:v>
                </c:pt>
                <c:pt idx="15">
                  <c:v>56071.5</c:v>
                </c:pt>
                <c:pt idx="16">
                  <c:v>53976</c:v>
                </c:pt>
                <c:pt idx="17">
                  <c:v>53442</c:v>
                </c:pt>
                <c:pt idx="18">
                  <c:v>55135</c:v>
                </c:pt>
                <c:pt idx="19">
                  <c:v>58895.5</c:v>
                </c:pt>
                <c:pt idx="20">
                  <c:v>61663.5</c:v>
                </c:pt>
                <c:pt idx="21">
                  <c:v>63270.5</c:v>
                </c:pt>
                <c:pt idx="22">
                  <c:v>61878.5</c:v>
                </c:pt>
                <c:pt idx="23">
                  <c:v>64434</c:v>
                </c:pt>
                <c:pt idx="24">
                  <c:v>63227</c:v>
                </c:pt>
                <c:pt idx="25">
                  <c:v>59937.5</c:v>
                </c:pt>
                <c:pt idx="26">
                  <c:v>59769.5</c:v>
                </c:pt>
                <c:pt idx="27">
                  <c:v>57612</c:v>
                </c:pt>
                <c:pt idx="28">
                  <c:v>56241</c:v>
                </c:pt>
                <c:pt idx="29">
                  <c:v>57960.5</c:v>
                </c:pt>
                <c:pt idx="30">
                  <c:v>63540.5</c:v>
                </c:pt>
                <c:pt idx="31">
                  <c:v>71240</c:v>
                </c:pt>
                <c:pt idx="32">
                  <c:v>74046</c:v>
                </c:pt>
                <c:pt idx="33">
                  <c:v>75493</c:v>
                </c:pt>
                <c:pt idx="34">
                  <c:v>74917.5</c:v>
                </c:pt>
                <c:pt idx="35">
                  <c:v>73633.5</c:v>
                </c:pt>
                <c:pt idx="36">
                  <c:v>72477.5</c:v>
                </c:pt>
                <c:pt idx="37">
                  <c:v>71013</c:v>
                </c:pt>
                <c:pt idx="38">
                  <c:v>68986.5</c:v>
                </c:pt>
                <c:pt idx="39">
                  <c:v>65816</c:v>
                </c:pt>
                <c:pt idx="40">
                  <c:v>63600.5</c:v>
                </c:pt>
                <c:pt idx="41">
                  <c:v>62343</c:v>
                </c:pt>
                <c:pt idx="42">
                  <c:v>63141</c:v>
                </c:pt>
                <c:pt idx="43">
                  <c:v>65836.5</c:v>
                </c:pt>
                <c:pt idx="44">
                  <c:v>66509.5</c:v>
                </c:pt>
                <c:pt idx="45">
                  <c:v>67050</c:v>
                </c:pt>
                <c:pt idx="46">
                  <c:v>64996</c:v>
                </c:pt>
                <c:pt idx="47">
                  <c:v>67249.5</c:v>
                </c:pt>
                <c:pt idx="48">
                  <c:v>65994</c:v>
                </c:pt>
                <c:pt idx="49">
                  <c:v>62232</c:v>
                </c:pt>
                <c:pt idx="50">
                  <c:v>61688</c:v>
                </c:pt>
                <c:pt idx="51">
                  <c:v>59463.5</c:v>
                </c:pt>
                <c:pt idx="52">
                  <c:v>58157.5</c:v>
                </c:pt>
                <c:pt idx="53">
                  <c:v>59643</c:v>
                </c:pt>
                <c:pt idx="54">
                  <c:v>64661</c:v>
                </c:pt>
                <c:pt idx="55">
                  <c:v>71781</c:v>
                </c:pt>
                <c:pt idx="56">
                  <c:v>74546.5</c:v>
                </c:pt>
                <c:pt idx="57">
                  <c:v>74947.5</c:v>
                </c:pt>
                <c:pt idx="58">
                  <c:v>73685</c:v>
                </c:pt>
                <c:pt idx="59">
                  <c:v>72047</c:v>
                </c:pt>
                <c:pt idx="60">
                  <c:v>70691</c:v>
                </c:pt>
                <c:pt idx="61">
                  <c:v>69321.5</c:v>
                </c:pt>
                <c:pt idx="62">
                  <c:v>67402.5</c:v>
                </c:pt>
                <c:pt idx="63">
                  <c:v>64666.5</c:v>
                </c:pt>
                <c:pt idx="64">
                  <c:v>62855.5</c:v>
                </c:pt>
                <c:pt idx="65">
                  <c:v>61596</c:v>
                </c:pt>
                <c:pt idx="66">
                  <c:v>62862.5</c:v>
                </c:pt>
                <c:pt idx="67">
                  <c:v>65662.5</c:v>
                </c:pt>
                <c:pt idx="68">
                  <c:v>66468</c:v>
                </c:pt>
                <c:pt idx="69">
                  <c:v>66848</c:v>
                </c:pt>
                <c:pt idx="70">
                  <c:v>64710</c:v>
                </c:pt>
                <c:pt idx="71">
                  <c:v>66980.5</c:v>
                </c:pt>
                <c:pt idx="72">
                  <c:v>65619.5</c:v>
                </c:pt>
                <c:pt idx="73">
                  <c:v>61895</c:v>
                </c:pt>
                <c:pt idx="74">
                  <c:v>61537.5</c:v>
                </c:pt>
                <c:pt idx="75">
                  <c:v>59111</c:v>
                </c:pt>
                <c:pt idx="76">
                  <c:v>57565.5</c:v>
                </c:pt>
                <c:pt idx="77">
                  <c:v>58765.5</c:v>
                </c:pt>
                <c:pt idx="78">
                  <c:v>63710.5</c:v>
                </c:pt>
                <c:pt idx="79">
                  <c:v>71004</c:v>
                </c:pt>
                <c:pt idx="80">
                  <c:v>73903.5</c:v>
                </c:pt>
                <c:pt idx="81">
                  <c:v>74914</c:v>
                </c:pt>
                <c:pt idx="82">
                  <c:v>74767.5</c:v>
                </c:pt>
                <c:pt idx="83">
                  <c:v>73989</c:v>
                </c:pt>
                <c:pt idx="84">
                  <c:v>73286.5</c:v>
                </c:pt>
                <c:pt idx="85">
                  <c:v>72568.5</c:v>
                </c:pt>
                <c:pt idx="86">
                  <c:v>71426</c:v>
                </c:pt>
                <c:pt idx="87">
                  <c:v>68724.5</c:v>
                </c:pt>
                <c:pt idx="88">
                  <c:v>67516.5</c:v>
                </c:pt>
                <c:pt idx="89">
                  <c:v>66816</c:v>
                </c:pt>
                <c:pt idx="90">
                  <c:v>68367</c:v>
                </c:pt>
                <c:pt idx="91">
                  <c:v>71040</c:v>
                </c:pt>
                <c:pt idx="92">
                  <c:v>70362.5</c:v>
                </c:pt>
                <c:pt idx="93">
                  <c:v>69276.5</c:v>
                </c:pt>
                <c:pt idx="94">
                  <c:v>66388.5</c:v>
                </c:pt>
                <c:pt idx="95">
                  <c:v>68487.5</c:v>
                </c:pt>
                <c:pt idx="96">
                  <c:v>66932.5</c:v>
                </c:pt>
                <c:pt idx="97">
                  <c:v>63106</c:v>
                </c:pt>
                <c:pt idx="98">
                  <c:v>62361</c:v>
                </c:pt>
                <c:pt idx="99">
                  <c:v>59848</c:v>
                </c:pt>
                <c:pt idx="100">
                  <c:v>58147.5</c:v>
                </c:pt>
                <c:pt idx="101">
                  <c:v>59424.5</c:v>
                </c:pt>
                <c:pt idx="102">
                  <c:v>64329.5</c:v>
                </c:pt>
                <c:pt idx="103">
                  <c:v>70930</c:v>
                </c:pt>
                <c:pt idx="104">
                  <c:v>73690</c:v>
                </c:pt>
                <c:pt idx="105">
                  <c:v>75207</c:v>
                </c:pt>
                <c:pt idx="106">
                  <c:v>75229.5</c:v>
                </c:pt>
                <c:pt idx="107">
                  <c:v>74863.5</c:v>
                </c:pt>
                <c:pt idx="108">
                  <c:v>74390.5</c:v>
                </c:pt>
                <c:pt idx="109">
                  <c:v>73528</c:v>
                </c:pt>
                <c:pt idx="110">
                  <c:v>71770.5</c:v>
                </c:pt>
                <c:pt idx="111">
                  <c:v>68940.5</c:v>
                </c:pt>
                <c:pt idx="112">
                  <c:v>67156</c:v>
                </c:pt>
                <c:pt idx="113">
                  <c:v>66254.5</c:v>
                </c:pt>
                <c:pt idx="114">
                  <c:v>67225.5</c:v>
                </c:pt>
                <c:pt idx="115">
                  <c:v>69264.5</c:v>
                </c:pt>
                <c:pt idx="116">
                  <c:v>69038.5</c:v>
                </c:pt>
                <c:pt idx="117">
                  <c:v>68723.5</c:v>
                </c:pt>
                <c:pt idx="118">
                  <c:v>66890</c:v>
                </c:pt>
                <c:pt idx="119">
                  <c:v>69417</c:v>
                </c:pt>
                <c:pt idx="120">
                  <c:v>67501</c:v>
                </c:pt>
                <c:pt idx="121">
                  <c:v>63148.5</c:v>
                </c:pt>
                <c:pt idx="122">
                  <c:v>62005</c:v>
                </c:pt>
                <c:pt idx="123">
                  <c:v>58861</c:v>
                </c:pt>
                <c:pt idx="124">
                  <c:v>56758.5</c:v>
                </c:pt>
                <c:pt idx="125">
                  <c:v>56535.5</c:v>
                </c:pt>
                <c:pt idx="126">
                  <c:v>58075.5</c:v>
                </c:pt>
                <c:pt idx="127">
                  <c:v>60086.5</c:v>
                </c:pt>
                <c:pt idx="128">
                  <c:v>62362</c:v>
                </c:pt>
                <c:pt idx="129">
                  <c:v>66008</c:v>
                </c:pt>
                <c:pt idx="130">
                  <c:v>67319.5</c:v>
                </c:pt>
                <c:pt idx="131">
                  <c:v>67173.5</c:v>
                </c:pt>
                <c:pt idx="132">
                  <c:v>67906.5</c:v>
                </c:pt>
                <c:pt idx="133">
                  <c:v>67866.5</c:v>
                </c:pt>
                <c:pt idx="134">
                  <c:v>65092.5</c:v>
                </c:pt>
                <c:pt idx="135">
                  <c:v>62290.5</c:v>
                </c:pt>
                <c:pt idx="136">
                  <c:v>60464</c:v>
                </c:pt>
                <c:pt idx="137">
                  <c:v>60071</c:v>
                </c:pt>
                <c:pt idx="138">
                  <c:v>61402</c:v>
                </c:pt>
                <c:pt idx="139">
                  <c:v>63649.5</c:v>
                </c:pt>
                <c:pt idx="140">
                  <c:v>64079.5</c:v>
                </c:pt>
                <c:pt idx="141">
                  <c:v>64270.5</c:v>
                </c:pt>
                <c:pt idx="142">
                  <c:v>63212</c:v>
                </c:pt>
                <c:pt idx="143">
                  <c:v>66458.5</c:v>
                </c:pt>
                <c:pt idx="144">
                  <c:v>65722</c:v>
                </c:pt>
                <c:pt idx="145">
                  <c:v>62239</c:v>
                </c:pt>
                <c:pt idx="146">
                  <c:v>61190</c:v>
                </c:pt>
                <c:pt idx="147">
                  <c:v>58160.5</c:v>
                </c:pt>
                <c:pt idx="148">
                  <c:v>55765</c:v>
                </c:pt>
                <c:pt idx="149">
                  <c:v>55053.5</c:v>
                </c:pt>
                <c:pt idx="150">
                  <c:v>55908.5</c:v>
                </c:pt>
                <c:pt idx="151">
                  <c:v>56426</c:v>
                </c:pt>
                <c:pt idx="152">
                  <c:v>57646</c:v>
                </c:pt>
                <c:pt idx="153">
                  <c:v>60079.5</c:v>
                </c:pt>
                <c:pt idx="154">
                  <c:v>61390.5</c:v>
                </c:pt>
                <c:pt idx="155">
                  <c:v>61359.5</c:v>
                </c:pt>
                <c:pt idx="156">
                  <c:v>61453.5</c:v>
                </c:pt>
                <c:pt idx="157">
                  <c:v>60524</c:v>
                </c:pt>
                <c:pt idx="158">
                  <c:v>56558</c:v>
                </c:pt>
                <c:pt idx="159">
                  <c:v>53223</c:v>
                </c:pt>
                <c:pt idx="160">
                  <c:v>51014</c:v>
                </c:pt>
                <c:pt idx="161">
                  <c:v>50278</c:v>
                </c:pt>
                <c:pt idx="162">
                  <c:v>52158.5</c:v>
                </c:pt>
                <c:pt idx="163">
                  <c:v>56172.5</c:v>
                </c:pt>
                <c:pt idx="164">
                  <c:v>59140.5</c:v>
                </c:pt>
                <c:pt idx="165">
                  <c:v>60811.5</c:v>
                </c:pt>
                <c:pt idx="166">
                  <c:v>59434</c:v>
                </c:pt>
                <c:pt idx="167">
                  <c:v>62179</c:v>
                </c:pt>
                <c:pt idx="168">
                  <c:v>61049.5</c:v>
                </c:pt>
                <c:pt idx="169">
                  <c:v>57829.5</c:v>
                </c:pt>
                <c:pt idx="170">
                  <c:v>57383.5</c:v>
                </c:pt>
                <c:pt idx="171">
                  <c:v>54946</c:v>
                </c:pt>
                <c:pt idx="172">
                  <c:v>53292</c:v>
                </c:pt>
                <c:pt idx="173">
                  <c:v>54789.5</c:v>
                </c:pt>
                <c:pt idx="174">
                  <c:v>60245</c:v>
                </c:pt>
                <c:pt idx="175">
                  <c:v>67222</c:v>
                </c:pt>
                <c:pt idx="176">
                  <c:v>70397.5</c:v>
                </c:pt>
                <c:pt idx="177">
                  <c:v>71957</c:v>
                </c:pt>
                <c:pt idx="178">
                  <c:v>71765</c:v>
                </c:pt>
                <c:pt idx="179">
                  <c:v>71056.5</c:v>
                </c:pt>
                <c:pt idx="180">
                  <c:v>70401.5</c:v>
                </c:pt>
                <c:pt idx="181">
                  <c:v>69698.5</c:v>
                </c:pt>
                <c:pt idx="182">
                  <c:v>68273.5</c:v>
                </c:pt>
                <c:pt idx="183">
                  <c:v>65709</c:v>
                </c:pt>
                <c:pt idx="184">
                  <c:v>63761.5</c:v>
                </c:pt>
                <c:pt idx="185">
                  <c:v>62388.5</c:v>
                </c:pt>
                <c:pt idx="186">
                  <c:v>62991.5</c:v>
                </c:pt>
                <c:pt idx="187">
                  <c:v>65495</c:v>
                </c:pt>
                <c:pt idx="188">
                  <c:v>65047</c:v>
                </c:pt>
                <c:pt idx="189">
                  <c:v>65068</c:v>
                </c:pt>
                <c:pt idx="190">
                  <c:v>62708</c:v>
                </c:pt>
                <c:pt idx="191">
                  <c:v>64912</c:v>
                </c:pt>
                <c:pt idx="192">
                  <c:v>63396.5</c:v>
                </c:pt>
                <c:pt idx="193">
                  <c:v>59420</c:v>
                </c:pt>
                <c:pt idx="194">
                  <c:v>58747.5</c:v>
                </c:pt>
                <c:pt idx="195">
                  <c:v>56153.5</c:v>
                </c:pt>
                <c:pt idx="196">
                  <c:v>54478</c:v>
                </c:pt>
                <c:pt idx="197">
                  <c:v>55730</c:v>
                </c:pt>
                <c:pt idx="198">
                  <c:v>60631.5</c:v>
                </c:pt>
                <c:pt idx="199">
                  <c:v>67347.5</c:v>
                </c:pt>
                <c:pt idx="200">
                  <c:v>70107</c:v>
                </c:pt>
                <c:pt idx="201">
                  <c:v>71155.5</c:v>
                </c:pt>
                <c:pt idx="202">
                  <c:v>70959.5</c:v>
                </c:pt>
                <c:pt idx="203">
                  <c:v>70373.5</c:v>
                </c:pt>
                <c:pt idx="204">
                  <c:v>70007</c:v>
                </c:pt>
                <c:pt idx="205">
                  <c:v>69040.5</c:v>
                </c:pt>
                <c:pt idx="206">
                  <c:v>67763</c:v>
                </c:pt>
                <c:pt idx="207">
                  <c:v>65121</c:v>
                </c:pt>
                <c:pt idx="208">
                  <c:v>63078</c:v>
                </c:pt>
                <c:pt idx="209">
                  <c:v>61874.5</c:v>
                </c:pt>
                <c:pt idx="210">
                  <c:v>62228.5</c:v>
                </c:pt>
                <c:pt idx="211">
                  <c:v>64288.5</c:v>
                </c:pt>
                <c:pt idx="212">
                  <c:v>63742</c:v>
                </c:pt>
                <c:pt idx="213">
                  <c:v>63655.5</c:v>
                </c:pt>
                <c:pt idx="214">
                  <c:v>61618</c:v>
                </c:pt>
                <c:pt idx="215">
                  <c:v>63599.5</c:v>
                </c:pt>
                <c:pt idx="216">
                  <c:v>62067</c:v>
                </c:pt>
                <c:pt idx="217">
                  <c:v>58029</c:v>
                </c:pt>
                <c:pt idx="218">
                  <c:v>57014.5</c:v>
                </c:pt>
                <c:pt idx="219">
                  <c:v>54450</c:v>
                </c:pt>
                <c:pt idx="220">
                  <c:v>52857.5</c:v>
                </c:pt>
                <c:pt idx="221">
                  <c:v>53942</c:v>
                </c:pt>
                <c:pt idx="222">
                  <c:v>58675</c:v>
                </c:pt>
                <c:pt idx="223">
                  <c:v>64343.5</c:v>
                </c:pt>
                <c:pt idx="224">
                  <c:v>67331.5</c:v>
                </c:pt>
                <c:pt idx="225">
                  <c:v>68944.5</c:v>
                </c:pt>
                <c:pt idx="226">
                  <c:v>68619</c:v>
                </c:pt>
                <c:pt idx="227">
                  <c:v>67953</c:v>
                </c:pt>
                <c:pt idx="228">
                  <c:v>67710.5</c:v>
                </c:pt>
                <c:pt idx="229">
                  <c:v>66692.5</c:v>
                </c:pt>
                <c:pt idx="230">
                  <c:v>65382</c:v>
                </c:pt>
                <c:pt idx="231">
                  <c:v>63092.5</c:v>
                </c:pt>
                <c:pt idx="232">
                  <c:v>61449</c:v>
                </c:pt>
                <c:pt idx="233">
                  <c:v>60438</c:v>
                </c:pt>
                <c:pt idx="234">
                  <c:v>61353</c:v>
                </c:pt>
                <c:pt idx="235">
                  <c:v>63592</c:v>
                </c:pt>
                <c:pt idx="236">
                  <c:v>62633.5</c:v>
                </c:pt>
                <c:pt idx="237">
                  <c:v>61815</c:v>
                </c:pt>
                <c:pt idx="238">
                  <c:v>59449</c:v>
                </c:pt>
                <c:pt idx="239">
                  <c:v>61470</c:v>
                </c:pt>
                <c:pt idx="240">
                  <c:v>59647.5</c:v>
                </c:pt>
                <c:pt idx="241">
                  <c:v>55696</c:v>
                </c:pt>
                <c:pt idx="242">
                  <c:v>54774.5</c:v>
                </c:pt>
                <c:pt idx="243">
                  <c:v>51972</c:v>
                </c:pt>
                <c:pt idx="244">
                  <c:v>49936</c:v>
                </c:pt>
                <c:pt idx="245">
                  <c:v>50885.5</c:v>
                </c:pt>
                <c:pt idx="246">
                  <c:v>55489.5</c:v>
                </c:pt>
                <c:pt idx="247">
                  <c:v>61688.5</c:v>
                </c:pt>
                <c:pt idx="248">
                  <c:v>64279</c:v>
                </c:pt>
                <c:pt idx="249">
                  <c:v>65481</c:v>
                </c:pt>
                <c:pt idx="250">
                  <c:v>65586</c:v>
                </c:pt>
                <c:pt idx="251">
                  <c:v>65472.5</c:v>
                </c:pt>
                <c:pt idx="252">
                  <c:v>65008</c:v>
                </c:pt>
                <c:pt idx="253">
                  <c:v>64406.5</c:v>
                </c:pt>
                <c:pt idx="254">
                  <c:v>63211</c:v>
                </c:pt>
                <c:pt idx="255">
                  <c:v>61245.5</c:v>
                </c:pt>
                <c:pt idx="256">
                  <c:v>59769</c:v>
                </c:pt>
                <c:pt idx="257">
                  <c:v>58999</c:v>
                </c:pt>
                <c:pt idx="258">
                  <c:v>59931</c:v>
                </c:pt>
                <c:pt idx="259">
                  <c:v>62309</c:v>
                </c:pt>
                <c:pt idx="260">
                  <c:v>60993.5</c:v>
                </c:pt>
                <c:pt idx="261">
                  <c:v>60076</c:v>
                </c:pt>
                <c:pt idx="262">
                  <c:v>57944.5</c:v>
                </c:pt>
                <c:pt idx="263">
                  <c:v>59935</c:v>
                </c:pt>
                <c:pt idx="264">
                  <c:v>58409.5</c:v>
                </c:pt>
                <c:pt idx="265">
                  <c:v>54542.5</c:v>
                </c:pt>
                <c:pt idx="266">
                  <c:v>53557.5</c:v>
                </c:pt>
                <c:pt idx="267">
                  <c:v>51037.5</c:v>
                </c:pt>
                <c:pt idx="268">
                  <c:v>49579.5</c:v>
                </c:pt>
                <c:pt idx="269">
                  <c:v>50917.5</c:v>
                </c:pt>
                <c:pt idx="270">
                  <c:v>55555</c:v>
                </c:pt>
                <c:pt idx="271">
                  <c:v>61291</c:v>
                </c:pt>
                <c:pt idx="272">
                  <c:v>64051.5</c:v>
                </c:pt>
                <c:pt idx="273">
                  <c:v>65174</c:v>
                </c:pt>
                <c:pt idx="274">
                  <c:v>64825</c:v>
                </c:pt>
                <c:pt idx="275">
                  <c:v>64249.5</c:v>
                </c:pt>
                <c:pt idx="276">
                  <c:v>63702</c:v>
                </c:pt>
                <c:pt idx="277">
                  <c:v>62652.5</c:v>
                </c:pt>
                <c:pt idx="278">
                  <c:v>60885</c:v>
                </c:pt>
                <c:pt idx="279">
                  <c:v>58480</c:v>
                </c:pt>
                <c:pt idx="280">
                  <c:v>56743.5</c:v>
                </c:pt>
                <c:pt idx="281">
                  <c:v>55561.5</c:v>
                </c:pt>
                <c:pt idx="282">
                  <c:v>56260.5</c:v>
                </c:pt>
                <c:pt idx="283">
                  <c:v>57765.5</c:v>
                </c:pt>
                <c:pt idx="284">
                  <c:v>57023</c:v>
                </c:pt>
                <c:pt idx="285">
                  <c:v>57957.5</c:v>
                </c:pt>
                <c:pt idx="286">
                  <c:v>56917</c:v>
                </c:pt>
                <c:pt idx="287">
                  <c:v>59444</c:v>
                </c:pt>
                <c:pt idx="288">
                  <c:v>57876</c:v>
                </c:pt>
                <c:pt idx="289">
                  <c:v>53425.5</c:v>
                </c:pt>
                <c:pt idx="290">
                  <c:v>52119.5</c:v>
                </c:pt>
                <c:pt idx="291">
                  <c:v>49305</c:v>
                </c:pt>
                <c:pt idx="292">
                  <c:v>47063</c:v>
                </c:pt>
                <c:pt idx="293">
                  <c:v>46948</c:v>
                </c:pt>
                <c:pt idx="294">
                  <c:v>48640</c:v>
                </c:pt>
                <c:pt idx="295">
                  <c:v>49862</c:v>
                </c:pt>
                <c:pt idx="296">
                  <c:v>52090.5</c:v>
                </c:pt>
                <c:pt idx="297">
                  <c:v>54699</c:v>
                </c:pt>
                <c:pt idx="298">
                  <c:v>55434.5</c:v>
                </c:pt>
                <c:pt idx="299">
                  <c:v>54827</c:v>
                </c:pt>
                <c:pt idx="300">
                  <c:v>55303.5</c:v>
                </c:pt>
                <c:pt idx="301">
                  <c:v>55177.5</c:v>
                </c:pt>
                <c:pt idx="302">
                  <c:v>52578.5</c:v>
                </c:pt>
                <c:pt idx="303">
                  <c:v>50005.5</c:v>
                </c:pt>
                <c:pt idx="304">
                  <c:v>48164</c:v>
                </c:pt>
                <c:pt idx="305">
                  <c:v>47398</c:v>
                </c:pt>
                <c:pt idx="306">
                  <c:v>48631</c:v>
                </c:pt>
                <c:pt idx="307">
                  <c:v>50582</c:v>
                </c:pt>
                <c:pt idx="308">
                  <c:v>50700.5</c:v>
                </c:pt>
                <c:pt idx="309">
                  <c:v>51630.5</c:v>
                </c:pt>
                <c:pt idx="310">
                  <c:v>50682</c:v>
                </c:pt>
                <c:pt idx="311">
                  <c:v>53928.5</c:v>
                </c:pt>
                <c:pt idx="312">
                  <c:v>53125</c:v>
                </c:pt>
                <c:pt idx="313">
                  <c:v>49115.5</c:v>
                </c:pt>
                <c:pt idx="314">
                  <c:v>47806</c:v>
                </c:pt>
                <c:pt idx="315">
                  <c:v>44502.5</c:v>
                </c:pt>
                <c:pt idx="316">
                  <c:v>41914.5</c:v>
                </c:pt>
                <c:pt idx="317">
                  <c:v>41380</c:v>
                </c:pt>
                <c:pt idx="318">
                  <c:v>41972</c:v>
                </c:pt>
                <c:pt idx="319">
                  <c:v>41794.5</c:v>
                </c:pt>
                <c:pt idx="320">
                  <c:v>43248.5</c:v>
                </c:pt>
                <c:pt idx="321">
                  <c:v>45416.5</c:v>
                </c:pt>
                <c:pt idx="322">
                  <c:v>46271.5</c:v>
                </c:pt>
                <c:pt idx="323">
                  <c:v>46375</c:v>
                </c:pt>
                <c:pt idx="324">
                  <c:v>46821</c:v>
                </c:pt>
                <c:pt idx="325">
                  <c:v>46550</c:v>
                </c:pt>
                <c:pt idx="326">
                  <c:v>43076.5</c:v>
                </c:pt>
                <c:pt idx="327">
                  <c:v>40492</c:v>
                </c:pt>
                <c:pt idx="328">
                  <c:v>38828.5</c:v>
                </c:pt>
                <c:pt idx="329">
                  <c:v>37911.5</c:v>
                </c:pt>
                <c:pt idx="330">
                  <c:v>39030</c:v>
                </c:pt>
                <c:pt idx="331">
                  <c:v>41846.5</c:v>
                </c:pt>
                <c:pt idx="332">
                  <c:v>43753</c:v>
                </c:pt>
                <c:pt idx="333">
                  <c:v>46594</c:v>
                </c:pt>
                <c:pt idx="334">
                  <c:v>46071</c:v>
                </c:pt>
                <c:pt idx="335">
                  <c:v>48488.5</c:v>
                </c:pt>
                <c:pt idx="336">
                  <c:v>47298</c:v>
                </c:pt>
                <c:pt idx="337">
                  <c:v>43860</c:v>
                </c:pt>
                <c:pt idx="338">
                  <c:v>42850</c:v>
                </c:pt>
                <c:pt idx="339">
                  <c:v>40369.5</c:v>
                </c:pt>
                <c:pt idx="340">
                  <c:v>38975</c:v>
                </c:pt>
                <c:pt idx="341">
                  <c:v>40489.5</c:v>
                </c:pt>
                <c:pt idx="342">
                  <c:v>45184</c:v>
                </c:pt>
                <c:pt idx="343">
                  <c:v>50123.5</c:v>
                </c:pt>
                <c:pt idx="344">
                  <c:v>53614</c:v>
                </c:pt>
                <c:pt idx="345">
                  <c:v>55476.5</c:v>
                </c:pt>
                <c:pt idx="346">
                  <c:v>56009.5</c:v>
                </c:pt>
                <c:pt idx="347">
                  <c:v>56205</c:v>
                </c:pt>
                <c:pt idx="348">
                  <c:v>56435.5</c:v>
                </c:pt>
                <c:pt idx="349">
                  <c:v>55862</c:v>
                </c:pt>
                <c:pt idx="350">
                  <c:v>54858</c:v>
                </c:pt>
                <c:pt idx="351">
                  <c:v>52824</c:v>
                </c:pt>
                <c:pt idx="352">
                  <c:v>51192</c:v>
                </c:pt>
                <c:pt idx="353">
                  <c:v>49746</c:v>
                </c:pt>
                <c:pt idx="354">
                  <c:v>49858</c:v>
                </c:pt>
                <c:pt idx="355">
                  <c:v>51726.5</c:v>
                </c:pt>
                <c:pt idx="356">
                  <c:v>50918</c:v>
                </c:pt>
                <c:pt idx="357">
                  <c:v>51321.5</c:v>
                </c:pt>
                <c:pt idx="358">
                  <c:v>49689</c:v>
                </c:pt>
                <c:pt idx="359">
                  <c:v>52027.5</c:v>
                </c:pt>
                <c:pt idx="360">
                  <c:v>50434</c:v>
                </c:pt>
                <c:pt idx="361">
                  <c:v>46430</c:v>
                </c:pt>
                <c:pt idx="362">
                  <c:v>45447</c:v>
                </c:pt>
                <c:pt idx="363">
                  <c:v>42892</c:v>
                </c:pt>
                <c:pt idx="364">
                  <c:v>41410</c:v>
                </c:pt>
                <c:pt idx="365">
                  <c:v>42251.5</c:v>
                </c:pt>
                <c:pt idx="366">
                  <c:v>46509</c:v>
                </c:pt>
                <c:pt idx="367">
                  <c:v>51281.5</c:v>
                </c:pt>
                <c:pt idx="368">
                  <c:v>54531.5</c:v>
                </c:pt>
                <c:pt idx="369">
                  <c:v>56048</c:v>
                </c:pt>
                <c:pt idx="370">
                  <c:v>56310.5</c:v>
                </c:pt>
                <c:pt idx="371">
                  <c:v>56390</c:v>
                </c:pt>
                <c:pt idx="372">
                  <c:v>56515</c:v>
                </c:pt>
                <c:pt idx="373">
                  <c:v>56395.5</c:v>
                </c:pt>
                <c:pt idx="374">
                  <c:v>55419.5</c:v>
                </c:pt>
                <c:pt idx="375">
                  <c:v>53705.5</c:v>
                </c:pt>
                <c:pt idx="376">
                  <c:v>52300.5</c:v>
                </c:pt>
                <c:pt idx="377">
                  <c:v>51062</c:v>
                </c:pt>
                <c:pt idx="378">
                  <c:v>51216</c:v>
                </c:pt>
                <c:pt idx="379">
                  <c:v>53036.5</c:v>
                </c:pt>
                <c:pt idx="380">
                  <c:v>51961</c:v>
                </c:pt>
                <c:pt idx="381">
                  <c:v>51805.5</c:v>
                </c:pt>
                <c:pt idx="382">
                  <c:v>50439.5</c:v>
                </c:pt>
                <c:pt idx="383">
                  <c:v>52392.5</c:v>
                </c:pt>
                <c:pt idx="384">
                  <c:v>50574</c:v>
                </c:pt>
                <c:pt idx="385">
                  <c:v>46373</c:v>
                </c:pt>
                <c:pt idx="386">
                  <c:v>45260.5</c:v>
                </c:pt>
                <c:pt idx="387">
                  <c:v>42638</c:v>
                </c:pt>
                <c:pt idx="388">
                  <c:v>41265</c:v>
                </c:pt>
                <c:pt idx="389">
                  <c:v>42161.5</c:v>
                </c:pt>
                <c:pt idx="390">
                  <c:v>46335</c:v>
                </c:pt>
                <c:pt idx="391">
                  <c:v>50682</c:v>
                </c:pt>
                <c:pt idx="392">
                  <c:v>53843.5</c:v>
                </c:pt>
                <c:pt idx="393">
                  <c:v>55460</c:v>
                </c:pt>
                <c:pt idx="394">
                  <c:v>55764.5</c:v>
                </c:pt>
                <c:pt idx="395">
                  <c:v>55444.5</c:v>
                </c:pt>
                <c:pt idx="396">
                  <c:v>55677</c:v>
                </c:pt>
                <c:pt idx="397">
                  <c:v>55028.5</c:v>
                </c:pt>
                <c:pt idx="398">
                  <c:v>54137</c:v>
                </c:pt>
                <c:pt idx="399">
                  <c:v>52366.5</c:v>
                </c:pt>
                <c:pt idx="400">
                  <c:v>50769.5</c:v>
                </c:pt>
                <c:pt idx="401">
                  <c:v>49535</c:v>
                </c:pt>
                <c:pt idx="402">
                  <c:v>49728.5</c:v>
                </c:pt>
                <c:pt idx="403">
                  <c:v>50911.5</c:v>
                </c:pt>
                <c:pt idx="404">
                  <c:v>49531.5</c:v>
                </c:pt>
                <c:pt idx="405">
                  <c:v>50153</c:v>
                </c:pt>
                <c:pt idx="406">
                  <c:v>48747.5</c:v>
                </c:pt>
                <c:pt idx="407">
                  <c:v>50804.5</c:v>
                </c:pt>
                <c:pt idx="408">
                  <c:v>49139</c:v>
                </c:pt>
                <c:pt idx="409">
                  <c:v>45033</c:v>
                </c:pt>
                <c:pt idx="410">
                  <c:v>43674.5</c:v>
                </c:pt>
                <c:pt idx="411">
                  <c:v>41016</c:v>
                </c:pt>
                <c:pt idx="412">
                  <c:v>39362.5</c:v>
                </c:pt>
                <c:pt idx="413">
                  <c:v>40142</c:v>
                </c:pt>
                <c:pt idx="414">
                  <c:v>44434.5</c:v>
                </c:pt>
                <c:pt idx="415">
                  <c:v>49212.5</c:v>
                </c:pt>
                <c:pt idx="416">
                  <c:v>52703.5</c:v>
                </c:pt>
                <c:pt idx="417">
                  <c:v>54403.5</c:v>
                </c:pt>
                <c:pt idx="418">
                  <c:v>55031.5</c:v>
                </c:pt>
                <c:pt idx="419">
                  <c:v>55417.5</c:v>
                </c:pt>
                <c:pt idx="420">
                  <c:v>55551</c:v>
                </c:pt>
                <c:pt idx="421">
                  <c:v>55138</c:v>
                </c:pt>
                <c:pt idx="422">
                  <c:v>54134.5</c:v>
                </c:pt>
                <c:pt idx="423">
                  <c:v>52651</c:v>
                </c:pt>
                <c:pt idx="424">
                  <c:v>51154</c:v>
                </c:pt>
                <c:pt idx="425">
                  <c:v>49991</c:v>
                </c:pt>
                <c:pt idx="426">
                  <c:v>50362</c:v>
                </c:pt>
                <c:pt idx="427">
                  <c:v>52179.5</c:v>
                </c:pt>
                <c:pt idx="428">
                  <c:v>51009</c:v>
                </c:pt>
                <c:pt idx="429">
                  <c:v>51274.5</c:v>
                </c:pt>
                <c:pt idx="430">
                  <c:v>49929.5</c:v>
                </c:pt>
                <c:pt idx="431">
                  <c:v>52027</c:v>
                </c:pt>
                <c:pt idx="432">
                  <c:v>50445</c:v>
                </c:pt>
                <c:pt idx="433">
                  <c:v>46313.5</c:v>
                </c:pt>
                <c:pt idx="434">
                  <c:v>45221.5</c:v>
                </c:pt>
                <c:pt idx="435">
                  <c:v>42603.5</c:v>
                </c:pt>
                <c:pt idx="436">
                  <c:v>41394</c:v>
                </c:pt>
                <c:pt idx="437">
                  <c:v>42541.5</c:v>
                </c:pt>
                <c:pt idx="438">
                  <c:v>46943.5</c:v>
                </c:pt>
                <c:pt idx="439">
                  <c:v>51534</c:v>
                </c:pt>
                <c:pt idx="440">
                  <c:v>55122.5</c:v>
                </c:pt>
                <c:pt idx="441">
                  <c:v>56991.5</c:v>
                </c:pt>
                <c:pt idx="442">
                  <c:v>57597.5</c:v>
                </c:pt>
                <c:pt idx="443">
                  <c:v>57781.5</c:v>
                </c:pt>
                <c:pt idx="444">
                  <c:v>57858.5</c:v>
                </c:pt>
                <c:pt idx="445">
                  <c:v>57514.5</c:v>
                </c:pt>
                <c:pt idx="446">
                  <c:v>56217.5</c:v>
                </c:pt>
                <c:pt idx="447">
                  <c:v>54373</c:v>
                </c:pt>
                <c:pt idx="448">
                  <c:v>52599</c:v>
                </c:pt>
                <c:pt idx="449">
                  <c:v>51389.5</c:v>
                </c:pt>
                <c:pt idx="450">
                  <c:v>51826.5</c:v>
                </c:pt>
                <c:pt idx="451">
                  <c:v>53138.5</c:v>
                </c:pt>
                <c:pt idx="452">
                  <c:v>52076</c:v>
                </c:pt>
                <c:pt idx="453">
                  <c:v>52621</c:v>
                </c:pt>
                <c:pt idx="454">
                  <c:v>52185.5</c:v>
                </c:pt>
                <c:pt idx="455">
                  <c:v>54544.5</c:v>
                </c:pt>
                <c:pt idx="456">
                  <c:v>52918.5</c:v>
                </c:pt>
                <c:pt idx="457">
                  <c:v>48841.5</c:v>
                </c:pt>
                <c:pt idx="458">
                  <c:v>47456.5</c:v>
                </c:pt>
                <c:pt idx="459">
                  <c:v>44782.5</c:v>
                </c:pt>
                <c:pt idx="460">
                  <c:v>43038</c:v>
                </c:pt>
                <c:pt idx="461">
                  <c:v>43040</c:v>
                </c:pt>
                <c:pt idx="462">
                  <c:v>44421</c:v>
                </c:pt>
                <c:pt idx="463">
                  <c:v>45582.5</c:v>
                </c:pt>
                <c:pt idx="464">
                  <c:v>48266</c:v>
                </c:pt>
                <c:pt idx="465">
                  <c:v>51209.5</c:v>
                </c:pt>
                <c:pt idx="466">
                  <c:v>52583.5</c:v>
                </c:pt>
                <c:pt idx="467">
                  <c:v>52775.5</c:v>
                </c:pt>
                <c:pt idx="468">
                  <c:v>53772.5</c:v>
                </c:pt>
                <c:pt idx="469">
                  <c:v>53544.5</c:v>
                </c:pt>
                <c:pt idx="470">
                  <c:v>51087</c:v>
                </c:pt>
                <c:pt idx="471">
                  <c:v>48918.5</c:v>
                </c:pt>
                <c:pt idx="472">
                  <c:v>47284.5</c:v>
                </c:pt>
                <c:pt idx="473">
                  <c:v>46438.5</c:v>
                </c:pt>
                <c:pt idx="474">
                  <c:v>47442.5</c:v>
                </c:pt>
                <c:pt idx="475">
                  <c:v>49297.5</c:v>
                </c:pt>
                <c:pt idx="476">
                  <c:v>49192</c:v>
                </c:pt>
                <c:pt idx="477">
                  <c:v>50072.5</c:v>
                </c:pt>
                <c:pt idx="478">
                  <c:v>50322</c:v>
                </c:pt>
                <c:pt idx="479">
                  <c:v>53607.5</c:v>
                </c:pt>
                <c:pt idx="480">
                  <c:v>52763.5</c:v>
                </c:pt>
                <c:pt idx="481">
                  <c:v>49065.5</c:v>
                </c:pt>
                <c:pt idx="482">
                  <c:v>47736.5</c:v>
                </c:pt>
                <c:pt idx="483">
                  <c:v>44818</c:v>
                </c:pt>
                <c:pt idx="484">
                  <c:v>42750</c:v>
                </c:pt>
                <c:pt idx="485">
                  <c:v>42417.5</c:v>
                </c:pt>
                <c:pt idx="486">
                  <c:v>43026.5</c:v>
                </c:pt>
                <c:pt idx="487">
                  <c:v>42987.5</c:v>
                </c:pt>
                <c:pt idx="488">
                  <c:v>44624.5</c:v>
                </c:pt>
                <c:pt idx="489">
                  <c:v>46977.5</c:v>
                </c:pt>
                <c:pt idx="490">
                  <c:v>48352</c:v>
                </c:pt>
                <c:pt idx="491">
                  <c:v>48979</c:v>
                </c:pt>
                <c:pt idx="492">
                  <c:v>49913.5</c:v>
                </c:pt>
                <c:pt idx="493">
                  <c:v>49558.5</c:v>
                </c:pt>
                <c:pt idx="494">
                  <c:v>46245.5</c:v>
                </c:pt>
                <c:pt idx="495">
                  <c:v>43588.5</c:v>
                </c:pt>
                <c:pt idx="496">
                  <c:v>41755.5</c:v>
                </c:pt>
                <c:pt idx="497">
                  <c:v>41056</c:v>
                </c:pt>
                <c:pt idx="498">
                  <c:v>42653</c:v>
                </c:pt>
                <c:pt idx="499">
                  <c:v>45728</c:v>
                </c:pt>
                <c:pt idx="500">
                  <c:v>47550</c:v>
                </c:pt>
                <c:pt idx="501">
                  <c:v>49599</c:v>
                </c:pt>
                <c:pt idx="502">
                  <c:v>49608.5</c:v>
                </c:pt>
                <c:pt idx="503">
                  <c:v>52219.5</c:v>
                </c:pt>
                <c:pt idx="504">
                  <c:v>50996.5</c:v>
                </c:pt>
                <c:pt idx="505">
                  <c:v>47420.5</c:v>
                </c:pt>
                <c:pt idx="506">
                  <c:v>46549.5</c:v>
                </c:pt>
                <c:pt idx="507">
                  <c:v>44062</c:v>
                </c:pt>
                <c:pt idx="508">
                  <c:v>42900</c:v>
                </c:pt>
                <c:pt idx="509">
                  <c:v>44633.5</c:v>
                </c:pt>
                <c:pt idx="510">
                  <c:v>49574</c:v>
                </c:pt>
                <c:pt idx="511">
                  <c:v>54093</c:v>
                </c:pt>
                <c:pt idx="512">
                  <c:v>57931</c:v>
                </c:pt>
                <c:pt idx="513">
                  <c:v>59662</c:v>
                </c:pt>
                <c:pt idx="514">
                  <c:v>59664.5</c:v>
                </c:pt>
                <c:pt idx="515">
                  <c:v>59350.5</c:v>
                </c:pt>
                <c:pt idx="516">
                  <c:v>59501</c:v>
                </c:pt>
                <c:pt idx="517">
                  <c:v>59007.5</c:v>
                </c:pt>
                <c:pt idx="518">
                  <c:v>57965</c:v>
                </c:pt>
                <c:pt idx="519">
                  <c:v>55743.5</c:v>
                </c:pt>
                <c:pt idx="520">
                  <c:v>53787</c:v>
                </c:pt>
                <c:pt idx="521">
                  <c:v>51947</c:v>
                </c:pt>
                <c:pt idx="522">
                  <c:v>52767.5</c:v>
                </c:pt>
                <c:pt idx="523">
                  <c:v>54926</c:v>
                </c:pt>
                <c:pt idx="524">
                  <c:v>54190.5</c:v>
                </c:pt>
                <c:pt idx="525">
                  <c:v>54390.5</c:v>
                </c:pt>
                <c:pt idx="526">
                  <c:v>53412</c:v>
                </c:pt>
                <c:pt idx="527">
                  <c:v>55686.5</c:v>
                </c:pt>
                <c:pt idx="528">
                  <c:v>54096.5</c:v>
                </c:pt>
                <c:pt idx="529">
                  <c:v>50125.5</c:v>
                </c:pt>
                <c:pt idx="530">
                  <c:v>49068.5</c:v>
                </c:pt>
                <c:pt idx="531">
                  <c:v>46558.5</c:v>
                </c:pt>
                <c:pt idx="532">
                  <c:v>45250.5</c:v>
                </c:pt>
                <c:pt idx="533">
                  <c:v>46336</c:v>
                </c:pt>
                <c:pt idx="534">
                  <c:v>50362.5</c:v>
                </c:pt>
                <c:pt idx="535">
                  <c:v>54672.5</c:v>
                </c:pt>
                <c:pt idx="536">
                  <c:v>58295.5</c:v>
                </c:pt>
                <c:pt idx="537">
                  <c:v>59702</c:v>
                </c:pt>
                <c:pt idx="538">
                  <c:v>59807.5</c:v>
                </c:pt>
                <c:pt idx="539">
                  <c:v>59305</c:v>
                </c:pt>
                <c:pt idx="540">
                  <c:v>59379</c:v>
                </c:pt>
                <c:pt idx="541">
                  <c:v>58563.5</c:v>
                </c:pt>
                <c:pt idx="542">
                  <c:v>57366</c:v>
                </c:pt>
                <c:pt idx="543">
                  <c:v>54940</c:v>
                </c:pt>
                <c:pt idx="544">
                  <c:v>52990</c:v>
                </c:pt>
                <c:pt idx="545">
                  <c:v>51543</c:v>
                </c:pt>
                <c:pt idx="546">
                  <c:v>51401</c:v>
                </c:pt>
                <c:pt idx="547">
                  <c:v>52838.5</c:v>
                </c:pt>
                <c:pt idx="548">
                  <c:v>51889</c:v>
                </c:pt>
                <c:pt idx="549">
                  <c:v>52218</c:v>
                </c:pt>
                <c:pt idx="550">
                  <c:v>51910.5</c:v>
                </c:pt>
                <c:pt idx="551">
                  <c:v>54207</c:v>
                </c:pt>
                <c:pt idx="552">
                  <c:v>52727</c:v>
                </c:pt>
                <c:pt idx="553">
                  <c:v>48624.5</c:v>
                </c:pt>
                <c:pt idx="554">
                  <c:v>47760</c:v>
                </c:pt>
                <c:pt idx="555">
                  <c:v>45198.5</c:v>
                </c:pt>
                <c:pt idx="556">
                  <c:v>43912.5</c:v>
                </c:pt>
                <c:pt idx="557">
                  <c:v>45124</c:v>
                </c:pt>
                <c:pt idx="558">
                  <c:v>48937.5</c:v>
                </c:pt>
                <c:pt idx="559">
                  <c:v>52893</c:v>
                </c:pt>
                <c:pt idx="560">
                  <c:v>56069.5</c:v>
                </c:pt>
                <c:pt idx="561">
                  <c:v>57526.5</c:v>
                </c:pt>
                <c:pt idx="562">
                  <c:v>57374.5</c:v>
                </c:pt>
                <c:pt idx="563">
                  <c:v>56835.5</c:v>
                </c:pt>
                <c:pt idx="564">
                  <c:v>56649.5</c:v>
                </c:pt>
                <c:pt idx="565">
                  <c:v>55791</c:v>
                </c:pt>
                <c:pt idx="566">
                  <c:v>54866.5</c:v>
                </c:pt>
                <c:pt idx="567">
                  <c:v>52628</c:v>
                </c:pt>
                <c:pt idx="568">
                  <c:v>50822</c:v>
                </c:pt>
                <c:pt idx="569">
                  <c:v>49567</c:v>
                </c:pt>
                <c:pt idx="570">
                  <c:v>49527</c:v>
                </c:pt>
                <c:pt idx="571">
                  <c:v>50846</c:v>
                </c:pt>
                <c:pt idx="572">
                  <c:v>49772</c:v>
                </c:pt>
                <c:pt idx="573">
                  <c:v>50063</c:v>
                </c:pt>
                <c:pt idx="574">
                  <c:v>49700.5</c:v>
                </c:pt>
                <c:pt idx="575">
                  <c:v>52040</c:v>
                </c:pt>
                <c:pt idx="576">
                  <c:v>50402</c:v>
                </c:pt>
                <c:pt idx="577">
                  <c:v>46262</c:v>
                </c:pt>
                <c:pt idx="578">
                  <c:v>45076</c:v>
                </c:pt>
                <c:pt idx="579">
                  <c:v>42495.5</c:v>
                </c:pt>
                <c:pt idx="580">
                  <c:v>40970</c:v>
                </c:pt>
                <c:pt idx="581">
                  <c:v>41876</c:v>
                </c:pt>
                <c:pt idx="582">
                  <c:v>45475.5</c:v>
                </c:pt>
                <c:pt idx="583">
                  <c:v>49414</c:v>
                </c:pt>
                <c:pt idx="584">
                  <c:v>52793</c:v>
                </c:pt>
                <c:pt idx="585">
                  <c:v>54454</c:v>
                </c:pt>
                <c:pt idx="586">
                  <c:v>54725</c:v>
                </c:pt>
                <c:pt idx="587">
                  <c:v>54893</c:v>
                </c:pt>
                <c:pt idx="588">
                  <c:v>54921.5</c:v>
                </c:pt>
                <c:pt idx="589">
                  <c:v>54579.5</c:v>
                </c:pt>
                <c:pt idx="590">
                  <c:v>53914.5</c:v>
                </c:pt>
                <c:pt idx="591">
                  <c:v>52120.5</c:v>
                </c:pt>
                <c:pt idx="592">
                  <c:v>50530.5</c:v>
                </c:pt>
                <c:pt idx="593">
                  <c:v>49145</c:v>
                </c:pt>
                <c:pt idx="594">
                  <c:v>49523.5</c:v>
                </c:pt>
                <c:pt idx="595">
                  <c:v>50442.5</c:v>
                </c:pt>
                <c:pt idx="596">
                  <c:v>49124.5</c:v>
                </c:pt>
                <c:pt idx="597">
                  <c:v>48968.5</c:v>
                </c:pt>
                <c:pt idx="598">
                  <c:v>48880</c:v>
                </c:pt>
                <c:pt idx="599">
                  <c:v>51136</c:v>
                </c:pt>
                <c:pt idx="600">
                  <c:v>49286</c:v>
                </c:pt>
                <c:pt idx="601">
                  <c:v>45057.5</c:v>
                </c:pt>
                <c:pt idx="602">
                  <c:v>43744</c:v>
                </c:pt>
                <c:pt idx="603">
                  <c:v>40924</c:v>
                </c:pt>
                <c:pt idx="604">
                  <c:v>39275</c:v>
                </c:pt>
                <c:pt idx="605">
                  <c:v>40069.5</c:v>
                </c:pt>
                <c:pt idx="606">
                  <c:v>43277.5</c:v>
                </c:pt>
                <c:pt idx="607">
                  <c:v>47343.5</c:v>
                </c:pt>
                <c:pt idx="608">
                  <c:v>51345.5</c:v>
                </c:pt>
                <c:pt idx="609">
                  <c:v>54128</c:v>
                </c:pt>
                <c:pt idx="610">
                  <c:v>55528</c:v>
                </c:pt>
                <c:pt idx="611">
                  <c:v>56238.5</c:v>
                </c:pt>
                <c:pt idx="612">
                  <c:v>57224</c:v>
                </c:pt>
                <c:pt idx="613">
                  <c:v>56835</c:v>
                </c:pt>
                <c:pt idx="614">
                  <c:v>55899</c:v>
                </c:pt>
                <c:pt idx="615">
                  <c:v>54421.5</c:v>
                </c:pt>
                <c:pt idx="616">
                  <c:v>52900.5</c:v>
                </c:pt>
                <c:pt idx="617">
                  <c:v>51990</c:v>
                </c:pt>
                <c:pt idx="618">
                  <c:v>52605.5</c:v>
                </c:pt>
                <c:pt idx="619">
                  <c:v>54057.5</c:v>
                </c:pt>
                <c:pt idx="620">
                  <c:v>52677</c:v>
                </c:pt>
                <c:pt idx="621">
                  <c:v>51811.5</c:v>
                </c:pt>
                <c:pt idx="622">
                  <c:v>51224</c:v>
                </c:pt>
                <c:pt idx="623">
                  <c:v>53686.5</c:v>
                </c:pt>
                <c:pt idx="624">
                  <c:v>51821.5</c:v>
                </c:pt>
                <c:pt idx="625">
                  <c:v>47415.5</c:v>
                </c:pt>
                <c:pt idx="626">
                  <c:v>46126</c:v>
                </c:pt>
                <c:pt idx="627">
                  <c:v>43247.5</c:v>
                </c:pt>
                <c:pt idx="628">
                  <c:v>41462</c:v>
                </c:pt>
                <c:pt idx="629">
                  <c:v>41479</c:v>
                </c:pt>
                <c:pt idx="630">
                  <c:v>42720</c:v>
                </c:pt>
                <c:pt idx="631">
                  <c:v>43548.5</c:v>
                </c:pt>
                <c:pt idx="632">
                  <c:v>46472.5</c:v>
                </c:pt>
                <c:pt idx="633">
                  <c:v>49718.5</c:v>
                </c:pt>
                <c:pt idx="634">
                  <c:v>51591.5</c:v>
                </c:pt>
                <c:pt idx="635">
                  <c:v>52422</c:v>
                </c:pt>
                <c:pt idx="636">
                  <c:v>53507</c:v>
                </c:pt>
                <c:pt idx="637">
                  <c:v>53886.5</c:v>
                </c:pt>
                <c:pt idx="638">
                  <c:v>51562.5</c:v>
                </c:pt>
                <c:pt idx="639">
                  <c:v>49656.5</c:v>
                </c:pt>
                <c:pt idx="640">
                  <c:v>48193</c:v>
                </c:pt>
                <c:pt idx="641">
                  <c:v>47471.5</c:v>
                </c:pt>
                <c:pt idx="642">
                  <c:v>48772</c:v>
                </c:pt>
                <c:pt idx="643">
                  <c:v>50655</c:v>
                </c:pt>
                <c:pt idx="644">
                  <c:v>50524</c:v>
                </c:pt>
                <c:pt idx="645">
                  <c:v>51002</c:v>
                </c:pt>
                <c:pt idx="646">
                  <c:v>51435.5</c:v>
                </c:pt>
                <c:pt idx="647">
                  <c:v>55127</c:v>
                </c:pt>
                <c:pt idx="648">
                  <c:v>53800</c:v>
                </c:pt>
                <c:pt idx="649">
                  <c:v>49816</c:v>
                </c:pt>
                <c:pt idx="650">
                  <c:v>48619</c:v>
                </c:pt>
                <c:pt idx="651">
                  <c:v>45675</c:v>
                </c:pt>
                <c:pt idx="652">
                  <c:v>43585</c:v>
                </c:pt>
                <c:pt idx="653">
                  <c:v>43148</c:v>
                </c:pt>
                <c:pt idx="654">
                  <c:v>43454</c:v>
                </c:pt>
                <c:pt idx="655">
                  <c:v>43291.5</c:v>
                </c:pt>
                <c:pt idx="656">
                  <c:v>45197.5</c:v>
                </c:pt>
                <c:pt idx="657">
                  <c:v>47910</c:v>
                </c:pt>
                <c:pt idx="658">
                  <c:v>49783</c:v>
                </c:pt>
                <c:pt idx="659">
                  <c:v>51078.5</c:v>
                </c:pt>
                <c:pt idx="660">
                  <c:v>52542</c:v>
                </c:pt>
                <c:pt idx="661">
                  <c:v>52519</c:v>
                </c:pt>
                <c:pt idx="662">
                  <c:v>49568</c:v>
                </c:pt>
                <c:pt idx="663">
                  <c:v>47189.5</c:v>
                </c:pt>
                <c:pt idx="664">
                  <c:v>45554</c:v>
                </c:pt>
                <c:pt idx="665">
                  <c:v>45065</c:v>
                </c:pt>
                <c:pt idx="666">
                  <c:v>46437.5</c:v>
                </c:pt>
                <c:pt idx="667">
                  <c:v>49178.5</c:v>
                </c:pt>
                <c:pt idx="668">
                  <c:v>50460</c:v>
                </c:pt>
                <c:pt idx="669">
                  <c:v>51554</c:v>
                </c:pt>
                <c:pt idx="670">
                  <c:v>52048.5</c:v>
                </c:pt>
                <c:pt idx="671">
                  <c:v>54557</c:v>
                </c:pt>
                <c:pt idx="672">
                  <c:v>53227</c:v>
                </c:pt>
                <c:pt idx="673">
                  <c:v>49609.5</c:v>
                </c:pt>
                <c:pt idx="674">
                  <c:v>48801.5</c:v>
                </c:pt>
                <c:pt idx="675">
                  <c:v>46428.5</c:v>
                </c:pt>
                <c:pt idx="676">
                  <c:v>45144</c:v>
                </c:pt>
                <c:pt idx="677">
                  <c:v>46942.5</c:v>
                </c:pt>
                <c:pt idx="678">
                  <c:v>51406</c:v>
                </c:pt>
                <c:pt idx="679">
                  <c:v>56488.5</c:v>
                </c:pt>
                <c:pt idx="680">
                  <c:v>60087</c:v>
                </c:pt>
                <c:pt idx="681">
                  <c:v>62220</c:v>
                </c:pt>
                <c:pt idx="682">
                  <c:v>62613</c:v>
                </c:pt>
                <c:pt idx="683">
                  <c:v>62498</c:v>
                </c:pt>
                <c:pt idx="684">
                  <c:v>62520</c:v>
                </c:pt>
                <c:pt idx="685">
                  <c:v>62042.5</c:v>
                </c:pt>
                <c:pt idx="686">
                  <c:v>60980.5</c:v>
                </c:pt>
                <c:pt idx="687">
                  <c:v>58762.5</c:v>
                </c:pt>
                <c:pt idx="688">
                  <c:v>56851</c:v>
                </c:pt>
                <c:pt idx="689">
                  <c:v>55375.5</c:v>
                </c:pt>
                <c:pt idx="690">
                  <c:v>55694.5</c:v>
                </c:pt>
                <c:pt idx="691">
                  <c:v>58068.5</c:v>
                </c:pt>
                <c:pt idx="692">
                  <c:v>57205.5</c:v>
                </c:pt>
                <c:pt idx="693">
                  <c:v>56021</c:v>
                </c:pt>
                <c:pt idx="694">
                  <c:v>55396</c:v>
                </c:pt>
                <c:pt idx="695">
                  <c:v>57565</c:v>
                </c:pt>
                <c:pt idx="696">
                  <c:v>56029</c:v>
                </c:pt>
                <c:pt idx="697">
                  <c:v>51711.5</c:v>
                </c:pt>
                <c:pt idx="698">
                  <c:v>50678.5</c:v>
                </c:pt>
                <c:pt idx="699">
                  <c:v>47947.5</c:v>
                </c:pt>
                <c:pt idx="700">
                  <c:v>46479</c:v>
                </c:pt>
                <c:pt idx="701">
                  <c:v>47537</c:v>
                </c:pt>
                <c:pt idx="702">
                  <c:v>51426</c:v>
                </c:pt>
                <c:pt idx="703">
                  <c:v>56158.5</c:v>
                </c:pt>
                <c:pt idx="704">
                  <c:v>59925.5</c:v>
                </c:pt>
                <c:pt idx="705">
                  <c:v>62269.5</c:v>
                </c:pt>
                <c:pt idx="706">
                  <c:v>62903.5</c:v>
                </c:pt>
                <c:pt idx="707">
                  <c:v>62945</c:v>
                </c:pt>
                <c:pt idx="708">
                  <c:v>63004.5</c:v>
                </c:pt>
                <c:pt idx="709">
                  <c:v>62335</c:v>
                </c:pt>
                <c:pt idx="710">
                  <c:v>61054</c:v>
                </c:pt>
                <c:pt idx="711">
                  <c:v>58682.5</c:v>
                </c:pt>
                <c:pt idx="712">
                  <c:v>56828</c:v>
                </c:pt>
                <c:pt idx="713">
                  <c:v>55363.5</c:v>
                </c:pt>
                <c:pt idx="714">
                  <c:v>55395</c:v>
                </c:pt>
                <c:pt idx="715">
                  <c:v>56901</c:v>
                </c:pt>
                <c:pt idx="716">
                  <c:v>55638.5</c:v>
                </c:pt>
                <c:pt idx="717">
                  <c:v>54704.5</c:v>
                </c:pt>
                <c:pt idx="718">
                  <c:v>53845</c:v>
                </c:pt>
                <c:pt idx="719">
                  <c:v>55977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Entrées!$H$37:$H$780</c:f>
              <c:numCache>
                <c:formatCode>0.0</c:formatCode>
                <c:ptCount val="744"/>
                <c:pt idx="0">
                  <c:v>2479</c:v>
                </c:pt>
                <c:pt idx="1">
                  <c:v>2231.5</c:v>
                </c:pt>
                <c:pt idx="2">
                  <c:v>1934</c:v>
                </c:pt>
                <c:pt idx="3">
                  <c:v>1656</c:v>
                </c:pt>
                <c:pt idx="4">
                  <c:v>1629</c:v>
                </c:pt>
                <c:pt idx="5">
                  <c:v>1615</c:v>
                </c:pt>
                <c:pt idx="6">
                  <c:v>1580.5</c:v>
                </c:pt>
                <c:pt idx="7">
                  <c:v>1533</c:v>
                </c:pt>
                <c:pt idx="8">
                  <c:v>1430</c:v>
                </c:pt>
                <c:pt idx="9">
                  <c:v>1281.5</c:v>
                </c:pt>
                <c:pt idx="10">
                  <c:v>1191</c:v>
                </c:pt>
                <c:pt idx="11">
                  <c:v>1120</c:v>
                </c:pt>
                <c:pt idx="12">
                  <c:v>1110.5</c:v>
                </c:pt>
                <c:pt idx="13">
                  <c:v>1106.5</c:v>
                </c:pt>
                <c:pt idx="14">
                  <c:v>1105.5</c:v>
                </c:pt>
                <c:pt idx="15">
                  <c:v>1103.5</c:v>
                </c:pt>
                <c:pt idx="16">
                  <c:v>1103</c:v>
                </c:pt>
                <c:pt idx="17">
                  <c:v>1098.5</c:v>
                </c:pt>
                <c:pt idx="18">
                  <c:v>1090.5</c:v>
                </c:pt>
                <c:pt idx="19">
                  <c:v>1091</c:v>
                </c:pt>
                <c:pt idx="20">
                  <c:v>1113</c:v>
                </c:pt>
                <c:pt idx="21">
                  <c:v>1104</c:v>
                </c:pt>
                <c:pt idx="22">
                  <c:v>1104.5</c:v>
                </c:pt>
                <c:pt idx="23">
                  <c:v>1101</c:v>
                </c:pt>
                <c:pt idx="24">
                  <c:v>1092</c:v>
                </c:pt>
                <c:pt idx="25">
                  <c:v>1120.5</c:v>
                </c:pt>
                <c:pt idx="26">
                  <c:v>1172.5</c:v>
                </c:pt>
                <c:pt idx="27">
                  <c:v>1187.5</c:v>
                </c:pt>
                <c:pt idx="28">
                  <c:v>1445.5</c:v>
                </c:pt>
                <c:pt idx="29">
                  <c:v>1736.5</c:v>
                </c:pt>
                <c:pt idx="30">
                  <c:v>2185.5</c:v>
                </c:pt>
                <c:pt idx="31">
                  <c:v>2827.5</c:v>
                </c:pt>
                <c:pt idx="32">
                  <c:v>3612</c:v>
                </c:pt>
                <c:pt idx="33">
                  <c:v>4061.5</c:v>
                </c:pt>
                <c:pt idx="34">
                  <c:v>4021</c:v>
                </c:pt>
                <c:pt idx="35">
                  <c:v>3545.5</c:v>
                </c:pt>
                <c:pt idx="36">
                  <c:v>2944.5</c:v>
                </c:pt>
                <c:pt idx="37">
                  <c:v>2837.5</c:v>
                </c:pt>
                <c:pt idx="38">
                  <c:v>2756.5</c:v>
                </c:pt>
                <c:pt idx="39">
                  <c:v>2263</c:v>
                </c:pt>
                <c:pt idx="40">
                  <c:v>2094.5</c:v>
                </c:pt>
                <c:pt idx="41">
                  <c:v>2096.5</c:v>
                </c:pt>
                <c:pt idx="42">
                  <c:v>2063.5</c:v>
                </c:pt>
                <c:pt idx="43">
                  <c:v>2305.5</c:v>
                </c:pt>
                <c:pt idx="44">
                  <c:v>2589</c:v>
                </c:pt>
                <c:pt idx="45">
                  <c:v>2547.5</c:v>
                </c:pt>
                <c:pt idx="46">
                  <c:v>2276</c:v>
                </c:pt>
                <c:pt idx="47">
                  <c:v>2113.5</c:v>
                </c:pt>
                <c:pt idx="48">
                  <c:v>1779</c:v>
                </c:pt>
                <c:pt idx="49">
                  <c:v>1643</c:v>
                </c:pt>
                <c:pt idx="50">
                  <c:v>1547.5</c:v>
                </c:pt>
                <c:pt idx="51">
                  <c:v>1594</c:v>
                </c:pt>
                <c:pt idx="52">
                  <c:v>1621.5</c:v>
                </c:pt>
                <c:pt idx="53">
                  <c:v>1874.5</c:v>
                </c:pt>
                <c:pt idx="54">
                  <c:v>2839</c:v>
                </c:pt>
                <c:pt idx="55">
                  <c:v>4473.5</c:v>
                </c:pt>
                <c:pt idx="56">
                  <c:v>5048.5</c:v>
                </c:pt>
                <c:pt idx="57">
                  <c:v>5048</c:v>
                </c:pt>
                <c:pt idx="58">
                  <c:v>5019</c:v>
                </c:pt>
                <c:pt idx="59">
                  <c:v>4869</c:v>
                </c:pt>
                <c:pt idx="60">
                  <c:v>4591</c:v>
                </c:pt>
                <c:pt idx="61">
                  <c:v>4463</c:v>
                </c:pt>
                <c:pt idx="62">
                  <c:v>4343</c:v>
                </c:pt>
                <c:pt idx="63">
                  <c:v>4219</c:v>
                </c:pt>
                <c:pt idx="64">
                  <c:v>4270</c:v>
                </c:pt>
                <c:pt idx="65">
                  <c:v>4284.5</c:v>
                </c:pt>
                <c:pt idx="66">
                  <c:v>4385</c:v>
                </c:pt>
                <c:pt idx="67">
                  <c:v>4773.5</c:v>
                </c:pt>
                <c:pt idx="68">
                  <c:v>4784</c:v>
                </c:pt>
                <c:pt idx="69">
                  <c:v>4395</c:v>
                </c:pt>
                <c:pt idx="70">
                  <c:v>3889</c:v>
                </c:pt>
                <c:pt idx="71">
                  <c:v>3569.5</c:v>
                </c:pt>
                <c:pt idx="72">
                  <c:v>3020.5</c:v>
                </c:pt>
                <c:pt idx="73">
                  <c:v>2008</c:v>
                </c:pt>
                <c:pt idx="74">
                  <c:v>1939</c:v>
                </c:pt>
                <c:pt idx="75">
                  <c:v>1944</c:v>
                </c:pt>
                <c:pt idx="76">
                  <c:v>1833</c:v>
                </c:pt>
                <c:pt idx="77">
                  <c:v>1892</c:v>
                </c:pt>
                <c:pt idx="78">
                  <c:v>2989.5</c:v>
                </c:pt>
                <c:pt idx="79">
                  <c:v>4032</c:v>
                </c:pt>
                <c:pt idx="80">
                  <c:v>4209.5</c:v>
                </c:pt>
                <c:pt idx="81">
                  <c:v>4253.5</c:v>
                </c:pt>
                <c:pt idx="82">
                  <c:v>4257.5</c:v>
                </c:pt>
                <c:pt idx="83">
                  <c:v>4213</c:v>
                </c:pt>
                <c:pt idx="84">
                  <c:v>4144.5</c:v>
                </c:pt>
                <c:pt idx="85">
                  <c:v>4168.5</c:v>
                </c:pt>
                <c:pt idx="86">
                  <c:v>4155.5</c:v>
                </c:pt>
                <c:pt idx="87">
                  <c:v>4062</c:v>
                </c:pt>
                <c:pt idx="88">
                  <c:v>4136</c:v>
                </c:pt>
                <c:pt idx="89">
                  <c:v>4359.5</c:v>
                </c:pt>
                <c:pt idx="90">
                  <c:v>4584.5</c:v>
                </c:pt>
                <c:pt idx="91">
                  <c:v>4698</c:v>
                </c:pt>
                <c:pt idx="92">
                  <c:v>4708</c:v>
                </c:pt>
                <c:pt idx="93">
                  <c:v>4672</c:v>
                </c:pt>
                <c:pt idx="94">
                  <c:v>4651.5</c:v>
                </c:pt>
                <c:pt idx="95">
                  <c:v>3384.5</c:v>
                </c:pt>
                <c:pt idx="96">
                  <c:v>2327</c:v>
                </c:pt>
                <c:pt idx="97">
                  <c:v>1770</c:v>
                </c:pt>
                <c:pt idx="98">
                  <c:v>1775</c:v>
                </c:pt>
                <c:pt idx="99">
                  <c:v>1772.5</c:v>
                </c:pt>
                <c:pt idx="100">
                  <c:v>1773</c:v>
                </c:pt>
                <c:pt idx="101">
                  <c:v>1763</c:v>
                </c:pt>
                <c:pt idx="102">
                  <c:v>2085.5</c:v>
                </c:pt>
                <c:pt idx="103">
                  <c:v>3093</c:v>
                </c:pt>
                <c:pt idx="104">
                  <c:v>4048</c:v>
                </c:pt>
                <c:pt idx="105">
                  <c:v>4214</c:v>
                </c:pt>
                <c:pt idx="106">
                  <c:v>4210</c:v>
                </c:pt>
                <c:pt idx="107">
                  <c:v>4139</c:v>
                </c:pt>
                <c:pt idx="108">
                  <c:v>4187</c:v>
                </c:pt>
                <c:pt idx="109">
                  <c:v>4119.5</c:v>
                </c:pt>
                <c:pt idx="110">
                  <c:v>4056.5</c:v>
                </c:pt>
                <c:pt idx="111">
                  <c:v>3821.5</c:v>
                </c:pt>
                <c:pt idx="112">
                  <c:v>3356.5</c:v>
                </c:pt>
                <c:pt idx="113">
                  <c:v>3323.5</c:v>
                </c:pt>
                <c:pt idx="114">
                  <c:v>3341</c:v>
                </c:pt>
                <c:pt idx="115">
                  <c:v>3380</c:v>
                </c:pt>
                <c:pt idx="116">
                  <c:v>3440</c:v>
                </c:pt>
                <c:pt idx="117">
                  <c:v>3459.5</c:v>
                </c:pt>
                <c:pt idx="118">
                  <c:v>3400</c:v>
                </c:pt>
                <c:pt idx="119">
                  <c:v>3488</c:v>
                </c:pt>
                <c:pt idx="120">
                  <c:v>3355.5</c:v>
                </c:pt>
                <c:pt idx="121">
                  <c:v>3196</c:v>
                </c:pt>
                <c:pt idx="122">
                  <c:v>3172</c:v>
                </c:pt>
                <c:pt idx="123">
                  <c:v>2882</c:v>
                </c:pt>
                <c:pt idx="124">
                  <c:v>2813</c:v>
                </c:pt>
                <c:pt idx="125">
                  <c:v>2821.5</c:v>
                </c:pt>
                <c:pt idx="126">
                  <c:v>2815</c:v>
                </c:pt>
                <c:pt idx="127">
                  <c:v>2839</c:v>
                </c:pt>
                <c:pt idx="128">
                  <c:v>3206.5</c:v>
                </c:pt>
                <c:pt idx="129">
                  <c:v>3385.5</c:v>
                </c:pt>
                <c:pt idx="130">
                  <c:v>3443</c:v>
                </c:pt>
                <c:pt idx="131">
                  <c:v>3403.5</c:v>
                </c:pt>
                <c:pt idx="132">
                  <c:v>3503</c:v>
                </c:pt>
                <c:pt idx="133">
                  <c:v>3630</c:v>
                </c:pt>
                <c:pt idx="134">
                  <c:v>3377</c:v>
                </c:pt>
                <c:pt idx="135">
                  <c:v>3257</c:v>
                </c:pt>
                <c:pt idx="136">
                  <c:v>3051</c:v>
                </c:pt>
                <c:pt idx="137">
                  <c:v>2855.5</c:v>
                </c:pt>
                <c:pt idx="138">
                  <c:v>3030</c:v>
                </c:pt>
                <c:pt idx="139">
                  <c:v>3492</c:v>
                </c:pt>
                <c:pt idx="140">
                  <c:v>3862</c:v>
                </c:pt>
                <c:pt idx="141">
                  <c:v>3872</c:v>
                </c:pt>
                <c:pt idx="142">
                  <c:v>3788.5</c:v>
                </c:pt>
                <c:pt idx="143">
                  <c:v>3328.5</c:v>
                </c:pt>
                <c:pt idx="144">
                  <c:v>2199.5</c:v>
                </c:pt>
                <c:pt idx="145">
                  <c:v>1579.5</c:v>
                </c:pt>
                <c:pt idx="146">
                  <c:v>1642</c:v>
                </c:pt>
                <c:pt idx="147">
                  <c:v>1644</c:v>
                </c:pt>
                <c:pt idx="148">
                  <c:v>1587.5</c:v>
                </c:pt>
                <c:pt idx="149">
                  <c:v>1496.5</c:v>
                </c:pt>
                <c:pt idx="150">
                  <c:v>1521.5</c:v>
                </c:pt>
                <c:pt idx="151">
                  <c:v>1654</c:v>
                </c:pt>
                <c:pt idx="152">
                  <c:v>1851.5</c:v>
                </c:pt>
                <c:pt idx="153">
                  <c:v>2010</c:v>
                </c:pt>
                <c:pt idx="154">
                  <c:v>2008.5</c:v>
                </c:pt>
                <c:pt idx="155">
                  <c:v>1805.5</c:v>
                </c:pt>
                <c:pt idx="156">
                  <c:v>1506</c:v>
                </c:pt>
                <c:pt idx="157">
                  <c:v>1509.5</c:v>
                </c:pt>
                <c:pt idx="158">
                  <c:v>1523</c:v>
                </c:pt>
                <c:pt idx="159">
                  <c:v>1517</c:v>
                </c:pt>
                <c:pt idx="160">
                  <c:v>1477</c:v>
                </c:pt>
                <c:pt idx="161">
                  <c:v>1443.5</c:v>
                </c:pt>
                <c:pt idx="162">
                  <c:v>1644</c:v>
                </c:pt>
                <c:pt idx="163">
                  <c:v>1892.5</c:v>
                </c:pt>
                <c:pt idx="164">
                  <c:v>2145.5</c:v>
                </c:pt>
                <c:pt idx="165">
                  <c:v>2128</c:v>
                </c:pt>
                <c:pt idx="166">
                  <c:v>2057.5</c:v>
                </c:pt>
                <c:pt idx="167">
                  <c:v>2136</c:v>
                </c:pt>
                <c:pt idx="168">
                  <c:v>2108.5</c:v>
                </c:pt>
                <c:pt idx="169">
                  <c:v>1787.5</c:v>
                </c:pt>
                <c:pt idx="170">
                  <c:v>1137.5</c:v>
                </c:pt>
                <c:pt idx="171">
                  <c:v>1132.5</c:v>
                </c:pt>
                <c:pt idx="172">
                  <c:v>1208.5</c:v>
                </c:pt>
                <c:pt idx="173">
                  <c:v>1632</c:v>
                </c:pt>
                <c:pt idx="174">
                  <c:v>2648</c:v>
                </c:pt>
                <c:pt idx="175">
                  <c:v>3823.5</c:v>
                </c:pt>
                <c:pt idx="176">
                  <c:v>4208</c:v>
                </c:pt>
                <c:pt idx="177">
                  <c:v>4204</c:v>
                </c:pt>
                <c:pt idx="178">
                  <c:v>4215.5</c:v>
                </c:pt>
                <c:pt idx="179">
                  <c:v>4217</c:v>
                </c:pt>
                <c:pt idx="180">
                  <c:v>4006.5</c:v>
                </c:pt>
                <c:pt idx="181">
                  <c:v>3883</c:v>
                </c:pt>
                <c:pt idx="182">
                  <c:v>3889</c:v>
                </c:pt>
                <c:pt idx="183">
                  <c:v>4024</c:v>
                </c:pt>
                <c:pt idx="184">
                  <c:v>3990.5</c:v>
                </c:pt>
                <c:pt idx="185">
                  <c:v>3836</c:v>
                </c:pt>
                <c:pt idx="186">
                  <c:v>3739</c:v>
                </c:pt>
                <c:pt idx="187">
                  <c:v>3972.5</c:v>
                </c:pt>
                <c:pt idx="188">
                  <c:v>4100</c:v>
                </c:pt>
                <c:pt idx="189">
                  <c:v>4039.5</c:v>
                </c:pt>
                <c:pt idx="190">
                  <c:v>3913.5</c:v>
                </c:pt>
                <c:pt idx="191">
                  <c:v>3757</c:v>
                </c:pt>
                <c:pt idx="192">
                  <c:v>2894</c:v>
                </c:pt>
                <c:pt idx="193">
                  <c:v>2113.5</c:v>
                </c:pt>
                <c:pt idx="194">
                  <c:v>1894.5</c:v>
                </c:pt>
                <c:pt idx="195">
                  <c:v>1862</c:v>
                </c:pt>
                <c:pt idx="196">
                  <c:v>1842.5</c:v>
                </c:pt>
                <c:pt idx="197">
                  <c:v>2130.5</c:v>
                </c:pt>
                <c:pt idx="198">
                  <c:v>2879.5</c:v>
                </c:pt>
                <c:pt idx="199">
                  <c:v>3942</c:v>
                </c:pt>
                <c:pt idx="200">
                  <c:v>4173.5</c:v>
                </c:pt>
                <c:pt idx="201">
                  <c:v>4192</c:v>
                </c:pt>
                <c:pt idx="202">
                  <c:v>4153.5</c:v>
                </c:pt>
                <c:pt idx="203">
                  <c:v>4077.5</c:v>
                </c:pt>
                <c:pt idx="204">
                  <c:v>4081</c:v>
                </c:pt>
                <c:pt idx="205">
                  <c:v>4005</c:v>
                </c:pt>
                <c:pt idx="206">
                  <c:v>3954.5</c:v>
                </c:pt>
                <c:pt idx="207">
                  <c:v>3885</c:v>
                </c:pt>
                <c:pt idx="208">
                  <c:v>3935.5</c:v>
                </c:pt>
                <c:pt idx="209">
                  <c:v>3874</c:v>
                </c:pt>
                <c:pt idx="210">
                  <c:v>3830</c:v>
                </c:pt>
                <c:pt idx="211">
                  <c:v>3984</c:v>
                </c:pt>
                <c:pt idx="212">
                  <c:v>4008</c:v>
                </c:pt>
                <c:pt idx="213">
                  <c:v>4052.5</c:v>
                </c:pt>
                <c:pt idx="214">
                  <c:v>3758</c:v>
                </c:pt>
                <c:pt idx="215">
                  <c:v>3173</c:v>
                </c:pt>
                <c:pt idx="216">
                  <c:v>2733.5</c:v>
                </c:pt>
                <c:pt idx="217">
                  <c:v>2552</c:v>
                </c:pt>
                <c:pt idx="218">
                  <c:v>2329.5</c:v>
                </c:pt>
                <c:pt idx="219">
                  <c:v>1930</c:v>
                </c:pt>
                <c:pt idx="220">
                  <c:v>1869</c:v>
                </c:pt>
                <c:pt idx="221">
                  <c:v>1919</c:v>
                </c:pt>
                <c:pt idx="222">
                  <c:v>2436</c:v>
                </c:pt>
                <c:pt idx="223">
                  <c:v>3770</c:v>
                </c:pt>
                <c:pt idx="224">
                  <c:v>4401</c:v>
                </c:pt>
                <c:pt idx="225">
                  <c:v>4502</c:v>
                </c:pt>
                <c:pt idx="226">
                  <c:v>4463.5</c:v>
                </c:pt>
                <c:pt idx="227">
                  <c:v>4458</c:v>
                </c:pt>
                <c:pt idx="228">
                  <c:v>4358.5</c:v>
                </c:pt>
                <c:pt idx="229">
                  <c:v>4277.5</c:v>
                </c:pt>
                <c:pt idx="230">
                  <c:v>4238</c:v>
                </c:pt>
                <c:pt idx="231">
                  <c:v>4213</c:v>
                </c:pt>
                <c:pt idx="232">
                  <c:v>4240</c:v>
                </c:pt>
                <c:pt idx="233">
                  <c:v>4347.5</c:v>
                </c:pt>
                <c:pt idx="234">
                  <c:v>4407.5</c:v>
                </c:pt>
                <c:pt idx="235">
                  <c:v>4485</c:v>
                </c:pt>
                <c:pt idx="236">
                  <c:v>4526</c:v>
                </c:pt>
                <c:pt idx="237">
                  <c:v>4482</c:v>
                </c:pt>
                <c:pt idx="238">
                  <c:v>4324.5</c:v>
                </c:pt>
                <c:pt idx="239">
                  <c:v>4026.5</c:v>
                </c:pt>
                <c:pt idx="240">
                  <c:v>2582.5</c:v>
                </c:pt>
                <c:pt idx="241">
                  <c:v>1320</c:v>
                </c:pt>
                <c:pt idx="242">
                  <c:v>904</c:v>
                </c:pt>
                <c:pt idx="243">
                  <c:v>904.5</c:v>
                </c:pt>
                <c:pt idx="244">
                  <c:v>882</c:v>
                </c:pt>
                <c:pt idx="245">
                  <c:v>853</c:v>
                </c:pt>
                <c:pt idx="246">
                  <c:v>1212.5</c:v>
                </c:pt>
                <c:pt idx="247">
                  <c:v>2849</c:v>
                </c:pt>
                <c:pt idx="248">
                  <c:v>3205.5</c:v>
                </c:pt>
                <c:pt idx="249">
                  <c:v>2862.5</c:v>
                </c:pt>
                <c:pt idx="250">
                  <c:v>2779.5</c:v>
                </c:pt>
                <c:pt idx="251">
                  <c:v>2636</c:v>
                </c:pt>
                <c:pt idx="252">
                  <c:v>2551</c:v>
                </c:pt>
                <c:pt idx="253">
                  <c:v>2390.5</c:v>
                </c:pt>
                <c:pt idx="254">
                  <c:v>2345.5</c:v>
                </c:pt>
                <c:pt idx="255">
                  <c:v>2248.5</c:v>
                </c:pt>
                <c:pt idx="256">
                  <c:v>2287.5</c:v>
                </c:pt>
                <c:pt idx="257">
                  <c:v>2309.5</c:v>
                </c:pt>
                <c:pt idx="258">
                  <c:v>2537</c:v>
                </c:pt>
                <c:pt idx="259">
                  <c:v>2713</c:v>
                </c:pt>
                <c:pt idx="260">
                  <c:v>2768</c:v>
                </c:pt>
                <c:pt idx="261">
                  <c:v>2841.5</c:v>
                </c:pt>
                <c:pt idx="262">
                  <c:v>2046</c:v>
                </c:pt>
                <c:pt idx="263">
                  <c:v>1853</c:v>
                </c:pt>
                <c:pt idx="264">
                  <c:v>1622.5</c:v>
                </c:pt>
                <c:pt idx="265">
                  <c:v>988.5</c:v>
                </c:pt>
                <c:pt idx="266">
                  <c:v>866</c:v>
                </c:pt>
                <c:pt idx="267">
                  <c:v>896.5</c:v>
                </c:pt>
                <c:pt idx="268">
                  <c:v>922.5</c:v>
                </c:pt>
                <c:pt idx="269">
                  <c:v>902</c:v>
                </c:pt>
                <c:pt idx="270">
                  <c:v>861</c:v>
                </c:pt>
                <c:pt idx="271">
                  <c:v>1258.5</c:v>
                </c:pt>
                <c:pt idx="272">
                  <c:v>1382</c:v>
                </c:pt>
                <c:pt idx="273">
                  <c:v>1546.5</c:v>
                </c:pt>
                <c:pt idx="274">
                  <c:v>1768.5</c:v>
                </c:pt>
                <c:pt idx="275">
                  <c:v>1562.5</c:v>
                </c:pt>
                <c:pt idx="276">
                  <c:v>1513</c:v>
                </c:pt>
                <c:pt idx="277">
                  <c:v>1252.5</c:v>
                </c:pt>
                <c:pt idx="278">
                  <c:v>1011</c:v>
                </c:pt>
                <c:pt idx="279">
                  <c:v>1043</c:v>
                </c:pt>
                <c:pt idx="280">
                  <c:v>1148</c:v>
                </c:pt>
                <c:pt idx="281">
                  <c:v>1219.5</c:v>
                </c:pt>
                <c:pt idx="282">
                  <c:v>1072.5</c:v>
                </c:pt>
                <c:pt idx="283">
                  <c:v>901</c:v>
                </c:pt>
                <c:pt idx="284">
                  <c:v>802.5</c:v>
                </c:pt>
                <c:pt idx="285">
                  <c:v>807</c:v>
                </c:pt>
                <c:pt idx="286">
                  <c:v>795</c:v>
                </c:pt>
                <c:pt idx="287">
                  <c:v>749</c:v>
                </c:pt>
                <c:pt idx="288">
                  <c:v>704.5</c:v>
                </c:pt>
                <c:pt idx="289">
                  <c:v>695.5</c:v>
                </c:pt>
                <c:pt idx="290">
                  <c:v>694</c:v>
                </c:pt>
                <c:pt idx="291">
                  <c:v>684</c:v>
                </c:pt>
                <c:pt idx="292">
                  <c:v>681.5</c:v>
                </c:pt>
                <c:pt idx="293">
                  <c:v>691.5</c:v>
                </c:pt>
                <c:pt idx="294">
                  <c:v>694</c:v>
                </c:pt>
                <c:pt idx="295">
                  <c:v>695</c:v>
                </c:pt>
                <c:pt idx="296">
                  <c:v>692.5</c:v>
                </c:pt>
                <c:pt idx="297">
                  <c:v>676</c:v>
                </c:pt>
                <c:pt idx="298">
                  <c:v>700.5</c:v>
                </c:pt>
                <c:pt idx="299">
                  <c:v>724</c:v>
                </c:pt>
                <c:pt idx="300">
                  <c:v>723.5</c:v>
                </c:pt>
                <c:pt idx="301">
                  <c:v>723.5</c:v>
                </c:pt>
                <c:pt idx="302">
                  <c:v>729</c:v>
                </c:pt>
                <c:pt idx="303">
                  <c:v>726.5</c:v>
                </c:pt>
                <c:pt idx="304">
                  <c:v>760.5</c:v>
                </c:pt>
                <c:pt idx="305">
                  <c:v>899.5</c:v>
                </c:pt>
                <c:pt idx="306">
                  <c:v>1046</c:v>
                </c:pt>
                <c:pt idx="307">
                  <c:v>747.5</c:v>
                </c:pt>
                <c:pt idx="308">
                  <c:v>693</c:v>
                </c:pt>
                <c:pt idx="309">
                  <c:v>742.5</c:v>
                </c:pt>
                <c:pt idx="310">
                  <c:v>738</c:v>
                </c:pt>
                <c:pt idx="311">
                  <c:v>702.5</c:v>
                </c:pt>
                <c:pt idx="312">
                  <c:v>676</c:v>
                </c:pt>
                <c:pt idx="313">
                  <c:v>684.5</c:v>
                </c:pt>
                <c:pt idx="314">
                  <c:v>695.5</c:v>
                </c:pt>
                <c:pt idx="315">
                  <c:v>694.5</c:v>
                </c:pt>
                <c:pt idx="316">
                  <c:v>691.5</c:v>
                </c:pt>
                <c:pt idx="317">
                  <c:v>706</c:v>
                </c:pt>
                <c:pt idx="318">
                  <c:v>715.5</c:v>
                </c:pt>
                <c:pt idx="319">
                  <c:v>744</c:v>
                </c:pt>
                <c:pt idx="320">
                  <c:v>708</c:v>
                </c:pt>
                <c:pt idx="321">
                  <c:v>694.5</c:v>
                </c:pt>
                <c:pt idx="322">
                  <c:v>690</c:v>
                </c:pt>
                <c:pt idx="323">
                  <c:v>719.5</c:v>
                </c:pt>
                <c:pt idx="324">
                  <c:v>725</c:v>
                </c:pt>
                <c:pt idx="325">
                  <c:v>727</c:v>
                </c:pt>
                <c:pt idx="326">
                  <c:v>738</c:v>
                </c:pt>
                <c:pt idx="327">
                  <c:v>743.5</c:v>
                </c:pt>
                <c:pt idx="328">
                  <c:v>752.5</c:v>
                </c:pt>
                <c:pt idx="329">
                  <c:v>740.5</c:v>
                </c:pt>
                <c:pt idx="330">
                  <c:v>738</c:v>
                </c:pt>
                <c:pt idx="331">
                  <c:v>739.5</c:v>
                </c:pt>
                <c:pt idx="332">
                  <c:v>726</c:v>
                </c:pt>
                <c:pt idx="333">
                  <c:v>741</c:v>
                </c:pt>
                <c:pt idx="334">
                  <c:v>765</c:v>
                </c:pt>
                <c:pt idx="335">
                  <c:v>764.5</c:v>
                </c:pt>
                <c:pt idx="336">
                  <c:v>707.5</c:v>
                </c:pt>
                <c:pt idx="337">
                  <c:v>669</c:v>
                </c:pt>
                <c:pt idx="338">
                  <c:v>670</c:v>
                </c:pt>
                <c:pt idx="339">
                  <c:v>676</c:v>
                </c:pt>
                <c:pt idx="340">
                  <c:v>672.5</c:v>
                </c:pt>
                <c:pt idx="341">
                  <c:v>806.5</c:v>
                </c:pt>
                <c:pt idx="342">
                  <c:v>1197.5</c:v>
                </c:pt>
                <c:pt idx="343">
                  <c:v>1692</c:v>
                </c:pt>
                <c:pt idx="344">
                  <c:v>2399</c:v>
                </c:pt>
                <c:pt idx="345">
                  <c:v>2457.5</c:v>
                </c:pt>
                <c:pt idx="346">
                  <c:v>2476.5</c:v>
                </c:pt>
                <c:pt idx="347">
                  <c:v>2484.5</c:v>
                </c:pt>
                <c:pt idx="348">
                  <c:v>2433.5</c:v>
                </c:pt>
                <c:pt idx="349">
                  <c:v>1855.5</c:v>
                </c:pt>
                <c:pt idx="350">
                  <c:v>2028</c:v>
                </c:pt>
                <c:pt idx="351">
                  <c:v>2001.5</c:v>
                </c:pt>
                <c:pt idx="352">
                  <c:v>2055</c:v>
                </c:pt>
                <c:pt idx="353">
                  <c:v>1859</c:v>
                </c:pt>
                <c:pt idx="354">
                  <c:v>1790.5</c:v>
                </c:pt>
                <c:pt idx="355">
                  <c:v>1814</c:v>
                </c:pt>
                <c:pt idx="356">
                  <c:v>1773.5</c:v>
                </c:pt>
                <c:pt idx="357">
                  <c:v>1690.5</c:v>
                </c:pt>
                <c:pt idx="358">
                  <c:v>1263</c:v>
                </c:pt>
                <c:pt idx="359">
                  <c:v>1126</c:v>
                </c:pt>
                <c:pt idx="360">
                  <c:v>749.5</c:v>
                </c:pt>
                <c:pt idx="361">
                  <c:v>712.5</c:v>
                </c:pt>
                <c:pt idx="362">
                  <c:v>714</c:v>
                </c:pt>
                <c:pt idx="363">
                  <c:v>719.5</c:v>
                </c:pt>
                <c:pt idx="364">
                  <c:v>719.5</c:v>
                </c:pt>
                <c:pt idx="365">
                  <c:v>715.5</c:v>
                </c:pt>
                <c:pt idx="366">
                  <c:v>842.5</c:v>
                </c:pt>
                <c:pt idx="367">
                  <c:v>1405.5</c:v>
                </c:pt>
                <c:pt idx="368">
                  <c:v>2335</c:v>
                </c:pt>
                <c:pt idx="369">
                  <c:v>2426.5</c:v>
                </c:pt>
                <c:pt idx="370">
                  <c:v>2381</c:v>
                </c:pt>
                <c:pt idx="371">
                  <c:v>2292.5</c:v>
                </c:pt>
                <c:pt idx="372">
                  <c:v>2107</c:v>
                </c:pt>
                <c:pt idx="373">
                  <c:v>2003</c:v>
                </c:pt>
                <c:pt idx="374">
                  <c:v>1879.5</c:v>
                </c:pt>
                <c:pt idx="375">
                  <c:v>1692</c:v>
                </c:pt>
                <c:pt idx="376">
                  <c:v>1698.5</c:v>
                </c:pt>
                <c:pt idx="377">
                  <c:v>1708</c:v>
                </c:pt>
                <c:pt idx="378">
                  <c:v>1711</c:v>
                </c:pt>
                <c:pt idx="379">
                  <c:v>1577.5</c:v>
                </c:pt>
                <c:pt idx="380">
                  <c:v>1424.5</c:v>
                </c:pt>
                <c:pt idx="381">
                  <c:v>1419.5</c:v>
                </c:pt>
                <c:pt idx="382">
                  <c:v>1336</c:v>
                </c:pt>
                <c:pt idx="383">
                  <c:v>1206</c:v>
                </c:pt>
                <c:pt idx="384">
                  <c:v>1013</c:v>
                </c:pt>
                <c:pt idx="385">
                  <c:v>728.5</c:v>
                </c:pt>
                <c:pt idx="386">
                  <c:v>716</c:v>
                </c:pt>
                <c:pt idx="387">
                  <c:v>716</c:v>
                </c:pt>
                <c:pt idx="388">
                  <c:v>716</c:v>
                </c:pt>
                <c:pt idx="389">
                  <c:v>716</c:v>
                </c:pt>
                <c:pt idx="390">
                  <c:v>715</c:v>
                </c:pt>
                <c:pt idx="391">
                  <c:v>779.5</c:v>
                </c:pt>
                <c:pt idx="392">
                  <c:v>784.5</c:v>
                </c:pt>
                <c:pt idx="393">
                  <c:v>782</c:v>
                </c:pt>
                <c:pt idx="394">
                  <c:v>781.5</c:v>
                </c:pt>
                <c:pt idx="395">
                  <c:v>780.5</c:v>
                </c:pt>
                <c:pt idx="396">
                  <c:v>780.5</c:v>
                </c:pt>
                <c:pt idx="397">
                  <c:v>779.5</c:v>
                </c:pt>
                <c:pt idx="398">
                  <c:v>810.5</c:v>
                </c:pt>
                <c:pt idx="399">
                  <c:v>898</c:v>
                </c:pt>
                <c:pt idx="400">
                  <c:v>974</c:v>
                </c:pt>
                <c:pt idx="401">
                  <c:v>975.5</c:v>
                </c:pt>
                <c:pt idx="402">
                  <c:v>973.5</c:v>
                </c:pt>
                <c:pt idx="403">
                  <c:v>904.5</c:v>
                </c:pt>
                <c:pt idx="404">
                  <c:v>811.5</c:v>
                </c:pt>
                <c:pt idx="405">
                  <c:v>811.5</c:v>
                </c:pt>
                <c:pt idx="406">
                  <c:v>792</c:v>
                </c:pt>
                <c:pt idx="407">
                  <c:v>758.5</c:v>
                </c:pt>
                <c:pt idx="408">
                  <c:v>744.5</c:v>
                </c:pt>
                <c:pt idx="409">
                  <c:v>745</c:v>
                </c:pt>
                <c:pt idx="410">
                  <c:v>744</c:v>
                </c:pt>
                <c:pt idx="411">
                  <c:v>744.5</c:v>
                </c:pt>
                <c:pt idx="412">
                  <c:v>733.5</c:v>
                </c:pt>
                <c:pt idx="413">
                  <c:v>733</c:v>
                </c:pt>
                <c:pt idx="414">
                  <c:v>734</c:v>
                </c:pt>
                <c:pt idx="415">
                  <c:v>739</c:v>
                </c:pt>
                <c:pt idx="416">
                  <c:v>739.5</c:v>
                </c:pt>
                <c:pt idx="417">
                  <c:v>747</c:v>
                </c:pt>
                <c:pt idx="418">
                  <c:v>794</c:v>
                </c:pt>
                <c:pt idx="419">
                  <c:v>1010.5</c:v>
                </c:pt>
                <c:pt idx="420">
                  <c:v>1134</c:v>
                </c:pt>
                <c:pt idx="421">
                  <c:v>1144.5</c:v>
                </c:pt>
                <c:pt idx="422">
                  <c:v>1152.5</c:v>
                </c:pt>
                <c:pt idx="423">
                  <c:v>1166.5</c:v>
                </c:pt>
                <c:pt idx="424">
                  <c:v>1162.5</c:v>
                </c:pt>
                <c:pt idx="425">
                  <c:v>1164.5</c:v>
                </c:pt>
                <c:pt idx="426">
                  <c:v>1131</c:v>
                </c:pt>
                <c:pt idx="427">
                  <c:v>991.5</c:v>
                </c:pt>
                <c:pt idx="428">
                  <c:v>958.5</c:v>
                </c:pt>
                <c:pt idx="429">
                  <c:v>956</c:v>
                </c:pt>
                <c:pt idx="430">
                  <c:v>957.5</c:v>
                </c:pt>
                <c:pt idx="431">
                  <c:v>956.5</c:v>
                </c:pt>
                <c:pt idx="432">
                  <c:v>956.5</c:v>
                </c:pt>
                <c:pt idx="433">
                  <c:v>956</c:v>
                </c:pt>
                <c:pt idx="434">
                  <c:v>956.5</c:v>
                </c:pt>
                <c:pt idx="435">
                  <c:v>957</c:v>
                </c:pt>
                <c:pt idx="436">
                  <c:v>957.5</c:v>
                </c:pt>
                <c:pt idx="437">
                  <c:v>956</c:v>
                </c:pt>
                <c:pt idx="438">
                  <c:v>957</c:v>
                </c:pt>
                <c:pt idx="439">
                  <c:v>955.5</c:v>
                </c:pt>
                <c:pt idx="440">
                  <c:v>955.5</c:v>
                </c:pt>
                <c:pt idx="441">
                  <c:v>1017</c:v>
                </c:pt>
                <c:pt idx="442">
                  <c:v>1046.5</c:v>
                </c:pt>
                <c:pt idx="443">
                  <c:v>1069.5</c:v>
                </c:pt>
                <c:pt idx="444">
                  <c:v>1092</c:v>
                </c:pt>
                <c:pt idx="445">
                  <c:v>1166.5</c:v>
                </c:pt>
                <c:pt idx="446">
                  <c:v>712</c:v>
                </c:pt>
                <c:pt idx="447">
                  <c:v>711.5</c:v>
                </c:pt>
                <c:pt idx="448">
                  <c:v>708.5</c:v>
                </c:pt>
                <c:pt idx="449">
                  <c:v>706.5</c:v>
                </c:pt>
                <c:pt idx="450">
                  <c:v>739.5</c:v>
                </c:pt>
                <c:pt idx="451">
                  <c:v>839.5</c:v>
                </c:pt>
                <c:pt idx="452">
                  <c:v>859.5</c:v>
                </c:pt>
                <c:pt idx="453">
                  <c:v>959.5</c:v>
                </c:pt>
                <c:pt idx="454">
                  <c:v>957.5</c:v>
                </c:pt>
                <c:pt idx="455">
                  <c:v>957.5</c:v>
                </c:pt>
                <c:pt idx="456">
                  <c:v>957</c:v>
                </c:pt>
                <c:pt idx="457">
                  <c:v>957</c:v>
                </c:pt>
                <c:pt idx="458">
                  <c:v>957</c:v>
                </c:pt>
                <c:pt idx="459">
                  <c:v>957.5</c:v>
                </c:pt>
                <c:pt idx="460">
                  <c:v>958</c:v>
                </c:pt>
                <c:pt idx="461">
                  <c:v>957</c:v>
                </c:pt>
                <c:pt idx="462">
                  <c:v>957</c:v>
                </c:pt>
                <c:pt idx="463">
                  <c:v>957.5</c:v>
                </c:pt>
                <c:pt idx="464">
                  <c:v>978</c:v>
                </c:pt>
                <c:pt idx="465">
                  <c:v>1143</c:v>
                </c:pt>
                <c:pt idx="466">
                  <c:v>1138.5</c:v>
                </c:pt>
                <c:pt idx="467">
                  <c:v>1179.5</c:v>
                </c:pt>
                <c:pt idx="468">
                  <c:v>1184</c:v>
                </c:pt>
                <c:pt idx="469">
                  <c:v>1066.5</c:v>
                </c:pt>
                <c:pt idx="470">
                  <c:v>1001.5</c:v>
                </c:pt>
                <c:pt idx="471">
                  <c:v>1139</c:v>
                </c:pt>
                <c:pt idx="472">
                  <c:v>914</c:v>
                </c:pt>
                <c:pt idx="473">
                  <c:v>717.5</c:v>
                </c:pt>
                <c:pt idx="474">
                  <c:v>726</c:v>
                </c:pt>
                <c:pt idx="475">
                  <c:v>723.5</c:v>
                </c:pt>
                <c:pt idx="476">
                  <c:v>732.5</c:v>
                </c:pt>
                <c:pt idx="477">
                  <c:v>717.5</c:v>
                </c:pt>
                <c:pt idx="478">
                  <c:v>723</c:v>
                </c:pt>
                <c:pt idx="479">
                  <c:v>715.5</c:v>
                </c:pt>
                <c:pt idx="480">
                  <c:v>725.5</c:v>
                </c:pt>
                <c:pt idx="481">
                  <c:v>721.5</c:v>
                </c:pt>
                <c:pt idx="482">
                  <c:v>723.5</c:v>
                </c:pt>
                <c:pt idx="483">
                  <c:v>723.5</c:v>
                </c:pt>
                <c:pt idx="484">
                  <c:v>756</c:v>
                </c:pt>
                <c:pt idx="485">
                  <c:v>734</c:v>
                </c:pt>
                <c:pt idx="486">
                  <c:v>726</c:v>
                </c:pt>
                <c:pt idx="487">
                  <c:v>729</c:v>
                </c:pt>
                <c:pt idx="488">
                  <c:v>720.5</c:v>
                </c:pt>
                <c:pt idx="489">
                  <c:v>720.5</c:v>
                </c:pt>
                <c:pt idx="490">
                  <c:v>717.5</c:v>
                </c:pt>
                <c:pt idx="491">
                  <c:v>716</c:v>
                </c:pt>
                <c:pt idx="492">
                  <c:v>716.5</c:v>
                </c:pt>
                <c:pt idx="493">
                  <c:v>715</c:v>
                </c:pt>
                <c:pt idx="494">
                  <c:v>715</c:v>
                </c:pt>
                <c:pt idx="495">
                  <c:v>739</c:v>
                </c:pt>
                <c:pt idx="496">
                  <c:v>728</c:v>
                </c:pt>
                <c:pt idx="497">
                  <c:v>719.5</c:v>
                </c:pt>
                <c:pt idx="498">
                  <c:v>728</c:v>
                </c:pt>
                <c:pt idx="499">
                  <c:v>725</c:v>
                </c:pt>
                <c:pt idx="500">
                  <c:v>731.5</c:v>
                </c:pt>
                <c:pt idx="501">
                  <c:v>712</c:v>
                </c:pt>
                <c:pt idx="502">
                  <c:v>713.5</c:v>
                </c:pt>
                <c:pt idx="503">
                  <c:v>714.5</c:v>
                </c:pt>
                <c:pt idx="504">
                  <c:v>714</c:v>
                </c:pt>
                <c:pt idx="505">
                  <c:v>733</c:v>
                </c:pt>
                <c:pt idx="506">
                  <c:v>738</c:v>
                </c:pt>
                <c:pt idx="507">
                  <c:v>742.5</c:v>
                </c:pt>
                <c:pt idx="508">
                  <c:v>722.5</c:v>
                </c:pt>
                <c:pt idx="509">
                  <c:v>723.5</c:v>
                </c:pt>
                <c:pt idx="510">
                  <c:v>773</c:v>
                </c:pt>
                <c:pt idx="511">
                  <c:v>878.5</c:v>
                </c:pt>
                <c:pt idx="512">
                  <c:v>1173.5</c:v>
                </c:pt>
                <c:pt idx="513">
                  <c:v>1219.5</c:v>
                </c:pt>
                <c:pt idx="514">
                  <c:v>1215</c:v>
                </c:pt>
                <c:pt idx="515">
                  <c:v>1221</c:v>
                </c:pt>
                <c:pt idx="516">
                  <c:v>1237.5</c:v>
                </c:pt>
                <c:pt idx="517">
                  <c:v>1230.5</c:v>
                </c:pt>
                <c:pt idx="518">
                  <c:v>1269.5</c:v>
                </c:pt>
                <c:pt idx="519">
                  <c:v>1109.5</c:v>
                </c:pt>
                <c:pt idx="520">
                  <c:v>830.5</c:v>
                </c:pt>
                <c:pt idx="521">
                  <c:v>839.5</c:v>
                </c:pt>
                <c:pt idx="522">
                  <c:v>825.5</c:v>
                </c:pt>
                <c:pt idx="523">
                  <c:v>821</c:v>
                </c:pt>
                <c:pt idx="524">
                  <c:v>892</c:v>
                </c:pt>
                <c:pt idx="525">
                  <c:v>921</c:v>
                </c:pt>
                <c:pt idx="526">
                  <c:v>906</c:v>
                </c:pt>
                <c:pt idx="527">
                  <c:v>856</c:v>
                </c:pt>
                <c:pt idx="528">
                  <c:v>812.5</c:v>
                </c:pt>
                <c:pt idx="529">
                  <c:v>749.5</c:v>
                </c:pt>
                <c:pt idx="530">
                  <c:v>753</c:v>
                </c:pt>
                <c:pt idx="531">
                  <c:v>750.5</c:v>
                </c:pt>
                <c:pt idx="532">
                  <c:v>750</c:v>
                </c:pt>
                <c:pt idx="533">
                  <c:v>760.5</c:v>
                </c:pt>
                <c:pt idx="534">
                  <c:v>797.5</c:v>
                </c:pt>
                <c:pt idx="535">
                  <c:v>791.5</c:v>
                </c:pt>
                <c:pt idx="536">
                  <c:v>813</c:v>
                </c:pt>
                <c:pt idx="537">
                  <c:v>825.5</c:v>
                </c:pt>
                <c:pt idx="538">
                  <c:v>820.5</c:v>
                </c:pt>
                <c:pt idx="539">
                  <c:v>819.5</c:v>
                </c:pt>
                <c:pt idx="540">
                  <c:v>837.5</c:v>
                </c:pt>
                <c:pt idx="541">
                  <c:v>931</c:v>
                </c:pt>
                <c:pt idx="542">
                  <c:v>1131</c:v>
                </c:pt>
                <c:pt idx="543">
                  <c:v>1233.5</c:v>
                </c:pt>
                <c:pt idx="544">
                  <c:v>1206</c:v>
                </c:pt>
                <c:pt idx="545">
                  <c:v>1153</c:v>
                </c:pt>
                <c:pt idx="546">
                  <c:v>1104</c:v>
                </c:pt>
                <c:pt idx="547">
                  <c:v>1098</c:v>
                </c:pt>
                <c:pt idx="548">
                  <c:v>930</c:v>
                </c:pt>
                <c:pt idx="549">
                  <c:v>928.5</c:v>
                </c:pt>
                <c:pt idx="550">
                  <c:v>930.5</c:v>
                </c:pt>
                <c:pt idx="551">
                  <c:v>928.5</c:v>
                </c:pt>
                <c:pt idx="552">
                  <c:v>927</c:v>
                </c:pt>
                <c:pt idx="553">
                  <c:v>918.5</c:v>
                </c:pt>
                <c:pt idx="554">
                  <c:v>915</c:v>
                </c:pt>
                <c:pt idx="555">
                  <c:v>915.5</c:v>
                </c:pt>
                <c:pt idx="556">
                  <c:v>918.5</c:v>
                </c:pt>
                <c:pt idx="557">
                  <c:v>918.5</c:v>
                </c:pt>
                <c:pt idx="558">
                  <c:v>918</c:v>
                </c:pt>
                <c:pt idx="559">
                  <c:v>916.5</c:v>
                </c:pt>
                <c:pt idx="560">
                  <c:v>898</c:v>
                </c:pt>
                <c:pt idx="561">
                  <c:v>887.5</c:v>
                </c:pt>
                <c:pt idx="562">
                  <c:v>919</c:v>
                </c:pt>
                <c:pt idx="563">
                  <c:v>978.5</c:v>
                </c:pt>
                <c:pt idx="564">
                  <c:v>992</c:v>
                </c:pt>
                <c:pt idx="565">
                  <c:v>977.5</c:v>
                </c:pt>
                <c:pt idx="566">
                  <c:v>985</c:v>
                </c:pt>
                <c:pt idx="567">
                  <c:v>980.5</c:v>
                </c:pt>
                <c:pt idx="568">
                  <c:v>989.5</c:v>
                </c:pt>
                <c:pt idx="569">
                  <c:v>978</c:v>
                </c:pt>
                <c:pt idx="570">
                  <c:v>995</c:v>
                </c:pt>
                <c:pt idx="571">
                  <c:v>1044</c:v>
                </c:pt>
                <c:pt idx="572">
                  <c:v>1098</c:v>
                </c:pt>
                <c:pt idx="573">
                  <c:v>1080</c:v>
                </c:pt>
                <c:pt idx="574">
                  <c:v>914.5</c:v>
                </c:pt>
                <c:pt idx="575">
                  <c:v>917.5</c:v>
                </c:pt>
                <c:pt idx="576">
                  <c:v>920</c:v>
                </c:pt>
                <c:pt idx="577">
                  <c:v>919</c:v>
                </c:pt>
                <c:pt idx="578">
                  <c:v>920</c:v>
                </c:pt>
                <c:pt idx="579">
                  <c:v>920</c:v>
                </c:pt>
                <c:pt idx="580">
                  <c:v>920</c:v>
                </c:pt>
                <c:pt idx="581">
                  <c:v>920.5</c:v>
                </c:pt>
                <c:pt idx="582">
                  <c:v>918.5</c:v>
                </c:pt>
                <c:pt idx="583">
                  <c:v>918.5</c:v>
                </c:pt>
                <c:pt idx="584">
                  <c:v>956.5</c:v>
                </c:pt>
                <c:pt idx="585">
                  <c:v>1128</c:v>
                </c:pt>
                <c:pt idx="586">
                  <c:v>1118</c:v>
                </c:pt>
                <c:pt idx="587">
                  <c:v>858.5</c:v>
                </c:pt>
                <c:pt idx="588">
                  <c:v>662</c:v>
                </c:pt>
                <c:pt idx="589">
                  <c:v>660.5</c:v>
                </c:pt>
                <c:pt idx="590">
                  <c:v>696.5</c:v>
                </c:pt>
                <c:pt idx="591">
                  <c:v>898.5</c:v>
                </c:pt>
                <c:pt idx="592">
                  <c:v>1099</c:v>
                </c:pt>
                <c:pt idx="593">
                  <c:v>1086.5</c:v>
                </c:pt>
                <c:pt idx="594">
                  <c:v>1112</c:v>
                </c:pt>
                <c:pt idx="595">
                  <c:v>1116</c:v>
                </c:pt>
                <c:pt idx="596">
                  <c:v>963</c:v>
                </c:pt>
                <c:pt idx="597">
                  <c:v>962</c:v>
                </c:pt>
                <c:pt idx="598">
                  <c:v>961.5</c:v>
                </c:pt>
                <c:pt idx="599">
                  <c:v>960</c:v>
                </c:pt>
                <c:pt idx="600">
                  <c:v>961</c:v>
                </c:pt>
                <c:pt idx="601">
                  <c:v>961.5</c:v>
                </c:pt>
                <c:pt idx="602">
                  <c:v>960.5</c:v>
                </c:pt>
                <c:pt idx="603">
                  <c:v>962</c:v>
                </c:pt>
                <c:pt idx="604">
                  <c:v>962</c:v>
                </c:pt>
                <c:pt idx="605">
                  <c:v>961.5</c:v>
                </c:pt>
                <c:pt idx="606">
                  <c:v>959.5</c:v>
                </c:pt>
                <c:pt idx="607">
                  <c:v>960.5</c:v>
                </c:pt>
                <c:pt idx="608">
                  <c:v>1067.5</c:v>
                </c:pt>
                <c:pt idx="609">
                  <c:v>1155</c:v>
                </c:pt>
                <c:pt idx="610">
                  <c:v>1138.5</c:v>
                </c:pt>
                <c:pt idx="611">
                  <c:v>1167</c:v>
                </c:pt>
                <c:pt idx="612">
                  <c:v>1137</c:v>
                </c:pt>
                <c:pt idx="613">
                  <c:v>1165.5</c:v>
                </c:pt>
                <c:pt idx="614">
                  <c:v>1165.5</c:v>
                </c:pt>
                <c:pt idx="615">
                  <c:v>1091.5</c:v>
                </c:pt>
                <c:pt idx="616">
                  <c:v>980</c:v>
                </c:pt>
                <c:pt idx="617">
                  <c:v>1147</c:v>
                </c:pt>
                <c:pt idx="618">
                  <c:v>1160.5</c:v>
                </c:pt>
                <c:pt idx="619">
                  <c:v>1149.5</c:v>
                </c:pt>
                <c:pt idx="620">
                  <c:v>760.5</c:v>
                </c:pt>
                <c:pt idx="621">
                  <c:v>731</c:v>
                </c:pt>
                <c:pt idx="622">
                  <c:v>741</c:v>
                </c:pt>
                <c:pt idx="623">
                  <c:v>728</c:v>
                </c:pt>
                <c:pt idx="624">
                  <c:v>714.5</c:v>
                </c:pt>
                <c:pt idx="625">
                  <c:v>715.5</c:v>
                </c:pt>
                <c:pt idx="626">
                  <c:v>715.5</c:v>
                </c:pt>
                <c:pt idx="627">
                  <c:v>719</c:v>
                </c:pt>
                <c:pt idx="628">
                  <c:v>718.5</c:v>
                </c:pt>
                <c:pt idx="629">
                  <c:v>717</c:v>
                </c:pt>
                <c:pt idx="630">
                  <c:v>717.5</c:v>
                </c:pt>
                <c:pt idx="631">
                  <c:v>718</c:v>
                </c:pt>
                <c:pt idx="632">
                  <c:v>718.5</c:v>
                </c:pt>
                <c:pt idx="633">
                  <c:v>736</c:v>
                </c:pt>
                <c:pt idx="634">
                  <c:v>1021</c:v>
                </c:pt>
                <c:pt idx="635">
                  <c:v>783.5</c:v>
                </c:pt>
                <c:pt idx="636">
                  <c:v>1094.5</c:v>
                </c:pt>
                <c:pt idx="637">
                  <c:v>1149</c:v>
                </c:pt>
                <c:pt idx="638">
                  <c:v>973.5</c:v>
                </c:pt>
                <c:pt idx="639">
                  <c:v>964</c:v>
                </c:pt>
                <c:pt idx="640">
                  <c:v>951.5</c:v>
                </c:pt>
                <c:pt idx="641">
                  <c:v>976</c:v>
                </c:pt>
                <c:pt idx="642">
                  <c:v>976.5</c:v>
                </c:pt>
                <c:pt idx="643">
                  <c:v>1002</c:v>
                </c:pt>
                <c:pt idx="644">
                  <c:v>1026.5</c:v>
                </c:pt>
                <c:pt idx="645">
                  <c:v>1025.5</c:v>
                </c:pt>
                <c:pt idx="646">
                  <c:v>1026</c:v>
                </c:pt>
                <c:pt idx="647">
                  <c:v>1023.5</c:v>
                </c:pt>
                <c:pt idx="648">
                  <c:v>1024</c:v>
                </c:pt>
                <c:pt idx="649">
                  <c:v>1025</c:v>
                </c:pt>
                <c:pt idx="650">
                  <c:v>1024.5</c:v>
                </c:pt>
                <c:pt idx="651">
                  <c:v>1024.5</c:v>
                </c:pt>
                <c:pt idx="652">
                  <c:v>1026</c:v>
                </c:pt>
                <c:pt idx="653">
                  <c:v>1025.5</c:v>
                </c:pt>
                <c:pt idx="654">
                  <c:v>1026</c:v>
                </c:pt>
                <c:pt idx="655">
                  <c:v>1026.5</c:v>
                </c:pt>
                <c:pt idx="656">
                  <c:v>1026</c:v>
                </c:pt>
                <c:pt idx="657">
                  <c:v>1027</c:v>
                </c:pt>
                <c:pt idx="658">
                  <c:v>1025.5</c:v>
                </c:pt>
                <c:pt idx="659">
                  <c:v>1026</c:v>
                </c:pt>
                <c:pt idx="660">
                  <c:v>1026</c:v>
                </c:pt>
                <c:pt idx="661">
                  <c:v>1027</c:v>
                </c:pt>
                <c:pt idx="662">
                  <c:v>1026.5</c:v>
                </c:pt>
                <c:pt idx="663">
                  <c:v>1027</c:v>
                </c:pt>
                <c:pt idx="664">
                  <c:v>1026.5</c:v>
                </c:pt>
                <c:pt idx="665">
                  <c:v>1026.5</c:v>
                </c:pt>
                <c:pt idx="666">
                  <c:v>1027.5</c:v>
                </c:pt>
                <c:pt idx="667">
                  <c:v>1027</c:v>
                </c:pt>
                <c:pt idx="668">
                  <c:v>1027</c:v>
                </c:pt>
                <c:pt idx="669">
                  <c:v>1025</c:v>
                </c:pt>
                <c:pt idx="670">
                  <c:v>1021.5</c:v>
                </c:pt>
                <c:pt idx="671">
                  <c:v>1021</c:v>
                </c:pt>
                <c:pt idx="672">
                  <c:v>1006</c:v>
                </c:pt>
                <c:pt idx="673">
                  <c:v>1015</c:v>
                </c:pt>
                <c:pt idx="674">
                  <c:v>1009</c:v>
                </c:pt>
                <c:pt idx="675">
                  <c:v>1028.5</c:v>
                </c:pt>
                <c:pt idx="676">
                  <c:v>1106.5</c:v>
                </c:pt>
                <c:pt idx="677">
                  <c:v>1339</c:v>
                </c:pt>
                <c:pt idx="678">
                  <c:v>1594.5</c:v>
                </c:pt>
                <c:pt idx="679">
                  <c:v>2435.5</c:v>
                </c:pt>
                <c:pt idx="680">
                  <c:v>2915.5</c:v>
                </c:pt>
                <c:pt idx="681">
                  <c:v>2601.5</c:v>
                </c:pt>
                <c:pt idx="682">
                  <c:v>2446.5</c:v>
                </c:pt>
                <c:pt idx="683">
                  <c:v>2419.5</c:v>
                </c:pt>
                <c:pt idx="684">
                  <c:v>2406</c:v>
                </c:pt>
                <c:pt idx="685">
                  <c:v>2396</c:v>
                </c:pt>
                <c:pt idx="686">
                  <c:v>1928.5</c:v>
                </c:pt>
                <c:pt idx="687">
                  <c:v>1671</c:v>
                </c:pt>
                <c:pt idx="688">
                  <c:v>1229.5</c:v>
                </c:pt>
                <c:pt idx="689">
                  <c:v>1231</c:v>
                </c:pt>
                <c:pt idx="690">
                  <c:v>1233.5</c:v>
                </c:pt>
                <c:pt idx="691">
                  <c:v>1229.5</c:v>
                </c:pt>
                <c:pt idx="692">
                  <c:v>746.5</c:v>
                </c:pt>
                <c:pt idx="693">
                  <c:v>971</c:v>
                </c:pt>
                <c:pt idx="694">
                  <c:v>973.5</c:v>
                </c:pt>
                <c:pt idx="695">
                  <c:v>984</c:v>
                </c:pt>
                <c:pt idx="696">
                  <c:v>987.5</c:v>
                </c:pt>
                <c:pt idx="697">
                  <c:v>988.5</c:v>
                </c:pt>
                <c:pt idx="698">
                  <c:v>989.5</c:v>
                </c:pt>
                <c:pt idx="699">
                  <c:v>992.5</c:v>
                </c:pt>
                <c:pt idx="700">
                  <c:v>998.5</c:v>
                </c:pt>
                <c:pt idx="701">
                  <c:v>1037.5</c:v>
                </c:pt>
                <c:pt idx="702">
                  <c:v>1035</c:v>
                </c:pt>
                <c:pt idx="703">
                  <c:v>1026.5</c:v>
                </c:pt>
                <c:pt idx="704">
                  <c:v>1169.5</c:v>
                </c:pt>
                <c:pt idx="705">
                  <c:v>1236.5</c:v>
                </c:pt>
                <c:pt idx="706">
                  <c:v>1264</c:v>
                </c:pt>
                <c:pt idx="707">
                  <c:v>1258</c:v>
                </c:pt>
                <c:pt idx="708">
                  <c:v>1264</c:v>
                </c:pt>
                <c:pt idx="709">
                  <c:v>1263.5</c:v>
                </c:pt>
                <c:pt idx="710">
                  <c:v>1258.5</c:v>
                </c:pt>
                <c:pt idx="711">
                  <c:v>1295</c:v>
                </c:pt>
                <c:pt idx="712">
                  <c:v>1294.5</c:v>
                </c:pt>
                <c:pt idx="713">
                  <c:v>1269</c:v>
                </c:pt>
                <c:pt idx="714">
                  <c:v>1174.5</c:v>
                </c:pt>
                <c:pt idx="715">
                  <c:v>1124</c:v>
                </c:pt>
                <c:pt idx="716">
                  <c:v>1153.5</c:v>
                </c:pt>
                <c:pt idx="717">
                  <c:v>1035.5</c:v>
                </c:pt>
                <c:pt idx="718">
                  <c:v>1030.5</c:v>
                </c:pt>
                <c:pt idx="719">
                  <c:v>1001.5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02602624"/>
        <c:axId val="102604160"/>
      </c:scatterChart>
      <c:valAx>
        <c:axId val="102602624"/>
        <c:scaling>
          <c:orientation val="minMax"/>
          <c:min val="35000"/>
        </c:scaling>
        <c:axPos val="b"/>
        <c:numFmt formatCode="0" sourceLinked="0"/>
        <c:tickLblPos val="nextTo"/>
        <c:crossAx val="102604160"/>
        <c:crosses val="autoZero"/>
        <c:crossBetween val="midCat"/>
        <c:majorUnit val="5000"/>
      </c:valAx>
      <c:valAx>
        <c:axId val="102604160"/>
        <c:scaling>
          <c:orientation val="minMax"/>
        </c:scaling>
        <c:axPos val="l"/>
        <c:majorGridlines/>
        <c:numFmt formatCode="0" sourceLinked="0"/>
        <c:tickLblPos val="nextTo"/>
        <c:crossAx val="102602624"/>
        <c:crosses val="autoZero"/>
        <c:crossBetween val="midCat"/>
      </c:valAx>
    </c:plotArea>
    <c:plotVisOnly val="1"/>
  </c:chart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"/>
          <c:y val="2.7011287893677016E-2"/>
        </c:manualLayout>
      </c:layout>
    </c:title>
    <c:plotArea>
      <c:layout>
        <c:manualLayout>
          <c:layoutTarget val="inner"/>
          <c:xMode val="edge"/>
          <c:yMode val="edge"/>
          <c:x val="3.3374882308364141E-2"/>
          <c:y val="0.126163209202938"/>
          <c:w val="0.95803752697821587"/>
          <c:h val="0.83404966990372664"/>
        </c:manualLayout>
      </c:layout>
      <c:lineChart>
        <c:grouping val="standard"/>
        <c:ser>
          <c:idx val="1"/>
          <c:order val="0"/>
          <c:tx>
            <c:v>Fioul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Entrées!$F$37:$F$780</c:f>
              <c:numCache>
                <c:formatCode>0.0</c:formatCode>
                <c:ptCount val="744"/>
                <c:pt idx="0">
                  <c:v>421</c:v>
                </c:pt>
                <c:pt idx="1">
                  <c:v>359</c:v>
                </c:pt>
                <c:pt idx="2">
                  <c:v>357</c:v>
                </c:pt>
                <c:pt idx="3">
                  <c:v>354.5</c:v>
                </c:pt>
                <c:pt idx="4">
                  <c:v>355.5</c:v>
                </c:pt>
                <c:pt idx="5">
                  <c:v>354.5</c:v>
                </c:pt>
                <c:pt idx="6">
                  <c:v>355</c:v>
                </c:pt>
                <c:pt idx="7">
                  <c:v>353</c:v>
                </c:pt>
                <c:pt idx="8">
                  <c:v>354.5</c:v>
                </c:pt>
                <c:pt idx="9">
                  <c:v>353.5</c:v>
                </c:pt>
                <c:pt idx="10">
                  <c:v>353</c:v>
                </c:pt>
                <c:pt idx="11">
                  <c:v>354</c:v>
                </c:pt>
                <c:pt idx="12">
                  <c:v>353</c:v>
                </c:pt>
                <c:pt idx="13">
                  <c:v>353</c:v>
                </c:pt>
                <c:pt idx="14">
                  <c:v>352</c:v>
                </c:pt>
                <c:pt idx="15">
                  <c:v>352</c:v>
                </c:pt>
                <c:pt idx="16">
                  <c:v>352</c:v>
                </c:pt>
                <c:pt idx="17">
                  <c:v>353.5</c:v>
                </c:pt>
                <c:pt idx="18">
                  <c:v>351.5</c:v>
                </c:pt>
                <c:pt idx="19">
                  <c:v>354.5</c:v>
                </c:pt>
                <c:pt idx="20">
                  <c:v>355</c:v>
                </c:pt>
                <c:pt idx="21">
                  <c:v>355</c:v>
                </c:pt>
                <c:pt idx="22">
                  <c:v>355</c:v>
                </c:pt>
                <c:pt idx="23">
                  <c:v>354.5</c:v>
                </c:pt>
                <c:pt idx="24">
                  <c:v>354.5</c:v>
                </c:pt>
                <c:pt idx="25">
                  <c:v>354</c:v>
                </c:pt>
                <c:pt idx="26">
                  <c:v>354.5</c:v>
                </c:pt>
                <c:pt idx="27">
                  <c:v>354.5</c:v>
                </c:pt>
                <c:pt idx="28">
                  <c:v>354.5</c:v>
                </c:pt>
                <c:pt idx="29">
                  <c:v>355.5</c:v>
                </c:pt>
                <c:pt idx="30">
                  <c:v>355</c:v>
                </c:pt>
                <c:pt idx="31">
                  <c:v>354.5</c:v>
                </c:pt>
                <c:pt idx="32">
                  <c:v>365.5</c:v>
                </c:pt>
                <c:pt idx="33">
                  <c:v>365</c:v>
                </c:pt>
                <c:pt idx="34">
                  <c:v>369.5</c:v>
                </c:pt>
                <c:pt idx="35">
                  <c:v>364.5</c:v>
                </c:pt>
                <c:pt idx="36">
                  <c:v>365</c:v>
                </c:pt>
                <c:pt idx="37">
                  <c:v>367.5</c:v>
                </c:pt>
                <c:pt idx="38">
                  <c:v>365</c:v>
                </c:pt>
                <c:pt idx="39">
                  <c:v>367.5</c:v>
                </c:pt>
                <c:pt idx="40">
                  <c:v>367</c:v>
                </c:pt>
                <c:pt idx="41">
                  <c:v>368</c:v>
                </c:pt>
                <c:pt idx="42">
                  <c:v>366.5</c:v>
                </c:pt>
                <c:pt idx="43">
                  <c:v>368.5</c:v>
                </c:pt>
                <c:pt idx="44">
                  <c:v>367.5</c:v>
                </c:pt>
                <c:pt idx="45">
                  <c:v>366.5</c:v>
                </c:pt>
                <c:pt idx="46">
                  <c:v>366.5</c:v>
                </c:pt>
                <c:pt idx="47">
                  <c:v>365</c:v>
                </c:pt>
                <c:pt idx="48">
                  <c:v>363.5</c:v>
                </c:pt>
                <c:pt idx="49">
                  <c:v>360</c:v>
                </c:pt>
                <c:pt idx="50">
                  <c:v>359.5</c:v>
                </c:pt>
                <c:pt idx="51">
                  <c:v>359.5</c:v>
                </c:pt>
                <c:pt idx="52">
                  <c:v>358.5</c:v>
                </c:pt>
                <c:pt idx="53">
                  <c:v>360.5</c:v>
                </c:pt>
                <c:pt idx="54">
                  <c:v>364</c:v>
                </c:pt>
                <c:pt idx="55">
                  <c:v>366.5</c:v>
                </c:pt>
                <c:pt idx="56">
                  <c:v>979</c:v>
                </c:pt>
                <c:pt idx="57">
                  <c:v>1202.5</c:v>
                </c:pt>
                <c:pt idx="58">
                  <c:v>892.5</c:v>
                </c:pt>
                <c:pt idx="59">
                  <c:v>904</c:v>
                </c:pt>
                <c:pt idx="60">
                  <c:v>714.5</c:v>
                </c:pt>
                <c:pt idx="61">
                  <c:v>367.5</c:v>
                </c:pt>
                <c:pt idx="62">
                  <c:v>367.5</c:v>
                </c:pt>
                <c:pt idx="63">
                  <c:v>367.5</c:v>
                </c:pt>
                <c:pt idx="64">
                  <c:v>368</c:v>
                </c:pt>
                <c:pt idx="65">
                  <c:v>369.5</c:v>
                </c:pt>
                <c:pt idx="66">
                  <c:v>368.5</c:v>
                </c:pt>
                <c:pt idx="67">
                  <c:v>369</c:v>
                </c:pt>
                <c:pt idx="68">
                  <c:v>366.5</c:v>
                </c:pt>
                <c:pt idx="69">
                  <c:v>369</c:v>
                </c:pt>
                <c:pt idx="70">
                  <c:v>366.5</c:v>
                </c:pt>
                <c:pt idx="71">
                  <c:v>367</c:v>
                </c:pt>
                <c:pt idx="72">
                  <c:v>365</c:v>
                </c:pt>
                <c:pt idx="73">
                  <c:v>363</c:v>
                </c:pt>
                <c:pt idx="74">
                  <c:v>361</c:v>
                </c:pt>
                <c:pt idx="75">
                  <c:v>361.5</c:v>
                </c:pt>
                <c:pt idx="76">
                  <c:v>360.5</c:v>
                </c:pt>
                <c:pt idx="77">
                  <c:v>363</c:v>
                </c:pt>
                <c:pt idx="78">
                  <c:v>372.5</c:v>
                </c:pt>
                <c:pt idx="79">
                  <c:v>374</c:v>
                </c:pt>
                <c:pt idx="80">
                  <c:v>374</c:v>
                </c:pt>
                <c:pt idx="81">
                  <c:v>377</c:v>
                </c:pt>
                <c:pt idx="82">
                  <c:v>377.5</c:v>
                </c:pt>
                <c:pt idx="83">
                  <c:v>375.5</c:v>
                </c:pt>
                <c:pt idx="84">
                  <c:v>380</c:v>
                </c:pt>
                <c:pt idx="85">
                  <c:v>374</c:v>
                </c:pt>
                <c:pt idx="86">
                  <c:v>377.5</c:v>
                </c:pt>
                <c:pt idx="87">
                  <c:v>376</c:v>
                </c:pt>
                <c:pt idx="88">
                  <c:v>373</c:v>
                </c:pt>
                <c:pt idx="89">
                  <c:v>373.5</c:v>
                </c:pt>
                <c:pt idx="90">
                  <c:v>368.5</c:v>
                </c:pt>
                <c:pt idx="91">
                  <c:v>368.5</c:v>
                </c:pt>
                <c:pt idx="92">
                  <c:v>539.5</c:v>
                </c:pt>
                <c:pt idx="93">
                  <c:v>705.5</c:v>
                </c:pt>
                <c:pt idx="94">
                  <c:v>366</c:v>
                </c:pt>
                <c:pt idx="95">
                  <c:v>365</c:v>
                </c:pt>
                <c:pt idx="96">
                  <c:v>362.5</c:v>
                </c:pt>
                <c:pt idx="97">
                  <c:v>360</c:v>
                </c:pt>
                <c:pt idx="98">
                  <c:v>359</c:v>
                </c:pt>
                <c:pt idx="99">
                  <c:v>359.5</c:v>
                </c:pt>
                <c:pt idx="100">
                  <c:v>360.5</c:v>
                </c:pt>
                <c:pt idx="101">
                  <c:v>389</c:v>
                </c:pt>
                <c:pt idx="102">
                  <c:v>573.5</c:v>
                </c:pt>
                <c:pt idx="103">
                  <c:v>772</c:v>
                </c:pt>
                <c:pt idx="104">
                  <c:v>1058</c:v>
                </c:pt>
                <c:pt idx="105">
                  <c:v>1121.5</c:v>
                </c:pt>
                <c:pt idx="106">
                  <c:v>1232.5</c:v>
                </c:pt>
                <c:pt idx="107">
                  <c:v>1355</c:v>
                </c:pt>
                <c:pt idx="108">
                  <c:v>1421</c:v>
                </c:pt>
                <c:pt idx="109">
                  <c:v>1369</c:v>
                </c:pt>
                <c:pt idx="110">
                  <c:v>1393.5</c:v>
                </c:pt>
                <c:pt idx="111">
                  <c:v>1349.5</c:v>
                </c:pt>
                <c:pt idx="112">
                  <c:v>1173</c:v>
                </c:pt>
                <c:pt idx="113">
                  <c:v>1200.5</c:v>
                </c:pt>
                <c:pt idx="114">
                  <c:v>1185</c:v>
                </c:pt>
                <c:pt idx="115">
                  <c:v>965.5</c:v>
                </c:pt>
                <c:pt idx="116">
                  <c:v>745.5</c:v>
                </c:pt>
                <c:pt idx="117">
                  <c:v>709</c:v>
                </c:pt>
                <c:pt idx="118">
                  <c:v>599.5</c:v>
                </c:pt>
                <c:pt idx="119">
                  <c:v>648</c:v>
                </c:pt>
                <c:pt idx="120">
                  <c:v>678</c:v>
                </c:pt>
                <c:pt idx="121">
                  <c:v>759.5</c:v>
                </c:pt>
                <c:pt idx="122">
                  <c:v>838</c:v>
                </c:pt>
                <c:pt idx="123">
                  <c:v>728.5</c:v>
                </c:pt>
                <c:pt idx="124">
                  <c:v>602</c:v>
                </c:pt>
                <c:pt idx="125">
                  <c:v>607</c:v>
                </c:pt>
                <c:pt idx="126">
                  <c:v>627</c:v>
                </c:pt>
                <c:pt idx="127">
                  <c:v>641</c:v>
                </c:pt>
                <c:pt idx="128">
                  <c:v>645.5</c:v>
                </c:pt>
                <c:pt idx="129">
                  <c:v>862.5</c:v>
                </c:pt>
                <c:pt idx="130">
                  <c:v>906</c:v>
                </c:pt>
                <c:pt idx="131">
                  <c:v>887</c:v>
                </c:pt>
                <c:pt idx="132">
                  <c:v>864</c:v>
                </c:pt>
                <c:pt idx="133">
                  <c:v>922.5</c:v>
                </c:pt>
                <c:pt idx="134">
                  <c:v>777</c:v>
                </c:pt>
                <c:pt idx="135">
                  <c:v>599.5</c:v>
                </c:pt>
                <c:pt idx="136">
                  <c:v>555.5</c:v>
                </c:pt>
                <c:pt idx="137">
                  <c:v>602</c:v>
                </c:pt>
                <c:pt idx="138">
                  <c:v>628.5</c:v>
                </c:pt>
                <c:pt idx="139">
                  <c:v>876.5</c:v>
                </c:pt>
                <c:pt idx="140">
                  <c:v>858.5</c:v>
                </c:pt>
                <c:pt idx="141">
                  <c:v>870</c:v>
                </c:pt>
                <c:pt idx="142">
                  <c:v>829</c:v>
                </c:pt>
                <c:pt idx="143">
                  <c:v>929.5</c:v>
                </c:pt>
                <c:pt idx="144">
                  <c:v>821.5</c:v>
                </c:pt>
                <c:pt idx="145">
                  <c:v>357.5</c:v>
                </c:pt>
                <c:pt idx="146">
                  <c:v>357</c:v>
                </c:pt>
                <c:pt idx="147">
                  <c:v>356.5</c:v>
                </c:pt>
                <c:pt idx="148">
                  <c:v>357</c:v>
                </c:pt>
                <c:pt idx="149">
                  <c:v>357.5</c:v>
                </c:pt>
                <c:pt idx="150">
                  <c:v>357</c:v>
                </c:pt>
                <c:pt idx="151">
                  <c:v>356</c:v>
                </c:pt>
                <c:pt idx="152">
                  <c:v>356</c:v>
                </c:pt>
                <c:pt idx="153">
                  <c:v>356</c:v>
                </c:pt>
                <c:pt idx="154">
                  <c:v>358</c:v>
                </c:pt>
                <c:pt idx="155">
                  <c:v>358</c:v>
                </c:pt>
                <c:pt idx="156">
                  <c:v>358</c:v>
                </c:pt>
                <c:pt idx="157">
                  <c:v>358</c:v>
                </c:pt>
                <c:pt idx="158">
                  <c:v>358</c:v>
                </c:pt>
                <c:pt idx="159">
                  <c:v>358.5</c:v>
                </c:pt>
                <c:pt idx="160">
                  <c:v>356.5</c:v>
                </c:pt>
                <c:pt idx="161">
                  <c:v>354.5</c:v>
                </c:pt>
                <c:pt idx="162">
                  <c:v>355</c:v>
                </c:pt>
                <c:pt idx="163">
                  <c:v>354</c:v>
                </c:pt>
                <c:pt idx="164">
                  <c:v>353.5</c:v>
                </c:pt>
                <c:pt idx="165">
                  <c:v>351</c:v>
                </c:pt>
                <c:pt idx="166">
                  <c:v>350</c:v>
                </c:pt>
                <c:pt idx="167">
                  <c:v>350</c:v>
                </c:pt>
                <c:pt idx="168">
                  <c:v>350</c:v>
                </c:pt>
                <c:pt idx="169">
                  <c:v>350</c:v>
                </c:pt>
                <c:pt idx="170">
                  <c:v>348</c:v>
                </c:pt>
                <c:pt idx="171">
                  <c:v>365</c:v>
                </c:pt>
                <c:pt idx="172">
                  <c:v>383.5</c:v>
                </c:pt>
                <c:pt idx="173">
                  <c:v>400</c:v>
                </c:pt>
                <c:pt idx="174">
                  <c:v>431</c:v>
                </c:pt>
                <c:pt idx="175">
                  <c:v>511.5</c:v>
                </c:pt>
                <c:pt idx="176">
                  <c:v>670</c:v>
                </c:pt>
                <c:pt idx="177">
                  <c:v>836</c:v>
                </c:pt>
                <c:pt idx="178">
                  <c:v>787</c:v>
                </c:pt>
                <c:pt idx="179">
                  <c:v>697.5</c:v>
                </c:pt>
                <c:pt idx="180">
                  <c:v>618</c:v>
                </c:pt>
                <c:pt idx="181">
                  <c:v>559.5</c:v>
                </c:pt>
                <c:pt idx="182">
                  <c:v>600.5</c:v>
                </c:pt>
                <c:pt idx="183">
                  <c:v>565.5</c:v>
                </c:pt>
                <c:pt idx="184">
                  <c:v>437</c:v>
                </c:pt>
                <c:pt idx="185">
                  <c:v>352</c:v>
                </c:pt>
                <c:pt idx="186">
                  <c:v>357</c:v>
                </c:pt>
                <c:pt idx="187">
                  <c:v>353.5</c:v>
                </c:pt>
                <c:pt idx="188">
                  <c:v>356</c:v>
                </c:pt>
                <c:pt idx="189">
                  <c:v>356</c:v>
                </c:pt>
                <c:pt idx="190">
                  <c:v>354.5</c:v>
                </c:pt>
                <c:pt idx="191">
                  <c:v>357</c:v>
                </c:pt>
                <c:pt idx="192">
                  <c:v>356</c:v>
                </c:pt>
                <c:pt idx="193">
                  <c:v>355.5</c:v>
                </c:pt>
                <c:pt idx="194">
                  <c:v>357</c:v>
                </c:pt>
                <c:pt idx="195">
                  <c:v>357</c:v>
                </c:pt>
                <c:pt idx="196">
                  <c:v>356.5</c:v>
                </c:pt>
                <c:pt idx="197">
                  <c:v>357</c:v>
                </c:pt>
                <c:pt idx="198">
                  <c:v>355.5</c:v>
                </c:pt>
                <c:pt idx="199">
                  <c:v>355.5</c:v>
                </c:pt>
                <c:pt idx="200">
                  <c:v>397</c:v>
                </c:pt>
                <c:pt idx="201">
                  <c:v>441.5</c:v>
                </c:pt>
                <c:pt idx="202">
                  <c:v>442.5</c:v>
                </c:pt>
                <c:pt idx="203">
                  <c:v>562.5</c:v>
                </c:pt>
                <c:pt idx="204">
                  <c:v>459.5</c:v>
                </c:pt>
                <c:pt idx="205">
                  <c:v>399.5</c:v>
                </c:pt>
                <c:pt idx="206">
                  <c:v>378.5</c:v>
                </c:pt>
                <c:pt idx="207">
                  <c:v>359</c:v>
                </c:pt>
                <c:pt idx="208">
                  <c:v>357.5</c:v>
                </c:pt>
                <c:pt idx="209">
                  <c:v>354.5</c:v>
                </c:pt>
                <c:pt idx="210">
                  <c:v>349</c:v>
                </c:pt>
                <c:pt idx="211">
                  <c:v>343</c:v>
                </c:pt>
                <c:pt idx="212">
                  <c:v>343</c:v>
                </c:pt>
                <c:pt idx="213">
                  <c:v>340</c:v>
                </c:pt>
                <c:pt idx="214">
                  <c:v>336.5</c:v>
                </c:pt>
                <c:pt idx="215">
                  <c:v>336.5</c:v>
                </c:pt>
                <c:pt idx="216">
                  <c:v>336.5</c:v>
                </c:pt>
                <c:pt idx="217">
                  <c:v>335.5</c:v>
                </c:pt>
                <c:pt idx="218">
                  <c:v>378.5</c:v>
                </c:pt>
                <c:pt idx="219">
                  <c:v>404</c:v>
                </c:pt>
                <c:pt idx="220">
                  <c:v>468.5</c:v>
                </c:pt>
                <c:pt idx="221">
                  <c:v>601</c:v>
                </c:pt>
                <c:pt idx="222">
                  <c:v>724</c:v>
                </c:pt>
                <c:pt idx="223">
                  <c:v>1173.5</c:v>
                </c:pt>
                <c:pt idx="224">
                  <c:v>1330.5</c:v>
                </c:pt>
                <c:pt idx="225">
                  <c:v>1365</c:v>
                </c:pt>
                <c:pt idx="226">
                  <c:v>1299.5</c:v>
                </c:pt>
                <c:pt idx="227">
                  <c:v>957.5</c:v>
                </c:pt>
                <c:pt idx="228">
                  <c:v>817.5</c:v>
                </c:pt>
                <c:pt idx="229">
                  <c:v>619.5</c:v>
                </c:pt>
                <c:pt idx="230">
                  <c:v>437</c:v>
                </c:pt>
                <c:pt idx="231">
                  <c:v>353.5</c:v>
                </c:pt>
                <c:pt idx="232">
                  <c:v>354</c:v>
                </c:pt>
                <c:pt idx="233">
                  <c:v>350.5</c:v>
                </c:pt>
                <c:pt idx="234">
                  <c:v>351.5</c:v>
                </c:pt>
                <c:pt idx="235">
                  <c:v>472.5</c:v>
                </c:pt>
                <c:pt idx="236">
                  <c:v>871</c:v>
                </c:pt>
                <c:pt idx="237">
                  <c:v>721</c:v>
                </c:pt>
                <c:pt idx="238">
                  <c:v>350</c:v>
                </c:pt>
                <c:pt idx="239">
                  <c:v>352</c:v>
                </c:pt>
                <c:pt idx="240">
                  <c:v>351.5</c:v>
                </c:pt>
                <c:pt idx="241">
                  <c:v>352</c:v>
                </c:pt>
                <c:pt idx="242">
                  <c:v>351</c:v>
                </c:pt>
                <c:pt idx="243">
                  <c:v>352</c:v>
                </c:pt>
                <c:pt idx="244">
                  <c:v>351</c:v>
                </c:pt>
                <c:pt idx="245">
                  <c:v>350.5</c:v>
                </c:pt>
                <c:pt idx="246">
                  <c:v>350.5</c:v>
                </c:pt>
                <c:pt idx="247">
                  <c:v>352</c:v>
                </c:pt>
                <c:pt idx="248">
                  <c:v>373.5</c:v>
                </c:pt>
                <c:pt idx="249">
                  <c:v>393.5</c:v>
                </c:pt>
                <c:pt idx="250">
                  <c:v>392</c:v>
                </c:pt>
                <c:pt idx="251">
                  <c:v>551</c:v>
                </c:pt>
                <c:pt idx="252">
                  <c:v>596</c:v>
                </c:pt>
                <c:pt idx="253">
                  <c:v>517.5</c:v>
                </c:pt>
                <c:pt idx="254">
                  <c:v>399</c:v>
                </c:pt>
                <c:pt idx="255">
                  <c:v>355</c:v>
                </c:pt>
                <c:pt idx="256">
                  <c:v>354</c:v>
                </c:pt>
                <c:pt idx="257">
                  <c:v>356.5</c:v>
                </c:pt>
                <c:pt idx="258">
                  <c:v>356</c:v>
                </c:pt>
                <c:pt idx="259">
                  <c:v>356</c:v>
                </c:pt>
                <c:pt idx="260">
                  <c:v>355.5</c:v>
                </c:pt>
                <c:pt idx="261">
                  <c:v>354.5</c:v>
                </c:pt>
                <c:pt idx="262">
                  <c:v>354</c:v>
                </c:pt>
                <c:pt idx="263">
                  <c:v>355</c:v>
                </c:pt>
                <c:pt idx="264">
                  <c:v>357</c:v>
                </c:pt>
                <c:pt idx="265">
                  <c:v>356.5</c:v>
                </c:pt>
                <c:pt idx="266">
                  <c:v>355</c:v>
                </c:pt>
                <c:pt idx="267">
                  <c:v>355.5</c:v>
                </c:pt>
                <c:pt idx="268">
                  <c:v>356.5</c:v>
                </c:pt>
                <c:pt idx="269">
                  <c:v>355</c:v>
                </c:pt>
                <c:pt idx="270">
                  <c:v>356</c:v>
                </c:pt>
                <c:pt idx="271">
                  <c:v>354</c:v>
                </c:pt>
                <c:pt idx="272">
                  <c:v>354</c:v>
                </c:pt>
                <c:pt idx="273">
                  <c:v>430</c:v>
                </c:pt>
                <c:pt idx="274">
                  <c:v>521</c:v>
                </c:pt>
                <c:pt idx="275">
                  <c:v>357.5</c:v>
                </c:pt>
                <c:pt idx="276">
                  <c:v>357</c:v>
                </c:pt>
                <c:pt idx="277">
                  <c:v>357</c:v>
                </c:pt>
                <c:pt idx="278">
                  <c:v>353</c:v>
                </c:pt>
                <c:pt idx="279">
                  <c:v>354.5</c:v>
                </c:pt>
                <c:pt idx="280">
                  <c:v>355.5</c:v>
                </c:pt>
                <c:pt idx="281">
                  <c:v>354.5</c:v>
                </c:pt>
                <c:pt idx="282">
                  <c:v>355.5</c:v>
                </c:pt>
                <c:pt idx="283">
                  <c:v>355</c:v>
                </c:pt>
                <c:pt idx="284">
                  <c:v>356</c:v>
                </c:pt>
                <c:pt idx="285">
                  <c:v>355</c:v>
                </c:pt>
                <c:pt idx="286">
                  <c:v>354</c:v>
                </c:pt>
                <c:pt idx="287">
                  <c:v>355</c:v>
                </c:pt>
                <c:pt idx="288">
                  <c:v>355</c:v>
                </c:pt>
                <c:pt idx="289">
                  <c:v>356</c:v>
                </c:pt>
                <c:pt idx="290">
                  <c:v>356</c:v>
                </c:pt>
                <c:pt idx="291">
                  <c:v>353.5</c:v>
                </c:pt>
                <c:pt idx="292">
                  <c:v>353.5</c:v>
                </c:pt>
                <c:pt idx="293">
                  <c:v>355.5</c:v>
                </c:pt>
                <c:pt idx="294">
                  <c:v>354</c:v>
                </c:pt>
                <c:pt idx="295">
                  <c:v>353</c:v>
                </c:pt>
                <c:pt idx="296">
                  <c:v>354</c:v>
                </c:pt>
                <c:pt idx="297">
                  <c:v>354.5</c:v>
                </c:pt>
                <c:pt idx="298">
                  <c:v>355.5</c:v>
                </c:pt>
                <c:pt idx="299">
                  <c:v>357</c:v>
                </c:pt>
                <c:pt idx="300">
                  <c:v>358</c:v>
                </c:pt>
                <c:pt idx="301">
                  <c:v>356</c:v>
                </c:pt>
                <c:pt idx="302">
                  <c:v>355.5</c:v>
                </c:pt>
                <c:pt idx="303">
                  <c:v>356</c:v>
                </c:pt>
                <c:pt idx="304">
                  <c:v>356</c:v>
                </c:pt>
                <c:pt idx="305">
                  <c:v>356</c:v>
                </c:pt>
                <c:pt idx="306">
                  <c:v>356</c:v>
                </c:pt>
                <c:pt idx="307">
                  <c:v>355.5</c:v>
                </c:pt>
                <c:pt idx="308">
                  <c:v>357.5</c:v>
                </c:pt>
                <c:pt idx="309">
                  <c:v>354.5</c:v>
                </c:pt>
                <c:pt idx="310">
                  <c:v>355.5</c:v>
                </c:pt>
                <c:pt idx="311">
                  <c:v>355.5</c:v>
                </c:pt>
                <c:pt idx="312">
                  <c:v>356</c:v>
                </c:pt>
                <c:pt idx="313">
                  <c:v>356.5</c:v>
                </c:pt>
                <c:pt idx="314">
                  <c:v>355.5</c:v>
                </c:pt>
                <c:pt idx="315">
                  <c:v>355.5</c:v>
                </c:pt>
                <c:pt idx="316">
                  <c:v>355.5</c:v>
                </c:pt>
                <c:pt idx="317">
                  <c:v>355.5</c:v>
                </c:pt>
                <c:pt idx="318">
                  <c:v>355</c:v>
                </c:pt>
                <c:pt idx="319">
                  <c:v>354</c:v>
                </c:pt>
                <c:pt idx="320">
                  <c:v>355</c:v>
                </c:pt>
                <c:pt idx="321">
                  <c:v>355.5</c:v>
                </c:pt>
                <c:pt idx="322">
                  <c:v>357.5</c:v>
                </c:pt>
                <c:pt idx="323">
                  <c:v>357</c:v>
                </c:pt>
                <c:pt idx="324">
                  <c:v>356.5</c:v>
                </c:pt>
                <c:pt idx="325">
                  <c:v>356</c:v>
                </c:pt>
                <c:pt idx="326">
                  <c:v>356</c:v>
                </c:pt>
                <c:pt idx="327">
                  <c:v>356.5</c:v>
                </c:pt>
                <c:pt idx="328">
                  <c:v>356.5</c:v>
                </c:pt>
                <c:pt idx="329">
                  <c:v>357</c:v>
                </c:pt>
                <c:pt idx="330">
                  <c:v>356.5</c:v>
                </c:pt>
                <c:pt idx="331">
                  <c:v>357</c:v>
                </c:pt>
                <c:pt idx="332">
                  <c:v>355</c:v>
                </c:pt>
                <c:pt idx="333">
                  <c:v>353</c:v>
                </c:pt>
                <c:pt idx="334">
                  <c:v>348.5</c:v>
                </c:pt>
                <c:pt idx="335">
                  <c:v>348.5</c:v>
                </c:pt>
                <c:pt idx="336">
                  <c:v>343</c:v>
                </c:pt>
                <c:pt idx="337">
                  <c:v>340.5</c:v>
                </c:pt>
                <c:pt idx="338">
                  <c:v>340.5</c:v>
                </c:pt>
                <c:pt idx="339">
                  <c:v>377</c:v>
                </c:pt>
                <c:pt idx="340">
                  <c:v>390</c:v>
                </c:pt>
                <c:pt idx="341">
                  <c:v>432.5</c:v>
                </c:pt>
                <c:pt idx="342">
                  <c:v>521.5</c:v>
                </c:pt>
                <c:pt idx="343">
                  <c:v>565.5</c:v>
                </c:pt>
                <c:pt idx="344">
                  <c:v>824.5</c:v>
                </c:pt>
                <c:pt idx="345">
                  <c:v>1031.5</c:v>
                </c:pt>
                <c:pt idx="346">
                  <c:v>1122</c:v>
                </c:pt>
                <c:pt idx="347">
                  <c:v>1081</c:v>
                </c:pt>
                <c:pt idx="348">
                  <c:v>803.5</c:v>
                </c:pt>
                <c:pt idx="349">
                  <c:v>786</c:v>
                </c:pt>
                <c:pt idx="350">
                  <c:v>504.5</c:v>
                </c:pt>
                <c:pt idx="351">
                  <c:v>349.5</c:v>
                </c:pt>
                <c:pt idx="352">
                  <c:v>353</c:v>
                </c:pt>
                <c:pt idx="353">
                  <c:v>465</c:v>
                </c:pt>
                <c:pt idx="354">
                  <c:v>354</c:v>
                </c:pt>
                <c:pt idx="355">
                  <c:v>354.5</c:v>
                </c:pt>
                <c:pt idx="356">
                  <c:v>356</c:v>
                </c:pt>
                <c:pt idx="357">
                  <c:v>356</c:v>
                </c:pt>
                <c:pt idx="358">
                  <c:v>355</c:v>
                </c:pt>
                <c:pt idx="359">
                  <c:v>355.5</c:v>
                </c:pt>
                <c:pt idx="360">
                  <c:v>356</c:v>
                </c:pt>
                <c:pt idx="361">
                  <c:v>356</c:v>
                </c:pt>
                <c:pt idx="362">
                  <c:v>355</c:v>
                </c:pt>
                <c:pt idx="363">
                  <c:v>355</c:v>
                </c:pt>
                <c:pt idx="364">
                  <c:v>353</c:v>
                </c:pt>
                <c:pt idx="365">
                  <c:v>345</c:v>
                </c:pt>
                <c:pt idx="366">
                  <c:v>343</c:v>
                </c:pt>
                <c:pt idx="367">
                  <c:v>337.5</c:v>
                </c:pt>
                <c:pt idx="368">
                  <c:v>421</c:v>
                </c:pt>
                <c:pt idx="369">
                  <c:v>748.5</c:v>
                </c:pt>
                <c:pt idx="370">
                  <c:v>838.5</c:v>
                </c:pt>
                <c:pt idx="371">
                  <c:v>837</c:v>
                </c:pt>
                <c:pt idx="372">
                  <c:v>887</c:v>
                </c:pt>
                <c:pt idx="373">
                  <c:v>889.5</c:v>
                </c:pt>
                <c:pt idx="374">
                  <c:v>887</c:v>
                </c:pt>
                <c:pt idx="375">
                  <c:v>751.5</c:v>
                </c:pt>
                <c:pt idx="376">
                  <c:v>795</c:v>
                </c:pt>
                <c:pt idx="377">
                  <c:v>677</c:v>
                </c:pt>
                <c:pt idx="378">
                  <c:v>357.5</c:v>
                </c:pt>
                <c:pt idx="379">
                  <c:v>354</c:v>
                </c:pt>
                <c:pt idx="380">
                  <c:v>353.5</c:v>
                </c:pt>
                <c:pt idx="381">
                  <c:v>355.5</c:v>
                </c:pt>
                <c:pt idx="382">
                  <c:v>354.5</c:v>
                </c:pt>
                <c:pt idx="383">
                  <c:v>356</c:v>
                </c:pt>
                <c:pt idx="384">
                  <c:v>356.5</c:v>
                </c:pt>
                <c:pt idx="385">
                  <c:v>352</c:v>
                </c:pt>
                <c:pt idx="386">
                  <c:v>350</c:v>
                </c:pt>
                <c:pt idx="387">
                  <c:v>348</c:v>
                </c:pt>
                <c:pt idx="388">
                  <c:v>351.5</c:v>
                </c:pt>
                <c:pt idx="389">
                  <c:v>356</c:v>
                </c:pt>
                <c:pt idx="390">
                  <c:v>356</c:v>
                </c:pt>
                <c:pt idx="391">
                  <c:v>353.5</c:v>
                </c:pt>
                <c:pt idx="392">
                  <c:v>369.5</c:v>
                </c:pt>
                <c:pt idx="393">
                  <c:v>520</c:v>
                </c:pt>
                <c:pt idx="394">
                  <c:v>522.5</c:v>
                </c:pt>
                <c:pt idx="395">
                  <c:v>447.5</c:v>
                </c:pt>
                <c:pt idx="396">
                  <c:v>355.5</c:v>
                </c:pt>
                <c:pt idx="397">
                  <c:v>357</c:v>
                </c:pt>
                <c:pt idx="398">
                  <c:v>355.5</c:v>
                </c:pt>
                <c:pt idx="399">
                  <c:v>352.5</c:v>
                </c:pt>
                <c:pt idx="400">
                  <c:v>350</c:v>
                </c:pt>
                <c:pt idx="401">
                  <c:v>352.5</c:v>
                </c:pt>
                <c:pt idx="402">
                  <c:v>354</c:v>
                </c:pt>
                <c:pt idx="403">
                  <c:v>356</c:v>
                </c:pt>
                <c:pt idx="404">
                  <c:v>356</c:v>
                </c:pt>
                <c:pt idx="405">
                  <c:v>356.5</c:v>
                </c:pt>
                <c:pt idx="406">
                  <c:v>354</c:v>
                </c:pt>
                <c:pt idx="407">
                  <c:v>354.5</c:v>
                </c:pt>
                <c:pt idx="408">
                  <c:v>349.5</c:v>
                </c:pt>
                <c:pt idx="409">
                  <c:v>349.5</c:v>
                </c:pt>
                <c:pt idx="410">
                  <c:v>355.5</c:v>
                </c:pt>
                <c:pt idx="411">
                  <c:v>355.5</c:v>
                </c:pt>
                <c:pt idx="412">
                  <c:v>356</c:v>
                </c:pt>
                <c:pt idx="413">
                  <c:v>355.5</c:v>
                </c:pt>
                <c:pt idx="414">
                  <c:v>354</c:v>
                </c:pt>
                <c:pt idx="415">
                  <c:v>358.5</c:v>
                </c:pt>
                <c:pt idx="416">
                  <c:v>363.5</c:v>
                </c:pt>
                <c:pt idx="417">
                  <c:v>498</c:v>
                </c:pt>
                <c:pt idx="418">
                  <c:v>486.5</c:v>
                </c:pt>
                <c:pt idx="419">
                  <c:v>518</c:v>
                </c:pt>
                <c:pt idx="420">
                  <c:v>540</c:v>
                </c:pt>
                <c:pt idx="421">
                  <c:v>537</c:v>
                </c:pt>
                <c:pt idx="422">
                  <c:v>528.5</c:v>
                </c:pt>
                <c:pt idx="423">
                  <c:v>437.5</c:v>
                </c:pt>
                <c:pt idx="424">
                  <c:v>354.5</c:v>
                </c:pt>
                <c:pt idx="425">
                  <c:v>356</c:v>
                </c:pt>
                <c:pt idx="426">
                  <c:v>356</c:v>
                </c:pt>
                <c:pt idx="427">
                  <c:v>355</c:v>
                </c:pt>
                <c:pt idx="428">
                  <c:v>354.5</c:v>
                </c:pt>
                <c:pt idx="429">
                  <c:v>355</c:v>
                </c:pt>
                <c:pt idx="430">
                  <c:v>357</c:v>
                </c:pt>
                <c:pt idx="431">
                  <c:v>354</c:v>
                </c:pt>
                <c:pt idx="432">
                  <c:v>356</c:v>
                </c:pt>
                <c:pt idx="433">
                  <c:v>355.5</c:v>
                </c:pt>
                <c:pt idx="434">
                  <c:v>355</c:v>
                </c:pt>
                <c:pt idx="435">
                  <c:v>354.5</c:v>
                </c:pt>
                <c:pt idx="436">
                  <c:v>355</c:v>
                </c:pt>
                <c:pt idx="437">
                  <c:v>355.5</c:v>
                </c:pt>
                <c:pt idx="438">
                  <c:v>355</c:v>
                </c:pt>
                <c:pt idx="439">
                  <c:v>354.5</c:v>
                </c:pt>
                <c:pt idx="440">
                  <c:v>354.5</c:v>
                </c:pt>
                <c:pt idx="441">
                  <c:v>354.5</c:v>
                </c:pt>
                <c:pt idx="442">
                  <c:v>363</c:v>
                </c:pt>
                <c:pt idx="443">
                  <c:v>358.5</c:v>
                </c:pt>
                <c:pt idx="444">
                  <c:v>355</c:v>
                </c:pt>
                <c:pt idx="445">
                  <c:v>356.5</c:v>
                </c:pt>
                <c:pt idx="446">
                  <c:v>355.5</c:v>
                </c:pt>
                <c:pt idx="447">
                  <c:v>355.5</c:v>
                </c:pt>
                <c:pt idx="448">
                  <c:v>356</c:v>
                </c:pt>
                <c:pt idx="449">
                  <c:v>354</c:v>
                </c:pt>
                <c:pt idx="450">
                  <c:v>355.5</c:v>
                </c:pt>
                <c:pt idx="451">
                  <c:v>355</c:v>
                </c:pt>
                <c:pt idx="452">
                  <c:v>356.5</c:v>
                </c:pt>
                <c:pt idx="453">
                  <c:v>354.5</c:v>
                </c:pt>
                <c:pt idx="454">
                  <c:v>355</c:v>
                </c:pt>
                <c:pt idx="455">
                  <c:v>355.5</c:v>
                </c:pt>
                <c:pt idx="456">
                  <c:v>359.5</c:v>
                </c:pt>
                <c:pt idx="457">
                  <c:v>372</c:v>
                </c:pt>
                <c:pt idx="458">
                  <c:v>372.5</c:v>
                </c:pt>
                <c:pt idx="459">
                  <c:v>372</c:v>
                </c:pt>
                <c:pt idx="460">
                  <c:v>371</c:v>
                </c:pt>
                <c:pt idx="461">
                  <c:v>373</c:v>
                </c:pt>
                <c:pt idx="462">
                  <c:v>355</c:v>
                </c:pt>
                <c:pt idx="463">
                  <c:v>353.5</c:v>
                </c:pt>
                <c:pt idx="464">
                  <c:v>354.5</c:v>
                </c:pt>
                <c:pt idx="465">
                  <c:v>354</c:v>
                </c:pt>
                <c:pt idx="466">
                  <c:v>355</c:v>
                </c:pt>
                <c:pt idx="467">
                  <c:v>354.5</c:v>
                </c:pt>
                <c:pt idx="468">
                  <c:v>356.5</c:v>
                </c:pt>
                <c:pt idx="469">
                  <c:v>356</c:v>
                </c:pt>
                <c:pt idx="470">
                  <c:v>355</c:v>
                </c:pt>
                <c:pt idx="471">
                  <c:v>356</c:v>
                </c:pt>
                <c:pt idx="472">
                  <c:v>356</c:v>
                </c:pt>
                <c:pt idx="473">
                  <c:v>355.5</c:v>
                </c:pt>
                <c:pt idx="474">
                  <c:v>356</c:v>
                </c:pt>
                <c:pt idx="475">
                  <c:v>356</c:v>
                </c:pt>
                <c:pt idx="476">
                  <c:v>356.5</c:v>
                </c:pt>
                <c:pt idx="477">
                  <c:v>356</c:v>
                </c:pt>
                <c:pt idx="478">
                  <c:v>357</c:v>
                </c:pt>
                <c:pt idx="479">
                  <c:v>357.5</c:v>
                </c:pt>
                <c:pt idx="480">
                  <c:v>358.5</c:v>
                </c:pt>
                <c:pt idx="481">
                  <c:v>357</c:v>
                </c:pt>
                <c:pt idx="482">
                  <c:v>357</c:v>
                </c:pt>
                <c:pt idx="483">
                  <c:v>357.5</c:v>
                </c:pt>
                <c:pt idx="484">
                  <c:v>357</c:v>
                </c:pt>
                <c:pt idx="485">
                  <c:v>357</c:v>
                </c:pt>
                <c:pt idx="486">
                  <c:v>357</c:v>
                </c:pt>
                <c:pt idx="487">
                  <c:v>354.5</c:v>
                </c:pt>
                <c:pt idx="488">
                  <c:v>356</c:v>
                </c:pt>
                <c:pt idx="489">
                  <c:v>358</c:v>
                </c:pt>
                <c:pt idx="490">
                  <c:v>359</c:v>
                </c:pt>
                <c:pt idx="491">
                  <c:v>359</c:v>
                </c:pt>
                <c:pt idx="492">
                  <c:v>359</c:v>
                </c:pt>
                <c:pt idx="493">
                  <c:v>357</c:v>
                </c:pt>
                <c:pt idx="494">
                  <c:v>358.5</c:v>
                </c:pt>
                <c:pt idx="495">
                  <c:v>358.5</c:v>
                </c:pt>
                <c:pt idx="496">
                  <c:v>359</c:v>
                </c:pt>
                <c:pt idx="497">
                  <c:v>359.5</c:v>
                </c:pt>
                <c:pt idx="498">
                  <c:v>358.5</c:v>
                </c:pt>
                <c:pt idx="499">
                  <c:v>359.5</c:v>
                </c:pt>
                <c:pt idx="500">
                  <c:v>358</c:v>
                </c:pt>
                <c:pt idx="501">
                  <c:v>359</c:v>
                </c:pt>
                <c:pt idx="502">
                  <c:v>358</c:v>
                </c:pt>
                <c:pt idx="503">
                  <c:v>358.5</c:v>
                </c:pt>
                <c:pt idx="504">
                  <c:v>359</c:v>
                </c:pt>
                <c:pt idx="505">
                  <c:v>358</c:v>
                </c:pt>
                <c:pt idx="506">
                  <c:v>357.5</c:v>
                </c:pt>
                <c:pt idx="507">
                  <c:v>358.5</c:v>
                </c:pt>
                <c:pt idx="508">
                  <c:v>357</c:v>
                </c:pt>
                <c:pt idx="509">
                  <c:v>357.5</c:v>
                </c:pt>
                <c:pt idx="510">
                  <c:v>357</c:v>
                </c:pt>
                <c:pt idx="511">
                  <c:v>356</c:v>
                </c:pt>
                <c:pt idx="512">
                  <c:v>358</c:v>
                </c:pt>
                <c:pt idx="513">
                  <c:v>358</c:v>
                </c:pt>
                <c:pt idx="514">
                  <c:v>357</c:v>
                </c:pt>
                <c:pt idx="515">
                  <c:v>356.5</c:v>
                </c:pt>
                <c:pt idx="516">
                  <c:v>359.5</c:v>
                </c:pt>
                <c:pt idx="517">
                  <c:v>361</c:v>
                </c:pt>
                <c:pt idx="518">
                  <c:v>362.5</c:v>
                </c:pt>
                <c:pt idx="519">
                  <c:v>358.5</c:v>
                </c:pt>
                <c:pt idx="520">
                  <c:v>360</c:v>
                </c:pt>
                <c:pt idx="521">
                  <c:v>358.5</c:v>
                </c:pt>
                <c:pt idx="522">
                  <c:v>357</c:v>
                </c:pt>
                <c:pt idx="523">
                  <c:v>356</c:v>
                </c:pt>
                <c:pt idx="524">
                  <c:v>356</c:v>
                </c:pt>
                <c:pt idx="525">
                  <c:v>356</c:v>
                </c:pt>
                <c:pt idx="526">
                  <c:v>355</c:v>
                </c:pt>
                <c:pt idx="527">
                  <c:v>354.5</c:v>
                </c:pt>
                <c:pt idx="528">
                  <c:v>356</c:v>
                </c:pt>
                <c:pt idx="529">
                  <c:v>354</c:v>
                </c:pt>
                <c:pt idx="530">
                  <c:v>354</c:v>
                </c:pt>
                <c:pt idx="531">
                  <c:v>352.5</c:v>
                </c:pt>
                <c:pt idx="532">
                  <c:v>351</c:v>
                </c:pt>
                <c:pt idx="533">
                  <c:v>351.5</c:v>
                </c:pt>
                <c:pt idx="534">
                  <c:v>351</c:v>
                </c:pt>
                <c:pt idx="535">
                  <c:v>348.5</c:v>
                </c:pt>
                <c:pt idx="536">
                  <c:v>350.5</c:v>
                </c:pt>
                <c:pt idx="537">
                  <c:v>352.5</c:v>
                </c:pt>
                <c:pt idx="538">
                  <c:v>357</c:v>
                </c:pt>
                <c:pt idx="539">
                  <c:v>361</c:v>
                </c:pt>
                <c:pt idx="540">
                  <c:v>362</c:v>
                </c:pt>
                <c:pt idx="541">
                  <c:v>368.5</c:v>
                </c:pt>
                <c:pt idx="542">
                  <c:v>363</c:v>
                </c:pt>
                <c:pt idx="543">
                  <c:v>364.5</c:v>
                </c:pt>
                <c:pt idx="544">
                  <c:v>363</c:v>
                </c:pt>
                <c:pt idx="545">
                  <c:v>360.5</c:v>
                </c:pt>
                <c:pt idx="546">
                  <c:v>362</c:v>
                </c:pt>
                <c:pt idx="547">
                  <c:v>362</c:v>
                </c:pt>
                <c:pt idx="548">
                  <c:v>359</c:v>
                </c:pt>
                <c:pt idx="549">
                  <c:v>361.5</c:v>
                </c:pt>
                <c:pt idx="550">
                  <c:v>357.5</c:v>
                </c:pt>
                <c:pt idx="551">
                  <c:v>359</c:v>
                </c:pt>
                <c:pt idx="552">
                  <c:v>358</c:v>
                </c:pt>
                <c:pt idx="553">
                  <c:v>358</c:v>
                </c:pt>
                <c:pt idx="554">
                  <c:v>357</c:v>
                </c:pt>
                <c:pt idx="555">
                  <c:v>353</c:v>
                </c:pt>
                <c:pt idx="556">
                  <c:v>350.5</c:v>
                </c:pt>
                <c:pt idx="557">
                  <c:v>348.5</c:v>
                </c:pt>
                <c:pt idx="558">
                  <c:v>347</c:v>
                </c:pt>
                <c:pt idx="559">
                  <c:v>347</c:v>
                </c:pt>
                <c:pt idx="560">
                  <c:v>347</c:v>
                </c:pt>
                <c:pt idx="561">
                  <c:v>433.5</c:v>
                </c:pt>
                <c:pt idx="562">
                  <c:v>518.5</c:v>
                </c:pt>
                <c:pt idx="563">
                  <c:v>348.5</c:v>
                </c:pt>
                <c:pt idx="564">
                  <c:v>354</c:v>
                </c:pt>
                <c:pt idx="565">
                  <c:v>356.5</c:v>
                </c:pt>
                <c:pt idx="566">
                  <c:v>356</c:v>
                </c:pt>
                <c:pt idx="567">
                  <c:v>358.5</c:v>
                </c:pt>
                <c:pt idx="568">
                  <c:v>357</c:v>
                </c:pt>
                <c:pt idx="569">
                  <c:v>357.5</c:v>
                </c:pt>
                <c:pt idx="570">
                  <c:v>358</c:v>
                </c:pt>
                <c:pt idx="571">
                  <c:v>356.5</c:v>
                </c:pt>
                <c:pt idx="572">
                  <c:v>356</c:v>
                </c:pt>
                <c:pt idx="573">
                  <c:v>357.5</c:v>
                </c:pt>
                <c:pt idx="574">
                  <c:v>356</c:v>
                </c:pt>
                <c:pt idx="575">
                  <c:v>360.5</c:v>
                </c:pt>
                <c:pt idx="576">
                  <c:v>359</c:v>
                </c:pt>
                <c:pt idx="577">
                  <c:v>349.5</c:v>
                </c:pt>
                <c:pt idx="578">
                  <c:v>348.5</c:v>
                </c:pt>
                <c:pt idx="579">
                  <c:v>372.5</c:v>
                </c:pt>
                <c:pt idx="580">
                  <c:v>460</c:v>
                </c:pt>
                <c:pt idx="581">
                  <c:v>533.5</c:v>
                </c:pt>
                <c:pt idx="582">
                  <c:v>557.5</c:v>
                </c:pt>
                <c:pt idx="583">
                  <c:v>651.5</c:v>
                </c:pt>
                <c:pt idx="584">
                  <c:v>706.5</c:v>
                </c:pt>
                <c:pt idx="585">
                  <c:v>708.5</c:v>
                </c:pt>
                <c:pt idx="586">
                  <c:v>704.5</c:v>
                </c:pt>
                <c:pt idx="587">
                  <c:v>699</c:v>
                </c:pt>
                <c:pt idx="588">
                  <c:v>713.5</c:v>
                </c:pt>
                <c:pt idx="589">
                  <c:v>723</c:v>
                </c:pt>
                <c:pt idx="590">
                  <c:v>587.5</c:v>
                </c:pt>
                <c:pt idx="591">
                  <c:v>385.5</c:v>
                </c:pt>
                <c:pt idx="592">
                  <c:v>352.5</c:v>
                </c:pt>
                <c:pt idx="593">
                  <c:v>355</c:v>
                </c:pt>
                <c:pt idx="594">
                  <c:v>355</c:v>
                </c:pt>
                <c:pt idx="595">
                  <c:v>355</c:v>
                </c:pt>
                <c:pt idx="596">
                  <c:v>353.5</c:v>
                </c:pt>
                <c:pt idx="597">
                  <c:v>354</c:v>
                </c:pt>
                <c:pt idx="598">
                  <c:v>354.5</c:v>
                </c:pt>
                <c:pt idx="599">
                  <c:v>354.5</c:v>
                </c:pt>
                <c:pt idx="600">
                  <c:v>355</c:v>
                </c:pt>
                <c:pt idx="601">
                  <c:v>354.5</c:v>
                </c:pt>
                <c:pt idx="602">
                  <c:v>352</c:v>
                </c:pt>
                <c:pt idx="603">
                  <c:v>345.5</c:v>
                </c:pt>
                <c:pt idx="604">
                  <c:v>345.5</c:v>
                </c:pt>
                <c:pt idx="605">
                  <c:v>433.5</c:v>
                </c:pt>
                <c:pt idx="606">
                  <c:v>532.5</c:v>
                </c:pt>
                <c:pt idx="607">
                  <c:v>573</c:v>
                </c:pt>
                <c:pt idx="608">
                  <c:v>706.5</c:v>
                </c:pt>
                <c:pt idx="609">
                  <c:v>705.5</c:v>
                </c:pt>
                <c:pt idx="610">
                  <c:v>342</c:v>
                </c:pt>
                <c:pt idx="611">
                  <c:v>515.5</c:v>
                </c:pt>
                <c:pt idx="612">
                  <c:v>703</c:v>
                </c:pt>
                <c:pt idx="613">
                  <c:v>699.5</c:v>
                </c:pt>
                <c:pt idx="614">
                  <c:v>704</c:v>
                </c:pt>
                <c:pt idx="615">
                  <c:v>553</c:v>
                </c:pt>
                <c:pt idx="616">
                  <c:v>540</c:v>
                </c:pt>
                <c:pt idx="617">
                  <c:v>544.5</c:v>
                </c:pt>
                <c:pt idx="618">
                  <c:v>548.5</c:v>
                </c:pt>
                <c:pt idx="619">
                  <c:v>547</c:v>
                </c:pt>
                <c:pt idx="620">
                  <c:v>546</c:v>
                </c:pt>
                <c:pt idx="621">
                  <c:v>541.5</c:v>
                </c:pt>
                <c:pt idx="622">
                  <c:v>536.5</c:v>
                </c:pt>
                <c:pt idx="623">
                  <c:v>540</c:v>
                </c:pt>
                <c:pt idx="624">
                  <c:v>351</c:v>
                </c:pt>
                <c:pt idx="625">
                  <c:v>355.5</c:v>
                </c:pt>
                <c:pt idx="626">
                  <c:v>355.5</c:v>
                </c:pt>
                <c:pt idx="627">
                  <c:v>356.5</c:v>
                </c:pt>
                <c:pt idx="628">
                  <c:v>355.5</c:v>
                </c:pt>
                <c:pt idx="629">
                  <c:v>357</c:v>
                </c:pt>
                <c:pt idx="630">
                  <c:v>355.5</c:v>
                </c:pt>
                <c:pt idx="631">
                  <c:v>355.5</c:v>
                </c:pt>
                <c:pt idx="632">
                  <c:v>355.5</c:v>
                </c:pt>
                <c:pt idx="633">
                  <c:v>355.5</c:v>
                </c:pt>
                <c:pt idx="634">
                  <c:v>357</c:v>
                </c:pt>
                <c:pt idx="635">
                  <c:v>356.5</c:v>
                </c:pt>
                <c:pt idx="636">
                  <c:v>358</c:v>
                </c:pt>
                <c:pt idx="637">
                  <c:v>357</c:v>
                </c:pt>
                <c:pt idx="638">
                  <c:v>356</c:v>
                </c:pt>
                <c:pt idx="639">
                  <c:v>357</c:v>
                </c:pt>
                <c:pt idx="640">
                  <c:v>357</c:v>
                </c:pt>
                <c:pt idx="641">
                  <c:v>357.5</c:v>
                </c:pt>
                <c:pt idx="642">
                  <c:v>356.5</c:v>
                </c:pt>
                <c:pt idx="643">
                  <c:v>357</c:v>
                </c:pt>
                <c:pt idx="644">
                  <c:v>356.5</c:v>
                </c:pt>
                <c:pt idx="645">
                  <c:v>357</c:v>
                </c:pt>
                <c:pt idx="646">
                  <c:v>356</c:v>
                </c:pt>
                <c:pt idx="647">
                  <c:v>356.5</c:v>
                </c:pt>
                <c:pt idx="648">
                  <c:v>357</c:v>
                </c:pt>
                <c:pt idx="649">
                  <c:v>355.5</c:v>
                </c:pt>
                <c:pt idx="650">
                  <c:v>356.5</c:v>
                </c:pt>
                <c:pt idx="651">
                  <c:v>356.5</c:v>
                </c:pt>
                <c:pt idx="652">
                  <c:v>355.5</c:v>
                </c:pt>
                <c:pt idx="653">
                  <c:v>356</c:v>
                </c:pt>
                <c:pt idx="654">
                  <c:v>356</c:v>
                </c:pt>
                <c:pt idx="655">
                  <c:v>353.5</c:v>
                </c:pt>
                <c:pt idx="656">
                  <c:v>355.5</c:v>
                </c:pt>
                <c:pt idx="657">
                  <c:v>356.5</c:v>
                </c:pt>
                <c:pt idx="658">
                  <c:v>356.5</c:v>
                </c:pt>
                <c:pt idx="659">
                  <c:v>358</c:v>
                </c:pt>
                <c:pt idx="660">
                  <c:v>357</c:v>
                </c:pt>
                <c:pt idx="661">
                  <c:v>357</c:v>
                </c:pt>
                <c:pt idx="662">
                  <c:v>358</c:v>
                </c:pt>
                <c:pt idx="663">
                  <c:v>356</c:v>
                </c:pt>
                <c:pt idx="664">
                  <c:v>356.5</c:v>
                </c:pt>
                <c:pt idx="665">
                  <c:v>357</c:v>
                </c:pt>
                <c:pt idx="666">
                  <c:v>356.5</c:v>
                </c:pt>
                <c:pt idx="667">
                  <c:v>357</c:v>
                </c:pt>
                <c:pt idx="668">
                  <c:v>357.5</c:v>
                </c:pt>
                <c:pt idx="669">
                  <c:v>356</c:v>
                </c:pt>
                <c:pt idx="670">
                  <c:v>356</c:v>
                </c:pt>
                <c:pt idx="671">
                  <c:v>357.5</c:v>
                </c:pt>
                <c:pt idx="672">
                  <c:v>359</c:v>
                </c:pt>
                <c:pt idx="673">
                  <c:v>357</c:v>
                </c:pt>
                <c:pt idx="674">
                  <c:v>357</c:v>
                </c:pt>
                <c:pt idx="675">
                  <c:v>356.5</c:v>
                </c:pt>
                <c:pt idx="676">
                  <c:v>359.5</c:v>
                </c:pt>
                <c:pt idx="677">
                  <c:v>359</c:v>
                </c:pt>
                <c:pt idx="678">
                  <c:v>359</c:v>
                </c:pt>
                <c:pt idx="679">
                  <c:v>358.5</c:v>
                </c:pt>
                <c:pt idx="680">
                  <c:v>358.5</c:v>
                </c:pt>
                <c:pt idx="681">
                  <c:v>360.5</c:v>
                </c:pt>
                <c:pt idx="682">
                  <c:v>358.5</c:v>
                </c:pt>
                <c:pt idx="683">
                  <c:v>360.5</c:v>
                </c:pt>
                <c:pt idx="684">
                  <c:v>359</c:v>
                </c:pt>
                <c:pt idx="685">
                  <c:v>536</c:v>
                </c:pt>
                <c:pt idx="686">
                  <c:v>511.5</c:v>
                </c:pt>
                <c:pt idx="687">
                  <c:v>507</c:v>
                </c:pt>
                <c:pt idx="688">
                  <c:v>422.5</c:v>
                </c:pt>
                <c:pt idx="689">
                  <c:v>359.5</c:v>
                </c:pt>
                <c:pt idx="690">
                  <c:v>354</c:v>
                </c:pt>
                <c:pt idx="691">
                  <c:v>350</c:v>
                </c:pt>
                <c:pt idx="692">
                  <c:v>349.5</c:v>
                </c:pt>
                <c:pt idx="693">
                  <c:v>355.5</c:v>
                </c:pt>
                <c:pt idx="694">
                  <c:v>526.5</c:v>
                </c:pt>
                <c:pt idx="695">
                  <c:v>702</c:v>
                </c:pt>
                <c:pt idx="696">
                  <c:v>346</c:v>
                </c:pt>
                <c:pt idx="697">
                  <c:v>343.5</c:v>
                </c:pt>
                <c:pt idx="698">
                  <c:v>343</c:v>
                </c:pt>
                <c:pt idx="699">
                  <c:v>342</c:v>
                </c:pt>
                <c:pt idx="700">
                  <c:v>347</c:v>
                </c:pt>
                <c:pt idx="701">
                  <c:v>361.5</c:v>
                </c:pt>
                <c:pt idx="702">
                  <c:v>453.5</c:v>
                </c:pt>
                <c:pt idx="703">
                  <c:v>509</c:v>
                </c:pt>
                <c:pt idx="704">
                  <c:v>700</c:v>
                </c:pt>
                <c:pt idx="705">
                  <c:v>979</c:v>
                </c:pt>
                <c:pt idx="706">
                  <c:v>1036.5</c:v>
                </c:pt>
                <c:pt idx="707">
                  <c:v>1082</c:v>
                </c:pt>
                <c:pt idx="708">
                  <c:v>943</c:v>
                </c:pt>
                <c:pt idx="709">
                  <c:v>889.5</c:v>
                </c:pt>
                <c:pt idx="710">
                  <c:v>471</c:v>
                </c:pt>
                <c:pt idx="711">
                  <c:v>353</c:v>
                </c:pt>
                <c:pt idx="712">
                  <c:v>355</c:v>
                </c:pt>
                <c:pt idx="713">
                  <c:v>356.5</c:v>
                </c:pt>
                <c:pt idx="714">
                  <c:v>357</c:v>
                </c:pt>
                <c:pt idx="715">
                  <c:v>358</c:v>
                </c:pt>
                <c:pt idx="716">
                  <c:v>357</c:v>
                </c:pt>
                <c:pt idx="717">
                  <c:v>357</c:v>
                </c:pt>
                <c:pt idx="718">
                  <c:v>357</c:v>
                </c:pt>
                <c:pt idx="719">
                  <c:v>356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Calcul!$AM$10:$AM$753</c:f>
              <c:numCache>
                <c:formatCode>0.0</c:formatCode>
                <c:ptCount val="744"/>
                <c:pt idx="0">
                  <c:v>439.35972222222233</c:v>
                </c:pt>
                <c:pt idx="1">
                  <c:v>439.35972222222233</c:v>
                </c:pt>
                <c:pt idx="2">
                  <c:v>439.35972222222233</c:v>
                </c:pt>
                <c:pt idx="3">
                  <c:v>439.35972222222233</c:v>
                </c:pt>
                <c:pt idx="4">
                  <c:v>439.35972222222233</c:v>
                </c:pt>
                <c:pt idx="5">
                  <c:v>439.35972222222233</c:v>
                </c:pt>
                <c:pt idx="6">
                  <c:v>439.35972222222233</c:v>
                </c:pt>
                <c:pt idx="7">
                  <c:v>439.35972222222233</c:v>
                </c:pt>
                <c:pt idx="8">
                  <c:v>439.35972222222233</c:v>
                </c:pt>
                <c:pt idx="9">
                  <c:v>439.35972222222233</c:v>
                </c:pt>
                <c:pt idx="10">
                  <c:v>439.35972222222233</c:v>
                </c:pt>
                <c:pt idx="11">
                  <c:v>439.35972222222233</c:v>
                </c:pt>
                <c:pt idx="12">
                  <c:v>439.35972222222233</c:v>
                </c:pt>
                <c:pt idx="13">
                  <c:v>439.35972222222233</c:v>
                </c:pt>
                <c:pt idx="14">
                  <c:v>439.35972222222233</c:v>
                </c:pt>
                <c:pt idx="15">
                  <c:v>439.35972222222233</c:v>
                </c:pt>
                <c:pt idx="16">
                  <c:v>439.35972222222233</c:v>
                </c:pt>
                <c:pt idx="17">
                  <c:v>439.35972222222233</c:v>
                </c:pt>
                <c:pt idx="18">
                  <c:v>439.35972222222233</c:v>
                </c:pt>
                <c:pt idx="19">
                  <c:v>439.35972222222233</c:v>
                </c:pt>
                <c:pt idx="20">
                  <c:v>439.35972222222233</c:v>
                </c:pt>
                <c:pt idx="21">
                  <c:v>439.35972222222233</c:v>
                </c:pt>
                <c:pt idx="22">
                  <c:v>439.35972222222233</c:v>
                </c:pt>
                <c:pt idx="23">
                  <c:v>439.35972222222233</c:v>
                </c:pt>
                <c:pt idx="24">
                  <c:v>439.35972222222233</c:v>
                </c:pt>
                <c:pt idx="25">
                  <c:v>439.35972222222233</c:v>
                </c:pt>
                <c:pt idx="26">
                  <c:v>439.35972222222233</c:v>
                </c:pt>
                <c:pt idx="27">
                  <c:v>439.35972222222233</c:v>
                </c:pt>
                <c:pt idx="28">
                  <c:v>439.35972222222233</c:v>
                </c:pt>
                <c:pt idx="29">
                  <c:v>439.35972222222233</c:v>
                </c:pt>
                <c:pt idx="30">
                  <c:v>439.35972222222233</c:v>
                </c:pt>
                <c:pt idx="31">
                  <c:v>439.35972222222233</c:v>
                </c:pt>
                <c:pt idx="32">
                  <c:v>439.35972222222233</c:v>
                </c:pt>
                <c:pt idx="33">
                  <c:v>439.35972222222233</c:v>
                </c:pt>
                <c:pt idx="34">
                  <c:v>439.35972222222233</c:v>
                </c:pt>
                <c:pt idx="35">
                  <c:v>439.35972222222233</c:v>
                </c:pt>
                <c:pt idx="36">
                  <c:v>439.35972222222233</c:v>
                </c:pt>
                <c:pt idx="37">
                  <c:v>439.35972222222233</c:v>
                </c:pt>
                <c:pt idx="38">
                  <c:v>439.35972222222233</c:v>
                </c:pt>
                <c:pt idx="39">
                  <c:v>439.35972222222233</c:v>
                </c:pt>
                <c:pt idx="40">
                  <c:v>439.35972222222233</c:v>
                </c:pt>
                <c:pt idx="41">
                  <c:v>439.35972222222233</c:v>
                </c:pt>
                <c:pt idx="42">
                  <c:v>439.35972222222233</c:v>
                </c:pt>
                <c:pt idx="43">
                  <c:v>439.35972222222233</c:v>
                </c:pt>
                <c:pt idx="44">
                  <c:v>439.35972222222233</c:v>
                </c:pt>
                <c:pt idx="45">
                  <c:v>439.35972222222233</c:v>
                </c:pt>
                <c:pt idx="46">
                  <c:v>439.35972222222233</c:v>
                </c:pt>
                <c:pt idx="47">
                  <c:v>439.35972222222233</c:v>
                </c:pt>
                <c:pt idx="48">
                  <c:v>439.35972222222233</c:v>
                </c:pt>
                <c:pt idx="49">
                  <c:v>439.35972222222233</c:v>
                </c:pt>
                <c:pt idx="50">
                  <c:v>439.35972222222233</c:v>
                </c:pt>
                <c:pt idx="51">
                  <c:v>439.35972222222233</c:v>
                </c:pt>
                <c:pt idx="52">
                  <c:v>439.35972222222233</c:v>
                </c:pt>
                <c:pt idx="53">
                  <c:v>439.35972222222233</c:v>
                </c:pt>
                <c:pt idx="54">
                  <c:v>439.35972222222233</c:v>
                </c:pt>
                <c:pt idx="55">
                  <c:v>439.35972222222233</c:v>
                </c:pt>
                <c:pt idx="56">
                  <c:v>439.35972222222233</c:v>
                </c:pt>
                <c:pt idx="57">
                  <c:v>439.35972222222233</c:v>
                </c:pt>
                <c:pt idx="58">
                  <c:v>439.35972222222233</c:v>
                </c:pt>
                <c:pt idx="59">
                  <c:v>439.35972222222233</c:v>
                </c:pt>
                <c:pt idx="60">
                  <c:v>439.35972222222233</c:v>
                </c:pt>
                <c:pt idx="61">
                  <c:v>439.35972222222233</c:v>
                </c:pt>
                <c:pt idx="62">
                  <c:v>439.35972222222233</c:v>
                </c:pt>
                <c:pt idx="63">
                  <c:v>439.35972222222233</c:v>
                </c:pt>
                <c:pt idx="64">
                  <c:v>439.35972222222233</c:v>
                </c:pt>
                <c:pt idx="65">
                  <c:v>439.35972222222233</c:v>
                </c:pt>
                <c:pt idx="66">
                  <c:v>439.35972222222233</c:v>
                </c:pt>
                <c:pt idx="67">
                  <c:v>439.35972222222233</c:v>
                </c:pt>
                <c:pt idx="68">
                  <c:v>439.35972222222233</c:v>
                </c:pt>
                <c:pt idx="69">
                  <c:v>439.35972222222233</c:v>
                </c:pt>
                <c:pt idx="70">
                  <c:v>439.35972222222233</c:v>
                </c:pt>
                <c:pt idx="71">
                  <c:v>439.35972222222233</c:v>
                </c:pt>
                <c:pt idx="72">
                  <c:v>439.35972222222233</c:v>
                </c:pt>
                <c:pt idx="73">
                  <c:v>439.35972222222233</c:v>
                </c:pt>
                <c:pt idx="74">
                  <c:v>439.35972222222233</c:v>
                </c:pt>
                <c:pt idx="75">
                  <c:v>439.35972222222233</c:v>
                </c:pt>
                <c:pt idx="76">
                  <c:v>439.35972222222233</c:v>
                </c:pt>
                <c:pt idx="77">
                  <c:v>439.35972222222233</c:v>
                </c:pt>
                <c:pt idx="78">
                  <c:v>439.35972222222233</c:v>
                </c:pt>
                <c:pt idx="79">
                  <c:v>439.35972222222233</c:v>
                </c:pt>
                <c:pt idx="80">
                  <c:v>439.35972222222233</c:v>
                </c:pt>
                <c:pt idx="81">
                  <c:v>439.35972222222233</c:v>
                </c:pt>
                <c:pt idx="82">
                  <c:v>439.35972222222233</c:v>
                </c:pt>
                <c:pt idx="83">
                  <c:v>439.35972222222233</c:v>
                </c:pt>
                <c:pt idx="84">
                  <c:v>439.35972222222233</c:v>
                </c:pt>
                <c:pt idx="85">
                  <c:v>439.35972222222233</c:v>
                </c:pt>
                <c:pt idx="86">
                  <c:v>439.35972222222233</c:v>
                </c:pt>
                <c:pt idx="87">
                  <c:v>439.35972222222233</c:v>
                </c:pt>
                <c:pt idx="88">
                  <c:v>439.35972222222233</c:v>
                </c:pt>
                <c:pt idx="89">
                  <c:v>439.35972222222233</c:v>
                </c:pt>
                <c:pt idx="90">
                  <c:v>439.35972222222233</c:v>
                </c:pt>
                <c:pt idx="91">
                  <c:v>439.35972222222233</c:v>
                </c:pt>
                <c:pt idx="92">
                  <c:v>439.35972222222233</c:v>
                </c:pt>
                <c:pt idx="93">
                  <c:v>439.35972222222233</c:v>
                </c:pt>
                <c:pt idx="94">
                  <c:v>439.35972222222233</c:v>
                </c:pt>
                <c:pt idx="95">
                  <c:v>439.35972222222233</c:v>
                </c:pt>
                <c:pt idx="96">
                  <c:v>439.35972222222233</c:v>
                </c:pt>
                <c:pt idx="97">
                  <c:v>439.35972222222233</c:v>
                </c:pt>
                <c:pt idx="98">
                  <c:v>439.35972222222233</c:v>
                </c:pt>
                <c:pt idx="99">
                  <c:v>439.35972222222233</c:v>
                </c:pt>
                <c:pt idx="100">
                  <c:v>439.35972222222233</c:v>
                </c:pt>
                <c:pt idx="101">
                  <c:v>439.35972222222233</c:v>
                </c:pt>
                <c:pt idx="102">
                  <c:v>439.35972222222233</c:v>
                </c:pt>
                <c:pt idx="103">
                  <c:v>439.35972222222233</c:v>
                </c:pt>
                <c:pt idx="104">
                  <c:v>439.35972222222233</c:v>
                </c:pt>
                <c:pt idx="105">
                  <c:v>439.35972222222233</c:v>
                </c:pt>
                <c:pt idx="106">
                  <c:v>439.35972222222233</c:v>
                </c:pt>
                <c:pt idx="107">
                  <c:v>439.35972222222233</c:v>
                </c:pt>
                <c:pt idx="108">
                  <c:v>439.35972222222233</c:v>
                </c:pt>
                <c:pt idx="109">
                  <c:v>439.35972222222233</c:v>
                </c:pt>
                <c:pt idx="110">
                  <c:v>439.35972222222233</c:v>
                </c:pt>
                <c:pt idx="111">
                  <c:v>439.35972222222233</c:v>
                </c:pt>
                <c:pt idx="112">
                  <c:v>439.35972222222233</c:v>
                </c:pt>
                <c:pt idx="113">
                  <c:v>439.35972222222233</c:v>
                </c:pt>
                <c:pt idx="114">
                  <c:v>439.35972222222233</c:v>
                </c:pt>
                <c:pt idx="115">
                  <c:v>439.35972222222233</c:v>
                </c:pt>
                <c:pt idx="116">
                  <c:v>439.35972222222233</c:v>
                </c:pt>
                <c:pt idx="117">
                  <c:v>439.35972222222233</c:v>
                </c:pt>
                <c:pt idx="118">
                  <c:v>439.35972222222233</c:v>
                </c:pt>
                <c:pt idx="119">
                  <c:v>439.35972222222233</c:v>
                </c:pt>
                <c:pt idx="120">
                  <c:v>439.35972222222233</c:v>
                </c:pt>
                <c:pt idx="121">
                  <c:v>439.35972222222233</c:v>
                </c:pt>
                <c:pt idx="122">
                  <c:v>439.35972222222233</c:v>
                </c:pt>
                <c:pt idx="123">
                  <c:v>439.35972222222233</c:v>
                </c:pt>
                <c:pt idx="124">
                  <c:v>439.35972222222233</c:v>
                </c:pt>
                <c:pt idx="125">
                  <c:v>439.35972222222233</c:v>
                </c:pt>
                <c:pt idx="126">
                  <c:v>439.35972222222233</c:v>
                </c:pt>
                <c:pt idx="127">
                  <c:v>439.35972222222233</c:v>
                </c:pt>
                <c:pt idx="128">
                  <c:v>439.35972222222233</c:v>
                </c:pt>
                <c:pt idx="129">
                  <c:v>439.35972222222233</c:v>
                </c:pt>
                <c:pt idx="130">
                  <c:v>439.35972222222233</c:v>
                </c:pt>
                <c:pt idx="131">
                  <c:v>439.35972222222233</c:v>
                </c:pt>
                <c:pt idx="132">
                  <c:v>439.35972222222233</c:v>
                </c:pt>
                <c:pt idx="133">
                  <c:v>439.35972222222233</c:v>
                </c:pt>
                <c:pt idx="134">
                  <c:v>439.35972222222233</c:v>
                </c:pt>
                <c:pt idx="135">
                  <c:v>439.35972222222233</c:v>
                </c:pt>
                <c:pt idx="136">
                  <c:v>439.35972222222233</c:v>
                </c:pt>
                <c:pt idx="137">
                  <c:v>439.35972222222233</c:v>
                </c:pt>
                <c:pt idx="138">
                  <c:v>439.35972222222233</c:v>
                </c:pt>
                <c:pt idx="139">
                  <c:v>439.35972222222233</c:v>
                </c:pt>
                <c:pt idx="140">
                  <c:v>439.35972222222233</c:v>
                </c:pt>
                <c:pt idx="141">
                  <c:v>439.35972222222233</c:v>
                </c:pt>
                <c:pt idx="142">
                  <c:v>439.35972222222233</c:v>
                </c:pt>
                <c:pt idx="143">
                  <c:v>439.35972222222233</c:v>
                </c:pt>
                <c:pt idx="144">
                  <c:v>439.35972222222233</c:v>
                </c:pt>
                <c:pt idx="145">
                  <c:v>439.35972222222233</c:v>
                </c:pt>
                <c:pt idx="146">
                  <c:v>439.35972222222233</c:v>
                </c:pt>
                <c:pt idx="147">
                  <c:v>439.35972222222233</c:v>
                </c:pt>
                <c:pt idx="148">
                  <c:v>439.35972222222233</c:v>
                </c:pt>
                <c:pt idx="149">
                  <c:v>439.35972222222233</c:v>
                </c:pt>
                <c:pt idx="150">
                  <c:v>439.35972222222233</c:v>
                </c:pt>
                <c:pt idx="151">
                  <c:v>439.35972222222233</c:v>
                </c:pt>
                <c:pt idx="152">
                  <c:v>439.35972222222233</c:v>
                </c:pt>
                <c:pt idx="153">
                  <c:v>439.35972222222233</c:v>
                </c:pt>
                <c:pt idx="154">
                  <c:v>439.35972222222233</c:v>
                </c:pt>
                <c:pt idx="155">
                  <c:v>439.35972222222233</c:v>
                </c:pt>
                <c:pt idx="156">
                  <c:v>439.35972222222233</c:v>
                </c:pt>
                <c:pt idx="157">
                  <c:v>439.35972222222233</c:v>
                </c:pt>
                <c:pt idx="158">
                  <c:v>439.35972222222233</c:v>
                </c:pt>
                <c:pt idx="159">
                  <c:v>439.35972222222233</c:v>
                </c:pt>
                <c:pt idx="160">
                  <c:v>439.35972222222233</c:v>
                </c:pt>
                <c:pt idx="161">
                  <c:v>439.35972222222233</c:v>
                </c:pt>
                <c:pt idx="162">
                  <c:v>439.35972222222233</c:v>
                </c:pt>
                <c:pt idx="163">
                  <c:v>439.35972222222233</c:v>
                </c:pt>
                <c:pt idx="164">
                  <c:v>439.35972222222233</c:v>
                </c:pt>
                <c:pt idx="165">
                  <c:v>439.35972222222233</c:v>
                </c:pt>
                <c:pt idx="166">
                  <c:v>439.35972222222233</c:v>
                </c:pt>
                <c:pt idx="167">
                  <c:v>439.35972222222233</c:v>
                </c:pt>
                <c:pt idx="168">
                  <c:v>439.35972222222233</c:v>
                </c:pt>
                <c:pt idx="169">
                  <c:v>439.35972222222233</c:v>
                </c:pt>
                <c:pt idx="170">
                  <c:v>439.35972222222233</c:v>
                </c:pt>
                <c:pt idx="171">
                  <c:v>439.35972222222233</c:v>
                </c:pt>
                <c:pt idx="172">
                  <c:v>439.35972222222233</c:v>
                </c:pt>
                <c:pt idx="173">
                  <c:v>439.35972222222233</c:v>
                </c:pt>
                <c:pt idx="174">
                  <c:v>439.35972222222233</c:v>
                </c:pt>
                <c:pt idx="175">
                  <c:v>439.35972222222233</c:v>
                </c:pt>
                <c:pt idx="176">
                  <c:v>439.35972222222233</c:v>
                </c:pt>
                <c:pt idx="177">
                  <c:v>439.35972222222233</c:v>
                </c:pt>
                <c:pt idx="178">
                  <c:v>439.35972222222233</c:v>
                </c:pt>
                <c:pt idx="179">
                  <c:v>439.35972222222233</c:v>
                </c:pt>
                <c:pt idx="180">
                  <c:v>439.35972222222233</c:v>
                </c:pt>
                <c:pt idx="181">
                  <c:v>439.35972222222233</c:v>
                </c:pt>
                <c:pt idx="182">
                  <c:v>439.35972222222233</c:v>
                </c:pt>
                <c:pt idx="183">
                  <c:v>439.35972222222233</c:v>
                </c:pt>
                <c:pt idx="184">
                  <c:v>439.35972222222233</c:v>
                </c:pt>
                <c:pt idx="185">
                  <c:v>439.35972222222233</c:v>
                </c:pt>
                <c:pt idx="186">
                  <c:v>439.35972222222233</c:v>
                </c:pt>
                <c:pt idx="187">
                  <c:v>439.35972222222233</c:v>
                </c:pt>
                <c:pt idx="188">
                  <c:v>439.35972222222233</c:v>
                </c:pt>
                <c:pt idx="189">
                  <c:v>439.35972222222233</c:v>
                </c:pt>
                <c:pt idx="190">
                  <c:v>439.35972222222233</c:v>
                </c:pt>
                <c:pt idx="191">
                  <c:v>439.35972222222233</c:v>
                </c:pt>
                <c:pt idx="192">
                  <c:v>439.35972222222233</c:v>
                </c:pt>
                <c:pt idx="193">
                  <c:v>439.35972222222233</c:v>
                </c:pt>
                <c:pt idx="194">
                  <c:v>439.35972222222233</c:v>
                </c:pt>
                <c:pt idx="195">
                  <c:v>439.35972222222233</c:v>
                </c:pt>
                <c:pt idx="196">
                  <c:v>439.35972222222233</c:v>
                </c:pt>
                <c:pt idx="197">
                  <c:v>439.35972222222233</c:v>
                </c:pt>
                <c:pt idx="198">
                  <c:v>439.35972222222233</c:v>
                </c:pt>
                <c:pt idx="199">
                  <c:v>439.35972222222233</c:v>
                </c:pt>
                <c:pt idx="200">
                  <c:v>439.35972222222233</c:v>
                </c:pt>
                <c:pt idx="201">
                  <c:v>439.35972222222233</c:v>
                </c:pt>
                <c:pt idx="202">
                  <c:v>439.35972222222233</c:v>
                </c:pt>
                <c:pt idx="203">
                  <c:v>439.35972222222233</c:v>
                </c:pt>
                <c:pt idx="204">
                  <c:v>439.35972222222233</c:v>
                </c:pt>
                <c:pt idx="205">
                  <c:v>439.35972222222233</c:v>
                </c:pt>
                <c:pt idx="206">
                  <c:v>439.35972222222233</c:v>
                </c:pt>
                <c:pt idx="207">
                  <c:v>439.35972222222233</c:v>
                </c:pt>
                <c:pt idx="208">
                  <c:v>439.35972222222233</c:v>
                </c:pt>
                <c:pt idx="209">
                  <c:v>439.35972222222233</c:v>
                </c:pt>
                <c:pt idx="210">
                  <c:v>439.35972222222233</c:v>
                </c:pt>
                <c:pt idx="211">
                  <c:v>439.35972222222233</c:v>
                </c:pt>
                <c:pt idx="212">
                  <c:v>439.35972222222233</c:v>
                </c:pt>
                <c:pt idx="213">
                  <c:v>439.35972222222233</c:v>
                </c:pt>
                <c:pt idx="214">
                  <c:v>439.35972222222233</c:v>
                </c:pt>
                <c:pt idx="215">
                  <c:v>439.35972222222233</c:v>
                </c:pt>
                <c:pt idx="216">
                  <c:v>439.35972222222233</c:v>
                </c:pt>
                <c:pt idx="217">
                  <c:v>439.35972222222233</c:v>
                </c:pt>
                <c:pt idx="218">
                  <c:v>439.35972222222233</c:v>
                </c:pt>
                <c:pt idx="219">
                  <c:v>439.35972222222233</c:v>
                </c:pt>
                <c:pt idx="220">
                  <c:v>439.35972222222233</c:v>
                </c:pt>
                <c:pt idx="221">
                  <c:v>439.35972222222233</c:v>
                </c:pt>
                <c:pt idx="222">
                  <c:v>439.35972222222233</c:v>
                </c:pt>
                <c:pt idx="223">
                  <c:v>439.35972222222233</c:v>
                </c:pt>
                <c:pt idx="224">
                  <c:v>439.35972222222233</c:v>
                </c:pt>
                <c:pt idx="225">
                  <c:v>439.35972222222233</c:v>
                </c:pt>
                <c:pt idx="226">
                  <c:v>439.35972222222233</c:v>
                </c:pt>
                <c:pt idx="227">
                  <c:v>439.35972222222233</c:v>
                </c:pt>
                <c:pt idx="228">
                  <c:v>439.35972222222233</c:v>
                </c:pt>
                <c:pt idx="229">
                  <c:v>439.35972222222233</c:v>
                </c:pt>
                <c:pt idx="230">
                  <c:v>439.35972222222233</c:v>
                </c:pt>
                <c:pt idx="231">
                  <c:v>439.35972222222233</c:v>
                </c:pt>
                <c:pt idx="232">
                  <c:v>439.35972222222233</c:v>
                </c:pt>
                <c:pt idx="233">
                  <c:v>439.35972222222233</c:v>
                </c:pt>
                <c:pt idx="234">
                  <c:v>439.35972222222233</c:v>
                </c:pt>
                <c:pt idx="235">
                  <c:v>439.35972222222233</c:v>
                </c:pt>
                <c:pt idx="236">
                  <c:v>439.35972222222233</c:v>
                </c:pt>
                <c:pt idx="237">
                  <c:v>439.35972222222233</c:v>
                </c:pt>
                <c:pt idx="238">
                  <c:v>439.35972222222233</c:v>
                </c:pt>
                <c:pt idx="239">
                  <c:v>439.35972222222233</c:v>
                </c:pt>
                <c:pt idx="240">
                  <c:v>439.35972222222233</c:v>
                </c:pt>
                <c:pt idx="241">
                  <c:v>439.35972222222233</c:v>
                </c:pt>
                <c:pt idx="242">
                  <c:v>439.35972222222233</c:v>
                </c:pt>
                <c:pt idx="243">
                  <c:v>439.35972222222233</c:v>
                </c:pt>
                <c:pt idx="244">
                  <c:v>439.35972222222233</c:v>
                </c:pt>
                <c:pt idx="245">
                  <c:v>439.35972222222233</c:v>
                </c:pt>
                <c:pt idx="246">
                  <c:v>439.35972222222233</c:v>
                </c:pt>
                <c:pt idx="247">
                  <c:v>439.35972222222233</c:v>
                </c:pt>
                <c:pt idx="248">
                  <c:v>439.35972222222233</c:v>
                </c:pt>
                <c:pt idx="249">
                  <c:v>439.35972222222233</c:v>
                </c:pt>
                <c:pt idx="250">
                  <c:v>439.35972222222233</c:v>
                </c:pt>
                <c:pt idx="251">
                  <c:v>439.35972222222233</c:v>
                </c:pt>
                <c:pt idx="252">
                  <c:v>439.35972222222233</c:v>
                </c:pt>
                <c:pt idx="253">
                  <c:v>439.35972222222233</c:v>
                </c:pt>
                <c:pt idx="254">
                  <c:v>439.35972222222233</c:v>
                </c:pt>
                <c:pt idx="255">
                  <c:v>439.35972222222233</c:v>
                </c:pt>
                <c:pt idx="256">
                  <c:v>439.35972222222233</c:v>
                </c:pt>
                <c:pt idx="257">
                  <c:v>439.35972222222233</c:v>
                </c:pt>
                <c:pt idx="258">
                  <c:v>439.35972222222233</c:v>
                </c:pt>
                <c:pt idx="259">
                  <c:v>439.35972222222233</c:v>
                </c:pt>
                <c:pt idx="260">
                  <c:v>439.35972222222233</c:v>
                </c:pt>
                <c:pt idx="261">
                  <c:v>439.35972222222233</c:v>
                </c:pt>
                <c:pt idx="262">
                  <c:v>439.35972222222233</c:v>
                </c:pt>
                <c:pt idx="263">
                  <c:v>439.35972222222233</c:v>
                </c:pt>
                <c:pt idx="264">
                  <c:v>439.35972222222233</c:v>
                </c:pt>
                <c:pt idx="265">
                  <c:v>439.35972222222233</c:v>
                </c:pt>
                <c:pt idx="266">
                  <c:v>439.35972222222233</c:v>
                </c:pt>
                <c:pt idx="267">
                  <c:v>439.35972222222233</c:v>
                </c:pt>
                <c:pt idx="268">
                  <c:v>439.35972222222233</c:v>
                </c:pt>
                <c:pt idx="269">
                  <c:v>439.35972222222233</c:v>
                </c:pt>
                <c:pt idx="270">
                  <c:v>439.35972222222233</c:v>
                </c:pt>
                <c:pt idx="271">
                  <c:v>439.35972222222233</c:v>
                </c:pt>
                <c:pt idx="272">
                  <c:v>439.35972222222233</c:v>
                </c:pt>
                <c:pt idx="273">
                  <c:v>439.35972222222233</c:v>
                </c:pt>
                <c:pt idx="274">
                  <c:v>439.35972222222233</c:v>
                </c:pt>
                <c:pt idx="275">
                  <c:v>439.35972222222233</c:v>
                </c:pt>
                <c:pt idx="276">
                  <c:v>439.35972222222233</c:v>
                </c:pt>
                <c:pt idx="277">
                  <c:v>439.35972222222233</c:v>
                </c:pt>
                <c:pt idx="278">
                  <c:v>439.35972222222233</c:v>
                </c:pt>
                <c:pt idx="279">
                  <c:v>439.35972222222233</c:v>
                </c:pt>
                <c:pt idx="280">
                  <c:v>439.35972222222233</c:v>
                </c:pt>
                <c:pt idx="281">
                  <c:v>439.35972222222233</c:v>
                </c:pt>
                <c:pt idx="282">
                  <c:v>439.35972222222233</c:v>
                </c:pt>
                <c:pt idx="283">
                  <c:v>439.35972222222233</c:v>
                </c:pt>
                <c:pt idx="284">
                  <c:v>439.35972222222233</c:v>
                </c:pt>
                <c:pt idx="285">
                  <c:v>439.35972222222233</c:v>
                </c:pt>
                <c:pt idx="286">
                  <c:v>439.35972222222233</c:v>
                </c:pt>
                <c:pt idx="287">
                  <c:v>439.35972222222233</c:v>
                </c:pt>
                <c:pt idx="288">
                  <c:v>439.35972222222233</c:v>
                </c:pt>
                <c:pt idx="289">
                  <c:v>439.35972222222233</c:v>
                </c:pt>
                <c:pt idx="290">
                  <c:v>439.35972222222233</c:v>
                </c:pt>
                <c:pt idx="291">
                  <c:v>439.35972222222233</c:v>
                </c:pt>
                <c:pt idx="292">
                  <c:v>439.35972222222233</c:v>
                </c:pt>
                <c:pt idx="293">
                  <c:v>439.35972222222233</c:v>
                </c:pt>
                <c:pt idx="294">
                  <c:v>439.35972222222233</c:v>
                </c:pt>
                <c:pt idx="295">
                  <c:v>439.35972222222233</c:v>
                </c:pt>
                <c:pt idx="296">
                  <c:v>439.35972222222233</c:v>
                </c:pt>
                <c:pt idx="297">
                  <c:v>439.35972222222233</c:v>
                </c:pt>
                <c:pt idx="298">
                  <c:v>439.35972222222233</c:v>
                </c:pt>
                <c:pt idx="299">
                  <c:v>439.35972222222233</c:v>
                </c:pt>
                <c:pt idx="300">
                  <c:v>439.35972222222233</c:v>
                </c:pt>
                <c:pt idx="301">
                  <c:v>439.35972222222233</c:v>
                </c:pt>
                <c:pt idx="302">
                  <c:v>439.35972222222233</c:v>
                </c:pt>
                <c:pt idx="303">
                  <c:v>439.35972222222233</c:v>
                </c:pt>
                <c:pt idx="304">
                  <c:v>439.35972222222233</c:v>
                </c:pt>
                <c:pt idx="305">
                  <c:v>439.35972222222233</c:v>
                </c:pt>
                <c:pt idx="306">
                  <c:v>439.35972222222233</c:v>
                </c:pt>
                <c:pt idx="307">
                  <c:v>439.35972222222233</c:v>
                </c:pt>
                <c:pt idx="308">
                  <c:v>439.35972222222233</c:v>
                </c:pt>
                <c:pt idx="309">
                  <c:v>439.35972222222233</c:v>
                </c:pt>
                <c:pt idx="310">
                  <c:v>439.35972222222233</c:v>
                </c:pt>
                <c:pt idx="311">
                  <c:v>439.35972222222233</c:v>
                </c:pt>
                <c:pt idx="312">
                  <c:v>439.35972222222233</c:v>
                </c:pt>
                <c:pt idx="313">
                  <c:v>439.35972222222233</c:v>
                </c:pt>
                <c:pt idx="314">
                  <c:v>439.35972222222233</c:v>
                </c:pt>
                <c:pt idx="315">
                  <c:v>439.35972222222233</c:v>
                </c:pt>
                <c:pt idx="316">
                  <c:v>439.35972222222233</c:v>
                </c:pt>
                <c:pt idx="317">
                  <c:v>439.35972222222233</c:v>
                </c:pt>
                <c:pt idx="318">
                  <c:v>439.35972222222233</c:v>
                </c:pt>
                <c:pt idx="319">
                  <c:v>439.35972222222233</c:v>
                </c:pt>
                <c:pt idx="320">
                  <c:v>439.35972222222233</c:v>
                </c:pt>
                <c:pt idx="321">
                  <c:v>439.35972222222233</c:v>
                </c:pt>
                <c:pt idx="322">
                  <c:v>439.35972222222233</c:v>
                </c:pt>
                <c:pt idx="323">
                  <c:v>439.35972222222233</c:v>
                </c:pt>
                <c:pt idx="324">
                  <c:v>439.35972222222233</c:v>
                </c:pt>
                <c:pt idx="325">
                  <c:v>439.35972222222233</c:v>
                </c:pt>
                <c:pt idx="326">
                  <c:v>439.35972222222233</c:v>
                </c:pt>
                <c:pt idx="327">
                  <c:v>439.35972222222233</c:v>
                </c:pt>
                <c:pt idx="328">
                  <c:v>439.35972222222233</c:v>
                </c:pt>
                <c:pt idx="329">
                  <c:v>439.35972222222233</c:v>
                </c:pt>
                <c:pt idx="330">
                  <c:v>439.35972222222233</c:v>
                </c:pt>
                <c:pt idx="331">
                  <c:v>439.35972222222233</c:v>
                </c:pt>
                <c:pt idx="332">
                  <c:v>439.35972222222233</c:v>
                </c:pt>
                <c:pt idx="333">
                  <c:v>439.35972222222233</c:v>
                </c:pt>
                <c:pt idx="334">
                  <c:v>439.35972222222233</c:v>
                </c:pt>
                <c:pt idx="335">
                  <c:v>439.35972222222233</c:v>
                </c:pt>
                <c:pt idx="336">
                  <c:v>439.35972222222233</c:v>
                </c:pt>
                <c:pt idx="337">
                  <c:v>439.35972222222233</c:v>
                </c:pt>
                <c:pt idx="338">
                  <c:v>439.35972222222233</c:v>
                </c:pt>
                <c:pt idx="339">
                  <c:v>439.35972222222233</c:v>
                </c:pt>
                <c:pt idx="340">
                  <c:v>439.35972222222233</c:v>
                </c:pt>
                <c:pt idx="341">
                  <c:v>439.35972222222233</c:v>
                </c:pt>
                <c:pt idx="342">
                  <c:v>439.35972222222233</c:v>
                </c:pt>
                <c:pt idx="343">
                  <c:v>439.35972222222233</c:v>
                </c:pt>
                <c:pt idx="344">
                  <c:v>439.35972222222233</c:v>
                </c:pt>
                <c:pt idx="345">
                  <c:v>439.35972222222233</c:v>
                </c:pt>
                <c:pt idx="346">
                  <c:v>439.35972222222233</c:v>
                </c:pt>
                <c:pt idx="347">
                  <c:v>439.35972222222233</c:v>
                </c:pt>
                <c:pt idx="348">
                  <c:v>439.35972222222233</c:v>
                </c:pt>
                <c:pt idx="349">
                  <c:v>439.35972222222233</c:v>
                </c:pt>
                <c:pt idx="350">
                  <c:v>439.35972222222233</c:v>
                </c:pt>
                <c:pt idx="351">
                  <c:v>439.35972222222233</c:v>
                </c:pt>
                <c:pt idx="352">
                  <c:v>439.35972222222233</c:v>
                </c:pt>
                <c:pt idx="353">
                  <c:v>439.35972222222233</c:v>
                </c:pt>
                <c:pt idx="354">
                  <c:v>439.35972222222233</c:v>
                </c:pt>
                <c:pt idx="355">
                  <c:v>439.35972222222233</c:v>
                </c:pt>
                <c:pt idx="356">
                  <c:v>439.35972222222233</c:v>
                </c:pt>
                <c:pt idx="357">
                  <c:v>439.35972222222233</c:v>
                </c:pt>
                <c:pt idx="358">
                  <c:v>439.35972222222233</c:v>
                </c:pt>
                <c:pt idx="359">
                  <c:v>439.35972222222233</c:v>
                </c:pt>
                <c:pt idx="360">
                  <c:v>439.35972222222233</c:v>
                </c:pt>
                <c:pt idx="361">
                  <c:v>439.35972222222233</c:v>
                </c:pt>
                <c:pt idx="362">
                  <c:v>439.35972222222233</c:v>
                </c:pt>
                <c:pt idx="363">
                  <c:v>439.35972222222233</c:v>
                </c:pt>
                <c:pt idx="364">
                  <c:v>439.35972222222233</c:v>
                </c:pt>
                <c:pt idx="365">
                  <c:v>439.35972222222233</c:v>
                </c:pt>
                <c:pt idx="366">
                  <c:v>439.35972222222233</c:v>
                </c:pt>
                <c:pt idx="367">
                  <c:v>439.35972222222233</c:v>
                </c:pt>
                <c:pt idx="368">
                  <c:v>439.35972222222233</c:v>
                </c:pt>
                <c:pt idx="369">
                  <c:v>439.35972222222233</c:v>
                </c:pt>
                <c:pt idx="370">
                  <c:v>439.35972222222233</c:v>
                </c:pt>
                <c:pt idx="371">
                  <c:v>439.35972222222233</c:v>
                </c:pt>
                <c:pt idx="372">
                  <c:v>439.35972222222233</c:v>
                </c:pt>
                <c:pt idx="373">
                  <c:v>439.35972222222233</c:v>
                </c:pt>
                <c:pt idx="374">
                  <c:v>439.35972222222233</c:v>
                </c:pt>
                <c:pt idx="375">
                  <c:v>439.35972222222233</c:v>
                </c:pt>
                <c:pt idx="376">
                  <c:v>439.35972222222233</c:v>
                </c:pt>
                <c:pt idx="377">
                  <c:v>439.35972222222233</c:v>
                </c:pt>
                <c:pt idx="378">
                  <c:v>439.35972222222233</c:v>
                </c:pt>
                <c:pt idx="379">
                  <c:v>439.35972222222233</c:v>
                </c:pt>
                <c:pt idx="380">
                  <c:v>439.35972222222233</c:v>
                </c:pt>
                <c:pt idx="381">
                  <c:v>439.35972222222233</c:v>
                </c:pt>
                <c:pt idx="382">
                  <c:v>439.35972222222233</c:v>
                </c:pt>
                <c:pt idx="383">
                  <c:v>439.35972222222233</c:v>
                </c:pt>
                <c:pt idx="384">
                  <c:v>439.35972222222233</c:v>
                </c:pt>
                <c:pt idx="385">
                  <c:v>439.35972222222233</c:v>
                </c:pt>
                <c:pt idx="386">
                  <c:v>439.35972222222233</c:v>
                </c:pt>
                <c:pt idx="387">
                  <c:v>439.35972222222233</c:v>
                </c:pt>
                <c:pt idx="388">
                  <c:v>439.35972222222233</c:v>
                </c:pt>
                <c:pt idx="389">
                  <c:v>439.35972222222233</c:v>
                </c:pt>
                <c:pt idx="390">
                  <c:v>439.35972222222233</c:v>
                </c:pt>
                <c:pt idx="391">
                  <c:v>439.35972222222233</c:v>
                </c:pt>
                <c:pt idx="392">
                  <c:v>439.35972222222233</c:v>
                </c:pt>
                <c:pt idx="393">
                  <c:v>439.35972222222233</c:v>
                </c:pt>
                <c:pt idx="394">
                  <c:v>439.35972222222233</c:v>
                </c:pt>
                <c:pt idx="395">
                  <c:v>439.35972222222233</c:v>
                </c:pt>
                <c:pt idx="396">
                  <c:v>439.35972222222233</c:v>
                </c:pt>
                <c:pt idx="397">
                  <c:v>439.35972222222233</c:v>
                </c:pt>
                <c:pt idx="398">
                  <c:v>439.35972222222233</c:v>
                </c:pt>
                <c:pt idx="399">
                  <c:v>439.35972222222233</c:v>
                </c:pt>
                <c:pt idx="400">
                  <c:v>439.35972222222233</c:v>
                </c:pt>
                <c:pt idx="401">
                  <c:v>439.35972222222233</c:v>
                </c:pt>
                <c:pt idx="402">
                  <c:v>439.35972222222233</c:v>
                </c:pt>
                <c:pt idx="403">
                  <c:v>439.35972222222233</c:v>
                </c:pt>
                <c:pt idx="404">
                  <c:v>439.35972222222233</c:v>
                </c:pt>
                <c:pt idx="405">
                  <c:v>439.35972222222233</c:v>
                </c:pt>
                <c:pt idx="406">
                  <c:v>439.35972222222233</c:v>
                </c:pt>
                <c:pt idx="407">
                  <c:v>439.35972222222233</c:v>
                </c:pt>
                <c:pt idx="408">
                  <c:v>439.35972222222233</c:v>
                </c:pt>
                <c:pt idx="409">
                  <c:v>439.35972222222233</c:v>
                </c:pt>
                <c:pt idx="410">
                  <c:v>439.35972222222233</c:v>
                </c:pt>
                <c:pt idx="411">
                  <c:v>439.35972222222233</c:v>
                </c:pt>
                <c:pt idx="412">
                  <c:v>439.35972222222233</c:v>
                </c:pt>
                <c:pt idx="413">
                  <c:v>439.35972222222233</c:v>
                </c:pt>
                <c:pt idx="414">
                  <c:v>439.35972222222233</c:v>
                </c:pt>
                <c:pt idx="415">
                  <c:v>439.35972222222233</c:v>
                </c:pt>
                <c:pt idx="416">
                  <c:v>439.35972222222233</c:v>
                </c:pt>
                <c:pt idx="417">
                  <c:v>439.35972222222233</c:v>
                </c:pt>
                <c:pt idx="418">
                  <c:v>439.35972222222233</c:v>
                </c:pt>
                <c:pt idx="419">
                  <c:v>439.35972222222233</c:v>
                </c:pt>
                <c:pt idx="420">
                  <c:v>439.35972222222233</c:v>
                </c:pt>
                <c:pt idx="421">
                  <c:v>439.35972222222233</c:v>
                </c:pt>
                <c:pt idx="422">
                  <c:v>439.35972222222233</c:v>
                </c:pt>
                <c:pt idx="423">
                  <c:v>439.35972222222233</c:v>
                </c:pt>
                <c:pt idx="424">
                  <c:v>439.35972222222233</c:v>
                </c:pt>
                <c:pt idx="425">
                  <c:v>439.35972222222233</c:v>
                </c:pt>
                <c:pt idx="426">
                  <c:v>439.35972222222233</c:v>
                </c:pt>
                <c:pt idx="427">
                  <c:v>439.35972222222233</c:v>
                </c:pt>
                <c:pt idx="428">
                  <c:v>439.35972222222233</c:v>
                </c:pt>
                <c:pt idx="429">
                  <c:v>439.35972222222233</c:v>
                </c:pt>
                <c:pt idx="430">
                  <c:v>439.35972222222233</c:v>
                </c:pt>
                <c:pt idx="431">
                  <c:v>439.35972222222233</c:v>
                </c:pt>
                <c:pt idx="432">
                  <c:v>439.35972222222233</c:v>
                </c:pt>
                <c:pt idx="433">
                  <c:v>439.35972222222233</c:v>
                </c:pt>
                <c:pt idx="434">
                  <c:v>439.35972222222233</c:v>
                </c:pt>
                <c:pt idx="435">
                  <c:v>439.35972222222233</c:v>
                </c:pt>
                <c:pt idx="436">
                  <c:v>439.35972222222233</c:v>
                </c:pt>
                <c:pt idx="437">
                  <c:v>439.35972222222233</c:v>
                </c:pt>
                <c:pt idx="438">
                  <c:v>439.35972222222233</c:v>
                </c:pt>
                <c:pt idx="439">
                  <c:v>439.35972222222233</c:v>
                </c:pt>
                <c:pt idx="440">
                  <c:v>439.35972222222233</c:v>
                </c:pt>
                <c:pt idx="441">
                  <c:v>439.35972222222233</c:v>
                </c:pt>
                <c:pt idx="442">
                  <c:v>439.35972222222233</c:v>
                </c:pt>
                <c:pt idx="443">
                  <c:v>439.35972222222233</c:v>
                </c:pt>
                <c:pt idx="444">
                  <c:v>439.35972222222233</c:v>
                </c:pt>
                <c:pt idx="445">
                  <c:v>439.35972222222233</c:v>
                </c:pt>
                <c:pt idx="446">
                  <c:v>439.35972222222233</c:v>
                </c:pt>
                <c:pt idx="447">
                  <c:v>439.35972222222233</c:v>
                </c:pt>
                <c:pt idx="448">
                  <c:v>439.35972222222233</c:v>
                </c:pt>
                <c:pt idx="449">
                  <c:v>439.35972222222233</c:v>
                </c:pt>
                <c:pt idx="450">
                  <c:v>439.35972222222233</c:v>
                </c:pt>
                <c:pt idx="451">
                  <c:v>439.35972222222233</c:v>
                </c:pt>
                <c:pt idx="452">
                  <c:v>439.35972222222233</c:v>
                </c:pt>
                <c:pt idx="453">
                  <c:v>439.35972222222233</c:v>
                </c:pt>
                <c:pt idx="454">
                  <c:v>439.35972222222233</c:v>
                </c:pt>
                <c:pt idx="455">
                  <c:v>439.35972222222233</c:v>
                </c:pt>
                <c:pt idx="456">
                  <c:v>439.35972222222233</c:v>
                </c:pt>
                <c:pt idx="457">
                  <c:v>439.35972222222233</c:v>
                </c:pt>
                <c:pt idx="458">
                  <c:v>439.35972222222233</c:v>
                </c:pt>
                <c:pt idx="459">
                  <c:v>439.35972222222233</c:v>
                </c:pt>
                <c:pt idx="460">
                  <c:v>439.35972222222233</c:v>
                </c:pt>
                <c:pt idx="461">
                  <c:v>439.35972222222233</c:v>
                </c:pt>
                <c:pt idx="462">
                  <c:v>439.35972222222233</c:v>
                </c:pt>
                <c:pt idx="463">
                  <c:v>439.35972222222233</c:v>
                </c:pt>
                <c:pt idx="464">
                  <c:v>439.35972222222233</c:v>
                </c:pt>
                <c:pt idx="465">
                  <c:v>439.35972222222233</c:v>
                </c:pt>
                <c:pt idx="466">
                  <c:v>439.35972222222233</c:v>
                </c:pt>
                <c:pt idx="467">
                  <c:v>439.35972222222233</c:v>
                </c:pt>
                <c:pt idx="468">
                  <c:v>439.35972222222233</c:v>
                </c:pt>
                <c:pt idx="469">
                  <c:v>439.35972222222233</c:v>
                </c:pt>
                <c:pt idx="470">
                  <c:v>439.35972222222233</c:v>
                </c:pt>
                <c:pt idx="471">
                  <c:v>439.35972222222233</c:v>
                </c:pt>
                <c:pt idx="472">
                  <c:v>439.35972222222233</c:v>
                </c:pt>
                <c:pt idx="473">
                  <c:v>439.35972222222233</c:v>
                </c:pt>
                <c:pt idx="474">
                  <c:v>439.35972222222233</c:v>
                </c:pt>
                <c:pt idx="475">
                  <c:v>439.35972222222233</c:v>
                </c:pt>
                <c:pt idx="476">
                  <c:v>439.35972222222233</c:v>
                </c:pt>
                <c:pt idx="477">
                  <c:v>439.35972222222233</c:v>
                </c:pt>
                <c:pt idx="478">
                  <c:v>439.35972222222233</c:v>
                </c:pt>
                <c:pt idx="479">
                  <c:v>439.35972222222233</c:v>
                </c:pt>
                <c:pt idx="480">
                  <c:v>439.35972222222233</c:v>
                </c:pt>
                <c:pt idx="481">
                  <c:v>439.35972222222233</c:v>
                </c:pt>
                <c:pt idx="482">
                  <c:v>439.35972222222233</c:v>
                </c:pt>
                <c:pt idx="483">
                  <c:v>439.35972222222233</c:v>
                </c:pt>
                <c:pt idx="484">
                  <c:v>439.35972222222233</c:v>
                </c:pt>
                <c:pt idx="485">
                  <c:v>439.35972222222233</c:v>
                </c:pt>
                <c:pt idx="486">
                  <c:v>439.35972222222233</c:v>
                </c:pt>
                <c:pt idx="487">
                  <c:v>439.35972222222233</c:v>
                </c:pt>
                <c:pt idx="488">
                  <c:v>439.35972222222233</c:v>
                </c:pt>
                <c:pt idx="489">
                  <c:v>439.35972222222233</c:v>
                </c:pt>
                <c:pt idx="490">
                  <c:v>439.35972222222233</c:v>
                </c:pt>
                <c:pt idx="491">
                  <c:v>439.35972222222233</c:v>
                </c:pt>
                <c:pt idx="492">
                  <c:v>439.35972222222233</c:v>
                </c:pt>
                <c:pt idx="493">
                  <c:v>439.35972222222233</c:v>
                </c:pt>
                <c:pt idx="494">
                  <c:v>439.35972222222233</c:v>
                </c:pt>
                <c:pt idx="495">
                  <c:v>439.35972222222233</c:v>
                </c:pt>
                <c:pt idx="496">
                  <c:v>439.35972222222233</c:v>
                </c:pt>
                <c:pt idx="497">
                  <c:v>439.35972222222233</c:v>
                </c:pt>
                <c:pt idx="498">
                  <c:v>439.35972222222233</c:v>
                </c:pt>
                <c:pt idx="499">
                  <c:v>439.35972222222233</c:v>
                </c:pt>
                <c:pt idx="500">
                  <c:v>439.35972222222233</c:v>
                </c:pt>
                <c:pt idx="501">
                  <c:v>439.35972222222233</c:v>
                </c:pt>
                <c:pt idx="502">
                  <c:v>439.35972222222233</c:v>
                </c:pt>
                <c:pt idx="503">
                  <c:v>439.35972222222233</c:v>
                </c:pt>
                <c:pt idx="504">
                  <c:v>439.35972222222233</c:v>
                </c:pt>
                <c:pt idx="505">
                  <c:v>439.35972222222233</c:v>
                </c:pt>
                <c:pt idx="506">
                  <c:v>439.35972222222233</c:v>
                </c:pt>
                <c:pt idx="507">
                  <c:v>439.35972222222233</c:v>
                </c:pt>
                <c:pt idx="508">
                  <c:v>439.35972222222233</c:v>
                </c:pt>
                <c:pt idx="509">
                  <c:v>439.35972222222233</c:v>
                </c:pt>
                <c:pt idx="510">
                  <c:v>439.35972222222233</c:v>
                </c:pt>
                <c:pt idx="511">
                  <c:v>439.35972222222233</c:v>
                </c:pt>
                <c:pt idx="512">
                  <c:v>439.35972222222233</c:v>
                </c:pt>
                <c:pt idx="513">
                  <c:v>439.35972222222233</c:v>
                </c:pt>
                <c:pt idx="514">
                  <c:v>439.35972222222233</c:v>
                </c:pt>
                <c:pt idx="515">
                  <c:v>439.35972222222233</c:v>
                </c:pt>
                <c:pt idx="516">
                  <c:v>439.35972222222233</c:v>
                </c:pt>
                <c:pt idx="517">
                  <c:v>439.35972222222233</c:v>
                </c:pt>
                <c:pt idx="518">
                  <c:v>439.35972222222233</c:v>
                </c:pt>
                <c:pt idx="519">
                  <c:v>439.35972222222233</c:v>
                </c:pt>
                <c:pt idx="520">
                  <c:v>439.35972222222233</c:v>
                </c:pt>
                <c:pt idx="521">
                  <c:v>439.35972222222233</c:v>
                </c:pt>
                <c:pt idx="522">
                  <c:v>439.35972222222233</c:v>
                </c:pt>
                <c:pt idx="523">
                  <c:v>439.35972222222233</c:v>
                </c:pt>
                <c:pt idx="524">
                  <c:v>439.35972222222233</c:v>
                </c:pt>
                <c:pt idx="525">
                  <c:v>439.35972222222233</c:v>
                </c:pt>
                <c:pt idx="526">
                  <c:v>439.35972222222233</c:v>
                </c:pt>
                <c:pt idx="527">
                  <c:v>439.35972222222233</c:v>
                </c:pt>
                <c:pt idx="528">
                  <c:v>439.35972222222233</c:v>
                </c:pt>
                <c:pt idx="529">
                  <c:v>439.35972222222233</c:v>
                </c:pt>
                <c:pt idx="530">
                  <c:v>439.35972222222233</c:v>
                </c:pt>
                <c:pt idx="531">
                  <c:v>439.35972222222233</c:v>
                </c:pt>
                <c:pt idx="532">
                  <c:v>439.35972222222233</c:v>
                </c:pt>
                <c:pt idx="533">
                  <c:v>439.35972222222233</c:v>
                </c:pt>
                <c:pt idx="534">
                  <c:v>439.35972222222233</c:v>
                </c:pt>
                <c:pt idx="535">
                  <c:v>439.35972222222233</c:v>
                </c:pt>
                <c:pt idx="536">
                  <c:v>439.35972222222233</c:v>
                </c:pt>
                <c:pt idx="537">
                  <c:v>439.35972222222233</c:v>
                </c:pt>
                <c:pt idx="538">
                  <c:v>439.35972222222233</c:v>
                </c:pt>
                <c:pt idx="539">
                  <c:v>439.35972222222233</c:v>
                </c:pt>
                <c:pt idx="540">
                  <c:v>439.35972222222233</c:v>
                </c:pt>
                <c:pt idx="541">
                  <c:v>439.35972222222233</c:v>
                </c:pt>
                <c:pt idx="542">
                  <c:v>439.35972222222233</c:v>
                </c:pt>
                <c:pt idx="543">
                  <c:v>439.35972222222233</c:v>
                </c:pt>
                <c:pt idx="544">
                  <c:v>439.35972222222233</c:v>
                </c:pt>
                <c:pt idx="545">
                  <c:v>439.35972222222233</c:v>
                </c:pt>
                <c:pt idx="546">
                  <c:v>439.35972222222233</c:v>
                </c:pt>
                <c:pt idx="547">
                  <c:v>439.35972222222233</c:v>
                </c:pt>
                <c:pt idx="548">
                  <c:v>439.35972222222233</c:v>
                </c:pt>
                <c:pt idx="549">
                  <c:v>439.35972222222233</c:v>
                </c:pt>
                <c:pt idx="550">
                  <c:v>439.35972222222233</c:v>
                </c:pt>
                <c:pt idx="551">
                  <c:v>439.35972222222233</c:v>
                </c:pt>
                <c:pt idx="552">
                  <c:v>439.35972222222233</c:v>
                </c:pt>
                <c:pt idx="553">
                  <c:v>439.35972222222233</c:v>
                </c:pt>
                <c:pt idx="554">
                  <c:v>439.35972222222233</c:v>
                </c:pt>
                <c:pt idx="555">
                  <c:v>439.35972222222233</c:v>
                </c:pt>
                <c:pt idx="556">
                  <c:v>439.35972222222233</c:v>
                </c:pt>
                <c:pt idx="557">
                  <c:v>439.35972222222233</c:v>
                </c:pt>
                <c:pt idx="558">
                  <c:v>439.35972222222233</c:v>
                </c:pt>
                <c:pt idx="559">
                  <c:v>439.35972222222233</c:v>
                </c:pt>
                <c:pt idx="560">
                  <c:v>439.35972222222233</c:v>
                </c:pt>
                <c:pt idx="561">
                  <c:v>439.35972222222233</c:v>
                </c:pt>
                <c:pt idx="562">
                  <c:v>439.35972222222233</c:v>
                </c:pt>
                <c:pt idx="563">
                  <c:v>439.35972222222233</c:v>
                </c:pt>
                <c:pt idx="564">
                  <c:v>439.35972222222233</c:v>
                </c:pt>
                <c:pt idx="565">
                  <c:v>439.35972222222233</c:v>
                </c:pt>
                <c:pt idx="566">
                  <c:v>439.35972222222233</c:v>
                </c:pt>
                <c:pt idx="567">
                  <c:v>439.35972222222233</c:v>
                </c:pt>
                <c:pt idx="568">
                  <c:v>439.35972222222233</c:v>
                </c:pt>
                <c:pt idx="569">
                  <c:v>439.35972222222233</c:v>
                </c:pt>
                <c:pt idx="570">
                  <c:v>439.35972222222233</c:v>
                </c:pt>
                <c:pt idx="571">
                  <c:v>439.35972222222233</c:v>
                </c:pt>
                <c:pt idx="572">
                  <c:v>439.35972222222233</c:v>
                </c:pt>
                <c:pt idx="573">
                  <c:v>439.35972222222233</c:v>
                </c:pt>
                <c:pt idx="574">
                  <c:v>439.35972222222233</c:v>
                </c:pt>
                <c:pt idx="575">
                  <c:v>439.35972222222233</c:v>
                </c:pt>
                <c:pt idx="576">
                  <c:v>439.35972222222233</c:v>
                </c:pt>
                <c:pt idx="577">
                  <c:v>439.35972222222233</c:v>
                </c:pt>
                <c:pt idx="578">
                  <c:v>439.35972222222233</c:v>
                </c:pt>
                <c:pt idx="579">
                  <c:v>439.35972222222233</c:v>
                </c:pt>
                <c:pt idx="580">
                  <c:v>439.35972222222233</c:v>
                </c:pt>
                <c:pt idx="581">
                  <c:v>439.35972222222233</c:v>
                </c:pt>
                <c:pt idx="582">
                  <c:v>439.35972222222233</c:v>
                </c:pt>
                <c:pt idx="583">
                  <c:v>439.35972222222233</c:v>
                </c:pt>
                <c:pt idx="584">
                  <c:v>439.35972222222233</c:v>
                </c:pt>
                <c:pt idx="585">
                  <c:v>439.35972222222233</c:v>
                </c:pt>
                <c:pt idx="586">
                  <c:v>439.35972222222233</c:v>
                </c:pt>
                <c:pt idx="587">
                  <c:v>439.35972222222233</c:v>
                </c:pt>
                <c:pt idx="588">
                  <c:v>439.35972222222233</c:v>
                </c:pt>
                <c:pt idx="589">
                  <c:v>439.35972222222233</c:v>
                </c:pt>
                <c:pt idx="590">
                  <c:v>439.35972222222233</c:v>
                </c:pt>
                <c:pt idx="591">
                  <c:v>439.35972222222233</c:v>
                </c:pt>
                <c:pt idx="592">
                  <c:v>439.35972222222233</c:v>
                </c:pt>
                <c:pt idx="593">
                  <c:v>439.35972222222233</c:v>
                </c:pt>
                <c:pt idx="594">
                  <c:v>439.35972222222233</c:v>
                </c:pt>
                <c:pt idx="595">
                  <c:v>439.35972222222233</c:v>
                </c:pt>
                <c:pt idx="596">
                  <c:v>439.35972222222233</c:v>
                </c:pt>
                <c:pt idx="597">
                  <c:v>439.35972222222233</c:v>
                </c:pt>
                <c:pt idx="598">
                  <c:v>439.35972222222233</c:v>
                </c:pt>
                <c:pt idx="599">
                  <c:v>439.35972222222233</c:v>
                </c:pt>
                <c:pt idx="600">
                  <c:v>439.35972222222233</c:v>
                </c:pt>
                <c:pt idx="601">
                  <c:v>439.35972222222233</c:v>
                </c:pt>
                <c:pt idx="602">
                  <c:v>439.35972222222233</c:v>
                </c:pt>
                <c:pt idx="603">
                  <c:v>439.35972222222233</c:v>
                </c:pt>
                <c:pt idx="604">
                  <c:v>439.35972222222233</c:v>
                </c:pt>
                <c:pt idx="605">
                  <c:v>439.35972222222233</c:v>
                </c:pt>
                <c:pt idx="606">
                  <c:v>439.35972222222233</c:v>
                </c:pt>
                <c:pt idx="607">
                  <c:v>439.35972222222233</c:v>
                </c:pt>
                <c:pt idx="608">
                  <c:v>439.35972222222233</c:v>
                </c:pt>
                <c:pt idx="609">
                  <c:v>439.35972222222233</c:v>
                </c:pt>
                <c:pt idx="610">
                  <c:v>439.35972222222233</c:v>
                </c:pt>
                <c:pt idx="611">
                  <c:v>439.35972222222233</c:v>
                </c:pt>
                <c:pt idx="612">
                  <c:v>439.35972222222233</c:v>
                </c:pt>
                <c:pt idx="613">
                  <c:v>439.35972222222233</c:v>
                </c:pt>
                <c:pt idx="614">
                  <c:v>439.35972222222233</c:v>
                </c:pt>
                <c:pt idx="615">
                  <c:v>439.35972222222233</c:v>
                </c:pt>
                <c:pt idx="616">
                  <c:v>439.35972222222233</c:v>
                </c:pt>
                <c:pt idx="617">
                  <c:v>439.35972222222233</c:v>
                </c:pt>
                <c:pt idx="618">
                  <c:v>439.35972222222233</c:v>
                </c:pt>
                <c:pt idx="619">
                  <c:v>439.35972222222233</c:v>
                </c:pt>
                <c:pt idx="620">
                  <c:v>439.35972222222233</c:v>
                </c:pt>
                <c:pt idx="621">
                  <c:v>439.35972222222233</c:v>
                </c:pt>
                <c:pt idx="622">
                  <c:v>439.35972222222233</c:v>
                </c:pt>
                <c:pt idx="623">
                  <c:v>439.35972222222233</c:v>
                </c:pt>
                <c:pt idx="624">
                  <c:v>439.35972222222233</c:v>
                </c:pt>
                <c:pt idx="625">
                  <c:v>439.35972222222233</c:v>
                </c:pt>
                <c:pt idx="626">
                  <c:v>439.35972222222233</c:v>
                </c:pt>
                <c:pt idx="627">
                  <c:v>439.35972222222233</c:v>
                </c:pt>
                <c:pt idx="628">
                  <c:v>439.35972222222233</c:v>
                </c:pt>
                <c:pt idx="629">
                  <c:v>439.35972222222233</c:v>
                </c:pt>
                <c:pt idx="630">
                  <c:v>439.35972222222233</c:v>
                </c:pt>
                <c:pt idx="631">
                  <c:v>439.35972222222233</c:v>
                </c:pt>
                <c:pt idx="632">
                  <c:v>439.35972222222233</c:v>
                </c:pt>
                <c:pt idx="633">
                  <c:v>439.35972222222233</c:v>
                </c:pt>
                <c:pt idx="634">
                  <c:v>439.35972222222233</c:v>
                </c:pt>
                <c:pt idx="635">
                  <c:v>439.35972222222233</c:v>
                </c:pt>
                <c:pt idx="636">
                  <c:v>439.35972222222233</c:v>
                </c:pt>
                <c:pt idx="637">
                  <c:v>439.35972222222233</c:v>
                </c:pt>
                <c:pt idx="638">
                  <c:v>439.35972222222233</c:v>
                </c:pt>
                <c:pt idx="639">
                  <c:v>439.35972222222233</c:v>
                </c:pt>
                <c:pt idx="640">
                  <c:v>439.35972222222233</c:v>
                </c:pt>
                <c:pt idx="641">
                  <c:v>439.35972222222233</c:v>
                </c:pt>
                <c:pt idx="642">
                  <c:v>439.35972222222233</c:v>
                </c:pt>
                <c:pt idx="643">
                  <c:v>439.35972222222233</c:v>
                </c:pt>
                <c:pt idx="644">
                  <c:v>439.35972222222233</c:v>
                </c:pt>
                <c:pt idx="645">
                  <c:v>439.35972222222233</c:v>
                </c:pt>
                <c:pt idx="646">
                  <c:v>439.35972222222233</c:v>
                </c:pt>
                <c:pt idx="647">
                  <c:v>439.35972222222233</c:v>
                </c:pt>
                <c:pt idx="648">
                  <c:v>439.35972222222233</c:v>
                </c:pt>
                <c:pt idx="649">
                  <c:v>439.35972222222233</c:v>
                </c:pt>
                <c:pt idx="650">
                  <c:v>439.35972222222233</c:v>
                </c:pt>
                <c:pt idx="651">
                  <c:v>439.35972222222233</c:v>
                </c:pt>
                <c:pt idx="652">
                  <c:v>439.35972222222233</c:v>
                </c:pt>
                <c:pt idx="653">
                  <c:v>439.35972222222233</c:v>
                </c:pt>
                <c:pt idx="654">
                  <c:v>439.35972222222233</c:v>
                </c:pt>
                <c:pt idx="655">
                  <c:v>439.35972222222233</c:v>
                </c:pt>
                <c:pt idx="656">
                  <c:v>439.35972222222233</c:v>
                </c:pt>
                <c:pt idx="657">
                  <c:v>439.35972222222233</c:v>
                </c:pt>
                <c:pt idx="658">
                  <c:v>439.35972222222233</c:v>
                </c:pt>
                <c:pt idx="659">
                  <c:v>439.35972222222233</c:v>
                </c:pt>
                <c:pt idx="660">
                  <c:v>439.35972222222233</c:v>
                </c:pt>
                <c:pt idx="661">
                  <c:v>439.35972222222233</c:v>
                </c:pt>
                <c:pt idx="662">
                  <c:v>439.35972222222233</c:v>
                </c:pt>
                <c:pt idx="663">
                  <c:v>439.35972222222233</c:v>
                </c:pt>
                <c:pt idx="664">
                  <c:v>439.35972222222233</c:v>
                </c:pt>
                <c:pt idx="665">
                  <c:v>439.35972222222233</c:v>
                </c:pt>
                <c:pt idx="666">
                  <c:v>439.35972222222233</c:v>
                </c:pt>
                <c:pt idx="667">
                  <c:v>439.35972222222233</c:v>
                </c:pt>
                <c:pt idx="668">
                  <c:v>439.35972222222233</c:v>
                </c:pt>
                <c:pt idx="669">
                  <c:v>439.35972222222233</c:v>
                </c:pt>
                <c:pt idx="670">
                  <c:v>439.35972222222233</c:v>
                </c:pt>
                <c:pt idx="671">
                  <c:v>439.35972222222233</c:v>
                </c:pt>
                <c:pt idx="672">
                  <c:v>439.35972222222233</c:v>
                </c:pt>
                <c:pt idx="673">
                  <c:v>439.35972222222233</c:v>
                </c:pt>
                <c:pt idx="674">
                  <c:v>439.35972222222233</c:v>
                </c:pt>
                <c:pt idx="675">
                  <c:v>439.35972222222233</c:v>
                </c:pt>
                <c:pt idx="676">
                  <c:v>439.35972222222233</c:v>
                </c:pt>
                <c:pt idx="677">
                  <c:v>439.35972222222233</c:v>
                </c:pt>
                <c:pt idx="678">
                  <c:v>439.35972222222233</c:v>
                </c:pt>
                <c:pt idx="679">
                  <c:v>439.35972222222233</c:v>
                </c:pt>
                <c:pt idx="680">
                  <c:v>439.35972222222233</c:v>
                </c:pt>
                <c:pt idx="681">
                  <c:v>439.35972222222233</c:v>
                </c:pt>
                <c:pt idx="682">
                  <c:v>439.35972222222233</c:v>
                </c:pt>
                <c:pt idx="683">
                  <c:v>439.35972222222233</c:v>
                </c:pt>
                <c:pt idx="684">
                  <c:v>439.35972222222233</c:v>
                </c:pt>
                <c:pt idx="685">
                  <c:v>439.35972222222233</c:v>
                </c:pt>
                <c:pt idx="686">
                  <c:v>439.35972222222233</c:v>
                </c:pt>
                <c:pt idx="687">
                  <c:v>439.35972222222233</c:v>
                </c:pt>
                <c:pt idx="688">
                  <c:v>439.35972222222233</c:v>
                </c:pt>
                <c:pt idx="689">
                  <c:v>439.35972222222233</c:v>
                </c:pt>
                <c:pt idx="690">
                  <c:v>439.35972222222233</c:v>
                </c:pt>
                <c:pt idx="691">
                  <c:v>439.35972222222233</c:v>
                </c:pt>
                <c:pt idx="692">
                  <c:v>439.35972222222233</c:v>
                </c:pt>
                <c:pt idx="693">
                  <c:v>439.35972222222233</c:v>
                </c:pt>
                <c:pt idx="694">
                  <c:v>439.35972222222233</c:v>
                </c:pt>
                <c:pt idx="695">
                  <c:v>439.35972222222233</c:v>
                </c:pt>
                <c:pt idx="696">
                  <c:v>439.35972222222233</c:v>
                </c:pt>
                <c:pt idx="697">
                  <c:v>439.35972222222233</c:v>
                </c:pt>
                <c:pt idx="698">
                  <c:v>439.35972222222233</c:v>
                </c:pt>
                <c:pt idx="699">
                  <c:v>439.35972222222233</c:v>
                </c:pt>
                <c:pt idx="700">
                  <c:v>439.35972222222233</c:v>
                </c:pt>
                <c:pt idx="701">
                  <c:v>439.35972222222233</c:v>
                </c:pt>
                <c:pt idx="702">
                  <c:v>439.35972222222233</c:v>
                </c:pt>
                <c:pt idx="703">
                  <c:v>439.35972222222233</c:v>
                </c:pt>
                <c:pt idx="704">
                  <c:v>439.35972222222233</c:v>
                </c:pt>
                <c:pt idx="705">
                  <c:v>439.35972222222233</c:v>
                </c:pt>
                <c:pt idx="706">
                  <c:v>439.35972222222233</c:v>
                </c:pt>
                <c:pt idx="707">
                  <c:v>439.35972222222233</c:v>
                </c:pt>
                <c:pt idx="708">
                  <c:v>439.35972222222233</c:v>
                </c:pt>
                <c:pt idx="709">
                  <c:v>439.35972222222233</c:v>
                </c:pt>
                <c:pt idx="710">
                  <c:v>439.35972222222233</c:v>
                </c:pt>
                <c:pt idx="711">
                  <c:v>439.35972222222233</c:v>
                </c:pt>
                <c:pt idx="712">
                  <c:v>439.35972222222233</c:v>
                </c:pt>
                <c:pt idx="713">
                  <c:v>439.35972222222233</c:v>
                </c:pt>
                <c:pt idx="714">
                  <c:v>439.35972222222233</c:v>
                </c:pt>
                <c:pt idx="715">
                  <c:v>439.35972222222233</c:v>
                </c:pt>
                <c:pt idx="716">
                  <c:v>439.35972222222233</c:v>
                </c:pt>
                <c:pt idx="717">
                  <c:v>439.35972222222233</c:v>
                </c:pt>
                <c:pt idx="718">
                  <c:v>439.35972222222233</c:v>
                </c:pt>
                <c:pt idx="719">
                  <c:v>439.35972222222233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02632832"/>
        <c:axId val="102655104"/>
      </c:lineChart>
      <c:catAx>
        <c:axId val="102632832"/>
        <c:scaling>
          <c:orientation val="minMax"/>
        </c:scaling>
        <c:axPos val="b"/>
        <c:numFmt formatCode="General" sourceLinked="1"/>
        <c:majorTickMark val="none"/>
        <c:tickLblPos val="nextTo"/>
        <c:crossAx val="102655104"/>
        <c:crosses val="autoZero"/>
        <c:auto val="1"/>
        <c:lblAlgn val="ctr"/>
        <c:lblOffset val="100"/>
        <c:tickLblSkip val="24"/>
      </c:catAx>
      <c:valAx>
        <c:axId val="10265510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632832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Consommation</a:t>
            </a:r>
            <a:r>
              <a:rPr lang="en-US" sz="1600"/>
              <a:t> Production</a:t>
            </a:r>
            <a:r>
              <a:rPr lang="en-US" sz="1600" baseline="0"/>
              <a:t> </a:t>
            </a:r>
            <a:r>
              <a:rPr lang="en-US" sz="1600"/>
              <a:t>(MW) -  Moyennes</a:t>
            </a:r>
            <a:r>
              <a:rPr lang="en-US" sz="1600" baseline="0"/>
              <a:t> horaires</a:t>
            </a:r>
            <a:r>
              <a:rPr lang="en-US" sz="1600"/>
              <a:t>- France continentale </a:t>
            </a:r>
          </a:p>
        </c:rich>
      </c:tx>
      <c:layout>
        <c:manualLayout>
          <c:xMode val="edge"/>
          <c:yMode val="edge"/>
          <c:x val="0.24236065378191371"/>
          <c:y val="1.8030162009595105E-2"/>
        </c:manualLayout>
      </c:layout>
    </c:title>
    <c:plotArea>
      <c:layout/>
      <c:barChart>
        <c:barDir val="col"/>
        <c:grouping val="stacked"/>
        <c:ser>
          <c:idx val="0"/>
          <c:order val="0"/>
          <c:tx>
            <c:v>Import</c:v>
          </c:tx>
          <c:spPr>
            <a:solidFill>
              <a:srgbClr val="C00000"/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Calcul!$E$487:$AB$487</c:f>
              <c:numCache>
                <c:formatCode>0.0</c:formatCode>
                <c:ptCount val="24"/>
                <c:pt idx="0">
                  <c:v>-3647.4666666666667</c:v>
                </c:pt>
                <c:pt idx="1">
                  <c:v>-4232.5166666666664</c:v>
                </c:pt>
                <c:pt idx="2">
                  <c:v>-4234.7166666666662</c:v>
                </c:pt>
                <c:pt idx="3">
                  <c:v>-5014.55</c:v>
                </c:pt>
                <c:pt idx="4">
                  <c:v>-5786.2166666666662</c:v>
                </c:pt>
                <c:pt idx="5">
                  <c:v>-5794.6</c:v>
                </c:pt>
                <c:pt idx="6">
                  <c:v>-5110.5166666666664</c:v>
                </c:pt>
                <c:pt idx="7">
                  <c:v>-4372.3500000000004</c:v>
                </c:pt>
                <c:pt idx="8">
                  <c:v>-3561.9666666666667</c:v>
                </c:pt>
                <c:pt idx="9">
                  <c:v>-3128.4666666666667</c:v>
                </c:pt>
                <c:pt idx="10">
                  <c:v>-3263.65</c:v>
                </c:pt>
                <c:pt idx="11">
                  <c:v>-3350.1833333333334</c:v>
                </c:pt>
                <c:pt idx="12">
                  <c:v>-3074.2333333333331</c:v>
                </c:pt>
                <c:pt idx="13">
                  <c:v>-3112.5166666666669</c:v>
                </c:pt>
                <c:pt idx="14">
                  <c:v>-3518.6333333333332</c:v>
                </c:pt>
                <c:pt idx="15">
                  <c:v>-4267.3833333333332</c:v>
                </c:pt>
                <c:pt idx="16">
                  <c:v>-4999.5666666666666</c:v>
                </c:pt>
                <c:pt idx="17">
                  <c:v>-5649.9333333333334</c:v>
                </c:pt>
                <c:pt idx="18">
                  <c:v>-5889.416666666667</c:v>
                </c:pt>
                <c:pt idx="19">
                  <c:v>-5899.9333333333334</c:v>
                </c:pt>
                <c:pt idx="20">
                  <c:v>-6293.666666666667</c:v>
                </c:pt>
                <c:pt idx="21">
                  <c:v>-6165.166666666667</c:v>
                </c:pt>
                <c:pt idx="22">
                  <c:v>-5458.4333333333334</c:v>
                </c:pt>
                <c:pt idx="23">
                  <c:v>-3861.2166666666667</c:v>
                </c:pt>
              </c:numCache>
            </c:numRef>
          </c:val>
        </c:ser>
        <c:ser>
          <c:idx val="1"/>
          <c:order val="1"/>
          <c:tx>
            <c:v>Nucléaire</c:v>
          </c:tx>
          <c:spPr>
            <a:solidFill>
              <a:srgbClr val="FF7C80"/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Calcul!$E$265:$AB$265</c:f>
              <c:numCache>
                <c:formatCode>0.0</c:formatCode>
                <c:ptCount val="24"/>
                <c:pt idx="0">
                  <c:v>43936.666666666664</c:v>
                </c:pt>
                <c:pt idx="1">
                  <c:v>43358.316666666666</c:v>
                </c:pt>
                <c:pt idx="2">
                  <c:v>43224.76666666667</c:v>
                </c:pt>
                <c:pt idx="3">
                  <c:v>42333.683333333334</c:v>
                </c:pt>
                <c:pt idx="4">
                  <c:v>42065.333333333336</c:v>
                </c:pt>
                <c:pt idx="5">
                  <c:v>42496.45</c:v>
                </c:pt>
                <c:pt idx="6">
                  <c:v>43406.85</c:v>
                </c:pt>
                <c:pt idx="7">
                  <c:v>43918.76666666667</c:v>
                </c:pt>
                <c:pt idx="8">
                  <c:v>44207.65</c:v>
                </c:pt>
                <c:pt idx="9">
                  <c:v>44439.23333333333</c:v>
                </c:pt>
                <c:pt idx="10">
                  <c:v>44411.98333333333</c:v>
                </c:pt>
                <c:pt idx="11">
                  <c:v>44371.9</c:v>
                </c:pt>
                <c:pt idx="12">
                  <c:v>44289.35</c:v>
                </c:pt>
                <c:pt idx="13">
                  <c:v>44139.01666666667</c:v>
                </c:pt>
                <c:pt idx="14">
                  <c:v>43826.783333333333</c:v>
                </c:pt>
                <c:pt idx="15">
                  <c:v>43353.116666666669</c:v>
                </c:pt>
                <c:pt idx="16">
                  <c:v>42988.01666666667</c:v>
                </c:pt>
                <c:pt idx="17">
                  <c:v>43018.433333333334</c:v>
                </c:pt>
                <c:pt idx="18">
                  <c:v>43644.1</c:v>
                </c:pt>
                <c:pt idx="19">
                  <c:v>44288.76666666667</c:v>
                </c:pt>
                <c:pt idx="20">
                  <c:v>44418.45</c:v>
                </c:pt>
                <c:pt idx="21">
                  <c:v>44449.383333333331</c:v>
                </c:pt>
                <c:pt idx="22">
                  <c:v>43914.15</c:v>
                </c:pt>
                <c:pt idx="23">
                  <c:v>43982.2</c:v>
                </c:pt>
              </c:numCache>
            </c:numRef>
          </c:val>
        </c:ser>
        <c:ser>
          <c:idx val="8"/>
          <c:order val="2"/>
          <c:tx>
            <c:v>Pompage</c:v>
          </c:tx>
          <c:spPr>
            <a:ln w="25400">
              <a:noFill/>
            </a:ln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Calcul!$E$413:$AB$413</c:f>
              <c:numCache>
                <c:formatCode>0.0</c:formatCode>
                <c:ptCount val="24"/>
                <c:pt idx="0">
                  <c:v>-185.55</c:v>
                </c:pt>
                <c:pt idx="1">
                  <c:v>-1141.3499999999999</c:v>
                </c:pt>
                <c:pt idx="2">
                  <c:v>-1590.2666666666667</c:v>
                </c:pt>
                <c:pt idx="3">
                  <c:v>-2063.0666666666666</c:v>
                </c:pt>
                <c:pt idx="4">
                  <c:v>-2436.3333333333335</c:v>
                </c:pt>
                <c:pt idx="5">
                  <c:v>-2350.9833333333331</c:v>
                </c:pt>
                <c:pt idx="6">
                  <c:v>-1536.0833333333333</c:v>
                </c:pt>
                <c:pt idx="7">
                  <c:v>-822.4</c:v>
                </c:pt>
                <c:pt idx="8">
                  <c:v>-558.33333333333337</c:v>
                </c:pt>
                <c:pt idx="9">
                  <c:v>-341.53333333333336</c:v>
                </c:pt>
                <c:pt idx="10">
                  <c:v>-195.38333333333333</c:v>
                </c:pt>
                <c:pt idx="11">
                  <c:v>-194.85</c:v>
                </c:pt>
                <c:pt idx="12">
                  <c:v>-210.86666666666667</c:v>
                </c:pt>
                <c:pt idx="13">
                  <c:v>-240.51666666666668</c:v>
                </c:pt>
                <c:pt idx="14">
                  <c:v>-473.18333333333334</c:v>
                </c:pt>
                <c:pt idx="15">
                  <c:v>-683.11666666666667</c:v>
                </c:pt>
                <c:pt idx="16">
                  <c:v>-837.2166666666667</c:v>
                </c:pt>
                <c:pt idx="17">
                  <c:v>-1011.9666666666667</c:v>
                </c:pt>
                <c:pt idx="18">
                  <c:v>-716.16666666666663</c:v>
                </c:pt>
                <c:pt idx="19">
                  <c:v>-206.4</c:v>
                </c:pt>
                <c:pt idx="20">
                  <c:v>-101.66666666666667</c:v>
                </c:pt>
                <c:pt idx="21">
                  <c:v>-44.68333333333333</c:v>
                </c:pt>
                <c:pt idx="22">
                  <c:v>-50.43333333333333</c:v>
                </c:pt>
                <c:pt idx="23">
                  <c:v>-77.5</c:v>
                </c:pt>
              </c:numCache>
            </c:numRef>
          </c:val>
        </c:ser>
        <c:ser>
          <c:idx val="5"/>
          <c:order val="3"/>
          <c:tx>
            <c:v>Hydraulique</c:v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Calcul!$E$376:$AB$376</c:f>
              <c:numCache>
                <c:formatCode>0.0</c:formatCode>
                <c:ptCount val="24"/>
                <c:pt idx="0">
                  <c:v>10019.066666666668</c:v>
                </c:pt>
                <c:pt idx="1">
                  <c:v>8656.1833333333325</c:v>
                </c:pt>
                <c:pt idx="2">
                  <c:v>8367.7833333333328</c:v>
                </c:pt>
                <c:pt idx="3">
                  <c:v>8067.2666666666664</c:v>
                </c:pt>
                <c:pt idx="4">
                  <c:v>7909.95</c:v>
                </c:pt>
                <c:pt idx="5">
                  <c:v>8001.2666666666664</c:v>
                </c:pt>
                <c:pt idx="6">
                  <c:v>8479.6833333333325</c:v>
                </c:pt>
                <c:pt idx="7">
                  <c:v>9793.2000000000007</c:v>
                </c:pt>
                <c:pt idx="8">
                  <c:v>10745.033333333333</c:v>
                </c:pt>
                <c:pt idx="9">
                  <c:v>11400.083333333334</c:v>
                </c:pt>
                <c:pt idx="10">
                  <c:v>11506.033333333333</c:v>
                </c:pt>
                <c:pt idx="11">
                  <c:v>11226.866666666667</c:v>
                </c:pt>
                <c:pt idx="12">
                  <c:v>10999.383333333333</c:v>
                </c:pt>
                <c:pt idx="13">
                  <c:v>10640.716666666667</c:v>
                </c:pt>
                <c:pt idx="14">
                  <c:v>9943.3833333333332</c:v>
                </c:pt>
                <c:pt idx="15">
                  <c:v>9329.65</c:v>
                </c:pt>
                <c:pt idx="16">
                  <c:v>9079.4333333333325</c:v>
                </c:pt>
                <c:pt idx="17">
                  <c:v>9099.3833333333332</c:v>
                </c:pt>
                <c:pt idx="18">
                  <c:v>9530.1833333333325</c:v>
                </c:pt>
                <c:pt idx="19">
                  <c:v>10771.25</c:v>
                </c:pt>
                <c:pt idx="20">
                  <c:v>11056.266666666666</c:v>
                </c:pt>
                <c:pt idx="21">
                  <c:v>11184.083333333334</c:v>
                </c:pt>
                <c:pt idx="22">
                  <c:v>10175.299999999999</c:v>
                </c:pt>
                <c:pt idx="23">
                  <c:v>10946.65</c:v>
                </c:pt>
              </c:numCache>
            </c:numRef>
          </c:val>
        </c:ser>
        <c:ser>
          <c:idx val="2"/>
          <c:order val="4"/>
          <c:tx>
            <c:v>Autres</c:v>
          </c:tx>
          <c:spPr>
            <a:solidFill>
              <a:schemeClr val="bg1">
                <a:lumMod val="95000"/>
              </a:schemeClr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Calcul!$E$450:$AB$450</c:f>
              <c:numCache>
                <c:formatCode>0.0</c:formatCode>
                <c:ptCount val="24"/>
                <c:pt idx="0">
                  <c:v>585.63333333333333</c:v>
                </c:pt>
                <c:pt idx="1">
                  <c:v>585.11666666666667</c:v>
                </c:pt>
                <c:pt idx="2">
                  <c:v>586.56666666666672</c:v>
                </c:pt>
                <c:pt idx="3">
                  <c:v>587.35</c:v>
                </c:pt>
                <c:pt idx="4">
                  <c:v>587.5333333333333</c:v>
                </c:pt>
                <c:pt idx="5">
                  <c:v>584.9</c:v>
                </c:pt>
                <c:pt idx="6">
                  <c:v>583.0333333333333</c:v>
                </c:pt>
                <c:pt idx="7">
                  <c:v>578.61666666666667</c:v>
                </c:pt>
                <c:pt idx="8">
                  <c:v>576.2166666666667</c:v>
                </c:pt>
                <c:pt idx="9">
                  <c:v>573.86666666666667</c:v>
                </c:pt>
                <c:pt idx="10">
                  <c:v>572.16666666666663</c:v>
                </c:pt>
                <c:pt idx="11">
                  <c:v>571.58333333333337</c:v>
                </c:pt>
                <c:pt idx="12">
                  <c:v>575.15</c:v>
                </c:pt>
                <c:pt idx="13">
                  <c:v>575.75</c:v>
                </c:pt>
                <c:pt idx="14">
                  <c:v>574.51666666666665</c:v>
                </c:pt>
                <c:pt idx="15">
                  <c:v>574.43333333333328</c:v>
                </c:pt>
                <c:pt idx="16">
                  <c:v>576.2166666666667</c:v>
                </c:pt>
                <c:pt idx="17">
                  <c:v>578.9</c:v>
                </c:pt>
                <c:pt idx="18">
                  <c:v>581.66666666666663</c:v>
                </c:pt>
                <c:pt idx="19">
                  <c:v>582.63333333333333</c:v>
                </c:pt>
                <c:pt idx="20">
                  <c:v>584.63333333333333</c:v>
                </c:pt>
                <c:pt idx="21">
                  <c:v>584.43333333333328</c:v>
                </c:pt>
                <c:pt idx="22">
                  <c:v>582.91666666666663</c:v>
                </c:pt>
                <c:pt idx="23">
                  <c:v>583.43333333333328</c:v>
                </c:pt>
              </c:numCache>
            </c:numRef>
          </c:val>
        </c:ser>
        <c:ser>
          <c:idx val="7"/>
          <c:order val="5"/>
          <c:tx>
            <c:v>Charbon</c:v>
          </c:tx>
          <c:spPr>
            <a:solidFill>
              <a:schemeClr val="tx1"/>
            </a:solidFill>
            <a:ln w="25400">
              <a:noFill/>
            </a:ln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Calcul!$E$191:$AB$191</c:f>
              <c:numCache>
                <c:formatCode>0.0</c:formatCode>
                <c:ptCount val="24"/>
                <c:pt idx="0">
                  <c:v>2089.2166666666667</c:v>
                </c:pt>
                <c:pt idx="1">
                  <c:v>1872.8333333333333</c:v>
                </c:pt>
                <c:pt idx="2">
                  <c:v>1836.7166666666667</c:v>
                </c:pt>
                <c:pt idx="3">
                  <c:v>1699.2666666666667</c:v>
                </c:pt>
                <c:pt idx="4">
                  <c:v>1629.4666666666667</c:v>
                </c:pt>
                <c:pt idx="5">
                  <c:v>1743.9</c:v>
                </c:pt>
                <c:pt idx="6">
                  <c:v>2098.8666666666668</c:v>
                </c:pt>
                <c:pt idx="7">
                  <c:v>2383.7333333333331</c:v>
                </c:pt>
                <c:pt idx="8">
                  <c:v>2477.9833333333331</c:v>
                </c:pt>
                <c:pt idx="9">
                  <c:v>2514.7333333333331</c:v>
                </c:pt>
                <c:pt idx="10">
                  <c:v>2516.1833333333334</c:v>
                </c:pt>
                <c:pt idx="11">
                  <c:v>2471.9166666666665</c:v>
                </c:pt>
                <c:pt idx="12">
                  <c:v>2392.4166666666665</c:v>
                </c:pt>
                <c:pt idx="13">
                  <c:v>2329.8833333333332</c:v>
                </c:pt>
                <c:pt idx="14">
                  <c:v>2268.3000000000002</c:v>
                </c:pt>
                <c:pt idx="15">
                  <c:v>2098.6333333333332</c:v>
                </c:pt>
                <c:pt idx="16">
                  <c:v>2048.9166666666665</c:v>
                </c:pt>
                <c:pt idx="17">
                  <c:v>2043.5166666666667</c:v>
                </c:pt>
                <c:pt idx="18">
                  <c:v>2070.1166666666668</c:v>
                </c:pt>
                <c:pt idx="19">
                  <c:v>2199.6</c:v>
                </c:pt>
                <c:pt idx="20">
                  <c:v>2202.5500000000002</c:v>
                </c:pt>
                <c:pt idx="21">
                  <c:v>2229.2833333333333</c:v>
                </c:pt>
                <c:pt idx="22">
                  <c:v>2060.4833333333331</c:v>
                </c:pt>
                <c:pt idx="23">
                  <c:v>2160.3166666666666</c:v>
                </c:pt>
              </c:numCache>
            </c:numRef>
          </c:val>
        </c:ser>
        <c:ser>
          <c:idx val="3"/>
          <c:order val="6"/>
          <c:tx>
            <c:v>Gaz</c:v>
          </c:tx>
          <c:spPr>
            <a:solidFill>
              <a:srgbClr val="FFC000"/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Calcul!$E$228:$AB$228</c:f>
              <c:numCache>
                <c:formatCode>0.0</c:formatCode>
                <c:ptCount val="24"/>
                <c:pt idx="0">
                  <c:v>1449.8</c:v>
                </c:pt>
                <c:pt idx="1">
                  <c:v>1240.1666666666667</c:v>
                </c:pt>
                <c:pt idx="2">
                  <c:v>1173.6333333333334</c:v>
                </c:pt>
                <c:pt idx="3">
                  <c:v>1144.4333333333334</c:v>
                </c:pt>
                <c:pt idx="4">
                  <c:v>1147.8499999999999</c:v>
                </c:pt>
                <c:pt idx="5">
                  <c:v>1201.8166666666666</c:v>
                </c:pt>
                <c:pt idx="6">
                  <c:v>1411.05</c:v>
                </c:pt>
                <c:pt idx="7">
                  <c:v>1815.4666666666667</c:v>
                </c:pt>
                <c:pt idx="8">
                  <c:v>2060.8833333333332</c:v>
                </c:pt>
                <c:pt idx="9">
                  <c:v>2101.3833333333332</c:v>
                </c:pt>
                <c:pt idx="10">
                  <c:v>2107.4833333333331</c:v>
                </c:pt>
                <c:pt idx="11">
                  <c:v>2051.8166666666666</c:v>
                </c:pt>
                <c:pt idx="12">
                  <c:v>2001.6333333333334</c:v>
                </c:pt>
                <c:pt idx="13">
                  <c:v>1954.15</c:v>
                </c:pt>
                <c:pt idx="14">
                  <c:v>1898.5166666666667</c:v>
                </c:pt>
                <c:pt idx="15">
                  <c:v>1858.15</c:v>
                </c:pt>
                <c:pt idx="16">
                  <c:v>1815</c:v>
                </c:pt>
                <c:pt idx="17">
                  <c:v>1808.1666666666667</c:v>
                </c:pt>
                <c:pt idx="18">
                  <c:v>1830.5666666666666</c:v>
                </c:pt>
                <c:pt idx="19">
                  <c:v>1878.7166666666667</c:v>
                </c:pt>
                <c:pt idx="20">
                  <c:v>1871.7833333333333</c:v>
                </c:pt>
                <c:pt idx="21">
                  <c:v>1861</c:v>
                </c:pt>
                <c:pt idx="22">
                  <c:v>1758.4833333333333</c:v>
                </c:pt>
                <c:pt idx="23">
                  <c:v>1633.3666666666666</c:v>
                </c:pt>
              </c:numCache>
            </c:numRef>
          </c:val>
        </c:ser>
        <c:ser>
          <c:idx val="4"/>
          <c:order val="7"/>
          <c:tx>
            <c:v>Fioul+Pointe</c:v>
          </c:tx>
          <c:spPr>
            <a:solidFill>
              <a:schemeClr val="bg2">
                <a:lumMod val="50000"/>
              </a:schemeClr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Calcul!$E$154:$AB$154</c:f>
              <c:numCache>
                <c:formatCode>0.0</c:formatCode>
                <c:ptCount val="24"/>
                <c:pt idx="0">
                  <c:v>383.56666666666666</c:v>
                </c:pt>
                <c:pt idx="1">
                  <c:v>368.1</c:v>
                </c:pt>
                <c:pt idx="2">
                  <c:v>371.78333333333336</c:v>
                </c:pt>
                <c:pt idx="3">
                  <c:v>371</c:v>
                </c:pt>
                <c:pt idx="4">
                  <c:v>372.95</c:v>
                </c:pt>
                <c:pt idx="5">
                  <c:v>386.46666666666664</c:v>
                </c:pt>
                <c:pt idx="6">
                  <c:v>408.01666666666665</c:v>
                </c:pt>
                <c:pt idx="7">
                  <c:v>440.01666666666665</c:v>
                </c:pt>
                <c:pt idx="8">
                  <c:v>508.26666666666665</c:v>
                </c:pt>
                <c:pt idx="9">
                  <c:v>576.26666666666665</c:v>
                </c:pt>
                <c:pt idx="10">
                  <c:v>569.26666666666665</c:v>
                </c:pt>
                <c:pt idx="11">
                  <c:v>561.0333333333333</c:v>
                </c:pt>
                <c:pt idx="12">
                  <c:v>539.45000000000005</c:v>
                </c:pt>
                <c:pt idx="13">
                  <c:v>518.7833333333333</c:v>
                </c:pt>
                <c:pt idx="14">
                  <c:v>476.13333333333333</c:v>
                </c:pt>
                <c:pt idx="15">
                  <c:v>434.15</c:v>
                </c:pt>
                <c:pt idx="16">
                  <c:v>416.75</c:v>
                </c:pt>
                <c:pt idx="17">
                  <c:v>414.28333333333336</c:v>
                </c:pt>
                <c:pt idx="18">
                  <c:v>400.03333333333336</c:v>
                </c:pt>
                <c:pt idx="19">
                  <c:v>404.58333333333331</c:v>
                </c:pt>
                <c:pt idx="20">
                  <c:v>415.4</c:v>
                </c:pt>
                <c:pt idx="21">
                  <c:v>414.95</c:v>
                </c:pt>
                <c:pt idx="22">
                  <c:v>391.03333333333336</c:v>
                </c:pt>
                <c:pt idx="23">
                  <c:v>402.35</c:v>
                </c:pt>
              </c:numCache>
            </c:numRef>
          </c:val>
        </c:ser>
        <c:ser>
          <c:idx val="6"/>
          <c:order val="8"/>
          <c:tx>
            <c:v>Eolien</c:v>
          </c:tx>
          <c:spPr>
            <a:solidFill>
              <a:srgbClr val="92D050"/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Calcul!$E$302:$AB$302</c:f>
              <c:numCache>
                <c:formatCode>0.0</c:formatCode>
                <c:ptCount val="24"/>
                <c:pt idx="0">
                  <c:v>2074.5500000000002</c:v>
                </c:pt>
                <c:pt idx="1">
                  <c:v>2084.3833333333332</c:v>
                </c:pt>
                <c:pt idx="2">
                  <c:v>2088.8333333333335</c:v>
                </c:pt>
                <c:pt idx="3">
                  <c:v>2051.4833333333331</c:v>
                </c:pt>
                <c:pt idx="4">
                  <c:v>2018.1833333333334</c:v>
                </c:pt>
                <c:pt idx="5">
                  <c:v>2010.3333333333333</c:v>
                </c:pt>
                <c:pt idx="6">
                  <c:v>2000.3</c:v>
                </c:pt>
                <c:pt idx="7">
                  <c:v>2008.3166666666666</c:v>
                </c:pt>
                <c:pt idx="8">
                  <c:v>1971.05</c:v>
                </c:pt>
                <c:pt idx="9">
                  <c:v>1872.0166666666667</c:v>
                </c:pt>
                <c:pt idx="10">
                  <c:v>1895.6833333333334</c:v>
                </c:pt>
                <c:pt idx="11">
                  <c:v>1968.65</c:v>
                </c:pt>
                <c:pt idx="12">
                  <c:v>2056.6833333333334</c:v>
                </c:pt>
                <c:pt idx="13">
                  <c:v>2107.6833333333334</c:v>
                </c:pt>
                <c:pt idx="14">
                  <c:v>2134.4833333333331</c:v>
                </c:pt>
                <c:pt idx="15">
                  <c:v>2176.9</c:v>
                </c:pt>
                <c:pt idx="16">
                  <c:v>2205.5333333333333</c:v>
                </c:pt>
                <c:pt idx="17">
                  <c:v>2191.1166666666668</c:v>
                </c:pt>
                <c:pt idx="18">
                  <c:v>2159.3333333333335</c:v>
                </c:pt>
                <c:pt idx="19">
                  <c:v>2073.4166666666665</c:v>
                </c:pt>
                <c:pt idx="20">
                  <c:v>1968.6333333333334</c:v>
                </c:pt>
                <c:pt idx="21">
                  <c:v>1973.85</c:v>
                </c:pt>
                <c:pt idx="22">
                  <c:v>2015.3833333333334</c:v>
                </c:pt>
                <c:pt idx="23">
                  <c:v>2050.0166666666669</c:v>
                </c:pt>
              </c:numCache>
            </c:numRef>
          </c:val>
        </c:ser>
        <c:ser>
          <c:idx val="9"/>
          <c:order val="9"/>
          <c:tx>
            <c:v>Solaire</c:v>
          </c:tx>
          <c:spPr>
            <a:solidFill>
              <a:srgbClr val="FFFF00"/>
            </a:solidFill>
            <a:ln w="25400">
              <a:noFill/>
            </a:ln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Calcul!$E$339:$AB$339</c:f>
              <c:numCache>
                <c:formatCode>0.0</c:formatCode>
                <c:ptCount val="24"/>
                <c:pt idx="0">
                  <c:v>6.6666666666666666E-2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11.233333333333333</c:v>
                </c:pt>
                <c:pt idx="8">
                  <c:v>157.75</c:v>
                </c:pt>
                <c:pt idx="9">
                  <c:v>487.73333333333335</c:v>
                </c:pt>
                <c:pt idx="10">
                  <c:v>857.15</c:v>
                </c:pt>
                <c:pt idx="11">
                  <c:v>1163.4000000000001</c:v>
                </c:pt>
                <c:pt idx="12">
                  <c:v>1362.9333333333334</c:v>
                </c:pt>
                <c:pt idx="13">
                  <c:v>1444.3166666666666</c:v>
                </c:pt>
                <c:pt idx="14">
                  <c:v>1437.9</c:v>
                </c:pt>
                <c:pt idx="15">
                  <c:v>1340.4166666666667</c:v>
                </c:pt>
                <c:pt idx="16">
                  <c:v>1169.9666666666667</c:v>
                </c:pt>
                <c:pt idx="17">
                  <c:v>910</c:v>
                </c:pt>
                <c:pt idx="18">
                  <c:v>587.16666666666663</c:v>
                </c:pt>
                <c:pt idx="19">
                  <c:v>251.41666666666666</c:v>
                </c:pt>
                <c:pt idx="20">
                  <c:v>39.983333333333334</c:v>
                </c:pt>
                <c:pt idx="21">
                  <c:v>0.41666666666666669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overlap val="100"/>
        <c:axId val="100807808"/>
        <c:axId val="100809344"/>
      </c:barChart>
      <c:catAx>
        <c:axId val="100807808"/>
        <c:scaling>
          <c:orientation val="minMax"/>
        </c:scaling>
        <c:axPos val="b"/>
        <c:numFmt formatCode="General" sourceLinked="1"/>
        <c:majorTickMark val="none"/>
        <c:tickLblPos val="nextTo"/>
        <c:crossAx val="100809344"/>
        <c:crosses val="autoZero"/>
        <c:auto val="1"/>
        <c:lblAlgn val="ctr"/>
        <c:lblOffset val="100"/>
        <c:tickLblSkip val="1"/>
      </c:catAx>
      <c:valAx>
        <c:axId val="10080934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807808"/>
        <c:crosses val="autoZero"/>
        <c:crossBetween val="between"/>
        <c:majorUnit val="5000"/>
      </c:valAx>
    </c:plotArea>
    <c:legend>
      <c:legendPos val="b"/>
      <c:layout/>
    </c:legend>
    <c:plotVisOnly val="1"/>
    <c:dispBlanksAs val="zero"/>
  </c:chart>
  <c:spPr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scene3d>
      <a:camera prst="orthographicFront"/>
      <a:lightRig rig="threePt" dir="t"/>
    </a:scene3d>
    <a:sp3d>
      <a:bevelT w="0" h="0"/>
    </a:sp3d>
  </c:spPr>
  <c:printSettings>
    <c:headerFooter/>
    <c:pageMargins b="0.75000000000001454" l="0.70000000000000062" r="0.70000000000000062" t="0.75000000000001454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11"/>
          <c:y val="2.7011287893677027E-2"/>
        </c:manualLayout>
      </c:layout>
    </c:title>
    <c:plotArea>
      <c:layout>
        <c:manualLayout>
          <c:layoutTarget val="inner"/>
          <c:xMode val="edge"/>
          <c:yMode val="edge"/>
          <c:x val="3.6513774541303411E-2"/>
          <c:y val="0.126163209202938"/>
          <c:w val="0.95845277630666259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Calcul!$AD$123:$AD$153</c:f>
              <c:numCache>
                <c:formatCode>0.0</c:formatCode>
                <c:ptCount val="31"/>
                <c:pt idx="0">
                  <c:v>356.89583333333331</c:v>
                </c:pt>
                <c:pt idx="1">
                  <c:v>362.58333333333331</c:v>
                </c:pt>
                <c:pt idx="2">
                  <c:v>484.625</c:v>
                </c:pt>
                <c:pt idx="3">
                  <c:v>391.3125</c:v>
                </c:pt>
                <c:pt idx="4">
                  <c:v>877.58333333333337</c:v>
                </c:pt>
                <c:pt idx="5">
                  <c:v>753.9375</c:v>
                </c:pt>
                <c:pt idx="6">
                  <c:v>375.20833333333331</c:v>
                </c:pt>
                <c:pt idx="7">
                  <c:v>474.83333333333331</c:v>
                </c:pt>
                <c:pt idx="8">
                  <c:v>377.08333333333331</c:v>
                </c:pt>
                <c:pt idx="9">
                  <c:v>642.66666666666663</c:v>
                </c:pt>
                <c:pt idx="10">
                  <c:v>384.5625</c:v>
                </c:pt>
                <c:pt idx="11">
                  <c:v>365.41666666666669</c:v>
                </c:pt>
                <c:pt idx="12">
                  <c:v>355.39583333333331</c:v>
                </c:pt>
                <c:pt idx="13">
                  <c:v>355.22916666666669</c:v>
                </c:pt>
                <c:pt idx="14">
                  <c:v>531.75</c:v>
                </c:pt>
                <c:pt idx="15">
                  <c:v>527.64583333333337</c:v>
                </c:pt>
                <c:pt idx="16">
                  <c:v>372.375</c:v>
                </c:pt>
                <c:pt idx="17">
                  <c:v>399.375</c:v>
                </c:pt>
                <c:pt idx="18">
                  <c:v>355.66666666666669</c:v>
                </c:pt>
                <c:pt idx="19">
                  <c:v>359.1875</c:v>
                </c:pt>
                <c:pt idx="20">
                  <c:v>357.9375</c:v>
                </c:pt>
                <c:pt idx="21">
                  <c:v>357.6875</c:v>
                </c:pt>
                <c:pt idx="22">
                  <c:v>357.58333333333331</c:v>
                </c:pt>
                <c:pt idx="23">
                  <c:v>364.60416666666669</c:v>
                </c:pt>
                <c:pt idx="24">
                  <c:v>487.25</c:v>
                </c:pt>
                <c:pt idx="25">
                  <c:v>523.52083333333337</c:v>
                </c:pt>
                <c:pt idx="26">
                  <c:v>356.1875</c:v>
                </c:pt>
                <c:pt idx="27">
                  <c:v>356.45833333333331</c:v>
                </c:pt>
                <c:pt idx="28">
                  <c:v>401.52083333333331</c:v>
                </c:pt>
                <c:pt idx="29">
                  <c:v>514.70833333333337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Calcul!$AE$123:$AE$153</c:f>
              <c:numCache>
                <c:formatCode>0.0</c:formatCode>
                <c:ptCount val="31"/>
                <c:pt idx="0">
                  <c:v>421</c:v>
                </c:pt>
                <c:pt idx="1">
                  <c:v>369.5</c:v>
                </c:pt>
                <c:pt idx="2">
                  <c:v>1202.5</c:v>
                </c:pt>
                <c:pt idx="3">
                  <c:v>705.5</c:v>
                </c:pt>
                <c:pt idx="4">
                  <c:v>1421</c:v>
                </c:pt>
                <c:pt idx="5">
                  <c:v>929.5</c:v>
                </c:pt>
                <c:pt idx="6">
                  <c:v>821.5</c:v>
                </c:pt>
                <c:pt idx="7">
                  <c:v>836</c:v>
                </c:pt>
                <c:pt idx="8">
                  <c:v>562.5</c:v>
                </c:pt>
                <c:pt idx="9">
                  <c:v>1365</c:v>
                </c:pt>
                <c:pt idx="10">
                  <c:v>596</c:v>
                </c:pt>
                <c:pt idx="11">
                  <c:v>521</c:v>
                </c:pt>
                <c:pt idx="12">
                  <c:v>358</c:v>
                </c:pt>
                <c:pt idx="13">
                  <c:v>357.5</c:v>
                </c:pt>
                <c:pt idx="14">
                  <c:v>1122</c:v>
                </c:pt>
                <c:pt idx="15">
                  <c:v>889.5</c:v>
                </c:pt>
                <c:pt idx="16">
                  <c:v>522.5</c:v>
                </c:pt>
                <c:pt idx="17">
                  <c:v>540</c:v>
                </c:pt>
                <c:pt idx="18">
                  <c:v>363</c:v>
                </c:pt>
                <c:pt idx="19">
                  <c:v>373</c:v>
                </c:pt>
                <c:pt idx="20">
                  <c:v>359.5</c:v>
                </c:pt>
                <c:pt idx="21">
                  <c:v>362.5</c:v>
                </c:pt>
                <c:pt idx="22">
                  <c:v>368.5</c:v>
                </c:pt>
                <c:pt idx="23">
                  <c:v>518.5</c:v>
                </c:pt>
                <c:pt idx="24">
                  <c:v>723</c:v>
                </c:pt>
                <c:pt idx="25">
                  <c:v>706.5</c:v>
                </c:pt>
                <c:pt idx="26">
                  <c:v>358</c:v>
                </c:pt>
                <c:pt idx="27">
                  <c:v>358</c:v>
                </c:pt>
                <c:pt idx="28">
                  <c:v>702</c:v>
                </c:pt>
                <c:pt idx="29">
                  <c:v>1082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Calcul!$AF$123:$AF$153</c:f>
              <c:numCache>
                <c:formatCode>0.0</c:formatCode>
                <c:ptCount val="31"/>
                <c:pt idx="0">
                  <c:v>351.5</c:v>
                </c:pt>
                <c:pt idx="1">
                  <c:v>354</c:v>
                </c:pt>
                <c:pt idx="2">
                  <c:v>358.5</c:v>
                </c:pt>
                <c:pt idx="3">
                  <c:v>360.5</c:v>
                </c:pt>
                <c:pt idx="4">
                  <c:v>359</c:v>
                </c:pt>
                <c:pt idx="5">
                  <c:v>555.5</c:v>
                </c:pt>
                <c:pt idx="6">
                  <c:v>350</c:v>
                </c:pt>
                <c:pt idx="7">
                  <c:v>348</c:v>
                </c:pt>
                <c:pt idx="8">
                  <c:v>336.5</c:v>
                </c:pt>
                <c:pt idx="9">
                  <c:v>335.5</c:v>
                </c:pt>
                <c:pt idx="10">
                  <c:v>350.5</c:v>
                </c:pt>
                <c:pt idx="11">
                  <c:v>353</c:v>
                </c:pt>
                <c:pt idx="12">
                  <c:v>353</c:v>
                </c:pt>
                <c:pt idx="13">
                  <c:v>348.5</c:v>
                </c:pt>
                <c:pt idx="14">
                  <c:v>340.5</c:v>
                </c:pt>
                <c:pt idx="15">
                  <c:v>337.5</c:v>
                </c:pt>
                <c:pt idx="16">
                  <c:v>348</c:v>
                </c:pt>
                <c:pt idx="17">
                  <c:v>349.5</c:v>
                </c:pt>
                <c:pt idx="18">
                  <c:v>354</c:v>
                </c:pt>
                <c:pt idx="19">
                  <c:v>353.5</c:v>
                </c:pt>
                <c:pt idx="20">
                  <c:v>354.5</c:v>
                </c:pt>
                <c:pt idx="21">
                  <c:v>354.5</c:v>
                </c:pt>
                <c:pt idx="22">
                  <c:v>348.5</c:v>
                </c:pt>
                <c:pt idx="23">
                  <c:v>347</c:v>
                </c:pt>
                <c:pt idx="24">
                  <c:v>348.5</c:v>
                </c:pt>
                <c:pt idx="25">
                  <c:v>342</c:v>
                </c:pt>
                <c:pt idx="26">
                  <c:v>351</c:v>
                </c:pt>
                <c:pt idx="27">
                  <c:v>353.5</c:v>
                </c:pt>
                <c:pt idx="28">
                  <c:v>349.5</c:v>
                </c:pt>
                <c:pt idx="29">
                  <c:v>342</c:v>
                </c:pt>
                <c:pt idx="30">
                  <c:v>0</c:v>
                </c:pt>
              </c:numCache>
            </c:numRef>
          </c:val>
        </c:ser>
        <c:marker val="1"/>
        <c:axId val="102700928"/>
        <c:axId val="102702464"/>
      </c:lineChart>
      <c:catAx>
        <c:axId val="102700928"/>
        <c:scaling>
          <c:orientation val="minMax"/>
        </c:scaling>
        <c:axPos val="b"/>
        <c:numFmt formatCode="General" sourceLinked="1"/>
        <c:majorTickMark val="none"/>
        <c:tickLblPos val="nextTo"/>
        <c:crossAx val="102702464"/>
        <c:crosses val="autoZero"/>
        <c:auto val="1"/>
        <c:lblAlgn val="ctr"/>
        <c:lblOffset val="100"/>
        <c:tickLblSkip val="1"/>
      </c:catAx>
      <c:valAx>
        <c:axId val="10270246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70092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22"/>
          <c:y val="2.7011287893677047E-2"/>
        </c:manualLayout>
      </c:layout>
    </c:title>
    <c:plotArea>
      <c:layout>
        <c:manualLayout>
          <c:layoutTarget val="inner"/>
          <c:xMode val="edge"/>
          <c:yMode val="edge"/>
          <c:x val="3.3382304185661002E-2"/>
          <c:y val="0.126163209202938"/>
          <c:w val="0.9624890868904543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Calcul!$E$154:$AB$154</c:f>
              <c:numCache>
                <c:formatCode>0.0</c:formatCode>
                <c:ptCount val="24"/>
                <c:pt idx="0">
                  <c:v>383.56666666666666</c:v>
                </c:pt>
                <c:pt idx="1">
                  <c:v>368.1</c:v>
                </c:pt>
                <c:pt idx="2">
                  <c:v>371.78333333333336</c:v>
                </c:pt>
                <c:pt idx="3">
                  <c:v>371</c:v>
                </c:pt>
                <c:pt idx="4">
                  <c:v>372.95</c:v>
                </c:pt>
                <c:pt idx="5">
                  <c:v>386.46666666666664</c:v>
                </c:pt>
                <c:pt idx="6">
                  <c:v>408.01666666666665</c:v>
                </c:pt>
                <c:pt idx="7">
                  <c:v>440.01666666666665</c:v>
                </c:pt>
                <c:pt idx="8">
                  <c:v>508.26666666666665</c:v>
                </c:pt>
                <c:pt idx="9">
                  <c:v>576.26666666666665</c:v>
                </c:pt>
                <c:pt idx="10">
                  <c:v>569.26666666666665</c:v>
                </c:pt>
                <c:pt idx="11">
                  <c:v>561.0333333333333</c:v>
                </c:pt>
                <c:pt idx="12">
                  <c:v>539.45000000000005</c:v>
                </c:pt>
                <c:pt idx="13">
                  <c:v>518.7833333333333</c:v>
                </c:pt>
                <c:pt idx="14">
                  <c:v>476.13333333333333</c:v>
                </c:pt>
                <c:pt idx="15">
                  <c:v>434.15</c:v>
                </c:pt>
                <c:pt idx="16">
                  <c:v>416.75</c:v>
                </c:pt>
                <c:pt idx="17">
                  <c:v>414.28333333333336</c:v>
                </c:pt>
                <c:pt idx="18">
                  <c:v>400.03333333333336</c:v>
                </c:pt>
                <c:pt idx="19">
                  <c:v>404.58333333333331</c:v>
                </c:pt>
                <c:pt idx="20">
                  <c:v>415.4</c:v>
                </c:pt>
                <c:pt idx="21">
                  <c:v>414.95</c:v>
                </c:pt>
                <c:pt idx="22">
                  <c:v>391.03333333333336</c:v>
                </c:pt>
                <c:pt idx="23">
                  <c:v>402.35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Calcul!$E$155:$AB$155</c:f>
              <c:numCache>
                <c:formatCode>0.0</c:formatCode>
                <c:ptCount val="24"/>
                <c:pt idx="0">
                  <c:v>821.5</c:v>
                </c:pt>
                <c:pt idx="1">
                  <c:v>759.5</c:v>
                </c:pt>
                <c:pt idx="2">
                  <c:v>838</c:v>
                </c:pt>
                <c:pt idx="3">
                  <c:v>728.5</c:v>
                </c:pt>
                <c:pt idx="4">
                  <c:v>602</c:v>
                </c:pt>
                <c:pt idx="5">
                  <c:v>607</c:v>
                </c:pt>
                <c:pt idx="6">
                  <c:v>724</c:v>
                </c:pt>
                <c:pt idx="7">
                  <c:v>1173.5</c:v>
                </c:pt>
                <c:pt idx="8">
                  <c:v>1330.5</c:v>
                </c:pt>
                <c:pt idx="9">
                  <c:v>1365</c:v>
                </c:pt>
                <c:pt idx="10">
                  <c:v>1299.5</c:v>
                </c:pt>
                <c:pt idx="11">
                  <c:v>1355</c:v>
                </c:pt>
                <c:pt idx="12">
                  <c:v>1421</c:v>
                </c:pt>
                <c:pt idx="13">
                  <c:v>1369</c:v>
                </c:pt>
                <c:pt idx="14">
                  <c:v>1393.5</c:v>
                </c:pt>
                <c:pt idx="15">
                  <c:v>1349.5</c:v>
                </c:pt>
                <c:pt idx="16">
                  <c:v>1173</c:v>
                </c:pt>
                <c:pt idx="17">
                  <c:v>1200.5</c:v>
                </c:pt>
                <c:pt idx="18">
                  <c:v>1185</c:v>
                </c:pt>
                <c:pt idx="19">
                  <c:v>965.5</c:v>
                </c:pt>
                <c:pt idx="20">
                  <c:v>871</c:v>
                </c:pt>
                <c:pt idx="21">
                  <c:v>870</c:v>
                </c:pt>
                <c:pt idx="22">
                  <c:v>829</c:v>
                </c:pt>
                <c:pt idx="23">
                  <c:v>929.5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Calcul!$E$156:$AB$156</c:f>
              <c:numCache>
                <c:formatCode>0.0</c:formatCode>
                <c:ptCount val="24"/>
                <c:pt idx="0">
                  <c:v>336.5</c:v>
                </c:pt>
                <c:pt idx="1">
                  <c:v>335.5</c:v>
                </c:pt>
                <c:pt idx="2">
                  <c:v>340.5</c:v>
                </c:pt>
                <c:pt idx="3">
                  <c:v>342</c:v>
                </c:pt>
                <c:pt idx="4">
                  <c:v>345.5</c:v>
                </c:pt>
                <c:pt idx="5">
                  <c:v>345</c:v>
                </c:pt>
                <c:pt idx="6">
                  <c:v>343</c:v>
                </c:pt>
                <c:pt idx="7">
                  <c:v>337.5</c:v>
                </c:pt>
                <c:pt idx="8">
                  <c:v>347</c:v>
                </c:pt>
                <c:pt idx="9">
                  <c:v>352.5</c:v>
                </c:pt>
                <c:pt idx="10">
                  <c:v>342</c:v>
                </c:pt>
                <c:pt idx="11">
                  <c:v>348.5</c:v>
                </c:pt>
                <c:pt idx="12">
                  <c:v>353</c:v>
                </c:pt>
                <c:pt idx="13">
                  <c:v>353</c:v>
                </c:pt>
                <c:pt idx="14">
                  <c:v>352</c:v>
                </c:pt>
                <c:pt idx="15">
                  <c:v>349.5</c:v>
                </c:pt>
                <c:pt idx="16">
                  <c:v>350</c:v>
                </c:pt>
                <c:pt idx="17">
                  <c:v>350.5</c:v>
                </c:pt>
                <c:pt idx="18">
                  <c:v>349</c:v>
                </c:pt>
                <c:pt idx="19">
                  <c:v>343</c:v>
                </c:pt>
                <c:pt idx="20">
                  <c:v>343</c:v>
                </c:pt>
                <c:pt idx="21">
                  <c:v>340</c:v>
                </c:pt>
                <c:pt idx="22">
                  <c:v>336.5</c:v>
                </c:pt>
                <c:pt idx="23">
                  <c:v>336.5</c:v>
                </c:pt>
              </c:numCache>
            </c:numRef>
          </c:val>
        </c:ser>
        <c:axId val="102730752"/>
        <c:axId val="102748928"/>
      </c:barChart>
      <c:catAx>
        <c:axId val="102730752"/>
        <c:scaling>
          <c:orientation val="minMax"/>
        </c:scaling>
        <c:axPos val="b"/>
        <c:numFmt formatCode="General" sourceLinked="1"/>
        <c:majorTickMark val="none"/>
        <c:tickLblPos val="nextTo"/>
        <c:crossAx val="102748928"/>
        <c:crosses val="autoZero"/>
        <c:auto val="1"/>
        <c:lblAlgn val="ctr"/>
        <c:lblOffset val="100"/>
        <c:tickLblSkip val="1"/>
      </c:catAx>
      <c:valAx>
        <c:axId val="10274892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730752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29E-2"/>
        </c:manualLayout>
      </c:layout>
    </c:title>
    <c:plotArea>
      <c:layout>
        <c:manualLayout>
          <c:layoutTarget val="inner"/>
          <c:xMode val="edge"/>
          <c:yMode val="edge"/>
          <c:x val="3.2646890566979683E-2"/>
          <c:y val="0.126163209202938"/>
          <c:w val="0.93076626561824549"/>
          <c:h val="0.83404966990372664"/>
        </c:manualLayout>
      </c:layout>
      <c:lineChart>
        <c:grouping val="standard"/>
        <c:ser>
          <c:idx val="1"/>
          <c:order val="0"/>
          <c:tx>
            <c:v>Fioul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Calcul!$E$154:$AB$154</c:f>
              <c:numCache>
                <c:formatCode>0.0</c:formatCode>
                <c:ptCount val="24"/>
                <c:pt idx="0">
                  <c:v>383.56666666666666</c:v>
                </c:pt>
                <c:pt idx="1">
                  <c:v>368.1</c:v>
                </c:pt>
                <c:pt idx="2">
                  <c:v>371.78333333333336</c:v>
                </c:pt>
                <c:pt idx="3">
                  <c:v>371</c:v>
                </c:pt>
                <c:pt idx="4">
                  <c:v>372.95</c:v>
                </c:pt>
                <c:pt idx="5">
                  <c:v>386.46666666666664</c:v>
                </c:pt>
                <c:pt idx="6">
                  <c:v>408.01666666666665</c:v>
                </c:pt>
                <c:pt idx="7">
                  <c:v>440.01666666666665</c:v>
                </c:pt>
                <c:pt idx="8">
                  <c:v>508.26666666666665</c:v>
                </c:pt>
                <c:pt idx="9">
                  <c:v>576.26666666666665</c:v>
                </c:pt>
                <c:pt idx="10">
                  <c:v>569.26666666666665</c:v>
                </c:pt>
                <c:pt idx="11">
                  <c:v>561.0333333333333</c:v>
                </c:pt>
                <c:pt idx="12">
                  <c:v>539.45000000000005</c:v>
                </c:pt>
                <c:pt idx="13">
                  <c:v>518.7833333333333</c:v>
                </c:pt>
                <c:pt idx="14">
                  <c:v>476.13333333333333</c:v>
                </c:pt>
                <c:pt idx="15">
                  <c:v>434.15</c:v>
                </c:pt>
                <c:pt idx="16">
                  <c:v>416.75</c:v>
                </c:pt>
                <c:pt idx="17">
                  <c:v>414.28333333333336</c:v>
                </c:pt>
                <c:pt idx="18">
                  <c:v>400.03333333333336</c:v>
                </c:pt>
                <c:pt idx="19">
                  <c:v>404.58333333333331</c:v>
                </c:pt>
                <c:pt idx="20">
                  <c:v>415.4</c:v>
                </c:pt>
                <c:pt idx="21">
                  <c:v>414.95</c:v>
                </c:pt>
                <c:pt idx="22">
                  <c:v>391.03333333333336</c:v>
                </c:pt>
                <c:pt idx="23">
                  <c:v>402.35</c:v>
                </c:pt>
              </c:numCache>
            </c:numRef>
          </c:val>
        </c:ser>
        <c:marker val="1"/>
        <c:axId val="102843904"/>
        <c:axId val="10284544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56705.3</c:v>
                </c:pt>
                <c:pt idx="1">
                  <c:v>52791.45</c:v>
                </c:pt>
                <c:pt idx="2">
                  <c:v>51825.1</c:v>
                </c:pt>
                <c:pt idx="3">
                  <c:v>49176.916666666664</c:v>
                </c:pt>
                <c:pt idx="4">
                  <c:v>47508.816666666666</c:v>
                </c:pt>
                <c:pt idx="5">
                  <c:v>48279.85</c:v>
                </c:pt>
                <c:pt idx="6">
                  <c:v>51741.2</c:v>
                </c:pt>
                <c:pt idx="7">
                  <c:v>55754.783333333333</c:v>
                </c:pt>
                <c:pt idx="8">
                  <c:v>58584.6</c:v>
                </c:pt>
                <c:pt idx="9">
                  <c:v>60495.183333333334</c:v>
                </c:pt>
                <c:pt idx="10">
                  <c:v>60976.95</c:v>
                </c:pt>
                <c:pt idx="11">
                  <c:v>60842.083333333336</c:v>
                </c:pt>
                <c:pt idx="12">
                  <c:v>60932.116666666669</c:v>
                </c:pt>
                <c:pt idx="13">
                  <c:v>60357.25</c:v>
                </c:pt>
                <c:pt idx="14">
                  <c:v>58568.033333333333</c:v>
                </c:pt>
                <c:pt idx="15">
                  <c:v>56214.98333333333</c:v>
                </c:pt>
                <c:pt idx="16">
                  <c:v>54462.9</c:v>
                </c:pt>
                <c:pt idx="17">
                  <c:v>53401.9</c:v>
                </c:pt>
                <c:pt idx="18">
                  <c:v>54197.566666666666</c:v>
                </c:pt>
                <c:pt idx="19">
                  <c:v>56344.366666666669</c:v>
                </c:pt>
                <c:pt idx="20">
                  <c:v>56162.433333333334</c:v>
                </c:pt>
                <c:pt idx="21">
                  <c:v>56487.566666666666</c:v>
                </c:pt>
                <c:pt idx="22">
                  <c:v>55389.066666666666</c:v>
                </c:pt>
                <c:pt idx="23">
                  <c:v>57819.616666666669</c:v>
                </c:pt>
              </c:numCache>
            </c:numRef>
          </c:val>
        </c:ser>
        <c:marker val="1"/>
        <c:axId val="102856960"/>
        <c:axId val="102855424"/>
      </c:lineChart>
      <c:catAx>
        <c:axId val="102843904"/>
        <c:scaling>
          <c:orientation val="minMax"/>
        </c:scaling>
        <c:axPos val="b"/>
        <c:numFmt formatCode="General" sourceLinked="1"/>
        <c:majorTickMark val="none"/>
        <c:tickLblPos val="nextTo"/>
        <c:crossAx val="102845440"/>
        <c:crosses val="autoZero"/>
        <c:auto val="1"/>
        <c:lblAlgn val="ctr"/>
        <c:lblOffset val="100"/>
        <c:tickLblSkip val="1"/>
      </c:catAx>
      <c:valAx>
        <c:axId val="1028454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843904"/>
        <c:crosses val="autoZero"/>
        <c:crossBetween val="between"/>
      </c:valAx>
      <c:valAx>
        <c:axId val="102855424"/>
        <c:scaling>
          <c:orientation val="minMax"/>
          <c:min val="35000"/>
        </c:scaling>
        <c:axPos val="r"/>
        <c:numFmt formatCode="0" sourceLinked="0"/>
        <c:tickLblPos val="nextTo"/>
        <c:crossAx val="102856960"/>
        <c:crosses val="max"/>
        <c:crossBetween val="between"/>
        <c:majorUnit val="5000"/>
      </c:valAx>
      <c:catAx>
        <c:axId val="102856960"/>
        <c:scaling>
          <c:orientation val="minMax"/>
        </c:scaling>
        <c:delete val="1"/>
        <c:axPos val="b"/>
        <c:numFmt formatCode="General" sourceLinked="1"/>
        <c:tickLblPos val="none"/>
        <c:crossAx val="102855424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Fioul (V)</a:t>
            </a:r>
            <a:endParaRPr lang="fr-FR"/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64634.5</c:v>
                </c:pt>
                <c:pt idx="1">
                  <c:v>61168.5</c:v>
                </c:pt>
                <c:pt idx="2">
                  <c:v>60729.5</c:v>
                </c:pt>
                <c:pt idx="3">
                  <c:v>58228.5</c:v>
                </c:pt>
                <c:pt idx="4">
                  <c:v>56336.5</c:v>
                </c:pt>
                <c:pt idx="5">
                  <c:v>56231.5</c:v>
                </c:pt>
                <c:pt idx="6">
                  <c:v>57316</c:v>
                </c:pt>
                <c:pt idx="7">
                  <c:v>58320.5</c:v>
                </c:pt>
                <c:pt idx="8">
                  <c:v>59016</c:v>
                </c:pt>
                <c:pt idx="9">
                  <c:v>61222</c:v>
                </c:pt>
                <c:pt idx="10">
                  <c:v>62899</c:v>
                </c:pt>
                <c:pt idx="11">
                  <c:v>63330.5</c:v>
                </c:pt>
                <c:pt idx="12">
                  <c:v>63833</c:v>
                </c:pt>
                <c:pt idx="13">
                  <c:v>63077</c:v>
                </c:pt>
                <c:pt idx="14">
                  <c:v>59360.5</c:v>
                </c:pt>
                <c:pt idx="15">
                  <c:v>56071.5</c:v>
                </c:pt>
                <c:pt idx="16">
                  <c:v>53976</c:v>
                </c:pt>
                <c:pt idx="17">
                  <c:v>53442</c:v>
                </c:pt>
                <c:pt idx="18">
                  <c:v>55135</c:v>
                </c:pt>
                <c:pt idx="19">
                  <c:v>58895.5</c:v>
                </c:pt>
                <c:pt idx="20">
                  <c:v>61663.5</c:v>
                </c:pt>
                <c:pt idx="21">
                  <c:v>63270.5</c:v>
                </c:pt>
                <c:pt idx="22">
                  <c:v>61878.5</c:v>
                </c:pt>
                <c:pt idx="23">
                  <c:v>64434</c:v>
                </c:pt>
                <c:pt idx="24">
                  <c:v>63227</c:v>
                </c:pt>
                <c:pt idx="25">
                  <c:v>59937.5</c:v>
                </c:pt>
                <c:pt idx="26">
                  <c:v>59769.5</c:v>
                </c:pt>
                <c:pt idx="27">
                  <c:v>57612</c:v>
                </c:pt>
                <c:pt idx="28">
                  <c:v>56241</c:v>
                </c:pt>
                <c:pt idx="29">
                  <c:v>57960.5</c:v>
                </c:pt>
                <c:pt idx="30">
                  <c:v>63540.5</c:v>
                </c:pt>
                <c:pt idx="31">
                  <c:v>71240</c:v>
                </c:pt>
                <c:pt idx="32">
                  <c:v>74046</c:v>
                </c:pt>
                <c:pt idx="33">
                  <c:v>75493</c:v>
                </c:pt>
                <c:pt idx="34">
                  <c:v>74917.5</c:v>
                </c:pt>
                <c:pt idx="35">
                  <c:v>73633.5</c:v>
                </c:pt>
                <c:pt idx="36">
                  <c:v>72477.5</c:v>
                </c:pt>
                <c:pt idx="37">
                  <c:v>71013</c:v>
                </c:pt>
                <c:pt idx="38">
                  <c:v>68986.5</c:v>
                </c:pt>
                <c:pt idx="39">
                  <c:v>65816</c:v>
                </c:pt>
                <c:pt idx="40">
                  <c:v>63600.5</c:v>
                </c:pt>
                <c:pt idx="41">
                  <c:v>62343</c:v>
                </c:pt>
                <c:pt idx="42">
                  <c:v>63141</c:v>
                </c:pt>
                <c:pt idx="43">
                  <c:v>65836.5</c:v>
                </c:pt>
                <c:pt idx="44">
                  <c:v>66509.5</c:v>
                </c:pt>
                <c:pt idx="45">
                  <c:v>67050</c:v>
                </c:pt>
                <c:pt idx="46">
                  <c:v>64996</c:v>
                </c:pt>
                <c:pt idx="47">
                  <c:v>67249.5</c:v>
                </c:pt>
                <c:pt idx="48">
                  <c:v>65994</c:v>
                </c:pt>
                <c:pt idx="49">
                  <c:v>62232</c:v>
                </c:pt>
                <c:pt idx="50">
                  <c:v>61688</c:v>
                </c:pt>
                <c:pt idx="51">
                  <c:v>59463.5</c:v>
                </c:pt>
                <c:pt idx="52">
                  <c:v>58157.5</c:v>
                </c:pt>
                <c:pt idx="53">
                  <c:v>59643</c:v>
                </c:pt>
                <c:pt idx="54">
                  <c:v>64661</c:v>
                </c:pt>
                <c:pt idx="55">
                  <c:v>71781</c:v>
                </c:pt>
                <c:pt idx="56">
                  <c:v>74546.5</c:v>
                </c:pt>
                <c:pt idx="57">
                  <c:v>74947.5</c:v>
                </c:pt>
                <c:pt idx="58">
                  <c:v>73685</c:v>
                </c:pt>
                <c:pt idx="59">
                  <c:v>72047</c:v>
                </c:pt>
                <c:pt idx="60">
                  <c:v>70691</c:v>
                </c:pt>
                <c:pt idx="61">
                  <c:v>69321.5</c:v>
                </c:pt>
                <c:pt idx="62">
                  <c:v>67402.5</c:v>
                </c:pt>
                <c:pt idx="63">
                  <c:v>64666.5</c:v>
                </c:pt>
                <c:pt idx="64">
                  <c:v>62855.5</c:v>
                </c:pt>
                <c:pt idx="65">
                  <c:v>61596</c:v>
                </c:pt>
                <c:pt idx="66">
                  <c:v>62862.5</c:v>
                </c:pt>
                <c:pt idx="67">
                  <c:v>65662.5</c:v>
                </c:pt>
                <c:pt idx="68">
                  <c:v>66468</c:v>
                </c:pt>
                <c:pt idx="69">
                  <c:v>66848</c:v>
                </c:pt>
                <c:pt idx="70">
                  <c:v>64710</c:v>
                </c:pt>
                <c:pt idx="71">
                  <c:v>66980.5</c:v>
                </c:pt>
                <c:pt idx="72">
                  <c:v>65619.5</c:v>
                </c:pt>
                <c:pt idx="73">
                  <c:v>61895</c:v>
                </c:pt>
                <c:pt idx="74">
                  <c:v>61537.5</c:v>
                </c:pt>
                <c:pt idx="75">
                  <c:v>59111</c:v>
                </c:pt>
                <c:pt idx="76">
                  <c:v>57565.5</c:v>
                </c:pt>
                <c:pt idx="77">
                  <c:v>58765.5</c:v>
                </c:pt>
                <c:pt idx="78">
                  <c:v>63710.5</c:v>
                </c:pt>
                <c:pt idx="79">
                  <c:v>71004</c:v>
                </c:pt>
                <c:pt idx="80">
                  <c:v>73903.5</c:v>
                </c:pt>
                <c:pt idx="81">
                  <c:v>74914</c:v>
                </c:pt>
                <c:pt idx="82">
                  <c:v>74767.5</c:v>
                </c:pt>
                <c:pt idx="83">
                  <c:v>73989</c:v>
                </c:pt>
                <c:pt idx="84">
                  <c:v>73286.5</c:v>
                </c:pt>
                <c:pt idx="85">
                  <c:v>72568.5</c:v>
                </c:pt>
                <c:pt idx="86">
                  <c:v>71426</c:v>
                </c:pt>
                <c:pt idx="87">
                  <c:v>68724.5</c:v>
                </c:pt>
                <c:pt idx="88">
                  <c:v>67516.5</c:v>
                </c:pt>
                <c:pt idx="89">
                  <c:v>66816</c:v>
                </c:pt>
                <c:pt idx="90">
                  <c:v>68367</c:v>
                </c:pt>
                <c:pt idx="91">
                  <c:v>71040</c:v>
                </c:pt>
                <c:pt idx="92">
                  <c:v>70362.5</c:v>
                </c:pt>
                <c:pt idx="93">
                  <c:v>69276.5</c:v>
                </c:pt>
                <c:pt idx="94">
                  <c:v>66388.5</c:v>
                </c:pt>
                <c:pt idx="95">
                  <c:v>68487.5</c:v>
                </c:pt>
                <c:pt idx="96">
                  <c:v>66932.5</c:v>
                </c:pt>
                <c:pt idx="97">
                  <c:v>63106</c:v>
                </c:pt>
                <c:pt idx="98">
                  <c:v>62361</c:v>
                </c:pt>
                <c:pt idx="99">
                  <c:v>59848</c:v>
                </c:pt>
                <c:pt idx="100">
                  <c:v>58147.5</c:v>
                </c:pt>
                <c:pt idx="101">
                  <c:v>59424.5</c:v>
                </c:pt>
                <c:pt idx="102">
                  <c:v>64329.5</c:v>
                </c:pt>
                <c:pt idx="103">
                  <c:v>70930</c:v>
                </c:pt>
                <c:pt idx="104">
                  <c:v>73690</c:v>
                </c:pt>
                <c:pt idx="105">
                  <c:v>75207</c:v>
                </c:pt>
                <c:pt idx="106">
                  <c:v>75229.5</c:v>
                </c:pt>
                <c:pt idx="107">
                  <c:v>74863.5</c:v>
                </c:pt>
                <c:pt idx="108">
                  <c:v>74390.5</c:v>
                </c:pt>
                <c:pt idx="109">
                  <c:v>73528</c:v>
                </c:pt>
                <c:pt idx="110">
                  <c:v>71770.5</c:v>
                </c:pt>
                <c:pt idx="111">
                  <c:v>68940.5</c:v>
                </c:pt>
                <c:pt idx="112">
                  <c:v>67156</c:v>
                </c:pt>
                <c:pt idx="113">
                  <c:v>66254.5</c:v>
                </c:pt>
                <c:pt idx="114">
                  <c:v>67225.5</c:v>
                </c:pt>
                <c:pt idx="115">
                  <c:v>69264.5</c:v>
                </c:pt>
                <c:pt idx="116">
                  <c:v>69038.5</c:v>
                </c:pt>
                <c:pt idx="117">
                  <c:v>68723.5</c:v>
                </c:pt>
                <c:pt idx="118">
                  <c:v>66890</c:v>
                </c:pt>
                <c:pt idx="119">
                  <c:v>69417</c:v>
                </c:pt>
                <c:pt idx="120">
                  <c:v>67501</c:v>
                </c:pt>
                <c:pt idx="121">
                  <c:v>63148.5</c:v>
                </c:pt>
                <c:pt idx="122">
                  <c:v>62005</c:v>
                </c:pt>
                <c:pt idx="123">
                  <c:v>58861</c:v>
                </c:pt>
                <c:pt idx="124">
                  <c:v>56758.5</c:v>
                </c:pt>
                <c:pt idx="125">
                  <c:v>56535.5</c:v>
                </c:pt>
                <c:pt idx="126">
                  <c:v>58075.5</c:v>
                </c:pt>
                <c:pt idx="127">
                  <c:v>60086.5</c:v>
                </c:pt>
                <c:pt idx="128">
                  <c:v>62362</c:v>
                </c:pt>
                <c:pt idx="129">
                  <c:v>66008</c:v>
                </c:pt>
                <c:pt idx="130">
                  <c:v>67319.5</c:v>
                </c:pt>
                <c:pt idx="131">
                  <c:v>67173.5</c:v>
                </c:pt>
                <c:pt idx="132">
                  <c:v>67906.5</c:v>
                </c:pt>
                <c:pt idx="133">
                  <c:v>67866.5</c:v>
                </c:pt>
                <c:pt idx="134">
                  <c:v>65092.5</c:v>
                </c:pt>
                <c:pt idx="135">
                  <c:v>62290.5</c:v>
                </c:pt>
                <c:pt idx="136">
                  <c:v>60464</c:v>
                </c:pt>
                <c:pt idx="137">
                  <c:v>60071</c:v>
                </c:pt>
                <c:pt idx="138">
                  <c:v>61402</c:v>
                </c:pt>
                <c:pt idx="139">
                  <c:v>63649.5</c:v>
                </c:pt>
                <c:pt idx="140">
                  <c:v>64079.5</c:v>
                </c:pt>
                <c:pt idx="141">
                  <c:v>64270.5</c:v>
                </c:pt>
                <c:pt idx="142">
                  <c:v>63212</c:v>
                </c:pt>
                <c:pt idx="143">
                  <c:v>66458.5</c:v>
                </c:pt>
                <c:pt idx="144">
                  <c:v>65722</c:v>
                </c:pt>
                <c:pt idx="145">
                  <c:v>62239</c:v>
                </c:pt>
                <c:pt idx="146">
                  <c:v>61190</c:v>
                </c:pt>
                <c:pt idx="147">
                  <c:v>58160.5</c:v>
                </c:pt>
                <c:pt idx="148">
                  <c:v>55765</c:v>
                </c:pt>
                <c:pt idx="149">
                  <c:v>55053.5</c:v>
                </c:pt>
                <c:pt idx="150">
                  <c:v>55908.5</c:v>
                </c:pt>
                <c:pt idx="151">
                  <c:v>56426</c:v>
                </c:pt>
                <c:pt idx="152">
                  <c:v>57646</c:v>
                </c:pt>
                <c:pt idx="153">
                  <c:v>60079.5</c:v>
                </c:pt>
                <c:pt idx="154">
                  <c:v>61390.5</c:v>
                </c:pt>
                <c:pt idx="155">
                  <c:v>61359.5</c:v>
                </c:pt>
                <c:pt idx="156">
                  <c:v>61453.5</c:v>
                </c:pt>
                <c:pt idx="157">
                  <c:v>60524</c:v>
                </c:pt>
                <c:pt idx="158">
                  <c:v>56558</c:v>
                </c:pt>
                <c:pt idx="159">
                  <c:v>53223</c:v>
                </c:pt>
                <c:pt idx="160">
                  <c:v>51014</c:v>
                </c:pt>
                <c:pt idx="161">
                  <c:v>50278</c:v>
                </c:pt>
                <c:pt idx="162">
                  <c:v>52158.5</c:v>
                </c:pt>
                <c:pt idx="163">
                  <c:v>56172.5</c:v>
                </c:pt>
                <c:pt idx="164">
                  <c:v>59140.5</c:v>
                </c:pt>
                <c:pt idx="165">
                  <c:v>60811.5</c:v>
                </c:pt>
                <c:pt idx="166">
                  <c:v>59434</c:v>
                </c:pt>
                <c:pt idx="167">
                  <c:v>62179</c:v>
                </c:pt>
                <c:pt idx="168">
                  <c:v>61049.5</c:v>
                </c:pt>
                <c:pt idx="169">
                  <c:v>57829.5</c:v>
                </c:pt>
                <c:pt idx="170">
                  <c:v>57383.5</c:v>
                </c:pt>
                <c:pt idx="171">
                  <c:v>54946</c:v>
                </c:pt>
                <c:pt idx="172">
                  <c:v>53292</c:v>
                </c:pt>
                <c:pt idx="173">
                  <c:v>54789.5</c:v>
                </c:pt>
                <c:pt idx="174">
                  <c:v>60245</c:v>
                </c:pt>
                <c:pt idx="175">
                  <c:v>67222</c:v>
                </c:pt>
                <c:pt idx="176">
                  <c:v>70397.5</c:v>
                </c:pt>
                <c:pt idx="177">
                  <c:v>71957</c:v>
                </c:pt>
                <c:pt idx="178">
                  <c:v>71765</c:v>
                </c:pt>
                <c:pt idx="179">
                  <c:v>71056.5</c:v>
                </c:pt>
                <c:pt idx="180">
                  <c:v>70401.5</c:v>
                </c:pt>
                <c:pt idx="181">
                  <c:v>69698.5</c:v>
                </c:pt>
                <c:pt idx="182">
                  <c:v>68273.5</c:v>
                </c:pt>
                <c:pt idx="183">
                  <c:v>65709</c:v>
                </c:pt>
                <c:pt idx="184">
                  <c:v>63761.5</c:v>
                </c:pt>
                <c:pt idx="185">
                  <c:v>62388.5</c:v>
                </c:pt>
                <c:pt idx="186">
                  <c:v>62991.5</c:v>
                </c:pt>
                <c:pt idx="187">
                  <c:v>65495</c:v>
                </c:pt>
                <c:pt idx="188">
                  <c:v>65047</c:v>
                </c:pt>
                <c:pt idx="189">
                  <c:v>65068</c:v>
                </c:pt>
                <c:pt idx="190">
                  <c:v>62708</c:v>
                </c:pt>
                <c:pt idx="191">
                  <c:v>64912</c:v>
                </c:pt>
                <c:pt idx="192">
                  <c:v>63396.5</c:v>
                </c:pt>
                <c:pt idx="193">
                  <c:v>59420</c:v>
                </c:pt>
                <c:pt idx="194">
                  <c:v>58747.5</c:v>
                </c:pt>
                <c:pt idx="195">
                  <c:v>56153.5</c:v>
                </c:pt>
                <c:pt idx="196">
                  <c:v>54478</c:v>
                </c:pt>
                <c:pt idx="197">
                  <c:v>55730</c:v>
                </c:pt>
                <c:pt idx="198">
                  <c:v>60631.5</c:v>
                </c:pt>
                <c:pt idx="199">
                  <c:v>67347.5</c:v>
                </c:pt>
                <c:pt idx="200">
                  <c:v>70107</c:v>
                </c:pt>
                <c:pt idx="201">
                  <c:v>71155.5</c:v>
                </c:pt>
                <c:pt idx="202">
                  <c:v>70959.5</c:v>
                </c:pt>
                <c:pt idx="203">
                  <c:v>70373.5</c:v>
                </c:pt>
                <c:pt idx="204">
                  <c:v>70007</c:v>
                </c:pt>
                <c:pt idx="205">
                  <c:v>69040.5</c:v>
                </c:pt>
                <c:pt idx="206">
                  <c:v>67763</c:v>
                </c:pt>
                <c:pt idx="207">
                  <c:v>65121</c:v>
                </c:pt>
                <c:pt idx="208">
                  <c:v>63078</c:v>
                </c:pt>
                <c:pt idx="209">
                  <c:v>61874.5</c:v>
                </c:pt>
                <c:pt idx="210">
                  <c:v>62228.5</c:v>
                </c:pt>
                <c:pt idx="211">
                  <c:v>64288.5</c:v>
                </c:pt>
                <c:pt idx="212">
                  <c:v>63742</c:v>
                </c:pt>
                <c:pt idx="213">
                  <c:v>63655.5</c:v>
                </c:pt>
                <c:pt idx="214">
                  <c:v>61618</c:v>
                </c:pt>
                <c:pt idx="215">
                  <c:v>63599.5</c:v>
                </c:pt>
                <c:pt idx="216">
                  <c:v>62067</c:v>
                </c:pt>
                <c:pt idx="217">
                  <c:v>58029</c:v>
                </c:pt>
                <c:pt idx="218">
                  <c:v>57014.5</c:v>
                </c:pt>
                <c:pt idx="219">
                  <c:v>54450</c:v>
                </c:pt>
                <c:pt idx="220">
                  <c:v>52857.5</c:v>
                </c:pt>
                <c:pt idx="221">
                  <c:v>53942</c:v>
                </c:pt>
                <c:pt idx="222">
                  <c:v>58675</c:v>
                </c:pt>
                <c:pt idx="223">
                  <c:v>64343.5</c:v>
                </c:pt>
                <c:pt idx="224">
                  <c:v>67331.5</c:v>
                </c:pt>
                <c:pt idx="225">
                  <c:v>68944.5</c:v>
                </c:pt>
                <c:pt idx="226">
                  <c:v>68619</c:v>
                </c:pt>
                <c:pt idx="227">
                  <c:v>67953</c:v>
                </c:pt>
                <c:pt idx="228">
                  <c:v>67710.5</c:v>
                </c:pt>
                <c:pt idx="229">
                  <c:v>66692.5</c:v>
                </c:pt>
                <c:pt idx="230">
                  <c:v>65382</c:v>
                </c:pt>
                <c:pt idx="231">
                  <c:v>63092.5</c:v>
                </c:pt>
                <c:pt idx="232">
                  <c:v>61449</c:v>
                </c:pt>
                <c:pt idx="233">
                  <c:v>60438</c:v>
                </c:pt>
                <c:pt idx="234">
                  <c:v>61353</c:v>
                </c:pt>
                <c:pt idx="235">
                  <c:v>63592</c:v>
                </c:pt>
                <c:pt idx="236">
                  <c:v>62633.5</c:v>
                </c:pt>
                <c:pt idx="237">
                  <c:v>61815</c:v>
                </c:pt>
                <c:pt idx="238">
                  <c:v>59449</c:v>
                </c:pt>
                <c:pt idx="239">
                  <c:v>61470</c:v>
                </c:pt>
                <c:pt idx="240">
                  <c:v>59647.5</c:v>
                </c:pt>
                <c:pt idx="241">
                  <c:v>55696</c:v>
                </c:pt>
                <c:pt idx="242">
                  <c:v>54774.5</c:v>
                </c:pt>
                <c:pt idx="243">
                  <c:v>51972</c:v>
                </c:pt>
                <c:pt idx="244">
                  <c:v>49936</c:v>
                </c:pt>
                <c:pt idx="245">
                  <c:v>50885.5</c:v>
                </c:pt>
                <c:pt idx="246">
                  <c:v>55489.5</c:v>
                </c:pt>
                <c:pt idx="247">
                  <c:v>61688.5</c:v>
                </c:pt>
                <c:pt idx="248">
                  <c:v>64279</c:v>
                </c:pt>
                <c:pt idx="249">
                  <c:v>65481</c:v>
                </c:pt>
                <c:pt idx="250">
                  <c:v>65586</c:v>
                </c:pt>
                <c:pt idx="251">
                  <c:v>65472.5</c:v>
                </c:pt>
                <c:pt idx="252">
                  <c:v>65008</c:v>
                </c:pt>
                <c:pt idx="253">
                  <c:v>64406.5</c:v>
                </c:pt>
                <c:pt idx="254">
                  <c:v>63211</c:v>
                </c:pt>
                <c:pt idx="255">
                  <c:v>61245.5</c:v>
                </c:pt>
                <c:pt idx="256">
                  <c:v>59769</c:v>
                </c:pt>
                <c:pt idx="257">
                  <c:v>58999</c:v>
                </c:pt>
                <c:pt idx="258">
                  <c:v>59931</c:v>
                </c:pt>
                <c:pt idx="259">
                  <c:v>62309</c:v>
                </c:pt>
                <c:pt idx="260">
                  <c:v>60993.5</c:v>
                </c:pt>
                <c:pt idx="261">
                  <c:v>60076</c:v>
                </c:pt>
                <c:pt idx="262">
                  <c:v>57944.5</c:v>
                </c:pt>
                <c:pt idx="263">
                  <c:v>59935</c:v>
                </c:pt>
                <c:pt idx="264">
                  <c:v>58409.5</c:v>
                </c:pt>
                <c:pt idx="265">
                  <c:v>54542.5</c:v>
                </c:pt>
                <c:pt idx="266">
                  <c:v>53557.5</c:v>
                </c:pt>
                <c:pt idx="267">
                  <c:v>51037.5</c:v>
                </c:pt>
                <c:pt idx="268">
                  <c:v>49579.5</c:v>
                </c:pt>
                <c:pt idx="269">
                  <c:v>50917.5</c:v>
                </c:pt>
                <c:pt idx="270">
                  <c:v>55555</c:v>
                </c:pt>
                <c:pt idx="271">
                  <c:v>61291</c:v>
                </c:pt>
                <c:pt idx="272">
                  <c:v>64051.5</c:v>
                </c:pt>
                <c:pt idx="273">
                  <c:v>65174</c:v>
                </c:pt>
                <c:pt idx="274">
                  <c:v>64825</c:v>
                </c:pt>
                <c:pt idx="275">
                  <c:v>64249.5</c:v>
                </c:pt>
                <c:pt idx="276">
                  <c:v>63702</c:v>
                </c:pt>
                <c:pt idx="277">
                  <c:v>62652.5</c:v>
                </c:pt>
                <c:pt idx="278">
                  <c:v>60885</c:v>
                </c:pt>
                <c:pt idx="279">
                  <c:v>58480</c:v>
                </c:pt>
                <c:pt idx="280">
                  <c:v>56743.5</c:v>
                </c:pt>
                <c:pt idx="281">
                  <c:v>55561.5</c:v>
                </c:pt>
                <c:pt idx="282">
                  <c:v>56260.5</c:v>
                </c:pt>
                <c:pt idx="283">
                  <c:v>57765.5</c:v>
                </c:pt>
                <c:pt idx="284">
                  <c:v>57023</c:v>
                </c:pt>
                <c:pt idx="285">
                  <c:v>57957.5</c:v>
                </c:pt>
                <c:pt idx="286">
                  <c:v>56917</c:v>
                </c:pt>
                <c:pt idx="287">
                  <c:v>59444</c:v>
                </c:pt>
                <c:pt idx="288">
                  <c:v>57876</c:v>
                </c:pt>
                <c:pt idx="289">
                  <c:v>53425.5</c:v>
                </c:pt>
                <c:pt idx="290">
                  <c:v>52119.5</c:v>
                </c:pt>
                <c:pt idx="291">
                  <c:v>49305</c:v>
                </c:pt>
                <c:pt idx="292">
                  <c:v>47063</c:v>
                </c:pt>
                <c:pt idx="293">
                  <c:v>46948</c:v>
                </c:pt>
                <c:pt idx="294">
                  <c:v>48640</c:v>
                </c:pt>
                <c:pt idx="295">
                  <c:v>49862</c:v>
                </c:pt>
                <c:pt idx="296">
                  <c:v>52090.5</c:v>
                </c:pt>
                <c:pt idx="297">
                  <c:v>54699</c:v>
                </c:pt>
                <c:pt idx="298">
                  <c:v>55434.5</c:v>
                </c:pt>
                <c:pt idx="299">
                  <c:v>54827</c:v>
                </c:pt>
                <c:pt idx="300">
                  <c:v>55303.5</c:v>
                </c:pt>
                <c:pt idx="301">
                  <c:v>55177.5</c:v>
                </c:pt>
                <c:pt idx="302">
                  <c:v>52578.5</c:v>
                </c:pt>
                <c:pt idx="303">
                  <c:v>50005.5</c:v>
                </c:pt>
                <c:pt idx="304">
                  <c:v>48164</c:v>
                </c:pt>
                <c:pt idx="305">
                  <c:v>47398</c:v>
                </c:pt>
                <c:pt idx="306">
                  <c:v>48631</c:v>
                </c:pt>
                <c:pt idx="307">
                  <c:v>50582</c:v>
                </c:pt>
                <c:pt idx="308">
                  <c:v>50700.5</c:v>
                </c:pt>
                <c:pt idx="309">
                  <c:v>51630.5</c:v>
                </c:pt>
                <c:pt idx="310">
                  <c:v>50682</c:v>
                </c:pt>
                <c:pt idx="311">
                  <c:v>53928.5</c:v>
                </c:pt>
                <c:pt idx="312">
                  <c:v>53125</c:v>
                </c:pt>
                <c:pt idx="313">
                  <c:v>49115.5</c:v>
                </c:pt>
                <c:pt idx="314">
                  <c:v>47806</c:v>
                </c:pt>
                <c:pt idx="315">
                  <c:v>44502.5</c:v>
                </c:pt>
                <c:pt idx="316">
                  <c:v>41914.5</c:v>
                </c:pt>
                <c:pt idx="317">
                  <c:v>41380</c:v>
                </c:pt>
                <c:pt idx="318">
                  <c:v>41972</c:v>
                </c:pt>
                <c:pt idx="319">
                  <c:v>41794.5</c:v>
                </c:pt>
                <c:pt idx="320">
                  <c:v>43248.5</c:v>
                </c:pt>
                <c:pt idx="321">
                  <c:v>45416.5</c:v>
                </c:pt>
                <c:pt idx="322">
                  <c:v>46271.5</c:v>
                </c:pt>
                <c:pt idx="323">
                  <c:v>46375</c:v>
                </c:pt>
                <c:pt idx="324">
                  <c:v>46821</c:v>
                </c:pt>
                <c:pt idx="325">
                  <c:v>46550</c:v>
                </c:pt>
                <c:pt idx="326">
                  <c:v>43076.5</c:v>
                </c:pt>
                <c:pt idx="327">
                  <c:v>40492</c:v>
                </c:pt>
                <c:pt idx="328">
                  <c:v>38828.5</c:v>
                </c:pt>
                <c:pt idx="329">
                  <c:v>37911.5</c:v>
                </c:pt>
                <c:pt idx="330">
                  <c:v>39030</c:v>
                </c:pt>
                <c:pt idx="331">
                  <c:v>41846.5</c:v>
                </c:pt>
                <c:pt idx="332">
                  <c:v>43753</c:v>
                </c:pt>
                <c:pt idx="333">
                  <c:v>46594</c:v>
                </c:pt>
                <c:pt idx="334">
                  <c:v>46071</c:v>
                </c:pt>
                <c:pt idx="335">
                  <c:v>48488.5</c:v>
                </c:pt>
                <c:pt idx="336">
                  <c:v>47298</c:v>
                </c:pt>
                <c:pt idx="337">
                  <c:v>43860</c:v>
                </c:pt>
                <c:pt idx="338">
                  <c:v>42850</c:v>
                </c:pt>
                <c:pt idx="339">
                  <c:v>40369.5</c:v>
                </c:pt>
                <c:pt idx="340">
                  <c:v>38975</c:v>
                </c:pt>
                <c:pt idx="341">
                  <c:v>40489.5</c:v>
                </c:pt>
                <c:pt idx="342">
                  <c:v>45184</c:v>
                </c:pt>
                <c:pt idx="343">
                  <c:v>50123.5</c:v>
                </c:pt>
                <c:pt idx="344">
                  <c:v>53614</c:v>
                </c:pt>
                <c:pt idx="345">
                  <c:v>55476.5</c:v>
                </c:pt>
                <c:pt idx="346">
                  <c:v>56009.5</c:v>
                </c:pt>
                <c:pt idx="347">
                  <c:v>56205</c:v>
                </c:pt>
                <c:pt idx="348">
                  <c:v>56435.5</c:v>
                </c:pt>
                <c:pt idx="349">
                  <c:v>55862</c:v>
                </c:pt>
                <c:pt idx="350">
                  <c:v>54858</c:v>
                </c:pt>
                <c:pt idx="351">
                  <c:v>52824</c:v>
                </c:pt>
                <c:pt idx="352">
                  <c:v>51192</c:v>
                </c:pt>
                <c:pt idx="353">
                  <c:v>49746</c:v>
                </c:pt>
                <c:pt idx="354">
                  <c:v>49858</c:v>
                </c:pt>
                <c:pt idx="355">
                  <c:v>51726.5</c:v>
                </c:pt>
                <c:pt idx="356">
                  <c:v>50918</c:v>
                </c:pt>
                <c:pt idx="357">
                  <c:v>51321.5</c:v>
                </c:pt>
                <c:pt idx="358">
                  <c:v>49689</c:v>
                </c:pt>
                <c:pt idx="359">
                  <c:v>52027.5</c:v>
                </c:pt>
                <c:pt idx="360">
                  <c:v>50434</c:v>
                </c:pt>
                <c:pt idx="361">
                  <c:v>46430</c:v>
                </c:pt>
                <c:pt idx="362">
                  <c:v>45447</c:v>
                </c:pt>
                <c:pt idx="363">
                  <c:v>42892</c:v>
                </c:pt>
                <c:pt idx="364">
                  <c:v>41410</c:v>
                </c:pt>
                <c:pt idx="365">
                  <c:v>42251.5</c:v>
                </c:pt>
                <c:pt idx="366">
                  <c:v>46509</c:v>
                </c:pt>
                <c:pt idx="367">
                  <c:v>51281.5</c:v>
                </c:pt>
                <c:pt idx="368">
                  <c:v>54531.5</c:v>
                </c:pt>
                <c:pt idx="369">
                  <c:v>56048</c:v>
                </c:pt>
                <c:pt idx="370">
                  <c:v>56310.5</c:v>
                </c:pt>
                <c:pt idx="371">
                  <c:v>56390</c:v>
                </c:pt>
                <c:pt idx="372">
                  <c:v>56515</c:v>
                </c:pt>
                <c:pt idx="373">
                  <c:v>56395.5</c:v>
                </c:pt>
                <c:pt idx="374">
                  <c:v>55419.5</c:v>
                </c:pt>
                <c:pt idx="375">
                  <c:v>53705.5</c:v>
                </c:pt>
                <c:pt idx="376">
                  <c:v>52300.5</c:v>
                </c:pt>
                <c:pt idx="377">
                  <c:v>51062</c:v>
                </c:pt>
                <c:pt idx="378">
                  <c:v>51216</c:v>
                </c:pt>
                <c:pt idx="379">
                  <c:v>53036.5</c:v>
                </c:pt>
                <c:pt idx="380">
                  <c:v>51961</c:v>
                </c:pt>
                <c:pt idx="381">
                  <c:v>51805.5</c:v>
                </c:pt>
                <c:pt idx="382">
                  <c:v>50439.5</c:v>
                </c:pt>
                <c:pt idx="383">
                  <c:v>52392.5</c:v>
                </c:pt>
                <c:pt idx="384">
                  <c:v>50574</c:v>
                </c:pt>
                <c:pt idx="385">
                  <c:v>46373</c:v>
                </c:pt>
                <c:pt idx="386">
                  <c:v>45260.5</c:v>
                </c:pt>
                <c:pt idx="387">
                  <c:v>42638</c:v>
                </c:pt>
                <c:pt idx="388">
                  <c:v>41265</c:v>
                </c:pt>
                <c:pt idx="389">
                  <c:v>42161.5</c:v>
                </c:pt>
                <c:pt idx="390">
                  <c:v>46335</c:v>
                </c:pt>
                <c:pt idx="391">
                  <c:v>50682</c:v>
                </c:pt>
                <c:pt idx="392">
                  <c:v>53843.5</c:v>
                </c:pt>
                <c:pt idx="393">
                  <c:v>55460</c:v>
                </c:pt>
                <c:pt idx="394">
                  <c:v>55764.5</c:v>
                </c:pt>
                <c:pt idx="395">
                  <c:v>55444.5</c:v>
                </c:pt>
                <c:pt idx="396">
                  <c:v>55677</c:v>
                </c:pt>
                <c:pt idx="397">
                  <c:v>55028.5</c:v>
                </c:pt>
                <c:pt idx="398">
                  <c:v>54137</c:v>
                </c:pt>
                <c:pt idx="399">
                  <c:v>52366.5</c:v>
                </c:pt>
                <c:pt idx="400">
                  <c:v>50769.5</c:v>
                </c:pt>
                <c:pt idx="401">
                  <c:v>49535</c:v>
                </c:pt>
                <c:pt idx="402">
                  <c:v>49728.5</c:v>
                </c:pt>
                <c:pt idx="403">
                  <c:v>50911.5</c:v>
                </c:pt>
                <c:pt idx="404">
                  <c:v>49531.5</c:v>
                </c:pt>
                <c:pt idx="405">
                  <c:v>50153</c:v>
                </c:pt>
                <c:pt idx="406">
                  <c:v>48747.5</c:v>
                </c:pt>
                <c:pt idx="407">
                  <c:v>50804.5</c:v>
                </c:pt>
                <c:pt idx="408">
                  <c:v>49139</c:v>
                </c:pt>
                <c:pt idx="409">
                  <c:v>45033</c:v>
                </c:pt>
                <c:pt idx="410">
                  <c:v>43674.5</c:v>
                </c:pt>
                <c:pt idx="411">
                  <c:v>41016</c:v>
                </c:pt>
                <c:pt idx="412">
                  <c:v>39362.5</c:v>
                </c:pt>
                <c:pt idx="413">
                  <c:v>40142</c:v>
                </c:pt>
                <c:pt idx="414">
                  <c:v>44434.5</c:v>
                </c:pt>
                <c:pt idx="415">
                  <c:v>49212.5</c:v>
                </c:pt>
                <c:pt idx="416">
                  <c:v>52703.5</c:v>
                </c:pt>
                <c:pt idx="417">
                  <c:v>54403.5</c:v>
                </c:pt>
                <c:pt idx="418">
                  <c:v>55031.5</c:v>
                </c:pt>
                <c:pt idx="419">
                  <c:v>55417.5</c:v>
                </c:pt>
                <c:pt idx="420">
                  <c:v>55551</c:v>
                </c:pt>
                <c:pt idx="421">
                  <c:v>55138</c:v>
                </c:pt>
                <c:pt idx="422">
                  <c:v>54134.5</c:v>
                </c:pt>
                <c:pt idx="423">
                  <c:v>52651</c:v>
                </c:pt>
                <c:pt idx="424">
                  <c:v>51154</c:v>
                </c:pt>
                <c:pt idx="425">
                  <c:v>49991</c:v>
                </c:pt>
                <c:pt idx="426">
                  <c:v>50362</c:v>
                </c:pt>
                <c:pt idx="427">
                  <c:v>52179.5</c:v>
                </c:pt>
                <c:pt idx="428">
                  <c:v>51009</c:v>
                </c:pt>
                <c:pt idx="429">
                  <c:v>51274.5</c:v>
                </c:pt>
                <c:pt idx="430">
                  <c:v>49929.5</c:v>
                </c:pt>
                <c:pt idx="431">
                  <c:v>52027</c:v>
                </c:pt>
                <c:pt idx="432">
                  <c:v>50445</c:v>
                </c:pt>
                <c:pt idx="433">
                  <c:v>46313.5</c:v>
                </c:pt>
                <c:pt idx="434">
                  <c:v>45221.5</c:v>
                </c:pt>
                <c:pt idx="435">
                  <c:v>42603.5</c:v>
                </c:pt>
                <c:pt idx="436">
                  <c:v>41394</c:v>
                </c:pt>
                <c:pt idx="437">
                  <c:v>42541.5</c:v>
                </c:pt>
                <c:pt idx="438">
                  <c:v>46943.5</c:v>
                </c:pt>
                <c:pt idx="439">
                  <c:v>51534</c:v>
                </c:pt>
                <c:pt idx="440">
                  <c:v>55122.5</c:v>
                </c:pt>
                <c:pt idx="441">
                  <c:v>56991.5</c:v>
                </c:pt>
                <c:pt idx="442">
                  <c:v>57597.5</c:v>
                </c:pt>
                <c:pt idx="443">
                  <c:v>57781.5</c:v>
                </c:pt>
                <c:pt idx="444">
                  <c:v>57858.5</c:v>
                </c:pt>
                <c:pt idx="445">
                  <c:v>57514.5</c:v>
                </c:pt>
                <c:pt idx="446">
                  <c:v>56217.5</c:v>
                </c:pt>
                <c:pt idx="447">
                  <c:v>54373</c:v>
                </c:pt>
                <c:pt idx="448">
                  <c:v>52599</c:v>
                </c:pt>
                <c:pt idx="449">
                  <c:v>51389.5</c:v>
                </c:pt>
                <c:pt idx="450">
                  <c:v>51826.5</c:v>
                </c:pt>
                <c:pt idx="451">
                  <c:v>53138.5</c:v>
                </c:pt>
                <c:pt idx="452">
                  <c:v>52076</c:v>
                </c:pt>
                <c:pt idx="453">
                  <c:v>52621</c:v>
                </c:pt>
                <c:pt idx="454">
                  <c:v>52185.5</c:v>
                </c:pt>
                <c:pt idx="455">
                  <c:v>54544.5</c:v>
                </c:pt>
                <c:pt idx="456">
                  <c:v>52918.5</c:v>
                </c:pt>
                <c:pt idx="457">
                  <c:v>48841.5</c:v>
                </c:pt>
                <c:pt idx="458">
                  <c:v>47456.5</c:v>
                </c:pt>
                <c:pt idx="459">
                  <c:v>44782.5</c:v>
                </c:pt>
                <c:pt idx="460">
                  <c:v>43038</c:v>
                </c:pt>
                <c:pt idx="461">
                  <c:v>43040</c:v>
                </c:pt>
                <c:pt idx="462">
                  <c:v>44421</c:v>
                </c:pt>
                <c:pt idx="463">
                  <c:v>45582.5</c:v>
                </c:pt>
                <c:pt idx="464">
                  <c:v>48266</c:v>
                </c:pt>
                <c:pt idx="465">
                  <c:v>51209.5</c:v>
                </c:pt>
                <c:pt idx="466">
                  <c:v>52583.5</c:v>
                </c:pt>
                <c:pt idx="467">
                  <c:v>52775.5</c:v>
                </c:pt>
                <c:pt idx="468">
                  <c:v>53772.5</c:v>
                </c:pt>
                <c:pt idx="469">
                  <c:v>53544.5</c:v>
                </c:pt>
                <c:pt idx="470">
                  <c:v>51087</c:v>
                </c:pt>
                <c:pt idx="471">
                  <c:v>48918.5</c:v>
                </c:pt>
                <c:pt idx="472">
                  <c:v>47284.5</c:v>
                </c:pt>
                <c:pt idx="473">
                  <c:v>46438.5</c:v>
                </c:pt>
                <c:pt idx="474">
                  <c:v>47442.5</c:v>
                </c:pt>
                <c:pt idx="475">
                  <c:v>49297.5</c:v>
                </c:pt>
                <c:pt idx="476">
                  <c:v>49192</c:v>
                </c:pt>
                <c:pt idx="477">
                  <c:v>50072.5</c:v>
                </c:pt>
                <c:pt idx="478">
                  <c:v>50322</c:v>
                </c:pt>
                <c:pt idx="479">
                  <c:v>53607.5</c:v>
                </c:pt>
                <c:pt idx="480">
                  <c:v>52763.5</c:v>
                </c:pt>
                <c:pt idx="481">
                  <c:v>49065.5</c:v>
                </c:pt>
                <c:pt idx="482">
                  <c:v>47736.5</c:v>
                </c:pt>
                <c:pt idx="483">
                  <c:v>44818</c:v>
                </c:pt>
                <c:pt idx="484">
                  <c:v>42750</c:v>
                </c:pt>
                <c:pt idx="485">
                  <c:v>42417.5</c:v>
                </c:pt>
                <c:pt idx="486">
                  <c:v>43026.5</c:v>
                </c:pt>
                <c:pt idx="487">
                  <c:v>42987.5</c:v>
                </c:pt>
                <c:pt idx="488">
                  <c:v>44624.5</c:v>
                </c:pt>
                <c:pt idx="489">
                  <c:v>46977.5</c:v>
                </c:pt>
                <c:pt idx="490">
                  <c:v>48352</c:v>
                </c:pt>
                <c:pt idx="491">
                  <c:v>48979</c:v>
                </c:pt>
                <c:pt idx="492">
                  <c:v>49913.5</c:v>
                </c:pt>
                <c:pt idx="493">
                  <c:v>49558.5</c:v>
                </c:pt>
                <c:pt idx="494">
                  <c:v>46245.5</c:v>
                </c:pt>
                <c:pt idx="495">
                  <c:v>43588.5</c:v>
                </c:pt>
                <c:pt idx="496">
                  <c:v>41755.5</c:v>
                </c:pt>
                <c:pt idx="497">
                  <c:v>41056</c:v>
                </c:pt>
                <c:pt idx="498">
                  <c:v>42653</c:v>
                </c:pt>
                <c:pt idx="499">
                  <c:v>45728</c:v>
                </c:pt>
                <c:pt idx="500">
                  <c:v>47550</c:v>
                </c:pt>
                <c:pt idx="501">
                  <c:v>49599</c:v>
                </c:pt>
                <c:pt idx="502">
                  <c:v>49608.5</c:v>
                </c:pt>
                <c:pt idx="503">
                  <c:v>52219.5</c:v>
                </c:pt>
                <c:pt idx="504">
                  <c:v>50996.5</c:v>
                </c:pt>
                <c:pt idx="505">
                  <c:v>47420.5</c:v>
                </c:pt>
                <c:pt idx="506">
                  <c:v>46549.5</c:v>
                </c:pt>
                <c:pt idx="507">
                  <c:v>44062</c:v>
                </c:pt>
                <c:pt idx="508">
                  <c:v>42900</c:v>
                </c:pt>
                <c:pt idx="509">
                  <c:v>44633.5</c:v>
                </c:pt>
                <c:pt idx="510">
                  <c:v>49574</c:v>
                </c:pt>
                <c:pt idx="511">
                  <c:v>54093</c:v>
                </c:pt>
                <c:pt idx="512">
                  <c:v>57931</c:v>
                </c:pt>
                <c:pt idx="513">
                  <c:v>59662</c:v>
                </c:pt>
                <c:pt idx="514">
                  <c:v>59664.5</c:v>
                </c:pt>
                <c:pt idx="515">
                  <c:v>59350.5</c:v>
                </c:pt>
                <c:pt idx="516">
                  <c:v>59501</c:v>
                </c:pt>
                <c:pt idx="517">
                  <c:v>59007.5</c:v>
                </c:pt>
                <c:pt idx="518">
                  <c:v>57965</c:v>
                </c:pt>
                <c:pt idx="519">
                  <c:v>55743.5</c:v>
                </c:pt>
                <c:pt idx="520">
                  <c:v>53787</c:v>
                </c:pt>
                <c:pt idx="521">
                  <c:v>51947</c:v>
                </c:pt>
                <c:pt idx="522">
                  <c:v>52767.5</c:v>
                </c:pt>
                <c:pt idx="523">
                  <c:v>54926</c:v>
                </c:pt>
                <c:pt idx="524">
                  <c:v>54190.5</c:v>
                </c:pt>
                <c:pt idx="525">
                  <c:v>54390.5</c:v>
                </c:pt>
                <c:pt idx="526">
                  <c:v>53412</c:v>
                </c:pt>
                <c:pt idx="527">
                  <c:v>55686.5</c:v>
                </c:pt>
                <c:pt idx="528">
                  <c:v>54096.5</c:v>
                </c:pt>
                <c:pt idx="529">
                  <c:v>50125.5</c:v>
                </c:pt>
                <c:pt idx="530">
                  <c:v>49068.5</c:v>
                </c:pt>
                <c:pt idx="531">
                  <c:v>46558.5</c:v>
                </c:pt>
                <c:pt idx="532">
                  <c:v>45250.5</c:v>
                </c:pt>
                <c:pt idx="533">
                  <c:v>46336</c:v>
                </c:pt>
                <c:pt idx="534">
                  <c:v>50362.5</c:v>
                </c:pt>
                <c:pt idx="535">
                  <c:v>54672.5</c:v>
                </c:pt>
                <c:pt idx="536">
                  <c:v>58295.5</c:v>
                </c:pt>
                <c:pt idx="537">
                  <c:v>59702</c:v>
                </c:pt>
                <c:pt idx="538">
                  <c:v>59807.5</c:v>
                </c:pt>
                <c:pt idx="539">
                  <c:v>59305</c:v>
                </c:pt>
                <c:pt idx="540">
                  <c:v>59379</c:v>
                </c:pt>
                <c:pt idx="541">
                  <c:v>58563.5</c:v>
                </c:pt>
                <c:pt idx="542">
                  <c:v>57366</c:v>
                </c:pt>
                <c:pt idx="543">
                  <c:v>54940</c:v>
                </c:pt>
                <c:pt idx="544">
                  <c:v>52990</c:v>
                </c:pt>
                <c:pt idx="545">
                  <c:v>51543</c:v>
                </c:pt>
                <c:pt idx="546">
                  <c:v>51401</c:v>
                </c:pt>
                <c:pt idx="547">
                  <c:v>52838.5</c:v>
                </c:pt>
                <c:pt idx="548">
                  <c:v>51889</c:v>
                </c:pt>
                <c:pt idx="549">
                  <c:v>52218</c:v>
                </c:pt>
                <c:pt idx="550">
                  <c:v>51910.5</c:v>
                </c:pt>
                <c:pt idx="551">
                  <c:v>54207</c:v>
                </c:pt>
                <c:pt idx="552">
                  <c:v>52727</c:v>
                </c:pt>
                <c:pt idx="553">
                  <c:v>48624.5</c:v>
                </c:pt>
                <c:pt idx="554">
                  <c:v>47760</c:v>
                </c:pt>
                <c:pt idx="555">
                  <c:v>45198.5</c:v>
                </c:pt>
                <c:pt idx="556">
                  <c:v>43912.5</c:v>
                </c:pt>
                <c:pt idx="557">
                  <c:v>45124</c:v>
                </c:pt>
                <c:pt idx="558">
                  <c:v>48937.5</c:v>
                </c:pt>
                <c:pt idx="559">
                  <c:v>52893</c:v>
                </c:pt>
                <c:pt idx="560">
                  <c:v>56069.5</c:v>
                </c:pt>
                <c:pt idx="561">
                  <c:v>57526.5</c:v>
                </c:pt>
                <c:pt idx="562">
                  <c:v>57374.5</c:v>
                </c:pt>
                <c:pt idx="563">
                  <c:v>56835.5</c:v>
                </c:pt>
                <c:pt idx="564">
                  <c:v>56649.5</c:v>
                </c:pt>
                <c:pt idx="565">
                  <c:v>55791</c:v>
                </c:pt>
                <c:pt idx="566">
                  <c:v>54866.5</c:v>
                </c:pt>
                <c:pt idx="567">
                  <c:v>52628</c:v>
                </c:pt>
                <c:pt idx="568">
                  <c:v>50822</c:v>
                </c:pt>
                <c:pt idx="569">
                  <c:v>49567</c:v>
                </c:pt>
                <c:pt idx="570">
                  <c:v>49527</c:v>
                </c:pt>
                <c:pt idx="571">
                  <c:v>50846</c:v>
                </c:pt>
                <c:pt idx="572">
                  <c:v>49772</c:v>
                </c:pt>
                <c:pt idx="573">
                  <c:v>50063</c:v>
                </c:pt>
                <c:pt idx="574">
                  <c:v>49700.5</c:v>
                </c:pt>
                <c:pt idx="575">
                  <c:v>52040</c:v>
                </c:pt>
                <c:pt idx="576">
                  <c:v>50402</c:v>
                </c:pt>
                <c:pt idx="577">
                  <c:v>46262</c:v>
                </c:pt>
                <c:pt idx="578">
                  <c:v>45076</c:v>
                </c:pt>
                <c:pt idx="579">
                  <c:v>42495.5</c:v>
                </c:pt>
                <c:pt idx="580">
                  <c:v>40970</c:v>
                </c:pt>
                <c:pt idx="581">
                  <c:v>41876</c:v>
                </c:pt>
                <c:pt idx="582">
                  <c:v>45475.5</c:v>
                </c:pt>
                <c:pt idx="583">
                  <c:v>49414</c:v>
                </c:pt>
                <c:pt idx="584">
                  <c:v>52793</c:v>
                </c:pt>
                <c:pt idx="585">
                  <c:v>54454</c:v>
                </c:pt>
                <c:pt idx="586">
                  <c:v>54725</c:v>
                </c:pt>
                <c:pt idx="587">
                  <c:v>54893</c:v>
                </c:pt>
                <c:pt idx="588">
                  <c:v>54921.5</c:v>
                </c:pt>
                <c:pt idx="589">
                  <c:v>54579.5</c:v>
                </c:pt>
                <c:pt idx="590">
                  <c:v>53914.5</c:v>
                </c:pt>
                <c:pt idx="591">
                  <c:v>52120.5</c:v>
                </c:pt>
                <c:pt idx="592">
                  <c:v>50530.5</c:v>
                </c:pt>
                <c:pt idx="593">
                  <c:v>49145</c:v>
                </c:pt>
                <c:pt idx="594">
                  <c:v>49523.5</c:v>
                </c:pt>
                <c:pt idx="595">
                  <c:v>50442.5</c:v>
                </c:pt>
                <c:pt idx="596">
                  <c:v>49124.5</c:v>
                </c:pt>
                <c:pt idx="597">
                  <c:v>48968.5</c:v>
                </c:pt>
                <c:pt idx="598">
                  <c:v>48880</c:v>
                </c:pt>
                <c:pt idx="599">
                  <c:v>51136</c:v>
                </c:pt>
                <c:pt idx="600">
                  <c:v>49286</c:v>
                </c:pt>
                <c:pt idx="601">
                  <c:v>45057.5</c:v>
                </c:pt>
                <c:pt idx="602">
                  <c:v>43744</c:v>
                </c:pt>
                <c:pt idx="603">
                  <c:v>40924</c:v>
                </c:pt>
                <c:pt idx="604">
                  <c:v>39275</c:v>
                </c:pt>
                <c:pt idx="605">
                  <c:v>40069.5</c:v>
                </c:pt>
                <c:pt idx="606">
                  <c:v>43277.5</c:v>
                </c:pt>
                <c:pt idx="607">
                  <c:v>47343.5</c:v>
                </c:pt>
                <c:pt idx="608">
                  <c:v>51345.5</c:v>
                </c:pt>
                <c:pt idx="609">
                  <c:v>54128</c:v>
                </c:pt>
                <c:pt idx="610">
                  <c:v>55528</c:v>
                </c:pt>
                <c:pt idx="611">
                  <c:v>56238.5</c:v>
                </c:pt>
                <c:pt idx="612">
                  <c:v>57224</c:v>
                </c:pt>
                <c:pt idx="613">
                  <c:v>56835</c:v>
                </c:pt>
                <c:pt idx="614">
                  <c:v>55899</c:v>
                </c:pt>
                <c:pt idx="615">
                  <c:v>54421.5</c:v>
                </c:pt>
                <c:pt idx="616">
                  <c:v>52900.5</c:v>
                </c:pt>
                <c:pt idx="617">
                  <c:v>51990</c:v>
                </c:pt>
                <c:pt idx="618">
                  <c:v>52605.5</c:v>
                </c:pt>
                <c:pt idx="619">
                  <c:v>54057.5</c:v>
                </c:pt>
                <c:pt idx="620">
                  <c:v>52677</c:v>
                </c:pt>
                <c:pt idx="621">
                  <c:v>51811.5</c:v>
                </c:pt>
                <c:pt idx="622">
                  <c:v>51224</c:v>
                </c:pt>
                <c:pt idx="623">
                  <c:v>53686.5</c:v>
                </c:pt>
                <c:pt idx="624">
                  <c:v>51821.5</c:v>
                </c:pt>
                <c:pt idx="625">
                  <c:v>47415.5</c:v>
                </c:pt>
                <c:pt idx="626">
                  <c:v>46126</c:v>
                </c:pt>
                <c:pt idx="627">
                  <c:v>43247.5</c:v>
                </c:pt>
                <c:pt idx="628">
                  <c:v>41462</c:v>
                </c:pt>
                <c:pt idx="629">
                  <c:v>41479</c:v>
                </c:pt>
                <c:pt idx="630">
                  <c:v>42720</c:v>
                </c:pt>
                <c:pt idx="631">
                  <c:v>43548.5</c:v>
                </c:pt>
                <c:pt idx="632">
                  <c:v>46472.5</c:v>
                </c:pt>
                <c:pt idx="633">
                  <c:v>49718.5</c:v>
                </c:pt>
                <c:pt idx="634">
                  <c:v>51591.5</c:v>
                </c:pt>
                <c:pt idx="635">
                  <c:v>52422</c:v>
                </c:pt>
                <c:pt idx="636">
                  <c:v>53507</c:v>
                </c:pt>
                <c:pt idx="637">
                  <c:v>53886.5</c:v>
                </c:pt>
                <c:pt idx="638">
                  <c:v>51562.5</c:v>
                </c:pt>
                <c:pt idx="639">
                  <c:v>49656.5</c:v>
                </c:pt>
                <c:pt idx="640">
                  <c:v>48193</c:v>
                </c:pt>
                <c:pt idx="641">
                  <c:v>47471.5</c:v>
                </c:pt>
                <c:pt idx="642">
                  <c:v>48772</c:v>
                </c:pt>
                <c:pt idx="643">
                  <c:v>50655</c:v>
                </c:pt>
                <c:pt idx="644">
                  <c:v>50524</c:v>
                </c:pt>
                <c:pt idx="645">
                  <c:v>51002</c:v>
                </c:pt>
                <c:pt idx="646">
                  <c:v>51435.5</c:v>
                </c:pt>
                <c:pt idx="647">
                  <c:v>55127</c:v>
                </c:pt>
                <c:pt idx="648">
                  <c:v>53800</c:v>
                </c:pt>
                <c:pt idx="649">
                  <c:v>49816</c:v>
                </c:pt>
                <c:pt idx="650">
                  <c:v>48619</c:v>
                </c:pt>
                <c:pt idx="651">
                  <c:v>45675</c:v>
                </c:pt>
                <c:pt idx="652">
                  <c:v>43585</c:v>
                </c:pt>
                <c:pt idx="653">
                  <c:v>43148</c:v>
                </c:pt>
                <c:pt idx="654">
                  <c:v>43454</c:v>
                </c:pt>
                <c:pt idx="655">
                  <c:v>43291.5</c:v>
                </c:pt>
                <c:pt idx="656">
                  <c:v>45197.5</c:v>
                </c:pt>
                <c:pt idx="657">
                  <c:v>47910</c:v>
                </c:pt>
                <c:pt idx="658">
                  <c:v>49783</c:v>
                </c:pt>
                <c:pt idx="659">
                  <c:v>51078.5</c:v>
                </c:pt>
                <c:pt idx="660">
                  <c:v>52542</c:v>
                </c:pt>
                <c:pt idx="661">
                  <c:v>52519</c:v>
                </c:pt>
                <c:pt idx="662">
                  <c:v>49568</c:v>
                </c:pt>
                <c:pt idx="663">
                  <c:v>47189.5</c:v>
                </c:pt>
                <c:pt idx="664">
                  <c:v>45554</c:v>
                </c:pt>
                <c:pt idx="665">
                  <c:v>45065</c:v>
                </c:pt>
                <c:pt idx="666">
                  <c:v>46437.5</c:v>
                </c:pt>
                <c:pt idx="667">
                  <c:v>49178.5</c:v>
                </c:pt>
                <c:pt idx="668">
                  <c:v>50460</c:v>
                </c:pt>
                <c:pt idx="669">
                  <c:v>51554</c:v>
                </c:pt>
                <c:pt idx="670">
                  <c:v>52048.5</c:v>
                </c:pt>
                <c:pt idx="671">
                  <c:v>54557</c:v>
                </c:pt>
                <c:pt idx="672">
                  <c:v>53227</c:v>
                </c:pt>
                <c:pt idx="673">
                  <c:v>49609.5</c:v>
                </c:pt>
                <c:pt idx="674">
                  <c:v>48801.5</c:v>
                </c:pt>
                <c:pt idx="675">
                  <c:v>46428.5</c:v>
                </c:pt>
                <c:pt idx="676">
                  <c:v>45144</c:v>
                </c:pt>
                <c:pt idx="677">
                  <c:v>46942.5</c:v>
                </c:pt>
                <c:pt idx="678">
                  <c:v>51406</c:v>
                </c:pt>
                <c:pt idx="679">
                  <c:v>56488.5</c:v>
                </c:pt>
                <c:pt idx="680">
                  <c:v>60087</c:v>
                </c:pt>
                <c:pt idx="681">
                  <c:v>62220</c:v>
                </c:pt>
                <c:pt idx="682">
                  <c:v>62613</c:v>
                </c:pt>
                <c:pt idx="683">
                  <c:v>62498</c:v>
                </c:pt>
                <c:pt idx="684">
                  <c:v>62520</c:v>
                </c:pt>
                <c:pt idx="685">
                  <c:v>62042.5</c:v>
                </c:pt>
                <c:pt idx="686">
                  <c:v>60980.5</c:v>
                </c:pt>
                <c:pt idx="687">
                  <c:v>58762.5</c:v>
                </c:pt>
                <c:pt idx="688">
                  <c:v>56851</c:v>
                </c:pt>
                <c:pt idx="689">
                  <c:v>55375.5</c:v>
                </c:pt>
                <c:pt idx="690">
                  <c:v>55694.5</c:v>
                </c:pt>
                <c:pt idx="691">
                  <c:v>58068.5</c:v>
                </c:pt>
                <c:pt idx="692">
                  <c:v>57205.5</c:v>
                </c:pt>
                <c:pt idx="693">
                  <c:v>56021</c:v>
                </c:pt>
                <c:pt idx="694">
                  <c:v>55396</c:v>
                </c:pt>
                <c:pt idx="695">
                  <c:v>57565</c:v>
                </c:pt>
                <c:pt idx="696">
                  <c:v>56029</c:v>
                </c:pt>
                <c:pt idx="697">
                  <c:v>51711.5</c:v>
                </c:pt>
                <c:pt idx="698">
                  <c:v>50678.5</c:v>
                </c:pt>
                <c:pt idx="699">
                  <c:v>47947.5</c:v>
                </c:pt>
                <c:pt idx="700">
                  <c:v>46479</c:v>
                </c:pt>
                <c:pt idx="701">
                  <c:v>47537</c:v>
                </c:pt>
                <c:pt idx="702">
                  <c:v>51426</c:v>
                </c:pt>
                <c:pt idx="703">
                  <c:v>56158.5</c:v>
                </c:pt>
                <c:pt idx="704">
                  <c:v>59925.5</c:v>
                </c:pt>
                <c:pt idx="705">
                  <c:v>62269.5</c:v>
                </c:pt>
                <c:pt idx="706">
                  <c:v>62903.5</c:v>
                </c:pt>
                <c:pt idx="707">
                  <c:v>62945</c:v>
                </c:pt>
                <c:pt idx="708">
                  <c:v>63004.5</c:v>
                </c:pt>
                <c:pt idx="709">
                  <c:v>62335</c:v>
                </c:pt>
                <c:pt idx="710">
                  <c:v>61054</c:v>
                </c:pt>
                <c:pt idx="711">
                  <c:v>58682.5</c:v>
                </c:pt>
                <c:pt idx="712">
                  <c:v>56828</c:v>
                </c:pt>
                <c:pt idx="713">
                  <c:v>55363.5</c:v>
                </c:pt>
                <c:pt idx="714">
                  <c:v>55395</c:v>
                </c:pt>
                <c:pt idx="715">
                  <c:v>56901</c:v>
                </c:pt>
                <c:pt idx="716">
                  <c:v>55638.5</c:v>
                </c:pt>
                <c:pt idx="717">
                  <c:v>54704.5</c:v>
                </c:pt>
                <c:pt idx="718">
                  <c:v>53845</c:v>
                </c:pt>
                <c:pt idx="719">
                  <c:v>55977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Entrées!$F$37:$F$780</c:f>
              <c:numCache>
                <c:formatCode>0.0</c:formatCode>
                <c:ptCount val="744"/>
                <c:pt idx="0">
                  <c:v>421</c:v>
                </c:pt>
                <c:pt idx="1">
                  <c:v>359</c:v>
                </c:pt>
                <c:pt idx="2">
                  <c:v>357</c:v>
                </c:pt>
                <c:pt idx="3">
                  <c:v>354.5</c:v>
                </c:pt>
                <c:pt idx="4">
                  <c:v>355.5</c:v>
                </c:pt>
                <c:pt idx="5">
                  <c:v>354.5</c:v>
                </c:pt>
                <c:pt idx="6">
                  <c:v>355</c:v>
                </c:pt>
                <c:pt idx="7">
                  <c:v>353</c:v>
                </c:pt>
                <c:pt idx="8">
                  <c:v>354.5</c:v>
                </c:pt>
                <c:pt idx="9">
                  <c:v>353.5</c:v>
                </c:pt>
                <c:pt idx="10">
                  <c:v>353</c:v>
                </c:pt>
                <c:pt idx="11">
                  <c:v>354</c:v>
                </c:pt>
                <c:pt idx="12">
                  <c:v>353</c:v>
                </c:pt>
                <c:pt idx="13">
                  <c:v>353</c:v>
                </c:pt>
                <c:pt idx="14">
                  <c:v>352</c:v>
                </c:pt>
                <c:pt idx="15">
                  <c:v>352</c:v>
                </c:pt>
                <c:pt idx="16">
                  <c:v>352</c:v>
                </c:pt>
                <c:pt idx="17">
                  <c:v>353.5</c:v>
                </c:pt>
                <c:pt idx="18">
                  <c:v>351.5</c:v>
                </c:pt>
                <c:pt idx="19">
                  <c:v>354.5</c:v>
                </c:pt>
                <c:pt idx="20">
                  <c:v>355</c:v>
                </c:pt>
                <c:pt idx="21">
                  <c:v>355</c:v>
                </c:pt>
                <c:pt idx="22">
                  <c:v>355</c:v>
                </c:pt>
                <c:pt idx="23">
                  <c:v>354.5</c:v>
                </c:pt>
                <c:pt idx="24">
                  <c:v>354.5</c:v>
                </c:pt>
                <c:pt idx="25">
                  <c:v>354</c:v>
                </c:pt>
                <c:pt idx="26">
                  <c:v>354.5</c:v>
                </c:pt>
                <c:pt idx="27">
                  <c:v>354.5</c:v>
                </c:pt>
                <c:pt idx="28">
                  <c:v>354.5</c:v>
                </c:pt>
                <c:pt idx="29">
                  <c:v>355.5</c:v>
                </c:pt>
                <c:pt idx="30">
                  <c:v>355</c:v>
                </c:pt>
                <c:pt idx="31">
                  <c:v>354.5</c:v>
                </c:pt>
                <c:pt idx="32">
                  <c:v>365.5</c:v>
                </c:pt>
                <c:pt idx="33">
                  <c:v>365</c:v>
                </c:pt>
                <c:pt idx="34">
                  <c:v>369.5</c:v>
                </c:pt>
                <c:pt idx="35">
                  <c:v>364.5</c:v>
                </c:pt>
                <c:pt idx="36">
                  <c:v>365</c:v>
                </c:pt>
                <c:pt idx="37">
                  <c:v>367.5</c:v>
                </c:pt>
                <c:pt idx="38">
                  <c:v>365</c:v>
                </c:pt>
                <c:pt idx="39">
                  <c:v>367.5</c:v>
                </c:pt>
                <c:pt idx="40">
                  <c:v>367</c:v>
                </c:pt>
                <c:pt idx="41">
                  <c:v>368</c:v>
                </c:pt>
                <c:pt idx="42">
                  <c:v>366.5</c:v>
                </c:pt>
                <c:pt idx="43">
                  <c:v>368.5</c:v>
                </c:pt>
                <c:pt idx="44">
                  <c:v>367.5</c:v>
                </c:pt>
                <c:pt idx="45">
                  <c:v>366.5</c:v>
                </c:pt>
                <c:pt idx="46">
                  <c:v>366.5</c:v>
                </c:pt>
                <c:pt idx="47">
                  <c:v>365</c:v>
                </c:pt>
                <c:pt idx="48">
                  <c:v>363.5</c:v>
                </c:pt>
                <c:pt idx="49">
                  <c:v>360</c:v>
                </c:pt>
                <c:pt idx="50">
                  <c:v>359.5</c:v>
                </c:pt>
                <c:pt idx="51">
                  <c:v>359.5</c:v>
                </c:pt>
                <c:pt idx="52">
                  <c:v>358.5</c:v>
                </c:pt>
                <c:pt idx="53">
                  <c:v>360.5</c:v>
                </c:pt>
                <c:pt idx="54">
                  <c:v>364</c:v>
                </c:pt>
                <c:pt idx="55">
                  <c:v>366.5</c:v>
                </c:pt>
                <c:pt idx="56">
                  <c:v>979</c:v>
                </c:pt>
                <c:pt idx="57">
                  <c:v>1202.5</c:v>
                </c:pt>
                <c:pt idx="58">
                  <c:v>892.5</c:v>
                </c:pt>
                <c:pt idx="59">
                  <c:v>904</c:v>
                </c:pt>
                <c:pt idx="60">
                  <c:v>714.5</c:v>
                </c:pt>
                <c:pt idx="61">
                  <c:v>367.5</c:v>
                </c:pt>
                <c:pt idx="62">
                  <c:v>367.5</c:v>
                </c:pt>
                <c:pt idx="63">
                  <c:v>367.5</c:v>
                </c:pt>
                <c:pt idx="64">
                  <c:v>368</c:v>
                </c:pt>
                <c:pt idx="65">
                  <c:v>369.5</c:v>
                </c:pt>
                <c:pt idx="66">
                  <c:v>368.5</c:v>
                </c:pt>
                <c:pt idx="67">
                  <c:v>369</c:v>
                </c:pt>
                <c:pt idx="68">
                  <c:v>366.5</c:v>
                </c:pt>
                <c:pt idx="69">
                  <c:v>369</c:v>
                </c:pt>
                <c:pt idx="70">
                  <c:v>366.5</c:v>
                </c:pt>
                <c:pt idx="71">
                  <c:v>367</c:v>
                </c:pt>
                <c:pt idx="72">
                  <c:v>365</c:v>
                </c:pt>
                <c:pt idx="73">
                  <c:v>363</c:v>
                </c:pt>
                <c:pt idx="74">
                  <c:v>361</c:v>
                </c:pt>
                <c:pt idx="75">
                  <c:v>361.5</c:v>
                </c:pt>
                <c:pt idx="76">
                  <c:v>360.5</c:v>
                </c:pt>
                <c:pt idx="77">
                  <c:v>363</c:v>
                </c:pt>
                <c:pt idx="78">
                  <c:v>372.5</c:v>
                </c:pt>
                <c:pt idx="79">
                  <c:v>374</c:v>
                </c:pt>
                <c:pt idx="80">
                  <c:v>374</c:v>
                </c:pt>
                <c:pt idx="81">
                  <c:v>377</c:v>
                </c:pt>
                <c:pt idx="82">
                  <c:v>377.5</c:v>
                </c:pt>
                <c:pt idx="83">
                  <c:v>375.5</c:v>
                </c:pt>
                <c:pt idx="84">
                  <c:v>380</c:v>
                </c:pt>
                <c:pt idx="85">
                  <c:v>374</c:v>
                </c:pt>
                <c:pt idx="86">
                  <c:v>377.5</c:v>
                </c:pt>
                <c:pt idx="87">
                  <c:v>376</c:v>
                </c:pt>
                <c:pt idx="88">
                  <c:v>373</c:v>
                </c:pt>
                <c:pt idx="89">
                  <c:v>373.5</c:v>
                </c:pt>
                <c:pt idx="90">
                  <c:v>368.5</c:v>
                </c:pt>
                <c:pt idx="91">
                  <c:v>368.5</c:v>
                </c:pt>
                <c:pt idx="92">
                  <c:v>539.5</c:v>
                </c:pt>
                <c:pt idx="93">
                  <c:v>705.5</c:v>
                </c:pt>
                <c:pt idx="94">
                  <c:v>366</c:v>
                </c:pt>
                <c:pt idx="95">
                  <c:v>365</c:v>
                </c:pt>
                <c:pt idx="96">
                  <c:v>362.5</c:v>
                </c:pt>
                <c:pt idx="97">
                  <c:v>360</c:v>
                </c:pt>
                <c:pt idx="98">
                  <c:v>359</c:v>
                </c:pt>
                <c:pt idx="99">
                  <c:v>359.5</c:v>
                </c:pt>
                <c:pt idx="100">
                  <c:v>360.5</c:v>
                </c:pt>
                <c:pt idx="101">
                  <c:v>389</c:v>
                </c:pt>
                <c:pt idx="102">
                  <c:v>573.5</c:v>
                </c:pt>
                <c:pt idx="103">
                  <c:v>772</c:v>
                </c:pt>
                <c:pt idx="104">
                  <c:v>1058</c:v>
                </c:pt>
                <c:pt idx="105">
                  <c:v>1121.5</c:v>
                </c:pt>
                <c:pt idx="106">
                  <c:v>1232.5</c:v>
                </c:pt>
                <c:pt idx="107">
                  <c:v>1355</c:v>
                </c:pt>
                <c:pt idx="108">
                  <c:v>1421</c:v>
                </c:pt>
                <c:pt idx="109">
                  <c:v>1369</c:v>
                </c:pt>
                <c:pt idx="110">
                  <c:v>1393.5</c:v>
                </c:pt>
                <c:pt idx="111">
                  <c:v>1349.5</c:v>
                </c:pt>
                <c:pt idx="112">
                  <c:v>1173</c:v>
                </c:pt>
                <c:pt idx="113">
                  <c:v>1200.5</c:v>
                </c:pt>
                <c:pt idx="114">
                  <c:v>1185</c:v>
                </c:pt>
                <c:pt idx="115">
                  <c:v>965.5</c:v>
                </c:pt>
                <c:pt idx="116">
                  <c:v>745.5</c:v>
                </c:pt>
                <c:pt idx="117">
                  <c:v>709</c:v>
                </c:pt>
                <c:pt idx="118">
                  <c:v>599.5</c:v>
                </c:pt>
                <c:pt idx="119">
                  <c:v>648</c:v>
                </c:pt>
                <c:pt idx="120">
                  <c:v>678</c:v>
                </c:pt>
                <c:pt idx="121">
                  <c:v>759.5</c:v>
                </c:pt>
                <c:pt idx="122">
                  <c:v>838</c:v>
                </c:pt>
                <c:pt idx="123">
                  <c:v>728.5</c:v>
                </c:pt>
                <c:pt idx="124">
                  <c:v>602</c:v>
                </c:pt>
                <c:pt idx="125">
                  <c:v>607</c:v>
                </c:pt>
                <c:pt idx="126">
                  <c:v>627</c:v>
                </c:pt>
                <c:pt idx="127">
                  <c:v>641</c:v>
                </c:pt>
                <c:pt idx="128">
                  <c:v>645.5</c:v>
                </c:pt>
                <c:pt idx="129">
                  <c:v>862.5</c:v>
                </c:pt>
                <c:pt idx="130">
                  <c:v>906</c:v>
                </c:pt>
                <c:pt idx="131">
                  <c:v>887</c:v>
                </c:pt>
                <c:pt idx="132">
                  <c:v>864</c:v>
                </c:pt>
                <c:pt idx="133">
                  <c:v>922.5</c:v>
                </c:pt>
                <c:pt idx="134">
                  <c:v>777</c:v>
                </c:pt>
                <c:pt idx="135">
                  <c:v>599.5</c:v>
                </c:pt>
                <c:pt idx="136">
                  <c:v>555.5</c:v>
                </c:pt>
                <c:pt idx="137">
                  <c:v>602</c:v>
                </c:pt>
                <c:pt idx="138">
                  <c:v>628.5</c:v>
                </c:pt>
                <c:pt idx="139">
                  <c:v>876.5</c:v>
                </c:pt>
                <c:pt idx="140">
                  <c:v>858.5</c:v>
                </c:pt>
                <c:pt idx="141">
                  <c:v>870</c:v>
                </c:pt>
                <c:pt idx="142">
                  <c:v>829</c:v>
                </c:pt>
                <c:pt idx="143">
                  <c:v>929.5</c:v>
                </c:pt>
                <c:pt idx="144">
                  <c:v>821.5</c:v>
                </c:pt>
                <c:pt idx="145">
                  <c:v>357.5</c:v>
                </c:pt>
                <c:pt idx="146">
                  <c:v>357</c:v>
                </c:pt>
                <c:pt idx="147">
                  <c:v>356.5</c:v>
                </c:pt>
                <c:pt idx="148">
                  <c:v>357</c:v>
                </c:pt>
                <c:pt idx="149">
                  <c:v>357.5</c:v>
                </c:pt>
                <c:pt idx="150">
                  <c:v>357</c:v>
                </c:pt>
                <c:pt idx="151">
                  <c:v>356</c:v>
                </c:pt>
                <c:pt idx="152">
                  <c:v>356</c:v>
                </c:pt>
                <c:pt idx="153">
                  <c:v>356</c:v>
                </c:pt>
                <c:pt idx="154">
                  <c:v>358</c:v>
                </c:pt>
                <c:pt idx="155">
                  <c:v>358</c:v>
                </c:pt>
                <c:pt idx="156">
                  <c:v>358</c:v>
                </c:pt>
                <c:pt idx="157">
                  <c:v>358</c:v>
                </c:pt>
                <c:pt idx="158">
                  <c:v>358</c:v>
                </c:pt>
                <c:pt idx="159">
                  <c:v>358.5</c:v>
                </c:pt>
                <c:pt idx="160">
                  <c:v>356.5</c:v>
                </c:pt>
                <c:pt idx="161">
                  <c:v>354.5</c:v>
                </c:pt>
                <c:pt idx="162">
                  <c:v>355</c:v>
                </c:pt>
                <c:pt idx="163">
                  <c:v>354</c:v>
                </c:pt>
                <c:pt idx="164">
                  <c:v>353.5</c:v>
                </c:pt>
                <c:pt idx="165">
                  <c:v>351</c:v>
                </c:pt>
                <c:pt idx="166">
                  <c:v>350</c:v>
                </c:pt>
                <c:pt idx="167">
                  <c:v>350</c:v>
                </c:pt>
                <c:pt idx="168">
                  <c:v>350</c:v>
                </c:pt>
                <c:pt idx="169">
                  <c:v>350</c:v>
                </c:pt>
                <c:pt idx="170">
                  <c:v>348</c:v>
                </c:pt>
                <c:pt idx="171">
                  <c:v>365</c:v>
                </c:pt>
                <c:pt idx="172">
                  <c:v>383.5</c:v>
                </c:pt>
                <c:pt idx="173">
                  <c:v>400</c:v>
                </c:pt>
                <c:pt idx="174">
                  <c:v>431</c:v>
                </c:pt>
                <c:pt idx="175">
                  <c:v>511.5</c:v>
                </c:pt>
                <c:pt idx="176">
                  <c:v>670</c:v>
                </c:pt>
                <c:pt idx="177">
                  <c:v>836</c:v>
                </c:pt>
                <c:pt idx="178">
                  <c:v>787</c:v>
                </c:pt>
                <c:pt idx="179">
                  <c:v>697.5</c:v>
                </c:pt>
                <c:pt idx="180">
                  <c:v>618</c:v>
                </c:pt>
                <c:pt idx="181">
                  <c:v>559.5</c:v>
                </c:pt>
                <c:pt idx="182">
                  <c:v>600.5</c:v>
                </c:pt>
                <c:pt idx="183">
                  <c:v>565.5</c:v>
                </c:pt>
                <c:pt idx="184">
                  <c:v>437</c:v>
                </c:pt>
                <c:pt idx="185">
                  <c:v>352</c:v>
                </c:pt>
                <c:pt idx="186">
                  <c:v>357</c:v>
                </c:pt>
                <c:pt idx="187">
                  <c:v>353.5</c:v>
                </c:pt>
                <c:pt idx="188">
                  <c:v>356</c:v>
                </c:pt>
                <c:pt idx="189">
                  <c:v>356</c:v>
                </c:pt>
                <c:pt idx="190">
                  <c:v>354.5</c:v>
                </c:pt>
                <c:pt idx="191">
                  <c:v>357</c:v>
                </c:pt>
                <c:pt idx="192">
                  <c:v>356</c:v>
                </c:pt>
                <c:pt idx="193">
                  <c:v>355.5</c:v>
                </c:pt>
                <c:pt idx="194">
                  <c:v>357</c:v>
                </c:pt>
                <c:pt idx="195">
                  <c:v>357</c:v>
                </c:pt>
                <c:pt idx="196">
                  <c:v>356.5</c:v>
                </c:pt>
                <c:pt idx="197">
                  <c:v>357</c:v>
                </c:pt>
                <c:pt idx="198">
                  <c:v>355.5</c:v>
                </c:pt>
                <c:pt idx="199">
                  <c:v>355.5</c:v>
                </c:pt>
                <c:pt idx="200">
                  <c:v>397</c:v>
                </c:pt>
                <c:pt idx="201">
                  <c:v>441.5</c:v>
                </c:pt>
                <c:pt idx="202">
                  <c:v>442.5</c:v>
                </c:pt>
                <c:pt idx="203">
                  <c:v>562.5</c:v>
                </c:pt>
                <c:pt idx="204">
                  <c:v>459.5</c:v>
                </c:pt>
                <c:pt idx="205">
                  <c:v>399.5</c:v>
                </c:pt>
                <c:pt idx="206">
                  <c:v>378.5</c:v>
                </c:pt>
                <c:pt idx="207">
                  <c:v>359</c:v>
                </c:pt>
                <c:pt idx="208">
                  <c:v>357.5</c:v>
                </c:pt>
                <c:pt idx="209">
                  <c:v>354.5</c:v>
                </c:pt>
                <c:pt idx="210">
                  <c:v>349</c:v>
                </c:pt>
                <c:pt idx="211">
                  <c:v>343</c:v>
                </c:pt>
                <c:pt idx="212">
                  <c:v>343</c:v>
                </c:pt>
                <c:pt idx="213">
                  <c:v>340</c:v>
                </c:pt>
                <c:pt idx="214">
                  <c:v>336.5</c:v>
                </c:pt>
                <c:pt idx="215">
                  <c:v>336.5</c:v>
                </c:pt>
                <c:pt idx="216">
                  <c:v>336.5</c:v>
                </c:pt>
                <c:pt idx="217">
                  <c:v>335.5</c:v>
                </c:pt>
                <c:pt idx="218">
                  <c:v>378.5</c:v>
                </c:pt>
                <c:pt idx="219">
                  <c:v>404</c:v>
                </c:pt>
                <c:pt idx="220">
                  <c:v>468.5</c:v>
                </c:pt>
                <c:pt idx="221">
                  <c:v>601</c:v>
                </c:pt>
                <c:pt idx="222">
                  <c:v>724</c:v>
                </c:pt>
                <c:pt idx="223">
                  <c:v>1173.5</c:v>
                </c:pt>
                <c:pt idx="224">
                  <c:v>1330.5</c:v>
                </c:pt>
                <c:pt idx="225">
                  <c:v>1365</c:v>
                </c:pt>
                <c:pt idx="226">
                  <c:v>1299.5</c:v>
                </c:pt>
                <c:pt idx="227">
                  <c:v>957.5</c:v>
                </c:pt>
                <c:pt idx="228">
                  <c:v>817.5</c:v>
                </c:pt>
                <c:pt idx="229">
                  <c:v>619.5</c:v>
                </c:pt>
                <c:pt idx="230">
                  <c:v>437</c:v>
                </c:pt>
                <c:pt idx="231">
                  <c:v>353.5</c:v>
                </c:pt>
                <c:pt idx="232">
                  <c:v>354</c:v>
                </c:pt>
                <c:pt idx="233">
                  <c:v>350.5</c:v>
                </c:pt>
                <c:pt idx="234">
                  <c:v>351.5</c:v>
                </c:pt>
                <c:pt idx="235">
                  <c:v>472.5</c:v>
                </c:pt>
                <c:pt idx="236">
                  <c:v>871</c:v>
                </c:pt>
                <c:pt idx="237">
                  <c:v>721</c:v>
                </c:pt>
                <c:pt idx="238">
                  <c:v>350</c:v>
                </c:pt>
                <c:pt idx="239">
                  <c:v>352</c:v>
                </c:pt>
                <c:pt idx="240">
                  <c:v>351.5</c:v>
                </c:pt>
                <c:pt idx="241">
                  <c:v>352</c:v>
                </c:pt>
                <c:pt idx="242">
                  <c:v>351</c:v>
                </c:pt>
                <c:pt idx="243">
                  <c:v>352</c:v>
                </c:pt>
                <c:pt idx="244">
                  <c:v>351</c:v>
                </c:pt>
                <c:pt idx="245">
                  <c:v>350.5</c:v>
                </c:pt>
                <c:pt idx="246">
                  <c:v>350.5</c:v>
                </c:pt>
                <c:pt idx="247">
                  <c:v>352</c:v>
                </c:pt>
                <c:pt idx="248">
                  <c:v>373.5</c:v>
                </c:pt>
                <c:pt idx="249">
                  <c:v>393.5</c:v>
                </c:pt>
                <c:pt idx="250">
                  <c:v>392</c:v>
                </c:pt>
                <c:pt idx="251">
                  <c:v>551</c:v>
                </c:pt>
                <c:pt idx="252">
                  <c:v>596</c:v>
                </c:pt>
                <c:pt idx="253">
                  <c:v>517.5</c:v>
                </c:pt>
                <c:pt idx="254">
                  <c:v>399</c:v>
                </c:pt>
                <c:pt idx="255">
                  <c:v>355</c:v>
                </c:pt>
                <c:pt idx="256">
                  <c:v>354</c:v>
                </c:pt>
                <c:pt idx="257">
                  <c:v>356.5</c:v>
                </c:pt>
                <c:pt idx="258">
                  <c:v>356</c:v>
                </c:pt>
                <c:pt idx="259">
                  <c:v>356</c:v>
                </c:pt>
                <c:pt idx="260">
                  <c:v>355.5</c:v>
                </c:pt>
                <c:pt idx="261">
                  <c:v>354.5</c:v>
                </c:pt>
                <c:pt idx="262">
                  <c:v>354</c:v>
                </c:pt>
                <c:pt idx="263">
                  <c:v>355</c:v>
                </c:pt>
                <c:pt idx="264">
                  <c:v>357</c:v>
                </c:pt>
                <c:pt idx="265">
                  <c:v>356.5</c:v>
                </c:pt>
                <c:pt idx="266">
                  <c:v>355</c:v>
                </c:pt>
                <c:pt idx="267">
                  <c:v>355.5</c:v>
                </c:pt>
                <c:pt idx="268">
                  <c:v>356.5</c:v>
                </c:pt>
                <c:pt idx="269">
                  <c:v>355</c:v>
                </c:pt>
                <c:pt idx="270">
                  <c:v>356</c:v>
                </c:pt>
                <c:pt idx="271">
                  <c:v>354</c:v>
                </c:pt>
                <c:pt idx="272">
                  <c:v>354</c:v>
                </c:pt>
                <c:pt idx="273">
                  <c:v>430</c:v>
                </c:pt>
                <c:pt idx="274">
                  <c:v>521</c:v>
                </c:pt>
                <c:pt idx="275">
                  <c:v>357.5</c:v>
                </c:pt>
                <c:pt idx="276">
                  <c:v>357</c:v>
                </c:pt>
                <c:pt idx="277">
                  <c:v>357</c:v>
                </c:pt>
                <c:pt idx="278">
                  <c:v>353</c:v>
                </c:pt>
                <c:pt idx="279">
                  <c:v>354.5</c:v>
                </c:pt>
                <c:pt idx="280">
                  <c:v>355.5</c:v>
                </c:pt>
                <c:pt idx="281">
                  <c:v>354.5</c:v>
                </c:pt>
                <c:pt idx="282">
                  <c:v>355.5</c:v>
                </c:pt>
                <c:pt idx="283">
                  <c:v>355</c:v>
                </c:pt>
                <c:pt idx="284">
                  <c:v>356</c:v>
                </c:pt>
                <c:pt idx="285">
                  <c:v>355</c:v>
                </c:pt>
                <c:pt idx="286">
                  <c:v>354</c:v>
                </c:pt>
                <c:pt idx="287">
                  <c:v>355</c:v>
                </c:pt>
                <c:pt idx="288">
                  <c:v>355</c:v>
                </c:pt>
                <c:pt idx="289">
                  <c:v>356</c:v>
                </c:pt>
                <c:pt idx="290">
                  <c:v>356</c:v>
                </c:pt>
                <c:pt idx="291">
                  <c:v>353.5</c:v>
                </c:pt>
                <c:pt idx="292">
                  <c:v>353.5</c:v>
                </c:pt>
                <c:pt idx="293">
                  <c:v>355.5</c:v>
                </c:pt>
                <c:pt idx="294">
                  <c:v>354</c:v>
                </c:pt>
                <c:pt idx="295">
                  <c:v>353</c:v>
                </c:pt>
                <c:pt idx="296">
                  <c:v>354</c:v>
                </c:pt>
                <c:pt idx="297">
                  <c:v>354.5</c:v>
                </c:pt>
                <c:pt idx="298">
                  <c:v>355.5</c:v>
                </c:pt>
                <c:pt idx="299">
                  <c:v>357</c:v>
                </c:pt>
                <c:pt idx="300">
                  <c:v>358</c:v>
                </c:pt>
                <c:pt idx="301">
                  <c:v>356</c:v>
                </c:pt>
                <c:pt idx="302">
                  <c:v>355.5</c:v>
                </c:pt>
                <c:pt idx="303">
                  <c:v>356</c:v>
                </c:pt>
                <c:pt idx="304">
                  <c:v>356</c:v>
                </c:pt>
                <c:pt idx="305">
                  <c:v>356</c:v>
                </c:pt>
                <c:pt idx="306">
                  <c:v>356</c:v>
                </c:pt>
                <c:pt idx="307">
                  <c:v>355.5</c:v>
                </c:pt>
                <c:pt idx="308">
                  <c:v>357.5</c:v>
                </c:pt>
                <c:pt idx="309">
                  <c:v>354.5</c:v>
                </c:pt>
                <c:pt idx="310">
                  <c:v>355.5</c:v>
                </c:pt>
                <c:pt idx="311">
                  <c:v>355.5</c:v>
                </c:pt>
                <c:pt idx="312">
                  <c:v>356</c:v>
                </c:pt>
                <c:pt idx="313">
                  <c:v>356.5</c:v>
                </c:pt>
                <c:pt idx="314">
                  <c:v>355.5</c:v>
                </c:pt>
                <c:pt idx="315">
                  <c:v>355.5</c:v>
                </c:pt>
                <c:pt idx="316">
                  <c:v>355.5</c:v>
                </c:pt>
                <c:pt idx="317">
                  <c:v>355.5</c:v>
                </c:pt>
                <c:pt idx="318">
                  <c:v>355</c:v>
                </c:pt>
                <c:pt idx="319">
                  <c:v>354</c:v>
                </c:pt>
                <c:pt idx="320">
                  <c:v>355</c:v>
                </c:pt>
                <c:pt idx="321">
                  <c:v>355.5</c:v>
                </c:pt>
                <c:pt idx="322">
                  <c:v>357.5</c:v>
                </c:pt>
                <c:pt idx="323">
                  <c:v>357</c:v>
                </c:pt>
                <c:pt idx="324">
                  <c:v>356.5</c:v>
                </c:pt>
                <c:pt idx="325">
                  <c:v>356</c:v>
                </c:pt>
                <c:pt idx="326">
                  <c:v>356</c:v>
                </c:pt>
                <c:pt idx="327">
                  <c:v>356.5</c:v>
                </c:pt>
                <c:pt idx="328">
                  <c:v>356.5</c:v>
                </c:pt>
                <c:pt idx="329">
                  <c:v>357</c:v>
                </c:pt>
                <c:pt idx="330">
                  <c:v>356.5</c:v>
                </c:pt>
                <c:pt idx="331">
                  <c:v>357</c:v>
                </c:pt>
                <c:pt idx="332">
                  <c:v>355</c:v>
                </c:pt>
                <c:pt idx="333">
                  <c:v>353</c:v>
                </c:pt>
                <c:pt idx="334">
                  <c:v>348.5</c:v>
                </c:pt>
                <c:pt idx="335">
                  <c:v>348.5</c:v>
                </c:pt>
                <c:pt idx="336">
                  <c:v>343</c:v>
                </c:pt>
                <c:pt idx="337">
                  <c:v>340.5</c:v>
                </c:pt>
                <c:pt idx="338">
                  <c:v>340.5</c:v>
                </c:pt>
                <c:pt idx="339">
                  <c:v>377</c:v>
                </c:pt>
                <c:pt idx="340">
                  <c:v>390</c:v>
                </c:pt>
                <c:pt idx="341">
                  <c:v>432.5</c:v>
                </c:pt>
                <c:pt idx="342">
                  <c:v>521.5</c:v>
                </c:pt>
                <c:pt idx="343">
                  <c:v>565.5</c:v>
                </c:pt>
                <c:pt idx="344">
                  <c:v>824.5</c:v>
                </c:pt>
                <c:pt idx="345">
                  <c:v>1031.5</c:v>
                </c:pt>
                <c:pt idx="346">
                  <c:v>1122</c:v>
                </c:pt>
                <c:pt idx="347">
                  <c:v>1081</c:v>
                </c:pt>
                <c:pt idx="348">
                  <c:v>803.5</c:v>
                </c:pt>
                <c:pt idx="349">
                  <c:v>786</c:v>
                </c:pt>
                <c:pt idx="350">
                  <c:v>504.5</c:v>
                </c:pt>
                <c:pt idx="351">
                  <c:v>349.5</c:v>
                </c:pt>
                <c:pt idx="352">
                  <c:v>353</c:v>
                </c:pt>
                <c:pt idx="353">
                  <c:v>465</c:v>
                </c:pt>
                <c:pt idx="354">
                  <c:v>354</c:v>
                </c:pt>
                <c:pt idx="355">
                  <c:v>354.5</c:v>
                </c:pt>
                <c:pt idx="356">
                  <c:v>356</c:v>
                </c:pt>
                <c:pt idx="357">
                  <c:v>356</c:v>
                </c:pt>
                <c:pt idx="358">
                  <c:v>355</c:v>
                </c:pt>
                <c:pt idx="359">
                  <c:v>355.5</c:v>
                </c:pt>
                <c:pt idx="360">
                  <c:v>356</c:v>
                </c:pt>
                <c:pt idx="361">
                  <c:v>356</c:v>
                </c:pt>
                <c:pt idx="362">
                  <c:v>355</c:v>
                </c:pt>
                <c:pt idx="363">
                  <c:v>355</c:v>
                </c:pt>
                <c:pt idx="364">
                  <c:v>353</c:v>
                </c:pt>
                <c:pt idx="365">
                  <c:v>345</c:v>
                </c:pt>
                <c:pt idx="366">
                  <c:v>343</c:v>
                </c:pt>
                <c:pt idx="367">
                  <c:v>337.5</c:v>
                </c:pt>
                <c:pt idx="368">
                  <c:v>421</c:v>
                </c:pt>
                <c:pt idx="369">
                  <c:v>748.5</c:v>
                </c:pt>
                <c:pt idx="370">
                  <c:v>838.5</c:v>
                </c:pt>
                <c:pt idx="371">
                  <c:v>837</c:v>
                </c:pt>
                <c:pt idx="372">
                  <c:v>887</c:v>
                </c:pt>
                <c:pt idx="373">
                  <c:v>889.5</c:v>
                </c:pt>
                <c:pt idx="374">
                  <c:v>887</c:v>
                </c:pt>
                <c:pt idx="375">
                  <c:v>751.5</c:v>
                </c:pt>
                <c:pt idx="376">
                  <c:v>795</c:v>
                </c:pt>
                <c:pt idx="377">
                  <c:v>677</c:v>
                </c:pt>
                <c:pt idx="378">
                  <c:v>357.5</c:v>
                </c:pt>
                <c:pt idx="379">
                  <c:v>354</c:v>
                </c:pt>
                <c:pt idx="380">
                  <c:v>353.5</c:v>
                </c:pt>
                <c:pt idx="381">
                  <c:v>355.5</c:v>
                </c:pt>
                <c:pt idx="382">
                  <c:v>354.5</c:v>
                </c:pt>
                <c:pt idx="383">
                  <c:v>356</c:v>
                </c:pt>
                <c:pt idx="384">
                  <c:v>356.5</c:v>
                </c:pt>
                <c:pt idx="385">
                  <c:v>352</c:v>
                </c:pt>
                <c:pt idx="386">
                  <c:v>350</c:v>
                </c:pt>
                <c:pt idx="387">
                  <c:v>348</c:v>
                </c:pt>
                <c:pt idx="388">
                  <c:v>351.5</c:v>
                </c:pt>
                <c:pt idx="389">
                  <c:v>356</c:v>
                </c:pt>
                <c:pt idx="390">
                  <c:v>356</c:v>
                </c:pt>
                <c:pt idx="391">
                  <c:v>353.5</c:v>
                </c:pt>
                <c:pt idx="392">
                  <c:v>369.5</c:v>
                </c:pt>
                <c:pt idx="393">
                  <c:v>520</c:v>
                </c:pt>
                <c:pt idx="394">
                  <c:v>522.5</c:v>
                </c:pt>
                <c:pt idx="395">
                  <c:v>447.5</c:v>
                </c:pt>
                <c:pt idx="396">
                  <c:v>355.5</c:v>
                </c:pt>
                <c:pt idx="397">
                  <c:v>357</c:v>
                </c:pt>
                <c:pt idx="398">
                  <c:v>355.5</c:v>
                </c:pt>
                <c:pt idx="399">
                  <c:v>352.5</c:v>
                </c:pt>
                <c:pt idx="400">
                  <c:v>350</c:v>
                </c:pt>
                <c:pt idx="401">
                  <c:v>352.5</c:v>
                </c:pt>
                <c:pt idx="402">
                  <c:v>354</c:v>
                </c:pt>
                <c:pt idx="403">
                  <c:v>356</c:v>
                </c:pt>
                <c:pt idx="404">
                  <c:v>356</c:v>
                </c:pt>
                <c:pt idx="405">
                  <c:v>356.5</c:v>
                </c:pt>
                <c:pt idx="406">
                  <c:v>354</c:v>
                </c:pt>
                <c:pt idx="407">
                  <c:v>354.5</c:v>
                </c:pt>
                <c:pt idx="408">
                  <c:v>349.5</c:v>
                </c:pt>
                <c:pt idx="409">
                  <c:v>349.5</c:v>
                </c:pt>
                <c:pt idx="410">
                  <c:v>355.5</c:v>
                </c:pt>
                <c:pt idx="411">
                  <c:v>355.5</c:v>
                </c:pt>
                <c:pt idx="412">
                  <c:v>356</c:v>
                </c:pt>
                <c:pt idx="413">
                  <c:v>355.5</c:v>
                </c:pt>
                <c:pt idx="414">
                  <c:v>354</c:v>
                </c:pt>
                <c:pt idx="415">
                  <c:v>358.5</c:v>
                </c:pt>
                <c:pt idx="416">
                  <c:v>363.5</c:v>
                </c:pt>
                <c:pt idx="417">
                  <c:v>498</c:v>
                </c:pt>
                <c:pt idx="418">
                  <c:v>486.5</c:v>
                </c:pt>
                <c:pt idx="419">
                  <c:v>518</c:v>
                </c:pt>
                <c:pt idx="420">
                  <c:v>540</c:v>
                </c:pt>
                <c:pt idx="421">
                  <c:v>537</c:v>
                </c:pt>
                <c:pt idx="422">
                  <c:v>528.5</c:v>
                </c:pt>
                <c:pt idx="423">
                  <c:v>437.5</c:v>
                </c:pt>
                <c:pt idx="424">
                  <c:v>354.5</c:v>
                </c:pt>
                <c:pt idx="425">
                  <c:v>356</c:v>
                </c:pt>
                <c:pt idx="426">
                  <c:v>356</c:v>
                </c:pt>
                <c:pt idx="427">
                  <c:v>355</c:v>
                </c:pt>
                <c:pt idx="428">
                  <c:v>354.5</c:v>
                </c:pt>
                <c:pt idx="429">
                  <c:v>355</c:v>
                </c:pt>
                <c:pt idx="430">
                  <c:v>357</c:v>
                </c:pt>
                <c:pt idx="431">
                  <c:v>354</c:v>
                </c:pt>
                <c:pt idx="432">
                  <c:v>356</c:v>
                </c:pt>
                <c:pt idx="433">
                  <c:v>355.5</c:v>
                </c:pt>
                <c:pt idx="434">
                  <c:v>355</c:v>
                </c:pt>
                <c:pt idx="435">
                  <c:v>354.5</c:v>
                </c:pt>
                <c:pt idx="436">
                  <c:v>355</c:v>
                </c:pt>
                <c:pt idx="437">
                  <c:v>355.5</c:v>
                </c:pt>
                <c:pt idx="438">
                  <c:v>355</c:v>
                </c:pt>
                <c:pt idx="439">
                  <c:v>354.5</c:v>
                </c:pt>
                <c:pt idx="440">
                  <c:v>354.5</c:v>
                </c:pt>
                <c:pt idx="441">
                  <c:v>354.5</c:v>
                </c:pt>
                <c:pt idx="442">
                  <c:v>363</c:v>
                </c:pt>
                <c:pt idx="443">
                  <c:v>358.5</c:v>
                </c:pt>
                <c:pt idx="444">
                  <c:v>355</c:v>
                </c:pt>
                <c:pt idx="445">
                  <c:v>356.5</c:v>
                </c:pt>
                <c:pt idx="446">
                  <c:v>355.5</c:v>
                </c:pt>
                <c:pt idx="447">
                  <c:v>355.5</c:v>
                </c:pt>
                <c:pt idx="448">
                  <c:v>356</c:v>
                </c:pt>
                <c:pt idx="449">
                  <c:v>354</c:v>
                </c:pt>
                <c:pt idx="450">
                  <c:v>355.5</c:v>
                </c:pt>
                <c:pt idx="451">
                  <c:v>355</c:v>
                </c:pt>
                <c:pt idx="452">
                  <c:v>356.5</c:v>
                </c:pt>
                <c:pt idx="453">
                  <c:v>354.5</c:v>
                </c:pt>
                <c:pt idx="454">
                  <c:v>355</c:v>
                </c:pt>
                <c:pt idx="455">
                  <c:v>355.5</c:v>
                </c:pt>
                <c:pt idx="456">
                  <c:v>359.5</c:v>
                </c:pt>
                <c:pt idx="457">
                  <c:v>372</c:v>
                </c:pt>
                <c:pt idx="458">
                  <c:v>372.5</c:v>
                </c:pt>
                <c:pt idx="459">
                  <c:v>372</c:v>
                </c:pt>
                <c:pt idx="460">
                  <c:v>371</c:v>
                </c:pt>
                <c:pt idx="461">
                  <c:v>373</c:v>
                </c:pt>
                <c:pt idx="462">
                  <c:v>355</c:v>
                </c:pt>
                <c:pt idx="463">
                  <c:v>353.5</c:v>
                </c:pt>
                <c:pt idx="464">
                  <c:v>354.5</c:v>
                </c:pt>
                <c:pt idx="465">
                  <c:v>354</c:v>
                </c:pt>
                <c:pt idx="466">
                  <c:v>355</c:v>
                </c:pt>
                <c:pt idx="467">
                  <c:v>354.5</c:v>
                </c:pt>
                <c:pt idx="468">
                  <c:v>356.5</c:v>
                </c:pt>
                <c:pt idx="469">
                  <c:v>356</c:v>
                </c:pt>
                <c:pt idx="470">
                  <c:v>355</c:v>
                </c:pt>
                <c:pt idx="471">
                  <c:v>356</c:v>
                </c:pt>
                <c:pt idx="472">
                  <c:v>356</c:v>
                </c:pt>
                <c:pt idx="473">
                  <c:v>355.5</c:v>
                </c:pt>
                <c:pt idx="474">
                  <c:v>356</c:v>
                </c:pt>
                <c:pt idx="475">
                  <c:v>356</c:v>
                </c:pt>
                <c:pt idx="476">
                  <c:v>356.5</c:v>
                </c:pt>
                <c:pt idx="477">
                  <c:v>356</c:v>
                </c:pt>
                <c:pt idx="478">
                  <c:v>357</c:v>
                </c:pt>
                <c:pt idx="479">
                  <c:v>357.5</c:v>
                </c:pt>
                <c:pt idx="480">
                  <c:v>358.5</c:v>
                </c:pt>
                <c:pt idx="481">
                  <c:v>357</c:v>
                </c:pt>
                <c:pt idx="482">
                  <c:v>357</c:v>
                </c:pt>
                <c:pt idx="483">
                  <c:v>357.5</c:v>
                </c:pt>
                <c:pt idx="484">
                  <c:v>357</c:v>
                </c:pt>
                <c:pt idx="485">
                  <c:v>357</c:v>
                </c:pt>
                <c:pt idx="486">
                  <c:v>357</c:v>
                </c:pt>
                <c:pt idx="487">
                  <c:v>354.5</c:v>
                </c:pt>
                <c:pt idx="488">
                  <c:v>356</c:v>
                </c:pt>
                <c:pt idx="489">
                  <c:v>358</c:v>
                </c:pt>
                <c:pt idx="490">
                  <c:v>359</c:v>
                </c:pt>
                <c:pt idx="491">
                  <c:v>359</c:v>
                </c:pt>
                <c:pt idx="492">
                  <c:v>359</c:v>
                </c:pt>
                <c:pt idx="493">
                  <c:v>357</c:v>
                </c:pt>
                <c:pt idx="494">
                  <c:v>358.5</c:v>
                </c:pt>
                <c:pt idx="495">
                  <c:v>358.5</c:v>
                </c:pt>
                <c:pt idx="496">
                  <c:v>359</c:v>
                </c:pt>
                <c:pt idx="497">
                  <c:v>359.5</c:v>
                </c:pt>
                <c:pt idx="498">
                  <c:v>358.5</c:v>
                </c:pt>
                <c:pt idx="499">
                  <c:v>359.5</c:v>
                </c:pt>
                <c:pt idx="500">
                  <c:v>358</c:v>
                </c:pt>
                <c:pt idx="501">
                  <c:v>359</c:v>
                </c:pt>
                <c:pt idx="502">
                  <c:v>358</c:v>
                </c:pt>
                <c:pt idx="503">
                  <c:v>358.5</c:v>
                </c:pt>
                <c:pt idx="504">
                  <c:v>359</c:v>
                </c:pt>
                <c:pt idx="505">
                  <c:v>358</c:v>
                </c:pt>
                <c:pt idx="506">
                  <c:v>357.5</c:v>
                </c:pt>
                <c:pt idx="507">
                  <c:v>358.5</c:v>
                </c:pt>
                <c:pt idx="508">
                  <c:v>357</c:v>
                </c:pt>
                <c:pt idx="509">
                  <c:v>357.5</c:v>
                </c:pt>
                <c:pt idx="510">
                  <c:v>357</c:v>
                </c:pt>
                <c:pt idx="511">
                  <c:v>356</c:v>
                </c:pt>
                <c:pt idx="512">
                  <c:v>358</c:v>
                </c:pt>
                <c:pt idx="513">
                  <c:v>358</c:v>
                </c:pt>
                <c:pt idx="514">
                  <c:v>357</c:v>
                </c:pt>
                <c:pt idx="515">
                  <c:v>356.5</c:v>
                </c:pt>
                <c:pt idx="516">
                  <c:v>359.5</c:v>
                </c:pt>
                <c:pt idx="517">
                  <c:v>361</c:v>
                </c:pt>
                <c:pt idx="518">
                  <c:v>362.5</c:v>
                </c:pt>
                <c:pt idx="519">
                  <c:v>358.5</c:v>
                </c:pt>
                <c:pt idx="520">
                  <c:v>360</c:v>
                </c:pt>
                <c:pt idx="521">
                  <c:v>358.5</c:v>
                </c:pt>
                <c:pt idx="522">
                  <c:v>357</c:v>
                </c:pt>
                <c:pt idx="523">
                  <c:v>356</c:v>
                </c:pt>
                <c:pt idx="524">
                  <c:v>356</c:v>
                </c:pt>
                <c:pt idx="525">
                  <c:v>356</c:v>
                </c:pt>
                <c:pt idx="526">
                  <c:v>355</c:v>
                </c:pt>
                <c:pt idx="527">
                  <c:v>354.5</c:v>
                </c:pt>
                <c:pt idx="528">
                  <c:v>356</c:v>
                </c:pt>
                <c:pt idx="529">
                  <c:v>354</c:v>
                </c:pt>
                <c:pt idx="530">
                  <c:v>354</c:v>
                </c:pt>
                <c:pt idx="531">
                  <c:v>352.5</c:v>
                </c:pt>
                <c:pt idx="532">
                  <c:v>351</c:v>
                </c:pt>
                <c:pt idx="533">
                  <c:v>351.5</c:v>
                </c:pt>
                <c:pt idx="534">
                  <c:v>351</c:v>
                </c:pt>
                <c:pt idx="535">
                  <c:v>348.5</c:v>
                </c:pt>
                <c:pt idx="536">
                  <c:v>350.5</c:v>
                </c:pt>
                <c:pt idx="537">
                  <c:v>352.5</c:v>
                </c:pt>
                <c:pt idx="538">
                  <c:v>357</c:v>
                </c:pt>
                <c:pt idx="539">
                  <c:v>361</c:v>
                </c:pt>
                <c:pt idx="540">
                  <c:v>362</c:v>
                </c:pt>
                <c:pt idx="541">
                  <c:v>368.5</c:v>
                </c:pt>
                <c:pt idx="542">
                  <c:v>363</c:v>
                </c:pt>
                <c:pt idx="543">
                  <c:v>364.5</c:v>
                </c:pt>
                <c:pt idx="544">
                  <c:v>363</c:v>
                </c:pt>
                <c:pt idx="545">
                  <c:v>360.5</c:v>
                </c:pt>
                <c:pt idx="546">
                  <c:v>362</c:v>
                </c:pt>
                <c:pt idx="547">
                  <c:v>362</c:v>
                </c:pt>
                <c:pt idx="548">
                  <c:v>359</c:v>
                </c:pt>
                <c:pt idx="549">
                  <c:v>361.5</c:v>
                </c:pt>
                <c:pt idx="550">
                  <c:v>357.5</c:v>
                </c:pt>
                <c:pt idx="551">
                  <c:v>359</c:v>
                </c:pt>
                <c:pt idx="552">
                  <c:v>358</c:v>
                </c:pt>
                <c:pt idx="553">
                  <c:v>358</c:v>
                </c:pt>
                <c:pt idx="554">
                  <c:v>357</c:v>
                </c:pt>
                <c:pt idx="555">
                  <c:v>353</c:v>
                </c:pt>
                <c:pt idx="556">
                  <c:v>350.5</c:v>
                </c:pt>
                <c:pt idx="557">
                  <c:v>348.5</c:v>
                </c:pt>
                <c:pt idx="558">
                  <c:v>347</c:v>
                </c:pt>
                <c:pt idx="559">
                  <c:v>347</c:v>
                </c:pt>
                <c:pt idx="560">
                  <c:v>347</c:v>
                </c:pt>
                <c:pt idx="561">
                  <c:v>433.5</c:v>
                </c:pt>
                <c:pt idx="562">
                  <c:v>518.5</c:v>
                </c:pt>
                <c:pt idx="563">
                  <c:v>348.5</c:v>
                </c:pt>
                <c:pt idx="564">
                  <c:v>354</c:v>
                </c:pt>
                <c:pt idx="565">
                  <c:v>356.5</c:v>
                </c:pt>
                <c:pt idx="566">
                  <c:v>356</c:v>
                </c:pt>
                <c:pt idx="567">
                  <c:v>358.5</c:v>
                </c:pt>
                <c:pt idx="568">
                  <c:v>357</c:v>
                </c:pt>
                <c:pt idx="569">
                  <c:v>357.5</c:v>
                </c:pt>
                <c:pt idx="570">
                  <c:v>358</c:v>
                </c:pt>
                <c:pt idx="571">
                  <c:v>356.5</c:v>
                </c:pt>
                <c:pt idx="572">
                  <c:v>356</c:v>
                </c:pt>
                <c:pt idx="573">
                  <c:v>357.5</c:v>
                </c:pt>
                <c:pt idx="574">
                  <c:v>356</c:v>
                </c:pt>
                <c:pt idx="575">
                  <c:v>360.5</c:v>
                </c:pt>
                <c:pt idx="576">
                  <c:v>359</c:v>
                </c:pt>
                <c:pt idx="577">
                  <c:v>349.5</c:v>
                </c:pt>
                <c:pt idx="578">
                  <c:v>348.5</c:v>
                </c:pt>
                <c:pt idx="579">
                  <c:v>372.5</c:v>
                </c:pt>
                <c:pt idx="580">
                  <c:v>460</c:v>
                </c:pt>
                <c:pt idx="581">
                  <c:v>533.5</c:v>
                </c:pt>
                <c:pt idx="582">
                  <c:v>557.5</c:v>
                </c:pt>
                <c:pt idx="583">
                  <c:v>651.5</c:v>
                </c:pt>
                <c:pt idx="584">
                  <c:v>706.5</c:v>
                </c:pt>
                <c:pt idx="585">
                  <c:v>708.5</c:v>
                </c:pt>
                <c:pt idx="586">
                  <c:v>704.5</c:v>
                </c:pt>
                <c:pt idx="587">
                  <c:v>699</c:v>
                </c:pt>
                <c:pt idx="588">
                  <c:v>713.5</c:v>
                </c:pt>
                <c:pt idx="589">
                  <c:v>723</c:v>
                </c:pt>
                <c:pt idx="590">
                  <c:v>587.5</c:v>
                </c:pt>
                <c:pt idx="591">
                  <c:v>385.5</c:v>
                </c:pt>
                <c:pt idx="592">
                  <c:v>352.5</c:v>
                </c:pt>
                <c:pt idx="593">
                  <c:v>355</c:v>
                </c:pt>
                <c:pt idx="594">
                  <c:v>355</c:v>
                </c:pt>
                <c:pt idx="595">
                  <c:v>355</c:v>
                </c:pt>
                <c:pt idx="596">
                  <c:v>353.5</c:v>
                </c:pt>
                <c:pt idx="597">
                  <c:v>354</c:v>
                </c:pt>
                <c:pt idx="598">
                  <c:v>354.5</c:v>
                </c:pt>
                <c:pt idx="599">
                  <c:v>354.5</c:v>
                </c:pt>
                <c:pt idx="600">
                  <c:v>355</c:v>
                </c:pt>
                <c:pt idx="601">
                  <c:v>354.5</c:v>
                </c:pt>
                <c:pt idx="602">
                  <c:v>352</c:v>
                </c:pt>
                <c:pt idx="603">
                  <c:v>345.5</c:v>
                </c:pt>
                <c:pt idx="604">
                  <c:v>345.5</c:v>
                </c:pt>
                <c:pt idx="605">
                  <c:v>433.5</c:v>
                </c:pt>
                <c:pt idx="606">
                  <c:v>532.5</c:v>
                </c:pt>
                <c:pt idx="607">
                  <c:v>573</c:v>
                </c:pt>
                <c:pt idx="608">
                  <c:v>706.5</c:v>
                </c:pt>
                <c:pt idx="609">
                  <c:v>705.5</c:v>
                </c:pt>
                <c:pt idx="610">
                  <c:v>342</c:v>
                </c:pt>
                <c:pt idx="611">
                  <c:v>515.5</c:v>
                </c:pt>
                <c:pt idx="612">
                  <c:v>703</c:v>
                </c:pt>
                <c:pt idx="613">
                  <c:v>699.5</c:v>
                </c:pt>
                <c:pt idx="614">
                  <c:v>704</c:v>
                </c:pt>
                <c:pt idx="615">
                  <c:v>553</c:v>
                </c:pt>
                <c:pt idx="616">
                  <c:v>540</c:v>
                </c:pt>
                <c:pt idx="617">
                  <c:v>544.5</c:v>
                </c:pt>
                <c:pt idx="618">
                  <c:v>548.5</c:v>
                </c:pt>
                <c:pt idx="619">
                  <c:v>547</c:v>
                </c:pt>
                <c:pt idx="620">
                  <c:v>546</c:v>
                </c:pt>
                <c:pt idx="621">
                  <c:v>541.5</c:v>
                </c:pt>
                <c:pt idx="622">
                  <c:v>536.5</c:v>
                </c:pt>
                <c:pt idx="623">
                  <c:v>540</c:v>
                </c:pt>
                <c:pt idx="624">
                  <c:v>351</c:v>
                </c:pt>
                <c:pt idx="625">
                  <c:v>355.5</c:v>
                </c:pt>
                <c:pt idx="626">
                  <c:v>355.5</c:v>
                </c:pt>
                <c:pt idx="627">
                  <c:v>356.5</c:v>
                </c:pt>
                <c:pt idx="628">
                  <c:v>355.5</c:v>
                </c:pt>
                <c:pt idx="629">
                  <c:v>357</c:v>
                </c:pt>
                <c:pt idx="630">
                  <c:v>355.5</c:v>
                </c:pt>
                <c:pt idx="631">
                  <c:v>355.5</c:v>
                </c:pt>
                <c:pt idx="632">
                  <c:v>355.5</c:v>
                </c:pt>
                <c:pt idx="633">
                  <c:v>355.5</c:v>
                </c:pt>
                <c:pt idx="634">
                  <c:v>357</c:v>
                </c:pt>
                <c:pt idx="635">
                  <c:v>356.5</c:v>
                </c:pt>
                <c:pt idx="636">
                  <c:v>358</c:v>
                </c:pt>
                <c:pt idx="637">
                  <c:v>357</c:v>
                </c:pt>
                <c:pt idx="638">
                  <c:v>356</c:v>
                </c:pt>
                <c:pt idx="639">
                  <c:v>357</c:v>
                </c:pt>
                <c:pt idx="640">
                  <c:v>357</c:v>
                </c:pt>
                <c:pt idx="641">
                  <c:v>357.5</c:v>
                </c:pt>
                <c:pt idx="642">
                  <c:v>356.5</c:v>
                </c:pt>
                <c:pt idx="643">
                  <c:v>357</c:v>
                </c:pt>
                <c:pt idx="644">
                  <c:v>356.5</c:v>
                </c:pt>
                <c:pt idx="645">
                  <c:v>357</c:v>
                </c:pt>
                <c:pt idx="646">
                  <c:v>356</c:v>
                </c:pt>
                <c:pt idx="647">
                  <c:v>356.5</c:v>
                </c:pt>
                <c:pt idx="648">
                  <c:v>357</c:v>
                </c:pt>
                <c:pt idx="649">
                  <c:v>355.5</c:v>
                </c:pt>
                <c:pt idx="650">
                  <c:v>356.5</c:v>
                </c:pt>
                <c:pt idx="651">
                  <c:v>356.5</c:v>
                </c:pt>
                <c:pt idx="652">
                  <c:v>355.5</c:v>
                </c:pt>
                <c:pt idx="653">
                  <c:v>356</c:v>
                </c:pt>
                <c:pt idx="654">
                  <c:v>356</c:v>
                </c:pt>
                <c:pt idx="655">
                  <c:v>353.5</c:v>
                </c:pt>
                <c:pt idx="656">
                  <c:v>355.5</c:v>
                </c:pt>
                <c:pt idx="657">
                  <c:v>356.5</c:v>
                </c:pt>
                <c:pt idx="658">
                  <c:v>356.5</c:v>
                </c:pt>
                <c:pt idx="659">
                  <c:v>358</c:v>
                </c:pt>
                <c:pt idx="660">
                  <c:v>357</c:v>
                </c:pt>
                <c:pt idx="661">
                  <c:v>357</c:v>
                </c:pt>
                <c:pt idx="662">
                  <c:v>358</c:v>
                </c:pt>
                <c:pt idx="663">
                  <c:v>356</c:v>
                </c:pt>
                <c:pt idx="664">
                  <c:v>356.5</c:v>
                </c:pt>
                <c:pt idx="665">
                  <c:v>357</c:v>
                </c:pt>
                <c:pt idx="666">
                  <c:v>356.5</c:v>
                </c:pt>
                <c:pt idx="667">
                  <c:v>357</c:v>
                </c:pt>
                <c:pt idx="668">
                  <c:v>357.5</c:v>
                </c:pt>
                <c:pt idx="669">
                  <c:v>356</c:v>
                </c:pt>
                <c:pt idx="670">
                  <c:v>356</c:v>
                </c:pt>
                <c:pt idx="671">
                  <c:v>357.5</c:v>
                </c:pt>
                <c:pt idx="672">
                  <c:v>359</c:v>
                </c:pt>
                <c:pt idx="673">
                  <c:v>357</c:v>
                </c:pt>
                <c:pt idx="674">
                  <c:v>357</c:v>
                </c:pt>
                <c:pt idx="675">
                  <c:v>356.5</c:v>
                </c:pt>
                <c:pt idx="676">
                  <c:v>359.5</c:v>
                </c:pt>
                <c:pt idx="677">
                  <c:v>359</c:v>
                </c:pt>
                <c:pt idx="678">
                  <c:v>359</c:v>
                </c:pt>
                <c:pt idx="679">
                  <c:v>358.5</c:v>
                </c:pt>
                <c:pt idx="680">
                  <c:v>358.5</c:v>
                </c:pt>
                <c:pt idx="681">
                  <c:v>360.5</c:v>
                </c:pt>
                <c:pt idx="682">
                  <c:v>358.5</c:v>
                </c:pt>
                <c:pt idx="683">
                  <c:v>360.5</c:v>
                </c:pt>
                <c:pt idx="684">
                  <c:v>359</c:v>
                </c:pt>
                <c:pt idx="685">
                  <c:v>536</c:v>
                </c:pt>
                <c:pt idx="686">
                  <c:v>511.5</c:v>
                </c:pt>
                <c:pt idx="687">
                  <c:v>507</c:v>
                </c:pt>
                <c:pt idx="688">
                  <c:v>422.5</c:v>
                </c:pt>
                <c:pt idx="689">
                  <c:v>359.5</c:v>
                </c:pt>
                <c:pt idx="690">
                  <c:v>354</c:v>
                </c:pt>
                <c:pt idx="691">
                  <c:v>350</c:v>
                </c:pt>
                <c:pt idx="692">
                  <c:v>349.5</c:v>
                </c:pt>
                <c:pt idx="693">
                  <c:v>355.5</c:v>
                </c:pt>
                <c:pt idx="694">
                  <c:v>526.5</c:v>
                </c:pt>
                <c:pt idx="695">
                  <c:v>702</c:v>
                </c:pt>
                <c:pt idx="696">
                  <c:v>346</c:v>
                </c:pt>
                <c:pt idx="697">
                  <c:v>343.5</c:v>
                </c:pt>
                <c:pt idx="698">
                  <c:v>343</c:v>
                </c:pt>
                <c:pt idx="699">
                  <c:v>342</c:v>
                </c:pt>
                <c:pt idx="700">
                  <c:v>347</c:v>
                </c:pt>
                <c:pt idx="701">
                  <c:v>361.5</c:v>
                </c:pt>
                <c:pt idx="702">
                  <c:v>453.5</c:v>
                </c:pt>
                <c:pt idx="703">
                  <c:v>509</c:v>
                </c:pt>
                <c:pt idx="704">
                  <c:v>700</c:v>
                </c:pt>
                <c:pt idx="705">
                  <c:v>979</c:v>
                </c:pt>
                <c:pt idx="706">
                  <c:v>1036.5</c:v>
                </c:pt>
                <c:pt idx="707">
                  <c:v>1082</c:v>
                </c:pt>
                <c:pt idx="708">
                  <c:v>943</c:v>
                </c:pt>
                <c:pt idx="709">
                  <c:v>889.5</c:v>
                </c:pt>
                <c:pt idx="710">
                  <c:v>471</c:v>
                </c:pt>
                <c:pt idx="711">
                  <c:v>353</c:v>
                </c:pt>
                <c:pt idx="712">
                  <c:v>355</c:v>
                </c:pt>
                <c:pt idx="713">
                  <c:v>356.5</c:v>
                </c:pt>
                <c:pt idx="714">
                  <c:v>357</c:v>
                </c:pt>
                <c:pt idx="715">
                  <c:v>358</c:v>
                </c:pt>
                <c:pt idx="716">
                  <c:v>357</c:v>
                </c:pt>
                <c:pt idx="717">
                  <c:v>357</c:v>
                </c:pt>
                <c:pt idx="718">
                  <c:v>357</c:v>
                </c:pt>
                <c:pt idx="719">
                  <c:v>356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02867328"/>
        <c:axId val="102868864"/>
      </c:scatterChart>
      <c:valAx>
        <c:axId val="102867328"/>
        <c:scaling>
          <c:orientation val="minMax"/>
          <c:min val="35000"/>
        </c:scaling>
        <c:axPos val="b"/>
        <c:numFmt formatCode="0" sourceLinked="0"/>
        <c:tickLblPos val="nextTo"/>
        <c:crossAx val="102868864"/>
        <c:crosses val="autoZero"/>
        <c:crossBetween val="midCat"/>
        <c:majorUnit val="5000"/>
      </c:valAx>
      <c:valAx>
        <c:axId val="102868864"/>
        <c:scaling>
          <c:orientation val="minMax"/>
        </c:scaling>
        <c:axPos val="l"/>
        <c:majorGridlines/>
        <c:numFmt formatCode="0" sourceLinked="0"/>
        <c:tickLblPos val="nextTo"/>
        <c:crossAx val="102867328"/>
        <c:crosses val="autoZero"/>
        <c:crossBetween val="midCat"/>
      </c:valAx>
    </c:plotArea>
    <c:plotVisOnly val="1"/>
  </c:chart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11"/>
          <c:y val="2.7011287893677027E-2"/>
        </c:manualLayout>
      </c:layout>
    </c:title>
    <c:plotArea>
      <c:layout>
        <c:manualLayout>
          <c:layoutTarget val="inner"/>
          <c:xMode val="edge"/>
          <c:yMode val="edge"/>
          <c:x val="3.670829947068887E-2"/>
          <c:y val="2.0071960251390811E-2"/>
          <c:w val="0.95470187729445621"/>
          <c:h val="0.91316856742691099"/>
        </c:manualLayout>
      </c:layout>
      <c:lineChart>
        <c:grouping val="standard"/>
        <c:ser>
          <c:idx val="1"/>
          <c:order val="0"/>
          <c:tx>
            <c:v>Eolien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Entrées!$J$37:$J$780</c:f>
              <c:numCache>
                <c:formatCode>0.0</c:formatCode>
                <c:ptCount val="744"/>
                <c:pt idx="0">
                  <c:v>2485.5</c:v>
                </c:pt>
                <c:pt idx="1">
                  <c:v>2621.5</c:v>
                </c:pt>
                <c:pt idx="2">
                  <c:v>2829</c:v>
                </c:pt>
                <c:pt idx="3">
                  <c:v>2839</c:v>
                </c:pt>
                <c:pt idx="4">
                  <c:v>2902.5</c:v>
                </c:pt>
                <c:pt idx="5">
                  <c:v>3036.5</c:v>
                </c:pt>
                <c:pt idx="6">
                  <c:v>3153</c:v>
                </c:pt>
                <c:pt idx="7">
                  <c:v>3287</c:v>
                </c:pt>
                <c:pt idx="8">
                  <c:v>3310</c:v>
                </c:pt>
                <c:pt idx="9">
                  <c:v>2959</c:v>
                </c:pt>
                <c:pt idx="10">
                  <c:v>2930.5</c:v>
                </c:pt>
                <c:pt idx="11">
                  <c:v>3269</c:v>
                </c:pt>
                <c:pt idx="12">
                  <c:v>3630</c:v>
                </c:pt>
                <c:pt idx="13">
                  <c:v>3469.5</c:v>
                </c:pt>
                <c:pt idx="14">
                  <c:v>3257.5</c:v>
                </c:pt>
                <c:pt idx="15">
                  <c:v>3188.5</c:v>
                </c:pt>
                <c:pt idx="16">
                  <c:v>3207</c:v>
                </c:pt>
                <c:pt idx="17">
                  <c:v>3261</c:v>
                </c:pt>
                <c:pt idx="18">
                  <c:v>3334.5</c:v>
                </c:pt>
                <c:pt idx="19">
                  <c:v>3229</c:v>
                </c:pt>
                <c:pt idx="20">
                  <c:v>2962.5</c:v>
                </c:pt>
                <c:pt idx="21">
                  <c:v>3115</c:v>
                </c:pt>
                <c:pt idx="22">
                  <c:v>3337.5</c:v>
                </c:pt>
                <c:pt idx="23">
                  <c:v>3344</c:v>
                </c:pt>
                <c:pt idx="24">
                  <c:v>3176.5</c:v>
                </c:pt>
                <c:pt idx="25">
                  <c:v>3020</c:v>
                </c:pt>
                <c:pt idx="26">
                  <c:v>2971</c:v>
                </c:pt>
                <c:pt idx="27">
                  <c:v>3021.5</c:v>
                </c:pt>
                <c:pt idx="28">
                  <c:v>3086.5</c:v>
                </c:pt>
                <c:pt idx="29">
                  <c:v>3041.5</c:v>
                </c:pt>
                <c:pt idx="30">
                  <c:v>2969.5</c:v>
                </c:pt>
                <c:pt idx="31">
                  <c:v>2935.5</c:v>
                </c:pt>
                <c:pt idx="32">
                  <c:v>2836</c:v>
                </c:pt>
                <c:pt idx="33">
                  <c:v>2586.5</c:v>
                </c:pt>
                <c:pt idx="34">
                  <c:v>2580.5</c:v>
                </c:pt>
                <c:pt idx="35">
                  <c:v>2775</c:v>
                </c:pt>
                <c:pt idx="36">
                  <c:v>3057.5</c:v>
                </c:pt>
                <c:pt idx="37">
                  <c:v>2901</c:v>
                </c:pt>
                <c:pt idx="38">
                  <c:v>2626</c:v>
                </c:pt>
                <c:pt idx="39">
                  <c:v>2627.5</c:v>
                </c:pt>
                <c:pt idx="40">
                  <c:v>2628.5</c:v>
                </c:pt>
                <c:pt idx="41">
                  <c:v>2697.5</c:v>
                </c:pt>
                <c:pt idx="42">
                  <c:v>2787</c:v>
                </c:pt>
                <c:pt idx="43">
                  <c:v>2794.5</c:v>
                </c:pt>
                <c:pt idx="44">
                  <c:v>2599.5</c:v>
                </c:pt>
                <c:pt idx="45">
                  <c:v>2724</c:v>
                </c:pt>
                <c:pt idx="46">
                  <c:v>2791</c:v>
                </c:pt>
                <c:pt idx="47">
                  <c:v>2727.5</c:v>
                </c:pt>
                <c:pt idx="48">
                  <c:v>2613.5</c:v>
                </c:pt>
                <c:pt idx="49">
                  <c:v>2422.5</c:v>
                </c:pt>
                <c:pt idx="50">
                  <c:v>2297</c:v>
                </c:pt>
                <c:pt idx="51">
                  <c:v>2088</c:v>
                </c:pt>
                <c:pt idx="52">
                  <c:v>1928</c:v>
                </c:pt>
                <c:pt idx="53">
                  <c:v>1830.5</c:v>
                </c:pt>
                <c:pt idx="54">
                  <c:v>1722</c:v>
                </c:pt>
                <c:pt idx="55">
                  <c:v>1613</c:v>
                </c:pt>
                <c:pt idx="56">
                  <c:v>1516</c:v>
                </c:pt>
                <c:pt idx="57">
                  <c:v>1217.5</c:v>
                </c:pt>
                <c:pt idx="58">
                  <c:v>1153.5</c:v>
                </c:pt>
                <c:pt idx="59">
                  <c:v>1217.5</c:v>
                </c:pt>
                <c:pt idx="60">
                  <c:v>1299</c:v>
                </c:pt>
                <c:pt idx="61">
                  <c:v>1300.5</c:v>
                </c:pt>
                <c:pt idx="62">
                  <c:v>1325</c:v>
                </c:pt>
                <c:pt idx="63">
                  <c:v>1491</c:v>
                </c:pt>
                <c:pt idx="64">
                  <c:v>1761.5</c:v>
                </c:pt>
                <c:pt idx="65">
                  <c:v>1989</c:v>
                </c:pt>
                <c:pt idx="66">
                  <c:v>2278</c:v>
                </c:pt>
                <c:pt idx="67">
                  <c:v>2505.5</c:v>
                </c:pt>
                <c:pt idx="68">
                  <c:v>2596.5</c:v>
                </c:pt>
                <c:pt idx="69">
                  <c:v>2812</c:v>
                </c:pt>
                <c:pt idx="70">
                  <c:v>2978</c:v>
                </c:pt>
                <c:pt idx="71">
                  <c:v>3001</c:v>
                </c:pt>
                <c:pt idx="72">
                  <c:v>2956</c:v>
                </c:pt>
                <c:pt idx="73">
                  <c:v>2877.5</c:v>
                </c:pt>
                <c:pt idx="74">
                  <c:v>2868.5</c:v>
                </c:pt>
                <c:pt idx="75">
                  <c:v>2955.5</c:v>
                </c:pt>
                <c:pt idx="76">
                  <c:v>2965.5</c:v>
                </c:pt>
                <c:pt idx="77">
                  <c:v>2963.5</c:v>
                </c:pt>
                <c:pt idx="78">
                  <c:v>2977.5</c:v>
                </c:pt>
                <c:pt idx="79">
                  <c:v>2931</c:v>
                </c:pt>
                <c:pt idx="80">
                  <c:v>2915.5</c:v>
                </c:pt>
                <c:pt idx="81">
                  <c:v>2755</c:v>
                </c:pt>
                <c:pt idx="82">
                  <c:v>2707.5</c:v>
                </c:pt>
                <c:pt idx="83">
                  <c:v>2665</c:v>
                </c:pt>
                <c:pt idx="84">
                  <c:v>2870</c:v>
                </c:pt>
                <c:pt idx="85">
                  <c:v>3049</c:v>
                </c:pt>
                <c:pt idx="86">
                  <c:v>3125.5</c:v>
                </c:pt>
                <c:pt idx="87">
                  <c:v>3305.5</c:v>
                </c:pt>
                <c:pt idx="88">
                  <c:v>3428</c:v>
                </c:pt>
                <c:pt idx="89">
                  <c:v>3485</c:v>
                </c:pt>
                <c:pt idx="90">
                  <c:v>3580.5</c:v>
                </c:pt>
                <c:pt idx="91">
                  <c:v>3552.5</c:v>
                </c:pt>
                <c:pt idx="92">
                  <c:v>3474</c:v>
                </c:pt>
                <c:pt idx="93">
                  <c:v>3574.5</c:v>
                </c:pt>
                <c:pt idx="94">
                  <c:v>3526.5</c:v>
                </c:pt>
                <c:pt idx="95">
                  <c:v>3374.5</c:v>
                </c:pt>
                <c:pt idx="96">
                  <c:v>3377</c:v>
                </c:pt>
                <c:pt idx="97">
                  <c:v>3402.5</c:v>
                </c:pt>
                <c:pt idx="98">
                  <c:v>3313.5</c:v>
                </c:pt>
                <c:pt idx="99">
                  <c:v>3172</c:v>
                </c:pt>
                <c:pt idx="100">
                  <c:v>3031</c:v>
                </c:pt>
                <c:pt idx="101">
                  <c:v>2937.5</c:v>
                </c:pt>
                <c:pt idx="102">
                  <c:v>2887</c:v>
                </c:pt>
                <c:pt idx="103">
                  <c:v>2721.5</c:v>
                </c:pt>
                <c:pt idx="104">
                  <c:v>2661.5</c:v>
                </c:pt>
                <c:pt idx="105">
                  <c:v>2607.5</c:v>
                </c:pt>
                <c:pt idx="106">
                  <c:v>2617</c:v>
                </c:pt>
                <c:pt idx="107">
                  <c:v>2487.5</c:v>
                </c:pt>
                <c:pt idx="108">
                  <c:v>2422.5</c:v>
                </c:pt>
                <c:pt idx="109">
                  <c:v>2395.5</c:v>
                </c:pt>
                <c:pt idx="110">
                  <c:v>2327</c:v>
                </c:pt>
                <c:pt idx="111">
                  <c:v>2398.5</c:v>
                </c:pt>
                <c:pt idx="112">
                  <c:v>2453</c:v>
                </c:pt>
                <c:pt idx="113">
                  <c:v>2555.5</c:v>
                </c:pt>
                <c:pt idx="114">
                  <c:v>2613.5</c:v>
                </c:pt>
                <c:pt idx="115">
                  <c:v>2638.5</c:v>
                </c:pt>
                <c:pt idx="116">
                  <c:v>2518</c:v>
                </c:pt>
                <c:pt idx="117">
                  <c:v>2481</c:v>
                </c:pt>
                <c:pt idx="118">
                  <c:v>2505.5</c:v>
                </c:pt>
                <c:pt idx="119">
                  <c:v>2374.5</c:v>
                </c:pt>
                <c:pt idx="120">
                  <c:v>2185.5</c:v>
                </c:pt>
                <c:pt idx="121">
                  <c:v>2040.5</c:v>
                </c:pt>
                <c:pt idx="122">
                  <c:v>1948</c:v>
                </c:pt>
                <c:pt idx="123">
                  <c:v>1863</c:v>
                </c:pt>
                <c:pt idx="124">
                  <c:v>1842</c:v>
                </c:pt>
                <c:pt idx="125">
                  <c:v>1836</c:v>
                </c:pt>
                <c:pt idx="126">
                  <c:v>1808.5</c:v>
                </c:pt>
                <c:pt idx="127">
                  <c:v>1772</c:v>
                </c:pt>
                <c:pt idx="128">
                  <c:v>1764.5</c:v>
                </c:pt>
                <c:pt idx="129">
                  <c:v>1893</c:v>
                </c:pt>
                <c:pt idx="130">
                  <c:v>2113.5</c:v>
                </c:pt>
                <c:pt idx="131">
                  <c:v>2186.5</c:v>
                </c:pt>
                <c:pt idx="132">
                  <c:v>2193</c:v>
                </c:pt>
                <c:pt idx="133">
                  <c:v>2147.5</c:v>
                </c:pt>
                <c:pt idx="134">
                  <c:v>2063</c:v>
                </c:pt>
                <c:pt idx="135">
                  <c:v>2154</c:v>
                </c:pt>
                <c:pt idx="136">
                  <c:v>2291.5</c:v>
                </c:pt>
                <c:pt idx="137">
                  <c:v>2338.5</c:v>
                </c:pt>
                <c:pt idx="138">
                  <c:v>2266.5</c:v>
                </c:pt>
                <c:pt idx="139">
                  <c:v>2042</c:v>
                </c:pt>
                <c:pt idx="140">
                  <c:v>1731.5</c:v>
                </c:pt>
                <c:pt idx="141">
                  <c:v>1663</c:v>
                </c:pt>
                <c:pt idx="142">
                  <c:v>1639</c:v>
                </c:pt>
                <c:pt idx="143">
                  <c:v>1588.5</c:v>
                </c:pt>
                <c:pt idx="144">
                  <c:v>1492.5</c:v>
                </c:pt>
                <c:pt idx="145">
                  <c:v>1448.5</c:v>
                </c:pt>
                <c:pt idx="146">
                  <c:v>1435.5</c:v>
                </c:pt>
                <c:pt idx="147">
                  <c:v>1462.5</c:v>
                </c:pt>
                <c:pt idx="148">
                  <c:v>1458</c:v>
                </c:pt>
                <c:pt idx="149">
                  <c:v>1351.5</c:v>
                </c:pt>
                <c:pt idx="150">
                  <c:v>1303.5</c:v>
                </c:pt>
                <c:pt idx="151">
                  <c:v>1241.5</c:v>
                </c:pt>
                <c:pt idx="152">
                  <c:v>1215</c:v>
                </c:pt>
                <c:pt idx="153">
                  <c:v>1056</c:v>
                </c:pt>
                <c:pt idx="154">
                  <c:v>920.5</c:v>
                </c:pt>
                <c:pt idx="155">
                  <c:v>937.5</c:v>
                </c:pt>
                <c:pt idx="156">
                  <c:v>1046</c:v>
                </c:pt>
                <c:pt idx="157">
                  <c:v>964</c:v>
                </c:pt>
                <c:pt idx="158">
                  <c:v>870</c:v>
                </c:pt>
                <c:pt idx="159">
                  <c:v>890</c:v>
                </c:pt>
                <c:pt idx="160">
                  <c:v>914</c:v>
                </c:pt>
                <c:pt idx="161">
                  <c:v>900.5</c:v>
                </c:pt>
                <c:pt idx="162">
                  <c:v>899.5</c:v>
                </c:pt>
                <c:pt idx="163">
                  <c:v>833</c:v>
                </c:pt>
                <c:pt idx="164">
                  <c:v>758.5</c:v>
                </c:pt>
                <c:pt idx="165">
                  <c:v>878.5</c:v>
                </c:pt>
                <c:pt idx="166">
                  <c:v>1077</c:v>
                </c:pt>
                <c:pt idx="167">
                  <c:v>1303.5</c:v>
                </c:pt>
                <c:pt idx="168">
                  <c:v>1422</c:v>
                </c:pt>
                <c:pt idx="169">
                  <c:v>1439.5</c:v>
                </c:pt>
                <c:pt idx="170">
                  <c:v>1369.5</c:v>
                </c:pt>
                <c:pt idx="171">
                  <c:v>1254.5</c:v>
                </c:pt>
                <c:pt idx="172">
                  <c:v>1188</c:v>
                </c:pt>
                <c:pt idx="173">
                  <c:v>1130.5</c:v>
                </c:pt>
                <c:pt idx="174">
                  <c:v>1056.5</c:v>
                </c:pt>
                <c:pt idx="175">
                  <c:v>992.5</c:v>
                </c:pt>
                <c:pt idx="176">
                  <c:v>912</c:v>
                </c:pt>
                <c:pt idx="177">
                  <c:v>730</c:v>
                </c:pt>
                <c:pt idx="178">
                  <c:v>695.5</c:v>
                </c:pt>
                <c:pt idx="179">
                  <c:v>677.5</c:v>
                </c:pt>
                <c:pt idx="180">
                  <c:v>781.5</c:v>
                </c:pt>
                <c:pt idx="181">
                  <c:v>981</c:v>
                </c:pt>
                <c:pt idx="182">
                  <c:v>1008.5</c:v>
                </c:pt>
                <c:pt idx="183">
                  <c:v>1063.5</c:v>
                </c:pt>
                <c:pt idx="184">
                  <c:v>1059</c:v>
                </c:pt>
                <c:pt idx="185">
                  <c:v>1065.5</c:v>
                </c:pt>
                <c:pt idx="186">
                  <c:v>1060.5</c:v>
                </c:pt>
                <c:pt idx="187">
                  <c:v>913</c:v>
                </c:pt>
                <c:pt idx="188">
                  <c:v>773</c:v>
                </c:pt>
                <c:pt idx="189">
                  <c:v>924.5</c:v>
                </c:pt>
                <c:pt idx="190">
                  <c:v>1171</c:v>
                </c:pt>
                <c:pt idx="191">
                  <c:v>1474</c:v>
                </c:pt>
                <c:pt idx="192">
                  <c:v>1754</c:v>
                </c:pt>
                <c:pt idx="193">
                  <c:v>2053</c:v>
                </c:pt>
                <c:pt idx="194">
                  <c:v>2299.5</c:v>
                </c:pt>
                <c:pt idx="195">
                  <c:v>2491.5</c:v>
                </c:pt>
                <c:pt idx="196">
                  <c:v>2607</c:v>
                </c:pt>
                <c:pt idx="197">
                  <c:v>2596.5</c:v>
                </c:pt>
                <c:pt idx="198">
                  <c:v>2709.5</c:v>
                </c:pt>
                <c:pt idx="199">
                  <c:v>3038.5</c:v>
                </c:pt>
                <c:pt idx="200">
                  <c:v>3229.5</c:v>
                </c:pt>
                <c:pt idx="201">
                  <c:v>3406.5</c:v>
                </c:pt>
                <c:pt idx="202">
                  <c:v>3621</c:v>
                </c:pt>
                <c:pt idx="203">
                  <c:v>3714</c:v>
                </c:pt>
                <c:pt idx="204">
                  <c:v>3711</c:v>
                </c:pt>
                <c:pt idx="205">
                  <c:v>3781.5</c:v>
                </c:pt>
                <c:pt idx="206">
                  <c:v>3816</c:v>
                </c:pt>
                <c:pt idx="207">
                  <c:v>3979.5</c:v>
                </c:pt>
                <c:pt idx="208">
                  <c:v>4064.5</c:v>
                </c:pt>
                <c:pt idx="209">
                  <c:v>3890</c:v>
                </c:pt>
                <c:pt idx="210">
                  <c:v>3954.5</c:v>
                </c:pt>
                <c:pt idx="211">
                  <c:v>3722</c:v>
                </c:pt>
                <c:pt idx="212">
                  <c:v>3575.5</c:v>
                </c:pt>
                <c:pt idx="213">
                  <c:v>3497</c:v>
                </c:pt>
                <c:pt idx="214">
                  <c:v>3592</c:v>
                </c:pt>
                <c:pt idx="215">
                  <c:v>3674</c:v>
                </c:pt>
                <c:pt idx="216">
                  <c:v>3728</c:v>
                </c:pt>
                <c:pt idx="217">
                  <c:v>3761</c:v>
                </c:pt>
                <c:pt idx="218">
                  <c:v>3830</c:v>
                </c:pt>
                <c:pt idx="219">
                  <c:v>3705</c:v>
                </c:pt>
                <c:pt idx="220">
                  <c:v>3540</c:v>
                </c:pt>
                <c:pt idx="221">
                  <c:v>3386</c:v>
                </c:pt>
                <c:pt idx="222">
                  <c:v>3260.5</c:v>
                </c:pt>
                <c:pt idx="223">
                  <c:v>3049</c:v>
                </c:pt>
                <c:pt idx="224">
                  <c:v>2859</c:v>
                </c:pt>
                <c:pt idx="225">
                  <c:v>2620.5</c:v>
                </c:pt>
                <c:pt idx="226">
                  <c:v>2463.5</c:v>
                </c:pt>
                <c:pt idx="227">
                  <c:v>2445.5</c:v>
                </c:pt>
                <c:pt idx="228">
                  <c:v>2376</c:v>
                </c:pt>
                <c:pt idx="229">
                  <c:v>2342.5</c:v>
                </c:pt>
                <c:pt idx="230">
                  <c:v>2400</c:v>
                </c:pt>
                <c:pt idx="231">
                  <c:v>2529</c:v>
                </c:pt>
                <c:pt idx="232">
                  <c:v>2412</c:v>
                </c:pt>
                <c:pt idx="233">
                  <c:v>2276</c:v>
                </c:pt>
                <c:pt idx="234">
                  <c:v>2234</c:v>
                </c:pt>
                <c:pt idx="235">
                  <c:v>2328</c:v>
                </c:pt>
                <c:pt idx="236">
                  <c:v>2677.5</c:v>
                </c:pt>
                <c:pt idx="237">
                  <c:v>3379.5</c:v>
                </c:pt>
                <c:pt idx="238">
                  <c:v>3996</c:v>
                </c:pt>
                <c:pt idx="239">
                  <c:v>4585.5</c:v>
                </c:pt>
                <c:pt idx="240">
                  <c:v>4877</c:v>
                </c:pt>
                <c:pt idx="241">
                  <c:v>4949</c:v>
                </c:pt>
                <c:pt idx="242">
                  <c:v>4905</c:v>
                </c:pt>
                <c:pt idx="243">
                  <c:v>4637</c:v>
                </c:pt>
                <c:pt idx="244">
                  <c:v>4439.5</c:v>
                </c:pt>
                <c:pt idx="245">
                  <c:v>4453.5</c:v>
                </c:pt>
                <c:pt idx="246">
                  <c:v>4327.5</c:v>
                </c:pt>
                <c:pt idx="247">
                  <c:v>4201.5</c:v>
                </c:pt>
                <c:pt idx="248">
                  <c:v>3996.5</c:v>
                </c:pt>
                <c:pt idx="249">
                  <c:v>3680.5</c:v>
                </c:pt>
                <c:pt idx="250">
                  <c:v>3337.5</c:v>
                </c:pt>
                <c:pt idx="251">
                  <c:v>3054</c:v>
                </c:pt>
                <c:pt idx="252">
                  <c:v>2924</c:v>
                </c:pt>
                <c:pt idx="253">
                  <c:v>2670.5</c:v>
                </c:pt>
                <c:pt idx="254">
                  <c:v>2353</c:v>
                </c:pt>
                <c:pt idx="255">
                  <c:v>2190</c:v>
                </c:pt>
                <c:pt idx="256">
                  <c:v>2199.5</c:v>
                </c:pt>
                <c:pt idx="257">
                  <c:v>2034.5</c:v>
                </c:pt>
                <c:pt idx="258">
                  <c:v>1917.5</c:v>
                </c:pt>
                <c:pt idx="259">
                  <c:v>1845.5</c:v>
                </c:pt>
                <c:pt idx="260">
                  <c:v>2261.5</c:v>
                </c:pt>
                <c:pt idx="261">
                  <c:v>2484.5</c:v>
                </c:pt>
                <c:pt idx="262">
                  <c:v>2485</c:v>
                </c:pt>
                <c:pt idx="263">
                  <c:v>2919</c:v>
                </c:pt>
                <c:pt idx="264">
                  <c:v>3542</c:v>
                </c:pt>
                <c:pt idx="265">
                  <c:v>3875</c:v>
                </c:pt>
                <c:pt idx="266">
                  <c:v>4001.5</c:v>
                </c:pt>
                <c:pt idx="267">
                  <c:v>4054</c:v>
                </c:pt>
                <c:pt idx="268">
                  <c:v>4148.5</c:v>
                </c:pt>
                <c:pt idx="269">
                  <c:v>4206.5</c:v>
                </c:pt>
                <c:pt idx="270">
                  <c:v>4300.5</c:v>
                </c:pt>
                <c:pt idx="271">
                  <c:v>4576</c:v>
                </c:pt>
                <c:pt idx="272">
                  <c:v>4734.5</c:v>
                </c:pt>
                <c:pt idx="273">
                  <c:v>4840</c:v>
                </c:pt>
                <c:pt idx="274">
                  <c:v>5047</c:v>
                </c:pt>
                <c:pt idx="275">
                  <c:v>5092</c:v>
                </c:pt>
                <c:pt idx="276">
                  <c:v>5215</c:v>
                </c:pt>
                <c:pt idx="277">
                  <c:v>5341.5</c:v>
                </c:pt>
                <c:pt idx="278">
                  <c:v>5335.5</c:v>
                </c:pt>
                <c:pt idx="279">
                  <c:v>5279</c:v>
                </c:pt>
                <c:pt idx="280">
                  <c:v>5326</c:v>
                </c:pt>
                <c:pt idx="281">
                  <c:v>5279.5</c:v>
                </c:pt>
                <c:pt idx="282">
                  <c:v>4996</c:v>
                </c:pt>
                <c:pt idx="283">
                  <c:v>4593.5</c:v>
                </c:pt>
                <c:pt idx="284">
                  <c:v>4066</c:v>
                </c:pt>
                <c:pt idx="285">
                  <c:v>3582.5</c:v>
                </c:pt>
                <c:pt idx="286">
                  <c:v>3239</c:v>
                </c:pt>
                <c:pt idx="287">
                  <c:v>3016.5</c:v>
                </c:pt>
                <c:pt idx="288">
                  <c:v>2852.5</c:v>
                </c:pt>
                <c:pt idx="289">
                  <c:v>2714.5</c:v>
                </c:pt>
                <c:pt idx="290">
                  <c:v>2481.5</c:v>
                </c:pt>
                <c:pt idx="291">
                  <c:v>2298</c:v>
                </c:pt>
                <c:pt idx="292">
                  <c:v>2134.5</c:v>
                </c:pt>
                <c:pt idx="293">
                  <c:v>1891</c:v>
                </c:pt>
                <c:pt idx="294">
                  <c:v>1803</c:v>
                </c:pt>
                <c:pt idx="295">
                  <c:v>1889</c:v>
                </c:pt>
                <c:pt idx="296">
                  <c:v>1873.5</c:v>
                </c:pt>
                <c:pt idx="297">
                  <c:v>2048</c:v>
                </c:pt>
                <c:pt idx="298">
                  <c:v>2417</c:v>
                </c:pt>
                <c:pt idx="299">
                  <c:v>2496</c:v>
                </c:pt>
                <c:pt idx="300">
                  <c:v>2652.5</c:v>
                </c:pt>
                <c:pt idx="301">
                  <c:v>2819</c:v>
                </c:pt>
                <c:pt idx="302">
                  <c:v>2992</c:v>
                </c:pt>
                <c:pt idx="303">
                  <c:v>2987</c:v>
                </c:pt>
                <c:pt idx="304">
                  <c:v>3025.5</c:v>
                </c:pt>
                <c:pt idx="305">
                  <c:v>2878.5</c:v>
                </c:pt>
                <c:pt idx="306">
                  <c:v>2686</c:v>
                </c:pt>
                <c:pt idx="307">
                  <c:v>2494</c:v>
                </c:pt>
                <c:pt idx="308">
                  <c:v>2486</c:v>
                </c:pt>
                <c:pt idx="309">
                  <c:v>2565</c:v>
                </c:pt>
                <c:pt idx="310">
                  <c:v>2664</c:v>
                </c:pt>
                <c:pt idx="311">
                  <c:v>2664</c:v>
                </c:pt>
                <c:pt idx="312">
                  <c:v>2673</c:v>
                </c:pt>
                <c:pt idx="313">
                  <c:v>2703.5</c:v>
                </c:pt>
                <c:pt idx="314">
                  <c:v>2711</c:v>
                </c:pt>
                <c:pt idx="315">
                  <c:v>2590</c:v>
                </c:pt>
                <c:pt idx="316">
                  <c:v>2497.5</c:v>
                </c:pt>
                <c:pt idx="317">
                  <c:v>2604</c:v>
                </c:pt>
                <c:pt idx="318">
                  <c:v>2677</c:v>
                </c:pt>
                <c:pt idx="319">
                  <c:v>2869</c:v>
                </c:pt>
                <c:pt idx="320">
                  <c:v>2934</c:v>
                </c:pt>
                <c:pt idx="321">
                  <c:v>2696</c:v>
                </c:pt>
                <c:pt idx="322">
                  <c:v>2476.5</c:v>
                </c:pt>
                <c:pt idx="323">
                  <c:v>2633</c:v>
                </c:pt>
                <c:pt idx="324">
                  <c:v>2972</c:v>
                </c:pt>
                <c:pt idx="325">
                  <c:v>3326</c:v>
                </c:pt>
                <c:pt idx="326">
                  <c:v>3580</c:v>
                </c:pt>
                <c:pt idx="327">
                  <c:v>3501.5</c:v>
                </c:pt>
                <c:pt idx="328">
                  <c:v>3280</c:v>
                </c:pt>
                <c:pt idx="329">
                  <c:v>2943.5</c:v>
                </c:pt>
                <c:pt idx="330">
                  <c:v>2549</c:v>
                </c:pt>
                <c:pt idx="331">
                  <c:v>2234.5</c:v>
                </c:pt>
                <c:pt idx="332">
                  <c:v>1966.5</c:v>
                </c:pt>
                <c:pt idx="333">
                  <c:v>2015.5</c:v>
                </c:pt>
                <c:pt idx="334">
                  <c:v>2215</c:v>
                </c:pt>
                <c:pt idx="335">
                  <c:v>2262.5</c:v>
                </c:pt>
                <c:pt idx="336">
                  <c:v>2319.5</c:v>
                </c:pt>
                <c:pt idx="337">
                  <c:v>2158</c:v>
                </c:pt>
                <c:pt idx="338">
                  <c:v>1942.5</c:v>
                </c:pt>
                <c:pt idx="339">
                  <c:v>1777</c:v>
                </c:pt>
                <c:pt idx="340">
                  <c:v>1639.5</c:v>
                </c:pt>
                <c:pt idx="341">
                  <c:v>1620.5</c:v>
                </c:pt>
                <c:pt idx="342">
                  <c:v>1530.5</c:v>
                </c:pt>
                <c:pt idx="343">
                  <c:v>1497</c:v>
                </c:pt>
                <c:pt idx="344">
                  <c:v>1409.5</c:v>
                </c:pt>
                <c:pt idx="345">
                  <c:v>1044.5</c:v>
                </c:pt>
                <c:pt idx="346">
                  <c:v>829.5</c:v>
                </c:pt>
                <c:pt idx="347">
                  <c:v>648.5</c:v>
                </c:pt>
                <c:pt idx="348">
                  <c:v>510.5</c:v>
                </c:pt>
                <c:pt idx="349">
                  <c:v>473</c:v>
                </c:pt>
                <c:pt idx="350">
                  <c:v>444.5</c:v>
                </c:pt>
                <c:pt idx="351">
                  <c:v>429</c:v>
                </c:pt>
                <c:pt idx="352">
                  <c:v>510.5</c:v>
                </c:pt>
                <c:pt idx="353">
                  <c:v>530</c:v>
                </c:pt>
                <c:pt idx="354">
                  <c:v>550.5</c:v>
                </c:pt>
                <c:pt idx="355">
                  <c:v>572</c:v>
                </c:pt>
                <c:pt idx="356">
                  <c:v>528</c:v>
                </c:pt>
                <c:pt idx="357">
                  <c:v>541</c:v>
                </c:pt>
                <c:pt idx="358">
                  <c:v>542.5</c:v>
                </c:pt>
                <c:pt idx="359">
                  <c:v>615</c:v>
                </c:pt>
                <c:pt idx="360">
                  <c:v>694</c:v>
                </c:pt>
                <c:pt idx="361">
                  <c:v>834.5</c:v>
                </c:pt>
                <c:pt idx="362">
                  <c:v>1068.5</c:v>
                </c:pt>
                <c:pt idx="363">
                  <c:v>1191</c:v>
                </c:pt>
                <c:pt idx="364">
                  <c:v>1368</c:v>
                </c:pt>
                <c:pt idx="365">
                  <c:v>1339.5</c:v>
                </c:pt>
                <c:pt idx="366">
                  <c:v>1379.5</c:v>
                </c:pt>
                <c:pt idx="367">
                  <c:v>1519.5</c:v>
                </c:pt>
                <c:pt idx="368">
                  <c:v>1483</c:v>
                </c:pt>
                <c:pt idx="369">
                  <c:v>1303.5</c:v>
                </c:pt>
                <c:pt idx="370">
                  <c:v>1253</c:v>
                </c:pt>
                <c:pt idx="371">
                  <c:v>1449.5</c:v>
                </c:pt>
                <c:pt idx="372">
                  <c:v>1570</c:v>
                </c:pt>
                <c:pt idx="373">
                  <c:v>1786</c:v>
                </c:pt>
                <c:pt idx="374">
                  <c:v>1967.5</c:v>
                </c:pt>
                <c:pt idx="375">
                  <c:v>1996</c:v>
                </c:pt>
                <c:pt idx="376">
                  <c:v>1922.5</c:v>
                </c:pt>
                <c:pt idx="377">
                  <c:v>1858</c:v>
                </c:pt>
                <c:pt idx="378">
                  <c:v>1502.5</c:v>
                </c:pt>
                <c:pt idx="379">
                  <c:v>1329</c:v>
                </c:pt>
                <c:pt idx="380">
                  <c:v>1153.5</c:v>
                </c:pt>
                <c:pt idx="381">
                  <c:v>942.5</c:v>
                </c:pt>
                <c:pt idx="382">
                  <c:v>743</c:v>
                </c:pt>
                <c:pt idx="383">
                  <c:v>654</c:v>
                </c:pt>
                <c:pt idx="384">
                  <c:v>582.5</c:v>
                </c:pt>
                <c:pt idx="385">
                  <c:v>549.5</c:v>
                </c:pt>
                <c:pt idx="386">
                  <c:v>573</c:v>
                </c:pt>
                <c:pt idx="387">
                  <c:v>633</c:v>
                </c:pt>
                <c:pt idx="388">
                  <c:v>689.5</c:v>
                </c:pt>
                <c:pt idx="389">
                  <c:v>735.5</c:v>
                </c:pt>
                <c:pt idx="390">
                  <c:v>846</c:v>
                </c:pt>
                <c:pt idx="391">
                  <c:v>971.5</c:v>
                </c:pt>
                <c:pt idx="392">
                  <c:v>1119</c:v>
                </c:pt>
                <c:pt idx="393">
                  <c:v>997</c:v>
                </c:pt>
                <c:pt idx="394">
                  <c:v>905</c:v>
                </c:pt>
                <c:pt idx="395">
                  <c:v>1094</c:v>
                </c:pt>
                <c:pt idx="396">
                  <c:v>1301</c:v>
                </c:pt>
                <c:pt idx="397">
                  <c:v>1430.5</c:v>
                </c:pt>
                <c:pt idx="398">
                  <c:v>1483</c:v>
                </c:pt>
                <c:pt idx="399">
                  <c:v>1618.5</c:v>
                </c:pt>
                <c:pt idx="400">
                  <c:v>1862.5</c:v>
                </c:pt>
                <c:pt idx="401">
                  <c:v>2113.5</c:v>
                </c:pt>
                <c:pt idx="402">
                  <c:v>2250.5</c:v>
                </c:pt>
                <c:pt idx="403">
                  <c:v>2102</c:v>
                </c:pt>
                <c:pt idx="404">
                  <c:v>2026.5</c:v>
                </c:pt>
                <c:pt idx="405">
                  <c:v>2276</c:v>
                </c:pt>
                <c:pt idx="406">
                  <c:v>2752.5</c:v>
                </c:pt>
                <c:pt idx="407">
                  <c:v>3146</c:v>
                </c:pt>
                <c:pt idx="408">
                  <c:v>3484</c:v>
                </c:pt>
                <c:pt idx="409">
                  <c:v>3518</c:v>
                </c:pt>
                <c:pt idx="410">
                  <c:v>3484.5</c:v>
                </c:pt>
                <c:pt idx="411">
                  <c:v>3516</c:v>
                </c:pt>
                <c:pt idx="412">
                  <c:v>3349.5</c:v>
                </c:pt>
                <c:pt idx="413">
                  <c:v>3358</c:v>
                </c:pt>
                <c:pt idx="414">
                  <c:v>3109</c:v>
                </c:pt>
                <c:pt idx="415">
                  <c:v>2811</c:v>
                </c:pt>
                <c:pt idx="416">
                  <c:v>2632.5</c:v>
                </c:pt>
                <c:pt idx="417">
                  <c:v>3003</c:v>
                </c:pt>
                <c:pt idx="418">
                  <c:v>3430.5</c:v>
                </c:pt>
                <c:pt idx="419">
                  <c:v>3544.5</c:v>
                </c:pt>
                <c:pt idx="420">
                  <c:v>3673.5</c:v>
                </c:pt>
                <c:pt idx="421">
                  <c:v>3769</c:v>
                </c:pt>
                <c:pt idx="422">
                  <c:v>3874</c:v>
                </c:pt>
                <c:pt idx="423">
                  <c:v>3887.5</c:v>
                </c:pt>
                <c:pt idx="424">
                  <c:v>3940.5</c:v>
                </c:pt>
                <c:pt idx="425">
                  <c:v>3823.5</c:v>
                </c:pt>
                <c:pt idx="426">
                  <c:v>3611</c:v>
                </c:pt>
                <c:pt idx="427">
                  <c:v>3329.5</c:v>
                </c:pt>
                <c:pt idx="428">
                  <c:v>2914.5</c:v>
                </c:pt>
                <c:pt idx="429">
                  <c:v>2743</c:v>
                </c:pt>
                <c:pt idx="430">
                  <c:v>2650</c:v>
                </c:pt>
                <c:pt idx="431">
                  <c:v>2575.5</c:v>
                </c:pt>
                <c:pt idx="432">
                  <c:v>2572</c:v>
                </c:pt>
                <c:pt idx="433">
                  <c:v>2446</c:v>
                </c:pt>
                <c:pt idx="434">
                  <c:v>2347</c:v>
                </c:pt>
                <c:pt idx="435">
                  <c:v>2168.5</c:v>
                </c:pt>
                <c:pt idx="436">
                  <c:v>1979</c:v>
                </c:pt>
                <c:pt idx="437">
                  <c:v>1982</c:v>
                </c:pt>
                <c:pt idx="438">
                  <c:v>1862.5</c:v>
                </c:pt>
                <c:pt idx="439">
                  <c:v>1837</c:v>
                </c:pt>
                <c:pt idx="440">
                  <c:v>1812</c:v>
                </c:pt>
                <c:pt idx="441">
                  <c:v>1735.5</c:v>
                </c:pt>
                <c:pt idx="442">
                  <c:v>1710.5</c:v>
                </c:pt>
                <c:pt idx="443">
                  <c:v>1619</c:v>
                </c:pt>
                <c:pt idx="444">
                  <c:v>1598.5</c:v>
                </c:pt>
                <c:pt idx="445">
                  <c:v>1683</c:v>
                </c:pt>
                <c:pt idx="446">
                  <c:v>1857.5</c:v>
                </c:pt>
                <c:pt idx="447">
                  <c:v>1969</c:v>
                </c:pt>
                <c:pt idx="448">
                  <c:v>2085</c:v>
                </c:pt>
                <c:pt idx="449">
                  <c:v>2194</c:v>
                </c:pt>
                <c:pt idx="450">
                  <c:v>2460.5</c:v>
                </c:pt>
                <c:pt idx="451">
                  <c:v>2418</c:v>
                </c:pt>
                <c:pt idx="452">
                  <c:v>2422</c:v>
                </c:pt>
                <c:pt idx="453">
                  <c:v>2286.5</c:v>
                </c:pt>
                <c:pt idx="454">
                  <c:v>2282</c:v>
                </c:pt>
                <c:pt idx="455">
                  <c:v>2338.5</c:v>
                </c:pt>
                <c:pt idx="456">
                  <c:v>2347</c:v>
                </c:pt>
                <c:pt idx="457">
                  <c:v>2474.5</c:v>
                </c:pt>
                <c:pt idx="458">
                  <c:v>2628</c:v>
                </c:pt>
                <c:pt idx="459">
                  <c:v>2664.5</c:v>
                </c:pt>
                <c:pt idx="460">
                  <c:v>2647</c:v>
                </c:pt>
                <c:pt idx="461">
                  <c:v>2728.5</c:v>
                </c:pt>
                <c:pt idx="462">
                  <c:v>2809.5</c:v>
                </c:pt>
                <c:pt idx="463">
                  <c:v>2918</c:v>
                </c:pt>
                <c:pt idx="464">
                  <c:v>3028.5</c:v>
                </c:pt>
                <c:pt idx="465">
                  <c:v>3178</c:v>
                </c:pt>
                <c:pt idx="466">
                  <c:v>3541</c:v>
                </c:pt>
                <c:pt idx="467">
                  <c:v>3635</c:v>
                </c:pt>
                <c:pt idx="468">
                  <c:v>3639.5</c:v>
                </c:pt>
                <c:pt idx="469">
                  <c:v>3641.5</c:v>
                </c:pt>
                <c:pt idx="470">
                  <c:v>3686</c:v>
                </c:pt>
                <c:pt idx="471">
                  <c:v>3670</c:v>
                </c:pt>
                <c:pt idx="472">
                  <c:v>3606</c:v>
                </c:pt>
                <c:pt idx="473">
                  <c:v>3477</c:v>
                </c:pt>
                <c:pt idx="474">
                  <c:v>3194</c:v>
                </c:pt>
                <c:pt idx="475">
                  <c:v>2912</c:v>
                </c:pt>
                <c:pt idx="476">
                  <c:v>2566</c:v>
                </c:pt>
                <c:pt idx="477">
                  <c:v>2382</c:v>
                </c:pt>
                <c:pt idx="478">
                  <c:v>2339</c:v>
                </c:pt>
                <c:pt idx="479">
                  <c:v>2310.5</c:v>
                </c:pt>
                <c:pt idx="480">
                  <c:v>2133.5</c:v>
                </c:pt>
                <c:pt idx="481">
                  <c:v>1908.5</c:v>
                </c:pt>
                <c:pt idx="482">
                  <c:v>1624.5</c:v>
                </c:pt>
                <c:pt idx="483">
                  <c:v>1356</c:v>
                </c:pt>
                <c:pt idx="484">
                  <c:v>1229</c:v>
                </c:pt>
                <c:pt idx="485">
                  <c:v>1132</c:v>
                </c:pt>
                <c:pt idx="486">
                  <c:v>972</c:v>
                </c:pt>
                <c:pt idx="487">
                  <c:v>797.5</c:v>
                </c:pt>
                <c:pt idx="488">
                  <c:v>589</c:v>
                </c:pt>
                <c:pt idx="489">
                  <c:v>379</c:v>
                </c:pt>
                <c:pt idx="490">
                  <c:v>381.5</c:v>
                </c:pt>
                <c:pt idx="491">
                  <c:v>460.5</c:v>
                </c:pt>
                <c:pt idx="492">
                  <c:v>569.5</c:v>
                </c:pt>
                <c:pt idx="493">
                  <c:v>677</c:v>
                </c:pt>
                <c:pt idx="494">
                  <c:v>753</c:v>
                </c:pt>
                <c:pt idx="495">
                  <c:v>800</c:v>
                </c:pt>
                <c:pt idx="496">
                  <c:v>842</c:v>
                </c:pt>
                <c:pt idx="497">
                  <c:v>878</c:v>
                </c:pt>
                <c:pt idx="498">
                  <c:v>899.5</c:v>
                </c:pt>
                <c:pt idx="499">
                  <c:v>913</c:v>
                </c:pt>
                <c:pt idx="500">
                  <c:v>910.5</c:v>
                </c:pt>
                <c:pt idx="501">
                  <c:v>900.5</c:v>
                </c:pt>
                <c:pt idx="502">
                  <c:v>950.5</c:v>
                </c:pt>
                <c:pt idx="503">
                  <c:v>989.5</c:v>
                </c:pt>
                <c:pt idx="504">
                  <c:v>1013.5</c:v>
                </c:pt>
                <c:pt idx="505">
                  <c:v>960</c:v>
                </c:pt>
                <c:pt idx="506">
                  <c:v>954.5</c:v>
                </c:pt>
                <c:pt idx="507">
                  <c:v>980</c:v>
                </c:pt>
                <c:pt idx="508">
                  <c:v>890.5</c:v>
                </c:pt>
                <c:pt idx="509">
                  <c:v>886</c:v>
                </c:pt>
                <c:pt idx="510">
                  <c:v>835</c:v>
                </c:pt>
                <c:pt idx="511">
                  <c:v>796</c:v>
                </c:pt>
                <c:pt idx="512">
                  <c:v>708.5</c:v>
                </c:pt>
                <c:pt idx="513">
                  <c:v>654</c:v>
                </c:pt>
                <c:pt idx="514">
                  <c:v>667</c:v>
                </c:pt>
                <c:pt idx="515">
                  <c:v>771</c:v>
                </c:pt>
                <c:pt idx="516">
                  <c:v>827.5</c:v>
                </c:pt>
                <c:pt idx="517">
                  <c:v>935</c:v>
                </c:pt>
                <c:pt idx="518">
                  <c:v>1041</c:v>
                </c:pt>
                <c:pt idx="519">
                  <c:v>1160.5</c:v>
                </c:pt>
                <c:pt idx="520">
                  <c:v>1245.5</c:v>
                </c:pt>
                <c:pt idx="521">
                  <c:v>1320</c:v>
                </c:pt>
                <c:pt idx="522">
                  <c:v>1363</c:v>
                </c:pt>
                <c:pt idx="523">
                  <c:v>1289.5</c:v>
                </c:pt>
                <c:pt idx="524">
                  <c:v>1203.5</c:v>
                </c:pt>
                <c:pt idx="525">
                  <c:v>1136</c:v>
                </c:pt>
                <c:pt idx="526">
                  <c:v>1056.5</c:v>
                </c:pt>
                <c:pt idx="527">
                  <c:v>1018.5</c:v>
                </c:pt>
                <c:pt idx="528">
                  <c:v>970.5</c:v>
                </c:pt>
                <c:pt idx="529">
                  <c:v>925.5</c:v>
                </c:pt>
                <c:pt idx="530">
                  <c:v>935</c:v>
                </c:pt>
                <c:pt idx="531">
                  <c:v>933</c:v>
                </c:pt>
                <c:pt idx="532">
                  <c:v>955.5</c:v>
                </c:pt>
                <c:pt idx="533">
                  <c:v>988</c:v>
                </c:pt>
                <c:pt idx="534">
                  <c:v>973</c:v>
                </c:pt>
                <c:pt idx="535">
                  <c:v>921.5</c:v>
                </c:pt>
                <c:pt idx="536">
                  <c:v>860</c:v>
                </c:pt>
                <c:pt idx="537">
                  <c:v>719.5</c:v>
                </c:pt>
                <c:pt idx="538">
                  <c:v>598</c:v>
                </c:pt>
                <c:pt idx="539">
                  <c:v>669.5</c:v>
                </c:pt>
                <c:pt idx="540">
                  <c:v>712.5</c:v>
                </c:pt>
                <c:pt idx="541">
                  <c:v>670.5</c:v>
                </c:pt>
                <c:pt idx="542">
                  <c:v>592</c:v>
                </c:pt>
                <c:pt idx="543">
                  <c:v>507.5</c:v>
                </c:pt>
                <c:pt idx="544">
                  <c:v>469.5</c:v>
                </c:pt>
                <c:pt idx="545">
                  <c:v>422.5</c:v>
                </c:pt>
                <c:pt idx="546">
                  <c:v>332</c:v>
                </c:pt>
                <c:pt idx="547">
                  <c:v>263.5</c:v>
                </c:pt>
                <c:pt idx="548">
                  <c:v>250.5</c:v>
                </c:pt>
                <c:pt idx="549">
                  <c:v>274.5</c:v>
                </c:pt>
                <c:pt idx="550">
                  <c:v>269.5</c:v>
                </c:pt>
                <c:pt idx="551">
                  <c:v>242.5</c:v>
                </c:pt>
                <c:pt idx="552">
                  <c:v>229</c:v>
                </c:pt>
                <c:pt idx="553">
                  <c:v>242.5</c:v>
                </c:pt>
                <c:pt idx="554">
                  <c:v>235.5</c:v>
                </c:pt>
                <c:pt idx="555">
                  <c:v>254.5</c:v>
                </c:pt>
                <c:pt idx="556">
                  <c:v>314.5</c:v>
                </c:pt>
                <c:pt idx="557">
                  <c:v>383</c:v>
                </c:pt>
                <c:pt idx="558">
                  <c:v>419.5</c:v>
                </c:pt>
                <c:pt idx="559">
                  <c:v>512.5</c:v>
                </c:pt>
                <c:pt idx="560">
                  <c:v>532</c:v>
                </c:pt>
                <c:pt idx="561">
                  <c:v>413</c:v>
                </c:pt>
                <c:pt idx="562">
                  <c:v>401</c:v>
                </c:pt>
                <c:pt idx="563">
                  <c:v>516</c:v>
                </c:pt>
                <c:pt idx="564">
                  <c:v>629</c:v>
                </c:pt>
                <c:pt idx="565">
                  <c:v>676.5</c:v>
                </c:pt>
                <c:pt idx="566">
                  <c:v>654.5</c:v>
                </c:pt>
                <c:pt idx="567">
                  <c:v>617.5</c:v>
                </c:pt>
                <c:pt idx="568">
                  <c:v>556</c:v>
                </c:pt>
                <c:pt idx="569">
                  <c:v>504.5</c:v>
                </c:pt>
                <c:pt idx="570">
                  <c:v>431.5</c:v>
                </c:pt>
                <c:pt idx="571">
                  <c:v>382.5</c:v>
                </c:pt>
                <c:pt idx="572">
                  <c:v>339.5</c:v>
                </c:pt>
                <c:pt idx="573">
                  <c:v>391.5</c:v>
                </c:pt>
                <c:pt idx="574">
                  <c:v>446</c:v>
                </c:pt>
                <c:pt idx="575">
                  <c:v>525.5</c:v>
                </c:pt>
                <c:pt idx="576">
                  <c:v>569.5</c:v>
                </c:pt>
                <c:pt idx="577">
                  <c:v>591.5</c:v>
                </c:pt>
                <c:pt idx="578">
                  <c:v>571.5</c:v>
                </c:pt>
                <c:pt idx="579">
                  <c:v>573</c:v>
                </c:pt>
                <c:pt idx="580">
                  <c:v>549.5</c:v>
                </c:pt>
                <c:pt idx="581">
                  <c:v>593.5</c:v>
                </c:pt>
                <c:pt idx="582">
                  <c:v>630.5</c:v>
                </c:pt>
                <c:pt idx="583">
                  <c:v>689.5</c:v>
                </c:pt>
                <c:pt idx="584">
                  <c:v>739</c:v>
                </c:pt>
                <c:pt idx="585">
                  <c:v>670</c:v>
                </c:pt>
                <c:pt idx="586">
                  <c:v>500.5</c:v>
                </c:pt>
                <c:pt idx="587">
                  <c:v>505</c:v>
                </c:pt>
                <c:pt idx="588">
                  <c:v>563.5</c:v>
                </c:pt>
                <c:pt idx="589">
                  <c:v>569.5</c:v>
                </c:pt>
                <c:pt idx="590">
                  <c:v>593.5</c:v>
                </c:pt>
                <c:pt idx="591">
                  <c:v>645</c:v>
                </c:pt>
                <c:pt idx="592">
                  <c:v>603</c:v>
                </c:pt>
                <c:pt idx="593">
                  <c:v>531.5</c:v>
                </c:pt>
                <c:pt idx="594">
                  <c:v>516.5</c:v>
                </c:pt>
                <c:pt idx="595">
                  <c:v>455.5</c:v>
                </c:pt>
                <c:pt idx="596">
                  <c:v>399.5</c:v>
                </c:pt>
                <c:pt idx="597">
                  <c:v>427</c:v>
                </c:pt>
                <c:pt idx="598">
                  <c:v>432</c:v>
                </c:pt>
                <c:pt idx="599">
                  <c:v>431</c:v>
                </c:pt>
                <c:pt idx="600">
                  <c:v>464.5</c:v>
                </c:pt>
                <c:pt idx="601">
                  <c:v>520.5</c:v>
                </c:pt>
                <c:pt idx="602">
                  <c:v>635.5</c:v>
                </c:pt>
                <c:pt idx="603">
                  <c:v>695</c:v>
                </c:pt>
                <c:pt idx="604">
                  <c:v>805</c:v>
                </c:pt>
                <c:pt idx="605">
                  <c:v>1001</c:v>
                </c:pt>
                <c:pt idx="606">
                  <c:v>1407</c:v>
                </c:pt>
                <c:pt idx="607">
                  <c:v>1793</c:v>
                </c:pt>
                <c:pt idx="608">
                  <c:v>1890.5</c:v>
                </c:pt>
                <c:pt idx="609">
                  <c:v>1904</c:v>
                </c:pt>
                <c:pt idx="610">
                  <c:v>1993.5</c:v>
                </c:pt>
                <c:pt idx="611">
                  <c:v>2307</c:v>
                </c:pt>
                <c:pt idx="612">
                  <c:v>2621</c:v>
                </c:pt>
                <c:pt idx="613">
                  <c:v>2742</c:v>
                </c:pt>
                <c:pt idx="614">
                  <c:v>2807.5</c:v>
                </c:pt>
                <c:pt idx="615">
                  <c:v>2820</c:v>
                </c:pt>
                <c:pt idx="616">
                  <c:v>2658.5</c:v>
                </c:pt>
                <c:pt idx="617">
                  <c:v>2514.5</c:v>
                </c:pt>
                <c:pt idx="618">
                  <c:v>2397.5</c:v>
                </c:pt>
                <c:pt idx="619">
                  <c:v>2527.5</c:v>
                </c:pt>
                <c:pt idx="620">
                  <c:v>2358</c:v>
                </c:pt>
                <c:pt idx="621">
                  <c:v>2064</c:v>
                </c:pt>
                <c:pt idx="622">
                  <c:v>1829.5</c:v>
                </c:pt>
                <c:pt idx="623">
                  <c:v>1726.5</c:v>
                </c:pt>
                <c:pt idx="624">
                  <c:v>1651</c:v>
                </c:pt>
                <c:pt idx="625">
                  <c:v>1624.5</c:v>
                </c:pt>
                <c:pt idx="626">
                  <c:v>1603</c:v>
                </c:pt>
                <c:pt idx="627">
                  <c:v>1467.5</c:v>
                </c:pt>
                <c:pt idx="628">
                  <c:v>1477.5</c:v>
                </c:pt>
                <c:pt idx="629">
                  <c:v>1512</c:v>
                </c:pt>
                <c:pt idx="630">
                  <c:v>1589</c:v>
                </c:pt>
                <c:pt idx="631">
                  <c:v>1533.5</c:v>
                </c:pt>
                <c:pt idx="632">
                  <c:v>1422.5</c:v>
                </c:pt>
                <c:pt idx="633">
                  <c:v>1329.5</c:v>
                </c:pt>
                <c:pt idx="634">
                  <c:v>1537.5</c:v>
                </c:pt>
                <c:pt idx="635">
                  <c:v>1731</c:v>
                </c:pt>
                <c:pt idx="636">
                  <c:v>1717</c:v>
                </c:pt>
                <c:pt idx="637">
                  <c:v>1922.5</c:v>
                </c:pt>
                <c:pt idx="638">
                  <c:v>2306</c:v>
                </c:pt>
                <c:pt idx="639">
                  <c:v>2594</c:v>
                </c:pt>
                <c:pt idx="640">
                  <c:v>2755.5</c:v>
                </c:pt>
                <c:pt idx="641">
                  <c:v>2833.5</c:v>
                </c:pt>
                <c:pt idx="642">
                  <c:v>2776.5</c:v>
                </c:pt>
                <c:pt idx="643">
                  <c:v>2631.5</c:v>
                </c:pt>
                <c:pt idx="644">
                  <c:v>2339</c:v>
                </c:pt>
                <c:pt idx="645">
                  <c:v>2083</c:v>
                </c:pt>
                <c:pt idx="646">
                  <c:v>1868.5</c:v>
                </c:pt>
                <c:pt idx="647">
                  <c:v>1710</c:v>
                </c:pt>
                <c:pt idx="648">
                  <c:v>1615.5</c:v>
                </c:pt>
                <c:pt idx="649">
                  <c:v>1652</c:v>
                </c:pt>
                <c:pt idx="650">
                  <c:v>1773.5</c:v>
                </c:pt>
                <c:pt idx="651">
                  <c:v>1722</c:v>
                </c:pt>
                <c:pt idx="652">
                  <c:v>1563</c:v>
                </c:pt>
                <c:pt idx="653">
                  <c:v>1456</c:v>
                </c:pt>
                <c:pt idx="654">
                  <c:v>1257</c:v>
                </c:pt>
                <c:pt idx="655">
                  <c:v>1017.5</c:v>
                </c:pt>
                <c:pt idx="656">
                  <c:v>771.5</c:v>
                </c:pt>
                <c:pt idx="657">
                  <c:v>529.5</c:v>
                </c:pt>
                <c:pt idx="658">
                  <c:v>451.5</c:v>
                </c:pt>
                <c:pt idx="659">
                  <c:v>418.5</c:v>
                </c:pt>
                <c:pt idx="660">
                  <c:v>362</c:v>
                </c:pt>
                <c:pt idx="661">
                  <c:v>344</c:v>
                </c:pt>
                <c:pt idx="662">
                  <c:v>304.5</c:v>
                </c:pt>
                <c:pt idx="663">
                  <c:v>329</c:v>
                </c:pt>
                <c:pt idx="664">
                  <c:v>382</c:v>
                </c:pt>
                <c:pt idx="665">
                  <c:v>445.5</c:v>
                </c:pt>
                <c:pt idx="666">
                  <c:v>496</c:v>
                </c:pt>
                <c:pt idx="667">
                  <c:v>494.5</c:v>
                </c:pt>
                <c:pt idx="668">
                  <c:v>483.5</c:v>
                </c:pt>
                <c:pt idx="669">
                  <c:v>473</c:v>
                </c:pt>
                <c:pt idx="670">
                  <c:v>505</c:v>
                </c:pt>
                <c:pt idx="671">
                  <c:v>549.5</c:v>
                </c:pt>
                <c:pt idx="672">
                  <c:v>615.5</c:v>
                </c:pt>
                <c:pt idx="673">
                  <c:v>747</c:v>
                </c:pt>
                <c:pt idx="674">
                  <c:v>935.5</c:v>
                </c:pt>
                <c:pt idx="675">
                  <c:v>1102</c:v>
                </c:pt>
                <c:pt idx="676">
                  <c:v>1141.5</c:v>
                </c:pt>
                <c:pt idx="677">
                  <c:v>1128</c:v>
                </c:pt>
                <c:pt idx="678">
                  <c:v>1122</c:v>
                </c:pt>
                <c:pt idx="679">
                  <c:v>1062</c:v>
                </c:pt>
                <c:pt idx="680">
                  <c:v>967.5</c:v>
                </c:pt>
                <c:pt idx="681">
                  <c:v>782.5</c:v>
                </c:pt>
                <c:pt idx="682">
                  <c:v>840.5</c:v>
                </c:pt>
                <c:pt idx="683">
                  <c:v>910</c:v>
                </c:pt>
                <c:pt idx="684">
                  <c:v>856.5</c:v>
                </c:pt>
                <c:pt idx="685">
                  <c:v>886</c:v>
                </c:pt>
                <c:pt idx="686">
                  <c:v>976</c:v>
                </c:pt>
                <c:pt idx="687">
                  <c:v>1019</c:v>
                </c:pt>
                <c:pt idx="688">
                  <c:v>1073.5</c:v>
                </c:pt>
                <c:pt idx="689">
                  <c:v>1100.5</c:v>
                </c:pt>
                <c:pt idx="690">
                  <c:v>1122.5</c:v>
                </c:pt>
                <c:pt idx="691">
                  <c:v>1165</c:v>
                </c:pt>
                <c:pt idx="692">
                  <c:v>1105</c:v>
                </c:pt>
                <c:pt idx="693">
                  <c:v>1177</c:v>
                </c:pt>
                <c:pt idx="694">
                  <c:v>1382</c:v>
                </c:pt>
                <c:pt idx="695">
                  <c:v>1594</c:v>
                </c:pt>
                <c:pt idx="696">
                  <c:v>1840</c:v>
                </c:pt>
                <c:pt idx="697">
                  <c:v>2050.5</c:v>
                </c:pt>
                <c:pt idx="698">
                  <c:v>2092.5</c:v>
                </c:pt>
                <c:pt idx="699">
                  <c:v>2080</c:v>
                </c:pt>
                <c:pt idx="700">
                  <c:v>2178.5</c:v>
                </c:pt>
                <c:pt idx="701">
                  <c:v>2201.5</c:v>
                </c:pt>
                <c:pt idx="702">
                  <c:v>2311.5</c:v>
                </c:pt>
                <c:pt idx="703">
                  <c:v>2455.5</c:v>
                </c:pt>
                <c:pt idx="704">
                  <c:v>2409</c:v>
                </c:pt>
                <c:pt idx="705">
                  <c:v>2422</c:v>
                </c:pt>
                <c:pt idx="706">
                  <c:v>2749</c:v>
                </c:pt>
                <c:pt idx="707">
                  <c:v>3130.5</c:v>
                </c:pt>
                <c:pt idx="708">
                  <c:v>3399</c:v>
                </c:pt>
                <c:pt idx="709">
                  <c:v>3535.5</c:v>
                </c:pt>
                <c:pt idx="710">
                  <c:v>3615</c:v>
                </c:pt>
                <c:pt idx="711">
                  <c:v>3660</c:v>
                </c:pt>
                <c:pt idx="712">
                  <c:v>3603.5</c:v>
                </c:pt>
                <c:pt idx="713">
                  <c:v>3592.5</c:v>
                </c:pt>
                <c:pt idx="714">
                  <c:v>3719</c:v>
                </c:pt>
                <c:pt idx="715">
                  <c:v>3692</c:v>
                </c:pt>
                <c:pt idx="716">
                  <c:v>3613</c:v>
                </c:pt>
                <c:pt idx="717">
                  <c:v>3421.5</c:v>
                </c:pt>
                <c:pt idx="718">
                  <c:v>3196.5</c:v>
                </c:pt>
                <c:pt idx="719">
                  <c:v>2765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Calcul!$AQ$10:$AQ$753</c:f>
              <c:numCache>
                <c:formatCode>0.0</c:formatCode>
                <c:ptCount val="744"/>
                <c:pt idx="0">
                  <c:v>2048.2006944444447</c:v>
                </c:pt>
                <c:pt idx="1">
                  <c:v>2048.2006944444447</c:v>
                </c:pt>
                <c:pt idx="2">
                  <c:v>2048.2006944444447</c:v>
                </c:pt>
                <c:pt idx="3">
                  <c:v>2048.2006944444447</c:v>
                </c:pt>
                <c:pt idx="4">
                  <c:v>2048.2006944444447</c:v>
                </c:pt>
                <c:pt idx="5">
                  <c:v>2048.2006944444447</c:v>
                </c:pt>
                <c:pt idx="6">
                  <c:v>2048.2006944444447</c:v>
                </c:pt>
                <c:pt idx="7">
                  <c:v>2048.2006944444447</c:v>
                </c:pt>
                <c:pt idx="8">
                  <c:v>2048.2006944444447</c:v>
                </c:pt>
                <c:pt idx="9">
                  <c:v>2048.2006944444447</c:v>
                </c:pt>
                <c:pt idx="10">
                  <c:v>2048.2006944444447</c:v>
                </c:pt>
                <c:pt idx="11">
                  <c:v>2048.2006944444447</c:v>
                </c:pt>
                <c:pt idx="12">
                  <c:v>2048.2006944444447</c:v>
                </c:pt>
                <c:pt idx="13">
                  <c:v>2048.2006944444447</c:v>
                </c:pt>
                <c:pt idx="14">
                  <c:v>2048.2006944444447</c:v>
                </c:pt>
                <c:pt idx="15">
                  <c:v>2048.2006944444447</c:v>
                </c:pt>
                <c:pt idx="16">
                  <c:v>2048.2006944444447</c:v>
                </c:pt>
                <c:pt idx="17">
                  <c:v>2048.2006944444447</c:v>
                </c:pt>
                <c:pt idx="18">
                  <c:v>2048.2006944444447</c:v>
                </c:pt>
                <c:pt idx="19">
                  <c:v>2048.2006944444447</c:v>
                </c:pt>
                <c:pt idx="20">
                  <c:v>2048.2006944444447</c:v>
                </c:pt>
                <c:pt idx="21">
                  <c:v>2048.2006944444447</c:v>
                </c:pt>
                <c:pt idx="22">
                  <c:v>2048.2006944444447</c:v>
                </c:pt>
                <c:pt idx="23">
                  <c:v>2048.2006944444447</c:v>
                </c:pt>
                <c:pt idx="24">
                  <c:v>2048.2006944444447</c:v>
                </c:pt>
                <c:pt idx="25">
                  <c:v>2048.2006944444447</c:v>
                </c:pt>
                <c:pt idx="26">
                  <c:v>2048.2006944444447</c:v>
                </c:pt>
                <c:pt idx="27">
                  <c:v>2048.2006944444447</c:v>
                </c:pt>
                <c:pt idx="28">
                  <c:v>2048.2006944444447</c:v>
                </c:pt>
                <c:pt idx="29">
                  <c:v>2048.2006944444447</c:v>
                </c:pt>
                <c:pt idx="30">
                  <c:v>2048.2006944444447</c:v>
                </c:pt>
                <c:pt idx="31">
                  <c:v>2048.2006944444447</c:v>
                </c:pt>
                <c:pt idx="32">
                  <c:v>2048.2006944444447</c:v>
                </c:pt>
                <c:pt idx="33">
                  <c:v>2048.2006944444447</c:v>
                </c:pt>
                <c:pt idx="34">
                  <c:v>2048.2006944444447</c:v>
                </c:pt>
                <c:pt idx="35">
                  <c:v>2048.2006944444447</c:v>
                </c:pt>
                <c:pt idx="36">
                  <c:v>2048.2006944444447</c:v>
                </c:pt>
                <c:pt idx="37">
                  <c:v>2048.2006944444447</c:v>
                </c:pt>
                <c:pt idx="38">
                  <c:v>2048.2006944444447</c:v>
                </c:pt>
                <c:pt idx="39">
                  <c:v>2048.2006944444447</c:v>
                </c:pt>
                <c:pt idx="40">
                  <c:v>2048.2006944444447</c:v>
                </c:pt>
                <c:pt idx="41">
                  <c:v>2048.2006944444447</c:v>
                </c:pt>
                <c:pt idx="42">
                  <c:v>2048.2006944444447</c:v>
                </c:pt>
                <c:pt idx="43">
                  <c:v>2048.2006944444447</c:v>
                </c:pt>
                <c:pt idx="44">
                  <c:v>2048.2006944444447</c:v>
                </c:pt>
                <c:pt idx="45">
                  <c:v>2048.2006944444447</c:v>
                </c:pt>
                <c:pt idx="46">
                  <c:v>2048.2006944444447</c:v>
                </c:pt>
                <c:pt idx="47">
                  <c:v>2048.2006944444447</c:v>
                </c:pt>
                <c:pt idx="48">
                  <c:v>2048.2006944444447</c:v>
                </c:pt>
                <c:pt idx="49">
                  <c:v>2048.2006944444447</c:v>
                </c:pt>
                <c:pt idx="50">
                  <c:v>2048.2006944444447</c:v>
                </c:pt>
                <c:pt idx="51">
                  <c:v>2048.2006944444447</c:v>
                </c:pt>
                <c:pt idx="52">
                  <c:v>2048.2006944444447</c:v>
                </c:pt>
                <c:pt idx="53">
                  <c:v>2048.2006944444447</c:v>
                </c:pt>
                <c:pt idx="54">
                  <c:v>2048.2006944444447</c:v>
                </c:pt>
                <c:pt idx="55">
                  <c:v>2048.2006944444447</c:v>
                </c:pt>
                <c:pt idx="56">
                  <c:v>2048.2006944444447</c:v>
                </c:pt>
                <c:pt idx="57">
                  <c:v>2048.2006944444447</c:v>
                </c:pt>
                <c:pt idx="58">
                  <c:v>2048.2006944444447</c:v>
                </c:pt>
                <c:pt idx="59">
                  <c:v>2048.2006944444447</c:v>
                </c:pt>
                <c:pt idx="60">
                  <c:v>2048.2006944444447</c:v>
                </c:pt>
                <c:pt idx="61">
                  <c:v>2048.2006944444447</c:v>
                </c:pt>
                <c:pt idx="62">
                  <c:v>2048.2006944444447</c:v>
                </c:pt>
                <c:pt idx="63">
                  <c:v>2048.2006944444447</c:v>
                </c:pt>
                <c:pt idx="64">
                  <c:v>2048.2006944444447</c:v>
                </c:pt>
                <c:pt idx="65">
                  <c:v>2048.2006944444447</c:v>
                </c:pt>
                <c:pt idx="66">
                  <c:v>2048.2006944444447</c:v>
                </c:pt>
                <c:pt idx="67">
                  <c:v>2048.2006944444447</c:v>
                </c:pt>
                <c:pt idx="68">
                  <c:v>2048.2006944444447</c:v>
                </c:pt>
                <c:pt idx="69">
                  <c:v>2048.2006944444447</c:v>
                </c:pt>
                <c:pt idx="70">
                  <c:v>2048.2006944444447</c:v>
                </c:pt>
                <c:pt idx="71">
                  <c:v>2048.2006944444447</c:v>
                </c:pt>
                <c:pt idx="72">
                  <c:v>2048.2006944444447</c:v>
                </c:pt>
                <c:pt idx="73">
                  <c:v>2048.2006944444447</c:v>
                </c:pt>
                <c:pt idx="74">
                  <c:v>2048.2006944444447</c:v>
                </c:pt>
                <c:pt idx="75">
                  <c:v>2048.2006944444447</c:v>
                </c:pt>
                <c:pt idx="76">
                  <c:v>2048.2006944444447</c:v>
                </c:pt>
                <c:pt idx="77">
                  <c:v>2048.2006944444447</c:v>
                </c:pt>
                <c:pt idx="78">
                  <c:v>2048.2006944444447</c:v>
                </c:pt>
                <c:pt idx="79">
                  <c:v>2048.2006944444447</c:v>
                </c:pt>
                <c:pt idx="80">
                  <c:v>2048.2006944444447</c:v>
                </c:pt>
                <c:pt idx="81">
                  <c:v>2048.2006944444447</c:v>
                </c:pt>
                <c:pt idx="82">
                  <c:v>2048.2006944444447</c:v>
                </c:pt>
                <c:pt idx="83">
                  <c:v>2048.2006944444447</c:v>
                </c:pt>
                <c:pt idx="84">
                  <c:v>2048.2006944444447</c:v>
                </c:pt>
                <c:pt idx="85">
                  <c:v>2048.2006944444447</c:v>
                </c:pt>
                <c:pt idx="86">
                  <c:v>2048.2006944444447</c:v>
                </c:pt>
                <c:pt idx="87">
                  <c:v>2048.2006944444447</c:v>
                </c:pt>
                <c:pt idx="88">
                  <c:v>2048.2006944444447</c:v>
                </c:pt>
                <c:pt idx="89">
                  <c:v>2048.2006944444447</c:v>
                </c:pt>
                <c:pt idx="90">
                  <c:v>2048.2006944444447</c:v>
                </c:pt>
                <c:pt idx="91">
                  <c:v>2048.2006944444447</c:v>
                </c:pt>
                <c:pt idx="92">
                  <c:v>2048.2006944444447</c:v>
                </c:pt>
                <c:pt idx="93">
                  <c:v>2048.2006944444447</c:v>
                </c:pt>
                <c:pt idx="94">
                  <c:v>2048.2006944444447</c:v>
                </c:pt>
                <c:pt idx="95">
                  <c:v>2048.2006944444447</c:v>
                </c:pt>
                <c:pt idx="96">
                  <c:v>2048.2006944444447</c:v>
                </c:pt>
                <c:pt idx="97">
                  <c:v>2048.2006944444447</c:v>
                </c:pt>
                <c:pt idx="98">
                  <c:v>2048.2006944444447</c:v>
                </c:pt>
                <c:pt idx="99">
                  <c:v>2048.2006944444447</c:v>
                </c:pt>
                <c:pt idx="100">
                  <c:v>2048.2006944444447</c:v>
                </c:pt>
                <c:pt idx="101">
                  <c:v>2048.2006944444447</c:v>
                </c:pt>
                <c:pt idx="102">
                  <c:v>2048.2006944444447</c:v>
                </c:pt>
                <c:pt idx="103">
                  <c:v>2048.2006944444447</c:v>
                </c:pt>
                <c:pt idx="104">
                  <c:v>2048.2006944444447</c:v>
                </c:pt>
                <c:pt idx="105">
                  <c:v>2048.2006944444447</c:v>
                </c:pt>
                <c:pt idx="106">
                  <c:v>2048.2006944444447</c:v>
                </c:pt>
                <c:pt idx="107">
                  <c:v>2048.2006944444447</c:v>
                </c:pt>
                <c:pt idx="108">
                  <c:v>2048.2006944444447</c:v>
                </c:pt>
                <c:pt idx="109">
                  <c:v>2048.2006944444447</c:v>
                </c:pt>
                <c:pt idx="110">
                  <c:v>2048.2006944444447</c:v>
                </c:pt>
                <c:pt idx="111">
                  <c:v>2048.2006944444447</c:v>
                </c:pt>
                <c:pt idx="112">
                  <c:v>2048.2006944444447</c:v>
                </c:pt>
                <c:pt idx="113">
                  <c:v>2048.2006944444447</c:v>
                </c:pt>
                <c:pt idx="114">
                  <c:v>2048.2006944444447</c:v>
                </c:pt>
                <c:pt idx="115">
                  <c:v>2048.2006944444447</c:v>
                </c:pt>
                <c:pt idx="116">
                  <c:v>2048.2006944444447</c:v>
                </c:pt>
                <c:pt idx="117">
                  <c:v>2048.2006944444447</c:v>
                </c:pt>
                <c:pt idx="118">
                  <c:v>2048.2006944444447</c:v>
                </c:pt>
                <c:pt idx="119">
                  <c:v>2048.2006944444447</c:v>
                </c:pt>
                <c:pt idx="120">
                  <c:v>2048.2006944444447</c:v>
                </c:pt>
                <c:pt idx="121">
                  <c:v>2048.2006944444447</c:v>
                </c:pt>
                <c:pt idx="122">
                  <c:v>2048.2006944444447</c:v>
                </c:pt>
                <c:pt idx="123">
                  <c:v>2048.2006944444447</c:v>
                </c:pt>
                <c:pt idx="124">
                  <c:v>2048.2006944444447</c:v>
                </c:pt>
                <c:pt idx="125">
                  <c:v>2048.2006944444447</c:v>
                </c:pt>
                <c:pt idx="126">
                  <c:v>2048.2006944444447</c:v>
                </c:pt>
                <c:pt idx="127">
                  <c:v>2048.2006944444447</c:v>
                </c:pt>
                <c:pt idx="128">
                  <c:v>2048.2006944444447</c:v>
                </c:pt>
                <c:pt idx="129">
                  <c:v>2048.2006944444447</c:v>
                </c:pt>
                <c:pt idx="130">
                  <c:v>2048.2006944444447</c:v>
                </c:pt>
                <c:pt idx="131">
                  <c:v>2048.2006944444447</c:v>
                </c:pt>
                <c:pt idx="132">
                  <c:v>2048.2006944444447</c:v>
                </c:pt>
                <c:pt idx="133">
                  <c:v>2048.2006944444447</c:v>
                </c:pt>
                <c:pt idx="134">
                  <c:v>2048.2006944444447</c:v>
                </c:pt>
                <c:pt idx="135">
                  <c:v>2048.2006944444447</c:v>
                </c:pt>
                <c:pt idx="136">
                  <c:v>2048.2006944444447</c:v>
                </c:pt>
                <c:pt idx="137">
                  <c:v>2048.2006944444447</c:v>
                </c:pt>
                <c:pt idx="138">
                  <c:v>2048.2006944444447</c:v>
                </c:pt>
                <c:pt idx="139">
                  <c:v>2048.2006944444447</c:v>
                </c:pt>
                <c:pt idx="140">
                  <c:v>2048.2006944444447</c:v>
                </c:pt>
                <c:pt idx="141">
                  <c:v>2048.2006944444447</c:v>
                </c:pt>
                <c:pt idx="142">
                  <c:v>2048.2006944444447</c:v>
                </c:pt>
                <c:pt idx="143">
                  <c:v>2048.2006944444447</c:v>
                </c:pt>
                <c:pt idx="144">
                  <c:v>2048.2006944444447</c:v>
                </c:pt>
                <c:pt idx="145">
                  <c:v>2048.2006944444447</c:v>
                </c:pt>
                <c:pt idx="146">
                  <c:v>2048.2006944444447</c:v>
                </c:pt>
                <c:pt idx="147">
                  <c:v>2048.2006944444447</c:v>
                </c:pt>
                <c:pt idx="148">
                  <c:v>2048.2006944444447</c:v>
                </c:pt>
                <c:pt idx="149">
                  <c:v>2048.2006944444447</c:v>
                </c:pt>
                <c:pt idx="150">
                  <c:v>2048.2006944444447</c:v>
                </c:pt>
                <c:pt idx="151">
                  <c:v>2048.2006944444447</c:v>
                </c:pt>
                <c:pt idx="152">
                  <c:v>2048.2006944444447</c:v>
                </c:pt>
                <c:pt idx="153">
                  <c:v>2048.2006944444447</c:v>
                </c:pt>
                <c:pt idx="154">
                  <c:v>2048.2006944444447</c:v>
                </c:pt>
                <c:pt idx="155">
                  <c:v>2048.2006944444447</c:v>
                </c:pt>
                <c:pt idx="156">
                  <c:v>2048.2006944444447</c:v>
                </c:pt>
                <c:pt idx="157">
                  <c:v>2048.2006944444447</c:v>
                </c:pt>
                <c:pt idx="158">
                  <c:v>2048.2006944444447</c:v>
                </c:pt>
                <c:pt idx="159">
                  <c:v>2048.2006944444447</c:v>
                </c:pt>
                <c:pt idx="160">
                  <c:v>2048.2006944444447</c:v>
                </c:pt>
                <c:pt idx="161">
                  <c:v>2048.2006944444447</c:v>
                </c:pt>
                <c:pt idx="162">
                  <c:v>2048.2006944444447</c:v>
                </c:pt>
                <c:pt idx="163">
                  <c:v>2048.2006944444447</c:v>
                </c:pt>
                <c:pt idx="164">
                  <c:v>2048.2006944444447</c:v>
                </c:pt>
                <c:pt idx="165">
                  <c:v>2048.2006944444447</c:v>
                </c:pt>
                <c:pt idx="166">
                  <c:v>2048.2006944444447</c:v>
                </c:pt>
                <c:pt idx="167">
                  <c:v>2048.2006944444447</c:v>
                </c:pt>
                <c:pt idx="168">
                  <c:v>2048.2006944444447</c:v>
                </c:pt>
                <c:pt idx="169">
                  <c:v>2048.2006944444447</c:v>
                </c:pt>
                <c:pt idx="170">
                  <c:v>2048.2006944444447</c:v>
                </c:pt>
                <c:pt idx="171">
                  <c:v>2048.2006944444447</c:v>
                </c:pt>
                <c:pt idx="172">
                  <c:v>2048.2006944444447</c:v>
                </c:pt>
                <c:pt idx="173">
                  <c:v>2048.2006944444447</c:v>
                </c:pt>
                <c:pt idx="174">
                  <c:v>2048.2006944444447</c:v>
                </c:pt>
                <c:pt idx="175">
                  <c:v>2048.2006944444447</c:v>
                </c:pt>
                <c:pt idx="176">
                  <c:v>2048.2006944444447</c:v>
                </c:pt>
                <c:pt idx="177">
                  <c:v>2048.2006944444447</c:v>
                </c:pt>
                <c:pt idx="178">
                  <c:v>2048.2006944444447</c:v>
                </c:pt>
                <c:pt idx="179">
                  <c:v>2048.2006944444447</c:v>
                </c:pt>
                <c:pt idx="180">
                  <c:v>2048.2006944444447</c:v>
                </c:pt>
                <c:pt idx="181">
                  <c:v>2048.2006944444447</c:v>
                </c:pt>
                <c:pt idx="182">
                  <c:v>2048.2006944444447</c:v>
                </c:pt>
                <c:pt idx="183">
                  <c:v>2048.2006944444447</c:v>
                </c:pt>
                <c:pt idx="184">
                  <c:v>2048.2006944444447</c:v>
                </c:pt>
                <c:pt idx="185">
                  <c:v>2048.2006944444447</c:v>
                </c:pt>
                <c:pt idx="186">
                  <c:v>2048.2006944444447</c:v>
                </c:pt>
                <c:pt idx="187">
                  <c:v>2048.2006944444447</c:v>
                </c:pt>
                <c:pt idx="188">
                  <c:v>2048.2006944444447</c:v>
                </c:pt>
                <c:pt idx="189">
                  <c:v>2048.2006944444447</c:v>
                </c:pt>
                <c:pt idx="190">
                  <c:v>2048.2006944444447</c:v>
                </c:pt>
                <c:pt idx="191">
                  <c:v>2048.2006944444447</c:v>
                </c:pt>
                <c:pt idx="192">
                  <c:v>2048.2006944444447</c:v>
                </c:pt>
                <c:pt idx="193">
                  <c:v>2048.2006944444447</c:v>
                </c:pt>
                <c:pt idx="194">
                  <c:v>2048.2006944444447</c:v>
                </c:pt>
                <c:pt idx="195">
                  <c:v>2048.2006944444447</c:v>
                </c:pt>
                <c:pt idx="196">
                  <c:v>2048.2006944444447</c:v>
                </c:pt>
                <c:pt idx="197">
                  <c:v>2048.2006944444447</c:v>
                </c:pt>
                <c:pt idx="198">
                  <c:v>2048.2006944444447</c:v>
                </c:pt>
                <c:pt idx="199">
                  <c:v>2048.2006944444447</c:v>
                </c:pt>
                <c:pt idx="200">
                  <c:v>2048.2006944444447</c:v>
                </c:pt>
                <c:pt idx="201">
                  <c:v>2048.2006944444447</c:v>
                </c:pt>
                <c:pt idx="202">
                  <c:v>2048.2006944444447</c:v>
                </c:pt>
                <c:pt idx="203">
                  <c:v>2048.2006944444447</c:v>
                </c:pt>
                <c:pt idx="204">
                  <c:v>2048.2006944444447</c:v>
                </c:pt>
                <c:pt idx="205">
                  <c:v>2048.2006944444447</c:v>
                </c:pt>
                <c:pt idx="206">
                  <c:v>2048.2006944444447</c:v>
                </c:pt>
                <c:pt idx="207">
                  <c:v>2048.2006944444447</c:v>
                </c:pt>
                <c:pt idx="208">
                  <c:v>2048.2006944444447</c:v>
                </c:pt>
                <c:pt idx="209">
                  <c:v>2048.2006944444447</c:v>
                </c:pt>
                <c:pt idx="210">
                  <c:v>2048.2006944444447</c:v>
                </c:pt>
                <c:pt idx="211">
                  <c:v>2048.2006944444447</c:v>
                </c:pt>
                <c:pt idx="212">
                  <c:v>2048.2006944444447</c:v>
                </c:pt>
                <c:pt idx="213">
                  <c:v>2048.2006944444447</c:v>
                </c:pt>
                <c:pt idx="214">
                  <c:v>2048.2006944444447</c:v>
                </c:pt>
                <c:pt idx="215">
                  <c:v>2048.2006944444447</c:v>
                </c:pt>
                <c:pt idx="216">
                  <c:v>2048.2006944444447</c:v>
                </c:pt>
                <c:pt idx="217">
                  <c:v>2048.2006944444447</c:v>
                </c:pt>
                <c:pt idx="218">
                  <c:v>2048.2006944444447</c:v>
                </c:pt>
                <c:pt idx="219">
                  <c:v>2048.2006944444447</c:v>
                </c:pt>
                <c:pt idx="220">
                  <c:v>2048.2006944444447</c:v>
                </c:pt>
                <c:pt idx="221">
                  <c:v>2048.2006944444447</c:v>
                </c:pt>
                <c:pt idx="222">
                  <c:v>2048.2006944444447</c:v>
                </c:pt>
                <c:pt idx="223">
                  <c:v>2048.2006944444447</c:v>
                </c:pt>
                <c:pt idx="224">
                  <c:v>2048.2006944444447</c:v>
                </c:pt>
                <c:pt idx="225">
                  <c:v>2048.2006944444447</c:v>
                </c:pt>
                <c:pt idx="226">
                  <c:v>2048.2006944444447</c:v>
                </c:pt>
                <c:pt idx="227">
                  <c:v>2048.2006944444447</c:v>
                </c:pt>
                <c:pt idx="228">
                  <c:v>2048.2006944444447</c:v>
                </c:pt>
                <c:pt idx="229">
                  <c:v>2048.2006944444447</c:v>
                </c:pt>
                <c:pt idx="230">
                  <c:v>2048.2006944444447</c:v>
                </c:pt>
                <c:pt idx="231">
                  <c:v>2048.2006944444447</c:v>
                </c:pt>
                <c:pt idx="232">
                  <c:v>2048.2006944444447</c:v>
                </c:pt>
                <c:pt idx="233">
                  <c:v>2048.2006944444447</c:v>
                </c:pt>
                <c:pt idx="234">
                  <c:v>2048.2006944444447</c:v>
                </c:pt>
                <c:pt idx="235">
                  <c:v>2048.2006944444447</c:v>
                </c:pt>
                <c:pt idx="236">
                  <c:v>2048.2006944444447</c:v>
                </c:pt>
                <c:pt idx="237">
                  <c:v>2048.2006944444447</c:v>
                </c:pt>
                <c:pt idx="238">
                  <c:v>2048.2006944444447</c:v>
                </c:pt>
                <c:pt idx="239">
                  <c:v>2048.2006944444447</c:v>
                </c:pt>
                <c:pt idx="240">
                  <c:v>2048.2006944444447</c:v>
                </c:pt>
                <c:pt idx="241">
                  <c:v>2048.2006944444447</c:v>
                </c:pt>
                <c:pt idx="242">
                  <c:v>2048.2006944444447</c:v>
                </c:pt>
                <c:pt idx="243">
                  <c:v>2048.2006944444447</c:v>
                </c:pt>
                <c:pt idx="244">
                  <c:v>2048.2006944444447</c:v>
                </c:pt>
                <c:pt idx="245">
                  <c:v>2048.2006944444447</c:v>
                </c:pt>
                <c:pt idx="246">
                  <c:v>2048.2006944444447</c:v>
                </c:pt>
                <c:pt idx="247">
                  <c:v>2048.2006944444447</c:v>
                </c:pt>
                <c:pt idx="248">
                  <c:v>2048.2006944444447</c:v>
                </c:pt>
                <c:pt idx="249">
                  <c:v>2048.2006944444447</c:v>
                </c:pt>
                <c:pt idx="250">
                  <c:v>2048.2006944444447</c:v>
                </c:pt>
                <c:pt idx="251">
                  <c:v>2048.2006944444447</c:v>
                </c:pt>
                <c:pt idx="252">
                  <c:v>2048.2006944444447</c:v>
                </c:pt>
                <c:pt idx="253">
                  <c:v>2048.2006944444447</c:v>
                </c:pt>
                <c:pt idx="254">
                  <c:v>2048.2006944444447</c:v>
                </c:pt>
                <c:pt idx="255">
                  <c:v>2048.2006944444447</c:v>
                </c:pt>
                <c:pt idx="256">
                  <c:v>2048.2006944444447</c:v>
                </c:pt>
                <c:pt idx="257">
                  <c:v>2048.2006944444447</c:v>
                </c:pt>
                <c:pt idx="258">
                  <c:v>2048.2006944444447</c:v>
                </c:pt>
                <c:pt idx="259">
                  <c:v>2048.2006944444447</c:v>
                </c:pt>
                <c:pt idx="260">
                  <c:v>2048.2006944444447</c:v>
                </c:pt>
                <c:pt idx="261">
                  <c:v>2048.2006944444447</c:v>
                </c:pt>
                <c:pt idx="262">
                  <c:v>2048.2006944444447</c:v>
                </c:pt>
                <c:pt idx="263">
                  <c:v>2048.2006944444447</c:v>
                </c:pt>
                <c:pt idx="264">
                  <c:v>2048.2006944444447</c:v>
                </c:pt>
                <c:pt idx="265">
                  <c:v>2048.2006944444447</c:v>
                </c:pt>
                <c:pt idx="266">
                  <c:v>2048.2006944444447</c:v>
                </c:pt>
                <c:pt idx="267">
                  <c:v>2048.2006944444447</c:v>
                </c:pt>
                <c:pt idx="268">
                  <c:v>2048.2006944444447</c:v>
                </c:pt>
                <c:pt idx="269">
                  <c:v>2048.2006944444447</c:v>
                </c:pt>
                <c:pt idx="270">
                  <c:v>2048.2006944444447</c:v>
                </c:pt>
                <c:pt idx="271">
                  <c:v>2048.2006944444447</c:v>
                </c:pt>
                <c:pt idx="272">
                  <c:v>2048.2006944444447</c:v>
                </c:pt>
                <c:pt idx="273">
                  <c:v>2048.2006944444447</c:v>
                </c:pt>
                <c:pt idx="274">
                  <c:v>2048.2006944444447</c:v>
                </c:pt>
                <c:pt idx="275">
                  <c:v>2048.2006944444447</c:v>
                </c:pt>
                <c:pt idx="276">
                  <c:v>2048.2006944444447</c:v>
                </c:pt>
                <c:pt idx="277">
                  <c:v>2048.2006944444447</c:v>
                </c:pt>
                <c:pt idx="278">
                  <c:v>2048.2006944444447</c:v>
                </c:pt>
                <c:pt idx="279">
                  <c:v>2048.2006944444447</c:v>
                </c:pt>
                <c:pt idx="280">
                  <c:v>2048.2006944444447</c:v>
                </c:pt>
                <c:pt idx="281">
                  <c:v>2048.2006944444447</c:v>
                </c:pt>
                <c:pt idx="282">
                  <c:v>2048.2006944444447</c:v>
                </c:pt>
                <c:pt idx="283">
                  <c:v>2048.2006944444447</c:v>
                </c:pt>
                <c:pt idx="284">
                  <c:v>2048.2006944444447</c:v>
                </c:pt>
                <c:pt idx="285">
                  <c:v>2048.2006944444447</c:v>
                </c:pt>
                <c:pt idx="286">
                  <c:v>2048.2006944444447</c:v>
                </c:pt>
                <c:pt idx="287">
                  <c:v>2048.2006944444447</c:v>
                </c:pt>
                <c:pt idx="288">
                  <c:v>2048.2006944444447</c:v>
                </c:pt>
                <c:pt idx="289">
                  <c:v>2048.2006944444447</c:v>
                </c:pt>
                <c:pt idx="290">
                  <c:v>2048.2006944444447</c:v>
                </c:pt>
                <c:pt idx="291">
                  <c:v>2048.2006944444447</c:v>
                </c:pt>
                <c:pt idx="292">
                  <c:v>2048.2006944444447</c:v>
                </c:pt>
                <c:pt idx="293">
                  <c:v>2048.2006944444447</c:v>
                </c:pt>
                <c:pt idx="294">
                  <c:v>2048.2006944444447</c:v>
                </c:pt>
                <c:pt idx="295">
                  <c:v>2048.2006944444447</c:v>
                </c:pt>
                <c:pt idx="296">
                  <c:v>2048.2006944444447</c:v>
                </c:pt>
                <c:pt idx="297">
                  <c:v>2048.2006944444447</c:v>
                </c:pt>
                <c:pt idx="298">
                  <c:v>2048.2006944444447</c:v>
                </c:pt>
                <c:pt idx="299">
                  <c:v>2048.2006944444447</c:v>
                </c:pt>
                <c:pt idx="300">
                  <c:v>2048.2006944444447</c:v>
                </c:pt>
                <c:pt idx="301">
                  <c:v>2048.2006944444447</c:v>
                </c:pt>
                <c:pt idx="302">
                  <c:v>2048.2006944444447</c:v>
                </c:pt>
                <c:pt idx="303">
                  <c:v>2048.2006944444447</c:v>
                </c:pt>
                <c:pt idx="304">
                  <c:v>2048.2006944444447</c:v>
                </c:pt>
                <c:pt idx="305">
                  <c:v>2048.2006944444447</c:v>
                </c:pt>
                <c:pt idx="306">
                  <c:v>2048.2006944444447</c:v>
                </c:pt>
                <c:pt idx="307">
                  <c:v>2048.2006944444447</c:v>
                </c:pt>
                <c:pt idx="308">
                  <c:v>2048.2006944444447</c:v>
                </c:pt>
                <c:pt idx="309">
                  <c:v>2048.2006944444447</c:v>
                </c:pt>
                <c:pt idx="310">
                  <c:v>2048.2006944444447</c:v>
                </c:pt>
                <c:pt idx="311">
                  <c:v>2048.2006944444447</c:v>
                </c:pt>
                <c:pt idx="312">
                  <c:v>2048.2006944444447</c:v>
                </c:pt>
                <c:pt idx="313">
                  <c:v>2048.2006944444447</c:v>
                </c:pt>
                <c:pt idx="314">
                  <c:v>2048.2006944444447</c:v>
                </c:pt>
                <c:pt idx="315">
                  <c:v>2048.2006944444447</c:v>
                </c:pt>
                <c:pt idx="316">
                  <c:v>2048.2006944444447</c:v>
                </c:pt>
                <c:pt idx="317">
                  <c:v>2048.2006944444447</c:v>
                </c:pt>
                <c:pt idx="318">
                  <c:v>2048.2006944444447</c:v>
                </c:pt>
                <c:pt idx="319">
                  <c:v>2048.2006944444447</c:v>
                </c:pt>
                <c:pt idx="320">
                  <c:v>2048.2006944444447</c:v>
                </c:pt>
                <c:pt idx="321">
                  <c:v>2048.2006944444447</c:v>
                </c:pt>
                <c:pt idx="322">
                  <c:v>2048.2006944444447</c:v>
                </c:pt>
                <c:pt idx="323">
                  <c:v>2048.2006944444447</c:v>
                </c:pt>
                <c:pt idx="324">
                  <c:v>2048.2006944444447</c:v>
                </c:pt>
                <c:pt idx="325">
                  <c:v>2048.2006944444447</c:v>
                </c:pt>
                <c:pt idx="326">
                  <c:v>2048.2006944444447</c:v>
                </c:pt>
                <c:pt idx="327">
                  <c:v>2048.2006944444447</c:v>
                </c:pt>
                <c:pt idx="328">
                  <c:v>2048.2006944444447</c:v>
                </c:pt>
                <c:pt idx="329">
                  <c:v>2048.2006944444447</c:v>
                </c:pt>
                <c:pt idx="330">
                  <c:v>2048.2006944444447</c:v>
                </c:pt>
                <c:pt idx="331">
                  <c:v>2048.2006944444447</c:v>
                </c:pt>
                <c:pt idx="332">
                  <c:v>2048.2006944444447</c:v>
                </c:pt>
                <c:pt idx="333">
                  <c:v>2048.2006944444447</c:v>
                </c:pt>
                <c:pt idx="334">
                  <c:v>2048.2006944444447</c:v>
                </c:pt>
                <c:pt idx="335">
                  <c:v>2048.2006944444447</c:v>
                </c:pt>
                <c:pt idx="336">
                  <c:v>2048.2006944444447</c:v>
                </c:pt>
                <c:pt idx="337">
                  <c:v>2048.2006944444447</c:v>
                </c:pt>
                <c:pt idx="338">
                  <c:v>2048.2006944444447</c:v>
                </c:pt>
                <c:pt idx="339">
                  <c:v>2048.2006944444447</c:v>
                </c:pt>
                <c:pt idx="340">
                  <c:v>2048.2006944444447</c:v>
                </c:pt>
                <c:pt idx="341">
                  <c:v>2048.2006944444447</c:v>
                </c:pt>
                <c:pt idx="342">
                  <c:v>2048.2006944444447</c:v>
                </c:pt>
                <c:pt idx="343">
                  <c:v>2048.2006944444447</c:v>
                </c:pt>
                <c:pt idx="344">
                  <c:v>2048.2006944444447</c:v>
                </c:pt>
                <c:pt idx="345">
                  <c:v>2048.2006944444447</c:v>
                </c:pt>
                <c:pt idx="346">
                  <c:v>2048.2006944444447</c:v>
                </c:pt>
                <c:pt idx="347">
                  <c:v>2048.2006944444447</c:v>
                </c:pt>
                <c:pt idx="348">
                  <c:v>2048.2006944444447</c:v>
                </c:pt>
                <c:pt idx="349">
                  <c:v>2048.2006944444447</c:v>
                </c:pt>
                <c:pt idx="350">
                  <c:v>2048.2006944444447</c:v>
                </c:pt>
                <c:pt idx="351">
                  <c:v>2048.2006944444447</c:v>
                </c:pt>
                <c:pt idx="352">
                  <c:v>2048.2006944444447</c:v>
                </c:pt>
                <c:pt idx="353">
                  <c:v>2048.2006944444447</c:v>
                </c:pt>
                <c:pt idx="354">
                  <c:v>2048.2006944444447</c:v>
                </c:pt>
                <c:pt idx="355">
                  <c:v>2048.2006944444447</c:v>
                </c:pt>
                <c:pt idx="356">
                  <c:v>2048.2006944444447</c:v>
                </c:pt>
                <c:pt idx="357">
                  <c:v>2048.2006944444447</c:v>
                </c:pt>
                <c:pt idx="358">
                  <c:v>2048.2006944444447</c:v>
                </c:pt>
                <c:pt idx="359">
                  <c:v>2048.2006944444447</c:v>
                </c:pt>
                <c:pt idx="360">
                  <c:v>2048.2006944444447</c:v>
                </c:pt>
                <c:pt idx="361">
                  <c:v>2048.2006944444447</c:v>
                </c:pt>
                <c:pt idx="362">
                  <c:v>2048.2006944444447</c:v>
                </c:pt>
                <c:pt idx="363">
                  <c:v>2048.2006944444447</c:v>
                </c:pt>
                <c:pt idx="364">
                  <c:v>2048.2006944444447</c:v>
                </c:pt>
                <c:pt idx="365">
                  <c:v>2048.2006944444447</c:v>
                </c:pt>
                <c:pt idx="366">
                  <c:v>2048.2006944444447</c:v>
                </c:pt>
                <c:pt idx="367">
                  <c:v>2048.2006944444447</c:v>
                </c:pt>
                <c:pt idx="368">
                  <c:v>2048.2006944444447</c:v>
                </c:pt>
                <c:pt idx="369">
                  <c:v>2048.2006944444447</c:v>
                </c:pt>
                <c:pt idx="370">
                  <c:v>2048.2006944444447</c:v>
                </c:pt>
                <c:pt idx="371">
                  <c:v>2048.2006944444447</c:v>
                </c:pt>
                <c:pt idx="372">
                  <c:v>2048.2006944444447</c:v>
                </c:pt>
                <c:pt idx="373">
                  <c:v>2048.2006944444447</c:v>
                </c:pt>
                <c:pt idx="374">
                  <c:v>2048.2006944444447</c:v>
                </c:pt>
                <c:pt idx="375">
                  <c:v>2048.2006944444447</c:v>
                </c:pt>
                <c:pt idx="376">
                  <c:v>2048.2006944444447</c:v>
                </c:pt>
                <c:pt idx="377">
                  <c:v>2048.2006944444447</c:v>
                </c:pt>
                <c:pt idx="378">
                  <c:v>2048.2006944444447</c:v>
                </c:pt>
                <c:pt idx="379">
                  <c:v>2048.2006944444447</c:v>
                </c:pt>
                <c:pt idx="380">
                  <c:v>2048.2006944444447</c:v>
                </c:pt>
                <c:pt idx="381">
                  <c:v>2048.2006944444447</c:v>
                </c:pt>
                <c:pt idx="382">
                  <c:v>2048.2006944444447</c:v>
                </c:pt>
                <c:pt idx="383">
                  <c:v>2048.2006944444447</c:v>
                </c:pt>
                <c:pt idx="384">
                  <c:v>2048.2006944444447</c:v>
                </c:pt>
                <c:pt idx="385">
                  <c:v>2048.2006944444447</c:v>
                </c:pt>
                <c:pt idx="386">
                  <c:v>2048.2006944444447</c:v>
                </c:pt>
                <c:pt idx="387">
                  <c:v>2048.2006944444447</c:v>
                </c:pt>
                <c:pt idx="388">
                  <c:v>2048.2006944444447</c:v>
                </c:pt>
                <c:pt idx="389">
                  <c:v>2048.2006944444447</c:v>
                </c:pt>
                <c:pt idx="390">
                  <c:v>2048.2006944444447</c:v>
                </c:pt>
                <c:pt idx="391">
                  <c:v>2048.2006944444447</c:v>
                </c:pt>
                <c:pt idx="392">
                  <c:v>2048.2006944444447</c:v>
                </c:pt>
                <c:pt idx="393">
                  <c:v>2048.2006944444447</c:v>
                </c:pt>
                <c:pt idx="394">
                  <c:v>2048.2006944444447</c:v>
                </c:pt>
                <c:pt idx="395">
                  <c:v>2048.2006944444447</c:v>
                </c:pt>
                <c:pt idx="396">
                  <c:v>2048.2006944444447</c:v>
                </c:pt>
                <c:pt idx="397">
                  <c:v>2048.2006944444447</c:v>
                </c:pt>
                <c:pt idx="398">
                  <c:v>2048.2006944444447</c:v>
                </c:pt>
                <c:pt idx="399">
                  <c:v>2048.2006944444447</c:v>
                </c:pt>
                <c:pt idx="400">
                  <c:v>2048.2006944444447</c:v>
                </c:pt>
                <c:pt idx="401">
                  <c:v>2048.2006944444447</c:v>
                </c:pt>
                <c:pt idx="402">
                  <c:v>2048.2006944444447</c:v>
                </c:pt>
                <c:pt idx="403">
                  <c:v>2048.2006944444447</c:v>
                </c:pt>
                <c:pt idx="404">
                  <c:v>2048.2006944444447</c:v>
                </c:pt>
                <c:pt idx="405">
                  <c:v>2048.2006944444447</c:v>
                </c:pt>
                <c:pt idx="406">
                  <c:v>2048.2006944444447</c:v>
                </c:pt>
                <c:pt idx="407">
                  <c:v>2048.2006944444447</c:v>
                </c:pt>
                <c:pt idx="408">
                  <c:v>2048.2006944444447</c:v>
                </c:pt>
                <c:pt idx="409">
                  <c:v>2048.2006944444447</c:v>
                </c:pt>
                <c:pt idx="410">
                  <c:v>2048.2006944444447</c:v>
                </c:pt>
                <c:pt idx="411">
                  <c:v>2048.2006944444447</c:v>
                </c:pt>
                <c:pt idx="412">
                  <c:v>2048.2006944444447</c:v>
                </c:pt>
                <c:pt idx="413">
                  <c:v>2048.2006944444447</c:v>
                </c:pt>
                <c:pt idx="414">
                  <c:v>2048.2006944444447</c:v>
                </c:pt>
                <c:pt idx="415">
                  <c:v>2048.2006944444447</c:v>
                </c:pt>
                <c:pt idx="416">
                  <c:v>2048.2006944444447</c:v>
                </c:pt>
                <c:pt idx="417">
                  <c:v>2048.2006944444447</c:v>
                </c:pt>
                <c:pt idx="418">
                  <c:v>2048.2006944444447</c:v>
                </c:pt>
                <c:pt idx="419">
                  <c:v>2048.2006944444447</c:v>
                </c:pt>
                <c:pt idx="420">
                  <c:v>2048.2006944444447</c:v>
                </c:pt>
                <c:pt idx="421">
                  <c:v>2048.2006944444447</c:v>
                </c:pt>
                <c:pt idx="422">
                  <c:v>2048.2006944444447</c:v>
                </c:pt>
                <c:pt idx="423">
                  <c:v>2048.2006944444447</c:v>
                </c:pt>
                <c:pt idx="424">
                  <c:v>2048.2006944444447</c:v>
                </c:pt>
                <c:pt idx="425">
                  <c:v>2048.2006944444447</c:v>
                </c:pt>
                <c:pt idx="426">
                  <c:v>2048.2006944444447</c:v>
                </c:pt>
                <c:pt idx="427">
                  <c:v>2048.2006944444447</c:v>
                </c:pt>
                <c:pt idx="428">
                  <c:v>2048.2006944444447</c:v>
                </c:pt>
                <c:pt idx="429">
                  <c:v>2048.2006944444447</c:v>
                </c:pt>
                <c:pt idx="430">
                  <c:v>2048.2006944444447</c:v>
                </c:pt>
                <c:pt idx="431">
                  <c:v>2048.2006944444447</c:v>
                </c:pt>
                <c:pt idx="432">
                  <c:v>2048.2006944444447</c:v>
                </c:pt>
                <c:pt idx="433">
                  <c:v>2048.2006944444447</c:v>
                </c:pt>
                <c:pt idx="434">
                  <c:v>2048.2006944444447</c:v>
                </c:pt>
                <c:pt idx="435">
                  <c:v>2048.2006944444447</c:v>
                </c:pt>
                <c:pt idx="436">
                  <c:v>2048.2006944444447</c:v>
                </c:pt>
                <c:pt idx="437">
                  <c:v>2048.2006944444447</c:v>
                </c:pt>
                <c:pt idx="438">
                  <c:v>2048.2006944444447</c:v>
                </c:pt>
                <c:pt idx="439">
                  <c:v>2048.2006944444447</c:v>
                </c:pt>
                <c:pt idx="440">
                  <c:v>2048.2006944444447</c:v>
                </c:pt>
                <c:pt idx="441">
                  <c:v>2048.2006944444447</c:v>
                </c:pt>
                <c:pt idx="442">
                  <c:v>2048.2006944444447</c:v>
                </c:pt>
                <c:pt idx="443">
                  <c:v>2048.2006944444447</c:v>
                </c:pt>
                <c:pt idx="444">
                  <c:v>2048.2006944444447</c:v>
                </c:pt>
                <c:pt idx="445">
                  <c:v>2048.2006944444447</c:v>
                </c:pt>
                <c:pt idx="446">
                  <c:v>2048.2006944444447</c:v>
                </c:pt>
                <c:pt idx="447">
                  <c:v>2048.2006944444447</c:v>
                </c:pt>
                <c:pt idx="448">
                  <c:v>2048.2006944444447</c:v>
                </c:pt>
                <c:pt idx="449">
                  <c:v>2048.2006944444447</c:v>
                </c:pt>
                <c:pt idx="450">
                  <c:v>2048.2006944444447</c:v>
                </c:pt>
                <c:pt idx="451">
                  <c:v>2048.2006944444447</c:v>
                </c:pt>
                <c:pt idx="452">
                  <c:v>2048.2006944444447</c:v>
                </c:pt>
                <c:pt idx="453">
                  <c:v>2048.2006944444447</c:v>
                </c:pt>
                <c:pt idx="454">
                  <c:v>2048.2006944444447</c:v>
                </c:pt>
                <c:pt idx="455">
                  <c:v>2048.2006944444447</c:v>
                </c:pt>
                <c:pt idx="456">
                  <c:v>2048.2006944444447</c:v>
                </c:pt>
                <c:pt idx="457">
                  <c:v>2048.2006944444447</c:v>
                </c:pt>
                <c:pt idx="458">
                  <c:v>2048.2006944444447</c:v>
                </c:pt>
                <c:pt idx="459">
                  <c:v>2048.2006944444447</c:v>
                </c:pt>
                <c:pt idx="460">
                  <c:v>2048.2006944444447</c:v>
                </c:pt>
                <c:pt idx="461">
                  <c:v>2048.2006944444447</c:v>
                </c:pt>
                <c:pt idx="462">
                  <c:v>2048.2006944444447</c:v>
                </c:pt>
                <c:pt idx="463">
                  <c:v>2048.2006944444447</c:v>
                </c:pt>
                <c:pt idx="464">
                  <c:v>2048.2006944444447</c:v>
                </c:pt>
                <c:pt idx="465">
                  <c:v>2048.2006944444447</c:v>
                </c:pt>
                <c:pt idx="466">
                  <c:v>2048.2006944444447</c:v>
                </c:pt>
                <c:pt idx="467">
                  <c:v>2048.2006944444447</c:v>
                </c:pt>
                <c:pt idx="468">
                  <c:v>2048.2006944444447</c:v>
                </c:pt>
                <c:pt idx="469">
                  <c:v>2048.2006944444447</c:v>
                </c:pt>
                <c:pt idx="470">
                  <c:v>2048.2006944444447</c:v>
                </c:pt>
                <c:pt idx="471">
                  <c:v>2048.2006944444447</c:v>
                </c:pt>
                <c:pt idx="472">
                  <c:v>2048.2006944444447</c:v>
                </c:pt>
                <c:pt idx="473">
                  <c:v>2048.2006944444447</c:v>
                </c:pt>
                <c:pt idx="474">
                  <c:v>2048.2006944444447</c:v>
                </c:pt>
                <c:pt idx="475">
                  <c:v>2048.2006944444447</c:v>
                </c:pt>
                <c:pt idx="476">
                  <c:v>2048.2006944444447</c:v>
                </c:pt>
                <c:pt idx="477">
                  <c:v>2048.2006944444447</c:v>
                </c:pt>
                <c:pt idx="478">
                  <c:v>2048.2006944444447</c:v>
                </c:pt>
                <c:pt idx="479">
                  <c:v>2048.2006944444447</c:v>
                </c:pt>
                <c:pt idx="480">
                  <c:v>2048.2006944444447</c:v>
                </c:pt>
                <c:pt idx="481">
                  <c:v>2048.2006944444447</c:v>
                </c:pt>
                <c:pt idx="482">
                  <c:v>2048.2006944444447</c:v>
                </c:pt>
                <c:pt idx="483">
                  <c:v>2048.2006944444447</c:v>
                </c:pt>
                <c:pt idx="484">
                  <c:v>2048.2006944444447</c:v>
                </c:pt>
                <c:pt idx="485">
                  <c:v>2048.2006944444447</c:v>
                </c:pt>
                <c:pt idx="486">
                  <c:v>2048.2006944444447</c:v>
                </c:pt>
                <c:pt idx="487">
                  <c:v>2048.2006944444447</c:v>
                </c:pt>
                <c:pt idx="488">
                  <c:v>2048.2006944444447</c:v>
                </c:pt>
                <c:pt idx="489">
                  <c:v>2048.2006944444447</c:v>
                </c:pt>
                <c:pt idx="490">
                  <c:v>2048.2006944444447</c:v>
                </c:pt>
                <c:pt idx="491">
                  <c:v>2048.2006944444447</c:v>
                </c:pt>
                <c:pt idx="492">
                  <c:v>2048.2006944444447</c:v>
                </c:pt>
                <c:pt idx="493">
                  <c:v>2048.2006944444447</c:v>
                </c:pt>
                <c:pt idx="494">
                  <c:v>2048.2006944444447</c:v>
                </c:pt>
                <c:pt idx="495">
                  <c:v>2048.2006944444447</c:v>
                </c:pt>
                <c:pt idx="496">
                  <c:v>2048.2006944444447</c:v>
                </c:pt>
                <c:pt idx="497">
                  <c:v>2048.2006944444447</c:v>
                </c:pt>
                <c:pt idx="498">
                  <c:v>2048.2006944444447</c:v>
                </c:pt>
                <c:pt idx="499">
                  <c:v>2048.2006944444447</c:v>
                </c:pt>
                <c:pt idx="500">
                  <c:v>2048.2006944444447</c:v>
                </c:pt>
                <c:pt idx="501">
                  <c:v>2048.2006944444447</c:v>
                </c:pt>
                <c:pt idx="502">
                  <c:v>2048.2006944444447</c:v>
                </c:pt>
                <c:pt idx="503">
                  <c:v>2048.2006944444447</c:v>
                </c:pt>
                <c:pt idx="504">
                  <c:v>2048.2006944444447</c:v>
                </c:pt>
                <c:pt idx="505">
                  <c:v>2048.2006944444447</c:v>
                </c:pt>
                <c:pt idx="506">
                  <c:v>2048.2006944444447</c:v>
                </c:pt>
                <c:pt idx="507">
                  <c:v>2048.2006944444447</c:v>
                </c:pt>
                <c:pt idx="508">
                  <c:v>2048.2006944444447</c:v>
                </c:pt>
                <c:pt idx="509">
                  <c:v>2048.2006944444447</c:v>
                </c:pt>
                <c:pt idx="510">
                  <c:v>2048.2006944444447</c:v>
                </c:pt>
                <c:pt idx="511">
                  <c:v>2048.2006944444447</c:v>
                </c:pt>
                <c:pt idx="512">
                  <c:v>2048.2006944444447</c:v>
                </c:pt>
                <c:pt idx="513">
                  <c:v>2048.2006944444447</c:v>
                </c:pt>
                <c:pt idx="514">
                  <c:v>2048.2006944444447</c:v>
                </c:pt>
                <c:pt idx="515">
                  <c:v>2048.2006944444447</c:v>
                </c:pt>
                <c:pt idx="516">
                  <c:v>2048.2006944444447</c:v>
                </c:pt>
                <c:pt idx="517">
                  <c:v>2048.2006944444447</c:v>
                </c:pt>
                <c:pt idx="518">
                  <c:v>2048.2006944444447</c:v>
                </c:pt>
                <c:pt idx="519">
                  <c:v>2048.2006944444447</c:v>
                </c:pt>
                <c:pt idx="520">
                  <c:v>2048.2006944444447</c:v>
                </c:pt>
                <c:pt idx="521">
                  <c:v>2048.2006944444447</c:v>
                </c:pt>
                <c:pt idx="522">
                  <c:v>2048.2006944444447</c:v>
                </c:pt>
                <c:pt idx="523">
                  <c:v>2048.2006944444447</c:v>
                </c:pt>
                <c:pt idx="524">
                  <c:v>2048.2006944444447</c:v>
                </c:pt>
                <c:pt idx="525">
                  <c:v>2048.2006944444447</c:v>
                </c:pt>
                <c:pt idx="526">
                  <c:v>2048.2006944444447</c:v>
                </c:pt>
                <c:pt idx="527">
                  <c:v>2048.2006944444447</c:v>
                </c:pt>
                <c:pt idx="528">
                  <c:v>2048.2006944444447</c:v>
                </c:pt>
                <c:pt idx="529">
                  <c:v>2048.2006944444447</c:v>
                </c:pt>
                <c:pt idx="530">
                  <c:v>2048.2006944444447</c:v>
                </c:pt>
                <c:pt idx="531">
                  <c:v>2048.2006944444447</c:v>
                </c:pt>
                <c:pt idx="532">
                  <c:v>2048.2006944444447</c:v>
                </c:pt>
                <c:pt idx="533">
                  <c:v>2048.2006944444447</c:v>
                </c:pt>
                <c:pt idx="534">
                  <c:v>2048.2006944444447</c:v>
                </c:pt>
                <c:pt idx="535">
                  <c:v>2048.2006944444447</c:v>
                </c:pt>
                <c:pt idx="536">
                  <c:v>2048.2006944444447</c:v>
                </c:pt>
                <c:pt idx="537">
                  <c:v>2048.2006944444447</c:v>
                </c:pt>
                <c:pt idx="538">
                  <c:v>2048.2006944444447</c:v>
                </c:pt>
                <c:pt idx="539">
                  <c:v>2048.2006944444447</c:v>
                </c:pt>
                <c:pt idx="540">
                  <c:v>2048.2006944444447</c:v>
                </c:pt>
                <c:pt idx="541">
                  <c:v>2048.2006944444447</c:v>
                </c:pt>
                <c:pt idx="542">
                  <c:v>2048.2006944444447</c:v>
                </c:pt>
                <c:pt idx="543">
                  <c:v>2048.2006944444447</c:v>
                </c:pt>
                <c:pt idx="544">
                  <c:v>2048.2006944444447</c:v>
                </c:pt>
                <c:pt idx="545">
                  <c:v>2048.2006944444447</c:v>
                </c:pt>
                <c:pt idx="546">
                  <c:v>2048.2006944444447</c:v>
                </c:pt>
                <c:pt idx="547">
                  <c:v>2048.2006944444447</c:v>
                </c:pt>
                <c:pt idx="548">
                  <c:v>2048.2006944444447</c:v>
                </c:pt>
                <c:pt idx="549">
                  <c:v>2048.2006944444447</c:v>
                </c:pt>
                <c:pt idx="550">
                  <c:v>2048.2006944444447</c:v>
                </c:pt>
                <c:pt idx="551">
                  <c:v>2048.2006944444447</c:v>
                </c:pt>
                <c:pt idx="552">
                  <c:v>2048.2006944444447</c:v>
                </c:pt>
                <c:pt idx="553">
                  <c:v>2048.2006944444447</c:v>
                </c:pt>
                <c:pt idx="554">
                  <c:v>2048.2006944444447</c:v>
                </c:pt>
                <c:pt idx="555">
                  <c:v>2048.2006944444447</c:v>
                </c:pt>
                <c:pt idx="556">
                  <c:v>2048.2006944444447</c:v>
                </c:pt>
                <c:pt idx="557">
                  <c:v>2048.2006944444447</c:v>
                </c:pt>
                <c:pt idx="558">
                  <c:v>2048.2006944444447</c:v>
                </c:pt>
                <c:pt idx="559">
                  <c:v>2048.2006944444447</c:v>
                </c:pt>
                <c:pt idx="560">
                  <c:v>2048.2006944444447</c:v>
                </c:pt>
                <c:pt idx="561">
                  <c:v>2048.2006944444447</c:v>
                </c:pt>
                <c:pt idx="562">
                  <c:v>2048.2006944444447</c:v>
                </c:pt>
                <c:pt idx="563">
                  <c:v>2048.2006944444447</c:v>
                </c:pt>
                <c:pt idx="564">
                  <c:v>2048.2006944444447</c:v>
                </c:pt>
                <c:pt idx="565">
                  <c:v>2048.2006944444447</c:v>
                </c:pt>
                <c:pt idx="566">
                  <c:v>2048.2006944444447</c:v>
                </c:pt>
                <c:pt idx="567">
                  <c:v>2048.2006944444447</c:v>
                </c:pt>
                <c:pt idx="568">
                  <c:v>2048.2006944444447</c:v>
                </c:pt>
                <c:pt idx="569">
                  <c:v>2048.2006944444447</c:v>
                </c:pt>
                <c:pt idx="570">
                  <c:v>2048.2006944444447</c:v>
                </c:pt>
                <c:pt idx="571">
                  <c:v>2048.2006944444447</c:v>
                </c:pt>
                <c:pt idx="572">
                  <c:v>2048.2006944444447</c:v>
                </c:pt>
                <c:pt idx="573">
                  <c:v>2048.2006944444447</c:v>
                </c:pt>
                <c:pt idx="574">
                  <c:v>2048.2006944444447</c:v>
                </c:pt>
                <c:pt idx="575">
                  <c:v>2048.2006944444447</c:v>
                </c:pt>
                <c:pt idx="576">
                  <c:v>2048.2006944444447</c:v>
                </c:pt>
                <c:pt idx="577">
                  <c:v>2048.2006944444447</c:v>
                </c:pt>
                <c:pt idx="578">
                  <c:v>2048.2006944444447</c:v>
                </c:pt>
                <c:pt idx="579">
                  <c:v>2048.2006944444447</c:v>
                </c:pt>
                <c:pt idx="580">
                  <c:v>2048.2006944444447</c:v>
                </c:pt>
                <c:pt idx="581">
                  <c:v>2048.2006944444447</c:v>
                </c:pt>
                <c:pt idx="582">
                  <c:v>2048.2006944444447</c:v>
                </c:pt>
                <c:pt idx="583">
                  <c:v>2048.2006944444447</c:v>
                </c:pt>
                <c:pt idx="584">
                  <c:v>2048.2006944444447</c:v>
                </c:pt>
                <c:pt idx="585">
                  <c:v>2048.2006944444447</c:v>
                </c:pt>
                <c:pt idx="586">
                  <c:v>2048.2006944444447</c:v>
                </c:pt>
                <c:pt idx="587">
                  <c:v>2048.2006944444447</c:v>
                </c:pt>
                <c:pt idx="588">
                  <c:v>2048.2006944444447</c:v>
                </c:pt>
                <c:pt idx="589">
                  <c:v>2048.2006944444447</c:v>
                </c:pt>
                <c:pt idx="590">
                  <c:v>2048.2006944444447</c:v>
                </c:pt>
                <c:pt idx="591">
                  <c:v>2048.2006944444447</c:v>
                </c:pt>
                <c:pt idx="592">
                  <c:v>2048.2006944444447</c:v>
                </c:pt>
                <c:pt idx="593">
                  <c:v>2048.2006944444447</c:v>
                </c:pt>
                <c:pt idx="594">
                  <c:v>2048.2006944444447</c:v>
                </c:pt>
                <c:pt idx="595">
                  <c:v>2048.2006944444447</c:v>
                </c:pt>
                <c:pt idx="596">
                  <c:v>2048.2006944444447</c:v>
                </c:pt>
                <c:pt idx="597">
                  <c:v>2048.2006944444447</c:v>
                </c:pt>
                <c:pt idx="598">
                  <c:v>2048.2006944444447</c:v>
                </c:pt>
                <c:pt idx="599">
                  <c:v>2048.2006944444447</c:v>
                </c:pt>
                <c:pt idx="600">
                  <c:v>2048.2006944444447</c:v>
                </c:pt>
                <c:pt idx="601">
                  <c:v>2048.2006944444447</c:v>
                </c:pt>
                <c:pt idx="602">
                  <c:v>2048.2006944444447</c:v>
                </c:pt>
                <c:pt idx="603">
                  <c:v>2048.2006944444447</c:v>
                </c:pt>
                <c:pt idx="604">
                  <c:v>2048.2006944444447</c:v>
                </c:pt>
                <c:pt idx="605">
                  <c:v>2048.2006944444447</c:v>
                </c:pt>
                <c:pt idx="606">
                  <c:v>2048.2006944444447</c:v>
                </c:pt>
                <c:pt idx="607">
                  <c:v>2048.2006944444447</c:v>
                </c:pt>
                <c:pt idx="608">
                  <c:v>2048.2006944444447</c:v>
                </c:pt>
                <c:pt idx="609">
                  <c:v>2048.2006944444447</c:v>
                </c:pt>
                <c:pt idx="610">
                  <c:v>2048.2006944444447</c:v>
                </c:pt>
                <c:pt idx="611">
                  <c:v>2048.2006944444447</c:v>
                </c:pt>
                <c:pt idx="612">
                  <c:v>2048.2006944444447</c:v>
                </c:pt>
                <c:pt idx="613">
                  <c:v>2048.2006944444447</c:v>
                </c:pt>
                <c:pt idx="614">
                  <c:v>2048.2006944444447</c:v>
                </c:pt>
                <c:pt idx="615">
                  <c:v>2048.2006944444447</c:v>
                </c:pt>
                <c:pt idx="616">
                  <c:v>2048.2006944444447</c:v>
                </c:pt>
                <c:pt idx="617">
                  <c:v>2048.2006944444447</c:v>
                </c:pt>
                <c:pt idx="618">
                  <c:v>2048.2006944444447</c:v>
                </c:pt>
                <c:pt idx="619">
                  <c:v>2048.2006944444447</c:v>
                </c:pt>
                <c:pt idx="620">
                  <c:v>2048.2006944444447</c:v>
                </c:pt>
                <c:pt idx="621">
                  <c:v>2048.2006944444447</c:v>
                </c:pt>
                <c:pt idx="622">
                  <c:v>2048.2006944444447</c:v>
                </c:pt>
                <c:pt idx="623">
                  <c:v>2048.2006944444447</c:v>
                </c:pt>
                <c:pt idx="624">
                  <c:v>2048.2006944444447</c:v>
                </c:pt>
                <c:pt idx="625">
                  <c:v>2048.2006944444447</c:v>
                </c:pt>
                <c:pt idx="626">
                  <c:v>2048.2006944444447</c:v>
                </c:pt>
                <c:pt idx="627">
                  <c:v>2048.2006944444447</c:v>
                </c:pt>
                <c:pt idx="628">
                  <c:v>2048.2006944444447</c:v>
                </c:pt>
                <c:pt idx="629">
                  <c:v>2048.2006944444447</c:v>
                </c:pt>
                <c:pt idx="630">
                  <c:v>2048.2006944444447</c:v>
                </c:pt>
                <c:pt idx="631">
                  <c:v>2048.2006944444447</c:v>
                </c:pt>
                <c:pt idx="632">
                  <c:v>2048.2006944444447</c:v>
                </c:pt>
                <c:pt idx="633">
                  <c:v>2048.2006944444447</c:v>
                </c:pt>
                <c:pt idx="634">
                  <c:v>2048.2006944444447</c:v>
                </c:pt>
                <c:pt idx="635">
                  <c:v>2048.2006944444447</c:v>
                </c:pt>
                <c:pt idx="636">
                  <c:v>2048.2006944444447</c:v>
                </c:pt>
                <c:pt idx="637">
                  <c:v>2048.2006944444447</c:v>
                </c:pt>
                <c:pt idx="638">
                  <c:v>2048.2006944444447</c:v>
                </c:pt>
                <c:pt idx="639">
                  <c:v>2048.2006944444447</c:v>
                </c:pt>
                <c:pt idx="640">
                  <c:v>2048.2006944444447</c:v>
                </c:pt>
                <c:pt idx="641">
                  <c:v>2048.2006944444447</c:v>
                </c:pt>
                <c:pt idx="642">
                  <c:v>2048.2006944444447</c:v>
                </c:pt>
                <c:pt idx="643">
                  <c:v>2048.2006944444447</c:v>
                </c:pt>
                <c:pt idx="644">
                  <c:v>2048.2006944444447</c:v>
                </c:pt>
                <c:pt idx="645">
                  <c:v>2048.2006944444447</c:v>
                </c:pt>
                <c:pt idx="646">
                  <c:v>2048.2006944444447</c:v>
                </c:pt>
                <c:pt idx="647">
                  <c:v>2048.2006944444447</c:v>
                </c:pt>
                <c:pt idx="648">
                  <c:v>2048.2006944444447</c:v>
                </c:pt>
                <c:pt idx="649">
                  <c:v>2048.2006944444447</c:v>
                </c:pt>
                <c:pt idx="650">
                  <c:v>2048.2006944444447</c:v>
                </c:pt>
                <c:pt idx="651">
                  <c:v>2048.2006944444447</c:v>
                </c:pt>
                <c:pt idx="652">
                  <c:v>2048.2006944444447</c:v>
                </c:pt>
                <c:pt idx="653">
                  <c:v>2048.2006944444447</c:v>
                </c:pt>
                <c:pt idx="654">
                  <c:v>2048.2006944444447</c:v>
                </c:pt>
                <c:pt idx="655">
                  <c:v>2048.2006944444447</c:v>
                </c:pt>
                <c:pt idx="656">
                  <c:v>2048.2006944444447</c:v>
                </c:pt>
                <c:pt idx="657">
                  <c:v>2048.2006944444447</c:v>
                </c:pt>
                <c:pt idx="658">
                  <c:v>2048.2006944444447</c:v>
                </c:pt>
                <c:pt idx="659">
                  <c:v>2048.2006944444447</c:v>
                </c:pt>
                <c:pt idx="660">
                  <c:v>2048.2006944444447</c:v>
                </c:pt>
                <c:pt idx="661">
                  <c:v>2048.2006944444447</c:v>
                </c:pt>
                <c:pt idx="662">
                  <c:v>2048.2006944444447</c:v>
                </c:pt>
                <c:pt idx="663">
                  <c:v>2048.2006944444447</c:v>
                </c:pt>
                <c:pt idx="664">
                  <c:v>2048.2006944444447</c:v>
                </c:pt>
                <c:pt idx="665">
                  <c:v>2048.2006944444447</c:v>
                </c:pt>
                <c:pt idx="666">
                  <c:v>2048.2006944444447</c:v>
                </c:pt>
                <c:pt idx="667">
                  <c:v>2048.2006944444447</c:v>
                </c:pt>
                <c:pt idx="668">
                  <c:v>2048.2006944444447</c:v>
                </c:pt>
                <c:pt idx="669">
                  <c:v>2048.2006944444447</c:v>
                </c:pt>
                <c:pt idx="670">
                  <c:v>2048.2006944444447</c:v>
                </c:pt>
                <c:pt idx="671">
                  <c:v>2048.2006944444447</c:v>
                </c:pt>
                <c:pt idx="672">
                  <c:v>2048.2006944444447</c:v>
                </c:pt>
                <c:pt idx="673">
                  <c:v>2048.2006944444447</c:v>
                </c:pt>
                <c:pt idx="674">
                  <c:v>2048.2006944444447</c:v>
                </c:pt>
                <c:pt idx="675">
                  <c:v>2048.2006944444447</c:v>
                </c:pt>
                <c:pt idx="676">
                  <c:v>2048.2006944444447</c:v>
                </c:pt>
                <c:pt idx="677">
                  <c:v>2048.2006944444447</c:v>
                </c:pt>
                <c:pt idx="678">
                  <c:v>2048.2006944444447</c:v>
                </c:pt>
                <c:pt idx="679">
                  <c:v>2048.2006944444447</c:v>
                </c:pt>
                <c:pt idx="680">
                  <c:v>2048.2006944444447</c:v>
                </c:pt>
                <c:pt idx="681">
                  <c:v>2048.2006944444447</c:v>
                </c:pt>
                <c:pt idx="682">
                  <c:v>2048.2006944444447</c:v>
                </c:pt>
                <c:pt idx="683">
                  <c:v>2048.2006944444447</c:v>
                </c:pt>
                <c:pt idx="684">
                  <c:v>2048.2006944444447</c:v>
                </c:pt>
                <c:pt idx="685">
                  <c:v>2048.2006944444447</c:v>
                </c:pt>
                <c:pt idx="686">
                  <c:v>2048.2006944444447</c:v>
                </c:pt>
                <c:pt idx="687">
                  <c:v>2048.2006944444447</c:v>
                </c:pt>
                <c:pt idx="688">
                  <c:v>2048.2006944444447</c:v>
                </c:pt>
                <c:pt idx="689">
                  <c:v>2048.2006944444447</c:v>
                </c:pt>
                <c:pt idx="690">
                  <c:v>2048.2006944444447</c:v>
                </c:pt>
                <c:pt idx="691">
                  <c:v>2048.2006944444447</c:v>
                </c:pt>
                <c:pt idx="692">
                  <c:v>2048.2006944444447</c:v>
                </c:pt>
                <c:pt idx="693">
                  <c:v>2048.2006944444447</c:v>
                </c:pt>
                <c:pt idx="694">
                  <c:v>2048.2006944444447</c:v>
                </c:pt>
                <c:pt idx="695">
                  <c:v>2048.2006944444447</c:v>
                </c:pt>
                <c:pt idx="696">
                  <c:v>2048.2006944444447</c:v>
                </c:pt>
                <c:pt idx="697">
                  <c:v>2048.2006944444447</c:v>
                </c:pt>
                <c:pt idx="698">
                  <c:v>2048.2006944444447</c:v>
                </c:pt>
                <c:pt idx="699">
                  <c:v>2048.2006944444447</c:v>
                </c:pt>
                <c:pt idx="700">
                  <c:v>2048.2006944444447</c:v>
                </c:pt>
                <c:pt idx="701">
                  <c:v>2048.2006944444447</c:v>
                </c:pt>
                <c:pt idx="702">
                  <c:v>2048.2006944444447</c:v>
                </c:pt>
                <c:pt idx="703">
                  <c:v>2048.2006944444447</c:v>
                </c:pt>
                <c:pt idx="704">
                  <c:v>2048.2006944444447</c:v>
                </c:pt>
                <c:pt idx="705">
                  <c:v>2048.2006944444447</c:v>
                </c:pt>
                <c:pt idx="706">
                  <c:v>2048.2006944444447</c:v>
                </c:pt>
                <c:pt idx="707">
                  <c:v>2048.2006944444447</c:v>
                </c:pt>
                <c:pt idx="708">
                  <c:v>2048.2006944444447</c:v>
                </c:pt>
                <c:pt idx="709">
                  <c:v>2048.2006944444447</c:v>
                </c:pt>
                <c:pt idx="710">
                  <c:v>2048.2006944444447</c:v>
                </c:pt>
                <c:pt idx="711">
                  <c:v>2048.2006944444447</c:v>
                </c:pt>
                <c:pt idx="712">
                  <c:v>2048.2006944444447</c:v>
                </c:pt>
                <c:pt idx="713">
                  <c:v>2048.2006944444447</c:v>
                </c:pt>
                <c:pt idx="714">
                  <c:v>2048.2006944444447</c:v>
                </c:pt>
                <c:pt idx="715">
                  <c:v>2048.2006944444447</c:v>
                </c:pt>
                <c:pt idx="716">
                  <c:v>2048.2006944444447</c:v>
                </c:pt>
                <c:pt idx="717">
                  <c:v>2048.2006944444447</c:v>
                </c:pt>
                <c:pt idx="718">
                  <c:v>2048.2006944444447</c:v>
                </c:pt>
                <c:pt idx="719">
                  <c:v>2048.2006944444447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2"/>
          <c:order val="2"/>
          <c:tx>
            <c:v>Pinstallée</c:v>
          </c:tx>
          <c:marker>
            <c:symbol val="none"/>
          </c:marker>
          <c:val>
            <c:numRef>
              <c:f>Calcul!$CF$10:$CF$753</c:f>
              <c:numCache>
                <c:formatCode>General</c:formatCode>
                <c:ptCount val="744"/>
                <c:pt idx="0">
                  <c:v>7600</c:v>
                </c:pt>
                <c:pt idx="1">
                  <c:v>7600</c:v>
                </c:pt>
                <c:pt idx="2">
                  <c:v>7600</c:v>
                </c:pt>
                <c:pt idx="3">
                  <c:v>7600</c:v>
                </c:pt>
                <c:pt idx="4">
                  <c:v>7600</c:v>
                </c:pt>
                <c:pt idx="5">
                  <c:v>7600</c:v>
                </c:pt>
                <c:pt idx="6">
                  <c:v>7600</c:v>
                </c:pt>
                <c:pt idx="7">
                  <c:v>7600</c:v>
                </c:pt>
                <c:pt idx="8">
                  <c:v>7600</c:v>
                </c:pt>
                <c:pt idx="9">
                  <c:v>7600</c:v>
                </c:pt>
                <c:pt idx="10">
                  <c:v>7600</c:v>
                </c:pt>
                <c:pt idx="11">
                  <c:v>7600</c:v>
                </c:pt>
                <c:pt idx="12">
                  <c:v>7600</c:v>
                </c:pt>
                <c:pt idx="13">
                  <c:v>7600</c:v>
                </c:pt>
                <c:pt idx="14">
                  <c:v>7600</c:v>
                </c:pt>
                <c:pt idx="15">
                  <c:v>7600</c:v>
                </c:pt>
                <c:pt idx="16">
                  <c:v>7600</c:v>
                </c:pt>
                <c:pt idx="17">
                  <c:v>7600</c:v>
                </c:pt>
                <c:pt idx="18">
                  <c:v>7600</c:v>
                </c:pt>
                <c:pt idx="19">
                  <c:v>7600</c:v>
                </c:pt>
                <c:pt idx="20">
                  <c:v>7600</c:v>
                </c:pt>
                <c:pt idx="21">
                  <c:v>7600</c:v>
                </c:pt>
                <c:pt idx="22">
                  <c:v>7600</c:v>
                </c:pt>
                <c:pt idx="23">
                  <c:v>7600</c:v>
                </c:pt>
                <c:pt idx="24">
                  <c:v>7600</c:v>
                </c:pt>
                <c:pt idx="25">
                  <c:v>7600</c:v>
                </c:pt>
                <c:pt idx="26">
                  <c:v>7600</c:v>
                </c:pt>
                <c:pt idx="27">
                  <c:v>7600</c:v>
                </c:pt>
                <c:pt idx="28">
                  <c:v>7600</c:v>
                </c:pt>
                <c:pt idx="29">
                  <c:v>7600</c:v>
                </c:pt>
                <c:pt idx="30">
                  <c:v>7600</c:v>
                </c:pt>
                <c:pt idx="31">
                  <c:v>7600</c:v>
                </c:pt>
                <c:pt idx="32">
                  <c:v>7600</c:v>
                </c:pt>
                <c:pt idx="33">
                  <c:v>7600</c:v>
                </c:pt>
                <c:pt idx="34">
                  <c:v>7600</c:v>
                </c:pt>
                <c:pt idx="35">
                  <c:v>7600</c:v>
                </c:pt>
                <c:pt idx="36">
                  <c:v>7600</c:v>
                </c:pt>
                <c:pt idx="37">
                  <c:v>7600</c:v>
                </c:pt>
                <c:pt idx="38">
                  <c:v>7600</c:v>
                </c:pt>
                <c:pt idx="39">
                  <c:v>7600</c:v>
                </c:pt>
                <c:pt idx="40">
                  <c:v>7600</c:v>
                </c:pt>
                <c:pt idx="41">
                  <c:v>7600</c:v>
                </c:pt>
                <c:pt idx="42">
                  <c:v>7600</c:v>
                </c:pt>
                <c:pt idx="43">
                  <c:v>7600</c:v>
                </c:pt>
                <c:pt idx="44">
                  <c:v>7600</c:v>
                </c:pt>
                <c:pt idx="45">
                  <c:v>7600</c:v>
                </c:pt>
                <c:pt idx="46">
                  <c:v>7600</c:v>
                </c:pt>
                <c:pt idx="47">
                  <c:v>7600</c:v>
                </c:pt>
                <c:pt idx="48">
                  <c:v>7600</c:v>
                </c:pt>
                <c:pt idx="49">
                  <c:v>7600</c:v>
                </c:pt>
                <c:pt idx="50">
                  <c:v>7600</c:v>
                </c:pt>
                <c:pt idx="51">
                  <c:v>7600</c:v>
                </c:pt>
                <c:pt idx="52">
                  <c:v>7600</c:v>
                </c:pt>
                <c:pt idx="53">
                  <c:v>7600</c:v>
                </c:pt>
                <c:pt idx="54">
                  <c:v>7600</c:v>
                </c:pt>
                <c:pt idx="55">
                  <c:v>7600</c:v>
                </c:pt>
                <c:pt idx="56">
                  <c:v>7600</c:v>
                </c:pt>
                <c:pt idx="57">
                  <c:v>7600</c:v>
                </c:pt>
                <c:pt idx="58">
                  <c:v>7600</c:v>
                </c:pt>
                <c:pt idx="59">
                  <c:v>7600</c:v>
                </c:pt>
                <c:pt idx="60">
                  <c:v>7600</c:v>
                </c:pt>
                <c:pt idx="61">
                  <c:v>7600</c:v>
                </c:pt>
                <c:pt idx="62">
                  <c:v>7600</c:v>
                </c:pt>
                <c:pt idx="63">
                  <c:v>7600</c:v>
                </c:pt>
                <c:pt idx="64">
                  <c:v>7600</c:v>
                </c:pt>
                <c:pt idx="65">
                  <c:v>7600</c:v>
                </c:pt>
                <c:pt idx="66">
                  <c:v>7600</c:v>
                </c:pt>
                <c:pt idx="67">
                  <c:v>7600</c:v>
                </c:pt>
                <c:pt idx="68">
                  <c:v>7600</c:v>
                </c:pt>
                <c:pt idx="69">
                  <c:v>7600</c:v>
                </c:pt>
                <c:pt idx="70">
                  <c:v>7600</c:v>
                </c:pt>
                <c:pt idx="71">
                  <c:v>7600</c:v>
                </c:pt>
                <c:pt idx="72">
                  <c:v>7600</c:v>
                </c:pt>
                <c:pt idx="73">
                  <c:v>7600</c:v>
                </c:pt>
                <c:pt idx="74">
                  <c:v>7600</c:v>
                </c:pt>
                <c:pt idx="75">
                  <c:v>7600</c:v>
                </c:pt>
                <c:pt idx="76">
                  <c:v>7600</c:v>
                </c:pt>
                <c:pt idx="77">
                  <c:v>7600</c:v>
                </c:pt>
                <c:pt idx="78">
                  <c:v>7600</c:v>
                </c:pt>
                <c:pt idx="79">
                  <c:v>7600</c:v>
                </c:pt>
                <c:pt idx="80">
                  <c:v>7600</c:v>
                </c:pt>
                <c:pt idx="81">
                  <c:v>7600</c:v>
                </c:pt>
                <c:pt idx="82">
                  <c:v>7600</c:v>
                </c:pt>
                <c:pt idx="83">
                  <c:v>7600</c:v>
                </c:pt>
                <c:pt idx="84">
                  <c:v>7600</c:v>
                </c:pt>
                <c:pt idx="85">
                  <c:v>7600</c:v>
                </c:pt>
                <c:pt idx="86">
                  <c:v>7600</c:v>
                </c:pt>
                <c:pt idx="87">
                  <c:v>7600</c:v>
                </c:pt>
                <c:pt idx="88">
                  <c:v>7600</c:v>
                </c:pt>
                <c:pt idx="89">
                  <c:v>7600</c:v>
                </c:pt>
                <c:pt idx="90">
                  <c:v>7600</c:v>
                </c:pt>
                <c:pt idx="91">
                  <c:v>7600</c:v>
                </c:pt>
                <c:pt idx="92">
                  <c:v>7600</c:v>
                </c:pt>
                <c:pt idx="93">
                  <c:v>7600</c:v>
                </c:pt>
                <c:pt idx="94">
                  <c:v>7600</c:v>
                </c:pt>
                <c:pt idx="95">
                  <c:v>7600</c:v>
                </c:pt>
                <c:pt idx="96">
                  <c:v>7600</c:v>
                </c:pt>
                <c:pt idx="97">
                  <c:v>7600</c:v>
                </c:pt>
                <c:pt idx="98">
                  <c:v>7600</c:v>
                </c:pt>
                <c:pt idx="99">
                  <c:v>7600</c:v>
                </c:pt>
                <c:pt idx="100">
                  <c:v>7600</c:v>
                </c:pt>
                <c:pt idx="101">
                  <c:v>7600</c:v>
                </c:pt>
                <c:pt idx="102">
                  <c:v>7600</c:v>
                </c:pt>
                <c:pt idx="103">
                  <c:v>7600</c:v>
                </c:pt>
                <c:pt idx="104">
                  <c:v>7600</c:v>
                </c:pt>
                <c:pt idx="105">
                  <c:v>7600</c:v>
                </c:pt>
                <c:pt idx="106">
                  <c:v>7600</c:v>
                </c:pt>
                <c:pt idx="107">
                  <c:v>7600</c:v>
                </c:pt>
                <c:pt idx="108">
                  <c:v>7600</c:v>
                </c:pt>
                <c:pt idx="109">
                  <c:v>7600</c:v>
                </c:pt>
                <c:pt idx="110">
                  <c:v>7600</c:v>
                </c:pt>
                <c:pt idx="111">
                  <c:v>7600</c:v>
                </c:pt>
                <c:pt idx="112">
                  <c:v>7600</c:v>
                </c:pt>
                <c:pt idx="113">
                  <c:v>7600</c:v>
                </c:pt>
                <c:pt idx="114">
                  <c:v>7600</c:v>
                </c:pt>
                <c:pt idx="115">
                  <c:v>7600</c:v>
                </c:pt>
                <c:pt idx="116">
                  <c:v>7600</c:v>
                </c:pt>
                <c:pt idx="117">
                  <c:v>7600</c:v>
                </c:pt>
                <c:pt idx="118">
                  <c:v>7600</c:v>
                </c:pt>
                <c:pt idx="119">
                  <c:v>7600</c:v>
                </c:pt>
                <c:pt idx="120">
                  <c:v>7600</c:v>
                </c:pt>
                <c:pt idx="121">
                  <c:v>7600</c:v>
                </c:pt>
                <c:pt idx="122">
                  <c:v>7600</c:v>
                </c:pt>
                <c:pt idx="123">
                  <c:v>7600</c:v>
                </c:pt>
                <c:pt idx="124">
                  <c:v>7600</c:v>
                </c:pt>
                <c:pt idx="125">
                  <c:v>7600</c:v>
                </c:pt>
                <c:pt idx="126">
                  <c:v>7600</c:v>
                </c:pt>
                <c:pt idx="127">
                  <c:v>7600</c:v>
                </c:pt>
                <c:pt idx="128">
                  <c:v>7600</c:v>
                </c:pt>
                <c:pt idx="129">
                  <c:v>7600</c:v>
                </c:pt>
                <c:pt idx="130">
                  <c:v>7600</c:v>
                </c:pt>
                <c:pt idx="131">
                  <c:v>7600</c:v>
                </c:pt>
                <c:pt idx="132">
                  <c:v>7600</c:v>
                </c:pt>
                <c:pt idx="133">
                  <c:v>7600</c:v>
                </c:pt>
                <c:pt idx="134">
                  <c:v>7600</c:v>
                </c:pt>
                <c:pt idx="135">
                  <c:v>7600</c:v>
                </c:pt>
                <c:pt idx="136">
                  <c:v>7600</c:v>
                </c:pt>
                <c:pt idx="137">
                  <c:v>7600</c:v>
                </c:pt>
                <c:pt idx="138">
                  <c:v>7600</c:v>
                </c:pt>
                <c:pt idx="139">
                  <c:v>7600</c:v>
                </c:pt>
                <c:pt idx="140">
                  <c:v>7600</c:v>
                </c:pt>
                <c:pt idx="141">
                  <c:v>7600</c:v>
                </c:pt>
                <c:pt idx="142">
                  <c:v>7600</c:v>
                </c:pt>
                <c:pt idx="143">
                  <c:v>7600</c:v>
                </c:pt>
                <c:pt idx="144">
                  <c:v>7600</c:v>
                </c:pt>
                <c:pt idx="145">
                  <c:v>7600</c:v>
                </c:pt>
                <c:pt idx="146">
                  <c:v>7600</c:v>
                </c:pt>
                <c:pt idx="147">
                  <c:v>7600</c:v>
                </c:pt>
                <c:pt idx="148">
                  <c:v>7600</c:v>
                </c:pt>
                <c:pt idx="149">
                  <c:v>7600</c:v>
                </c:pt>
                <c:pt idx="150">
                  <c:v>7600</c:v>
                </c:pt>
                <c:pt idx="151">
                  <c:v>7600</c:v>
                </c:pt>
                <c:pt idx="152">
                  <c:v>7600</c:v>
                </c:pt>
                <c:pt idx="153">
                  <c:v>7600</c:v>
                </c:pt>
                <c:pt idx="154">
                  <c:v>7600</c:v>
                </c:pt>
                <c:pt idx="155">
                  <c:v>7600</c:v>
                </c:pt>
                <c:pt idx="156">
                  <c:v>7600</c:v>
                </c:pt>
                <c:pt idx="157">
                  <c:v>7600</c:v>
                </c:pt>
                <c:pt idx="158">
                  <c:v>7600</c:v>
                </c:pt>
                <c:pt idx="159">
                  <c:v>7600</c:v>
                </c:pt>
                <c:pt idx="160">
                  <c:v>7600</c:v>
                </c:pt>
                <c:pt idx="161">
                  <c:v>7600</c:v>
                </c:pt>
                <c:pt idx="162">
                  <c:v>7600</c:v>
                </c:pt>
                <c:pt idx="163">
                  <c:v>7600</c:v>
                </c:pt>
                <c:pt idx="164">
                  <c:v>7600</c:v>
                </c:pt>
                <c:pt idx="165">
                  <c:v>7600</c:v>
                </c:pt>
                <c:pt idx="166">
                  <c:v>7600</c:v>
                </c:pt>
                <c:pt idx="167">
                  <c:v>7600</c:v>
                </c:pt>
                <c:pt idx="168">
                  <c:v>7600</c:v>
                </c:pt>
                <c:pt idx="169">
                  <c:v>7600</c:v>
                </c:pt>
                <c:pt idx="170">
                  <c:v>7600</c:v>
                </c:pt>
                <c:pt idx="171">
                  <c:v>7600</c:v>
                </c:pt>
                <c:pt idx="172">
                  <c:v>7600</c:v>
                </c:pt>
                <c:pt idx="173">
                  <c:v>7600</c:v>
                </c:pt>
                <c:pt idx="174">
                  <c:v>7600</c:v>
                </c:pt>
                <c:pt idx="175">
                  <c:v>7600</c:v>
                </c:pt>
                <c:pt idx="176">
                  <c:v>7600</c:v>
                </c:pt>
                <c:pt idx="177">
                  <c:v>7600</c:v>
                </c:pt>
                <c:pt idx="178">
                  <c:v>7600</c:v>
                </c:pt>
                <c:pt idx="179">
                  <c:v>7600</c:v>
                </c:pt>
                <c:pt idx="180">
                  <c:v>7600</c:v>
                </c:pt>
                <c:pt idx="181">
                  <c:v>7600</c:v>
                </c:pt>
                <c:pt idx="182">
                  <c:v>7600</c:v>
                </c:pt>
                <c:pt idx="183">
                  <c:v>7600</c:v>
                </c:pt>
                <c:pt idx="184">
                  <c:v>7600</c:v>
                </c:pt>
                <c:pt idx="185">
                  <c:v>7600</c:v>
                </c:pt>
                <c:pt idx="186">
                  <c:v>7600</c:v>
                </c:pt>
                <c:pt idx="187">
                  <c:v>7600</c:v>
                </c:pt>
                <c:pt idx="188">
                  <c:v>7600</c:v>
                </c:pt>
                <c:pt idx="189">
                  <c:v>7600</c:v>
                </c:pt>
                <c:pt idx="190">
                  <c:v>7600</c:v>
                </c:pt>
                <c:pt idx="191">
                  <c:v>7600</c:v>
                </c:pt>
                <c:pt idx="192">
                  <c:v>7600</c:v>
                </c:pt>
                <c:pt idx="193">
                  <c:v>7600</c:v>
                </c:pt>
                <c:pt idx="194">
                  <c:v>7600</c:v>
                </c:pt>
                <c:pt idx="195">
                  <c:v>7600</c:v>
                </c:pt>
                <c:pt idx="196">
                  <c:v>7600</c:v>
                </c:pt>
                <c:pt idx="197">
                  <c:v>7600</c:v>
                </c:pt>
                <c:pt idx="198">
                  <c:v>7600</c:v>
                </c:pt>
                <c:pt idx="199">
                  <c:v>7600</c:v>
                </c:pt>
                <c:pt idx="200">
                  <c:v>7600</c:v>
                </c:pt>
                <c:pt idx="201">
                  <c:v>7600</c:v>
                </c:pt>
                <c:pt idx="202">
                  <c:v>7600</c:v>
                </c:pt>
                <c:pt idx="203">
                  <c:v>7600</c:v>
                </c:pt>
                <c:pt idx="204">
                  <c:v>7600</c:v>
                </c:pt>
                <c:pt idx="205">
                  <c:v>7600</c:v>
                </c:pt>
                <c:pt idx="206">
                  <c:v>7600</c:v>
                </c:pt>
                <c:pt idx="207">
                  <c:v>7600</c:v>
                </c:pt>
                <c:pt idx="208">
                  <c:v>7600</c:v>
                </c:pt>
                <c:pt idx="209">
                  <c:v>7600</c:v>
                </c:pt>
                <c:pt idx="210">
                  <c:v>7600</c:v>
                </c:pt>
                <c:pt idx="211">
                  <c:v>7600</c:v>
                </c:pt>
                <c:pt idx="212">
                  <c:v>7600</c:v>
                </c:pt>
                <c:pt idx="213">
                  <c:v>7600</c:v>
                </c:pt>
                <c:pt idx="214">
                  <c:v>7600</c:v>
                </c:pt>
                <c:pt idx="215">
                  <c:v>7600</c:v>
                </c:pt>
                <c:pt idx="216">
                  <c:v>7600</c:v>
                </c:pt>
                <c:pt idx="217">
                  <c:v>7600</c:v>
                </c:pt>
                <c:pt idx="218">
                  <c:v>7600</c:v>
                </c:pt>
                <c:pt idx="219">
                  <c:v>7600</c:v>
                </c:pt>
                <c:pt idx="220">
                  <c:v>7600</c:v>
                </c:pt>
                <c:pt idx="221">
                  <c:v>7600</c:v>
                </c:pt>
                <c:pt idx="222">
                  <c:v>7600</c:v>
                </c:pt>
                <c:pt idx="223">
                  <c:v>7600</c:v>
                </c:pt>
                <c:pt idx="224">
                  <c:v>7600</c:v>
                </c:pt>
                <c:pt idx="225">
                  <c:v>7600</c:v>
                </c:pt>
                <c:pt idx="226">
                  <c:v>7600</c:v>
                </c:pt>
                <c:pt idx="227">
                  <c:v>7600</c:v>
                </c:pt>
                <c:pt idx="228">
                  <c:v>7600</c:v>
                </c:pt>
                <c:pt idx="229">
                  <c:v>7600</c:v>
                </c:pt>
                <c:pt idx="230">
                  <c:v>7600</c:v>
                </c:pt>
                <c:pt idx="231">
                  <c:v>7600</c:v>
                </c:pt>
                <c:pt idx="232">
                  <c:v>7600</c:v>
                </c:pt>
                <c:pt idx="233">
                  <c:v>7600</c:v>
                </c:pt>
                <c:pt idx="234">
                  <c:v>7600</c:v>
                </c:pt>
                <c:pt idx="235">
                  <c:v>7600</c:v>
                </c:pt>
                <c:pt idx="236">
                  <c:v>7600</c:v>
                </c:pt>
                <c:pt idx="237">
                  <c:v>7600</c:v>
                </c:pt>
                <c:pt idx="238">
                  <c:v>7600</c:v>
                </c:pt>
                <c:pt idx="239">
                  <c:v>7600</c:v>
                </c:pt>
                <c:pt idx="240">
                  <c:v>7600</c:v>
                </c:pt>
                <c:pt idx="241">
                  <c:v>7600</c:v>
                </c:pt>
                <c:pt idx="242">
                  <c:v>7600</c:v>
                </c:pt>
                <c:pt idx="243">
                  <c:v>7600</c:v>
                </c:pt>
                <c:pt idx="244">
                  <c:v>7600</c:v>
                </c:pt>
                <c:pt idx="245">
                  <c:v>7600</c:v>
                </c:pt>
                <c:pt idx="246">
                  <c:v>7600</c:v>
                </c:pt>
                <c:pt idx="247">
                  <c:v>7600</c:v>
                </c:pt>
                <c:pt idx="248">
                  <c:v>7600</c:v>
                </c:pt>
                <c:pt idx="249">
                  <c:v>7600</c:v>
                </c:pt>
                <c:pt idx="250">
                  <c:v>7600</c:v>
                </c:pt>
                <c:pt idx="251">
                  <c:v>7600</c:v>
                </c:pt>
                <c:pt idx="252">
                  <c:v>7600</c:v>
                </c:pt>
                <c:pt idx="253">
                  <c:v>7600</c:v>
                </c:pt>
                <c:pt idx="254">
                  <c:v>7600</c:v>
                </c:pt>
                <c:pt idx="255">
                  <c:v>7600</c:v>
                </c:pt>
                <c:pt idx="256">
                  <c:v>7600</c:v>
                </c:pt>
                <c:pt idx="257">
                  <c:v>7600</c:v>
                </c:pt>
                <c:pt idx="258">
                  <c:v>7600</c:v>
                </c:pt>
                <c:pt idx="259">
                  <c:v>7600</c:v>
                </c:pt>
                <c:pt idx="260">
                  <c:v>7600</c:v>
                </c:pt>
                <c:pt idx="261">
                  <c:v>7600</c:v>
                </c:pt>
                <c:pt idx="262">
                  <c:v>7600</c:v>
                </c:pt>
                <c:pt idx="263">
                  <c:v>7600</c:v>
                </c:pt>
                <c:pt idx="264">
                  <c:v>7600</c:v>
                </c:pt>
                <c:pt idx="265">
                  <c:v>7600</c:v>
                </c:pt>
                <c:pt idx="266">
                  <c:v>7600</c:v>
                </c:pt>
                <c:pt idx="267">
                  <c:v>7600</c:v>
                </c:pt>
                <c:pt idx="268">
                  <c:v>7600</c:v>
                </c:pt>
                <c:pt idx="269">
                  <c:v>7600</c:v>
                </c:pt>
                <c:pt idx="270">
                  <c:v>7600</c:v>
                </c:pt>
                <c:pt idx="271">
                  <c:v>7600</c:v>
                </c:pt>
                <c:pt idx="272">
                  <c:v>7600</c:v>
                </c:pt>
                <c:pt idx="273">
                  <c:v>7600</c:v>
                </c:pt>
                <c:pt idx="274">
                  <c:v>7600</c:v>
                </c:pt>
                <c:pt idx="275">
                  <c:v>7600</c:v>
                </c:pt>
                <c:pt idx="276">
                  <c:v>7600</c:v>
                </c:pt>
                <c:pt idx="277">
                  <c:v>7600</c:v>
                </c:pt>
                <c:pt idx="278">
                  <c:v>7600</c:v>
                </c:pt>
                <c:pt idx="279">
                  <c:v>7600</c:v>
                </c:pt>
                <c:pt idx="280">
                  <c:v>7600</c:v>
                </c:pt>
                <c:pt idx="281">
                  <c:v>7600</c:v>
                </c:pt>
                <c:pt idx="282">
                  <c:v>7600</c:v>
                </c:pt>
                <c:pt idx="283">
                  <c:v>7600</c:v>
                </c:pt>
                <c:pt idx="284">
                  <c:v>7600</c:v>
                </c:pt>
                <c:pt idx="285">
                  <c:v>7600</c:v>
                </c:pt>
                <c:pt idx="286">
                  <c:v>7600</c:v>
                </c:pt>
                <c:pt idx="287">
                  <c:v>7600</c:v>
                </c:pt>
                <c:pt idx="288">
                  <c:v>7600</c:v>
                </c:pt>
                <c:pt idx="289">
                  <c:v>7600</c:v>
                </c:pt>
                <c:pt idx="290">
                  <c:v>7600</c:v>
                </c:pt>
                <c:pt idx="291">
                  <c:v>7600</c:v>
                </c:pt>
                <c:pt idx="292">
                  <c:v>7600</c:v>
                </c:pt>
                <c:pt idx="293">
                  <c:v>7600</c:v>
                </c:pt>
                <c:pt idx="294">
                  <c:v>7600</c:v>
                </c:pt>
                <c:pt idx="295">
                  <c:v>7600</c:v>
                </c:pt>
                <c:pt idx="296">
                  <c:v>7600</c:v>
                </c:pt>
                <c:pt idx="297">
                  <c:v>7600</c:v>
                </c:pt>
                <c:pt idx="298">
                  <c:v>7600</c:v>
                </c:pt>
                <c:pt idx="299">
                  <c:v>7600</c:v>
                </c:pt>
                <c:pt idx="300">
                  <c:v>7600</c:v>
                </c:pt>
                <c:pt idx="301">
                  <c:v>7600</c:v>
                </c:pt>
                <c:pt idx="302">
                  <c:v>7600</c:v>
                </c:pt>
                <c:pt idx="303">
                  <c:v>7600</c:v>
                </c:pt>
                <c:pt idx="304">
                  <c:v>7600</c:v>
                </c:pt>
                <c:pt idx="305">
                  <c:v>7600</c:v>
                </c:pt>
                <c:pt idx="306">
                  <c:v>7600</c:v>
                </c:pt>
                <c:pt idx="307">
                  <c:v>7600</c:v>
                </c:pt>
                <c:pt idx="308">
                  <c:v>7600</c:v>
                </c:pt>
                <c:pt idx="309">
                  <c:v>7600</c:v>
                </c:pt>
                <c:pt idx="310">
                  <c:v>7600</c:v>
                </c:pt>
                <c:pt idx="311">
                  <c:v>7600</c:v>
                </c:pt>
                <c:pt idx="312">
                  <c:v>7600</c:v>
                </c:pt>
                <c:pt idx="313">
                  <c:v>7600</c:v>
                </c:pt>
                <c:pt idx="314">
                  <c:v>7600</c:v>
                </c:pt>
                <c:pt idx="315">
                  <c:v>7600</c:v>
                </c:pt>
                <c:pt idx="316">
                  <c:v>7600</c:v>
                </c:pt>
                <c:pt idx="317">
                  <c:v>7600</c:v>
                </c:pt>
                <c:pt idx="318">
                  <c:v>7600</c:v>
                </c:pt>
                <c:pt idx="319">
                  <c:v>7600</c:v>
                </c:pt>
                <c:pt idx="320">
                  <c:v>7600</c:v>
                </c:pt>
                <c:pt idx="321">
                  <c:v>7600</c:v>
                </c:pt>
                <c:pt idx="322">
                  <c:v>7600</c:v>
                </c:pt>
                <c:pt idx="323">
                  <c:v>7600</c:v>
                </c:pt>
                <c:pt idx="324">
                  <c:v>7600</c:v>
                </c:pt>
                <c:pt idx="325">
                  <c:v>7600</c:v>
                </c:pt>
                <c:pt idx="326">
                  <c:v>7600</c:v>
                </c:pt>
                <c:pt idx="327">
                  <c:v>7600</c:v>
                </c:pt>
                <c:pt idx="328">
                  <c:v>7600</c:v>
                </c:pt>
                <c:pt idx="329">
                  <c:v>7600</c:v>
                </c:pt>
                <c:pt idx="330">
                  <c:v>7600</c:v>
                </c:pt>
                <c:pt idx="331">
                  <c:v>7600</c:v>
                </c:pt>
                <c:pt idx="332">
                  <c:v>7600</c:v>
                </c:pt>
                <c:pt idx="333">
                  <c:v>7600</c:v>
                </c:pt>
                <c:pt idx="334">
                  <c:v>7600</c:v>
                </c:pt>
                <c:pt idx="335">
                  <c:v>7600</c:v>
                </c:pt>
                <c:pt idx="336">
                  <c:v>7600</c:v>
                </c:pt>
                <c:pt idx="337">
                  <c:v>7600</c:v>
                </c:pt>
                <c:pt idx="338">
                  <c:v>7600</c:v>
                </c:pt>
                <c:pt idx="339">
                  <c:v>7600</c:v>
                </c:pt>
                <c:pt idx="340">
                  <c:v>7600</c:v>
                </c:pt>
                <c:pt idx="341">
                  <c:v>7600</c:v>
                </c:pt>
                <c:pt idx="342">
                  <c:v>7600</c:v>
                </c:pt>
                <c:pt idx="343">
                  <c:v>7600</c:v>
                </c:pt>
                <c:pt idx="344">
                  <c:v>7600</c:v>
                </c:pt>
                <c:pt idx="345">
                  <c:v>7600</c:v>
                </c:pt>
                <c:pt idx="346">
                  <c:v>7600</c:v>
                </c:pt>
                <c:pt idx="347">
                  <c:v>7600</c:v>
                </c:pt>
                <c:pt idx="348">
                  <c:v>7600</c:v>
                </c:pt>
                <c:pt idx="349">
                  <c:v>7600</c:v>
                </c:pt>
                <c:pt idx="350">
                  <c:v>7600</c:v>
                </c:pt>
                <c:pt idx="351">
                  <c:v>7600</c:v>
                </c:pt>
                <c:pt idx="352">
                  <c:v>7600</c:v>
                </c:pt>
                <c:pt idx="353">
                  <c:v>7600</c:v>
                </c:pt>
                <c:pt idx="354">
                  <c:v>7600</c:v>
                </c:pt>
                <c:pt idx="355">
                  <c:v>7600</c:v>
                </c:pt>
                <c:pt idx="356">
                  <c:v>7600</c:v>
                </c:pt>
                <c:pt idx="357">
                  <c:v>7600</c:v>
                </c:pt>
                <c:pt idx="358">
                  <c:v>7600</c:v>
                </c:pt>
                <c:pt idx="359">
                  <c:v>7600</c:v>
                </c:pt>
                <c:pt idx="360">
                  <c:v>7600</c:v>
                </c:pt>
                <c:pt idx="361">
                  <c:v>7600</c:v>
                </c:pt>
                <c:pt idx="362">
                  <c:v>7600</c:v>
                </c:pt>
                <c:pt idx="363">
                  <c:v>7600</c:v>
                </c:pt>
                <c:pt idx="364">
                  <c:v>7600</c:v>
                </c:pt>
                <c:pt idx="365">
                  <c:v>7600</c:v>
                </c:pt>
                <c:pt idx="366">
                  <c:v>7600</c:v>
                </c:pt>
                <c:pt idx="367">
                  <c:v>7600</c:v>
                </c:pt>
                <c:pt idx="368">
                  <c:v>7600</c:v>
                </c:pt>
                <c:pt idx="369">
                  <c:v>7600</c:v>
                </c:pt>
                <c:pt idx="370">
                  <c:v>7600</c:v>
                </c:pt>
                <c:pt idx="371">
                  <c:v>7600</c:v>
                </c:pt>
                <c:pt idx="372">
                  <c:v>7600</c:v>
                </c:pt>
                <c:pt idx="373">
                  <c:v>7600</c:v>
                </c:pt>
                <c:pt idx="374">
                  <c:v>7600</c:v>
                </c:pt>
                <c:pt idx="375">
                  <c:v>7600</c:v>
                </c:pt>
                <c:pt idx="376">
                  <c:v>7600</c:v>
                </c:pt>
                <c:pt idx="377">
                  <c:v>7600</c:v>
                </c:pt>
                <c:pt idx="378">
                  <c:v>7600</c:v>
                </c:pt>
                <c:pt idx="379">
                  <c:v>7600</c:v>
                </c:pt>
                <c:pt idx="380">
                  <c:v>7600</c:v>
                </c:pt>
                <c:pt idx="381">
                  <c:v>7600</c:v>
                </c:pt>
                <c:pt idx="382">
                  <c:v>7600</c:v>
                </c:pt>
                <c:pt idx="383">
                  <c:v>7600</c:v>
                </c:pt>
                <c:pt idx="384">
                  <c:v>7600</c:v>
                </c:pt>
                <c:pt idx="385">
                  <c:v>7600</c:v>
                </c:pt>
                <c:pt idx="386">
                  <c:v>7600</c:v>
                </c:pt>
                <c:pt idx="387">
                  <c:v>7600</c:v>
                </c:pt>
                <c:pt idx="388">
                  <c:v>7600</c:v>
                </c:pt>
                <c:pt idx="389">
                  <c:v>7600</c:v>
                </c:pt>
                <c:pt idx="390">
                  <c:v>7600</c:v>
                </c:pt>
                <c:pt idx="391">
                  <c:v>7600</c:v>
                </c:pt>
                <c:pt idx="392">
                  <c:v>7600</c:v>
                </c:pt>
                <c:pt idx="393">
                  <c:v>7600</c:v>
                </c:pt>
                <c:pt idx="394">
                  <c:v>7600</c:v>
                </c:pt>
                <c:pt idx="395">
                  <c:v>7600</c:v>
                </c:pt>
                <c:pt idx="396">
                  <c:v>7600</c:v>
                </c:pt>
                <c:pt idx="397">
                  <c:v>7600</c:v>
                </c:pt>
                <c:pt idx="398">
                  <c:v>7600</c:v>
                </c:pt>
                <c:pt idx="399">
                  <c:v>7600</c:v>
                </c:pt>
                <c:pt idx="400">
                  <c:v>7600</c:v>
                </c:pt>
                <c:pt idx="401">
                  <c:v>7600</c:v>
                </c:pt>
                <c:pt idx="402">
                  <c:v>7600</c:v>
                </c:pt>
                <c:pt idx="403">
                  <c:v>7600</c:v>
                </c:pt>
                <c:pt idx="404">
                  <c:v>7600</c:v>
                </c:pt>
                <c:pt idx="405">
                  <c:v>7600</c:v>
                </c:pt>
                <c:pt idx="406">
                  <c:v>7600</c:v>
                </c:pt>
                <c:pt idx="407">
                  <c:v>7600</c:v>
                </c:pt>
                <c:pt idx="408">
                  <c:v>7600</c:v>
                </c:pt>
                <c:pt idx="409">
                  <c:v>7600</c:v>
                </c:pt>
                <c:pt idx="410">
                  <c:v>7600</c:v>
                </c:pt>
                <c:pt idx="411">
                  <c:v>7600</c:v>
                </c:pt>
                <c:pt idx="412">
                  <c:v>7600</c:v>
                </c:pt>
                <c:pt idx="413">
                  <c:v>7600</c:v>
                </c:pt>
                <c:pt idx="414">
                  <c:v>7600</c:v>
                </c:pt>
                <c:pt idx="415">
                  <c:v>7600</c:v>
                </c:pt>
                <c:pt idx="416">
                  <c:v>7600</c:v>
                </c:pt>
                <c:pt idx="417">
                  <c:v>7600</c:v>
                </c:pt>
                <c:pt idx="418">
                  <c:v>7600</c:v>
                </c:pt>
                <c:pt idx="419">
                  <c:v>7600</c:v>
                </c:pt>
                <c:pt idx="420">
                  <c:v>7600</c:v>
                </c:pt>
                <c:pt idx="421">
                  <c:v>7600</c:v>
                </c:pt>
                <c:pt idx="422">
                  <c:v>7600</c:v>
                </c:pt>
                <c:pt idx="423">
                  <c:v>7600</c:v>
                </c:pt>
                <c:pt idx="424">
                  <c:v>7600</c:v>
                </c:pt>
                <c:pt idx="425">
                  <c:v>7600</c:v>
                </c:pt>
                <c:pt idx="426">
                  <c:v>7600</c:v>
                </c:pt>
                <c:pt idx="427">
                  <c:v>7600</c:v>
                </c:pt>
                <c:pt idx="428">
                  <c:v>7600</c:v>
                </c:pt>
                <c:pt idx="429">
                  <c:v>7600</c:v>
                </c:pt>
                <c:pt idx="430">
                  <c:v>7600</c:v>
                </c:pt>
                <c:pt idx="431">
                  <c:v>7600</c:v>
                </c:pt>
                <c:pt idx="432">
                  <c:v>7600</c:v>
                </c:pt>
                <c:pt idx="433">
                  <c:v>7600</c:v>
                </c:pt>
                <c:pt idx="434">
                  <c:v>7600</c:v>
                </c:pt>
                <c:pt idx="435">
                  <c:v>7600</c:v>
                </c:pt>
                <c:pt idx="436">
                  <c:v>7600</c:v>
                </c:pt>
                <c:pt idx="437">
                  <c:v>7600</c:v>
                </c:pt>
                <c:pt idx="438">
                  <c:v>7600</c:v>
                </c:pt>
                <c:pt idx="439">
                  <c:v>7600</c:v>
                </c:pt>
                <c:pt idx="440">
                  <c:v>7600</c:v>
                </c:pt>
                <c:pt idx="441">
                  <c:v>7600</c:v>
                </c:pt>
                <c:pt idx="442">
                  <c:v>7600</c:v>
                </c:pt>
                <c:pt idx="443">
                  <c:v>7600</c:v>
                </c:pt>
                <c:pt idx="444">
                  <c:v>7600</c:v>
                </c:pt>
                <c:pt idx="445">
                  <c:v>7600</c:v>
                </c:pt>
                <c:pt idx="446">
                  <c:v>7600</c:v>
                </c:pt>
                <c:pt idx="447">
                  <c:v>7600</c:v>
                </c:pt>
                <c:pt idx="448">
                  <c:v>7600</c:v>
                </c:pt>
                <c:pt idx="449">
                  <c:v>7600</c:v>
                </c:pt>
                <c:pt idx="450">
                  <c:v>7600</c:v>
                </c:pt>
                <c:pt idx="451">
                  <c:v>7600</c:v>
                </c:pt>
                <c:pt idx="452">
                  <c:v>7600</c:v>
                </c:pt>
                <c:pt idx="453">
                  <c:v>7600</c:v>
                </c:pt>
                <c:pt idx="454">
                  <c:v>7600</c:v>
                </c:pt>
                <c:pt idx="455">
                  <c:v>7600</c:v>
                </c:pt>
                <c:pt idx="456">
                  <c:v>7600</c:v>
                </c:pt>
                <c:pt idx="457">
                  <c:v>7600</c:v>
                </c:pt>
                <c:pt idx="458">
                  <c:v>7600</c:v>
                </c:pt>
                <c:pt idx="459">
                  <c:v>7600</c:v>
                </c:pt>
                <c:pt idx="460">
                  <c:v>7600</c:v>
                </c:pt>
                <c:pt idx="461">
                  <c:v>7600</c:v>
                </c:pt>
                <c:pt idx="462">
                  <c:v>7600</c:v>
                </c:pt>
                <c:pt idx="463">
                  <c:v>7600</c:v>
                </c:pt>
                <c:pt idx="464">
                  <c:v>7600</c:v>
                </c:pt>
                <c:pt idx="465">
                  <c:v>7600</c:v>
                </c:pt>
                <c:pt idx="466">
                  <c:v>7600</c:v>
                </c:pt>
                <c:pt idx="467">
                  <c:v>7600</c:v>
                </c:pt>
                <c:pt idx="468">
                  <c:v>7600</c:v>
                </c:pt>
                <c:pt idx="469">
                  <c:v>7600</c:v>
                </c:pt>
                <c:pt idx="470">
                  <c:v>7600</c:v>
                </c:pt>
                <c:pt idx="471">
                  <c:v>7600</c:v>
                </c:pt>
                <c:pt idx="472">
                  <c:v>7600</c:v>
                </c:pt>
                <c:pt idx="473">
                  <c:v>7600</c:v>
                </c:pt>
                <c:pt idx="474">
                  <c:v>7600</c:v>
                </c:pt>
                <c:pt idx="475">
                  <c:v>7600</c:v>
                </c:pt>
                <c:pt idx="476">
                  <c:v>7600</c:v>
                </c:pt>
                <c:pt idx="477">
                  <c:v>7600</c:v>
                </c:pt>
                <c:pt idx="478">
                  <c:v>7600</c:v>
                </c:pt>
                <c:pt idx="479">
                  <c:v>7600</c:v>
                </c:pt>
                <c:pt idx="480">
                  <c:v>7600</c:v>
                </c:pt>
                <c:pt idx="481">
                  <c:v>7600</c:v>
                </c:pt>
                <c:pt idx="482">
                  <c:v>7600</c:v>
                </c:pt>
                <c:pt idx="483">
                  <c:v>7600</c:v>
                </c:pt>
                <c:pt idx="484">
                  <c:v>7600</c:v>
                </c:pt>
                <c:pt idx="485">
                  <c:v>7600</c:v>
                </c:pt>
                <c:pt idx="486">
                  <c:v>7600</c:v>
                </c:pt>
                <c:pt idx="487">
                  <c:v>7600</c:v>
                </c:pt>
                <c:pt idx="488">
                  <c:v>7600</c:v>
                </c:pt>
                <c:pt idx="489">
                  <c:v>7600</c:v>
                </c:pt>
                <c:pt idx="490">
                  <c:v>7600</c:v>
                </c:pt>
                <c:pt idx="491">
                  <c:v>7600</c:v>
                </c:pt>
                <c:pt idx="492">
                  <c:v>7600</c:v>
                </c:pt>
                <c:pt idx="493">
                  <c:v>7600</c:v>
                </c:pt>
                <c:pt idx="494">
                  <c:v>7600</c:v>
                </c:pt>
                <c:pt idx="495">
                  <c:v>7600</c:v>
                </c:pt>
                <c:pt idx="496">
                  <c:v>7600</c:v>
                </c:pt>
                <c:pt idx="497">
                  <c:v>7600</c:v>
                </c:pt>
                <c:pt idx="498">
                  <c:v>7600</c:v>
                </c:pt>
                <c:pt idx="499">
                  <c:v>7600</c:v>
                </c:pt>
                <c:pt idx="500">
                  <c:v>7600</c:v>
                </c:pt>
                <c:pt idx="501">
                  <c:v>7600</c:v>
                </c:pt>
                <c:pt idx="502">
                  <c:v>7600</c:v>
                </c:pt>
                <c:pt idx="503">
                  <c:v>7600</c:v>
                </c:pt>
                <c:pt idx="504">
                  <c:v>7600</c:v>
                </c:pt>
                <c:pt idx="505">
                  <c:v>7600</c:v>
                </c:pt>
                <c:pt idx="506">
                  <c:v>7600</c:v>
                </c:pt>
                <c:pt idx="507">
                  <c:v>7600</c:v>
                </c:pt>
                <c:pt idx="508">
                  <c:v>7600</c:v>
                </c:pt>
                <c:pt idx="509">
                  <c:v>7600</c:v>
                </c:pt>
                <c:pt idx="510">
                  <c:v>7600</c:v>
                </c:pt>
                <c:pt idx="511">
                  <c:v>7600</c:v>
                </c:pt>
                <c:pt idx="512">
                  <c:v>7600</c:v>
                </c:pt>
                <c:pt idx="513">
                  <c:v>7600</c:v>
                </c:pt>
                <c:pt idx="514">
                  <c:v>7600</c:v>
                </c:pt>
                <c:pt idx="515">
                  <c:v>7600</c:v>
                </c:pt>
                <c:pt idx="516">
                  <c:v>7600</c:v>
                </c:pt>
                <c:pt idx="517">
                  <c:v>7600</c:v>
                </c:pt>
                <c:pt idx="518">
                  <c:v>7600</c:v>
                </c:pt>
                <c:pt idx="519">
                  <c:v>7600</c:v>
                </c:pt>
                <c:pt idx="520">
                  <c:v>7600</c:v>
                </c:pt>
                <c:pt idx="521">
                  <c:v>7600</c:v>
                </c:pt>
                <c:pt idx="522">
                  <c:v>7600</c:v>
                </c:pt>
                <c:pt idx="523">
                  <c:v>7600</c:v>
                </c:pt>
                <c:pt idx="524">
                  <c:v>7600</c:v>
                </c:pt>
                <c:pt idx="525">
                  <c:v>7600</c:v>
                </c:pt>
                <c:pt idx="526">
                  <c:v>7600</c:v>
                </c:pt>
                <c:pt idx="527">
                  <c:v>7600</c:v>
                </c:pt>
                <c:pt idx="528">
                  <c:v>7600</c:v>
                </c:pt>
                <c:pt idx="529">
                  <c:v>7600</c:v>
                </c:pt>
                <c:pt idx="530">
                  <c:v>7600</c:v>
                </c:pt>
                <c:pt idx="531">
                  <c:v>7600</c:v>
                </c:pt>
                <c:pt idx="532">
                  <c:v>7600</c:v>
                </c:pt>
                <c:pt idx="533">
                  <c:v>7600</c:v>
                </c:pt>
                <c:pt idx="534">
                  <c:v>7600</c:v>
                </c:pt>
                <c:pt idx="535">
                  <c:v>7600</c:v>
                </c:pt>
                <c:pt idx="536">
                  <c:v>7600</c:v>
                </c:pt>
                <c:pt idx="537">
                  <c:v>7600</c:v>
                </c:pt>
                <c:pt idx="538">
                  <c:v>7600</c:v>
                </c:pt>
                <c:pt idx="539">
                  <c:v>7600</c:v>
                </c:pt>
                <c:pt idx="540">
                  <c:v>7600</c:v>
                </c:pt>
                <c:pt idx="541">
                  <c:v>7600</c:v>
                </c:pt>
                <c:pt idx="542">
                  <c:v>7600</c:v>
                </c:pt>
                <c:pt idx="543">
                  <c:v>7600</c:v>
                </c:pt>
                <c:pt idx="544">
                  <c:v>7600</c:v>
                </c:pt>
                <c:pt idx="545">
                  <c:v>7600</c:v>
                </c:pt>
                <c:pt idx="546">
                  <c:v>7600</c:v>
                </c:pt>
                <c:pt idx="547">
                  <c:v>7600</c:v>
                </c:pt>
                <c:pt idx="548">
                  <c:v>7600</c:v>
                </c:pt>
                <c:pt idx="549">
                  <c:v>7600</c:v>
                </c:pt>
                <c:pt idx="550">
                  <c:v>7600</c:v>
                </c:pt>
                <c:pt idx="551">
                  <c:v>7600</c:v>
                </c:pt>
                <c:pt idx="552">
                  <c:v>7600</c:v>
                </c:pt>
                <c:pt idx="553">
                  <c:v>7600</c:v>
                </c:pt>
                <c:pt idx="554">
                  <c:v>7600</c:v>
                </c:pt>
                <c:pt idx="555">
                  <c:v>7600</c:v>
                </c:pt>
                <c:pt idx="556">
                  <c:v>7600</c:v>
                </c:pt>
                <c:pt idx="557">
                  <c:v>7600</c:v>
                </c:pt>
                <c:pt idx="558">
                  <c:v>7600</c:v>
                </c:pt>
                <c:pt idx="559">
                  <c:v>7600</c:v>
                </c:pt>
                <c:pt idx="560">
                  <c:v>7600</c:v>
                </c:pt>
                <c:pt idx="561">
                  <c:v>7600</c:v>
                </c:pt>
                <c:pt idx="562">
                  <c:v>7600</c:v>
                </c:pt>
                <c:pt idx="563">
                  <c:v>7600</c:v>
                </c:pt>
                <c:pt idx="564">
                  <c:v>7600</c:v>
                </c:pt>
                <c:pt idx="565">
                  <c:v>7600</c:v>
                </c:pt>
                <c:pt idx="566">
                  <c:v>7600</c:v>
                </c:pt>
                <c:pt idx="567">
                  <c:v>7600</c:v>
                </c:pt>
                <c:pt idx="568">
                  <c:v>7600</c:v>
                </c:pt>
                <c:pt idx="569">
                  <c:v>7600</c:v>
                </c:pt>
                <c:pt idx="570">
                  <c:v>7600</c:v>
                </c:pt>
                <c:pt idx="571">
                  <c:v>7600</c:v>
                </c:pt>
                <c:pt idx="572">
                  <c:v>7600</c:v>
                </c:pt>
                <c:pt idx="573">
                  <c:v>7600</c:v>
                </c:pt>
                <c:pt idx="574">
                  <c:v>7600</c:v>
                </c:pt>
                <c:pt idx="575">
                  <c:v>7600</c:v>
                </c:pt>
                <c:pt idx="576">
                  <c:v>7600</c:v>
                </c:pt>
                <c:pt idx="577">
                  <c:v>7600</c:v>
                </c:pt>
                <c:pt idx="578">
                  <c:v>7600</c:v>
                </c:pt>
                <c:pt idx="579">
                  <c:v>7600</c:v>
                </c:pt>
                <c:pt idx="580">
                  <c:v>7600</c:v>
                </c:pt>
                <c:pt idx="581">
                  <c:v>7600</c:v>
                </c:pt>
                <c:pt idx="582">
                  <c:v>7600</c:v>
                </c:pt>
                <c:pt idx="583">
                  <c:v>7600</c:v>
                </c:pt>
                <c:pt idx="584">
                  <c:v>7600</c:v>
                </c:pt>
                <c:pt idx="585">
                  <c:v>7600</c:v>
                </c:pt>
                <c:pt idx="586">
                  <c:v>7600</c:v>
                </c:pt>
                <c:pt idx="587">
                  <c:v>7600</c:v>
                </c:pt>
                <c:pt idx="588">
                  <c:v>7600</c:v>
                </c:pt>
                <c:pt idx="589">
                  <c:v>7600</c:v>
                </c:pt>
                <c:pt idx="590">
                  <c:v>7600</c:v>
                </c:pt>
                <c:pt idx="591">
                  <c:v>7600</c:v>
                </c:pt>
                <c:pt idx="592">
                  <c:v>7600</c:v>
                </c:pt>
                <c:pt idx="593">
                  <c:v>7600</c:v>
                </c:pt>
                <c:pt idx="594">
                  <c:v>7600</c:v>
                </c:pt>
                <c:pt idx="595">
                  <c:v>7600</c:v>
                </c:pt>
                <c:pt idx="596">
                  <c:v>7600</c:v>
                </c:pt>
                <c:pt idx="597">
                  <c:v>7600</c:v>
                </c:pt>
                <c:pt idx="598">
                  <c:v>7600</c:v>
                </c:pt>
                <c:pt idx="599">
                  <c:v>7600</c:v>
                </c:pt>
                <c:pt idx="600">
                  <c:v>7600</c:v>
                </c:pt>
                <c:pt idx="601">
                  <c:v>7600</c:v>
                </c:pt>
                <c:pt idx="602">
                  <c:v>7600</c:v>
                </c:pt>
                <c:pt idx="603">
                  <c:v>7600</c:v>
                </c:pt>
                <c:pt idx="604">
                  <c:v>7600</c:v>
                </c:pt>
                <c:pt idx="605">
                  <c:v>7600</c:v>
                </c:pt>
                <c:pt idx="606">
                  <c:v>7600</c:v>
                </c:pt>
                <c:pt idx="607">
                  <c:v>7600</c:v>
                </c:pt>
                <c:pt idx="608">
                  <c:v>7600</c:v>
                </c:pt>
                <c:pt idx="609">
                  <c:v>7600</c:v>
                </c:pt>
                <c:pt idx="610">
                  <c:v>7600</c:v>
                </c:pt>
                <c:pt idx="611">
                  <c:v>7600</c:v>
                </c:pt>
                <c:pt idx="612">
                  <c:v>7600</c:v>
                </c:pt>
                <c:pt idx="613">
                  <c:v>7600</c:v>
                </c:pt>
                <c:pt idx="614">
                  <c:v>7600</c:v>
                </c:pt>
                <c:pt idx="615">
                  <c:v>7600</c:v>
                </c:pt>
                <c:pt idx="616">
                  <c:v>7600</c:v>
                </c:pt>
                <c:pt idx="617">
                  <c:v>7600</c:v>
                </c:pt>
                <c:pt idx="618">
                  <c:v>7600</c:v>
                </c:pt>
                <c:pt idx="619">
                  <c:v>7600</c:v>
                </c:pt>
                <c:pt idx="620">
                  <c:v>7600</c:v>
                </c:pt>
                <c:pt idx="621">
                  <c:v>7600</c:v>
                </c:pt>
                <c:pt idx="622">
                  <c:v>7600</c:v>
                </c:pt>
                <c:pt idx="623">
                  <c:v>7600</c:v>
                </c:pt>
                <c:pt idx="624">
                  <c:v>7600</c:v>
                </c:pt>
                <c:pt idx="625">
                  <c:v>7600</c:v>
                </c:pt>
                <c:pt idx="626">
                  <c:v>7600</c:v>
                </c:pt>
                <c:pt idx="627">
                  <c:v>7600</c:v>
                </c:pt>
                <c:pt idx="628">
                  <c:v>7600</c:v>
                </c:pt>
                <c:pt idx="629">
                  <c:v>7600</c:v>
                </c:pt>
                <c:pt idx="630">
                  <c:v>7600</c:v>
                </c:pt>
                <c:pt idx="631">
                  <c:v>7600</c:v>
                </c:pt>
                <c:pt idx="632">
                  <c:v>7600</c:v>
                </c:pt>
                <c:pt idx="633">
                  <c:v>7600</c:v>
                </c:pt>
                <c:pt idx="634">
                  <c:v>7600</c:v>
                </c:pt>
                <c:pt idx="635">
                  <c:v>7600</c:v>
                </c:pt>
                <c:pt idx="636">
                  <c:v>7600</c:v>
                </c:pt>
                <c:pt idx="637">
                  <c:v>7600</c:v>
                </c:pt>
                <c:pt idx="638">
                  <c:v>7600</c:v>
                </c:pt>
                <c:pt idx="639">
                  <c:v>7600</c:v>
                </c:pt>
                <c:pt idx="640">
                  <c:v>7600</c:v>
                </c:pt>
                <c:pt idx="641">
                  <c:v>7600</c:v>
                </c:pt>
                <c:pt idx="642">
                  <c:v>7600</c:v>
                </c:pt>
                <c:pt idx="643">
                  <c:v>7600</c:v>
                </c:pt>
                <c:pt idx="644">
                  <c:v>7600</c:v>
                </c:pt>
                <c:pt idx="645">
                  <c:v>7600</c:v>
                </c:pt>
                <c:pt idx="646">
                  <c:v>7600</c:v>
                </c:pt>
                <c:pt idx="647">
                  <c:v>7600</c:v>
                </c:pt>
                <c:pt idx="648">
                  <c:v>7600</c:v>
                </c:pt>
                <c:pt idx="649">
                  <c:v>7600</c:v>
                </c:pt>
                <c:pt idx="650">
                  <c:v>7600</c:v>
                </c:pt>
                <c:pt idx="651">
                  <c:v>7600</c:v>
                </c:pt>
                <c:pt idx="652">
                  <c:v>7600</c:v>
                </c:pt>
                <c:pt idx="653">
                  <c:v>7600</c:v>
                </c:pt>
                <c:pt idx="654">
                  <c:v>7600</c:v>
                </c:pt>
                <c:pt idx="655">
                  <c:v>7600</c:v>
                </c:pt>
                <c:pt idx="656">
                  <c:v>7600</c:v>
                </c:pt>
                <c:pt idx="657">
                  <c:v>7600</c:v>
                </c:pt>
                <c:pt idx="658">
                  <c:v>7600</c:v>
                </c:pt>
                <c:pt idx="659">
                  <c:v>7600</c:v>
                </c:pt>
                <c:pt idx="660">
                  <c:v>7600</c:v>
                </c:pt>
                <c:pt idx="661">
                  <c:v>7600</c:v>
                </c:pt>
                <c:pt idx="662">
                  <c:v>7600</c:v>
                </c:pt>
                <c:pt idx="663">
                  <c:v>7600</c:v>
                </c:pt>
                <c:pt idx="664">
                  <c:v>7600</c:v>
                </c:pt>
                <c:pt idx="665">
                  <c:v>7600</c:v>
                </c:pt>
                <c:pt idx="666">
                  <c:v>7600</c:v>
                </c:pt>
                <c:pt idx="667">
                  <c:v>7600</c:v>
                </c:pt>
                <c:pt idx="668">
                  <c:v>7600</c:v>
                </c:pt>
                <c:pt idx="669">
                  <c:v>7600</c:v>
                </c:pt>
                <c:pt idx="670">
                  <c:v>7600</c:v>
                </c:pt>
                <c:pt idx="671">
                  <c:v>7600</c:v>
                </c:pt>
                <c:pt idx="672">
                  <c:v>7600</c:v>
                </c:pt>
                <c:pt idx="673">
                  <c:v>7600</c:v>
                </c:pt>
                <c:pt idx="674">
                  <c:v>7600</c:v>
                </c:pt>
                <c:pt idx="675">
                  <c:v>7600</c:v>
                </c:pt>
                <c:pt idx="676">
                  <c:v>7600</c:v>
                </c:pt>
                <c:pt idx="677">
                  <c:v>7600</c:v>
                </c:pt>
                <c:pt idx="678">
                  <c:v>7600</c:v>
                </c:pt>
                <c:pt idx="679">
                  <c:v>7600</c:v>
                </c:pt>
                <c:pt idx="680">
                  <c:v>7600</c:v>
                </c:pt>
                <c:pt idx="681">
                  <c:v>7600</c:v>
                </c:pt>
                <c:pt idx="682">
                  <c:v>7600</c:v>
                </c:pt>
                <c:pt idx="683">
                  <c:v>7600</c:v>
                </c:pt>
                <c:pt idx="684">
                  <c:v>7600</c:v>
                </c:pt>
                <c:pt idx="685">
                  <c:v>7600</c:v>
                </c:pt>
                <c:pt idx="686">
                  <c:v>7600</c:v>
                </c:pt>
                <c:pt idx="687">
                  <c:v>7600</c:v>
                </c:pt>
                <c:pt idx="688">
                  <c:v>7600</c:v>
                </c:pt>
                <c:pt idx="689">
                  <c:v>7600</c:v>
                </c:pt>
                <c:pt idx="690">
                  <c:v>7600</c:v>
                </c:pt>
                <c:pt idx="691">
                  <c:v>7600</c:v>
                </c:pt>
                <c:pt idx="692">
                  <c:v>7600</c:v>
                </c:pt>
                <c:pt idx="693">
                  <c:v>7600</c:v>
                </c:pt>
                <c:pt idx="694">
                  <c:v>7600</c:v>
                </c:pt>
                <c:pt idx="695">
                  <c:v>7600</c:v>
                </c:pt>
                <c:pt idx="696">
                  <c:v>7600</c:v>
                </c:pt>
                <c:pt idx="697">
                  <c:v>7600</c:v>
                </c:pt>
                <c:pt idx="698">
                  <c:v>7600</c:v>
                </c:pt>
                <c:pt idx="699">
                  <c:v>7600</c:v>
                </c:pt>
                <c:pt idx="700">
                  <c:v>7600</c:v>
                </c:pt>
                <c:pt idx="701">
                  <c:v>7600</c:v>
                </c:pt>
                <c:pt idx="702">
                  <c:v>7600</c:v>
                </c:pt>
                <c:pt idx="703">
                  <c:v>7600</c:v>
                </c:pt>
                <c:pt idx="704">
                  <c:v>7600</c:v>
                </c:pt>
                <c:pt idx="705">
                  <c:v>7600</c:v>
                </c:pt>
                <c:pt idx="706">
                  <c:v>7600</c:v>
                </c:pt>
                <c:pt idx="707">
                  <c:v>7600</c:v>
                </c:pt>
                <c:pt idx="708">
                  <c:v>7600</c:v>
                </c:pt>
                <c:pt idx="709">
                  <c:v>7600</c:v>
                </c:pt>
                <c:pt idx="710">
                  <c:v>7600</c:v>
                </c:pt>
                <c:pt idx="711">
                  <c:v>7600</c:v>
                </c:pt>
                <c:pt idx="712">
                  <c:v>7600</c:v>
                </c:pt>
                <c:pt idx="713">
                  <c:v>7600</c:v>
                </c:pt>
                <c:pt idx="714">
                  <c:v>7600</c:v>
                </c:pt>
                <c:pt idx="715">
                  <c:v>7600</c:v>
                </c:pt>
                <c:pt idx="716">
                  <c:v>7600</c:v>
                </c:pt>
                <c:pt idx="717">
                  <c:v>7600</c:v>
                </c:pt>
                <c:pt idx="718">
                  <c:v>7600</c:v>
                </c:pt>
                <c:pt idx="719">
                  <c:v>7600</c:v>
                </c:pt>
                <c:pt idx="720">
                  <c:v>7600</c:v>
                </c:pt>
                <c:pt idx="721">
                  <c:v>7600</c:v>
                </c:pt>
                <c:pt idx="722">
                  <c:v>7600</c:v>
                </c:pt>
                <c:pt idx="723">
                  <c:v>7600</c:v>
                </c:pt>
                <c:pt idx="724">
                  <c:v>7600</c:v>
                </c:pt>
                <c:pt idx="725">
                  <c:v>7600</c:v>
                </c:pt>
                <c:pt idx="726">
                  <c:v>7600</c:v>
                </c:pt>
                <c:pt idx="727">
                  <c:v>7600</c:v>
                </c:pt>
                <c:pt idx="728">
                  <c:v>7600</c:v>
                </c:pt>
                <c:pt idx="729">
                  <c:v>7600</c:v>
                </c:pt>
                <c:pt idx="730">
                  <c:v>7600</c:v>
                </c:pt>
                <c:pt idx="731">
                  <c:v>7600</c:v>
                </c:pt>
                <c:pt idx="732">
                  <c:v>7600</c:v>
                </c:pt>
                <c:pt idx="733">
                  <c:v>7600</c:v>
                </c:pt>
                <c:pt idx="734">
                  <c:v>7600</c:v>
                </c:pt>
                <c:pt idx="735">
                  <c:v>7600</c:v>
                </c:pt>
                <c:pt idx="736">
                  <c:v>7600</c:v>
                </c:pt>
                <c:pt idx="737">
                  <c:v>7600</c:v>
                </c:pt>
                <c:pt idx="738">
                  <c:v>7600</c:v>
                </c:pt>
                <c:pt idx="739">
                  <c:v>7600</c:v>
                </c:pt>
                <c:pt idx="740">
                  <c:v>7600</c:v>
                </c:pt>
                <c:pt idx="741">
                  <c:v>7600</c:v>
                </c:pt>
                <c:pt idx="742">
                  <c:v>7600</c:v>
                </c:pt>
                <c:pt idx="743">
                  <c:v>7600</c:v>
                </c:pt>
              </c:numCache>
            </c:numRef>
          </c:val>
        </c:ser>
        <c:marker val="1"/>
        <c:axId val="102775424"/>
        <c:axId val="102805888"/>
      </c:lineChart>
      <c:catAx>
        <c:axId val="102775424"/>
        <c:scaling>
          <c:orientation val="minMax"/>
        </c:scaling>
        <c:axPos val="b"/>
        <c:numFmt formatCode="General" sourceLinked="1"/>
        <c:majorTickMark val="none"/>
        <c:tickLblPos val="nextTo"/>
        <c:crossAx val="102805888"/>
        <c:crosses val="autoZero"/>
        <c:auto val="1"/>
        <c:lblAlgn val="ctr"/>
        <c:lblOffset val="100"/>
        <c:tickLblSkip val="24"/>
      </c:catAx>
      <c:valAx>
        <c:axId val="1028058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775424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22"/>
          <c:y val="2.7011287893677047E-2"/>
        </c:manualLayout>
      </c:layout>
    </c:title>
    <c:plotArea>
      <c:layout>
        <c:manualLayout>
          <c:layoutTarget val="inner"/>
          <c:xMode val="edge"/>
          <c:yMode val="edge"/>
          <c:x val="3.5665718023077692E-2"/>
          <c:y val="2.9062744060843981E-2"/>
          <c:w val="0.9593008328248952"/>
          <c:h val="0.89338884304611721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Calcul!$AD$271:$AD$301</c:f>
              <c:numCache>
                <c:formatCode>0.0</c:formatCode>
                <c:ptCount val="31"/>
                <c:pt idx="0">
                  <c:v>3123.2708333333335</c:v>
                </c:pt>
                <c:pt idx="1">
                  <c:v>2831.7291666666665</c:v>
                </c:pt>
                <c:pt idx="2">
                  <c:v>1956.5</c:v>
                </c:pt>
                <c:pt idx="3">
                  <c:v>3120.1458333333335</c:v>
                </c:pt>
                <c:pt idx="4">
                  <c:v>2704.1041666666665</c:v>
                </c:pt>
                <c:pt idx="5">
                  <c:v>1973.7916666666667</c:v>
                </c:pt>
                <c:pt idx="6">
                  <c:v>1110.7083333333333</c:v>
                </c:pt>
                <c:pt idx="7">
                  <c:v>1047.625</c:v>
                </c:pt>
                <c:pt idx="8">
                  <c:v>3282.4166666666665</c:v>
                </c:pt>
                <c:pt idx="9">
                  <c:v>3007.6666666666665</c:v>
                </c:pt>
                <c:pt idx="10">
                  <c:v>3297.625</c:v>
                </c:pt>
                <c:pt idx="11">
                  <c:v>4486.979166666667</c:v>
                </c:pt>
                <c:pt idx="12">
                  <c:v>2492.1666666666665</c:v>
                </c:pt>
                <c:pt idx="13">
                  <c:v>2704.6041666666665</c:v>
                </c:pt>
                <c:pt idx="14">
                  <c:v>1027.625</c:v>
                </c:pt>
                <c:pt idx="15">
                  <c:v>1346.1666666666667</c:v>
                </c:pt>
                <c:pt idx="16">
                  <c:v>1419.0833333333333</c:v>
                </c:pt>
                <c:pt idx="17">
                  <c:v>3334.6666666666665</c:v>
                </c:pt>
                <c:pt idx="18">
                  <c:v>2069.3958333333335</c:v>
                </c:pt>
                <c:pt idx="19">
                  <c:v>3000.9583333333335</c:v>
                </c:pt>
                <c:pt idx="20">
                  <c:v>960.25</c:v>
                </c:pt>
                <c:pt idx="21">
                  <c:v>988.02083333333337</c:v>
                </c:pt>
                <c:pt idx="22">
                  <c:v>644</c:v>
                </c:pt>
                <c:pt idx="23">
                  <c:v>441.97916666666669</c:v>
                </c:pt>
                <c:pt idx="24">
                  <c:v>556.27083333333337</c:v>
                </c:pt>
                <c:pt idx="25">
                  <c:v>1853.4583333333333</c:v>
                </c:pt>
                <c:pt idx="26">
                  <c:v>1917.3125</c:v>
                </c:pt>
                <c:pt idx="27">
                  <c:v>808.16666666666663</c:v>
                </c:pt>
                <c:pt idx="28">
                  <c:v>1033.7916666666667</c:v>
                </c:pt>
                <c:pt idx="29">
                  <c:v>2905.5416666666665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Calcul!$AE$271:$AE$301</c:f>
              <c:numCache>
                <c:formatCode>0.0</c:formatCode>
                <c:ptCount val="31"/>
                <c:pt idx="0">
                  <c:v>3630</c:v>
                </c:pt>
                <c:pt idx="1">
                  <c:v>3176.5</c:v>
                </c:pt>
                <c:pt idx="2">
                  <c:v>3001</c:v>
                </c:pt>
                <c:pt idx="3">
                  <c:v>3580.5</c:v>
                </c:pt>
                <c:pt idx="4">
                  <c:v>3402.5</c:v>
                </c:pt>
                <c:pt idx="5">
                  <c:v>2338.5</c:v>
                </c:pt>
                <c:pt idx="6">
                  <c:v>1492.5</c:v>
                </c:pt>
                <c:pt idx="7">
                  <c:v>1474</c:v>
                </c:pt>
                <c:pt idx="8">
                  <c:v>4064.5</c:v>
                </c:pt>
                <c:pt idx="9">
                  <c:v>4585.5</c:v>
                </c:pt>
                <c:pt idx="10">
                  <c:v>4949</c:v>
                </c:pt>
                <c:pt idx="11">
                  <c:v>5341.5</c:v>
                </c:pt>
                <c:pt idx="12">
                  <c:v>3025.5</c:v>
                </c:pt>
                <c:pt idx="13">
                  <c:v>3580</c:v>
                </c:pt>
                <c:pt idx="14">
                  <c:v>2319.5</c:v>
                </c:pt>
                <c:pt idx="15">
                  <c:v>1996</c:v>
                </c:pt>
                <c:pt idx="16">
                  <c:v>3146</c:v>
                </c:pt>
                <c:pt idx="17">
                  <c:v>3940.5</c:v>
                </c:pt>
                <c:pt idx="18">
                  <c:v>2572</c:v>
                </c:pt>
                <c:pt idx="19">
                  <c:v>3686</c:v>
                </c:pt>
                <c:pt idx="20">
                  <c:v>2133.5</c:v>
                </c:pt>
                <c:pt idx="21">
                  <c:v>1363</c:v>
                </c:pt>
                <c:pt idx="22">
                  <c:v>988</c:v>
                </c:pt>
                <c:pt idx="23">
                  <c:v>676.5</c:v>
                </c:pt>
                <c:pt idx="24">
                  <c:v>739</c:v>
                </c:pt>
                <c:pt idx="25">
                  <c:v>2820</c:v>
                </c:pt>
                <c:pt idx="26">
                  <c:v>2833.5</c:v>
                </c:pt>
                <c:pt idx="27">
                  <c:v>1773.5</c:v>
                </c:pt>
                <c:pt idx="28">
                  <c:v>1594</c:v>
                </c:pt>
                <c:pt idx="29">
                  <c:v>3719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Calcul!$AF$271:$AF$301</c:f>
              <c:numCache>
                <c:formatCode>0.0</c:formatCode>
                <c:ptCount val="31"/>
                <c:pt idx="0">
                  <c:v>2485.5</c:v>
                </c:pt>
                <c:pt idx="1">
                  <c:v>2580.5</c:v>
                </c:pt>
                <c:pt idx="2">
                  <c:v>1153.5</c:v>
                </c:pt>
                <c:pt idx="3">
                  <c:v>2665</c:v>
                </c:pt>
                <c:pt idx="4">
                  <c:v>2327</c:v>
                </c:pt>
                <c:pt idx="5">
                  <c:v>1588.5</c:v>
                </c:pt>
                <c:pt idx="6">
                  <c:v>758.5</c:v>
                </c:pt>
                <c:pt idx="7">
                  <c:v>677.5</c:v>
                </c:pt>
                <c:pt idx="8">
                  <c:v>1754</c:v>
                </c:pt>
                <c:pt idx="9">
                  <c:v>2234</c:v>
                </c:pt>
                <c:pt idx="10">
                  <c:v>1845.5</c:v>
                </c:pt>
                <c:pt idx="11">
                  <c:v>3016.5</c:v>
                </c:pt>
                <c:pt idx="12">
                  <c:v>1803</c:v>
                </c:pt>
                <c:pt idx="13">
                  <c:v>1966.5</c:v>
                </c:pt>
                <c:pt idx="14">
                  <c:v>429</c:v>
                </c:pt>
                <c:pt idx="15">
                  <c:v>654</c:v>
                </c:pt>
                <c:pt idx="16">
                  <c:v>549.5</c:v>
                </c:pt>
                <c:pt idx="17">
                  <c:v>2575.5</c:v>
                </c:pt>
                <c:pt idx="18">
                  <c:v>1598.5</c:v>
                </c:pt>
                <c:pt idx="19">
                  <c:v>2310.5</c:v>
                </c:pt>
                <c:pt idx="20">
                  <c:v>379</c:v>
                </c:pt>
                <c:pt idx="21">
                  <c:v>654</c:v>
                </c:pt>
                <c:pt idx="22">
                  <c:v>242.5</c:v>
                </c:pt>
                <c:pt idx="23">
                  <c:v>229</c:v>
                </c:pt>
                <c:pt idx="24">
                  <c:v>399.5</c:v>
                </c:pt>
                <c:pt idx="25">
                  <c:v>464.5</c:v>
                </c:pt>
                <c:pt idx="26">
                  <c:v>1329.5</c:v>
                </c:pt>
                <c:pt idx="27">
                  <c:v>304.5</c:v>
                </c:pt>
                <c:pt idx="28">
                  <c:v>615.5</c:v>
                </c:pt>
                <c:pt idx="29">
                  <c:v>1840</c:v>
                </c:pt>
                <c:pt idx="30">
                  <c:v>0</c:v>
                </c:pt>
              </c:numCache>
            </c:numRef>
          </c:val>
        </c:ser>
        <c:ser>
          <c:idx val="3"/>
          <c:order val="3"/>
          <c:tx>
            <c:v>P installée</c:v>
          </c:tx>
          <c:marker>
            <c:symbol val="none"/>
          </c:marker>
          <c:val>
            <c:numRef>
              <c:f>Calcul!$B$271:$B$301</c:f>
              <c:numCache>
                <c:formatCode>General</c:formatCode>
                <c:ptCount val="31"/>
                <c:pt idx="0">
                  <c:v>7600</c:v>
                </c:pt>
                <c:pt idx="1">
                  <c:v>7600</c:v>
                </c:pt>
                <c:pt idx="2">
                  <c:v>7600</c:v>
                </c:pt>
                <c:pt idx="3">
                  <c:v>7600</c:v>
                </c:pt>
                <c:pt idx="4">
                  <c:v>7600</c:v>
                </c:pt>
                <c:pt idx="5">
                  <c:v>7600</c:v>
                </c:pt>
                <c:pt idx="6">
                  <c:v>7600</c:v>
                </c:pt>
                <c:pt idx="7">
                  <c:v>7600</c:v>
                </c:pt>
                <c:pt idx="8">
                  <c:v>7600</c:v>
                </c:pt>
                <c:pt idx="9">
                  <c:v>7600</c:v>
                </c:pt>
                <c:pt idx="10">
                  <c:v>7600</c:v>
                </c:pt>
                <c:pt idx="11">
                  <c:v>7600</c:v>
                </c:pt>
                <c:pt idx="12">
                  <c:v>7600</c:v>
                </c:pt>
                <c:pt idx="13">
                  <c:v>7600</c:v>
                </c:pt>
                <c:pt idx="14">
                  <c:v>7600</c:v>
                </c:pt>
                <c:pt idx="15">
                  <c:v>7600</c:v>
                </c:pt>
                <c:pt idx="16">
                  <c:v>7600</c:v>
                </c:pt>
                <c:pt idx="17">
                  <c:v>7600</c:v>
                </c:pt>
                <c:pt idx="18">
                  <c:v>7600</c:v>
                </c:pt>
                <c:pt idx="19">
                  <c:v>7600</c:v>
                </c:pt>
                <c:pt idx="20">
                  <c:v>7600</c:v>
                </c:pt>
                <c:pt idx="21">
                  <c:v>7600</c:v>
                </c:pt>
                <c:pt idx="22">
                  <c:v>7600</c:v>
                </c:pt>
                <c:pt idx="23">
                  <c:v>7600</c:v>
                </c:pt>
                <c:pt idx="24">
                  <c:v>7600</c:v>
                </c:pt>
                <c:pt idx="25">
                  <c:v>7600</c:v>
                </c:pt>
                <c:pt idx="26">
                  <c:v>7600</c:v>
                </c:pt>
                <c:pt idx="27">
                  <c:v>7600</c:v>
                </c:pt>
                <c:pt idx="28">
                  <c:v>7600</c:v>
                </c:pt>
                <c:pt idx="29">
                  <c:v>7600</c:v>
                </c:pt>
                <c:pt idx="30">
                  <c:v>7600</c:v>
                </c:pt>
              </c:numCache>
            </c:numRef>
          </c:val>
        </c:ser>
        <c:marker val="1"/>
        <c:axId val="103040896"/>
        <c:axId val="103042432"/>
      </c:lineChart>
      <c:catAx>
        <c:axId val="103040896"/>
        <c:scaling>
          <c:orientation val="minMax"/>
        </c:scaling>
        <c:axPos val="b"/>
        <c:numFmt formatCode="General" sourceLinked="1"/>
        <c:majorTickMark val="none"/>
        <c:tickLblPos val="nextTo"/>
        <c:crossAx val="103042432"/>
        <c:crosses val="autoZero"/>
        <c:auto val="1"/>
        <c:lblAlgn val="ctr"/>
        <c:lblOffset val="100"/>
        <c:tickLblSkip val="1"/>
      </c:catAx>
      <c:valAx>
        <c:axId val="10304243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04089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33"/>
          <c:y val="2.7011287893677058E-2"/>
        </c:manualLayout>
      </c:layout>
    </c:title>
    <c:plotArea>
      <c:layout>
        <c:manualLayout>
          <c:layoutTarget val="inner"/>
          <c:xMode val="edge"/>
          <c:yMode val="edge"/>
          <c:x val="3.6891076115485616E-2"/>
          <c:y val="0.126163209202938"/>
          <c:w val="0.9589803149606295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Calcul!$E$302:$AB$302</c:f>
              <c:numCache>
                <c:formatCode>0.0</c:formatCode>
                <c:ptCount val="24"/>
                <c:pt idx="0">
                  <c:v>2074.5500000000002</c:v>
                </c:pt>
                <c:pt idx="1">
                  <c:v>2084.3833333333332</c:v>
                </c:pt>
                <c:pt idx="2">
                  <c:v>2088.8333333333335</c:v>
                </c:pt>
                <c:pt idx="3">
                  <c:v>2051.4833333333331</c:v>
                </c:pt>
                <c:pt idx="4">
                  <c:v>2018.1833333333334</c:v>
                </c:pt>
                <c:pt idx="5">
                  <c:v>2010.3333333333333</c:v>
                </c:pt>
                <c:pt idx="6">
                  <c:v>2000.3</c:v>
                </c:pt>
                <c:pt idx="7">
                  <c:v>2008.3166666666666</c:v>
                </c:pt>
                <c:pt idx="8">
                  <c:v>1971.05</c:v>
                </c:pt>
                <c:pt idx="9">
                  <c:v>1872.0166666666667</c:v>
                </c:pt>
                <c:pt idx="10">
                  <c:v>1895.6833333333334</c:v>
                </c:pt>
                <c:pt idx="11">
                  <c:v>1968.65</c:v>
                </c:pt>
                <c:pt idx="12">
                  <c:v>2056.6833333333334</c:v>
                </c:pt>
                <c:pt idx="13">
                  <c:v>2107.6833333333334</c:v>
                </c:pt>
                <c:pt idx="14">
                  <c:v>2134.4833333333331</c:v>
                </c:pt>
                <c:pt idx="15">
                  <c:v>2176.9</c:v>
                </c:pt>
                <c:pt idx="16">
                  <c:v>2205.5333333333333</c:v>
                </c:pt>
                <c:pt idx="17">
                  <c:v>2191.1166666666668</c:v>
                </c:pt>
                <c:pt idx="18">
                  <c:v>2159.3333333333335</c:v>
                </c:pt>
                <c:pt idx="19">
                  <c:v>2073.4166666666665</c:v>
                </c:pt>
                <c:pt idx="20">
                  <c:v>1968.6333333333334</c:v>
                </c:pt>
                <c:pt idx="21">
                  <c:v>1973.85</c:v>
                </c:pt>
                <c:pt idx="22">
                  <c:v>2015.3833333333334</c:v>
                </c:pt>
                <c:pt idx="23">
                  <c:v>2050.0166666666669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Calcul!$E$303:$AB$303</c:f>
              <c:numCache>
                <c:formatCode>0.0</c:formatCode>
                <c:ptCount val="24"/>
                <c:pt idx="0">
                  <c:v>4877</c:v>
                </c:pt>
                <c:pt idx="1">
                  <c:v>4949</c:v>
                </c:pt>
                <c:pt idx="2">
                  <c:v>4905</c:v>
                </c:pt>
                <c:pt idx="3">
                  <c:v>4637</c:v>
                </c:pt>
                <c:pt idx="4">
                  <c:v>4439.5</c:v>
                </c:pt>
                <c:pt idx="5">
                  <c:v>4453.5</c:v>
                </c:pt>
                <c:pt idx="6">
                  <c:v>4327.5</c:v>
                </c:pt>
                <c:pt idx="7">
                  <c:v>4576</c:v>
                </c:pt>
                <c:pt idx="8">
                  <c:v>4734.5</c:v>
                </c:pt>
                <c:pt idx="9">
                  <c:v>4840</c:v>
                </c:pt>
                <c:pt idx="10">
                  <c:v>5047</c:v>
                </c:pt>
                <c:pt idx="11">
                  <c:v>5092</c:v>
                </c:pt>
                <c:pt idx="12">
                  <c:v>5215</c:v>
                </c:pt>
                <c:pt idx="13">
                  <c:v>5341.5</c:v>
                </c:pt>
                <c:pt idx="14">
                  <c:v>5335.5</c:v>
                </c:pt>
                <c:pt idx="15">
                  <c:v>5279</c:v>
                </c:pt>
                <c:pt idx="16">
                  <c:v>5326</c:v>
                </c:pt>
                <c:pt idx="17">
                  <c:v>5279.5</c:v>
                </c:pt>
                <c:pt idx="18">
                  <c:v>4996</c:v>
                </c:pt>
                <c:pt idx="19">
                  <c:v>4593.5</c:v>
                </c:pt>
                <c:pt idx="20">
                  <c:v>4066</c:v>
                </c:pt>
                <c:pt idx="21">
                  <c:v>3582.5</c:v>
                </c:pt>
                <c:pt idx="22">
                  <c:v>3996</c:v>
                </c:pt>
                <c:pt idx="23">
                  <c:v>4585.5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Calcul!$E$304:$AB$304</c:f>
              <c:numCache>
                <c:formatCode>0.0</c:formatCode>
                <c:ptCount val="24"/>
                <c:pt idx="0">
                  <c:v>229</c:v>
                </c:pt>
                <c:pt idx="1">
                  <c:v>242.5</c:v>
                </c:pt>
                <c:pt idx="2">
                  <c:v>235.5</c:v>
                </c:pt>
                <c:pt idx="3">
                  <c:v>254.5</c:v>
                </c:pt>
                <c:pt idx="4">
                  <c:v>314.5</c:v>
                </c:pt>
                <c:pt idx="5">
                  <c:v>383</c:v>
                </c:pt>
                <c:pt idx="6">
                  <c:v>419.5</c:v>
                </c:pt>
                <c:pt idx="7">
                  <c:v>512.5</c:v>
                </c:pt>
                <c:pt idx="8">
                  <c:v>532</c:v>
                </c:pt>
                <c:pt idx="9">
                  <c:v>379</c:v>
                </c:pt>
                <c:pt idx="10">
                  <c:v>381.5</c:v>
                </c:pt>
                <c:pt idx="11">
                  <c:v>418.5</c:v>
                </c:pt>
                <c:pt idx="12">
                  <c:v>362</c:v>
                </c:pt>
                <c:pt idx="13">
                  <c:v>344</c:v>
                </c:pt>
                <c:pt idx="14">
                  <c:v>304.5</c:v>
                </c:pt>
                <c:pt idx="15">
                  <c:v>329</c:v>
                </c:pt>
                <c:pt idx="16">
                  <c:v>382</c:v>
                </c:pt>
                <c:pt idx="17">
                  <c:v>422.5</c:v>
                </c:pt>
                <c:pt idx="18">
                  <c:v>332</c:v>
                </c:pt>
                <c:pt idx="19">
                  <c:v>263.5</c:v>
                </c:pt>
                <c:pt idx="20">
                  <c:v>250.5</c:v>
                </c:pt>
                <c:pt idx="21">
                  <c:v>274.5</c:v>
                </c:pt>
                <c:pt idx="22">
                  <c:v>269.5</c:v>
                </c:pt>
                <c:pt idx="23">
                  <c:v>242.5</c:v>
                </c:pt>
              </c:numCache>
            </c:numRef>
          </c:val>
        </c:ser>
        <c:axId val="103078912"/>
        <c:axId val="103080704"/>
      </c:barChart>
      <c:catAx>
        <c:axId val="103078912"/>
        <c:scaling>
          <c:orientation val="minMax"/>
        </c:scaling>
        <c:axPos val="b"/>
        <c:numFmt formatCode="General" sourceLinked="1"/>
        <c:majorTickMark val="none"/>
        <c:tickLblPos val="nextTo"/>
        <c:crossAx val="103080704"/>
        <c:crosses val="autoZero"/>
        <c:auto val="1"/>
        <c:lblAlgn val="ctr"/>
        <c:lblOffset val="100"/>
        <c:tickLblSkip val="1"/>
      </c:catAx>
      <c:valAx>
        <c:axId val="10308070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078912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46E-2"/>
        </c:manualLayout>
      </c:layout>
    </c:title>
    <c:plotArea>
      <c:layout>
        <c:manualLayout>
          <c:layoutTarget val="inner"/>
          <c:xMode val="edge"/>
          <c:yMode val="edge"/>
          <c:x val="3.5217721105668794E-2"/>
          <c:y val="0.126163209202938"/>
          <c:w val="0.93453036400834266"/>
          <c:h val="0.83404966990372664"/>
        </c:manualLayout>
      </c:layout>
      <c:lineChart>
        <c:grouping val="standard"/>
        <c:ser>
          <c:idx val="1"/>
          <c:order val="0"/>
          <c:tx>
            <c:v>Eolien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Calcul!$E$302:$AB$302</c:f>
              <c:numCache>
                <c:formatCode>0.0</c:formatCode>
                <c:ptCount val="24"/>
                <c:pt idx="0">
                  <c:v>2074.5500000000002</c:v>
                </c:pt>
                <c:pt idx="1">
                  <c:v>2084.3833333333332</c:v>
                </c:pt>
                <c:pt idx="2">
                  <c:v>2088.8333333333335</c:v>
                </c:pt>
                <c:pt idx="3">
                  <c:v>2051.4833333333331</c:v>
                </c:pt>
                <c:pt idx="4">
                  <c:v>2018.1833333333334</c:v>
                </c:pt>
                <c:pt idx="5">
                  <c:v>2010.3333333333333</c:v>
                </c:pt>
                <c:pt idx="6">
                  <c:v>2000.3</c:v>
                </c:pt>
                <c:pt idx="7">
                  <c:v>2008.3166666666666</c:v>
                </c:pt>
                <c:pt idx="8">
                  <c:v>1971.05</c:v>
                </c:pt>
                <c:pt idx="9">
                  <c:v>1872.0166666666667</c:v>
                </c:pt>
                <c:pt idx="10">
                  <c:v>1895.6833333333334</c:v>
                </c:pt>
                <c:pt idx="11">
                  <c:v>1968.65</c:v>
                </c:pt>
                <c:pt idx="12">
                  <c:v>2056.6833333333334</c:v>
                </c:pt>
                <c:pt idx="13">
                  <c:v>2107.6833333333334</c:v>
                </c:pt>
                <c:pt idx="14">
                  <c:v>2134.4833333333331</c:v>
                </c:pt>
                <c:pt idx="15">
                  <c:v>2176.9</c:v>
                </c:pt>
                <c:pt idx="16">
                  <c:v>2205.5333333333333</c:v>
                </c:pt>
                <c:pt idx="17">
                  <c:v>2191.1166666666668</c:v>
                </c:pt>
                <c:pt idx="18">
                  <c:v>2159.3333333333335</c:v>
                </c:pt>
                <c:pt idx="19">
                  <c:v>2073.4166666666665</c:v>
                </c:pt>
                <c:pt idx="20">
                  <c:v>1968.6333333333334</c:v>
                </c:pt>
                <c:pt idx="21">
                  <c:v>1973.85</c:v>
                </c:pt>
                <c:pt idx="22">
                  <c:v>2015.3833333333334</c:v>
                </c:pt>
                <c:pt idx="23">
                  <c:v>2050.0166666666669</c:v>
                </c:pt>
              </c:numCache>
            </c:numRef>
          </c:val>
        </c:ser>
        <c:marker val="1"/>
        <c:axId val="102986880"/>
        <c:axId val="10298841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56705.3</c:v>
                </c:pt>
                <c:pt idx="1">
                  <c:v>52791.45</c:v>
                </c:pt>
                <c:pt idx="2">
                  <c:v>51825.1</c:v>
                </c:pt>
                <c:pt idx="3">
                  <c:v>49176.916666666664</c:v>
                </c:pt>
                <c:pt idx="4">
                  <c:v>47508.816666666666</c:v>
                </c:pt>
                <c:pt idx="5">
                  <c:v>48279.85</c:v>
                </c:pt>
                <c:pt idx="6">
                  <c:v>51741.2</c:v>
                </c:pt>
                <c:pt idx="7">
                  <c:v>55754.783333333333</c:v>
                </c:pt>
                <c:pt idx="8">
                  <c:v>58584.6</c:v>
                </c:pt>
                <c:pt idx="9">
                  <c:v>60495.183333333334</c:v>
                </c:pt>
                <c:pt idx="10">
                  <c:v>60976.95</c:v>
                </c:pt>
                <c:pt idx="11">
                  <c:v>60842.083333333336</c:v>
                </c:pt>
                <c:pt idx="12">
                  <c:v>60932.116666666669</c:v>
                </c:pt>
                <c:pt idx="13">
                  <c:v>60357.25</c:v>
                </c:pt>
                <c:pt idx="14">
                  <c:v>58568.033333333333</c:v>
                </c:pt>
                <c:pt idx="15">
                  <c:v>56214.98333333333</c:v>
                </c:pt>
                <c:pt idx="16">
                  <c:v>54462.9</c:v>
                </c:pt>
                <c:pt idx="17">
                  <c:v>53401.9</c:v>
                </c:pt>
                <c:pt idx="18">
                  <c:v>54197.566666666666</c:v>
                </c:pt>
                <c:pt idx="19">
                  <c:v>56344.366666666669</c:v>
                </c:pt>
                <c:pt idx="20">
                  <c:v>56162.433333333334</c:v>
                </c:pt>
                <c:pt idx="21">
                  <c:v>56487.566666666666</c:v>
                </c:pt>
                <c:pt idx="22">
                  <c:v>55389.066666666666</c:v>
                </c:pt>
                <c:pt idx="23">
                  <c:v>57819.616666666669</c:v>
                </c:pt>
              </c:numCache>
            </c:numRef>
          </c:val>
        </c:ser>
        <c:marker val="1"/>
        <c:axId val="103004032"/>
        <c:axId val="103002496"/>
      </c:lineChart>
      <c:catAx>
        <c:axId val="102986880"/>
        <c:scaling>
          <c:orientation val="minMax"/>
        </c:scaling>
        <c:axPos val="b"/>
        <c:numFmt formatCode="General" sourceLinked="1"/>
        <c:majorTickMark val="none"/>
        <c:tickLblPos val="nextTo"/>
        <c:crossAx val="102988416"/>
        <c:crosses val="autoZero"/>
        <c:auto val="1"/>
        <c:lblAlgn val="ctr"/>
        <c:lblOffset val="100"/>
        <c:tickLblSkip val="1"/>
      </c:catAx>
      <c:valAx>
        <c:axId val="10298841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986880"/>
        <c:crosses val="autoZero"/>
        <c:crossBetween val="between"/>
      </c:valAx>
      <c:valAx>
        <c:axId val="103002496"/>
        <c:scaling>
          <c:orientation val="minMax"/>
          <c:min val="35000"/>
        </c:scaling>
        <c:axPos val="r"/>
        <c:numFmt formatCode="0" sourceLinked="0"/>
        <c:tickLblPos val="nextTo"/>
        <c:crossAx val="103004032"/>
        <c:crosses val="max"/>
        <c:crossBetween val="between"/>
        <c:majorUnit val="5000"/>
      </c:valAx>
      <c:catAx>
        <c:axId val="103004032"/>
        <c:scaling>
          <c:orientation val="minMax"/>
        </c:scaling>
        <c:delete val="1"/>
        <c:axPos val="b"/>
        <c:numFmt formatCode="General" sourceLinked="1"/>
        <c:tickLblPos val="none"/>
        <c:crossAx val="103002496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Eolien (V)</a:t>
            </a:r>
            <a:endParaRPr lang="fr-FR"/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64634.5</c:v>
                </c:pt>
                <c:pt idx="1">
                  <c:v>61168.5</c:v>
                </c:pt>
                <c:pt idx="2">
                  <c:v>60729.5</c:v>
                </c:pt>
                <c:pt idx="3">
                  <c:v>58228.5</c:v>
                </c:pt>
                <c:pt idx="4">
                  <c:v>56336.5</c:v>
                </c:pt>
                <c:pt idx="5">
                  <c:v>56231.5</c:v>
                </c:pt>
                <c:pt idx="6">
                  <c:v>57316</c:v>
                </c:pt>
                <c:pt idx="7">
                  <c:v>58320.5</c:v>
                </c:pt>
                <c:pt idx="8">
                  <c:v>59016</c:v>
                </c:pt>
                <c:pt idx="9">
                  <c:v>61222</c:v>
                </c:pt>
                <c:pt idx="10">
                  <c:v>62899</c:v>
                </c:pt>
                <c:pt idx="11">
                  <c:v>63330.5</c:v>
                </c:pt>
                <c:pt idx="12">
                  <c:v>63833</c:v>
                </c:pt>
                <c:pt idx="13">
                  <c:v>63077</c:v>
                </c:pt>
                <c:pt idx="14">
                  <c:v>59360.5</c:v>
                </c:pt>
                <c:pt idx="15">
                  <c:v>56071.5</c:v>
                </c:pt>
                <c:pt idx="16">
                  <c:v>53976</c:v>
                </c:pt>
                <c:pt idx="17">
                  <c:v>53442</c:v>
                </c:pt>
                <c:pt idx="18">
                  <c:v>55135</c:v>
                </c:pt>
                <c:pt idx="19">
                  <c:v>58895.5</c:v>
                </c:pt>
                <c:pt idx="20">
                  <c:v>61663.5</c:v>
                </c:pt>
                <c:pt idx="21">
                  <c:v>63270.5</c:v>
                </c:pt>
                <c:pt idx="22">
                  <c:v>61878.5</c:v>
                </c:pt>
                <c:pt idx="23">
                  <c:v>64434</c:v>
                </c:pt>
                <c:pt idx="24">
                  <c:v>63227</c:v>
                </c:pt>
                <c:pt idx="25">
                  <c:v>59937.5</c:v>
                </c:pt>
                <c:pt idx="26">
                  <c:v>59769.5</c:v>
                </c:pt>
                <c:pt idx="27">
                  <c:v>57612</c:v>
                </c:pt>
                <c:pt idx="28">
                  <c:v>56241</c:v>
                </c:pt>
                <c:pt idx="29">
                  <c:v>57960.5</c:v>
                </c:pt>
                <c:pt idx="30">
                  <c:v>63540.5</c:v>
                </c:pt>
                <c:pt idx="31">
                  <c:v>71240</c:v>
                </c:pt>
                <c:pt idx="32">
                  <c:v>74046</c:v>
                </c:pt>
                <c:pt idx="33">
                  <c:v>75493</c:v>
                </c:pt>
                <c:pt idx="34">
                  <c:v>74917.5</c:v>
                </c:pt>
                <c:pt idx="35">
                  <c:v>73633.5</c:v>
                </c:pt>
                <c:pt idx="36">
                  <c:v>72477.5</c:v>
                </c:pt>
                <c:pt idx="37">
                  <c:v>71013</c:v>
                </c:pt>
                <c:pt idx="38">
                  <c:v>68986.5</c:v>
                </c:pt>
                <c:pt idx="39">
                  <c:v>65816</c:v>
                </c:pt>
                <c:pt idx="40">
                  <c:v>63600.5</c:v>
                </c:pt>
                <c:pt idx="41">
                  <c:v>62343</c:v>
                </c:pt>
                <c:pt idx="42">
                  <c:v>63141</c:v>
                </c:pt>
                <c:pt idx="43">
                  <c:v>65836.5</c:v>
                </c:pt>
                <c:pt idx="44">
                  <c:v>66509.5</c:v>
                </c:pt>
                <c:pt idx="45">
                  <c:v>67050</c:v>
                </c:pt>
                <c:pt idx="46">
                  <c:v>64996</c:v>
                </c:pt>
                <c:pt idx="47">
                  <c:v>67249.5</c:v>
                </c:pt>
                <c:pt idx="48">
                  <c:v>65994</c:v>
                </c:pt>
                <c:pt idx="49">
                  <c:v>62232</c:v>
                </c:pt>
                <c:pt idx="50">
                  <c:v>61688</c:v>
                </c:pt>
                <c:pt idx="51">
                  <c:v>59463.5</c:v>
                </c:pt>
                <c:pt idx="52">
                  <c:v>58157.5</c:v>
                </c:pt>
                <c:pt idx="53">
                  <c:v>59643</c:v>
                </c:pt>
                <c:pt idx="54">
                  <c:v>64661</c:v>
                </c:pt>
                <c:pt idx="55">
                  <c:v>71781</c:v>
                </c:pt>
                <c:pt idx="56">
                  <c:v>74546.5</c:v>
                </c:pt>
                <c:pt idx="57">
                  <c:v>74947.5</c:v>
                </c:pt>
                <c:pt idx="58">
                  <c:v>73685</c:v>
                </c:pt>
                <c:pt idx="59">
                  <c:v>72047</c:v>
                </c:pt>
                <c:pt idx="60">
                  <c:v>70691</c:v>
                </c:pt>
                <c:pt idx="61">
                  <c:v>69321.5</c:v>
                </c:pt>
                <c:pt idx="62">
                  <c:v>67402.5</c:v>
                </c:pt>
                <c:pt idx="63">
                  <c:v>64666.5</c:v>
                </c:pt>
                <c:pt idx="64">
                  <c:v>62855.5</c:v>
                </c:pt>
                <c:pt idx="65">
                  <c:v>61596</c:v>
                </c:pt>
                <c:pt idx="66">
                  <c:v>62862.5</c:v>
                </c:pt>
                <c:pt idx="67">
                  <c:v>65662.5</c:v>
                </c:pt>
                <c:pt idx="68">
                  <c:v>66468</c:v>
                </c:pt>
                <c:pt idx="69">
                  <c:v>66848</c:v>
                </c:pt>
                <c:pt idx="70">
                  <c:v>64710</c:v>
                </c:pt>
                <c:pt idx="71">
                  <c:v>66980.5</c:v>
                </c:pt>
                <c:pt idx="72">
                  <c:v>65619.5</c:v>
                </c:pt>
                <c:pt idx="73">
                  <c:v>61895</c:v>
                </c:pt>
                <c:pt idx="74">
                  <c:v>61537.5</c:v>
                </c:pt>
                <c:pt idx="75">
                  <c:v>59111</c:v>
                </c:pt>
                <c:pt idx="76">
                  <c:v>57565.5</c:v>
                </c:pt>
                <c:pt idx="77">
                  <c:v>58765.5</c:v>
                </c:pt>
                <c:pt idx="78">
                  <c:v>63710.5</c:v>
                </c:pt>
                <c:pt idx="79">
                  <c:v>71004</c:v>
                </c:pt>
                <c:pt idx="80">
                  <c:v>73903.5</c:v>
                </c:pt>
                <c:pt idx="81">
                  <c:v>74914</c:v>
                </c:pt>
                <c:pt idx="82">
                  <c:v>74767.5</c:v>
                </c:pt>
                <c:pt idx="83">
                  <c:v>73989</c:v>
                </c:pt>
                <c:pt idx="84">
                  <c:v>73286.5</c:v>
                </c:pt>
                <c:pt idx="85">
                  <c:v>72568.5</c:v>
                </c:pt>
                <c:pt idx="86">
                  <c:v>71426</c:v>
                </c:pt>
                <c:pt idx="87">
                  <c:v>68724.5</c:v>
                </c:pt>
                <c:pt idx="88">
                  <c:v>67516.5</c:v>
                </c:pt>
                <c:pt idx="89">
                  <c:v>66816</c:v>
                </c:pt>
                <c:pt idx="90">
                  <c:v>68367</c:v>
                </c:pt>
                <c:pt idx="91">
                  <c:v>71040</c:v>
                </c:pt>
                <c:pt idx="92">
                  <c:v>70362.5</c:v>
                </c:pt>
                <c:pt idx="93">
                  <c:v>69276.5</c:v>
                </c:pt>
                <c:pt idx="94">
                  <c:v>66388.5</c:v>
                </c:pt>
                <c:pt idx="95">
                  <c:v>68487.5</c:v>
                </c:pt>
                <c:pt idx="96">
                  <c:v>66932.5</c:v>
                </c:pt>
                <c:pt idx="97">
                  <c:v>63106</c:v>
                </c:pt>
                <c:pt idx="98">
                  <c:v>62361</c:v>
                </c:pt>
                <c:pt idx="99">
                  <c:v>59848</c:v>
                </c:pt>
                <c:pt idx="100">
                  <c:v>58147.5</c:v>
                </c:pt>
                <c:pt idx="101">
                  <c:v>59424.5</c:v>
                </c:pt>
                <c:pt idx="102">
                  <c:v>64329.5</c:v>
                </c:pt>
                <c:pt idx="103">
                  <c:v>70930</c:v>
                </c:pt>
                <c:pt idx="104">
                  <c:v>73690</c:v>
                </c:pt>
                <c:pt idx="105">
                  <c:v>75207</c:v>
                </c:pt>
                <c:pt idx="106">
                  <c:v>75229.5</c:v>
                </c:pt>
                <c:pt idx="107">
                  <c:v>74863.5</c:v>
                </c:pt>
                <c:pt idx="108">
                  <c:v>74390.5</c:v>
                </c:pt>
                <c:pt idx="109">
                  <c:v>73528</c:v>
                </c:pt>
                <c:pt idx="110">
                  <c:v>71770.5</c:v>
                </c:pt>
                <c:pt idx="111">
                  <c:v>68940.5</c:v>
                </c:pt>
                <c:pt idx="112">
                  <c:v>67156</c:v>
                </c:pt>
                <c:pt idx="113">
                  <c:v>66254.5</c:v>
                </c:pt>
                <c:pt idx="114">
                  <c:v>67225.5</c:v>
                </c:pt>
                <c:pt idx="115">
                  <c:v>69264.5</c:v>
                </c:pt>
                <c:pt idx="116">
                  <c:v>69038.5</c:v>
                </c:pt>
                <c:pt idx="117">
                  <c:v>68723.5</c:v>
                </c:pt>
                <c:pt idx="118">
                  <c:v>66890</c:v>
                </c:pt>
                <c:pt idx="119">
                  <c:v>69417</c:v>
                </c:pt>
                <c:pt idx="120">
                  <c:v>67501</c:v>
                </c:pt>
                <c:pt idx="121">
                  <c:v>63148.5</c:v>
                </c:pt>
                <c:pt idx="122">
                  <c:v>62005</c:v>
                </c:pt>
                <c:pt idx="123">
                  <c:v>58861</c:v>
                </c:pt>
                <c:pt idx="124">
                  <c:v>56758.5</c:v>
                </c:pt>
                <c:pt idx="125">
                  <c:v>56535.5</c:v>
                </c:pt>
                <c:pt idx="126">
                  <c:v>58075.5</c:v>
                </c:pt>
                <c:pt idx="127">
                  <c:v>60086.5</c:v>
                </c:pt>
                <c:pt idx="128">
                  <c:v>62362</c:v>
                </c:pt>
                <c:pt idx="129">
                  <c:v>66008</c:v>
                </c:pt>
                <c:pt idx="130">
                  <c:v>67319.5</c:v>
                </c:pt>
                <c:pt idx="131">
                  <c:v>67173.5</c:v>
                </c:pt>
                <c:pt idx="132">
                  <c:v>67906.5</c:v>
                </c:pt>
                <c:pt idx="133">
                  <c:v>67866.5</c:v>
                </c:pt>
                <c:pt idx="134">
                  <c:v>65092.5</c:v>
                </c:pt>
                <c:pt idx="135">
                  <c:v>62290.5</c:v>
                </c:pt>
                <c:pt idx="136">
                  <c:v>60464</c:v>
                </c:pt>
                <c:pt idx="137">
                  <c:v>60071</c:v>
                </c:pt>
                <c:pt idx="138">
                  <c:v>61402</c:v>
                </c:pt>
                <c:pt idx="139">
                  <c:v>63649.5</c:v>
                </c:pt>
                <c:pt idx="140">
                  <c:v>64079.5</c:v>
                </c:pt>
                <c:pt idx="141">
                  <c:v>64270.5</c:v>
                </c:pt>
                <c:pt idx="142">
                  <c:v>63212</c:v>
                </c:pt>
                <c:pt idx="143">
                  <c:v>66458.5</c:v>
                </c:pt>
                <c:pt idx="144">
                  <c:v>65722</c:v>
                </c:pt>
                <c:pt idx="145">
                  <c:v>62239</c:v>
                </c:pt>
                <c:pt idx="146">
                  <c:v>61190</c:v>
                </c:pt>
                <c:pt idx="147">
                  <c:v>58160.5</c:v>
                </c:pt>
                <c:pt idx="148">
                  <c:v>55765</c:v>
                </c:pt>
                <c:pt idx="149">
                  <c:v>55053.5</c:v>
                </c:pt>
                <c:pt idx="150">
                  <c:v>55908.5</c:v>
                </c:pt>
                <c:pt idx="151">
                  <c:v>56426</c:v>
                </c:pt>
                <c:pt idx="152">
                  <c:v>57646</c:v>
                </c:pt>
                <c:pt idx="153">
                  <c:v>60079.5</c:v>
                </c:pt>
                <c:pt idx="154">
                  <c:v>61390.5</c:v>
                </c:pt>
                <c:pt idx="155">
                  <c:v>61359.5</c:v>
                </c:pt>
                <c:pt idx="156">
                  <c:v>61453.5</c:v>
                </c:pt>
                <c:pt idx="157">
                  <c:v>60524</c:v>
                </c:pt>
                <c:pt idx="158">
                  <c:v>56558</c:v>
                </c:pt>
                <c:pt idx="159">
                  <c:v>53223</c:v>
                </c:pt>
                <c:pt idx="160">
                  <c:v>51014</c:v>
                </c:pt>
                <c:pt idx="161">
                  <c:v>50278</c:v>
                </c:pt>
                <c:pt idx="162">
                  <c:v>52158.5</c:v>
                </c:pt>
                <c:pt idx="163">
                  <c:v>56172.5</c:v>
                </c:pt>
                <c:pt idx="164">
                  <c:v>59140.5</c:v>
                </c:pt>
                <c:pt idx="165">
                  <c:v>60811.5</c:v>
                </c:pt>
                <c:pt idx="166">
                  <c:v>59434</c:v>
                </c:pt>
                <c:pt idx="167">
                  <c:v>62179</c:v>
                </c:pt>
                <c:pt idx="168">
                  <c:v>61049.5</c:v>
                </c:pt>
                <c:pt idx="169">
                  <c:v>57829.5</c:v>
                </c:pt>
                <c:pt idx="170">
                  <c:v>57383.5</c:v>
                </c:pt>
                <c:pt idx="171">
                  <c:v>54946</c:v>
                </c:pt>
                <c:pt idx="172">
                  <c:v>53292</c:v>
                </c:pt>
                <c:pt idx="173">
                  <c:v>54789.5</c:v>
                </c:pt>
                <c:pt idx="174">
                  <c:v>60245</c:v>
                </c:pt>
                <c:pt idx="175">
                  <c:v>67222</c:v>
                </c:pt>
                <c:pt idx="176">
                  <c:v>70397.5</c:v>
                </c:pt>
                <c:pt idx="177">
                  <c:v>71957</c:v>
                </c:pt>
                <c:pt idx="178">
                  <c:v>71765</c:v>
                </c:pt>
                <c:pt idx="179">
                  <c:v>71056.5</c:v>
                </c:pt>
                <c:pt idx="180">
                  <c:v>70401.5</c:v>
                </c:pt>
                <c:pt idx="181">
                  <c:v>69698.5</c:v>
                </c:pt>
                <c:pt idx="182">
                  <c:v>68273.5</c:v>
                </c:pt>
                <c:pt idx="183">
                  <c:v>65709</c:v>
                </c:pt>
                <c:pt idx="184">
                  <c:v>63761.5</c:v>
                </c:pt>
                <c:pt idx="185">
                  <c:v>62388.5</c:v>
                </c:pt>
                <c:pt idx="186">
                  <c:v>62991.5</c:v>
                </c:pt>
                <c:pt idx="187">
                  <c:v>65495</c:v>
                </c:pt>
                <c:pt idx="188">
                  <c:v>65047</c:v>
                </c:pt>
                <c:pt idx="189">
                  <c:v>65068</c:v>
                </c:pt>
                <c:pt idx="190">
                  <c:v>62708</c:v>
                </c:pt>
                <c:pt idx="191">
                  <c:v>64912</c:v>
                </c:pt>
                <c:pt idx="192">
                  <c:v>63396.5</c:v>
                </c:pt>
                <c:pt idx="193">
                  <c:v>59420</c:v>
                </c:pt>
                <c:pt idx="194">
                  <c:v>58747.5</c:v>
                </c:pt>
                <c:pt idx="195">
                  <c:v>56153.5</c:v>
                </c:pt>
                <c:pt idx="196">
                  <c:v>54478</c:v>
                </c:pt>
                <c:pt idx="197">
                  <c:v>55730</c:v>
                </c:pt>
                <c:pt idx="198">
                  <c:v>60631.5</c:v>
                </c:pt>
                <c:pt idx="199">
                  <c:v>67347.5</c:v>
                </c:pt>
                <c:pt idx="200">
                  <c:v>70107</c:v>
                </c:pt>
                <c:pt idx="201">
                  <c:v>71155.5</c:v>
                </c:pt>
                <c:pt idx="202">
                  <c:v>70959.5</c:v>
                </c:pt>
                <c:pt idx="203">
                  <c:v>70373.5</c:v>
                </c:pt>
                <c:pt idx="204">
                  <c:v>70007</c:v>
                </c:pt>
                <c:pt idx="205">
                  <c:v>69040.5</c:v>
                </c:pt>
                <c:pt idx="206">
                  <c:v>67763</c:v>
                </c:pt>
                <c:pt idx="207">
                  <c:v>65121</c:v>
                </c:pt>
                <c:pt idx="208">
                  <c:v>63078</c:v>
                </c:pt>
                <c:pt idx="209">
                  <c:v>61874.5</c:v>
                </c:pt>
                <c:pt idx="210">
                  <c:v>62228.5</c:v>
                </c:pt>
                <c:pt idx="211">
                  <c:v>64288.5</c:v>
                </c:pt>
                <c:pt idx="212">
                  <c:v>63742</c:v>
                </c:pt>
                <c:pt idx="213">
                  <c:v>63655.5</c:v>
                </c:pt>
                <c:pt idx="214">
                  <c:v>61618</c:v>
                </c:pt>
                <c:pt idx="215">
                  <c:v>63599.5</c:v>
                </c:pt>
                <c:pt idx="216">
                  <c:v>62067</c:v>
                </c:pt>
                <c:pt idx="217">
                  <c:v>58029</c:v>
                </c:pt>
                <c:pt idx="218">
                  <c:v>57014.5</c:v>
                </c:pt>
                <c:pt idx="219">
                  <c:v>54450</c:v>
                </c:pt>
                <c:pt idx="220">
                  <c:v>52857.5</c:v>
                </c:pt>
                <c:pt idx="221">
                  <c:v>53942</c:v>
                </c:pt>
                <c:pt idx="222">
                  <c:v>58675</c:v>
                </c:pt>
                <c:pt idx="223">
                  <c:v>64343.5</c:v>
                </c:pt>
                <c:pt idx="224">
                  <c:v>67331.5</c:v>
                </c:pt>
                <c:pt idx="225">
                  <c:v>68944.5</c:v>
                </c:pt>
                <c:pt idx="226">
                  <c:v>68619</c:v>
                </c:pt>
                <c:pt idx="227">
                  <c:v>67953</c:v>
                </c:pt>
                <c:pt idx="228">
                  <c:v>67710.5</c:v>
                </c:pt>
                <c:pt idx="229">
                  <c:v>66692.5</c:v>
                </c:pt>
                <c:pt idx="230">
                  <c:v>65382</c:v>
                </c:pt>
                <c:pt idx="231">
                  <c:v>63092.5</c:v>
                </c:pt>
                <c:pt idx="232">
                  <c:v>61449</c:v>
                </c:pt>
                <c:pt idx="233">
                  <c:v>60438</c:v>
                </c:pt>
                <c:pt idx="234">
                  <c:v>61353</c:v>
                </c:pt>
                <c:pt idx="235">
                  <c:v>63592</c:v>
                </c:pt>
                <c:pt idx="236">
                  <c:v>62633.5</c:v>
                </c:pt>
                <c:pt idx="237">
                  <c:v>61815</c:v>
                </c:pt>
                <c:pt idx="238">
                  <c:v>59449</c:v>
                </c:pt>
                <c:pt idx="239">
                  <c:v>61470</c:v>
                </c:pt>
                <c:pt idx="240">
                  <c:v>59647.5</c:v>
                </c:pt>
                <c:pt idx="241">
                  <c:v>55696</c:v>
                </c:pt>
                <c:pt idx="242">
                  <c:v>54774.5</c:v>
                </c:pt>
                <c:pt idx="243">
                  <c:v>51972</c:v>
                </c:pt>
                <c:pt idx="244">
                  <c:v>49936</c:v>
                </c:pt>
                <c:pt idx="245">
                  <c:v>50885.5</c:v>
                </c:pt>
                <c:pt idx="246">
                  <c:v>55489.5</c:v>
                </c:pt>
                <c:pt idx="247">
                  <c:v>61688.5</c:v>
                </c:pt>
                <c:pt idx="248">
                  <c:v>64279</c:v>
                </c:pt>
                <c:pt idx="249">
                  <c:v>65481</c:v>
                </c:pt>
                <c:pt idx="250">
                  <c:v>65586</c:v>
                </c:pt>
                <c:pt idx="251">
                  <c:v>65472.5</c:v>
                </c:pt>
                <c:pt idx="252">
                  <c:v>65008</c:v>
                </c:pt>
                <c:pt idx="253">
                  <c:v>64406.5</c:v>
                </c:pt>
                <c:pt idx="254">
                  <c:v>63211</c:v>
                </c:pt>
                <c:pt idx="255">
                  <c:v>61245.5</c:v>
                </c:pt>
                <c:pt idx="256">
                  <c:v>59769</c:v>
                </c:pt>
                <c:pt idx="257">
                  <c:v>58999</c:v>
                </c:pt>
                <c:pt idx="258">
                  <c:v>59931</c:v>
                </c:pt>
                <c:pt idx="259">
                  <c:v>62309</c:v>
                </c:pt>
                <c:pt idx="260">
                  <c:v>60993.5</c:v>
                </c:pt>
                <c:pt idx="261">
                  <c:v>60076</c:v>
                </c:pt>
                <c:pt idx="262">
                  <c:v>57944.5</c:v>
                </c:pt>
                <c:pt idx="263">
                  <c:v>59935</c:v>
                </c:pt>
                <c:pt idx="264">
                  <c:v>58409.5</c:v>
                </c:pt>
                <c:pt idx="265">
                  <c:v>54542.5</c:v>
                </c:pt>
                <c:pt idx="266">
                  <c:v>53557.5</c:v>
                </c:pt>
                <c:pt idx="267">
                  <c:v>51037.5</c:v>
                </c:pt>
                <c:pt idx="268">
                  <c:v>49579.5</c:v>
                </c:pt>
                <c:pt idx="269">
                  <c:v>50917.5</c:v>
                </c:pt>
                <c:pt idx="270">
                  <c:v>55555</c:v>
                </c:pt>
                <c:pt idx="271">
                  <c:v>61291</c:v>
                </c:pt>
                <c:pt idx="272">
                  <c:v>64051.5</c:v>
                </c:pt>
                <c:pt idx="273">
                  <c:v>65174</c:v>
                </c:pt>
                <c:pt idx="274">
                  <c:v>64825</c:v>
                </c:pt>
                <c:pt idx="275">
                  <c:v>64249.5</c:v>
                </c:pt>
                <c:pt idx="276">
                  <c:v>63702</c:v>
                </c:pt>
                <c:pt idx="277">
                  <c:v>62652.5</c:v>
                </c:pt>
                <c:pt idx="278">
                  <c:v>60885</c:v>
                </c:pt>
                <c:pt idx="279">
                  <c:v>58480</c:v>
                </c:pt>
                <c:pt idx="280">
                  <c:v>56743.5</c:v>
                </c:pt>
                <c:pt idx="281">
                  <c:v>55561.5</c:v>
                </c:pt>
                <c:pt idx="282">
                  <c:v>56260.5</c:v>
                </c:pt>
                <c:pt idx="283">
                  <c:v>57765.5</c:v>
                </c:pt>
                <c:pt idx="284">
                  <c:v>57023</c:v>
                </c:pt>
                <c:pt idx="285">
                  <c:v>57957.5</c:v>
                </c:pt>
                <c:pt idx="286">
                  <c:v>56917</c:v>
                </c:pt>
                <c:pt idx="287">
                  <c:v>59444</c:v>
                </c:pt>
                <c:pt idx="288">
                  <c:v>57876</c:v>
                </c:pt>
                <c:pt idx="289">
                  <c:v>53425.5</c:v>
                </c:pt>
                <c:pt idx="290">
                  <c:v>52119.5</c:v>
                </c:pt>
                <c:pt idx="291">
                  <c:v>49305</c:v>
                </c:pt>
                <c:pt idx="292">
                  <c:v>47063</c:v>
                </c:pt>
                <c:pt idx="293">
                  <c:v>46948</c:v>
                </c:pt>
                <c:pt idx="294">
                  <c:v>48640</c:v>
                </c:pt>
                <c:pt idx="295">
                  <c:v>49862</c:v>
                </c:pt>
                <c:pt idx="296">
                  <c:v>52090.5</c:v>
                </c:pt>
                <c:pt idx="297">
                  <c:v>54699</c:v>
                </c:pt>
                <c:pt idx="298">
                  <c:v>55434.5</c:v>
                </c:pt>
                <c:pt idx="299">
                  <c:v>54827</c:v>
                </c:pt>
                <c:pt idx="300">
                  <c:v>55303.5</c:v>
                </c:pt>
                <c:pt idx="301">
                  <c:v>55177.5</c:v>
                </c:pt>
                <c:pt idx="302">
                  <c:v>52578.5</c:v>
                </c:pt>
                <c:pt idx="303">
                  <c:v>50005.5</c:v>
                </c:pt>
                <c:pt idx="304">
                  <c:v>48164</c:v>
                </c:pt>
                <c:pt idx="305">
                  <c:v>47398</c:v>
                </c:pt>
                <c:pt idx="306">
                  <c:v>48631</c:v>
                </c:pt>
                <c:pt idx="307">
                  <c:v>50582</c:v>
                </c:pt>
                <c:pt idx="308">
                  <c:v>50700.5</c:v>
                </c:pt>
                <c:pt idx="309">
                  <c:v>51630.5</c:v>
                </c:pt>
                <c:pt idx="310">
                  <c:v>50682</c:v>
                </c:pt>
                <c:pt idx="311">
                  <c:v>53928.5</c:v>
                </c:pt>
                <c:pt idx="312">
                  <c:v>53125</c:v>
                </c:pt>
                <c:pt idx="313">
                  <c:v>49115.5</c:v>
                </c:pt>
                <c:pt idx="314">
                  <c:v>47806</c:v>
                </c:pt>
                <c:pt idx="315">
                  <c:v>44502.5</c:v>
                </c:pt>
                <c:pt idx="316">
                  <c:v>41914.5</c:v>
                </c:pt>
                <c:pt idx="317">
                  <c:v>41380</c:v>
                </c:pt>
                <c:pt idx="318">
                  <c:v>41972</c:v>
                </c:pt>
                <c:pt idx="319">
                  <c:v>41794.5</c:v>
                </c:pt>
                <c:pt idx="320">
                  <c:v>43248.5</c:v>
                </c:pt>
                <c:pt idx="321">
                  <c:v>45416.5</c:v>
                </c:pt>
                <c:pt idx="322">
                  <c:v>46271.5</c:v>
                </c:pt>
                <c:pt idx="323">
                  <c:v>46375</c:v>
                </c:pt>
                <c:pt idx="324">
                  <c:v>46821</c:v>
                </c:pt>
                <c:pt idx="325">
                  <c:v>46550</c:v>
                </c:pt>
                <c:pt idx="326">
                  <c:v>43076.5</c:v>
                </c:pt>
                <c:pt idx="327">
                  <c:v>40492</c:v>
                </c:pt>
                <c:pt idx="328">
                  <c:v>38828.5</c:v>
                </c:pt>
                <c:pt idx="329">
                  <c:v>37911.5</c:v>
                </c:pt>
                <c:pt idx="330">
                  <c:v>39030</c:v>
                </c:pt>
                <c:pt idx="331">
                  <c:v>41846.5</c:v>
                </c:pt>
                <c:pt idx="332">
                  <c:v>43753</c:v>
                </c:pt>
                <c:pt idx="333">
                  <c:v>46594</c:v>
                </c:pt>
                <c:pt idx="334">
                  <c:v>46071</c:v>
                </c:pt>
                <c:pt idx="335">
                  <c:v>48488.5</c:v>
                </c:pt>
                <c:pt idx="336">
                  <c:v>47298</c:v>
                </c:pt>
                <c:pt idx="337">
                  <c:v>43860</c:v>
                </c:pt>
                <c:pt idx="338">
                  <c:v>42850</c:v>
                </c:pt>
                <c:pt idx="339">
                  <c:v>40369.5</c:v>
                </c:pt>
                <c:pt idx="340">
                  <c:v>38975</c:v>
                </c:pt>
                <c:pt idx="341">
                  <c:v>40489.5</c:v>
                </c:pt>
                <c:pt idx="342">
                  <c:v>45184</c:v>
                </c:pt>
                <c:pt idx="343">
                  <c:v>50123.5</c:v>
                </c:pt>
                <c:pt idx="344">
                  <c:v>53614</c:v>
                </c:pt>
                <c:pt idx="345">
                  <c:v>55476.5</c:v>
                </c:pt>
                <c:pt idx="346">
                  <c:v>56009.5</c:v>
                </c:pt>
                <c:pt idx="347">
                  <c:v>56205</c:v>
                </c:pt>
                <c:pt idx="348">
                  <c:v>56435.5</c:v>
                </c:pt>
                <c:pt idx="349">
                  <c:v>55862</c:v>
                </c:pt>
                <c:pt idx="350">
                  <c:v>54858</c:v>
                </c:pt>
                <c:pt idx="351">
                  <c:v>52824</c:v>
                </c:pt>
                <c:pt idx="352">
                  <c:v>51192</c:v>
                </c:pt>
                <c:pt idx="353">
                  <c:v>49746</c:v>
                </c:pt>
                <c:pt idx="354">
                  <c:v>49858</c:v>
                </c:pt>
                <c:pt idx="355">
                  <c:v>51726.5</c:v>
                </c:pt>
                <c:pt idx="356">
                  <c:v>50918</c:v>
                </c:pt>
                <c:pt idx="357">
                  <c:v>51321.5</c:v>
                </c:pt>
                <c:pt idx="358">
                  <c:v>49689</c:v>
                </c:pt>
                <c:pt idx="359">
                  <c:v>52027.5</c:v>
                </c:pt>
                <c:pt idx="360">
                  <c:v>50434</c:v>
                </c:pt>
                <c:pt idx="361">
                  <c:v>46430</c:v>
                </c:pt>
                <c:pt idx="362">
                  <c:v>45447</c:v>
                </c:pt>
                <c:pt idx="363">
                  <c:v>42892</c:v>
                </c:pt>
                <c:pt idx="364">
                  <c:v>41410</c:v>
                </c:pt>
                <c:pt idx="365">
                  <c:v>42251.5</c:v>
                </c:pt>
                <c:pt idx="366">
                  <c:v>46509</c:v>
                </c:pt>
                <c:pt idx="367">
                  <c:v>51281.5</c:v>
                </c:pt>
                <c:pt idx="368">
                  <c:v>54531.5</c:v>
                </c:pt>
                <c:pt idx="369">
                  <c:v>56048</c:v>
                </c:pt>
                <c:pt idx="370">
                  <c:v>56310.5</c:v>
                </c:pt>
                <c:pt idx="371">
                  <c:v>56390</c:v>
                </c:pt>
                <c:pt idx="372">
                  <c:v>56515</c:v>
                </c:pt>
                <c:pt idx="373">
                  <c:v>56395.5</c:v>
                </c:pt>
                <c:pt idx="374">
                  <c:v>55419.5</c:v>
                </c:pt>
                <c:pt idx="375">
                  <c:v>53705.5</c:v>
                </c:pt>
                <c:pt idx="376">
                  <c:v>52300.5</c:v>
                </c:pt>
                <c:pt idx="377">
                  <c:v>51062</c:v>
                </c:pt>
                <c:pt idx="378">
                  <c:v>51216</c:v>
                </c:pt>
                <c:pt idx="379">
                  <c:v>53036.5</c:v>
                </c:pt>
                <c:pt idx="380">
                  <c:v>51961</c:v>
                </c:pt>
                <c:pt idx="381">
                  <c:v>51805.5</c:v>
                </c:pt>
                <c:pt idx="382">
                  <c:v>50439.5</c:v>
                </c:pt>
                <c:pt idx="383">
                  <c:v>52392.5</c:v>
                </c:pt>
                <c:pt idx="384">
                  <c:v>50574</c:v>
                </c:pt>
                <c:pt idx="385">
                  <c:v>46373</c:v>
                </c:pt>
                <c:pt idx="386">
                  <c:v>45260.5</c:v>
                </c:pt>
                <c:pt idx="387">
                  <c:v>42638</c:v>
                </c:pt>
                <c:pt idx="388">
                  <c:v>41265</c:v>
                </c:pt>
                <c:pt idx="389">
                  <c:v>42161.5</c:v>
                </c:pt>
                <c:pt idx="390">
                  <c:v>46335</c:v>
                </c:pt>
                <c:pt idx="391">
                  <c:v>50682</c:v>
                </c:pt>
                <c:pt idx="392">
                  <c:v>53843.5</c:v>
                </c:pt>
                <c:pt idx="393">
                  <c:v>55460</c:v>
                </c:pt>
                <c:pt idx="394">
                  <c:v>55764.5</c:v>
                </c:pt>
                <c:pt idx="395">
                  <c:v>55444.5</c:v>
                </c:pt>
                <c:pt idx="396">
                  <c:v>55677</c:v>
                </c:pt>
                <c:pt idx="397">
                  <c:v>55028.5</c:v>
                </c:pt>
                <c:pt idx="398">
                  <c:v>54137</c:v>
                </c:pt>
                <c:pt idx="399">
                  <c:v>52366.5</c:v>
                </c:pt>
                <c:pt idx="400">
                  <c:v>50769.5</c:v>
                </c:pt>
                <c:pt idx="401">
                  <c:v>49535</c:v>
                </c:pt>
                <c:pt idx="402">
                  <c:v>49728.5</c:v>
                </c:pt>
                <c:pt idx="403">
                  <c:v>50911.5</c:v>
                </c:pt>
                <c:pt idx="404">
                  <c:v>49531.5</c:v>
                </c:pt>
                <c:pt idx="405">
                  <c:v>50153</c:v>
                </c:pt>
                <c:pt idx="406">
                  <c:v>48747.5</c:v>
                </c:pt>
                <c:pt idx="407">
                  <c:v>50804.5</c:v>
                </c:pt>
                <c:pt idx="408">
                  <c:v>49139</c:v>
                </c:pt>
                <c:pt idx="409">
                  <c:v>45033</c:v>
                </c:pt>
                <c:pt idx="410">
                  <c:v>43674.5</c:v>
                </c:pt>
                <c:pt idx="411">
                  <c:v>41016</c:v>
                </c:pt>
                <c:pt idx="412">
                  <c:v>39362.5</c:v>
                </c:pt>
                <c:pt idx="413">
                  <c:v>40142</c:v>
                </c:pt>
                <c:pt idx="414">
                  <c:v>44434.5</c:v>
                </c:pt>
                <c:pt idx="415">
                  <c:v>49212.5</c:v>
                </c:pt>
                <c:pt idx="416">
                  <c:v>52703.5</c:v>
                </c:pt>
                <c:pt idx="417">
                  <c:v>54403.5</c:v>
                </c:pt>
                <c:pt idx="418">
                  <c:v>55031.5</c:v>
                </c:pt>
                <c:pt idx="419">
                  <c:v>55417.5</c:v>
                </c:pt>
                <c:pt idx="420">
                  <c:v>55551</c:v>
                </c:pt>
                <c:pt idx="421">
                  <c:v>55138</c:v>
                </c:pt>
                <c:pt idx="422">
                  <c:v>54134.5</c:v>
                </c:pt>
                <c:pt idx="423">
                  <c:v>52651</c:v>
                </c:pt>
                <c:pt idx="424">
                  <c:v>51154</c:v>
                </c:pt>
                <c:pt idx="425">
                  <c:v>49991</c:v>
                </c:pt>
                <c:pt idx="426">
                  <c:v>50362</c:v>
                </c:pt>
                <c:pt idx="427">
                  <c:v>52179.5</c:v>
                </c:pt>
                <c:pt idx="428">
                  <c:v>51009</c:v>
                </c:pt>
                <c:pt idx="429">
                  <c:v>51274.5</c:v>
                </c:pt>
                <c:pt idx="430">
                  <c:v>49929.5</c:v>
                </c:pt>
                <c:pt idx="431">
                  <c:v>52027</c:v>
                </c:pt>
                <c:pt idx="432">
                  <c:v>50445</c:v>
                </c:pt>
                <c:pt idx="433">
                  <c:v>46313.5</c:v>
                </c:pt>
                <c:pt idx="434">
                  <c:v>45221.5</c:v>
                </c:pt>
                <c:pt idx="435">
                  <c:v>42603.5</c:v>
                </c:pt>
                <c:pt idx="436">
                  <c:v>41394</c:v>
                </c:pt>
                <c:pt idx="437">
                  <c:v>42541.5</c:v>
                </c:pt>
                <c:pt idx="438">
                  <c:v>46943.5</c:v>
                </c:pt>
                <c:pt idx="439">
                  <c:v>51534</c:v>
                </c:pt>
                <c:pt idx="440">
                  <c:v>55122.5</c:v>
                </c:pt>
                <c:pt idx="441">
                  <c:v>56991.5</c:v>
                </c:pt>
                <c:pt idx="442">
                  <c:v>57597.5</c:v>
                </c:pt>
                <c:pt idx="443">
                  <c:v>57781.5</c:v>
                </c:pt>
                <c:pt idx="444">
                  <c:v>57858.5</c:v>
                </c:pt>
                <c:pt idx="445">
                  <c:v>57514.5</c:v>
                </c:pt>
                <c:pt idx="446">
                  <c:v>56217.5</c:v>
                </c:pt>
                <c:pt idx="447">
                  <c:v>54373</c:v>
                </c:pt>
                <c:pt idx="448">
                  <c:v>52599</c:v>
                </c:pt>
                <c:pt idx="449">
                  <c:v>51389.5</c:v>
                </c:pt>
                <c:pt idx="450">
                  <c:v>51826.5</c:v>
                </c:pt>
                <c:pt idx="451">
                  <c:v>53138.5</c:v>
                </c:pt>
                <c:pt idx="452">
                  <c:v>52076</c:v>
                </c:pt>
                <c:pt idx="453">
                  <c:v>52621</c:v>
                </c:pt>
                <c:pt idx="454">
                  <c:v>52185.5</c:v>
                </c:pt>
                <c:pt idx="455">
                  <c:v>54544.5</c:v>
                </c:pt>
                <c:pt idx="456">
                  <c:v>52918.5</c:v>
                </c:pt>
                <c:pt idx="457">
                  <c:v>48841.5</c:v>
                </c:pt>
                <c:pt idx="458">
                  <c:v>47456.5</c:v>
                </c:pt>
                <c:pt idx="459">
                  <c:v>44782.5</c:v>
                </c:pt>
                <c:pt idx="460">
                  <c:v>43038</c:v>
                </c:pt>
                <c:pt idx="461">
                  <c:v>43040</c:v>
                </c:pt>
                <c:pt idx="462">
                  <c:v>44421</c:v>
                </c:pt>
                <c:pt idx="463">
                  <c:v>45582.5</c:v>
                </c:pt>
                <c:pt idx="464">
                  <c:v>48266</c:v>
                </c:pt>
                <c:pt idx="465">
                  <c:v>51209.5</c:v>
                </c:pt>
                <c:pt idx="466">
                  <c:v>52583.5</c:v>
                </c:pt>
                <c:pt idx="467">
                  <c:v>52775.5</c:v>
                </c:pt>
                <c:pt idx="468">
                  <c:v>53772.5</c:v>
                </c:pt>
                <c:pt idx="469">
                  <c:v>53544.5</c:v>
                </c:pt>
                <c:pt idx="470">
                  <c:v>51087</c:v>
                </c:pt>
                <c:pt idx="471">
                  <c:v>48918.5</c:v>
                </c:pt>
                <c:pt idx="472">
                  <c:v>47284.5</c:v>
                </c:pt>
                <c:pt idx="473">
                  <c:v>46438.5</c:v>
                </c:pt>
                <c:pt idx="474">
                  <c:v>47442.5</c:v>
                </c:pt>
                <c:pt idx="475">
                  <c:v>49297.5</c:v>
                </c:pt>
                <c:pt idx="476">
                  <c:v>49192</c:v>
                </c:pt>
                <c:pt idx="477">
                  <c:v>50072.5</c:v>
                </c:pt>
                <c:pt idx="478">
                  <c:v>50322</c:v>
                </c:pt>
                <c:pt idx="479">
                  <c:v>53607.5</c:v>
                </c:pt>
                <c:pt idx="480">
                  <c:v>52763.5</c:v>
                </c:pt>
                <c:pt idx="481">
                  <c:v>49065.5</c:v>
                </c:pt>
                <c:pt idx="482">
                  <c:v>47736.5</c:v>
                </c:pt>
                <c:pt idx="483">
                  <c:v>44818</c:v>
                </c:pt>
                <c:pt idx="484">
                  <c:v>42750</c:v>
                </c:pt>
                <c:pt idx="485">
                  <c:v>42417.5</c:v>
                </c:pt>
                <c:pt idx="486">
                  <c:v>43026.5</c:v>
                </c:pt>
                <c:pt idx="487">
                  <c:v>42987.5</c:v>
                </c:pt>
                <c:pt idx="488">
                  <c:v>44624.5</c:v>
                </c:pt>
                <c:pt idx="489">
                  <c:v>46977.5</c:v>
                </c:pt>
                <c:pt idx="490">
                  <c:v>48352</c:v>
                </c:pt>
                <c:pt idx="491">
                  <c:v>48979</c:v>
                </c:pt>
                <c:pt idx="492">
                  <c:v>49913.5</c:v>
                </c:pt>
                <c:pt idx="493">
                  <c:v>49558.5</c:v>
                </c:pt>
                <c:pt idx="494">
                  <c:v>46245.5</c:v>
                </c:pt>
                <c:pt idx="495">
                  <c:v>43588.5</c:v>
                </c:pt>
                <c:pt idx="496">
                  <c:v>41755.5</c:v>
                </c:pt>
                <c:pt idx="497">
                  <c:v>41056</c:v>
                </c:pt>
                <c:pt idx="498">
                  <c:v>42653</c:v>
                </c:pt>
                <c:pt idx="499">
                  <c:v>45728</c:v>
                </c:pt>
                <c:pt idx="500">
                  <c:v>47550</c:v>
                </c:pt>
                <c:pt idx="501">
                  <c:v>49599</c:v>
                </c:pt>
                <c:pt idx="502">
                  <c:v>49608.5</c:v>
                </c:pt>
                <c:pt idx="503">
                  <c:v>52219.5</c:v>
                </c:pt>
                <c:pt idx="504">
                  <c:v>50996.5</c:v>
                </c:pt>
                <c:pt idx="505">
                  <c:v>47420.5</c:v>
                </c:pt>
                <c:pt idx="506">
                  <c:v>46549.5</c:v>
                </c:pt>
                <c:pt idx="507">
                  <c:v>44062</c:v>
                </c:pt>
                <c:pt idx="508">
                  <c:v>42900</c:v>
                </c:pt>
                <c:pt idx="509">
                  <c:v>44633.5</c:v>
                </c:pt>
                <c:pt idx="510">
                  <c:v>49574</c:v>
                </c:pt>
                <c:pt idx="511">
                  <c:v>54093</c:v>
                </c:pt>
                <c:pt idx="512">
                  <c:v>57931</c:v>
                </c:pt>
                <c:pt idx="513">
                  <c:v>59662</c:v>
                </c:pt>
                <c:pt idx="514">
                  <c:v>59664.5</c:v>
                </c:pt>
                <c:pt idx="515">
                  <c:v>59350.5</c:v>
                </c:pt>
                <c:pt idx="516">
                  <c:v>59501</c:v>
                </c:pt>
                <c:pt idx="517">
                  <c:v>59007.5</c:v>
                </c:pt>
                <c:pt idx="518">
                  <c:v>57965</c:v>
                </c:pt>
                <c:pt idx="519">
                  <c:v>55743.5</c:v>
                </c:pt>
                <c:pt idx="520">
                  <c:v>53787</c:v>
                </c:pt>
                <c:pt idx="521">
                  <c:v>51947</c:v>
                </c:pt>
                <c:pt idx="522">
                  <c:v>52767.5</c:v>
                </c:pt>
                <c:pt idx="523">
                  <c:v>54926</c:v>
                </c:pt>
                <c:pt idx="524">
                  <c:v>54190.5</c:v>
                </c:pt>
                <c:pt idx="525">
                  <c:v>54390.5</c:v>
                </c:pt>
                <c:pt idx="526">
                  <c:v>53412</c:v>
                </c:pt>
                <c:pt idx="527">
                  <c:v>55686.5</c:v>
                </c:pt>
                <c:pt idx="528">
                  <c:v>54096.5</c:v>
                </c:pt>
                <c:pt idx="529">
                  <c:v>50125.5</c:v>
                </c:pt>
                <c:pt idx="530">
                  <c:v>49068.5</c:v>
                </c:pt>
                <c:pt idx="531">
                  <c:v>46558.5</c:v>
                </c:pt>
                <c:pt idx="532">
                  <c:v>45250.5</c:v>
                </c:pt>
                <c:pt idx="533">
                  <c:v>46336</c:v>
                </c:pt>
                <c:pt idx="534">
                  <c:v>50362.5</c:v>
                </c:pt>
                <c:pt idx="535">
                  <c:v>54672.5</c:v>
                </c:pt>
                <c:pt idx="536">
                  <c:v>58295.5</c:v>
                </c:pt>
                <c:pt idx="537">
                  <c:v>59702</c:v>
                </c:pt>
                <c:pt idx="538">
                  <c:v>59807.5</c:v>
                </c:pt>
                <c:pt idx="539">
                  <c:v>59305</c:v>
                </c:pt>
                <c:pt idx="540">
                  <c:v>59379</c:v>
                </c:pt>
                <c:pt idx="541">
                  <c:v>58563.5</c:v>
                </c:pt>
                <c:pt idx="542">
                  <c:v>57366</c:v>
                </c:pt>
                <c:pt idx="543">
                  <c:v>54940</c:v>
                </c:pt>
                <c:pt idx="544">
                  <c:v>52990</c:v>
                </c:pt>
                <c:pt idx="545">
                  <c:v>51543</c:v>
                </c:pt>
                <c:pt idx="546">
                  <c:v>51401</c:v>
                </c:pt>
                <c:pt idx="547">
                  <c:v>52838.5</c:v>
                </c:pt>
                <c:pt idx="548">
                  <c:v>51889</c:v>
                </c:pt>
                <c:pt idx="549">
                  <c:v>52218</c:v>
                </c:pt>
                <c:pt idx="550">
                  <c:v>51910.5</c:v>
                </c:pt>
                <c:pt idx="551">
                  <c:v>54207</c:v>
                </c:pt>
                <c:pt idx="552">
                  <c:v>52727</c:v>
                </c:pt>
                <c:pt idx="553">
                  <c:v>48624.5</c:v>
                </c:pt>
                <c:pt idx="554">
                  <c:v>47760</c:v>
                </c:pt>
                <c:pt idx="555">
                  <c:v>45198.5</c:v>
                </c:pt>
                <c:pt idx="556">
                  <c:v>43912.5</c:v>
                </c:pt>
                <c:pt idx="557">
                  <c:v>45124</c:v>
                </c:pt>
                <c:pt idx="558">
                  <c:v>48937.5</c:v>
                </c:pt>
                <c:pt idx="559">
                  <c:v>52893</c:v>
                </c:pt>
                <c:pt idx="560">
                  <c:v>56069.5</c:v>
                </c:pt>
                <c:pt idx="561">
                  <c:v>57526.5</c:v>
                </c:pt>
                <c:pt idx="562">
                  <c:v>57374.5</c:v>
                </c:pt>
                <c:pt idx="563">
                  <c:v>56835.5</c:v>
                </c:pt>
                <c:pt idx="564">
                  <c:v>56649.5</c:v>
                </c:pt>
                <c:pt idx="565">
                  <c:v>55791</c:v>
                </c:pt>
                <c:pt idx="566">
                  <c:v>54866.5</c:v>
                </c:pt>
                <c:pt idx="567">
                  <c:v>52628</c:v>
                </c:pt>
                <c:pt idx="568">
                  <c:v>50822</c:v>
                </c:pt>
                <c:pt idx="569">
                  <c:v>49567</c:v>
                </c:pt>
                <c:pt idx="570">
                  <c:v>49527</c:v>
                </c:pt>
                <c:pt idx="571">
                  <c:v>50846</c:v>
                </c:pt>
                <c:pt idx="572">
                  <c:v>49772</c:v>
                </c:pt>
                <c:pt idx="573">
                  <c:v>50063</c:v>
                </c:pt>
                <c:pt idx="574">
                  <c:v>49700.5</c:v>
                </c:pt>
                <c:pt idx="575">
                  <c:v>52040</c:v>
                </c:pt>
                <c:pt idx="576">
                  <c:v>50402</c:v>
                </c:pt>
                <c:pt idx="577">
                  <c:v>46262</c:v>
                </c:pt>
                <c:pt idx="578">
                  <c:v>45076</c:v>
                </c:pt>
                <c:pt idx="579">
                  <c:v>42495.5</c:v>
                </c:pt>
                <c:pt idx="580">
                  <c:v>40970</c:v>
                </c:pt>
                <c:pt idx="581">
                  <c:v>41876</c:v>
                </c:pt>
                <c:pt idx="582">
                  <c:v>45475.5</c:v>
                </c:pt>
                <c:pt idx="583">
                  <c:v>49414</c:v>
                </c:pt>
                <c:pt idx="584">
                  <c:v>52793</c:v>
                </c:pt>
                <c:pt idx="585">
                  <c:v>54454</c:v>
                </c:pt>
                <c:pt idx="586">
                  <c:v>54725</c:v>
                </c:pt>
                <c:pt idx="587">
                  <c:v>54893</c:v>
                </c:pt>
                <c:pt idx="588">
                  <c:v>54921.5</c:v>
                </c:pt>
                <c:pt idx="589">
                  <c:v>54579.5</c:v>
                </c:pt>
                <c:pt idx="590">
                  <c:v>53914.5</c:v>
                </c:pt>
                <c:pt idx="591">
                  <c:v>52120.5</c:v>
                </c:pt>
                <c:pt idx="592">
                  <c:v>50530.5</c:v>
                </c:pt>
                <c:pt idx="593">
                  <c:v>49145</c:v>
                </c:pt>
                <c:pt idx="594">
                  <c:v>49523.5</c:v>
                </c:pt>
                <c:pt idx="595">
                  <c:v>50442.5</c:v>
                </c:pt>
                <c:pt idx="596">
                  <c:v>49124.5</c:v>
                </c:pt>
                <c:pt idx="597">
                  <c:v>48968.5</c:v>
                </c:pt>
                <c:pt idx="598">
                  <c:v>48880</c:v>
                </c:pt>
                <c:pt idx="599">
                  <c:v>51136</c:v>
                </c:pt>
                <c:pt idx="600">
                  <c:v>49286</c:v>
                </c:pt>
                <c:pt idx="601">
                  <c:v>45057.5</c:v>
                </c:pt>
                <c:pt idx="602">
                  <c:v>43744</c:v>
                </c:pt>
                <c:pt idx="603">
                  <c:v>40924</c:v>
                </c:pt>
                <c:pt idx="604">
                  <c:v>39275</c:v>
                </c:pt>
                <c:pt idx="605">
                  <c:v>40069.5</c:v>
                </c:pt>
                <c:pt idx="606">
                  <c:v>43277.5</c:v>
                </c:pt>
                <c:pt idx="607">
                  <c:v>47343.5</c:v>
                </c:pt>
                <c:pt idx="608">
                  <c:v>51345.5</c:v>
                </c:pt>
                <c:pt idx="609">
                  <c:v>54128</c:v>
                </c:pt>
                <c:pt idx="610">
                  <c:v>55528</c:v>
                </c:pt>
                <c:pt idx="611">
                  <c:v>56238.5</c:v>
                </c:pt>
                <c:pt idx="612">
                  <c:v>57224</c:v>
                </c:pt>
                <c:pt idx="613">
                  <c:v>56835</c:v>
                </c:pt>
                <c:pt idx="614">
                  <c:v>55899</c:v>
                </c:pt>
                <c:pt idx="615">
                  <c:v>54421.5</c:v>
                </c:pt>
                <c:pt idx="616">
                  <c:v>52900.5</c:v>
                </c:pt>
                <c:pt idx="617">
                  <c:v>51990</c:v>
                </c:pt>
                <c:pt idx="618">
                  <c:v>52605.5</c:v>
                </c:pt>
                <c:pt idx="619">
                  <c:v>54057.5</c:v>
                </c:pt>
                <c:pt idx="620">
                  <c:v>52677</c:v>
                </c:pt>
                <c:pt idx="621">
                  <c:v>51811.5</c:v>
                </c:pt>
                <c:pt idx="622">
                  <c:v>51224</c:v>
                </c:pt>
                <c:pt idx="623">
                  <c:v>53686.5</c:v>
                </c:pt>
                <c:pt idx="624">
                  <c:v>51821.5</c:v>
                </c:pt>
                <c:pt idx="625">
                  <c:v>47415.5</c:v>
                </c:pt>
                <c:pt idx="626">
                  <c:v>46126</c:v>
                </c:pt>
                <c:pt idx="627">
                  <c:v>43247.5</c:v>
                </c:pt>
                <c:pt idx="628">
                  <c:v>41462</c:v>
                </c:pt>
                <c:pt idx="629">
                  <c:v>41479</c:v>
                </c:pt>
                <c:pt idx="630">
                  <c:v>42720</c:v>
                </c:pt>
                <c:pt idx="631">
                  <c:v>43548.5</c:v>
                </c:pt>
                <c:pt idx="632">
                  <c:v>46472.5</c:v>
                </c:pt>
                <c:pt idx="633">
                  <c:v>49718.5</c:v>
                </c:pt>
                <c:pt idx="634">
                  <c:v>51591.5</c:v>
                </c:pt>
                <c:pt idx="635">
                  <c:v>52422</c:v>
                </c:pt>
                <c:pt idx="636">
                  <c:v>53507</c:v>
                </c:pt>
                <c:pt idx="637">
                  <c:v>53886.5</c:v>
                </c:pt>
                <c:pt idx="638">
                  <c:v>51562.5</c:v>
                </c:pt>
                <c:pt idx="639">
                  <c:v>49656.5</c:v>
                </c:pt>
                <c:pt idx="640">
                  <c:v>48193</c:v>
                </c:pt>
                <c:pt idx="641">
                  <c:v>47471.5</c:v>
                </c:pt>
                <c:pt idx="642">
                  <c:v>48772</c:v>
                </c:pt>
                <c:pt idx="643">
                  <c:v>50655</c:v>
                </c:pt>
                <c:pt idx="644">
                  <c:v>50524</c:v>
                </c:pt>
                <c:pt idx="645">
                  <c:v>51002</c:v>
                </c:pt>
                <c:pt idx="646">
                  <c:v>51435.5</c:v>
                </c:pt>
                <c:pt idx="647">
                  <c:v>55127</c:v>
                </c:pt>
                <c:pt idx="648">
                  <c:v>53800</c:v>
                </c:pt>
                <c:pt idx="649">
                  <c:v>49816</c:v>
                </c:pt>
                <c:pt idx="650">
                  <c:v>48619</c:v>
                </c:pt>
                <c:pt idx="651">
                  <c:v>45675</c:v>
                </c:pt>
                <c:pt idx="652">
                  <c:v>43585</c:v>
                </c:pt>
                <c:pt idx="653">
                  <c:v>43148</c:v>
                </c:pt>
                <c:pt idx="654">
                  <c:v>43454</c:v>
                </c:pt>
                <c:pt idx="655">
                  <c:v>43291.5</c:v>
                </c:pt>
                <c:pt idx="656">
                  <c:v>45197.5</c:v>
                </c:pt>
                <c:pt idx="657">
                  <c:v>47910</c:v>
                </c:pt>
                <c:pt idx="658">
                  <c:v>49783</c:v>
                </c:pt>
                <c:pt idx="659">
                  <c:v>51078.5</c:v>
                </c:pt>
                <c:pt idx="660">
                  <c:v>52542</c:v>
                </c:pt>
                <c:pt idx="661">
                  <c:v>52519</c:v>
                </c:pt>
                <c:pt idx="662">
                  <c:v>49568</c:v>
                </c:pt>
                <c:pt idx="663">
                  <c:v>47189.5</c:v>
                </c:pt>
                <c:pt idx="664">
                  <c:v>45554</c:v>
                </c:pt>
                <c:pt idx="665">
                  <c:v>45065</c:v>
                </c:pt>
                <c:pt idx="666">
                  <c:v>46437.5</c:v>
                </c:pt>
                <c:pt idx="667">
                  <c:v>49178.5</c:v>
                </c:pt>
                <c:pt idx="668">
                  <c:v>50460</c:v>
                </c:pt>
                <c:pt idx="669">
                  <c:v>51554</c:v>
                </c:pt>
                <c:pt idx="670">
                  <c:v>52048.5</c:v>
                </c:pt>
                <c:pt idx="671">
                  <c:v>54557</c:v>
                </c:pt>
                <c:pt idx="672">
                  <c:v>53227</c:v>
                </c:pt>
                <c:pt idx="673">
                  <c:v>49609.5</c:v>
                </c:pt>
                <c:pt idx="674">
                  <c:v>48801.5</c:v>
                </c:pt>
                <c:pt idx="675">
                  <c:v>46428.5</c:v>
                </c:pt>
                <c:pt idx="676">
                  <c:v>45144</c:v>
                </c:pt>
                <c:pt idx="677">
                  <c:v>46942.5</c:v>
                </c:pt>
                <c:pt idx="678">
                  <c:v>51406</c:v>
                </c:pt>
                <c:pt idx="679">
                  <c:v>56488.5</c:v>
                </c:pt>
                <c:pt idx="680">
                  <c:v>60087</c:v>
                </c:pt>
                <c:pt idx="681">
                  <c:v>62220</c:v>
                </c:pt>
                <c:pt idx="682">
                  <c:v>62613</c:v>
                </c:pt>
                <c:pt idx="683">
                  <c:v>62498</c:v>
                </c:pt>
                <c:pt idx="684">
                  <c:v>62520</c:v>
                </c:pt>
                <c:pt idx="685">
                  <c:v>62042.5</c:v>
                </c:pt>
                <c:pt idx="686">
                  <c:v>60980.5</c:v>
                </c:pt>
                <c:pt idx="687">
                  <c:v>58762.5</c:v>
                </c:pt>
                <c:pt idx="688">
                  <c:v>56851</c:v>
                </c:pt>
                <c:pt idx="689">
                  <c:v>55375.5</c:v>
                </c:pt>
                <c:pt idx="690">
                  <c:v>55694.5</c:v>
                </c:pt>
                <c:pt idx="691">
                  <c:v>58068.5</c:v>
                </c:pt>
                <c:pt idx="692">
                  <c:v>57205.5</c:v>
                </c:pt>
                <c:pt idx="693">
                  <c:v>56021</c:v>
                </c:pt>
                <c:pt idx="694">
                  <c:v>55396</c:v>
                </c:pt>
                <c:pt idx="695">
                  <c:v>57565</c:v>
                </c:pt>
                <c:pt idx="696">
                  <c:v>56029</c:v>
                </c:pt>
                <c:pt idx="697">
                  <c:v>51711.5</c:v>
                </c:pt>
                <c:pt idx="698">
                  <c:v>50678.5</c:v>
                </c:pt>
                <c:pt idx="699">
                  <c:v>47947.5</c:v>
                </c:pt>
                <c:pt idx="700">
                  <c:v>46479</c:v>
                </c:pt>
                <c:pt idx="701">
                  <c:v>47537</c:v>
                </c:pt>
                <c:pt idx="702">
                  <c:v>51426</c:v>
                </c:pt>
                <c:pt idx="703">
                  <c:v>56158.5</c:v>
                </c:pt>
                <c:pt idx="704">
                  <c:v>59925.5</c:v>
                </c:pt>
                <c:pt idx="705">
                  <c:v>62269.5</c:v>
                </c:pt>
                <c:pt idx="706">
                  <c:v>62903.5</c:v>
                </c:pt>
                <c:pt idx="707">
                  <c:v>62945</c:v>
                </c:pt>
                <c:pt idx="708">
                  <c:v>63004.5</c:v>
                </c:pt>
                <c:pt idx="709">
                  <c:v>62335</c:v>
                </c:pt>
                <c:pt idx="710">
                  <c:v>61054</c:v>
                </c:pt>
                <c:pt idx="711">
                  <c:v>58682.5</c:v>
                </c:pt>
                <c:pt idx="712">
                  <c:v>56828</c:v>
                </c:pt>
                <c:pt idx="713">
                  <c:v>55363.5</c:v>
                </c:pt>
                <c:pt idx="714">
                  <c:v>55395</c:v>
                </c:pt>
                <c:pt idx="715">
                  <c:v>56901</c:v>
                </c:pt>
                <c:pt idx="716">
                  <c:v>55638.5</c:v>
                </c:pt>
                <c:pt idx="717">
                  <c:v>54704.5</c:v>
                </c:pt>
                <c:pt idx="718">
                  <c:v>53845</c:v>
                </c:pt>
                <c:pt idx="719">
                  <c:v>55977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Entrées!$J$37:$J$780</c:f>
              <c:numCache>
                <c:formatCode>0.0</c:formatCode>
                <c:ptCount val="744"/>
                <c:pt idx="0">
                  <c:v>2485.5</c:v>
                </c:pt>
                <c:pt idx="1">
                  <c:v>2621.5</c:v>
                </c:pt>
                <c:pt idx="2">
                  <c:v>2829</c:v>
                </c:pt>
                <c:pt idx="3">
                  <c:v>2839</c:v>
                </c:pt>
                <c:pt idx="4">
                  <c:v>2902.5</c:v>
                </c:pt>
                <c:pt idx="5">
                  <c:v>3036.5</c:v>
                </c:pt>
                <c:pt idx="6">
                  <c:v>3153</c:v>
                </c:pt>
                <c:pt idx="7">
                  <c:v>3287</c:v>
                </c:pt>
                <c:pt idx="8">
                  <c:v>3310</c:v>
                </c:pt>
                <c:pt idx="9">
                  <c:v>2959</c:v>
                </c:pt>
                <c:pt idx="10">
                  <c:v>2930.5</c:v>
                </c:pt>
                <c:pt idx="11">
                  <c:v>3269</c:v>
                </c:pt>
                <c:pt idx="12">
                  <c:v>3630</c:v>
                </c:pt>
                <c:pt idx="13">
                  <c:v>3469.5</c:v>
                </c:pt>
                <c:pt idx="14">
                  <c:v>3257.5</c:v>
                </c:pt>
                <c:pt idx="15">
                  <c:v>3188.5</c:v>
                </c:pt>
                <c:pt idx="16">
                  <c:v>3207</c:v>
                </c:pt>
                <c:pt idx="17">
                  <c:v>3261</c:v>
                </c:pt>
                <c:pt idx="18">
                  <c:v>3334.5</c:v>
                </c:pt>
                <c:pt idx="19">
                  <c:v>3229</c:v>
                </c:pt>
                <c:pt idx="20">
                  <c:v>2962.5</c:v>
                </c:pt>
                <c:pt idx="21">
                  <c:v>3115</c:v>
                </c:pt>
                <c:pt idx="22">
                  <c:v>3337.5</c:v>
                </c:pt>
                <c:pt idx="23">
                  <c:v>3344</c:v>
                </c:pt>
                <c:pt idx="24">
                  <c:v>3176.5</c:v>
                </c:pt>
                <c:pt idx="25">
                  <c:v>3020</c:v>
                </c:pt>
                <c:pt idx="26">
                  <c:v>2971</c:v>
                </c:pt>
                <c:pt idx="27">
                  <c:v>3021.5</c:v>
                </c:pt>
                <c:pt idx="28">
                  <c:v>3086.5</c:v>
                </c:pt>
                <c:pt idx="29">
                  <c:v>3041.5</c:v>
                </c:pt>
                <c:pt idx="30">
                  <c:v>2969.5</c:v>
                </c:pt>
                <c:pt idx="31">
                  <c:v>2935.5</c:v>
                </c:pt>
                <c:pt idx="32">
                  <c:v>2836</c:v>
                </c:pt>
                <c:pt idx="33">
                  <c:v>2586.5</c:v>
                </c:pt>
                <c:pt idx="34">
                  <c:v>2580.5</c:v>
                </c:pt>
                <c:pt idx="35">
                  <c:v>2775</c:v>
                </c:pt>
                <c:pt idx="36">
                  <c:v>3057.5</c:v>
                </c:pt>
                <c:pt idx="37">
                  <c:v>2901</c:v>
                </c:pt>
                <c:pt idx="38">
                  <c:v>2626</c:v>
                </c:pt>
                <c:pt idx="39">
                  <c:v>2627.5</c:v>
                </c:pt>
                <c:pt idx="40">
                  <c:v>2628.5</c:v>
                </c:pt>
                <c:pt idx="41">
                  <c:v>2697.5</c:v>
                </c:pt>
                <c:pt idx="42">
                  <c:v>2787</c:v>
                </c:pt>
                <c:pt idx="43">
                  <c:v>2794.5</c:v>
                </c:pt>
                <c:pt idx="44">
                  <c:v>2599.5</c:v>
                </c:pt>
                <c:pt idx="45">
                  <c:v>2724</c:v>
                </c:pt>
                <c:pt idx="46">
                  <c:v>2791</c:v>
                </c:pt>
                <c:pt idx="47">
                  <c:v>2727.5</c:v>
                </c:pt>
                <c:pt idx="48">
                  <c:v>2613.5</c:v>
                </c:pt>
                <c:pt idx="49">
                  <c:v>2422.5</c:v>
                </c:pt>
                <c:pt idx="50">
                  <c:v>2297</c:v>
                </c:pt>
                <c:pt idx="51">
                  <c:v>2088</c:v>
                </c:pt>
                <c:pt idx="52">
                  <c:v>1928</c:v>
                </c:pt>
                <c:pt idx="53">
                  <c:v>1830.5</c:v>
                </c:pt>
                <c:pt idx="54">
                  <c:v>1722</c:v>
                </c:pt>
                <c:pt idx="55">
                  <c:v>1613</c:v>
                </c:pt>
                <c:pt idx="56">
                  <c:v>1516</c:v>
                </c:pt>
                <c:pt idx="57">
                  <c:v>1217.5</c:v>
                </c:pt>
                <c:pt idx="58">
                  <c:v>1153.5</c:v>
                </c:pt>
                <c:pt idx="59">
                  <c:v>1217.5</c:v>
                </c:pt>
                <c:pt idx="60">
                  <c:v>1299</c:v>
                </c:pt>
                <c:pt idx="61">
                  <c:v>1300.5</c:v>
                </c:pt>
                <c:pt idx="62">
                  <c:v>1325</c:v>
                </c:pt>
                <c:pt idx="63">
                  <c:v>1491</c:v>
                </c:pt>
                <c:pt idx="64">
                  <c:v>1761.5</c:v>
                </c:pt>
                <c:pt idx="65">
                  <c:v>1989</c:v>
                </c:pt>
                <c:pt idx="66">
                  <c:v>2278</c:v>
                </c:pt>
                <c:pt idx="67">
                  <c:v>2505.5</c:v>
                </c:pt>
                <c:pt idx="68">
                  <c:v>2596.5</c:v>
                </c:pt>
                <c:pt idx="69">
                  <c:v>2812</c:v>
                </c:pt>
                <c:pt idx="70">
                  <c:v>2978</c:v>
                </c:pt>
                <c:pt idx="71">
                  <c:v>3001</c:v>
                </c:pt>
                <c:pt idx="72">
                  <c:v>2956</c:v>
                </c:pt>
                <c:pt idx="73">
                  <c:v>2877.5</c:v>
                </c:pt>
                <c:pt idx="74">
                  <c:v>2868.5</c:v>
                </c:pt>
                <c:pt idx="75">
                  <c:v>2955.5</c:v>
                </c:pt>
                <c:pt idx="76">
                  <c:v>2965.5</c:v>
                </c:pt>
                <c:pt idx="77">
                  <c:v>2963.5</c:v>
                </c:pt>
                <c:pt idx="78">
                  <c:v>2977.5</c:v>
                </c:pt>
                <c:pt idx="79">
                  <c:v>2931</c:v>
                </c:pt>
                <c:pt idx="80">
                  <c:v>2915.5</c:v>
                </c:pt>
                <c:pt idx="81">
                  <c:v>2755</c:v>
                </c:pt>
                <c:pt idx="82">
                  <c:v>2707.5</c:v>
                </c:pt>
                <c:pt idx="83">
                  <c:v>2665</c:v>
                </c:pt>
                <c:pt idx="84">
                  <c:v>2870</c:v>
                </c:pt>
                <c:pt idx="85">
                  <c:v>3049</c:v>
                </c:pt>
                <c:pt idx="86">
                  <c:v>3125.5</c:v>
                </c:pt>
                <c:pt idx="87">
                  <c:v>3305.5</c:v>
                </c:pt>
                <c:pt idx="88">
                  <c:v>3428</c:v>
                </c:pt>
                <c:pt idx="89">
                  <c:v>3485</c:v>
                </c:pt>
                <c:pt idx="90">
                  <c:v>3580.5</c:v>
                </c:pt>
                <c:pt idx="91">
                  <c:v>3552.5</c:v>
                </c:pt>
                <c:pt idx="92">
                  <c:v>3474</c:v>
                </c:pt>
                <c:pt idx="93">
                  <c:v>3574.5</c:v>
                </c:pt>
                <c:pt idx="94">
                  <c:v>3526.5</c:v>
                </c:pt>
                <c:pt idx="95">
                  <c:v>3374.5</c:v>
                </c:pt>
                <c:pt idx="96">
                  <c:v>3377</c:v>
                </c:pt>
                <c:pt idx="97">
                  <c:v>3402.5</c:v>
                </c:pt>
                <c:pt idx="98">
                  <c:v>3313.5</c:v>
                </c:pt>
                <c:pt idx="99">
                  <c:v>3172</c:v>
                </c:pt>
                <c:pt idx="100">
                  <c:v>3031</c:v>
                </c:pt>
                <c:pt idx="101">
                  <c:v>2937.5</c:v>
                </c:pt>
                <c:pt idx="102">
                  <c:v>2887</c:v>
                </c:pt>
                <c:pt idx="103">
                  <c:v>2721.5</c:v>
                </c:pt>
                <c:pt idx="104">
                  <c:v>2661.5</c:v>
                </c:pt>
                <c:pt idx="105">
                  <c:v>2607.5</c:v>
                </c:pt>
                <c:pt idx="106">
                  <c:v>2617</c:v>
                </c:pt>
                <c:pt idx="107">
                  <c:v>2487.5</c:v>
                </c:pt>
                <c:pt idx="108">
                  <c:v>2422.5</c:v>
                </c:pt>
                <c:pt idx="109">
                  <c:v>2395.5</c:v>
                </c:pt>
                <c:pt idx="110">
                  <c:v>2327</c:v>
                </c:pt>
                <c:pt idx="111">
                  <c:v>2398.5</c:v>
                </c:pt>
                <c:pt idx="112">
                  <c:v>2453</c:v>
                </c:pt>
                <c:pt idx="113">
                  <c:v>2555.5</c:v>
                </c:pt>
                <c:pt idx="114">
                  <c:v>2613.5</c:v>
                </c:pt>
                <c:pt idx="115">
                  <c:v>2638.5</c:v>
                </c:pt>
                <c:pt idx="116">
                  <c:v>2518</c:v>
                </c:pt>
                <c:pt idx="117">
                  <c:v>2481</c:v>
                </c:pt>
                <c:pt idx="118">
                  <c:v>2505.5</c:v>
                </c:pt>
                <c:pt idx="119">
                  <c:v>2374.5</c:v>
                </c:pt>
                <c:pt idx="120">
                  <c:v>2185.5</c:v>
                </c:pt>
                <c:pt idx="121">
                  <c:v>2040.5</c:v>
                </c:pt>
                <c:pt idx="122">
                  <c:v>1948</c:v>
                </c:pt>
                <c:pt idx="123">
                  <c:v>1863</c:v>
                </c:pt>
                <c:pt idx="124">
                  <c:v>1842</c:v>
                </c:pt>
                <c:pt idx="125">
                  <c:v>1836</c:v>
                </c:pt>
                <c:pt idx="126">
                  <c:v>1808.5</c:v>
                </c:pt>
                <c:pt idx="127">
                  <c:v>1772</c:v>
                </c:pt>
                <c:pt idx="128">
                  <c:v>1764.5</c:v>
                </c:pt>
                <c:pt idx="129">
                  <c:v>1893</c:v>
                </c:pt>
                <c:pt idx="130">
                  <c:v>2113.5</c:v>
                </c:pt>
                <c:pt idx="131">
                  <c:v>2186.5</c:v>
                </c:pt>
                <c:pt idx="132">
                  <c:v>2193</c:v>
                </c:pt>
                <c:pt idx="133">
                  <c:v>2147.5</c:v>
                </c:pt>
                <c:pt idx="134">
                  <c:v>2063</c:v>
                </c:pt>
                <c:pt idx="135">
                  <c:v>2154</c:v>
                </c:pt>
                <c:pt idx="136">
                  <c:v>2291.5</c:v>
                </c:pt>
                <c:pt idx="137">
                  <c:v>2338.5</c:v>
                </c:pt>
                <c:pt idx="138">
                  <c:v>2266.5</c:v>
                </c:pt>
                <c:pt idx="139">
                  <c:v>2042</c:v>
                </c:pt>
                <c:pt idx="140">
                  <c:v>1731.5</c:v>
                </c:pt>
                <c:pt idx="141">
                  <c:v>1663</c:v>
                </c:pt>
                <c:pt idx="142">
                  <c:v>1639</c:v>
                </c:pt>
                <c:pt idx="143">
                  <c:v>1588.5</c:v>
                </c:pt>
                <c:pt idx="144">
                  <c:v>1492.5</c:v>
                </c:pt>
                <c:pt idx="145">
                  <c:v>1448.5</c:v>
                </c:pt>
                <c:pt idx="146">
                  <c:v>1435.5</c:v>
                </c:pt>
                <c:pt idx="147">
                  <c:v>1462.5</c:v>
                </c:pt>
                <c:pt idx="148">
                  <c:v>1458</c:v>
                </c:pt>
                <c:pt idx="149">
                  <c:v>1351.5</c:v>
                </c:pt>
                <c:pt idx="150">
                  <c:v>1303.5</c:v>
                </c:pt>
                <c:pt idx="151">
                  <c:v>1241.5</c:v>
                </c:pt>
                <c:pt idx="152">
                  <c:v>1215</c:v>
                </c:pt>
                <c:pt idx="153">
                  <c:v>1056</c:v>
                </c:pt>
                <c:pt idx="154">
                  <c:v>920.5</c:v>
                </c:pt>
                <c:pt idx="155">
                  <c:v>937.5</c:v>
                </c:pt>
                <c:pt idx="156">
                  <c:v>1046</c:v>
                </c:pt>
                <c:pt idx="157">
                  <c:v>964</c:v>
                </c:pt>
                <c:pt idx="158">
                  <c:v>870</c:v>
                </c:pt>
                <c:pt idx="159">
                  <c:v>890</c:v>
                </c:pt>
                <c:pt idx="160">
                  <c:v>914</c:v>
                </c:pt>
                <c:pt idx="161">
                  <c:v>900.5</c:v>
                </c:pt>
                <c:pt idx="162">
                  <c:v>899.5</c:v>
                </c:pt>
                <c:pt idx="163">
                  <c:v>833</c:v>
                </c:pt>
                <c:pt idx="164">
                  <c:v>758.5</c:v>
                </c:pt>
                <c:pt idx="165">
                  <c:v>878.5</c:v>
                </c:pt>
                <c:pt idx="166">
                  <c:v>1077</c:v>
                </c:pt>
                <c:pt idx="167">
                  <c:v>1303.5</c:v>
                </c:pt>
                <c:pt idx="168">
                  <c:v>1422</c:v>
                </c:pt>
                <c:pt idx="169">
                  <c:v>1439.5</c:v>
                </c:pt>
                <c:pt idx="170">
                  <c:v>1369.5</c:v>
                </c:pt>
                <c:pt idx="171">
                  <c:v>1254.5</c:v>
                </c:pt>
                <c:pt idx="172">
                  <c:v>1188</c:v>
                </c:pt>
                <c:pt idx="173">
                  <c:v>1130.5</c:v>
                </c:pt>
                <c:pt idx="174">
                  <c:v>1056.5</c:v>
                </c:pt>
                <c:pt idx="175">
                  <c:v>992.5</c:v>
                </c:pt>
                <c:pt idx="176">
                  <c:v>912</c:v>
                </c:pt>
                <c:pt idx="177">
                  <c:v>730</c:v>
                </c:pt>
                <c:pt idx="178">
                  <c:v>695.5</c:v>
                </c:pt>
                <c:pt idx="179">
                  <c:v>677.5</c:v>
                </c:pt>
                <c:pt idx="180">
                  <c:v>781.5</c:v>
                </c:pt>
                <c:pt idx="181">
                  <c:v>981</c:v>
                </c:pt>
                <c:pt idx="182">
                  <c:v>1008.5</c:v>
                </c:pt>
                <c:pt idx="183">
                  <c:v>1063.5</c:v>
                </c:pt>
                <c:pt idx="184">
                  <c:v>1059</c:v>
                </c:pt>
                <c:pt idx="185">
                  <c:v>1065.5</c:v>
                </c:pt>
                <c:pt idx="186">
                  <c:v>1060.5</c:v>
                </c:pt>
                <c:pt idx="187">
                  <c:v>913</c:v>
                </c:pt>
                <c:pt idx="188">
                  <c:v>773</c:v>
                </c:pt>
                <c:pt idx="189">
                  <c:v>924.5</c:v>
                </c:pt>
                <c:pt idx="190">
                  <c:v>1171</c:v>
                </c:pt>
                <c:pt idx="191">
                  <c:v>1474</c:v>
                </c:pt>
                <c:pt idx="192">
                  <c:v>1754</c:v>
                </c:pt>
                <c:pt idx="193">
                  <c:v>2053</c:v>
                </c:pt>
                <c:pt idx="194">
                  <c:v>2299.5</c:v>
                </c:pt>
                <c:pt idx="195">
                  <c:v>2491.5</c:v>
                </c:pt>
                <c:pt idx="196">
                  <c:v>2607</c:v>
                </c:pt>
                <c:pt idx="197">
                  <c:v>2596.5</c:v>
                </c:pt>
                <c:pt idx="198">
                  <c:v>2709.5</c:v>
                </c:pt>
                <c:pt idx="199">
                  <c:v>3038.5</c:v>
                </c:pt>
                <c:pt idx="200">
                  <c:v>3229.5</c:v>
                </c:pt>
                <c:pt idx="201">
                  <c:v>3406.5</c:v>
                </c:pt>
                <c:pt idx="202">
                  <c:v>3621</c:v>
                </c:pt>
                <c:pt idx="203">
                  <c:v>3714</c:v>
                </c:pt>
                <c:pt idx="204">
                  <c:v>3711</c:v>
                </c:pt>
                <c:pt idx="205">
                  <c:v>3781.5</c:v>
                </c:pt>
                <c:pt idx="206">
                  <c:v>3816</c:v>
                </c:pt>
                <c:pt idx="207">
                  <c:v>3979.5</c:v>
                </c:pt>
                <c:pt idx="208">
                  <c:v>4064.5</c:v>
                </c:pt>
                <c:pt idx="209">
                  <c:v>3890</c:v>
                </c:pt>
                <c:pt idx="210">
                  <c:v>3954.5</c:v>
                </c:pt>
                <c:pt idx="211">
                  <c:v>3722</c:v>
                </c:pt>
                <c:pt idx="212">
                  <c:v>3575.5</c:v>
                </c:pt>
                <c:pt idx="213">
                  <c:v>3497</c:v>
                </c:pt>
                <c:pt idx="214">
                  <c:v>3592</c:v>
                </c:pt>
                <c:pt idx="215">
                  <c:v>3674</c:v>
                </c:pt>
                <c:pt idx="216">
                  <c:v>3728</c:v>
                </c:pt>
                <c:pt idx="217">
                  <c:v>3761</c:v>
                </c:pt>
                <c:pt idx="218">
                  <c:v>3830</c:v>
                </c:pt>
                <c:pt idx="219">
                  <c:v>3705</c:v>
                </c:pt>
                <c:pt idx="220">
                  <c:v>3540</c:v>
                </c:pt>
                <c:pt idx="221">
                  <c:v>3386</c:v>
                </c:pt>
                <c:pt idx="222">
                  <c:v>3260.5</c:v>
                </c:pt>
                <c:pt idx="223">
                  <c:v>3049</c:v>
                </c:pt>
                <c:pt idx="224">
                  <c:v>2859</c:v>
                </c:pt>
                <c:pt idx="225">
                  <c:v>2620.5</c:v>
                </c:pt>
                <c:pt idx="226">
                  <c:v>2463.5</c:v>
                </c:pt>
                <c:pt idx="227">
                  <c:v>2445.5</c:v>
                </c:pt>
                <c:pt idx="228">
                  <c:v>2376</c:v>
                </c:pt>
                <c:pt idx="229">
                  <c:v>2342.5</c:v>
                </c:pt>
                <c:pt idx="230">
                  <c:v>2400</c:v>
                </c:pt>
                <c:pt idx="231">
                  <c:v>2529</c:v>
                </c:pt>
                <c:pt idx="232">
                  <c:v>2412</c:v>
                </c:pt>
                <c:pt idx="233">
                  <c:v>2276</c:v>
                </c:pt>
                <c:pt idx="234">
                  <c:v>2234</c:v>
                </c:pt>
                <c:pt idx="235">
                  <c:v>2328</c:v>
                </c:pt>
                <c:pt idx="236">
                  <c:v>2677.5</c:v>
                </c:pt>
                <c:pt idx="237">
                  <c:v>3379.5</c:v>
                </c:pt>
                <c:pt idx="238">
                  <c:v>3996</c:v>
                </c:pt>
                <c:pt idx="239">
                  <c:v>4585.5</c:v>
                </c:pt>
                <c:pt idx="240">
                  <c:v>4877</c:v>
                </c:pt>
                <c:pt idx="241">
                  <c:v>4949</c:v>
                </c:pt>
                <c:pt idx="242">
                  <c:v>4905</c:v>
                </c:pt>
                <c:pt idx="243">
                  <c:v>4637</c:v>
                </c:pt>
                <c:pt idx="244">
                  <c:v>4439.5</c:v>
                </c:pt>
                <c:pt idx="245">
                  <c:v>4453.5</c:v>
                </c:pt>
                <c:pt idx="246">
                  <c:v>4327.5</c:v>
                </c:pt>
                <c:pt idx="247">
                  <c:v>4201.5</c:v>
                </c:pt>
                <c:pt idx="248">
                  <c:v>3996.5</c:v>
                </c:pt>
                <c:pt idx="249">
                  <c:v>3680.5</c:v>
                </c:pt>
                <c:pt idx="250">
                  <c:v>3337.5</c:v>
                </c:pt>
                <c:pt idx="251">
                  <c:v>3054</c:v>
                </c:pt>
                <c:pt idx="252">
                  <c:v>2924</c:v>
                </c:pt>
                <c:pt idx="253">
                  <c:v>2670.5</c:v>
                </c:pt>
                <c:pt idx="254">
                  <c:v>2353</c:v>
                </c:pt>
                <c:pt idx="255">
                  <c:v>2190</c:v>
                </c:pt>
                <c:pt idx="256">
                  <c:v>2199.5</c:v>
                </c:pt>
                <c:pt idx="257">
                  <c:v>2034.5</c:v>
                </c:pt>
                <c:pt idx="258">
                  <c:v>1917.5</c:v>
                </c:pt>
                <c:pt idx="259">
                  <c:v>1845.5</c:v>
                </c:pt>
                <c:pt idx="260">
                  <c:v>2261.5</c:v>
                </c:pt>
                <c:pt idx="261">
                  <c:v>2484.5</c:v>
                </c:pt>
                <c:pt idx="262">
                  <c:v>2485</c:v>
                </c:pt>
                <c:pt idx="263">
                  <c:v>2919</c:v>
                </c:pt>
                <c:pt idx="264">
                  <c:v>3542</c:v>
                </c:pt>
                <c:pt idx="265">
                  <c:v>3875</c:v>
                </c:pt>
                <c:pt idx="266">
                  <c:v>4001.5</c:v>
                </c:pt>
                <c:pt idx="267">
                  <c:v>4054</c:v>
                </c:pt>
                <c:pt idx="268">
                  <c:v>4148.5</c:v>
                </c:pt>
                <c:pt idx="269">
                  <c:v>4206.5</c:v>
                </c:pt>
                <c:pt idx="270">
                  <c:v>4300.5</c:v>
                </c:pt>
                <c:pt idx="271">
                  <c:v>4576</c:v>
                </c:pt>
                <c:pt idx="272">
                  <c:v>4734.5</c:v>
                </c:pt>
                <c:pt idx="273">
                  <c:v>4840</c:v>
                </c:pt>
                <c:pt idx="274">
                  <c:v>5047</c:v>
                </c:pt>
                <c:pt idx="275">
                  <c:v>5092</c:v>
                </c:pt>
                <c:pt idx="276">
                  <c:v>5215</c:v>
                </c:pt>
                <c:pt idx="277">
                  <c:v>5341.5</c:v>
                </c:pt>
                <c:pt idx="278">
                  <c:v>5335.5</c:v>
                </c:pt>
                <c:pt idx="279">
                  <c:v>5279</c:v>
                </c:pt>
                <c:pt idx="280">
                  <c:v>5326</c:v>
                </c:pt>
                <c:pt idx="281">
                  <c:v>5279.5</c:v>
                </c:pt>
                <c:pt idx="282">
                  <c:v>4996</c:v>
                </c:pt>
                <c:pt idx="283">
                  <c:v>4593.5</c:v>
                </c:pt>
                <c:pt idx="284">
                  <c:v>4066</c:v>
                </c:pt>
                <c:pt idx="285">
                  <c:v>3582.5</c:v>
                </c:pt>
                <c:pt idx="286">
                  <c:v>3239</c:v>
                </c:pt>
                <c:pt idx="287">
                  <c:v>3016.5</c:v>
                </c:pt>
                <c:pt idx="288">
                  <c:v>2852.5</c:v>
                </c:pt>
                <c:pt idx="289">
                  <c:v>2714.5</c:v>
                </c:pt>
                <c:pt idx="290">
                  <c:v>2481.5</c:v>
                </c:pt>
                <c:pt idx="291">
                  <c:v>2298</c:v>
                </c:pt>
                <c:pt idx="292">
                  <c:v>2134.5</c:v>
                </c:pt>
                <c:pt idx="293">
                  <c:v>1891</c:v>
                </c:pt>
                <c:pt idx="294">
                  <c:v>1803</c:v>
                </c:pt>
                <c:pt idx="295">
                  <c:v>1889</c:v>
                </c:pt>
                <c:pt idx="296">
                  <c:v>1873.5</c:v>
                </c:pt>
                <c:pt idx="297">
                  <c:v>2048</c:v>
                </c:pt>
                <c:pt idx="298">
                  <c:v>2417</c:v>
                </c:pt>
                <c:pt idx="299">
                  <c:v>2496</c:v>
                </c:pt>
                <c:pt idx="300">
                  <c:v>2652.5</c:v>
                </c:pt>
                <c:pt idx="301">
                  <c:v>2819</c:v>
                </c:pt>
                <c:pt idx="302">
                  <c:v>2992</c:v>
                </c:pt>
                <c:pt idx="303">
                  <c:v>2987</c:v>
                </c:pt>
                <c:pt idx="304">
                  <c:v>3025.5</c:v>
                </c:pt>
                <c:pt idx="305">
                  <c:v>2878.5</c:v>
                </c:pt>
                <c:pt idx="306">
                  <c:v>2686</c:v>
                </c:pt>
                <c:pt idx="307">
                  <c:v>2494</c:v>
                </c:pt>
                <c:pt idx="308">
                  <c:v>2486</c:v>
                </c:pt>
                <c:pt idx="309">
                  <c:v>2565</c:v>
                </c:pt>
                <c:pt idx="310">
                  <c:v>2664</c:v>
                </c:pt>
                <c:pt idx="311">
                  <c:v>2664</c:v>
                </c:pt>
                <c:pt idx="312">
                  <c:v>2673</c:v>
                </c:pt>
                <c:pt idx="313">
                  <c:v>2703.5</c:v>
                </c:pt>
                <c:pt idx="314">
                  <c:v>2711</c:v>
                </c:pt>
                <c:pt idx="315">
                  <c:v>2590</c:v>
                </c:pt>
                <c:pt idx="316">
                  <c:v>2497.5</c:v>
                </c:pt>
                <c:pt idx="317">
                  <c:v>2604</c:v>
                </c:pt>
                <c:pt idx="318">
                  <c:v>2677</c:v>
                </c:pt>
                <c:pt idx="319">
                  <c:v>2869</c:v>
                </c:pt>
                <c:pt idx="320">
                  <c:v>2934</c:v>
                </c:pt>
                <c:pt idx="321">
                  <c:v>2696</c:v>
                </c:pt>
                <c:pt idx="322">
                  <c:v>2476.5</c:v>
                </c:pt>
                <c:pt idx="323">
                  <c:v>2633</c:v>
                </c:pt>
                <c:pt idx="324">
                  <c:v>2972</c:v>
                </c:pt>
                <c:pt idx="325">
                  <c:v>3326</c:v>
                </c:pt>
                <c:pt idx="326">
                  <c:v>3580</c:v>
                </c:pt>
                <c:pt idx="327">
                  <c:v>3501.5</c:v>
                </c:pt>
                <c:pt idx="328">
                  <c:v>3280</c:v>
                </c:pt>
                <c:pt idx="329">
                  <c:v>2943.5</c:v>
                </c:pt>
                <c:pt idx="330">
                  <c:v>2549</c:v>
                </c:pt>
                <c:pt idx="331">
                  <c:v>2234.5</c:v>
                </c:pt>
                <c:pt idx="332">
                  <c:v>1966.5</c:v>
                </c:pt>
                <c:pt idx="333">
                  <c:v>2015.5</c:v>
                </c:pt>
                <c:pt idx="334">
                  <c:v>2215</c:v>
                </c:pt>
                <c:pt idx="335">
                  <c:v>2262.5</c:v>
                </c:pt>
                <c:pt idx="336">
                  <c:v>2319.5</c:v>
                </c:pt>
                <c:pt idx="337">
                  <c:v>2158</c:v>
                </c:pt>
                <c:pt idx="338">
                  <c:v>1942.5</c:v>
                </c:pt>
                <c:pt idx="339">
                  <c:v>1777</c:v>
                </c:pt>
                <c:pt idx="340">
                  <c:v>1639.5</c:v>
                </c:pt>
                <c:pt idx="341">
                  <c:v>1620.5</c:v>
                </c:pt>
                <c:pt idx="342">
                  <c:v>1530.5</c:v>
                </c:pt>
                <c:pt idx="343">
                  <c:v>1497</c:v>
                </c:pt>
                <c:pt idx="344">
                  <c:v>1409.5</c:v>
                </c:pt>
                <c:pt idx="345">
                  <c:v>1044.5</c:v>
                </c:pt>
                <c:pt idx="346">
                  <c:v>829.5</c:v>
                </c:pt>
                <c:pt idx="347">
                  <c:v>648.5</c:v>
                </c:pt>
                <c:pt idx="348">
                  <c:v>510.5</c:v>
                </c:pt>
                <c:pt idx="349">
                  <c:v>473</c:v>
                </c:pt>
                <c:pt idx="350">
                  <c:v>444.5</c:v>
                </c:pt>
                <c:pt idx="351">
                  <c:v>429</c:v>
                </c:pt>
                <c:pt idx="352">
                  <c:v>510.5</c:v>
                </c:pt>
                <c:pt idx="353">
                  <c:v>530</c:v>
                </c:pt>
                <c:pt idx="354">
                  <c:v>550.5</c:v>
                </c:pt>
                <c:pt idx="355">
                  <c:v>572</c:v>
                </c:pt>
                <c:pt idx="356">
                  <c:v>528</c:v>
                </c:pt>
                <c:pt idx="357">
                  <c:v>541</c:v>
                </c:pt>
                <c:pt idx="358">
                  <c:v>542.5</c:v>
                </c:pt>
                <c:pt idx="359">
                  <c:v>615</c:v>
                </c:pt>
                <c:pt idx="360">
                  <c:v>694</c:v>
                </c:pt>
                <c:pt idx="361">
                  <c:v>834.5</c:v>
                </c:pt>
                <c:pt idx="362">
                  <c:v>1068.5</c:v>
                </c:pt>
                <c:pt idx="363">
                  <c:v>1191</c:v>
                </c:pt>
                <c:pt idx="364">
                  <c:v>1368</c:v>
                </c:pt>
                <c:pt idx="365">
                  <c:v>1339.5</c:v>
                </c:pt>
                <c:pt idx="366">
                  <c:v>1379.5</c:v>
                </c:pt>
                <c:pt idx="367">
                  <c:v>1519.5</c:v>
                </c:pt>
                <c:pt idx="368">
                  <c:v>1483</c:v>
                </c:pt>
                <c:pt idx="369">
                  <c:v>1303.5</c:v>
                </c:pt>
                <c:pt idx="370">
                  <c:v>1253</c:v>
                </c:pt>
                <c:pt idx="371">
                  <c:v>1449.5</c:v>
                </c:pt>
                <c:pt idx="372">
                  <c:v>1570</c:v>
                </c:pt>
                <c:pt idx="373">
                  <c:v>1786</c:v>
                </c:pt>
                <c:pt idx="374">
                  <c:v>1967.5</c:v>
                </c:pt>
                <c:pt idx="375">
                  <c:v>1996</c:v>
                </c:pt>
                <c:pt idx="376">
                  <c:v>1922.5</c:v>
                </c:pt>
                <c:pt idx="377">
                  <c:v>1858</c:v>
                </c:pt>
                <c:pt idx="378">
                  <c:v>1502.5</c:v>
                </c:pt>
                <c:pt idx="379">
                  <c:v>1329</c:v>
                </c:pt>
                <c:pt idx="380">
                  <c:v>1153.5</c:v>
                </c:pt>
                <c:pt idx="381">
                  <c:v>942.5</c:v>
                </c:pt>
                <c:pt idx="382">
                  <c:v>743</c:v>
                </c:pt>
                <c:pt idx="383">
                  <c:v>654</c:v>
                </c:pt>
                <c:pt idx="384">
                  <c:v>582.5</c:v>
                </c:pt>
                <c:pt idx="385">
                  <c:v>549.5</c:v>
                </c:pt>
                <c:pt idx="386">
                  <c:v>573</c:v>
                </c:pt>
                <c:pt idx="387">
                  <c:v>633</c:v>
                </c:pt>
                <c:pt idx="388">
                  <c:v>689.5</c:v>
                </c:pt>
                <c:pt idx="389">
                  <c:v>735.5</c:v>
                </c:pt>
                <c:pt idx="390">
                  <c:v>846</c:v>
                </c:pt>
                <c:pt idx="391">
                  <c:v>971.5</c:v>
                </c:pt>
                <c:pt idx="392">
                  <c:v>1119</c:v>
                </c:pt>
                <c:pt idx="393">
                  <c:v>997</c:v>
                </c:pt>
                <c:pt idx="394">
                  <c:v>905</c:v>
                </c:pt>
                <c:pt idx="395">
                  <c:v>1094</c:v>
                </c:pt>
                <c:pt idx="396">
                  <c:v>1301</c:v>
                </c:pt>
                <c:pt idx="397">
                  <c:v>1430.5</c:v>
                </c:pt>
                <c:pt idx="398">
                  <c:v>1483</c:v>
                </c:pt>
                <c:pt idx="399">
                  <c:v>1618.5</c:v>
                </c:pt>
                <c:pt idx="400">
                  <c:v>1862.5</c:v>
                </c:pt>
                <c:pt idx="401">
                  <c:v>2113.5</c:v>
                </c:pt>
                <c:pt idx="402">
                  <c:v>2250.5</c:v>
                </c:pt>
                <c:pt idx="403">
                  <c:v>2102</c:v>
                </c:pt>
                <c:pt idx="404">
                  <c:v>2026.5</c:v>
                </c:pt>
                <c:pt idx="405">
                  <c:v>2276</c:v>
                </c:pt>
                <c:pt idx="406">
                  <c:v>2752.5</c:v>
                </c:pt>
                <c:pt idx="407">
                  <c:v>3146</c:v>
                </c:pt>
                <c:pt idx="408">
                  <c:v>3484</c:v>
                </c:pt>
                <c:pt idx="409">
                  <c:v>3518</c:v>
                </c:pt>
                <c:pt idx="410">
                  <c:v>3484.5</c:v>
                </c:pt>
                <c:pt idx="411">
                  <c:v>3516</c:v>
                </c:pt>
                <c:pt idx="412">
                  <c:v>3349.5</c:v>
                </c:pt>
                <c:pt idx="413">
                  <c:v>3358</c:v>
                </c:pt>
                <c:pt idx="414">
                  <c:v>3109</c:v>
                </c:pt>
                <c:pt idx="415">
                  <c:v>2811</c:v>
                </c:pt>
                <c:pt idx="416">
                  <c:v>2632.5</c:v>
                </c:pt>
                <c:pt idx="417">
                  <c:v>3003</c:v>
                </c:pt>
                <c:pt idx="418">
                  <c:v>3430.5</c:v>
                </c:pt>
                <c:pt idx="419">
                  <c:v>3544.5</c:v>
                </c:pt>
                <c:pt idx="420">
                  <c:v>3673.5</c:v>
                </c:pt>
                <c:pt idx="421">
                  <c:v>3769</c:v>
                </c:pt>
                <c:pt idx="422">
                  <c:v>3874</c:v>
                </c:pt>
                <c:pt idx="423">
                  <c:v>3887.5</c:v>
                </c:pt>
                <c:pt idx="424">
                  <c:v>3940.5</c:v>
                </c:pt>
                <c:pt idx="425">
                  <c:v>3823.5</c:v>
                </c:pt>
                <c:pt idx="426">
                  <c:v>3611</c:v>
                </c:pt>
                <c:pt idx="427">
                  <c:v>3329.5</c:v>
                </c:pt>
                <c:pt idx="428">
                  <c:v>2914.5</c:v>
                </c:pt>
                <c:pt idx="429">
                  <c:v>2743</c:v>
                </c:pt>
                <c:pt idx="430">
                  <c:v>2650</c:v>
                </c:pt>
                <c:pt idx="431">
                  <c:v>2575.5</c:v>
                </c:pt>
                <c:pt idx="432">
                  <c:v>2572</c:v>
                </c:pt>
                <c:pt idx="433">
                  <c:v>2446</c:v>
                </c:pt>
                <c:pt idx="434">
                  <c:v>2347</c:v>
                </c:pt>
                <c:pt idx="435">
                  <c:v>2168.5</c:v>
                </c:pt>
                <c:pt idx="436">
                  <c:v>1979</c:v>
                </c:pt>
                <c:pt idx="437">
                  <c:v>1982</c:v>
                </c:pt>
                <c:pt idx="438">
                  <c:v>1862.5</c:v>
                </c:pt>
                <c:pt idx="439">
                  <c:v>1837</c:v>
                </c:pt>
                <c:pt idx="440">
                  <c:v>1812</c:v>
                </c:pt>
                <c:pt idx="441">
                  <c:v>1735.5</c:v>
                </c:pt>
                <c:pt idx="442">
                  <c:v>1710.5</c:v>
                </c:pt>
                <c:pt idx="443">
                  <c:v>1619</c:v>
                </c:pt>
                <c:pt idx="444">
                  <c:v>1598.5</c:v>
                </c:pt>
                <c:pt idx="445">
                  <c:v>1683</c:v>
                </c:pt>
                <c:pt idx="446">
                  <c:v>1857.5</c:v>
                </c:pt>
                <c:pt idx="447">
                  <c:v>1969</c:v>
                </c:pt>
                <c:pt idx="448">
                  <c:v>2085</c:v>
                </c:pt>
                <c:pt idx="449">
                  <c:v>2194</c:v>
                </c:pt>
                <c:pt idx="450">
                  <c:v>2460.5</c:v>
                </c:pt>
                <c:pt idx="451">
                  <c:v>2418</c:v>
                </c:pt>
                <c:pt idx="452">
                  <c:v>2422</c:v>
                </c:pt>
                <c:pt idx="453">
                  <c:v>2286.5</c:v>
                </c:pt>
                <c:pt idx="454">
                  <c:v>2282</c:v>
                </c:pt>
                <c:pt idx="455">
                  <c:v>2338.5</c:v>
                </c:pt>
                <c:pt idx="456">
                  <c:v>2347</c:v>
                </c:pt>
                <c:pt idx="457">
                  <c:v>2474.5</c:v>
                </c:pt>
                <c:pt idx="458">
                  <c:v>2628</c:v>
                </c:pt>
                <c:pt idx="459">
                  <c:v>2664.5</c:v>
                </c:pt>
                <c:pt idx="460">
                  <c:v>2647</c:v>
                </c:pt>
                <c:pt idx="461">
                  <c:v>2728.5</c:v>
                </c:pt>
                <c:pt idx="462">
                  <c:v>2809.5</c:v>
                </c:pt>
                <c:pt idx="463">
                  <c:v>2918</c:v>
                </c:pt>
                <c:pt idx="464">
                  <c:v>3028.5</c:v>
                </c:pt>
                <c:pt idx="465">
                  <c:v>3178</c:v>
                </c:pt>
                <c:pt idx="466">
                  <c:v>3541</c:v>
                </c:pt>
                <c:pt idx="467">
                  <c:v>3635</c:v>
                </c:pt>
                <c:pt idx="468">
                  <c:v>3639.5</c:v>
                </c:pt>
                <c:pt idx="469">
                  <c:v>3641.5</c:v>
                </c:pt>
                <c:pt idx="470">
                  <c:v>3686</c:v>
                </c:pt>
                <c:pt idx="471">
                  <c:v>3670</c:v>
                </c:pt>
                <c:pt idx="472">
                  <c:v>3606</c:v>
                </c:pt>
                <c:pt idx="473">
                  <c:v>3477</c:v>
                </c:pt>
                <c:pt idx="474">
                  <c:v>3194</c:v>
                </c:pt>
                <c:pt idx="475">
                  <c:v>2912</c:v>
                </c:pt>
                <c:pt idx="476">
                  <c:v>2566</c:v>
                </c:pt>
                <c:pt idx="477">
                  <c:v>2382</c:v>
                </c:pt>
                <c:pt idx="478">
                  <c:v>2339</c:v>
                </c:pt>
                <c:pt idx="479">
                  <c:v>2310.5</c:v>
                </c:pt>
                <c:pt idx="480">
                  <c:v>2133.5</c:v>
                </c:pt>
                <c:pt idx="481">
                  <c:v>1908.5</c:v>
                </c:pt>
                <c:pt idx="482">
                  <c:v>1624.5</c:v>
                </c:pt>
                <c:pt idx="483">
                  <c:v>1356</c:v>
                </c:pt>
                <c:pt idx="484">
                  <c:v>1229</c:v>
                </c:pt>
                <c:pt idx="485">
                  <c:v>1132</c:v>
                </c:pt>
                <c:pt idx="486">
                  <c:v>972</c:v>
                </c:pt>
                <c:pt idx="487">
                  <c:v>797.5</c:v>
                </c:pt>
                <c:pt idx="488">
                  <c:v>589</c:v>
                </c:pt>
                <c:pt idx="489">
                  <c:v>379</c:v>
                </c:pt>
                <c:pt idx="490">
                  <c:v>381.5</c:v>
                </c:pt>
                <c:pt idx="491">
                  <c:v>460.5</c:v>
                </c:pt>
                <c:pt idx="492">
                  <c:v>569.5</c:v>
                </c:pt>
                <c:pt idx="493">
                  <c:v>677</c:v>
                </c:pt>
                <c:pt idx="494">
                  <c:v>753</c:v>
                </c:pt>
                <c:pt idx="495">
                  <c:v>800</c:v>
                </c:pt>
                <c:pt idx="496">
                  <c:v>842</c:v>
                </c:pt>
                <c:pt idx="497">
                  <c:v>878</c:v>
                </c:pt>
                <c:pt idx="498">
                  <c:v>899.5</c:v>
                </c:pt>
                <c:pt idx="499">
                  <c:v>913</c:v>
                </c:pt>
                <c:pt idx="500">
                  <c:v>910.5</c:v>
                </c:pt>
                <c:pt idx="501">
                  <c:v>900.5</c:v>
                </c:pt>
                <c:pt idx="502">
                  <c:v>950.5</c:v>
                </c:pt>
                <c:pt idx="503">
                  <c:v>989.5</c:v>
                </c:pt>
                <c:pt idx="504">
                  <c:v>1013.5</c:v>
                </c:pt>
                <c:pt idx="505">
                  <c:v>960</c:v>
                </c:pt>
                <c:pt idx="506">
                  <c:v>954.5</c:v>
                </c:pt>
                <c:pt idx="507">
                  <c:v>980</c:v>
                </c:pt>
                <c:pt idx="508">
                  <c:v>890.5</c:v>
                </c:pt>
                <c:pt idx="509">
                  <c:v>886</c:v>
                </c:pt>
                <c:pt idx="510">
                  <c:v>835</c:v>
                </c:pt>
                <c:pt idx="511">
                  <c:v>796</c:v>
                </c:pt>
                <c:pt idx="512">
                  <c:v>708.5</c:v>
                </c:pt>
                <c:pt idx="513">
                  <c:v>654</c:v>
                </c:pt>
                <c:pt idx="514">
                  <c:v>667</c:v>
                </c:pt>
                <c:pt idx="515">
                  <c:v>771</c:v>
                </c:pt>
                <c:pt idx="516">
                  <c:v>827.5</c:v>
                </c:pt>
                <c:pt idx="517">
                  <c:v>935</c:v>
                </c:pt>
                <c:pt idx="518">
                  <c:v>1041</c:v>
                </c:pt>
                <c:pt idx="519">
                  <c:v>1160.5</c:v>
                </c:pt>
                <c:pt idx="520">
                  <c:v>1245.5</c:v>
                </c:pt>
                <c:pt idx="521">
                  <c:v>1320</c:v>
                </c:pt>
                <c:pt idx="522">
                  <c:v>1363</c:v>
                </c:pt>
                <c:pt idx="523">
                  <c:v>1289.5</c:v>
                </c:pt>
                <c:pt idx="524">
                  <c:v>1203.5</c:v>
                </c:pt>
                <c:pt idx="525">
                  <c:v>1136</c:v>
                </c:pt>
                <c:pt idx="526">
                  <c:v>1056.5</c:v>
                </c:pt>
                <c:pt idx="527">
                  <c:v>1018.5</c:v>
                </c:pt>
                <c:pt idx="528">
                  <c:v>970.5</c:v>
                </c:pt>
                <c:pt idx="529">
                  <c:v>925.5</c:v>
                </c:pt>
                <c:pt idx="530">
                  <c:v>935</c:v>
                </c:pt>
                <c:pt idx="531">
                  <c:v>933</c:v>
                </c:pt>
                <c:pt idx="532">
                  <c:v>955.5</c:v>
                </c:pt>
                <c:pt idx="533">
                  <c:v>988</c:v>
                </c:pt>
                <c:pt idx="534">
                  <c:v>973</c:v>
                </c:pt>
                <c:pt idx="535">
                  <c:v>921.5</c:v>
                </c:pt>
                <c:pt idx="536">
                  <c:v>860</c:v>
                </c:pt>
                <c:pt idx="537">
                  <c:v>719.5</c:v>
                </c:pt>
                <c:pt idx="538">
                  <c:v>598</c:v>
                </c:pt>
                <c:pt idx="539">
                  <c:v>669.5</c:v>
                </c:pt>
                <c:pt idx="540">
                  <c:v>712.5</c:v>
                </c:pt>
                <c:pt idx="541">
                  <c:v>670.5</c:v>
                </c:pt>
                <c:pt idx="542">
                  <c:v>592</c:v>
                </c:pt>
                <c:pt idx="543">
                  <c:v>507.5</c:v>
                </c:pt>
                <c:pt idx="544">
                  <c:v>469.5</c:v>
                </c:pt>
                <c:pt idx="545">
                  <c:v>422.5</c:v>
                </c:pt>
                <c:pt idx="546">
                  <c:v>332</c:v>
                </c:pt>
                <c:pt idx="547">
                  <c:v>263.5</c:v>
                </c:pt>
                <c:pt idx="548">
                  <c:v>250.5</c:v>
                </c:pt>
                <c:pt idx="549">
                  <c:v>274.5</c:v>
                </c:pt>
                <c:pt idx="550">
                  <c:v>269.5</c:v>
                </c:pt>
                <c:pt idx="551">
                  <c:v>242.5</c:v>
                </c:pt>
                <c:pt idx="552">
                  <c:v>229</c:v>
                </c:pt>
                <c:pt idx="553">
                  <c:v>242.5</c:v>
                </c:pt>
                <c:pt idx="554">
                  <c:v>235.5</c:v>
                </c:pt>
                <c:pt idx="555">
                  <c:v>254.5</c:v>
                </c:pt>
                <c:pt idx="556">
                  <c:v>314.5</c:v>
                </c:pt>
                <c:pt idx="557">
                  <c:v>383</c:v>
                </c:pt>
                <c:pt idx="558">
                  <c:v>419.5</c:v>
                </c:pt>
                <c:pt idx="559">
                  <c:v>512.5</c:v>
                </c:pt>
                <c:pt idx="560">
                  <c:v>532</c:v>
                </c:pt>
                <c:pt idx="561">
                  <c:v>413</c:v>
                </c:pt>
                <c:pt idx="562">
                  <c:v>401</c:v>
                </c:pt>
                <c:pt idx="563">
                  <c:v>516</c:v>
                </c:pt>
                <c:pt idx="564">
                  <c:v>629</c:v>
                </c:pt>
                <c:pt idx="565">
                  <c:v>676.5</c:v>
                </c:pt>
                <c:pt idx="566">
                  <c:v>654.5</c:v>
                </c:pt>
                <c:pt idx="567">
                  <c:v>617.5</c:v>
                </c:pt>
                <c:pt idx="568">
                  <c:v>556</c:v>
                </c:pt>
                <c:pt idx="569">
                  <c:v>504.5</c:v>
                </c:pt>
                <c:pt idx="570">
                  <c:v>431.5</c:v>
                </c:pt>
                <c:pt idx="571">
                  <c:v>382.5</c:v>
                </c:pt>
                <c:pt idx="572">
                  <c:v>339.5</c:v>
                </c:pt>
                <c:pt idx="573">
                  <c:v>391.5</c:v>
                </c:pt>
                <c:pt idx="574">
                  <c:v>446</c:v>
                </c:pt>
                <c:pt idx="575">
                  <c:v>525.5</c:v>
                </c:pt>
                <c:pt idx="576">
                  <c:v>569.5</c:v>
                </c:pt>
                <c:pt idx="577">
                  <c:v>591.5</c:v>
                </c:pt>
                <c:pt idx="578">
                  <c:v>571.5</c:v>
                </c:pt>
                <c:pt idx="579">
                  <c:v>573</c:v>
                </c:pt>
                <c:pt idx="580">
                  <c:v>549.5</c:v>
                </c:pt>
                <c:pt idx="581">
                  <c:v>593.5</c:v>
                </c:pt>
                <c:pt idx="582">
                  <c:v>630.5</c:v>
                </c:pt>
                <c:pt idx="583">
                  <c:v>689.5</c:v>
                </c:pt>
                <c:pt idx="584">
                  <c:v>739</c:v>
                </c:pt>
                <c:pt idx="585">
                  <c:v>670</c:v>
                </c:pt>
                <c:pt idx="586">
                  <c:v>500.5</c:v>
                </c:pt>
                <c:pt idx="587">
                  <c:v>505</c:v>
                </c:pt>
                <c:pt idx="588">
                  <c:v>563.5</c:v>
                </c:pt>
                <c:pt idx="589">
                  <c:v>569.5</c:v>
                </c:pt>
                <c:pt idx="590">
                  <c:v>593.5</c:v>
                </c:pt>
                <c:pt idx="591">
                  <c:v>645</c:v>
                </c:pt>
                <c:pt idx="592">
                  <c:v>603</c:v>
                </c:pt>
                <c:pt idx="593">
                  <c:v>531.5</c:v>
                </c:pt>
                <c:pt idx="594">
                  <c:v>516.5</c:v>
                </c:pt>
                <c:pt idx="595">
                  <c:v>455.5</c:v>
                </c:pt>
                <c:pt idx="596">
                  <c:v>399.5</c:v>
                </c:pt>
                <c:pt idx="597">
                  <c:v>427</c:v>
                </c:pt>
                <c:pt idx="598">
                  <c:v>432</c:v>
                </c:pt>
                <c:pt idx="599">
                  <c:v>431</c:v>
                </c:pt>
                <c:pt idx="600">
                  <c:v>464.5</c:v>
                </c:pt>
                <c:pt idx="601">
                  <c:v>520.5</c:v>
                </c:pt>
                <c:pt idx="602">
                  <c:v>635.5</c:v>
                </c:pt>
                <c:pt idx="603">
                  <c:v>695</c:v>
                </c:pt>
                <c:pt idx="604">
                  <c:v>805</c:v>
                </c:pt>
                <c:pt idx="605">
                  <c:v>1001</c:v>
                </c:pt>
                <c:pt idx="606">
                  <c:v>1407</c:v>
                </c:pt>
                <c:pt idx="607">
                  <c:v>1793</c:v>
                </c:pt>
                <c:pt idx="608">
                  <c:v>1890.5</c:v>
                </c:pt>
                <c:pt idx="609">
                  <c:v>1904</c:v>
                </c:pt>
                <c:pt idx="610">
                  <c:v>1993.5</c:v>
                </c:pt>
                <c:pt idx="611">
                  <c:v>2307</c:v>
                </c:pt>
                <c:pt idx="612">
                  <c:v>2621</c:v>
                </c:pt>
                <c:pt idx="613">
                  <c:v>2742</c:v>
                </c:pt>
                <c:pt idx="614">
                  <c:v>2807.5</c:v>
                </c:pt>
                <c:pt idx="615">
                  <c:v>2820</c:v>
                </c:pt>
                <c:pt idx="616">
                  <c:v>2658.5</c:v>
                </c:pt>
                <c:pt idx="617">
                  <c:v>2514.5</c:v>
                </c:pt>
                <c:pt idx="618">
                  <c:v>2397.5</c:v>
                </c:pt>
                <c:pt idx="619">
                  <c:v>2527.5</c:v>
                </c:pt>
                <c:pt idx="620">
                  <c:v>2358</c:v>
                </c:pt>
                <c:pt idx="621">
                  <c:v>2064</c:v>
                </c:pt>
                <c:pt idx="622">
                  <c:v>1829.5</c:v>
                </c:pt>
                <c:pt idx="623">
                  <c:v>1726.5</c:v>
                </c:pt>
                <c:pt idx="624">
                  <c:v>1651</c:v>
                </c:pt>
                <c:pt idx="625">
                  <c:v>1624.5</c:v>
                </c:pt>
                <c:pt idx="626">
                  <c:v>1603</c:v>
                </c:pt>
                <c:pt idx="627">
                  <c:v>1467.5</c:v>
                </c:pt>
                <c:pt idx="628">
                  <c:v>1477.5</c:v>
                </c:pt>
                <c:pt idx="629">
                  <c:v>1512</c:v>
                </c:pt>
                <c:pt idx="630">
                  <c:v>1589</c:v>
                </c:pt>
                <c:pt idx="631">
                  <c:v>1533.5</c:v>
                </c:pt>
                <c:pt idx="632">
                  <c:v>1422.5</c:v>
                </c:pt>
                <c:pt idx="633">
                  <c:v>1329.5</c:v>
                </c:pt>
                <c:pt idx="634">
                  <c:v>1537.5</c:v>
                </c:pt>
                <c:pt idx="635">
                  <c:v>1731</c:v>
                </c:pt>
                <c:pt idx="636">
                  <c:v>1717</c:v>
                </c:pt>
                <c:pt idx="637">
                  <c:v>1922.5</c:v>
                </c:pt>
                <c:pt idx="638">
                  <c:v>2306</c:v>
                </c:pt>
                <c:pt idx="639">
                  <c:v>2594</c:v>
                </c:pt>
                <c:pt idx="640">
                  <c:v>2755.5</c:v>
                </c:pt>
                <c:pt idx="641">
                  <c:v>2833.5</c:v>
                </c:pt>
                <c:pt idx="642">
                  <c:v>2776.5</c:v>
                </c:pt>
                <c:pt idx="643">
                  <c:v>2631.5</c:v>
                </c:pt>
                <c:pt idx="644">
                  <c:v>2339</c:v>
                </c:pt>
                <c:pt idx="645">
                  <c:v>2083</c:v>
                </c:pt>
                <c:pt idx="646">
                  <c:v>1868.5</c:v>
                </c:pt>
                <c:pt idx="647">
                  <c:v>1710</c:v>
                </c:pt>
                <c:pt idx="648">
                  <c:v>1615.5</c:v>
                </c:pt>
                <c:pt idx="649">
                  <c:v>1652</c:v>
                </c:pt>
                <c:pt idx="650">
                  <c:v>1773.5</c:v>
                </c:pt>
                <c:pt idx="651">
                  <c:v>1722</c:v>
                </c:pt>
                <c:pt idx="652">
                  <c:v>1563</c:v>
                </c:pt>
                <c:pt idx="653">
                  <c:v>1456</c:v>
                </c:pt>
                <c:pt idx="654">
                  <c:v>1257</c:v>
                </c:pt>
                <c:pt idx="655">
                  <c:v>1017.5</c:v>
                </c:pt>
                <c:pt idx="656">
                  <c:v>771.5</c:v>
                </c:pt>
                <c:pt idx="657">
                  <c:v>529.5</c:v>
                </c:pt>
                <c:pt idx="658">
                  <c:v>451.5</c:v>
                </c:pt>
                <c:pt idx="659">
                  <c:v>418.5</c:v>
                </c:pt>
                <c:pt idx="660">
                  <c:v>362</c:v>
                </c:pt>
                <c:pt idx="661">
                  <c:v>344</c:v>
                </c:pt>
                <c:pt idx="662">
                  <c:v>304.5</c:v>
                </c:pt>
                <c:pt idx="663">
                  <c:v>329</c:v>
                </c:pt>
                <c:pt idx="664">
                  <c:v>382</c:v>
                </c:pt>
                <c:pt idx="665">
                  <c:v>445.5</c:v>
                </c:pt>
                <c:pt idx="666">
                  <c:v>496</c:v>
                </c:pt>
                <c:pt idx="667">
                  <c:v>494.5</c:v>
                </c:pt>
                <c:pt idx="668">
                  <c:v>483.5</c:v>
                </c:pt>
                <c:pt idx="669">
                  <c:v>473</c:v>
                </c:pt>
                <c:pt idx="670">
                  <c:v>505</c:v>
                </c:pt>
                <c:pt idx="671">
                  <c:v>549.5</c:v>
                </c:pt>
                <c:pt idx="672">
                  <c:v>615.5</c:v>
                </c:pt>
                <c:pt idx="673">
                  <c:v>747</c:v>
                </c:pt>
                <c:pt idx="674">
                  <c:v>935.5</c:v>
                </c:pt>
                <c:pt idx="675">
                  <c:v>1102</c:v>
                </c:pt>
                <c:pt idx="676">
                  <c:v>1141.5</c:v>
                </c:pt>
                <c:pt idx="677">
                  <c:v>1128</c:v>
                </c:pt>
                <c:pt idx="678">
                  <c:v>1122</c:v>
                </c:pt>
                <c:pt idx="679">
                  <c:v>1062</c:v>
                </c:pt>
                <c:pt idx="680">
                  <c:v>967.5</c:v>
                </c:pt>
                <c:pt idx="681">
                  <c:v>782.5</c:v>
                </c:pt>
                <c:pt idx="682">
                  <c:v>840.5</c:v>
                </c:pt>
                <c:pt idx="683">
                  <c:v>910</c:v>
                </c:pt>
                <c:pt idx="684">
                  <c:v>856.5</c:v>
                </c:pt>
                <c:pt idx="685">
                  <c:v>886</c:v>
                </c:pt>
                <c:pt idx="686">
                  <c:v>976</c:v>
                </c:pt>
                <c:pt idx="687">
                  <c:v>1019</c:v>
                </c:pt>
                <c:pt idx="688">
                  <c:v>1073.5</c:v>
                </c:pt>
                <c:pt idx="689">
                  <c:v>1100.5</c:v>
                </c:pt>
                <c:pt idx="690">
                  <c:v>1122.5</c:v>
                </c:pt>
                <c:pt idx="691">
                  <c:v>1165</c:v>
                </c:pt>
                <c:pt idx="692">
                  <c:v>1105</c:v>
                </c:pt>
                <c:pt idx="693">
                  <c:v>1177</c:v>
                </c:pt>
                <c:pt idx="694">
                  <c:v>1382</c:v>
                </c:pt>
                <c:pt idx="695">
                  <c:v>1594</c:v>
                </c:pt>
                <c:pt idx="696">
                  <c:v>1840</c:v>
                </c:pt>
                <c:pt idx="697">
                  <c:v>2050.5</c:v>
                </c:pt>
                <c:pt idx="698">
                  <c:v>2092.5</c:v>
                </c:pt>
                <c:pt idx="699">
                  <c:v>2080</c:v>
                </c:pt>
                <c:pt idx="700">
                  <c:v>2178.5</c:v>
                </c:pt>
                <c:pt idx="701">
                  <c:v>2201.5</c:v>
                </c:pt>
                <c:pt idx="702">
                  <c:v>2311.5</c:v>
                </c:pt>
                <c:pt idx="703">
                  <c:v>2455.5</c:v>
                </c:pt>
                <c:pt idx="704">
                  <c:v>2409</c:v>
                </c:pt>
                <c:pt idx="705">
                  <c:v>2422</c:v>
                </c:pt>
                <c:pt idx="706">
                  <c:v>2749</c:v>
                </c:pt>
                <c:pt idx="707">
                  <c:v>3130.5</c:v>
                </c:pt>
                <c:pt idx="708">
                  <c:v>3399</c:v>
                </c:pt>
                <c:pt idx="709">
                  <c:v>3535.5</c:v>
                </c:pt>
                <c:pt idx="710">
                  <c:v>3615</c:v>
                </c:pt>
                <c:pt idx="711">
                  <c:v>3660</c:v>
                </c:pt>
                <c:pt idx="712">
                  <c:v>3603.5</c:v>
                </c:pt>
                <c:pt idx="713">
                  <c:v>3592.5</c:v>
                </c:pt>
                <c:pt idx="714">
                  <c:v>3719</c:v>
                </c:pt>
                <c:pt idx="715">
                  <c:v>3692</c:v>
                </c:pt>
                <c:pt idx="716">
                  <c:v>3613</c:v>
                </c:pt>
                <c:pt idx="717">
                  <c:v>3421.5</c:v>
                </c:pt>
                <c:pt idx="718">
                  <c:v>3196.5</c:v>
                </c:pt>
                <c:pt idx="719">
                  <c:v>2765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03083008"/>
        <c:axId val="103163392"/>
      </c:scatterChart>
      <c:valAx>
        <c:axId val="103083008"/>
        <c:scaling>
          <c:orientation val="minMax"/>
          <c:min val="35000"/>
        </c:scaling>
        <c:axPos val="b"/>
        <c:numFmt formatCode="0" sourceLinked="0"/>
        <c:tickLblPos val="nextTo"/>
        <c:crossAx val="103163392"/>
        <c:crosses val="autoZero"/>
        <c:crossBetween val="midCat"/>
        <c:majorUnit val="5000"/>
      </c:valAx>
      <c:valAx>
        <c:axId val="103163392"/>
        <c:scaling>
          <c:orientation val="minMax"/>
        </c:scaling>
        <c:axPos val="l"/>
        <c:majorGridlines/>
        <c:numFmt formatCode="0" sourceLinked="0"/>
        <c:tickLblPos val="nextTo"/>
        <c:crossAx val="103083008"/>
        <c:crosses val="autoZero"/>
        <c:crossBetween val="midCat"/>
      </c:valAx>
    </c:plotArea>
    <c:plotVisOnly val="1"/>
  </c:chart>
  <c:printSettings>
    <c:headerFooter/>
    <c:pageMargins b="0.75000000000000577" l="0.70000000000000062" r="0.70000000000000062" t="0.75000000000000577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22"/>
          <c:y val="2.7011287893677047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1.10811764419378E-2"/>
          <c:w val="0.95720361455727465"/>
          <c:h val="0.91676488095069542"/>
        </c:manualLayout>
      </c:layout>
      <c:lineChart>
        <c:grouping val="standard"/>
        <c:ser>
          <c:idx val="1"/>
          <c:order val="0"/>
          <c:tx>
            <c:v>Solaire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Entrées!$K$37:$K$780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99</c:v>
                </c:pt>
                <c:pt idx="9">
                  <c:v>393</c:v>
                </c:pt>
                <c:pt idx="10">
                  <c:v>713.5</c:v>
                </c:pt>
                <c:pt idx="11">
                  <c:v>988.5</c:v>
                </c:pt>
                <c:pt idx="12">
                  <c:v>1165</c:v>
                </c:pt>
                <c:pt idx="13">
                  <c:v>1184</c:v>
                </c:pt>
                <c:pt idx="14">
                  <c:v>1187.5</c:v>
                </c:pt>
                <c:pt idx="15">
                  <c:v>1103.5</c:v>
                </c:pt>
                <c:pt idx="16">
                  <c:v>946.5</c:v>
                </c:pt>
                <c:pt idx="17">
                  <c:v>716</c:v>
                </c:pt>
                <c:pt idx="18">
                  <c:v>432</c:v>
                </c:pt>
                <c:pt idx="19">
                  <c:v>154</c:v>
                </c:pt>
                <c:pt idx="20">
                  <c:v>13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85.5</c:v>
                </c:pt>
                <c:pt idx="33">
                  <c:v>393.5</c:v>
                </c:pt>
                <c:pt idx="34">
                  <c:v>807.5</c:v>
                </c:pt>
                <c:pt idx="35">
                  <c:v>1166</c:v>
                </c:pt>
                <c:pt idx="36">
                  <c:v>1464</c:v>
                </c:pt>
                <c:pt idx="37">
                  <c:v>1603</c:v>
                </c:pt>
                <c:pt idx="38">
                  <c:v>1675.5</c:v>
                </c:pt>
                <c:pt idx="39">
                  <c:v>1498.5</c:v>
                </c:pt>
                <c:pt idx="40">
                  <c:v>1240</c:v>
                </c:pt>
                <c:pt idx="41">
                  <c:v>981.5</c:v>
                </c:pt>
                <c:pt idx="42">
                  <c:v>591.5</c:v>
                </c:pt>
                <c:pt idx="43">
                  <c:v>221</c:v>
                </c:pt>
                <c:pt idx="44">
                  <c:v>21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0.5</c:v>
                </c:pt>
                <c:pt idx="56">
                  <c:v>125</c:v>
                </c:pt>
                <c:pt idx="57">
                  <c:v>576.5</c:v>
                </c:pt>
                <c:pt idx="58">
                  <c:v>1168.5</c:v>
                </c:pt>
                <c:pt idx="59">
                  <c:v>1662.5</c:v>
                </c:pt>
                <c:pt idx="60">
                  <c:v>1957.5</c:v>
                </c:pt>
                <c:pt idx="61">
                  <c:v>2086.5</c:v>
                </c:pt>
                <c:pt idx="62">
                  <c:v>2058</c:v>
                </c:pt>
                <c:pt idx="63">
                  <c:v>1869</c:v>
                </c:pt>
                <c:pt idx="64">
                  <c:v>1548.5</c:v>
                </c:pt>
                <c:pt idx="65">
                  <c:v>1164</c:v>
                </c:pt>
                <c:pt idx="66">
                  <c:v>712</c:v>
                </c:pt>
                <c:pt idx="67">
                  <c:v>257</c:v>
                </c:pt>
                <c:pt idx="68">
                  <c:v>22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1.5</c:v>
                </c:pt>
                <c:pt idx="80">
                  <c:v>66.5</c:v>
                </c:pt>
                <c:pt idx="81">
                  <c:v>267.5</c:v>
                </c:pt>
                <c:pt idx="82">
                  <c:v>506</c:v>
                </c:pt>
                <c:pt idx="83">
                  <c:v>736</c:v>
                </c:pt>
                <c:pt idx="84">
                  <c:v>917</c:v>
                </c:pt>
                <c:pt idx="85">
                  <c:v>989.5</c:v>
                </c:pt>
                <c:pt idx="86">
                  <c:v>953</c:v>
                </c:pt>
                <c:pt idx="87">
                  <c:v>821</c:v>
                </c:pt>
                <c:pt idx="88">
                  <c:v>659</c:v>
                </c:pt>
                <c:pt idx="89">
                  <c:v>460.5</c:v>
                </c:pt>
                <c:pt idx="90">
                  <c:v>261.5</c:v>
                </c:pt>
                <c:pt idx="91">
                  <c:v>92.5</c:v>
                </c:pt>
                <c:pt idx="92">
                  <c:v>6.5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1</c:v>
                </c:pt>
                <c:pt idx="104">
                  <c:v>76.5</c:v>
                </c:pt>
                <c:pt idx="105">
                  <c:v>321.5</c:v>
                </c:pt>
                <c:pt idx="106">
                  <c:v>685</c:v>
                </c:pt>
                <c:pt idx="107">
                  <c:v>1014</c:v>
                </c:pt>
                <c:pt idx="108">
                  <c:v>1191</c:v>
                </c:pt>
                <c:pt idx="109">
                  <c:v>1227.5</c:v>
                </c:pt>
                <c:pt idx="110">
                  <c:v>1151.5</c:v>
                </c:pt>
                <c:pt idx="111">
                  <c:v>1060.5</c:v>
                </c:pt>
                <c:pt idx="112">
                  <c:v>896.5</c:v>
                </c:pt>
                <c:pt idx="113">
                  <c:v>609.5</c:v>
                </c:pt>
                <c:pt idx="114">
                  <c:v>397.5</c:v>
                </c:pt>
                <c:pt idx="115">
                  <c:v>162</c:v>
                </c:pt>
                <c:pt idx="116">
                  <c:v>13.5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1</c:v>
                </c:pt>
                <c:pt idx="128">
                  <c:v>53.5</c:v>
                </c:pt>
                <c:pt idx="129">
                  <c:v>217.5</c:v>
                </c:pt>
                <c:pt idx="130">
                  <c:v>442</c:v>
                </c:pt>
                <c:pt idx="131">
                  <c:v>655.5</c:v>
                </c:pt>
                <c:pt idx="132">
                  <c:v>751</c:v>
                </c:pt>
                <c:pt idx="133">
                  <c:v>803.5</c:v>
                </c:pt>
                <c:pt idx="134">
                  <c:v>776</c:v>
                </c:pt>
                <c:pt idx="135">
                  <c:v>662</c:v>
                </c:pt>
                <c:pt idx="136">
                  <c:v>582</c:v>
                </c:pt>
                <c:pt idx="137">
                  <c:v>416</c:v>
                </c:pt>
                <c:pt idx="138">
                  <c:v>248.5</c:v>
                </c:pt>
                <c:pt idx="139">
                  <c:v>97.5</c:v>
                </c:pt>
                <c:pt idx="140">
                  <c:v>10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1</c:v>
                </c:pt>
                <c:pt idx="152">
                  <c:v>101</c:v>
                </c:pt>
                <c:pt idx="153">
                  <c:v>408.5</c:v>
                </c:pt>
                <c:pt idx="154">
                  <c:v>851.5</c:v>
                </c:pt>
                <c:pt idx="155">
                  <c:v>1267.5</c:v>
                </c:pt>
                <c:pt idx="156">
                  <c:v>1569</c:v>
                </c:pt>
                <c:pt idx="157">
                  <c:v>1667</c:v>
                </c:pt>
                <c:pt idx="158">
                  <c:v>1719.5</c:v>
                </c:pt>
                <c:pt idx="159">
                  <c:v>1740</c:v>
                </c:pt>
                <c:pt idx="160">
                  <c:v>1461.5</c:v>
                </c:pt>
                <c:pt idx="161">
                  <c:v>1050</c:v>
                </c:pt>
                <c:pt idx="162">
                  <c:v>598.5</c:v>
                </c:pt>
                <c:pt idx="163">
                  <c:v>209</c:v>
                </c:pt>
                <c:pt idx="164">
                  <c:v>22.5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2.5</c:v>
                </c:pt>
                <c:pt idx="176">
                  <c:v>75</c:v>
                </c:pt>
                <c:pt idx="177">
                  <c:v>259.5</c:v>
                </c:pt>
                <c:pt idx="178">
                  <c:v>519.5</c:v>
                </c:pt>
                <c:pt idx="179">
                  <c:v>817.5</c:v>
                </c:pt>
                <c:pt idx="180">
                  <c:v>1014.5</c:v>
                </c:pt>
                <c:pt idx="181">
                  <c:v>1124.5</c:v>
                </c:pt>
                <c:pt idx="182">
                  <c:v>1163.5</c:v>
                </c:pt>
                <c:pt idx="183">
                  <c:v>1170</c:v>
                </c:pt>
                <c:pt idx="184">
                  <c:v>1065</c:v>
                </c:pt>
                <c:pt idx="185">
                  <c:v>832.5</c:v>
                </c:pt>
                <c:pt idx="186">
                  <c:v>516.5</c:v>
                </c:pt>
                <c:pt idx="187">
                  <c:v>228</c:v>
                </c:pt>
                <c:pt idx="188">
                  <c:v>25.5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3</c:v>
                </c:pt>
                <c:pt idx="200">
                  <c:v>97.5</c:v>
                </c:pt>
                <c:pt idx="201">
                  <c:v>322</c:v>
                </c:pt>
                <c:pt idx="202">
                  <c:v>563</c:v>
                </c:pt>
                <c:pt idx="203">
                  <c:v>770.5</c:v>
                </c:pt>
                <c:pt idx="204">
                  <c:v>970</c:v>
                </c:pt>
                <c:pt idx="205">
                  <c:v>1108</c:v>
                </c:pt>
                <c:pt idx="206">
                  <c:v>1207.5</c:v>
                </c:pt>
                <c:pt idx="207">
                  <c:v>1213</c:v>
                </c:pt>
                <c:pt idx="208">
                  <c:v>1091</c:v>
                </c:pt>
                <c:pt idx="209">
                  <c:v>856.5</c:v>
                </c:pt>
                <c:pt idx="210">
                  <c:v>567</c:v>
                </c:pt>
                <c:pt idx="211">
                  <c:v>236.5</c:v>
                </c:pt>
                <c:pt idx="212">
                  <c:v>27.5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5</c:v>
                </c:pt>
                <c:pt idx="224">
                  <c:v>142</c:v>
                </c:pt>
                <c:pt idx="225">
                  <c:v>483.5</c:v>
                </c:pt>
                <c:pt idx="226">
                  <c:v>914.5</c:v>
                </c:pt>
                <c:pt idx="227">
                  <c:v>1271</c:v>
                </c:pt>
                <c:pt idx="228">
                  <c:v>1529.5</c:v>
                </c:pt>
                <c:pt idx="229">
                  <c:v>1619</c:v>
                </c:pt>
                <c:pt idx="230">
                  <c:v>1557.5</c:v>
                </c:pt>
                <c:pt idx="231">
                  <c:v>1338.5</c:v>
                </c:pt>
                <c:pt idx="232">
                  <c:v>1143.5</c:v>
                </c:pt>
                <c:pt idx="233">
                  <c:v>839.5</c:v>
                </c:pt>
                <c:pt idx="234">
                  <c:v>539.5</c:v>
                </c:pt>
                <c:pt idx="235">
                  <c:v>200.5</c:v>
                </c:pt>
                <c:pt idx="236">
                  <c:v>16.5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4</c:v>
                </c:pt>
                <c:pt idx="248">
                  <c:v>103.5</c:v>
                </c:pt>
                <c:pt idx="249">
                  <c:v>355</c:v>
                </c:pt>
                <c:pt idx="250">
                  <c:v>591.5</c:v>
                </c:pt>
                <c:pt idx="251">
                  <c:v>774.5</c:v>
                </c:pt>
                <c:pt idx="252">
                  <c:v>909</c:v>
                </c:pt>
                <c:pt idx="253">
                  <c:v>956</c:v>
                </c:pt>
                <c:pt idx="254">
                  <c:v>930.5</c:v>
                </c:pt>
                <c:pt idx="255">
                  <c:v>806.5</c:v>
                </c:pt>
                <c:pt idx="256">
                  <c:v>591.5</c:v>
                </c:pt>
                <c:pt idx="257">
                  <c:v>430.5</c:v>
                </c:pt>
                <c:pt idx="258">
                  <c:v>245</c:v>
                </c:pt>
                <c:pt idx="259">
                  <c:v>103</c:v>
                </c:pt>
                <c:pt idx="260">
                  <c:v>20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8</c:v>
                </c:pt>
                <c:pt idx="272">
                  <c:v>144.5</c:v>
                </c:pt>
                <c:pt idx="273">
                  <c:v>501.5</c:v>
                </c:pt>
                <c:pt idx="274">
                  <c:v>912.5</c:v>
                </c:pt>
                <c:pt idx="275">
                  <c:v>1250.5</c:v>
                </c:pt>
                <c:pt idx="276">
                  <c:v>1555</c:v>
                </c:pt>
                <c:pt idx="277">
                  <c:v>1628.5</c:v>
                </c:pt>
                <c:pt idx="278">
                  <c:v>1532</c:v>
                </c:pt>
                <c:pt idx="279">
                  <c:v>1397.5</c:v>
                </c:pt>
                <c:pt idx="280">
                  <c:v>1292.5</c:v>
                </c:pt>
                <c:pt idx="281">
                  <c:v>1018</c:v>
                </c:pt>
                <c:pt idx="282">
                  <c:v>680.5</c:v>
                </c:pt>
                <c:pt idx="283">
                  <c:v>298.5</c:v>
                </c:pt>
                <c:pt idx="284">
                  <c:v>40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8.5</c:v>
                </c:pt>
                <c:pt idx="296">
                  <c:v>177.5</c:v>
                </c:pt>
                <c:pt idx="297">
                  <c:v>600</c:v>
                </c:pt>
                <c:pt idx="298">
                  <c:v>1071.5</c:v>
                </c:pt>
                <c:pt idx="299">
                  <c:v>1504</c:v>
                </c:pt>
                <c:pt idx="300">
                  <c:v>1738</c:v>
                </c:pt>
                <c:pt idx="301">
                  <c:v>1850</c:v>
                </c:pt>
                <c:pt idx="302">
                  <c:v>1845.5</c:v>
                </c:pt>
                <c:pt idx="303">
                  <c:v>1770.5</c:v>
                </c:pt>
                <c:pt idx="304">
                  <c:v>1546</c:v>
                </c:pt>
                <c:pt idx="305">
                  <c:v>1193.5</c:v>
                </c:pt>
                <c:pt idx="306">
                  <c:v>757.5</c:v>
                </c:pt>
                <c:pt idx="307">
                  <c:v>303</c:v>
                </c:pt>
                <c:pt idx="308">
                  <c:v>33.5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2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9</c:v>
                </c:pt>
                <c:pt idx="320">
                  <c:v>215</c:v>
                </c:pt>
                <c:pt idx="321">
                  <c:v>740</c:v>
                </c:pt>
                <c:pt idx="322">
                  <c:v>1316.5</c:v>
                </c:pt>
                <c:pt idx="323">
                  <c:v>1780</c:v>
                </c:pt>
                <c:pt idx="324">
                  <c:v>2077.5</c:v>
                </c:pt>
                <c:pt idx="325">
                  <c:v>2216.5</c:v>
                </c:pt>
                <c:pt idx="326">
                  <c:v>2230</c:v>
                </c:pt>
                <c:pt idx="327">
                  <c:v>2135</c:v>
                </c:pt>
                <c:pt idx="328">
                  <c:v>1904.5</c:v>
                </c:pt>
                <c:pt idx="329">
                  <c:v>1518.5</c:v>
                </c:pt>
                <c:pt idx="330">
                  <c:v>985</c:v>
                </c:pt>
                <c:pt idx="331">
                  <c:v>399.5</c:v>
                </c:pt>
                <c:pt idx="332">
                  <c:v>48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14</c:v>
                </c:pt>
                <c:pt idx="344">
                  <c:v>208.5</c:v>
                </c:pt>
                <c:pt idx="345">
                  <c:v>603.5</c:v>
                </c:pt>
                <c:pt idx="346">
                  <c:v>1006</c:v>
                </c:pt>
                <c:pt idx="347">
                  <c:v>1373</c:v>
                </c:pt>
                <c:pt idx="348">
                  <c:v>1654</c:v>
                </c:pt>
                <c:pt idx="349">
                  <c:v>1782</c:v>
                </c:pt>
                <c:pt idx="350">
                  <c:v>1776</c:v>
                </c:pt>
                <c:pt idx="351">
                  <c:v>1704</c:v>
                </c:pt>
                <c:pt idx="352">
                  <c:v>1518.5</c:v>
                </c:pt>
                <c:pt idx="353">
                  <c:v>1186</c:v>
                </c:pt>
                <c:pt idx="354">
                  <c:v>763.5</c:v>
                </c:pt>
                <c:pt idx="355">
                  <c:v>305.5</c:v>
                </c:pt>
                <c:pt idx="356">
                  <c:v>50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15</c:v>
                </c:pt>
                <c:pt idx="368">
                  <c:v>226.5</c:v>
                </c:pt>
                <c:pt idx="369">
                  <c:v>649</c:v>
                </c:pt>
                <c:pt idx="370">
                  <c:v>1101.5</c:v>
                </c:pt>
                <c:pt idx="371">
                  <c:v>1526</c:v>
                </c:pt>
                <c:pt idx="372">
                  <c:v>1772.5</c:v>
                </c:pt>
                <c:pt idx="373">
                  <c:v>1839</c:v>
                </c:pt>
                <c:pt idx="374">
                  <c:v>1849</c:v>
                </c:pt>
                <c:pt idx="375">
                  <c:v>1701.5</c:v>
                </c:pt>
                <c:pt idx="376">
                  <c:v>1429.5</c:v>
                </c:pt>
                <c:pt idx="377">
                  <c:v>1066</c:v>
                </c:pt>
                <c:pt idx="378">
                  <c:v>640.5</c:v>
                </c:pt>
                <c:pt idx="379">
                  <c:v>275.5</c:v>
                </c:pt>
                <c:pt idx="380">
                  <c:v>45.5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15</c:v>
                </c:pt>
                <c:pt idx="392">
                  <c:v>244.5</c:v>
                </c:pt>
                <c:pt idx="393">
                  <c:v>759.5</c:v>
                </c:pt>
                <c:pt idx="394">
                  <c:v>1313.5</c:v>
                </c:pt>
                <c:pt idx="395">
                  <c:v>1755</c:v>
                </c:pt>
                <c:pt idx="396">
                  <c:v>2033.5</c:v>
                </c:pt>
                <c:pt idx="397">
                  <c:v>2161.5</c:v>
                </c:pt>
                <c:pt idx="398">
                  <c:v>2169.5</c:v>
                </c:pt>
                <c:pt idx="399">
                  <c:v>2023</c:v>
                </c:pt>
                <c:pt idx="400">
                  <c:v>1747.5</c:v>
                </c:pt>
                <c:pt idx="401">
                  <c:v>1386</c:v>
                </c:pt>
                <c:pt idx="402">
                  <c:v>892.5</c:v>
                </c:pt>
                <c:pt idx="403">
                  <c:v>374.5</c:v>
                </c:pt>
                <c:pt idx="404">
                  <c:v>59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16</c:v>
                </c:pt>
                <c:pt idx="416">
                  <c:v>191.5</c:v>
                </c:pt>
                <c:pt idx="417">
                  <c:v>562</c:v>
                </c:pt>
                <c:pt idx="418">
                  <c:v>935.5</c:v>
                </c:pt>
                <c:pt idx="419">
                  <c:v>1238</c:v>
                </c:pt>
                <c:pt idx="420">
                  <c:v>1471</c:v>
                </c:pt>
                <c:pt idx="421">
                  <c:v>1592.5</c:v>
                </c:pt>
                <c:pt idx="422">
                  <c:v>1613.5</c:v>
                </c:pt>
                <c:pt idx="423">
                  <c:v>1465.5</c:v>
                </c:pt>
                <c:pt idx="424">
                  <c:v>1264</c:v>
                </c:pt>
                <c:pt idx="425">
                  <c:v>966.5</c:v>
                </c:pt>
                <c:pt idx="426">
                  <c:v>594.5</c:v>
                </c:pt>
                <c:pt idx="427">
                  <c:v>247.5</c:v>
                </c:pt>
                <c:pt idx="428">
                  <c:v>37</c:v>
                </c:pt>
                <c:pt idx="429">
                  <c:v>0.5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15</c:v>
                </c:pt>
                <c:pt idx="440">
                  <c:v>156.5</c:v>
                </c:pt>
                <c:pt idx="441">
                  <c:v>442</c:v>
                </c:pt>
                <c:pt idx="442">
                  <c:v>731</c:v>
                </c:pt>
                <c:pt idx="443">
                  <c:v>980.5</c:v>
                </c:pt>
                <c:pt idx="444">
                  <c:v>1125.5</c:v>
                </c:pt>
                <c:pt idx="445">
                  <c:v>1195.5</c:v>
                </c:pt>
                <c:pt idx="446">
                  <c:v>1216.5</c:v>
                </c:pt>
                <c:pt idx="447">
                  <c:v>1163</c:v>
                </c:pt>
                <c:pt idx="448">
                  <c:v>1131.5</c:v>
                </c:pt>
                <c:pt idx="449">
                  <c:v>882.5</c:v>
                </c:pt>
                <c:pt idx="450">
                  <c:v>680.5</c:v>
                </c:pt>
                <c:pt idx="451">
                  <c:v>325.5</c:v>
                </c:pt>
                <c:pt idx="452">
                  <c:v>63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15</c:v>
                </c:pt>
                <c:pt idx="464">
                  <c:v>197.5</c:v>
                </c:pt>
                <c:pt idx="465">
                  <c:v>584.5</c:v>
                </c:pt>
                <c:pt idx="466">
                  <c:v>971.5</c:v>
                </c:pt>
                <c:pt idx="467">
                  <c:v>1194.5</c:v>
                </c:pt>
                <c:pt idx="468">
                  <c:v>1292.5</c:v>
                </c:pt>
                <c:pt idx="469">
                  <c:v>1347</c:v>
                </c:pt>
                <c:pt idx="470">
                  <c:v>1286.5</c:v>
                </c:pt>
                <c:pt idx="471">
                  <c:v>1190</c:v>
                </c:pt>
                <c:pt idx="472">
                  <c:v>1021</c:v>
                </c:pt>
                <c:pt idx="473">
                  <c:v>833.5</c:v>
                </c:pt>
                <c:pt idx="474">
                  <c:v>568</c:v>
                </c:pt>
                <c:pt idx="475">
                  <c:v>273.5</c:v>
                </c:pt>
                <c:pt idx="476">
                  <c:v>51.5</c:v>
                </c:pt>
                <c:pt idx="477">
                  <c:v>0.5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15</c:v>
                </c:pt>
                <c:pt idx="488">
                  <c:v>200.5</c:v>
                </c:pt>
                <c:pt idx="489">
                  <c:v>587.5</c:v>
                </c:pt>
                <c:pt idx="490">
                  <c:v>949.5</c:v>
                </c:pt>
                <c:pt idx="491">
                  <c:v>1281</c:v>
                </c:pt>
                <c:pt idx="492">
                  <c:v>1460</c:v>
                </c:pt>
                <c:pt idx="493">
                  <c:v>1629.5</c:v>
                </c:pt>
                <c:pt idx="494">
                  <c:v>1644</c:v>
                </c:pt>
                <c:pt idx="495">
                  <c:v>1509</c:v>
                </c:pt>
                <c:pt idx="496">
                  <c:v>1311</c:v>
                </c:pt>
                <c:pt idx="497">
                  <c:v>1007.5</c:v>
                </c:pt>
                <c:pt idx="498">
                  <c:v>687.5</c:v>
                </c:pt>
                <c:pt idx="499">
                  <c:v>302</c:v>
                </c:pt>
                <c:pt idx="500">
                  <c:v>52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24.5</c:v>
                </c:pt>
                <c:pt idx="512">
                  <c:v>253</c:v>
                </c:pt>
                <c:pt idx="513">
                  <c:v>710</c:v>
                </c:pt>
                <c:pt idx="514">
                  <c:v>1209</c:v>
                </c:pt>
                <c:pt idx="515">
                  <c:v>1553</c:v>
                </c:pt>
                <c:pt idx="516">
                  <c:v>1737.5</c:v>
                </c:pt>
                <c:pt idx="517">
                  <c:v>1788.5</c:v>
                </c:pt>
                <c:pt idx="518">
                  <c:v>1754</c:v>
                </c:pt>
                <c:pt idx="519">
                  <c:v>1608.5</c:v>
                </c:pt>
                <c:pt idx="520">
                  <c:v>1381</c:v>
                </c:pt>
                <c:pt idx="521">
                  <c:v>1127</c:v>
                </c:pt>
                <c:pt idx="522">
                  <c:v>736</c:v>
                </c:pt>
                <c:pt idx="523">
                  <c:v>331</c:v>
                </c:pt>
                <c:pt idx="524">
                  <c:v>63</c:v>
                </c:pt>
                <c:pt idx="525">
                  <c:v>0.5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28.5</c:v>
                </c:pt>
                <c:pt idx="536">
                  <c:v>261.5</c:v>
                </c:pt>
                <c:pt idx="537">
                  <c:v>692.5</c:v>
                </c:pt>
                <c:pt idx="538">
                  <c:v>1110</c:v>
                </c:pt>
                <c:pt idx="539">
                  <c:v>1449</c:v>
                </c:pt>
                <c:pt idx="540">
                  <c:v>1660</c:v>
                </c:pt>
                <c:pt idx="541">
                  <c:v>1717</c:v>
                </c:pt>
                <c:pt idx="542">
                  <c:v>1746</c:v>
                </c:pt>
                <c:pt idx="543">
                  <c:v>1700.5</c:v>
                </c:pt>
                <c:pt idx="544">
                  <c:v>1530.5</c:v>
                </c:pt>
                <c:pt idx="545">
                  <c:v>1262</c:v>
                </c:pt>
                <c:pt idx="546">
                  <c:v>856.5</c:v>
                </c:pt>
                <c:pt idx="547">
                  <c:v>384</c:v>
                </c:pt>
                <c:pt idx="548">
                  <c:v>74.5</c:v>
                </c:pt>
                <c:pt idx="549">
                  <c:v>0.5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36</c:v>
                </c:pt>
                <c:pt idx="560">
                  <c:v>322</c:v>
                </c:pt>
                <c:pt idx="561">
                  <c:v>854.5</c:v>
                </c:pt>
                <c:pt idx="562">
                  <c:v>1396</c:v>
                </c:pt>
                <c:pt idx="563">
                  <c:v>1800</c:v>
                </c:pt>
                <c:pt idx="564">
                  <c:v>2043</c:v>
                </c:pt>
                <c:pt idx="565">
                  <c:v>2187</c:v>
                </c:pt>
                <c:pt idx="566">
                  <c:v>2210</c:v>
                </c:pt>
                <c:pt idx="567">
                  <c:v>2102</c:v>
                </c:pt>
                <c:pt idx="568">
                  <c:v>1880.5</c:v>
                </c:pt>
                <c:pt idx="569">
                  <c:v>1526.5</c:v>
                </c:pt>
                <c:pt idx="570">
                  <c:v>1030</c:v>
                </c:pt>
                <c:pt idx="571">
                  <c:v>462</c:v>
                </c:pt>
                <c:pt idx="572">
                  <c:v>80</c:v>
                </c:pt>
                <c:pt idx="573">
                  <c:v>0.5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28.5</c:v>
                </c:pt>
                <c:pt idx="584">
                  <c:v>261.5</c:v>
                </c:pt>
                <c:pt idx="585">
                  <c:v>699</c:v>
                </c:pt>
                <c:pt idx="586">
                  <c:v>1170.5</c:v>
                </c:pt>
                <c:pt idx="587">
                  <c:v>1489.5</c:v>
                </c:pt>
                <c:pt idx="588">
                  <c:v>1730.5</c:v>
                </c:pt>
                <c:pt idx="589">
                  <c:v>1786.5</c:v>
                </c:pt>
                <c:pt idx="590">
                  <c:v>1721.5</c:v>
                </c:pt>
                <c:pt idx="591">
                  <c:v>1605</c:v>
                </c:pt>
                <c:pt idx="592">
                  <c:v>1463.5</c:v>
                </c:pt>
                <c:pt idx="593">
                  <c:v>1179</c:v>
                </c:pt>
                <c:pt idx="594">
                  <c:v>764</c:v>
                </c:pt>
                <c:pt idx="595">
                  <c:v>348</c:v>
                </c:pt>
                <c:pt idx="596">
                  <c:v>71</c:v>
                </c:pt>
                <c:pt idx="597">
                  <c:v>1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9.5</c:v>
                </c:pt>
                <c:pt idx="608">
                  <c:v>97.5</c:v>
                </c:pt>
                <c:pt idx="609">
                  <c:v>232.5</c:v>
                </c:pt>
                <c:pt idx="610">
                  <c:v>351</c:v>
                </c:pt>
                <c:pt idx="611">
                  <c:v>429</c:v>
                </c:pt>
                <c:pt idx="612">
                  <c:v>455</c:v>
                </c:pt>
                <c:pt idx="613">
                  <c:v>439</c:v>
                </c:pt>
                <c:pt idx="614">
                  <c:v>433</c:v>
                </c:pt>
                <c:pt idx="615">
                  <c:v>419.5</c:v>
                </c:pt>
                <c:pt idx="616">
                  <c:v>362</c:v>
                </c:pt>
                <c:pt idx="617">
                  <c:v>308.5</c:v>
                </c:pt>
                <c:pt idx="618">
                  <c:v>207</c:v>
                </c:pt>
                <c:pt idx="619">
                  <c:v>102</c:v>
                </c:pt>
                <c:pt idx="620">
                  <c:v>30.5</c:v>
                </c:pt>
                <c:pt idx="621">
                  <c:v>2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8.5</c:v>
                </c:pt>
                <c:pt idx="632">
                  <c:v>103</c:v>
                </c:pt>
                <c:pt idx="633">
                  <c:v>283</c:v>
                </c:pt>
                <c:pt idx="634">
                  <c:v>489.5</c:v>
                </c:pt>
                <c:pt idx="635">
                  <c:v>654.5</c:v>
                </c:pt>
                <c:pt idx="636">
                  <c:v>761.5</c:v>
                </c:pt>
                <c:pt idx="637">
                  <c:v>866</c:v>
                </c:pt>
                <c:pt idx="638">
                  <c:v>876.5</c:v>
                </c:pt>
                <c:pt idx="639">
                  <c:v>810.5</c:v>
                </c:pt>
                <c:pt idx="640">
                  <c:v>774.5</c:v>
                </c:pt>
                <c:pt idx="641">
                  <c:v>670.5</c:v>
                </c:pt>
                <c:pt idx="642">
                  <c:v>490.5</c:v>
                </c:pt>
                <c:pt idx="643">
                  <c:v>266</c:v>
                </c:pt>
                <c:pt idx="644">
                  <c:v>62.5</c:v>
                </c:pt>
                <c:pt idx="645">
                  <c:v>1.5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23.5</c:v>
                </c:pt>
                <c:pt idx="656">
                  <c:v>190.5</c:v>
                </c:pt>
                <c:pt idx="657">
                  <c:v>462.5</c:v>
                </c:pt>
                <c:pt idx="658">
                  <c:v>727</c:v>
                </c:pt>
                <c:pt idx="659">
                  <c:v>915</c:v>
                </c:pt>
                <c:pt idx="660">
                  <c:v>977.5</c:v>
                </c:pt>
                <c:pt idx="661">
                  <c:v>972.5</c:v>
                </c:pt>
                <c:pt idx="662">
                  <c:v>921.5</c:v>
                </c:pt>
                <c:pt idx="663">
                  <c:v>818</c:v>
                </c:pt>
                <c:pt idx="664">
                  <c:v>709.5</c:v>
                </c:pt>
                <c:pt idx="665">
                  <c:v>594</c:v>
                </c:pt>
                <c:pt idx="666">
                  <c:v>404</c:v>
                </c:pt>
                <c:pt idx="667">
                  <c:v>218</c:v>
                </c:pt>
                <c:pt idx="668">
                  <c:v>57.5</c:v>
                </c:pt>
                <c:pt idx="669">
                  <c:v>2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16</c:v>
                </c:pt>
                <c:pt idx="680">
                  <c:v>157</c:v>
                </c:pt>
                <c:pt idx="681">
                  <c:v>427</c:v>
                </c:pt>
                <c:pt idx="682">
                  <c:v>738.5</c:v>
                </c:pt>
                <c:pt idx="683">
                  <c:v>924</c:v>
                </c:pt>
                <c:pt idx="684">
                  <c:v>1031.5</c:v>
                </c:pt>
                <c:pt idx="685">
                  <c:v>1052</c:v>
                </c:pt>
                <c:pt idx="686">
                  <c:v>993.5</c:v>
                </c:pt>
                <c:pt idx="687">
                  <c:v>918</c:v>
                </c:pt>
                <c:pt idx="688">
                  <c:v>808</c:v>
                </c:pt>
                <c:pt idx="689">
                  <c:v>581</c:v>
                </c:pt>
                <c:pt idx="690">
                  <c:v>332</c:v>
                </c:pt>
                <c:pt idx="691">
                  <c:v>163</c:v>
                </c:pt>
                <c:pt idx="692">
                  <c:v>39</c:v>
                </c:pt>
                <c:pt idx="693">
                  <c:v>2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10</c:v>
                </c:pt>
                <c:pt idx="704">
                  <c:v>99</c:v>
                </c:pt>
                <c:pt idx="705">
                  <c:v>243.5</c:v>
                </c:pt>
                <c:pt idx="706">
                  <c:v>451.5</c:v>
                </c:pt>
                <c:pt idx="707">
                  <c:v>682</c:v>
                </c:pt>
                <c:pt idx="708">
                  <c:v>874.5</c:v>
                </c:pt>
                <c:pt idx="709">
                  <c:v>910.5</c:v>
                </c:pt>
                <c:pt idx="710">
                  <c:v>938.5</c:v>
                </c:pt>
                <c:pt idx="711">
                  <c:v>889</c:v>
                </c:pt>
                <c:pt idx="712">
                  <c:v>798.5</c:v>
                </c:pt>
                <c:pt idx="713">
                  <c:v>637</c:v>
                </c:pt>
                <c:pt idx="714">
                  <c:v>435.5</c:v>
                </c:pt>
                <c:pt idx="715">
                  <c:v>202.5</c:v>
                </c:pt>
                <c:pt idx="716">
                  <c:v>44</c:v>
                </c:pt>
                <c:pt idx="717">
                  <c:v>1.5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Calcul!$AR$10:$AR$753</c:f>
              <c:numCache>
                <c:formatCode>0.0</c:formatCode>
                <c:ptCount val="744"/>
                <c:pt idx="0">
                  <c:v>467.57708333333329</c:v>
                </c:pt>
                <c:pt idx="1">
                  <c:v>467.57708333333329</c:v>
                </c:pt>
                <c:pt idx="2">
                  <c:v>467.57708333333329</c:v>
                </c:pt>
                <c:pt idx="3">
                  <c:v>467.57708333333329</c:v>
                </c:pt>
                <c:pt idx="4">
                  <c:v>467.57708333333329</c:v>
                </c:pt>
                <c:pt idx="5">
                  <c:v>467.57708333333329</c:v>
                </c:pt>
                <c:pt idx="6">
                  <c:v>467.57708333333329</c:v>
                </c:pt>
                <c:pt idx="7">
                  <c:v>467.57708333333329</c:v>
                </c:pt>
                <c:pt idx="8">
                  <c:v>467.57708333333329</c:v>
                </c:pt>
                <c:pt idx="9">
                  <c:v>467.57708333333329</c:v>
                </c:pt>
                <c:pt idx="10">
                  <c:v>467.57708333333329</c:v>
                </c:pt>
                <c:pt idx="11">
                  <c:v>467.57708333333329</c:v>
                </c:pt>
                <c:pt idx="12">
                  <c:v>467.57708333333329</c:v>
                </c:pt>
                <c:pt idx="13">
                  <c:v>467.57708333333329</c:v>
                </c:pt>
                <c:pt idx="14">
                  <c:v>467.57708333333329</c:v>
                </c:pt>
                <c:pt idx="15">
                  <c:v>467.57708333333329</c:v>
                </c:pt>
                <c:pt idx="16">
                  <c:v>467.57708333333329</c:v>
                </c:pt>
                <c:pt idx="17">
                  <c:v>467.57708333333329</c:v>
                </c:pt>
                <c:pt idx="18">
                  <c:v>467.57708333333329</c:v>
                </c:pt>
                <c:pt idx="19">
                  <c:v>467.57708333333329</c:v>
                </c:pt>
                <c:pt idx="20">
                  <c:v>467.57708333333329</c:v>
                </c:pt>
                <c:pt idx="21">
                  <c:v>467.57708333333329</c:v>
                </c:pt>
                <c:pt idx="22">
                  <c:v>467.57708333333329</c:v>
                </c:pt>
                <c:pt idx="23">
                  <c:v>467.57708333333329</c:v>
                </c:pt>
                <c:pt idx="24">
                  <c:v>467.57708333333329</c:v>
                </c:pt>
                <c:pt idx="25">
                  <c:v>467.57708333333329</c:v>
                </c:pt>
                <c:pt idx="26">
                  <c:v>467.57708333333329</c:v>
                </c:pt>
                <c:pt idx="27">
                  <c:v>467.57708333333329</c:v>
                </c:pt>
                <c:pt idx="28">
                  <c:v>467.57708333333329</c:v>
                </c:pt>
                <c:pt idx="29">
                  <c:v>467.57708333333329</c:v>
                </c:pt>
                <c:pt idx="30">
                  <c:v>467.57708333333329</c:v>
                </c:pt>
                <c:pt idx="31">
                  <c:v>467.57708333333329</c:v>
                </c:pt>
                <c:pt idx="32">
                  <c:v>467.57708333333329</c:v>
                </c:pt>
                <c:pt idx="33">
                  <c:v>467.57708333333329</c:v>
                </c:pt>
                <c:pt idx="34">
                  <c:v>467.57708333333329</c:v>
                </c:pt>
                <c:pt idx="35">
                  <c:v>467.57708333333329</c:v>
                </c:pt>
                <c:pt idx="36">
                  <c:v>467.57708333333329</c:v>
                </c:pt>
                <c:pt idx="37">
                  <c:v>467.57708333333329</c:v>
                </c:pt>
                <c:pt idx="38">
                  <c:v>467.57708333333329</c:v>
                </c:pt>
                <c:pt idx="39">
                  <c:v>467.57708333333329</c:v>
                </c:pt>
                <c:pt idx="40">
                  <c:v>467.57708333333329</c:v>
                </c:pt>
                <c:pt idx="41">
                  <c:v>467.57708333333329</c:v>
                </c:pt>
                <c:pt idx="42">
                  <c:v>467.57708333333329</c:v>
                </c:pt>
                <c:pt idx="43">
                  <c:v>467.57708333333329</c:v>
                </c:pt>
                <c:pt idx="44">
                  <c:v>467.57708333333329</c:v>
                </c:pt>
                <c:pt idx="45">
                  <c:v>467.57708333333329</c:v>
                </c:pt>
                <c:pt idx="46">
                  <c:v>467.57708333333329</c:v>
                </c:pt>
                <c:pt idx="47">
                  <c:v>467.57708333333329</c:v>
                </c:pt>
                <c:pt idx="48">
                  <c:v>467.57708333333329</c:v>
                </c:pt>
                <c:pt idx="49">
                  <c:v>467.57708333333329</c:v>
                </c:pt>
                <c:pt idx="50">
                  <c:v>467.57708333333329</c:v>
                </c:pt>
                <c:pt idx="51">
                  <c:v>467.57708333333329</c:v>
                </c:pt>
                <c:pt idx="52">
                  <c:v>467.57708333333329</c:v>
                </c:pt>
                <c:pt idx="53">
                  <c:v>467.57708333333329</c:v>
                </c:pt>
                <c:pt idx="54">
                  <c:v>467.57708333333329</c:v>
                </c:pt>
                <c:pt idx="55">
                  <c:v>467.57708333333329</c:v>
                </c:pt>
                <c:pt idx="56">
                  <c:v>467.57708333333329</c:v>
                </c:pt>
                <c:pt idx="57">
                  <c:v>467.57708333333329</c:v>
                </c:pt>
                <c:pt idx="58">
                  <c:v>467.57708333333329</c:v>
                </c:pt>
                <c:pt idx="59">
                  <c:v>467.57708333333329</c:v>
                </c:pt>
                <c:pt idx="60">
                  <c:v>467.57708333333329</c:v>
                </c:pt>
                <c:pt idx="61">
                  <c:v>467.57708333333329</c:v>
                </c:pt>
                <c:pt idx="62">
                  <c:v>467.57708333333329</c:v>
                </c:pt>
                <c:pt idx="63">
                  <c:v>467.57708333333329</c:v>
                </c:pt>
                <c:pt idx="64">
                  <c:v>467.57708333333329</c:v>
                </c:pt>
                <c:pt idx="65">
                  <c:v>467.57708333333329</c:v>
                </c:pt>
                <c:pt idx="66">
                  <c:v>467.57708333333329</c:v>
                </c:pt>
                <c:pt idx="67">
                  <c:v>467.57708333333329</c:v>
                </c:pt>
                <c:pt idx="68">
                  <c:v>467.57708333333329</c:v>
                </c:pt>
                <c:pt idx="69">
                  <c:v>467.57708333333329</c:v>
                </c:pt>
                <c:pt idx="70">
                  <c:v>467.57708333333329</c:v>
                </c:pt>
                <c:pt idx="71">
                  <c:v>467.57708333333329</c:v>
                </c:pt>
                <c:pt idx="72">
                  <c:v>467.57708333333329</c:v>
                </c:pt>
                <c:pt idx="73">
                  <c:v>467.57708333333329</c:v>
                </c:pt>
                <c:pt idx="74">
                  <c:v>467.57708333333329</c:v>
                </c:pt>
                <c:pt idx="75">
                  <c:v>467.57708333333329</c:v>
                </c:pt>
                <c:pt idx="76">
                  <c:v>467.57708333333329</c:v>
                </c:pt>
                <c:pt idx="77">
                  <c:v>467.57708333333329</c:v>
                </c:pt>
                <c:pt idx="78">
                  <c:v>467.57708333333329</c:v>
                </c:pt>
                <c:pt idx="79">
                  <c:v>467.57708333333329</c:v>
                </c:pt>
                <c:pt idx="80">
                  <c:v>467.57708333333329</c:v>
                </c:pt>
                <c:pt idx="81">
                  <c:v>467.57708333333329</c:v>
                </c:pt>
                <c:pt idx="82">
                  <c:v>467.57708333333329</c:v>
                </c:pt>
                <c:pt idx="83">
                  <c:v>467.57708333333329</c:v>
                </c:pt>
                <c:pt idx="84">
                  <c:v>467.57708333333329</c:v>
                </c:pt>
                <c:pt idx="85">
                  <c:v>467.57708333333329</c:v>
                </c:pt>
                <c:pt idx="86">
                  <c:v>467.57708333333329</c:v>
                </c:pt>
                <c:pt idx="87">
                  <c:v>467.57708333333329</c:v>
                </c:pt>
                <c:pt idx="88">
                  <c:v>467.57708333333329</c:v>
                </c:pt>
                <c:pt idx="89">
                  <c:v>467.57708333333329</c:v>
                </c:pt>
                <c:pt idx="90">
                  <c:v>467.57708333333329</c:v>
                </c:pt>
                <c:pt idx="91">
                  <c:v>467.57708333333329</c:v>
                </c:pt>
                <c:pt idx="92">
                  <c:v>467.57708333333329</c:v>
                </c:pt>
                <c:pt idx="93">
                  <c:v>467.57708333333329</c:v>
                </c:pt>
                <c:pt idx="94">
                  <c:v>467.57708333333329</c:v>
                </c:pt>
                <c:pt idx="95">
                  <c:v>467.57708333333329</c:v>
                </c:pt>
                <c:pt idx="96">
                  <c:v>467.57708333333329</c:v>
                </c:pt>
                <c:pt idx="97">
                  <c:v>467.57708333333329</c:v>
                </c:pt>
                <c:pt idx="98">
                  <c:v>467.57708333333329</c:v>
                </c:pt>
                <c:pt idx="99">
                  <c:v>467.57708333333329</c:v>
                </c:pt>
                <c:pt idx="100">
                  <c:v>467.57708333333329</c:v>
                </c:pt>
                <c:pt idx="101">
                  <c:v>467.57708333333329</c:v>
                </c:pt>
                <c:pt idx="102">
                  <c:v>467.57708333333329</c:v>
                </c:pt>
                <c:pt idx="103">
                  <c:v>467.57708333333329</c:v>
                </c:pt>
                <c:pt idx="104">
                  <c:v>467.57708333333329</c:v>
                </c:pt>
                <c:pt idx="105">
                  <c:v>467.57708333333329</c:v>
                </c:pt>
                <c:pt idx="106">
                  <c:v>467.57708333333329</c:v>
                </c:pt>
                <c:pt idx="107">
                  <c:v>467.57708333333329</c:v>
                </c:pt>
                <c:pt idx="108">
                  <c:v>467.57708333333329</c:v>
                </c:pt>
                <c:pt idx="109">
                  <c:v>467.57708333333329</c:v>
                </c:pt>
                <c:pt idx="110">
                  <c:v>467.57708333333329</c:v>
                </c:pt>
                <c:pt idx="111">
                  <c:v>467.57708333333329</c:v>
                </c:pt>
                <c:pt idx="112">
                  <c:v>467.57708333333329</c:v>
                </c:pt>
                <c:pt idx="113">
                  <c:v>467.57708333333329</c:v>
                </c:pt>
                <c:pt idx="114">
                  <c:v>467.57708333333329</c:v>
                </c:pt>
                <c:pt idx="115">
                  <c:v>467.57708333333329</c:v>
                </c:pt>
                <c:pt idx="116">
                  <c:v>467.57708333333329</c:v>
                </c:pt>
                <c:pt idx="117">
                  <c:v>467.57708333333329</c:v>
                </c:pt>
                <c:pt idx="118">
                  <c:v>467.57708333333329</c:v>
                </c:pt>
                <c:pt idx="119">
                  <c:v>467.57708333333329</c:v>
                </c:pt>
                <c:pt idx="120">
                  <c:v>467.57708333333329</c:v>
                </c:pt>
                <c:pt idx="121">
                  <c:v>467.57708333333329</c:v>
                </c:pt>
                <c:pt idx="122">
                  <c:v>467.57708333333329</c:v>
                </c:pt>
                <c:pt idx="123">
                  <c:v>467.57708333333329</c:v>
                </c:pt>
                <c:pt idx="124">
                  <c:v>467.57708333333329</c:v>
                </c:pt>
                <c:pt idx="125">
                  <c:v>467.57708333333329</c:v>
                </c:pt>
                <c:pt idx="126">
                  <c:v>467.57708333333329</c:v>
                </c:pt>
                <c:pt idx="127">
                  <c:v>467.57708333333329</c:v>
                </c:pt>
                <c:pt idx="128">
                  <c:v>467.57708333333329</c:v>
                </c:pt>
                <c:pt idx="129">
                  <c:v>467.57708333333329</c:v>
                </c:pt>
                <c:pt idx="130">
                  <c:v>467.57708333333329</c:v>
                </c:pt>
                <c:pt idx="131">
                  <c:v>467.57708333333329</c:v>
                </c:pt>
                <c:pt idx="132">
                  <c:v>467.57708333333329</c:v>
                </c:pt>
                <c:pt idx="133">
                  <c:v>467.57708333333329</c:v>
                </c:pt>
                <c:pt idx="134">
                  <c:v>467.57708333333329</c:v>
                </c:pt>
                <c:pt idx="135">
                  <c:v>467.57708333333329</c:v>
                </c:pt>
                <c:pt idx="136">
                  <c:v>467.57708333333329</c:v>
                </c:pt>
                <c:pt idx="137">
                  <c:v>467.57708333333329</c:v>
                </c:pt>
                <c:pt idx="138">
                  <c:v>467.57708333333329</c:v>
                </c:pt>
                <c:pt idx="139">
                  <c:v>467.57708333333329</c:v>
                </c:pt>
                <c:pt idx="140">
                  <c:v>467.57708333333329</c:v>
                </c:pt>
                <c:pt idx="141">
                  <c:v>467.57708333333329</c:v>
                </c:pt>
                <c:pt idx="142">
                  <c:v>467.57708333333329</c:v>
                </c:pt>
                <c:pt idx="143">
                  <c:v>467.57708333333329</c:v>
                </c:pt>
                <c:pt idx="144">
                  <c:v>467.57708333333329</c:v>
                </c:pt>
                <c:pt idx="145">
                  <c:v>467.57708333333329</c:v>
                </c:pt>
                <c:pt idx="146">
                  <c:v>467.57708333333329</c:v>
                </c:pt>
                <c:pt idx="147">
                  <c:v>467.57708333333329</c:v>
                </c:pt>
                <c:pt idx="148">
                  <c:v>467.57708333333329</c:v>
                </c:pt>
                <c:pt idx="149">
                  <c:v>467.57708333333329</c:v>
                </c:pt>
                <c:pt idx="150">
                  <c:v>467.57708333333329</c:v>
                </c:pt>
                <c:pt idx="151">
                  <c:v>467.57708333333329</c:v>
                </c:pt>
                <c:pt idx="152">
                  <c:v>467.57708333333329</c:v>
                </c:pt>
                <c:pt idx="153">
                  <c:v>467.57708333333329</c:v>
                </c:pt>
                <c:pt idx="154">
                  <c:v>467.57708333333329</c:v>
                </c:pt>
                <c:pt idx="155">
                  <c:v>467.57708333333329</c:v>
                </c:pt>
                <c:pt idx="156">
                  <c:v>467.57708333333329</c:v>
                </c:pt>
                <c:pt idx="157">
                  <c:v>467.57708333333329</c:v>
                </c:pt>
                <c:pt idx="158">
                  <c:v>467.57708333333329</c:v>
                </c:pt>
                <c:pt idx="159">
                  <c:v>467.57708333333329</c:v>
                </c:pt>
                <c:pt idx="160">
                  <c:v>467.57708333333329</c:v>
                </c:pt>
                <c:pt idx="161">
                  <c:v>467.57708333333329</c:v>
                </c:pt>
                <c:pt idx="162">
                  <c:v>467.57708333333329</c:v>
                </c:pt>
                <c:pt idx="163">
                  <c:v>467.57708333333329</c:v>
                </c:pt>
                <c:pt idx="164">
                  <c:v>467.57708333333329</c:v>
                </c:pt>
                <c:pt idx="165">
                  <c:v>467.57708333333329</c:v>
                </c:pt>
                <c:pt idx="166">
                  <c:v>467.57708333333329</c:v>
                </c:pt>
                <c:pt idx="167">
                  <c:v>467.57708333333329</c:v>
                </c:pt>
                <c:pt idx="168">
                  <c:v>467.57708333333329</c:v>
                </c:pt>
                <c:pt idx="169">
                  <c:v>467.57708333333329</c:v>
                </c:pt>
                <c:pt idx="170">
                  <c:v>467.57708333333329</c:v>
                </c:pt>
                <c:pt idx="171">
                  <c:v>467.57708333333329</c:v>
                </c:pt>
                <c:pt idx="172">
                  <c:v>467.57708333333329</c:v>
                </c:pt>
                <c:pt idx="173">
                  <c:v>467.57708333333329</c:v>
                </c:pt>
                <c:pt idx="174">
                  <c:v>467.57708333333329</c:v>
                </c:pt>
                <c:pt idx="175">
                  <c:v>467.57708333333329</c:v>
                </c:pt>
                <c:pt idx="176">
                  <c:v>467.57708333333329</c:v>
                </c:pt>
                <c:pt idx="177">
                  <c:v>467.57708333333329</c:v>
                </c:pt>
                <c:pt idx="178">
                  <c:v>467.57708333333329</c:v>
                </c:pt>
                <c:pt idx="179">
                  <c:v>467.57708333333329</c:v>
                </c:pt>
                <c:pt idx="180">
                  <c:v>467.57708333333329</c:v>
                </c:pt>
                <c:pt idx="181">
                  <c:v>467.57708333333329</c:v>
                </c:pt>
                <c:pt idx="182">
                  <c:v>467.57708333333329</c:v>
                </c:pt>
                <c:pt idx="183">
                  <c:v>467.57708333333329</c:v>
                </c:pt>
                <c:pt idx="184">
                  <c:v>467.57708333333329</c:v>
                </c:pt>
                <c:pt idx="185">
                  <c:v>467.57708333333329</c:v>
                </c:pt>
                <c:pt idx="186">
                  <c:v>467.57708333333329</c:v>
                </c:pt>
                <c:pt idx="187">
                  <c:v>467.57708333333329</c:v>
                </c:pt>
                <c:pt idx="188">
                  <c:v>467.57708333333329</c:v>
                </c:pt>
                <c:pt idx="189">
                  <c:v>467.57708333333329</c:v>
                </c:pt>
                <c:pt idx="190">
                  <c:v>467.57708333333329</c:v>
                </c:pt>
                <c:pt idx="191">
                  <c:v>467.57708333333329</c:v>
                </c:pt>
                <c:pt idx="192">
                  <c:v>467.57708333333329</c:v>
                </c:pt>
                <c:pt idx="193">
                  <c:v>467.57708333333329</c:v>
                </c:pt>
                <c:pt idx="194">
                  <c:v>467.57708333333329</c:v>
                </c:pt>
                <c:pt idx="195">
                  <c:v>467.57708333333329</c:v>
                </c:pt>
                <c:pt idx="196">
                  <c:v>467.57708333333329</c:v>
                </c:pt>
                <c:pt idx="197">
                  <c:v>467.57708333333329</c:v>
                </c:pt>
                <c:pt idx="198">
                  <c:v>467.57708333333329</c:v>
                </c:pt>
                <c:pt idx="199">
                  <c:v>467.57708333333329</c:v>
                </c:pt>
                <c:pt idx="200">
                  <c:v>467.57708333333329</c:v>
                </c:pt>
                <c:pt idx="201">
                  <c:v>467.57708333333329</c:v>
                </c:pt>
                <c:pt idx="202">
                  <c:v>467.57708333333329</c:v>
                </c:pt>
                <c:pt idx="203">
                  <c:v>467.57708333333329</c:v>
                </c:pt>
                <c:pt idx="204">
                  <c:v>467.57708333333329</c:v>
                </c:pt>
                <c:pt idx="205">
                  <c:v>467.57708333333329</c:v>
                </c:pt>
                <c:pt idx="206">
                  <c:v>467.57708333333329</c:v>
                </c:pt>
                <c:pt idx="207">
                  <c:v>467.57708333333329</c:v>
                </c:pt>
                <c:pt idx="208">
                  <c:v>467.57708333333329</c:v>
                </c:pt>
                <c:pt idx="209">
                  <c:v>467.57708333333329</c:v>
                </c:pt>
                <c:pt idx="210">
                  <c:v>467.57708333333329</c:v>
                </c:pt>
                <c:pt idx="211">
                  <c:v>467.57708333333329</c:v>
                </c:pt>
                <c:pt idx="212">
                  <c:v>467.57708333333329</c:v>
                </c:pt>
                <c:pt idx="213">
                  <c:v>467.57708333333329</c:v>
                </c:pt>
                <c:pt idx="214">
                  <c:v>467.57708333333329</c:v>
                </c:pt>
                <c:pt idx="215">
                  <c:v>467.57708333333329</c:v>
                </c:pt>
                <c:pt idx="216">
                  <c:v>467.57708333333329</c:v>
                </c:pt>
                <c:pt idx="217">
                  <c:v>467.57708333333329</c:v>
                </c:pt>
                <c:pt idx="218">
                  <c:v>467.57708333333329</c:v>
                </c:pt>
                <c:pt idx="219">
                  <c:v>467.57708333333329</c:v>
                </c:pt>
                <c:pt idx="220">
                  <c:v>467.57708333333329</c:v>
                </c:pt>
                <c:pt idx="221">
                  <c:v>467.57708333333329</c:v>
                </c:pt>
                <c:pt idx="222">
                  <c:v>467.57708333333329</c:v>
                </c:pt>
                <c:pt idx="223">
                  <c:v>467.57708333333329</c:v>
                </c:pt>
                <c:pt idx="224">
                  <c:v>467.57708333333329</c:v>
                </c:pt>
                <c:pt idx="225">
                  <c:v>467.57708333333329</c:v>
                </c:pt>
                <c:pt idx="226">
                  <c:v>467.57708333333329</c:v>
                </c:pt>
                <c:pt idx="227">
                  <c:v>467.57708333333329</c:v>
                </c:pt>
                <c:pt idx="228">
                  <c:v>467.57708333333329</c:v>
                </c:pt>
                <c:pt idx="229">
                  <c:v>467.57708333333329</c:v>
                </c:pt>
                <c:pt idx="230">
                  <c:v>467.57708333333329</c:v>
                </c:pt>
                <c:pt idx="231">
                  <c:v>467.57708333333329</c:v>
                </c:pt>
                <c:pt idx="232">
                  <c:v>467.57708333333329</c:v>
                </c:pt>
                <c:pt idx="233">
                  <c:v>467.57708333333329</c:v>
                </c:pt>
                <c:pt idx="234">
                  <c:v>467.57708333333329</c:v>
                </c:pt>
                <c:pt idx="235">
                  <c:v>467.57708333333329</c:v>
                </c:pt>
                <c:pt idx="236">
                  <c:v>467.57708333333329</c:v>
                </c:pt>
                <c:pt idx="237">
                  <c:v>467.57708333333329</c:v>
                </c:pt>
                <c:pt idx="238">
                  <c:v>467.57708333333329</c:v>
                </c:pt>
                <c:pt idx="239">
                  <c:v>467.57708333333329</c:v>
                </c:pt>
                <c:pt idx="240">
                  <c:v>467.57708333333329</c:v>
                </c:pt>
                <c:pt idx="241">
                  <c:v>467.57708333333329</c:v>
                </c:pt>
                <c:pt idx="242">
                  <c:v>467.57708333333329</c:v>
                </c:pt>
                <c:pt idx="243">
                  <c:v>467.57708333333329</c:v>
                </c:pt>
                <c:pt idx="244">
                  <c:v>467.57708333333329</c:v>
                </c:pt>
                <c:pt idx="245">
                  <c:v>467.57708333333329</c:v>
                </c:pt>
                <c:pt idx="246">
                  <c:v>467.57708333333329</c:v>
                </c:pt>
                <c:pt idx="247">
                  <c:v>467.57708333333329</c:v>
                </c:pt>
                <c:pt idx="248">
                  <c:v>467.57708333333329</c:v>
                </c:pt>
                <c:pt idx="249">
                  <c:v>467.57708333333329</c:v>
                </c:pt>
                <c:pt idx="250">
                  <c:v>467.57708333333329</c:v>
                </c:pt>
                <c:pt idx="251">
                  <c:v>467.57708333333329</c:v>
                </c:pt>
                <c:pt idx="252">
                  <c:v>467.57708333333329</c:v>
                </c:pt>
                <c:pt idx="253">
                  <c:v>467.57708333333329</c:v>
                </c:pt>
                <c:pt idx="254">
                  <c:v>467.57708333333329</c:v>
                </c:pt>
                <c:pt idx="255">
                  <c:v>467.57708333333329</c:v>
                </c:pt>
                <c:pt idx="256">
                  <c:v>467.57708333333329</c:v>
                </c:pt>
                <c:pt idx="257">
                  <c:v>467.57708333333329</c:v>
                </c:pt>
                <c:pt idx="258">
                  <c:v>467.57708333333329</c:v>
                </c:pt>
                <c:pt idx="259">
                  <c:v>467.57708333333329</c:v>
                </c:pt>
                <c:pt idx="260">
                  <c:v>467.57708333333329</c:v>
                </c:pt>
                <c:pt idx="261">
                  <c:v>467.57708333333329</c:v>
                </c:pt>
                <c:pt idx="262">
                  <c:v>467.57708333333329</c:v>
                </c:pt>
                <c:pt idx="263">
                  <c:v>467.57708333333329</c:v>
                </c:pt>
                <c:pt idx="264">
                  <c:v>467.57708333333329</c:v>
                </c:pt>
                <c:pt idx="265">
                  <c:v>467.57708333333329</c:v>
                </c:pt>
                <c:pt idx="266">
                  <c:v>467.57708333333329</c:v>
                </c:pt>
                <c:pt idx="267">
                  <c:v>467.57708333333329</c:v>
                </c:pt>
                <c:pt idx="268">
                  <c:v>467.57708333333329</c:v>
                </c:pt>
                <c:pt idx="269">
                  <c:v>467.57708333333329</c:v>
                </c:pt>
                <c:pt idx="270">
                  <c:v>467.57708333333329</c:v>
                </c:pt>
                <c:pt idx="271">
                  <c:v>467.57708333333329</c:v>
                </c:pt>
                <c:pt idx="272">
                  <c:v>467.57708333333329</c:v>
                </c:pt>
                <c:pt idx="273">
                  <c:v>467.57708333333329</c:v>
                </c:pt>
                <c:pt idx="274">
                  <c:v>467.57708333333329</c:v>
                </c:pt>
                <c:pt idx="275">
                  <c:v>467.57708333333329</c:v>
                </c:pt>
                <c:pt idx="276">
                  <c:v>467.57708333333329</c:v>
                </c:pt>
                <c:pt idx="277">
                  <c:v>467.57708333333329</c:v>
                </c:pt>
                <c:pt idx="278">
                  <c:v>467.57708333333329</c:v>
                </c:pt>
                <c:pt idx="279">
                  <c:v>467.57708333333329</c:v>
                </c:pt>
                <c:pt idx="280">
                  <c:v>467.57708333333329</c:v>
                </c:pt>
                <c:pt idx="281">
                  <c:v>467.57708333333329</c:v>
                </c:pt>
                <c:pt idx="282">
                  <c:v>467.57708333333329</c:v>
                </c:pt>
                <c:pt idx="283">
                  <c:v>467.57708333333329</c:v>
                </c:pt>
                <c:pt idx="284">
                  <c:v>467.57708333333329</c:v>
                </c:pt>
                <c:pt idx="285">
                  <c:v>467.57708333333329</c:v>
                </c:pt>
                <c:pt idx="286">
                  <c:v>467.57708333333329</c:v>
                </c:pt>
                <c:pt idx="287">
                  <c:v>467.57708333333329</c:v>
                </c:pt>
                <c:pt idx="288">
                  <c:v>467.57708333333329</c:v>
                </c:pt>
                <c:pt idx="289">
                  <c:v>467.57708333333329</c:v>
                </c:pt>
                <c:pt idx="290">
                  <c:v>467.57708333333329</c:v>
                </c:pt>
                <c:pt idx="291">
                  <c:v>467.57708333333329</c:v>
                </c:pt>
                <c:pt idx="292">
                  <c:v>467.57708333333329</c:v>
                </c:pt>
                <c:pt idx="293">
                  <c:v>467.57708333333329</c:v>
                </c:pt>
                <c:pt idx="294">
                  <c:v>467.57708333333329</c:v>
                </c:pt>
                <c:pt idx="295">
                  <c:v>467.57708333333329</c:v>
                </c:pt>
                <c:pt idx="296">
                  <c:v>467.57708333333329</c:v>
                </c:pt>
                <c:pt idx="297">
                  <c:v>467.57708333333329</c:v>
                </c:pt>
                <c:pt idx="298">
                  <c:v>467.57708333333329</c:v>
                </c:pt>
                <c:pt idx="299">
                  <c:v>467.57708333333329</c:v>
                </c:pt>
                <c:pt idx="300">
                  <c:v>467.57708333333329</c:v>
                </c:pt>
                <c:pt idx="301">
                  <c:v>467.57708333333329</c:v>
                </c:pt>
                <c:pt idx="302">
                  <c:v>467.57708333333329</c:v>
                </c:pt>
                <c:pt idx="303">
                  <c:v>467.57708333333329</c:v>
                </c:pt>
                <c:pt idx="304">
                  <c:v>467.57708333333329</c:v>
                </c:pt>
                <c:pt idx="305">
                  <c:v>467.57708333333329</c:v>
                </c:pt>
                <c:pt idx="306">
                  <c:v>467.57708333333329</c:v>
                </c:pt>
                <c:pt idx="307">
                  <c:v>467.57708333333329</c:v>
                </c:pt>
                <c:pt idx="308">
                  <c:v>467.57708333333329</c:v>
                </c:pt>
                <c:pt idx="309">
                  <c:v>467.57708333333329</c:v>
                </c:pt>
                <c:pt idx="310">
                  <c:v>467.57708333333329</c:v>
                </c:pt>
                <c:pt idx="311">
                  <c:v>467.57708333333329</c:v>
                </c:pt>
                <c:pt idx="312">
                  <c:v>467.57708333333329</c:v>
                </c:pt>
                <c:pt idx="313">
                  <c:v>467.57708333333329</c:v>
                </c:pt>
                <c:pt idx="314">
                  <c:v>467.57708333333329</c:v>
                </c:pt>
                <c:pt idx="315">
                  <c:v>467.57708333333329</c:v>
                </c:pt>
                <c:pt idx="316">
                  <c:v>467.57708333333329</c:v>
                </c:pt>
                <c:pt idx="317">
                  <c:v>467.57708333333329</c:v>
                </c:pt>
                <c:pt idx="318">
                  <c:v>467.57708333333329</c:v>
                </c:pt>
                <c:pt idx="319">
                  <c:v>467.57708333333329</c:v>
                </c:pt>
                <c:pt idx="320">
                  <c:v>467.57708333333329</c:v>
                </c:pt>
                <c:pt idx="321">
                  <c:v>467.57708333333329</c:v>
                </c:pt>
                <c:pt idx="322">
                  <c:v>467.57708333333329</c:v>
                </c:pt>
                <c:pt idx="323">
                  <c:v>467.57708333333329</c:v>
                </c:pt>
                <c:pt idx="324">
                  <c:v>467.57708333333329</c:v>
                </c:pt>
                <c:pt idx="325">
                  <c:v>467.57708333333329</c:v>
                </c:pt>
                <c:pt idx="326">
                  <c:v>467.57708333333329</c:v>
                </c:pt>
                <c:pt idx="327">
                  <c:v>467.57708333333329</c:v>
                </c:pt>
                <c:pt idx="328">
                  <c:v>467.57708333333329</c:v>
                </c:pt>
                <c:pt idx="329">
                  <c:v>467.57708333333329</c:v>
                </c:pt>
                <c:pt idx="330">
                  <c:v>467.57708333333329</c:v>
                </c:pt>
                <c:pt idx="331">
                  <c:v>467.57708333333329</c:v>
                </c:pt>
                <c:pt idx="332">
                  <c:v>467.57708333333329</c:v>
                </c:pt>
                <c:pt idx="333">
                  <c:v>467.57708333333329</c:v>
                </c:pt>
                <c:pt idx="334">
                  <c:v>467.57708333333329</c:v>
                </c:pt>
                <c:pt idx="335">
                  <c:v>467.57708333333329</c:v>
                </c:pt>
                <c:pt idx="336">
                  <c:v>467.57708333333329</c:v>
                </c:pt>
                <c:pt idx="337">
                  <c:v>467.57708333333329</c:v>
                </c:pt>
                <c:pt idx="338">
                  <c:v>467.57708333333329</c:v>
                </c:pt>
                <c:pt idx="339">
                  <c:v>467.57708333333329</c:v>
                </c:pt>
                <c:pt idx="340">
                  <c:v>467.57708333333329</c:v>
                </c:pt>
                <c:pt idx="341">
                  <c:v>467.57708333333329</c:v>
                </c:pt>
                <c:pt idx="342">
                  <c:v>467.57708333333329</c:v>
                </c:pt>
                <c:pt idx="343">
                  <c:v>467.57708333333329</c:v>
                </c:pt>
                <c:pt idx="344">
                  <c:v>467.57708333333329</c:v>
                </c:pt>
                <c:pt idx="345">
                  <c:v>467.57708333333329</c:v>
                </c:pt>
                <c:pt idx="346">
                  <c:v>467.57708333333329</c:v>
                </c:pt>
                <c:pt idx="347">
                  <c:v>467.57708333333329</c:v>
                </c:pt>
                <c:pt idx="348">
                  <c:v>467.57708333333329</c:v>
                </c:pt>
                <c:pt idx="349">
                  <c:v>467.57708333333329</c:v>
                </c:pt>
                <c:pt idx="350">
                  <c:v>467.57708333333329</c:v>
                </c:pt>
                <c:pt idx="351">
                  <c:v>467.57708333333329</c:v>
                </c:pt>
                <c:pt idx="352">
                  <c:v>467.57708333333329</c:v>
                </c:pt>
                <c:pt idx="353">
                  <c:v>467.57708333333329</c:v>
                </c:pt>
                <c:pt idx="354">
                  <c:v>467.57708333333329</c:v>
                </c:pt>
                <c:pt idx="355">
                  <c:v>467.57708333333329</c:v>
                </c:pt>
                <c:pt idx="356">
                  <c:v>467.57708333333329</c:v>
                </c:pt>
                <c:pt idx="357">
                  <c:v>467.57708333333329</c:v>
                </c:pt>
                <c:pt idx="358">
                  <c:v>467.57708333333329</c:v>
                </c:pt>
                <c:pt idx="359">
                  <c:v>467.57708333333329</c:v>
                </c:pt>
                <c:pt idx="360">
                  <c:v>467.57708333333329</c:v>
                </c:pt>
                <c:pt idx="361">
                  <c:v>467.57708333333329</c:v>
                </c:pt>
                <c:pt idx="362">
                  <c:v>467.57708333333329</c:v>
                </c:pt>
                <c:pt idx="363">
                  <c:v>467.57708333333329</c:v>
                </c:pt>
                <c:pt idx="364">
                  <c:v>467.57708333333329</c:v>
                </c:pt>
                <c:pt idx="365">
                  <c:v>467.57708333333329</c:v>
                </c:pt>
                <c:pt idx="366">
                  <c:v>467.57708333333329</c:v>
                </c:pt>
                <c:pt idx="367">
                  <c:v>467.57708333333329</c:v>
                </c:pt>
                <c:pt idx="368">
                  <c:v>467.57708333333329</c:v>
                </c:pt>
                <c:pt idx="369">
                  <c:v>467.57708333333329</c:v>
                </c:pt>
                <c:pt idx="370">
                  <c:v>467.57708333333329</c:v>
                </c:pt>
                <c:pt idx="371">
                  <c:v>467.57708333333329</c:v>
                </c:pt>
                <c:pt idx="372">
                  <c:v>467.57708333333329</c:v>
                </c:pt>
                <c:pt idx="373">
                  <c:v>467.57708333333329</c:v>
                </c:pt>
                <c:pt idx="374">
                  <c:v>467.57708333333329</c:v>
                </c:pt>
                <c:pt idx="375">
                  <c:v>467.57708333333329</c:v>
                </c:pt>
                <c:pt idx="376">
                  <c:v>467.57708333333329</c:v>
                </c:pt>
                <c:pt idx="377">
                  <c:v>467.57708333333329</c:v>
                </c:pt>
                <c:pt idx="378">
                  <c:v>467.57708333333329</c:v>
                </c:pt>
                <c:pt idx="379">
                  <c:v>467.57708333333329</c:v>
                </c:pt>
                <c:pt idx="380">
                  <c:v>467.57708333333329</c:v>
                </c:pt>
                <c:pt idx="381">
                  <c:v>467.57708333333329</c:v>
                </c:pt>
                <c:pt idx="382">
                  <c:v>467.57708333333329</c:v>
                </c:pt>
                <c:pt idx="383">
                  <c:v>467.57708333333329</c:v>
                </c:pt>
                <c:pt idx="384">
                  <c:v>467.57708333333329</c:v>
                </c:pt>
                <c:pt idx="385">
                  <c:v>467.57708333333329</c:v>
                </c:pt>
                <c:pt idx="386">
                  <c:v>467.57708333333329</c:v>
                </c:pt>
                <c:pt idx="387">
                  <c:v>467.57708333333329</c:v>
                </c:pt>
                <c:pt idx="388">
                  <c:v>467.57708333333329</c:v>
                </c:pt>
                <c:pt idx="389">
                  <c:v>467.57708333333329</c:v>
                </c:pt>
                <c:pt idx="390">
                  <c:v>467.57708333333329</c:v>
                </c:pt>
                <c:pt idx="391">
                  <c:v>467.57708333333329</c:v>
                </c:pt>
                <c:pt idx="392">
                  <c:v>467.57708333333329</c:v>
                </c:pt>
                <c:pt idx="393">
                  <c:v>467.57708333333329</c:v>
                </c:pt>
                <c:pt idx="394">
                  <c:v>467.57708333333329</c:v>
                </c:pt>
                <c:pt idx="395">
                  <c:v>467.57708333333329</c:v>
                </c:pt>
                <c:pt idx="396">
                  <c:v>467.57708333333329</c:v>
                </c:pt>
                <c:pt idx="397">
                  <c:v>467.57708333333329</c:v>
                </c:pt>
                <c:pt idx="398">
                  <c:v>467.57708333333329</c:v>
                </c:pt>
                <c:pt idx="399">
                  <c:v>467.57708333333329</c:v>
                </c:pt>
                <c:pt idx="400">
                  <c:v>467.57708333333329</c:v>
                </c:pt>
                <c:pt idx="401">
                  <c:v>467.57708333333329</c:v>
                </c:pt>
                <c:pt idx="402">
                  <c:v>467.57708333333329</c:v>
                </c:pt>
                <c:pt idx="403">
                  <c:v>467.57708333333329</c:v>
                </c:pt>
                <c:pt idx="404">
                  <c:v>467.57708333333329</c:v>
                </c:pt>
                <c:pt idx="405">
                  <c:v>467.57708333333329</c:v>
                </c:pt>
                <c:pt idx="406">
                  <c:v>467.57708333333329</c:v>
                </c:pt>
                <c:pt idx="407">
                  <c:v>467.57708333333329</c:v>
                </c:pt>
                <c:pt idx="408">
                  <c:v>467.57708333333329</c:v>
                </c:pt>
                <c:pt idx="409">
                  <c:v>467.57708333333329</c:v>
                </c:pt>
                <c:pt idx="410">
                  <c:v>467.57708333333329</c:v>
                </c:pt>
                <c:pt idx="411">
                  <c:v>467.57708333333329</c:v>
                </c:pt>
                <c:pt idx="412">
                  <c:v>467.57708333333329</c:v>
                </c:pt>
                <c:pt idx="413">
                  <c:v>467.57708333333329</c:v>
                </c:pt>
                <c:pt idx="414">
                  <c:v>467.57708333333329</c:v>
                </c:pt>
                <c:pt idx="415">
                  <c:v>467.57708333333329</c:v>
                </c:pt>
                <c:pt idx="416">
                  <c:v>467.57708333333329</c:v>
                </c:pt>
                <c:pt idx="417">
                  <c:v>467.57708333333329</c:v>
                </c:pt>
                <c:pt idx="418">
                  <c:v>467.57708333333329</c:v>
                </c:pt>
                <c:pt idx="419">
                  <c:v>467.57708333333329</c:v>
                </c:pt>
                <c:pt idx="420">
                  <c:v>467.57708333333329</c:v>
                </c:pt>
                <c:pt idx="421">
                  <c:v>467.57708333333329</c:v>
                </c:pt>
                <c:pt idx="422">
                  <c:v>467.57708333333329</c:v>
                </c:pt>
                <c:pt idx="423">
                  <c:v>467.57708333333329</c:v>
                </c:pt>
                <c:pt idx="424">
                  <c:v>467.57708333333329</c:v>
                </c:pt>
                <c:pt idx="425">
                  <c:v>467.57708333333329</c:v>
                </c:pt>
                <c:pt idx="426">
                  <c:v>467.57708333333329</c:v>
                </c:pt>
                <c:pt idx="427">
                  <c:v>467.57708333333329</c:v>
                </c:pt>
                <c:pt idx="428">
                  <c:v>467.57708333333329</c:v>
                </c:pt>
                <c:pt idx="429">
                  <c:v>467.57708333333329</c:v>
                </c:pt>
                <c:pt idx="430">
                  <c:v>467.57708333333329</c:v>
                </c:pt>
                <c:pt idx="431">
                  <c:v>467.57708333333329</c:v>
                </c:pt>
                <c:pt idx="432">
                  <c:v>467.57708333333329</c:v>
                </c:pt>
                <c:pt idx="433">
                  <c:v>467.57708333333329</c:v>
                </c:pt>
                <c:pt idx="434">
                  <c:v>467.57708333333329</c:v>
                </c:pt>
                <c:pt idx="435">
                  <c:v>467.57708333333329</c:v>
                </c:pt>
                <c:pt idx="436">
                  <c:v>467.57708333333329</c:v>
                </c:pt>
                <c:pt idx="437">
                  <c:v>467.57708333333329</c:v>
                </c:pt>
                <c:pt idx="438">
                  <c:v>467.57708333333329</c:v>
                </c:pt>
                <c:pt idx="439">
                  <c:v>467.57708333333329</c:v>
                </c:pt>
                <c:pt idx="440">
                  <c:v>467.57708333333329</c:v>
                </c:pt>
                <c:pt idx="441">
                  <c:v>467.57708333333329</c:v>
                </c:pt>
                <c:pt idx="442">
                  <c:v>467.57708333333329</c:v>
                </c:pt>
                <c:pt idx="443">
                  <c:v>467.57708333333329</c:v>
                </c:pt>
                <c:pt idx="444">
                  <c:v>467.57708333333329</c:v>
                </c:pt>
                <c:pt idx="445">
                  <c:v>467.57708333333329</c:v>
                </c:pt>
                <c:pt idx="446">
                  <c:v>467.57708333333329</c:v>
                </c:pt>
                <c:pt idx="447">
                  <c:v>467.57708333333329</c:v>
                </c:pt>
                <c:pt idx="448">
                  <c:v>467.57708333333329</c:v>
                </c:pt>
                <c:pt idx="449">
                  <c:v>467.57708333333329</c:v>
                </c:pt>
                <c:pt idx="450">
                  <c:v>467.57708333333329</c:v>
                </c:pt>
                <c:pt idx="451">
                  <c:v>467.57708333333329</c:v>
                </c:pt>
                <c:pt idx="452">
                  <c:v>467.57708333333329</c:v>
                </c:pt>
                <c:pt idx="453">
                  <c:v>467.57708333333329</c:v>
                </c:pt>
                <c:pt idx="454">
                  <c:v>467.57708333333329</c:v>
                </c:pt>
                <c:pt idx="455">
                  <c:v>467.57708333333329</c:v>
                </c:pt>
                <c:pt idx="456">
                  <c:v>467.57708333333329</c:v>
                </c:pt>
                <c:pt idx="457">
                  <c:v>467.57708333333329</c:v>
                </c:pt>
                <c:pt idx="458">
                  <c:v>467.57708333333329</c:v>
                </c:pt>
                <c:pt idx="459">
                  <c:v>467.57708333333329</c:v>
                </c:pt>
                <c:pt idx="460">
                  <c:v>467.57708333333329</c:v>
                </c:pt>
                <c:pt idx="461">
                  <c:v>467.57708333333329</c:v>
                </c:pt>
                <c:pt idx="462">
                  <c:v>467.57708333333329</c:v>
                </c:pt>
                <c:pt idx="463">
                  <c:v>467.57708333333329</c:v>
                </c:pt>
                <c:pt idx="464">
                  <c:v>467.57708333333329</c:v>
                </c:pt>
                <c:pt idx="465">
                  <c:v>467.57708333333329</c:v>
                </c:pt>
                <c:pt idx="466">
                  <c:v>467.57708333333329</c:v>
                </c:pt>
                <c:pt idx="467">
                  <c:v>467.57708333333329</c:v>
                </c:pt>
                <c:pt idx="468">
                  <c:v>467.57708333333329</c:v>
                </c:pt>
                <c:pt idx="469">
                  <c:v>467.57708333333329</c:v>
                </c:pt>
                <c:pt idx="470">
                  <c:v>467.57708333333329</c:v>
                </c:pt>
                <c:pt idx="471">
                  <c:v>467.57708333333329</c:v>
                </c:pt>
                <c:pt idx="472">
                  <c:v>467.57708333333329</c:v>
                </c:pt>
                <c:pt idx="473">
                  <c:v>467.57708333333329</c:v>
                </c:pt>
                <c:pt idx="474">
                  <c:v>467.57708333333329</c:v>
                </c:pt>
                <c:pt idx="475">
                  <c:v>467.57708333333329</c:v>
                </c:pt>
                <c:pt idx="476">
                  <c:v>467.57708333333329</c:v>
                </c:pt>
                <c:pt idx="477">
                  <c:v>467.57708333333329</c:v>
                </c:pt>
                <c:pt idx="478">
                  <c:v>467.57708333333329</c:v>
                </c:pt>
                <c:pt idx="479">
                  <c:v>467.57708333333329</c:v>
                </c:pt>
                <c:pt idx="480">
                  <c:v>467.57708333333329</c:v>
                </c:pt>
                <c:pt idx="481">
                  <c:v>467.57708333333329</c:v>
                </c:pt>
                <c:pt idx="482">
                  <c:v>467.57708333333329</c:v>
                </c:pt>
                <c:pt idx="483">
                  <c:v>467.57708333333329</c:v>
                </c:pt>
                <c:pt idx="484">
                  <c:v>467.57708333333329</c:v>
                </c:pt>
                <c:pt idx="485">
                  <c:v>467.57708333333329</c:v>
                </c:pt>
                <c:pt idx="486">
                  <c:v>467.57708333333329</c:v>
                </c:pt>
                <c:pt idx="487">
                  <c:v>467.57708333333329</c:v>
                </c:pt>
                <c:pt idx="488">
                  <c:v>467.57708333333329</c:v>
                </c:pt>
                <c:pt idx="489">
                  <c:v>467.57708333333329</c:v>
                </c:pt>
                <c:pt idx="490">
                  <c:v>467.57708333333329</c:v>
                </c:pt>
                <c:pt idx="491">
                  <c:v>467.57708333333329</c:v>
                </c:pt>
                <c:pt idx="492">
                  <c:v>467.57708333333329</c:v>
                </c:pt>
                <c:pt idx="493">
                  <c:v>467.57708333333329</c:v>
                </c:pt>
                <c:pt idx="494">
                  <c:v>467.57708333333329</c:v>
                </c:pt>
                <c:pt idx="495">
                  <c:v>467.57708333333329</c:v>
                </c:pt>
                <c:pt idx="496">
                  <c:v>467.57708333333329</c:v>
                </c:pt>
                <c:pt idx="497">
                  <c:v>467.57708333333329</c:v>
                </c:pt>
                <c:pt idx="498">
                  <c:v>467.57708333333329</c:v>
                </c:pt>
                <c:pt idx="499">
                  <c:v>467.57708333333329</c:v>
                </c:pt>
                <c:pt idx="500">
                  <c:v>467.57708333333329</c:v>
                </c:pt>
                <c:pt idx="501">
                  <c:v>467.57708333333329</c:v>
                </c:pt>
                <c:pt idx="502">
                  <c:v>467.57708333333329</c:v>
                </c:pt>
                <c:pt idx="503">
                  <c:v>467.57708333333329</c:v>
                </c:pt>
                <c:pt idx="504">
                  <c:v>467.57708333333329</c:v>
                </c:pt>
                <c:pt idx="505">
                  <c:v>467.57708333333329</c:v>
                </c:pt>
                <c:pt idx="506">
                  <c:v>467.57708333333329</c:v>
                </c:pt>
                <c:pt idx="507">
                  <c:v>467.57708333333329</c:v>
                </c:pt>
                <c:pt idx="508">
                  <c:v>467.57708333333329</c:v>
                </c:pt>
                <c:pt idx="509">
                  <c:v>467.57708333333329</c:v>
                </c:pt>
                <c:pt idx="510">
                  <c:v>467.57708333333329</c:v>
                </c:pt>
                <c:pt idx="511">
                  <c:v>467.57708333333329</c:v>
                </c:pt>
                <c:pt idx="512">
                  <c:v>467.57708333333329</c:v>
                </c:pt>
                <c:pt idx="513">
                  <c:v>467.57708333333329</c:v>
                </c:pt>
                <c:pt idx="514">
                  <c:v>467.57708333333329</c:v>
                </c:pt>
                <c:pt idx="515">
                  <c:v>467.57708333333329</c:v>
                </c:pt>
                <c:pt idx="516">
                  <c:v>467.57708333333329</c:v>
                </c:pt>
                <c:pt idx="517">
                  <c:v>467.57708333333329</c:v>
                </c:pt>
                <c:pt idx="518">
                  <c:v>467.57708333333329</c:v>
                </c:pt>
                <c:pt idx="519">
                  <c:v>467.57708333333329</c:v>
                </c:pt>
                <c:pt idx="520">
                  <c:v>467.57708333333329</c:v>
                </c:pt>
                <c:pt idx="521">
                  <c:v>467.57708333333329</c:v>
                </c:pt>
                <c:pt idx="522">
                  <c:v>467.57708333333329</c:v>
                </c:pt>
                <c:pt idx="523">
                  <c:v>467.57708333333329</c:v>
                </c:pt>
                <c:pt idx="524">
                  <c:v>467.57708333333329</c:v>
                </c:pt>
                <c:pt idx="525">
                  <c:v>467.57708333333329</c:v>
                </c:pt>
                <c:pt idx="526">
                  <c:v>467.57708333333329</c:v>
                </c:pt>
                <c:pt idx="527">
                  <c:v>467.57708333333329</c:v>
                </c:pt>
                <c:pt idx="528">
                  <c:v>467.57708333333329</c:v>
                </c:pt>
                <c:pt idx="529">
                  <c:v>467.57708333333329</c:v>
                </c:pt>
                <c:pt idx="530">
                  <c:v>467.57708333333329</c:v>
                </c:pt>
                <c:pt idx="531">
                  <c:v>467.57708333333329</c:v>
                </c:pt>
                <c:pt idx="532">
                  <c:v>467.57708333333329</c:v>
                </c:pt>
                <c:pt idx="533">
                  <c:v>467.57708333333329</c:v>
                </c:pt>
                <c:pt idx="534">
                  <c:v>467.57708333333329</c:v>
                </c:pt>
                <c:pt idx="535">
                  <c:v>467.57708333333329</c:v>
                </c:pt>
                <c:pt idx="536">
                  <c:v>467.57708333333329</c:v>
                </c:pt>
                <c:pt idx="537">
                  <c:v>467.57708333333329</c:v>
                </c:pt>
                <c:pt idx="538">
                  <c:v>467.57708333333329</c:v>
                </c:pt>
                <c:pt idx="539">
                  <c:v>467.57708333333329</c:v>
                </c:pt>
                <c:pt idx="540">
                  <c:v>467.57708333333329</c:v>
                </c:pt>
                <c:pt idx="541">
                  <c:v>467.57708333333329</c:v>
                </c:pt>
                <c:pt idx="542">
                  <c:v>467.57708333333329</c:v>
                </c:pt>
                <c:pt idx="543">
                  <c:v>467.57708333333329</c:v>
                </c:pt>
                <c:pt idx="544">
                  <c:v>467.57708333333329</c:v>
                </c:pt>
                <c:pt idx="545">
                  <c:v>467.57708333333329</c:v>
                </c:pt>
                <c:pt idx="546">
                  <c:v>467.57708333333329</c:v>
                </c:pt>
                <c:pt idx="547">
                  <c:v>467.57708333333329</c:v>
                </c:pt>
                <c:pt idx="548">
                  <c:v>467.57708333333329</c:v>
                </c:pt>
                <c:pt idx="549">
                  <c:v>467.57708333333329</c:v>
                </c:pt>
                <c:pt idx="550">
                  <c:v>467.57708333333329</c:v>
                </c:pt>
                <c:pt idx="551">
                  <c:v>467.57708333333329</c:v>
                </c:pt>
                <c:pt idx="552">
                  <c:v>467.57708333333329</c:v>
                </c:pt>
                <c:pt idx="553">
                  <c:v>467.57708333333329</c:v>
                </c:pt>
                <c:pt idx="554">
                  <c:v>467.57708333333329</c:v>
                </c:pt>
                <c:pt idx="555">
                  <c:v>467.57708333333329</c:v>
                </c:pt>
                <c:pt idx="556">
                  <c:v>467.57708333333329</c:v>
                </c:pt>
                <c:pt idx="557">
                  <c:v>467.57708333333329</c:v>
                </c:pt>
                <c:pt idx="558">
                  <c:v>467.57708333333329</c:v>
                </c:pt>
                <c:pt idx="559">
                  <c:v>467.57708333333329</c:v>
                </c:pt>
                <c:pt idx="560">
                  <c:v>467.57708333333329</c:v>
                </c:pt>
                <c:pt idx="561">
                  <c:v>467.57708333333329</c:v>
                </c:pt>
                <c:pt idx="562">
                  <c:v>467.57708333333329</c:v>
                </c:pt>
                <c:pt idx="563">
                  <c:v>467.57708333333329</c:v>
                </c:pt>
                <c:pt idx="564">
                  <c:v>467.57708333333329</c:v>
                </c:pt>
                <c:pt idx="565">
                  <c:v>467.57708333333329</c:v>
                </c:pt>
                <c:pt idx="566">
                  <c:v>467.57708333333329</c:v>
                </c:pt>
                <c:pt idx="567">
                  <c:v>467.57708333333329</c:v>
                </c:pt>
                <c:pt idx="568">
                  <c:v>467.57708333333329</c:v>
                </c:pt>
                <c:pt idx="569">
                  <c:v>467.57708333333329</c:v>
                </c:pt>
                <c:pt idx="570">
                  <c:v>467.57708333333329</c:v>
                </c:pt>
                <c:pt idx="571">
                  <c:v>467.57708333333329</c:v>
                </c:pt>
                <c:pt idx="572">
                  <c:v>467.57708333333329</c:v>
                </c:pt>
                <c:pt idx="573">
                  <c:v>467.57708333333329</c:v>
                </c:pt>
                <c:pt idx="574">
                  <c:v>467.57708333333329</c:v>
                </c:pt>
                <c:pt idx="575">
                  <c:v>467.57708333333329</c:v>
                </c:pt>
                <c:pt idx="576">
                  <c:v>467.57708333333329</c:v>
                </c:pt>
                <c:pt idx="577">
                  <c:v>467.57708333333329</c:v>
                </c:pt>
                <c:pt idx="578">
                  <c:v>467.57708333333329</c:v>
                </c:pt>
                <c:pt idx="579">
                  <c:v>467.57708333333329</c:v>
                </c:pt>
                <c:pt idx="580">
                  <c:v>467.57708333333329</c:v>
                </c:pt>
                <c:pt idx="581">
                  <c:v>467.57708333333329</c:v>
                </c:pt>
                <c:pt idx="582">
                  <c:v>467.57708333333329</c:v>
                </c:pt>
                <c:pt idx="583">
                  <c:v>467.57708333333329</c:v>
                </c:pt>
                <c:pt idx="584">
                  <c:v>467.57708333333329</c:v>
                </c:pt>
                <c:pt idx="585">
                  <c:v>467.57708333333329</c:v>
                </c:pt>
                <c:pt idx="586">
                  <c:v>467.57708333333329</c:v>
                </c:pt>
                <c:pt idx="587">
                  <c:v>467.57708333333329</c:v>
                </c:pt>
                <c:pt idx="588">
                  <c:v>467.57708333333329</c:v>
                </c:pt>
                <c:pt idx="589">
                  <c:v>467.57708333333329</c:v>
                </c:pt>
                <c:pt idx="590">
                  <c:v>467.57708333333329</c:v>
                </c:pt>
                <c:pt idx="591">
                  <c:v>467.57708333333329</c:v>
                </c:pt>
                <c:pt idx="592">
                  <c:v>467.57708333333329</c:v>
                </c:pt>
                <c:pt idx="593">
                  <c:v>467.57708333333329</c:v>
                </c:pt>
                <c:pt idx="594">
                  <c:v>467.57708333333329</c:v>
                </c:pt>
                <c:pt idx="595">
                  <c:v>467.57708333333329</c:v>
                </c:pt>
                <c:pt idx="596">
                  <c:v>467.57708333333329</c:v>
                </c:pt>
                <c:pt idx="597">
                  <c:v>467.57708333333329</c:v>
                </c:pt>
                <c:pt idx="598">
                  <c:v>467.57708333333329</c:v>
                </c:pt>
                <c:pt idx="599">
                  <c:v>467.57708333333329</c:v>
                </c:pt>
                <c:pt idx="600">
                  <c:v>467.57708333333329</c:v>
                </c:pt>
                <c:pt idx="601">
                  <c:v>467.57708333333329</c:v>
                </c:pt>
                <c:pt idx="602">
                  <c:v>467.57708333333329</c:v>
                </c:pt>
                <c:pt idx="603">
                  <c:v>467.57708333333329</c:v>
                </c:pt>
                <c:pt idx="604">
                  <c:v>467.57708333333329</c:v>
                </c:pt>
                <c:pt idx="605">
                  <c:v>467.57708333333329</c:v>
                </c:pt>
                <c:pt idx="606">
                  <c:v>467.57708333333329</c:v>
                </c:pt>
                <c:pt idx="607">
                  <c:v>467.57708333333329</c:v>
                </c:pt>
                <c:pt idx="608">
                  <c:v>467.57708333333329</c:v>
                </c:pt>
                <c:pt idx="609">
                  <c:v>467.57708333333329</c:v>
                </c:pt>
                <c:pt idx="610">
                  <c:v>467.57708333333329</c:v>
                </c:pt>
                <c:pt idx="611">
                  <c:v>467.57708333333329</c:v>
                </c:pt>
                <c:pt idx="612">
                  <c:v>467.57708333333329</c:v>
                </c:pt>
                <c:pt idx="613">
                  <c:v>467.57708333333329</c:v>
                </c:pt>
                <c:pt idx="614">
                  <c:v>467.57708333333329</c:v>
                </c:pt>
                <c:pt idx="615">
                  <c:v>467.57708333333329</c:v>
                </c:pt>
                <c:pt idx="616">
                  <c:v>467.57708333333329</c:v>
                </c:pt>
                <c:pt idx="617">
                  <c:v>467.57708333333329</c:v>
                </c:pt>
                <c:pt idx="618">
                  <c:v>467.57708333333329</c:v>
                </c:pt>
                <c:pt idx="619">
                  <c:v>467.57708333333329</c:v>
                </c:pt>
                <c:pt idx="620">
                  <c:v>467.57708333333329</c:v>
                </c:pt>
                <c:pt idx="621">
                  <c:v>467.57708333333329</c:v>
                </c:pt>
                <c:pt idx="622">
                  <c:v>467.57708333333329</c:v>
                </c:pt>
                <c:pt idx="623">
                  <c:v>467.57708333333329</c:v>
                </c:pt>
                <c:pt idx="624">
                  <c:v>467.57708333333329</c:v>
                </c:pt>
                <c:pt idx="625">
                  <c:v>467.57708333333329</c:v>
                </c:pt>
                <c:pt idx="626">
                  <c:v>467.57708333333329</c:v>
                </c:pt>
                <c:pt idx="627">
                  <c:v>467.57708333333329</c:v>
                </c:pt>
                <c:pt idx="628">
                  <c:v>467.57708333333329</c:v>
                </c:pt>
                <c:pt idx="629">
                  <c:v>467.57708333333329</c:v>
                </c:pt>
                <c:pt idx="630">
                  <c:v>467.57708333333329</c:v>
                </c:pt>
                <c:pt idx="631">
                  <c:v>467.57708333333329</c:v>
                </c:pt>
                <c:pt idx="632">
                  <c:v>467.57708333333329</c:v>
                </c:pt>
                <c:pt idx="633">
                  <c:v>467.57708333333329</c:v>
                </c:pt>
                <c:pt idx="634">
                  <c:v>467.57708333333329</c:v>
                </c:pt>
                <c:pt idx="635">
                  <c:v>467.57708333333329</c:v>
                </c:pt>
                <c:pt idx="636">
                  <c:v>467.57708333333329</c:v>
                </c:pt>
                <c:pt idx="637">
                  <c:v>467.57708333333329</c:v>
                </c:pt>
                <c:pt idx="638">
                  <c:v>467.57708333333329</c:v>
                </c:pt>
                <c:pt idx="639">
                  <c:v>467.57708333333329</c:v>
                </c:pt>
                <c:pt idx="640">
                  <c:v>467.57708333333329</c:v>
                </c:pt>
                <c:pt idx="641">
                  <c:v>467.57708333333329</c:v>
                </c:pt>
                <c:pt idx="642">
                  <c:v>467.57708333333329</c:v>
                </c:pt>
                <c:pt idx="643">
                  <c:v>467.57708333333329</c:v>
                </c:pt>
                <c:pt idx="644">
                  <c:v>467.57708333333329</c:v>
                </c:pt>
                <c:pt idx="645">
                  <c:v>467.57708333333329</c:v>
                </c:pt>
                <c:pt idx="646">
                  <c:v>467.57708333333329</c:v>
                </c:pt>
                <c:pt idx="647">
                  <c:v>467.57708333333329</c:v>
                </c:pt>
                <c:pt idx="648">
                  <c:v>467.57708333333329</c:v>
                </c:pt>
                <c:pt idx="649">
                  <c:v>467.57708333333329</c:v>
                </c:pt>
                <c:pt idx="650">
                  <c:v>467.57708333333329</c:v>
                </c:pt>
                <c:pt idx="651">
                  <c:v>467.57708333333329</c:v>
                </c:pt>
                <c:pt idx="652">
                  <c:v>467.57708333333329</c:v>
                </c:pt>
                <c:pt idx="653">
                  <c:v>467.57708333333329</c:v>
                </c:pt>
                <c:pt idx="654">
                  <c:v>467.57708333333329</c:v>
                </c:pt>
                <c:pt idx="655">
                  <c:v>467.57708333333329</c:v>
                </c:pt>
                <c:pt idx="656">
                  <c:v>467.57708333333329</c:v>
                </c:pt>
                <c:pt idx="657">
                  <c:v>467.57708333333329</c:v>
                </c:pt>
                <c:pt idx="658">
                  <c:v>467.57708333333329</c:v>
                </c:pt>
                <c:pt idx="659">
                  <c:v>467.57708333333329</c:v>
                </c:pt>
                <c:pt idx="660">
                  <c:v>467.57708333333329</c:v>
                </c:pt>
                <c:pt idx="661">
                  <c:v>467.57708333333329</c:v>
                </c:pt>
                <c:pt idx="662">
                  <c:v>467.57708333333329</c:v>
                </c:pt>
                <c:pt idx="663">
                  <c:v>467.57708333333329</c:v>
                </c:pt>
                <c:pt idx="664">
                  <c:v>467.57708333333329</c:v>
                </c:pt>
                <c:pt idx="665">
                  <c:v>467.57708333333329</c:v>
                </c:pt>
                <c:pt idx="666">
                  <c:v>467.57708333333329</c:v>
                </c:pt>
                <c:pt idx="667">
                  <c:v>467.57708333333329</c:v>
                </c:pt>
                <c:pt idx="668">
                  <c:v>467.57708333333329</c:v>
                </c:pt>
                <c:pt idx="669">
                  <c:v>467.57708333333329</c:v>
                </c:pt>
                <c:pt idx="670">
                  <c:v>467.57708333333329</c:v>
                </c:pt>
                <c:pt idx="671">
                  <c:v>467.57708333333329</c:v>
                </c:pt>
                <c:pt idx="672">
                  <c:v>467.57708333333329</c:v>
                </c:pt>
                <c:pt idx="673">
                  <c:v>467.57708333333329</c:v>
                </c:pt>
                <c:pt idx="674">
                  <c:v>467.57708333333329</c:v>
                </c:pt>
                <c:pt idx="675">
                  <c:v>467.57708333333329</c:v>
                </c:pt>
                <c:pt idx="676">
                  <c:v>467.57708333333329</c:v>
                </c:pt>
                <c:pt idx="677">
                  <c:v>467.57708333333329</c:v>
                </c:pt>
                <c:pt idx="678">
                  <c:v>467.57708333333329</c:v>
                </c:pt>
                <c:pt idx="679">
                  <c:v>467.57708333333329</c:v>
                </c:pt>
                <c:pt idx="680">
                  <c:v>467.57708333333329</c:v>
                </c:pt>
                <c:pt idx="681">
                  <c:v>467.57708333333329</c:v>
                </c:pt>
                <c:pt idx="682">
                  <c:v>467.57708333333329</c:v>
                </c:pt>
                <c:pt idx="683">
                  <c:v>467.57708333333329</c:v>
                </c:pt>
                <c:pt idx="684">
                  <c:v>467.57708333333329</c:v>
                </c:pt>
                <c:pt idx="685">
                  <c:v>467.57708333333329</c:v>
                </c:pt>
                <c:pt idx="686">
                  <c:v>467.57708333333329</c:v>
                </c:pt>
                <c:pt idx="687">
                  <c:v>467.57708333333329</c:v>
                </c:pt>
                <c:pt idx="688">
                  <c:v>467.57708333333329</c:v>
                </c:pt>
                <c:pt idx="689">
                  <c:v>467.57708333333329</c:v>
                </c:pt>
                <c:pt idx="690">
                  <c:v>467.57708333333329</c:v>
                </c:pt>
                <c:pt idx="691">
                  <c:v>467.57708333333329</c:v>
                </c:pt>
                <c:pt idx="692">
                  <c:v>467.57708333333329</c:v>
                </c:pt>
                <c:pt idx="693">
                  <c:v>467.57708333333329</c:v>
                </c:pt>
                <c:pt idx="694">
                  <c:v>467.57708333333329</c:v>
                </c:pt>
                <c:pt idx="695">
                  <c:v>467.57708333333329</c:v>
                </c:pt>
                <c:pt idx="696">
                  <c:v>467.57708333333329</c:v>
                </c:pt>
                <c:pt idx="697">
                  <c:v>467.57708333333329</c:v>
                </c:pt>
                <c:pt idx="698">
                  <c:v>467.57708333333329</c:v>
                </c:pt>
                <c:pt idx="699">
                  <c:v>467.57708333333329</c:v>
                </c:pt>
                <c:pt idx="700">
                  <c:v>467.57708333333329</c:v>
                </c:pt>
                <c:pt idx="701">
                  <c:v>467.57708333333329</c:v>
                </c:pt>
                <c:pt idx="702">
                  <c:v>467.57708333333329</c:v>
                </c:pt>
                <c:pt idx="703">
                  <c:v>467.57708333333329</c:v>
                </c:pt>
                <c:pt idx="704">
                  <c:v>467.57708333333329</c:v>
                </c:pt>
                <c:pt idx="705">
                  <c:v>467.57708333333329</c:v>
                </c:pt>
                <c:pt idx="706">
                  <c:v>467.57708333333329</c:v>
                </c:pt>
                <c:pt idx="707">
                  <c:v>467.57708333333329</c:v>
                </c:pt>
                <c:pt idx="708">
                  <c:v>467.57708333333329</c:v>
                </c:pt>
                <c:pt idx="709">
                  <c:v>467.57708333333329</c:v>
                </c:pt>
                <c:pt idx="710">
                  <c:v>467.57708333333329</c:v>
                </c:pt>
                <c:pt idx="711">
                  <c:v>467.57708333333329</c:v>
                </c:pt>
                <c:pt idx="712">
                  <c:v>467.57708333333329</c:v>
                </c:pt>
                <c:pt idx="713">
                  <c:v>467.57708333333329</c:v>
                </c:pt>
                <c:pt idx="714">
                  <c:v>467.57708333333329</c:v>
                </c:pt>
                <c:pt idx="715">
                  <c:v>467.57708333333329</c:v>
                </c:pt>
                <c:pt idx="716">
                  <c:v>467.57708333333329</c:v>
                </c:pt>
                <c:pt idx="717">
                  <c:v>467.57708333333329</c:v>
                </c:pt>
                <c:pt idx="718">
                  <c:v>467.57708333333329</c:v>
                </c:pt>
                <c:pt idx="719">
                  <c:v>467.57708333333329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2"/>
          <c:order val="2"/>
          <c:tx>
            <c:v>P installée</c:v>
          </c:tx>
          <c:marker>
            <c:symbol val="none"/>
          </c:marker>
          <c:val>
            <c:numRef>
              <c:f>Calcul!$CG$10:$CG$753</c:f>
              <c:numCache>
                <c:formatCode>General</c:formatCode>
                <c:ptCount val="744"/>
                <c:pt idx="0">
                  <c:v>4200</c:v>
                </c:pt>
                <c:pt idx="1">
                  <c:v>4200</c:v>
                </c:pt>
                <c:pt idx="2">
                  <c:v>4200</c:v>
                </c:pt>
                <c:pt idx="3">
                  <c:v>4200</c:v>
                </c:pt>
                <c:pt idx="4">
                  <c:v>4200</c:v>
                </c:pt>
                <c:pt idx="5">
                  <c:v>4200</c:v>
                </c:pt>
                <c:pt idx="6">
                  <c:v>4200</c:v>
                </c:pt>
                <c:pt idx="7">
                  <c:v>4200</c:v>
                </c:pt>
                <c:pt idx="8">
                  <c:v>4200</c:v>
                </c:pt>
                <c:pt idx="9">
                  <c:v>4200</c:v>
                </c:pt>
                <c:pt idx="10">
                  <c:v>4200</c:v>
                </c:pt>
                <c:pt idx="11">
                  <c:v>4200</c:v>
                </c:pt>
                <c:pt idx="12">
                  <c:v>4200</c:v>
                </c:pt>
                <c:pt idx="13">
                  <c:v>4200</c:v>
                </c:pt>
                <c:pt idx="14">
                  <c:v>4200</c:v>
                </c:pt>
                <c:pt idx="15">
                  <c:v>4200</c:v>
                </c:pt>
                <c:pt idx="16">
                  <c:v>4200</c:v>
                </c:pt>
                <c:pt idx="17">
                  <c:v>4200</c:v>
                </c:pt>
                <c:pt idx="18">
                  <c:v>4200</c:v>
                </c:pt>
                <c:pt idx="19">
                  <c:v>4200</c:v>
                </c:pt>
                <c:pt idx="20">
                  <c:v>4200</c:v>
                </c:pt>
                <c:pt idx="21">
                  <c:v>4200</c:v>
                </c:pt>
                <c:pt idx="22">
                  <c:v>4200</c:v>
                </c:pt>
                <c:pt idx="23">
                  <c:v>4200</c:v>
                </c:pt>
                <c:pt idx="24">
                  <c:v>4200</c:v>
                </c:pt>
                <c:pt idx="25">
                  <c:v>4200</c:v>
                </c:pt>
                <c:pt idx="26">
                  <c:v>4200</c:v>
                </c:pt>
                <c:pt idx="27">
                  <c:v>4200</c:v>
                </c:pt>
                <c:pt idx="28">
                  <c:v>4200</c:v>
                </c:pt>
                <c:pt idx="29">
                  <c:v>4200</c:v>
                </c:pt>
                <c:pt idx="30">
                  <c:v>4200</c:v>
                </c:pt>
                <c:pt idx="31">
                  <c:v>4200</c:v>
                </c:pt>
                <c:pt idx="32">
                  <c:v>4200</c:v>
                </c:pt>
                <c:pt idx="33">
                  <c:v>4200</c:v>
                </c:pt>
                <c:pt idx="34">
                  <c:v>4200</c:v>
                </c:pt>
                <c:pt idx="35">
                  <c:v>4200</c:v>
                </c:pt>
                <c:pt idx="36">
                  <c:v>4200</c:v>
                </c:pt>
                <c:pt idx="37">
                  <c:v>4200</c:v>
                </c:pt>
                <c:pt idx="38">
                  <c:v>4200</c:v>
                </c:pt>
                <c:pt idx="39">
                  <c:v>4200</c:v>
                </c:pt>
                <c:pt idx="40">
                  <c:v>4200</c:v>
                </c:pt>
                <c:pt idx="41">
                  <c:v>4200</c:v>
                </c:pt>
                <c:pt idx="42">
                  <c:v>4200</c:v>
                </c:pt>
                <c:pt idx="43">
                  <c:v>4200</c:v>
                </c:pt>
                <c:pt idx="44">
                  <c:v>4200</c:v>
                </c:pt>
                <c:pt idx="45">
                  <c:v>4200</c:v>
                </c:pt>
                <c:pt idx="46">
                  <c:v>4200</c:v>
                </c:pt>
                <c:pt idx="47">
                  <c:v>4200</c:v>
                </c:pt>
                <c:pt idx="48">
                  <c:v>4200</c:v>
                </c:pt>
                <c:pt idx="49">
                  <c:v>4200</c:v>
                </c:pt>
                <c:pt idx="50">
                  <c:v>4200</c:v>
                </c:pt>
                <c:pt idx="51">
                  <c:v>4200</c:v>
                </c:pt>
                <c:pt idx="52">
                  <c:v>4200</c:v>
                </c:pt>
                <c:pt idx="53">
                  <c:v>4200</c:v>
                </c:pt>
                <c:pt idx="54">
                  <c:v>4200</c:v>
                </c:pt>
                <c:pt idx="55">
                  <c:v>4200</c:v>
                </c:pt>
                <c:pt idx="56">
                  <c:v>4200</c:v>
                </c:pt>
                <c:pt idx="57">
                  <c:v>4200</c:v>
                </c:pt>
                <c:pt idx="58">
                  <c:v>4200</c:v>
                </c:pt>
                <c:pt idx="59">
                  <c:v>4200</c:v>
                </c:pt>
                <c:pt idx="60">
                  <c:v>4200</c:v>
                </c:pt>
                <c:pt idx="61">
                  <c:v>4200</c:v>
                </c:pt>
                <c:pt idx="62">
                  <c:v>4200</c:v>
                </c:pt>
                <c:pt idx="63">
                  <c:v>4200</c:v>
                </c:pt>
                <c:pt idx="64">
                  <c:v>4200</c:v>
                </c:pt>
                <c:pt idx="65">
                  <c:v>4200</c:v>
                </c:pt>
                <c:pt idx="66">
                  <c:v>4200</c:v>
                </c:pt>
                <c:pt idx="67">
                  <c:v>4200</c:v>
                </c:pt>
                <c:pt idx="68">
                  <c:v>4200</c:v>
                </c:pt>
                <c:pt idx="69">
                  <c:v>4200</c:v>
                </c:pt>
                <c:pt idx="70">
                  <c:v>4200</c:v>
                </c:pt>
                <c:pt idx="71">
                  <c:v>4200</c:v>
                </c:pt>
                <c:pt idx="72">
                  <c:v>4200</c:v>
                </c:pt>
                <c:pt idx="73">
                  <c:v>4200</c:v>
                </c:pt>
                <c:pt idx="74">
                  <c:v>4200</c:v>
                </c:pt>
                <c:pt idx="75">
                  <c:v>4200</c:v>
                </c:pt>
                <c:pt idx="76">
                  <c:v>4200</c:v>
                </c:pt>
                <c:pt idx="77">
                  <c:v>4200</c:v>
                </c:pt>
                <c:pt idx="78">
                  <c:v>4200</c:v>
                </c:pt>
                <c:pt idx="79">
                  <c:v>4200</c:v>
                </c:pt>
                <c:pt idx="80">
                  <c:v>4200</c:v>
                </c:pt>
                <c:pt idx="81">
                  <c:v>4200</c:v>
                </c:pt>
                <c:pt idx="82">
                  <c:v>4200</c:v>
                </c:pt>
                <c:pt idx="83">
                  <c:v>4200</c:v>
                </c:pt>
                <c:pt idx="84">
                  <c:v>4200</c:v>
                </c:pt>
                <c:pt idx="85">
                  <c:v>4200</c:v>
                </c:pt>
                <c:pt idx="86">
                  <c:v>4200</c:v>
                </c:pt>
                <c:pt idx="87">
                  <c:v>4200</c:v>
                </c:pt>
                <c:pt idx="88">
                  <c:v>4200</c:v>
                </c:pt>
                <c:pt idx="89">
                  <c:v>4200</c:v>
                </c:pt>
                <c:pt idx="90">
                  <c:v>4200</c:v>
                </c:pt>
                <c:pt idx="91">
                  <c:v>4200</c:v>
                </c:pt>
                <c:pt idx="92">
                  <c:v>4200</c:v>
                </c:pt>
                <c:pt idx="93">
                  <c:v>4200</c:v>
                </c:pt>
                <c:pt idx="94">
                  <c:v>4200</c:v>
                </c:pt>
                <c:pt idx="95">
                  <c:v>4200</c:v>
                </c:pt>
                <c:pt idx="96">
                  <c:v>4200</c:v>
                </c:pt>
                <c:pt idx="97">
                  <c:v>4200</c:v>
                </c:pt>
                <c:pt idx="98">
                  <c:v>4200</c:v>
                </c:pt>
                <c:pt idx="99">
                  <c:v>4200</c:v>
                </c:pt>
                <c:pt idx="100">
                  <c:v>4200</c:v>
                </c:pt>
                <c:pt idx="101">
                  <c:v>4200</c:v>
                </c:pt>
                <c:pt idx="102">
                  <c:v>4200</c:v>
                </c:pt>
                <c:pt idx="103">
                  <c:v>4200</c:v>
                </c:pt>
                <c:pt idx="104">
                  <c:v>4200</c:v>
                </c:pt>
                <c:pt idx="105">
                  <c:v>4200</c:v>
                </c:pt>
                <c:pt idx="106">
                  <c:v>4200</c:v>
                </c:pt>
                <c:pt idx="107">
                  <c:v>4200</c:v>
                </c:pt>
                <c:pt idx="108">
                  <c:v>4200</c:v>
                </c:pt>
                <c:pt idx="109">
                  <c:v>4200</c:v>
                </c:pt>
                <c:pt idx="110">
                  <c:v>4200</c:v>
                </c:pt>
                <c:pt idx="111">
                  <c:v>4200</c:v>
                </c:pt>
                <c:pt idx="112">
                  <c:v>4200</c:v>
                </c:pt>
                <c:pt idx="113">
                  <c:v>4200</c:v>
                </c:pt>
                <c:pt idx="114">
                  <c:v>4200</c:v>
                </c:pt>
                <c:pt idx="115">
                  <c:v>4200</c:v>
                </c:pt>
                <c:pt idx="116">
                  <c:v>4200</c:v>
                </c:pt>
                <c:pt idx="117">
                  <c:v>4200</c:v>
                </c:pt>
                <c:pt idx="118">
                  <c:v>4200</c:v>
                </c:pt>
                <c:pt idx="119">
                  <c:v>4200</c:v>
                </c:pt>
                <c:pt idx="120">
                  <c:v>4200</c:v>
                </c:pt>
                <c:pt idx="121">
                  <c:v>4200</c:v>
                </c:pt>
                <c:pt idx="122">
                  <c:v>4200</c:v>
                </c:pt>
                <c:pt idx="123">
                  <c:v>4200</c:v>
                </c:pt>
                <c:pt idx="124">
                  <c:v>4200</c:v>
                </c:pt>
                <c:pt idx="125">
                  <c:v>4200</c:v>
                </c:pt>
                <c:pt idx="126">
                  <c:v>4200</c:v>
                </c:pt>
                <c:pt idx="127">
                  <c:v>4200</c:v>
                </c:pt>
                <c:pt idx="128">
                  <c:v>4200</c:v>
                </c:pt>
                <c:pt idx="129">
                  <c:v>4200</c:v>
                </c:pt>
                <c:pt idx="130">
                  <c:v>4200</c:v>
                </c:pt>
                <c:pt idx="131">
                  <c:v>4200</c:v>
                </c:pt>
                <c:pt idx="132">
                  <c:v>4200</c:v>
                </c:pt>
                <c:pt idx="133">
                  <c:v>4200</c:v>
                </c:pt>
                <c:pt idx="134">
                  <c:v>4200</c:v>
                </c:pt>
                <c:pt idx="135">
                  <c:v>4200</c:v>
                </c:pt>
                <c:pt idx="136">
                  <c:v>4200</c:v>
                </c:pt>
                <c:pt idx="137">
                  <c:v>4200</c:v>
                </c:pt>
                <c:pt idx="138">
                  <c:v>4200</c:v>
                </c:pt>
                <c:pt idx="139">
                  <c:v>4200</c:v>
                </c:pt>
                <c:pt idx="140">
                  <c:v>4200</c:v>
                </c:pt>
                <c:pt idx="141">
                  <c:v>4200</c:v>
                </c:pt>
                <c:pt idx="142">
                  <c:v>4200</c:v>
                </c:pt>
                <c:pt idx="143">
                  <c:v>4200</c:v>
                </c:pt>
                <c:pt idx="144">
                  <c:v>4200</c:v>
                </c:pt>
                <c:pt idx="145">
                  <c:v>4200</c:v>
                </c:pt>
                <c:pt idx="146">
                  <c:v>4200</c:v>
                </c:pt>
                <c:pt idx="147">
                  <c:v>4200</c:v>
                </c:pt>
                <c:pt idx="148">
                  <c:v>4200</c:v>
                </c:pt>
                <c:pt idx="149">
                  <c:v>4200</c:v>
                </c:pt>
                <c:pt idx="150">
                  <c:v>4200</c:v>
                </c:pt>
                <c:pt idx="151">
                  <c:v>4200</c:v>
                </c:pt>
                <c:pt idx="152">
                  <c:v>4200</c:v>
                </c:pt>
                <c:pt idx="153">
                  <c:v>4200</c:v>
                </c:pt>
                <c:pt idx="154">
                  <c:v>4200</c:v>
                </c:pt>
                <c:pt idx="155">
                  <c:v>4200</c:v>
                </c:pt>
                <c:pt idx="156">
                  <c:v>4200</c:v>
                </c:pt>
                <c:pt idx="157">
                  <c:v>4200</c:v>
                </c:pt>
                <c:pt idx="158">
                  <c:v>4200</c:v>
                </c:pt>
                <c:pt idx="159">
                  <c:v>4200</c:v>
                </c:pt>
                <c:pt idx="160">
                  <c:v>4200</c:v>
                </c:pt>
                <c:pt idx="161">
                  <c:v>4200</c:v>
                </c:pt>
                <c:pt idx="162">
                  <c:v>4200</c:v>
                </c:pt>
                <c:pt idx="163">
                  <c:v>4200</c:v>
                </c:pt>
                <c:pt idx="164">
                  <c:v>4200</c:v>
                </c:pt>
                <c:pt idx="165">
                  <c:v>4200</c:v>
                </c:pt>
                <c:pt idx="166">
                  <c:v>4200</c:v>
                </c:pt>
                <c:pt idx="167">
                  <c:v>4200</c:v>
                </c:pt>
                <c:pt idx="168">
                  <c:v>4200</c:v>
                </c:pt>
                <c:pt idx="169">
                  <c:v>4200</c:v>
                </c:pt>
                <c:pt idx="170">
                  <c:v>4200</c:v>
                </c:pt>
                <c:pt idx="171">
                  <c:v>4200</c:v>
                </c:pt>
                <c:pt idx="172">
                  <c:v>4200</c:v>
                </c:pt>
                <c:pt idx="173">
                  <c:v>4200</c:v>
                </c:pt>
                <c:pt idx="174">
                  <c:v>4200</c:v>
                </c:pt>
                <c:pt idx="175">
                  <c:v>4200</c:v>
                </c:pt>
                <c:pt idx="176">
                  <c:v>4200</c:v>
                </c:pt>
                <c:pt idx="177">
                  <c:v>4200</c:v>
                </c:pt>
                <c:pt idx="178">
                  <c:v>4200</c:v>
                </c:pt>
                <c:pt idx="179">
                  <c:v>4200</c:v>
                </c:pt>
                <c:pt idx="180">
                  <c:v>4200</c:v>
                </c:pt>
                <c:pt idx="181">
                  <c:v>4200</c:v>
                </c:pt>
                <c:pt idx="182">
                  <c:v>4200</c:v>
                </c:pt>
                <c:pt idx="183">
                  <c:v>4200</c:v>
                </c:pt>
                <c:pt idx="184">
                  <c:v>4200</c:v>
                </c:pt>
                <c:pt idx="185">
                  <c:v>4200</c:v>
                </c:pt>
                <c:pt idx="186">
                  <c:v>4200</c:v>
                </c:pt>
                <c:pt idx="187">
                  <c:v>4200</c:v>
                </c:pt>
                <c:pt idx="188">
                  <c:v>4200</c:v>
                </c:pt>
                <c:pt idx="189">
                  <c:v>4200</c:v>
                </c:pt>
                <c:pt idx="190">
                  <c:v>4200</c:v>
                </c:pt>
                <c:pt idx="191">
                  <c:v>4200</c:v>
                </c:pt>
                <c:pt idx="192">
                  <c:v>4200</c:v>
                </c:pt>
                <c:pt idx="193">
                  <c:v>4200</c:v>
                </c:pt>
                <c:pt idx="194">
                  <c:v>4200</c:v>
                </c:pt>
                <c:pt idx="195">
                  <c:v>4200</c:v>
                </c:pt>
                <c:pt idx="196">
                  <c:v>4200</c:v>
                </c:pt>
                <c:pt idx="197">
                  <c:v>4200</c:v>
                </c:pt>
                <c:pt idx="198">
                  <c:v>4200</c:v>
                </c:pt>
                <c:pt idx="199">
                  <c:v>4200</c:v>
                </c:pt>
                <c:pt idx="200">
                  <c:v>4200</c:v>
                </c:pt>
                <c:pt idx="201">
                  <c:v>4200</c:v>
                </c:pt>
                <c:pt idx="202">
                  <c:v>4200</c:v>
                </c:pt>
                <c:pt idx="203">
                  <c:v>4200</c:v>
                </c:pt>
                <c:pt idx="204">
                  <c:v>4200</c:v>
                </c:pt>
                <c:pt idx="205">
                  <c:v>4200</c:v>
                </c:pt>
                <c:pt idx="206">
                  <c:v>4200</c:v>
                </c:pt>
                <c:pt idx="207">
                  <c:v>4200</c:v>
                </c:pt>
                <c:pt idx="208">
                  <c:v>4200</c:v>
                </c:pt>
                <c:pt idx="209">
                  <c:v>4200</c:v>
                </c:pt>
                <c:pt idx="210">
                  <c:v>4200</c:v>
                </c:pt>
                <c:pt idx="211">
                  <c:v>4200</c:v>
                </c:pt>
                <c:pt idx="212">
                  <c:v>4200</c:v>
                </c:pt>
                <c:pt idx="213">
                  <c:v>4200</c:v>
                </c:pt>
                <c:pt idx="214">
                  <c:v>4200</c:v>
                </c:pt>
                <c:pt idx="215">
                  <c:v>4200</c:v>
                </c:pt>
                <c:pt idx="216">
                  <c:v>4200</c:v>
                </c:pt>
                <c:pt idx="217">
                  <c:v>4200</c:v>
                </c:pt>
                <c:pt idx="218">
                  <c:v>4200</c:v>
                </c:pt>
                <c:pt idx="219">
                  <c:v>4200</c:v>
                </c:pt>
                <c:pt idx="220">
                  <c:v>4200</c:v>
                </c:pt>
                <c:pt idx="221">
                  <c:v>4200</c:v>
                </c:pt>
                <c:pt idx="222">
                  <c:v>4200</c:v>
                </c:pt>
                <c:pt idx="223">
                  <c:v>4200</c:v>
                </c:pt>
                <c:pt idx="224">
                  <c:v>4200</c:v>
                </c:pt>
                <c:pt idx="225">
                  <c:v>4200</c:v>
                </c:pt>
                <c:pt idx="226">
                  <c:v>4200</c:v>
                </c:pt>
                <c:pt idx="227">
                  <c:v>4200</c:v>
                </c:pt>
                <c:pt idx="228">
                  <c:v>4200</c:v>
                </c:pt>
                <c:pt idx="229">
                  <c:v>4200</c:v>
                </c:pt>
                <c:pt idx="230">
                  <c:v>4200</c:v>
                </c:pt>
                <c:pt idx="231">
                  <c:v>4200</c:v>
                </c:pt>
                <c:pt idx="232">
                  <c:v>4200</c:v>
                </c:pt>
                <c:pt idx="233">
                  <c:v>4200</c:v>
                </c:pt>
                <c:pt idx="234">
                  <c:v>4200</c:v>
                </c:pt>
                <c:pt idx="235">
                  <c:v>4200</c:v>
                </c:pt>
                <c:pt idx="236">
                  <c:v>4200</c:v>
                </c:pt>
                <c:pt idx="237">
                  <c:v>4200</c:v>
                </c:pt>
                <c:pt idx="238">
                  <c:v>4200</c:v>
                </c:pt>
                <c:pt idx="239">
                  <c:v>4200</c:v>
                </c:pt>
                <c:pt idx="240">
                  <c:v>4200</c:v>
                </c:pt>
                <c:pt idx="241">
                  <c:v>4200</c:v>
                </c:pt>
                <c:pt idx="242">
                  <c:v>4200</c:v>
                </c:pt>
                <c:pt idx="243">
                  <c:v>4200</c:v>
                </c:pt>
                <c:pt idx="244">
                  <c:v>4200</c:v>
                </c:pt>
                <c:pt idx="245">
                  <c:v>4200</c:v>
                </c:pt>
                <c:pt idx="246">
                  <c:v>4200</c:v>
                </c:pt>
                <c:pt idx="247">
                  <c:v>4200</c:v>
                </c:pt>
                <c:pt idx="248">
                  <c:v>4200</c:v>
                </c:pt>
                <c:pt idx="249">
                  <c:v>4200</c:v>
                </c:pt>
                <c:pt idx="250">
                  <c:v>4200</c:v>
                </c:pt>
                <c:pt idx="251">
                  <c:v>4200</c:v>
                </c:pt>
                <c:pt idx="252">
                  <c:v>4200</c:v>
                </c:pt>
                <c:pt idx="253">
                  <c:v>4200</c:v>
                </c:pt>
                <c:pt idx="254">
                  <c:v>4200</c:v>
                </c:pt>
                <c:pt idx="255">
                  <c:v>4200</c:v>
                </c:pt>
                <c:pt idx="256">
                  <c:v>4200</c:v>
                </c:pt>
                <c:pt idx="257">
                  <c:v>4200</c:v>
                </c:pt>
                <c:pt idx="258">
                  <c:v>4200</c:v>
                </c:pt>
                <c:pt idx="259">
                  <c:v>4200</c:v>
                </c:pt>
                <c:pt idx="260">
                  <c:v>4200</c:v>
                </c:pt>
                <c:pt idx="261">
                  <c:v>4200</c:v>
                </c:pt>
                <c:pt idx="262">
                  <c:v>4200</c:v>
                </c:pt>
                <c:pt idx="263">
                  <c:v>4200</c:v>
                </c:pt>
                <c:pt idx="264">
                  <c:v>4200</c:v>
                </c:pt>
                <c:pt idx="265">
                  <c:v>4200</c:v>
                </c:pt>
                <c:pt idx="266">
                  <c:v>4200</c:v>
                </c:pt>
                <c:pt idx="267">
                  <c:v>4200</c:v>
                </c:pt>
                <c:pt idx="268">
                  <c:v>4200</c:v>
                </c:pt>
                <c:pt idx="269">
                  <c:v>4200</c:v>
                </c:pt>
                <c:pt idx="270">
                  <c:v>4200</c:v>
                </c:pt>
                <c:pt idx="271">
                  <c:v>4200</c:v>
                </c:pt>
                <c:pt idx="272">
                  <c:v>4200</c:v>
                </c:pt>
                <c:pt idx="273">
                  <c:v>4200</c:v>
                </c:pt>
                <c:pt idx="274">
                  <c:v>4200</c:v>
                </c:pt>
                <c:pt idx="275">
                  <c:v>4200</c:v>
                </c:pt>
                <c:pt idx="276">
                  <c:v>4200</c:v>
                </c:pt>
                <c:pt idx="277">
                  <c:v>4200</c:v>
                </c:pt>
                <c:pt idx="278">
                  <c:v>4200</c:v>
                </c:pt>
                <c:pt idx="279">
                  <c:v>4200</c:v>
                </c:pt>
                <c:pt idx="280">
                  <c:v>4200</c:v>
                </c:pt>
                <c:pt idx="281">
                  <c:v>4200</c:v>
                </c:pt>
                <c:pt idx="282">
                  <c:v>4200</c:v>
                </c:pt>
                <c:pt idx="283">
                  <c:v>4200</c:v>
                </c:pt>
                <c:pt idx="284">
                  <c:v>4200</c:v>
                </c:pt>
                <c:pt idx="285">
                  <c:v>4200</c:v>
                </c:pt>
                <c:pt idx="286">
                  <c:v>4200</c:v>
                </c:pt>
                <c:pt idx="287">
                  <c:v>4200</c:v>
                </c:pt>
                <c:pt idx="288">
                  <c:v>4200</c:v>
                </c:pt>
                <c:pt idx="289">
                  <c:v>4200</c:v>
                </c:pt>
                <c:pt idx="290">
                  <c:v>4200</c:v>
                </c:pt>
                <c:pt idx="291">
                  <c:v>4200</c:v>
                </c:pt>
                <c:pt idx="292">
                  <c:v>4200</c:v>
                </c:pt>
                <c:pt idx="293">
                  <c:v>4200</c:v>
                </c:pt>
                <c:pt idx="294">
                  <c:v>4200</c:v>
                </c:pt>
                <c:pt idx="295">
                  <c:v>4200</c:v>
                </c:pt>
                <c:pt idx="296">
                  <c:v>4200</c:v>
                </c:pt>
                <c:pt idx="297">
                  <c:v>4200</c:v>
                </c:pt>
                <c:pt idx="298">
                  <c:v>4200</c:v>
                </c:pt>
                <c:pt idx="299">
                  <c:v>4200</c:v>
                </c:pt>
                <c:pt idx="300">
                  <c:v>4200</c:v>
                </c:pt>
                <c:pt idx="301">
                  <c:v>4200</c:v>
                </c:pt>
                <c:pt idx="302">
                  <c:v>4200</c:v>
                </c:pt>
                <c:pt idx="303">
                  <c:v>4200</c:v>
                </c:pt>
                <c:pt idx="304">
                  <c:v>4200</c:v>
                </c:pt>
                <c:pt idx="305">
                  <c:v>4200</c:v>
                </c:pt>
                <c:pt idx="306">
                  <c:v>4200</c:v>
                </c:pt>
                <c:pt idx="307">
                  <c:v>4200</c:v>
                </c:pt>
                <c:pt idx="308">
                  <c:v>4200</c:v>
                </c:pt>
                <c:pt idx="309">
                  <c:v>4200</c:v>
                </c:pt>
                <c:pt idx="310">
                  <c:v>4200</c:v>
                </c:pt>
                <c:pt idx="311">
                  <c:v>4200</c:v>
                </c:pt>
                <c:pt idx="312">
                  <c:v>4200</c:v>
                </c:pt>
                <c:pt idx="313">
                  <c:v>4200</c:v>
                </c:pt>
                <c:pt idx="314">
                  <c:v>4200</c:v>
                </c:pt>
                <c:pt idx="315">
                  <c:v>4200</c:v>
                </c:pt>
                <c:pt idx="316">
                  <c:v>4200</c:v>
                </c:pt>
                <c:pt idx="317">
                  <c:v>4200</c:v>
                </c:pt>
                <c:pt idx="318">
                  <c:v>4200</c:v>
                </c:pt>
                <c:pt idx="319">
                  <c:v>4200</c:v>
                </c:pt>
                <c:pt idx="320">
                  <c:v>4200</c:v>
                </c:pt>
                <c:pt idx="321">
                  <c:v>4200</c:v>
                </c:pt>
                <c:pt idx="322">
                  <c:v>4200</c:v>
                </c:pt>
                <c:pt idx="323">
                  <c:v>4200</c:v>
                </c:pt>
                <c:pt idx="324">
                  <c:v>4200</c:v>
                </c:pt>
                <c:pt idx="325">
                  <c:v>4200</c:v>
                </c:pt>
                <c:pt idx="326">
                  <c:v>4200</c:v>
                </c:pt>
                <c:pt idx="327">
                  <c:v>4200</c:v>
                </c:pt>
                <c:pt idx="328">
                  <c:v>4200</c:v>
                </c:pt>
                <c:pt idx="329">
                  <c:v>4200</c:v>
                </c:pt>
                <c:pt idx="330">
                  <c:v>4200</c:v>
                </c:pt>
                <c:pt idx="331">
                  <c:v>4200</c:v>
                </c:pt>
                <c:pt idx="332">
                  <c:v>4200</c:v>
                </c:pt>
                <c:pt idx="333">
                  <c:v>4200</c:v>
                </c:pt>
                <c:pt idx="334">
                  <c:v>4200</c:v>
                </c:pt>
                <c:pt idx="335">
                  <c:v>4200</c:v>
                </c:pt>
                <c:pt idx="336">
                  <c:v>4200</c:v>
                </c:pt>
                <c:pt idx="337">
                  <c:v>4200</c:v>
                </c:pt>
                <c:pt idx="338">
                  <c:v>4200</c:v>
                </c:pt>
                <c:pt idx="339">
                  <c:v>4200</c:v>
                </c:pt>
                <c:pt idx="340">
                  <c:v>4200</c:v>
                </c:pt>
                <c:pt idx="341">
                  <c:v>4200</c:v>
                </c:pt>
                <c:pt idx="342">
                  <c:v>4200</c:v>
                </c:pt>
                <c:pt idx="343">
                  <c:v>4200</c:v>
                </c:pt>
                <c:pt idx="344">
                  <c:v>4200</c:v>
                </c:pt>
                <c:pt idx="345">
                  <c:v>4200</c:v>
                </c:pt>
                <c:pt idx="346">
                  <c:v>4200</c:v>
                </c:pt>
                <c:pt idx="347">
                  <c:v>4200</c:v>
                </c:pt>
                <c:pt idx="348">
                  <c:v>4200</c:v>
                </c:pt>
                <c:pt idx="349">
                  <c:v>4200</c:v>
                </c:pt>
                <c:pt idx="350">
                  <c:v>4200</c:v>
                </c:pt>
                <c:pt idx="351">
                  <c:v>4200</c:v>
                </c:pt>
                <c:pt idx="352">
                  <c:v>4200</c:v>
                </c:pt>
                <c:pt idx="353">
                  <c:v>4200</c:v>
                </c:pt>
                <c:pt idx="354">
                  <c:v>4200</c:v>
                </c:pt>
                <c:pt idx="355">
                  <c:v>4200</c:v>
                </c:pt>
                <c:pt idx="356">
                  <c:v>4200</c:v>
                </c:pt>
                <c:pt idx="357">
                  <c:v>4200</c:v>
                </c:pt>
                <c:pt idx="358">
                  <c:v>4200</c:v>
                </c:pt>
                <c:pt idx="359">
                  <c:v>4200</c:v>
                </c:pt>
                <c:pt idx="360">
                  <c:v>4200</c:v>
                </c:pt>
                <c:pt idx="361">
                  <c:v>4200</c:v>
                </c:pt>
                <c:pt idx="362">
                  <c:v>4200</c:v>
                </c:pt>
                <c:pt idx="363">
                  <c:v>4200</c:v>
                </c:pt>
                <c:pt idx="364">
                  <c:v>4200</c:v>
                </c:pt>
                <c:pt idx="365">
                  <c:v>4200</c:v>
                </c:pt>
                <c:pt idx="366">
                  <c:v>4200</c:v>
                </c:pt>
                <c:pt idx="367">
                  <c:v>4200</c:v>
                </c:pt>
                <c:pt idx="368">
                  <c:v>4200</c:v>
                </c:pt>
                <c:pt idx="369">
                  <c:v>4200</c:v>
                </c:pt>
                <c:pt idx="370">
                  <c:v>4200</c:v>
                </c:pt>
                <c:pt idx="371">
                  <c:v>4200</c:v>
                </c:pt>
                <c:pt idx="372">
                  <c:v>4200</c:v>
                </c:pt>
                <c:pt idx="373">
                  <c:v>4200</c:v>
                </c:pt>
                <c:pt idx="374">
                  <c:v>4200</c:v>
                </c:pt>
                <c:pt idx="375">
                  <c:v>4200</c:v>
                </c:pt>
                <c:pt idx="376">
                  <c:v>4200</c:v>
                </c:pt>
                <c:pt idx="377">
                  <c:v>4200</c:v>
                </c:pt>
                <c:pt idx="378">
                  <c:v>4200</c:v>
                </c:pt>
                <c:pt idx="379">
                  <c:v>4200</c:v>
                </c:pt>
                <c:pt idx="380">
                  <c:v>4200</c:v>
                </c:pt>
                <c:pt idx="381">
                  <c:v>4200</c:v>
                </c:pt>
                <c:pt idx="382">
                  <c:v>4200</c:v>
                </c:pt>
                <c:pt idx="383">
                  <c:v>4200</c:v>
                </c:pt>
                <c:pt idx="384">
                  <c:v>4200</c:v>
                </c:pt>
                <c:pt idx="385">
                  <c:v>4200</c:v>
                </c:pt>
                <c:pt idx="386">
                  <c:v>4200</c:v>
                </c:pt>
                <c:pt idx="387">
                  <c:v>4200</c:v>
                </c:pt>
                <c:pt idx="388">
                  <c:v>4200</c:v>
                </c:pt>
                <c:pt idx="389">
                  <c:v>4200</c:v>
                </c:pt>
                <c:pt idx="390">
                  <c:v>4200</c:v>
                </c:pt>
                <c:pt idx="391">
                  <c:v>4200</c:v>
                </c:pt>
                <c:pt idx="392">
                  <c:v>4200</c:v>
                </c:pt>
                <c:pt idx="393">
                  <c:v>4200</c:v>
                </c:pt>
                <c:pt idx="394">
                  <c:v>4200</c:v>
                </c:pt>
                <c:pt idx="395">
                  <c:v>4200</c:v>
                </c:pt>
                <c:pt idx="396">
                  <c:v>4200</c:v>
                </c:pt>
                <c:pt idx="397">
                  <c:v>4200</c:v>
                </c:pt>
                <c:pt idx="398">
                  <c:v>4200</c:v>
                </c:pt>
                <c:pt idx="399">
                  <c:v>4200</c:v>
                </c:pt>
                <c:pt idx="400">
                  <c:v>4200</c:v>
                </c:pt>
                <c:pt idx="401">
                  <c:v>4200</c:v>
                </c:pt>
                <c:pt idx="402">
                  <c:v>4200</c:v>
                </c:pt>
                <c:pt idx="403">
                  <c:v>4200</c:v>
                </c:pt>
                <c:pt idx="404">
                  <c:v>4200</c:v>
                </c:pt>
                <c:pt idx="405">
                  <c:v>4200</c:v>
                </c:pt>
                <c:pt idx="406">
                  <c:v>4200</c:v>
                </c:pt>
                <c:pt idx="407">
                  <c:v>4200</c:v>
                </c:pt>
                <c:pt idx="408">
                  <c:v>4200</c:v>
                </c:pt>
                <c:pt idx="409">
                  <c:v>4200</c:v>
                </c:pt>
                <c:pt idx="410">
                  <c:v>4200</c:v>
                </c:pt>
                <c:pt idx="411">
                  <c:v>4200</c:v>
                </c:pt>
                <c:pt idx="412">
                  <c:v>4200</c:v>
                </c:pt>
                <c:pt idx="413">
                  <c:v>4200</c:v>
                </c:pt>
                <c:pt idx="414">
                  <c:v>4200</c:v>
                </c:pt>
                <c:pt idx="415">
                  <c:v>4200</c:v>
                </c:pt>
                <c:pt idx="416">
                  <c:v>4200</c:v>
                </c:pt>
                <c:pt idx="417">
                  <c:v>4200</c:v>
                </c:pt>
                <c:pt idx="418">
                  <c:v>4200</c:v>
                </c:pt>
                <c:pt idx="419">
                  <c:v>4200</c:v>
                </c:pt>
                <c:pt idx="420">
                  <c:v>4200</c:v>
                </c:pt>
                <c:pt idx="421">
                  <c:v>4200</c:v>
                </c:pt>
                <c:pt idx="422">
                  <c:v>4200</c:v>
                </c:pt>
                <c:pt idx="423">
                  <c:v>4200</c:v>
                </c:pt>
                <c:pt idx="424">
                  <c:v>4200</c:v>
                </c:pt>
                <c:pt idx="425">
                  <c:v>4200</c:v>
                </c:pt>
                <c:pt idx="426">
                  <c:v>4200</c:v>
                </c:pt>
                <c:pt idx="427">
                  <c:v>4200</c:v>
                </c:pt>
                <c:pt idx="428">
                  <c:v>4200</c:v>
                </c:pt>
                <c:pt idx="429">
                  <c:v>4200</c:v>
                </c:pt>
                <c:pt idx="430">
                  <c:v>4200</c:v>
                </c:pt>
                <c:pt idx="431">
                  <c:v>4200</c:v>
                </c:pt>
                <c:pt idx="432">
                  <c:v>4200</c:v>
                </c:pt>
                <c:pt idx="433">
                  <c:v>4200</c:v>
                </c:pt>
                <c:pt idx="434">
                  <c:v>4200</c:v>
                </c:pt>
                <c:pt idx="435">
                  <c:v>4200</c:v>
                </c:pt>
                <c:pt idx="436">
                  <c:v>4200</c:v>
                </c:pt>
                <c:pt idx="437">
                  <c:v>4200</c:v>
                </c:pt>
                <c:pt idx="438">
                  <c:v>4200</c:v>
                </c:pt>
                <c:pt idx="439">
                  <c:v>4200</c:v>
                </c:pt>
                <c:pt idx="440">
                  <c:v>4200</c:v>
                </c:pt>
                <c:pt idx="441">
                  <c:v>4200</c:v>
                </c:pt>
                <c:pt idx="442">
                  <c:v>4200</c:v>
                </c:pt>
                <c:pt idx="443">
                  <c:v>4200</c:v>
                </c:pt>
                <c:pt idx="444">
                  <c:v>4200</c:v>
                </c:pt>
                <c:pt idx="445">
                  <c:v>4200</c:v>
                </c:pt>
                <c:pt idx="446">
                  <c:v>4200</c:v>
                </c:pt>
                <c:pt idx="447">
                  <c:v>4200</c:v>
                </c:pt>
                <c:pt idx="448">
                  <c:v>4200</c:v>
                </c:pt>
                <c:pt idx="449">
                  <c:v>4200</c:v>
                </c:pt>
                <c:pt idx="450">
                  <c:v>4200</c:v>
                </c:pt>
                <c:pt idx="451">
                  <c:v>4200</c:v>
                </c:pt>
                <c:pt idx="452">
                  <c:v>4200</c:v>
                </c:pt>
                <c:pt idx="453">
                  <c:v>4200</c:v>
                </c:pt>
                <c:pt idx="454">
                  <c:v>4200</c:v>
                </c:pt>
                <c:pt idx="455">
                  <c:v>4200</c:v>
                </c:pt>
                <c:pt idx="456">
                  <c:v>4200</c:v>
                </c:pt>
                <c:pt idx="457">
                  <c:v>4200</c:v>
                </c:pt>
                <c:pt idx="458">
                  <c:v>4200</c:v>
                </c:pt>
                <c:pt idx="459">
                  <c:v>4200</c:v>
                </c:pt>
                <c:pt idx="460">
                  <c:v>4200</c:v>
                </c:pt>
                <c:pt idx="461">
                  <c:v>4200</c:v>
                </c:pt>
                <c:pt idx="462">
                  <c:v>4200</c:v>
                </c:pt>
                <c:pt idx="463">
                  <c:v>4200</c:v>
                </c:pt>
                <c:pt idx="464">
                  <c:v>4200</c:v>
                </c:pt>
                <c:pt idx="465">
                  <c:v>4200</c:v>
                </c:pt>
                <c:pt idx="466">
                  <c:v>4200</c:v>
                </c:pt>
                <c:pt idx="467">
                  <c:v>4200</c:v>
                </c:pt>
                <c:pt idx="468">
                  <c:v>4200</c:v>
                </c:pt>
                <c:pt idx="469">
                  <c:v>4200</c:v>
                </c:pt>
                <c:pt idx="470">
                  <c:v>4200</c:v>
                </c:pt>
                <c:pt idx="471">
                  <c:v>4200</c:v>
                </c:pt>
                <c:pt idx="472">
                  <c:v>4200</c:v>
                </c:pt>
                <c:pt idx="473">
                  <c:v>4200</c:v>
                </c:pt>
                <c:pt idx="474">
                  <c:v>4200</c:v>
                </c:pt>
                <c:pt idx="475">
                  <c:v>4200</c:v>
                </c:pt>
                <c:pt idx="476">
                  <c:v>4200</c:v>
                </c:pt>
                <c:pt idx="477">
                  <c:v>4200</c:v>
                </c:pt>
                <c:pt idx="478">
                  <c:v>4200</c:v>
                </c:pt>
                <c:pt idx="479">
                  <c:v>4200</c:v>
                </c:pt>
                <c:pt idx="480">
                  <c:v>4200</c:v>
                </c:pt>
                <c:pt idx="481">
                  <c:v>4200</c:v>
                </c:pt>
                <c:pt idx="482">
                  <c:v>4200</c:v>
                </c:pt>
                <c:pt idx="483">
                  <c:v>4200</c:v>
                </c:pt>
                <c:pt idx="484">
                  <c:v>4200</c:v>
                </c:pt>
                <c:pt idx="485">
                  <c:v>4200</c:v>
                </c:pt>
                <c:pt idx="486">
                  <c:v>4200</c:v>
                </c:pt>
                <c:pt idx="487">
                  <c:v>4200</c:v>
                </c:pt>
                <c:pt idx="488">
                  <c:v>4200</c:v>
                </c:pt>
                <c:pt idx="489">
                  <c:v>4200</c:v>
                </c:pt>
                <c:pt idx="490">
                  <c:v>4200</c:v>
                </c:pt>
                <c:pt idx="491">
                  <c:v>4200</c:v>
                </c:pt>
                <c:pt idx="492">
                  <c:v>4200</c:v>
                </c:pt>
                <c:pt idx="493">
                  <c:v>4200</c:v>
                </c:pt>
                <c:pt idx="494">
                  <c:v>4200</c:v>
                </c:pt>
                <c:pt idx="495">
                  <c:v>4200</c:v>
                </c:pt>
                <c:pt idx="496">
                  <c:v>4200</c:v>
                </c:pt>
                <c:pt idx="497">
                  <c:v>4200</c:v>
                </c:pt>
                <c:pt idx="498">
                  <c:v>4200</c:v>
                </c:pt>
                <c:pt idx="499">
                  <c:v>4200</c:v>
                </c:pt>
                <c:pt idx="500">
                  <c:v>4200</c:v>
                </c:pt>
                <c:pt idx="501">
                  <c:v>4200</c:v>
                </c:pt>
                <c:pt idx="502">
                  <c:v>4200</c:v>
                </c:pt>
                <c:pt idx="503">
                  <c:v>4200</c:v>
                </c:pt>
                <c:pt idx="504">
                  <c:v>4200</c:v>
                </c:pt>
                <c:pt idx="505">
                  <c:v>4200</c:v>
                </c:pt>
                <c:pt idx="506">
                  <c:v>4200</c:v>
                </c:pt>
                <c:pt idx="507">
                  <c:v>4200</c:v>
                </c:pt>
                <c:pt idx="508">
                  <c:v>4200</c:v>
                </c:pt>
                <c:pt idx="509">
                  <c:v>4200</c:v>
                </c:pt>
                <c:pt idx="510">
                  <c:v>4200</c:v>
                </c:pt>
                <c:pt idx="511">
                  <c:v>4200</c:v>
                </c:pt>
                <c:pt idx="512">
                  <c:v>4200</c:v>
                </c:pt>
                <c:pt idx="513">
                  <c:v>4200</c:v>
                </c:pt>
                <c:pt idx="514">
                  <c:v>4200</c:v>
                </c:pt>
                <c:pt idx="515">
                  <c:v>4200</c:v>
                </c:pt>
                <c:pt idx="516">
                  <c:v>4200</c:v>
                </c:pt>
                <c:pt idx="517">
                  <c:v>4200</c:v>
                </c:pt>
                <c:pt idx="518">
                  <c:v>4200</c:v>
                </c:pt>
                <c:pt idx="519">
                  <c:v>4200</c:v>
                </c:pt>
                <c:pt idx="520">
                  <c:v>4200</c:v>
                </c:pt>
                <c:pt idx="521">
                  <c:v>4200</c:v>
                </c:pt>
                <c:pt idx="522">
                  <c:v>4200</c:v>
                </c:pt>
                <c:pt idx="523">
                  <c:v>4200</c:v>
                </c:pt>
                <c:pt idx="524">
                  <c:v>4200</c:v>
                </c:pt>
                <c:pt idx="525">
                  <c:v>4200</c:v>
                </c:pt>
                <c:pt idx="526">
                  <c:v>4200</c:v>
                </c:pt>
                <c:pt idx="527">
                  <c:v>4200</c:v>
                </c:pt>
                <c:pt idx="528">
                  <c:v>4200</c:v>
                </c:pt>
                <c:pt idx="529">
                  <c:v>4200</c:v>
                </c:pt>
                <c:pt idx="530">
                  <c:v>4200</c:v>
                </c:pt>
                <c:pt idx="531">
                  <c:v>4200</c:v>
                </c:pt>
                <c:pt idx="532">
                  <c:v>4200</c:v>
                </c:pt>
                <c:pt idx="533">
                  <c:v>4200</c:v>
                </c:pt>
                <c:pt idx="534">
                  <c:v>4200</c:v>
                </c:pt>
                <c:pt idx="535">
                  <c:v>4200</c:v>
                </c:pt>
                <c:pt idx="536">
                  <c:v>4200</c:v>
                </c:pt>
                <c:pt idx="537">
                  <c:v>4200</c:v>
                </c:pt>
                <c:pt idx="538">
                  <c:v>4200</c:v>
                </c:pt>
                <c:pt idx="539">
                  <c:v>4200</c:v>
                </c:pt>
                <c:pt idx="540">
                  <c:v>4200</c:v>
                </c:pt>
                <c:pt idx="541">
                  <c:v>4200</c:v>
                </c:pt>
                <c:pt idx="542">
                  <c:v>4200</c:v>
                </c:pt>
                <c:pt idx="543">
                  <c:v>4200</c:v>
                </c:pt>
                <c:pt idx="544">
                  <c:v>4200</c:v>
                </c:pt>
                <c:pt idx="545">
                  <c:v>4200</c:v>
                </c:pt>
                <c:pt idx="546">
                  <c:v>4200</c:v>
                </c:pt>
                <c:pt idx="547">
                  <c:v>4200</c:v>
                </c:pt>
                <c:pt idx="548">
                  <c:v>4200</c:v>
                </c:pt>
                <c:pt idx="549">
                  <c:v>4200</c:v>
                </c:pt>
                <c:pt idx="550">
                  <c:v>4200</c:v>
                </c:pt>
                <c:pt idx="551">
                  <c:v>4200</c:v>
                </c:pt>
                <c:pt idx="552">
                  <c:v>4200</c:v>
                </c:pt>
                <c:pt idx="553">
                  <c:v>4200</c:v>
                </c:pt>
                <c:pt idx="554">
                  <c:v>4200</c:v>
                </c:pt>
                <c:pt idx="555">
                  <c:v>4200</c:v>
                </c:pt>
                <c:pt idx="556">
                  <c:v>4200</c:v>
                </c:pt>
                <c:pt idx="557">
                  <c:v>4200</c:v>
                </c:pt>
                <c:pt idx="558">
                  <c:v>4200</c:v>
                </c:pt>
                <c:pt idx="559">
                  <c:v>4200</c:v>
                </c:pt>
                <c:pt idx="560">
                  <c:v>4200</c:v>
                </c:pt>
                <c:pt idx="561">
                  <c:v>4200</c:v>
                </c:pt>
                <c:pt idx="562">
                  <c:v>4200</c:v>
                </c:pt>
                <c:pt idx="563">
                  <c:v>4200</c:v>
                </c:pt>
                <c:pt idx="564">
                  <c:v>4200</c:v>
                </c:pt>
                <c:pt idx="565">
                  <c:v>4200</c:v>
                </c:pt>
                <c:pt idx="566">
                  <c:v>4200</c:v>
                </c:pt>
                <c:pt idx="567">
                  <c:v>4200</c:v>
                </c:pt>
                <c:pt idx="568">
                  <c:v>4200</c:v>
                </c:pt>
                <c:pt idx="569">
                  <c:v>4200</c:v>
                </c:pt>
                <c:pt idx="570">
                  <c:v>4200</c:v>
                </c:pt>
                <c:pt idx="571">
                  <c:v>4200</c:v>
                </c:pt>
                <c:pt idx="572">
                  <c:v>4200</c:v>
                </c:pt>
                <c:pt idx="573">
                  <c:v>4200</c:v>
                </c:pt>
                <c:pt idx="574">
                  <c:v>4200</c:v>
                </c:pt>
                <c:pt idx="575">
                  <c:v>4200</c:v>
                </c:pt>
                <c:pt idx="576">
                  <c:v>4200</c:v>
                </c:pt>
                <c:pt idx="577">
                  <c:v>4200</c:v>
                </c:pt>
                <c:pt idx="578">
                  <c:v>4200</c:v>
                </c:pt>
                <c:pt idx="579">
                  <c:v>4200</c:v>
                </c:pt>
                <c:pt idx="580">
                  <c:v>4200</c:v>
                </c:pt>
                <c:pt idx="581">
                  <c:v>4200</c:v>
                </c:pt>
                <c:pt idx="582">
                  <c:v>4200</c:v>
                </c:pt>
                <c:pt idx="583">
                  <c:v>4200</c:v>
                </c:pt>
                <c:pt idx="584">
                  <c:v>4200</c:v>
                </c:pt>
                <c:pt idx="585">
                  <c:v>4200</c:v>
                </c:pt>
                <c:pt idx="586">
                  <c:v>4200</c:v>
                </c:pt>
                <c:pt idx="587">
                  <c:v>4200</c:v>
                </c:pt>
                <c:pt idx="588">
                  <c:v>4200</c:v>
                </c:pt>
                <c:pt idx="589">
                  <c:v>4200</c:v>
                </c:pt>
                <c:pt idx="590">
                  <c:v>4200</c:v>
                </c:pt>
                <c:pt idx="591">
                  <c:v>4200</c:v>
                </c:pt>
                <c:pt idx="592">
                  <c:v>4200</c:v>
                </c:pt>
                <c:pt idx="593">
                  <c:v>4200</c:v>
                </c:pt>
                <c:pt idx="594">
                  <c:v>4200</c:v>
                </c:pt>
                <c:pt idx="595">
                  <c:v>4200</c:v>
                </c:pt>
                <c:pt idx="596">
                  <c:v>4200</c:v>
                </c:pt>
                <c:pt idx="597">
                  <c:v>4200</c:v>
                </c:pt>
                <c:pt idx="598">
                  <c:v>4200</c:v>
                </c:pt>
                <c:pt idx="599">
                  <c:v>4200</c:v>
                </c:pt>
                <c:pt idx="600">
                  <c:v>4200</c:v>
                </c:pt>
                <c:pt idx="601">
                  <c:v>4200</c:v>
                </c:pt>
                <c:pt idx="602">
                  <c:v>4200</c:v>
                </c:pt>
                <c:pt idx="603">
                  <c:v>4200</c:v>
                </c:pt>
                <c:pt idx="604">
                  <c:v>4200</c:v>
                </c:pt>
                <c:pt idx="605">
                  <c:v>4200</c:v>
                </c:pt>
                <c:pt idx="606">
                  <c:v>4200</c:v>
                </c:pt>
                <c:pt idx="607">
                  <c:v>4200</c:v>
                </c:pt>
                <c:pt idx="608">
                  <c:v>4200</c:v>
                </c:pt>
                <c:pt idx="609">
                  <c:v>4200</c:v>
                </c:pt>
                <c:pt idx="610">
                  <c:v>4200</c:v>
                </c:pt>
                <c:pt idx="611">
                  <c:v>4200</c:v>
                </c:pt>
                <c:pt idx="612">
                  <c:v>4200</c:v>
                </c:pt>
                <c:pt idx="613">
                  <c:v>4200</c:v>
                </c:pt>
                <c:pt idx="614">
                  <c:v>4200</c:v>
                </c:pt>
                <c:pt idx="615">
                  <c:v>4200</c:v>
                </c:pt>
                <c:pt idx="616">
                  <c:v>4200</c:v>
                </c:pt>
                <c:pt idx="617">
                  <c:v>4200</c:v>
                </c:pt>
                <c:pt idx="618">
                  <c:v>4200</c:v>
                </c:pt>
                <c:pt idx="619">
                  <c:v>4200</c:v>
                </c:pt>
                <c:pt idx="620">
                  <c:v>4200</c:v>
                </c:pt>
                <c:pt idx="621">
                  <c:v>4200</c:v>
                </c:pt>
                <c:pt idx="622">
                  <c:v>4200</c:v>
                </c:pt>
                <c:pt idx="623">
                  <c:v>4200</c:v>
                </c:pt>
                <c:pt idx="624">
                  <c:v>4200</c:v>
                </c:pt>
                <c:pt idx="625">
                  <c:v>4200</c:v>
                </c:pt>
                <c:pt idx="626">
                  <c:v>4200</c:v>
                </c:pt>
                <c:pt idx="627">
                  <c:v>4200</c:v>
                </c:pt>
                <c:pt idx="628">
                  <c:v>4200</c:v>
                </c:pt>
                <c:pt idx="629">
                  <c:v>4200</c:v>
                </c:pt>
                <c:pt idx="630">
                  <c:v>4200</c:v>
                </c:pt>
                <c:pt idx="631">
                  <c:v>4200</c:v>
                </c:pt>
                <c:pt idx="632">
                  <c:v>4200</c:v>
                </c:pt>
                <c:pt idx="633">
                  <c:v>4200</c:v>
                </c:pt>
                <c:pt idx="634">
                  <c:v>4200</c:v>
                </c:pt>
                <c:pt idx="635">
                  <c:v>4200</c:v>
                </c:pt>
                <c:pt idx="636">
                  <c:v>4200</c:v>
                </c:pt>
                <c:pt idx="637">
                  <c:v>4200</c:v>
                </c:pt>
                <c:pt idx="638">
                  <c:v>4200</c:v>
                </c:pt>
                <c:pt idx="639">
                  <c:v>4200</c:v>
                </c:pt>
                <c:pt idx="640">
                  <c:v>4200</c:v>
                </c:pt>
                <c:pt idx="641">
                  <c:v>4200</c:v>
                </c:pt>
                <c:pt idx="642">
                  <c:v>4200</c:v>
                </c:pt>
                <c:pt idx="643">
                  <c:v>4200</c:v>
                </c:pt>
                <c:pt idx="644">
                  <c:v>4200</c:v>
                </c:pt>
                <c:pt idx="645">
                  <c:v>4200</c:v>
                </c:pt>
                <c:pt idx="646">
                  <c:v>4200</c:v>
                </c:pt>
                <c:pt idx="647">
                  <c:v>4200</c:v>
                </c:pt>
                <c:pt idx="648">
                  <c:v>4200</c:v>
                </c:pt>
                <c:pt idx="649">
                  <c:v>4200</c:v>
                </c:pt>
                <c:pt idx="650">
                  <c:v>4200</c:v>
                </c:pt>
                <c:pt idx="651">
                  <c:v>4200</c:v>
                </c:pt>
                <c:pt idx="652">
                  <c:v>4200</c:v>
                </c:pt>
                <c:pt idx="653">
                  <c:v>4200</c:v>
                </c:pt>
                <c:pt idx="654">
                  <c:v>4200</c:v>
                </c:pt>
                <c:pt idx="655">
                  <c:v>4200</c:v>
                </c:pt>
                <c:pt idx="656">
                  <c:v>4200</c:v>
                </c:pt>
                <c:pt idx="657">
                  <c:v>4200</c:v>
                </c:pt>
                <c:pt idx="658">
                  <c:v>4200</c:v>
                </c:pt>
                <c:pt idx="659">
                  <c:v>4200</c:v>
                </c:pt>
                <c:pt idx="660">
                  <c:v>4200</c:v>
                </c:pt>
                <c:pt idx="661">
                  <c:v>4200</c:v>
                </c:pt>
                <c:pt idx="662">
                  <c:v>4200</c:v>
                </c:pt>
                <c:pt idx="663">
                  <c:v>4200</c:v>
                </c:pt>
                <c:pt idx="664">
                  <c:v>4200</c:v>
                </c:pt>
                <c:pt idx="665">
                  <c:v>4200</c:v>
                </c:pt>
                <c:pt idx="666">
                  <c:v>4200</c:v>
                </c:pt>
                <c:pt idx="667">
                  <c:v>4200</c:v>
                </c:pt>
                <c:pt idx="668">
                  <c:v>4200</c:v>
                </c:pt>
                <c:pt idx="669">
                  <c:v>4200</c:v>
                </c:pt>
                <c:pt idx="670">
                  <c:v>4200</c:v>
                </c:pt>
                <c:pt idx="671">
                  <c:v>4200</c:v>
                </c:pt>
                <c:pt idx="672">
                  <c:v>4200</c:v>
                </c:pt>
                <c:pt idx="673">
                  <c:v>4200</c:v>
                </c:pt>
                <c:pt idx="674">
                  <c:v>4200</c:v>
                </c:pt>
                <c:pt idx="675">
                  <c:v>4200</c:v>
                </c:pt>
                <c:pt idx="676">
                  <c:v>4200</c:v>
                </c:pt>
                <c:pt idx="677">
                  <c:v>4200</c:v>
                </c:pt>
                <c:pt idx="678">
                  <c:v>4200</c:v>
                </c:pt>
                <c:pt idx="679">
                  <c:v>4200</c:v>
                </c:pt>
                <c:pt idx="680">
                  <c:v>4200</c:v>
                </c:pt>
                <c:pt idx="681">
                  <c:v>4200</c:v>
                </c:pt>
                <c:pt idx="682">
                  <c:v>4200</c:v>
                </c:pt>
                <c:pt idx="683">
                  <c:v>4200</c:v>
                </c:pt>
                <c:pt idx="684">
                  <c:v>4200</c:v>
                </c:pt>
                <c:pt idx="685">
                  <c:v>4200</c:v>
                </c:pt>
                <c:pt idx="686">
                  <c:v>4200</c:v>
                </c:pt>
                <c:pt idx="687">
                  <c:v>4200</c:v>
                </c:pt>
                <c:pt idx="688">
                  <c:v>4200</c:v>
                </c:pt>
                <c:pt idx="689">
                  <c:v>4200</c:v>
                </c:pt>
                <c:pt idx="690">
                  <c:v>4200</c:v>
                </c:pt>
                <c:pt idx="691">
                  <c:v>4200</c:v>
                </c:pt>
                <c:pt idx="692">
                  <c:v>4200</c:v>
                </c:pt>
                <c:pt idx="693">
                  <c:v>4200</c:v>
                </c:pt>
                <c:pt idx="694">
                  <c:v>4200</c:v>
                </c:pt>
                <c:pt idx="695">
                  <c:v>4200</c:v>
                </c:pt>
                <c:pt idx="696">
                  <c:v>4200</c:v>
                </c:pt>
                <c:pt idx="697">
                  <c:v>4200</c:v>
                </c:pt>
                <c:pt idx="698">
                  <c:v>4200</c:v>
                </c:pt>
                <c:pt idx="699">
                  <c:v>4200</c:v>
                </c:pt>
                <c:pt idx="700">
                  <c:v>4200</c:v>
                </c:pt>
                <c:pt idx="701">
                  <c:v>4200</c:v>
                </c:pt>
                <c:pt idx="702">
                  <c:v>4200</c:v>
                </c:pt>
                <c:pt idx="703">
                  <c:v>4200</c:v>
                </c:pt>
                <c:pt idx="704">
                  <c:v>4200</c:v>
                </c:pt>
                <c:pt idx="705">
                  <c:v>4200</c:v>
                </c:pt>
                <c:pt idx="706">
                  <c:v>4200</c:v>
                </c:pt>
                <c:pt idx="707">
                  <c:v>4200</c:v>
                </c:pt>
                <c:pt idx="708">
                  <c:v>4200</c:v>
                </c:pt>
                <c:pt idx="709">
                  <c:v>4200</c:v>
                </c:pt>
                <c:pt idx="710">
                  <c:v>4200</c:v>
                </c:pt>
                <c:pt idx="711">
                  <c:v>4200</c:v>
                </c:pt>
                <c:pt idx="712">
                  <c:v>4200</c:v>
                </c:pt>
                <c:pt idx="713">
                  <c:v>4200</c:v>
                </c:pt>
                <c:pt idx="714">
                  <c:v>4200</c:v>
                </c:pt>
                <c:pt idx="715">
                  <c:v>4200</c:v>
                </c:pt>
                <c:pt idx="716">
                  <c:v>4200</c:v>
                </c:pt>
                <c:pt idx="717">
                  <c:v>4200</c:v>
                </c:pt>
                <c:pt idx="718">
                  <c:v>4200</c:v>
                </c:pt>
                <c:pt idx="719">
                  <c:v>4200</c:v>
                </c:pt>
                <c:pt idx="720">
                  <c:v>4200</c:v>
                </c:pt>
                <c:pt idx="721">
                  <c:v>4200</c:v>
                </c:pt>
                <c:pt idx="722">
                  <c:v>4200</c:v>
                </c:pt>
                <c:pt idx="723">
                  <c:v>4200</c:v>
                </c:pt>
                <c:pt idx="724">
                  <c:v>4200</c:v>
                </c:pt>
                <c:pt idx="725">
                  <c:v>4200</c:v>
                </c:pt>
                <c:pt idx="726">
                  <c:v>4200</c:v>
                </c:pt>
                <c:pt idx="727">
                  <c:v>4200</c:v>
                </c:pt>
                <c:pt idx="728">
                  <c:v>4200</c:v>
                </c:pt>
                <c:pt idx="729">
                  <c:v>4200</c:v>
                </c:pt>
                <c:pt idx="730">
                  <c:v>4200</c:v>
                </c:pt>
                <c:pt idx="731">
                  <c:v>4200</c:v>
                </c:pt>
                <c:pt idx="732">
                  <c:v>4200</c:v>
                </c:pt>
                <c:pt idx="733">
                  <c:v>4200</c:v>
                </c:pt>
                <c:pt idx="734">
                  <c:v>4200</c:v>
                </c:pt>
                <c:pt idx="735">
                  <c:v>4200</c:v>
                </c:pt>
                <c:pt idx="736">
                  <c:v>4200</c:v>
                </c:pt>
                <c:pt idx="737">
                  <c:v>4200</c:v>
                </c:pt>
                <c:pt idx="738">
                  <c:v>4200</c:v>
                </c:pt>
                <c:pt idx="739">
                  <c:v>4200</c:v>
                </c:pt>
                <c:pt idx="740">
                  <c:v>4200</c:v>
                </c:pt>
                <c:pt idx="741">
                  <c:v>4200</c:v>
                </c:pt>
                <c:pt idx="742">
                  <c:v>4200</c:v>
                </c:pt>
                <c:pt idx="743">
                  <c:v>4200</c:v>
                </c:pt>
              </c:numCache>
            </c:numRef>
          </c:val>
        </c:ser>
        <c:marker val="1"/>
        <c:axId val="103201408"/>
        <c:axId val="103207296"/>
      </c:lineChart>
      <c:catAx>
        <c:axId val="103201408"/>
        <c:scaling>
          <c:orientation val="minMax"/>
        </c:scaling>
        <c:axPos val="b"/>
        <c:numFmt formatCode="General" sourceLinked="1"/>
        <c:majorTickMark val="none"/>
        <c:tickLblPos val="nextTo"/>
        <c:crossAx val="103207296"/>
        <c:crosses val="autoZero"/>
        <c:auto val="1"/>
        <c:lblAlgn val="ctr"/>
        <c:lblOffset val="100"/>
        <c:tickLblSkip val="24"/>
      </c:catAx>
      <c:valAx>
        <c:axId val="10320729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201408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34"/>
          <c:y val="2.7011287893676923E-2"/>
        </c:manualLayout>
      </c:layout>
    </c:title>
    <c:plotArea>
      <c:layout>
        <c:manualLayout>
          <c:layoutTarget val="inner"/>
          <c:xMode val="edge"/>
          <c:yMode val="edge"/>
          <c:x val="4.3408474034479332E-2"/>
          <c:y val="0.126163209202938"/>
          <c:w val="0.95659152596552066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Calcul!$AD$456:$AD$486</c:f>
              <c:numCache>
                <c:formatCode>0.0</c:formatCode>
                <c:ptCount val="31"/>
                <c:pt idx="0">
                  <c:v>-1095.2291666666667</c:v>
                </c:pt>
                <c:pt idx="1">
                  <c:v>-908.54166666666663</c:v>
                </c:pt>
                <c:pt idx="2">
                  <c:v>-1500.9166666666667</c:v>
                </c:pt>
                <c:pt idx="3">
                  <c:v>-1650.0208333333333</c:v>
                </c:pt>
                <c:pt idx="4">
                  <c:v>-1591.1666666666667</c:v>
                </c:pt>
                <c:pt idx="5">
                  <c:v>-1219.3958333333333</c:v>
                </c:pt>
                <c:pt idx="6">
                  <c:v>-1019.3333333333334</c:v>
                </c:pt>
                <c:pt idx="7">
                  <c:v>642.89583333333337</c:v>
                </c:pt>
                <c:pt idx="8">
                  <c:v>-1931.1875</c:v>
                </c:pt>
                <c:pt idx="9">
                  <c:v>-3814.4791666666665</c:v>
                </c:pt>
                <c:pt idx="10">
                  <c:v>-4773.479166666667</c:v>
                </c:pt>
                <c:pt idx="11">
                  <c:v>-6435.583333333333</c:v>
                </c:pt>
                <c:pt idx="12">
                  <c:v>-4248.395833333333</c:v>
                </c:pt>
                <c:pt idx="13">
                  <c:v>-5178.479166666667</c:v>
                </c:pt>
                <c:pt idx="14">
                  <c:v>-6401.979166666667</c:v>
                </c:pt>
                <c:pt idx="15">
                  <c:v>-6870.25</c:v>
                </c:pt>
                <c:pt idx="16">
                  <c:v>-7766.625</c:v>
                </c:pt>
                <c:pt idx="17">
                  <c:v>-8489.2291666666661</c:v>
                </c:pt>
                <c:pt idx="18">
                  <c:v>-7293.541666666667</c:v>
                </c:pt>
                <c:pt idx="19">
                  <c:v>-7493.854166666667</c:v>
                </c:pt>
                <c:pt idx="20">
                  <c:v>-4986.645833333333</c:v>
                </c:pt>
                <c:pt idx="21">
                  <c:v>-5838.5</c:v>
                </c:pt>
                <c:pt idx="22">
                  <c:v>-6775.25</c:v>
                </c:pt>
                <c:pt idx="23">
                  <c:v>-7619.375</c:v>
                </c:pt>
                <c:pt idx="24">
                  <c:v>-8045.1875</c:v>
                </c:pt>
                <c:pt idx="25">
                  <c:v>-7173.458333333333</c:v>
                </c:pt>
                <c:pt idx="26">
                  <c:v>-6856.770833333333</c:v>
                </c:pt>
                <c:pt idx="27">
                  <c:v>-4424.895833333333</c:v>
                </c:pt>
                <c:pt idx="28">
                  <c:v>-2416.3125</c:v>
                </c:pt>
                <c:pt idx="29">
                  <c:v>-3933.9375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Calcul!$AE$456:$AE$486</c:f>
              <c:numCache>
                <c:formatCode>0.0</c:formatCode>
                <c:ptCount val="31"/>
                <c:pt idx="0">
                  <c:v>841.5</c:v>
                </c:pt>
                <c:pt idx="1">
                  <c:v>1562</c:v>
                </c:pt>
                <c:pt idx="2">
                  <c:v>1565.5</c:v>
                </c:pt>
                <c:pt idx="3">
                  <c:v>357.5</c:v>
                </c:pt>
                <c:pt idx="4">
                  <c:v>183.5</c:v>
                </c:pt>
                <c:pt idx="5">
                  <c:v>-285</c:v>
                </c:pt>
                <c:pt idx="6">
                  <c:v>634</c:v>
                </c:pt>
                <c:pt idx="7">
                  <c:v>3305</c:v>
                </c:pt>
                <c:pt idx="8">
                  <c:v>797.5</c:v>
                </c:pt>
                <c:pt idx="9">
                  <c:v>-1521</c:v>
                </c:pt>
                <c:pt idx="10">
                  <c:v>-2930</c:v>
                </c:pt>
                <c:pt idx="11">
                  <c:v>-3687.5</c:v>
                </c:pt>
                <c:pt idx="12">
                  <c:v>-2694.5</c:v>
                </c:pt>
                <c:pt idx="13">
                  <c:v>-2178.5</c:v>
                </c:pt>
                <c:pt idx="14">
                  <c:v>-5078.5</c:v>
                </c:pt>
                <c:pt idx="15">
                  <c:v>-5179</c:v>
                </c:pt>
                <c:pt idx="16">
                  <c:v>-4610.5</c:v>
                </c:pt>
                <c:pt idx="17">
                  <c:v>-6577.5</c:v>
                </c:pt>
                <c:pt idx="18">
                  <c:v>-4342.5</c:v>
                </c:pt>
                <c:pt idx="19">
                  <c:v>-4935</c:v>
                </c:pt>
                <c:pt idx="20">
                  <c:v>-2446.5</c:v>
                </c:pt>
                <c:pt idx="21">
                  <c:v>-3586</c:v>
                </c:pt>
                <c:pt idx="22">
                  <c:v>-4378.5</c:v>
                </c:pt>
                <c:pt idx="23">
                  <c:v>-4846.5</c:v>
                </c:pt>
                <c:pt idx="24">
                  <c:v>-5094.5</c:v>
                </c:pt>
                <c:pt idx="25">
                  <c:v>-4439</c:v>
                </c:pt>
                <c:pt idx="26">
                  <c:v>-3774</c:v>
                </c:pt>
                <c:pt idx="27">
                  <c:v>-1828.5</c:v>
                </c:pt>
                <c:pt idx="28">
                  <c:v>-516.5</c:v>
                </c:pt>
                <c:pt idx="29">
                  <c:v>-1897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Calcul!$AF$456:$AF$486</c:f>
              <c:numCache>
                <c:formatCode>0.0</c:formatCode>
                <c:ptCount val="31"/>
                <c:pt idx="0">
                  <c:v>-3415</c:v>
                </c:pt>
                <c:pt idx="1">
                  <c:v>-3653.5</c:v>
                </c:pt>
                <c:pt idx="2">
                  <c:v>-4267.5</c:v>
                </c:pt>
                <c:pt idx="3">
                  <c:v>-3445</c:v>
                </c:pt>
                <c:pt idx="4">
                  <c:v>-3244.5</c:v>
                </c:pt>
                <c:pt idx="5">
                  <c:v>-2202</c:v>
                </c:pt>
                <c:pt idx="6">
                  <c:v>-3310</c:v>
                </c:pt>
                <c:pt idx="7">
                  <c:v>-1599</c:v>
                </c:pt>
                <c:pt idx="8">
                  <c:v>-4801.5</c:v>
                </c:pt>
                <c:pt idx="9">
                  <c:v>-6622</c:v>
                </c:pt>
                <c:pt idx="10">
                  <c:v>-7697.5</c:v>
                </c:pt>
                <c:pt idx="11">
                  <c:v>-8965</c:v>
                </c:pt>
                <c:pt idx="12">
                  <c:v>-7307.5</c:v>
                </c:pt>
                <c:pt idx="13">
                  <c:v>-9216</c:v>
                </c:pt>
                <c:pt idx="14">
                  <c:v>-8572</c:v>
                </c:pt>
                <c:pt idx="15">
                  <c:v>-10424.5</c:v>
                </c:pt>
                <c:pt idx="16">
                  <c:v>-10834.5</c:v>
                </c:pt>
                <c:pt idx="17">
                  <c:v>-10601</c:v>
                </c:pt>
                <c:pt idx="18">
                  <c:v>-9661.5</c:v>
                </c:pt>
                <c:pt idx="19">
                  <c:v>-8932</c:v>
                </c:pt>
                <c:pt idx="20">
                  <c:v>-9121.5</c:v>
                </c:pt>
                <c:pt idx="21">
                  <c:v>-7415.5</c:v>
                </c:pt>
                <c:pt idx="22">
                  <c:v>-8786.5</c:v>
                </c:pt>
                <c:pt idx="23">
                  <c:v>-10525</c:v>
                </c:pt>
                <c:pt idx="24">
                  <c:v>-11076.5</c:v>
                </c:pt>
                <c:pt idx="25">
                  <c:v>-10805.5</c:v>
                </c:pt>
                <c:pt idx="26">
                  <c:v>-8703.5</c:v>
                </c:pt>
                <c:pt idx="27">
                  <c:v>-7095.5</c:v>
                </c:pt>
                <c:pt idx="28">
                  <c:v>-4845.5</c:v>
                </c:pt>
                <c:pt idx="29">
                  <c:v>-6441.5</c:v>
                </c:pt>
                <c:pt idx="30">
                  <c:v>0</c:v>
                </c:pt>
              </c:numCache>
            </c:numRef>
          </c:val>
        </c:ser>
        <c:marker val="1"/>
        <c:axId val="100374016"/>
        <c:axId val="100375552"/>
      </c:lineChart>
      <c:catAx>
        <c:axId val="100374016"/>
        <c:scaling>
          <c:orientation val="minMax"/>
        </c:scaling>
        <c:axPos val="b"/>
        <c:numFmt formatCode="General" sourceLinked="1"/>
        <c:majorTickMark val="none"/>
        <c:tickLblPos val="nextTo"/>
        <c:crossAx val="100375552"/>
        <c:crosses val="autoZero"/>
        <c:auto val="1"/>
        <c:lblAlgn val="ctr"/>
        <c:lblOffset val="100"/>
        <c:tickLblSkip val="1"/>
      </c:catAx>
      <c:valAx>
        <c:axId val="10037555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37401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32" l="0.70000000000000062" r="0.70000000000000062" t="0.75000000000001432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33"/>
          <c:y val="2.7011287893677058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2.3668273775172072E-2"/>
          <c:w val="0.95590860675198563"/>
          <c:h val="0.89878331333178962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Calcul!$AD$308:$AD$338</c:f>
              <c:numCache>
                <c:formatCode>0.0</c:formatCode>
                <c:ptCount val="31"/>
                <c:pt idx="0">
                  <c:v>379.02083333333331</c:v>
                </c:pt>
                <c:pt idx="1">
                  <c:v>489.5625</c:v>
                </c:pt>
                <c:pt idx="2">
                  <c:v>633.64583333333337</c:v>
                </c:pt>
                <c:pt idx="3">
                  <c:v>280.75</c:v>
                </c:pt>
                <c:pt idx="4">
                  <c:v>366.97916666666669</c:v>
                </c:pt>
                <c:pt idx="5">
                  <c:v>238.16666666666666</c:v>
                </c:pt>
                <c:pt idx="6">
                  <c:v>527.77083333333337</c:v>
                </c:pt>
                <c:pt idx="7">
                  <c:v>367.25</c:v>
                </c:pt>
                <c:pt idx="8">
                  <c:v>376.375</c:v>
                </c:pt>
                <c:pt idx="9">
                  <c:v>483.33333333333331</c:v>
                </c:pt>
                <c:pt idx="10">
                  <c:v>284.1875</c:v>
                </c:pt>
                <c:pt idx="11">
                  <c:v>510.8125</c:v>
                </c:pt>
                <c:pt idx="12">
                  <c:v>599.95833333333337</c:v>
                </c:pt>
                <c:pt idx="13">
                  <c:v>732.375</c:v>
                </c:pt>
                <c:pt idx="14">
                  <c:v>581.02083333333337</c:v>
                </c:pt>
                <c:pt idx="15">
                  <c:v>589.04166666666663</c:v>
                </c:pt>
                <c:pt idx="16">
                  <c:v>705.60416666666663</c:v>
                </c:pt>
                <c:pt idx="17">
                  <c:v>508.14583333333331</c:v>
                </c:pt>
                <c:pt idx="18">
                  <c:v>421.1875</c:v>
                </c:pt>
                <c:pt idx="19">
                  <c:v>451.125</c:v>
                </c:pt>
                <c:pt idx="20">
                  <c:v>526.5</c:v>
                </c:pt>
                <c:pt idx="21">
                  <c:v>594.85416666666663</c:v>
                </c:pt>
                <c:pt idx="22">
                  <c:v>603.04166666666663</c:v>
                </c:pt>
                <c:pt idx="23">
                  <c:v>747.08333333333337</c:v>
                </c:pt>
                <c:pt idx="24">
                  <c:v>596.625</c:v>
                </c:pt>
                <c:pt idx="25">
                  <c:v>161.58333333333334</c:v>
                </c:pt>
                <c:pt idx="26">
                  <c:v>296.60416666666669</c:v>
                </c:pt>
                <c:pt idx="27">
                  <c:v>333.04166666666669</c:v>
                </c:pt>
                <c:pt idx="28">
                  <c:v>340.9375</c:v>
                </c:pt>
                <c:pt idx="29">
                  <c:v>300.72916666666669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Calcul!$AE$308:$AE$338</c:f>
              <c:numCache>
                <c:formatCode>0.0</c:formatCode>
                <c:ptCount val="31"/>
                <c:pt idx="0">
                  <c:v>1187.5</c:v>
                </c:pt>
                <c:pt idx="1">
                  <c:v>1675.5</c:v>
                </c:pt>
                <c:pt idx="2">
                  <c:v>2086.5</c:v>
                </c:pt>
                <c:pt idx="3">
                  <c:v>989.5</c:v>
                </c:pt>
                <c:pt idx="4">
                  <c:v>1227.5</c:v>
                </c:pt>
                <c:pt idx="5">
                  <c:v>803.5</c:v>
                </c:pt>
                <c:pt idx="6">
                  <c:v>1740</c:v>
                </c:pt>
                <c:pt idx="7">
                  <c:v>1170</c:v>
                </c:pt>
                <c:pt idx="8">
                  <c:v>1213</c:v>
                </c:pt>
                <c:pt idx="9">
                  <c:v>1619</c:v>
                </c:pt>
                <c:pt idx="10">
                  <c:v>956</c:v>
                </c:pt>
                <c:pt idx="11">
                  <c:v>1628.5</c:v>
                </c:pt>
                <c:pt idx="12">
                  <c:v>1850</c:v>
                </c:pt>
                <c:pt idx="13">
                  <c:v>2230</c:v>
                </c:pt>
                <c:pt idx="14">
                  <c:v>1782</c:v>
                </c:pt>
                <c:pt idx="15">
                  <c:v>1849</c:v>
                </c:pt>
                <c:pt idx="16">
                  <c:v>2169.5</c:v>
                </c:pt>
                <c:pt idx="17">
                  <c:v>1613.5</c:v>
                </c:pt>
                <c:pt idx="18">
                  <c:v>1216.5</c:v>
                </c:pt>
                <c:pt idx="19">
                  <c:v>1347</c:v>
                </c:pt>
                <c:pt idx="20">
                  <c:v>1644</c:v>
                </c:pt>
                <c:pt idx="21">
                  <c:v>1788.5</c:v>
                </c:pt>
                <c:pt idx="22">
                  <c:v>1746</c:v>
                </c:pt>
                <c:pt idx="23">
                  <c:v>2210</c:v>
                </c:pt>
                <c:pt idx="24">
                  <c:v>1786.5</c:v>
                </c:pt>
                <c:pt idx="25">
                  <c:v>455</c:v>
                </c:pt>
                <c:pt idx="26">
                  <c:v>876.5</c:v>
                </c:pt>
                <c:pt idx="27">
                  <c:v>977.5</c:v>
                </c:pt>
                <c:pt idx="28">
                  <c:v>1052</c:v>
                </c:pt>
                <c:pt idx="29">
                  <c:v>938.5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Calcul!$AF$308:$AF$338</c:f>
              <c:numCache>
                <c:formatCode>0.0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3"/>
          <c:order val="3"/>
          <c:tx>
            <c:v>P installée</c:v>
          </c:tx>
          <c:marker>
            <c:symbol val="none"/>
          </c:marker>
          <c:val>
            <c:numRef>
              <c:f>Calcul!$B$308:$B$338</c:f>
              <c:numCache>
                <c:formatCode>General</c:formatCode>
                <c:ptCount val="31"/>
                <c:pt idx="0">
                  <c:v>4200</c:v>
                </c:pt>
                <c:pt idx="1">
                  <c:v>4200</c:v>
                </c:pt>
                <c:pt idx="2">
                  <c:v>4200</c:v>
                </c:pt>
                <c:pt idx="3">
                  <c:v>4200</c:v>
                </c:pt>
                <c:pt idx="4">
                  <c:v>4200</c:v>
                </c:pt>
                <c:pt idx="5">
                  <c:v>4200</c:v>
                </c:pt>
                <c:pt idx="6">
                  <c:v>4200</c:v>
                </c:pt>
                <c:pt idx="7">
                  <c:v>4200</c:v>
                </c:pt>
                <c:pt idx="8">
                  <c:v>4200</c:v>
                </c:pt>
                <c:pt idx="9">
                  <c:v>4200</c:v>
                </c:pt>
                <c:pt idx="10">
                  <c:v>4200</c:v>
                </c:pt>
                <c:pt idx="11">
                  <c:v>4200</c:v>
                </c:pt>
                <c:pt idx="12">
                  <c:v>4200</c:v>
                </c:pt>
                <c:pt idx="13">
                  <c:v>4200</c:v>
                </c:pt>
                <c:pt idx="14">
                  <c:v>4200</c:v>
                </c:pt>
                <c:pt idx="15">
                  <c:v>4200</c:v>
                </c:pt>
                <c:pt idx="16">
                  <c:v>4200</c:v>
                </c:pt>
                <c:pt idx="17">
                  <c:v>4200</c:v>
                </c:pt>
                <c:pt idx="18">
                  <c:v>4200</c:v>
                </c:pt>
                <c:pt idx="19">
                  <c:v>4200</c:v>
                </c:pt>
                <c:pt idx="20">
                  <c:v>4200</c:v>
                </c:pt>
                <c:pt idx="21">
                  <c:v>4200</c:v>
                </c:pt>
                <c:pt idx="22">
                  <c:v>4200</c:v>
                </c:pt>
                <c:pt idx="23">
                  <c:v>4200</c:v>
                </c:pt>
                <c:pt idx="24">
                  <c:v>4200</c:v>
                </c:pt>
                <c:pt idx="25">
                  <c:v>4200</c:v>
                </c:pt>
                <c:pt idx="26">
                  <c:v>4200</c:v>
                </c:pt>
                <c:pt idx="27">
                  <c:v>4200</c:v>
                </c:pt>
                <c:pt idx="28">
                  <c:v>4200</c:v>
                </c:pt>
                <c:pt idx="29">
                  <c:v>4200</c:v>
                </c:pt>
                <c:pt idx="30">
                  <c:v>4200</c:v>
                </c:pt>
              </c:numCache>
            </c:numRef>
          </c:val>
        </c:ser>
        <c:marker val="1"/>
        <c:axId val="103237888"/>
        <c:axId val="103247872"/>
      </c:lineChart>
      <c:catAx>
        <c:axId val="103237888"/>
        <c:scaling>
          <c:orientation val="minMax"/>
        </c:scaling>
        <c:axPos val="b"/>
        <c:numFmt formatCode="General" sourceLinked="1"/>
        <c:majorTickMark val="none"/>
        <c:tickLblPos val="nextTo"/>
        <c:crossAx val="103247872"/>
        <c:crosses val="autoZero"/>
        <c:auto val="1"/>
        <c:lblAlgn val="ctr"/>
        <c:lblOffset val="100"/>
        <c:tickLblSkip val="1"/>
      </c:catAx>
      <c:valAx>
        <c:axId val="1032478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23788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45"/>
          <c:y val="2.7011287893677072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01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Calcul!$E$339:$AB$339</c:f>
              <c:numCache>
                <c:formatCode>0.0</c:formatCode>
                <c:ptCount val="24"/>
                <c:pt idx="0">
                  <c:v>6.6666666666666666E-2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11.233333333333333</c:v>
                </c:pt>
                <c:pt idx="8">
                  <c:v>157.75</c:v>
                </c:pt>
                <c:pt idx="9">
                  <c:v>487.73333333333335</c:v>
                </c:pt>
                <c:pt idx="10">
                  <c:v>857.15</c:v>
                </c:pt>
                <c:pt idx="11">
                  <c:v>1163.4000000000001</c:v>
                </c:pt>
                <c:pt idx="12">
                  <c:v>1362.9333333333334</c:v>
                </c:pt>
                <c:pt idx="13">
                  <c:v>1444.3166666666666</c:v>
                </c:pt>
                <c:pt idx="14">
                  <c:v>1437.9</c:v>
                </c:pt>
                <c:pt idx="15">
                  <c:v>1340.4166666666667</c:v>
                </c:pt>
                <c:pt idx="16">
                  <c:v>1169.9666666666667</c:v>
                </c:pt>
                <c:pt idx="17">
                  <c:v>910</c:v>
                </c:pt>
                <c:pt idx="18">
                  <c:v>587.16666666666663</c:v>
                </c:pt>
                <c:pt idx="19">
                  <c:v>251.41666666666666</c:v>
                </c:pt>
                <c:pt idx="20">
                  <c:v>39.983333333333334</c:v>
                </c:pt>
                <c:pt idx="21">
                  <c:v>0.41666666666666669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Calcul!$E$340:$AB$340</c:f>
              <c:numCache>
                <c:formatCode>0.0</c:formatCode>
                <c:ptCount val="24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</c:v>
                </c:pt>
                <c:pt idx="8">
                  <c:v>322</c:v>
                </c:pt>
                <c:pt idx="9">
                  <c:v>854.5</c:v>
                </c:pt>
                <c:pt idx="10">
                  <c:v>1396</c:v>
                </c:pt>
                <c:pt idx="11">
                  <c:v>1800</c:v>
                </c:pt>
                <c:pt idx="12">
                  <c:v>2077.5</c:v>
                </c:pt>
                <c:pt idx="13">
                  <c:v>2216.5</c:v>
                </c:pt>
                <c:pt idx="14">
                  <c:v>2230</c:v>
                </c:pt>
                <c:pt idx="15">
                  <c:v>2135</c:v>
                </c:pt>
                <c:pt idx="16">
                  <c:v>1904.5</c:v>
                </c:pt>
                <c:pt idx="17">
                  <c:v>1526.5</c:v>
                </c:pt>
                <c:pt idx="18">
                  <c:v>1030</c:v>
                </c:pt>
                <c:pt idx="19">
                  <c:v>462</c:v>
                </c:pt>
                <c:pt idx="20">
                  <c:v>80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Calcul!$E$341:$AB$341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0.5</c:v>
                </c:pt>
                <c:pt idx="8">
                  <c:v>53.5</c:v>
                </c:pt>
                <c:pt idx="9">
                  <c:v>217.5</c:v>
                </c:pt>
                <c:pt idx="10">
                  <c:v>351</c:v>
                </c:pt>
                <c:pt idx="11">
                  <c:v>429</c:v>
                </c:pt>
                <c:pt idx="12">
                  <c:v>455</c:v>
                </c:pt>
                <c:pt idx="13">
                  <c:v>439</c:v>
                </c:pt>
                <c:pt idx="14">
                  <c:v>433</c:v>
                </c:pt>
                <c:pt idx="15">
                  <c:v>419.5</c:v>
                </c:pt>
                <c:pt idx="16">
                  <c:v>362</c:v>
                </c:pt>
                <c:pt idx="17">
                  <c:v>308.5</c:v>
                </c:pt>
                <c:pt idx="18">
                  <c:v>207</c:v>
                </c:pt>
                <c:pt idx="19">
                  <c:v>92.5</c:v>
                </c:pt>
                <c:pt idx="20">
                  <c:v>6.5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axId val="103280000"/>
        <c:axId val="103289984"/>
      </c:barChart>
      <c:catAx>
        <c:axId val="103280000"/>
        <c:scaling>
          <c:orientation val="minMax"/>
        </c:scaling>
        <c:axPos val="b"/>
        <c:numFmt formatCode="General" sourceLinked="1"/>
        <c:majorTickMark val="none"/>
        <c:tickLblPos val="nextTo"/>
        <c:crossAx val="103289984"/>
        <c:crosses val="autoZero"/>
        <c:auto val="1"/>
        <c:lblAlgn val="ctr"/>
        <c:lblOffset val="100"/>
        <c:tickLblSkip val="1"/>
      </c:catAx>
      <c:valAx>
        <c:axId val="10328998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280000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6E-2"/>
        </c:manualLayout>
      </c:layout>
    </c:title>
    <c:plotArea>
      <c:layout>
        <c:manualLayout>
          <c:layoutTarget val="inner"/>
          <c:xMode val="edge"/>
          <c:yMode val="edge"/>
          <c:x val="3.8567337442723823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Solaire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Calcul!$E$339:$AB$339</c:f>
              <c:numCache>
                <c:formatCode>0.0</c:formatCode>
                <c:ptCount val="24"/>
                <c:pt idx="0">
                  <c:v>6.6666666666666666E-2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11.233333333333333</c:v>
                </c:pt>
                <c:pt idx="8">
                  <c:v>157.75</c:v>
                </c:pt>
                <c:pt idx="9">
                  <c:v>487.73333333333335</c:v>
                </c:pt>
                <c:pt idx="10">
                  <c:v>857.15</c:v>
                </c:pt>
                <c:pt idx="11">
                  <c:v>1163.4000000000001</c:v>
                </c:pt>
                <c:pt idx="12">
                  <c:v>1362.9333333333334</c:v>
                </c:pt>
                <c:pt idx="13">
                  <c:v>1444.3166666666666</c:v>
                </c:pt>
                <c:pt idx="14">
                  <c:v>1437.9</c:v>
                </c:pt>
                <c:pt idx="15">
                  <c:v>1340.4166666666667</c:v>
                </c:pt>
                <c:pt idx="16">
                  <c:v>1169.9666666666667</c:v>
                </c:pt>
                <c:pt idx="17">
                  <c:v>910</c:v>
                </c:pt>
                <c:pt idx="18">
                  <c:v>587.16666666666663</c:v>
                </c:pt>
                <c:pt idx="19">
                  <c:v>251.41666666666666</c:v>
                </c:pt>
                <c:pt idx="20">
                  <c:v>39.983333333333334</c:v>
                </c:pt>
                <c:pt idx="21">
                  <c:v>0.41666666666666669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marker val="1"/>
        <c:axId val="103335808"/>
        <c:axId val="10333734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56705.3</c:v>
                </c:pt>
                <c:pt idx="1">
                  <c:v>52791.45</c:v>
                </c:pt>
                <c:pt idx="2">
                  <c:v>51825.1</c:v>
                </c:pt>
                <c:pt idx="3">
                  <c:v>49176.916666666664</c:v>
                </c:pt>
                <c:pt idx="4">
                  <c:v>47508.816666666666</c:v>
                </c:pt>
                <c:pt idx="5">
                  <c:v>48279.85</c:v>
                </c:pt>
                <c:pt idx="6">
                  <c:v>51741.2</c:v>
                </c:pt>
                <c:pt idx="7">
                  <c:v>55754.783333333333</c:v>
                </c:pt>
                <c:pt idx="8">
                  <c:v>58584.6</c:v>
                </c:pt>
                <c:pt idx="9">
                  <c:v>60495.183333333334</c:v>
                </c:pt>
                <c:pt idx="10">
                  <c:v>60976.95</c:v>
                </c:pt>
                <c:pt idx="11">
                  <c:v>60842.083333333336</c:v>
                </c:pt>
                <c:pt idx="12">
                  <c:v>60932.116666666669</c:v>
                </c:pt>
                <c:pt idx="13">
                  <c:v>60357.25</c:v>
                </c:pt>
                <c:pt idx="14">
                  <c:v>58568.033333333333</c:v>
                </c:pt>
                <c:pt idx="15">
                  <c:v>56214.98333333333</c:v>
                </c:pt>
                <c:pt idx="16">
                  <c:v>54462.9</c:v>
                </c:pt>
                <c:pt idx="17">
                  <c:v>53401.9</c:v>
                </c:pt>
                <c:pt idx="18">
                  <c:v>54197.566666666666</c:v>
                </c:pt>
                <c:pt idx="19">
                  <c:v>56344.366666666669</c:v>
                </c:pt>
                <c:pt idx="20">
                  <c:v>56162.433333333334</c:v>
                </c:pt>
                <c:pt idx="21">
                  <c:v>56487.566666666666</c:v>
                </c:pt>
                <c:pt idx="22">
                  <c:v>55389.066666666666</c:v>
                </c:pt>
                <c:pt idx="23">
                  <c:v>57819.616666666669</c:v>
                </c:pt>
              </c:numCache>
            </c:numRef>
          </c:val>
        </c:ser>
        <c:marker val="1"/>
        <c:axId val="103340672"/>
        <c:axId val="103339136"/>
      </c:lineChart>
      <c:catAx>
        <c:axId val="103335808"/>
        <c:scaling>
          <c:orientation val="minMax"/>
        </c:scaling>
        <c:axPos val="b"/>
        <c:numFmt formatCode="General" sourceLinked="1"/>
        <c:majorTickMark val="none"/>
        <c:tickLblPos val="nextTo"/>
        <c:crossAx val="103337344"/>
        <c:crosses val="autoZero"/>
        <c:auto val="1"/>
        <c:lblAlgn val="ctr"/>
        <c:lblOffset val="100"/>
        <c:tickLblSkip val="1"/>
      </c:catAx>
      <c:valAx>
        <c:axId val="10333734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335808"/>
        <c:crosses val="autoZero"/>
        <c:crossBetween val="between"/>
      </c:valAx>
      <c:valAx>
        <c:axId val="103339136"/>
        <c:scaling>
          <c:orientation val="minMax"/>
          <c:min val="35000"/>
        </c:scaling>
        <c:axPos val="r"/>
        <c:numFmt formatCode="0" sourceLinked="0"/>
        <c:tickLblPos val="nextTo"/>
        <c:crossAx val="103340672"/>
        <c:crosses val="max"/>
        <c:crossBetween val="between"/>
      </c:valAx>
      <c:catAx>
        <c:axId val="103340672"/>
        <c:scaling>
          <c:orientation val="minMax"/>
        </c:scaling>
        <c:delete val="1"/>
        <c:axPos val="b"/>
        <c:numFmt formatCode="General" sourceLinked="1"/>
        <c:tickLblPos val="none"/>
        <c:crossAx val="103339136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Solaire (V)</a:t>
            </a:r>
            <a:endParaRPr lang="fr-FR"/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64634.5</c:v>
                </c:pt>
                <c:pt idx="1">
                  <c:v>61168.5</c:v>
                </c:pt>
                <c:pt idx="2">
                  <c:v>60729.5</c:v>
                </c:pt>
                <c:pt idx="3">
                  <c:v>58228.5</c:v>
                </c:pt>
                <c:pt idx="4">
                  <c:v>56336.5</c:v>
                </c:pt>
                <c:pt idx="5">
                  <c:v>56231.5</c:v>
                </c:pt>
                <c:pt idx="6">
                  <c:v>57316</c:v>
                </c:pt>
                <c:pt idx="7">
                  <c:v>58320.5</c:v>
                </c:pt>
                <c:pt idx="8">
                  <c:v>59016</c:v>
                </c:pt>
                <c:pt idx="9">
                  <c:v>61222</c:v>
                </c:pt>
                <c:pt idx="10">
                  <c:v>62899</c:v>
                </c:pt>
                <c:pt idx="11">
                  <c:v>63330.5</c:v>
                </c:pt>
                <c:pt idx="12">
                  <c:v>63833</c:v>
                </c:pt>
                <c:pt idx="13">
                  <c:v>63077</c:v>
                </c:pt>
                <c:pt idx="14">
                  <c:v>59360.5</c:v>
                </c:pt>
                <c:pt idx="15">
                  <c:v>56071.5</c:v>
                </c:pt>
                <c:pt idx="16">
                  <c:v>53976</c:v>
                </c:pt>
                <c:pt idx="17">
                  <c:v>53442</c:v>
                </c:pt>
                <c:pt idx="18">
                  <c:v>55135</c:v>
                </c:pt>
                <c:pt idx="19">
                  <c:v>58895.5</c:v>
                </c:pt>
                <c:pt idx="20">
                  <c:v>61663.5</c:v>
                </c:pt>
                <c:pt idx="21">
                  <c:v>63270.5</c:v>
                </c:pt>
                <c:pt idx="22">
                  <c:v>61878.5</c:v>
                </c:pt>
                <c:pt idx="23">
                  <c:v>64434</c:v>
                </c:pt>
                <c:pt idx="24">
                  <c:v>63227</c:v>
                </c:pt>
                <c:pt idx="25">
                  <c:v>59937.5</c:v>
                </c:pt>
                <c:pt idx="26">
                  <c:v>59769.5</c:v>
                </c:pt>
                <c:pt idx="27">
                  <c:v>57612</c:v>
                </c:pt>
                <c:pt idx="28">
                  <c:v>56241</c:v>
                </c:pt>
                <c:pt idx="29">
                  <c:v>57960.5</c:v>
                </c:pt>
                <c:pt idx="30">
                  <c:v>63540.5</c:v>
                </c:pt>
                <c:pt idx="31">
                  <c:v>71240</c:v>
                </c:pt>
                <c:pt idx="32">
                  <c:v>74046</c:v>
                </c:pt>
                <c:pt idx="33">
                  <c:v>75493</c:v>
                </c:pt>
                <c:pt idx="34">
                  <c:v>74917.5</c:v>
                </c:pt>
                <c:pt idx="35">
                  <c:v>73633.5</c:v>
                </c:pt>
                <c:pt idx="36">
                  <c:v>72477.5</c:v>
                </c:pt>
                <c:pt idx="37">
                  <c:v>71013</c:v>
                </c:pt>
                <c:pt idx="38">
                  <c:v>68986.5</c:v>
                </c:pt>
                <c:pt idx="39">
                  <c:v>65816</c:v>
                </c:pt>
                <c:pt idx="40">
                  <c:v>63600.5</c:v>
                </c:pt>
                <c:pt idx="41">
                  <c:v>62343</c:v>
                </c:pt>
                <c:pt idx="42">
                  <c:v>63141</c:v>
                </c:pt>
                <c:pt idx="43">
                  <c:v>65836.5</c:v>
                </c:pt>
                <c:pt idx="44">
                  <c:v>66509.5</c:v>
                </c:pt>
                <c:pt idx="45">
                  <c:v>67050</c:v>
                </c:pt>
                <c:pt idx="46">
                  <c:v>64996</c:v>
                </c:pt>
                <c:pt idx="47">
                  <c:v>67249.5</c:v>
                </c:pt>
                <c:pt idx="48">
                  <c:v>65994</c:v>
                </c:pt>
                <c:pt idx="49">
                  <c:v>62232</c:v>
                </c:pt>
                <c:pt idx="50">
                  <c:v>61688</c:v>
                </c:pt>
                <c:pt idx="51">
                  <c:v>59463.5</c:v>
                </c:pt>
                <c:pt idx="52">
                  <c:v>58157.5</c:v>
                </c:pt>
                <c:pt idx="53">
                  <c:v>59643</c:v>
                </c:pt>
                <c:pt idx="54">
                  <c:v>64661</c:v>
                </c:pt>
                <c:pt idx="55">
                  <c:v>71781</c:v>
                </c:pt>
                <c:pt idx="56">
                  <c:v>74546.5</c:v>
                </c:pt>
                <c:pt idx="57">
                  <c:v>74947.5</c:v>
                </c:pt>
                <c:pt idx="58">
                  <c:v>73685</c:v>
                </c:pt>
                <c:pt idx="59">
                  <c:v>72047</c:v>
                </c:pt>
                <c:pt idx="60">
                  <c:v>70691</c:v>
                </c:pt>
                <c:pt idx="61">
                  <c:v>69321.5</c:v>
                </c:pt>
                <c:pt idx="62">
                  <c:v>67402.5</c:v>
                </c:pt>
                <c:pt idx="63">
                  <c:v>64666.5</c:v>
                </c:pt>
                <c:pt idx="64">
                  <c:v>62855.5</c:v>
                </c:pt>
                <c:pt idx="65">
                  <c:v>61596</c:v>
                </c:pt>
                <c:pt idx="66">
                  <c:v>62862.5</c:v>
                </c:pt>
                <c:pt idx="67">
                  <c:v>65662.5</c:v>
                </c:pt>
                <c:pt idx="68">
                  <c:v>66468</c:v>
                </c:pt>
                <c:pt idx="69">
                  <c:v>66848</c:v>
                </c:pt>
                <c:pt idx="70">
                  <c:v>64710</c:v>
                </c:pt>
                <c:pt idx="71">
                  <c:v>66980.5</c:v>
                </c:pt>
                <c:pt idx="72">
                  <c:v>65619.5</c:v>
                </c:pt>
                <c:pt idx="73">
                  <c:v>61895</c:v>
                </c:pt>
                <c:pt idx="74">
                  <c:v>61537.5</c:v>
                </c:pt>
                <c:pt idx="75">
                  <c:v>59111</c:v>
                </c:pt>
                <c:pt idx="76">
                  <c:v>57565.5</c:v>
                </c:pt>
                <c:pt idx="77">
                  <c:v>58765.5</c:v>
                </c:pt>
                <c:pt idx="78">
                  <c:v>63710.5</c:v>
                </c:pt>
                <c:pt idx="79">
                  <c:v>71004</c:v>
                </c:pt>
                <c:pt idx="80">
                  <c:v>73903.5</c:v>
                </c:pt>
                <c:pt idx="81">
                  <c:v>74914</c:v>
                </c:pt>
                <c:pt idx="82">
                  <c:v>74767.5</c:v>
                </c:pt>
                <c:pt idx="83">
                  <c:v>73989</c:v>
                </c:pt>
                <c:pt idx="84">
                  <c:v>73286.5</c:v>
                </c:pt>
                <c:pt idx="85">
                  <c:v>72568.5</c:v>
                </c:pt>
                <c:pt idx="86">
                  <c:v>71426</c:v>
                </c:pt>
                <c:pt idx="87">
                  <c:v>68724.5</c:v>
                </c:pt>
                <c:pt idx="88">
                  <c:v>67516.5</c:v>
                </c:pt>
                <c:pt idx="89">
                  <c:v>66816</c:v>
                </c:pt>
                <c:pt idx="90">
                  <c:v>68367</c:v>
                </c:pt>
                <c:pt idx="91">
                  <c:v>71040</c:v>
                </c:pt>
                <c:pt idx="92">
                  <c:v>70362.5</c:v>
                </c:pt>
                <c:pt idx="93">
                  <c:v>69276.5</c:v>
                </c:pt>
                <c:pt idx="94">
                  <c:v>66388.5</c:v>
                </c:pt>
                <c:pt idx="95">
                  <c:v>68487.5</c:v>
                </c:pt>
                <c:pt idx="96">
                  <c:v>66932.5</c:v>
                </c:pt>
                <c:pt idx="97">
                  <c:v>63106</c:v>
                </c:pt>
                <c:pt idx="98">
                  <c:v>62361</c:v>
                </c:pt>
                <c:pt idx="99">
                  <c:v>59848</c:v>
                </c:pt>
                <c:pt idx="100">
                  <c:v>58147.5</c:v>
                </c:pt>
                <c:pt idx="101">
                  <c:v>59424.5</c:v>
                </c:pt>
                <c:pt idx="102">
                  <c:v>64329.5</c:v>
                </c:pt>
                <c:pt idx="103">
                  <c:v>70930</c:v>
                </c:pt>
                <c:pt idx="104">
                  <c:v>73690</c:v>
                </c:pt>
                <c:pt idx="105">
                  <c:v>75207</c:v>
                </c:pt>
                <c:pt idx="106">
                  <c:v>75229.5</c:v>
                </c:pt>
                <c:pt idx="107">
                  <c:v>74863.5</c:v>
                </c:pt>
                <c:pt idx="108">
                  <c:v>74390.5</c:v>
                </c:pt>
                <c:pt idx="109">
                  <c:v>73528</c:v>
                </c:pt>
                <c:pt idx="110">
                  <c:v>71770.5</c:v>
                </c:pt>
                <c:pt idx="111">
                  <c:v>68940.5</c:v>
                </c:pt>
                <c:pt idx="112">
                  <c:v>67156</c:v>
                </c:pt>
                <c:pt idx="113">
                  <c:v>66254.5</c:v>
                </c:pt>
                <c:pt idx="114">
                  <c:v>67225.5</c:v>
                </c:pt>
                <c:pt idx="115">
                  <c:v>69264.5</c:v>
                </c:pt>
                <c:pt idx="116">
                  <c:v>69038.5</c:v>
                </c:pt>
                <c:pt idx="117">
                  <c:v>68723.5</c:v>
                </c:pt>
                <c:pt idx="118">
                  <c:v>66890</c:v>
                </c:pt>
                <c:pt idx="119">
                  <c:v>69417</c:v>
                </c:pt>
                <c:pt idx="120">
                  <c:v>67501</c:v>
                </c:pt>
                <c:pt idx="121">
                  <c:v>63148.5</c:v>
                </c:pt>
                <c:pt idx="122">
                  <c:v>62005</c:v>
                </c:pt>
                <c:pt idx="123">
                  <c:v>58861</c:v>
                </c:pt>
                <c:pt idx="124">
                  <c:v>56758.5</c:v>
                </c:pt>
                <c:pt idx="125">
                  <c:v>56535.5</c:v>
                </c:pt>
                <c:pt idx="126">
                  <c:v>58075.5</c:v>
                </c:pt>
                <c:pt idx="127">
                  <c:v>60086.5</c:v>
                </c:pt>
                <c:pt idx="128">
                  <c:v>62362</c:v>
                </c:pt>
                <c:pt idx="129">
                  <c:v>66008</c:v>
                </c:pt>
                <c:pt idx="130">
                  <c:v>67319.5</c:v>
                </c:pt>
                <c:pt idx="131">
                  <c:v>67173.5</c:v>
                </c:pt>
                <c:pt idx="132">
                  <c:v>67906.5</c:v>
                </c:pt>
                <c:pt idx="133">
                  <c:v>67866.5</c:v>
                </c:pt>
                <c:pt idx="134">
                  <c:v>65092.5</c:v>
                </c:pt>
                <c:pt idx="135">
                  <c:v>62290.5</c:v>
                </c:pt>
                <c:pt idx="136">
                  <c:v>60464</c:v>
                </c:pt>
                <c:pt idx="137">
                  <c:v>60071</c:v>
                </c:pt>
                <c:pt idx="138">
                  <c:v>61402</c:v>
                </c:pt>
                <c:pt idx="139">
                  <c:v>63649.5</c:v>
                </c:pt>
                <c:pt idx="140">
                  <c:v>64079.5</c:v>
                </c:pt>
                <c:pt idx="141">
                  <c:v>64270.5</c:v>
                </c:pt>
                <c:pt idx="142">
                  <c:v>63212</c:v>
                </c:pt>
                <c:pt idx="143">
                  <c:v>66458.5</c:v>
                </c:pt>
                <c:pt idx="144">
                  <c:v>65722</c:v>
                </c:pt>
                <c:pt idx="145">
                  <c:v>62239</c:v>
                </c:pt>
                <c:pt idx="146">
                  <c:v>61190</c:v>
                </c:pt>
                <c:pt idx="147">
                  <c:v>58160.5</c:v>
                </c:pt>
                <c:pt idx="148">
                  <c:v>55765</c:v>
                </c:pt>
                <c:pt idx="149">
                  <c:v>55053.5</c:v>
                </c:pt>
                <c:pt idx="150">
                  <c:v>55908.5</c:v>
                </c:pt>
                <c:pt idx="151">
                  <c:v>56426</c:v>
                </c:pt>
                <c:pt idx="152">
                  <c:v>57646</c:v>
                </c:pt>
                <c:pt idx="153">
                  <c:v>60079.5</c:v>
                </c:pt>
                <c:pt idx="154">
                  <c:v>61390.5</c:v>
                </c:pt>
                <c:pt idx="155">
                  <c:v>61359.5</c:v>
                </c:pt>
                <c:pt idx="156">
                  <c:v>61453.5</c:v>
                </c:pt>
                <c:pt idx="157">
                  <c:v>60524</c:v>
                </c:pt>
                <c:pt idx="158">
                  <c:v>56558</c:v>
                </c:pt>
                <c:pt idx="159">
                  <c:v>53223</c:v>
                </c:pt>
                <c:pt idx="160">
                  <c:v>51014</c:v>
                </c:pt>
                <c:pt idx="161">
                  <c:v>50278</c:v>
                </c:pt>
                <c:pt idx="162">
                  <c:v>52158.5</c:v>
                </c:pt>
                <c:pt idx="163">
                  <c:v>56172.5</c:v>
                </c:pt>
                <c:pt idx="164">
                  <c:v>59140.5</c:v>
                </c:pt>
                <c:pt idx="165">
                  <c:v>60811.5</c:v>
                </c:pt>
                <c:pt idx="166">
                  <c:v>59434</c:v>
                </c:pt>
                <c:pt idx="167">
                  <c:v>62179</c:v>
                </c:pt>
                <c:pt idx="168">
                  <c:v>61049.5</c:v>
                </c:pt>
                <c:pt idx="169">
                  <c:v>57829.5</c:v>
                </c:pt>
                <c:pt idx="170">
                  <c:v>57383.5</c:v>
                </c:pt>
                <c:pt idx="171">
                  <c:v>54946</c:v>
                </c:pt>
                <c:pt idx="172">
                  <c:v>53292</c:v>
                </c:pt>
                <c:pt idx="173">
                  <c:v>54789.5</c:v>
                </c:pt>
                <c:pt idx="174">
                  <c:v>60245</c:v>
                </c:pt>
                <c:pt idx="175">
                  <c:v>67222</c:v>
                </c:pt>
                <c:pt idx="176">
                  <c:v>70397.5</c:v>
                </c:pt>
                <c:pt idx="177">
                  <c:v>71957</c:v>
                </c:pt>
                <c:pt idx="178">
                  <c:v>71765</c:v>
                </c:pt>
                <c:pt idx="179">
                  <c:v>71056.5</c:v>
                </c:pt>
                <c:pt idx="180">
                  <c:v>70401.5</c:v>
                </c:pt>
                <c:pt idx="181">
                  <c:v>69698.5</c:v>
                </c:pt>
                <c:pt idx="182">
                  <c:v>68273.5</c:v>
                </c:pt>
                <c:pt idx="183">
                  <c:v>65709</c:v>
                </c:pt>
                <c:pt idx="184">
                  <c:v>63761.5</c:v>
                </c:pt>
                <c:pt idx="185">
                  <c:v>62388.5</c:v>
                </c:pt>
                <c:pt idx="186">
                  <c:v>62991.5</c:v>
                </c:pt>
                <c:pt idx="187">
                  <c:v>65495</c:v>
                </c:pt>
                <c:pt idx="188">
                  <c:v>65047</c:v>
                </c:pt>
                <c:pt idx="189">
                  <c:v>65068</c:v>
                </c:pt>
                <c:pt idx="190">
                  <c:v>62708</c:v>
                </c:pt>
                <c:pt idx="191">
                  <c:v>64912</c:v>
                </c:pt>
                <c:pt idx="192">
                  <c:v>63396.5</c:v>
                </c:pt>
                <c:pt idx="193">
                  <c:v>59420</c:v>
                </c:pt>
                <c:pt idx="194">
                  <c:v>58747.5</c:v>
                </c:pt>
                <c:pt idx="195">
                  <c:v>56153.5</c:v>
                </c:pt>
                <c:pt idx="196">
                  <c:v>54478</c:v>
                </c:pt>
                <c:pt idx="197">
                  <c:v>55730</c:v>
                </c:pt>
                <c:pt idx="198">
                  <c:v>60631.5</c:v>
                </c:pt>
                <c:pt idx="199">
                  <c:v>67347.5</c:v>
                </c:pt>
                <c:pt idx="200">
                  <c:v>70107</c:v>
                </c:pt>
                <c:pt idx="201">
                  <c:v>71155.5</c:v>
                </c:pt>
                <c:pt idx="202">
                  <c:v>70959.5</c:v>
                </c:pt>
                <c:pt idx="203">
                  <c:v>70373.5</c:v>
                </c:pt>
                <c:pt idx="204">
                  <c:v>70007</c:v>
                </c:pt>
                <c:pt idx="205">
                  <c:v>69040.5</c:v>
                </c:pt>
                <c:pt idx="206">
                  <c:v>67763</c:v>
                </c:pt>
                <c:pt idx="207">
                  <c:v>65121</c:v>
                </c:pt>
                <c:pt idx="208">
                  <c:v>63078</c:v>
                </c:pt>
                <c:pt idx="209">
                  <c:v>61874.5</c:v>
                </c:pt>
                <c:pt idx="210">
                  <c:v>62228.5</c:v>
                </c:pt>
                <c:pt idx="211">
                  <c:v>64288.5</c:v>
                </c:pt>
                <c:pt idx="212">
                  <c:v>63742</c:v>
                </c:pt>
                <c:pt idx="213">
                  <c:v>63655.5</c:v>
                </c:pt>
                <c:pt idx="214">
                  <c:v>61618</c:v>
                </c:pt>
                <c:pt idx="215">
                  <c:v>63599.5</c:v>
                </c:pt>
                <c:pt idx="216">
                  <c:v>62067</c:v>
                </c:pt>
                <c:pt idx="217">
                  <c:v>58029</c:v>
                </c:pt>
                <c:pt idx="218">
                  <c:v>57014.5</c:v>
                </c:pt>
                <c:pt idx="219">
                  <c:v>54450</c:v>
                </c:pt>
                <c:pt idx="220">
                  <c:v>52857.5</c:v>
                </c:pt>
                <c:pt idx="221">
                  <c:v>53942</c:v>
                </c:pt>
                <c:pt idx="222">
                  <c:v>58675</c:v>
                </c:pt>
                <c:pt idx="223">
                  <c:v>64343.5</c:v>
                </c:pt>
                <c:pt idx="224">
                  <c:v>67331.5</c:v>
                </c:pt>
                <c:pt idx="225">
                  <c:v>68944.5</c:v>
                </c:pt>
                <c:pt idx="226">
                  <c:v>68619</c:v>
                </c:pt>
                <c:pt idx="227">
                  <c:v>67953</c:v>
                </c:pt>
                <c:pt idx="228">
                  <c:v>67710.5</c:v>
                </c:pt>
                <c:pt idx="229">
                  <c:v>66692.5</c:v>
                </c:pt>
                <c:pt idx="230">
                  <c:v>65382</c:v>
                </c:pt>
                <c:pt idx="231">
                  <c:v>63092.5</c:v>
                </c:pt>
                <c:pt idx="232">
                  <c:v>61449</c:v>
                </c:pt>
                <c:pt idx="233">
                  <c:v>60438</c:v>
                </c:pt>
                <c:pt idx="234">
                  <c:v>61353</c:v>
                </c:pt>
                <c:pt idx="235">
                  <c:v>63592</c:v>
                </c:pt>
                <c:pt idx="236">
                  <c:v>62633.5</c:v>
                </c:pt>
                <c:pt idx="237">
                  <c:v>61815</c:v>
                </c:pt>
                <c:pt idx="238">
                  <c:v>59449</c:v>
                </c:pt>
                <c:pt idx="239">
                  <c:v>61470</c:v>
                </c:pt>
                <c:pt idx="240">
                  <c:v>59647.5</c:v>
                </c:pt>
                <c:pt idx="241">
                  <c:v>55696</c:v>
                </c:pt>
                <c:pt idx="242">
                  <c:v>54774.5</c:v>
                </c:pt>
                <c:pt idx="243">
                  <c:v>51972</c:v>
                </c:pt>
                <c:pt idx="244">
                  <c:v>49936</c:v>
                </c:pt>
                <c:pt idx="245">
                  <c:v>50885.5</c:v>
                </c:pt>
                <c:pt idx="246">
                  <c:v>55489.5</c:v>
                </c:pt>
                <c:pt idx="247">
                  <c:v>61688.5</c:v>
                </c:pt>
                <c:pt idx="248">
                  <c:v>64279</c:v>
                </c:pt>
                <c:pt idx="249">
                  <c:v>65481</c:v>
                </c:pt>
                <c:pt idx="250">
                  <c:v>65586</c:v>
                </c:pt>
                <c:pt idx="251">
                  <c:v>65472.5</c:v>
                </c:pt>
                <c:pt idx="252">
                  <c:v>65008</c:v>
                </c:pt>
                <c:pt idx="253">
                  <c:v>64406.5</c:v>
                </c:pt>
                <c:pt idx="254">
                  <c:v>63211</c:v>
                </c:pt>
                <c:pt idx="255">
                  <c:v>61245.5</c:v>
                </c:pt>
                <c:pt idx="256">
                  <c:v>59769</c:v>
                </c:pt>
                <c:pt idx="257">
                  <c:v>58999</c:v>
                </c:pt>
                <c:pt idx="258">
                  <c:v>59931</c:v>
                </c:pt>
                <c:pt idx="259">
                  <c:v>62309</c:v>
                </c:pt>
                <c:pt idx="260">
                  <c:v>60993.5</c:v>
                </c:pt>
                <c:pt idx="261">
                  <c:v>60076</c:v>
                </c:pt>
                <c:pt idx="262">
                  <c:v>57944.5</c:v>
                </c:pt>
                <c:pt idx="263">
                  <c:v>59935</c:v>
                </c:pt>
                <c:pt idx="264">
                  <c:v>58409.5</c:v>
                </c:pt>
                <c:pt idx="265">
                  <c:v>54542.5</c:v>
                </c:pt>
                <c:pt idx="266">
                  <c:v>53557.5</c:v>
                </c:pt>
                <c:pt idx="267">
                  <c:v>51037.5</c:v>
                </c:pt>
                <c:pt idx="268">
                  <c:v>49579.5</c:v>
                </c:pt>
                <c:pt idx="269">
                  <c:v>50917.5</c:v>
                </c:pt>
                <c:pt idx="270">
                  <c:v>55555</c:v>
                </c:pt>
                <c:pt idx="271">
                  <c:v>61291</c:v>
                </c:pt>
                <c:pt idx="272">
                  <c:v>64051.5</c:v>
                </c:pt>
                <c:pt idx="273">
                  <c:v>65174</c:v>
                </c:pt>
                <c:pt idx="274">
                  <c:v>64825</c:v>
                </c:pt>
                <c:pt idx="275">
                  <c:v>64249.5</c:v>
                </c:pt>
                <c:pt idx="276">
                  <c:v>63702</c:v>
                </c:pt>
                <c:pt idx="277">
                  <c:v>62652.5</c:v>
                </c:pt>
                <c:pt idx="278">
                  <c:v>60885</c:v>
                </c:pt>
                <c:pt idx="279">
                  <c:v>58480</c:v>
                </c:pt>
                <c:pt idx="280">
                  <c:v>56743.5</c:v>
                </c:pt>
                <c:pt idx="281">
                  <c:v>55561.5</c:v>
                </c:pt>
                <c:pt idx="282">
                  <c:v>56260.5</c:v>
                </c:pt>
                <c:pt idx="283">
                  <c:v>57765.5</c:v>
                </c:pt>
                <c:pt idx="284">
                  <c:v>57023</c:v>
                </c:pt>
                <c:pt idx="285">
                  <c:v>57957.5</c:v>
                </c:pt>
                <c:pt idx="286">
                  <c:v>56917</c:v>
                </c:pt>
                <c:pt idx="287">
                  <c:v>59444</c:v>
                </c:pt>
                <c:pt idx="288">
                  <c:v>57876</c:v>
                </c:pt>
                <c:pt idx="289">
                  <c:v>53425.5</c:v>
                </c:pt>
                <c:pt idx="290">
                  <c:v>52119.5</c:v>
                </c:pt>
                <c:pt idx="291">
                  <c:v>49305</c:v>
                </c:pt>
                <c:pt idx="292">
                  <c:v>47063</c:v>
                </c:pt>
                <c:pt idx="293">
                  <c:v>46948</c:v>
                </c:pt>
                <c:pt idx="294">
                  <c:v>48640</c:v>
                </c:pt>
                <c:pt idx="295">
                  <c:v>49862</c:v>
                </c:pt>
                <c:pt idx="296">
                  <c:v>52090.5</c:v>
                </c:pt>
                <c:pt idx="297">
                  <c:v>54699</c:v>
                </c:pt>
                <c:pt idx="298">
                  <c:v>55434.5</c:v>
                </c:pt>
                <c:pt idx="299">
                  <c:v>54827</c:v>
                </c:pt>
                <c:pt idx="300">
                  <c:v>55303.5</c:v>
                </c:pt>
                <c:pt idx="301">
                  <c:v>55177.5</c:v>
                </c:pt>
                <c:pt idx="302">
                  <c:v>52578.5</c:v>
                </c:pt>
                <c:pt idx="303">
                  <c:v>50005.5</c:v>
                </c:pt>
                <c:pt idx="304">
                  <c:v>48164</c:v>
                </c:pt>
                <c:pt idx="305">
                  <c:v>47398</c:v>
                </c:pt>
                <c:pt idx="306">
                  <c:v>48631</c:v>
                </c:pt>
                <c:pt idx="307">
                  <c:v>50582</c:v>
                </c:pt>
                <c:pt idx="308">
                  <c:v>50700.5</c:v>
                </c:pt>
                <c:pt idx="309">
                  <c:v>51630.5</c:v>
                </c:pt>
                <c:pt idx="310">
                  <c:v>50682</c:v>
                </c:pt>
                <c:pt idx="311">
                  <c:v>53928.5</c:v>
                </c:pt>
                <c:pt idx="312">
                  <c:v>53125</c:v>
                </c:pt>
                <c:pt idx="313">
                  <c:v>49115.5</c:v>
                </c:pt>
                <c:pt idx="314">
                  <c:v>47806</c:v>
                </c:pt>
                <c:pt idx="315">
                  <c:v>44502.5</c:v>
                </c:pt>
                <c:pt idx="316">
                  <c:v>41914.5</c:v>
                </c:pt>
                <c:pt idx="317">
                  <c:v>41380</c:v>
                </c:pt>
                <c:pt idx="318">
                  <c:v>41972</c:v>
                </c:pt>
                <c:pt idx="319">
                  <c:v>41794.5</c:v>
                </c:pt>
                <c:pt idx="320">
                  <c:v>43248.5</c:v>
                </c:pt>
                <c:pt idx="321">
                  <c:v>45416.5</c:v>
                </c:pt>
                <c:pt idx="322">
                  <c:v>46271.5</c:v>
                </c:pt>
                <c:pt idx="323">
                  <c:v>46375</c:v>
                </c:pt>
                <c:pt idx="324">
                  <c:v>46821</c:v>
                </c:pt>
                <c:pt idx="325">
                  <c:v>46550</c:v>
                </c:pt>
                <c:pt idx="326">
                  <c:v>43076.5</c:v>
                </c:pt>
                <c:pt idx="327">
                  <c:v>40492</c:v>
                </c:pt>
                <c:pt idx="328">
                  <c:v>38828.5</c:v>
                </c:pt>
                <c:pt idx="329">
                  <c:v>37911.5</c:v>
                </c:pt>
                <c:pt idx="330">
                  <c:v>39030</c:v>
                </c:pt>
                <c:pt idx="331">
                  <c:v>41846.5</c:v>
                </c:pt>
                <c:pt idx="332">
                  <c:v>43753</c:v>
                </c:pt>
                <c:pt idx="333">
                  <c:v>46594</c:v>
                </c:pt>
                <c:pt idx="334">
                  <c:v>46071</c:v>
                </c:pt>
                <c:pt idx="335">
                  <c:v>48488.5</c:v>
                </c:pt>
                <c:pt idx="336">
                  <c:v>47298</c:v>
                </c:pt>
                <c:pt idx="337">
                  <c:v>43860</c:v>
                </c:pt>
                <c:pt idx="338">
                  <c:v>42850</c:v>
                </c:pt>
                <c:pt idx="339">
                  <c:v>40369.5</c:v>
                </c:pt>
                <c:pt idx="340">
                  <c:v>38975</c:v>
                </c:pt>
                <c:pt idx="341">
                  <c:v>40489.5</c:v>
                </c:pt>
                <c:pt idx="342">
                  <c:v>45184</c:v>
                </c:pt>
                <c:pt idx="343">
                  <c:v>50123.5</c:v>
                </c:pt>
                <c:pt idx="344">
                  <c:v>53614</c:v>
                </c:pt>
                <c:pt idx="345">
                  <c:v>55476.5</c:v>
                </c:pt>
                <c:pt idx="346">
                  <c:v>56009.5</c:v>
                </c:pt>
                <c:pt idx="347">
                  <c:v>56205</c:v>
                </c:pt>
                <c:pt idx="348">
                  <c:v>56435.5</c:v>
                </c:pt>
                <c:pt idx="349">
                  <c:v>55862</c:v>
                </c:pt>
                <c:pt idx="350">
                  <c:v>54858</c:v>
                </c:pt>
                <c:pt idx="351">
                  <c:v>52824</c:v>
                </c:pt>
                <c:pt idx="352">
                  <c:v>51192</c:v>
                </c:pt>
                <c:pt idx="353">
                  <c:v>49746</c:v>
                </c:pt>
                <c:pt idx="354">
                  <c:v>49858</c:v>
                </c:pt>
                <c:pt idx="355">
                  <c:v>51726.5</c:v>
                </c:pt>
                <c:pt idx="356">
                  <c:v>50918</c:v>
                </c:pt>
                <c:pt idx="357">
                  <c:v>51321.5</c:v>
                </c:pt>
                <c:pt idx="358">
                  <c:v>49689</c:v>
                </c:pt>
                <c:pt idx="359">
                  <c:v>52027.5</c:v>
                </c:pt>
                <c:pt idx="360">
                  <c:v>50434</c:v>
                </c:pt>
                <c:pt idx="361">
                  <c:v>46430</c:v>
                </c:pt>
                <c:pt idx="362">
                  <c:v>45447</c:v>
                </c:pt>
                <c:pt idx="363">
                  <c:v>42892</c:v>
                </c:pt>
                <c:pt idx="364">
                  <c:v>41410</c:v>
                </c:pt>
                <c:pt idx="365">
                  <c:v>42251.5</c:v>
                </c:pt>
                <c:pt idx="366">
                  <c:v>46509</c:v>
                </c:pt>
                <c:pt idx="367">
                  <c:v>51281.5</c:v>
                </c:pt>
                <c:pt idx="368">
                  <c:v>54531.5</c:v>
                </c:pt>
                <c:pt idx="369">
                  <c:v>56048</c:v>
                </c:pt>
                <c:pt idx="370">
                  <c:v>56310.5</c:v>
                </c:pt>
                <c:pt idx="371">
                  <c:v>56390</c:v>
                </c:pt>
                <c:pt idx="372">
                  <c:v>56515</c:v>
                </c:pt>
                <c:pt idx="373">
                  <c:v>56395.5</c:v>
                </c:pt>
                <c:pt idx="374">
                  <c:v>55419.5</c:v>
                </c:pt>
                <c:pt idx="375">
                  <c:v>53705.5</c:v>
                </c:pt>
                <c:pt idx="376">
                  <c:v>52300.5</c:v>
                </c:pt>
                <c:pt idx="377">
                  <c:v>51062</c:v>
                </c:pt>
                <c:pt idx="378">
                  <c:v>51216</c:v>
                </c:pt>
                <c:pt idx="379">
                  <c:v>53036.5</c:v>
                </c:pt>
                <c:pt idx="380">
                  <c:v>51961</c:v>
                </c:pt>
                <c:pt idx="381">
                  <c:v>51805.5</c:v>
                </c:pt>
                <c:pt idx="382">
                  <c:v>50439.5</c:v>
                </c:pt>
                <c:pt idx="383">
                  <c:v>52392.5</c:v>
                </c:pt>
                <c:pt idx="384">
                  <c:v>50574</c:v>
                </c:pt>
                <c:pt idx="385">
                  <c:v>46373</c:v>
                </c:pt>
                <c:pt idx="386">
                  <c:v>45260.5</c:v>
                </c:pt>
                <c:pt idx="387">
                  <c:v>42638</c:v>
                </c:pt>
                <c:pt idx="388">
                  <c:v>41265</c:v>
                </c:pt>
                <c:pt idx="389">
                  <c:v>42161.5</c:v>
                </c:pt>
                <c:pt idx="390">
                  <c:v>46335</c:v>
                </c:pt>
                <c:pt idx="391">
                  <c:v>50682</c:v>
                </c:pt>
                <c:pt idx="392">
                  <c:v>53843.5</c:v>
                </c:pt>
                <c:pt idx="393">
                  <c:v>55460</c:v>
                </c:pt>
                <c:pt idx="394">
                  <c:v>55764.5</c:v>
                </c:pt>
                <c:pt idx="395">
                  <c:v>55444.5</c:v>
                </c:pt>
                <c:pt idx="396">
                  <c:v>55677</c:v>
                </c:pt>
                <c:pt idx="397">
                  <c:v>55028.5</c:v>
                </c:pt>
                <c:pt idx="398">
                  <c:v>54137</c:v>
                </c:pt>
                <c:pt idx="399">
                  <c:v>52366.5</c:v>
                </c:pt>
                <c:pt idx="400">
                  <c:v>50769.5</c:v>
                </c:pt>
                <c:pt idx="401">
                  <c:v>49535</c:v>
                </c:pt>
                <c:pt idx="402">
                  <c:v>49728.5</c:v>
                </c:pt>
                <c:pt idx="403">
                  <c:v>50911.5</c:v>
                </c:pt>
                <c:pt idx="404">
                  <c:v>49531.5</c:v>
                </c:pt>
                <c:pt idx="405">
                  <c:v>50153</c:v>
                </c:pt>
                <c:pt idx="406">
                  <c:v>48747.5</c:v>
                </c:pt>
                <c:pt idx="407">
                  <c:v>50804.5</c:v>
                </c:pt>
                <c:pt idx="408">
                  <c:v>49139</c:v>
                </c:pt>
                <c:pt idx="409">
                  <c:v>45033</c:v>
                </c:pt>
                <c:pt idx="410">
                  <c:v>43674.5</c:v>
                </c:pt>
                <c:pt idx="411">
                  <c:v>41016</c:v>
                </c:pt>
                <c:pt idx="412">
                  <c:v>39362.5</c:v>
                </c:pt>
                <c:pt idx="413">
                  <c:v>40142</c:v>
                </c:pt>
                <c:pt idx="414">
                  <c:v>44434.5</c:v>
                </c:pt>
                <c:pt idx="415">
                  <c:v>49212.5</c:v>
                </c:pt>
                <c:pt idx="416">
                  <c:v>52703.5</c:v>
                </c:pt>
                <c:pt idx="417">
                  <c:v>54403.5</c:v>
                </c:pt>
                <c:pt idx="418">
                  <c:v>55031.5</c:v>
                </c:pt>
                <c:pt idx="419">
                  <c:v>55417.5</c:v>
                </c:pt>
                <c:pt idx="420">
                  <c:v>55551</c:v>
                </c:pt>
                <c:pt idx="421">
                  <c:v>55138</c:v>
                </c:pt>
                <c:pt idx="422">
                  <c:v>54134.5</c:v>
                </c:pt>
                <c:pt idx="423">
                  <c:v>52651</c:v>
                </c:pt>
                <c:pt idx="424">
                  <c:v>51154</c:v>
                </c:pt>
                <c:pt idx="425">
                  <c:v>49991</c:v>
                </c:pt>
                <c:pt idx="426">
                  <c:v>50362</c:v>
                </c:pt>
                <c:pt idx="427">
                  <c:v>52179.5</c:v>
                </c:pt>
                <c:pt idx="428">
                  <c:v>51009</c:v>
                </c:pt>
                <c:pt idx="429">
                  <c:v>51274.5</c:v>
                </c:pt>
                <c:pt idx="430">
                  <c:v>49929.5</c:v>
                </c:pt>
                <c:pt idx="431">
                  <c:v>52027</c:v>
                </c:pt>
                <c:pt idx="432">
                  <c:v>50445</c:v>
                </c:pt>
                <c:pt idx="433">
                  <c:v>46313.5</c:v>
                </c:pt>
                <c:pt idx="434">
                  <c:v>45221.5</c:v>
                </c:pt>
                <c:pt idx="435">
                  <c:v>42603.5</c:v>
                </c:pt>
                <c:pt idx="436">
                  <c:v>41394</c:v>
                </c:pt>
                <c:pt idx="437">
                  <c:v>42541.5</c:v>
                </c:pt>
                <c:pt idx="438">
                  <c:v>46943.5</c:v>
                </c:pt>
                <c:pt idx="439">
                  <c:v>51534</c:v>
                </c:pt>
                <c:pt idx="440">
                  <c:v>55122.5</c:v>
                </c:pt>
                <c:pt idx="441">
                  <c:v>56991.5</c:v>
                </c:pt>
                <c:pt idx="442">
                  <c:v>57597.5</c:v>
                </c:pt>
                <c:pt idx="443">
                  <c:v>57781.5</c:v>
                </c:pt>
                <c:pt idx="444">
                  <c:v>57858.5</c:v>
                </c:pt>
                <c:pt idx="445">
                  <c:v>57514.5</c:v>
                </c:pt>
                <c:pt idx="446">
                  <c:v>56217.5</c:v>
                </c:pt>
                <c:pt idx="447">
                  <c:v>54373</c:v>
                </c:pt>
                <c:pt idx="448">
                  <c:v>52599</c:v>
                </c:pt>
                <c:pt idx="449">
                  <c:v>51389.5</c:v>
                </c:pt>
                <c:pt idx="450">
                  <c:v>51826.5</c:v>
                </c:pt>
                <c:pt idx="451">
                  <c:v>53138.5</c:v>
                </c:pt>
                <c:pt idx="452">
                  <c:v>52076</c:v>
                </c:pt>
                <c:pt idx="453">
                  <c:v>52621</c:v>
                </c:pt>
                <c:pt idx="454">
                  <c:v>52185.5</c:v>
                </c:pt>
                <c:pt idx="455">
                  <c:v>54544.5</c:v>
                </c:pt>
                <c:pt idx="456">
                  <c:v>52918.5</c:v>
                </c:pt>
                <c:pt idx="457">
                  <c:v>48841.5</c:v>
                </c:pt>
                <c:pt idx="458">
                  <c:v>47456.5</c:v>
                </c:pt>
                <c:pt idx="459">
                  <c:v>44782.5</c:v>
                </c:pt>
                <c:pt idx="460">
                  <c:v>43038</c:v>
                </c:pt>
                <c:pt idx="461">
                  <c:v>43040</c:v>
                </c:pt>
                <c:pt idx="462">
                  <c:v>44421</c:v>
                </c:pt>
                <c:pt idx="463">
                  <c:v>45582.5</c:v>
                </c:pt>
                <c:pt idx="464">
                  <c:v>48266</c:v>
                </c:pt>
                <c:pt idx="465">
                  <c:v>51209.5</c:v>
                </c:pt>
                <c:pt idx="466">
                  <c:v>52583.5</c:v>
                </c:pt>
                <c:pt idx="467">
                  <c:v>52775.5</c:v>
                </c:pt>
                <c:pt idx="468">
                  <c:v>53772.5</c:v>
                </c:pt>
                <c:pt idx="469">
                  <c:v>53544.5</c:v>
                </c:pt>
                <c:pt idx="470">
                  <c:v>51087</c:v>
                </c:pt>
                <c:pt idx="471">
                  <c:v>48918.5</c:v>
                </c:pt>
                <c:pt idx="472">
                  <c:v>47284.5</c:v>
                </c:pt>
                <c:pt idx="473">
                  <c:v>46438.5</c:v>
                </c:pt>
                <c:pt idx="474">
                  <c:v>47442.5</c:v>
                </c:pt>
                <c:pt idx="475">
                  <c:v>49297.5</c:v>
                </c:pt>
                <c:pt idx="476">
                  <c:v>49192</c:v>
                </c:pt>
                <c:pt idx="477">
                  <c:v>50072.5</c:v>
                </c:pt>
                <c:pt idx="478">
                  <c:v>50322</c:v>
                </c:pt>
                <c:pt idx="479">
                  <c:v>53607.5</c:v>
                </c:pt>
                <c:pt idx="480">
                  <c:v>52763.5</c:v>
                </c:pt>
                <c:pt idx="481">
                  <c:v>49065.5</c:v>
                </c:pt>
                <c:pt idx="482">
                  <c:v>47736.5</c:v>
                </c:pt>
                <c:pt idx="483">
                  <c:v>44818</c:v>
                </c:pt>
                <c:pt idx="484">
                  <c:v>42750</c:v>
                </c:pt>
                <c:pt idx="485">
                  <c:v>42417.5</c:v>
                </c:pt>
                <c:pt idx="486">
                  <c:v>43026.5</c:v>
                </c:pt>
                <c:pt idx="487">
                  <c:v>42987.5</c:v>
                </c:pt>
                <c:pt idx="488">
                  <c:v>44624.5</c:v>
                </c:pt>
                <c:pt idx="489">
                  <c:v>46977.5</c:v>
                </c:pt>
                <c:pt idx="490">
                  <c:v>48352</c:v>
                </c:pt>
                <c:pt idx="491">
                  <c:v>48979</c:v>
                </c:pt>
                <c:pt idx="492">
                  <c:v>49913.5</c:v>
                </c:pt>
                <c:pt idx="493">
                  <c:v>49558.5</c:v>
                </c:pt>
                <c:pt idx="494">
                  <c:v>46245.5</c:v>
                </c:pt>
                <c:pt idx="495">
                  <c:v>43588.5</c:v>
                </c:pt>
                <c:pt idx="496">
                  <c:v>41755.5</c:v>
                </c:pt>
                <c:pt idx="497">
                  <c:v>41056</c:v>
                </c:pt>
                <c:pt idx="498">
                  <c:v>42653</c:v>
                </c:pt>
                <c:pt idx="499">
                  <c:v>45728</c:v>
                </c:pt>
                <c:pt idx="500">
                  <c:v>47550</c:v>
                </c:pt>
                <c:pt idx="501">
                  <c:v>49599</c:v>
                </c:pt>
                <c:pt idx="502">
                  <c:v>49608.5</c:v>
                </c:pt>
                <c:pt idx="503">
                  <c:v>52219.5</c:v>
                </c:pt>
                <c:pt idx="504">
                  <c:v>50996.5</c:v>
                </c:pt>
                <c:pt idx="505">
                  <c:v>47420.5</c:v>
                </c:pt>
                <c:pt idx="506">
                  <c:v>46549.5</c:v>
                </c:pt>
                <c:pt idx="507">
                  <c:v>44062</c:v>
                </c:pt>
                <c:pt idx="508">
                  <c:v>42900</c:v>
                </c:pt>
                <c:pt idx="509">
                  <c:v>44633.5</c:v>
                </c:pt>
                <c:pt idx="510">
                  <c:v>49574</c:v>
                </c:pt>
                <c:pt idx="511">
                  <c:v>54093</c:v>
                </c:pt>
                <c:pt idx="512">
                  <c:v>57931</c:v>
                </c:pt>
                <c:pt idx="513">
                  <c:v>59662</c:v>
                </c:pt>
                <c:pt idx="514">
                  <c:v>59664.5</c:v>
                </c:pt>
                <c:pt idx="515">
                  <c:v>59350.5</c:v>
                </c:pt>
                <c:pt idx="516">
                  <c:v>59501</c:v>
                </c:pt>
                <c:pt idx="517">
                  <c:v>59007.5</c:v>
                </c:pt>
                <c:pt idx="518">
                  <c:v>57965</c:v>
                </c:pt>
                <c:pt idx="519">
                  <c:v>55743.5</c:v>
                </c:pt>
                <c:pt idx="520">
                  <c:v>53787</c:v>
                </c:pt>
                <c:pt idx="521">
                  <c:v>51947</c:v>
                </c:pt>
                <c:pt idx="522">
                  <c:v>52767.5</c:v>
                </c:pt>
                <c:pt idx="523">
                  <c:v>54926</c:v>
                </c:pt>
                <c:pt idx="524">
                  <c:v>54190.5</c:v>
                </c:pt>
                <c:pt idx="525">
                  <c:v>54390.5</c:v>
                </c:pt>
                <c:pt idx="526">
                  <c:v>53412</c:v>
                </c:pt>
                <c:pt idx="527">
                  <c:v>55686.5</c:v>
                </c:pt>
                <c:pt idx="528">
                  <c:v>54096.5</c:v>
                </c:pt>
                <c:pt idx="529">
                  <c:v>50125.5</c:v>
                </c:pt>
                <c:pt idx="530">
                  <c:v>49068.5</c:v>
                </c:pt>
                <c:pt idx="531">
                  <c:v>46558.5</c:v>
                </c:pt>
                <c:pt idx="532">
                  <c:v>45250.5</c:v>
                </c:pt>
                <c:pt idx="533">
                  <c:v>46336</c:v>
                </c:pt>
                <c:pt idx="534">
                  <c:v>50362.5</c:v>
                </c:pt>
                <c:pt idx="535">
                  <c:v>54672.5</c:v>
                </c:pt>
                <c:pt idx="536">
                  <c:v>58295.5</c:v>
                </c:pt>
                <c:pt idx="537">
                  <c:v>59702</c:v>
                </c:pt>
                <c:pt idx="538">
                  <c:v>59807.5</c:v>
                </c:pt>
                <c:pt idx="539">
                  <c:v>59305</c:v>
                </c:pt>
                <c:pt idx="540">
                  <c:v>59379</c:v>
                </c:pt>
                <c:pt idx="541">
                  <c:v>58563.5</c:v>
                </c:pt>
                <c:pt idx="542">
                  <c:v>57366</c:v>
                </c:pt>
                <c:pt idx="543">
                  <c:v>54940</c:v>
                </c:pt>
                <c:pt idx="544">
                  <c:v>52990</c:v>
                </c:pt>
                <c:pt idx="545">
                  <c:v>51543</c:v>
                </c:pt>
                <c:pt idx="546">
                  <c:v>51401</c:v>
                </c:pt>
                <c:pt idx="547">
                  <c:v>52838.5</c:v>
                </c:pt>
                <c:pt idx="548">
                  <c:v>51889</c:v>
                </c:pt>
                <c:pt idx="549">
                  <c:v>52218</c:v>
                </c:pt>
                <c:pt idx="550">
                  <c:v>51910.5</c:v>
                </c:pt>
                <c:pt idx="551">
                  <c:v>54207</c:v>
                </c:pt>
                <c:pt idx="552">
                  <c:v>52727</c:v>
                </c:pt>
                <c:pt idx="553">
                  <c:v>48624.5</c:v>
                </c:pt>
                <c:pt idx="554">
                  <c:v>47760</c:v>
                </c:pt>
                <c:pt idx="555">
                  <c:v>45198.5</c:v>
                </c:pt>
                <c:pt idx="556">
                  <c:v>43912.5</c:v>
                </c:pt>
                <c:pt idx="557">
                  <c:v>45124</c:v>
                </c:pt>
                <c:pt idx="558">
                  <c:v>48937.5</c:v>
                </c:pt>
                <c:pt idx="559">
                  <c:v>52893</c:v>
                </c:pt>
                <c:pt idx="560">
                  <c:v>56069.5</c:v>
                </c:pt>
                <c:pt idx="561">
                  <c:v>57526.5</c:v>
                </c:pt>
                <c:pt idx="562">
                  <c:v>57374.5</c:v>
                </c:pt>
                <c:pt idx="563">
                  <c:v>56835.5</c:v>
                </c:pt>
                <c:pt idx="564">
                  <c:v>56649.5</c:v>
                </c:pt>
                <c:pt idx="565">
                  <c:v>55791</c:v>
                </c:pt>
                <c:pt idx="566">
                  <c:v>54866.5</c:v>
                </c:pt>
                <c:pt idx="567">
                  <c:v>52628</c:v>
                </c:pt>
                <c:pt idx="568">
                  <c:v>50822</c:v>
                </c:pt>
                <c:pt idx="569">
                  <c:v>49567</c:v>
                </c:pt>
                <c:pt idx="570">
                  <c:v>49527</c:v>
                </c:pt>
                <c:pt idx="571">
                  <c:v>50846</c:v>
                </c:pt>
                <c:pt idx="572">
                  <c:v>49772</c:v>
                </c:pt>
                <c:pt idx="573">
                  <c:v>50063</c:v>
                </c:pt>
                <c:pt idx="574">
                  <c:v>49700.5</c:v>
                </c:pt>
                <c:pt idx="575">
                  <c:v>52040</c:v>
                </c:pt>
                <c:pt idx="576">
                  <c:v>50402</c:v>
                </c:pt>
                <c:pt idx="577">
                  <c:v>46262</c:v>
                </c:pt>
                <c:pt idx="578">
                  <c:v>45076</c:v>
                </c:pt>
                <c:pt idx="579">
                  <c:v>42495.5</c:v>
                </c:pt>
                <c:pt idx="580">
                  <c:v>40970</c:v>
                </c:pt>
                <c:pt idx="581">
                  <c:v>41876</c:v>
                </c:pt>
                <c:pt idx="582">
                  <c:v>45475.5</c:v>
                </c:pt>
                <c:pt idx="583">
                  <c:v>49414</c:v>
                </c:pt>
                <c:pt idx="584">
                  <c:v>52793</c:v>
                </c:pt>
                <c:pt idx="585">
                  <c:v>54454</c:v>
                </c:pt>
                <c:pt idx="586">
                  <c:v>54725</c:v>
                </c:pt>
                <c:pt idx="587">
                  <c:v>54893</c:v>
                </c:pt>
                <c:pt idx="588">
                  <c:v>54921.5</c:v>
                </c:pt>
                <c:pt idx="589">
                  <c:v>54579.5</c:v>
                </c:pt>
                <c:pt idx="590">
                  <c:v>53914.5</c:v>
                </c:pt>
                <c:pt idx="591">
                  <c:v>52120.5</c:v>
                </c:pt>
                <c:pt idx="592">
                  <c:v>50530.5</c:v>
                </c:pt>
                <c:pt idx="593">
                  <c:v>49145</c:v>
                </c:pt>
                <c:pt idx="594">
                  <c:v>49523.5</c:v>
                </c:pt>
                <c:pt idx="595">
                  <c:v>50442.5</c:v>
                </c:pt>
                <c:pt idx="596">
                  <c:v>49124.5</c:v>
                </c:pt>
                <c:pt idx="597">
                  <c:v>48968.5</c:v>
                </c:pt>
                <c:pt idx="598">
                  <c:v>48880</c:v>
                </c:pt>
                <c:pt idx="599">
                  <c:v>51136</c:v>
                </c:pt>
                <c:pt idx="600">
                  <c:v>49286</c:v>
                </c:pt>
                <c:pt idx="601">
                  <c:v>45057.5</c:v>
                </c:pt>
                <c:pt idx="602">
                  <c:v>43744</c:v>
                </c:pt>
                <c:pt idx="603">
                  <c:v>40924</c:v>
                </c:pt>
                <c:pt idx="604">
                  <c:v>39275</c:v>
                </c:pt>
                <c:pt idx="605">
                  <c:v>40069.5</c:v>
                </c:pt>
                <c:pt idx="606">
                  <c:v>43277.5</c:v>
                </c:pt>
                <c:pt idx="607">
                  <c:v>47343.5</c:v>
                </c:pt>
                <c:pt idx="608">
                  <c:v>51345.5</c:v>
                </c:pt>
                <c:pt idx="609">
                  <c:v>54128</c:v>
                </c:pt>
                <c:pt idx="610">
                  <c:v>55528</c:v>
                </c:pt>
                <c:pt idx="611">
                  <c:v>56238.5</c:v>
                </c:pt>
                <c:pt idx="612">
                  <c:v>57224</c:v>
                </c:pt>
                <c:pt idx="613">
                  <c:v>56835</c:v>
                </c:pt>
                <c:pt idx="614">
                  <c:v>55899</c:v>
                </c:pt>
                <c:pt idx="615">
                  <c:v>54421.5</c:v>
                </c:pt>
                <c:pt idx="616">
                  <c:v>52900.5</c:v>
                </c:pt>
                <c:pt idx="617">
                  <c:v>51990</c:v>
                </c:pt>
                <c:pt idx="618">
                  <c:v>52605.5</c:v>
                </c:pt>
                <c:pt idx="619">
                  <c:v>54057.5</c:v>
                </c:pt>
                <c:pt idx="620">
                  <c:v>52677</c:v>
                </c:pt>
                <c:pt idx="621">
                  <c:v>51811.5</c:v>
                </c:pt>
                <c:pt idx="622">
                  <c:v>51224</c:v>
                </c:pt>
                <c:pt idx="623">
                  <c:v>53686.5</c:v>
                </c:pt>
                <c:pt idx="624">
                  <c:v>51821.5</c:v>
                </c:pt>
                <c:pt idx="625">
                  <c:v>47415.5</c:v>
                </c:pt>
                <c:pt idx="626">
                  <c:v>46126</c:v>
                </c:pt>
                <c:pt idx="627">
                  <c:v>43247.5</c:v>
                </c:pt>
                <c:pt idx="628">
                  <c:v>41462</c:v>
                </c:pt>
                <c:pt idx="629">
                  <c:v>41479</c:v>
                </c:pt>
                <c:pt idx="630">
                  <c:v>42720</c:v>
                </c:pt>
                <c:pt idx="631">
                  <c:v>43548.5</c:v>
                </c:pt>
                <c:pt idx="632">
                  <c:v>46472.5</c:v>
                </c:pt>
                <c:pt idx="633">
                  <c:v>49718.5</c:v>
                </c:pt>
                <c:pt idx="634">
                  <c:v>51591.5</c:v>
                </c:pt>
                <c:pt idx="635">
                  <c:v>52422</c:v>
                </c:pt>
                <c:pt idx="636">
                  <c:v>53507</c:v>
                </c:pt>
                <c:pt idx="637">
                  <c:v>53886.5</c:v>
                </c:pt>
                <c:pt idx="638">
                  <c:v>51562.5</c:v>
                </c:pt>
                <c:pt idx="639">
                  <c:v>49656.5</c:v>
                </c:pt>
                <c:pt idx="640">
                  <c:v>48193</c:v>
                </c:pt>
                <c:pt idx="641">
                  <c:v>47471.5</c:v>
                </c:pt>
                <c:pt idx="642">
                  <c:v>48772</c:v>
                </c:pt>
                <c:pt idx="643">
                  <c:v>50655</c:v>
                </c:pt>
                <c:pt idx="644">
                  <c:v>50524</c:v>
                </c:pt>
                <c:pt idx="645">
                  <c:v>51002</c:v>
                </c:pt>
                <c:pt idx="646">
                  <c:v>51435.5</c:v>
                </c:pt>
                <c:pt idx="647">
                  <c:v>55127</c:v>
                </c:pt>
                <c:pt idx="648">
                  <c:v>53800</c:v>
                </c:pt>
                <c:pt idx="649">
                  <c:v>49816</c:v>
                </c:pt>
                <c:pt idx="650">
                  <c:v>48619</c:v>
                </c:pt>
                <c:pt idx="651">
                  <c:v>45675</c:v>
                </c:pt>
                <c:pt idx="652">
                  <c:v>43585</c:v>
                </c:pt>
                <c:pt idx="653">
                  <c:v>43148</c:v>
                </c:pt>
                <c:pt idx="654">
                  <c:v>43454</c:v>
                </c:pt>
                <c:pt idx="655">
                  <c:v>43291.5</c:v>
                </c:pt>
                <c:pt idx="656">
                  <c:v>45197.5</c:v>
                </c:pt>
                <c:pt idx="657">
                  <c:v>47910</c:v>
                </c:pt>
                <c:pt idx="658">
                  <c:v>49783</c:v>
                </c:pt>
                <c:pt idx="659">
                  <c:v>51078.5</c:v>
                </c:pt>
                <c:pt idx="660">
                  <c:v>52542</c:v>
                </c:pt>
                <c:pt idx="661">
                  <c:v>52519</c:v>
                </c:pt>
                <c:pt idx="662">
                  <c:v>49568</c:v>
                </c:pt>
                <c:pt idx="663">
                  <c:v>47189.5</c:v>
                </c:pt>
                <c:pt idx="664">
                  <c:v>45554</c:v>
                </c:pt>
                <c:pt idx="665">
                  <c:v>45065</c:v>
                </c:pt>
                <c:pt idx="666">
                  <c:v>46437.5</c:v>
                </c:pt>
                <c:pt idx="667">
                  <c:v>49178.5</c:v>
                </c:pt>
                <c:pt idx="668">
                  <c:v>50460</c:v>
                </c:pt>
                <c:pt idx="669">
                  <c:v>51554</c:v>
                </c:pt>
                <c:pt idx="670">
                  <c:v>52048.5</c:v>
                </c:pt>
                <c:pt idx="671">
                  <c:v>54557</c:v>
                </c:pt>
                <c:pt idx="672">
                  <c:v>53227</c:v>
                </c:pt>
                <c:pt idx="673">
                  <c:v>49609.5</c:v>
                </c:pt>
                <c:pt idx="674">
                  <c:v>48801.5</c:v>
                </c:pt>
                <c:pt idx="675">
                  <c:v>46428.5</c:v>
                </c:pt>
                <c:pt idx="676">
                  <c:v>45144</c:v>
                </c:pt>
                <c:pt idx="677">
                  <c:v>46942.5</c:v>
                </c:pt>
                <c:pt idx="678">
                  <c:v>51406</c:v>
                </c:pt>
                <c:pt idx="679">
                  <c:v>56488.5</c:v>
                </c:pt>
                <c:pt idx="680">
                  <c:v>60087</c:v>
                </c:pt>
                <c:pt idx="681">
                  <c:v>62220</c:v>
                </c:pt>
                <c:pt idx="682">
                  <c:v>62613</c:v>
                </c:pt>
                <c:pt idx="683">
                  <c:v>62498</c:v>
                </c:pt>
                <c:pt idx="684">
                  <c:v>62520</c:v>
                </c:pt>
                <c:pt idx="685">
                  <c:v>62042.5</c:v>
                </c:pt>
                <c:pt idx="686">
                  <c:v>60980.5</c:v>
                </c:pt>
                <c:pt idx="687">
                  <c:v>58762.5</c:v>
                </c:pt>
                <c:pt idx="688">
                  <c:v>56851</c:v>
                </c:pt>
                <c:pt idx="689">
                  <c:v>55375.5</c:v>
                </c:pt>
                <c:pt idx="690">
                  <c:v>55694.5</c:v>
                </c:pt>
                <c:pt idx="691">
                  <c:v>58068.5</c:v>
                </c:pt>
                <c:pt idx="692">
                  <c:v>57205.5</c:v>
                </c:pt>
                <c:pt idx="693">
                  <c:v>56021</c:v>
                </c:pt>
                <c:pt idx="694">
                  <c:v>55396</c:v>
                </c:pt>
                <c:pt idx="695">
                  <c:v>57565</c:v>
                </c:pt>
                <c:pt idx="696">
                  <c:v>56029</c:v>
                </c:pt>
                <c:pt idx="697">
                  <c:v>51711.5</c:v>
                </c:pt>
                <c:pt idx="698">
                  <c:v>50678.5</c:v>
                </c:pt>
                <c:pt idx="699">
                  <c:v>47947.5</c:v>
                </c:pt>
                <c:pt idx="700">
                  <c:v>46479</c:v>
                </c:pt>
                <c:pt idx="701">
                  <c:v>47537</c:v>
                </c:pt>
                <c:pt idx="702">
                  <c:v>51426</c:v>
                </c:pt>
                <c:pt idx="703">
                  <c:v>56158.5</c:v>
                </c:pt>
                <c:pt idx="704">
                  <c:v>59925.5</c:v>
                </c:pt>
                <c:pt idx="705">
                  <c:v>62269.5</c:v>
                </c:pt>
                <c:pt idx="706">
                  <c:v>62903.5</c:v>
                </c:pt>
                <c:pt idx="707">
                  <c:v>62945</c:v>
                </c:pt>
                <c:pt idx="708">
                  <c:v>63004.5</c:v>
                </c:pt>
                <c:pt idx="709">
                  <c:v>62335</c:v>
                </c:pt>
                <c:pt idx="710">
                  <c:v>61054</c:v>
                </c:pt>
                <c:pt idx="711">
                  <c:v>58682.5</c:v>
                </c:pt>
                <c:pt idx="712">
                  <c:v>56828</c:v>
                </c:pt>
                <c:pt idx="713">
                  <c:v>55363.5</c:v>
                </c:pt>
                <c:pt idx="714">
                  <c:v>55395</c:v>
                </c:pt>
                <c:pt idx="715">
                  <c:v>56901</c:v>
                </c:pt>
                <c:pt idx="716">
                  <c:v>55638.5</c:v>
                </c:pt>
                <c:pt idx="717">
                  <c:v>54704.5</c:v>
                </c:pt>
                <c:pt idx="718">
                  <c:v>53845</c:v>
                </c:pt>
                <c:pt idx="719">
                  <c:v>55977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Entrées!$K$37:$K$780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99</c:v>
                </c:pt>
                <c:pt idx="9">
                  <c:v>393</c:v>
                </c:pt>
                <c:pt idx="10">
                  <c:v>713.5</c:v>
                </c:pt>
                <c:pt idx="11">
                  <c:v>988.5</c:v>
                </c:pt>
                <c:pt idx="12">
                  <c:v>1165</c:v>
                </c:pt>
                <c:pt idx="13">
                  <c:v>1184</c:v>
                </c:pt>
                <c:pt idx="14">
                  <c:v>1187.5</c:v>
                </c:pt>
                <c:pt idx="15">
                  <c:v>1103.5</c:v>
                </c:pt>
                <c:pt idx="16">
                  <c:v>946.5</c:v>
                </c:pt>
                <c:pt idx="17">
                  <c:v>716</c:v>
                </c:pt>
                <c:pt idx="18">
                  <c:v>432</c:v>
                </c:pt>
                <c:pt idx="19">
                  <c:v>154</c:v>
                </c:pt>
                <c:pt idx="20">
                  <c:v>13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85.5</c:v>
                </c:pt>
                <c:pt idx="33">
                  <c:v>393.5</c:v>
                </c:pt>
                <c:pt idx="34">
                  <c:v>807.5</c:v>
                </c:pt>
                <c:pt idx="35">
                  <c:v>1166</c:v>
                </c:pt>
                <c:pt idx="36">
                  <c:v>1464</c:v>
                </c:pt>
                <c:pt idx="37">
                  <c:v>1603</c:v>
                </c:pt>
                <c:pt idx="38">
                  <c:v>1675.5</c:v>
                </c:pt>
                <c:pt idx="39">
                  <c:v>1498.5</c:v>
                </c:pt>
                <c:pt idx="40">
                  <c:v>1240</c:v>
                </c:pt>
                <c:pt idx="41">
                  <c:v>981.5</c:v>
                </c:pt>
                <c:pt idx="42">
                  <c:v>591.5</c:v>
                </c:pt>
                <c:pt idx="43">
                  <c:v>221</c:v>
                </c:pt>
                <c:pt idx="44">
                  <c:v>21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0.5</c:v>
                </c:pt>
                <c:pt idx="56">
                  <c:v>125</c:v>
                </c:pt>
                <c:pt idx="57">
                  <c:v>576.5</c:v>
                </c:pt>
                <c:pt idx="58">
                  <c:v>1168.5</c:v>
                </c:pt>
                <c:pt idx="59">
                  <c:v>1662.5</c:v>
                </c:pt>
                <c:pt idx="60">
                  <c:v>1957.5</c:v>
                </c:pt>
                <c:pt idx="61">
                  <c:v>2086.5</c:v>
                </c:pt>
                <c:pt idx="62">
                  <c:v>2058</c:v>
                </c:pt>
                <c:pt idx="63">
                  <c:v>1869</c:v>
                </c:pt>
                <c:pt idx="64">
                  <c:v>1548.5</c:v>
                </c:pt>
                <c:pt idx="65">
                  <c:v>1164</c:v>
                </c:pt>
                <c:pt idx="66">
                  <c:v>712</c:v>
                </c:pt>
                <c:pt idx="67">
                  <c:v>257</c:v>
                </c:pt>
                <c:pt idx="68">
                  <c:v>22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1.5</c:v>
                </c:pt>
                <c:pt idx="80">
                  <c:v>66.5</c:v>
                </c:pt>
                <c:pt idx="81">
                  <c:v>267.5</c:v>
                </c:pt>
                <c:pt idx="82">
                  <c:v>506</c:v>
                </c:pt>
                <c:pt idx="83">
                  <c:v>736</c:v>
                </c:pt>
                <c:pt idx="84">
                  <c:v>917</c:v>
                </c:pt>
                <c:pt idx="85">
                  <c:v>989.5</c:v>
                </c:pt>
                <c:pt idx="86">
                  <c:v>953</c:v>
                </c:pt>
                <c:pt idx="87">
                  <c:v>821</c:v>
                </c:pt>
                <c:pt idx="88">
                  <c:v>659</c:v>
                </c:pt>
                <c:pt idx="89">
                  <c:v>460.5</c:v>
                </c:pt>
                <c:pt idx="90">
                  <c:v>261.5</c:v>
                </c:pt>
                <c:pt idx="91">
                  <c:v>92.5</c:v>
                </c:pt>
                <c:pt idx="92">
                  <c:v>6.5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1</c:v>
                </c:pt>
                <c:pt idx="104">
                  <c:v>76.5</c:v>
                </c:pt>
                <c:pt idx="105">
                  <c:v>321.5</c:v>
                </c:pt>
                <c:pt idx="106">
                  <c:v>685</c:v>
                </c:pt>
                <c:pt idx="107">
                  <c:v>1014</c:v>
                </c:pt>
                <c:pt idx="108">
                  <c:v>1191</c:v>
                </c:pt>
                <c:pt idx="109">
                  <c:v>1227.5</c:v>
                </c:pt>
                <c:pt idx="110">
                  <c:v>1151.5</c:v>
                </c:pt>
                <c:pt idx="111">
                  <c:v>1060.5</c:v>
                </c:pt>
                <c:pt idx="112">
                  <c:v>896.5</c:v>
                </c:pt>
                <c:pt idx="113">
                  <c:v>609.5</c:v>
                </c:pt>
                <c:pt idx="114">
                  <c:v>397.5</c:v>
                </c:pt>
                <c:pt idx="115">
                  <c:v>162</c:v>
                </c:pt>
                <c:pt idx="116">
                  <c:v>13.5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1</c:v>
                </c:pt>
                <c:pt idx="128">
                  <c:v>53.5</c:v>
                </c:pt>
                <c:pt idx="129">
                  <c:v>217.5</c:v>
                </c:pt>
                <c:pt idx="130">
                  <c:v>442</c:v>
                </c:pt>
                <c:pt idx="131">
                  <c:v>655.5</c:v>
                </c:pt>
                <c:pt idx="132">
                  <c:v>751</c:v>
                </c:pt>
                <c:pt idx="133">
                  <c:v>803.5</c:v>
                </c:pt>
                <c:pt idx="134">
                  <c:v>776</c:v>
                </c:pt>
                <c:pt idx="135">
                  <c:v>662</c:v>
                </c:pt>
                <c:pt idx="136">
                  <c:v>582</c:v>
                </c:pt>
                <c:pt idx="137">
                  <c:v>416</c:v>
                </c:pt>
                <c:pt idx="138">
                  <c:v>248.5</c:v>
                </c:pt>
                <c:pt idx="139">
                  <c:v>97.5</c:v>
                </c:pt>
                <c:pt idx="140">
                  <c:v>10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1</c:v>
                </c:pt>
                <c:pt idx="152">
                  <c:v>101</c:v>
                </c:pt>
                <c:pt idx="153">
                  <c:v>408.5</c:v>
                </c:pt>
                <c:pt idx="154">
                  <c:v>851.5</c:v>
                </c:pt>
                <c:pt idx="155">
                  <c:v>1267.5</c:v>
                </c:pt>
                <c:pt idx="156">
                  <c:v>1569</c:v>
                </c:pt>
                <c:pt idx="157">
                  <c:v>1667</c:v>
                </c:pt>
                <c:pt idx="158">
                  <c:v>1719.5</c:v>
                </c:pt>
                <c:pt idx="159">
                  <c:v>1740</c:v>
                </c:pt>
                <c:pt idx="160">
                  <c:v>1461.5</c:v>
                </c:pt>
                <c:pt idx="161">
                  <c:v>1050</c:v>
                </c:pt>
                <c:pt idx="162">
                  <c:v>598.5</c:v>
                </c:pt>
                <c:pt idx="163">
                  <c:v>209</c:v>
                </c:pt>
                <c:pt idx="164">
                  <c:v>22.5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2.5</c:v>
                </c:pt>
                <c:pt idx="176">
                  <c:v>75</c:v>
                </c:pt>
                <c:pt idx="177">
                  <c:v>259.5</c:v>
                </c:pt>
                <c:pt idx="178">
                  <c:v>519.5</c:v>
                </c:pt>
                <c:pt idx="179">
                  <c:v>817.5</c:v>
                </c:pt>
                <c:pt idx="180">
                  <c:v>1014.5</c:v>
                </c:pt>
                <c:pt idx="181">
                  <c:v>1124.5</c:v>
                </c:pt>
                <c:pt idx="182">
                  <c:v>1163.5</c:v>
                </c:pt>
                <c:pt idx="183">
                  <c:v>1170</c:v>
                </c:pt>
                <c:pt idx="184">
                  <c:v>1065</c:v>
                </c:pt>
                <c:pt idx="185">
                  <c:v>832.5</c:v>
                </c:pt>
                <c:pt idx="186">
                  <c:v>516.5</c:v>
                </c:pt>
                <c:pt idx="187">
                  <c:v>228</c:v>
                </c:pt>
                <c:pt idx="188">
                  <c:v>25.5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3</c:v>
                </c:pt>
                <c:pt idx="200">
                  <c:v>97.5</c:v>
                </c:pt>
                <c:pt idx="201">
                  <c:v>322</c:v>
                </c:pt>
                <c:pt idx="202">
                  <c:v>563</c:v>
                </c:pt>
                <c:pt idx="203">
                  <c:v>770.5</c:v>
                </c:pt>
                <c:pt idx="204">
                  <c:v>970</c:v>
                </c:pt>
                <c:pt idx="205">
                  <c:v>1108</c:v>
                </c:pt>
                <c:pt idx="206">
                  <c:v>1207.5</c:v>
                </c:pt>
                <c:pt idx="207">
                  <c:v>1213</c:v>
                </c:pt>
                <c:pt idx="208">
                  <c:v>1091</c:v>
                </c:pt>
                <c:pt idx="209">
                  <c:v>856.5</c:v>
                </c:pt>
                <c:pt idx="210">
                  <c:v>567</c:v>
                </c:pt>
                <c:pt idx="211">
                  <c:v>236.5</c:v>
                </c:pt>
                <c:pt idx="212">
                  <c:v>27.5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5</c:v>
                </c:pt>
                <c:pt idx="224">
                  <c:v>142</c:v>
                </c:pt>
                <c:pt idx="225">
                  <c:v>483.5</c:v>
                </c:pt>
                <c:pt idx="226">
                  <c:v>914.5</c:v>
                </c:pt>
                <c:pt idx="227">
                  <c:v>1271</c:v>
                </c:pt>
                <c:pt idx="228">
                  <c:v>1529.5</c:v>
                </c:pt>
                <c:pt idx="229">
                  <c:v>1619</c:v>
                </c:pt>
                <c:pt idx="230">
                  <c:v>1557.5</c:v>
                </c:pt>
                <c:pt idx="231">
                  <c:v>1338.5</c:v>
                </c:pt>
                <c:pt idx="232">
                  <c:v>1143.5</c:v>
                </c:pt>
                <c:pt idx="233">
                  <c:v>839.5</c:v>
                </c:pt>
                <c:pt idx="234">
                  <c:v>539.5</c:v>
                </c:pt>
                <c:pt idx="235">
                  <c:v>200.5</c:v>
                </c:pt>
                <c:pt idx="236">
                  <c:v>16.5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4</c:v>
                </c:pt>
                <c:pt idx="248">
                  <c:v>103.5</c:v>
                </c:pt>
                <c:pt idx="249">
                  <c:v>355</c:v>
                </c:pt>
                <c:pt idx="250">
                  <c:v>591.5</c:v>
                </c:pt>
                <c:pt idx="251">
                  <c:v>774.5</c:v>
                </c:pt>
                <c:pt idx="252">
                  <c:v>909</c:v>
                </c:pt>
                <c:pt idx="253">
                  <c:v>956</c:v>
                </c:pt>
                <c:pt idx="254">
                  <c:v>930.5</c:v>
                </c:pt>
                <c:pt idx="255">
                  <c:v>806.5</c:v>
                </c:pt>
                <c:pt idx="256">
                  <c:v>591.5</c:v>
                </c:pt>
                <c:pt idx="257">
                  <c:v>430.5</c:v>
                </c:pt>
                <c:pt idx="258">
                  <c:v>245</c:v>
                </c:pt>
                <c:pt idx="259">
                  <c:v>103</c:v>
                </c:pt>
                <c:pt idx="260">
                  <c:v>20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8</c:v>
                </c:pt>
                <c:pt idx="272">
                  <c:v>144.5</c:v>
                </c:pt>
                <c:pt idx="273">
                  <c:v>501.5</c:v>
                </c:pt>
                <c:pt idx="274">
                  <c:v>912.5</c:v>
                </c:pt>
                <c:pt idx="275">
                  <c:v>1250.5</c:v>
                </c:pt>
                <c:pt idx="276">
                  <c:v>1555</c:v>
                </c:pt>
                <c:pt idx="277">
                  <c:v>1628.5</c:v>
                </c:pt>
                <c:pt idx="278">
                  <c:v>1532</c:v>
                </c:pt>
                <c:pt idx="279">
                  <c:v>1397.5</c:v>
                </c:pt>
                <c:pt idx="280">
                  <c:v>1292.5</c:v>
                </c:pt>
                <c:pt idx="281">
                  <c:v>1018</c:v>
                </c:pt>
                <c:pt idx="282">
                  <c:v>680.5</c:v>
                </c:pt>
                <c:pt idx="283">
                  <c:v>298.5</c:v>
                </c:pt>
                <c:pt idx="284">
                  <c:v>40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8.5</c:v>
                </c:pt>
                <c:pt idx="296">
                  <c:v>177.5</c:v>
                </c:pt>
                <c:pt idx="297">
                  <c:v>600</c:v>
                </c:pt>
                <c:pt idx="298">
                  <c:v>1071.5</c:v>
                </c:pt>
                <c:pt idx="299">
                  <c:v>1504</c:v>
                </c:pt>
                <c:pt idx="300">
                  <c:v>1738</c:v>
                </c:pt>
                <c:pt idx="301">
                  <c:v>1850</c:v>
                </c:pt>
                <c:pt idx="302">
                  <c:v>1845.5</c:v>
                </c:pt>
                <c:pt idx="303">
                  <c:v>1770.5</c:v>
                </c:pt>
                <c:pt idx="304">
                  <c:v>1546</c:v>
                </c:pt>
                <c:pt idx="305">
                  <c:v>1193.5</c:v>
                </c:pt>
                <c:pt idx="306">
                  <c:v>757.5</c:v>
                </c:pt>
                <c:pt idx="307">
                  <c:v>303</c:v>
                </c:pt>
                <c:pt idx="308">
                  <c:v>33.5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2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9</c:v>
                </c:pt>
                <c:pt idx="320">
                  <c:v>215</c:v>
                </c:pt>
                <c:pt idx="321">
                  <c:v>740</c:v>
                </c:pt>
                <c:pt idx="322">
                  <c:v>1316.5</c:v>
                </c:pt>
                <c:pt idx="323">
                  <c:v>1780</c:v>
                </c:pt>
                <c:pt idx="324">
                  <c:v>2077.5</c:v>
                </c:pt>
                <c:pt idx="325">
                  <c:v>2216.5</c:v>
                </c:pt>
                <c:pt idx="326">
                  <c:v>2230</c:v>
                </c:pt>
                <c:pt idx="327">
                  <c:v>2135</c:v>
                </c:pt>
                <c:pt idx="328">
                  <c:v>1904.5</c:v>
                </c:pt>
                <c:pt idx="329">
                  <c:v>1518.5</c:v>
                </c:pt>
                <c:pt idx="330">
                  <c:v>985</c:v>
                </c:pt>
                <c:pt idx="331">
                  <c:v>399.5</c:v>
                </c:pt>
                <c:pt idx="332">
                  <c:v>48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14</c:v>
                </c:pt>
                <c:pt idx="344">
                  <c:v>208.5</c:v>
                </c:pt>
                <c:pt idx="345">
                  <c:v>603.5</c:v>
                </c:pt>
                <c:pt idx="346">
                  <c:v>1006</c:v>
                </c:pt>
                <c:pt idx="347">
                  <c:v>1373</c:v>
                </c:pt>
                <c:pt idx="348">
                  <c:v>1654</c:v>
                </c:pt>
                <c:pt idx="349">
                  <c:v>1782</c:v>
                </c:pt>
                <c:pt idx="350">
                  <c:v>1776</c:v>
                </c:pt>
                <c:pt idx="351">
                  <c:v>1704</c:v>
                </c:pt>
                <c:pt idx="352">
                  <c:v>1518.5</c:v>
                </c:pt>
                <c:pt idx="353">
                  <c:v>1186</c:v>
                </c:pt>
                <c:pt idx="354">
                  <c:v>763.5</c:v>
                </c:pt>
                <c:pt idx="355">
                  <c:v>305.5</c:v>
                </c:pt>
                <c:pt idx="356">
                  <c:v>50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15</c:v>
                </c:pt>
                <c:pt idx="368">
                  <c:v>226.5</c:v>
                </c:pt>
                <c:pt idx="369">
                  <c:v>649</c:v>
                </c:pt>
                <c:pt idx="370">
                  <c:v>1101.5</c:v>
                </c:pt>
                <c:pt idx="371">
                  <c:v>1526</c:v>
                </c:pt>
                <c:pt idx="372">
                  <c:v>1772.5</c:v>
                </c:pt>
                <c:pt idx="373">
                  <c:v>1839</c:v>
                </c:pt>
                <c:pt idx="374">
                  <c:v>1849</c:v>
                </c:pt>
                <c:pt idx="375">
                  <c:v>1701.5</c:v>
                </c:pt>
                <c:pt idx="376">
                  <c:v>1429.5</c:v>
                </c:pt>
                <c:pt idx="377">
                  <c:v>1066</c:v>
                </c:pt>
                <c:pt idx="378">
                  <c:v>640.5</c:v>
                </c:pt>
                <c:pt idx="379">
                  <c:v>275.5</c:v>
                </c:pt>
                <c:pt idx="380">
                  <c:v>45.5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15</c:v>
                </c:pt>
                <c:pt idx="392">
                  <c:v>244.5</c:v>
                </c:pt>
                <c:pt idx="393">
                  <c:v>759.5</c:v>
                </c:pt>
                <c:pt idx="394">
                  <c:v>1313.5</c:v>
                </c:pt>
                <c:pt idx="395">
                  <c:v>1755</c:v>
                </c:pt>
                <c:pt idx="396">
                  <c:v>2033.5</c:v>
                </c:pt>
                <c:pt idx="397">
                  <c:v>2161.5</c:v>
                </c:pt>
                <c:pt idx="398">
                  <c:v>2169.5</c:v>
                </c:pt>
                <c:pt idx="399">
                  <c:v>2023</c:v>
                </c:pt>
                <c:pt idx="400">
                  <c:v>1747.5</c:v>
                </c:pt>
                <c:pt idx="401">
                  <c:v>1386</c:v>
                </c:pt>
                <c:pt idx="402">
                  <c:v>892.5</c:v>
                </c:pt>
                <c:pt idx="403">
                  <c:v>374.5</c:v>
                </c:pt>
                <c:pt idx="404">
                  <c:v>59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16</c:v>
                </c:pt>
                <c:pt idx="416">
                  <c:v>191.5</c:v>
                </c:pt>
                <c:pt idx="417">
                  <c:v>562</c:v>
                </c:pt>
                <c:pt idx="418">
                  <c:v>935.5</c:v>
                </c:pt>
                <c:pt idx="419">
                  <c:v>1238</c:v>
                </c:pt>
                <c:pt idx="420">
                  <c:v>1471</c:v>
                </c:pt>
                <c:pt idx="421">
                  <c:v>1592.5</c:v>
                </c:pt>
                <c:pt idx="422">
                  <c:v>1613.5</c:v>
                </c:pt>
                <c:pt idx="423">
                  <c:v>1465.5</c:v>
                </c:pt>
                <c:pt idx="424">
                  <c:v>1264</c:v>
                </c:pt>
                <c:pt idx="425">
                  <c:v>966.5</c:v>
                </c:pt>
                <c:pt idx="426">
                  <c:v>594.5</c:v>
                </c:pt>
                <c:pt idx="427">
                  <c:v>247.5</c:v>
                </c:pt>
                <c:pt idx="428">
                  <c:v>37</c:v>
                </c:pt>
                <c:pt idx="429">
                  <c:v>0.5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15</c:v>
                </c:pt>
                <c:pt idx="440">
                  <c:v>156.5</c:v>
                </c:pt>
                <c:pt idx="441">
                  <c:v>442</c:v>
                </c:pt>
                <c:pt idx="442">
                  <c:v>731</c:v>
                </c:pt>
                <c:pt idx="443">
                  <c:v>980.5</c:v>
                </c:pt>
                <c:pt idx="444">
                  <c:v>1125.5</c:v>
                </c:pt>
                <c:pt idx="445">
                  <c:v>1195.5</c:v>
                </c:pt>
                <c:pt idx="446">
                  <c:v>1216.5</c:v>
                </c:pt>
                <c:pt idx="447">
                  <c:v>1163</c:v>
                </c:pt>
                <c:pt idx="448">
                  <c:v>1131.5</c:v>
                </c:pt>
                <c:pt idx="449">
                  <c:v>882.5</c:v>
                </c:pt>
                <c:pt idx="450">
                  <c:v>680.5</c:v>
                </c:pt>
                <c:pt idx="451">
                  <c:v>325.5</c:v>
                </c:pt>
                <c:pt idx="452">
                  <c:v>63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15</c:v>
                </c:pt>
                <c:pt idx="464">
                  <c:v>197.5</c:v>
                </c:pt>
                <c:pt idx="465">
                  <c:v>584.5</c:v>
                </c:pt>
                <c:pt idx="466">
                  <c:v>971.5</c:v>
                </c:pt>
                <c:pt idx="467">
                  <c:v>1194.5</c:v>
                </c:pt>
                <c:pt idx="468">
                  <c:v>1292.5</c:v>
                </c:pt>
                <c:pt idx="469">
                  <c:v>1347</c:v>
                </c:pt>
                <c:pt idx="470">
                  <c:v>1286.5</c:v>
                </c:pt>
                <c:pt idx="471">
                  <c:v>1190</c:v>
                </c:pt>
                <c:pt idx="472">
                  <c:v>1021</c:v>
                </c:pt>
                <c:pt idx="473">
                  <c:v>833.5</c:v>
                </c:pt>
                <c:pt idx="474">
                  <c:v>568</c:v>
                </c:pt>
                <c:pt idx="475">
                  <c:v>273.5</c:v>
                </c:pt>
                <c:pt idx="476">
                  <c:v>51.5</c:v>
                </c:pt>
                <c:pt idx="477">
                  <c:v>0.5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15</c:v>
                </c:pt>
                <c:pt idx="488">
                  <c:v>200.5</c:v>
                </c:pt>
                <c:pt idx="489">
                  <c:v>587.5</c:v>
                </c:pt>
                <c:pt idx="490">
                  <c:v>949.5</c:v>
                </c:pt>
                <c:pt idx="491">
                  <c:v>1281</c:v>
                </c:pt>
                <c:pt idx="492">
                  <c:v>1460</c:v>
                </c:pt>
                <c:pt idx="493">
                  <c:v>1629.5</c:v>
                </c:pt>
                <c:pt idx="494">
                  <c:v>1644</c:v>
                </c:pt>
                <c:pt idx="495">
                  <c:v>1509</c:v>
                </c:pt>
                <c:pt idx="496">
                  <c:v>1311</c:v>
                </c:pt>
                <c:pt idx="497">
                  <c:v>1007.5</c:v>
                </c:pt>
                <c:pt idx="498">
                  <c:v>687.5</c:v>
                </c:pt>
                <c:pt idx="499">
                  <c:v>302</c:v>
                </c:pt>
                <c:pt idx="500">
                  <c:v>52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24.5</c:v>
                </c:pt>
                <c:pt idx="512">
                  <c:v>253</c:v>
                </c:pt>
                <c:pt idx="513">
                  <c:v>710</c:v>
                </c:pt>
                <c:pt idx="514">
                  <c:v>1209</c:v>
                </c:pt>
                <c:pt idx="515">
                  <c:v>1553</c:v>
                </c:pt>
                <c:pt idx="516">
                  <c:v>1737.5</c:v>
                </c:pt>
                <c:pt idx="517">
                  <c:v>1788.5</c:v>
                </c:pt>
                <c:pt idx="518">
                  <c:v>1754</c:v>
                </c:pt>
                <c:pt idx="519">
                  <c:v>1608.5</c:v>
                </c:pt>
                <c:pt idx="520">
                  <c:v>1381</c:v>
                </c:pt>
                <c:pt idx="521">
                  <c:v>1127</c:v>
                </c:pt>
                <c:pt idx="522">
                  <c:v>736</c:v>
                </c:pt>
                <c:pt idx="523">
                  <c:v>331</c:v>
                </c:pt>
                <c:pt idx="524">
                  <c:v>63</c:v>
                </c:pt>
                <c:pt idx="525">
                  <c:v>0.5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28.5</c:v>
                </c:pt>
                <c:pt idx="536">
                  <c:v>261.5</c:v>
                </c:pt>
                <c:pt idx="537">
                  <c:v>692.5</c:v>
                </c:pt>
                <c:pt idx="538">
                  <c:v>1110</c:v>
                </c:pt>
                <c:pt idx="539">
                  <c:v>1449</c:v>
                </c:pt>
                <c:pt idx="540">
                  <c:v>1660</c:v>
                </c:pt>
                <c:pt idx="541">
                  <c:v>1717</c:v>
                </c:pt>
                <c:pt idx="542">
                  <c:v>1746</c:v>
                </c:pt>
                <c:pt idx="543">
                  <c:v>1700.5</c:v>
                </c:pt>
                <c:pt idx="544">
                  <c:v>1530.5</c:v>
                </c:pt>
                <c:pt idx="545">
                  <c:v>1262</c:v>
                </c:pt>
                <c:pt idx="546">
                  <c:v>856.5</c:v>
                </c:pt>
                <c:pt idx="547">
                  <c:v>384</c:v>
                </c:pt>
                <c:pt idx="548">
                  <c:v>74.5</c:v>
                </c:pt>
                <c:pt idx="549">
                  <c:v>0.5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36</c:v>
                </c:pt>
                <c:pt idx="560">
                  <c:v>322</c:v>
                </c:pt>
                <c:pt idx="561">
                  <c:v>854.5</c:v>
                </c:pt>
                <c:pt idx="562">
                  <c:v>1396</c:v>
                </c:pt>
                <c:pt idx="563">
                  <c:v>1800</c:v>
                </c:pt>
                <c:pt idx="564">
                  <c:v>2043</c:v>
                </c:pt>
                <c:pt idx="565">
                  <c:v>2187</c:v>
                </c:pt>
                <c:pt idx="566">
                  <c:v>2210</c:v>
                </c:pt>
                <c:pt idx="567">
                  <c:v>2102</c:v>
                </c:pt>
                <c:pt idx="568">
                  <c:v>1880.5</c:v>
                </c:pt>
                <c:pt idx="569">
                  <c:v>1526.5</c:v>
                </c:pt>
                <c:pt idx="570">
                  <c:v>1030</c:v>
                </c:pt>
                <c:pt idx="571">
                  <c:v>462</c:v>
                </c:pt>
                <c:pt idx="572">
                  <c:v>80</c:v>
                </c:pt>
                <c:pt idx="573">
                  <c:v>0.5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28.5</c:v>
                </c:pt>
                <c:pt idx="584">
                  <c:v>261.5</c:v>
                </c:pt>
                <c:pt idx="585">
                  <c:v>699</c:v>
                </c:pt>
                <c:pt idx="586">
                  <c:v>1170.5</c:v>
                </c:pt>
                <c:pt idx="587">
                  <c:v>1489.5</c:v>
                </c:pt>
                <c:pt idx="588">
                  <c:v>1730.5</c:v>
                </c:pt>
                <c:pt idx="589">
                  <c:v>1786.5</c:v>
                </c:pt>
                <c:pt idx="590">
                  <c:v>1721.5</c:v>
                </c:pt>
                <c:pt idx="591">
                  <c:v>1605</c:v>
                </c:pt>
                <c:pt idx="592">
                  <c:v>1463.5</c:v>
                </c:pt>
                <c:pt idx="593">
                  <c:v>1179</c:v>
                </c:pt>
                <c:pt idx="594">
                  <c:v>764</c:v>
                </c:pt>
                <c:pt idx="595">
                  <c:v>348</c:v>
                </c:pt>
                <c:pt idx="596">
                  <c:v>71</c:v>
                </c:pt>
                <c:pt idx="597">
                  <c:v>1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9.5</c:v>
                </c:pt>
                <c:pt idx="608">
                  <c:v>97.5</c:v>
                </c:pt>
                <c:pt idx="609">
                  <c:v>232.5</c:v>
                </c:pt>
                <c:pt idx="610">
                  <c:v>351</c:v>
                </c:pt>
                <c:pt idx="611">
                  <c:v>429</c:v>
                </c:pt>
                <c:pt idx="612">
                  <c:v>455</c:v>
                </c:pt>
                <c:pt idx="613">
                  <c:v>439</c:v>
                </c:pt>
                <c:pt idx="614">
                  <c:v>433</c:v>
                </c:pt>
                <c:pt idx="615">
                  <c:v>419.5</c:v>
                </c:pt>
                <c:pt idx="616">
                  <c:v>362</c:v>
                </c:pt>
                <c:pt idx="617">
                  <c:v>308.5</c:v>
                </c:pt>
                <c:pt idx="618">
                  <c:v>207</c:v>
                </c:pt>
                <c:pt idx="619">
                  <c:v>102</c:v>
                </c:pt>
                <c:pt idx="620">
                  <c:v>30.5</c:v>
                </c:pt>
                <c:pt idx="621">
                  <c:v>2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8.5</c:v>
                </c:pt>
                <c:pt idx="632">
                  <c:v>103</c:v>
                </c:pt>
                <c:pt idx="633">
                  <c:v>283</c:v>
                </c:pt>
                <c:pt idx="634">
                  <c:v>489.5</c:v>
                </c:pt>
                <c:pt idx="635">
                  <c:v>654.5</c:v>
                </c:pt>
                <c:pt idx="636">
                  <c:v>761.5</c:v>
                </c:pt>
                <c:pt idx="637">
                  <c:v>866</c:v>
                </c:pt>
                <c:pt idx="638">
                  <c:v>876.5</c:v>
                </c:pt>
                <c:pt idx="639">
                  <c:v>810.5</c:v>
                </c:pt>
                <c:pt idx="640">
                  <c:v>774.5</c:v>
                </c:pt>
                <c:pt idx="641">
                  <c:v>670.5</c:v>
                </c:pt>
                <c:pt idx="642">
                  <c:v>490.5</c:v>
                </c:pt>
                <c:pt idx="643">
                  <c:v>266</c:v>
                </c:pt>
                <c:pt idx="644">
                  <c:v>62.5</c:v>
                </c:pt>
                <c:pt idx="645">
                  <c:v>1.5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23.5</c:v>
                </c:pt>
                <c:pt idx="656">
                  <c:v>190.5</c:v>
                </c:pt>
                <c:pt idx="657">
                  <c:v>462.5</c:v>
                </c:pt>
                <c:pt idx="658">
                  <c:v>727</c:v>
                </c:pt>
                <c:pt idx="659">
                  <c:v>915</c:v>
                </c:pt>
                <c:pt idx="660">
                  <c:v>977.5</c:v>
                </c:pt>
                <c:pt idx="661">
                  <c:v>972.5</c:v>
                </c:pt>
                <c:pt idx="662">
                  <c:v>921.5</c:v>
                </c:pt>
                <c:pt idx="663">
                  <c:v>818</c:v>
                </c:pt>
                <c:pt idx="664">
                  <c:v>709.5</c:v>
                </c:pt>
                <c:pt idx="665">
                  <c:v>594</c:v>
                </c:pt>
                <c:pt idx="666">
                  <c:v>404</c:v>
                </c:pt>
                <c:pt idx="667">
                  <c:v>218</c:v>
                </c:pt>
                <c:pt idx="668">
                  <c:v>57.5</c:v>
                </c:pt>
                <c:pt idx="669">
                  <c:v>2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16</c:v>
                </c:pt>
                <c:pt idx="680">
                  <c:v>157</c:v>
                </c:pt>
                <c:pt idx="681">
                  <c:v>427</c:v>
                </c:pt>
                <c:pt idx="682">
                  <c:v>738.5</c:v>
                </c:pt>
                <c:pt idx="683">
                  <c:v>924</c:v>
                </c:pt>
                <c:pt idx="684">
                  <c:v>1031.5</c:v>
                </c:pt>
                <c:pt idx="685">
                  <c:v>1052</c:v>
                </c:pt>
                <c:pt idx="686">
                  <c:v>993.5</c:v>
                </c:pt>
                <c:pt idx="687">
                  <c:v>918</c:v>
                </c:pt>
                <c:pt idx="688">
                  <c:v>808</c:v>
                </c:pt>
                <c:pt idx="689">
                  <c:v>581</c:v>
                </c:pt>
                <c:pt idx="690">
                  <c:v>332</c:v>
                </c:pt>
                <c:pt idx="691">
                  <c:v>163</c:v>
                </c:pt>
                <c:pt idx="692">
                  <c:v>39</c:v>
                </c:pt>
                <c:pt idx="693">
                  <c:v>2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10</c:v>
                </c:pt>
                <c:pt idx="704">
                  <c:v>99</c:v>
                </c:pt>
                <c:pt idx="705">
                  <c:v>243.5</c:v>
                </c:pt>
                <c:pt idx="706">
                  <c:v>451.5</c:v>
                </c:pt>
                <c:pt idx="707">
                  <c:v>682</c:v>
                </c:pt>
                <c:pt idx="708">
                  <c:v>874.5</c:v>
                </c:pt>
                <c:pt idx="709">
                  <c:v>910.5</c:v>
                </c:pt>
                <c:pt idx="710">
                  <c:v>938.5</c:v>
                </c:pt>
                <c:pt idx="711">
                  <c:v>889</c:v>
                </c:pt>
                <c:pt idx="712">
                  <c:v>798.5</c:v>
                </c:pt>
                <c:pt idx="713">
                  <c:v>637</c:v>
                </c:pt>
                <c:pt idx="714">
                  <c:v>435.5</c:v>
                </c:pt>
                <c:pt idx="715">
                  <c:v>202.5</c:v>
                </c:pt>
                <c:pt idx="716">
                  <c:v>44</c:v>
                </c:pt>
                <c:pt idx="717">
                  <c:v>1.5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03428864"/>
        <c:axId val="103430400"/>
      </c:scatterChart>
      <c:valAx>
        <c:axId val="103428864"/>
        <c:scaling>
          <c:orientation val="minMax"/>
          <c:min val="35000"/>
        </c:scaling>
        <c:axPos val="b"/>
        <c:numFmt formatCode="0" sourceLinked="0"/>
        <c:tickLblPos val="nextTo"/>
        <c:crossAx val="103430400"/>
        <c:crosses val="autoZero"/>
        <c:crossBetween val="midCat"/>
        <c:majorUnit val="5000"/>
      </c:valAx>
      <c:valAx>
        <c:axId val="103430400"/>
        <c:scaling>
          <c:orientation val="minMax"/>
        </c:scaling>
        <c:axPos val="l"/>
        <c:majorGridlines/>
        <c:numFmt formatCode="0" sourceLinked="0"/>
        <c:tickLblPos val="nextTo"/>
        <c:crossAx val="103428864"/>
        <c:crosses val="autoZero"/>
        <c:crossBetween val="midCat"/>
      </c:valAx>
    </c:plotArea>
    <c:plotVisOnly val="1"/>
  </c:chart>
  <c:printSettings>
    <c:headerFooter/>
    <c:pageMargins b="0.750000000000006" l="0.70000000000000062" r="0.70000000000000062" t="0.750000000000006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/>
              <a:t>France</a:t>
            </a:r>
            <a:r>
              <a:rPr lang="en-US" baseline="0"/>
              <a:t> Continentale  - </a:t>
            </a:r>
            <a:r>
              <a:rPr lang="en-US"/>
              <a:t>%  du temps fonction</a:t>
            </a:r>
            <a:r>
              <a:rPr lang="en-US" baseline="0"/>
              <a:t> </a:t>
            </a:r>
            <a:r>
              <a:rPr lang="en-US"/>
              <a:t>de la Puissance Solaire </a:t>
            </a:r>
          </a:p>
        </c:rich>
      </c:tx>
      <c:layout>
        <c:manualLayout>
          <c:xMode val="edge"/>
          <c:yMode val="edge"/>
          <c:x val="0.12214238845144362"/>
          <c:y val="1.9123024140509182E-3"/>
        </c:manualLayout>
      </c:layout>
      <c:overlay val="1"/>
    </c:title>
    <c:plotArea>
      <c:layout>
        <c:manualLayout>
          <c:layoutTarget val="inner"/>
          <c:xMode val="edge"/>
          <c:yMode val="edge"/>
          <c:x val="8.1775590551181207E-2"/>
          <c:y val="1.6611066413968863E-2"/>
          <c:w val="0.90155774278213319"/>
          <c:h val="0.83711426272718403"/>
        </c:manualLayout>
      </c:layout>
      <c:barChart>
        <c:barDir val="col"/>
        <c:grouping val="clustered"/>
        <c:ser>
          <c:idx val="1"/>
          <c:order val="0"/>
          <c:tx>
            <c:v>% de Puissance</c:v>
          </c:tx>
          <c:cat>
            <c:strRef>
              <c:f>Calcul!$CS$12:$CS$31</c:f>
              <c:strCache>
                <c:ptCount val="20"/>
                <c:pt idx="0">
                  <c:v>0-5 %</c:v>
                </c:pt>
                <c:pt idx="1">
                  <c:v>5-10 %</c:v>
                </c:pt>
                <c:pt idx="2">
                  <c:v>10-15 %</c:v>
                </c:pt>
                <c:pt idx="3">
                  <c:v>15-20 %</c:v>
                </c:pt>
                <c:pt idx="4">
                  <c:v>20-25 %</c:v>
                </c:pt>
                <c:pt idx="5">
                  <c:v>25-30 %</c:v>
                </c:pt>
                <c:pt idx="6">
                  <c:v>30-35 %</c:v>
                </c:pt>
                <c:pt idx="7">
                  <c:v>35-40 %</c:v>
                </c:pt>
                <c:pt idx="8">
                  <c:v>40-45 %</c:v>
                </c:pt>
                <c:pt idx="9">
                  <c:v>45-50 %</c:v>
                </c:pt>
                <c:pt idx="10">
                  <c:v>50-55 %</c:v>
                </c:pt>
                <c:pt idx="11">
                  <c:v>55-60 %</c:v>
                </c:pt>
                <c:pt idx="12">
                  <c:v>60-65 %</c:v>
                </c:pt>
                <c:pt idx="13">
                  <c:v>65-70 %</c:v>
                </c:pt>
                <c:pt idx="14">
                  <c:v>70-75 %</c:v>
                </c:pt>
                <c:pt idx="15">
                  <c:v>75-80 %</c:v>
                </c:pt>
                <c:pt idx="16">
                  <c:v>80-85 %</c:v>
                </c:pt>
                <c:pt idx="17">
                  <c:v>85-90 %</c:v>
                </c:pt>
                <c:pt idx="18">
                  <c:v>90-95 %</c:v>
                </c:pt>
                <c:pt idx="19">
                  <c:v>95-100%</c:v>
                </c:pt>
              </c:strCache>
            </c:strRef>
          </c:cat>
          <c:val>
            <c:numRef>
              <c:f>Calcul!$CU$12:$CU$31</c:f>
              <c:numCache>
                <c:formatCode>0.00%</c:formatCode>
                <c:ptCount val="20"/>
                <c:pt idx="0">
                  <c:v>0.54722222222222228</c:v>
                </c:pt>
                <c:pt idx="1">
                  <c:v>6.805555555555555E-2</c:v>
                </c:pt>
                <c:pt idx="2">
                  <c:v>5.5555555555555552E-2</c:v>
                </c:pt>
                <c:pt idx="3">
                  <c:v>6.6666666666666666E-2</c:v>
                </c:pt>
                <c:pt idx="4">
                  <c:v>6.3888888888888884E-2</c:v>
                </c:pt>
                <c:pt idx="5">
                  <c:v>5.8333333333333334E-2</c:v>
                </c:pt>
                <c:pt idx="6">
                  <c:v>3.4722222222222224E-2</c:v>
                </c:pt>
                <c:pt idx="7">
                  <c:v>4.4444444444444446E-2</c:v>
                </c:pt>
                <c:pt idx="8">
                  <c:v>3.888888888888889E-2</c:v>
                </c:pt>
                <c:pt idx="9">
                  <c:v>1.1111111111111112E-2</c:v>
                </c:pt>
                <c:pt idx="10">
                  <c:v>1.1111111111111112E-2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</c:ser>
        <c:axId val="103443072"/>
        <c:axId val="103469440"/>
      </c:barChart>
      <c:catAx>
        <c:axId val="103443072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sz="1100" b="1"/>
            </a:pPr>
            <a:endParaRPr lang="fr-FR"/>
          </a:p>
        </c:txPr>
        <c:crossAx val="103469440"/>
        <c:crosses val="autoZero"/>
        <c:auto val="1"/>
        <c:lblAlgn val="ctr"/>
        <c:lblOffset val="100"/>
      </c:catAx>
      <c:valAx>
        <c:axId val="103469440"/>
        <c:scaling>
          <c:orientation val="minMax"/>
          <c:max val="0.75000000000000466"/>
          <c:min val="0"/>
        </c:scaling>
        <c:axPos val="l"/>
        <c:majorGridlines/>
        <c:numFmt formatCode="0%" sourceLinked="0"/>
        <c:majorTickMark val="none"/>
        <c:tickLblPos val="nextTo"/>
        <c:txPr>
          <a:bodyPr/>
          <a:lstStyle/>
          <a:p>
            <a:pPr>
              <a:defRPr sz="1200" b="1"/>
            </a:pPr>
            <a:endParaRPr lang="fr-FR"/>
          </a:p>
        </c:txPr>
        <c:crossAx val="103443072"/>
        <c:crosses val="autoZero"/>
        <c:crossBetween val="between"/>
        <c:majorUnit val="0.05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/>
              <a:t>France</a:t>
            </a:r>
            <a:r>
              <a:rPr lang="en-US" baseline="0"/>
              <a:t> Continentale  - </a:t>
            </a:r>
            <a:r>
              <a:rPr lang="en-US"/>
              <a:t>%  du temps fonction</a:t>
            </a:r>
            <a:r>
              <a:rPr lang="en-US" baseline="0"/>
              <a:t> </a:t>
            </a:r>
            <a:r>
              <a:rPr lang="en-US"/>
              <a:t>de la Puissance Eolienne </a:t>
            </a:r>
          </a:p>
        </c:rich>
      </c:tx>
      <c:layout>
        <c:manualLayout>
          <c:xMode val="edge"/>
          <c:yMode val="edge"/>
          <c:x val="0.14921522309711427"/>
          <c:y val="6.9190926804053648E-3"/>
        </c:manualLayout>
      </c:layout>
      <c:overlay val="1"/>
    </c:title>
    <c:plotArea>
      <c:layout>
        <c:manualLayout>
          <c:layoutTarget val="inner"/>
          <c:xMode val="edge"/>
          <c:yMode val="edge"/>
          <c:x val="8.1775590551181207E-2"/>
          <c:y val="1.6611066413968863E-2"/>
          <c:w val="0.90155774278213319"/>
          <c:h val="0.83711426272718403"/>
        </c:manualLayout>
      </c:layout>
      <c:barChart>
        <c:barDir val="col"/>
        <c:grouping val="clustered"/>
        <c:ser>
          <c:idx val="1"/>
          <c:order val="0"/>
          <c:tx>
            <c:v>% de Puissance</c:v>
          </c:tx>
          <c:cat>
            <c:strRef>
              <c:f>Calcul!$CM$12:$CM$31</c:f>
              <c:strCache>
                <c:ptCount val="20"/>
                <c:pt idx="0">
                  <c:v>0-5 %</c:v>
                </c:pt>
                <c:pt idx="1">
                  <c:v>5-10 %</c:v>
                </c:pt>
                <c:pt idx="2">
                  <c:v>10-15 %</c:v>
                </c:pt>
                <c:pt idx="3">
                  <c:v>15-20 %</c:v>
                </c:pt>
                <c:pt idx="4">
                  <c:v>20-25 %</c:v>
                </c:pt>
                <c:pt idx="5">
                  <c:v>25-30 %</c:v>
                </c:pt>
                <c:pt idx="6">
                  <c:v>30-35 %</c:v>
                </c:pt>
                <c:pt idx="7">
                  <c:v>35-40 %</c:v>
                </c:pt>
                <c:pt idx="8">
                  <c:v>40-45 %</c:v>
                </c:pt>
                <c:pt idx="9">
                  <c:v>45-50 %</c:v>
                </c:pt>
                <c:pt idx="10">
                  <c:v>50-55 %</c:v>
                </c:pt>
                <c:pt idx="11">
                  <c:v>55-60 %</c:v>
                </c:pt>
                <c:pt idx="12">
                  <c:v>60-65 %</c:v>
                </c:pt>
                <c:pt idx="13">
                  <c:v>65-70 %</c:v>
                </c:pt>
                <c:pt idx="14">
                  <c:v>70-75 %</c:v>
                </c:pt>
                <c:pt idx="15">
                  <c:v>75-80 %</c:v>
                </c:pt>
                <c:pt idx="16">
                  <c:v>80-85 %</c:v>
                </c:pt>
                <c:pt idx="17">
                  <c:v>85-90 %</c:v>
                </c:pt>
                <c:pt idx="18">
                  <c:v>90-95 %</c:v>
                </c:pt>
                <c:pt idx="19">
                  <c:v>95-100%</c:v>
                </c:pt>
              </c:strCache>
            </c:strRef>
          </c:cat>
          <c:val>
            <c:numRef>
              <c:f>Calcul!$CO$12:$CO$31</c:f>
              <c:numCache>
                <c:formatCode>0.00%</c:formatCode>
                <c:ptCount val="20"/>
                <c:pt idx="0">
                  <c:v>2.361111111111111E-2</c:v>
                </c:pt>
                <c:pt idx="1">
                  <c:v>0.14305555555555555</c:v>
                </c:pt>
                <c:pt idx="2">
                  <c:v>0.13194444444444445</c:v>
                </c:pt>
                <c:pt idx="3">
                  <c:v>8.611111111111111E-2</c:v>
                </c:pt>
                <c:pt idx="4">
                  <c:v>8.4722222222222227E-2</c:v>
                </c:pt>
                <c:pt idx="5">
                  <c:v>8.0555555555555561E-2</c:v>
                </c:pt>
                <c:pt idx="6">
                  <c:v>0.13333333333333333</c:v>
                </c:pt>
                <c:pt idx="7">
                  <c:v>0.12222222222222222</c:v>
                </c:pt>
                <c:pt idx="8">
                  <c:v>6.3888888888888884E-2</c:v>
                </c:pt>
                <c:pt idx="9">
                  <c:v>7.3611111111111113E-2</c:v>
                </c:pt>
                <c:pt idx="10">
                  <c:v>2.361111111111111E-2</c:v>
                </c:pt>
                <c:pt idx="11">
                  <c:v>8.3333333333333332E-3</c:v>
                </c:pt>
                <c:pt idx="12">
                  <c:v>1.1111111111111112E-2</c:v>
                </c:pt>
                <c:pt idx="13">
                  <c:v>9.7222222222222224E-3</c:v>
                </c:pt>
                <c:pt idx="14">
                  <c:v>4.1666666666666666E-3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</c:ser>
        <c:axId val="103497088"/>
        <c:axId val="103502976"/>
      </c:barChart>
      <c:catAx>
        <c:axId val="103497088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sz="1100" b="1"/>
            </a:pPr>
            <a:endParaRPr lang="fr-FR"/>
          </a:p>
        </c:txPr>
        <c:crossAx val="103502976"/>
        <c:crosses val="autoZero"/>
        <c:auto val="1"/>
        <c:lblAlgn val="ctr"/>
        <c:lblOffset val="100"/>
      </c:catAx>
      <c:valAx>
        <c:axId val="103502976"/>
        <c:scaling>
          <c:orientation val="minMax"/>
          <c:max val="0.26"/>
          <c:min val="0"/>
        </c:scaling>
        <c:axPos val="l"/>
        <c:majorGridlines/>
        <c:numFmt formatCode="0%" sourceLinked="0"/>
        <c:majorTickMark val="none"/>
        <c:tickLblPos val="nextTo"/>
        <c:txPr>
          <a:bodyPr/>
          <a:lstStyle/>
          <a:p>
            <a:pPr>
              <a:defRPr sz="1200" b="1"/>
            </a:pPr>
            <a:endParaRPr lang="fr-FR"/>
          </a:p>
        </c:txPr>
        <c:crossAx val="103497088"/>
        <c:crosses val="autoZero"/>
        <c:crossBetween val="between"/>
        <c:majorUnit val="2.0000000000000011E-2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Puissance</a:t>
            </a:r>
            <a:r>
              <a:rPr lang="en-US" sz="1600" baseline="0"/>
              <a:t> Solaire</a:t>
            </a:r>
            <a:r>
              <a:rPr lang="en-US" sz="1600"/>
              <a:t> (MW/h)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33"/>
          <c:y val="2.7011287893677058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633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Calcul!$BP$10:$BP$753</c:f>
              <c:numCache>
                <c:formatCode>General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98</c:v>
                </c:pt>
                <c:pt idx="8">
                  <c:v>294</c:v>
                </c:pt>
                <c:pt idx="9">
                  <c:v>320.5</c:v>
                </c:pt>
                <c:pt idx="10">
                  <c:v>275</c:v>
                </c:pt>
                <c:pt idx="11">
                  <c:v>176.5</c:v>
                </c:pt>
                <c:pt idx="12">
                  <c:v>19</c:v>
                </c:pt>
                <c:pt idx="13">
                  <c:v>3.5</c:v>
                </c:pt>
                <c:pt idx="14">
                  <c:v>-84</c:v>
                </c:pt>
                <c:pt idx="15">
                  <c:v>-157</c:v>
                </c:pt>
                <c:pt idx="16">
                  <c:v>-230.5</c:v>
                </c:pt>
                <c:pt idx="17">
                  <c:v>-284</c:v>
                </c:pt>
                <c:pt idx="18">
                  <c:v>-278</c:v>
                </c:pt>
                <c:pt idx="19">
                  <c:v>-141</c:v>
                </c:pt>
                <c:pt idx="20">
                  <c:v>-13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84.5</c:v>
                </c:pt>
                <c:pt idx="32">
                  <c:v>308</c:v>
                </c:pt>
                <c:pt idx="33">
                  <c:v>414</c:v>
                </c:pt>
                <c:pt idx="34">
                  <c:v>358.5</c:v>
                </c:pt>
                <c:pt idx="35">
                  <c:v>298</c:v>
                </c:pt>
                <c:pt idx="36">
                  <c:v>139</c:v>
                </c:pt>
                <c:pt idx="37">
                  <c:v>72.5</c:v>
                </c:pt>
                <c:pt idx="38">
                  <c:v>-177</c:v>
                </c:pt>
                <c:pt idx="39">
                  <c:v>-258.5</c:v>
                </c:pt>
                <c:pt idx="40">
                  <c:v>-258.5</c:v>
                </c:pt>
                <c:pt idx="41">
                  <c:v>-390</c:v>
                </c:pt>
                <c:pt idx="42">
                  <c:v>-370.5</c:v>
                </c:pt>
                <c:pt idx="43">
                  <c:v>-200</c:v>
                </c:pt>
                <c:pt idx="44">
                  <c:v>-21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0.5</c:v>
                </c:pt>
                <c:pt idx="55">
                  <c:v>124.5</c:v>
                </c:pt>
                <c:pt idx="56">
                  <c:v>451.5</c:v>
                </c:pt>
                <c:pt idx="57">
                  <c:v>592</c:v>
                </c:pt>
                <c:pt idx="58">
                  <c:v>494</c:v>
                </c:pt>
                <c:pt idx="59">
                  <c:v>295</c:v>
                </c:pt>
                <c:pt idx="60">
                  <c:v>129</c:v>
                </c:pt>
                <c:pt idx="61">
                  <c:v>-28.5</c:v>
                </c:pt>
                <c:pt idx="62">
                  <c:v>-189</c:v>
                </c:pt>
                <c:pt idx="63">
                  <c:v>-320.5</c:v>
                </c:pt>
                <c:pt idx="64">
                  <c:v>-384.5</c:v>
                </c:pt>
                <c:pt idx="65">
                  <c:v>-452</c:v>
                </c:pt>
                <c:pt idx="66">
                  <c:v>-455</c:v>
                </c:pt>
                <c:pt idx="67">
                  <c:v>-235</c:v>
                </c:pt>
                <c:pt idx="68">
                  <c:v>-22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1.5</c:v>
                </c:pt>
                <c:pt idx="79">
                  <c:v>65</c:v>
                </c:pt>
                <c:pt idx="80">
                  <c:v>201</c:v>
                </c:pt>
                <c:pt idx="81">
                  <c:v>238.5</c:v>
                </c:pt>
                <c:pt idx="82">
                  <c:v>230</c:v>
                </c:pt>
                <c:pt idx="83">
                  <c:v>181</c:v>
                </c:pt>
                <c:pt idx="84">
                  <c:v>72.5</c:v>
                </c:pt>
                <c:pt idx="85">
                  <c:v>-36.5</c:v>
                </c:pt>
                <c:pt idx="86">
                  <c:v>-132</c:v>
                </c:pt>
                <c:pt idx="87">
                  <c:v>-162</c:v>
                </c:pt>
                <c:pt idx="88">
                  <c:v>-198.5</c:v>
                </c:pt>
                <c:pt idx="89">
                  <c:v>-199</c:v>
                </c:pt>
                <c:pt idx="90">
                  <c:v>-169</c:v>
                </c:pt>
                <c:pt idx="91">
                  <c:v>-86</c:v>
                </c:pt>
                <c:pt idx="92">
                  <c:v>-6.5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75.5</c:v>
                </c:pt>
                <c:pt idx="104">
                  <c:v>245</c:v>
                </c:pt>
                <c:pt idx="105">
                  <c:v>363.5</c:v>
                </c:pt>
                <c:pt idx="106">
                  <c:v>329</c:v>
                </c:pt>
                <c:pt idx="107">
                  <c:v>177</c:v>
                </c:pt>
                <c:pt idx="108">
                  <c:v>36.5</c:v>
                </c:pt>
                <c:pt idx="109">
                  <c:v>-76</c:v>
                </c:pt>
                <c:pt idx="110">
                  <c:v>-91</c:v>
                </c:pt>
                <c:pt idx="111">
                  <c:v>-164</c:v>
                </c:pt>
                <c:pt idx="112">
                  <c:v>-287</c:v>
                </c:pt>
                <c:pt idx="113">
                  <c:v>-212</c:v>
                </c:pt>
                <c:pt idx="114">
                  <c:v>-235.5</c:v>
                </c:pt>
                <c:pt idx="115">
                  <c:v>-148.5</c:v>
                </c:pt>
                <c:pt idx="116">
                  <c:v>-13.5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1</c:v>
                </c:pt>
                <c:pt idx="127">
                  <c:v>52.5</c:v>
                </c:pt>
                <c:pt idx="128">
                  <c:v>164</c:v>
                </c:pt>
                <c:pt idx="129">
                  <c:v>224.5</c:v>
                </c:pt>
                <c:pt idx="130">
                  <c:v>213.5</c:v>
                </c:pt>
                <c:pt idx="131">
                  <c:v>95.5</c:v>
                </c:pt>
                <c:pt idx="132">
                  <c:v>52.5</c:v>
                </c:pt>
                <c:pt idx="133">
                  <c:v>-27.5</c:v>
                </c:pt>
                <c:pt idx="134">
                  <c:v>-114</c:v>
                </c:pt>
                <c:pt idx="135">
                  <c:v>-80</c:v>
                </c:pt>
                <c:pt idx="136">
                  <c:v>-166</c:v>
                </c:pt>
                <c:pt idx="137">
                  <c:v>-167.5</c:v>
                </c:pt>
                <c:pt idx="138">
                  <c:v>-151</c:v>
                </c:pt>
                <c:pt idx="139">
                  <c:v>-87.5</c:v>
                </c:pt>
                <c:pt idx="140">
                  <c:v>-10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1</c:v>
                </c:pt>
                <c:pt idx="151">
                  <c:v>100</c:v>
                </c:pt>
                <c:pt idx="152">
                  <c:v>307.5</c:v>
                </c:pt>
                <c:pt idx="153">
                  <c:v>443</c:v>
                </c:pt>
                <c:pt idx="154">
                  <c:v>416</c:v>
                </c:pt>
                <c:pt idx="155">
                  <c:v>301.5</c:v>
                </c:pt>
                <c:pt idx="156">
                  <c:v>98</c:v>
                </c:pt>
                <c:pt idx="157">
                  <c:v>52.5</c:v>
                </c:pt>
                <c:pt idx="158">
                  <c:v>20.5</c:v>
                </c:pt>
                <c:pt idx="159">
                  <c:v>-278.5</c:v>
                </c:pt>
                <c:pt idx="160">
                  <c:v>-411.5</c:v>
                </c:pt>
                <c:pt idx="161">
                  <c:v>-451.5</c:v>
                </c:pt>
                <c:pt idx="162">
                  <c:v>-389.5</c:v>
                </c:pt>
                <c:pt idx="163">
                  <c:v>-186.5</c:v>
                </c:pt>
                <c:pt idx="164">
                  <c:v>-22.5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2.5</c:v>
                </c:pt>
                <c:pt idx="175">
                  <c:v>72.5</c:v>
                </c:pt>
                <c:pt idx="176">
                  <c:v>184.5</c:v>
                </c:pt>
                <c:pt idx="177">
                  <c:v>260</c:v>
                </c:pt>
                <c:pt idx="178">
                  <c:v>298</c:v>
                </c:pt>
                <c:pt idx="179">
                  <c:v>197</c:v>
                </c:pt>
                <c:pt idx="180">
                  <c:v>110</c:v>
                </c:pt>
                <c:pt idx="181">
                  <c:v>39</c:v>
                </c:pt>
                <c:pt idx="182">
                  <c:v>6.5</c:v>
                </c:pt>
                <c:pt idx="183">
                  <c:v>-105</c:v>
                </c:pt>
                <c:pt idx="184">
                  <c:v>-232.5</c:v>
                </c:pt>
                <c:pt idx="185">
                  <c:v>-316</c:v>
                </c:pt>
                <c:pt idx="186">
                  <c:v>-288.5</c:v>
                </c:pt>
                <c:pt idx="187">
                  <c:v>-202.5</c:v>
                </c:pt>
                <c:pt idx="188">
                  <c:v>-25.5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3</c:v>
                </c:pt>
                <c:pt idx="199">
                  <c:v>94.5</c:v>
                </c:pt>
                <c:pt idx="200">
                  <c:v>224.5</c:v>
                </c:pt>
                <c:pt idx="201">
                  <c:v>241</c:v>
                </c:pt>
                <c:pt idx="202">
                  <c:v>207.5</c:v>
                </c:pt>
                <c:pt idx="203">
                  <c:v>199.5</c:v>
                </c:pt>
                <c:pt idx="204">
                  <c:v>138</c:v>
                </c:pt>
                <c:pt idx="205">
                  <c:v>99.5</c:v>
                </c:pt>
                <c:pt idx="206">
                  <c:v>5.5</c:v>
                </c:pt>
                <c:pt idx="207">
                  <c:v>-122</c:v>
                </c:pt>
                <c:pt idx="208">
                  <c:v>-234.5</c:v>
                </c:pt>
                <c:pt idx="209">
                  <c:v>-289.5</c:v>
                </c:pt>
                <c:pt idx="210">
                  <c:v>-330.5</c:v>
                </c:pt>
                <c:pt idx="211">
                  <c:v>-209</c:v>
                </c:pt>
                <c:pt idx="212">
                  <c:v>-27.5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5</c:v>
                </c:pt>
                <c:pt idx="223">
                  <c:v>137</c:v>
                </c:pt>
                <c:pt idx="224">
                  <c:v>341.5</c:v>
                </c:pt>
                <c:pt idx="225">
                  <c:v>431</c:v>
                </c:pt>
                <c:pt idx="226">
                  <c:v>356.5</c:v>
                </c:pt>
                <c:pt idx="227">
                  <c:v>258.5</c:v>
                </c:pt>
                <c:pt idx="228">
                  <c:v>89.5</c:v>
                </c:pt>
                <c:pt idx="229">
                  <c:v>-61.5</c:v>
                </c:pt>
                <c:pt idx="230">
                  <c:v>-219</c:v>
                </c:pt>
                <c:pt idx="231">
                  <c:v>-195</c:v>
                </c:pt>
                <c:pt idx="232">
                  <c:v>-304</c:v>
                </c:pt>
                <c:pt idx="233">
                  <c:v>-300</c:v>
                </c:pt>
                <c:pt idx="234">
                  <c:v>-339</c:v>
                </c:pt>
                <c:pt idx="235">
                  <c:v>-184</c:v>
                </c:pt>
                <c:pt idx="236">
                  <c:v>-16.5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4</c:v>
                </c:pt>
                <c:pt idx="247">
                  <c:v>99.5</c:v>
                </c:pt>
                <c:pt idx="248">
                  <c:v>251.5</c:v>
                </c:pt>
                <c:pt idx="249">
                  <c:v>236.5</c:v>
                </c:pt>
                <c:pt idx="250">
                  <c:v>183</c:v>
                </c:pt>
                <c:pt idx="251">
                  <c:v>134.5</c:v>
                </c:pt>
                <c:pt idx="252">
                  <c:v>47</c:v>
                </c:pt>
                <c:pt idx="253">
                  <c:v>-25.5</c:v>
                </c:pt>
                <c:pt idx="254">
                  <c:v>-124</c:v>
                </c:pt>
                <c:pt idx="255">
                  <c:v>-215</c:v>
                </c:pt>
                <c:pt idx="256">
                  <c:v>-161</c:v>
                </c:pt>
                <c:pt idx="257">
                  <c:v>-185.5</c:v>
                </c:pt>
                <c:pt idx="258">
                  <c:v>-142</c:v>
                </c:pt>
                <c:pt idx="259">
                  <c:v>-83</c:v>
                </c:pt>
                <c:pt idx="260">
                  <c:v>-20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8</c:v>
                </c:pt>
                <c:pt idx="271">
                  <c:v>136.5</c:v>
                </c:pt>
                <c:pt idx="272">
                  <c:v>357</c:v>
                </c:pt>
                <c:pt idx="273">
                  <c:v>411</c:v>
                </c:pt>
                <c:pt idx="274">
                  <c:v>338</c:v>
                </c:pt>
                <c:pt idx="275">
                  <c:v>304.5</c:v>
                </c:pt>
                <c:pt idx="276">
                  <c:v>73.5</c:v>
                </c:pt>
                <c:pt idx="277">
                  <c:v>-96.5</c:v>
                </c:pt>
                <c:pt idx="278">
                  <c:v>-134.5</c:v>
                </c:pt>
                <c:pt idx="279">
                  <c:v>-105</c:v>
                </c:pt>
                <c:pt idx="280">
                  <c:v>-274.5</c:v>
                </c:pt>
                <c:pt idx="281">
                  <c:v>-337.5</c:v>
                </c:pt>
                <c:pt idx="282">
                  <c:v>-382</c:v>
                </c:pt>
                <c:pt idx="283">
                  <c:v>-258.5</c:v>
                </c:pt>
                <c:pt idx="284">
                  <c:v>-40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8.5</c:v>
                </c:pt>
                <c:pt idx="295">
                  <c:v>169</c:v>
                </c:pt>
                <c:pt idx="296">
                  <c:v>422.5</c:v>
                </c:pt>
                <c:pt idx="297">
                  <c:v>471.5</c:v>
                </c:pt>
                <c:pt idx="298">
                  <c:v>432.5</c:v>
                </c:pt>
                <c:pt idx="299">
                  <c:v>234</c:v>
                </c:pt>
                <c:pt idx="300">
                  <c:v>112</c:v>
                </c:pt>
                <c:pt idx="301">
                  <c:v>-4.5</c:v>
                </c:pt>
                <c:pt idx="302">
                  <c:v>-75</c:v>
                </c:pt>
                <c:pt idx="303">
                  <c:v>-224.5</c:v>
                </c:pt>
                <c:pt idx="304">
                  <c:v>-352.5</c:v>
                </c:pt>
                <c:pt idx="305">
                  <c:v>-436</c:v>
                </c:pt>
                <c:pt idx="306">
                  <c:v>-454.5</c:v>
                </c:pt>
                <c:pt idx="307">
                  <c:v>-269.5</c:v>
                </c:pt>
                <c:pt idx="308">
                  <c:v>-33.5</c:v>
                </c:pt>
                <c:pt idx="309">
                  <c:v>0</c:v>
                </c:pt>
                <c:pt idx="310">
                  <c:v>0</c:v>
                </c:pt>
                <c:pt idx="311">
                  <c:v>2</c:v>
                </c:pt>
                <c:pt idx="312">
                  <c:v>-2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9</c:v>
                </c:pt>
                <c:pt idx="319">
                  <c:v>206</c:v>
                </c:pt>
                <c:pt idx="320">
                  <c:v>525</c:v>
                </c:pt>
                <c:pt idx="321">
                  <c:v>576.5</c:v>
                </c:pt>
                <c:pt idx="322">
                  <c:v>463.5</c:v>
                </c:pt>
                <c:pt idx="323">
                  <c:v>297.5</c:v>
                </c:pt>
                <c:pt idx="324">
                  <c:v>139</c:v>
                </c:pt>
                <c:pt idx="325">
                  <c:v>13.5</c:v>
                </c:pt>
                <c:pt idx="326">
                  <c:v>-95</c:v>
                </c:pt>
                <c:pt idx="327">
                  <c:v>-230.5</c:v>
                </c:pt>
                <c:pt idx="328">
                  <c:v>-386</c:v>
                </c:pt>
                <c:pt idx="329">
                  <c:v>-533.5</c:v>
                </c:pt>
                <c:pt idx="330">
                  <c:v>-585.5</c:v>
                </c:pt>
                <c:pt idx="331">
                  <c:v>-351.5</c:v>
                </c:pt>
                <c:pt idx="332">
                  <c:v>-48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14</c:v>
                </c:pt>
                <c:pt idx="343">
                  <c:v>194.5</c:v>
                </c:pt>
                <c:pt idx="344">
                  <c:v>395</c:v>
                </c:pt>
                <c:pt idx="345">
                  <c:v>402.5</c:v>
                </c:pt>
                <c:pt idx="346">
                  <c:v>367</c:v>
                </c:pt>
                <c:pt idx="347">
                  <c:v>281</c:v>
                </c:pt>
                <c:pt idx="348">
                  <c:v>128</c:v>
                </c:pt>
                <c:pt idx="349">
                  <c:v>-6</c:v>
                </c:pt>
                <c:pt idx="350">
                  <c:v>-72</c:v>
                </c:pt>
                <c:pt idx="351">
                  <c:v>-185.5</c:v>
                </c:pt>
                <c:pt idx="352">
                  <c:v>-332.5</c:v>
                </c:pt>
                <c:pt idx="353">
                  <c:v>-422.5</c:v>
                </c:pt>
                <c:pt idx="354">
                  <c:v>-458</c:v>
                </c:pt>
                <c:pt idx="355">
                  <c:v>-255.5</c:v>
                </c:pt>
                <c:pt idx="356">
                  <c:v>-50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15</c:v>
                </c:pt>
                <c:pt idx="367">
                  <c:v>211.5</c:v>
                </c:pt>
                <c:pt idx="368">
                  <c:v>422.5</c:v>
                </c:pt>
                <c:pt idx="369">
                  <c:v>452.5</c:v>
                </c:pt>
                <c:pt idx="370">
                  <c:v>424.5</c:v>
                </c:pt>
                <c:pt idx="371">
                  <c:v>246.5</c:v>
                </c:pt>
                <c:pt idx="372">
                  <c:v>66.5</c:v>
                </c:pt>
                <c:pt idx="373">
                  <c:v>10</c:v>
                </c:pt>
                <c:pt idx="374">
                  <c:v>-147.5</c:v>
                </c:pt>
                <c:pt idx="375">
                  <c:v>-272</c:v>
                </c:pt>
                <c:pt idx="376">
                  <c:v>-363.5</c:v>
                </c:pt>
                <c:pt idx="377">
                  <c:v>-425.5</c:v>
                </c:pt>
                <c:pt idx="378">
                  <c:v>-365</c:v>
                </c:pt>
                <c:pt idx="379">
                  <c:v>-230</c:v>
                </c:pt>
                <c:pt idx="380">
                  <c:v>-45.5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15</c:v>
                </c:pt>
                <c:pt idx="391">
                  <c:v>229.5</c:v>
                </c:pt>
                <c:pt idx="392">
                  <c:v>515</c:v>
                </c:pt>
                <c:pt idx="393">
                  <c:v>554</c:v>
                </c:pt>
                <c:pt idx="394">
                  <c:v>441.5</c:v>
                </c:pt>
                <c:pt idx="395">
                  <c:v>278.5</c:v>
                </c:pt>
                <c:pt idx="396">
                  <c:v>128</c:v>
                </c:pt>
                <c:pt idx="397">
                  <c:v>8</c:v>
                </c:pt>
                <c:pt idx="398">
                  <c:v>-146.5</c:v>
                </c:pt>
                <c:pt idx="399">
                  <c:v>-275.5</c:v>
                </c:pt>
                <c:pt idx="400">
                  <c:v>-361.5</c:v>
                </c:pt>
                <c:pt idx="401">
                  <c:v>-493.5</c:v>
                </c:pt>
                <c:pt idx="402">
                  <c:v>-518</c:v>
                </c:pt>
                <c:pt idx="403">
                  <c:v>-315.5</c:v>
                </c:pt>
                <c:pt idx="404">
                  <c:v>-59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16</c:v>
                </c:pt>
                <c:pt idx="415">
                  <c:v>175.5</c:v>
                </c:pt>
                <c:pt idx="416">
                  <c:v>370.5</c:v>
                </c:pt>
                <c:pt idx="417">
                  <c:v>373.5</c:v>
                </c:pt>
                <c:pt idx="418">
                  <c:v>302.5</c:v>
                </c:pt>
                <c:pt idx="419">
                  <c:v>233</c:v>
                </c:pt>
                <c:pt idx="420">
                  <c:v>121.5</c:v>
                </c:pt>
                <c:pt idx="421">
                  <c:v>21</c:v>
                </c:pt>
                <c:pt idx="422">
                  <c:v>-148</c:v>
                </c:pt>
                <c:pt idx="423">
                  <c:v>-201.5</c:v>
                </c:pt>
                <c:pt idx="424">
                  <c:v>-297.5</c:v>
                </c:pt>
                <c:pt idx="425">
                  <c:v>-372</c:v>
                </c:pt>
                <c:pt idx="426">
                  <c:v>-347</c:v>
                </c:pt>
                <c:pt idx="427">
                  <c:v>-210.5</c:v>
                </c:pt>
                <c:pt idx="428">
                  <c:v>-36.5</c:v>
                </c:pt>
                <c:pt idx="429">
                  <c:v>-0.5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15</c:v>
                </c:pt>
                <c:pt idx="439">
                  <c:v>141.5</c:v>
                </c:pt>
                <c:pt idx="440">
                  <c:v>285.5</c:v>
                </c:pt>
                <c:pt idx="441">
                  <c:v>289</c:v>
                </c:pt>
                <c:pt idx="442">
                  <c:v>249.5</c:v>
                </c:pt>
                <c:pt idx="443">
                  <c:v>145</c:v>
                </c:pt>
                <c:pt idx="444">
                  <c:v>70</c:v>
                </c:pt>
                <c:pt idx="445">
                  <c:v>21</c:v>
                </c:pt>
                <c:pt idx="446">
                  <c:v>-53.5</c:v>
                </c:pt>
                <c:pt idx="447">
                  <c:v>-31.5</c:v>
                </c:pt>
                <c:pt idx="448">
                  <c:v>-249</c:v>
                </c:pt>
                <c:pt idx="449">
                  <c:v>-202</c:v>
                </c:pt>
                <c:pt idx="450">
                  <c:v>-355</c:v>
                </c:pt>
                <c:pt idx="451">
                  <c:v>-262.5</c:v>
                </c:pt>
                <c:pt idx="452">
                  <c:v>-63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15</c:v>
                </c:pt>
                <c:pt idx="463">
                  <c:v>182.5</c:v>
                </c:pt>
                <c:pt idx="464">
                  <c:v>387</c:v>
                </c:pt>
                <c:pt idx="465">
                  <c:v>387</c:v>
                </c:pt>
                <c:pt idx="466">
                  <c:v>223</c:v>
                </c:pt>
                <c:pt idx="467">
                  <c:v>98</c:v>
                </c:pt>
                <c:pt idx="468">
                  <c:v>54.5</c:v>
                </c:pt>
                <c:pt idx="469">
                  <c:v>-60.5</c:v>
                </c:pt>
                <c:pt idx="470">
                  <c:v>-96.5</c:v>
                </c:pt>
                <c:pt idx="471">
                  <c:v>-169</c:v>
                </c:pt>
                <c:pt idx="472">
                  <c:v>-187.5</c:v>
                </c:pt>
                <c:pt idx="473">
                  <c:v>-265.5</c:v>
                </c:pt>
                <c:pt idx="474">
                  <c:v>-294.5</c:v>
                </c:pt>
                <c:pt idx="475">
                  <c:v>-222</c:v>
                </c:pt>
                <c:pt idx="476">
                  <c:v>-51</c:v>
                </c:pt>
                <c:pt idx="477">
                  <c:v>-0.5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15</c:v>
                </c:pt>
                <c:pt idx="487">
                  <c:v>185.5</c:v>
                </c:pt>
                <c:pt idx="488">
                  <c:v>387</c:v>
                </c:pt>
                <c:pt idx="489">
                  <c:v>362</c:v>
                </c:pt>
                <c:pt idx="490">
                  <c:v>331.5</c:v>
                </c:pt>
                <c:pt idx="491">
                  <c:v>179</c:v>
                </c:pt>
                <c:pt idx="492">
                  <c:v>169.5</c:v>
                </c:pt>
                <c:pt idx="493">
                  <c:v>14.5</c:v>
                </c:pt>
                <c:pt idx="494">
                  <c:v>-135</c:v>
                </c:pt>
                <c:pt idx="495">
                  <c:v>-198</c:v>
                </c:pt>
                <c:pt idx="496">
                  <c:v>-303.5</c:v>
                </c:pt>
                <c:pt idx="497">
                  <c:v>-320</c:v>
                </c:pt>
                <c:pt idx="498">
                  <c:v>-385.5</c:v>
                </c:pt>
                <c:pt idx="499">
                  <c:v>-250</c:v>
                </c:pt>
                <c:pt idx="500">
                  <c:v>-52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24.5</c:v>
                </c:pt>
                <c:pt idx="511">
                  <c:v>228.5</c:v>
                </c:pt>
                <c:pt idx="512">
                  <c:v>457</c:v>
                </c:pt>
                <c:pt idx="513">
                  <c:v>499</c:v>
                </c:pt>
                <c:pt idx="514">
                  <c:v>344</c:v>
                </c:pt>
                <c:pt idx="515">
                  <c:v>184.5</c:v>
                </c:pt>
                <c:pt idx="516">
                  <c:v>51</c:v>
                </c:pt>
                <c:pt idx="517">
                  <c:v>-34.5</c:v>
                </c:pt>
                <c:pt idx="518">
                  <c:v>-145.5</c:v>
                </c:pt>
                <c:pt idx="519">
                  <c:v>-227.5</c:v>
                </c:pt>
                <c:pt idx="520">
                  <c:v>-254</c:v>
                </c:pt>
                <c:pt idx="521">
                  <c:v>-391</c:v>
                </c:pt>
                <c:pt idx="522">
                  <c:v>-405</c:v>
                </c:pt>
                <c:pt idx="523">
                  <c:v>-268</c:v>
                </c:pt>
                <c:pt idx="524">
                  <c:v>-62.5</c:v>
                </c:pt>
                <c:pt idx="525">
                  <c:v>-0.5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28.5</c:v>
                </c:pt>
                <c:pt idx="535">
                  <c:v>233</c:v>
                </c:pt>
                <c:pt idx="536">
                  <c:v>431</c:v>
                </c:pt>
                <c:pt idx="537">
                  <c:v>417.5</c:v>
                </c:pt>
                <c:pt idx="538">
                  <c:v>339</c:v>
                </c:pt>
                <c:pt idx="539">
                  <c:v>211</c:v>
                </c:pt>
                <c:pt idx="540">
                  <c:v>57</c:v>
                </c:pt>
                <c:pt idx="541">
                  <c:v>29</c:v>
                </c:pt>
                <c:pt idx="542">
                  <c:v>-45.5</c:v>
                </c:pt>
                <c:pt idx="543">
                  <c:v>-170</c:v>
                </c:pt>
                <c:pt idx="544">
                  <c:v>-268.5</c:v>
                </c:pt>
                <c:pt idx="545">
                  <c:v>-405.5</c:v>
                </c:pt>
                <c:pt idx="546">
                  <c:v>-472.5</c:v>
                </c:pt>
                <c:pt idx="547">
                  <c:v>-309.5</c:v>
                </c:pt>
                <c:pt idx="548">
                  <c:v>-74</c:v>
                </c:pt>
                <c:pt idx="549">
                  <c:v>-0.5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36</c:v>
                </c:pt>
                <c:pt idx="559">
                  <c:v>286</c:v>
                </c:pt>
                <c:pt idx="560">
                  <c:v>532.5</c:v>
                </c:pt>
                <c:pt idx="561">
                  <c:v>541.5</c:v>
                </c:pt>
                <c:pt idx="562">
                  <c:v>404</c:v>
                </c:pt>
                <c:pt idx="563">
                  <c:v>243</c:v>
                </c:pt>
                <c:pt idx="564">
                  <c:v>144</c:v>
                </c:pt>
                <c:pt idx="565">
                  <c:v>23</c:v>
                </c:pt>
                <c:pt idx="566">
                  <c:v>-108</c:v>
                </c:pt>
                <c:pt idx="567">
                  <c:v>-221.5</c:v>
                </c:pt>
                <c:pt idx="568">
                  <c:v>-354</c:v>
                </c:pt>
                <c:pt idx="569">
                  <c:v>-496.5</c:v>
                </c:pt>
                <c:pt idx="570">
                  <c:v>-568</c:v>
                </c:pt>
                <c:pt idx="571">
                  <c:v>-382</c:v>
                </c:pt>
                <c:pt idx="572">
                  <c:v>-79.5</c:v>
                </c:pt>
                <c:pt idx="573">
                  <c:v>-0.5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28.5</c:v>
                </c:pt>
                <c:pt idx="583">
                  <c:v>233</c:v>
                </c:pt>
                <c:pt idx="584">
                  <c:v>437.5</c:v>
                </c:pt>
                <c:pt idx="585">
                  <c:v>471.5</c:v>
                </c:pt>
                <c:pt idx="586">
                  <c:v>319</c:v>
                </c:pt>
                <c:pt idx="587">
                  <c:v>241</c:v>
                </c:pt>
                <c:pt idx="588">
                  <c:v>56</c:v>
                </c:pt>
                <c:pt idx="589">
                  <c:v>-65</c:v>
                </c:pt>
                <c:pt idx="590">
                  <c:v>-116.5</c:v>
                </c:pt>
                <c:pt idx="591">
                  <c:v>-141.5</c:v>
                </c:pt>
                <c:pt idx="592">
                  <c:v>-284.5</c:v>
                </c:pt>
                <c:pt idx="593">
                  <c:v>-415</c:v>
                </c:pt>
                <c:pt idx="594">
                  <c:v>-416</c:v>
                </c:pt>
                <c:pt idx="595">
                  <c:v>-277</c:v>
                </c:pt>
                <c:pt idx="596">
                  <c:v>-70</c:v>
                </c:pt>
                <c:pt idx="597">
                  <c:v>-1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9.5</c:v>
                </c:pt>
                <c:pt idx="607">
                  <c:v>88</c:v>
                </c:pt>
                <c:pt idx="608">
                  <c:v>135</c:v>
                </c:pt>
                <c:pt idx="609">
                  <c:v>118.5</c:v>
                </c:pt>
                <c:pt idx="610">
                  <c:v>78</c:v>
                </c:pt>
                <c:pt idx="611">
                  <c:v>26</c:v>
                </c:pt>
                <c:pt idx="612">
                  <c:v>-16</c:v>
                </c:pt>
                <c:pt idx="613">
                  <c:v>-6</c:v>
                </c:pt>
                <c:pt idx="614">
                  <c:v>-13.5</c:v>
                </c:pt>
                <c:pt idx="615">
                  <c:v>-57.5</c:v>
                </c:pt>
                <c:pt idx="616">
                  <c:v>-53.5</c:v>
                </c:pt>
                <c:pt idx="617">
                  <c:v>-101.5</c:v>
                </c:pt>
                <c:pt idx="618">
                  <c:v>-105</c:v>
                </c:pt>
                <c:pt idx="619">
                  <c:v>-71.5</c:v>
                </c:pt>
                <c:pt idx="620">
                  <c:v>-28.5</c:v>
                </c:pt>
                <c:pt idx="621">
                  <c:v>-2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8.5</c:v>
                </c:pt>
                <c:pt idx="631">
                  <c:v>94.5</c:v>
                </c:pt>
                <c:pt idx="632">
                  <c:v>180</c:v>
                </c:pt>
                <c:pt idx="633">
                  <c:v>206.5</c:v>
                </c:pt>
                <c:pt idx="634">
                  <c:v>165</c:v>
                </c:pt>
                <c:pt idx="635">
                  <c:v>107</c:v>
                </c:pt>
                <c:pt idx="636">
                  <c:v>104.5</c:v>
                </c:pt>
                <c:pt idx="637">
                  <c:v>10.5</c:v>
                </c:pt>
                <c:pt idx="638">
                  <c:v>-66</c:v>
                </c:pt>
                <c:pt idx="639">
                  <c:v>-36</c:v>
                </c:pt>
                <c:pt idx="640">
                  <c:v>-104</c:v>
                </c:pt>
                <c:pt idx="641">
                  <c:v>-180</c:v>
                </c:pt>
                <c:pt idx="642">
                  <c:v>-224.5</c:v>
                </c:pt>
                <c:pt idx="643">
                  <c:v>-203.5</c:v>
                </c:pt>
                <c:pt idx="644">
                  <c:v>-61</c:v>
                </c:pt>
                <c:pt idx="645">
                  <c:v>-1.5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23.5</c:v>
                </c:pt>
                <c:pt idx="655">
                  <c:v>167</c:v>
                </c:pt>
                <c:pt idx="656">
                  <c:v>272</c:v>
                </c:pt>
                <c:pt idx="657">
                  <c:v>264.5</c:v>
                </c:pt>
                <c:pt idx="658">
                  <c:v>188</c:v>
                </c:pt>
                <c:pt idx="659">
                  <c:v>62.5</c:v>
                </c:pt>
                <c:pt idx="660">
                  <c:v>-5</c:v>
                </c:pt>
                <c:pt idx="661">
                  <c:v>-51</c:v>
                </c:pt>
                <c:pt idx="662">
                  <c:v>-103.5</c:v>
                </c:pt>
                <c:pt idx="663">
                  <c:v>-108.5</c:v>
                </c:pt>
                <c:pt idx="664">
                  <c:v>-115.5</c:v>
                </c:pt>
                <c:pt idx="665">
                  <c:v>-190</c:v>
                </c:pt>
                <c:pt idx="666">
                  <c:v>-186</c:v>
                </c:pt>
                <c:pt idx="667">
                  <c:v>-160.5</c:v>
                </c:pt>
                <c:pt idx="668">
                  <c:v>-55.5</c:v>
                </c:pt>
                <c:pt idx="669">
                  <c:v>-2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16</c:v>
                </c:pt>
                <c:pt idx="679">
                  <c:v>141</c:v>
                </c:pt>
                <c:pt idx="680">
                  <c:v>270</c:v>
                </c:pt>
                <c:pt idx="681">
                  <c:v>311.5</c:v>
                </c:pt>
                <c:pt idx="682">
                  <c:v>185.5</c:v>
                </c:pt>
                <c:pt idx="683">
                  <c:v>107.5</c:v>
                </c:pt>
                <c:pt idx="684">
                  <c:v>20.5</c:v>
                </c:pt>
                <c:pt idx="685">
                  <c:v>-58.5</c:v>
                </c:pt>
                <c:pt idx="686">
                  <c:v>-75.5</c:v>
                </c:pt>
                <c:pt idx="687">
                  <c:v>-110</c:v>
                </c:pt>
                <c:pt idx="688">
                  <c:v>-227</c:v>
                </c:pt>
                <c:pt idx="689">
                  <c:v>-249</c:v>
                </c:pt>
                <c:pt idx="690">
                  <c:v>-169</c:v>
                </c:pt>
                <c:pt idx="691">
                  <c:v>-124</c:v>
                </c:pt>
                <c:pt idx="692">
                  <c:v>-37</c:v>
                </c:pt>
                <c:pt idx="693">
                  <c:v>-2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10</c:v>
                </c:pt>
                <c:pt idx="703">
                  <c:v>89</c:v>
                </c:pt>
                <c:pt idx="704">
                  <c:v>144.5</c:v>
                </c:pt>
                <c:pt idx="705">
                  <c:v>208</c:v>
                </c:pt>
                <c:pt idx="706">
                  <c:v>230.5</c:v>
                </c:pt>
                <c:pt idx="707">
                  <c:v>192.5</c:v>
                </c:pt>
                <c:pt idx="708">
                  <c:v>36</c:v>
                </c:pt>
                <c:pt idx="709">
                  <c:v>28</c:v>
                </c:pt>
                <c:pt idx="710">
                  <c:v>-49.5</c:v>
                </c:pt>
                <c:pt idx="711">
                  <c:v>-90.5</c:v>
                </c:pt>
                <c:pt idx="712">
                  <c:v>-161.5</c:v>
                </c:pt>
                <c:pt idx="713">
                  <c:v>-201.5</c:v>
                </c:pt>
                <c:pt idx="714">
                  <c:v>-233</c:v>
                </c:pt>
                <c:pt idx="715">
                  <c:v>-158.5</c:v>
                </c:pt>
                <c:pt idx="716">
                  <c:v>-42.5</c:v>
                </c:pt>
                <c:pt idx="717">
                  <c:v>-1.5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03508608"/>
        <c:axId val="103547264"/>
      </c:lineChart>
      <c:catAx>
        <c:axId val="103508608"/>
        <c:scaling>
          <c:orientation val="minMax"/>
        </c:scaling>
        <c:axPos val="b"/>
        <c:numFmt formatCode="General" sourceLinked="1"/>
        <c:majorTickMark val="none"/>
        <c:tickLblPos val="nextTo"/>
        <c:crossAx val="103547264"/>
        <c:crosses val="autoZero"/>
        <c:auto val="1"/>
        <c:lblAlgn val="ctr"/>
        <c:lblOffset val="100"/>
        <c:tickLblSkip val="24"/>
      </c:catAx>
      <c:valAx>
        <c:axId val="103547264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03508608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Puissance</a:t>
            </a:r>
            <a:r>
              <a:rPr lang="en-US" sz="1600" baseline="0"/>
              <a:t> Eolien</a:t>
            </a:r>
            <a:r>
              <a:rPr lang="en-US" sz="1600"/>
              <a:t> (MW/h)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45"/>
          <c:y val="2.7011287893677072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655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Calcul!$BO$10:$BO$753</c:f>
              <c:numCache>
                <c:formatCode>General</c:formatCode>
                <c:ptCount val="744"/>
                <c:pt idx="0">
                  <c:v>136</c:v>
                </c:pt>
                <c:pt idx="1">
                  <c:v>207.5</c:v>
                </c:pt>
                <c:pt idx="2">
                  <c:v>10</c:v>
                </c:pt>
                <c:pt idx="3">
                  <c:v>63.5</c:v>
                </c:pt>
                <c:pt idx="4">
                  <c:v>134</c:v>
                </c:pt>
                <c:pt idx="5">
                  <c:v>116.5</c:v>
                </c:pt>
                <c:pt idx="6">
                  <c:v>134</c:v>
                </c:pt>
                <c:pt idx="7">
                  <c:v>23</c:v>
                </c:pt>
                <c:pt idx="8">
                  <c:v>-351</c:v>
                </c:pt>
                <c:pt idx="9">
                  <c:v>-28.5</c:v>
                </c:pt>
                <c:pt idx="10">
                  <c:v>338.5</c:v>
                </c:pt>
                <c:pt idx="11">
                  <c:v>361</c:v>
                </c:pt>
                <c:pt idx="12">
                  <c:v>-160.5</c:v>
                </c:pt>
                <c:pt idx="13">
                  <c:v>-212</c:v>
                </c:pt>
                <c:pt idx="14">
                  <c:v>-69</c:v>
                </c:pt>
                <c:pt idx="15">
                  <c:v>18.5</c:v>
                </c:pt>
                <c:pt idx="16">
                  <c:v>54</c:v>
                </c:pt>
                <c:pt idx="17">
                  <c:v>73.5</c:v>
                </c:pt>
                <c:pt idx="18">
                  <c:v>-105.5</c:v>
                </c:pt>
                <c:pt idx="19">
                  <c:v>-266.5</c:v>
                </c:pt>
                <c:pt idx="20">
                  <c:v>152.5</c:v>
                </c:pt>
                <c:pt idx="21">
                  <c:v>222.5</c:v>
                </c:pt>
                <c:pt idx="22">
                  <c:v>6.5</c:v>
                </c:pt>
                <c:pt idx="23">
                  <c:v>-167.5</c:v>
                </c:pt>
                <c:pt idx="24">
                  <c:v>-156.5</c:v>
                </c:pt>
                <c:pt idx="25">
                  <c:v>-49</c:v>
                </c:pt>
                <c:pt idx="26">
                  <c:v>50.5</c:v>
                </c:pt>
                <c:pt idx="27">
                  <c:v>65</c:v>
                </c:pt>
                <c:pt idx="28">
                  <c:v>-45</c:v>
                </c:pt>
                <c:pt idx="29">
                  <c:v>-72</c:v>
                </c:pt>
                <c:pt idx="30">
                  <c:v>-34</c:v>
                </c:pt>
                <c:pt idx="31">
                  <c:v>-99.5</c:v>
                </c:pt>
                <c:pt idx="32">
                  <c:v>-249.5</c:v>
                </c:pt>
                <c:pt idx="33">
                  <c:v>-6</c:v>
                </c:pt>
                <c:pt idx="34">
                  <c:v>194.5</c:v>
                </c:pt>
                <c:pt idx="35">
                  <c:v>282.5</c:v>
                </c:pt>
                <c:pt idx="36">
                  <c:v>-156.5</c:v>
                </c:pt>
                <c:pt idx="37">
                  <c:v>-275</c:v>
                </c:pt>
                <c:pt idx="38">
                  <c:v>1.5</c:v>
                </c:pt>
                <c:pt idx="39">
                  <c:v>1</c:v>
                </c:pt>
                <c:pt idx="40">
                  <c:v>69</c:v>
                </c:pt>
                <c:pt idx="41">
                  <c:v>89.5</c:v>
                </c:pt>
                <c:pt idx="42">
                  <c:v>7.5</c:v>
                </c:pt>
                <c:pt idx="43">
                  <c:v>-195</c:v>
                </c:pt>
                <c:pt idx="44">
                  <c:v>124.5</c:v>
                </c:pt>
                <c:pt idx="45">
                  <c:v>67</c:v>
                </c:pt>
                <c:pt idx="46">
                  <c:v>-63.5</c:v>
                </c:pt>
                <c:pt idx="47">
                  <c:v>-114</c:v>
                </c:pt>
                <c:pt idx="48">
                  <c:v>-191</c:v>
                </c:pt>
                <c:pt idx="49">
                  <c:v>-125.5</c:v>
                </c:pt>
                <c:pt idx="50">
                  <c:v>-209</c:v>
                </c:pt>
                <c:pt idx="51">
                  <c:v>-160</c:v>
                </c:pt>
                <c:pt idx="52">
                  <c:v>-97.5</c:v>
                </c:pt>
                <c:pt idx="53">
                  <c:v>-108.5</c:v>
                </c:pt>
                <c:pt idx="54">
                  <c:v>-109</c:v>
                </c:pt>
                <c:pt idx="55">
                  <c:v>-97</c:v>
                </c:pt>
                <c:pt idx="56">
                  <c:v>-298.5</c:v>
                </c:pt>
                <c:pt idx="57">
                  <c:v>-64</c:v>
                </c:pt>
                <c:pt idx="58">
                  <c:v>64</c:v>
                </c:pt>
                <c:pt idx="59">
                  <c:v>81.5</c:v>
                </c:pt>
                <c:pt idx="60">
                  <c:v>1.5</c:v>
                </c:pt>
                <c:pt idx="61">
                  <c:v>24.5</c:v>
                </c:pt>
                <c:pt idx="62">
                  <c:v>166</c:v>
                </c:pt>
                <c:pt idx="63">
                  <c:v>270.5</c:v>
                </c:pt>
                <c:pt idx="64">
                  <c:v>227.5</c:v>
                </c:pt>
                <c:pt idx="65">
                  <c:v>289</c:v>
                </c:pt>
                <c:pt idx="66">
                  <c:v>227.5</c:v>
                </c:pt>
                <c:pt idx="67">
                  <c:v>91</c:v>
                </c:pt>
                <c:pt idx="68">
                  <c:v>215.5</c:v>
                </c:pt>
                <c:pt idx="69">
                  <c:v>166</c:v>
                </c:pt>
                <c:pt idx="70">
                  <c:v>23</c:v>
                </c:pt>
                <c:pt idx="71">
                  <c:v>-45</c:v>
                </c:pt>
                <c:pt idx="72">
                  <c:v>-78.5</c:v>
                </c:pt>
                <c:pt idx="73">
                  <c:v>-9</c:v>
                </c:pt>
                <c:pt idx="74">
                  <c:v>87</c:v>
                </c:pt>
                <c:pt idx="75">
                  <c:v>10</c:v>
                </c:pt>
                <c:pt idx="76">
                  <c:v>-2</c:v>
                </c:pt>
                <c:pt idx="77">
                  <c:v>14</c:v>
                </c:pt>
                <c:pt idx="78">
                  <c:v>-46.5</c:v>
                </c:pt>
                <c:pt idx="79">
                  <c:v>-15.5</c:v>
                </c:pt>
                <c:pt idx="80">
                  <c:v>-160.5</c:v>
                </c:pt>
                <c:pt idx="81">
                  <c:v>-47.5</c:v>
                </c:pt>
                <c:pt idx="82">
                  <c:v>-42.5</c:v>
                </c:pt>
                <c:pt idx="83">
                  <c:v>205</c:v>
                </c:pt>
                <c:pt idx="84">
                  <c:v>179</c:v>
                </c:pt>
                <c:pt idx="85">
                  <c:v>76.5</c:v>
                </c:pt>
                <c:pt idx="86">
                  <c:v>180</c:v>
                </c:pt>
                <c:pt idx="87">
                  <c:v>122.5</c:v>
                </c:pt>
                <c:pt idx="88">
                  <c:v>57</c:v>
                </c:pt>
                <c:pt idx="89">
                  <c:v>95.5</c:v>
                </c:pt>
                <c:pt idx="90">
                  <c:v>-28</c:v>
                </c:pt>
                <c:pt idx="91">
                  <c:v>-78.5</c:v>
                </c:pt>
                <c:pt idx="92">
                  <c:v>100.5</c:v>
                </c:pt>
                <c:pt idx="93">
                  <c:v>-48</c:v>
                </c:pt>
                <c:pt idx="94">
                  <c:v>-152</c:v>
                </c:pt>
                <c:pt idx="95">
                  <c:v>2.5</c:v>
                </c:pt>
                <c:pt idx="96">
                  <c:v>25.5</c:v>
                </c:pt>
                <c:pt idx="97">
                  <c:v>-89</c:v>
                </c:pt>
                <c:pt idx="98">
                  <c:v>-141.5</c:v>
                </c:pt>
                <c:pt idx="99">
                  <c:v>-141</c:v>
                </c:pt>
                <c:pt idx="100">
                  <c:v>-93.5</c:v>
                </c:pt>
                <c:pt idx="101">
                  <c:v>-50.5</c:v>
                </c:pt>
                <c:pt idx="102">
                  <c:v>-165.5</c:v>
                </c:pt>
                <c:pt idx="103">
                  <c:v>-60</c:v>
                </c:pt>
                <c:pt idx="104">
                  <c:v>-54</c:v>
                </c:pt>
                <c:pt idx="105">
                  <c:v>9.5</c:v>
                </c:pt>
                <c:pt idx="106">
                  <c:v>-129.5</c:v>
                </c:pt>
                <c:pt idx="107">
                  <c:v>-65</c:v>
                </c:pt>
                <c:pt idx="108">
                  <c:v>-27</c:v>
                </c:pt>
                <c:pt idx="109">
                  <c:v>-68.5</c:v>
                </c:pt>
                <c:pt idx="110">
                  <c:v>71.5</c:v>
                </c:pt>
                <c:pt idx="111">
                  <c:v>54.5</c:v>
                </c:pt>
                <c:pt idx="112">
                  <c:v>102.5</c:v>
                </c:pt>
                <c:pt idx="113">
                  <c:v>58</c:v>
                </c:pt>
                <c:pt idx="114">
                  <c:v>25</c:v>
                </c:pt>
                <c:pt idx="115">
                  <c:v>-120.5</c:v>
                </c:pt>
                <c:pt idx="116">
                  <c:v>-37</c:v>
                </c:pt>
                <c:pt idx="117">
                  <c:v>24.5</c:v>
                </c:pt>
                <c:pt idx="118">
                  <c:v>-131</c:v>
                </c:pt>
                <c:pt idx="119">
                  <c:v>-189</c:v>
                </c:pt>
                <c:pt idx="120">
                  <c:v>-145</c:v>
                </c:pt>
                <c:pt idx="121">
                  <c:v>-92.5</c:v>
                </c:pt>
                <c:pt idx="122">
                  <c:v>-85</c:v>
                </c:pt>
                <c:pt idx="123">
                  <c:v>-21</c:v>
                </c:pt>
                <c:pt idx="124">
                  <c:v>-6</c:v>
                </c:pt>
                <c:pt idx="125">
                  <c:v>-27.5</c:v>
                </c:pt>
                <c:pt idx="126">
                  <c:v>-36.5</c:v>
                </c:pt>
                <c:pt idx="127">
                  <c:v>-7.5</c:v>
                </c:pt>
                <c:pt idx="128">
                  <c:v>128.5</c:v>
                </c:pt>
                <c:pt idx="129">
                  <c:v>220.5</c:v>
                </c:pt>
                <c:pt idx="130">
                  <c:v>73</c:v>
                </c:pt>
                <c:pt idx="131">
                  <c:v>6.5</c:v>
                </c:pt>
                <c:pt idx="132">
                  <c:v>-45.5</c:v>
                </c:pt>
                <c:pt idx="133">
                  <c:v>-84.5</c:v>
                </c:pt>
                <c:pt idx="134">
                  <c:v>91</c:v>
                </c:pt>
                <c:pt idx="135">
                  <c:v>137.5</c:v>
                </c:pt>
                <c:pt idx="136">
                  <c:v>47</c:v>
                </c:pt>
                <c:pt idx="137">
                  <c:v>-72</c:v>
                </c:pt>
                <c:pt idx="138">
                  <c:v>-224.5</c:v>
                </c:pt>
                <c:pt idx="139">
                  <c:v>-310.5</c:v>
                </c:pt>
                <c:pt idx="140">
                  <c:v>-68.5</c:v>
                </c:pt>
                <c:pt idx="141">
                  <c:v>-24</c:v>
                </c:pt>
                <c:pt idx="142">
                  <c:v>-50.5</c:v>
                </c:pt>
                <c:pt idx="143">
                  <c:v>-96</c:v>
                </c:pt>
                <c:pt idx="144">
                  <c:v>-44</c:v>
                </c:pt>
                <c:pt idx="145">
                  <c:v>-13</c:v>
                </c:pt>
                <c:pt idx="146">
                  <c:v>27</c:v>
                </c:pt>
                <c:pt idx="147">
                  <c:v>-4.5</c:v>
                </c:pt>
                <c:pt idx="148">
                  <c:v>-106.5</c:v>
                </c:pt>
                <c:pt idx="149">
                  <c:v>-48</c:v>
                </c:pt>
                <c:pt idx="150">
                  <c:v>-62</c:v>
                </c:pt>
                <c:pt idx="151">
                  <c:v>-26.5</c:v>
                </c:pt>
                <c:pt idx="152">
                  <c:v>-159</c:v>
                </c:pt>
                <c:pt idx="153">
                  <c:v>-135.5</c:v>
                </c:pt>
                <c:pt idx="154">
                  <c:v>17</c:v>
                </c:pt>
                <c:pt idx="155">
                  <c:v>108.5</c:v>
                </c:pt>
                <c:pt idx="156">
                  <c:v>-82</c:v>
                </c:pt>
                <c:pt idx="157">
                  <c:v>-94</c:v>
                </c:pt>
                <c:pt idx="158">
                  <c:v>20</c:v>
                </c:pt>
                <c:pt idx="159">
                  <c:v>24</c:v>
                </c:pt>
                <c:pt idx="160">
                  <c:v>-13.5</c:v>
                </c:pt>
                <c:pt idx="161">
                  <c:v>-1</c:v>
                </c:pt>
                <c:pt idx="162">
                  <c:v>-66.5</c:v>
                </c:pt>
                <c:pt idx="163">
                  <c:v>-74.5</c:v>
                </c:pt>
                <c:pt idx="164">
                  <c:v>120</c:v>
                </c:pt>
                <c:pt idx="165">
                  <c:v>198.5</c:v>
                </c:pt>
                <c:pt idx="166">
                  <c:v>226.5</c:v>
                </c:pt>
                <c:pt idx="167">
                  <c:v>118.5</c:v>
                </c:pt>
                <c:pt idx="168">
                  <c:v>17.5</c:v>
                </c:pt>
                <c:pt idx="169">
                  <c:v>-70</c:v>
                </c:pt>
                <c:pt idx="170">
                  <c:v>-115</c:v>
                </c:pt>
                <c:pt idx="171">
                  <c:v>-66.5</c:v>
                </c:pt>
                <c:pt idx="172">
                  <c:v>-57.5</c:v>
                </c:pt>
                <c:pt idx="173">
                  <c:v>-74</c:v>
                </c:pt>
                <c:pt idx="174">
                  <c:v>-64</c:v>
                </c:pt>
                <c:pt idx="175">
                  <c:v>-80.5</c:v>
                </c:pt>
                <c:pt idx="176">
                  <c:v>-182</c:v>
                </c:pt>
                <c:pt idx="177">
                  <c:v>-34.5</c:v>
                </c:pt>
                <c:pt idx="178">
                  <c:v>-18</c:v>
                </c:pt>
                <c:pt idx="179">
                  <c:v>104</c:v>
                </c:pt>
                <c:pt idx="180">
                  <c:v>199.5</c:v>
                </c:pt>
                <c:pt idx="181">
                  <c:v>27.5</c:v>
                </c:pt>
                <c:pt idx="182">
                  <c:v>55</c:v>
                </c:pt>
                <c:pt idx="183">
                  <c:v>-4.5</c:v>
                </c:pt>
                <c:pt idx="184">
                  <c:v>6.5</c:v>
                </c:pt>
                <c:pt idx="185">
                  <c:v>-5</c:v>
                </c:pt>
                <c:pt idx="186">
                  <c:v>-147.5</c:v>
                </c:pt>
                <c:pt idx="187">
                  <c:v>-140</c:v>
                </c:pt>
                <c:pt idx="188">
                  <c:v>151.5</c:v>
                </c:pt>
                <c:pt idx="189">
                  <c:v>246.5</c:v>
                </c:pt>
                <c:pt idx="190">
                  <c:v>303</c:v>
                </c:pt>
                <c:pt idx="191">
                  <c:v>280</c:v>
                </c:pt>
                <c:pt idx="192">
                  <c:v>299</c:v>
                </c:pt>
                <c:pt idx="193">
                  <c:v>246.5</c:v>
                </c:pt>
                <c:pt idx="194">
                  <c:v>192</c:v>
                </c:pt>
                <c:pt idx="195">
                  <c:v>115.5</c:v>
                </c:pt>
                <c:pt idx="196">
                  <c:v>-10.5</c:v>
                </c:pt>
                <c:pt idx="197">
                  <c:v>113</c:v>
                </c:pt>
                <c:pt idx="198">
                  <c:v>329</c:v>
                </c:pt>
                <c:pt idx="199">
                  <c:v>191</c:v>
                </c:pt>
                <c:pt idx="200">
                  <c:v>177</c:v>
                </c:pt>
                <c:pt idx="201">
                  <c:v>214.5</c:v>
                </c:pt>
                <c:pt idx="202">
                  <c:v>93</c:v>
                </c:pt>
                <c:pt idx="203">
                  <c:v>-3</c:v>
                </c:pt>
                <c:pt idx="204">
                  <c:v>70.5</c:v>
                </c:pt>
                <c:pt idx="205">
                  <c:v>34.5</c:v>
                </c:pt>
                <c:pt idx="206">
                  <c:v>163.5</c:v>
                </c:pt>
                <c:pt idx="207">
                  <c:v>85</c:v>
                </c:pt>
                <c:pt idx="208">
                  <c:v>-174.5</c:v>
                </c:pt>
                <c:pt idx="209">
                  <c:v>64.5</c:v>
                </c:pt>
                <c:pt idx="210">
                  <c:v>-232.5</c:v>
                </c:pt>
                <c:pt idx="211">
                  <c:v>-146.5</c:v>
                </c:pt>
                <c:pt idx="212">
                  <c:v>-78.5</c:v>
                </c:pt>
                <c:pt idx="213">
                  <c:v>95</c:v>
                </c:pt>
                <c:pt idx="214">
                  <c:v>82</c:v>
                </c:pt>
                <c:pt idx="215">
                  <c:v>54</c:v>
                </c:pt>
                <c:pt idx="216">
                  <c:v>33</c:v>
                </c:pt>
                <c:pt idx="217">
                  <c:v>69</c:v>
                </c:pt>
                <c:pt idx="218">
                  <c:v>-125</c:v>
                </c:pt>
                <c:pt idx="219">
                  <c:v>-165</c:v>
                </c:pt>
                <c:pt idx="220">
                  <c:v>-154</c:v>
                </c:pt>
                <c:pt idx="221">
                  <c:v>-125.5</c:v>
                </c:pt>
                <c:pt idx="222">
                  <c:v>-211.5</c:v>
                </c:pt>
                <c:pt idx="223">
                  <c:v>-190</c:v>
                </c:pt>
                <c:pt idx="224">
                  <c:v>-238.5</c:v>
                </c:pt>
                <c:pt idx="225">
                  <c:v>-157</c:v>
                </c:pt>
                <c:pt idx="226">
                  <c:v>-18</c:v>
                </c:pt>
                <c:pt idx="227">
                  <c:v>-69.5</c:v>
                </c:pt>
                <c:pt idx="228">
                  <c:v>-33.5</c:v>
                </c:pt>
                <c:pt idx="229">
                  <c:v>57.5</c:v>
                </c:pt>
                <c:pt idx="230">
                  <c:v>129</c:v>
                </c:pt>
                <c:pt idx="231">
                  <c:v>-117</c:v>
                </c:pt>
                <c:pt idx="232">
                  <c:v>-136</c:v>
                </c:pt>
                <c:pt idx="233">
                  <c:v>-42</c:v>
                </c:pt>
                <c:pt idx="234">
                  <c:v>94</c:v>
                </c:pt>
                <c:pt idx="235">
                  <c:v>349.5</c:v>
                </c:pt>
                <c:pt idx="236">
                  <c:v>702</c:v>
                </c:pt>
                <c:pt idx="237">
                  <c:v>616.5</c:v>
                </c:pt>
                <c:pt idx="238">
                  <c:v>589.5</c:v>
                </c:pt>
                <c:pt idx="239">
                  <c:v>291.5</c:v>
                </c:pt>
                <c:pt idx="240">
                  <c:v>72</c:v>
                </c:pt>
                <c:pt idx="241">
                  <c:v>-44</c:v>
                </c:pt>
                <c:pt idx="242">
                  <c:v>-268</c:v>
                </c:pt>
                <c:pt idx="243">
                  <c:v>-197.5</c:v>
                </c:pt>
                <c:pt idx="244">
                  <c:v>14</c:v>
                </c:pt>
                <c:pt idx="245">
                  <c:v>-126</c:v>
                </c:pt>
                <c:pt idx="246">
                  <c:v>-126</c:v>
                </c:pt>
                <c:pt idx="247">
                  <c:v>-205</c:v>
                </c:pt>
                <c:pt idx="248">
                  <c:v>-316</c:v>
                </c:pt>
                <c:pt idx="249">
                  <c:v>-343</c:v>
                </c:pt>
                <c:pt idx="250">
                  <c:v>-283.5</c:v>
                </c:pt>
                <c:pt idx="251">
                  <c:v>-130</c:v>
                </c:pt>
                <c:pt idx="252">
                  <c:v>-253.5</c:v>
                </c:pt>
                <c:pt idx="253">
                  <c:v>-317.5</c:v>
                </c:pt>
                <c:pt idx="254">
                  <c:v>-163</c:v>
                </c:pt>
                <c:pt idx="255">
                  <c:v>9.5</c:v>
                </c:pt>
                <c:pt idx="256">
                  <c:v>-165</c:v>
                </c:pt>
                <c:pt idx="257">
                  <c:v>-117</c:v>
                </c:pt>
                <c:pt idx="258">
                  <c:v>-72</c:v>
                </c:pt>
                <c:pt idx="259">
                  <c:v>416</c:v>
                </c:pt>
                <c:pt idx="260">
                  <c:v>223</c:v>
                </c:pt>
                <c:pt idx="261">
                  <c:v>0.5</c:v>
                </c:pt>
                <c:pt idx="262">
                  <c:v>434</c:v>
                </c:pt>
                <c:pt idx="263">
                  <c:v>623</c:v>
                </c:pt>
                <c:pt idx="264">
                  <c:v>333</c:v>
                </c:pt>
                <c:pt idx="265">
                  <c:v>126.5</c:v>
                </c:pt>
                <c:pt idx="266">
                  <c:v>52.5</c:v>
                </c:pt>
                <c:pt idx="267">
                  <c:v>94.5</c:v>
                </c:pt>
                <c:pt idx="268">
                  <c:v>58</c:v>
                </c:pt>
                <c:pt idx="269">
                  <c:v>94</c:v>
                </c:pt>
                <c:pt idx="270">
                  <c:v>275.5</c:v>
                </c:pt>
                <c:pt idx="271">
                  <c:v>158.5</c:v>
                </c:pt>
                <c:pt idx="272">
                  <c:v>105.5</c:v>
                </c:pt>
                <c:pt idx="273">
                  <c:v>207</c:v>
                </c:pt>
                <c:pt idx="274">
                  <c:v>45</c:v>
                </c:pt>
                <c:pt idx="275">
                  <c:v>123</c:v>
                </c:pt>
                <c:pt idx="276">
                  <c:v>126.5</c:v>
                </c:pt>
                <c:pt idx="277">
                  <c:v>-6</c:v>
                </c:pt>
                <c:pt idx="278">
                  <c:v>-56.5</c:v>
                </c:pt>
                <c:pt idx="279">
                  <c:v>47</c:v>
                </c:pt>
                <c:pt idx="280">
                  <c:v>-46.5</c:v>
                </c:pt>
                <c:pt idx="281">
                  <c:v>-283.5</c:v>
                </c:pt>
                <c:pt idx="282">
                  <c:v>-402.5</c:v>
                </c:pt>
                <c:pt idx="283">
                  <c:v>-527.5</c:v>
                </c:pt>
                <c:pt idx="284">
                  <c:v>-483.5</c:v>
                </c:pt>
                <c:pt idx="285">
                  <c:v>-343.5</c:v>
                </c:pt>
                <c:pt idx="286">
                  <c:v>-222.5</c:v>
                </c:pt>
                <c:pt idx="287">
                  <c:v>-164</c:v>
                </c:pt>
                <c:pt idx="288">
                  <c:v>-138</c:v>
                </c:pt>
                <c:pt idx="289">
                  <c:v>-233</c:v>
                </c:pt>
                <c:pt idx="290">
                  <c:v>-183.5</c:v>
                </c:pt>
                <c:pt idx="291">
                  <c:v>-163.5</c:v>
                </c:pt>
                <c:pt idx="292">
                  <c:v>-243.5</c:v>
                </c:pt>
                <c:pt idx="293">
                  <c:v>-88</c:v>
                </c:pt>
                <c:pt idx="294">
                  <c:v>86</c:v>
                </c:pt>
                <c:pt idx="295">
                  <c:v>-15.5</c:v>
                </c:pt>
                <c:pt idx="296">
                  <c:v>174.5</c:v>
                </c:pt>
                <c:pt idx="297">
                  <c:v>369</c:v>
                </c:pt>
                <c:pt idx="298">
                  <c:v>79</c:v>
                </c:pt>
                <c:pt idx="299">
                  <c:v>156.5</c:v>
                </c:pt>
                <c:pt idx="300">
                  <c:v>166.5</c:v>
                </c:pt>
                <c:pt idx="301">
                  <c:v>173</c:v>
                </c:pt>
                <c:pt idx="302">
                  <c:v>-5</c:v>
                </c:pt>
                <c:pt idx="303">
                  <c:v>38.5</c:v>
                </c:pt>
                <c:pt idx="304">
                  <c:v>-147</c:v>
                </c:pt>
                <c:pt idx="305">
                  <c:v>-192.5</c:v>
                </c:pt>
                <c:pt idx="306">
                  <c:v>-192</c:v>
                </c:pt>
                <c:pt idx="307">
                  <c:v>-8</c:v>
                </c:pt>
                <c:pt idx="308">
                  <c:v>79</c:v>
                </c:pt>
                <c:pt idx="309">
                  <c:v>99</c:v>
                </c:pt>
                <c:pt idx="310">
                  <c:v>0</c:v>
                </c:pt>
                <c:pt idx="311">
                  <c:v>9</c:v>
                </c:pt>
                <c:pt idx="312">
                  <c:v>30.5</c:v>
                </c:pt>
                <c:pt idx="313">
                  <c:v>7.5</c:v>
                </c:pt>
                <c:pt idx="314">
                  <c:v>-121</c:v>
                </c:pt>
                <c:pt idx="315">
                  <c:v>-92.5</c:v>
                </c:pt>
                <c:pt idx="316">
                  <c:v>106.5</c:v>
                </c:pt>
                <c:pt idx="317">
                  <c:v>73</c:v>
                </c:pt>
                <c:pt idx="318">
                  <c:v>192</c:v>
                </c:pt>
                <c:pt idx="319">
                  <c:v>65</c:v>
                </c:pt>
                <c:pt idx="320">
                  <c:v>-238</c:v>
                </c:pt>
                <c:pt idx="321">
                  <c:v>-219.5</c:v>
                </c:pt>
                <c:pt idx="322">
                  <c:v>156.5</c:v>
                </c:pt>
                <c:pt idx="323">
                  <c:v>339</c:v>
                </c:pt>
                <c:pt idx="324">
                  <c:v>354</c:v>
                </c:pt>
                <c:pt idx="325">
                  <c:v>254</c:v>
                </c:pt>
                <c:pt idx="326">
                  <c:v>-78.5</c:v>
                </c:pt>
                <c:pt idx="327">
                  <c:v>-221.5</c:v>
                </c:pt>
                <c:pt idx="328">
                  <c:v>-336.5</c:v>
                </c:pt>
                <c:pt idx="329">
                  <c:v>-394.5</c:v>
                </c:pt>
                <c:pt idx="330">
                  <c:v>-314.5</c:v>
                </c:pt>
                <c:pt idx="331">
                  <c:v>-268</c:v>
                </c:pt>
                <c:pt idx="332">
                  <c:v>49</c:v>
                </c:pt>
                <c:pt idx="333">
                  <c:v>199.5</c:v>
                </c:pt>
                <c:pt idx="334">
                  <c:v>47.5</c:v>
                </c:pt>
                <c:pt idx="335">
                  <c:v>57</c:v>
                </c:pt>
                <c:pt idx="336">
                  <c:v>-161.5</c:v>
                </c:pt>
                <c:pt idx="337">
                  <c:v>-215.5</c:v>
                </c:pt>
                <c:pt idx="338">
                  <c:v>-165.5</c:v>
                </c:pt>
                <c:pt idx="339">
                  <c:v>-137.5</c:v>
                </c:pt>
                <c:pt idx="340">
                  <c:v>-19</c:v>
                </c:pt>
                <c:pt idx="341">
                  <c:v>-90</c:v>
                </c:pt>
                <c:pt idx="342">
                  <c:v>-33.5</c:v>
                </c:pt>
                <c:pt idx="343">
                  <c:v>-87.5</c:v>
                </c:pt>
                <c:pt idx="344">
                  <c:v>-365</c:v>
                </c:pt>
                <c:pt idx="345">
                  <c:v>-215</c:v>
                </c:pt>
                <c:pt idx="346">
                  <c:v>-181</c:v>
                </c:pt>
                <c:pt idx="347">
                  <c:v>-138</c:v>
                </c:pt>
                <c:pt idx="348">
                  <c:v>-37.5</c:v>
                </c:pt>
                <c:pt idx="349">
                  <c:v>-28.5</c:v>
                </c:pt>
                <c:pt idx="350">
                  <c:v>-15.5</c:v>
                </c:pt>
                <c:pt idx="351">
                  <c:v>81.5</c:v>
                </c:pt>
                <c:pt idx="352">
                  <c:v>19.5</c:v>
                </c:pt>
                <c:pt idx="353">
                  <c:v>20.5</c:v>
                </c:pt>
                <c:pt idx="354">
                  <c:v>21.5</c:v>
                </c:pt>
                <c:pt idx="355">
                  <c:v>-44</c:v>
                </c:pt>
                <c:pt idx="356">
                  <c:v>13</c:v>
                </c:pt>
                <c:pt idx="357">
                  <c:v>1.5</c:v>
                </c:pt>
                <c:pt idx="358">
                  <c:v>72.5</c:v>
                </c:pt>
                <c:pt idx="359">
                  <c:v>79</c:v>
                </c:pt>
                <c:pt idx="360">
                  <c:v>140.5</c:v>
                </c:pt>
                <c:pt idx="361">
                  <c:v>234</c:v>
                </c:pt>
                <c:pt idx="362">
                  <c:v>122.5</c:v>
                </c:pt>
                <c:pt idx="363">
                  <c:v>177</c:v>
                </c:pt>
                <c:pt idx="364">
                  <c:v>-28.5</c:v>
                </c:pt>
                <c:pt idx="365">
                  <c:v>40</c:v>
                </c:pt>
                <c:pt idx="366">
                  <c:v>140</c:v>
                </c:pt>
                <c:pt idx="367">
                  <c:v>-36.5</c:v>
                </c:pt>
                <c:pt idx="368">
                  <c:v>-179.5</c:v>
                </c:pt>
                <c:pt idx="369">
                  <c:v>-50.5</c:v>
                </c:pt>
                <c:pt idx="370">
                  <c:v>196.5</c:v>
                </c:pt>
                <c:pt idx="371">
                  <c:v>120.5</c:v>
                </c:pt>
                <c:pt idx="372">
                  <c:v>216</c:v>
                </c:pt>
                <c:pt idx="373">
                  <c:v>181.5</c:v>
                </c:pt>
                <c:pt idx="374">
                  <c:v>28.5</c:v>
                </c:pt>
                <c:pt idx="375">
                  <c:v>-73.5</c:v>
                </c:pt>
                <c:pt idx="376">
                  <c:v>-64.5</c:v>
                </c:pt>
                <c:pt idx="377">
                  <c:v>-355.5</c:v>
                </c:pt>
                <c:pt idx="378">
                  <c:v>-173.5</c:v>
                </c:pt>
                <c:pt idx="379">
                  <c:v>-175.5</c:v>
                </c:pt>
                <c:pt idx="380">
                  <c:v>-211</c:v>
                </c:pt>
                <c:pt idx="381">
                  <c:v>-199.5</c:v>
                </c:pt>
                <c:pt idx="382">
                  <c:v>-89</c:v>
                </c:pt>
                <c:pt idx="383">
                  <c:v>-71.5</c:v>
                </c:pt>
                <c:pt idx="384">
                  <c:v>-33</c:v>
                </c:pt>
                <c:pt idx="385">
                  <c:v>23.5</c:v>
                </c:pt>
                <c:pt idx="386">
                  <c:v>60</c:v>
                </c:pt>
                <c:pt idx="387">
                  <c:v>56.5</c:v>
                </c:pt>
                <c:pt idx="388">
                  <c:v>46</c:v>
                </c:pt>
                <c:pt idx="389">
                  <c:v>110.5</c:v>
                </c:pt>
                <c:pt idx="390">
                  <c:v>125.5</c:v>
                </c:pt>
                <c:pt idx="391">
                  <c:v>147.5</c:v>
                </c:pt>
                <c:pt idx="392">
                  <c:v>-122</c:v>
                </c:pt>
                <c:pt idx="393">
                  <c:v>-92</c:v>
                </c:pt>
                <c:pt idx="394">
                  <c:v>189</c:v>
                </c:pt>
                <c:pt idx="395">
                  <c:v>207</c:v>
                </c:pt>
                <c:pt idx="396">
                  <c:v>129.5</c:v>
                </c:pt>
                <c:pt idx="397">
                  <c:v>52.5</c:v>
                </c:pt>
                <c:pt idx="398">
                  <c:v>135.5</c:v>
                </c:pt>
                <c:pt idx="399">
                  <c:v>244</c:v>
                </c:pt>
                <c:pt idx="400">
                  <c:v>251</c:v>
                </c:pt>
                <c:pt idx="401">
                  <c:v>137</c:v>
                </c:pt>
                <c:pt idx="402">
                  <c:v>-148.5</c:v>
                </c:pt>
                <c:pt idx="403">
                  <c:v>-75.5</c:v>
                </c:pt>
                <c:pt idx="404">
                  <c:v>249.5</c:v>
                </c:pt>
                <c:pt idx="405">
                  <c:v>476.5</c:v>
                </c:pt>
                <c:pt idx="406">
                  <c:v>393.5</c:v>
                </c:pt>
                <c:pt idx="407">
                  <c:v>338</c:v>
                </c:pt>
                <c:pt idx="408">
                  <c:v>34</c:v>
                </c:pt>
                <c:pt idx="409">
                  <c:v>-33.5</c:v>
                </c:pt>
                <c:pt idx="410">
                  <c:v>31.5</c:v>
                </c:pt>
                <c:pt idx="411">
                  <c:v>-166.5</c:v>
                </c:pt>
                <c:pt idx="412">
                  <c:v>8.5</c:v>
                </c:pt>
                <c:pt idx="413">
                  <c:v>-249</c:v>
                </c:pt>
                <c:pt idx="414">
                  <c:v>-298</c:v>
                </c:pt>
                <c:pt idx="415">
                  <c:v>-178.5</c:v>
                </c:pt>
                <c:pt idx="416">
                  <c:v>370.5</c:v>
                </c:pt>
                <c:pt idx="417">
                  <c:v>427.5</c:v>
                </c:pt>
                <c:pt idx="418">
                  <c:v>114</c:v>
                </c:pt>
                <c:pt idx="419">
                  <c:v>129</c:v>
                </c:pt>
                <c:pt idx="420">
                  <c:v>95.5</c:v>
                </c:pt>
                <c:pt idx="421">
                  <c:v>105</c:v>
                </c:pt>
                <c:pt idx="422">
                  <c:v>13.5</c:v>
                </c:pt>
                <c:pt idx="423">
                  <c:v>53</c:v>
                </c:pt>
                <c:pt idx="424">
                  <c:v>-117</c:v>
                </c:pt>
                <c:pt idx="425">
                  <c:v>-212.5</c:v>
                </c:pt>
                <c:pt idx="426">
                  <c:v>-281.5</c:v>
                </c:pt>
                <c:pt idx="427">
                  <c:v>-415</c:v>
                </c:pt>
                <c:pt idx="428">
                  <c:v>-171.5</c:v>
                </c:pt>
                <c:pt idx="429">
                  <c:v>-93</c:v>
                </c:pt>
                <c:pt idx="430">
                  <c:v>-74.5</c:v>
                </c:pt>
                <c:pt idx="431">
                  <c:v>-3.5</c:v>
                </c:pt>
                <c:pt idx="432">
                  <c:v>-126</c:v>
                </c:pt>
                <c:pt idx="433">
                  <c:v>-99</c:v>
                </c:pt>
                <c:pt idx="434">
                  <c:v>-178.5</c:v>
                </c:pt>
                <c:pt idx="435">
                  <c:v>-189.5</c:v>
                </c:pt>
                <c:pt idx="436">
                  <c:v>3</c:v>
                </c:pt>
                <c:pt idx="437">
                  <c:v>-119.5</c:v>
                </c:pt>
                <c:pt idx="438">
                  <c:v>-25.5</c:v>
                </c:pt>
                <c:pt idx="439">
                  <c:v>-25</c:v>
                </c:pt>
                <c:pt idx="440">
                  <c:v>-76.5</c:v>
                </c:pt>
                <c:pt idx="441">
                  <c:v>-25</c:v>
                </c:pt>
                <c:pt idx="442">
                  <c:v>-91.5</c:v>
                </c:pt>
                <c:pt idx="443">
                  <c:v>-20.5</c:v>
                </c:pt>
                <c:pt idx="444">
                  <c:v>84.5</c:v>
                </c:pt>
                <c:pt idx="445">
                  <c:v>174.5</c:v>
                </c:pt>
                <c:pt idx="446">
                  <c:v>111.5</c:v>
                </c:pt>
                <c:pt idx="447">
                  <c:v>116</c:v>
                </c:pt>
                <c:pt idx="448">
                  <c:v>109</c:v>
                </c:pt>
                <c:pt idx="449">
                  <c:v>266.5</c:v>
                </c:pt>
                <c:pt idx="450">
                  <c:v>-42.5</c:v>
                </c:pt>
                <c:pt idx="451">
                  <c:v>4</c:v>
                </c:pt>
                <c:pt idx="452">
                  <c:v>-135.5</c:v>
                </c:pt>
                <c:pt idx="453">
                  <c:v>-4.5</c:v>
                </c:pt>
                <c:pt idx="454">
                  <c:v>56.5</c:v>
                </c:pt>
                <c:pt idx="455">
                  <c:v>8.5</c:v>
                </c:pt>
                <c:pt idx="456">
                  <c:v>127.5</c:v>
                </c:pt>
                <c:pt idx="457">
                  <c:v>153.5</c:v>
                </c:pt>
                <c:pt idx="458">
                  <c:v>36.5</c:v>
                </c:pt>
                <c:pt idx="459">
                  <c:v>-17.5</c:v>
                </c:pt>
                <c:pt idx="460">
                  <c:v>81.5</c:v>
                </c:pt>
                <c:pt idx="461">
                  <c:v>81</c:v>
                </c:pt>
                <c:pt idx="462">
                  <c:v>108.5</c:v>
                </c:pt>
                <c:pt idx="463">
                  <c:v>110.5</c:v>
                </c:pt>
                <c:pt idx="464">
                  <c:v>149.5</c:v>
                </c:pt>
                <c:pt idx="465">
                  <c:v>363</c:v>
                </c:pt>
                <c:pt idx="466">
                  <c:v>94</c:v>
                </c:pt>
                <c:pt idx="467">
                  <c:v>4.5</c:v>
                </c:pt>
                <c:pt idx="468">
                  <c:v>2</c:v>
                </c:pt>
                <c:pt idx="469">
                  <c:v>44.5</c:v>
                </c:pt>
                <c:pt idx="470">
                  <c:v>-16</c:v>
                </c:pt>
                <c:pt idx="471">
                  <c:v>-64</c:v>
                </c:pt>
                <c:pt idx="472">
                  <c:v>-129</c:v>
                </c:pt>
                <c:pt idx="473">
                  <c:v>-283</c:v>
                </c:pt>
                <c:pt idx="474">
                  <c:v>-282</c:v>
                </c:pt>
                <c:pt idx="475">
                  <c:v>-346</c:v>
                </c:pt>
                <c:pt idx="476">
                  <c:v>-184</c:v>
                </c:pt>
                <c:pt idx="477">
                  <c:v>-43</c:v>
                </c:pt>
                <c:pt idx="478">
                  <c:v>-28.5</c:v>
                </c:pt>
                <c:pt idx="479">
                  <c:v>-177</c:v>
                </c:pt>
                <c:pt idx="480">
                  <c:v>-225</c:v>
                </c:pt>
                <c:pt idx="481">
                  <c:v>-284</c:v>
                </c:pt>
                <c:pt idx="482">
                  <c:v>-268.5</c:v>
                </c:pt>
                <c:pt idx="483">
                  <c:v>-127</c:v>
                </c:pt>
                <c:pt idx="484">
                  <c:v>-97</c:v>
                </c:pt>
                <c:pt idx="485">
                  <c:v>-160</c:v>
                </c:pt>
                <c:pt idx="486">
                  <c:v>-174.5</c:v>
                </c:pt>
                <c:pt idx="487">
                  <c:v>-208.5</c:v>
                </c:pt>
                <c:pt idx="488">
                  <c:v>-210</c:v>
                </c:pt>
                <c:pt idx="489">
                  <c:v>2.5</c:v>
                </c:pt>
                <c:pt idx="490">
                  <c:v>79</c:v>
                </c:pt>
                <c:pt idx="491">
                  <c:v>109</c:v>
                </c:pt>
                <c:pt idx="492">
                  <c:v>107.5</c:v>
                </c:pt>
                <c:pt idx="493">
                  <c:v>76</c:v>
                </c:pt>
                <c:pt idx="494">
                  <c:v>47</c:v>
                </c:pt>
                <c:pt idx="495">
                  <c:v>42</c:v>
                </c:pt>
                <c:pt idx="496">
                  <c:v>36</c:v>
                </c:pt>
                <c:pt idx="497">
                  <c:v>21.5</c:v>
                </c:pt>
                <c:pt idx="498">
                  <c:v>13.5</c:v>
                </c:pt>
                <c:pt idx="499">
                  <c:v>-2.5</c:v>
                </c:pt>
                <c:pt idx="500">
                  <c:v>-10</c:v>
                </c:pt>
                <c:pt idx="501">
                  <c:v>50</c:v>
                </c:pt>
                <c:pt idx="502">
                  <c:v>39</c:v>
                </c:pt>
                <c:pt idx="503">
                  <c:v>24</c:v>
                </c:pt>
                <c:pt idx="504">
                  <c:v>-53.5</c:v>
                </c:pt>
                <c:pt idx="505">
                  <c:v>-5.5</c:v>
                </c:pt>
                <c:pt idx="506">
                  <c:v>25.5</c:v>
                </c:pt>
                <c:pt idx="507">
                  <c:v>-89.5</c:v>
                </c:pt>
                <c:pt idx="508">
                  <c:v>-4.5</c:v>
                </c:pt>
                <c:pt idx="509">
                  <c:v>-51</c:v>
                </c:pt>
                <c:pt idx="510">
                  <c:v>-39</c:v>
                </c:pt>
                <c:pt idx="511">
                  <c:v>-87.5</c:v>
                </c:pt>
                <c:pt idx="512">
                  <c:v>-54.5</c:v>
                </c:pt>
                <c:pt idx="513">
                  <c:v>13</c:v>
                </c:pt>
                <c:pt idx="514">
                  <c:v>104</c:v>
                </c:pt>
                <c:pt idx="515">
                  <c:v>56.5</c:v>
                </c:pt>
                <c:pt idx="516">
                  <c:v>107.5</c:v>
                </c:pt>
                <c:pt idx="517">
                  <c:v>106</c:v>
                </c:pt>
                <c:pt idx="518">
                  <c:v>119.5</c:v>
                </c:pt>
                <c:pt idx="519">
                  <c:v>85</c:v>
                </c:pt>
                <c:pt idx="520">
                  <c:v>74.5</c:v>
                </c:pt>
                <c:pt idx="521">
                  <c:v>43</c:v>
                </c:pt>
                <c:pt idx="522">
                  <c:v>-73.5</c:v>
                </c:pt>
                <c:pt idx="523">
                  <c:v>-86</c:v>
                </c:pt>
                <c:pt idx="524">
                  <c:v>-67.5</c:v>
                </c:pt>
                <c:pt idx="525">
                  <c:v>-79.5</c:v>
                </c:pt>
                <c:pt idx="526">
                  <c:v>-38</c:v>
                </c:pt>
                <c:pt idx="527">
                  <c:v>-48</c:v>
                </c:pt>
                <c:pt idx="528">
                  <c:v>-45</c:v>
                </c:pt>
                <c:pt idx="529">
                  <c:v>9.5</c:v>
                </c:pt>
                <c:pt idx="530">
                  <c:v>-2</c:v>
                </c:pt>
                <c:pt idx="531">
                  <c:v>22.5</c:v>
                </c:pt>
                <c:pt idx="532">
                  <c:v>32.5</c:v>
                </c:pt>
                <c:pt idx="533">
                  <c:v>-15</c:v>
                </c:pt>
                <c:pt idx="534">
                  <c:v>-51.5</c:v>
                </c:pt>
                <c:pt idx="535">
                  <c:v>-61.5</c:v>
                </c:pt>
                <c:pt idx="536">
                  <c:v>-140.5</c:v>
                </c:pt>
                <c:pt idx="537">
                  <c:v>-121.5</c:v>
                </c:pt>
                <c:pt idx="538">
                  <c:v>71.5</c:v>
                </c:pt>
                <c:pt idx="539">
                  <c:v>43</c:v>
                </c:pt>
                <c:pt idx="540">
                  <c:v>-42</c:v>
                </c:pt>
                <c:pt idx="541">
                  <c:v>-78.5</c:v>
                </c:pt>
                <c:pt idx="542">
                  <c:v>-84.5</c:v>
                </c:pt>
                <c:pt idx="543">
                  <c:v>-38</c:v>
                </c:pt>
                <c:pt idx="544">
                  <c:v>-47</c:v>
                </c:pt>
                <c:pt idx="545">
                  <c:v>-90.5</c:v>
                </c:pt>
                <c:pt idx="546">
                  <c:v>-68.5</c:v>
                </c:pt>
                <c:pt idx="547">
                  <c:v>-13</c:v>
                </c:pt>
                <c:pt idx="548">
                  <c:v>24</c:v>
                </c:pt>
                <c:pt idx="549">
                  <c:v>-5</c:v>
                </c:pt>
                <c:pt idx="550">
                  <c:v>-27</c:v>
                </c:pt>
                <c:pt idx="551">
                  <c:v>-13.5</c:v>
                </c:pt>
                <c:pt idx="552">
                  <c:v>13.5</c:v>
                </c:pt>
                <c:pt idx="553">
                  <c:v>-7</c:v>
                </c:pt>
                <c:pt idx="554">
                  <c:v>19</c:v>
                </c:pt>
                <c:pt idx="555">
                  <c:v>60</c:v>
                </c:pt>
                <c:pt idx="556">
                  <c:v>68.5</c:v>
                </c:pt>
                <c:pt idx="557">
                  <c:v>36.5</c:v>
                </c:pt>
                <c:pt idx="558">
                  <c:v>93</c:v>
                </c:pt>
                <c:pt idx="559">
                  <c:v>19.5</c:v>
                </c:pt>
                <c:pt idx="560">
                  <c:v>-119</c:v>
                </c:pt>
                <c:pt idx="561">
                  <c:v>-12</c:v>
                </c:pt>
                <c:pt idx="562">
                  <c:v>115</c:v>
                </c:pt>
                <c:pt idx="563">
                  <c:v>113</c:v>
                </c:pt>
                <c:pt idx="564">
                  <c:v>47.5</c:v>
                </c:pt>
                <c:pt idx="565">
                  <c:v>-22</c:v>
                </c:pt>
                <c:pt idx="566">
                  <c:v>-37</c:v>
                </c:pt>
                <c:pt idx="567">
                  <c:v>-61.5</c:v>
                </c:pt>
                <c:pt idx="568">
                  <c:v>-51.5</c:v>
                </c:pt>
                <c:pt idx="569">
                  <c:v>-73</c:v>
                </c:pt>
                <c:pt idx="570">
                  <c:v>-49</c:v>
                </c:pt>
                <c:pt idx="571">
                  <c:v>-43</c:v>
                </c:pt>
                <c:pt idx="572">
                  <c:v>52</c:v>
                </c:pt>
                <c:pt idx="573">
                  <c:v>54.5</c:v>
                </c:pt>
                <c:pt idx="574">
                  <c:v>79.5</c:v>
                </c:pt>
                <c:pt idx="575">
                  <c:v>44</c:v>
                </c:pt>
                <c:pt idx="576">
                  <c:v>22</c:v>
                </c:pt>
                <c:pt idx="577">
                  <c:v>-20</c:v>
                </c:pt>
                <c:pt idx="578">
                  <c:v>1.5</c:v>
                </c:pt>
                <c:pt idx="579">
                  <c:v>-23.5</c:v>
                </c:pt>
                <c:pt idx="580">
                  <c:v>44</c:v>
                </c:pt>
                <c:pt idx="581">
                  <c:v>37</c:v>
                </c:pt>
                <c:pt idx="582">
                  <c:v>59</c:v>
                </c:pt>
                <c:pt idx="583">
                  <c:v>49.5</c:v>
                </c:pt>
                <c:pt idx="584">
                  <c:v>-69</c:v>
                </c:pt>
                <c:pt idx="585">
                  <c:v>-169.5</c:v>
                </c:pt>
                <c:pt idx="586">
                  <c:v>4.5</c:v>
                </c:pt>
                <c:pt idx="587">
                  <c:v>58.5</c:v>
                </c:pt>
                <c:pt idx="588">
                  <c:v>6</c:v>
                </c:pt>
                <c:pt idx="589">
                  <c:v>24</c:v>
                </c:pt>
                <c:pt idx="590">
                  <c:v>51.5</c:v>
                </c:pt>
                <c:pt idx="591">
                  <c:v>-42</c:v>
                </c:pt>
                <c:pt idx="592">
                  <c:v>-71.5</c:v>
                </c:pt>
                <c:pt idx="593">
                  <c:v>-15</c:v>
                </c:pt>
                <c:pt idx="594">
                  <c:v>-61</c:v>
                </c:pt>
                <c:pt idx="595">
                  <c:v>-56</c:v>
                </c:pt>
                <c:pt idx="596">
                  <c:v>27.5</c:v>
                </c:pt>
                <c:pt idx="597">
                  <c:v>5</c:v>
                </c:pt>
                <c:pt idx="598">
                  <c:v>-1</c:v>
                </c:pt>
                <c:pt idx="599">
                  <c:v>33.5</c:v>
                </c:pt>
                <c:pt idx="600">
                  <c:v>56</c:v>
                </c:pt>
                <c:pt idx="601">
                  <c:v>115</c:v>
                </c:pt>
                <c:pt idx="602">
                  <c:v>59.5</c:v>
                </c:pt>
                <c:pt idx="603">
                  <c:v>110</c:v>
                </c:pt>
                <c:pt idx="604">
                  <c:v>196</c:v>
                </c:pt>
                <c:pt idx="605">
                  <c:v>406</c:v>
                </c:pt>
                <c:pt idx="606">
                  <c:v>386</c:v>
                </c:pt>
                <c:pt idx="607">
                  <c:v>97.5</c:v>
                </c:pt>
                <c:pt idx="608">
                  <c:v>13.5</c:v>
                </c:pt>
                <c:pt idx="609">
                  <c:v>89.5</c:v>
                </c:pt>
                <c:pt idx="610">
                  <c:v>313.5</c:v>
                </c:pt>
                <c:pt idx="611">
                  <c:v>314</c:v>
                </c:pt>
                <c:pt idx="612">
                  <c:v>121</c:v>
                </c:pt>
                <c:pt idx="613">
                  <c:v>65.5</c:v>
                </c:pt>
                <c:pt idx="614">
                  <c:v>12.5</c:v>
                </c:pt>
                <c:pt idx="615">
                  <c:v>-161.5</c:v>
                </c:pt>
                <c:pt idx="616">
                  <c:v>-144</c:v>
                </c:pt>
                <c:pt idx="617">
                  <c:v>-117</c:v>
                </c:pt>
                <c:pt idx="618">
                  <c:v>130</c:v>
                </c:pt>
                <c:pt idx="619">
                  <c:v>-169.5</c:v>
                </c:pt>
                <c:pt idx="620">
                  <c:v>-294</c:v>
                </c:pt>
                <c:pt idx="621">
                  <c:v>-234.5</c:v>
                </c:pt>
                <c:pt idx="622">
                  <c:v>-103</c:v>
                </c:pt>
                <c:pt idx="623">
                  <c:v>-75.5</c:v>
                </c:pt>
                <c:pt idx="624">
                  <c:v>-26.5</c:v>
                </c:pt>
                <c:pt idx="625">
                  <c:v>-21.5</c:v>
                </c:pt>
                <c:pt idx="626">
                  <c:v>-135.5</c:v>
                </c:pt>
                <c:pt idx="627">
                  <c:v>10</c:v>
                </c:pt>
                <c:pt idx="628">
                  <c:v>34.5</c:v>
                </c:pt>
                <c:pt idx="629">
                  <c:v>77</c:v>
                </c:pt>
                <c:pt idx="630">
                  <c:v>-55.5</c:v>
                </c:pt>
                <c:pt idx="631">
                  <c:v>-111</c:v>
                </c:pt>
                <c:pt idx="632">
                  <c:v>-93</c:v>
                </c:pt>
                <c:pt idx="633">
                  <c:v>208</c:v>
                </c:pt>
                <c:pt idx="634">
                  <c:v>193.5</c:v>
                </c:pt>
                <c:pt idx="635">
                  <c:v>-14</c:v>
                </c:pt>
                <c:pt idx="636">
                  <c:v>205.5</c:v>
                </c:pt>
                <c:pt idx="637">
                  <c:v>383.5</c:v>
                </c:pt>
                <c:pt idx="638">
                  <c:v>288</c:v>
                </c:pt>
                <c:pt idx="639">
                  <c:v>161.5</c:v>
                </c:pt>
                <c:pt idx="640">
                  <c:v>78</c:v>
                </c:pt>
                <c:pt idx="641">
                  <c:v>-57</c:v>
                </c:pt>
                <c:pt idx="642">
                  <c:v>-145</c:v>
                </c:pt>
                <c:pt idx="643">
                  <c:v>-292.5</c:v>
                </c:pt>
                <c:pt idx="644">
                  <c:v>-256</c:v>
                </c:pt>
                <c:pt idx="645">
                  <c:v>-214.5</c:v>
                </c:pt>
                <c:pt idx="646">
                  <c:v>-158.5</c:v>
                </c:pt>
                <c:pt idx="647">
                  <c:v>-94.5</c:v>
                </c:pt>
                <c:pt idx="648">
                  <c:v>36.5</c:v>
                </c:pt>
                <c:pt idx="649">
                  <c:v>121.5</c:v>
                </c:pt>
                <c:pt idx="650">
                  <c:v>-51.5</c:v>
                </c:pt>
                <c:pt idx="651">
                  <c:v>-159</c:v>
                </c:pt>
                <c:pt idx="652">
                  <c:v>-107</c:v>
                </c:pt>
                <c:pt idx="653">
                  <c:v>-199</c:v>
                </c:pt>
                <c:pt idx="654">
                  <c:v>-239.5</c:v>
                </c:pt>
                <c:pt idx="655">
                  <c:v>-246</c:v>
                </c:pt>
                <c:pt idx="656">
                  <c:v>-242</c:v>
                </c:pt>
                <c:pt idx="657">
                  <c:v>-78</c:v>
                </c:pt>
                <c:pt idx="658">
                  <c:v>-33</c:v>
                </c:pt>
                <c:pt idx="659">
                  <c:v>-56.5</c:v>
                </c:pt>
                <c:pt idx="660">
                  <c:v>-18</c:v>
                </c:pt>
                <c:pt idx="661">
                  <c:v>-39.5</c:v>
                </c:pt>
                <c:pt idx="662">
                  <c:v>24.5</c:v>
                </c:pt>
                <c:pt idx="663">
                  <c:v>53</c:v>
                </c:pt>
                <c:pt idx="664">
                  <c:v>63.5</c:v>
                </c:pt>
                <c:pt idx="665">
                  <c:v>50.5</c:v>
                </c:pt>
                <c:pt idx="666">
                  <c:v>-1.5</c:v>
                </c:pt>
                <c:pt idx="667">
                  <c:v>-11</c:v>
                </c:pt>
                <c:pt idx="668">
                  <c:v>-10.5</c:v>
                </c:pt>
                <c:pt idx="669">
                  <c:v>32</c:v>
                </c:pt>
                <c:pt idx="670">
                  <c:v>44.5</c:v>
                </c:pt>
                <c:pt idx="671">
                  <c:v>66</c:v>
                </c:pt>
                <c:pt idx="672">
                  <c:v>131.5</c:v>
                </c:pt>
                <c:pt idx="673">
                  <c:v>188.5</c:v>
                </c:pt>
                <c:pt idx="674">
                  <c:v>166.5</c:v>
                </c:pt>
                <c:pt idx="675">
                  <c:v>39.5</c:v>
                </c:pt>
                <c:pt idx="676">
                  <c:v>-13.5</c:v>
                </c:pt>
                <c:pt idx="677">
                  <c:v>-6</c:v>
                </c:pt>
                <c:pt idx="678">
                  <c:v>-60</c:v>
                </c:pt>
                <c:pt idx="679">
                  <c:v>-94.5</c:v>
                </c:pt>
                <c:pt idx="680">
                  <c:v>-185</c:v>
                </c:pt>
                <c:pt idx="681">
                  <c:v>58</c:v>
                </c:pt>
                <c:pt idx="682">
                  <c:v>69.5</c:v>
                </c:pt>
                <c:pt idx="683">
                  <c:v>-53.5</c:v>
                </c:pt>
                <c:pt idx="684">
                  <c:v>29.5</c:v>
                </c:pt>
                <c:pt idx="685">
                  <c:v>90</c:v>
                </c:pt>
                <c:pt idx="686">
                  <c:v>43</c:v>
                </c:pt>
                <c:pt idx="687">
                  <c:v>54.5</c:v>
                </c:pt>
                <c:pt idx="688">
                  <c:v>27</c:v>
                </c:pt>
                <c:pt idx="689">
                  <c:v>22</c:v>
                </c:pt>
                <c:pt idx="690">
                  <c:v>42.5</c:v>
                </c:pt>
                <c:pt idx="691">
                  <c:v>-60</c:v>
                </c:pt>
                <c:pt idx="692">
                  <c:v>72</c:v>
                </c:pt>
                <c:pt idx="693">
                  <c:v>205</c:v>
                </c:pt>
                <c:pt idx="694">
                  <c:v>212</c:v>
                </c:pt>
                <c:pt idx="695">
                  <c:v>246</c:v>
                </c:pt>
                <c:pt idx="696">
                  <c:v>210.5</c:v>
                </c:pt>
                <c:pt idx="697">
                  <c:v>42</c:v>
                </c:pt>
                <c:pt idx="698">
                  <c:v>-12.5</c:v>
                </c:pt>
                <c:pt idx="699">
                  <c:v>98.5</c:v>
                </c:pt>
                <c:pt idx="700">
                  <c:v>23</c:v>
                </c:pt>
                <c:pt idx="701">
                  <c:v>110</c:v>
                </c:pt>
                <c:pt idx="702">
                  <c:v>144</c:v>
                </c:pt>
                <c:pt idx="703">
                  <c:v>-46.5</c:v>
                </c:pt>
                <c:pt idx="704">
                  <c:v>13</c:v>
                </c:pt>
                <c:pt idx="705">
                  <c:v>327</c:v>
                </c:pt>
                <c:pt idx="706">
                  <c:v>381.5</c:v>
                </c:pt>
                <c:pt idx="707">
                  <c:v>268.5</c:v>
                </c:pt>
                <c:pt idx="708">
                  <c:v>136.5</c:v>
                </c:pt>
                <c:pt idx="709">
                  <c:v>79.5</c:v>
                </c:pt>
                <c:pt idx="710">
                  <c:v>45</c:v>
                </c:pt>
                <c:pt idx="711">
                  <c:v>-56.5</c:v>
                </c:pt>
                <c:pt idx="712">
                  <c:v>-11</c:v>
                </c:pt>
                <c:pt idx="713">
                  <c:v>126.5</c:v>
                </c:pt>
                <c:pt idx="714">
                  <c:v>-27</c:v>
                </c:pt>
                <c:pt idx="715">
                  <c:v>-79</c:v>
                </c:pt>
                <c:pt idx="716">
                  <c:v>-191.5</c:v>
                </c:pt>
                <c:pt idx="717">
                  <c:v>-225</c:v>
                </c:pt>
                <c:pt idx="718">
                  <c:v>-431.5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03554432"/>
        <c:axId val="103560320"/>
      </c:lineChart>
      <c:catAx>
        <c:axId val="103554432"/>
        <c:scaling>
          <c:orientation val="minMax"/>
        </c:scaling>
        <c:axPos val="b"/>
        <c:numFmt formatCode="General" sourceLinked="1"/>
        <c:majorTickMark val="none"/>
        <c:tickLblPos val="nextTo"/>
        <c:crossAx val="103560320"/>
        <c:crosses val="autoZero"/>
        <c:auto val="1"/>
        <c:lblAlgn val="ctr"/>
        <c:lblOffset val="100"/>
        <c:tickLblSkip val="24"/>
      </c:catAx>
      <c:valAx>
        <c:axId val="103560320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03554432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Puissance</a:t>
            </a:r>
            <a:r>
              <a:rPr lang="en-US" sz="1600" baseline="0"/>
              <a:t> Nucléaire</a:t>
            </a:r>
            <a:r>
              <a:rPr lang="en-US" sz="1600"/>
              <a:t> (MW/h)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56"/>
          <c:y val="2.7011287893677086E-2"/>
        </c:manualLayout>
      </c:layout>
    </c:title>
    <c:plotArea>
      <c:layout>
        <c:manualLayout>
          <c:layoutTarget val="inner"/>
          <c:xMode val="edge"/>
          <c:yMode val="edge"/>
          <c:x val="4.3423658305501794E-2"/>
          <c:y val="0.126163209202938"/>
          <c:w val="0.94586660802577061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Calcul!$BN$10:$BN$753</c:f>
              <c:numCache>
                <c:formatCode>General</c:formatCode>
                <c:ptCount val="744"/>
                <c:pt idx="0">
                  <c:v>-768.5</c:v>
                </c:pt>
                <c:pt idx="1">
                  <c:v>155.5</c:v>
                </c:pt>
                <c:pt idx="2">
                  <c:v>-629</c:v>
                </c:pt>
                <c:pt idx="3">
                  <c:v>274.5</c:v>
                </c:pt>
                <c:pt idx="4">
                  <c:v>162</c:v>
                </c:pt>
                <c:pt idx="5">
                  <c:v>372</c:v>
                </c:pt>
                <c:pt idx="6">
                  <c:v>-211</c:v>
                </c:pt>
                <c:pt idx="7">
                  <c:v>-424.5</c:v>
                </c:pt>
                <c:pt idx="8">
                  <c:v>1150</c:v>
                </c:pt>
                <c:pt idx="9">
                  <c:v>-374</c:v>
                </c:pt>
                <c:pt idx="10">
                  <c:v>-127.5</c:v>
                </c:pt>
                <c:pt idx="11">
                  <c:v>229</c:v>
                </c:pt>
                <c:pt idx="12">
                  <c:v>-249</c:v>
                </c:pt>
                <c:pt idx="13">
                  <c:v>-786</c:v>
                </c:pt>
                <c:pt idx="14">
                  <c:v>-2548</c:v>
                </c:pt>
                <c:pt idx="15">
                  <c:v>-1387</c:v>
                </c:pt>
                <c:pt idx="16">
                  <c:v>466</c:v>
                </c:pt>
                <c:pt idx="17">
                  <c:v>1843.5</c:v>
                </c:pt>
                <c:pt idx="18">
                  <c:v>2221</c:v>
                </c:pt>
                <c:pt idx="19">
                  <c:v>955.5</c:v>
                </c:pt>
                <c:pt idx="20">
                  <c:v>-526.5</c:v>
                </c:pt>
                <c:pt idx="21">
                  <c:v>-211</c:v>
                </c:pt>
                <c:pt idx="22">
                  <c:v>416</c:v>
                </c:pt>
                <c:pt idx="23">
                  <c:v>-166</c:v>
                </c:pt>
                <c:pt idx="24">
                  <c:v>-472</c:v>
                </c:pt>
                <c:pt idx="25">
                  <c:v>502.5</c:v>
                </c:pt>
                <c:pt idx="26">
                  <c:v>-443</c:v>
                </c:pt>
                <c:pt idx="27">
                  <c:v>-343</c:v>
                </c:pt>
                <c:pt idx="28">
                  <c:v>383.5</c:v>
                </c:pt>
                <c:pt idx="29">
                  <c:v>450</c:v>
                </c:pt>
                <c:pt idx="30">
                  <c:v>660.5</c:v>
                </c:pt>
                <c:pt idx="31">
                  <c:v>63</c:v>
                </c:pt>
                <c:pt idx="32">
                  <c:v>59</c:v>
                </c:pt>
                <c:pt idx="33">
                  <c:v>-62</c:v>
                </c:pt>
                <c:pt idx="34">
                  <c:v>-98</c:v>
                </c:pt>
                <c:pt idx="35">
                  <c:v>-49</c:v>
                </c:pt>
                <c:pt idx="36">
                  <c:v>4</c:v>
                </c:pt>
                <c:pt idx="37">
                  <c:v>-70</c:v>
                </c:pt>
                <c:pt idx="38">
                  <c:v>-124</c:v>
                </c:pt>
                <c:pt idx="39">
                  <c:v>-359</c:v>
                </c:pt>
                <c:pt idx="40">
                  <c:v>-192.5</c:v>
                </c:pt>
                <c:pt idx="41">
                  <c:v>-404</c:v>
                </c:pt>
                <c:pt idx="42">
                  <c:v>384</c:v>
                </c:pt>
                <c:pt idx="43">
                  <c:v>486</c:v>
                </c:pt>
                <c:pt idx="44">
                  <c:v>79.5</c:v>
                </c:pt>
                <c:pt idx="45">
                  <c:v>-389</c:v>
                </c:pt>
                <c:pt idx="46">
                  <c:v>97.5</c:v>
                </c:pt>
                <c:pt idx="47">
                  <c:v>122.5</c:v>
                </c:pt>
                <c:pt idx="48">
                  <c:v>-255</c:v>
                </c:pt>
                <c:pt idx="49">
                  <c:v>-149.5</c:v>
                </c:pt>
                <c:pt idx="50">
                  <c:v>-409.5</c:v>
                </c:pt>
                <c:pt idx="51">
                  <c:v>403</c:v>
                </c:pt>
                <c:pt idx="52">
                  <c:v>287.5</c:v>
                </c:pt>
                <c:pt idx="53">
                  <c:v>343.5</c:v>
                </c:pt>
                <c:pt idx="54">
                  <c:v>241.5</c:v>
                </c:pt>
                <c:pt idx="55">
                  <c:v>59.5</c:v>
                </c:pt>
                <c:pt idx="56">
                  <c:v>-8.5</c:v>
                </c:pt>
                <c:pt idx="57">
                  <c:v>-38</c:v>
                </c:pt>
                <c:pt idx="58">
                  <c:v>-28.5</c:v>
                </c:pt>
                <c:pt idx="59">
                  <c:v>-48</c:v>
                </c:pt>
                <c:pt idx="60">
                  <c:v>-44</c:v>
                </c:pt>
                <c:pt idx="61">
                  <c:v>-166.5</c:v>
                </c:pt>
                <c:pt idx="62">
                  <c:v>-133</c:v>
                </c:pt>
                <c:pt idx="63">
                  <c:v>-203.5</c:v>
                </c:pt>
                <c:pt idx="64">
                  <c:v>-51</c:v>
                </c:pt>
                <c:pt idx="65">
                  <c:v>171</c:v>
                </c:pt>
                <c:pt idx="66">
                  <c:v>62</c:v>
                </c:pt>
                <c:pt idx="67">
                  <c:v>-14</c:v>
                </c:pt>
                <c:pt idx="68">
                  <c:v>203.5</c:v>
                </c:pt>
                <c:pt idx="69">
                  <c:v>-124.5</c:v>
                </c:pt>
                <c:pt idx="70">
                  <c:v>-106</c:v>
                </c:pt>
                <c:pt idx="71">
                  <c:v>-220</c:v>
                </c:pt>
                <c:pt idx="72">
                  <c:v>-233</c:v>
                </c:pt>
                <c:pt idx="73">
                  <c:v>30.5</c:v>
                </c:pt>
                <c:pt idx="74">
                  <c:v>-670</c:v>
                </c:pt>
                <c:pt idx="75">
                  <c:v>212.5</c:v>
                </c:pt>
                <c:pt idx="76">
                  <c:v>254.5</c:v>
                </c:pt>
                <c:pt idx="77">
                  <c:v>552</c:v>
                </c:pt>
                <c:pt idx="78">
                  <c:v>325.5</c:v>
                </c:pt>
                <c:pt idx="79">
                  <c:v>133</c:v>
                </c:pt>
                <c:pt idx="80">
                  <c:v>20.5</c:v>
                </c:pt>
                <c:pt idx="81">
                  <c:v>-19</c:v>
                </c:pt>
                <c:pt idx="82">
                  <c:v>-16</c:v>
                </c:pt>
                <c:pt idx="83">
                  <c:v>-31</c:v>
                </c:pt>
                <c:pt idx="84">
                  <c:v>-55.5</c:v>
                </c:pt>
                <c:pt idx="85">
                  <c:v>-97</c:v>
                </c:pt>
                <c:pt idx="86">
                  <c:v>-130.5</c:v>
                </c:pt>
                <c:pt idx="87">
                  <c:v>25</c:v>
                </c:pt>
                <c:pt idx="88">
                  <c:v>-224</c:v>
                </c:pt>
                <c:pt idx="89">
                  <c:v>-2.5</c:v>
                </c:pt>
                <c:pt idx="90">
                  <c:v>397.5</c:v>
                </c:pt>
                <c:pt idx="91">
                  <c:v>-46</c:v>
                </c:pt>
                <c:pt idx="92">
                  <c:v>25.5</c:v>
                </c:pt>
                <c:pt idx="93">
                  <c:v>-663</c:v>
                </c:pt>
                <c:pt idx="94">
                  <c:v>467.5</c:v>
                </c:pt>
                <c:pt idx="95">
                  <c:v>138.5</c:v>
                </c:pt>
                <c:pt idx="96">
                  <c:v>-309.5</c:v>
                </c:pt>
                <c:pt idx="97">
                  <c:v>83.5</c:v>
                </c:pt>
                <c:pt idx="98">
                  <c:v>-434.5</c:v>
                </c:pt>
                <c:pt idx="99">
                  <c:v>-18</c:v>
                </c:pt>
                <c:pt idx="100">
                  <c:v>475</c:v>
                </c:pt>
                <c:pt idx="101">
                  <c:v>277.5</c:v>
                </c:pt>
                <c:pt idx="102">
                  <c:v>128.5</c:v>
                </c:pt>
                <c:pt idx="103">
                  <c:v>-34</c:v>
                </c:pt>
                <c:pt idx="104">
                  <c:v>-15</c:v>
                </c:pt>
                <c:pt idx="105">
                  <c:v>-4</c:v>
                </c:pt>
                <c:pt idx="106">
                  <c:v>-9.5</c:v>
                </c:pt>
                <c:pt idx="107">
                  <c:v>-7.5</c:v>
                </c:pt>
                <c:pt idx="108">
                  <c:v>-11</c:v>
                </c:pt>
                <c:pt idx="109">
                  <c:v>-8</c:v>
                </c:pt>
                <c:pt idx="110">
                  <c:v>-16.5</c:v>
                </c:pt>
                <c:pt idx="111">
                  <c:v>-25.5</c:v>
                </c:pt>
                <c:pt idx="112">
                  <c:v>-27.5</c:v>
                </c:pt>
                <c:pt idx="113">
                  <c:v>122</c:v>
                </c:pt>
                <c:pt idx="114">
                  <c:v>76</c:v>
                </c:pt>
                <c:pt idx="115">
                  <c:v>19</c:v>
                </c:pt>
                <c:pt idx="116">
                  <c:v>5.5</c:v>
                </c:pt>
                <c:pt idx="117">
                  <c:v>-289</c:v>
                </c:pt>
                <c:pt idx="118">
                  <c:v>-493.5</c:v>
                </c:pt>
                <c:pt idx="119">
                  <c:v>-989</c:v>
                </c:pt>
                <c:pt idx="120">
                  <c:v>-715.5</c:v>
                </c:pt>
                <c:pt idx="121">
                  <c:v>-310</c:v>
                </c:pt>
                <c:pt idx="122">
                  <c:v>3.5</c:v>
                </c:pt>
                <c:pt idx="123">
                  <c:v>142.5</c:v>
                </c:pt>
                <c:pt idx="124">
                  <c:v>39.5</c:v>
                </c:pt>
                <c:pt idx="125">
                  <c:v>126.5</c:v>
                </c:pt>
                <c:pt idx="126">
                  <c:v>-341.5</c:v>
                </c:pt>
                <c:pt idx="127">
                  <c:v>-169.5</c:v>
                </c:pt>
                <c:pt idx="128">
                  <c:v>148</c:v>
                </c:pt>
                <c:pt idx="129">
                  <c:v>0</c:v>
                </c:pt>
                <c:pt idx="130">
                  <c:v>28.5</c:v>
                </c:pt>
                <c:pt idx="131">
                  <c:v>60.5</c:v>
                </c:pt>
                <c:pt idx="132">
                  <c:v>-1.5</c:v>
                </c:pt>
                <c:pt idx="133">
                  <c:v>-220.5</c:v>
                </c:pt>
                <c:pt idx="134">
                  <c:v>-109</c:v>
                </c:pt>
                <c:pt idx="135">
                  <c:v>-218</c:v>
                </c:pt>
                <c:pt idx="136">
                  <c:v>359</c:v>
                </c:pt>
                <c:pt idx="137">
                  <c:v>90</c:v>
                </c:pt>
                <c:pt idx="138">
                  <c:v>103.5</c:v>
                </c:pt>
                <c:pt idx="139">
                  <c:v>52.5</c:v>
                </c:pt>
                <c:pt idx="140">
                  <c:v>41</c:v>
                </c:pt>
                <c:pt idx="141">
                  <c:v>5</c:v>
                </c:pt>
                <c:pt idx="142">
                  <c:v>415.5</c:v>
                </c:pt>
                <c:pt idx="143">
                  <c:v>-258</c:v>
                </c:pt>
                <c:pt idx="144">
                  <c:v>-788.5</c:v>
                </c:pt>
                <c:pt idx="145">
                  <c:v>-424.5</c:v>
                </c:pt>
                <c:pt idx="146">
                  <c:v>-641.5</c:v>
                </c:pt>
                <c:pt idx="147">
                  <c:v>-267</c:v>
                </c:pt>
                <c:pt idx="148">
                  <c:v>-205.5</c:v>
                </c:pt>
                <c:pt idx="149">
                  <c:v>483.5</c:v>
                </c:pt>
                <c:pt idx="150">
                  <c:v>533</c:v>
                </c:pt>
                <c:pt idx="151">
                  <c:v>587.5</c:v>
                </c:pt>
                <c:pt idx="152">
                  <c:v>721.5</c:v>
                </c:pt>
                <c:pt idx="153">
                  <c:v>-9</c:v>
                </c:pt>
                <c:pt idx="154">
                  <c:v>-94.5</c:v>
                </c:pt>
                <c:pt idx="155">
                  <c:v>-66</c:v>
                </c:pt>
                <c:pt idx="156">
                  <c:v>-129</c:v>
                </c:pt>
                <c:pt idx="157">
                  <c:v>-342.5</c:v>
                </c:pt>
                <c:pt idx="158">
                  <c:v>-642.5</c:v>
                </c:pt>
                <c:pt idx="159">
                  <c:v>-1287</c:v>
                </c:pt>
                <c:pt idx="160">
                  <c:v>30</c:v>
                </c:pt>
                <c:pt idx="161">
                  <c:v>1661.5</c:v>
                </c:pt>
                <c:pt idx="162">
                  <c:v>920</c:v>
                </c:pt>
                <c:pt idx="163">
                  <c:v>170</c:v>
                </c:pt>
                <c:pt idx="164">
                  <c:v>95</c:v>
                </c:pt>
                <c:pt idx="165">
                  <c:v>-155.5</c:v>
                </c:pt>
                <c:pt idx="166">
                  <c:v>158</c:v>
                </c:pt>
                <c:pt idx="167">
                  <c:v>-372</c:v>
                </c:pt>
                <c:pt idx="168">
                  <c:v>-456</c:v>
                </c:pt>
                <c:pt idx="169">
                  <c:v>323</c:v>
                </c:pt>
                <c:pt idx="170">
                  <c:v>-388.5</c:v>
                </c:pt>
                <c:pt idx="171">
                  <c:v>-230</c:v>
                </c:pt>
                <c:pt idx="172">
                  <c:v>19.5</c:v>
                </c:pt>
                <c:pt idx="173">
                  <c:v>736</c:v>
                </c:pt>
                <c:pt idx="174">
                  <c:v>455.5</c:v>
                </c:pt>
                <c:pt idx="175">
                  <c:v>7.5</c:v>
                </c:pt>
                <c:pt idx="176">
                  <c:v>39.5</c:v>
                </c:pt>
                <c:pt idx="177">
                  <c:v>1.5</c:v>
                </c:pt>
                <c:pt idx="178">
                  <c:v>-2.5</c:v>
                </c:pt>
                <c:pt idx="179">
                  <c:v>-17.5</c:v>
                </c:pt>
                <c:pt idx="180">
                  <c:v>-28.5</c:v>
                </c:pt>
                <c:pt idx="181">
                  <c:v>-28.5</c:v>
                </c:pt>
                <c:pt idx="182">
                  <c:v>-214.5</c:v>
                </c:pt>
                <c:pt idx="183">
                  <c:v>-5</c:v>
                </c:pt>
                <c:pt idx="184">
                  <c:v>97.5</c:v>
                </c:pt>
                <c:pt idx="185">
                  <c:v>-37.5</c:v>
                </c:pt>
                <c:pt idx="186">
                  <c:v>120.5</c:v>
                </c:pt>
                <c:pt idx="187">
                  <c:v>41</c:v>
                </c:pt>
                <c:pt idx="188">
                  <c:v>-88</c:v>
                </c:pt>
                <c:pt idx="189">
                  <c:v>-262.5</c:v>
                </c:pt>
                <c:pt idx="190">
                  <c:v>249.5</c:v>
                </c:pt>
                <c:pt idx="191">
                  <c:v>-343.5</c:v>
                </c:pt>
                <c:pt idx="192">
                  <c:v>-283</c:v>
                </c:pt>
                <c:pt idx="193">
                  <c:v>108</c:v>
                </c:pt>
                <c:pt idx="194">
                  <c:v>-139</c:v>
                </c:pt>
                <c:pt idx="195">
                  <c:v>-79</c:v>
                </c:pt>
                <c:pt idx="196">
                  <c:v>272</c:v>
                </c:pt>
                <c:pt idx="197">
                  <c:v>-22</c:v>
                </c:pt>
                <c:pt idx="198">
                  <c:v>448.5</c:v>
                </c:pt>
                <c:pt idx="199">
                  <c:v>53</c:v>
                </c:pt>
                <c:pt idx="200">
                  <c:v>45.5</c:v>
                </c:pt>
                <c:pt idx="201">
                  <c:v>-56</c:v>
                </c:pt>
                <c:pt idx="202">
                  <c:v>-22.5</c:v>
                </c:pt>
                <c:pt idx="203">
                  <c:v>22</c:v>
                </c:pt>
                <c:pt idx="204">
                  <c:v>3</c:v>
                </c:pt>
                <c:pt idx="205">
                  <c:v>-22</c:v>
                </c:pt>
                <c:pt idx="206">
                  <c:v>-3</c:v>
                </c:pt>
                <c:pt idx="207">
                  <c:v>-148.5</c:v>
                </c:pt>
                <c:pt idx="208">
                  <c:v>-189.5</c:v>
                </c:pt>
                <c:pt idx="209">
                  <c:v>-52</c:v>
                </c:pt>
                <c:pt idx="210">
                  <c:v>281.5</c:v>
                </c:pt>
                <c:pt idx="211">
                  <c:v>-15.5</c:v>
                </c:pt>
                <c:pt idx="212">
                  <c:v>-414</c:v>
                </c:pt>
                <c:pt idx="213">
                  <c:v>-216.5</c:v>
                </c:pt>
                <c:pt idx="214">
                  <c:v>173.5</c:v>
                </c:pt>
                <c:pt idx="215">
                  <c:v>-151.5</c:v>
                </c:pt>
                <c:pt idx="216">
                  <c:v>-511.5</c:v>
                </c:pt>
                <c:pt idx="217">
                  <c:v>173.5</c:v>
                </c:pt>
                <c:pt idx="218">
                  <c:v>-805.5</c:v>
                </c:pt>
                <c:pt idx="219">
                  <c:v>-174.5</c:v>
                </c:pt>
                <c:pt idx="220">
                  <c:v>431.5</c:v>
                </c:pt>
                <c:pt idx="221">
                  <c:v>653.5</c:v>
                </c:pt>
                <c:pt idx="222">
                  <c:v>91.5</c:v>
                </c:pt>
                <c:pt idx="223">
                  <c:v>180</c:v>
                </c:pt>
                <c:pt idx="224">
                  <c:v>193</c:v>
                </c:pt>
                <c:pt idx="225">
                  <c:v>-58</c:v>
                </c:pt>
                <c:pt idx="226">
                  <c:v>-48</c:v>
                </c:pt>
                <c:pt idx="227">
                  <c:v>0.5</c:v>
                </c:pt>
                <c:pt idx="228">
                  <c:v>-109.5</c:v>
                </c:pt>
                <c:pt idx="229">
                  <c:v>-75</c:v>
                </c:pt>
                <c:pt idx="230">
                  <c:v>-228</c:v>
                </c:pt>
                <c:pt idx="231">
                  <c:v>215.5</c:v>
                </c:pt>
                <c:pt idx="232">
                  <c:v>200.5</c:v>
                </c:pt>
                <c:pt idx="233">
                  <c:v>-57.5</c:v>
                </c:pt>
                <c:pt idx="234">
                  <c:v>-7</c:v>
                </c:pt>
                <c:pt idx="235">
                  <c:v>-37</c:v>
                </c:pt>
                <c:pt idx="236">
                  <c:v>180</c:v>
                </c:pt>
                <c:pt idx="237">
                  <c:v>-1114</c:v>
                </c:pt>
                <c:pt idx="238">
                  <c:v>-422</c:v>
                </c:pt>
                <c:pt idx="239">
                  <c:v>203</c:v>
                </c:pt>
                <c:pt idx="240">
                  <c:v>275.5</c:v>
                </c:pt>
                <c:pt idx="241">
                  <c:v>367.5</c:v>
                </c:pt>
                <c:pt idx="242">
                  <c:v>-319</c:v>
                </c:pt>
                <c:pt idx="243">
                  <c:v>265.5</c:v>
                </c:pt>
                <c:pt idx="244">
                  <c:v>117.5</c:v>
                </c:pt>
                <c:pt idx="245">
                  <c:v>412</c:v>
                </c:pt>
                <c:pt idx="246">
                  <c:v>-457.5</c:v>
                </c:pt>
                <c:pt idx="247">
                  <c:v>305.5</c:v>
                </c:pt>
                <c:pt idx="248">
                  <c:v>261.5</c:v>
                </c:pt>
                <c:pt idx="249">
                  <c:v>-22</c:v>
                </c:pt>
                <c:pt idx="250">
                  <c:v>-65.5</c:v>
                </c:pt>
                <c:pt idx="251">
                  <c:v>-163</c:v>
                </c:pt>
                <c:pt idx="252">
                  <c:v>-20</c:v>
                </c:pt>
                <c:pt idx="253">
                  <c:v>70.5</c:v>
                </c:pt>
                <c:pt idx="254">
                  <c:v>-44</c:v>
                </c:pt>
                <c:pt idx="255">
                  <c:v>-193.5</c:v>
                </c:pt>
                <c:pt idx="256">
                  <c:v>215</c:v>
                </c:pt>
                <c:pt idx="257">
                  <c:v>505.5</c:v>
                </c:pt>
                <c:pt idx="258">
                  <c:v>-226</c:v>
                </c:pt>
                <c:pt idx="259">
                  <c:v>-250</c:v>
                </c:pt>
                <c:pt idx="260">
                  <c:v>4.5</c:v>
                </c:pt>
                <c:pt idx="261">
                  <c:v>-674</c:v>
                </c:pt>
                <c:pt idx="262">
                  <c:v>-16.5</c:v>
                </c:pt>
                <c:pt idx="263">
                  <c:v>-77.5</c:v>
                </c:pt>
                <c:pt idx="264">
                  <c:v>-73.5</c:v>
                </c:pt>
                <c:pt idx="265">
                  <c:v>287.5</c:v>
                </c:pt>
                <c:pt idx="266">
                  <c:v>-512.5</c:v>
                </c:pt>
                <c:pt idx="267">
                  <c:v>-297.5</c:v>
                </c:pt>
                <c:pt idx="268">
                  <c:v>996.5</c:v>
                </c:pt>
                <c:pt idx="269">
                  <c:v>386.5</c:v>
                </c:pt>
                <c:pt idx="270">
                  <c:v>572.5</c:v>
                </c:pt>
                <c:pt idx="271">
                  <c:v>-62.5</c:v>
                </c:pt>
                <c:pt idx="272">
                  <c:v>84</c:v>
                </c:pt>
                <c:pt idx="273">
                  <c:v>-107</c:v>
                </c:pt>
                <c:pt idx="274">
                  <c:v>-7</c:v>
                </c:pt>
                <c:pt idx="275">
                  <c:v>-222</c:v>
                </c:pt>
                <c:pt idx="276">
                  <c:v>-248</c:v>
                </c:pt>
                <c:pt idx="277">
                  <c:v>-285.5</c:v>
                </c:pt>
                <c:pt idx="278">
                  <c:v>-642</c:v>
                </c:pt>
                <c:pt idx="279">
                  <c:v>-136</c:v>
                </c:pt>
                <c:pt idx="280">
                  <c:v>134</c:v>
                </c:pt>
                <c:pt idx="281">
                  <c:v>752.5</c:v>
                </c:pt>
                <c:pt idx="282">
                  <c:v>588</c:v>
                </c:pt>
                <c:pt idx="283">
                  <c:v>-11.5</c:v>
                </c:pt>
                <c:pt idx="284">
                  <c:v>118.5</c:v>
                </c:pt>
                <c:pt idx="285">
                  <c:v>-1059</c:v>
                </c:pt>
                <c:pt idx="286">
                  <c:v>-323</c:v>
                </c:pt>
                <c:pt idx="287">
                  <c:v>-728</c:v>
                </c:pt>
                <c:pt idx="288">
                  <c:v>-987</c:v>
                </c:pt>
                <c:pt idx="289">
                  <c:v>-714.5</c:v>
                </c:pt>
                <c:pt idx="290">
                  <c:v>-1218.5</c:v>
                </c:pt>
                <c:pt idx="291">
                  <c:v>-1089.5</c:v>
                </c:pt>
                <c:pt idx="292">
                  <c:v>319</c:v>
                </c:pt>
                <c:pt idx="293">
                  <c:v>1339</c:v>
                </c:pt>
                <c:pt idx="294">
                  <c:v>265</c:v>
                </c:pt>
                <c:pt idx="295">
                  <c:v>395</c:v>
                </c:pt>
                <c:pt idx="296">
                  <c:v>250</c:v>
                </c:pt>
                <c:pt idx="297">
                  <c:v>-205.5</c:v>
                </c:pt>
                <c:pt idx="298">
                  <c:v>-260.5</c:v>
                </c:pt>
                <c:pt idx="299">
                  <c:v>-62</c:v>
                </c:pt>
                <c:pt idx="300">
                  <c:v>-111</c:v>
                </c:pt>
                <c:pt idx="301">
                  <c:v>-516</c:v>
                </c:pt>
                <c:pt idx="302">
                  <c:v>-238.5</c:v>
                </c:pt>
                <c:pt idx="303">
                  <c:v>-680.5</c:v>
                </c:pt>
                <c:pt idx="304">
                  <c:v>42</c:v>
                </c:pt>
                <c:pt idx="305">
                  <c:v>1050.5</c:v>
                </c:pt>
                <c:pt idx="306">
                  <c:v>749</c:v>
                </c:pt>
                <c:pt idx="307">
                  <c:v>514</c:v>
                </c:pt>
                <c:pt idx="308">
                  <c:v>-115.5</c:v>
                </c:pt>
                <c:pt idx="309">
                  <c:v>-1021.5</c:v>
                </c:pt>
                <c:pt idx="310">
                  <c:v>117.5</c:v>
                </c:pt>
                <c:pt idx="311">
                  <c:v>28</c:v>
                </c:pt>
                <c:pt idx="312">
                  <c:v>-2089.5</c:v>
                </c:pt>
                <c:pt idx="313">
                  <c:v>-623.5</c:v>
                </c:pt>
                <c:pt idx="314">
                  <c:v>-1591.5</c:v>
                </c:pt>
                <c:pt idx="315">
                  <c:v>-2138.5</c:v>
                </c:pt>
                <c:pt idx="316">
                  <c:v>-217.5</c:v>
                </c:pt>
                <c:pt idx="317">
                  <c:v>258.5</c:v>
                </c:pt>
                <c:pt idx="318">
                  <c:v>61.5</c:v>
                </c:pt>
                <c:pt idx="319">
                  <c:v>1249</c:v>
                </c:pt>
                <c:pt idx="320">
                  <c:v>868</c:v>
                </c:pt>
                <c:pt idx="321">
                  <c:v>257.5</c:v>
                </c:pt>
                <c:pt idx="322">
                  <c:v>-172.5</c:v>
                </c:pt>
                <c:pt idx="323">
                  <c:v>-1273</c:v>
                </c:pt>
                <c:pt idx="324">
                  <c:v>-1343.5</c:v>
                </c:pt>
                <c:pt idx="325">
                  <c:v>-2698.5</c:v>
                </c:pt>
                <c:pt idx="326">
                  <c:v>-2084.5</c:v>
                </c:pt>
                <c:pt idx="327">
                  <c:v>-540.5</c:v>
                </c:pt>
                <c:pt idx="328">
                  <c:v>1314</c:v>
                </c:pt>
                <c:pt idx="329">
                  <c:v>4293</c:v>
                </c:pt>
                <c:pt idx="330">
                  <c:v>2528.5</c:v>
                </c:pt>
                <c:pt idx="331">
                  <c:v>1778.5</c:v>
                </c:pt>
                <c:pt idx="332">
                  <c:v>313.5</c:v>
                </c:pt>
                <c:pt idx="333">
                  <c:v>-830</c:v>
                </c:pt>
                <c:pt idx="334">
                  <c:v>260.5</c:v>
                </c:pt>
                <c:pt idx="335">
                  <c:v>-159.5</c:v>
                </c:pt>
                <c:pt idx="336">
                  <c:v>-241</c:v>
                </c:pt>
                <c:pt idx="337">
                  <c:v>-394</c:v>
                </c:pt>
                <c:pt idx="338">
                  <c:v>-1241</c:v>
                </c:pt>
                <c:pt idx="339">
                  <c:v>-524.5</c:v>
                </c:pt>
                <c:pt idx="340">
                  <c:v>760</c:v>
                </c:pt>
                <c:pt idx="341">
                  <c:v>2174</c:v>
                </c:pt>
                <c:pt idx="342">
                  <c:v>1391</c:v>
                </c:pt>
                <c:pt idx="343">
                  <c:v>270</c:v>
                </c:pt>
                <c:pt idx="344">
                  <c:v>-89.5</c:v>
                </c:pt>
                <c:pt idx="345">
                  <c:v>-99</c:v>
                </c:pt>
                <c:pt idx="346">
                  <c:v>366.5</c:v>
                </c:pt>
                <c:pt idx="347">
                  <c:v>682</c:v>
                </c:pt>
                <c:pt idx="348">
                  <c:v>180.5</c:v>
                </c:pt>
                <c:pt idx="349">
                  <c:v>-35</c:v>
                </c:pt>
                <c:pt idx="350">
                  <c:v>-98.5</c:v>
                </c:pt>
                <c:pt idx="351">
                  <c:v>-364.5</c:v>
                </c:pt>
                <c:pt idx="352">
                  <c:v>-382.5</c:v>
                </c:pt>
                <c:pt idx="353">
                  <c:v>391.5</c:v>
                </c:pt>
                <c:pt idx="354">
                  <c:v>656.5</c:v>
                </c:pt>
                <c:pt idx="355">
                  <c:v>-150</c:v>
                </c:pt>
                <c:pt idx="356">
                  <c:v>263.5</c:v>
                </c:pt>
                <c:pt idx="357">
                  <c:v>-437.5</c:v>
                </c:pt>
                <c:pt idx="358">
                  <c:v>150</c:v>
                </c:pt>
                <c:pt idx="359">
                  <c:v>-192.5</c:v>
                </c:pt>
                <c:pt idx="360">
                  <c:v>-1160.5</c:v>
                </c:pt>
                <c:pt idx="361">
                  <c:v>-87</c:v>
                </c:pt>
                <c:pt idx="362">
                  <c:v>-20.5</c:v>
                </c:pt>
                <c:pt idx="363">
                  <c:v>-19.5</c:v>
                </c:pt>
                <c:pt idx="364">
                  <c:v>322.5</c:v>
                </c:pt>
                <c:pt idx="365">
                  <c:v>605.5</c:v>
                </c:pt>
                <c:pt idx="366">
                  <c:v>715.5</c:v>
                </c:pt>
                <c:pt idx="367">
                  <c:v>157</c:v>
                </c:pt>
                <c:pt idx="368">
                  <c:v>45</c:v>
                </c:pt>
                <c:pt idx="369">
                  <c:v>-249</c:v>
                </c:pt>
                <c:pt idx="370">
                  <c:v>-203</c:v>
                </c:pt>
                <c:pt idx="371">
                  <c:v>-18.5</c:v>
                </c:pt>
                <c:pt idx="372">
                  <c:v>11</c:v>
                </c:pt>
                <c:pt idx="373">
                  <c:v>54.5</c:v>
                </c:pt>
                <c:pt idx="374">
                  <c:v>-260.5</c:v>
                </c:pt>
                <c:pt idx="375">
                  <c:v>-41.5</c:v>
                </c:pt>
                <c:pt idx="376">
                  <c:v>-247</c:v>
                </c:pt>
                <c:pt idx="377">
                  <c:v>404</c:v>
                </c:pt>
                <c:pt idx="378">
                  <c:v>323.5</c:v>
                </c:pt>
                <c:pt idx="379">
                  <c:v>68.5</c:v>
                </c:pt>
                <c:pt idx="380">
                  <c:v>225.5</c:v>
                </c:pt>
                <c:pt idx="381">
                  <c:v>-188.5</c:v>
                </c:pt>
                <c:pt idx="382">
                  <c:v>102.5</c:v>
                </c:pt>
                <c:pt idx="383">
                  <c:v>-213</c:v>
                </c:pt>
                <c:pt idx="384">
                  <c:v>396.5</c:v>
                </c:pt>
                <c:pt idx="385">
                  <c:v>117</c:v>
                </c:pt>
                <c:pt idx="386">
                  <c:v>-1188</c:v>
                </c:pt>
                <c:pt idx="387">
                  <c:v>328</c:v>
                </c:pt>
                <c:pt idx="388">
                  <c:v>514.5</c:v>
                </c:pt>
                <c:pt idx="389">
                  <c:v>1135.5</c:v>
                </c:pt>
                <c:pt idx="390">
                  <c:v>673.5</c:v>
                </c:pt>
                <c:pt idx="391">
                  <c:v>363.5</c:v>
                </c:pt>
                <c:pt idx="392">
                  <c:v>-95</c:v>
                </c:pt>
                <c:pt idx="393">
                  <c:v>40</c:v>
                </c:pt>
                <c:pt idx="394">
                  <c:v>-246</c:v>
                </c:pt>
                <c:pt idx="395">
                  <c:v>-226</c:v>
                </c:pt>
                <c:pt idx="396">
                  <c:v>-415.5</c:v>
                </c:pt>
                <c:pt idx="397">
                  <c:v>131.5</c:v>
                </c:pt>
                <c:pt idx="398">
                  <c:v>-286</c:v>
                </c:pt>
                <c:pt idx="399">
                  <c:v>-718</c:v>
                </c:pt>
                <c:pt idx="400">
                  <c:v>-112.5</c:v>
                </c:pt>
                <c:pt idx="401">
                  <c:v>379</c:v>
                </c:pt>
                <c:pt idx="402">
                  <c:v>1070.5</c:v>
                </c:pt>
                <c:pt idx="403">
                  <c:v>-304.5</c:v>
                </c:pt>
                <c:pt idx="404">
                  <c:v>-24.5</c:v>
                </c:pt>
                <c:pt idx="405">
                  <c:v>-1639</c:v>
                </c:pt>
                <c:pt idx="406">
                  <c:v>405.5</c:v>
                </c:pt>
                <c:pt idx="407">
                  <c:v>-525.5</c:v>
                </c:pt>
                <c:pt idx="408">
                  <c:v>-450.5</c:v>
                </c:pt>
                <c:pt idx="409">
                  <c:v>-1624</c:v>
                </c:pt>
                <c:pt idx="410">
                  <c:v>-3066.5</c:v>
                </c:pt>
                <c:pt idx="411">
                  <c:v>-1716</c:v>
                </c:pt>
                <c:pt idx="412">
                  <c:v>1649</c:v>
                </c:pt>
                <c:pt idx="413">
                  <c:v>4183.5</c:v>
                </c:pt>
                <c:pt idx="414">
                  <c:v>2737.5</c:v>
                </c:pt>
                <c:pt idx="415">
                  <c:v>436</c:v>
                </c:pt>
                <c:pt idx="416">
                  <c:v>-80.5</c:v>
                </c:pt>
                <c:pt idx="417">
                  <c:v>330.5</c:v>
                </c:pt>
                <c:pt idx="418">
                  <c:v>-31.5</c:v>
                </c:pt>
                <c:pt idx="419">
                  <c:v>-367</c:v>
                </c:pt>
                <c:pt idx="420">
                  <c:v>-443.5</c:v>
                </c:pt>
                <c:pt idx="421">
                  <c:v>-523.5</c:v>
                </c:pt>
                <c:pt idx="422">
                  <c:v>-636.5</c:v>
                </c:pt>
                <c:pt idx="423">
                  <c:v>-716</c:v>
                </c:pt>
                <c:pt idx="424">
                  <c:v>21.5</c:v>
                </c:pt>
                <c:pt idx="425">
                  <c:v>492.5</c:v>
                </c:pt>
                <c:pt idx="426">
                  <c:v>1347.5</c:v>
                </c:pt>
                <c:pt idx="427">
                  <c:v>166</c:v>
                </c:pt>
                <c:pt idx="428">
                  <c:v>415.5</c:v>
                </c:pt>
                <c:pt idx="429">
                  <c:v>-739</c:v>
                </c:pt>
                <c:pt idx="430">
                  <c:v>-74</c:v>
                </c:pt>
                <c:pt idx="431">
                  <c:v>-798.5</c:v>
                </c:pt>
                <c:pt idx="432">
                  <c:v>-1622</c:v>
                </c:pt>
                <c:pt idx="433">
                  <c:v>-1882</c:v>
                </c:pt>
                <c:pt idx="434">
                  <c:v>-2318.5</c:v>
                </c:pt>
                <c:pt idx="435">
                  <c:v>388.5</c:v>
                </c:pt>
                <c:pt idx="436">
                  <c:v>2507</c:v>
                </c:pt>
                <c:pt idx="437">
                  <c:v>3322.5</c:v>
                </c:pt>
                <c:pt idx="438">
                  <c:v>1647.5</c:v>
                </c:pt>
                <c:pt idx="439">
                  <c:v>460</c:v>
                </c:pt>
                <c:pt idx="440">
                  <c:v>110.5</c:v>
                </c:pt>
                <c:pt idx="441">
                  <c:v>-17</c:v>
                </c:pt>
                <c:pt idx="442">
                  <c:v>117.5</c:v>
                </c:pt>
                <c:pt idx="443">
                  <c:v>-57</c:v>
                </c:pt>
                <c:pt idx="444">
                  <c:v>-71</c:v>
                </c:pt>
                <c:pt idx="445">
                  <c:v>-22</c:v>
                </c:pt>
                <c:pt idx="446">
                  <c:v>-152.5</c:v>
                </c:pt>
                <c:pt idx="447">
                  <c:v>-240.5</c:v>
                </c:pt>
                <c:pt idx="448">
                  <c:v>-401</c:v>
                </c:pt>
                <c:pt idx="449">
                  <c:v>-135.5</c:v>
                </c:pt>
                <c:pt idx="450">
                  <c:v>467.5</c:v>
                </c:pt>
                <c:pt idx="451">
                  <c:v>-374</c:v>
                </c:pt>
                <c:pt idx="452">
                  <c:v>23</c:v>
                </c:pt>
                <c:pt idx="453">
                  <c:v>-768.5</c:v>
                </c:pt>
                <c:pt idx="454">
                  <c:v>-37.5</c:v>
                </c:pt>
                <c:pt idx="455">
                  <c:v>-491.5</c:v>
                </c:pt>
                <c:pt idx="456">
                  <c:v>-801.5</c:v>
                </c:pt>
                <c:pt idx="457">
                  <c:v>-670</c:v>
                </c:pt>
                <c:pt idx="458">
                  <c:v>-634</c:v>
                </c:pt>
                <c:pt idx="459">
                  <c:v>-513</c:v>
                </c:pt>
                <c:pt idx="460">
                  <c:v>-109.5</c:v>
                </c:pt>
                <c:pt idx="461">
                  <c:v>570.5</c:v>
                </c:pt>
                <c:pt idx="462">
                  <c:v>614</c:v>
                </c:pt>
                <c:pt idx="463">
                  <c:v>971.5</c:v>
                </c:pt>
                <c:pt idx="464">
                  <c:v>341.5</c:v>
                </c:pt>
                <c:pt idx="465">
                  <c:v>-55.5</c:v>
                </c:pt>
                <c:pt idx="466">
                  <c:v>13.5</c:v>
                </c:pt>
                <c:pt idx="467">
                  <c:v>-59.5</c:v>
                </c:pt>
                <c:pt idx="468">
                  <c:v>187</c:v>
                </c:pt>
                <c:pt idx="469">
                  <c:v>-635.5</c:v>
                </c:pt>
                <c:pt idx="470">
                  <c:v>-201</c:v>
                </c:pt>
                <c:pt idx="471">
                  <c:v>-301</c:v>
                </c:pt>
                <c:pt idx="472">
                  <c:v>-47.5</c:v>
                </c:pt>
                <c:pt idx="473">
                  <c:v>493</c:v>
                </c:pt>
                <c:pt idx="474">
                  <c:v>840.5</c:v>
                </c:pt>
                <c:pt idx="475">
                  <c:v>-60</c:v>
                </c:pt>
                <c:pt idx="476">
                  <c:v>296</c:v>
                </c:pt>
                <c:pt idx="477">
                  <c:v>-502</c:v>
                </c:pt>
                <c:pt idx="478">
                  <c:v>164</c:v>
                </c:pt>
                <c:pt idx="479">
                  <c:v>-202.5</c:v>
                </c:pt>
                <c:pt idx="480">
                  <c:v>-1245.5</c:v>
                </c:pt>
                <c:pt idx="481">
                  <c:v>-1053.5</c:v>
                </c:pt>
                <c:pt idx="482">
                  <c:v>-2005.5</c:v>
                </c:pt>
                <c:pt idx="483">
                  <c:v>-775</c:v>
                </c:pt>
                <c:pt idx="484">
                  <c:v>31</c:v>
                </c:pt>
                <c:pt idx="485">
                  <c:v>357.5</c:v>
                </c:pt>
                <c:pt idx="486">
                  <c:v>232</c:v>
                </c:pt>
                <c:pt idx="487">
                  <c:v>1140</c:v>
                </c:pt>
                <c:pt idx="488">
                  <c:v>814</c:v>
                </c:pt>
                <c:pt idx="489">
                  <c:v>-146</c:v>
                </c:pt>
                <c:pt idx="490">
                  <c:v>-112</c:v>
                </c:pt>
                <c:pt idx="491">
                  <c:v>-255.5</c:v>
                </c:pt>
                <c:pt idx="492">
                  <c:v>-107.5</c:v>
                </c:pt>
                <c:pt idx="493">
                  <c:v>-1631</c:v>
                </c:pt>
                <c:pt idx="494">
                  <c:v>-1714</c:v>
                </c:pt>
                <c:pt idx="495">
                  <c:v>-838.5</c:v>
                </c:pt>
                <c:pt idx="496">
                  <c:v>493</c:v>
                </c:pt>
                <c:pt idx="497">
                  <c:v>3274</c:v>
                </c:pt>
                <c:pt idx="498">
                  <c:v>3135</c:v>
                </c:pt>
                <c:pt idx="499">
                  <c:v>815</c:v>
                </c:pt>
                <c:pt idx="500">
                  <c:v>145.5</c:v>
                </c:pt>
                <c:pt idx="501">
                  <c:v>-396.5</c:v>
                </c:pt>
                <c:pt idx="502">
                  <c:v>256.5</c:v>
                </c:pt>
                <c:pt idx="503">
                  <c:v>94.5</c:v>
                </c:pt>
                <c:pt idx="504">
                  <c:v>-978</c:v>
                </c:pt>
                <c:pt idx="505">
                  <c:v>154</c:v>
                </c:pt>
                <c:pt idx="506">
                  <c:v>-1760</c:v>
                </c:pt>
                <c:pt idx="507">
                  <c:v>-695.5</c:v>
                </c:pt>
                <c:pt idx="508">
                  <c:v>1050</c:v>
                </c:pt>
                <c:pt idx="509">
                  <c:v>2295.5</c:v>
                </c:pt>
                <c:pt idx="510">
                  <c:v>1292</c:v>
                </c:pt>
                <c:pt idx="511">
                  <c:v>138.5</c:v>
                </c:pt>
                <c:pt idx="512">
                  <c:v>-11.5</c:v>
                </c:pt>
                <c:pt idx="513">
                  <c:v>66</c:v>
                </c:pt>
                <c:pt idx="514">
                  <c:v>-4.5</c:v>
                </c:pt>
                <c:pt idx="515">
                  <c:v>83.5</c:v>
                </c:pt>
                <c:pt idx="516">
                  <c:v>12.5</c:v>
                </c:pt>
                <c:pt idx="517">
                  <c:v>24</c:v>
                </c:pt>
                <c:pt idx="518">
                  <c:v>-100.5</c:v>
                </c:pt>
                <c:pt idx="519">
                  <c:v>-390</c:v>
                </c:pt>
                <c:pt idx="520">
                  <c:v>-550.5</c:v>
                </c:pt>
                <c:pt idx="521">
                  <c:v>681</c:v>
                </c:pt>
                <c:pt idx="522">
                  <c:v>427.5</c:v>
                </c:pt>
                <c:pt idx="523">
                  <c:v>-32.5</c:v>
                </c:pt>
                <c:pt idx="524">
                  <c:v>16</c:v>
                </c:pt>
                <c:pt idx="525">
                  <c:v>-683</c:v>
                </c:pt>
                <c:pt idx="526">
                  <c:v>8</c:v>
                </c:pt>
                <c:pt idx="527">
                  <c:v>-51.5</c:v>
                </c:pt>
                <c:pt idx="528">
                  <c:v>114</c:v>
                </c:pt>
                <c:pt idx="529">
                  <c:v>164.5</c:v>
                </c:pt>
                <c:pt idx="530">
                  <c:v>-1064</c:v>
                </c:pt>
                <c:pt idx="531">
                  <c:v>-13.5</c:v>
                </c:pt>
                <c:pt idx="532">
                  <c:v>340.5</c:v>
                </c:pt>
                <c:pt idx="533">
                  <c:v>1046</c:v>
                </c:pt>
                <c:pt idx="534">
                  <c:v>228.5</c:v>
                </c:pt>
                <c:pt idx="535">
                  <c:v>303.5</c:v>
                </c:pt>
                <c:pt idx="536">
                  <c:v>-7</c:v>
                </c:pt>
                <c:pt idx="537">
                  <c:v>-47</c:v>
                </c:pt>
                <c:pt idx="538">
                  <c:v>-75.5</c:v>
                </c:pt>
                <c:pt idx="539">
                  <c:v>-39.5</c:v>
                </c:pt>
                <c:pt idx="540">
                  <c:v>-220</c:v>
                </c:pt>
                <c:pt idx="541">
                  <c:v>-122.5</c:v>
                </c:pt>
                <c:pt idx="542">
                  <c:v>-297</c:v>
                </c:pt>
                <c:pt idx="543">
                  <c:v>-142.5</c:v>
                </c:pt>
                <c:pt idx="544">
                  <c:v>99.5</c:v>
                </c:pt>
                <c:pt idx="545">
                  <c:v>-14.5</c:v>
                </c:pt>
                <c:pt idx="546">
                  <c:v>303</c:v>
                </c:pt>
                <c:pt idx="547">
                  <c:v>25.5</c:v>
                </c:pt>
                <c:pt idx="548">
                  <c:v>208</c:v>
                </c:pt>
                <c:pt idx="549">
                  <c:v>-214.5</c:v>
                </c:pt>
                <c:pt idx="550">
                  <c:v>39</c:v>
                </c:pt>
                <c:pt idx="551">
                  <c:v>-236</c:v>
                </c:pt>
                <c:pt idx="552">
                  <c:v>-539.5</c:v>
                </c:pt>
                <c:pt idx="553">
                  <c:v>248.5</c:v>
                </c:pt>
                <c:pt idx="554">
                  <c:v>-469</c:v>
                </c:pt>
                <c:pt idx="555">
                  <c:v>375</c:v>
                </c:pt>
                <c:pt idx="556">
                  <c:v>223</c:v>
                </c:pt>
                <c:pt idx="557">
                  <c:v>561.5</c:v>
                </c:pt>
                <c:pt idx="558">
                  <c:v>153</c:v>
                </c:pt>
                <c:pt idx="559">
                  <c:v>-278.5</c:v>
                </c:pt>
                <c:pt idx="560">
                  <c:v>17.5</c:v>
                </c:pt>
                <c:pt idx="561">
                  <c:v>-237</c:v>
                </c:pt>
                <c:pt idx="562">
                  <c:v>-190.5</c:v>
                </c:pt>
                <c:pt idx="563">
                  <c:v>-88.5</c:v>
                </c:pt>
                <c:pt idx="564">
                  <c:v>-242.5</c:v>
                </c:pt>
                <c:pt idx="565">
                  <c:v>44</c:v>
                </c:pt>
                <c:pt idx="566">
                  <c:v>-574</c:v>
                </c:pt>
                <c:pt idx="567">
                  <c:v>-1546.5</c:v>
                </c:pt>
                <c:pt idx="568">
                  <c:v>-87</c:v>
                </c:pt>
                <c:pt idx="569">
                  <c:v>633</c:v>
                </c:pt>
                <c:pt idx="570">
                  <c:v>888</c:v>
                </c:pt>
                <c:pt idx="571">
                  <c:v>-119.5</c:v>
                </c:pt>
                <c:pt idx="572">
                  <c:v>-157</c:v>
                </c:pt>
                <c:pt idx="573">
                  <c:v>-538.5</c:v>
                </c:pt>
                <c:pt idx="574">
                  <c:v>59</c:v>
                </c:pt>
                <c:pt idx="575">
                  <c:v>-108</c:v>
                </c:pt>
                <c:pt idx="576">
                  <c:v>-646.5</c:v>
                </c:pt>
                <c:pt idx="577">
                  <c:v>212.5</c:v>
                </c:pt>
                <c:pt idx="578">
                  <c:v>-368</c:v>
                </c:pt>
                <c:pt idx="579">
                  <c:v>-565.5</c:v>
                </c:pt>
                <c:pt idx="580">
                  <c:v>490.5</c:v>
                </c:pt>
                <c:pt idx="581">
                  <c:v>1668.5</c:v>
                </c:pt>
                <c:pt idx="582">
                  <c:v>437.5</c:v>
                </c:pt>
                <c:pt idx="583">
                  <c:v>14.5</c:v>
                </c:pt>
                <c:pt idx="584">
                  <c:v>53.5</c:v>
                </c:pt>
                <c:pt idx="585">
                  <c:v>59.5</c:v>
                </c:pt>
                <c:pt idx="586">
                  <c:v>164</c:v>
                </c:pt>
                <c:pt idx="587">
                  <c:v>-206</c:v>
                </c:pt>
                <c:pt idx="588">
                  <c:v>-64</c:v>
                </c:pt>
                <c:pt idx="589">
                  <c:v>69.5</c:v>
                </c:pt>
                <c:pt idx="590">
                  <c:v>-564.5</c:v>
                </c:pt>
                <c:pt idx="591">
                  <c:v>-136.5</c:v>
                </c:pt>
                <c:pt idx="592">
                  <c:v>-56.5</c:v>
                </c:pt>
                <c:pt idx="593">
                  <c:v>602</c:v>
                </c:pt>
                <c:pt idx="594">
                  <c:v>111</c:v>
                </c:pt>
                <c:pt idx="595">
                  <c:v>62</c:v>
                </c:pt>
                <c:pt idx="596">
                  <c:v>-222.5</c:v>
                </c:pt>
                <c:pt idx="597">
                  <c:v>-378.5</c:v>
                </c:pt>
                <c:pt idx="598">
                  <c:v>-52</c:v>
                </c:pt>
                <c:pt idx="599">
                  <c:v>-1045</c:v>
                </c:pt>
                <c:pt idx="600">
                  <c:v>-690.5</c:v>
                </c:pt>
                <c:pt idx="601">
                  <c:v>71</c:v>
                </c:pt>
                <c:pt idx="602">
                  <c:v>-1766</c:v>
                </c:pt>
                <c:pt idx="603">
                  <c:v>-443</c:v>
                </c:pt>
                <c:pt idx="604">
                  <c:v>1062.5</c:v>
                </c:pt>
                <c:pt idx="605">
                  <c:v>1778</c:v>
                </c:pt>
                <c:pt idx="606">
                  <c:v>986.5</c:v>
                </c:pt>
                <c:pt idx="607">
                  <c:v>213.5</c:v>
                </c:pt>
                <c:pt idx="608">
                  <c:v>49</c:v>
                </c:pt>
                <c:pt idx="609">
                  <c:v>127.5</c:v>
                </c:pt>
                <c:pt idx="610">
                  <c:v>-247</c:v>
                </c:pt>
                <c:pt idx="611">
                  <c:v>-84.5</c:v>
                </c:pt>
                <c:pt idx="612">
                  <c:v>-233</c:v>
                </c:pt>
                <c:pt idx="613">
                  <c:v>66.5</c:v>
                </c:pt>
                <c:pt idx="614">
                  <c:v>255</c:v>
                </c:pt>
                <c:pt idx="615">
                  <c:v>-217.5</c:v>
                </c:pt>
                <c:pt idx="616">
                  <c:v>-139.5</c:v>
                </c:pt>
                <c:pt idx="617">
                  <c:v>-45</c:v>
                </c:pt>
                <c:pt idx="618">
                  <c:v>284.5</c:v>
                </c:pt>
                <c:pt idx="619">
                  <c:v>-209.5</c:v>
                </c:pt>
                <c:pt idx="620">
                  <c:v>-292</c:v>
                </c:pt>
                <c:pt idx="621">
                  <c:v>-414</c:v>
                </c:pt>
                <c:pt idx="622">
                  <c:v>-228</c:v>
                </c:pt>
                <c:pt idx="623">
                  <c:v>-783.5</c:v>
                </c:pt>
                <c:pt idx="624">
                  <c:v>167</c:v>
                </c:pt>
                <c:pt idx="625">
                  <c:v>405.5</c:v>
                </c:pt>
                <c:pt idx="626">
                  <c:v>-1039</c:v>
                </c:pt>
                <c:pt idx="627">
                  <c:v>-88</c:v>
                </c:pt>
                <c:pt idx="628">
                  <c:v>44</c:v>
                </c:pt>
                <c:pt idx="629">
                  <c:v>607.5</c:v>
                </c:pt>
                <c:pt idx="630">
                  <c:v>291.5</c:v>
                </c:pt>
                <c:pt idx="631">
                  <c:v>857</c:v>
                </c:pt>
                <c:pt idx="632">
                  <c:v>85.5</c:v>
                </c:pt>
                <c:pt idx="633">
                  <c:v>-132.5</c:v>
                </c:pt>
                <c:pt idx="634">
                  <c:v>190.5</c:v>
                </c:pt>
                <c:pt idx="635">
                  <c:v>-216.5</c:v>
                </c:pt>
                <c:pt idx="636">
                  <c:v>-237</c:v>
                </c:pt>
                <c:pt idx="637">
                  <c:v>-480</c:v>
                </c:pt>
                <c:pt idx="638">
                  <c:v>-464</c:v>
                </c:pt>
                <c:pt idx="639">
                  <c:v>-176.5</c:v>
                </c:pt>
                <c:pt idx="640">
                  <c:v>-260.5</c:v>
                </c:pt>
                <c:pt idx="641">
                  <c:v>729.5</c:v>
                </c:pt>
                <c:pt idx="642">
                  <c:v>-56.5</c:v>
                </c:pt>
                <c:pt idx="643">
                  <c:v>156.5</c:v>
                </c:pt>
                <c:pt idx="644">
                  <c:v>31</c:v>
                </c:pt>
                <c:pt idx="645">
                  <c:v>-493</c:v>
                </c:pt>
                <c:pt idx="646">
                  <c:v>123</c:v>
                </c:pt>
                <c:pt idx="647">
                  <c:v>-274</c:v>
                </c:pt>
                <c:pt idx="648">
                  <c:v>-708.5</c:v>
                </c:pt>
                <c:pt idx="649">
                  <c:v>12.5</c:v>
                </c:pt>
                <c:pt idx="650">
                  <c:v>-823.5</c:v>
                </c:pt>
                <c:pt idx="651">
                  <c:v>-253</c:v>
                </c:pt>
                <c:pt idx="652">
                  <c:v>-267</c:v>
                </c:pt>
                <c:pt idx="653">
                  <c:v>-572.5</c:v>
                </c:pt>
                <c:pt idx="654">
                  <c:v>91.5</c:v>
                </c:pt>
                <c:pt idx="655">
                  <c:v>1121</c:v>
                </c:pt>
                <c:pt idx="656">
                  <c:v>1388</c:v>
                </c:pt>
                <c:pt idx="657">
                  <c:v>139.5</c:v>
                </c:pt>
                <c:pt idx="658">
                  <c:v>101.5</c:v>
                </c:pt>
                <c:pt idx="659">
                  <c:v>-72.5</c:v>
                </c:pt>
                <c:pt idx="660">
                  <c:v>-463.5</c:v>
                </c:pt>
                <c:pt idx="661">
                  <c:v>-527</c:v>
                </c:pt>
                <c:pt idx="662">
                  <c:v>-379.5</c:v>
                </c:pt>
                <c:pt idx="663">
                  <c:v>178.5</c:v>
                </c:pt>
                <c:pt idx="664">
                  <c:v>536.5</c:v>
                </c:pt>
                <c:pt idx="665">
                  <c:v>871</c:v>
                </c:pt>
                <c:pt idx="666">
                  <c:v>569</c:v>
                </c:pt>
                <c:pt idx="667">
                  <c:v>215.5</c:v>
                </c:pt>
                <c:pt idx="668">
                  <c:v>126.5</c:v>
                </c:pt>
                <c:pt idx="669">
                  <c:v>-244</c:v>
                </c:pt>
                <c:pt idx="670">
                  <c:v>-229</c:v>
                </c:pt>
                <c:pt idx="671">
                  <c:v>-149</c:v>
                </c:pt>
                <c:pt idx="672">
                  <c:v>-693.5</c:v>
                </c:pt>
                <c:pt idx="673">
                  <c:v>36</c:v>
                </c:pt>
                <c:pt idx="674">
                  <c:v>-272.5</c:v>
                </c:pt>
                <c:pt idx="675">
                  <c:v>-7.5</c:v>
                </c:pt>
                <c:pt idx="676">
                  <c:v>97.5</c:v>
                </c:pt>
                <c:pt idx="677">
                  <c:v>614</c:v>
                </c:pt>
                <c:pt idx="678">
                  <c:v>679</c:v>
                </c:pt>
                <c:pt idx="679">
                  <c:v>-166</c:v>
                </c:pt>
                <c:pt idx="680">
                  <c:v>381.5</c:v>
                </c:pt>
                <c:pt idx="681">
                  <c:v>214</c:v>
                </c:pt>
                <c:pt idx="682">
                  <c:v>-31</c:v>
                </c:pt>
                <c:pt idx="683">
                  <c:v>69.5</c:v>
                </c:pt>
                <c:pt idx="684">
                  <c:v>-45.5</c:v>
                </c:pt>
                <c:pt idx="685">
                  <c:v>-107.5</c:v>
                </c:pt>
                <c:pt idx="686">
                  <c:v>-630</c:v>
                </c:pt>
                <c:pt idx="687">
                  <c:v>-71</c:v>
                </c:pt>
                <c:pt idx="688">
                  <c:v>44.5</c:v>
                </c:pt>
                <c:pt idx="689">
                  <c:v>182</c:v>
                </c:pt>
                <c:pt idx="690">
                  <c:v>415.5</c:v>
                </c:pt>
                <c:pt idx="691">
                  <c:v>12</c:v>
                </c:pt>
                <c:pt idx="692">
                  <c:v>-143</c:v>
                </c:pt>
                <c:pt idx="693">
                  <c:v>-687</c:v>
                </c:pt>
                <c:pt idx="694">
                  <c:v>68.5</c:v>
                </c:pt>
                <c:pt idx="695">
                  <c:v>395.5</c:v>
                </c:pt>
                <c:pt idx="696">
                  <c:v>-583.5</c:v>
                </c:pt>
                <c:pt idx="697">
                  <c:v>473</c:v>
                </c:pt>
                <c:pt idx="698">
                  <c:v>-498</c:v>
                </c:pt>
                <c:pt idx="699">
                  <c:v>-189</c:v>
                </c:pt>
                <c:pt idx="700">
                  <c:v>883</c:v>
                </c:pt>
                <c:pt idx="701">
                  <c:v>596</c:v>
                </c:pt>
                <c:pt idx="702">
                  <c:v>413.5</c:v>
                </c:pt>
                <c:pt idx="703">
                  <c:v>322.5</c:v>
                </c:pt>
                <c:pt idx="704">
                  <c:v>128</c:v>
                </c:pt>
                <c:pt idx="705">
                  <c:v>-116</c:v>
                </c:pt>
                <c:pt idx="706">
                  <c:v>-91</c:v>
                </c:pt>
                <c:pt idx="707">
                  <c:v>6.5</c:v>
                </c:pt>
                <c:pt idx="708">
                  <c:v>-14.5</c:v>
                </c:pt>
                <c:pt idx="709">
                  <c:v>-427.5</c:v>
                </c:pt>
                <c:pt idx="710">
                  <c:v>-948.5</c:v>
                </c:pt>
                <c:pt idx="711">
                  <c:v>-287.5</c:v>
                </c:pt>
                <c:pt idx="712">
                  <c:v>-171.5</c:v>
                </c:pt>
                <c:pt idx="713">
                  <c:v>-103.5</c:v>
                </c:pt>
                <c:pt idx="714">
                  <c:v>358.5</c:v>
                </c:pt>
                <c:pt idx="715">
                  <c:v>-23</c:v>
                </c:pt>
                <c:pt idx="716">
                  <c:v>94</c:v>
                </c:pt>
                <c:pt idx="717">
                  <c:v>-729</c:v>
                </c:pt>
                <c:pt idx="718">
                  <c:v>291.5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03591936"/>
        <c:axId val="103593472"/>
      </c:lineChart>
      <c:catAx>
        <c:axId val="103591936"/>
        <c:scaling>
          <c:orientation val="minMax"/>
        </c:scaling>
        <c:axPos val="b"/>
        <c:numFmt formatCode="General" sourceLinked="1"/>
        <c:majorTickMark val="none"/>
        <c:tickLblPos val="nextTo"/>
        <c:crossAx val="103593472"/>
        <c:crosses val="autoZero"/>
        <c:auto val="1"/>
        <c:lblAlgn val="ctr"/>
        <c:lblOffset val="100"/>
        <c:tickLblSkip val="24"/>
      </c:catAx>
      <c:valAx>
        <c:axId val="103593472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03591936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Puissance</a:t>
            </a:r>
            <a:r>
              <a:rPr lang="en-US" sz="1600" baseline="0"/>
              <a:t> Hydraulique</a:t>
            </a:r>
            <a:r>
              <a:rPr lang="en-US" sz="1600"/>
              <a:t> (MW/h)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67"/>
          <c:y val="2.7011287893677096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699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Calcul!$BQ$10:$BQ$753</c:f>
              <c:numCache>
                <c:formatCode>General</c:formatCode>
                <c:ptCount val="744"/>
                <c:pt idx="0">
                  <c:v>-1922.5</c:v>
                </c:pt>
                <c:pt idx="1">
                  <c:v>-424.5</c:v>
                </c:pt>
                <c:pt idx="2">
                  <c:v>-503.5</c:v>
                </c:pt>
                <c:pt idx="3">
                  <c:v>-207</c:v>
                </c:pt>
                <c:pt idx="4">
                  <c:v>-129</c:v>
                </c:pt>
                <c:pt idx="5">
                  <c:v>128.5</c:v>
                </c:pt>
                <c:pt idx="6">
                  <c:v>159</c:v>
                </c:pt>
                <c:pt idx="7">
                  <c:v>193</c:v>
                </c:pt>
                <c:pt idx="8">
                  <c:v>99.5</c:v>
                </c:pt>
                <c:pt idx="9">
                  <c:v>266.5</c:v>
                </c:pt>
                <c:pt idx="10">
                  <c:v>273.5</c:v>
                </c:pt>
                <c:pt idx="11">
                  <c:v>206.5</c:v>
                </c:pt>
                <c:pt idx="12">
                  <c:v>-293.5</c:v>
                </c:pt>
                <c:pt idx="13">
                  <c:v>-809</c:v>
                </c:pt>
                <c:pt idx="14">
                  <c:v>-247</c:v>
                </c:pt>
                <c:pt idx="15">
                  <c:v>62.5</c:v>
                </c:pt>
                <c:pt idx="16">
                  <c:v>141.5</c:v>
                </c:pt>
                <c:pt idx="17">
                  <c:v>540.5</c:v>
                </c:pt>
                <c:pt idx="18">
                  <c:v>684</c:v>
                </c:pt>
                <c:pt idx="19">
                  <c:v>328.5</c:v>
                </c:pt>
                <c:pt idx="20">
                  <c:v>1181</c:v>
                </c:pt>
                <c:pt idx="21">
                  <c:v>-812.5</c:v>
                </c:pt>
                <c:pt idx="22">
                  <c:v>693.5</c:v>
                </c:pt>
                <c:pt idx="23">
                  <c:v>-1116.5</c:v>
                </c:pt>
                <c:pt idx="24">
                  <c:v>-1405.5</c:v>
                </c:pt>
                <c:pt idx="25">
                  <c:v>-197</c:v>
                </c:pt>
                <c:pt idx="26">
                  <c:v>-174.5</c:v>
                </c:pt>
                <c:pt idx="27">
                  <c:v>-41.5</c:v>
                </c:pt>
                <c:pt idx="28">
                  <c:v>104.5</c:v>
                </c:pt>
                <c:pt idx="29">
                  <c:v>617</c:v>
                </c:pt>
                <c:pt idx="30">
                  <c:v>2552.5</c:v>
                </c:pt>
                <c:pt idx="31">
                  <c:v>1686.5</c:v>
                </c:pt>
                <c:pt idx="32">
                  <c:v>1224.5</c:v>
                </c:pt>
                <c:pt idx="33">
                  <c:v>-430</c:v>
                </c:pt>
                <c:pt idx="34">
                  <c:v>-891</c:v>
                </c:pt>
                <c:pt idx="35">
                  <c:v>-964.5</c:v>
                </c:pt>
                <c:pt idx="36">
                  <c:v>-754.5</c:v>
                </c:pt>
                <c:pt idx="37">
                  <c:v>-1197.5</c:v>
                </c:pt>
                <c:pt idx="38">
                  <c:v>-1067</c:v>
                </c:pt>
                <c:pt idx="39">
                  <c:v>-234.5</c:v>
                </c:pt>
                <c:pt idx="40">
                  <c:v>14.5</c:v>
                </c:pt>
                <c:pt idx="41">
                  <c:v>526</c:v>
                </c:pt>
                <c:pt idx="42">
                  <c:v>1005.5</c:v>
                </c:pt>
                <c:pt idx="43">
                  <c:v>710</c:v>
                </c:pt>
                <c:pt idx="44">
                  <c:v>510.5</c:v>
                </c:pt>
                <c:pt idx="45">
                  <c:v>-1153.5</c:v>
                </c:pt>
                <c:pt idx="46">
                  <c:v>973</c:v>
                </c:pt>
                <c:pt idx="47">
                  <c:v>-1401.5</c:v>
                </c:pt>
                <c:pt idx="48">
                  <c:v>-1135</c:v>
                </c:pt>
                <c:pt idx="49">
                  <c:v>-26.5</c:v>
                </c:pt>
                <c:pt idx="50">
                  <c:v>-294.5</c:v>
                </c:pt>
                <c:pt idx="51">
                  <c:v>-629.5</c:v>
                </c:pt>
                <c:pt idx="52">
                  <c:v>217</c:v>
                </c:pt>
                <c:pt idx="53">
                  <c:v>964.5</c:v>
                </c:pt>
                <c:pt idx="54">
                  <c:v>3253</c:v>
                </c:pt>
                <c:pt idx="55">
                  <c:v>767.5</c:v>
                </c:pt>
                <c:pt idx="56">
                  <c:v>95</c:v>
                </c:pt>
                <c:pt idx="57">
                  <c:v>-638.5</c:v>
                </c:pt>
                <c:pt idx="58">
                  <c:v>-843</c:v>
                </c:pt>
                <c:pt idx="59">
                  <c:v>-669</c:v>
                </c:pt>
                <c:pt idx="60">
                  <c:v>-314.5</c:v>
                </c:pt>
                <c:pt idx="61">
                  <c:v>-857.5</c:v>
                </c:pt>
                <c:pt idx="62">
                  <c:v>-1056.5</c:v>
                </c:pt>
                <c:pt idx="63">
                  <c:v>47</c:v>
                </c:pt>
                <c:pt idx="64">
                  <c:v>121.5</c:v>
                </c:pt>
                <c:pt idx="65">
                  <c:v>309.5</c:v>
                </c:pt>
                <c:pt idx="66">
                  <c:v>894.5</c:v>
                </c:pt>
                <c:pt idx="67">
                  <c:v>913</c:v>
                </c:pt>
                <c:pt idx="68">
                  <c:v>1067.5</c:v>
                </c:pt>
                <c:pt idx="69">
                  <c:v>-1496.5</c:v>
                </c:pt>
                <c:pt idx="70">
                  <c:v>756.5</c:v>
                </c:pt>
                <c:pt idx="71">
                  <c:v>-1445.5</c:v>
                </c:pt>
                <c:pt idx="72">
                  <c:v>-1195</c:v>
                </c:pt>
                <c:pt idx="73">
                  <c:v>-256.5</c:v>
                </c:pt>
                <c:pt idx="74">
                  <c:v>-432.5</c:v>
                </c:pt>
                <c:pt idx="75">
                  <c:v>-214.5</c:v>
                </c:pt>
                <c:pt idx="76">
                  <c:v>292.5</c:v>
                </c:pt>
                <c:pt idx="77">
                  <c:v>671</c:v>
                </c:pt>
                <c:pt idx="78">
                  <c:v>3305</c:v>
                </c:pt>
                <c:pt idx="79">
                  <c:v>1803.5</c:v>
                </c:pt>
                <c:pt idx="80">
                  <c:v>750.5</c:v>
                </c:pt>
                <c:pt idx="81">
                  <c:v>376.5</c:v>
                </c:pt>
                <c:pt idx="82">
                  <c:v>-780.5</c:v>
                </c:pt>
                <c:pt idx="83">
                  <c:v>-1119</c:v>
                </c:pt>
                <c:pt idx="84">
                  <c:v>-532.5</c:v>
                </c:pt>
                <c:pt idx="85">
                  <c:v>-463.5</c:v>
                </c:pt>
                <c:pt idx="86">
                  <c:v>-633.5</c:v>
                </c:pt>
                <c:pt idx="87">
                  <c:v>-885.5</c:v>
                </c:pt>
                <c:pt idx="88">
                  <c:v>-287</c:v>
                </c:pt>
                <c:pt idx="89">
                  <c:v>517.5</c:v>
                </c:pt>
                <c:pt idx="90">
                  <c:v>804</c:v>
                </c:pt>
                <c:pt idx="91">
                  <c:v>666</c:v>
                </c:pt>
                <c:pt idx="92">
                  <c:v>-813</c:v>
                </c:pt>
                <c:pt idx="93">
                  <c:v>-1243.5</c:v>
                </c:pt>
                <c:pt idx="94">
                  <c:v>1157</c:v>
                </c:pt>
                <c:pt idx="95">
                  <c:v>-508</c:v>
                </c:pt>
                <c:pt idx="96">
                  <c:v>-1995</c:v>
                </c:pt>
                <c:pt idx="97">
                  <c:v>-364</c:v>
                </c:pt>
                <c:pt idx="98">
                  <c:v>-394</c:v>
                </c:pt>
                <c:pt idx="99">
                  <c:v>-404</c:v>
                </c:pt>
                <c:pt idx="100">
                  <c:v>96</c:v>
                </c:pt>
                <c:pt idx="101">
                  <c:v>1048</c:v>
                </c:pt>
                <c:pt idx="102">
                  <c:v>3785</c:v>
                </c:pt>
                <c:pt idx="103">
                  <c:v>958</c:v>
                </c:pt>
                <c:pt idx="104">
                  <c:v>1179</c:v>
                </c:pt>
                <c:pt idx="105">
                  <c:v>291.5</c:v>
                </c:pt>
                <c:pt idx="106">
                  <c:v>-279.5</c:v>
                </c:pt>
                <c:pt idx="107">
                  <c:v>-1235</c:v>
                </c:pt>
                <c:pt idx="108">
                  <c:v>-947</c:v>
                </c:pt>
                <c:pt idx="109">
                  <c:v>-776.5</c:v>
                </c:pt>
                <c:pt idx="110">
                  <c:v>-1083</c:v>
                </c:pt>
                <c:pt idx="111">
                  <c:v>-750.5</c:v>
                </c:pt>
                <c:pt idx="112">
                  <c:v>249</c:v>
                </c:pt>
                <c:pt idx="113">
                  <c:v>273</c:v>
                </c:pt>
                <c:pt idx="114">
                  <c:v>997</c:v>
                </c:pt>
                <c:pt idx="115">
                  <c:v>749.5</c:v>
                </c:pt>
                <c:pt idx="116">
                  <c:v>181</c:v>
                </c:pt>
                <c:pt idx="117">
                  <c:v>-1743</c:v>
                </c:pt>
                <c:pt idx="118">
                  <c:v>2272.5</c:v>
                </c:pt>
                <c:pt idx="119">
                  <c:v>-139.5</c:v>
                </c:pt>
                <c:pt idx="120">
                  <c:v>-3125.5</c:v>
                </c:pt>
                <c:pt idx="121">
                  <c:v>-995.5</c:v>
                </c:pt>
                <c:pt idx="122">
                  <c:v>-594.5</c:v>
                </c:pt>
                <c:pt idx="123">
                  <c:v>-619.5</c:v>
                </c:pt>
                <c:pt idx="124">
                  <c:v>-195</c:v>
                </c:pt>
                <c:pt idx="125">
                  <c:v>246.5</c:v>
                </c:pt>
                <c:pt idx="126">
                  <c:v>1069.5</c:v>
                </c:pt>
                <c:pt idx="127">
                  <c:v>1078</c:v>
                </c:pt>
                <c:pt idx="128">
                  <c:v>2203</c:v>
                </c:pt>
                <c:pt idx="129">
                  <c:v>1170</c:v>
                </c:pt>
                <c:pt idx="130">
                  <c:v>-614.5</c:v>
                </c:pt>
                <c:pt idx="131">
                  <c:v>147</c:v>
                </c:pt>
                <c:pt idx="132">
                  <c:v>-69</c:v>
                </c:pt>
                <c:pt idx="133">
                  <c:v>-1522</c:v>
                </c:pt>
                <c:pt idx="134">
                  <c:v>-1521.5</c:v>
                </c:pt>
                <c:pt idx="135">
                  <c:v>-576.5</c:v>
                </c:pt>
                <c:pt idx="136">
                  <c:v>-2</c:v>
                </c:pt>
                <c:pt idx="137">
                  <c:v>268.5</c:v>
                </c:pt>
                <c:pt idx="138">
                  <c:v>1054</c:v>
                </c:pt>
                <c:pt idx="139">
                  <c:v>466.5</c:v>
                </c:pt>
                <c:pt idx="140">
                  <c:v>387.5</c:v>
                </c:pt>
                <c:pt idx="141">
                  <c:v>-603.5</c:v>
                </c:pt>
                <c:pt idx="142">
                  <c:v>1190</c:v>
                </c:pt>
                <c:pt idx="143">
                  <c:v>355.5</c:v>
                </c:pt>
                <c:pt idx="144">
                  <c:v>-1983</c:v>
                </c:pt>
                <c:pt idx="145">
                  <c:v>-662.5</c:v>
                </c:pt>
                <c:pt idx="146">
                  <c:v>-1330.5</c:v>
                </c:pt>
                <c:pt idx="147">
                  <c:v>-897</c:v>
                </c:pt>
                <c:pt idx="148">
                  <c:v>-5</c:v>
                </c:pt>
                <c:pt idx="149">
                  <c:v>-62.5</c:v>
                </c:pt>
                <c:pt idx="150">
                  <c:v>86</c:v>
                </c:pt>
                <c:pt idx="151">
                  <c:v>799</c:v>
                </c:pt>
                <c:pt idx="152">
                  <c:v>788</c:v>
                </c:pt>
                <c:pt idx="153">
                  <c:v>258.5</c:v>
                </c:pt>
                <c:pt idx="154">
                  <c:v>-103</c:v>
                </c:pt>
                <c:pt idx="155">
                  <c:v>378.5</c:v>
                </c:pt>
                <c:pt idx="156">
                  <c:v>-675</c:v>
                </c:pt>
                <c:pt idx="157">
                  <c:v>-1276.5</c:v>
                </c:pt>
                <c:pt idx="158">
                  <c:v>-312</c:v>
                </c:pt>
                <c:pt idx="159">
                  <c:v>-34.5</c:v>
                </c:pt>
                <c:pt idx="160">
                  <c:v>42</c:v>
                </c:pt>
                <c:pt idx="161">
                  <c:v>324.5</c:v>
                </c:pt>
                <c:pt idx="162">
                  <c:v>561</c:v>
                </c:pt>
                <c:pt idx="163">
                  <c:v>1259</c:v>
                </c:pt>
                <c:pt idx="164">
                  <c:v>1545.5</c:v>
                </c:pt>
                <c:pt idx="165">
                  <c:v>-957.5</c:v>
                </c:pt>
                <c:pt idx="166">
                  <c:v>341.5</c:v>
                </c:pt>
                <c:pt idx="167">
                  <c:v>-1437.5</c:v>
                </c:pt>
                <c:pt idx="168">
                  <c:v>-1402.5</c:v>
                </c:pt>
                <c:pt idx="169">
                  <c:v>-490.5</c:v>
                </c:pt>
                <c:pt idx="170">
                  <c:v>-489.5</c:v>
                </c:pt>
                <c:pt idx="171">
                  <c:v>-65.5</c:v>
                </c:pt>
                <c:pt idx="172">
                  <c:v>300</c:v>
                </c:pt>
                <c:pt idx="173">
                  <c:v>1074</c:v>
                </c:pt>
                <c:pt idx="174">
                  <c:v>2641</c:v>
                </c:pt>
                <c:pt idx="175">
                  <c:v>1588.5</c:v>
                </c:pt>
                <c:pt idx="176">
                  <c:v>712.5</c:v>
                </c:pt>
                <c:pt idx="177">
                  <c:v>-394</c:v>
                </c:pt>
                <c:pt idx="178">
                  <c:v>-749.5</c:v>
                </c:pt>
                <c:pt idx="179">
                  <c:v>-644</c:v>
                </c:pt>
                <c:pt idx="180">
                  <c:v>-238.5</c:v>
                </c:pt>
                <c:pt idx="181">
                  <c:v>-369.5</c:v>
                </c:pt>
                <c:pt idx="182">
                  <c:v>-923</c:v>
                </c:pt>
                <c:pt idx="183">
                  <c:v>-435</c:v>
                </c:pt>
                <c:pt idx="184">
                  <c:v>-286</c:v>
                </c:pt>
                <c:pt idx="185">
                  <c:v>683.5</c:v>
                </c:pt>
                <c:pt idx="186">
                  <c:v>1888.5</c:v>
                </c:pt>
                <c:pt idx="187">
                  <c:v>-145.5</c:v>
                </c:pt>
                <c:pt idx="188">
                  <c:v>-342</c:v>
                </c:pt>
                <c:pt idx="189">
                  <c:v>-1362</c:v>
                </c:pt>
                <c:pt idx="190">
                  <c:v>171.5</c:v>
                </c:pt>
                <c:pt idx="191">
                  <c:v>162.5</c:v>
                </c:pt>
                <c:pt idx="192">
                  <c:v>-1213</c:v>
                </c:pt>
                <c:pt idx="193">
                  <c:v>-538</c:v>
                </c:pt>
                <c:pt idx="194">
                  <c:v>-646</c:v>
                </c:pt>
                <c:pt idx="195">
                  <c:v>-137</c:v>
                </c:pt>
                <c:pt idx="196">
                  <c:v>83</c:v>
                </c:pt>
                <c:pt idx="197">
                  <c:v>853</c:v>
                </c:pt>
                <c:pt idx="198">
                  <c:v>2862</c:v>
                </c:pt>
                <c:pt idx="199">
                  <c:v>1039.5</c:v>
                </c:pt>
                <c:pt idx="200">
                  <c:v>81</c:v>
                </c:pt>
                <c:pt idx="201">
                  <c:v>-253</c:v>
                </c:pt>
                <c:pt idx="202">
                  <c:v>-431</c:v>
                </c:pt>
                <c:pt idx="203">
                  <c:v>-242.5</c:v>
                </c:pt>
                <c:pt idx="204">
                  <c:v>-377.5</c:v>
                </c:pt>
                <c:pt idx="205">
                  <c:v>-614.5</c:v>
                </c:pt>
                <c:pt idx="206">
                  <c:v>-1177.5</c:v>
                </c:pt>
                <c:pt idx="207">
                  <c:v>-701</c:v>
                </c:pt>
                <c:pt idx="208">
                  <c:v>320</c:v>
                </c:pt>
                <c:pt idx="209">
                  <c:v>291.5</c:v>
                </c:pt>
                <c:pt idx="210">
                  <c:v>1487.5</c:v>
                </c:pt>
                <c:pt idx="211">
                  <c:v>281.5</c:v>
                </c:pt>
                <c:pt idx="212">
                  <c:v>654.5</c:v>
                </c:pt>
                <c:pt idx="213">
                  <c:v>-1939.5</c:v>
                </c:pt>
                <c:pt idx="214">
                  <c:v>499</c:v>
                </c:pt>
                <c:pt idx="215">
                  <c:v>-783.5</c:v>
                </c:pt>
                <c:pt idx="216">
                  <c:v>-1054</c:v>
                </c:pt>
                <c:pt idx="217">
                  <c:v>-259</c:v>
                </c:pt>
                <c:pt idx="218">
                  <c:v>-144</c:v>
                </c:pt>
                <c:pt idx="219">
                  <c:v>-129.5</c:v>
                </c:pt>
                <c:pt idx="220">
                  <c:v>64.5</c:v>
                </c:pt>
                <c:pt idx="221">
                  <c:v>712</c:v>
                </c:pt>
                <c:pt idx="222">
                  <c:v>2476.5</c:v>
                </c:pt>
                <c:pt idx="223">
                  <c:v>920</c:v>
                </c:pt>
                <c:pt idx="224">
                  <c:v>769</c:v>
                </c:pt>
                <c:pt idx="225">
                  <c:v>-144.5</c:v>
                </c:pt>
                <c:pt idx="226">
                  <c:v>-776.5</c:v>
                </c:pt>
                <c:pt idx="227">
                  <c:v>-150.5</c:v>
                </c:pt>
                <c:pt idx="228">
                  <c:v>-386</c:v>
                </c:pt>
                <c:pt idx="229">
                  <c:v>-516.5</c:v>
                </c:pt>
                <c:pt idx="230">
                  <c:v>-333.5</c:v>
                </c:pt>
                <c:pt idx="231">
                  <c:v>-289.5</c:v>
                </c:pt>
                <c:pt idx="232">
                  <c:v>-167</c:v>
                </c:pt>
                <c:pt idx="233">
                  <c:v>949.5</c:v>
                </c:pt>
                <c:pt idx="234">
                  <c:v>2051</c:v>
                </c:pt>
                <c:pt idx="235">
                  <c:v>-314</c:v>
                </c:pt>
                <c:pt idx="236">
                  <c:v>-1174</c:v>
                </c:pt>
                <c:pt idx="237">
                  <c:v>-1932.5</c:v>
                </c:pt>
                <c:pt idx="238">
                  <c:v>687</c:v>
                </c:pt>
                <c:pt idx="239">
                  <c:v>-1095</c:v>
                </c:pt>
                <c:pt idx="240">
                  <c:v>-981</c:v>
                </c:pt>
                <c:pt idx="241">
                  <c:v>-436.5</c:v>
                </c:pt>
                <c:pt idx="242">
                  <c:v>-181.5</c:v>
                </c:pt>
                <c:pt idx="243">
                  <c:v>7</c:v>
                </c:pt>
                <c:pt idx="244">
                  <c:v>11</c:v>
                </c:pt>
                <c:pt idx="245">
                  <c:v>644</c:v>
                </c:pt>
                <c:pt idx="246">
                  <c:v>1958.5</c:v>
                </c:pt>
                <c:pt idx="247">
                  <c:v>1381</c:v>
                </c:pt>
                <c:pt idx="248">
                  <c:v>810</c:v>
                </c:pt>
                <c:pt idx="249">
                  <c:v>253</c:v>
                </c:pt>
                <c:pt idx="250">
                  <c:v>354.5</c:v>
                </c:pt>
                <c:pt idx="251">
                  <c:v>-18.5</c:v>
                </c:pt>
                <c:pt idx="252">
                  <c:v>161</c:v>
                </c:pt>
                <c:pt idx="253">
                  <c:v>-224.5</c:v>
                </c:pt>
                <c:pt idx="254">
                  <c:v>-856</c:v>
                </c:pt>
                <c:pt idx="255">
                  <c:v>-796</c:v>
                </c:pt>
                <c:pt idx="256">
                  <c:v>-212</c:v>
                </c:pt>
                <c:pt idx="257">
                  <c:v>308.5</c:v>
                </c:pt>
                <c:pt idx="258">
                  <c:v>2290</c:v>
                </c:pt>
                <c:pt idx="259">
                  <c:v>-494</c:v>
                </c:pt>
                <c:pt idx="260">
                  <c:v>-876</c:v>
                </c:pt>
                <c:pt idx="261">
                  <c:v>-1574.5</c:v>
                </c:pt>
                <c:pt idx="262">
                  <c:v>257.5</c:v>
                </c:pt>
                <c:pt idx="263">
                  <c:v>-589</c:v>
                </c:pt>
                <c:pt idx="264">
                  <c:v>-505</c:v>
                </c:pt>
                <c:pt idx="265">
                  <c:v>24.5</c:v>
                </c:pt>
                <c:pt idx="266">
                  <c:v>11</c:v>
                </c:pt>
                <c:pt idx="267">
                  <c:v>35.5</c:v>
                </c:pt>
                <c:pt idx="268">
                  <c:v>12.5</c:v>
                </c:pt>
                <c:pt idx="269">
                  <c:v>629.5</c:v>
                </c:pt>
                <c:pt idx="270">
                  <c:v>1289.5</c:v>
                </c:pt>
                <c:pt idx="271">
                  <c:v>1397</c:v>
                </c:pt>
                <c:pt idx="272">
                  <c:v>402.5</c:v>
                </c:pt>
                <c:pt idx="273">
                  <c:v>-394.5</c:v>
                </c:pt>
                <c:pt idx="274">
                  <c:v>-95.5</c:v>
                </c:pt>
                <c:pt idx="275">
                  <c:v>-397.5</c:v>
                </c:pt>
                <c:pt idx="276">
                  <c:v>-753</c:v>
                </c:pt>
                <c:pt idx="277">
                  <c:v>-897</c:v>
                </c:pt>
                <c:pt idx="278">
                  <c:v>-649</c:v>
                </c:pt>
                <c:pt idx="279">
                  <c:v>2.5</c:v>
                </c:pt>
                <c:pt idx="280">
                  <c:v>46.5</c:v>
                </c:pt>
                <c:pt idx="281">
                  <c:v>417.5</c:v>
                </c:pt>
                <c:pt idx="282">
                  <c:v>1282.5</c:v>
                </c:pt>
                <c:pt idx="283">
                  <c:v>98.5</c:v>
                </c:pt>
                <c:pt idx="284">
                  <c:v>-125</c:v>
                </c:pt>
                <c:pt idx="285">
                  <c:v>-935.5</c:v>
                </c:pt>
                <c:pt idx="286">
                  <c:v>1336</c:v>
                </c:pt>
                <c:pt idx="287">
                  <c:v>-1072</c:v>
                </c:pt>
                <c:pt idx="288">
                  <c:v>-1106.5</c:v>
                </c:pt>
                <c:pt idx="289">
                  <c:v>-143.5</c:v>
                </c:pt>
                <c:pt idx="290">
                  <c:v>-248</c:v>
                </c:pt>
                <c:pt idx="291">
                  <c:v>-270</c:v>
                </c:pt>
                <c:pt idx="292">
                  <c:v>169</c:v>
                </c:pt>
                <c:pt idx="293">
                  <c:v>242.5</c:v>
                </c:pt>
                <c:pt idx="294">
                  <c:v>246.5</c:v>
                </c:pt>
                <c:pt idx="295">
                  <c:v>466</c:v>
                </c:pt>
                <c:pt idx="296">
                  <c:v>1223</c:v>
                </c:pt>
                <c:pt idx="297">
                  <c:v>-29.5</c:v>
                </c:pt>
                <c:pt idx="298">
                  <c:v>-515.5</c:v>
                </c:pt>
                <c:pt idx="299">
                  <c:v>-155</c:v>
                </c:pt>
                <c:pt idx="300">
                  <c:v>-104.5</c:v>
                </c:pt>
                <c:pt idx="301">
                  <c:v>-1032.5</c:v>
                </c:pt>
                <c:pt idx="302">
                  <c:v>-402.5</c:v>
                </c:pt>
                <c:pt idx="303">
                  <c:v>-2</c:v>
                </c:pt>
                <c:pt idx="304">
                  <c:v>93</c:v>
                </c:pt>
                <c:pt idx="305">
                  <c:v>527</c:v>
                </c:pt>
                <c:pt idx="306">
                  <c:v>1607.5</c:v>
                </c:pt>
                <c:pt idx="307">
                  <c:v>187</c:v>
                </c:pt>
                <c:pt idx="308">
                  <c:v>480.5</c:v>
                </c:pt>
                <c:pt idx="309">
                  <c:v>-981.5</c:v>
                </c:pt>
                <c:pt idx="310">
                  <c:v>1451</c:v>
                </c:pt>
                <c:pt idx="311">
                  <c:v>-122.5</c:v>
                </c:pt>
                <c:pt idx="312">
                  <c:v>-2276</c:v>
                </c:pt>
                <c:pt idx="313">
                  <c:v>-750</c:v>
                </c:pt>
                <c:pt idx="314">
                  <c:v>-281</c:v>
                </c:pt>
                <c:pt idx="315">
                  <c:v>-161.5</c:v>
                </c:pt>
                <c:pt idx="316">
                  <c:v>-1.5</c:v>
                </c:pt>
                <c:pt idx="317">
                  <c:v>139.5</c:v>
                </c:pt>
                <c:pt idx="318">
                  <c:v>92.5</c:v>
                </c:pt>
                <c:pt idx="319">
                  <c:v>397</c:v>
                </c:pt>
                <c:pt idx="320">
                  <c:v>726.5</c:v>
                </c:pt>
                <c:pt idx="321">
                  <c:v>278</c:v>
                </c:pt>
                <c:pt idx="322">
                  <c:v>-394</c:v>
                </c:pt>
                <c:pt idx="323">
                  <c:v>15.5</c:v>
                </c:pt>
                <c:pt idx="324">
                  <c:v>-671.5</c:v>
                </c:pt>
                <c:pt idx="325">
                  <c:v>-696.5</c:v>
                </c:pt>
                <c:pt idx="326">
                  <c:v>-133.5</c:v>
                </c:pt>
                <c:pt idx="327">
                  <c:v>57.5</c:v>
                </c:pt>
                <c:pt idx="328">
                  <c:v>64</c:v>
                </c:pt>
                <c:pt idx="329">
                  <c:v>504</c:v>
                </c:pt>
                <c:pt idx="330">
                  <c:v>720</c:v>
                </c:pt>
                <c:pt idx="331">
                  <c:v>966.5</c:v>
                </c:pt>
                <c:pt idx="332">
                  <c:v>1567.5</c:v>
                </c:pt>
                <c:pt idx="333">
                  <c:v>-651</c:v>
                </c:pt>
                <c:pt idx="334">
                  <c:v>-234.5</c:v>
                </c:pt>
                <c:pt idx="335">
                  <c:v>-1380</c:v>
                </c:pt>
                <c:pt idx="336">
                  <c:v>-934.5</c:v>
                </c:pt>
                <c:pt idx="337">
                  <c:v>-193</c:v>
                </c:pt>
                <c:pt idx="338">
                  <c:v>-178.5</c:v>
                </c:pt>
                <c:pt idx="339">
                  <c:v>-95.5</c:v>
                </c:pt>
                <c:pt idx="340">
                  <c:v>190</c:v>
                </c:pt>
                <c:pt idx="341">
                  <c:v>566</c:v>
                </c:pt>
                <c:pt idx="342">
                  <c:v>587</c:v>
                </c:pt>
                <c:pt idx="343">
                  <c:v>760</c:v>
                </c:pt>
                <c:pt idx="344">
                  <c:v>1404.5</c:v>
                </c:pt>
                <c:pt idx="345">
                  <c:v>-35</c:v>
                </c:pt>
                <c:pt idx="346">
                  <c:v>-218</c:v>
                </c:pt>
                <c:pt idx="347">
                  <c:v>-353.5</c:v>
                </c:pt>
                <c:pt idx="348">
                  <c:v>-27</c:v>
                </c:pt>
                <c:pt idx="349">
                  <c:v>-457</c:v>
                </c:pt>
                <c:pt idx="350">
                  <c:v>-869.5</c:v>
                </c:pt>
                <c:pt idx="351">
                  <c:v>-622.5</c:v>
                </c:pt>
                <c:pt idx="352">
                  <c:v>270</c:v>
                </c:pt>
                <c:pt idx="353">
                  <c:v>435</c:v>
                </c:pt>
                <c:pt idx="354">
                  <c:v>2316</c:v>
                </c:pt>
                <c:pt idx="355">
                  <c:v>-328.5</c:v>
                </c:pt>
                <c:pt idx="356">
                  <c:v>-281</c:v>
                </c:pt>
                <c:pt idx="357">
                  <c:v>-1101.5</c:v>
                </c:pt>
                <c:pt idx="358">
                  <c:v>172</c:v>
                </c:pt>
                <c:pt idx="359">
                  <c:v>-839</c:v>
                </c:pt>
                <c:pt idx="360">
                  <c:v>-837</c:v>
                </c:pt>
                <c:pt idx="361">
                  <c:v>-126</c:v>
                </c:pt>
                <c:pt idx="362">
                  <c:v>-171</c:v>
                </c:pt>
                <c:pt idx="363">
                  <c:v>62.5</c:v>
                </c:pt>
                <c:pt idx="364">
                  <c:v>53.5</c:v>
                </c:pt>
                <c:pt idx="365">
                  <c:v>140.5</c:v>
                </c:pt>
                <c:pt idx="366">
                  <c:v>499.5</c:v>
                </c:pt>
                <c:pt idx="367">
                  <c:v>927.5</c:v>
                </c:pt>
                <c:pt idx="368">
                  <c:v>588</c:v>
                </c:pt>
                <c:pt idx="369">
                  <c:v>-244</c:v>
                </c:pt>
                <c:pt idx="370">
                  <c:v>-411</c:v>
                </c:pt>
                <c:pt idx="371">
                  <c:v>-355.5</c:v>
                </c:pt>
                <c:pt idx="372">
                  <c:v>-20</c:v>
                </c:pt>
                <c:pt idx="373">
                  <c:v>-714.5</c:v>
                </c:pt>
                <c:pt idx="374">
                  <c:v>-130</c:v>
                </c:pt>
                <c:pt idx="375">
                  <c:v>-30</c:v>
                </c:pt>
                <c:pt idx="376">
                  <c:v>-156</c:v>
                </c:pt>
                <c:pt idx="377">
                  <c:v>400.5</c:v>
                </c:pt>
                <c:pt idx="378">
                  <c:v>1291.5</c:v>
                </c:pt>
                <c:pt idx="379">
                  <c:v>-33.5</c:v>
                </c:pt>
                <c:pt idx="380">
                  <c:v>193</c:v>
                </c:pt>
                <c:pt idx="381">
                  <c:v>-919.5</c:v>
                </c:pt>
                <c:pt idx="382">
                  <c:v>580</c:v>
                </c:pt>
                <c:pt idx="383">
                  <c:v>-868.5</c:v>
                </c:pt>
                <c:pt idx="384">
                  <c:v>-362.5</c:v>
                </c:pt>
                <c:pt idx="385">
                  <c:v>-201</c:v>
                </c:pt>
                <c:pt idx="386">
                  <c:v>-177.5</c:v>
                </c:pt>
                <c:pt idx="387">
                  <c:v>54.5</c:v>
                </c:pt>
                <c:pt idx="388">
                  <c:v>-2.5</c:v>
                </c:pt>
                <c:pt idx="389">
                  <c:v>312</c:v>
                </c:pt>
                <c:pt idx="390">
                  <c:v>1108</c:v>
                </c:pt>
                <c:pt idx="391">
                  <c:v>1101</c:v>
                </c:pt>
                <c:pt idx="392">
                  <c:v>202</c:v>
                </c:pt>
                <c:pt idx="393">
                  <c:v>-54</c:v>
                </c:pt>
                <c:pt idx="394">
                  <c:v>-748</c:v>
                </c:pt>
                <c:pt idx="395">
                  <c:v>-718.5</c:v>
                </c:pt>
                <c:pt idx="396">
                  <c:v>-230</c:v>
                </c:pt>
                <c:pt idx="397">
                  <c:v>-677.5</c:v>
                </c:pt>
                <c:pt idx="398">
                  <c:v>-242</c:v>
                </c:pt>
                <c:pt idx="399">
                  <c:v>184</c:v>
                </c:pt>
                <c:pt idx="400">
                  <c:v>304</c:v>
                </c:pt>
                <c:pt idx="401">
                  <c:v>515.5</c:v>
                </c:pt>
                <c:pt idx="402">
                  <c:v>1296.5</c:v>
                </c:pt>
                <c:pt idx="403">
                  <c:v>42</c:v>
                </c:pt>
                <c:pt idx="404">
                  <c:v>469</c:v>
                </c:pt>
                <c:pt idx="405">
                  <c:v>-792</c:v>
                </c:pt>
                <c:pt idx="406">
                  <c:v>-141.5</c:v>
                </c:pt>
                <c:pt idx="407">
                  <c:v>-681.5</c:v>
                </c:pt>
                <c:pt idx="408">
                  <c:v>-1175.5</c:v>
                </c:pt>
                <c:pt idx="409">
                  <c:v>-113</c:v>
                </c:pt>
                <c:pt idx="410">
                  <c:v>-127.5</c:v>
                </c:pt>
                <c:pt idx="411">
                  <c:v>-24.5</c:v>
                </c:pt>
                <c:pt idx="412">
                  <c:v>69.5</c:v>
                </c:pt>
                <c:pt idx="413">
                  <c:v>351</c:v>
                </c:pt>
                <c:pt idx="414">
                  <c:v>1251</c:v>
                </c:pt>
                <c:pt idx="415">
                  <c:v>1358.5</c:v>
                </c:pt>
                <c:pt idx="416">
                  <c:v>-552</c:v>
                </c:pt>
                <c:pt idx="417">
                  <c:v>-522</c:v>
                </c:pt>
                <c:pt idx="418">
                  <c:v>-217</c:v>
                </c:pt>
                <c:pt idx="419">
                  <c:v>-509.5</c:v>
                </c:pt>
                <c:pt idx="420">
                  <c:v>-128</c:v>
                </c:pt>
                <c:pt idx="421">
                  <c:v>-84.5</c:v>
                </c:pt>
                <c:pt idx="422">
                  <c:v>-312</c:v>
                </c:pt>
                <c:pt idx="423">
                  <c:v>-181.5</c:v>
                </c:pt>
                <c:pt idx="424">
                  <c:v>169</c:v>
                </c:pt>
                <c:pt idx="425">
                  <c:v>357</c:v>
                </c:pt>
                <c:pt idx="426">
                  <c:v>1978.5</c:v>
                </c:pt>
                <c:pt idx="427">
                  <c:v>447</c:v>
                </c:pt>
                <c:pt idx="428">
                  <c:v>129</c:v>
                </c:pt>
                <c:pt idx="429">
                  <c:v>-1127</c:v>
                </c:pt>
                <c:pt idx="430">
                  <c:v>-338.5</c:v>
                </c:pt>
                <c:pt idx="431">
                  <c:v>-1044</c:v>
                </c:pt>
                <c:pt idx="432">
                  <c:v>-477.5</c:v>
                </c:pt>
                <c:pt idx="433">
                  <c:v>-263</c:v>
                </c:pt>
                <c:pt idx="434">
                  <c:v>-207.5</c:v>
                </c:pt>
                <c:pt idx="435">
                  <c:v>-5.5</c:v>
                </c:pt>
                <c:pt idx="436">
                  <c:v>208</c:v>
                </c:pt>
                <c:pt idx="437">
                  <c:v>669.5</c:v>
                </c:pt>
                <c:pt idx="438">
                  <c:v>1343.5</c:v>
                </c:pt>
                <c:pt idx="439">
                  <c:v>881</c:v>
                </c:pt>
                <c:pt idx="440">
                  <c:v>415</c:v>
                </c:pt>
                <c:pt idx="441">
                  <c:v>403.5</c:v>
                </c:pt>
                <c:pt idx="442">
                  <c:v>311</c:v>
                </c:pt>
                <c:pt idx="443">
                  <c:v>-149</c:v>
                </c:pt>
                <c:pt idx="444">
                  <c:v>-303.5</c:v>
                </c:pt>
                <c:pt idx="445">
                  <c:v>-536.5</c:v>
                </c:pt>
                <c:pt idx="446">
                  <c:v>-1601.5</c:v>
                </c:pt>
                <c:pt idx="447">
                  <c:v>-527</c:v>
                </c:pt>
                <c:pt idx="448">
                  <c:v>318</c:v>
                </c:pt>
                <c:pt idx="449">
                  <c:v>430.5</c:v>
                </c:pt>
                <c:pt idx="450">
                  <c:v>1134.5</c:v>
                </c:pt>
                <c:pt idx="451">
                  <c:v>210.5</c:v>
                </c:pt>
                <c:pt idx="452">
                  <c:v>-150</c:v>
                </c:pt>
                <c:pt idx="453">
                  <c:v>-1392.5</c:v>
                </c:pt>
                <c:pt idx="454">
                  <c:v>254</c:v>
                </c:pt>
                <c:pt idx="455">
                  <c:v>-258.5</c:v>
                </c:pt>
                <c:pt idx="456">
                  <c:v>-1211</c:v>
                </c:pt>
                <c:pt idx="457">
                  <c:v>-184</c:v>
                </c:pt>
                <c:pt idx="458">
                  <c:v>-209.5</c:v>
                </c:pt>
                <c:pt idx="459">
                  <c:v>38.5</c:v>
                </c:pt>
                <c:pt idx="460">
                  <c:v>-57</c:v>
                </c:pt>
                <c:pt idx="461">
                  <c:v>168</c:v>
                </c:pt>
                <c:pt idx="462">
                  <c:v>443</c:v>
                </c:pt>
                <c:pt idx="463">
                  <c:v>388</c:v>
                </c:pt>
                <c:pt idx="464">
                  <c:v>678</c:v>
                </c:pt>
                <c:pt idx="465">
                  <c:v>-31.5</c:v>
                </c:pt>
                <c:pt idx="466">
                  <c:v>-185</c:v>
                </c:pt>
                <c:pt idx="467">
                  <c:v>234.5</c:v>
                </c:pt>
                <c:pt idx="468">
                  <c:v>-430.5</c:v>
                </c:pt>
                <c:pt idx="469">
                  <c:v>-856</c:v>
                </c:pt>
                <c:pt idx="470">
                  <c:v>-255</c:v>
                </c:pt>
                <c:pt idx="471">
                  <c:v>70</c:v>
                </c:pt>
                <c:pt idx="472">
                  <c:v>311</c:v>
                </c:pt>
                <c:pt idx="473">
                  <c:v>618</c:v>
                </c:pt>
                <c:pt idx="474">
                  <c:v>281.5</c:v>
                </c:pt>
                <c:pt idx="475">
                  <c:v>340.5</c:v>
                </c:pt>
                <c:pt idx="476">
                  <c:v>625.5</c:v>
                </c:pt>
                <c:pt idx="477">
                  <c:v>-292</c:v>
                </c:pt>
                <c:pt idx="478">
                  <c:v>1526.5</c:v>
                </c:pt>
                <c:pt idx="479">
                  <c:v>-1434.5</c:v>
                </c:pt>
                <c:pt idx="480">
                  <c:v>-1828.5</c:v>
                </c:pt>
                <c:pt idx="481">
                  <c:v>-302.5</c:v>
                </c:pt>
                <c:pt idx="482">
                  <c:v>-86.5</c:v>
                </c:pt>
                <c:pt idx="483">
                  <c:v>-32.5</c:v>
                </c:pt>
                <c:pt idx="484">
                  <c:v>-49</c:v>
                </c:pt>
                <c:pt idx="485">
                  <c:v>-14</c:v>
                </c:pt>
                <c:pt idx="486">
                  <c:v>110</c:v>
                </c:pt>
                <c:pt idx="487">
                  <c:v>189</c:v>
                </c:pt>
                <c:pt idx="488">
                  <c:v>210.5</c:v>
                </c:pt>
                <c:pt idx="489">
                  <c:v>797.5</c:v>
                </c:pt>
                <c:pt idx="490">
                  <c:v>14</c:v>
                </c:pt>
                <c:pt idx="491">
                  <c:v>310.5</c:v>
                </c:pt>
                <c:pt idx="492">
                  <c:v>-411.5</c:v>
                </c:pt>
                <c:pt idx="493">
                  <c:v>-880</c:v>
                </c:pt>
                <c:pt idx="494">
                  <c:v>-187</c:v>
                </c:pt>
                <c:pt idx="495">
                  <c:v>-208</c:v>
                </c:pt>
                <c:pt idx="496">
                  <c:v>148</c:v>
                </c:pt>
                <c:pt idx="497">
                  <c:v>811.5</c:v>
                </c:pt>
                <c:pt idx="498">
                  <c:v>865</c:v>
                </c:pt>
                <c:pt idx="499">
                  <c:v>602.5</c:v>
                </c:pt>
                <c:pt idx="500">
                  <c:v>1176.5</c:v>
                </c:pt>
                <c:pt idx="501">
                  <c:v>-508</c:v>
                </c:pt>
                <c:pt idx="502">
                  <c:v>611.5</c:v>
                </c:pt>
                <c:pt idx="503">
                  <c:v>-1802.5</c:v>
                </c:pt>
                <c:pt idx="504">
                  <c:v>-1124.5</c:v>
                </c:pt>
                <c:pt idx="505">
                  <c:v>-311</c:v>
                </c:pt>
                <c:pt idx="506">
                  <c:v>-129</c:v>
                </c:pt>
                <c:pt idx="507">
                  <c:v>-244</c:v>
                </c:pt>
                <c:pt idx="508">
                  <c:v>205.5</c:v>
                </c:pt>
                <c:pt idx="509">
                  <c:v>322.5</c:v>
                </c:pt>
                <c:pt idx="510">
                  <c:v>812</c:v>
                </c:pt>
                <c:pt idx="511">
                  <c:v>1047</c:v>
                </c:pt>
                <c:pt idx="512">
                  <c:v>492</c:v>
                </c:pt>
                <c:pt idx="513">
                  <c:v>-434</c:v>
                </c:pt>
                <c:pt idx="514">
                  <c:v>-56</c:v>
                </c:pt>
                <c:pt idx="515">
                  <c:v>497</c:v>
                </c:pt>
                <c:pt idx="516">
                  <c:v>-394.5</c:v>
                </c:pt>
                <c:pt idx="517">
                  <c:v>-561.5</c:v>
                </c:pt>
                <c:pt idx="518">
                  <c:v>-268.5</c:v>
                </c:pt>
                <c:pt idx="519">
                  <c:v>-878</c:v>
                </c:pt>
                <c:pt idx="520">
                  <c:v>-586</c:v>
                </c:pt>
                <c:pt idx="521">
                  <c:v>351</c:v>
                </c:pt>
                <c:pt idx="522">
                  <c:v>1914.5</c:v>
                </c:pt>
                <c:pt idx="523">
                  <c:v>35</c:v>
                </c:pt>
                <c:pt idx="524">
                  <c:v>-139</c:v>
                </c:pt>
                <c:pt idx="525">
                  <c:v>-1424</c:v>
                </c:pt>
                <c:pt idx="526">
                  <c:v>873</c:v>
                </c:pt>
                <c:pt idx="527">
                  <c:v>-240.5</c:v>
                </c:pt>
                <c:pt idx="528">
                  <c:v>-1110.5</c:v>
                </c:pt>
                <c:pt idx="529">
                  <c:v>-590</c:v>
                </c:pt>
                <c:pt idx="530">
                  <c:v>-320.5</c:v>
                </c:pt>
                <c:pt idx="531">
                  <c:v>-308.5</c:v>
                </c:pt>
                <c:pt idx="532">
                  <c:v>195.5</c:v>
                </c:pt>
                <c:pt idx="533">
                  <c:v>530</c:v>
                </c:pt>
                <c:pt idx="534">
                  <c:v>1278</c:v>
                </c:pt>
                <c:pt idx="535">
                  <c:v>1539</c:v>
                </c:pt>
                <c:pt idx="536">
                  <c:v>385.5</c:v>
                </c:pt>
                <c:pt idx="537">
                  <c:v>-13.5</c:v>
                </c:pt>
                <c:pt idx="538">
                  <c:v>-321</c:v>
                </c:pt>
                <c:pt idx="539">
                  <c:v>20</c:v>
                </c:pt>
                <c:pt idx="540">
                  <c:v>-383.5</c:v>
                </c:pt>
                <c:pt idx="541">
                  <c:v>-818.5</c:v>
                </c:pt>
                <c:pt idx="542">
                  <c:v>-931.5</c:v>
                </c:pt>
                <c:pt idx="543">
                  <c:v>17.5</c:v>
                </c:pt>
                <c:pt idx="544">
                  <c:v>-372</c:v>
                </c:pt>
                <c:pt idx="545">
                  <c:v>205.5</c:v>
                </c:pt>
                <c:pt idx="546">
                  <c:v>1136</c:v>
                </c:pt>
                <c:pt idx="547">
                  <c:v>148.5</c:v>
                </c:pt>
                <c:pt idx="548">
                  <c:v>200</c:v>
                </c:pt>
                <c:pt idx="549">
                  <c:v>-667</c:v>
                </c:pt>
                <c:pt idx="550">
                  <c:v>748.5</c:v>
                </c:pt>
                <c:pt idx="551">
                  <c:v>-1067.5</c:v>
                </c:pt>
                <c:pt idx="552">
                  <c:v>-1095</c:v>
                </c:pt>
                <c:pt idx="553">
                  <c:v>-4</c:v>
                </c:pt>
                <c:pt idx="554">
                  <c:v>-439</c:v>
                </c:pt>
                <c:pt idx="555">
                  <c:v>-213.5</c:v>
                </c:pt>
                <c:pt idx="556">
                  <c:v>314</c:v>
                </c:pt>
                <c:pt idx="557">
                  <c:v>999.5</c:v>
                </c:pt>
                <c:pt idx="558">
                  <c:v>926.5</c:v>
                </c:pt>
                <c:pt idx="559">
                  <c:v>382.5</c:v>
                </c:pt>
                <c:pt idx="560">
                  <c:v>564</c:v>
                </c:pt>
                <c:pt idx="561">
                  <c:v>134.5</c:v>
                </c:pt>
                <c:pt idx="562">
                  <c:v>-609.5</c:v>
                </c:pt>
                <c:pt idx="563">
                  <c:v>-285.5</c:v>
                </c:pt>
                <c:pt idx="564">
                  <c:v>-379.5</c:v>
                </c:pt>
                <c:pt idx="565">
                  <c:v>-449</c:v>
                </c:pt>
                <c:pt idx="566">
                  <c:v>-528</c:v>
                </c:pt>
                <c:pt idx="567">
                  <c:v>987.5</c:v>
                </c:pt>
                <c:pt idx="568">
                  <c:v>553</c:v>
                </c:pt>
                <c:pt idx="569">
                  <c:v>373.5</c:v>
                </c:pt>
                <c:pt idx="570">
                  <c:v>652.5</c:v>
                </c:pt>
                <c:pt idx="571">
                  <c:v>264.5</c:v>
                </c:pt>
                <c:pt idx="572">
                  <c:v>0.5</c:v>
                </c:pt>
                <c:pt idx="573">
                  <c:v>-1551.5</c:v>
                </c:pt>
                <c:pt idx="574">
                  <c:v>699.5</c:v>
                </c:pt>
                <c:pt idx="575">
                  <c:v>-993.5</c:v>
                </c:pt>
                <c:pt idx="576">
                  <c:v>-1010</c:v>
                </c:pt>
                <c:pt idx="577">
                  <c:v>-62.5</c:v>
                </c:pt>
                <c:pt idx="578">
                  <c:v>-359</c:v>
                </c:pt>
                <c:pt idx="579">
                  <c:v>188</c:v>
                </c:pt>
                <c:pt idx="580">
                  <c:v>490</c:v>
                </c:pt>
                <c:pt idx="581">
                  <c:v>683</c:v>
                </c:pt>
                <c:pt idx="582">
                  <c:v>476</c:v>
                </c:pt>
                <c:pt idx="583">
                  <c:v>297</c:v>
                </c:pt>
                <c:pt idx="584">
                  <c:v>266</c:v>
                </c:pt>
                <c:pt idx="585">
                  <c:v>541</c:v>
                </c:pt>
                <c:pt idx="586">
                  <c:v>274.5</c:v>
                </c:pt>
                <c:pt idx="587">
                  <c:v>-538.5</c:v>
                </c:pt>
                <c:pt idx="588">
                  <c:v>-451.5</c:v>
                </c:pt>
                <c:pt idx="589">
                  <c:v>-83</c:v>
                </c:pt>
                <c:pt idx="590">
                  <c:v>-471.5</c:v>
                </c:pt>
                <c:pt idx="591">
                  <c:v>-283</c:v>
                </c:pt>
                <c:pt idx="592">
                  <c:v>347</c:v>
                </c:pt>
                <c:pt idx="593">
                  <c:v>496.5</c:v>
                </c:pt>
                <c:pt idx="594">
                  <c:v>1873.5</c:v>
                </c:pt>
                <c:pt idx="595">
                  <c:v>-117</c:v>
                </c:pt>
                <c:pt idx="596">
                  <c:v>-414.5</c:v>
                </c:pt>
                <c:pt idx="597">
                  <c:v>-637</c:v>
                </c:pt>
                <c:pt idx="598">
                  <c:v>484</c:v>
                </c:pt>
                <c:pt idx="599">
                  <c:v>-1262</c:v>
                </c:pt>
                <c:pt idx="600">
                  <c:v>-1330</c:v>
                </c:pt>
                <c:pt idx="601">
                  <c:v>-219</c:v>
                </c:pt>
                <c:pt idx="602">
                  <c:v>-261.5</c:v>
                </c:pt>
                <c:pt idx="603">
                  <c:v>-84.5</c:v>
                </c:pt>
                <c:pt idx="604">
                  <c:v>39.5</c:v>
                </c:pt>
                <c:pt idx="605">
                  <c:v>535</c:v>
                </c:pt>
                <c:pt idx="606">
                  <c:v>1072</c:v>
                </c:pt>
                <c:pt idx="607">
                  <c:v>1178.5</c:v>
                </c:pt>
                <c:pt idx="608">
                  <c:v>459.5</c:v>
                </c:pt>
                <c:pt idx="609">
                  <c:v>786.5</c:v>
                </c:pt>
                <c:pt idx="610">
                  <c:v>-255.5</c:v>
                </c:pt>
                <c:pt idx="611">
                  <c:v>-435.5</c:v>
                </c:pt>
                <c:pt idx="612">
                  <c:v>-203</c:v>
                </c:pt>
                <c:pt idx="613">
                  <c:v>-499.5</c:v>
                </c:pt>
                <c:pt idx="614">
                  <c:v>-124</c:v>
                </c:pt>
                <c:pt idx="615">
                  <c:v>152.5</c:v>
                </c:pt>
                <c:pt idx="616">
                  <c:v>-576</c:v>
                </c:pt>
                <c:pt idx="617">
                  <c:v>330.5</c:v>
                </c:pt>
                <c:pt idx="618">
                  <c:v>1104.5</c:v>
                </c:pt>
                <c:pt idx="619">
                  <c:v>-390</c:v>
                </c:pt>
                <c:pt idx="620">
                  <c:v>-889.5</c:v>
                </c:pt>
                <c:pt idx="621">
                  <c:v>-272</c:v>
                </c:pt>
                <c:pt idx="622">
                  <c:v>905.5</c:v>
                </c:pt>
                <c:pt idx="623">
                  <c:v>-730</c:v>
                </c:pt>
                <c:pt idx="624">
                  <c:v>-1226</c:v>
                </c:pt>
                <c:pt idx="625">
                  <c:v>-457.5</c:v>
                </c:pt>
                <c:pt idx="626">
                  <c:v>-333</c:v>
                </c:pt>
                <c:pt idx="627">
                  <c:v>-157.5</c:v>
                </c:pt>
                <c:pt idx="628">
                  <c:v>-12</c:v>
                </c:pt>
                <c:pt idx="629">
                  <c:v>298.5</c:v>
                </c:pt>
                <c:pt idx="630">
                  <c:v>315</c:v>
                </c:pt>
                <c:pt idx="631">
                  <c:v>906.5</c:v>
                </c:pt>
                <c:pt idx="632">
                  <c:v>1338.5</c:v>
                </c:pt>
                <c:pt idx="633">
                  <c:v>147.5</c:v>
                </c:pt>
                <c:pt idx="634">
                  <c:v>-118.5</c:v>
                </c:pt>
                <c:pt idx="635">
                  <c:v>31.5</c:v>
                </c:pt>
                <c:pt idx="636">
                  <c:v>122.5</c:v>
                </c:pt>
                <c:pt idx="637">
                  <c:v>-1006.5</c:v>
                </c:pt>
                <c:pt idx="638">
                  <c:v>-819.5</c:v>
                </c:pt>
                <c:pt idx="639">
                  <c:v>-208</c:v>
                </c:pt>
                <c:pt idx="640">
                  <c:v>109</c:v>
                </c:pt>
                <c:pt idx="641">
                  <c:v>227</c:v>
                </c:pt>
                <c:pt idx="642">
                  <c:v>1417.5</c:v>
                </c:pt>
                <c:pt idx="643">
                  <c:v>3</c:v>
                </c:pt>
                <c:pt idx="644">
                  <c:v>-1</c:v>
                </c:pt>
                <c:pt idx="645">
                  <c:v>-306.5</c:v>
                </c:pt>
                <c:pt idx="646">
                  <c:v>1873</c:v>
                </c:pt>
                <c:pt idx="647">
                  <c:v>-2142</c:v>
                </c:pt>
                <c:pt idx="648">
                  <c:v>-2061.5</c:v>
                </c:pt>
                <c:pt idx="649">
                  <c:v>3.5</c:v>
                </c:pt>
                <c:pt idx="650">
                  <c:v>-116</c:v>
                </c:pt>
                <c:pt idx="651">
                  <c:v>-284.5</c:v>
                </c:pt>
                <c:pt idx="652">
                  <c:v>-44</c:v>
                </c:pt>
                <c:pt idx="653">
                  <c:v>144.5</c:v>
                </c:pt>
                <c:pt idx="654">
                  <c:v>308.5</c:v>
                </c:pt>
                <c:pt idx="655">
                  <c:v>606.5</c:v>
                </c:pt>
                <c:pt idx="656">
                  <c:v>592.5</c:v>
                </c:pt>
                <c:pt idx="657">
                  <c:v>729</c:v>
                </c:pt>
                <c:pt idx="658">
                  <c:v>628.5</c:v>
                </c:pt>
                <c:pt idx="659">
                  <c:v>366</c:v>
                </c:pt>
                <c:pt idx="660">
                  <c:v>-750.5</c:v>
                </c:pt>
                <c:pt idx="661">
                  <c:v>-1560.5</c:v>
                </c:pt>
                <c:pt idx="662">
                  <c:v>0.5</c:v>
                </c:pt>
                <c:pt idx="663">
                  <c:v>-86</c:v>
                </c:pt>
                <c:pt idx="664">
                  <c:v>242.5</c:v>
                </c:pt>
                <c:pt idx="665">
                  <c:v>657.5</c:v>
                </c:pt>
                <c:pt idx="666">
                  <c:v>445.5</c:v>
                </c:pt>
                <c:pt idx="667">
                  <c:v>1065.5</c:v>
                </c:pt>
                <c:pt idx="668">
                  <c:v>409</c:v>
                </c:pt>
                <c:pt idx="669">
                  <c:v>-459</c:v>
                </c:pt>
                <c:pt idx="670">
                  <c:v>1143</c:v>
                </c:pt>
                <c:pt idx="671">
                  <c:v>-2037.5</c:v>
                </c:pt>
                <c:pt idx="672">
                  <c:v>-2271.5</c:v>
                </c:pt>
                <c:pt idx="673">
                  <c:v>-200.5</c:v>
                </c:pt>
                <c:pt idx="674">
                  <c:v>-77.5</c:v>
                </c:pt>
                <c:pt idx="675">
                  <c:v>72</c:v>
                </c:pt>
                <c:pt idx="676">
                  <c:v>-3.5</c:v>
                </c:pt>
                <c:pt idx="677">
                  <c:v>533.5</c:v>
                </c:pt>
                <c:pt idx="678">
                  <c:v>2017</c:v>
                </c:pt>
                <c:pt idx="679">
                  <c:v>1263.5</c:v>
                </c:pt>
                <c:pt idx="680">
                  <c:v>854</c:v>
                </c:pt>
                <c:pt idx="681">
                  <c:v>41.5</c:v>
                </c:pt>
                <c:pt idx="682">
                  <c:v>-132.5</c:v>
                </c:pt>
                <c:pt idx="683">
                  <c:v>103</c:v>
                </c:pt>
                <c:pt idx="684">
                  <c:v>-520.5</c:v>
                </c:pt>
                <c:pt idx="685">
                  <c:v>-265</c:v>
                </c:pt>
                <c:pt idx="686">
                  <c:v>-945.5</c:v>
                </c:pt>
                <c:pt idx="687">
                  <c:v>-906.5</c:v>
                </c:pt>
                <c:pt idx="688">
                  <c:v>-420.5</c:v>
                </c:pt>
                <c:pt idx="689">
                  <c:v>57.5</c:v>
                </c:pt>
                <c:pt idx="690">
                  <c:v>1838.5</c:v>
                </c:pt>
                <c:pt idx="691">
                  <c:v>509.5</c:v>
                </c:pt>
                <c:pt idx="692">
                  <c:v>-1093</c:v>
                </c:pt>
                <c:pt idx="693">
                  <c:v>-774</c:v>
                </c:pt>
                <c:pt idx="694">
                  <c:v>842</c:v>
                </c:pt>
                <c:pt idx="695">
                  <c:v>-1372</c:v>
                </c:pt>
                <c:pt idx="696">
                  <c:v>-1531.5</c:v>
                </c:pt>
                <c:pt idx="697">
                  <c:v>91</c:v>
                </c:pt>
                <c:pt idx="698">
                  <c:v>-119</c:v>
                </c:pt>
                <c:pt idx="699">
                  <c:v>49.5</c:v>
                </c:pt>
                <c:pt idx="700">
                  <c:v>122.5</c:v>
                </c:pt>
                <c:pt idx="701">
                  <c:v>205.5</c:v>
                </c:pt>
                <c:pt idx="702">
                  <c:v>1082</c:v>
                </c:pt>
                <c:pt idx="703">
                  <c:v>1255</c:v>
                </c:pt>
                <c:pt idx="704">
                  <c:v>689.5</c:v>
                </c:pt>
                <c:pt idx="705">
                  <c:v>321.5</c:v>
                </c:pt>
                <c:pt idx="706">
                  <c:v>-485.5</c:v>
                </c:pt>
                <c:pt idx="707">
                  <c:v>-193.5</c:v>
                </c:pt>
                <c:pt idx="708">
                  <c:v>-293</c:v>
                </c:pt>
                <c:pt idx="709">
                  <c:v>-217</c:v>
                </c:pt>
                <c:pt idx="710">
                  <c:v>-331.5</c:v>
                </c:pt>
                <c:pt idx="711">
                  <c:v>-452</c:v>
                </c:pt>
                <c:pt idx="712">
                  <c:v>-200.5</c:v>
                </c:pt>
                <c:pt idx="713">
                  <c:v>216</c:v>
                </c:pt>
                <c:pt idx="714">
                  <c:v>359</c:v>
                </c:pt>
                <c:pt idx="715">
                  <c:v>78.5</c:v>
                </c:pt>
                <c:pt idx="716">
                  <c:v>-645.5</c:v>
                </c:pt>
                <c:pt idx="717">
                  <c:v>-653.5</c:v>
                </c:pt>
                <c:pt idx="718">
                  <c:v>1356.5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03752064"/>
        <c:axId val="103753600"/>
      </c:lineChart>
      <c:catAx>
        <c:axId val="103752064"/>
        <c:scaling>
          <c:orientation val="minMax"/>
        </c:scaling>
        <c:axPos val="b"/>
        <c:numFmt formatCode="General" sourceLinked="1"/>
        <c:majorTickMark val="none"/>
        <c:tickLblPos val="nextTo"/>
        <c:crossAx val="103753600"/>
        <c:crosses val="autoZero"/>
        <c:auto val="1"/>
        <c:lblAlgn val="ctr"/>
        <c:lblOffset val="100"/>
        <c:tickLblSkip val="24"/>
      </c:catAx>
      <c:valAx>
        <c:axId val="103753600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0375206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45"/>
          <c:y val="2.7011287893676943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455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Calcul!$E$487:$AB$487</c:f>
              <c:numCache>
                <c:formatCode>0.0</c:formatCode>
                <c:ptCount val="24"/>
                <c:pt idx="0">
                  <c:v>-3647.4666666666667</c:v>
                </c:pt>
                <c:pt idx="1">
                  <c:v>-4232.5166666666664</c:v>
                </c:pt>
                <c:pt idx="2">
                  <c:v>-4234.7166666666662</c:v>
                </c:pt>
                <c:pt idx="3">
                  <c:v>-5014.55</c:v>
                </c:pt>
                <c:pt idx="4">
                  <c:v>-5786.2166666666662</c:v>
                </c:pt>
                <c:pt idx="5">
                  <c:v>-5794.6</c:v>
                </c:pt>
                <c:pt idx="6">
                  <c:v>-5110.5166666666664</c:v>
                </c:pt>
                <c:pt idx="7">
                  <c:v>-4372.3500000000004</c:v>
                </c:pt>
                <c:pt idx="8">
                  <c:v>-3561.9666666666667</c:v>
                </c:pt>
                <c:pt idx="9">
                  <c:v>-3128.4666666666667</c:v>
                </c:pt>
                <c:pt idx="10">
                  <c:v>-3263.65</c:v>
                </c:pt>
                <c:pt idx="11">
                  <c:v>-3350.1833333333334</c:v>
                </c:pt>
                <c:pt idx="12">
                  <c:v>-3074.2333333333331</c:v>
                </c:pt>
                <c:pt idx="13">
                  <c:v>-3112.5166666666669</c:v>
                </c:pt>
                <c:pt idx="14">
                  <c:v>-3518.6333333333332</c:v>
                </c:pt>
                <c:pt idx="15">
                  <c:v>-4267.3833333333332</c:v>
                </c:pt>
                <c:pt idx="16">
                  <c:v>-4999.5666666666666</c:v>
                </c:pt>
                <c:pt idx="17">
                  <c:v>-5649.9333333333334</c:v>
                </c:pt>
                <c:pt idx="18">
                  <c:v>-5889.416666666667</c:v>
                </c:pt>
                <c:pt idx="19">
                  <c:v>-5899.9333333333334</c:v>
                </c:pt>
                <c:pt idx="20">
                  <c:v>-6293.666666666667</c:v>
                </c:pt>
                <c:pt idx="21">
                  <c:v>-6165.166666666667</c:v>
                </c:pt>
                <c:pt idx="22">
                  <c:v>-5458.4333333333334</c:v>
                </c:pt>
                <c:pt idx="23">
                  <c:v>-3861.2166666666667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Calcul!$E$488:$AB$488</c:f>
              <c:numCache>
                <c:formatCode>0.0</c:formatCode>
                <c:ptCount val="24"/>
                <c:pt idx="0">
                  <c:v>243.5</c:v>
                </c:pt>
                <c:pt idx="1">
                  <c:v>615.5</c:v>
                </c:pt>
                <c:pt idx="2">
                  <c:v>851</c:v>
                </c:pt>
                <c:pt idx="3">
                  <c:v>34.5</c:v>
                </c:pt>
                <c:pt idx="4">
                  <c:v>-315.5</c:v>
                </c:pt>
                <c:pt idx="5">
                  <c:v>-89</c:v>
                </c:pt>
                <c:pt idx="6">
                  <c:v>805.5</c:v>
                </c:pt>
                <c:pt idx="7">
                  <c:v>1554</c:v>
                </c:pt>
                <c:pt idx="8">
                  <c:v>2493</c:v>
                </c:pt>
                <c:pt idx="9">
                  <c:v>3085</c:v>
                </c:pt>
                <c:pt idx="10">
                  <c:v>3149.5</c:v>
                </c:pt>
                <c:pt idx="11">
                  <c:v>2974.5</c:v>
                </c:pt>
                <c:pt idx="12">
                  <c:v>3305</c:v>
                </c:pt>
                <c:pt idx="13">
                  <c:v>3084</c:v>
                </c:pt>
                <c:pt idx="14">
                  <c:v>1820.5</c:v>
                </c:pt>
                <c:pt idx="15">
                  <c:v>264</c:v>
                </c:pt>
                <c:pt idx="16">
                  <c:v>-814.5</c:v>
                </c:pt>
                <c:pt idx="17">
                  <c:v>-1599</c:v>
                </c:pt>
                <c:pt idx="18">
                  <c:v>-1228</c:v>
                </c:pt>
                <c:pt idx="19">
                  <c:v>-893</c:v>
                </c:pt>
                <c:pt idx="20">
                  <c:v>-1030.5</c:v>
                </c:pt>
                <c:pt idx="21">
                  <c:v>-689.5</c:v>
                </c:pt>
                <c:pt idx="22">
                  <c:v>-902.5</c:v>
                </c:pt>
                <c:pt idx="23">
                  <c:v>631.5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Calcul!$E$489:$AB$489</c:f>
              <c:numCache>
                <c:formatCode>0.0</c:formatCode>
                <c:ptCount val="24"/>
                <c:pt idx="0">
                  <c:v>-8650</c:v>
                </c:pt>
                <c:pt idx="1">
                  <c:v>-10529.5</c:v>
                </c:pt>
                <c:pt idx="2">
                  <c:v>-9050</c:v>
                </c:pt>
                <c:pt idx="3">
                  <c:v>-9685.5</c:v>
                </c:pt>
                <c:pt idx="4">
                  <c:v>-10834.5</c:v>
                </c:pt>
                <c:pt idx="5">
                  <c:v>-11076.5</c:v>
                </c:pt>
                <c:pt idx="6">
                  <c:v>-10805.5</c:v>
                </c:pt>
                <c:pt idx="7">
                  <c:v>-10343</c:v>
                </c:pt>
                <c:pt idx="8">
                  <c:v>-8703</c:v>
                </c:pt>
                <c:pt idx="9">
                  <c:v>-7640.5</c:v>
                </c:pt>
                <c:pt idx="10">
                  <c:v>-7254</c:v>
                </c:pt>
                <c:pt idx="11">
                  <c:v>-7240</c:v>
                </c:pt>
                <c:pt idx="12">
                  <c:v>-6577.5</c:v>
                </c:pt>
                <c:pt idx="13">
                  <c:v>-6649.5</c:v>
                </c:pt>
                <c:pt idx="14">
                  <c:v>-7165</c:v>
                </c:pt>
                <c:pt idx="15">
                  <c:v>-7522.5</c:v>
                </c:pt>
                <c:pt idx="16">
                  <c:v>-8203</c:v>
                </c:pt>
                <c:pt idx="17">
                  <c:v>-8932</c:v>
                </c:pt>
                <c:pt idx="18">
                  <c:v>-9240.5</c:v>
                </c:pt>
                <c:pt idx="19">
                  <c:v>-9922.5</c:v>
                </c:pt>
                <c:pt idx="20">
                  <c:v>-10699.5</c:v>
                </c:pt>
                <c:pt idx="21">
                  <c:v>-10601</c:v>
                </c:pt>
                <c:pt idx="22">
                  <c:v>-9921</c:v>
                </c:pt>
                <c:pt idx="23">
                  <c:v>-8146</c:v>
                </c:pt>
              </c:numCache>
            </c:numRef>
          </c:val>
        </c:ser>
        <c:axId val="100881536"/>
        <c:axId val="100883072"/>
      </c:barChart>
      <c:catAx>
        <c:axId val="100881536"/>
        <c:scaling>
          <c:orientation val="minMax"/>
        </c:scaling>
        <c:axPos val="b"/>
        <c:numFmt formatCode="General" sourceLinked="1"/>
        <c:majorTickMark val="none"/>
        <c:tickLblPos val="nextTo"/>
        <c:crossAx val="100883072"/>
        <c:crosses val="autoZero"/>
        <c:auto val="1"/>
        <c:lblAlgn val="ctr"/>
        <c:lblOffset val="100"/>
        <c:tickLblSkip val="1"/>
      </c:catAx>
      <c:valAx>
        <c:axId val="1008830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881536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000000000001454" l="0.70000000000000062" r="0.70000000000000062" t="0.75000000000001454" header="0.30000000000000032" footer="0.30000000000000032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 et Pompage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78"/>
          <c:y val="2.7011287893677103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722"/>
          <c:h val="0.83404966990372664"/>
        </c:manualLayout>
      </c:layout>
      <c:lineChart>
        <c:grouping val="standard"/>
        <c:ser>
          <c:idx val="0"/>
          <c:order val="0"/>
          <c:tx>
            <c:v>Hydraulique</c:v>
          </c:tx>
          <c:marker>
            <c:symbol val="none"/>
          </c:marker>
          <c:val>
            <c:numRef>
              <c:f>Entrées!$L$37:$L$780</c:f>
              <c:numCache>
                <c:formatCode>0.0</c:formatCode>
                <c:ptCount val="744"/>
                <c:pt idx="0">
                  <c:v>10512.5</c:v>
                </c:pt>
                <c:pt idx="1">
                  <c:v>8590</c:v>
                </c:pt>
                <c:pt idx="2">
                  <c:v>8165.5</c:v>
                </c:pt>
                <c:pt idx="3">
                  <c:v>7662</c:v>
                </c:pt>
                <c:pt idx="4">
                  <c:v>7455</c:v>
                </c:pt>
                <c:pt idx="5">
                  <c:v>7326</c:v>
                </c:pt>
                <c:pt idx="6">
                  <c:v>7454.5</c:v>
                </c:pt>
                <c:pt idx="7">
                  <c:v>7613.5</c:v>
                </c:pt>
                <c:pt idx="8">
                  <c:v>7806.5</c:v>
                </c:pt>
                <c:pt idx="9">
                  <c:v>7906</c:v>
                </c:pt>
                <c:pt idx="10">
                  <c:v>8172.5</c:v>
                </c:pt>
                <c:pt idx="11">
                  <c:v>8446</c:v>
                </c:pt>
                <c:pt idx="12">
                  <c:v>8652.5</c:v>
                </c:pt>
                <c:pt idx="13">
                  <c:v>8359</c:v>
                </c:pt>
                <c:pt idx="14">
                  <c:v>7550</c:v>
                </c:pt>
                <c:pt idx="15">
                  <c:v>7303</c:v>
                </c:pt>
                <c:pt idx="16">
                  <c:v>7365.5</c:v>
                </c:pt>
                <c:pt idx="17">
                  <c:v>7507</c:v>
                </c:pt>
                <c:pt idx="18">
                  <c:v>8047.5</c:v>
                </c:pt>
                <c:pt idx="19">
                  <c:v>8731.5</c:v>
                </c:pt>
                <c:pt idx="20">
                  <c:v>9060</c:v>
                </c:pt>
                <c:pt idx="21">
                  <c:v>10241</c:v>
                </c:pt>
                <c:pt idx="22">
                  <c:v>9428.5</c:v>
                </c:pt>
                <c:pt idx="23">
                  <c:v>10122</c:v>
                </c:pt>
                <c:pt idx="24">
                  <c:v>9005.5</c:v>
                </c:pt>
                <c:pt idx="25">
                  <c:v>7600</c:v>
                </c:pt>
                <c:pt idx="26">
                  <c:v>7403</c:v>
                </c:pt>
                <c:pt idx="27">
                  <c:v>7228.5</c:v>
                </c:pt>
                <c:pt idx="28">
                  <c:v>7187</c:v>
                </c:pt>
                <c:pt idx="29">
                  <c:v>7291.5</c:v>
                </c:pt>
                <c:pt idx="30">
                  <c:v>7908.5</c:v>
                </c:pt>
                <c:pt idx="31">
                  <c:v>10461</c:v>
                </c:pt>
                <c:pt idx="32">
                  <c:v>12147.5</c:v>
                </c:pt>
                <c:pt idx="33">
                  <c:v>13372</c:v>
                </c:pt>
                <c:pt idx="34">
                  <c:v>12942</c:v>
                </c:pt>
                <c:pt idx="35">
                  <c:v>12051</c:v>
                </c:pt>
                <c:pt idx="36">
                  <c:v>11086.5</c:v>
                </c:pt>
                <c:pt idx="37">
                  <c:v>10332</c:v>
                </c:pt>
                <c:pt idx="38">
                  <c:v>9134.5</c:v>
                </c:pt>
                <c:pt idx="39">
                  <c:v>8067.5</c:v>
                </c:pt>
                <c:pt idx="40">
                  <c:v>7833</c:v>
                </c:pt>
                <c:pt idx="41">
                  <c:v>7847.5</c:v>
                </c:pt>
                <c:pt idx="42">
                  <c:v>8373.5</c:v>
                </c:pt>
                <c:pt idx="43">
                  <c:v>9379</c:v>
                </c:pt>
                <c:pt idx="44">
                  <c:v>10089</c:v>
                </c:pt>
                <c:pt idx="45">
                  <c:v>10599.5</c:v>
                </c:pt>
                <c:pt idx="46">
                  <c:v>9446</c:v>
                </c:pt>
                <c:pt idx="47">
                  <c:v>10419</c:v>
                </c:pt>
                <c:pt idx="48">
                  <c:v>9017.5</c:v>
                </c:pt>
                <c:pt idx="49">
                  <c:v>7882.5</c:v>
                </c:pt>
                <c:pt idx="50">
                  <c:v>7856</c:v>
                </c:pt>
                <c:pt idx="51">
                  <c:v>7561.5</c:v>
                </c:pt>
                <c:pt idx="52">
                  <c:v>6932</c:v>
                </c:pt>
                <c:pt idx="53">
                  <c:v>7149</c:v>
                </c:pt>
                <c:pt idx="54">
                  <c:v>8113.5</c:v>
                </c:pt>
                <c:pt idx="55">
                  <c:v>11366.5</c:v>
                </c:pt>
                <c:pt idx="56">
                  <c:v>12134</c:v>
                </c:pt>
                <c:pt idx="57">
                  <c:v>12229</c:v>
                </c:pt>
                <c:pt idx="58">
                  <c:v>11590.5</c:v>
                </c:pt>
                <c:pt idx="59">
                  <c:v>10747.5</c:v>
                </c:pt>
                <c:pt idx="60">
                  <c:v>10078.5</c:v>
                </c:pt>
                <c:pt idx="61">
                  <c:v>9764</c:v>
                </c:pt>
                <c:pt idx="62">
                  <c:v>8906.5</c:v>
                </c:pt>
                <c:pt idx="63">
                  <c:v>7850</c:v>
                </c:pt>
                <c:pt idx="64">
                  <c:v>7897</c:v>
                </c:pt>
                <c:pt idx="65">
                  <c:v>8018.5</c:v>
                </c:pt>
                <c:pt idx="66">
                  <c:v>8328</c:v>
                </c:pt>
                <c:pt idx="67">
                  <c:v>9222.5</c:v>
                </c:pt>
                <c:pt idx="68">
                  <c:v>10135.5</c:v>
                </c:pt>
                <c:pt idx="69">
                  <c:v>11203</c:v>
                </c:pt>
                <c:pt idx="70">
                  <c:v>9706.5</c:v>
                </c:pt>
                <c:pt idx="71">
                  <c:v>10463</c:v>
                </c:pt>
                <c:pt idx="72">
                  <c:v>9017.5</c:v>
                </c:pt>
                <c:pt idx="73">
                  <c:v>7822.5</c:v>
                </c:pt>
                <c:pt idx="74">
                  <c:v>7566</c:v>
                </c:pt>
                <c:pt idx="75">
                  <c:v>7133.5</c:v>
                </c:pt>
                <c:pt idx="76">
                  <c:v>6919</c:v>
                </c:pt>
                <c:pt idx="77">
                  <c:v>7211.5</c:v>
                </c:pt>
                <c:pt idx="78">
                  <c:v>7882.5</c:v>
                </c:pt>
                <c:pt idx="79">
                  <c:v>11187.5</c:v>
                </c:pt>
                <c:pt idx="80">
                  <c:v>12991</c:v>
                </c:pt>
                <c:pt idx="81">
                  <c:v>13741.5</c:v>
                </c:pt>
                <c:pt idx="82">
                  <c:v>14118</c:v>
                </c:pt>
                <c:pt idx="83">
                  <c:v>13337.5</c:v>
                </c:pt>
                <c:pt idx="84">
                  <c:v>12218.5</c:v>
                </c:pt>
                <c:pt idx="85">
                  <c:v>11686</c:v>
                </c:pt>
                <c:pt idx="86">
                  <c:v>11222.5</c:v>
                </c:pt>
                <c:pt idx="87">
                  <c:v>10589</c:v>
                </c:pt>
                <c:pt idx="88">
                  <c:v>9703.5</c:v>
                </c:pt>
                <c:pt idx="89">
                  <c:v>9416.5</c:v>
                </c:pt>
                <c:pt idx="90">
                  <c:v>9934</c:v>
                </c:pt>
                <c:pt idx="91">
                  <c:v>10738</c:v>
                </c:pt>
                <c:pt idx="92">
                  <c:v>11404</c:v>
                </c:pt>
                <c:pt idx="93">
                  <c:v>10591</c:v>
                </c:pt>
                <c:pt idx="94">
                  <c:v>9347.5</c:v>
                </c:pt>
                <c:pt idx="95">
                  <c:v>10504.5</c:v>
                </c:pt>
                <c:pt idx="96">
                  <c:v>9996.5</c:v>
                </c:pt>
                <c:pt idx="97">
                  <c:v>8001.5</c:v>
                </c:pt>
                <c:pt idx="98">
                  <c:v>7637.5</c:v>
                </c:pt>
                <c:pt idx="99">
                  <c:v>7243.5</c:v>
                </c:pt>
                <c:pt idx="100">
                  <c:v>6839.5</c:v>
                </c:pt>
                <c:pt idx="101">
                  <c:v>6935.5</c:v>
                </c:pt>
                <c:pt idx="102">
                  <c:v>7983.5</c:v>
                </c:pt>
                <c:pt idx="103">
                  <c:v>11768.5</c:v>
                </c:pt>
                <c:pt idx="104">
                  <c:v>12726.5</c:v>
                </c:pt>
                <c:pt idx="105">
                  <c:v>13905.5</c:v>
                </c:pt>
                <c:pt idx="106">
                  <c:v>14197</c:v>
                </c:pt>
                <c:pt idx="107">
                  <c:v>13917.5</c:v>
                </c:pt>
                <c:pt idx="108">
                  <c:v>12682.5</c:v>
                </c:pt>
                <c:pt idx="109">
                  <c:v>11735.5</c:v>
                </c:pt>
                <c:pt idx="110">
                  <c:v>10959</c:v>
                </c:pt>
                <c:pt idx="111">
                  <c:v>9876</c:v>
                </c:pt>
                <c:pt idx="112">
                  <c:v>9125.5</c:v>
                </c:pt>
                <c:pt idx="113">
                  <c:v>9374.5</c:v>
                </c:pt>
                <c:pt idx="114">
                  <c:v>9647.5</c:v>
                </c:pt>
                <c:pt idx="115">
                  <c:v>10644.5</c:v>
                </c:pt>
                <c:pt idx="116">
                  <c:v>11394</c:v>
                </c:pt>
                <c:pt idx="117">
                  <c:v>11575</c:v>
                </c:pt>
                <c:pt idx="118">
                  <c:v>9832</c:v>
                </c:pt>
                <c:pt idx="119">
                  <c:v>12104.5</c:v>
                </c:pt>
                <c:pt idx="120">
                  <c:v>11965</c:v>
                </c:pt>
                <c:pt idx="121">
                  <c:v>8839.5</c:v>
                </c:pt>
                <c:pt idx="122">
                  <c:v>7844</c:v>
                </c:pt>
                <c:pt idx="123">
                  <c:v>7249.5</c:v>
                </c:pt>
                <c:pt idx="124">
                  <c:v>6630</c:v>
                </c:pt>
                <c:pt idx="125">
                  <c:v>6435</c:v>
                </c:pt>
                <c:pt idx="126">
                  <c:v>6681.5</c:v>
                </c:pt>
                <c:pt idx="127">
                  <c:v>7751</c:v>
                </c:pt>
                <c:pt idx="128">
                  <c:v>8829</c:v>
                </c:pt>
                <c:pt idx="129">
                  <c:v>11032</c:v>
                </c:pt>
                <c:pt idx="130">
                  <c:v>12202</c:v>
                </c:pt>
                <c:pt idx="131">
                  <c:v>11587.5</c:v>
                </c:pt>
                <c:pt idx="132">
                  <c:v>11734.5</c:v>
                </c:pt>
                <c:pt idx="133">
                  <c:v>11665.5</c:v>
                </c:pt>
                <c:pt idx="134">
                  <c:v>10143.5</c:v>
                </c:pt>
                <c:pt idx="135">
                  <c:v>8622</c:v>
                </c:pt>
                <c:pt idx="136">
                  <c:v>8045.5</c:v>
                </c:pt>
                <c:pt idx="137">
                  <c:v>8043.5</c:v>
                </c:pt>
                <c:pt idx="138">
                  <c:v>8312</c:v>
                </c:pt>
                <c:pt idx="139">
                  <c:v>9366</c:v>
                </c:pt>
                <c:pt idx="140">
                  <c:v>9832.5</c:v>
                </c:pt>
                <c:pt idx="141">
                  <c:v>10220</c:v>
                </c:pt>
                <c:pt idx="142">
                  <c:v>9616.5</c:v>
                </c:pt>
                <c:pt idx="143">
                  <c:v>10806.5</c:v>
                </c:pt>
                <c:pt idx="144">
                  <c:v>11162</c:v>
                </c:pt>
                <c:pt idx="145">
                  <c:v>9179</c:v>
                </c:pt>
                <c:pt idx="146">
                  <c:v>8516.5</c:v>
                </c:pt>
                <c:pt idx="147">
                  <c:v>7186</c:v>
                </c:pt>
                <c:pt idx="148">
                  <c:v>6289</c:v>
                </c:pt>
                <c:pt idx="149">
                  <c:v>6284</c:v>
                </c:pt>
                <c:pt idx="150">
                  <c:v>6221.5</c:v>
                </c:pt>
                <c:pt idx="151">
                  <c:v>6307.5</c:v>
                </c:pt>
                <c:pt idx="152">
                  <c:v>7106.5</c:v>
                </c:pt>
                <c:pt idx="153">
                  <c:v>7894.5</c:v>
                </c:pt>
                <c:pt idx="154">
                  <c:v>8153</c:v>
                </c:pt>
                <c:pt idx="155">
                  <c:v>8050</c:v>
                </c:pt>
                <c:pt idx="156">
                  <c:v>8428.5</c:v>
                </c:pt>
                <c:pt idx="157">
                  <c:v>7753.5</c:v>
                </c:pt>
                <c:pt idx="158">
                  <c:v>6477</c:v>
                </c:pt>
                <c:pt idx="159">
                  <c:v>6165</c:v>
                </c:pt>
                <c:pt idx="160">
                  <c:v>6130.5</c:v>
                </c:pt>
                <c:pt idx="161">
                  <c:v>6172.5</c:v>
                </c:pt>
                <c:pt idx="162">
                  <c:v>6497</c:v>
                </c:pt>
                <c:pt idx="163">
                  <c:v>7058</c:v>
                </c:pt>
                <c:pt idx="164">
                  <c:v>8317</c:v>
                </c:pt>
                <c:pt idx="165">
                  <c:v>9862.5</c:v>
                </c:pt>
                <c:pt idx="166">
                  <c:v>8905</c:v>
                </c:pt>
                <c:pt idx="167">
                  <c:v>9246.5</c:v>
                </c:pt>
                <c:pt idx="168">
                  <c:v>7809</c:v>
                </c:pt>
                <c:pt idx="169">
                  <c:v>6406.5</c:v>
                </c:pt>
                <c:pt idx="170">
                  <c:v>5916</c:v>
                </c:pt>
                <c:pt idx="171">
                  <c:v>5426.5</c:v>
                </c:pt>
                <c:pt idx="172">
                  <c:v>5361</c:v>
                </c:pt>
                <c:pt idx="173">
                  <c:v>5661</c:v>
                </c:pt>
                <c:pt idx="174">
                  <c:v>6735</c:v>
                </c:pt>
                <c:pt idx="175">
                  <c:v>9376</c:v>
                </c:pt>
                <c:pt idx="176">
                  <c:v>10964.5</c:v>
                </c:pt>
                <c:pt idx="177">
                  <c:v>11677</c:v>
                </c:pt>
                <c:pt idx="178">
                  <c:v>11283</c:v>
                </c:pt>
                <c:pt idx="179">
                  <c:v>10533.5</c:v>
                </c:pt>
                <c:pt idx="180">
                  <c:v>9889.5</c:v>
                </c:pt>
                <c:pt idx="181">
                  <c:v>9651</c:v>
                </c:pt>
                <c:pt idx="182">
                  <c:v>9281.5</c:v>
                </c:pt>
                <c:pt idx="183">
                  <c:v>8358.5</c:v>
                </c:pt>
                <c:pt idx="184">
                  <c:v>7923.5</c:v>
                </c:pt>
                <c:pt idx="185">
                  <c:v>7637.5</c:v>
                </c:pt>
                <c:pt idx="186">
                  <c:v>8321</c:v>
                </c:pt>
                <c:pt idx="187">
                  <c:v>10209.5</c:v>
                </c:pt>
                <c:pt idx="188">
                  <c:v>10064</c:v>
                </c:pt>
                <c:pt idx="189">
                  <c:v>9722</c:v>
                </c:pt>
                <c:pt idx="190">
                  <c:v>8360</c:v>
                </c:pt>
                <c:pt idx="191">
                  <c:v>8531.5</c:v>
                </c:pt>
                <c:pt idx="192">
                  <c:v>8694</c:v>
                </c:pt>
                <c:pt idx="193">
                  <c:v>7481</c:v>
                </c:pt>
                <c:pt idx="194">
                  <c:v>6943</c:v>
                </c:pt>
                <c:pt idx="195">
                  <c:v>6297</c:v>
                </c:pt>
                <c:pt idx="196">
                  <c:v>6160</c:v>
                </c:pt>
                <c:pt idx="197">
                  <c:v>6243</c:v>
                </c:pt>
                <c:pt idx="198">
                  <c:v>7096</c:v>
                </c:pt>
                <c:pt idx="199">
                  <c:v>9958</c:v>
                </c:pt>
                <c:pt idx="200">
                  <c:v>10997.5</c:v>
                </c:pt>
                <c:pt idx="201">
                  <c:v>11078.5</c:v>
                </c:pt>
                <c:pt idx="202">
                  <c:v>10825.5</c:v>
                </c:pt>
                <c:pt idx="203">
                  <c:v>10394.5</c:v>
                </c:pt>
                <c:pt idx="204">
                  <c:v>10152</c:v>
                </c:pt>
                <c:pt idx="205">
                  <c:v>9774.5</c:v>
                </c:pt>
                <c:pt idx="206">
                  <c:v>9160</c:v>
                </c:pt>
                <c:pt idx="207">
                  <c:v>7982.5</c:v>
                </c:pt>
                <c:pt idx="208">
                  <c:v>7281.5</c:v>
                </c:pt>
                <c:pt idx="209">
                  <c:v>7601.5</c:v>
                </c:pt>
                <c:pt idx="210">
                  <c:v>7893</c:v>
                </c:pt>
                <c:pt idx="211">
                  <c:v>9380.5</c:v>
                </c:pt>
                <c:pt idx="212">
                  <c:v>9662</c:v>
                </c:pt>
                <c:pt idx="213">
                  <c:v>10316.5</c:v>
                </c:pt>
                <c:pt idx="214">
                  <c:v>8377</c:v>
                </c:pt>
                <c:pt idx="215">
                  <c:v>8876</c:v>
                </c:pt>
                <c:pt idx="216">
                  <c:v>8092.5</c:v>
                </c:pt>
                <c:pt idx="217">
                  <c:v>7038.5</c:v>
                </c:pt>
                <c:pt idx="218">
                  <c:v>6779.5</c:v>
                </c:pt>
                <c:pt idx="219">
                  <c:v>6635.5</c:v>
                </c:pt>
                <c:pt idx="220">
                  <c:v>6506</c:v>
                </c:pt>
                <c:pt idx="221">
                  <c:v>6570.5</c:v>
                </c:pt>
                <c:pt idx="222">
                  <c:v>7282.5</c:v>
                </c:pt>
                <c:pt idx="223">
                  <c:v>9759</c:v>
                </c:pt>
                <c:pt idx="224">
                  <c:v>10679</c:v>
                </c:pt>
                <c:pt idx="225">
                  <c:v>11448</c:v>
                </c:pt>
                <c:pt idx="226">
                  <c:v>11303.5</c:v>
                </c:pt>
                <c:pt idx="227">
                  <c:v>10527</c:v>
                </c:pt>
                <c:pt idx="228">
                  <c:v>10376.5</c:v>
                </c:pt>
                <c:pt idx="229">
                  <c:v>9990.5</c:v>
                </c:pt>
                <c:pt idx="230">
                  <c:v>9474</c:v>
                </c:pt>
                <c:pt idx="231">
                  <c:v>9140.5</c:v>
                </c:pt>
                <c:pt idx="232">
                  <c:v>8851</c:v>
                </c:pt>
                <c:pt idx="233">
                  <c:v>8684</c:v>
                </c:pt>
                <c:pt idx="234">
                  <c:v>9633.5</c:v>
                </c:pt>
                <c:pt idx="235">
                  <c:v>11684.5</c:v>
                </c:pt>
                <c:pt idx="236">
                  <c:v>11370.5</c:v>
                </c:pt>
                <c:pt idx="237">
                  <c:v>10196.5</c:v>
                </c:pt>
                <c:pt idx="238">
                  <c:v>8264</c:v>
                </c:pt>
                <c:pt idx="239">
                  <c:v>8951</c:v>
                </c:pt>
                <c:pt idx="240">
                  <c:v>7856</c:v>
                </c:pt>
                <c:pt idx="241">
                  <c:v>6875</c:v>
                </c:pt>
                <c:pt idx="242">
                  <c:v>6438.5</c:v>
                </c:pt>
                <c:pt idx="243">
                  <c:v>6257</c:v>
                </c:pt>
                <c:pt idx="244">
                  <c:v>6264</c:v>
                </c:pt>
                <c:pt idx="245">
                  <c:v>6275</c:v>
                </c:pt>
                <c:pt idx="246">
                  <c:v>6919</c:v>
                </c:pt>
                <c:pt idx="247">
                  <c:v>8877.5</c:v>
                </c:pt>
                <c:pt idx="248">
                  <c:v>10258.5</c:v>
                </c:pt>
                <c:pt idx="249">
                  <c:v>11068.5</c:v>
                </c:pt>
                <c:pt idx="250">
                  <c:v>11321.5</c:v>
                </c:pt>
                <c:pt idx="251">
                  <c:v>11676</c:v>
                </c:pt>
                <c:pt idx="252">
                  <c:v>11657.5</c:v>
                </c:pt>
                <c:pt idx="253">
                  <c:v>11818.5</c:v>
                </c:pt>
                <c:pt idx="254">
                  <c:v>11594</c:v>
                </c:pt>
                <c:pt idx="255">
                  <c:v>10738</c:v>
                </c:pt>
                <c:pt idx="256">
                  <c:v>9942</c:v>
                </c:pt>
                <c:pt idx="257">
                  <c:v>9730</c:v>
                </c:pt>
                <c:pt idx="258">
                  <c:v>10038.5</c:v>
                </c:pt>
                <c:pt idx="259">
                  <c:v>12328.5</c:v>
                </c:pt>
                <c:pt idx="260">
                  <c:v>11834.5</c:v>
                </c:pt>
                <c:pt idx="261">
                  <c:v>10958.5</c:v>
                </c:pt>
                <c:pt idx="262">
                  <c:v>9384</c:v>
                </c:pt>
                <c:pt idx="263">
                  <c:v>9641.5</c:v>
                </c:pt>
                <c:pt idx="264">
                  <c:v>9052.5</c:v>
                </c:pt>
                <c:pt idx="265">
                  <c:v>8547.5</c:v>
                </c:pt>
                <c:pt idx="266">
                  <c:v>8572</c:v>
                </c:pt>
                <c:pt idx="267">
                  <c:v>8583</c:v>
                </c:pt>
                <c:pt idx="268">
                  <c:v>8618.5</c:v>
                </c:pt>
                <c:pt idx="269">
                  <c:v>8631</c:v>
                </c:pt>
                <c:pt idx="270">
                  <c:v>9260.5</c:v>
                </c:pt>
                <c:pt idx="271">
                  <c:v>10550</c:v>
                </c:pt>
                <c:pt idx="272">
                  <c:v>11947</c:v>
                </c:pt>
                <c:pt idx="273">
                  <c:v>12349.5</c:v>
                </c:pt>
                <c:pt idx="274">
                  <c:v>11955</c:v>
                </c:pt>
                <c:pt idx="275">
                  <c:v>11859.5</c:v>
                </c:pt>
                <c:pt idx="276">
                  <c:v>11462</c:v>
                </c:pt>
                <c:pt idx="277">
                  <c:v>10709</c:v>
                </c:pt>
                <c:pt idx="278">
                  <c:v>9812</c:v>
                </c:pt>
                <c:pt idx="279">
                  <c:v>9163</c:v>
                </c:pt>
                <c:pt idx="280">
                  <c:v>9165.5</c:v>
                </c:pt>
                <c:pt idx="281">
                  <c:v>9212</c:v>
                </c:pt>
                <c:pt idx="282">
                  <c:v>9629.5</c:v>
                </c:pt>
                <c:pt idx="283">
                  <c:v>10912</c:v>
                </c:pt>
                <c:pt idx="284">
                  <c:v>11010.5</c:v>
                </c:pt>
                <c:pt idx="285">
                  <c:v>10885.5</c:v>
                </c:pt>
                <c:pt idx="286">
                  <c:v>9950</c:v>
                </c:pt>
                <c:pt idx="287">
                  <c:v>11286</c:v>
                </c:pt>
                <c:pt idx="288">
                  <c:v>10214</c:v>
                </c:pt>
                <c:pt idx="289">
                  <c:v>9107.5</c:v>
                </c:pt>
                <c:pt idx="290">
                  <c:v>8964</c:v>
                </c:pt>
                <c:pt idx="291">
                  <c:v>8716</c:v>
                </c:pt>
                <c:pt idx="292">
                  <c:v>8446</c:v>
                </c:pt>
                <c:pt idx="293">
                  <c:v>8615</c:v>
                </c:pt>
                <c:pt idx="294">
                  <c:v>8857.5</c:v>
                </c:pt>
                <c:pt idx="295">
                  <c:v>9104</c:v>
                </c:pt>
                <c:pt idx="296">
                  <c:v>9570</c:v>
                </c:pt>
                <c:pt idx="297">
                  <c:v>10793</c:v>
                </c:pt>
                <c:pt idx="298">
                  <c:v>10763.5</c:v>
                </c:pt>
                <c:pt idx="299">
                  <c:v>10248</c:v>
                </c:pt>
                <c:pt idx="300">
                  <c:v>10093</c:v>
                </c:pt>
                <c:pt idx="301">
                  <c:v>9988.5</c:v>
                </c:pt>
                <c:pt idx="302">
                  <c:v>8956</c:v>
                </c:pt>
                <c:pt idx="303">
                  <c:v>8553.5</c:v>
                </c:pt>
                <c:pt idx="304">
                  <c:v>8551.5</c:v>
                </c:pt>
                <c:pt idx="305">
                  <c:v>8644.5</c:v>
                </c:pt>
                <c:pt idx="306">
                  <c:v>9171.5</c:v>
                </c:pt>
                <c:pt idx="307">
                  <c:v>10779</c:v>
                </c:pt>
                <c:pt idx="308">
                  <c:v>10966</c:v>
                </c:pt>
                <c:pt idx="309">
                  <c:v>11446.5</c:v>
                </c:pt>
                <c:pt idx="310">
                  <c:v>10465</c:v>
                </c:pt>
                <c:pt idx="311">
                  <c:v>11916</c:v>
                </c:pt>
                <c:pt idx="312">
                  <c:v>11793.5</c:v>
                </c:pt>
                <c:pt idx="313">
                  <c:v>9517.5</c:v>
                </c:pt>
                <c:pt idx="314">
                  <c:v>8767.5</c:v>
                </c:pt>
                <c:pt idx="315">
                  <c:v>8486.5</c:v>
                </c:pt>
                <c:pt idx="316">
                  <c:v>8325</c:v>
                </c:pt>
                <c:pt idx="317">
                  <c:v>8323.5</c:v>
                </c:pt>
                <c:pt idx="318">
                  <c:v>8463</c:v>
                </c:pt>
                <c:pt idx="319">
                  <c:v>8555.5</c:v>
                </c:pt>
                <c:pt idx="320">
                  <c:v>8952.5</c:v>
                </c:pt>
                <c:pt idx="321">
                  <c:v>9679</c:v>
                </c:pt>
                <c:pt idx="322">
                  <c:v>9957</c:v>
                </c:pt>
                <c:pt idx="323">
                  <c:v>9563</c:v>
                </c:pt>
                <c:pt idx="324">
                  <c:v>9578.5</c:v>
                </c:pt>
                <c:pt idx="325">
                  <c:v>8907</c:v>
                </c:pt>
                <c:pt idx="326">
                  <c:v>8210.5</c:v>
                </c:pt>
                <c:pt idx="327">
                  <c:v>8077</c:v>
                </c:pt>
                <c:pt idx="328">
                  <c:v>8134.5</c:v>
                </c:pt>
                <c:pt idx="329">
                  <c:v>8198.5</c:v>
                </c:pt>
                <c:pt idx="330">
                  <c:v>8702.5</c:v>
                </c:pt>
                <c:pt idx="331">
                  <c:v>9422.5</c:v>
                </c:pt>
                <c:pt idx="332">
                  <c:v>10389</c:v>
                </c:pt>
                <c:pt idx="333">
                  <c:v>11956.5</c:v>
                </c:pt>
                <c:pt idx="334">
                  <c:v>11305.5</c:v>
                </c:pt>
                <c:pt idx="335">
                  <c:v>11071</c:v>
                </c:pt>
                <c:pt idx="336">
                  <c:v>9691</c:v>
                </c:pt>
                <c:pt idx="337">
                  <c:v>8756.5</c:v>
                </c:pt>
                <c:pt idx="338">
                  <c:v>8563.5</c:v>
                </c:pt>
                <c:pt idx="339">
                  <c:v>8385</c:v>
                </c:pt>
                <c:pt idx="340">
                  <c:v>8289.5</c:v>
                </c:pt>
                <c:pt idx="341">
                  <c:v>8479.5</c:v>
                </c:pt>
                <c:pt idx="342">
                  <c:v>9045.5</c:v>
                </c:pt>
                <c:pt idx="343">
                  <c:v>9632.5</c:v>
                </c:pt>
                <c:pt idx="344">
                  <c:v>10392.5</c:v>
                </c:pt>
                <c:pt idx="345">
                  <c:v>11797</c:v>
                </c:pt>
                <c:pt idx="346">
                  <c:v>11762</c:v>
                </c:pt>
                <c:pt idx="347">
                  <c:v>11544</c:v>
                </c:pt>
                <c:pt idx="348">
                  <c:v>11190.5</c:v>
                </c:pt>
                <c:pt idx="349">
                  <c:v>11163.5</c:v>
                </c:pt>
                <c:pt idx="350">
                  <c:v>10706.5</c:v>
                </c:pt>
                <c:pt idx="351">
                  <c:v>9837</c:v>
                </c:pt>
                <c:pt idx="352">
                  <c:v>9214.5</c:v>
                </c:pt>
                <c:pt idx="353">
                  <c:v>9484.5</c:v>
                </c:pt>
                <c:pt idx="354">
                  <c:v>9919.5</c:v>
                </c:pt>
                <c:pt idx="355">
                  <c:v>12235.5</c:v>
                </c:pt>
                <c:pt idx="356">
                  <c:v>11907</c:v>
                </c:pt>
                <c:pt idx="357">
                  <c:v>11626</c:v>
                </c:pt>
                <c:pt idx="358">
                  <c:v>10524.5</c:v>
                </c:pt>
                <c:pt idx="359">
                  <c:v>10696.5</c:v>
                </c:pt>
                <c:pt idx="360">
                  <c:v>9857.5</c:v>
                </c:pt>
                <c:pt idx="361">
                  <c:v>9020.5</c:v>
                </c:pt>
                <c:pt idx="362">
                  <c:v>8894.5</c:v>
                </c:pt>
                <c:pt idx="363">
                  <c:v>8723.5</c:v>
                </c:pt>
                <c:pt idx="364">
                  <c:v>8786</c:v>
                </c:pt>
                <c:pt idx="365">
                  <c:v>8839.5</c:v>
                </c:pt>
                <c:pt idx="366">
                  <c:v>8980</c:v>
                </c:pt>
                <c:pt idx="367">
                  <c:v>9479.5</c:v>
                </c:pt>
                <c:pt idx="368">
                  <c:v>10407</c:v>
                </c:pt>
                <c:pt idx="369">
                  <c:v>10995</c:v>
                </c:pt>
                <c:pt idx="370">
                  <c:v>10751</c:v>
                </c:pt>
                <c:pt idx="371">
                  <c:v>10340</c:v>
                </c:pt>
                <c:pt idx="372">
                  <c:v>9984.5</c:v>
                </c:pt>
                <c:pt idx="373">
                  <c:v>9964.5</c:v>
                </c:pt>
                <c:pt idx="374">
                  <c:v>9250</c:v>
                </c:pt>
                <c:pt idx="375">
                  <c:v>9120</c:v>
                </c:pt>
                <c:pt idx="376">
                  <c:v>9090</c:v>
                </c:pt>
                <c:pt idx="377">
                  <c:v>8934</c:v>
                </c:pt>
                <c:pt idx="378">
                  <c:v>9334.5</c:v>
                </c:pt>
                <c:pt idx="379">
                  <c:v>10626</c:v>
                </c:pt>
                <c:pt idx="380">
                  <c:v>10592.5</c:v>
                </c:pt>
                <c:pt idx="381">
                  <c:v>10785.5</c:v>
                </c:pt>
                <c:pt idx="382">
                  <c:v>9866</c:v>
                </c:pt>
                <c:pt idx="383">
                  <c:v>10446</c:v>
                </c:pt>
                <c:pt idx="384">
                  <c:v>9577.5</c:v>
                </c:pt>
                <c:pt idx="385">
                  <c:v>9215</c:v>
                </c:pt>
                <c:pt idx="386">
                  <c:v>9014</c:v>
                </c:pt>
                <c:pt idx="387">
                  <c:v>8836.5</c:v>
                </c:pt>
                <c:pt idx="388">
                  <c:v>8891</c:v>
                </c:pt>
                <c:pt idx="389">
                  <c:v>8888.5</c:v>
                </c:pt>
                <c:pt idx="390">
                  <c:v>9200.5</c:v>
                </c:pt>
                <c:pt idx="391">
                  <c:v>10308.5</c:v>
                </c:pt>
                <c:pt idx="392">
                  <c:v>11409.5</c:v>
                </c:pt>
                <c:pt idx="393">
                  <c:v>11611.5</c:v>
                </c:pt>
                <c:pt idx="394">
                  <c:v>11557.5</c:v>
                </c:pt>
                <c:pt idx="395">
                  <c:v>10809.5</c:v>
                </c:pt>
                <c:pt idx="396">
                  <c:v>10091</c:v>
                </c:pt>
                <c:pt idx="397">
                  <c:v>9861</c:v>
                </c:pt>
                <c:pt idx="398">
                  <c:v>9183.5</c:v>
                </c:pt>
                <c:pt idx="399">
                  <c:v>8941.5</c:v>
                </c:pt>
                <c:pt idx="400">
                  <c:v>9125.5</c:v>
                </c:pt>
                <c:pt idx="401">
                  <c:v>9429.5</c:v>
                </c:pt>
                <c:pt idx="402">
                  <c:v>9945</c:v>
                </c:pt>
                <c:pt idx="403">
                  <c:v>11241.5</c:v>
                </c:pt>
                <c:pt idx="404">
                  <c:v>11283.5</c:v>
                </c:pt>
                <c:pt idx="405">
                  <c:v>11752.5</c:v>
                </c:pt>
                <c:pt idx="406">
                  <c:v>10960.5</c:v>
                </c:pt>
                <c:pt idx="407">
                  <c:v>10819</c:v>
                </c:pt>
                <c:pt idx="408">
                  <c:v>10137.5</c:v>
                </c:pt>
                <c:pt idx="409">
                  <c:v>8962</c:v>
                </c:pt>
                <c:pt idx="410">
                  <c:v>8849</c:v>
                </c:pt>
                <c:pt idx="411">
                  <c:v>8721.5</c:v>
                </c:pt>
                <c:pt idx="412">
                  <c:v>8697</c:v>
                </c:pt>
                <c:pt idx="413">
                  <c:v>8766.5</c:v>
                </c:pt>
                <c:pt idx="414">
                  <c:v>9117.5</c:v>
                </c:pt>
                <c:pt idx="415">
                  <c:v>10368.5</c:v>
                </c:pt>
                <c:pt idx="416">
                  <c:v>11727</c:v>
                </c:pt>
                <c:pt idx="417">
                  <c:v>11175</c:v>
                </c:pt>
                <c:pt idx="418">
                  <c:v>10653</c:v>
                </c:pt>
                <c:pt idx="419">
                  <c:v>10436</c:v>
                </c:pt>
                <c:pt idx="420">
                  <c:v>9926.5</c:v>
                </c:pt>
                <c:pt idx="421">
                  <c:v>9798.5</c:v>
                </c:pt>
                <c:pt idx="422">
                  <c:v>9714</c:v>
                </c:pt>
                <c:pt idx="423">
                  <c:v>9402</c:v>
                </c:pt>
                <c:pt idx="424">
                  <c:v>9220.5</c:v>
                </c:pt>
                <c:pt idx="425">
                  <c:v>9389.5</c:v>
                </c:pt>
                <c:pt idx="426">
                  <c:v>9746.5</c:v>
                </c:pt>
                <c:pt idx="427">
                  <c:v>11725</c:v>
                </c:pt>
                <c:pt idx="428">
                  <c:v>12172</c:v>
                </c:pt>
                <c:pt idx="429">
                  <c:v>12301</c:v>
                </c:pt>
                <c:pt idx="430">
                  <c:v>11174</c:v>
                </c:pt>
                <c:pt idx="431">
                  <c:v>10835.5</c:v>
                </c:pt>
                <c:pt idx="432">
                  <c:v>9791.5</c:v>
                </c:pt>
                <c:pt idx="433">
                  <c:v>9314</c:v>
                </c:pt>
                <c:pt idx="434">
                  <c:v>9051</c:v>
                </c:pt>
                <c:pt idx="435">
                  <c:v>8843.5</c:v>
                </c:pt>
                <c:pt idx="436">
                  <c:v>8838</c:v>
                </c:pt>
                <c:pt idx="437">
                  <c:v>9046</c:v>
                </c:pt>
                <c:pt idx="438">
                  <c:v>9715.5</c:v>
                </c:pt>
                <c:pt idx="439">
                  <c:v>11059</c:v>
                </c:pt>
                <c:pt idx="440">
                  <c:v>11940</c:v>
                </c:pt>
                <c:pt idx="441">
                  <c:v>12355</c:v>
                </c:pt>
                <c:pt idx="442">
                  <c:v>12758.5</c:v>
                </c:pt>
                <c:pt idx="443">
                  <c:v>13069.5</c:v>
                </c:pt>
                <c:pt idx="444">
                  <c:v>12920.5</c:v>
                </c:pt>
                <c:pt idx="445">
                  <c:v>12617</c:v>
                </c:pt>
                <c:pt idx="446">
                  <c:v>12080.5</c:v>
                </c:pt>
                <c:pt idx="447">
                  <c:v>10479</c:v>
                </c:pt>
                <c:pt idx="448">
                  <c:v>9952</c:v>
                </c:pt>
                <c:pt idx="449">
                  <c:v>10270</c:v>
                </c:pt>
                <c:pt idx="450">
                  <c:v>10700.5</c:v>
                </c:pt>
                <c:pt idx="451">
                  <c:v>11835</c:v>
                </c:pt>
                <c:pt idx="452">
                  <c:v>12045.5</c:v>
                </c:pt>
                <c:pt idx="453">
                  <c:v>11895.5</c:v>
                </c:pt>
                <c:pt idx="454">
                  <c:v>10503</c:v>
                </c:pt>
                <c:pt idx="455">
                  <c:v>10757</c:v>
                </c:pt>
                <c:pt idx="456">
                  <c:v>10498.5</c:v>
                </c:pt>
                <c:pt idx="457">
                  <c:v>9287.5</c:v>
                </c:pt>
                <c:pt idx="458">
                  <c:v>9103.5</c:v>
                </c:pt>
                <c:pt idx="459">
                  <c:v>8894</c:v>
                </c:pt>
                <c:pt idx="460">
                  <c:v>8932.5</c:v>
                </c:pt>
                <c:pt idx="461">
                  <c:v>8875.5</c:v>
                </c:pt>
                <c:pt idx="462">
                  <c:v>9043.5</c:v>
                </c:pt>
                <c:pt idx="463">
                  <c:v>9486.5</c:v>
                </c:pt>
                <c:pt idx="464">
                  <c:v>9874.5</c:v>
                </c:pt>
                <c:pt idx="465">
                  <c:v>10552.5</c:v>
                </c:pt>
                <c:pt idx="466">
                  <c:v>10521</c:v>
                </c:pt>
                <c:pt idx="467">
                  <c:v>10336</c:v>
                </c:pt>
                <c:pt idx="468">
                  <c:v>10570.5</c:v>
                </c:pt>
                <c:pt idx="469">
                  <c:v>10140</c:v>
                </c:pt>
                <c:pt idx="470">
                  <c:v>9284</c:v>
                </c:pt>
                <c:pt idx="471">
                  <c:v>9029</c:v>
                </c:pt>
                <c:pt idx="472">
                  <c:v>9099</c:v>
                </c:pt>
                <c:pt idx="473">
                  <c:v>9410</c:v>
                </c:pt>
                <c:pt idx="474">
                  <c:v>10028</c:v>
                </c:pt>
                <c:pt idx="475">
                  <c:v>10309.5</c:v>
                </c:pt>
                <c:pt idx="476">
                  <c:v>10650</c:v>
                </c:pt>
                <c:pt idx="477">
                  <c:v>11275.5</c:v>
                </c:pt>
                <c:pt idx="478">
                  <c:v>10983.5</c:v>
                </c:pt>
                <c:pt idx="479">
                  <c:v>12510</c:v>
                </c:pt>
                <c:pt idx="480">
                  <c:v>11075.5</c:v>
                </c:pt>
                <c:pt idx="481">
                  <c:v>9247</c:v>
                </c:pt>
                <c:pt idx="482">
                  <c:v>8944.5</c:v>
                </c:pt>
                <c:pt idx="483">
                  <c:v>8858</c:v>
                </c:pt>
                <c:pt idx="484">
                  <c:v>8825.5</c:v>
                </c:pt>
                <c:pt idx="485">
                  <c:v>8776.5</c:v>
                </c:pt>
                <c:pt idx="486">
                  <c:v>8762.5</c:v>
                </c:pt>
                <c:pt idx="487">
                  <c:v>8872.5</c:v>
                </c:pt>
                <c:pt idx="488">
                  <c:v>9061.5</c:v>
                </c:pt>
                <c:pt idx="489">
                  <c:v>9272</c:v>
                </c:pt>
                <c:pt idx="490">
                  <c:v>10069.5</c:v>
                </c:pt>
                <c:pt idx="491">
                  <c:v>10083.5</c:v>
                </c:pt>
                <c:pt idx="492">
                  <c:v>10394</c:v>
                </c:pt>
                <c:pt idx="493">
                  <c:v>9982.5</c:v>
                </c:pt>
                <c:pt idx="494">
                  <c:v>9102.5</c:v>
                </c:pt>
                <c:pt idx="495">
                  <c:v>8915.5</c:v>
                </c:pt>
                <c:pt idx="496">
                  <c:v>8707.5</c:v>
                </c:pt>
                <c:pt idx="497">
                  <c:v>8855.5</c:v>
                </c:pt>
                <c:pt idx="498">
                  <c:v>9667</c:v>
                </c:pt>
                <c:pt idx="499">
                  <c:v>10532</c:v>
                </c:pt>
                <c:pt idx="500">
                  <c:v>11134.5</c:v>
                </c:pt>
                <c:pt idx="501">
                  <c:v>12311</c:v>
                </c:pt>
                <c:pt idx="502">
                  <c:v>11803</c:v>
                </c:pt>
                <c:pt idx="503">
                  <c:v>12414.5</c:v>
                </c:pt>
                <c:pt idx="504">
                  <c:v>10612</c:v>
                </c:pt>
                <c:pt idx="505">
                  <c:v>9487.5</c:v>
                </c:pt>
                <c:pt idx="506">
                  <c:v>9176.5</c:v>
                </c:pt>
                <c:pt idx="507">
                  <c:v>9047.5</c:v>
                </c:pt>
                <c:pt idx="508">
                  <c:v>8803.5</c:v>
                </c:pt>
                <c:pt idx="509">
                  <c:v>9009</c:v>
                </c:pt>
                <c:pt idx="510">
                  <c:v>9331.5</c:v>
                </c:pt>
                <c:pt idx="511">
                  <c:v>10143.5</c:v>
                </c:pt>
                <c:pt idx="512">
                  <c:v>11190.5</c:v>
                </c:pt>
                <c:pt idx="513">
                  <c:v>11682.5</c:v>
                </c:pt>
                <c:pt idx="514">
                  <c:v>11248.5</c:v>
                </c:pt>
                <c:pt idx="515">
                  <c:v>11192.5</c:v>
                </c:pt>
                <c:pt idx="516">
                  <c:v>11689.5</c:v>
                </c:pt>
                <c:pt idx="517">
                  <c:v>11295</c:v>
                </c:pt>
                <c:pt idx="518">
                  <c:v>10733.5</c:v>
                </c:pt>
                <c:pt idx="519">
                  <c:v>10465</c:v>
                </c:pt>
                <c:pt idx="520">
                  <c:v>9587</c:v>
                </c:pt>
                <c:pt idx="521">
                  <c:v>9001</c:v>
                </c:pt>
                <c:pt idx="522">
                  <c:v>9352</c:v>
                </c:pt>
                <c:pt idx="523">
                  <c:v>11266.5</c:v>
                </c:pt>
                <c:pt idx="524">
                  <c:v>11301.5</c:v>
                </c:pt>
                <c:pt idx="525">
                  <c:v>11162.5</c:v>
                </c:pt>
                <c:pt idx="526">
                  <c:v>9738.5</c:v>
                </c:pt>
                <c:pt idx="527">
                  <c:v>10611.5</c:v>
                </c:pt>
                <c:pt idx="528">
                  <c:v>10371</c:v>
                </c:pt>
                <c:pt idx="529">
                  <c:v>9260.5</c:v>
                </c:pt>
                <c:pt idx="530">
                  <c:v>8670.5</c:v>
                </c:pt>
                <c:pt idx="531">
                  <c:v>8350</c:v>
                </c:pt>
                <c:pt idx="532">
                  <c:v>8041.5</c:v>
                </c:pt>
                <c:pt idx="533">
                  <c:v>8237</c:v>
                </c:pt>
                <c:pt idx="534">
                  <c:v>8767</c:v>
                </c:pt>
                <c:pt idx="535">
                  <c:v>10045</c:v>
                </c:pt>
                <c:pt idx="536">
                  <c:v>11584</c:v>
                </c:pt>
                <c:pt idx="537">
                  <c:v>11969.5</c:v>
                </c:pt>
                <c:pt idx="538">
                  <c:v>11956</c:v>
                </c:pt>
                <c:pt idx="539">
                  <c:v>11635</c:v>
                </c:pt>
                <c:pt idx="540">
                  <c:v>11655</c:v>
                </c:pt>
                <c:pt idx="541">
                  <c:v>11271.5</c:v>
                </c:pt>
                <c:pt idx="542">
                  <c:v>10453</c:v>
                </c:pt>
                <c:pt idx="543">
                  <c:v>9521.5</c:v>
                </c:pt>
                <c:pt idx="544">
                  <c:v>9539</c:v>
                </c:pt>
                <c:pt idx="545">
                  <c:v>9167</c:v>
                </c:pt>
                <c:pt idx="546">
                  <c:v>9372.5</c:v>
                </c:pt>
                <c:pt idx="547">
                  <c:v>10508.5</c:v>
                </c:pt>
                <c:pt idx="548">
                  <c:v>10657</c:v>
                </c:pt>
                <c:pt idx="549">
                  <c:v>10857</c:v>
                </c:pt>
                <c:pt idx="550">
                  <c:v>10190</c:v>
                </c:pt>
                <c:pt idx="551">
                  <c:v>10938.5</c:v>
                </c:pt>
                <c:pt idx="552">
                  <c:v>9871</c:v>
                </c:pt>
                <c:pt idx="553">
                  <c:v>8776</c:v>
                </c:pt>
                <c:pt idx="554">
                  <c:v>8772</c:v>
                </c:pt>
                <c:pt idx="555">
                  <c:v>8333</c:v>
                </c:pt>
                <c:pt idx="556">
                  <c:v>8119.5</c:v>
                </c:pt>
                <c:pt idx="557">
                  <c:v>8433.5</c:v>
                </c:pt>
                <c:pt idx="558">
                  <c:v>9433</c:v>
                </c:pt>
                <c:pt idx="559">
                  <c:v>10359.5</c:v>
                </c:pt>
                <c:pt idx="560">
                  <c:v>10742</c:v>
                </c:pt>
                <c:pt idx="561">
                  <c:v>11306</c:v>
                </c:pt>
                <c:pt idx="562">
                  <c:v>11440.5</c:v>
                </c:pt>
                <c:pt idx="563">
                  <c:v>10831</c:v>
                </c:pt>
                <c:pt idx="564">
                  <c:v>10545.5</c:v>
                </c:pt>
                <c:pt idx="565">
                  <c:v>10166</c:v>
                </c:pt>
                <c:pt idx="566">
                  <c:v>9717</c:v>
                </c:pt>
                <c:pt idx="567">
                  <c:v>9189</c:v>
                </c:pt>
                <c:pt idx="568">
                  <c:v>10176.5</c:v>
                </c:pt>
                <c:pt idx="569">
                  <c:v>10729.5</c:v>
                </c:pt>
                <c:pt idx="570">
                  <c:v>11103</c:v>
                </c:pt>
                <c:pt idx="571">
                  <c:v>11755.5</c:v>
                </c:pt>
                <c:pt idx="572">
                  <c:v>12020</c:v>
                </c:pt>
                <c:pt idx="573">
                  <c:v>12020.5</c:v>
                </c:pt>
                <c:pt idx="574">
                  <c:v>10469</c:v>
                </c:pt>
                <c:pt idx="575">
                  <c:v>11168.5</c:v>
                </c:pt>
                <c:pt idx="576">
                  <c:v>10175</c:v>
                </c:pt>
                <c:pt idx="577">
                  <c:v>9165</c:v>
                </c:pt>
                <c:pt idx="578">
                  <c:v>9102.5</c:v>
                </c:pt>
                <c:pt idx="579">
                  <c:v>8743.5</c:v>
                </c:pt>
                <c:pt idx="580">
                  <c:v>8931.5</c:v>
                </c:pt>
                <c:pt idx="581">
                  <c:v>9421.5</c:v>
                </c:pt>
                <c:pt idx="582">
                  <c:v>10104.5</c:v>
                </c:pt>
                <c:pt idx="583">
                  <c:v>10580.5</c:v>
                </c:pt>
                <c:pt idx="584">
                  <c:v>10877.5</c:v>
                </c:pt>
                <c:pt idx="585">
                  <c:v>11143.5</c:v>
                </c:pt>
                <c:pt idx="586">
                  <c:v>11684.5</c:v>
                </c:pt>
                <c:pt idx="587">
                  <c:v>11959</c:v>
                </c:pt>
                <c:pt idx="588">
                  <c:v>11420.5</c:v>
                </c:pt>
                <c:pt idx="589">
                  <c:v>10969</c:v>
                </c:pt>
                <c:pt idx="590">
                  <c:v>10886</c:v>
                </c:pt>
                <c:pt idx="591">
                  <c:v>10414.5</c:v>
                </c:pt>
                <c:pt idx="592">
                  <c:v>10131.5</c:v>
                </c:pt>
                <c:pt idx="593">
                  <c:v>10478.5</c:v>
                </c:pt>
                <c:pt idx="594">
                  <c:v>10975</c:v>
                </c:pt>
                <c:pt idx="595">
                  <c:v>12848.5</c:v>
                </c:pt>
                <c:pt idx="596">
                  <c:v>12731.5</c:v>
                </c:pt>
                <c:pt idx="597">
                  <c:v>12317</c:v>
                </c:pt>
                <c:pt idx="598">
                  <c:v>11680</c:v>
                </c:pt>
                <c:pt idx="599">
                  <c:v>12164</c:v>
                </c:pt>
                <c:pt idx="600">
                  <c:v>10902</c:v>
                </c:pt>
                <c:pt idx="601">
                  <c:v>9572</c:v>
                </c:pt>
                <c:pt idx="602">
                  <c:v>9353</c:v>
                </c:pt>
                <c:pt idx="603">
                  <c:v>9091.5</c:v>
                </c:pt>
                <c:pt idx="604">
                  <c:v>9007</c:v>
                </c:pt>
                <c:pt idx="605">
                  <c:v>9046.5</c:v>
                </c:pt>
                <c:pt idx="606">
                  <c:v>9581.5</c:v>
                </c:pt>
                <c:pt idx="607">
                  <c:v>10653.5</c:v>
                </c:pt>
                <c:pt idx="608">
                  <c:v>11832</c:v>
                </c:pt>
                <c:pt idx="609">
                  <c:v>12291.5</c:v>
                </c:pt>
                <c:pt idx="610">
                  <c:v>13078</c:v>
                </c:pt>
                <c:pt idx="611">
                  <c:v>12822.5</c:v>
                </c:pt>
                <c:pt idx="612">
                  <c:v>12387</c:v>
                </c:pt>
                <c:pt idx="613">
                  <c:v>12184</c:v>
                </c:pt>
                <c:pt idx="614">
                  <c:v>11684.5</c:v>
                </c:pt>
                <c:pt idx="615">
                  <c:v>11560.5</c:v>
                </c:pt>
                <c:pt idx="616">
                  <c:v>11713</c:v>
                </c:pt>
                <c:pt idx="617">
                  <c:v>11137</c:v>
                </c:pt>
                <c:pt idx="618">
                  <c:v>11467.5</c:v>
                </c:pt>
                <c:pt idx="619">
                  <c:v>12572</c:v>
                </c:pt>
                <c:pt idx="620">
                  <c:v>12182</c:v>
                </c:pt>
                <c:pt idx="621">
                  <c:v>11292.5</c:v>
                </c:pt>
                <c:pt idx="622">
                  <c:v>11020.5</c:v>
                </c:pt>
                <c:pt idx="623">
                  <c:v>11926</c:v>
                </c:pt>
                <c:pt idx="624">
                  <c:v>11196</c:v>
                </c:pt>
                <c:pt idx="625">
                  <c:v>9970</c:v>
                </c:pt>
                <c:pt idx="626">
                  <c:v>9512.5</c:v>
                </c:pt>
                <c:pt idx="627">
                  <c:v>9179.5</c:v>
                </c:pt>
                <c:pt idx="628">
                  <c:v>9022</c:v>
                </c:pt>
                <c:pt idx="629">
                  <c:v>9010</c:v>
                </c:pt>
                <c:pt idx="630">
                  <c:v>9308.5</c:v>
                </c:pt>
                <c:pt idx="631">
                  <c:v>9623.5</c:v>
                </c:pt>
                <c:pt idx="632">
                  <c:v>10530</c:v>
                </c:pt>
                <c:pt idx="633">
                  <c:v>11868.5</c:v>
                </c:pt>
                <c:pt idx="634">
                  <c:v>12016</c:v>
                </c:pt>
                <c:pt idx="635">
                  <c:v>11897.5</c:v>
                </c:pt>
                <c:pt idx="636">
                  <c:v>11929</c:v>
                </c:pt>
                <c:pt idx="637">
                  <c:v>12051.5</c:v>
                </c:pt>
                <c:pt idx="638">
                  <c:v>11045</c:v>
                </c:pt>
                <c:pt idx="639">
                  <c:v>10225.5</c:v>
                </c:pt>
                <c:pt idx="640">
                  <c:v>10017.5</c:v>
                </c:pt>
                <c:pt idx="641">
                  <c:v>10126.5</c:v>
                </c:pt>
                <c:pt idx="642">
                  <c:v>10353.5</c:v>
                </c:pt>
                <c:pt idx="643">
                  <c:v>11771</c:v>
                </c:pt>
                <c:pt idx="644">
                  <c:v>11774</c:v>
                </c:pt>
                <c:pt idx="645">
                  <c:v>11773</c:v>
                </c:pt>
                <c:pt idx="646">
                  <c:v>11466.5</c:v>
                </c:pt>
                <c:pt idx="647">
                  <c:v>13339.5</c:v>
                </c:pt>
                <c:pt idx="648">
                  <c:v>11197.5</c:v>
                </c:pt>
                <c:pt idx="649">
                  <c:v>9136</c:v>
                </c:pt>
                <c:pt idx="650">
                  <c:v>9139.5</c:v>
                </c:pt>
                <c:pt idx="651">
                  <c:v>9023.5</c:v>
                </c:pt>
                <c:pt idx="652">
                  <c:v>8739</c:v>
                </c:pt>
                <c:pt idx="653">
                  <c:v>8695</c:v>
                </c:pt>
                <c:pt idx="654">
                  <c:v>8839.5</c:v>
                </c:pt>
                <c:pt idx="655">
                  <c:v>9148</c:v>
                </c:pt>
                <c:pt idx="656">
                  <c:v>9754.5</c:v>
                </c:pt>
                <c:pt idx="657">
                  <c:v>10347</c:v>
                </c:pt>
                <c:pt idx="658">
                  <c:v>11076</c:v>
                </c:pt>
                <c:pt idx="659">
                  <c:v>11704.5</c:v>
                </c:pt>
                <c:pt idx="660">
                  <c:v>12070.5</c:v>
                </c:pt>
                <c:pt idx="661">
                  <c:v>11320</c:v>
                </c:pt>
                <c:pt idx="662">
                  <c:v>9759.5</c:v>
                </c:pt>
                <c:pt idx="663">
                  <c:v>9760</c:v>
                </c:pt>
                <c:pt idx="664">
                  <c:v>9674</c:v>
                </c:pt>
                <c:pt idx="665">
                  <c:v>9916.5</c:v>
                </c:pt>
                <c:pt idx="666">
                  <c:v>10574</c:v>
                </c:pt>
                <c:pt idx="667">
                  <c:v>11019.5</c:v>
                </c:pt>
                <c:pt idx="668">
                  <c:v>12085</c:v>
                </c:pt>
                <c:pt idx="669">
                  <c:v>12494</c:v>
                </c:pt>
                <c:pt idx="670">
                  <c:v>12035</c:v>
                </c:pt>
                <c:pt idx="671">
                  <c:v>13178</c:v>
                </c:pt>
                <c:pt idx="672">
                  <c:v>11140.5</c:v>
                </c:pt>
                <c:pt idx="673">
                  <c:v>8869</c:v>
                </c:pt>
                <c:pt idx="674">
                  <c:v>8668.5</c:v>
                </c:pt>
                <c:pt idx="675">
                  <c:v>8591</c:v>
                </c:pt>
                <c:pt idx="676">
                  <c:v>8663</c:v>
                </c:pt>
                <c:pt idx="677">
                  <c:v>8659.5</c:v>
                </c:pt>
                <c:pt idx="678">
                  <c:v>9193</c:v>
                </c:pt>
                <c:pt idx="679">
                  <c:v>11210</c:v>
                </c:pt>
                <c:pt idx="680">
                  <c:v>12473.5</c:v>
                </c:pt>
                <c:pt idx="681">
                  <c:v>13327.5</c:v>
                </c:pt>
                <c:pt idx="682">
                  <c:v>13369</c:v>
                </c:pt>
                <c:pt idx="683">
                  <c:v>13236.5</c:v>
                </c:pt>
                <c:pt idx="684">
                  <c:v>13339.5</c:v>
                </c:pt>
                <c:pt idx="685">
                  <c:v>12819</c:v>
                </c:pt>
                <c:pt idx="686">
                  <c:v>12554</c:v>
                </c:pt>
                <c:pt idx="687">
                  <c:v>11608.5</c:v>
                </c:pt>
                <c:pt idx="688">
                  <c:v>10702</c:v>
                </c:pt>
                <c:pt idx="689">
                  <c:v>10281.5</c:v>
                </c:pt>
                <c:pt idx="690">
                  <c:v>10339</c:v>
                </c:pt>
                <c:pt idx="691">
                  <c:v>12177.5</c:v>
                </c:pt>
                <c:pt idx="692">
                  <c:v>12687</c:v>
                </c:pt>
                <c:pt idx="693">
                  <c:v>11594</c:v>
                </c:pt>
                <c:pt idx="694">
                  <c:v>10820</c:v>
                </c:pt>
                <c:pt idx="695">
                  <c:v>11662</c:v>
                </c:pt>
                <c:pt idx="696">
                  <c:v>10290</c:v>
                </c:pt>
                <c:pt idx="697">
                  <c:v>8758.5</c:v>
                </c:pt>
                <c:pt idx="698">
                  <c:v>8849.5</c:v>
                </c:pt>
                <c:pt idx="699">
                  <c:v>8730.5</c:v>
                </c:pt>
                <c:pt idx="700">
                  <c:v>8780</c:v>
                </c:pt>
                <c:pt idx="701">
                  <c:v>8902.5</c:v>
                </c:pt>
                <c:pt idx="702">
                  <c:v>9108</c:v>
                </c:pt>
                <c:pt idx="703">
                  <c:v>10190</c:v>
                </c:pt>
                <c:pt idx="704">
                  <c:v>11445</c:v>
                </c:pt>
                <c:pt idx="705">
                  <c:v>12134.5</c:v>
                </c:pt>
                <c:pt idx="706">
                  <c:v>12456</c:v>
                </c:pt>
                <c:pt idx="707">
                  <c:v>11970.5</c:v>
                </c:pt>
                <c:pt idx="708">
                  <c:v>11777</c:v>
                </c:pt>
                <c:pt idx="709">
                  <c:v>11484</c:v>
                </c:pt>
                <c:pt idx="710">
                  <c:v>11267</c:v>
                </c:pt>
                <c:pt idx="711">
                  <c:v>10935.5</c:v>
                </c:pt>
                <c:pt idx="712">
                  <c:v>10483.5</c:v>
                </c:pt>
                <c:pt idx="713">
                  <c:v>10283</c:v>
                </c:pt>
                <c:pt idx="714">
                  <c:v>10499</c:v>
                </c:pt>
                <c:pt idx="715">
                  <c:v>10858</c:v>
                </c:pt>
                <c:pt idx="716">
                  <c:v>10936.5</c:v>
                </c:pt>
                <c:pt idx="717">
                  <c:v>10291</c:v>
                </c:pt>
                <c:pt idx="718">
                  <c:v>9637.5</c:v>
                </c:pt>
                <c:pt idx="719">
                  <c:v>10994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1"/>
          <c:order val="1"/>
          <c:tx>
            <c:v>Pompage</c:v>
          </c:tx>
          <c:marker>
            <c:symbol val="none"/>
          </c:marker>
          <c:val>
            <c:numRef>
              <c:f>Entrées!$M$37:$M$780</c:f>
              <c:numCache>
                <c:formatCode>0.0</c:formatCode>
                <c:ptCount val="744"/>
                <c:pt idx="0">
                  <c:v>-376</c:v>
                </c:pt>
                <c:pt idx="1">
                  <c:v>-1070.5</c:v>
                </c:pt>
                <c:pt idx="2">
                  <c:v>-1544</c:v>
                </c:pt>
                <c:pt idx="3">
                  <c:v>-1710.5</c:v>
                </c:pt>
                <c:pt idx="4">
                  <c:v>-2993</c:v>
                </c:pt>
                <c:pt idx="5">
                  <c:v>-2984</c:v>
                </c:pt>
                <c:pt idx="6">
                  <c:v>-2979</c:v>
                </c:pt>
                <c:pt idx="7">
                  <c:v>-2786.5</c:v>
                </c:pt>
                <c:pt idx="8">
                  <c:v>-2608</c:v>
                </c:pt>
                <c:pt idx="9">
                  <c:v>-1875</c:v>
                </c:pt>
                <c:pt idx="10">
                  <c:v>-592.5</c:v>
                </c:pt>
                <c:pt idx="11">
                  <c:v>-507.5</c:v>
                </c:pt>
                <c:pt idx="12">
                  <c:v>-1505</c:v>
                </c:pt>
                <c:pt idx="13">
                  <c:v>-1886</c:v>
                </c:pt>
                <c:pt idx="14">
                  <c:v>-2658.5</c:v>
                </c:pt>
                <c:pt idx="15">
                  <c:v>-2788</c:v>
                </c:pt>
                <c:pt idx="16">
                  <c:v>-2779</c:v>
                </c:pt>
                <c:pt idx="17">
                  <c:v>-2687</c:v>
                </c:pt>
                <c:pt idx="18">
                  <c:v>-2217.5</c:v>
                </c:pt>
                <c:pt idx="19">
                  <c:v>-1275</c:v>
                </c:pt>
                <c:pt idx="20">
                  <c:v>-930.5</c:v>
                </c:pt>
                <c:pt idx="21">
                  <c:v>-19</c:v>
                </c:pt>
                <c:pt idx="22">
                  <c:v>-295.5</c:v>
                </c:pt>
                <c:pt idx="23">
                  <c:v>-341.5</c:v>
                </c:pt>
                <c:pt idx="24">
                  <c:v>-360</c:v>
                </c:pt>
                <c:pt idx="25">
                  <c:v>-765</c:v>
                </c:pt>
                <c:pt idx="26">
                  <c:v>-1366.5</c:v>
                </c:pt>
                <c:pt idx="27">
                  <c:v>-1788</c:v>
                </c:pt>
                <c:pt idx="28">
                  <c:v>-2355.5</c:v>
                </c:pt>
                <c:pt idx="29">
                  <c:v>-2329.5</c:v>
                </c:pt>
                <c:pt idx="30">
                  <c:v>-1361</c:v>
                </c:pt>
                <c:pt idx="31">
                  <c:v>-19</c:v>
                </c:pt>
                <c:pt idx="32">
                  <c:v>-18</c:v>
                </c:pt>
                <c:pt idx="33">
                  <c:v>-19</c:v>
                </c:pt>
                <c:pt idx="34">
                  <c:v>-7</c:v>
                </c:pt>
                <c:pt idx="35">
                  <c:v>-18</c:v>
                </c:pt>
                <c:pt idx="36">
                  <c:v>-22</c:v>
                </c:pt>
                <c:pt idx="37">
                  <c:v>-59</c:v>
                </c:pt>
                <c:pt idx="38">
                  <c:v>-62</c:v>
                </c:pt>
                <c:pt idx="39">
                  <c:v>-358.5</c:v>
                </c:pt>
                <c:pt idx="40">
                  <c:v>-699</c:v>
                </c:pt>
                <c:pt idx="41">
                  <c:v>-756.5</c:v>
                </c:pt>
                <c:pt idx="42">
                  <c:v>-618</c:v>
                </c:pt>
                <c:pt idx="43">
                  <c:v>-103.5</c:v>
                </c:pt>
                <c:pt idx="44">
                  <c:v>-20.5</c:v>
                </c:pt>
                <c:pt idx="45">
                  <c:v>-269</c:v>
                </c:pt>
                <c:pt idx="46">
                  <c:v>-375.5</c:v>
                </c:pt>
                <c:pt idx="47">
                  <c:v>-202</c:v>
                </c:pt>
                <c:pt idx="48">
                  <c:v>-212.5</c:v>
                </c:pt>
                <c:pt idx="49">
                  <c:v>-835</c:v>
                </c:pt>
                <c:pt idx="50">
                  <c:v>-1019</c:v>
                </c:pt>
                <c:pt idx="51">
                  <c:v>-1713</c:v>
                </c:pt>
                <c:pt idx="52">
                  <c:v>-2490.5</c:v>
                </c:pt>
                <c:pt idx="53">
                  <c:v>-2375.5</c:v>
                </c:pt>
                <c:pt idx="54">
                  <c:v>-993.5</c:v>
                </c:pt>
                <c:pt idx="55">
                  <c:v>-279.5</c:v>
                </c:pt>
                <c:pt idx="56">
                  <c:v>-18</c:v>
                </c:pt>
                <c:pt idx="57">
                  <c:v>-18</c:v>
                </c:pt>
                <c:pt idx="58">
                  <c:v>-18.5</c:v>
                </c:pt>
                <c:pt idx="59">
                  <c:v>-18.5</c:v>
                </c:pt>
                <c:pt idx="60">
                  <c:v>-18.5</c:v>
                </c:pt>
                <c:pt idx="61">
                  <c:v>-32</c:v>
                </c:pt>
                <c:pt idx="62">
                  <c:v>-62</c:v>
                </c:pt>
                <c:pt idx="63">
                  <c:v>-389.5</c:v>
                </c:pt>
                <c:pt idx="64">
                  <c:v>-827.5</c:v>
                </c:pt>
                <c:pt idx="65">
                  <c:v>-1432.5</c:v>
                </c:pt>
                <c:pt idx="66">
                  <c:v>-1104.5</c:v>
                </c:pt>
                <c:pt idx="67">
                  <c:v>-20</c:v>
                </c:pt>
                <c:pt idx="68">
                  <c:v>-19.5</c:v>
                </c:pt>
                <c:pt idx="69">
                  <c:v>-19</c:v>
                </c:pt>
                <c:pt idx="70">
                  <c:v>-19.5</c:v>
                </c:pt>
                <c:pt idx="71">
                  <c:v>-18</c:v>
                </c:pt>
                <c:pt idx="72">
                  <c:v>-23.5</c:v>
                </c:pt>
                <c:pt idx="73">
                  <c:v>-1220.5</c:v>
                </c:pt>
                <c:pt idx="74">
                  <c:v>-1563</c:v>
                </c:pt>
                <c:pt idx="75">
                  <c:v>-2313</c:v>
                </c:pt>
                <c:pt idx="76">
                  <c:v>-2987.5</c:v>
                </c:pt>
                <c:pt idx="77">
                  <c:v>-2882</c:v>
                </c:pt>
                <c:pt idx="78">
                  <c:v>-1595</c:v>
                </c:pt>
                <c:pt idx="79">
                  <c:v>-19</c:v>
                </c:pt>
                <c:pt idx="80">
                  <c:v>-18</c:v>
                </c:pt>
                <c:pt idx="81">
                  <c:v>-19</c:v>
                </c:pt>
                <c:pt idx="82">
                  <c:v>-19</c:v>
                </c:pt>
                <c:pt idx="83">
                  <c:v>-18.5</c:v>
                </c:pt>
                <c:pt idx="84">
                  <c:v>-18</c:v>
                </c:pt>
                <c:pt idx="85">
                  <c:v>-19</c:v>
                </c:pt>
                <c:pt idx="86">
                  <c:v>-27</c:v>
                </c:pt>
                <c:pt idx="87">
                  <c:v>-46</c:v>
                </c:pt>
                <c:pt idx="88">
                  <c:v>-143</c:v>
                </c:pt>
                <c:pt idx="89">
                  <c:v>-699.5</c:v>
                </c:pt>
                <c:pt idx="90">
                  <c:v>-698.5</c:v>
                </c:pt>
                <c:pt idx="91">
                  <c:v>-19</c:v>
                </c:pt>
                <c:pt idx="92">
                  <c:v>-18.5</c:v>
                </c:pt>
                <c:pt idx="93">
                  <c:v>-18.5</c:v>
                </c:pt>
                <c:pt idx="94">
                  <c:v>-19</c:v>
                </c:pt>
                <c:pt idx="95">
                  <c:v>-19</c:v>
                </c:pt>
                <c:pt idx="96">
                  <c:v>-28</c:v>
                </c:pt>
                <c:pt idx="97">
                  <c:v>-386</c:v>
                </c:pt>
                <c:pt idx="98">
                  <c:v>-670</c:v>
                </c:pt>
                <c:pt idx="99">
                  <c:v>-1590.5</c:v>
                </c:pt>
                <c:pt idx="100">
                  <c:v>-2703</c:v>
                </c:pt>
                <c:pt idx="101">
                  <c:v>-2667</c:v>
                </c:pt>
                <c:pt idx="102">
                  <c:v>-816.5</c:v>
                </c:pt>
                <c:pt idx="103">
                  <c:v>-18.5</c:v>
                </c:pt>
                <c:pt idx="104">
                  <c:v>-19</c:v>
                </c:pt>
                <c:pt idx="105">
                  <c:v>-18.5</c:v>
                </c:pt>
                <c:pt idx="106">
                  <c:v>-18</c:v>
                </c:pt>
                <c:pt idx="107">
                  <c:v>-19</c:v>
                </c:pt>
                <c:pt idx="108">
                  <c:v>-18.5</c:v>
                </c:pt>
                <c:pt idx="109">
                  <c:v>-18</c:v>
                </c:pt>
                <c:pt idx="110">
                  <c:v>-18</c:v>
                </c:pt>
                <c:pt idx="111">
                  <c:v>-19</c:v>
                </c:pt>
                <c:pt idx="112">
                  <c:v>-125.5</c:v>
                </c:pt>
                <c:pt idx="113">
                  <c:v>-419.5</c:v>
                </c:pt>
                <c:pt idx="114">
                  <c:v>-420.5</c:v>
                </c:pt>
                <c:pt idx="115">
                  <c:v>-95.5</c:v>
                </c:pt>
                <c:pt idx="116">
                  <c:v>-18.5</c:v>
                </c:pt>
                <c:pt idx="117">
                  <c:v>-19</c:v>
                </c:pt>
                <c:pt idx="118">
                  <c:v>-19</c:v>
                </c:pt>
                <c:pt idx="119">
                  <c:v>-19</c:v>
                </c:pt>
                <c:pt idx="120">
                  <c:v>-23.5</c:v>
                </c:pt>
                <c:pt idx="121">
                  <c:v>-169</c:v>
                </c:pt>
                <c:pt idx="122">
                  <c:v>-689</c:v>
                </c:pt>
                <c:pt idx="123">
                  <c:v>-2217.5</c:v>
                </c:pt>
                <c:pt idx="124">
                  <c:v>-2683.5</c:v>
                </c:pt>
                <c:pt idx="125">
                  <c:v>-2949</c:v>
                </c:pt>
                <c:pt idx="126">
                  <c:v>-2781</c:v>
                </c:pt>
                <c:pt idx="127">
                  <c:v>-1641</c:v>
                </c:pt>
                <c:pt idx="128">
                  <c:v>-725</c:v>
                </c:pt>
                <c:pt idx="129">
                  <c:v>-20</c:v>
                </c:pt>
                <c:pt idx="130">
                  <c:v>-19</c:v>
                </c:pt>
                <c:pt idx="131">
                  <c:v>-18</c:v>
                </c:pt>
                <c:pt idx="132">
                  <c:v>-18</c:v>
                </c:pt>
                <c:pt idx="133">
                  <c:v>-18.5</c:v>
                </c:pt>
                <c:pt idx="134">
                  <c:v>-18</c:v>
                </c:pt>
                <c:pt idx="135">
                  <c:v>-31</c:v>
                </c:pt>
                <c:pt idx="136">
                  <c:v>-377</c:v>
                </c:pt>
                <c:pt idx="137">
                  <c:v>-1251</c:v>
                </c:pt>
                <c:pt idx="138">
                  <c:v>-533</c:v>
                </c:pt>
                <c:pt idx="139">
                  <c:v>-74</c:v>
                </c:pt>
                <c:pt idx="140">
                  <c:v>-21</c:v>
                </c:pt>
                <c:pt idx="141">
                  <c:v>-19</c:v>
                </c:pt>
                <c:pt idx="142">
                  <c:v>-20</c:v>
                </c:pt>
                <c:pt idx="143">
                  <c:v>-20</c:v>
                </c:pt>
                <c:pt idx="144">
                  <c:v>-24</c:v>
                </c:pt>
                <c:pt idx="145">
                  <c:v>-29</c:v>
                </c:pt>
                <c:pt idx="146">
                  <c:v>-30</c:v>
                </c:pt>
                <c:pt idx="147">
                  <c:v>-211.5</c:v>
                </c:pt>
                <c:pt idx="148">
                  <c:v>-1117</c:v>
                </c:pt>
                <c:pt idx="149">
                  <c:v>-1731.5</c:v>
                </c:pt>
                <c:pt idx="150">
                  <c:v>-1748.5</c:v>
                </c:pt>
                <c:pt idx="151">
                  <c:v>-2046.5</c:v>
                </c:pt>
                <c:pt idx="152">
                  <c:v>-2321.5</c:v>
                </c:pt>
                <c:pt idx="153">
                  <c:v>-1772</c:v>
                </c:pt>
                <c:pt idx="154">
                  <c:v>-881.5</c:v>
                </c:pt>
                <c:pt idx="155">
                  <c:v>-243</c:v>
                </c:pt>
                <c:pt idx="156">
                  <c:v>-30</c:v>
                </c:pt>
                <c:pt idx="157">
                  <c:v>-527</c:v>
                </c:pt>
                <c:pt idx="158">
                  <c:v>-1973.5</c:v>
                </c:pt>
                <c:pt idx="159">
                  <c:v>-2876</c:v>
                </c:pt>
                <c:pt idx="160">
                  <c:v>-2779.5</c:v>
                </c:pt>
                <c:pt idx="161">
                  <c:v>-2858.5</c:v>
                </c:pt>
                <c:pt idx="162">
                  <c:v>-2736.5</c:v>
                </c:pt>
                <c:pt idx="163">
                  <c:v>-1308.5</c:v>
                </c:pt>
                <c:pt idx="164">
                  <c:v>-517.5</c:v>
                </c:pt>
                <c:pt idx="165">
                  <c:v>-20</c:v>
                </c:pt>
                <c:pt idx="166">
                  <c:v>-20</c:v>
                </c:pt>
                <c:pt idx="167">
                  <c:v>-20</c:v>
                </c:pt>
                <c:pt idx="168">
                  <c:v>-291</c:v>
                </c:pt>
                <c:pt idx="169">
                  <c:v>-1716.5</c:v>
                </c:pt>
                <c:pt idx="170">
                  <c:v>-1995.5</c:v>
                </c:pt>
                <c:pt idx="171">
                  <c:v>-2392.5</c:v>
                </c:pt>
                <c:pt idx="172">
                  <c:v>-2946</c:v>
                </c:pt>
                <c:pt idx="173">
                  <c:v>-2555</c:v>
                </c:pt>
                <c:pt idx="174">
                  <c:v>-1617</c:v>
                </c:pt>
                <c:pt idx="175">
                  <c:v>-171</c:v>
                </c:pt>
                <c:pt idx="176">
                  <c:v>-41.5</c:v>
                </c:pt>
                <c:pt idx="177">
                  <c:v>-40.5</c:v>
                </c:pt>
                <c:pt idx="178">
                  <c:v>-18</c:v>
                </c:pt>
                <c:pt idx="179">
                  <c:v>-18</c:v>
                </c:pt>
                <c:pt idx="180">
                  <c:v>-19</c:v>
                </c:pt>
                <c:pt idx="181">
                  <c:v>-19</c:v>
                </c:pt>
                <c:pt idx="182">
                  <c:v>-18.5</c:v>
                </c:pt>
                <c:pt idx="183">
                  <c:v>-19</c:v>
                </c:pt>
                <c:pt idx="184">
                  <c:v>-18.5</c:v>
                </c:pt>
                <c:pt idx="185">
                  <c:v>-20</c:v>
                </c:pt>
                <c:pt idx="186">
                  <c:v>-20</c:v>
                </c:pt>
                <c:pt idx="187">
                  <c:v>-19</c:v>
                </c:pt>
                <c:pt idx="188">
                  <c:v>-31.5</c:v>
                </c:pt>
                <c:pt idx="189">
                  <c:v>-42.5</c:v>
                </c:pt>
                <c:pt idx="190">
                  <c:v>-122.5</c:v>
                </c:pt>
                <c:pt idx="191">
                  <c:v>-228.5</c:v>
                </c:pt>
                <c:pt idx="192">
                  <c:v>-34.5</c:v>
                </c:pt>
                <c:pt idx="193">
                  <c:v>-391.5</c:v>
                </c:pt>
                <c:pt idx="194">
                  <c:v>-694.5</c:v>
                </c:pt>
                <c:pt idx="195">
                  <c:v>-1673.5</c:v>
                </c:pt>
                <c:pt idx="196">
                  <c:v>-2362.5</c:v>
                </c:pt>
                <c:pt idx="197">
                  <c:v>-2305</c:v>
                </c:pt>
                <c:pt idx="198">
                  <c:v>-676</c:v>
                </c:pt>
                <c:pt idx="199">
                  <c:v>-19.5</c:v>
                </c:pt>
                <c:pt idx="200">
                  <c:v>-18</c:v>
                </c:pt>
                <c:pt idx="201">
                  <c:v>-18</c:v>
                </c:pt>
                <c:pt idx="202">
                  <c:v>-10.5</c:v>
                </c:pt>
                <c:pt idx="203">
                  <c:v>-2</c:v>
                </c:pt>
                <c:pt idx="204">
                  <c:v>-2</c:v>
                </c:pt>
                <c:pt idx="205">
                  <c:v>-8.5</c:v>
                </c:pt>
                <c:pt idx="206">
                  <c:v>-19</c:v>
                </c:pt>
                <c:pt idx="207">
                  <c:v>-18</c:v>
                </c:pt>
                <c:pt idx="208">
                  <c:v>-315.5</c:v>
                </c:pt>
                <c:pt idx="209">
                  <c:v>-540.5</c:v>
                </c:pt>
                <c:pt idx="210">
                  <c:v>-450</c:v>
                </c:pt>
                <c:pt idx="211">
                  <c:v>-2.5</c:v>
                </c:pt>
                <c:pt idx="212">
                  <c:v>-2.5</c:v>
                </c:pt>
                <c:pt idx="213">
                  <c:v>-16.5</c:v>
                </c:pt>
                <c:pt idx="214">
                  <c:v>-18</c:v>
                </c:pt>
                <c:pt idx="215">
                  <c:v>-18.5</c:v>
                </c:pt>
                <c:pt idx="216">
                  <c:v>-207.5</c:v>
                </c:pt>
                <c:pt idx="217">
                  <c:v>-1242.5</c:v>
                </c:pt>
                <c:pt idx="218">
                  <c:v>-1672</c:v>
                </c:pt>
                <c:pt idx="219">
                  <c:v>-1915.5</c:v>
                </c:pt>
                <c:pt idx="220">
                  <c:v>-2243.5</c:v>
                </c:pt>
                <c:pt idx="221">
                  <c:v>-1894.5</c:v>
                </c:pt>
                <c:pt idx="222">
                  <c:v>-489.5</c:v>
                </c:pt>
                <c:pt idx="223">
                  <c:v>-18</c:v>
                </c:pt>
                <c:pt idx="224">
                  <c:v>-18.5</c:v>
                </c:pt>
                <c:pt idx="225">
                  <c:v>-18</c:v>
                </c:pt>
                <c:pt idx="226">
                  <c:v>-10</c:v>
                </c:pt>
                <c:pt idx="227">
                  <c:v>-3.5</c:v>
                </c:pt>
                <c:pt idx="228">
                  <c:v>-14</c:v>
                </c:pt>
                <c:pt idx="229">
                  <c:v>-170.5</c:v>
                </c:pt>
                <c:pt idx="230">
                  <c:v>-192</c:v>
                </c:pt>
                <c:pt idx="231">
                  <c:v>-327.5</c:v>
                </c:pt>
                <c:pt idx="232">
                  <c:v>-542</c:v>
                </c:pt>
                <c:pt idx="233">
                  <c:v>-540.5</c:v>
                </c:pt>
                <c:pt idx="234">
                  <c:v>-104.5</c:v>
                </c:pt>
                <c:pt idx="235">
                  <c:v>-2</c:v>
                </c:pt>
                <c:pt idx="236">
                  <c:v>-2</c:v>
                </c:pt>
                <c:pt idx="237">
                  <c:v>-16.5</c:v>
                </c:pt>
                <c:pt idx="238">
                  <c:v>-18</c:v>
                </c:pt>
                <c:pt idx="239">
                  <c:v>-18</c:v>
                </c:pt>
                <c:pt idx="240">
                  <c:v>-19.5</c:v>
                </c:pt>
                <c:pt idx="241">
                  <c:v>-1863</c:v>
                </c:pt>
                <c:pt idx="242">
                  <c:v>-2321.5</c:v>
                </c:pt>
                <c:pt idx="243">
                  <c:v>-2314.5</c:v>
                </c:pt>
                <c:pt idx="244">
                  <c:v>-2310.5</c:v>
                </c:pt>
                <c:pt idx="245">
                  <c:v>-2302</c:v>
                </c:pt>
                <c:pt idx="246">
                  <c:v>-1907.5</c:v>
                </c:pt>
                <c:pt idx="247">
                  <c:v>-19.5</c:v>
                </c:pt>
                <c:pt idx="248">
                  <c:v>-10</c:v>
                </c:pt>
                <c:pt idx="249">
                  <c:v>-2</c:v>
                </c:pt>
                <c:pt idx="250">
                  <c:v>-2</c:v>
                </c:pt>
                <c:pt idx="251">
                  <c:v>-2</c:v>
                </c:pt>
                <c:pt idx="252">
                  <c:v>-2</c:v>
                </c:pt>
                <c:pt idx="253">
                  <c:v>-9</c:v>
                </c:pt>
                <c:pt idx="254">
                  <c:v>-19</c:v>
                </c:pt>
                <c:pt idx="255">
                  <c:v>-19</c:v>
                </c:pt>
                <c:pt idx="256">
                  <c:v>-19</c:v>
                </c:pt>
                <c:pt idx="257">
                  <c:v>-378.5</c:v>
                </c:pt>
                <c:pt idx="258">
                  <c:v>-181.5</c:v>
                </c:pt>
                <c:pt idx="259">
                  <c:v>-3</c:v>
                </c:pt>
                <c:pt idx="260">
                  <c:v>-2</c:v>
                </c:pt>
                <c:pt idx="261">
                  <c:v>-17</c:v>
                </c:pt>
                <c:pt idx="262">
                  <c:v>-20</c:v>
                </c:pt>
                <c:pt idx="263">
                  <c:v>-18</c:v>
                </c:pt>
                <c:pt idx="264">
                  <c:v>-212</c:v>
                </c:pt>
                <c:pt idx="265">
                  <c:v>-1860.5</c:v>
                </c:pt>
                <c:pt idx="266">
                  <c:v>-2169.5</c:v>
                </c:pt>
                <c:pt idx="267">
                  <c:v>-2433</c:v>
                </c:pt>
                <c:pt idx="268">
                  <c:v>-2428</c:v>
                </c:pt>
                <c:pt idx="269">
                  <c:v>-2263.5</c:v>
                </c:pt>
                <c:pt idx="270">
                  <c:v>-951</c:v>
                </c:pt>
                <c:pt idx="271">
                  <c:v>-19.5</c:v>
                </c:pt>
                <c:pt idx="272">
                  <c:v>-11</c:v>
                </c:pt>
                <c:pt idx="273">
                  <c:v>-3</c:v>
                </c:pt>
                <c:pt idx="274">
                  <c:v>-2</c:v>
                </c:pt>
                <c:pt idx="275">
                  <c:v>-2</c:v>
                </c:pt>
                <c:pt idx="276">
                  <c:v>-5.5</c:v>
                </c:pt>
                <c:pt idx="277">
                  <c:v>-10</c:v>
                </c:pt>
                <c:pt idx="278">
                  <c:v>-20.5</c:v>
                </c:pt>
                <c:pt idx="279">
                  <c:v>-415</c:v>
                </c:pt>
                <c:pt idx="280">
                  <c:v>-1370.5</c:v>
                </c:pt>
                <c:pt idx="281">
                  <c:v>-1747.5</c:v>
                </c:pt>
                <c:pt idx="282">
                  <c:v>-921.5</c:v>
                </c:pt>
                <c:pt idx="283">
                  <c:v>-2.5</c:v>
                </c:pt>
                <c:pt idx="284">
                  <c:v>-2</c:v>
                </c:pt>
                <c:pt idx="285">
                  <c:v>-2</c:v>
                </c:pt>
                <c:pt idx="286">
                  <c:v>-4</c:v>
                </c:pt>
                <c:pt idx="287">
                  <c:v>-8.5</c:v>
                </c:pt>
                <c:pt idx="288">
                  <c:v>-207.5</c:v>
                </c:pt>
                <c:pt idx="289">
                  <c:v>-1563</c:v>
                </c:pt>
                <c:pt idx="290">
                  <c:v>-1430.5</c:v>
                </c:pt>
                <c:pt idx="291">
                  <c:v>-2189</c:v>
                </c:pt>
                <c:pt idx="292">
                  <c:v>-2349</c:v>
                </c:pt>
                <c:pt idx="293">
                  <c:v>-2327.5</c:v>
                </c:pt>
                <c:pt idx="294">
                  <c:v>-2301</c:v>
                </c:pt>
                <c:pt idx="295">
                  <c:v>-1675</c:v>
                </c:pt>
                <c:pt idx="296">
                  <c:v>-787</c:v>
                </c:pt>
                <c:pt idx="297">
                  <c:v>-181.5</c:v>
                </c:pt>
                <c:pt idx="298">
                  <c:v>-97.5</c:v>
                </c:pt>
                <c:pt idx="299">
                  <c:v>-391</c:v>
                </c:pt>
                <c:pt idx="300">
                  <c:v>-265.5</c:v>
                </c:pt>
                <c:pt idx="301">
                  <c:v>-192.5</c:v>
                </c:pt>
                <c:pt idx="302">
                  <c:v>-851.5</c:v>
                </c:pt>
                <c:pt idx="303">
                  <c:v>-1862</c:v>
                </c:pt>
                <c:pt idx="304">
                  <c:v>-2270</c:v>
                </c:pt>
                <c:pt idx="305">
                  <c:v>-1604</c:v>
                </c:pt>
                <c:pt idx="306">
                  <c:v>-908</c:v>
                </c:pt>
                <c:pt idx="307">
                  <c:v>-295.5</c:v>
                </c:pt>
                <c:pt idx="308">
                  <c:v>-179</c:v>
                </c:pt>
                <c:pt idx="309">
                  <c:v>-163.5</c:v>
                </c:pt>
                <c:pt idx="310">
                  <c:v>-18</c:v>
                </c:pt>
                <c:pt idx="311">
                  <c:v>-62</c:v>
                </c:pt>
                <c:pt idx="312">
                  <c:v>-48</c:v>
                </c:pt>
                <c:pt idx="313">
                  <c:v>-213.5</c:v>
                </c:pt>
                <c:pt idx="314">
                  <c:v>-687.5</c:v>
                </c:pt>
                <c:pt idx="315">
                  <c:v>-1651</c:v>
                </c:pt>
                <c:pt idx="316">
                  <c:v>-2172.5</c:v>
                </c:pt>
                <c:pt idx="317">
                  <c:v>-2095</c:v>
                </c:pt>
                <c:pt idx="318">
                  <c:v>-2076</c:v>
                </c:pt>
                <c:pt idx="319">
                  <c:v>-2145.5</c:v>
                </c:pt>
                <c:pt idx="320">
                  <c:v>-1134.5</c:v>
                </c:pt>
                <c:pt idx="321">
                  <c:v>-347</c:v>
                </c:pt>
                <c:pt idx="322">
                  <c:v>-428</c:v>
                </c:pt>
                <c:pt idx="323">
                  <c:v>-879.5</c:v>
                </c:pt>
                <c:pt idx="324">
                  <c:v>-868</c:v>
                </c:pt>
                <c:pt idx="325">
                  <c:v>-1146.5</c:v>
                </c:pt>
                <c:pt idx="326">
                  <c:v>-2401.5</c:v>
                </c:pt>
                <c:pt idx="327">
                  <c:v>-2398</c:v>
                </c:pt>
                <c:pt idx="328">
                  <c:v>-2409.5</c:v>
                </c:pt>
                <c:pt idx="329">
                  <c:v>-1631</c:v>
                </c:pt>
                <c:pt idx="330">
                  <c:v>-1476.5</c:v>
                </c:pt>
                <c:pt idx="331">
                  <c:v>-360</c:v>
                </c:pt>
                <c:pt idx="332">
                  <c:v>-340.5</c:v>
                </c:pt>
                <c:pt idx="333">
                  <c:v>-119</c:v>
                </c:pt>
                <c:pt idx="334">
                  <c:v>-18</c:v>
                </c:pt>
                <c:pt idx="335">
                  <c:v>-34.5</c:v>
                </c:pt>
                <c:pt idx="336">
                  <c:v>-72.5</c:v>
                </c:pt>
                <c:pt idx="337">
                  <c:v>-1962</c:v>
                </c:pt>
                <c:pt idx="338">
                  <c:v>-2261</c:v>
                </c:pt>
                <c:pt idx="339">
                  <c:v>-2421.5</c:v>
                </c:pt>
                <c:pt idx="340">
                  <c:v>-2416</c:v>
                </c:pt>
                <c:pt idx="341">
                  <c:v>-2271</c:v>
                </c:pt>
                <c:pt idx="342">
                  <c:v>-1642</c:v>
                </c:pt>
                <c:pt idx="343">
                  <c:v>-329</c:v>
                </c:pt>
                <c:pt idx="344">
                  <c:v>-3</c:v>
                </c:pt>
                <c:pt idx="345">
                  <c:v>-3.5</c:v>
                </c:pt>
                <c:pt idx="346">
                  <c:v>-3.5</c:v>
                </c:pt>
                <c:pt idx="347">
                  <c:v>-9</c:v>
                </c:pt>
                <c:pt idx="348">
                  <c:v>-31</c:v>
                </c:pt>
                <c:pt idx="349">
                  <c:v>-14.5</c:v>
                </c:pt>
                <c:pt idx="350">
                  <c:v>-2.5</c:v>
                </c:pt>
                <c:pt idx="351">
                  <c:v>-23.5</c:v>
                </c:pt>
                <c:pt idx="352">
                  <c:v>-33.5</c:v>
                </c:pt>
                <c:pt idx="353">
                  <c:v>-32</c:v>
                </c:pt>
                <c:pt idx="354">
                  <c:v>-10</c:v>
                </c:pt>
                <c:pt idx="355">
                  <c:v>-2</c:v>
                </c:pt>
                <c:pt idx="356">
                  <c:v>-2</c:v>
                </c:pt>
                <c:pt idx="357">
                  <c:v>-1.5</c:v>
                </c:pt>
                <c:pt idx="358">
                  <c:v>-2</c:v>
                </c:pt>
                <c:pt idx="359">
                  <c:v>-12</c:v>
                </c:pt>
                <c:pt idx="360">
                  <c:v>-230.5</c:v>
                </c:pt>
                <c:pt idx="361">
                  <c:v>-1005.5</c:v>
                </c:pt>
                <c:pt idx="362">
                  <c:v>-1319</c:v>
                </c:pt>
                <c:pt idx="363">
                  <c:v>-2136</c:v>
                </c:pt>
                <c:pt idx="364">
                  <c:v>-2336.5</c:v>
                </c:pt>
                <c:pt idx="365">
                  <c:v>-2167</c:v>
                </c:pt>
                <c:pt idx="366">
                  <c:v>-1727</c:v>
                </c:pt>
                <c:pt idx="367">
                  <c:v>-1257</c:v>
                </c:pt>
                <c:pt idx="368">
                  <c:v>-240</c:v>
                </c:pt>
                <c:pt idx="369">
                  <c:v>-17</c:v>
                </c:pt>
                <c:pt idx="370">
                  <c:v>-9.5</c:v>
                </c:pt>
                <c:pt idx="371">
                  <c:v>-4</c:v>
                </c:pt>
                <c:pt idx="372">
                  <c:v>-25</c:v>
                </c:pt>
                <c:pt idx="373">
                  <c:v>-32.5</c:v>
                </c:pt>
                <c:pt idx="374">
                  <c:v>-9</c:v>
                </c:pt>
                <c:pt idx="375">
                  <c:v>-19</c:v>
                </c:pt>
                <c:pt idx="376">
                  <c:v>-33</c:v>
                </c:pt>
                <c:pt idx="377">
                  <c:v>-353</c:v>
                </c:pt>
                <c:pt idx="378">
                  <c:v>-211</c:v>
                </c:pt>
                <c:pt idx="379">
                  <c:v>-3</c:v>
                </c:pt>
                <c:pt idx="380">
                  <c:v>-3.5</c:v>
                </c:pt>
                <c:pt idx="381">
                  <c:v>-3</c:v>
                </c:pt>
                <c:pt idx="382">
                  <c:v>-3</c:v>
                </c:pt>
                <c:pt idx="383">
                  <c:v>-8.5</c:v>
                </c:pt>
                <c:pt idx="384">
                  <c:v>-405</c:v>
                </c:pt>
                <c:pt idx="385">
                  <c:v>-1924</c:v>
                </c:pt>
                <c:pt idx="386">
                  <c:v>-1817</c:v>
                </c:pt>
                <c:pt idx="387">
                  <c:v>-1759</c:v>
                </c:pt>
                <c:pt idx="388">
                  <c:v>-2188.5</c:v>
                </c:pt>
                <c:pt idx="389">
                  <c:v>-2333</c:v>
                </c:pt>
                <c:pt idx="390">
                  <c:v>-1476</c:v>
                </c:pt>
                <c:pt idx="391">
                  <c:v>-25</c:v>
                </c:pt>
                <c:pt idx="392">
                  <c:v>-9</c:v>
                </c:pt>
                <c:pt idx="393">
                  <c:v>-2</c:v>
                </c:pt>
                <c:pt idx="394">
                  <c:v>-2</c:v>
                </c:pt>
                <c:pt idx="395">
                  <c:v>-2</c:v>
                </c:pt>
                <c:pt idx="396">
                  <c:v>-17.5</c:v>
                </c:pt>
                <c:pt idx="397">
                  <c:v>-40.5</c:v>
                </c:pt>
                <c:pt idx="398">
                  <c:v>-21</c:v>
                </c:pt>
                <c:pt idx="399">
                  <c:v>-463.5</c:v>
                </c:pt>
                <c:pt idx="400">
                  <c:v>-463.5</c:v>
                </c:pt>
                <c:pt idx="401">
                  <c:v>-701</c:v>
                </c:pt>
                <c:pt idx="402">
                  <c:v>-270</c:v>
                </c:pt>
                <c:pt idx="403">
                  <c:v>-2</c:v>
                </c:pt>
                <c:pt idx="404">
                  <c:v>-2</c:v>
                </c:pt>
                <c:pt idx="405">
                  <c:v>-1.5</c:v>
                </c:pt>
                <c:pt idx="406">
                  <c:v>-2</c:v>
                </c:pt>
                <c:pt idx="407">
                  <c:v>-299.5</c:v>
                </c:pt>
                <c:pt idx="408">
                  <c:v>-526.5</c:v>
                </c:pt>
                <c:pt idx="409">
                  <c:v>-1025.5</c:v>
                </c:pt>
                <c:pt idx="410">
                  <c:v>-2006</c:v>
                </c:pt>
                <c:pt idx="411">
                  <c:v>-2031.5</c:v>
                </c:pt>
                <c:pt idx="412">
                  <c:v>-2327</c:v>
                </c:pt>
                <c:pt idx="413">
                  <c:v>-1953.5</c:v>
                </c:pt>
                <c:pt idx="414">
                  <c:v>-671</c:v>
                </c:pt>
                <c:pt idx="415">
                  <c:v>-21.5</c:v>
                </c:pt>
                <c:pt idx="416">
                  <c:v>-9</c:v>
                </c:pt>
                <c:pt idx="417">
                  <c:v>-2</c:v>
                </c:pt>
                <c:pt idx="418">
                  <c:v>-1.5</c:v>
                </c:pt>
                <c:pt idx="419">
                  <c:v>-2</c:v>
                </c:pt>
                <c:pt idx="420">
                  <c:v>-15</c:v>
                </c:pt>
                <c:pt idx="421">
                  <c:v>-21</c:v>
                </c:pt>
                <c:pt idx="422">
                  <c:v>-31</c:v>
                </c:pt>
                <c:pt idx="423">
                  <c:v>-18.5</c:v>
                </c:pt>
                <c:pt idx="424">
                  <c:v>-218</c:v>
                </c:pt>
                <c:pt idx="425">
                  <c:v>-1313</c:v>
                </c:pt>
                <c:pt idx="426">
                  <c:v>-855.5</c:v>
                </c:pt>
                <c:pt idx="427">
                  <c:v>-43.5</c:v>
                </c:pt>
                <c:pt idx="428">
                  <c:v>-41</c:v>
                </c:pt>
                <c:pt idx="429">
                  <c:v>-40</c:v>
                </c:pt>
                <c:pt idx="430">
                  <c:v>-12.5</c:v>
                </c:pt>
                <c:pt idx="431">
                  <c:v>-26.5</c:v>
                </c:pt>
                <c:pt idx="432">
                  <c:v>-244.5</c:v>
                </c:pt>
                <c:pt idx="433">
                  <c:v>-1832.5</c:v>
                </c:pt>
                <c:pt idx="434">
                  <c:v>-2192</c:v>
                </c:pt>
                <c:pt idx="435">
                  <c:v>-2267.5</c:v>
                </c:pt>
                <c:pt idx="436">
                  <c:v>-2335</c:v>
                </c:pt>
                <c:pt idx="437">
                  <c:v>-2051.5</c:v>
                </c:pt>
                <c:pt idx="438">
                  <c:v>-753.5</c:v>
                </c:pt>
                <c:pt idx="439">
                  <c:v>-34</c:v>
                </c:pt>
                <c:pt idx="440">
                  <c:v>-2</c:v>
                </c:pt>
                <c:pt idx="441">
                  <c:v>-2</c:v>
                </c:pt>
                <c:pt idx="442">
                  <c:v>-5.5</c:v>
                </c:pt>
                <c:pt idx="443">
                  <c:v>-6.5</c:v>
                </c:pt>
                <c:pt idx="444">
                  <c:v>-6.5</c:v>
                </c:pt>
                <c:pt idx="445">
                  <c:v>-5.5</c:v>
                </c:pt>
                <c:pt idx="446">
                  <c:v>-19.5</c:v>
                </c:pt>
                <c:pt idx="447">
                  <c:v>-49</c:v>
                </c:pt>
                <c:pt idx="448">
                  <c:v>-211</c:v>
                </c:pt>
                <c:pt idx="449">
                  <c:v>-389</c:v>
                </c:pt>
                <c:pt idx="450">
                  <c:v>-196</c:v>
                </c:pt>
                <c:pt idx="451">
                  <c:v>-2</c:v>
                </c:pt>
                <c:pt idx="452">
                  <c:v>-2</c:v>
                </c:pt>
                <c:pt idx="453">
                  <c:v>-2</c:v>
                </c:pt>
                <c:pt idx="454">
                  <c:v>-182</c:v>
                </c:pt>
                <c:pt idx="455">
                  <c:v>-360</c:v>
                </c:pt>
                <c:pt idx="456">
                  <c:v>-364.5</c:v>
                </c:pt>
                <c:pt idx="457">
                  <c:v>-1136</c:v>
                </c:pt>
                <c:pt idx="458">
                  <c:v>-1570.5</c:v>
                </c:pt>
                <c:pt idx="459">
                  <c:v>-1782.5</c:v>
                </c:pt>
                <c:pt idx="460">
                  <c:v>-2187</c:v>
                </c:pt>
                <c:pt idx="461">
                  <c:v>-2170</c:v>
                </c:pt>
                <c:pt idx="462">
                  <c:v>-2229</c:v>
                </c:pt>
                <c:pt idx="463">
                  <c:v>-1869.5</c:v>
                </c:pt>
                <c:pt idx="464">
                  <c:v>-1081</c:v>
                </c:pt>
                <c:pt idx="465">
                  <c:v>-577</c:v>
                </c:pt>
                <c:pt idx="466">
                  <c:v>-3.5</c:v>
                </c:pt>
                <c:pt idx="467">
                  <c:v>-3.5</c:v>
                </c:pt>
                <c:pt idx="468">
                  <c:v>-90.5</c:v>
                </c:pt>
                <c:pt idx="469">
                  <c:v>-185</c:v>
                </c:pt>
                <c:pt idx="470">
                  <c:v>-734</c:v>
                </c:pt>
                <c:pt idx="471">
                  <c:v>-1573</c:v>
                </c:pt>
                <c:pt idx="472">
                  <c:v>-1836</c:v>
                </c:pt>
                <c:pt idx="473">
                  <c:v>-1700.5</c:v>
                </c:pt>
                <c:pt idx="474">
                  <c:v>-1372</c:v>
                </c:pt>
                <c:pt idx="475">
                  <c:v>-427</c:v>
                </c:pt>
                <c:pt idx="476">
                  <c:v>-329.5</c:v>
                </c:pt>
                <c:pt idx="477">
                  <c:v>-151</c:v>
                </c:pt>
                <c:pt idx="478">
                  <c:v>-3.5</c:v>
                </c:pt>
                <c:pt idx="479">
                  <c:v>-8.5</c:v>
                </c:pt>
                <c:pt idx="480">
                  <c:v>-21</c:v>
                </c:pt>
                <c:pt idx="481">
                  <c:v>-903.5</c:v>
                </c:pt>
                <c:pt idx="482">
                  <c:v>-1070</c:v>
                </c:pt>
                <c:pt idx="483">
                  <c:v>-1261.5</c:v>
                </c:pt>
                <c:pt idx="484">
                  <c:v>-1673</c:v>
                </c:pt>
                <c:pt idx="485">
                  <c:v>-1707.5</c:v>
                </c:pt>
                <c:pt idx="486">
                  <c:v>-1569.5</c:v>
                </c:pt>
                <c:pt idx="487">
                  <c:v>-2058</c:v>
                </c:pt>
                <c:pt idx="488">
                  <c:v>-1929</c:v>
                </c:pt>
                <c:pt idx="489">
                  <c:v>-1536.5</c:v>
                </c:pt>
                <c:pt idx="490">
                  <c:v>-1496</c:v>
                </c:pt>
                <c:pt idx="491">
                  <c:v>-1669.5</c:v>
                </c:pt>
                <c:pt idx="492">
                  <c:v>-1406</c:v>
                </c:pt>
                <c:pt idx="493">
                  <c:v>-1405.5</c:v>
                </c:pt>
                <c:pt idx="494">
                  <c:v>-1581</c:v>
                </c:pt>
                <c:pt idx="495">
                  <c:v>-1923</c:v>
                </c:pt>
                <c:pt idx="496">
                  <c:v>-2112</c:v>
                </c:pt>
                <c:pt idx="497">
                  <c:v>-1991.5</c:v>
                </c:pt>
                <c:pt idx="498">
                  <c:v>-1510</c:v>
                </c:pt>
                <c:pt idx="499">
                  <c:v>-993</c:v>
                </c:pt>
                <c:pt idx="500">
                  <c:v>-167.5</c:v>
                </c:pt>
                <c:pt idx="501">
                  <c:v>-2</c:v>
                </c:pt>
                <c:pt idx="502">
                  <c:v>-1.5</c:v>
                </c:pt>
                <c:pt idx="503">
                  <c:v>-8.5</c:v>
                </c:pt>
                <c:pt idx="504">
                  <c:v>-15</c:v>
                </c:pt>
                <c:pt idx="505">
                  <c:v>-976.5</c:v>
                </c:pt>
                <c:pt idx="506">
                  <c:v>-1531.5</c:v>
                </c:pt>
                <c:pt idx="507">
                  <c:v>-1949.5</c:v>
                </c:pt>
                <c:pt idx="508">
                  <c:v>-2293</c:v>
                </c:pt>
                <c:pt idx="509">
                  <c:v>-2101</c:v>
                </c:pt>
                <c:pt idx="510">
                  <c:v>-650.5</c:v>
                </c:pt>
                <c:pt idx="511">
                  <c:v>-21.5</c:v>
                </c:pt>
                <c:pt idx="512">
                  <c:v>-3</c:v>
                </c:pt>
                <c:pt idx="513">
                  <c:v>-2</c:v>
                </c:pt>
                <c:pt idx="514">
                  <c:v>-2</c:v>
                </c:pt>
                <c:pt idx="515">
                  <c:v>-2</c:v>
                </c:pt>
                <c:pt idx="516">
                  <c:v>-2</c:v>
                </c:pt>
                <c:pt idx="517">
                  <c:v>-2</c:v>
                </c:pt>
                <c:pt idx="518">
                  <c:v>-2</c:v>
                </c:pt>
                <c:pt idx="519">
                  <c:v>-2.5</c:v>
                </c:pt>
                <c:pt idx="520">
                  <c:v>-2.5</c:v>
                </c:pt>
                <c:pt idx="521">
                  <c:v>-362.5</c:v>
                </c:pt>
                <c:pt idx="522">
                  <c:v>-189.5</c:v>
                </c:pt>
                <c:pt idx="523">
                  <c:v>-22</c:v>
                </c:pt>
                <c:pt idx="524">
                  <c:v>-12</c:v>
                </c:pt>
                <c:pt idx="525">
                  <c:v>-2</c:v>
                </c:pt>
                <c:pt idx="526">
                  <c:v>-3.5</c:v>
                </c:pt>
                <c:pt idx="527">
                  <c:v>-271</c:v>
                </c:pt>
                <c:pt idx="528">
                  <c:v>-455</c:v>
                </c:pt>
                <c:pt idx="529">
                  <c:v>-1169</c:v>
                </c:pt>
                <c:pt idx="530">
                  <c:v>-1479.5</c:v>
                </c:pt>
                <c:pt idx="531">
                  <c:v>-2100</c:v>
                </c:pt>
                <c:pt idx="532">
                  <c:v>-2329</c:v>
                </c:pt>
                <c:pt idx="533">
                  <c:v>-2186.5</c:v>
                </c:pt>
                <c:pt idx="534">
                  <c:v>-1133.5</c:v>
                </c:pt>
                <c:pt idx="535">
                  <c:v>-38.5</c:v>
                </c:pt>
                <c:pt idx="536">
                  <c:v>-11.5</c:v>
                </c:pt>
                <c:pt idx="537">
                  <c:v>-2</c:v>
                </c:pt>
                <c:pt idx="538">
                  <c:v>-2</c:v>
                </c:pt>
                <c:pt idx="539">
                  <c:v>-2</c:v>
                </c:pt>
                <c:pt idx="540">
                  <c:v>-2</c:v>
                </c:pt>
                <c:pt idx="541">
                  <c:v>-2</c:v>
                </c:pt>
                <c:pt idx="542">
                  <c:v>-13.5</c:v>
                </c:pt>
                <c:pt idx="543">
                  <c:v>-25</c:v>
                </c:pt>
                <c:pt idx="544">
                  <c:v>-25.5</c:v>
                </c:pt>
                <c:pt idx="545">
                  <c:v>-18.5</c:v>
                </c:pt>
                <c:pt idx="546">
                  <c:v>-91</c:v>
                </c:pt>
                <c:pt idx="547">
                  <c:v>-97.5</c:v>
                </c:pt>
                <c:pt idx="548">
                  <c:v>-12.5</c:v>
                </c:pt>
                <c:pt idx="549">
                  <c:v>-2</c:v>
                </c:pt>
                <c:pt idx="550">
                  <c:v>-2</c:v>
                </c:pt>
                <c:pt idx="551">
                  <c:v>-2</c:v>
                </c:pt>
                <c:pt idx="552">
                  <c:v>-90.5</c:v>
                </c:pt>
                <c:pt idx="553">
                  <c:v>-1267</c:v>
                </c:pt>
                <c:pt idx="554">
                  <c:v>-1674</c:v>
                </c:pt>
                <c:pt idx="555">
                  <c:v>-1958.5</c:v>
                </c:pt>
                <c:pt idx="556">
                  <c:v>-2331.5</c:v>
                </c:pt>
                <c:pt idx="557">
                  <c:v>-1800</c:v>
                </c:pt>
                <c:pt idx="558">
                  <c:v>-803.5</c:v>
                </c:pt>
                <c:pt idx="559">
                  <c:v>-9</c:v>
                </c:pt>
                <c:pt idx="560">
                  <c:v>-16</c:v>
                </c:pt>
                <c:pt idx="561">
                  <c:v>-1.5</c:v>
                </c:pt>
                <c:pt idx="562">
                  <c:v>-7.5</c:v>
                </c:pt>
                <c:pt idx="563">
                  <c:v>-8</c:v>
                </c:pt>
                <c:pt idx="564">
                  <c:v>-2</c:v>
                </c:pt>
                <c:pt idx="565">
                  <c:v>-2</c:v>
                </c:pt>
                <c:pt idx="566">
                  <c:v>-3.5</c:v>
                </c:pt>
                <c:pt idx="567">
                  <c:v>-3</c:v>
                </c:pt>
                <c:pt idx="568">
                  <c:v>-2</c:v>
                </c:pt>
                <c:pt idx="569">
                  <c:v>-366.5</c:v>
                </c:pt>
                <c:pt idx="570">
                  <c:v>-229.5</c:v>
                </c:pt>
                <c:pt idx="571">
                  <c:v>-2</c:v>
                </c:pt>
                <c:pt idx="572">
                  <c:v>-10</c:v>
                </c:pt>
                <c:pt idx="573">
                  <c:v>-14</c:v>
                </c:pt>
                <c:pt idx="574">
                  <c:v>-2</c:v>
                </c:pt>
                <c:pt idx="575">
                  <c:v>-271.5</c:v>
                </c:pt>
                <c:pt idx="576">
                  <c:v>-469.5</c:v>
                </c:pt>
                <c:pt idx="577">
                  <c:v>-1366</c:v>
                </c:pt>
                <c:pt idx="578">
                  <c:v>-1773.5</c:v>
                </c:pt>
                <c:pt idx="579">
                  <c:v>-2260</c:v>
                </c:pt>
                <c:pt idx="580">
                  <c:v>-1912</c:v>
                </c:pt>
                <c:pt idx="581">
                  <c:v>-1773.5</c:v>
                </c:pt>
                <c:pt idx="582">
                  <c:v>-1496</c:v>
                </c:pt>
                <c:pt idx="583">
                  <c:v>-683</c:v>
                </c:pt>
                <c:pt idx="584">
                  <c:v>-673.5</c:v>
                </c:pt>
                <c:pt idx="585">
                  <c:v>-590</c:v>
                </c:pt>
                <c:pt idx="586">
                  <c:v>-4.5</c:v>
                </c:pt>
                <c:pt idx="587">
                  <c:v>-4.5</c:v>
                </c:pt>
                <c:pt idx="588">
                  <c:v>-2</c:v>
                </c:pt>
                <c:pt idx="589">
                  <c:v>-2</c:v>
                </c:pt>
                <c:pt idx="590">
                  <c:v>-214.5</c:v>
                </c:pt>
                <c:pt idx="591">
                  <c:v>-148</c:v>
                </c:pt>
                <c:pt idx="592">
                  <c:v>-327</c:v>
                </c:pt>
                <c:pt idx="593">
                  <c:v>-683</c:v>
                </c:pt>
                <c:pt idx="594">
                  <c:v>-180.5</c:v>
                </c:pt>
                <c:pt idx="595">
                  <c:v>-2</c:v>
                </c:pt>
                <c:pt idx="596">
                  <c:v>-2</c:v>
                </c:pt>
                <c:pt idx="597">
                  <c:v>-1.5</c:v>
                </c:pt>
                <c:pt idx="598">
                  <c:v>-1.5</c:v>
                </c:pt>
                <c:pt idx="599">
                  <c:v>-1.5</c:v>
                </c:pt>
                <c:pt idx="600">
                  <c:v>-173</c:v>
                </c:pt>
                <c:pt idx="601">
                  <c:v>-997</c:v>
                </c:pt>
                <c:pt idx="602">
                  <c:v>-2009.5</c:v>
                </c:pt>
                <c:pt idx="603">
                  <c:v>-2272.5</c:v>
                </c:pt>
                <c:pt idx="604">
                  <c:v>-2345.5</c:v>
                </c:pt>
                <c:pt idx="605">
                  <c:v>-2340</c:v>
                </c:pt>
                <c:pt idx="606">
                  <c:v>-1556.5</c:v>
                </c:pt>
                <c:pt idx="607">
                  <c:v>-979</c:v>
                </c:pt>
                <c:pt idx="608">
                  <c:v>-168</c:v>
                </c:pt>
                <c:pt idx="609">
                  <c:v>-2</c:v>
                </c:pt>
                <c:pt idx="610">
                  <c:v>-2</c:v>
                </c:pt>
                <c:pt idx="611">
                  <c:v>-4</c:v>
                </c:pt>
                <c:pt idx="612">
                  <c:v>-2</c:v>
                </c:pt>
                <c:pt idx="613">
                  <c:v>-2</c:v>
                </c:pt>
                <c:pt idx="614">
                  <c:v>-7</c:v>
                </c:pt>
                <c:pt idx="615">
                  <c:v>-71.5</c:v>
                </c:pt>
                <c:pt idx="616">
                  <c:v>-30.5</c:v>
                </c:pt>
                <c:pt idx="617">
                  <c:v>-362</c:v>
                </c:pt>
                <c:pt idx="618">
                  <c:v>-335</c:v>
                </c:pt>
                <c:pt idx="619">
                  <c:v>-334.5</c:v>
                </c:pt>
                <c:pt idx="620">
                  <c:v>-334.5</c:v>
                </c:pt>
                <c:pt idx="621">
                  <c:v>-334</c:v>
                </c:pt>
                <c:pt idx="622">
                  <c:v>-284</c:v>
                </c:pt>
                <c:pt idx="623">
                  <c:v>-3.5</c:v>
                </c:pt>
                <c:pt idx="624">
                  <c:v>-114.5</c:v>
                </c:pt>
                <c:pt idx="625">
                  <c:v>-2114.5</c:v>
                </c:pt>
                <c:pt idx="626">
                  <c:v>-2887.5</c:v>
                </c:pt>
                <c:pt idx="627">
                  <c:v>-3087</c:v>
                </c:pt>
                <c:pt idx="628">
                  <c:v>-3201.5</c:v>
                </c:pt>
                <c:pt idx="629">
                  <c:v>-3195</c:v>
                </c:pt>
                <c:pt idx="630">
                  <c:v>-3171.5</c:v>
                </c:pt>
                <c:pt idx="631">
                  <c:v>-3006</c:v>
                </c:pt>
                <c:pt idx="632">
                  <c:v>-2341.5</c:v>
                </c:pt>
                <c:pt idx="633">
                  <c:v>-1006.5</c:v>
                </c:pt>
                <c:pt idx="634">
                  <c:v>-214</c:v>
                </c:pt>
                <c:pt idx="635">
                  <c:v>-4</c:v>
                </c:pt>
                <c:pt idx="636">
                  <c:v>-3.5</c:v>
                </c:pt>
                <c:pt idx="637">
                  <c:v>-92</c:v>
                </c:pt>
                <c:pt idx="638">
                  <c:v>-865.5</c:v>
                </c:pt>
                <c:pt idx="639">
                  <c:v>-1633</c:v>
                </c:pt>
                <c:pt idx="640">
                  <c:v>-2282.5</c:v>
                </c:pt>
                <c:pt idx="641">
                  <c:v>-2103</c:v>
                </c:pt>
                <c:pt idx="642">
                  <c:v>-914</c:v>
                </c:pt>
                <c:pt idx="643">
                  <c:v>-1.5</c:v>
                </c:pt>
                <c:pt idx="644">
                  <c:v>-2</c:v>
                </c:pt>
                <c:pt idx="645">
                  <c:v>-2</c:v>
                </c:pt>
                <c:pt idx="646">
                  <c:v>-1.5</c:v>
                </c:pt>
                <c:pt idx="647">
                  <c:v>-1</c:v>
                </c:pt>
                <c:pt idx="648">
                  <c:v>-8</c:v>
                </c:pt>
                <c:pt idx="649">
                  <c:v>-1298.5</c:v>
                </c:pt>
                <c:pt idx="650">
                  <c:v>-2440</c:v>
                </c:pt>
                <c:pt idx="651">
                  <c:v>-2969.5</c:v>
                </c:pt>
                <c:pt idx="652">
                  <c:v>-3213.5</c:v>
                </c:pt>
                <c:pt idx="653">
                  <c:v>-3211</c:v>
                </c:pt>
                <c:pt idx="654">
                  <c:v>-2947</c:v>
                </c:pt>
                <c:pt idx="655">
                  <c:v>-3059.5</c:v>
                </c:pt>
                <c:pt idx="656">
                  <c:v>-2506.5</c:v>
                </c:pt>
                <c:pt idx="657">
                  <c:v>-2146.5</c:v>
                </c:pt>
                <c:pt idx="658">
                  <c:v>-1980.5</c:v>
                </c:pt>
                <c:pt idx="659">
                  <c:v>-1978.5</c:v>
                </c:pt>
                <c:pt idx="660">
                  <c:v>-1897.5</c:v>
                </c:pt>
                <c:pt idx="661">
                  <c:v>-1284.5</c:v>
                </c:pt>
                <c:pt idx="662">
                  <c:v>-2335</c:v>
                </c:pt>
                <c:pt idx="663">
                  <c:v>-2886</c:v>
                </c:pt>
                <c:pt idx="664">
                  <c:v>-2813</c:v>
                </c:pt>
                <c:pt idx="665">
                  <c:v>-2720.5</c:v>
                </c:pt>
                <c:pt idx="666">
                  <c:v>-2604.5</c:v>
                </c:pt>
                <c:pt idx="667">
                  <c:v>-657.5</c:v>
                </c:pt>
                <c:pt idx="668">
                  <c:v>-1.5</c:v>
                </c:pt>
                <c:pt idx="669">
                  <c:v>-2</c:v>
                </c:pt>
                <c:pt idx="670">
                  <c:v>-2</c:v>
                </c:pt>
                <c:pt idx="671">
                  <c:v>-1.5</c:v>
                </c:pt>
                <c:pt idx="672">
                  <c:v>-8.5</c:v>
                </c:pt>
                <c:pt idx="673">
                  <c:v>-343.5</c:v>
                </c:pt>
                <c:pt idx="674">
                  <c:v>-1109.5</c:v>
                </c:pt>
                <c:pt idx="675">
                  <c:v>-2748</c:v>
                </c:pt>
                <c:pt idx="676">
                  <c:v>-3313</c:v>
                </c:pt>
                <c:pt idx="677">
                  <c:v>-2746.5</c:v>
                </c:pt>
                <c:pt idx="678">
                  <c:v>-392.5</c:v>
                </c:pt>
                <c:pt idx="679">
                  <c:v>-9</c:v>
                </c:pt>
                <c:pt idx="680">
                  <c:v>-1.5</c:v>
                </c:pt>
                <c:pt idx="681">
                  <c:v>-2</c:v>
                </c:pt>
                <c:pt idx="682">
                  <c:v>-2</c:v>
                </c:pt>
                <c:pt idx="683">
                  <c:v>-2</c:v>
                </c:pt>
                <c:pt idx="684">
                  <c:v>-2</c:v>
                </c:pt>
                <c:pt idx="685">
                  <c:v>-3.5</c:v>
                </c:pt>
                <c:pt idx="686">
                  <c:v>-4.5</c:v>
                </c:pt>
                <c:pt idx="687">
                  <c:v>-6</c:v>
                </c:pt>
                <c:pt idx="688">
                  <c:v>-5.5</c:v>
                </c:pt>
                <c:pt idx="689">
                  <c:v>-542.5</c:v>
                </c:pt>
                <c:pt idx="690">
                  <c:v>-4</c:v>
                </c:pt>
                <c:pt idx="691">
                  <c:v>-3.5</c:v>
                </c:pt>
                <c:pt idx="692">
                  <c:v>-3.5</c:v>
                </c:pt>
                <c:pt idx="693">
                  <c:v>-3</c:v>
                </c:pt>
                <c:pt idx="694">
                  <c:v>-5</c:v>
                </c:pt>
                <c:pt idx="695">
                  <c:v>-4</c:v>
                </c:pt>
                <c:pt idx="696">
                  <c:v>-300.5</c:v>
                </c:pt>
                <c:pt idx="697">
                  <c:v>-1594</c:v>
                </c:pt>
                <c:pt idx="698">
                  <c:v>-2715</c:v>
                </c:pt>
                <c:pt idx="699">
                  <c:v>-2774.5</c:v>
                </c:pt>
                <c:pt idx="700">
                  <c:v>-2546</c:v>
                </c:pt>
                <c:pt idx="701">
                  <c:v>-2861.5</c:v>
                </c:pt>
                <c:pt idx="702">
                  <c:v>-1571</c:v>
                </c:pt>
                <c:pt idx="703">
                  <c:v>-394.5</c:v>
                </c:pt>
                <c:pt idx="704">
                  <c:v>-7.5</c:v>
                </c:pt>
                <c:pt idx="705">
                  <c:v>-2</c:v>
                </c:pt>
                <c:pt idx="706">
                  <c:v>-2</c:v>
                </c:pt>
                <c:pt idx="707">
                  <c:v>-3.5</c:v>
                </c:pt>
                <c:pt idx="708">
                  <c:v>-15.5</c:v>
                </c:pt>
                <c:pt idx="709">
                  <c:v>-5.5</c:v>
                </c:pt>
                <c:pt idx="710">
                  <c:v>-11</c:v>
                </c:pt>
                <c:pt idx="711">
                  <c:v>-82.5</c:v>
                </c:pt>
                <c:pt idx="712">
                  <c:v>-45.5</c:v>
                </c:pt>
                <c:pt idx="713">
                  <c:v>-154</c:v>
                </c:pt>
                <c:pt idx="714">
                  <c:v>-122</c:v>
                </c:pt>
                <c:pt idx="715">
                  <c:v>-19</c:v>
                </c:pt>
                <c:pt idx="716">
                  <c:v>-19</c:v>
                </c:pt>
                <c:pt idx="717">
                  <c:v>-18.5</c:v>
                </c:pt>
                <c:pt idx="718">
                  <c:v>-18</c:v>
                </c:pt>
                <c:pt idx="719">
                  <c:v>-18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03786368"/>
        <c:axId val="103787904"/>
      </c:lineChart>
      <c:catAx>
        <c:axId val="103786368"/>
        <c:scaling>
          <c:orientation val="minMax"/>
        </c:scaling>
        <c:axPos val="b"/>
        <c:numFmt formatCode="General" sourceLinked="1"/>
        <c:majorTickMark val="none"/>
        <c:tickLblPos val="nextTo"/>
        <c:crossAx val="103787904"/>
        <c:crosses val="autoZero"/>
        <c:auto val="1"/>
        <c:lblAlgn val="ctr"/>
        <c:lblOffset val="100"/>
        <c:tickLblSkip val="24"/>
      </c:catAx>
      <c:valAx>
        <c:axId val="10378790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786368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Pompage (H) - Hydraulique (V)</a:t>
            </a:r>
            <a:endParaRPr lang="fr-FR"/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Entrées!$M$37:$M$780</c:f>
              <c:numCache>
                <c:formatCode>0.0</c:formatCode>
                <c:ptCount val="744"/>
                <c:pt idx="0">
                  <c:v>-376</c:v>
                </c:pt>
                <c:pt idx="1">
                  <c:v>-1070.5</c:v>
                </c:pt>
                <c:pt idx="2">
                  <c:v>-1544</c:v>
                </c:pt>
                <c:pt idx="3">
                  <c:v>-1710.5</c:v>
                </c:pt>
                <c:pt idx="4">
                  <c:v>-2993</c:v>
                </c:pt>
                <c:pt idx="5">
                  <c:v>-2984</c:v>
                </c:pt>
                <c:pt idx="6">
                  <c:v>-2979</c:v>
                </c:pt>
                <c:pt idx="7">
                  <c:v>-2786.5</c:v>
                </c:pt>
                <c:pt idx="8">
                  <c:v>-2608</c:v>
                </c:pt>
                <c:pt idx="9">
                  <c:v>-1875</c:v>
                </c:pt>
                <c:pt idx="10">
                  <c:v>-592.5</c:v>
                </c:pt>
                <c:pt idx="11">
                  <c:v>-507.5</c:v>
                </c:pt>
                <c:pt idx="12">
                  <c:v>-1505</c:v>
                </c:pt>
                <c:pt idx="13">
                  <c:v>-1886</c:v>
                </c:pt>
                <c:pt idx="14">
                  <c:v>-2658.5</c:v>
                </c:pt>
                <c:pt idx="15">
                  <c:v>-2788</c:v>
                </c:pt>
                <c:pt idx="16">
                  <c:v>-2779</c:v>
                </c:pt>
                <c:pt idx="17">
                  <c:v>-2687</c:v>
                </c:pt>
                <c:pt idx="18">
                  <c:v>-2217.5</c:v>
                </c:pt>
                <c:pt idx="19">
                  <c:v>-1275</c:v>
                </c:pt>
                <c:pt idx="20">
                  <c:v>-930.5</c:v>
                </c:pt>
                <c:pt idx="21">
                  <c:v>-19</c:v>
                </c:pt>
                <c:pt idx="22">
                  <c:v>-295.5</c:v>
                </c:pt>
                <c:pt idx="23">
                  <c:v>-341.5</c:v>
                </c:pt>
                <c:pt idx="24">
                  <c:v>-360</c:v>
                </c:pt>
                <c:pt idx="25">
                  <c:v>-765</c:v>
                </c:pt>
                <c:pt idx="26">
                  <c:v>-1366.5</c:v>
                </c:pt>
                <c:pt idx="27">
                  <c:v>-1788</c:v>
                </c:pt>
                <c:pt idx="28">
                  <c:v>-2355.5</c:v>
                </c:pt>
                <c:pt idx="29">
                  <c:v>-2329.5</c:v>
                </c:pt>
                <c:pt idx="30">
                  <c:v>-1361</c:v>
                </c:pt>
                <c:pt idx="31">
                  <c:v>-19</c:v>
                </c:pt>
                <c:pt idx="32">
                  <c:v>-18</c:v>
                </c:pt>
                <c:pt idx="33">
                  <c:v>-19</c:v>
                </c:pt>
                <c:pt idx="34">
                  <c:v>-7</c:v>
                </c:pt>
                <c:pt idx="35">
                  <c:v>-18</c:v>
                </c:pt>
                <c:pt idx="36">
                  <c:v>-22</c:v>
                </c:pt>
                <c:pt idx="37">
                  <c:v>-59</c:v>
                </c:pt>
                <c:pt idx="38">
                  <c:v>-62</c:v>
                </c:pt>
                <c:pt idx="39">
                  <c:v>-358.5</c:v>
                </c:pt>
                <c:pt idx="40">
                  <c:v>-699</c:v>
                </c:pt>
                <c:pt idx="41">
                  <c:v>-756.5</c:v>
                </c:pt>
                <c:pt idx="42">
                  <c:v>-618</c:v>
                </c:pt>
                <c:pt idx="43">
                  <c:v>-103.5</c:v>
                </c:pt>
                <c:pt idx="44">
                  <c:v>-20.5</c:v>
                </c:pt>
                <c:pt idx="45">
                  <c:v>-269</c:v>
                </c:pt>
                <c:pt idx="46">
                  <c:v>-375.5</c:v>
                </c:pt>
                <c:pt idx="47">
                  <c:v>-202</c:v>
                </c:pt>
                <c:pt idx="48">
                  <c:v>-212.5</c:v>
                </c:pt>
                <c:pt idx="49">
                  <c:v>-835</c:v>
                </c:pt>
                <c:pt idx="50">
                  <c:v>-1019</c:v>
                </c:pt>
                <c:pt idx="51">
                  <c:v>-1713</c:v>
                </c:pt>
                <c:pt idx="52">
                  <c:v>-2490.5</c:v>
                </c:pt>
                <c:pt idx="53">
                  <c:v>-2375.5</c:v>
                </c:pt>
                <c:pt idx="54">
                  <c:v>-993.5</c:v>
                </c:pt>
                <c:pt idx="55">
                  <c:v>-279.5</c:v>
                </c:pt>
                <c:pt idx="56">
                  <c:v>-18</c:v>
                </c:pt>
                <c:pt idx="57">
                  <c:v>-18</c:v>
                </c:pt>
                <c:pt idx="58">
                  <c:v>-18.5</c:v>
                </c:pt>
                <c:pt idx="59">
                  <c:v>-18.5</c:v>
                </c:pt>
                <c:pt idx="60">
                  <c:v>-18.5</c:v>
                </c:pt>
                <c:pt idx="61">
                  <c:v>-32</c:v>
                </c:pt>
                <c:pt idx="62">
                  <c:v>-62</c:v>
                </c:pt>
                <c:pt idx="63">
                  <c:v>-389.5</c:v>
                </c:pt>
                <c:pt idx="64">
                  <c:v>-827.5</c:v>
                </c:pt>
                <c:pt idx="65">
                  <c:v>-1432.5</c:v>
                </c:pt>
                <c:pt idx="66">
                  <c:v>-1104.5</c:v>
                </c:pt>
                <c:pt idx="67">
                  <c:v>-20</c:v>
                </c:pt>
                <c:pt idx="68">
                  <c:v>-19.5</c:v>
                </c:pt>
                <c:pt idx="69">
                  <c:v>-19</c:v>
                </c:pt>
                <c:pt idx="70">
                  <c:v>-19.5</c:v>
                </c:pt>
                <c:pt idx="71">
                  <c:v>-18</c:v>
                </c:pt>
                <c:pt idx="72">
                  <c:v>-23.5</c:v>
                </c:pt>
                <c:pt idx="73">
                  <c:v>-1220.5</c:v>
                </c:pt>
                <c:pt idx="74">
                  <c:v>-1563</c:v>
                </c:pt>
                <c:pt idx="75">
                  <c:v>-2313</c:v>
                </c:pt>
                <c:pt idx="76">
                  <c:v>-2987.5</c:v>
                </c:pt>
                <c:pt idx="77">
                  <c:v>-2882</c:v>
                </c:pt>
                <c:pt idx="78">
                  <c:v>-1595</c:v>
                </c:pt>
                <c:pt idx="79">
                  <c:v>-19</c:v>
                </c:pt>
                <c:pt idx="80">
                  <c:v>-18</c:v>
                </c:pt>
                <c:pt idx="81">
                  <c:v>-19</c:v>
                </c:pt>
                <c:pt idx="82">
                  <c:v>-19</c:v>
                </c:pt>
                <c:pt idx="83">
                  <c:v>-18.5</c:v>
                </c:pt>
                <c:pt idx="84">
                  <c:v>-18</c:v>
                </c:pt>
                <c:pt idx="85">
                  <c:v>-19</c:v>
                </c:pt>
                <c:pt idx="86">
                  <c:v>-27</c:v>
                </c:pt>
                <c:pt idx="87">
                  <c:v>-46</c:v>
                </c:pt>
                <c:pt idx="88">
                  <c:v>-143</c:v>
                </c:pt>
                <c:pt idx="89">
                  <c:v>-699.5</c:v>
                </c:pt>
                <c:pt idx="90">
                  <c:v>-698.5</c:v>
                </c:pt>
                <c:pt idx="91">
                  <c:v>-19</c:v>
                </c:pt>
                <c:pt idx="92">
                  <c:v>-18.5</c:v>
                </c:pt>
                <c:pt idx="93">
                  <c:v>-18.5</c:v>
                </c:pt>
                <c:pt idx="94">
                  <c:v>-19</c:v>
                </c:pt>
                <c:pt idx="95">
                  <c:v>-19</c:v>
                </c:pt>
                <c:pt idx="96">
                  <c:v>-28</c:v>
                </c:pt>
                <c:pt idx="97">
                  <c:v>-386</c:v>
                </c:pt>
                <c:pt idx="98">
                  <c:v>-670</c:v>
                </c:pt>
                <c:pt idx="99">
                  <c:v>-1590.5</c:v>
                </c:pt>
                <c:pt idx="100">
                  <c:v>-2703</c:v>
                </c:pt>
                <c:pt idx="101">
                  <c:v>-2667</c:v>
                </c:pt>
                <c:pt idx="102">
                  <c:v>-816.5</c:v>
                </c:pt>
                <c:pt idx="103">
                  <c:v>-18.5</c:v>
                </c:pt>
                <c:pt idx="104">
                  <c:v>-19</c:v>
                </c:pt>
                <c:pt idx="105">
                  <c:v>-18.5</c:v>
                </c:pt>
                <c:pt idx="106">
                  <c:v>-18</c:v>
                </c:pt>
                <c:pt idx="107">
                  <c:v>-19</c:v>
                </c:pt>
                <c:pt idx="108">
                  <c:v>-18.5</c:v>
                </c:pt>
                <c:pt idx="109">
                  <c:v>-18</c:v>
                </c:pt>
                <c:pt idx="110">
                  <c:v>-18</c:v>
                </c:pt>
                <c:pt idx="111">
                  <c:v>-19</c:v>
                </c:pt>
                <c:pt idx="112">
                  <c:v>-125.5</c:v>
                </c:pt>
                <c:pt idx="113">
                  <c:v>-419.5</c:v>
                </c:pt>
                <c:pt idx="114">
                  <c:v>-420.5</c:v>
                </c:pt>
                <c:pt idx="115">
                  <c:v>-95.5</c:v>
                </c:pt>
                <c:pt idx="116">
                  <c:v>-18.5</c:v>
                </c:pt>
                <c:pt idx="117">
                  <c:v>-19</c:v>
                </c:pt>
                <c:pt idx="118">
                  <c:v>-19</c:v>
                </c:pt>
                <c:pt idx="119">
                  <c:v>-19</c:v>
                </c:pt>
                <c:pt idx="120">
                  <c:v>-23.5</c:v>
                </c:pt>
                <c:pt idx="121">
                  <c:v>-169</c:v>
                </c:pt>
                <c:pt idx="122">
                  <c:v>-689</c:v>
                </c:pt>
                <c:pt idx="123">
                  <c:v>-2217.5</c:v>
                </c:pt>
                <c:pt idx="124">
                  <c:v>-2683.5</c:v>
                </c:pt>
                <c:pt idx="125">
                  <c:v>-2949</c:v>
                </c:pt>
                <c:pt idx="126">
                  <c:v>-2781</c:v>
                </c:pt>
                <c:pt idx="127">
                  <c:v>-1641</c:v>
                </c:pt>
                <c:pt idx="128">
                  <c:v>-725</c:v>
                </c:pt>
                <c:pt idx="129">
                  <c:v>-20</c:v>
                </c:pt>
                <c:pt idx="130">
                  <c:v>-19</c:v>
                </c:pt>
                <c:pt idx="131">
                  <c:v>-18</c:v>
                </c:pt>
                <c:pt idx="132">
                  <c:v>-18</c:v>
                </c:pt>
                <c:pt idx="133">
                  <c:v>-18.5</c:v>
                </c:pt>
                <c:pt idx="134">
                  <c:v>-18</c:v>
                </c:pt>
                <c:pt idx="135">
                  <c:v>-31</c:v>
                </c:pt>
                <c:pt idx="136">
                  <c:v>-377</c:v>
                </c:pt>
                <c:pt idx="137">
                  <c:v>-1251</c:v>
                </c:pt>
                <c:pt idx="138">
                  <c:v>-533</c:v>
                </c:pt>
                <c:pt idx="139">
                  <c:v>-74</c:v>
                </c:pt>
                <c:pt idx="140">
                  <c:v>-21</c:v>
                </c:pt>
                <c:pt idx="141">
                  <c:v>-19</c:v>
                </c:pt>
                <c:pt idx="142">
                  <c:v>-20</c:v>
                </c:pt>
                <c:pt idx="143">
                  <c:v>-20</c:v>
                </c:pt>
                <c:pt idx="144">
                  <c:v>-24</c:v>
                </c:pt>
                <c:pt idx="145">
                  <c:v>-29</c:v>
                </c:pt>
                <c:pt idx="146">
                  <c:v>-30</c:v>
                </c:pt>
                <c:pt idx="147">
                  <c:v>-211.5</c:v>
                </c:pt>
                <c:pt idx="148">
                  <c:v>-1117</c:v>
                </c:pt>
                <c:pt idx="149">
                  <c:v>-1731.5</c:v>
                </c:pt>
                <c:pt idx="150">
                  <c:v>-1748.5</c:v>
                </c:pt>
                <c:pt idx="151">
                  <c:v>-2046.5</c:v>
                </c:pt>
                <c:pt idx="152">
                  <c:v>-2321.5</c:v>
                </c:pt>
                <c:pt idx="153">
                  <c:v>-1772</c:v>
                </c:pt>
                <c:pt idx="154">
                  <c:v>-881.5</c:v>
                </c:pt>
                <c:pt idx="155">
                  <c:v>-243</c:v>
                </c:pt>
                <c:pt idx="156">
                  <c:v>-30</c:v>
                </c:pt>
                <c:pt idx="157">
                  <c:v>-527</c:v>
                </c:pt>
                <c:pt idx="158">
                  <c:v>-1973.5</c:v>
                </c:pt>
                <c:pt idx="159">
                  <c:v>-2876</c:v>
                </c:pt>
                <c:pt idx="160">
                  <c:v>-2779.5</c:v>
                </c:pt>
                <c:pt idx="161">
                  <c:v>-2858.5</c:v>
                </c:pt>
                <c:pt idx="162">
                  <c:v>-2736.5</c:v>
                </c:pt>
                <c:pt idx="163">
                  <c:v>-1308.5</c:v>
                </c:pt>
                <c:pt idx="164">
                  <c:v>-517.5</c:v>
                </c:pt>
                <c:pt idx="165">
                  <c:v>-20</c:v>
                </c:pt>
                <c:pt idx="166">
                  <c:v>-20</c:v>
                </c:pt>
                <c:pt idx="167">
                  <c:v>-20</c:v>
                </c:pt>
                <c:pt idx="168">
                  <c:v>-291</c:v>
                </c:pt>
                <c:pt idx="169">
                  <c:v>-1716.5</c:v>
                </c:pt>
                <c:pt idx="170">
                  <c:v>-1995.5</c:v>
                </c:pt>
                <c:pt idx="171">
                  <c:v>-2392.5</c:v>
                </c:pt>
                <c:pt idx="172">
                  <c:v>-2946</c:v>
                </c:pt>
                <c:pt idx="173">
                  <c:v>-2555</c:v>
                </c:pt>
                <c:pt idx="174">
                  <c:v>-1617</c:v>
                </c:pt>
                <c:pt idx="175">
                  <c:v>-171</c:v>
                </c:pt>
                <c:pt idx="176">
                  <c:v>-41.5</c:v>
                </c:pt>
                <c:pt idx="177">
                  <c:v>-40.5</c:v>
                </c:pt>
                <c:pt idx="178">
                  <c:v>-18</c:v>
                </c:pt>
                <c:pt idx="179">
                  <c:v>-18</c:v>
                </c:pt>
                <c:pt idx="180">
                  <c:v>-19</c:v>
                </c:pt>
                <c:pt idx="181">
                  <c:v>-19</c:v>
                </c:pt>
                <c:pt idx="182">
                  <c:v>-18.5</c:v>
                </c:pt>
                <c:pt idx="183">
                  <c:v>-19</c:v>
                </c:pt>
                <c:pt idx="184">
                  <c:v>-18.5</c:v>
                </c:pt>
                <c:pt idx="185">
                  <c:v>-20</c:v>
                </c:pt>
                <c:pt idx="186">
                  <c:v>-20</c:v>
                </c:pt>
                <c:pt idx="187">
                  <c:v>-19</c:v>
                </c:pt>
                <c:pt idx="188">
                  <c:v>-31.5</c:v>
                </c:pt>
                <c:pt idx="189">
                  <c:v>-42.5</c:v>
                </c:pt>
                <c:pt idx="190">
                  <c:v>-122.5</c:v>
                </c:pt>
                <c:pt idx="191">
                  <c:v>-228.5</c:v>
                </c:pt>
                <c:pt idx="192">
                  <c:v>-34.5</c:v>
                </c:pt>
                <c:pt idx="193">
                  <c:v>-391.5</c:v>
                </c:pt>
                <c:pt idx="194">
                  <c:v>-694.5</c:v>
                </c:pt>
                <c:pt idx="195">
                  <c:v>-1673.5</c:v>
                </c:pt>
                <c:pt idx="196">
                  <c:v>-2362.5</c:v>
                </c:pt>
                <c:pt idx="197">
                  <c:v>-2305</c:v>
                </c:pt>
                <c:pt idx="198">
                  <c:v>-676</c:v>
                </c:pt>
                <c:pt idx="199">
                  <c:v>-19.5</c:v>
                </c:pt>
                <c:pt idx="200">
                  <c:v>-18</c:v>
                </c:pt>
                <c:pt idx="201">
                  <c:v>-18</c:v>
                </c:pt>
                <c:pt idx="202">
                  <c:v>-10.5</c:v>
                </c:pt>
                <c:pt idx="203">
                  <c:v>-2</c:v>
                </c:pt>
                <c:pt idx="204">
                  <c:v>-2</c:v>
                </c:pt>
                <c:pt idx="205">
                  <c:v>-8.5</c:v>
                </c:pt>
                <c:pt idx="206">
                  <c:v>-19</c:v>
                </c:pt>
                <c:pt idx="207">
                  <c:v>-18</c:v>
                </c:pt>
                <c:pt idx="208">
                  <c:v>-315.5</c:v>
                </c:pt>
                <c:pt idx="209">
                  <c:v>-540.5</c:v>
                </c:pt>
                <c:pt idx="210">
                  <c:v>-450</c:v>
                </c:pt>
                <c:pt idx="211">
                  <c:v>-2.5</c:v>
                </c:pt>
                <c:pt idx="212">
                  <c:v>-2.5</c:v>
                </c:pt>
                <c:pt idx="213">
                  <c:v>-16.5</c:v>
                </c:pt>
                <c:pt idx="214">
                  <c:v>-18</c:v>
                </c:pt>
                <c:pt idx="215">
                  <c:v>-18.5</c:v>
                </c:pt>
                <c:pt idx="216">
                  <c:v>-207.5</c:v>
                </c:pt>
                <c:pt idx="217">
                  <c:v>-1242.5</c:v>
                </c:pt>
                <c:pt idx="218">
                  <c:v>-1672</c:v>
                </c:pt>
                <c:pt idx="219">
                  <c:v>-1915.5</c:v>
                </c:pt>
                <c:pt idx="220">
                  <c:v>-2243.5</c:v>
                </c:pt>
                <c:pt idx="221">
                  <c:v>-1894.5</c:v>
                </c:pt>
                <c:pt idx="222">
                  <c:v>-489.5</c:v>
                </c:pt>
                <c:pt idx="223">
                  <c:v>-18</c:v>
                </c:pt>
                <c:pt idx="224">
                  <c:v>-18.5</c:v>
                </c:pt>
                <c:pt idx="225">
                  <c:v>-18</c:v>
                </c:pt>
                <c:pt idx="226">
                  <c:v>-10</c:v>
                </c:pt>
                <c:pt idx="227">
                  <c:v>-3.5</c:v>
                </c:pt>
                <c:pt idx="228">
                  <c:v>-14</c:v>
                </c:pt>
                <c:pt idx="229">
                  <c:v>-170.5</c:v>
                </c:pt>
                <c:pt idx="230">
                  <c:v>-192</c:v>
                </c:pt>
                <c:pt idx="231">
                  <c:v>-327.5</c:v>
                </c:pt>
                <c:pt idx="232">
                  <c:v>-542</c:v>
                </c:pt>
                <c:pt idx="233">
                  <c:v>-540.5</c:v>
                </c:pt>
                <c:pt idx="234">
                  <c:v>-104.5</c:v>
                </c:pt>
                <c:pt idx="235">
                  <c:v>-2</c:v>
                </c:pt>
                <c:pt idx="236">
                  <c:v>-2</c:v>
                </c:pt>
                <c:pt idx="237">
                  <c:v>-16.5</c:v>
                </c:pt>
                <c:pt idx="238">
                  <c:v>-18</c:v>
                </c:pt>
                <c:pt idx="239">
                  <c:v>-18</c:v>
                </c:pt>
                <c:pt idx="240">
                  <c:v>-19.5</c:v>
                </c:pt>
                <c:pt idx="241">
                  <c:v>-1863</c:v>
                </c:pt>
                <c:pt idx="242">
                  <c:v>-2321.5</c:v>
                </c:pt>
                <c:pt idx="243">
                  <c:v>-2314.5</c:v>
                </c:pt>
                <c:pt idx="244">
                  <c:v>-2310.5</c:v>
                </c:pt>
                <c:pt idx="245">
                  <c:v>-2302</c:v>
                </c:pt>
                <c:pt idx="246">
                  <c:v>-1907.5</c:v>
                </c:pt>
                <c:pt idx="247">
                  <c:v>-19.5</c:v>
                </c:pt>
                <c:pt idx="248">
                  <c:v>-10</c:v>
                </c:pt>
                <c:pt idx="249">
                  <c:v>-2</c:v>
                </c:pt>
                <c:pt idx="250">
                  <c:v>-2</c:v>
                </c:pt>
                <c:pt idx="251">
                  <c:v>-2</c:v>
                </c:pt>
                <c:pt idx="252">
                  <c:v>-2</c:v>
                </c:pt>
                <c:pt idx="253">
                  <c:v>-9</c:v>
                </c:pt>
                <c:pt idx="254">
                  <c:v>-19</c:v>
                </c:pt>
                <c:pt idx="255">
                  <c:v>-19</c:v>
                </c:pt>
                <c:pt idx="256">
                  <c:v>-19</c:v>
                </c:pt>
                <c:pt idx="257">
                  <c:v>-378.5</c:v>
                </c:pt>
                <c:pt idx="258">
                  <c:v>-181.5</c:v>
                </c:pt>
                <c:pt idx="259">
                  <c:v>-3</c:v>
                </c:pt>
                <c:pt idx="260">
                  <c:v>-2</c:v>
                </c:pt>
                <c:pt idx="261">
                  <c:v>-17</c:v>
                </c:pt>
                <c:pt idx="262">
                  <c:v>-20</c:v>
                </c:pt>
                <c:pt idx="263">
                  <c:v>-18</c:v>
                </c:pt>
                <c:pt idx="264">
                  <c:v>-212</c:v>
                </c:pt>
                <c:pt idx="265">
                  <c:v>-1860.5</c:v>
                </c:pt>
                <c:pt idx="266">
                  <c:v>-2169.5</c:v>
                </c:pt>
                <c:pt idx="267">
                  <c:v>-2433</c:v>
                </c:pt>
                <c:pt idx="268">
                  <c:v>-2428</c:v>
                </c:pt>
                <c:pt idx="269">
                  <c:v>-2263.5</c:v>
                </c:pt>
                <c:pt idx="270">
                  <c:v>-951</c:v>
                </c:pt>
                <c:pt idx="271">
                  <c:v>-19.5</c:v>
                </c:pt>
                <c:pt idx="272">
                  <c:v>-11</c:v>
                </c:pt>
                <c:pt idx="273">
                  <c:v>-3</c:v>
                </c:pt>
                <c:pt idx="274">
                  <c:v>-2</c:v>
                </c:pt>
                <c:pt idx="275">
                  <c:v>-2</c:v>
                </c:pt>
                <c:pt idx="276">
                  <c:v>-5.5</c:v>
                </c:pt>
                <c:pt idx="277">
                  <c:v>-10</c:v>
                </c:pt>
                <c:pt idx="278">
                  <c:v>-20.5</c:v>
                </c:pt>
                <c:pt idx="279">
                  <c:v>-415</c:v>
                </c:pt>
                <c:pt idx="280">
                  <c:v>-1370.5</c:v>
                </c:pt>
                <c:pt idx="281">
                  <c:v>-1747.5</c:v>
                </c:pt>
                <c:pt idx="282">
                  <c:v>-921.5</c:v>
                </c:pt>
                <c:pt idx="283">
                  <c:v>-2.5</c:v>
                </c:pt>
                <c:pt idx="284">
                  <c:v>-2</c:v>
                </c:pt>
                <c:pt idx="285">
                  <c:v>-2</c:v>
                </c:pt>
                <c:pt idx="286">
                  <c:v>-4</c:v>
                </c:pt>
                <c:pt idx="287">
                  <c:v>-8.5</c:v>
                </c:pt>
                <c:pt idx="288">
                  <c:v>-207.5</c:v>
                </c:pt>
                <c:pt idx="289">
                  <c:v>-1563</c:v>
                </c:pt>
                <c:pt idx="290">
                  <c:v>-1430.5</c:v>
                </c:pt>
                <c:pt idx="291">
                  <c:v>-2189</c:v>
                </c:pt>
                <c:pt idx="292">
                  <c:v>-2349</c:v>
                </c:pt>
                <c:pt idx="293">
                  <c:v>-2327.5</c:v>
                </c:pt>
                <c:pt idx="294">
                  <c:v>-2301</c:v>
                </c:pt>
                <c:pt idx="295">
                  <c:v>-1675</c:v>
                </c:pt>
                <c:pt idx="296">
                  <c:v>-787</c:v>
                </c:pt>
                <c:pt idx="297">
                  <c:v>-181.5</c:v>
                </c:pt>
                <c:pt idx="298">
                  <c:v>-97.5</c:v>
                </c:pt>
                <c:pt idx="299">
                  <c:v>-391</c:v>
                </c:pt>
                <c:pt idx="300">
                  <c:v>-265.5</c:v>
                </c:pt>
                <c:pt idx="301">
                  <c:v>-192.5</c:v>
                </c:pt>
                <c:pt idx="302">
                  <c:v>-851.5</c:v>
                </c:pt>
                <c:pt idx="303">
                  <c:v>-1862</c:v>
                </c:pt>
                <c:pt idx="304">
                  <c:v>-2270</c:v>
                </c:pt>
                <c:pt idx="305">
                  <c:v>-1604</c:v>
                </c:pt>
                <c:pt idx="306">
                  <c:v>-908</c:v>
                </c:pt>
                <c:pt idx="307">
                  <c:v>-295.5</c:v>
                </c:pt>
                <c:pt idx="308">
                  <c:v>-179</c:v>
                </c:pt>
                <c:pt idx="309">
                  <c:v>-163.5</c:v>
                </c:pt>
                <c:pt idx="310">
                  <c:v>-18</c:v>
                </c:pt>
                <c:pt idx="311">
                  <c:v>-62</c:v>
                </c:pt>
                <c:pt idx="312">
                  <c:v>-48</c:v>
                </c:pt>
                <c:pt idx="313">
                  <c:v>-213.5</c:v>
                </c:pt>
                <c:pt idx="314">
                  <c:v>-687.5</c:v>
                </c:pt>
                <c:pt idx="315">
                  <c:v>-1651</c:v>
                </c:pt>
                <c:pt idx="316">
                  <c:v>-2172.5</c:v>
                </c:pt>
                <c:pt idx="317">
                  <c:v>-2095</c:v>
                </c:pt>
                <c:pt idx="318">
                  <c:v>-2076</c:v>
                </c:pt>
                <c:pt idx="319">
                  <c:v>-2145.5</c:v>
                </c:pt>
                <c:pt idx="320">
                  <c:v>-1134.5</c:v>
                </c:pt>
                <c:pt idx="321">
                  <c:v>-347</c:v>
                </c:pt>
                <c:pt idx="322">
                  <c:v>-428</c:v>
                </c:pt>
                <c:pt idx="323">
                  <c:v>-879.5</c:v>
                </c:pt>
                <c:pt idx="324">
                  <c:v>-868</c:v>
                </c:pt>
                <c:pt idx="325">
                  <c:v>-1146.5</c:v>
                </c:pt>
                <c:pt idx="326">
                  <c:v>-2401.5</c:v>
                </c:pt>
                <c:pt idx="327">
                  <c:v>-2398</c:v>
                </c:pt>
                <c:pt idx="328">
                  <c:v>-2409.5</c:v>
                </c:pt>
                <c:pt idx="329">
                  <c:v>-1631</c:v>
                </c:pt>
                <c:pt idx="330">
                  <c:v>-1476.5</c:v>
                </c:pt>
                <c:pt idx="331">
                  <c:v>-360</c:v>
                </c:pt>
                <c:pt idx="332">
                  <c:v>-340.5</c:v>
                </c:pt>
                <c:pt idx="333">
                  <c:v>-119</c:v>
                </c:pt>
                <c:pt idx="334">
                  <c:v>-18</c:v>
                </c:pt>
                <c:pt idx="335">
                  <c:v>-34.5</c:v>
                </c:pt>
                <c:pt idx="336">
                  <c:v>-72.5</c:v>
                </c:pt>
                <c:pt idx="337">
                  <c:v>-1962</c:v>
                </c:pt>
                <c:pt idx="338">
                  <c:v>-2261</c:v>
                </c:pt>
                <c:pt idx="339">
                  <c:v>-2421.5</c:v>
                </c:pt>
                <c:pt idx="340">
                  <c:v>-2416</c:v>
                </c:pt>
                <c:pt idx="341">
                  <c:v>-2271</c:v>
                </c:pt>
                <c:pt idx="342">
                  <c:v>-1642</c:v>
                </c:pt>
                <c:pt idx="343">
                  <c:v>-329</c:v>
                </c:pt>
                <c:pt idx="344">
                  <c:v>-3</c:v>
                </c:pt>
                <c:pt idx="345">
                  <c:v>-3.5</c:v>
                </c:pt>
                <c:pt idx="346">
                  <c:v>-3.5</c:v>
                </c:pt>
                <c:pt idx="347">
                  <c:v>-9</c:v>
                </c:pt>
                <c:pt idx="348">
                  <c:v>-31</c:v>
                </c:pt>
                <c:pt idx="349">
                  <c:v>-14.5</c:v>
                </c:pt>
                <c:pt idx="350">
                  <c:v>-2.5</c:v>
                </c:pt>
                <c:pt idx="351">
                  <c:v>-23.5</c:v>
                </c:pt>
                <c:pt idx="352">
                  <c:v>-33.5</c:v>
                </c:pt>
                <c:pt idx="353">
                  <c:v>-32</c:v>
                </c:pt>
                <c:pt idx="354">
                  <c:v>-10</c:v>
                </c:pt>
                <c:pt idx="355">
                  <c:v>-2</c:v>
                </c:pt>
                <c:pt idx="356">
                  <c:v>-2</c:v>
                </c:pt>
                <c:pt idx="357">
                  <c:v>-1.5</c:v>
                </c:pt>
                <c:pt idx="358">
                  <c:v>-2</c:v>
                </c:pt>
                <c:pt idx="359">
                  <c:v>-12</c:v>
                </c:pt>
                <c:pt idx="360">
                  <c:v>-230.5</c:v>
                </c:pt>
                <c:pt idx="361">
                  <c:v>-1005.5</c:v>
                </c:pt>
                <c:pt idx="362">
                  <c:v>-1319</c:v>
                </c:pt>
                <c:pt idx="363">
                  <c:v>-2136</c:v>
                </c:pt>
                <c:pt idx="364">
                  <c:v>-2336.5</c:v>
                </c:pt>
                <c:pt idx="365">
                  <c:v>-2167</c:v>
                </c:pt>
                <c:pt idx="366">
                  <c:v>-1727</c:v>
                </c:pt>
                <c:pt idx="367">
                  <c:v>-1257</c:v>
                </c:pt>
                <c:pt idx="368">
                  <c:v>-240</c:v>
                </c:pt>
                <c:pt idx="369">
                  <c:v>-17</c:v>
                </c:pt>
                <c:pt idx="370">
                  <c:v>-9.5</c:v>
                </c:pt>
                <c:pt idx="371">
                  <c:v>-4</c:v>
                </c:pt>
                <c:pt idx="372">
                  <c:v>-25</c:v>
                </c:pt>
                <c:pt idx="373">
                  <c:v>-32.5</c:v>
                </c:pt>
                <c:pt idx="374">
                  <c:v>-9</c:v>
                </c:pt>
                <c:pt idx="375">
                  <c:v>-19</c:v>
                </c:pt>
                <c:pt idx="376">
                  <c:v>-33</c:v>
                </c:pt>
                <c:pt idx="377">
                  <c:v>-353</c:v>
                </c:pt>
                <c:pt idx="378">
                  <c:v>-211</c:v>
                </c:pt>
                <c:pt idx="379">
                  <c:v>-3</c:v>
                </c:pt>
                <c:pt idx="380">
                  <c:v>-3.5</c:v>
                </c:pt>
                <c:pt idx="381">
                  <c:v>-3</c:v>
                </c:pt>
                <c:pt idx="382">
                  <c:v>-3</c:v>
                </c:pt>
                <c:pt idx="383">
                  <c:v>-8.5</c:v>
                </c:pt>
                <c:pt idx="384">
                  <c:v>-405</c:v>
                </c:pt>
                <c:pt idx="385">
                  <c:v>-1924</c:v>
                </c:pt>
                <c:pt idx="386">
                  <c:v>-1817</c:v>
                </c:pt>
                <c:pt idx="387">
                  <c:v>-1759</c:v>
                </c:pt>
                <c:pt idx="388">
                  <c:v>-2188.5</c:v>
                </c:pt>
                <c:pt idx="389">
                  <c:v>-2333</c:v>
                </c:pt>
                <c:pt idx="390">
                  <c:v>-1476</c:v>
                </c:pt>
                <c:pt idx="391">
                  <c:v>-25</c:v>
                </c:pt>
                <c:pt idx="392">
                  <c:v>-9</c:v>
                </c:pt>
                <c:pt idx="393">
                  <c:v>-2</c:v>
                </c:pt>
                <c:pt idx="394">
                  <c:v>-2</c:v>
                </c:pt>
                <c:pt idx="395">
                  <c:v>-2</c:v>
                </c:pt>
                <c:pt idx="396">
                  <c:v>-17.5</c:v>
                </c:pt>
                <c:pt idx="397">
                  <c:v>-40.5</c:v>
                </c:pt>
                <c:pt idx="398">
                  <c:v>-21</c:v>
                </c:pt>
                <c:pt idx="399">
                  <c:v>-463.5</c:v>
                </c:pt>
                <c:pt idx="400">
                  <c:v>-463.5</c:v>
                </c:pt>
                <c:pt idx="401">
                  <c:v>-701</c:v>
                </c:pt>
                <c:pt idx="402">
                  <c:v>-270</c:v>
                </c:pt>
                <c:pt idx="403">
                  <c:v>-2</c:v>
                </c:pt>
                <c:pt idx="404">
                  <c:v>-2</c:v>
                </c:pt>
                <c:pt idx="405">
                  <c:v>-1.5</c:v>
                </c:pt>
                <c:pt idx="406">
                  <c:v>-2</c:v>
                </c:pt>
                <c:pt idx="407">
                  <c:v>-299.5</c:v>
                </c:pt>
                <c:pt idx="408">
                  <c:v>-526.5</c:v>
                </c:pt>
                <c:pt idx="409">
                  <c:v>-1025.5</c:v>
                </c:pt>
                <c:pt idx="410">
                  <c:v>-2006</c:v>
                </c:pt>
                <c:pt idx="411">
                  <c:v>-2031.5</c:v>
                </c:pt>
                <c:pt idx="412">
                  <c:v>-2327</c:v>
                </c:pt>
                <c:pt idx="413">
                  <c:v>-1953.5</c:v>
                </c:pt>
                <c:pt idx="414">
                  <c:v>-671</c:v>
                </c:pt>
                <c:pt idx="415">
                  <c:v>-21.5</c:v>
                </c:pt>
                <c:pt idx="416">
                  <c:v>-9</c:v>
                </c:pt>
                <c:pt idx="417">
                  <c:v>-2</c:v>
                </c:pt>
                <c:pt idx="418">
                  <c:v>-1.5</c:v>
                </c:pt>
                <c:pt idx="419">
                  <c:v>-2</c:v>
                </c:pt>
                <c:pt idx="420">
                  <c:v>-15</c:v>
                </c:pt>
                <c:pt idx="421">
                  <c:v>-21</c:v>
                </c:pt>
                <c:pt idx="422">
                  <c:v>-31</c:v>
                </c:pt>
                <c:pt idx="423">
                  <c:v>-18.5</c:v>
                </c:pt>
                <c:pt idx="424">
                  <c:v>-218</c:v>
                </c:pt>
                <c:pt idx="425">
                  <c:v>-1313</c:v>
                </c:pt>
                <c:pt idx="426">
                  <c:v>-855.5</c:v>
                </c:pt>
                <c:pt idx="427">
                  <c:v>-43.5</c:v>
                </c:pt>
                <c:pt idx="428">
                  <c:v>-41</c:v>
                </c:pt>
                <c:pt idx="429">
                  <c:v>-40</c:v>
                </c:pt>
                <c:pt idx="430">
                  <c:v>-12.5</c:v>
                </c:pt>
                <c:pt idx="431">
                  <c:v>-26.5</c:v>
                </c:pt>
                <c:pt idx="432">
                  <c:v>-244.5</c:v>
                </c:pt>
                <c:pt idx="433">
                  <c:v>-1832.5</c:v>
                </c:pt>
                <c:pt idx="434">
                  <c:v>-2192</c:v>
                </c:pt>
                <c:pt idx="435">
                  <c:v>-2267.5</c:v>
                </c:pt>
                <c:pt idx="436">
                  <c:v>-2335</c:v>
                </c:pt>
                <c:pt idx="437">
                  <c:v>-2051.5</c:v>
                </c:pt>
                <c:pt idx="438">
                  <c:v>-753.5</c:v>
                </c:pt>
                <c:pt idx="439">
                  <c:v>-34</c:v>
                </c:pt>
                <c:pt idx="440">
                  <c:v>-2</c:v>
                </c:pt>
                <c:pt idx="441">
                  <c:v>-2</c:v>
                </c:pt>
                <c:pt idx="442">
                  <c:v>-5.5</c:v>
                </c:pt>
                <c:pt idx="443">
                  <c:v>-6.5</c:v>
                </c:pt>
                <c:pt idx="444">
                  <c:v>-6.5</c:v>
                </c:pt>
                <c:pt idx="445">
                  <c:v>-5.5</c:v>
                </c:pt>
                <c:pt idx="446">
                  <c:v>-19.5</c:v>
                </c:pt>
                <c:pt idx="447">
                  <c:v>-49</c:v>
                </c:pt>
                <c:pt idx="448">
                  <c:v>-211</c:v>
                </c:pt>
                <c:pt idx="449">
                  <c:v>-389</c:v>
                </c:pt>
                <c:pt idx="450">
                  <c:v>-196</c:v>
                </c:pt>
                <c:pt idx="451">
                  <c:v>-2</c:v>
                </c:pt>
                <c:pt idx="452">
                  <c:v>-2</c:v>
                </c:pt>
                <c:pt idx="453">
                  <c:v>-2</c:v>
                </c:pt>
                <c:pt idx="454">
                  <c:v>-182</c:v>
                </c:pt>
                <c:pt idx="455">
                  <c:v>-360</c:v>
                </c:pt>
                <c:pt idx="456">
                  <c:v>-364.5</c:v>
                </c:pt>
                <c:pt idx="457">
                  <c:v>-1136</c:v>
                </c:pt>
                <c:pt idx="458">
                  <c:v>-1570.5</c:v>
                </c:pt>
                <c:pt idx="459">
                  <c:v>-1782.5</c:v>
                </c:pt>
                <c:pt idx="460">
                  <c:v>-2187</c:v>
                </c:pt>
                <c:pt idx="461">
                  <c:v>-2170</c:v>
                </c:pt>
                <c:pt idx="462">
                  <c:v>-2229</c:v>
                </c:pt>
                <c:pt idx="463">
                  <c:v>-1869.5</c:v>
                </c:pt>
                <c:pt idx="464">
                  <c:v>-1081</c:v>
                </c:pt>
                <c:pt idx="465">
                  <c:v>-577</c:v>
                </c:pt>
                <c:pt idx="466">
                  <c:v>-3.5</c:v>
                </c:pt>
                <c:pt idx="467">
                  <c:v>-3.5</c:v>
                </c:pt>
                <c:pt idx="468">
                  <c:v>-90.5</c:v>
                </c:pt>
                <c:pt idx="469">
                  <c:v>-185</c:v>
                </c:pt>
                <c:pt idx="470">
                  <c:v>-734</c:v>
                </c:pt>
                <c:pt idx="471">
                  <c:v>-1573</c:v>
                </c:pt>
                <c:pt idx="472">
                  <c:v>-1836</c:v>
                </c:pt>
                <c:pt idx="473">
                  <c:v>-1700.5</c:v>
                </c:pt>
                <c:pt idx="474">
                  <c:v>-1372</c:v>
                </c:pt>
                <c:pt idx="475">
                  <c:v>-427</c:v>
                </c:pt>
                <c:pt idx="476">
                  <c:v>-329.5</c:v>
                </c:pt>
                <c:pt idx="477">
                  <c:v>-151</c:v>
                </c:pt>
                <c:pt idx="478">
                  <c:v>-3.5</c:v>
                </c:pt>
                <c:pt idx="479">
                  <c:v>-8.5</c:v>
                </c:pt>
                <c:pt idx="480">
                  <c:v>-21</c:v>
                </c:pt>
                <c:pt idx="481">
                  <c:v>-903.5</c:v>
                </c:pt>
                <c:pt idx="482">
                  <c:v>-1070</c:v>
                </c:pt>
                <c:pt idx="483">
                  <c:v>-1261.5</c:v>
                </c:pt>
                <c:pt idx="484">
                  <c:v>-1673</c:v>
                </c:pt>
                <c:pt idx="485">
                  <c:v>-1707.5</c:v>
                </c:pt>
                <c:pt idx="486">
                  <c:v>-1569.5</c:v>
                </c:pt>
                <c:pt idx="487">
                  <c:v>-2058</c:v>
                </c:pt>
                <c:pt idx="488">
                  <c:v>-1929</c:v>
                </c:pt>
                <c:pt idx="489">
                  <c:v>-1536.5</c:v>
                </c:pt>
                <c:pt idx="490">
                  <c:v>-1496</c:v>
                </c:pt>
                <c:pt idx="491">
                  <c:v>-1669.5</c:v>
                </c:pt>
                <c:pt idx="492">
                  <c:v>-1406</c:v>
                </c:pt>
                <c:pt idx="493">
                  <c:v>-1405.5</c:v>
                </c:pt>
                <c:pt idx="494">
                  <c:v>-1581</c:v>
                </c:pt>
                <c:pt idx="495">
                  <c:v>-1923</c:v>
                </c:pt>
                <c:pt idx="496">
                  <c:v>-2112</c:v>
                </c:pt>
                <c:pt idx="497">
                  <c:v>-1991.5</c:v>
                </c:pt>
                <c:pt idx="498">
                  <c:v>-1510</c:v>
                </c:pt>
                <c:pt idx="499">
                  <c:v>-993</c:v>
                </c:pt>
                <c:pt idx="500">
                  <c:v>-167.5</c:v>
                </c:pt>
                <c:pt idx="501">
                  <c:v>-2</c:v>
                </c:pt>
                <c:pt idx="502">
                  <c:v>-1.5</c:v>
                </c:pt>
                <c:pt idx="503">
                  <c:v>-8.5</c:v>
                </c:pt>
                <c:pt idx="504">
                  <c:v>-15</c:v>
                </c:pt>
                <c:pt idx="505">
                  <c:v>-976.5</c:v>
                </c:pt>
                <c:pt idx="506">
                  <c:v>-1531.5</c:v>
                </c:pt>
                <c:pt idx="507">
                  <c:v>-1949.5</c:v>
                </c:pt>
                <c:pt idx="508">
                  <c:v>-2293</c:v>
                </c:pt>
                <c:pt idx="509">
                  <c:v>-2101</c:v>
                </c:pt>
                <c:pt idx="510">
                  <c:v>-650.5</c:v>
                </c:pt>
                <c:pt idx="511">
                  <c:v>-21.5</c:v>
                </c:pt>
                <c:pt idx="512">
                  <c:v>-3</c:v>
                </c:pt>
                <c:pt idx="513">
                  <c:v>-2</c:v>
                </c:pt>
                <c:pt idx="514">
                  <c:v>-2</c:v>
                </c:pt>
                <c:pt idx="515">
                  <c:v>-2</c:v>
                </c:pt>
                <c:pt idx="516">
                  <c:v>-2</c:v>
                </c:pt>
                <c:pt idx="517">
                  <c:v>-2</c:v>
                </c:pt>
                <c:pt idx="518">
                  <c:v>-2</c:v>
                </c:pt>
                <c:pt idx="519">
                  <c:v>-2.5</c:v>
                </c:pt>
                <c:pt idx="520">
                  <c:v>-2.5</c:v>
                </c:pt>
                <c:pt idx="521">
                  <c:v>-362.5</c:v>
                </c:pt>
                <c:pt idx="522">
                  <c:v>-189.5</c:v>
                </c:pt>
                <c:pt idx="523">
                  <c:v>-22</c:v>
                </c:pt>
                <c:pt idx="524">
                  <c:v>-12</c:v>
                </c:pt>
                <c:pt idx="525">
                  <c:v>-2</c:v>
                </c:pt>
                <c:pt idx="526">
                  <c:v>-3.5</c:v>
                </c:pt>
                <c:pt idx="527">
                  <c:v>-271</c:v>
                </c:pt>
                <c:pt idx="528">
                  <c:v>-455</c:v>
                </c:pt>
                <c:pt idx="529">
                  <c:v>-1169</c:v>
                </c:pt>
                <c:pt idx="530">
                  <c:v>-1479.5</c:v>
                </c:pt>
                <c:pt idx="531">
                  <c:v>-2100</c:v>
                </c:pt>
                <c:pt idx="532">
                  <c:v>-2329</c:v>
                </c:pt>
                <c:pt idx="533">
                  <c:v>-2186.5</c:v>
                </c:pt>
                <c:pt idx="534">
                  <c:v>-1133.5</c:v>
                </c:pt>
                <c:pt idx="535">
                  <c:v>-38.5</c:v>
                </c:pt>
                <c:pt idx="536">
                  <c:v>-11.5</c:v>
                </c:pt>
                <c:pt idx="537">
                  <c:v>-2</c:v>
                </c:pt>
                <c:pt idx="538">
                  <c:v>-2</c:v>
                </c:pt>
                <c:pt idx="539">
                  <c:v>-2</c:v>
                </c:pt>
                <c:pt idx="540">
                  <c:v>-2</c:v>
                </c:pt>
                <c:pt idx="541">
                  <c:v>-2</c:v>
                </c:pt>
                <c:pt idx="542">
                  <c:v>-13.5</c:v>
                </c:pt>
                <c:pt idx="543">
                  <c:v>-25</c:v>
                </c:pt>
                <c:pt idx="544">
                  <c:v>-25.5</c:v>
                </c:pt>
                <c:pt idx="545">
                  <c:v>-18.5</c:v>
                </c:pt>
                <c:pt idx="546">
                  <c:v>-91</c:v>
                </c:pt>
                <c:pt idx="547">
                  <c:v>-97.5</c:v>
                </c:pt>
                <c:pt idx="548">
                  <c:v>-12.5</c:v>
                </c:pt>
                <c:pt idx="549">
                  <c:v>-2</c:v>
                </c:pt>
                <c:pt idx="550">
                  <c:v>-2</c:v>
                </c:pt>
                <c:pt idx="551">
                  <c:v>-2</c:v>
                </c:pt>
                <c:pt idx="552">
                  <c:v>-90.5</c:v>
                </c:pt>
                <c:pt idx="553">
                  <c:v>-1267</c:v>
                </c:pt>
                <c:pt idx="554">
                  <c:v>-1674</c:v>
                </c:pt>
                <c:pt idx="555">
                  <c:v>-1958.5</c:v>
                </c:pt>
                <c:pt idx="556">
                  <c:v>-2331.5</c:v>
                </c:pt>
                <c:pt idx="557">
                  <c:v>-1800</c:v>
                </c:pt>
                <c:pt idx="558">
                  <c:v>-803.5</c:v>
                </c:pt>
                <c:pt idx="559">
                  <c:v>-9</c:v>
                </c:pt>
                <c:pt idx="560">
                  <c:v>-16</c:v>
                </c:pt>
                <c:pt idx="561">
                  <c:v>-1.5</c:v>
                </c:pt>
                <c:pt idx="562">
                  <c:v>-7.5</c:v>
                </c:pt>
                <c:pt idx="563">
                  <c:v>-8</c:v>
                </c:pt>
                <c:pt idx="564">
                  <c:v>-2</c:v>
                </c:pt>
                <c:pt idx="565">
                  <c:v>-2</c:v>
                </c:pt>
                <c:pt idx="566">
                  <c:v>-3.5</c:v>
                </c:pt>
                <c:pt idx="567">
                  <c:v>-3</c:v>
                </c:pt>
                <c:pt idx="568">
                  <c:v>-2</c:v>
                </c:pt>
                <c:pt idx="569">
                  <c:v>-366.5</c:v>
                </c:pt>
                <c:pt idx="570">
                  <c:v>-229.5</c:v>
                </c:pt>
                <c:pt idx="571">
                  <c:v>-2</c:v>
                </c:pt>
                <c:pt idx="572">
                  <c:v>-10</c:v>
                </c:pt>
                <c:pt idx="573">
                  <c:v>-14</c:v>
                </c:pt>
                <c:pt idx="574">
                  <c:v>-2</c:v>
                </c:pt>
                <c:pt idx="575">
                  <c:v>-271.5</c:v>
                </c:pt>
                <c:pt idx="576">
                  <c:v>-469.5</c:v>
                </c:pt>
                <c:pt idx="577">
                  <c:v>-1366</c:v>
                </c:pt>
                <c:pt idx="578">
                  <c:v>-1773.5</c:v>
                </c:pt>
                <c:pt idx="579">
                  <c:v>-2260</c:v>
                </c:pt>
                <c:pt idx="580">
                  <c:v>-1912</c:v>
                </c:pt>
                <c:pt idx="581">
                  <c:v>-1773.5</c:v>
                </c:pt>
                <c:pt idx="582">
                  <c:v>-1496</c:v>
                </c:pt>
                <c:pt idx="583">
                  <c:v>-683</c:v>
                </c:pt>
                <c:pt idx="584">
                  <c:v>-673.5</c:v>
                </c:pt>
                <c:pt idx="585">
                  <c:v>-590</c:v>
                </c:pt>
                <c:pt idx="586">
                  <c:v>-4.5</c:v>
                </c:pt>
                <c:pt idx="587">
                  <c:v>-4.5</c:v>
                </c:pt>
                <c:pt idx="588">
                  <c:v>-2</c:v>
                </c:pt>
                <c:pt idx="589">
                  <c:v>-2</c:v>
                </c:pt>
                <c:pt idx="590">
                  <c:v>-214.5</c:v>
                </c:pt>
                <c:pt idx="591">
                  <c:v>-148</c:v>
                </c:pt>
                <c:pt idx="592">
                  <c:v>-327</c:v>
                </c:pt>
                <c:pt idx="593">
                  <c:v>-683</c:v>
                </c:pt>
                <c:pt idx="594">
                  <c:v>-180.5</c:v>
                </c:pt>
                <c:pt idx="595">
                  <c:v>-2</c:v>
                </c:pt>
                <c:pt idx="596">
                  <c:v>-2</c:v>
                </c:pt>
                <c:pt idx="597">
                  <c:v>-1.5</c:v>
                </c:pt>
                <c:pt idx="598">
                  <c:v>-1.5</c:v>
                </c:pt>
                <c:pt idx="599">
                  <c:v>-1.5</c:v>
                </c:pt>
                <c:pt idx="600">
                  <c:v>-173</c:v>
                </c:pt>
                <c:pt idx="601">
                  <c:v>-997</c:v>
                </c:pt>
                <c:pt idx="602">
                  <c:v>-2009.5</c:v>
                </c:pt>
                <c:pt idx="603">
                  <c:v>-2272.5</c:v>
                </c:pt>
                <c:pt idx="604">
                  <c:v>-2345.5</c:v>
                </c:pt>
                <c:pt idx="605">
                  <c:v>-2340</c:v>
                </c:pt>
                <c:pt idx="606">
                  <c:v>-1556.5</c:v>
                </c:pt>
                <c:pt idx="607">
                  <c:v>-979</c:v>
                </c:pt>
                <c:pt idx="608">
                  <c:v>-168</c:v>
                </c:pt>
                <c:pt idx="609">
                  <c:v>-2</c:v>
                </c:pt>
                <c:pt idx="610">
                  <c:v>-2</c:v>
                </c:pt>
                <c:pt idx="611">
                  <c:v>-4</c:v>
                </c:pt>
                <c:pt idx="612">
                  <c:v>-2</c:v>
                </c:pt>
                <c:pt idx="613">
                  <c:v>-2</c:v>
                </c:pt>
                <c:pt idx="614">
                  <c:v>-7</c:v>
                </c:pt>
                <c:pt idx="615">
                  <c:v>-71.5</c:v>
                </c:pt>
                <c:pt idx="616">
                  <c:v>-30.5</c:v>
                </c:pt>
                <c:pt idx="617">
                  <c:v>-362</c:v>
                </c:pt>
                <c:pt idx="618">
                  <c:v>-335</c:v>
                </c:pt>
                <c:pt idx="619">
                  <c:v>-334.5</c:v>
                </c:pt>
                <c:pt idx="620">
                  <c:v>-334.5</c:v>
                </c:pt>
                <c:pt idx="621">
                  <c:v>-334</c:v>
                </c:pt>
                <c:pt idx="622">
                  <c:v>-284</c:v>
                </c:pt>
                <c:pt idx="623">
                  <c:v>-3.5</c:v>
                </c:pt>
                <c:pt idx="624">
                  <c:v>-114.5</c:v>
                </c:pt>
                <c:pt idx="625">
                  <c:v>-2114.5</c:v>
                </c:pt>
                <c:pt idx="626">
                  <c:v>-2887.5</c:v>
                </c:pt>
                <c:pt idx="627">
                  <c:v>-3087</c:v>
                </c:pt>
                <c:pt idx="628">
                  <c:v>-3201.5</c:v>
                </c:pt>
                <c:pt idx="629">
                  <c:v>-3195</c:v>
                </c:pt>
                <c:pt idx="630">
                  <c:v>-3171.5</c:v>
                </c:pt>
                <c:pt idx="631">
                  <c:v>-3006</c:v>
                </c:pt>
                <c:pt idx="632">
                  <c:v>-2341.5</c:v>
                </c:pt>
                <c:pt idx="633">
                  <c:v>-1006.5</c:v>
                </c:pt>
                <c:pt idx="634">
                  <c:v>-214</c:v>
                </c:pt>
                <c:pt idx="635">
                  <c:v>-4</c:v>
                </c:pt>
                <c:pt idx="636">
                  <c:v>-3.5</c:v>
                </c:pt>
                <c:pt idx="637">
                  <c:v>-92</c:v>
                </c:pt>
                <c:pt idx="638">
                  <c:v>-865.5</c:v>
                </c:pt>
                <c:pt idx="639">
                  <c:v>-1633</c:v>
                </c:pt>
                <c:pt idx="640">
                  <c:v>-2282.5</c:v>
                </c:pt>
                <c:pt idx="641">
                  <c:v>-2103</c:v>
                </c:pt>
                <c:pt idx="642">
                  <c:v>-914</c:v>
                </c:pt>
                <c:pt idx="643">
                  <c:v>-1.5</c:v>
                </c:pt>
                <c:pt idx="644">
                  <c:v>-2</c:v>
                </c:pt>
                <c:pt idx="645">
                  <c:v>-2</c:v>
                </c:pt>
                <c:pt idx="646">
                  <c:v>-1.5</c:v>
                </c:pt>
                <c:pt idx="647">
                  <c:v>-1</c:v>
                </c:pt>
                <c:pt idx="648">
                  <c:v>-8</c:v>
                </c:pt>
                <c:pt idx="649">
                  <c:v>-1298.5</c:v>
                </c:pt>
                <c:pt idx="650">
                  <c:v>-2440</c:v>
                </c:pt>
                <c:pt idx="651">
                  <c:v>-2969.5</c:v>
                </c:pt>
                <c:pt idx="652">
                  <c:v>-3213.5</c:v>
                </c:pt>
                <c:pt idx="653">
                  <c:v>-3211</c:v>
                </c:pt>
                <c:pt idx="654">
                  <c:v>-2947</c:v>
                </c:pt>
                <c:pt idx="655">
                  <c:v>-3059.5</c:v>
                </c:pt>
                <c:pt idx="656">
                  <c:v>-2506.5</c:v>
                </c:pt>
                <c:pt idx="657">
                  <c:v>-2146.5</c:v>
                </c:pt>
                <c:pt idx="658">
                  <c:v>-1980.5</c:v>
                </c:pt>
                <c:pt idx="659">
                  <c:v>-1978.5</c:v>
                </c:pt>
                <c:pt idx="660">
                  <c:v>-1897.5</c:v>
                </c:pt>
                <c:pt idx="661">
                  <c:v>-1284.5</c:v>
                </c:pt>
                <c:pt idx="662">
                  <c:v>-2335</c:v>
                </c:pt>
                <c:pt idx="663">
                  <c:v>-2886</c:v>
                </c:pt>
                <c:pt idx="664">
                  <c:v>-2813</c:v>
                </c:pt>
                <c:pt idx="665">
                  <c:v>-2720.5</c:v>
                </c:pt>
                <c:pt idx="666">
                  <c:v>-2604.5</c:v>
                </c:pt>
                <c:pt idx="667">
                  <c:v>-657.5</c:v>
                </c:pt>
                <c:pt idx="668">
                  <c:v>-1.5</c:v>
                </c:pt>
                <c:pt idx="669">
                  <c:v>-2</c:v>
                </c:pt>
                <c:pt idx="670">
                  <c:v>-2</c:v>
                </c:pt>
                <c:pt idx="671">
                  <c:v>-1.5</c:v>
                </c:pt>
                <c:pt idx="672">
                  <c:v>-8.5</c:v>
                </c:pt>
                <c:pt idx="673">
                  <c:v>-343.5</c:v>
                </c:pt>
                <c:pt idx="674">
                  <c:v>-1109.5</c:v>
                </c:pt>
                <c:pt idx="675">
                  <c:v>-2748</c:v>
                </c:pt>
                <c:pt idx="676">
                  <c:v>-3313</c:v>
                </c:pt>
                <c:pt idx="677">
                  <c:v>-2746.5</c:v>
                </c:pt>
                <c:pt idx="678">
                  <c:v>-392.5</c:v>
                </c:pt>
                <c:pt idx="679">
                  <c:v>-9</c:v>
                </c:pt>
                <c:pt idx="680">
                  <c:v>-1.5</c:v>
                </c:pt>
                <c:pt idx="681">
                  <c:v>-2</c:v>
                </c:pt>
                <c:pt idx="682">
                  <c:v>-2</c:v>
                </c:pt>
                <c:pt idx="683">
                  <c:v>-2</c:v>
                </c:pt>
                <c:pt idx="684">
                  <c:v>-2</c:v>
                </c:pt>
                <c:pt idx="685">
                  <c:v>-3.5</c:v>
                </c:pt>
                <c:pt idx="686">
                  <c:v>-4.5</c:v>
                </c:pt>
                <c:pt idx="687">
                  <c:v>-6</c:v>
                </c:pt>
                <c:pt idx="688">
                  <c:v>-5.5</c:v>
                </c:pt>
                <c:pt idx="689">
                  <c:v>-542.5</c:v>
                </c:pt>
                <c:pt idx="690">
                  <c:v>-4</c:v>
                </c:pt>
                <c:pt idx="691">
                  <c:v>-3.5</c:v>
                </c:pt>
                <c:pt idx="692">
                  <c:v>-3.5</c:v>
                </c:pt>
                <c:pt idx="693">
                  <c:v>-3</c:v>
                </c:pt>
                <c:pt idx="694">
                  <c:v>-5</c:v>
                </c:pt>
                <c:pt idx="695">
                  <c:v>-4</c:v>
                </c:pt>
                <c:pt idx="696">
                  <c:v>-300.5</c:v>
                </c:pt>
                <c:pt idx="697">
                  <c:v>-1594</c:v>
                </c:pt>
                <c:pt idx="698">
                  <c:v>-2715</c:v>
                </c:pt>
                <c:pt idx="699">
                  <c:v>-2774.5</c:v>
                </c:pt>
                <c:pt idx="700">
                  <c:v>-2546</c:v>
                </c:pt>
                <c:pt idx="701">
                  <c:v>-2861.5</c:v>
                </c:pt>
                <c:pt idx="702">
                  <c:v>-1571</c:v>
                </c:pt>
                <c:pt idx="703">
                  <c:v>-394.5</c:v>
                </c:pt>
                <c:pt idx="704">
                  <c:v>-7.5</c:v>
                </c:pt>
                <c:pt idx="705">
                  <c:v>-2</c:v>
                </c:pt>
                <c:pt idx="706">
                  <c:v>-2</c:v>
                </c:pt>
                <c:pt idx="707">
                  <c:v>-3.5</c:v>
                </c:pt>
                <c:pt idx="708">
                  <c:v>-15.5</c:v>
                </c:pt>
                <c:pt idx="709">
                  <c:v>-5.5</c:v>
                </c:pt>
                <c:pt idx="710">
                  <c:v>-11</c:v>
                </c:pt>
                <c:pt idx="711">
                  <c:v>-82.5</c:v>
                </c:pt>
                <c:pt idx="712">
                  <c:v>-45.5</c:v>
                </c:pt>
                <c:pt idx="713">
                  <c:v>-154</c:v>
                </c:pt>
                <c:pt idx="714">
                  <c:v>-122</c:v>
                </c:pt>
                <c:pt idx="715">
                  <c:v>-19</c:v>
                </c:pt>
                <c:pt idx="716">
                  <c:v>-19</c:v>
                </c:pt>
                <c:pt idx="717">
                  <c:v>-18.5</c:v>
                </c:pt>
                <c:pt idx="718">
                  <c:v>-18</c:v>
                </c:pt>
                <c:pt idx="719">
                  <c:v>-18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Entrées!$L$37:$L$780</c:f>
              <c:numCache>
                <c:formatCode>0.0</c:formatCode>
                <c:ptCount val="744"/>
                <c:pt idx="0">
                  <c:v>10512.5</c:v>
                </c:pt>
                <c:pt idx="1">
                  <c:v>8590</c:v>
                </c:pt>
                <c:pt idx="2">
                  <c:v>8165.5</c:v>
                </c:pt>
                <c:pt idx="3">
                  <c:v>7662</c:v>
                </c:pt>
                <c:pt idx="4">
                  <c:v>7455</c:v>
                </c:pt>
                <c:pt idx="5">
                  <c:v>7326</c:v>
                </c:pt>
                <c:pt idx="6">
                  <c:v>7454.5</c:v>
                </c:pt>
                <c:pt idx="7">
                  <c:v>7613.5</c:v>
                </c:pt>
                <c:pt idx="8">
                  <c:v>7806.5</c:v>
                </c:pt>
                <c:pt idx="9">
                  <c:v>7906</c:v>
                </c:pt>
                <c:pt idx="10">
                  <c:v>8172.5</c:v>
                </c:pt>
                <c:pt idx="11">
                  <c:v>8446</c:v>
                </c:pt>
                <c:pt idx="12">
                  <c:v>8652.5</c:v>
                </c:pt>
                <c:pt idx="13">
                  <c:v>8359</c:v>
                </c:pt>
                <c:pt idx="14">
                  <c:v>7550</c:v>
                </c:pt>
                <c:pt idx="15">
                  <c:v>7303</c:v>
                </c:pt>
                <c:pt idx="16">
                  <c:v>7365.5</c:v>
                </c:pt>
                <c:pt idx="17">
                  <c:v>7507</c:v>
                </c:pt>
                <c:pt idx="18">
                  <c:v>8047.5</c:v>
                </c:pt>
                <c:pt idx="19">
                  <c:v>8731.5</c:v>
                </c:pt>
                <c:pt idx="20">
                  <c:v>9060</c:v>
                </c:pt>
                <c:pt idx="21">
                  <c:v>10241</c:v>
                </c:pt>
                <c:pt idx="22">
                  <c:v>9428.5</c:v>
                </c:pt>
                <c:pt idx="23">
                  <c:v>10122</c:v>
                </c:pt>
                <c:pt idx="24">
                  <c:v>9005.5</c:v>
                </c:pt>
                <c:pt idx="25">
                  <c:v>7600</c:v>
                </c:pt>
                <c:pt idx="26">
                  <c:v>7403</c:v>
                </c:pt>
                <c:pt idx="27">
                  <c:v>7228.5</c:v>
                </c:pt>
                <c:pt idx="28">
                  <c:v>7187</c:v>
                </c:pt>
                <c:pt idx="29">
                  <c:v>7291.5</c:v>
                </c:pt>
                <c:pt idx="30">
                  <c:v>7908.5</c:v>
                </c:pt>
                <c:pt idx="31">
                  <c:v>10461</c:v>
                </c:pt>
                <c:pt idx="32">
                  <c:v>12147.5</c:v>
                </c:pt>
                <c:pt idx="33">
                  <c:v>13372</c:v>
                </c:pt>
                <c:pt idx="34">
                  <c:v>12942</c:v>
                </c:pt>
                <c:pt idx="35">
                  <c:v>12051</c:v>
                </c:pt>
                <c:pt idx="36">
                  <c:v>11086.5</c:v>
                </c:pt>
                <c:pt idx="37">
                  <c:v>10332</c:v>
                </c:pt>
                <c:pt idx="38">
                  <c:v>9134.5</c:v>
                </c:pt>
                <c:pt idx="39">
                  <c:v>8067.5</c:v>
                </c:pt>
                <c:pt idx="40">
                  <c:v>7833</c:v>
                </c:pt>
                <c:pt idx="41">
                  <c:v>7847.5</c:v>
                </c:pt>
                <c:pt idx="42">
                  <c:v>8373.5</c:v>
                </c:pt>
                <c:pt idx="43">
                  <c:v>9379</c:v>
                </c:pt>
                <c:pt idx="44">
                  <c:v>10089</c:v>
                </c:pt>
                <c:pt idx="45">
                  <c:v>10599.5</c:v>
                </c:pt>
                <c:pt idx="46">
                  <c:v>9446</c:v>
                </c:pt>
                <c:pt idx="47">
                  <c:v>10419</c:v>
                </c:pt>
                <c:pt idx="48">
                  <c:v>9017.5</c:v>
                </c:pt>
                <c:pt idx="49">
                  <c:v>7882.5</c:v>
                </c:pt>
                <c:pt idx="50">
                  <c:v>7856</c:v>
                </c:pt>
                <c:pt idx="51">
                  <c:v>7561.5</c:v>
                </c:pt>
                <c:pt idx="52">
                  <c:v>6932</c:v>
                </c:pt>
                <c:pt idx="53">
                  <c:v>7149</c:v>
                </c:pt>
                <c:pt idx="54">
                  <c:v>8113.5</c:v>
                </c:pt>
                <c:pt idx="55">
                  <c:v>11366.5</c:v>
                </c:pt>
                <c:pt idx="56">
                  <c:v>12134</c:v>
                </c:pt>
                <c:pt idx="57">
                  <c:v>12229</c:v>
                </c:pt>
                <c:pt idx="58">
                  <c:v>11590.5</c:v>
                </c:pt>
                <c:pt idx="59">
                  <c:v>10747.5</c:v>
                </c:pt>
                <c:pt idx="60">
                  <c:v>10078.5</c:v>
                </c:pt>
                <c:pt idx="61">
                  <c:v>9764</c:v>
                </c:pt>
                <c:pt idx="62">
                  <c:v>8906.5</c:v>
                </c:pt>
                <c:pt idx="63">
                  <c:v>7850</c:v>
                </c:pt>
                <c:pt idx="64">
                  <c:v>7897</c:v>
                </c:pt>
                <c:pt idx="65">
                  <c:v>8018.5</c:v>
                </c:pt>
                <c:pt idx="66">
                  <c:v>8328</c:v>
                </c:pt>
                <c:pt idx="67">
                  <c:v>9222.5</c:v>
                </c:pt>
                <c:pt idx="68">
                  <c:v>10135.5</c:v>
                </c:pt>
                <c:pt idx="69">
                  <c:v>11203</c:v>
                </c:pt>
                <c:pt idx="70">
                  <c:v>9706.5</c:v>
                </c:pt>
                <c:pt idx="71">
                  <c:v>10463</c:v>
                </c:pt>
                <c:pt idx="72">
                  <c:v>9017.5</c:v>
                </c:pt>
                <c:pt idx="73">
                  <c:v>7822.5</c:v>
                </c:pt>
                <c:pt idx="74">
                  <c:v>7566</c:v>
                </c:pt>
                <c:pt idx="75">
                  <c:v>7133.5</c:v>
                </c:pt>
                <c:pt idx="76">
                  <c:v>6919</c:v>
                </c:pt>
                <c:pt idx="77">
                  <c:v>7211.5</c:v>
                </c:pt>
                <c:pt idx="78">
                  <c:v>7882.5</c:v>
                </c:pt>
                <c:pt idx="79">
                  <c:v>11187.5</c:v>
                </c:pt>
                <c:pt idx="80">
                  <c:v>12991</c:v>
                </c:pt>
                <c:pt idx="81">
                  <c:v>13741.5</c:v>
                </c:pt>
                <c:pt idx="82">
                  <c:v>14118</c:v>
                </c:pt>
                <c:pt idx="83">
                  <c:v>13337.5</c:v>
                </c:pt>
                <c:pt idx="84">
                  <c:v>12218.5</c:v>
                </c:pt>
                <c:pt idx="85">
                  <c:v>11686</c:v>
                </c:pt>
                <c:pt idx="86">
                  <c:v>11222.5</c:v>
                </c:pt>
                <c:pt idx="87">
                  <c:v>10589</c:v>
                </c:pt>
                <c:pt idx="88">
                  <c:v>9703.5</c:v>
                </c:pt>
                <c:pt idx="89">
                  <c:v>9416.5</c:v>
                </c:pt>
                <c:pt idx="90">
                  <c:v>9934</c:v>
                </c:pt>
                <c:pt idx="91">
                  <c:v>10738</c:v>
                </c:pt>
                <c:pt idx="92">
                  <c:v>11404</c:v>
                </c:pt>
                <c:pt idx="93">
                  <c:v>10591</c:v>
                </c:pt>
                <c:pt idx="94">
                  <c:v>9347.5</c:v>
                </c:pt>
                <c:pt idx="95">
                  <c:v>10504.5</c:v>
                </c:pt>
                <c:pt idx="96">
                  <c:v>9996.5</c:v>
                </c:pt>
                <c:pt idx="97">
                  <c:v>8001.5</c:v>
                </c:pt>
                <c:pt idx="98">
                  <c:v>7637.5</c:v>
                </c:pt>
                <c:pt idx="99">
                  <c:v>7243.5</c:v>
                </c:pt>
                <c:pt idx="100">
                  <c:v>6839.5</c:v>
                </c:pt>
                <c:pt idx="101">
                  <c:v>6935.5</c:v>
                </c:pt>
                <c:pt idx="102">
                  <c:v>7983.5</c:v>
                </c:pt>
                <c:pt idx="103">
                  <c:v>11768.5</c:v>
                </c:pt>
                <c:pt idx="104">
                  <c:v>12726.5</c:v>
                </c:pt>
                <c:pt idx="105">
                  <c:v>13905.5</c:v>
                </c:pt>
                <c:pt idx="106">
                  <c:v>14197</c:v>
                </c:pt>
                <c:pt idx="107">
                  <c:v>13917.5</c:v>
                </c:pt>
                <c:pt idx="108">
                  <c:v>12682.5</c:v>
                </c:pt>
                <c:pt idx="109">
                  <c:v>11735.5</c:v>
                </c:pt>
                <c:pt idx="110">
                  <c:v>10959</c:v>
                </c:pt>
                <c:pt idx="111">
                  <c:v>9876</c:v>
                </c:pt>
                <c:pt idx="112">
                  <c:v>9125.5</c:v>
                </c:pt>
                <c:pt idx="113">
                  <c:v>9374.5</c:v>
                </c:pt>
                <c:pt idx="114">
                  <c:v>9647.5</c:v>
                </c:pt>
                <c:pt idx="115">
                  <c:v>10644.5</c:v>
                </c:pt>
                <c:pt idx="116">
                  <c:v>11394</c:v>
                </c:pt>
                <c:pt idx="117">
                  <c:v>11575</c:v>
                </c:pt>
                <c:pt idx="118">
                  <c:v>9832</c:v>
                </c:pt>
                <c:pt idx="119">
                  <c:v>12104.5</c:v>
                </c:pt>
                <c:pt idx="120">
                  <c:v>11965</c:v>
                </c:pt>
                <c:pt idx="121">
                  <c:v>8839.5</c:v>
                </c:pt>
                <c:pt idx="122">
                  <c:v>7844</c:v>
                </c:pt>
                <c:pt idx="123">
                  <c:v>7249.5</c:v>
                </c:pt>
                <c:pt idx="124">
                  <c:v>6630</c:v>
                </c:pt>
                <c:pt idx="125">
                  <c:v>6435</c:v>
                </c:pt>
                <c:pt idx="126">
                  <c:v>6681.5</c:v>
                </c:pt>
                <c:pt idx="127">
                  <c:v>7751</c:v>
                </c:pt>
                <c:pt idx="128">
                  <c:v>8829</c:v>
                </c:pt>
                <c:pt idx="129">
                  <c:v>11032</c:v>
                </c:pt>
                <c:pt idx="130">
                  <c:v>12202</c:v>
                </c:pt>
                <c:pt idx="131">
                  <c:v>11587.5</c:v>
                </c:pt>
                <c:pt idx="132">
                  <c:v>11734.5</c:v>
                </c:pt>
                <c:pt idx="133">
                  <c:v>11665.5</c:v>
                </c:pt>
                <c:pt idx="134">
                  <c:v>10143.5</c:v>
                </c:pt>
                <c:pt idx="135">
                  <c:v>8622</c:v>
                </c:pt>
                <c:pt idx="136">
                  <c:v>8045.5</c:v>
                </c:pt>
                <c:pt idx="137">
                  <c:v>8043.5</c:v>
                </c:pt>
                <c:pt idx="138">
                  <c:v>8312</c:v>
                </c:pt>
                <c:pt idx="139">
                  <c:v>9366</c:v>
                </c:pt>
                <c:pt idx="140">
                  <c:v>9832.5</c:v>
                </c:pt>
                <c:pt idx="141">
                  <c:v>10220</c:v>
                </c:pt>
                <c:pt idx="142">
                  <c:v>9616.5</c:v>
                </c:pt>
                <c:pt idx="143">
                  <c:v>10806.5</c:v>
                </c:pt>
                <c:pt idx="144">
                  <c:v>11162</c:v>
                </c:pt>
                <c:pt idx="145">
                  <c:v>9179</c:v>
                </c:pt>
                <c:pt idx="146">
                  <c:v>8516.5</c:v>
                </c:pt>
                <c:pt idx="147">
                  <c:v>7186</c:v>
                </c:pt>
                <c:pt idx="148">
                  <c:v>6289</c:v>
                </c:pt>
                <c:pt idx="149">
                  <c:v>6284</c:v>
                </c:pt>
                <c:pt idx="150">
                  <c:v>6221.5</c:v>
                </c:pt>
                <c:pt idx="151">
                  <c:v>6307.5</c:v>
                </c:pt>
                <c:pt idx="152">
                  <c:v>7106.5</c:v>
                </c:pt>
                <c:pt idx="153">
                  <c:v>7894.5</c:v>
                </c:pt>
                <c:pt idx="154">
                  <c:v>8153</c:v>
                </c:pt>
                <c:pt idx="155">
                  <c:v>8050</c:v>
                </c:pt>
                <c:pt idx="156">
                  <c:v>8428.5</c:v>
                </c:pt>
                <c:pt idx="157">
                  <c:v>7753.5</c:v>
                </c:pt>
                <c:pt idx="158">
                  <c:v>6477</c:v>
                </c:pt>
                <c:pt idx="159">
                  <c:v>6165</c:v>
                </c:pt>
                <c:pt idx="160">
                  <c:v>6130.5</c:v>
                </c:pt>
                <c:pt idx="161">
                  <c:v>6172.5</c:v>
                </c:pt>
                <c:pt idx="162">
                  <c:v>6497</c:v>
                </c:pt>
                <c:pt idx="163">
                  <c:v>7058</c:v>
                </c:pt>
                <c:pt idx="164">
                  <c:v>8317</c:v>
                </c:pt>
                <c:pt idx="165">
                  <c:v>9862.5</c:v>
                </c:pt>
                <c:pt idx="166">
                  <c:v>8905</c:v>
                </c:pt>
                <c:pt idx="167">
                  <c:v>9246.5</c:v>
                </c:pt>
                <c:pt idx="168">
                  <c:v>7809</c:v>
                </c:pt>
                <c:pt idx="169">
                  <c:v>6406.5</c:v>
                </c:pt>
                <c:pt idx="170">
                  <c:v>5916</c:v>
                </c:pt>
                <c:pt idx="171">
                  <c:v>5426.5</c:v>
                </c:pt>
                <c:pt idx="172">
                  <c:v>5361</c:v>
                </c:pt>
                <c:pt idx="173">
                  <c:v>5661</c:v>
                </c:pt>
                <c:pt idx="174">
                  <c:v>6735</c:v>
                </c:pt>
                <c:pt idx="175">
                  <c:v>9376</c:v>
                </c:pt>
                <c:pt idx="176">
                  <c:v>10964.5</c:v>
                </c:pt>
                <c:pt idx="177">
                  <c:v>11677</c:v>
                </c:pt>
                <c:pt idx="178">
                  <c:v>11283</c:v>
                </c:pt>
                <c:pt idx="179">
                  <c:v>10533.5</c:v>
                </c:pt>
                <c:pt idx="180">
                  <c:v>9889.5</c:v>
                </c:pt>
                <c:pt idx="181">
                  <c:v>9651</c:v>
                </c:pt>
                <c:pt idx="182">
                  <c:v>9281.5</c:v>
                </c:pt>
                <c:pt idx="183">
                  <c:v>8358.5</c:v>
                </c:pt>
                <c:pt idx="184">
                  <c:v>7923.5</c:v>
                </c:pt>
                <c:pt idx="185">
                  <c:v>7637.5</c:v>
                </c:pt>
                <c:pt idx="186">
                  <c:v>8321</c:v>
                </c:pt>
                <c:pt idx="187">
                  <c:v>10209.5</c:v>
                </c:pt>
                <c:pt idx="188">
                  <c:v>10064</c:v>
                </c:pt>
                <c:pt idx="189">
                  <c:v>9722</c:v>
                </c:pt>
                <c:pt idx="190">
                  <c:v>8360</c:v>
                </c:pt>
                <c:pt idx="191">
                  <c:v>8531.5</c:v>
                </c:pt>
                <c:pt idx="192">
                  <c:v>8694</c:v>
                </c:pt>
                <c:pt idx="193">
                  <c:v>7481</c:v>
                </c:pt>
                <c:pt idx="194">
                  <c:v>6943</c:v>
                </c:pt>
                <c:pt idx="195">
                  <c:v>6297</c:v>
                </c:pt>
                <c:pt idx="196">
                  <c:v>6160</c:v>
                </c:pt>
                <c:pt idx="197">
                  <c:v>6243</c:v>
                </c:pt>
                <c:pt idx="198">
                  <c:v>7096</c:v>
                </c:pt>
                <c:pt idx="199">
                  <c:v>9958</c:v>
                </c:pt>
                <c:pt idx="200">
                  <c:v>10997.5</c:v>
                </c:pt>
                <c:pt idx="201">
                  <c:v>11078.5</c:v>
                </c:pt>
                <c:pt idx="202">
                  <c:v>10825.5</c:v>
                </c:pt>
                <c:pt idx="203">
                  <c:v>10394.5</c:v>
                </c:pt>
                <c:pt idx="204">
                  <c:v>10152</c:v>
                </c:pt>
                <c:pt idx="205">
                  <c:v>9774.5</c:v>
                </c:pt>
                <c:pt idx="206">
                  <c:v>9160</c:v>
                </c:pt>
                <c:pt idx="207">
                  <c:v>7982.5</c:v>
                </c:pt>
                <c:pt idx="208">
                  <c:v>7281.5</c:v>
                </c:pt>
                <c:pt idx="209">
                  <c:v>7601.5</c:v>
                </c:pt>
                <c:pt idx="210">
                  <c:v>7893</c:v>
                </c:pt>
                <c:pt idx="211">
                  <c:v>9380.5</c:v>
                </c:pt>
                <c:pt idx="212">
                  <c:v>9662</c:v>
                </c:pt>
                <c:pt idx="213">
                  <c:v>10316.5</c:v>
                </c:pt>
                <c:pt idx="214">
                  <c:v>8377</c:v>
                </c:pt>
                <c:pt idx="215">
                  <c:v>8876</c:v>
                </c:pt>
                <c:pt idx="216">
                  <c:v>8092.5</c:v>
                </c:pt>
                <c:pt idx="217">
                  <c:v>7038.5</c:v>
                </c:pt>
                <c:pt idx="218">
                  <c:v>6779.5</c:v>
                </c:pt>
                <c:pt idx="219">
                  <c:v>6635.5</c:v>
                </c:pt>
                <c:pt idx="220">
                  <c:v>6506</c:v>
                </c:pt>
                <c:pt idx="221">
                  <c:v>6570.5</c:v>
                </c:pt>
                <c:pt idx="222">
                  <c:v>7282.5</c:v>
                </c:pt>
                <c:pt idx="223">
                  <c:v>9759</c:v>
                </c:pt>
                <c:pt idx="224">
                  <c:v>10679</c:v>
                </c:pt>
                <c:pt idx="225">
                  <c:v>11448</c:v>
                </c:pt>
                <c:pt idx="226">
                  <c:v>11303.5</c:v>
                </c:pt>
                <c:pt idx="227">
                  <c:v>10527</c:v>
                </c:pt>
                <c:pt idx="228">
                  <c:v>10376.5</c:v>
                </c:pt>
                <c:pt idx="229">
                  <c:v>9990.5</c:v>
                </c:pt>
                <c:pt idx="230">
                  <c:v>9474</c:v>
                </c:pt>
                <c:pt idx="231">
                  <c:v>9140.5</c:v>
                </c:pt>
                <c:pt idx="232">
                  <c:v>8851</c:v>
                </c:pt>
                <c:pt idx="233">
                  <c:v>8684</c:v>
                </c:pt>
                <c:pt idx="234">
                  <c:v>9633.5</c:v>
                </c:pt>
                <c:pt idx="235">
                  <c:v>11684.5</c:v>
                </c:pt>
                <c:pt idx="236">
                  <c:v>11370.5</c:v>
                </c:pt>
                <c:pt idx="237">
                  <c:v>10196.5</c:v>
                </c:pt>
                <c:pt idx="238">
                  <c:v>8264</c:v>
                </c:pt>
                <c:pt idx="239">
                  <c:v>8951</c:v>
                </c:pt>
                <c:pt idx="240">
                  <c:v>7856</c:v>
                </c:pt>
                <c:pt idx="241">
                  <c:v>6875</c:v>
                </c:pt>
                <c:pt idx="242">
                  <c:v>6438.5</c:v>
                </c:pt>
                <c:pt idx="243">
                  <c:v>6257</c:v>
                </c:pt>
                <c:pt idx="244">
                  <c:v>6264</c:v>
                </c:pt>
                <c:pt idx="245">
                  <c:v>6275</c:v>
                </c:pt>
                <c:pt idx="246">
                  <c:v>6919</c:v>
                </c:pt>
                <c:pt idx="247">
                  <c:v>8877.5</c:v>
                </c:pt>
                <c:pt idx="248">
                  <c:v>10258.5</c:v>
                </c:pt>
                <c:pt idx="249">
                  <c:v>11068.5</c:v>
                </c:pt>
                <c:pt idx="250">
                  <c:v>11321.5</c:v>
                </c:pt>
                <c:pt idx="251">
                  <c:v>11676</c:v>
                </c:pt>
                <c:pt idx="252">
                  <c:v>11657.5</c:v>
                </c:pt>
                <c:pt idx="253">
                  <c:v>11818.5</c:v>
                </c:pt>
                <c:pt idx="254">
                  <c:v>11594</c:v>
                </c:pt>
                <c:pt idx="255">
                  <c:v>10738</c:v>
                </c:pt>
                <c:pt idx="256">
                  <c:v>9942</c:v>
                </c:pt>
                <c:pt idx="257">
                  <c:v>9730</c:v>
                </c:pt>
                <c:pt idx="258">
                  <c:v>10038.5</c:v>
                </c:pt>
                <c:pt idx="259">
                  <c:v>12328.5</c:v>
                </c:pt>
                <c:pt idx="260">
                  <c:v>11834.5</c:v>
                </c:pt>
                <c:pt idx="261">
                  <c:v>10958.5</c:v>
                </c:pt>
                <c:pt idx="262">
                  <c:v>9384</c:v>
                </c:pt>
                <c:pt idx="263">
                  <c:v>9641.5</c:v>
                </c:pt>
                <c:pt idx="264">
                  <c:v>9052.5</c:v>
                </c:pt>
                <c:pt idx="265">
                  <c:v>8547.5</c:v>
                </c:pt>
                <c:pt idx="266">
                  <c:v>8572</c:v>
                </c:pt>
                <c:pt idx="267">
                  <c:v>8583</c:v>
                </c:pt>
                <c:pt idx="268">
                  <c:v>8618.5</c:v>
                </c:pt>
                <c:pt idx="269">
                  <c:v>8631</c:v>
                </c:pt>
                <c:pt idx="270">
                  <c:v>9260.5</c:v>
                </c:pt>
                <c:pt idx="271">
                  <c:v>10550</c:v>
                </c:pt>
                <c:pt idx="272">
                  <c:v>11947</c:v>
                </c:pt>
                <c:pt idx="273">
                  <c:v>12349.5</c:v>
                </c:pt>
                <c:pt idx="274">
                  <c:v>11955</c:v>
                </c:pt>
                <c:pt idx="275">
                  <c:v>11859.5</c:v>
                </c:pt>
                <c:pt idx="276">
                  <c:v>11462</c:v>
                </c:pt>
                <c:pt idx="277">
                  <c:v>10709</c:v>
                </c:pt>
                <c:pt idx="278">
                  <c:v>9812</c:v>
                </c:pt>
                <c:pt idx="279">
                  <c:v>9163</c:v>
                </c:pt>
                <c:pt idx="280">
                  <c:v>9165.5</c:v>
                </c:pt>
                <c:pt idx="281">
                  <c:v>9212</c:v>
                </c:pt>
                <c:pt idx="282">
                  <c:v>9629.5</c:v>
                </c:pt>
                <c:pt idx="283">
                  <c:v>10912</c:v>
                </c:pt>
                <c:pt idx="284">
                  <c:v>11010.5</c:v>
                </c:pt>
                <c:pt idx="285">
                  <c:v>10885.5</c:v>
                </c:pt>
                <c:pt idx="286">
                  <c:v>9950</c:v>
                </c:pt>
                <c:pt idx="287">
                  <c:v>11286</c:v>
                </c:pt>
                <c:pt idx="288">
                  <c:v>10214</c:v>
                </c:pt>
                <c:pt idx="289">
                  <c:v>9107.5</c:v>
                </c:pt>
                <c:pt idx="290">
                  <c:v>8964</c:v>
                </c:pt>
                <c:pt idx="291">
                  <c:v>8716</c:v>
                </c:pt>
                <c:pt idx="292">
                  <c:v>8446</c:v>
                </c:pt>
                <c:pt idx="293">
                  <c:v>8615</c:v>
                </c:pt>
                <c:pt idx="294">
                  <c:v>8857.5</c:v>
                </c:pt>
                <c:pt idx="295">
                  <c:v>9104</c:v>
                </c:pt>
                <c:pt idx="296">
                  <c:v>9570</c:v>
                </c:pt>
                <c:pt idx="297">
                  <c:v>10793</c:v>
                </c:pt>
                <c:pt idx="298">
                  <c:v>10763.5</c:v>
                </c:pt>
                <c:pt idx="299">
                  <c:v>10248</c:v>
                </c:pt>
                <c:pt idx="300">
                  <c:v>10093</c:v>
                </c:pt>
                <c:pt idx="301">
                  <c:v>9988.5</c:v>
                </c:pt>
                <c:pt idx="302">
                  <c:v>8956</c:v>
                </c:pt>
                <c:pt idx="303">
                  <c:v>8553.5</c:v>
                </c:pt>
                <c:pt idx="304">
                  <c:v>8551.5</c:v>
                </c:pt>
                <c:pt idx="305">
                  <c:v>8644.5</c:v>
                </c:pt>
                <c:pt idx="306">
                  <c:v>9171.5</c:v>
                </c:pt>
                <c:pt idx="307">
                  <c:v>10779</c:v>
                </c:pt>
                <c:pt idx="308">
                  <c:v>10966</c:v>
                </c:pt>
                <c:pt idx="309">
                  <c:v>11446.5</c:v>
                </c:pt>
                <c:pt idx="310">
                  <c:v>10465</c:v>
                </c:pt>
                <c:pt idx="311">
                  <c:v>11916</c:v>
                </c:pt>
                <c:pt idx="312">
                  <c:v>11793.5</c:v>
                </c:pt>
                <c:pt idx="313">
                  <c:v>9517.5</c:v>
                </c:pt>
                <c:pt idx="314">
                  <c:v>8767.5</c:v>
                </c:pt>
                <c:pt idx="315">
                  <c:v>8486.5</c:v>
                </c:pt>
                <c:pt idx="316">
                  <c:v>8325</c:v>
                </c:pt>
                <c:pt idx="317">
                  <c:v>8323.5</c:v>
                </c:pt>
                <c:pt idx="318">
                  <c:v>8463</c:v>
                </c:pt>
                <c:pt idx="319">
                  <c:v>8555.5</c:v>
                </c:pt>
                <c:pt idx="320">
                  <c:v>8952.5</c:v>
                </c:pt>
                <c:pt idx="321">
                  <c:v>9679</c:v>
                </c:pt>
                <c:pt idx="322">
                  <c:v>9957</c:v>
                </c:pt>
                <c:pt idx="323">
                  <c:v>9563</c:v>
                </c:pt>
                <c:pt idx="324">
                  <c:v>9578.5</c:v>
                </c:pt>
                <c:pt idx="325">
                  <c:v>8907</c:v>
                </c:pt>
                <c:pt idx="326">
                  <c:v>8210.5</c:v>
                </c:pt>
                <c:pt idx="327">
                  <c:v>8077</c:v>
                </c:pt>
                <c:pt idx="328">
                  <c:v>8134.5</c:v>
                </c:pt>
                <c:pt idx="329">
                  <c:v>8198.5</c:v>
                </c:pt>
                <c:pt idx="330">
                  <c:v>8702.5</c:v>
                </c:pt>
                <c:pt idx="331">
                  <c:v>9422.5</c:v>
                </c:pt>
                <c:pt idx="332">
                  <c:v>10389</c:v>
                </c:pt>
                <c:pt idx="333">
                  <c:v>11956.5</c:v>
                </c:pt>
                <c:pt idx="334">
                  <c:v>11305.5</c:v>
                </c:pt>
                <c:pt idx="335">
                  <c:v>11071</c:v>
                </c:pt>
                <c:pt idx="336">
                  <c:v>9691</c:v>
                </c:pt>
                <c:pt idx="337">
                  <c:v>8756.5</c:v>
                </c:pt>
                <c:pt idx="338">
                  <c:v>8563.5</c:v>
                </c:pt>
                <c:pt idx="339">
                  <c:v>8385</c:v>
                </c:pt>
                <c:pt idx="340">
                  <c:v>8289.5</c:v>
                </c:pt>
                <c:pt idx="341">
                  <c:v>8479.5</c:v>
                </c:pt>
                <c:pt idx="342">
                  <c:v>9045.5</c:v>
                </c:pt>
                <c:pt idx="343">
                  <c:v>9632.5</c:v>
                </c:pt>
                <c:pt idx="344">
                  <c:v>10392.5</c:v>
                </c:pt>
                <c:pt idx="345">
                  <c:v>11797</c:v>
                </c:pt>
                <c:pt idx="346">
                  <c:v>11762</c:v>
                </c:pt>
                <c:pt idx="347">
                  <c:v>11544</c:v>
                </c:pt>
                <c:pt idx="348">
                  <c:v>11190.5</c:v>
                </c:pt>
                <c:pt idx="349">
                  <c:v>11163.5</c:v>
                </c:pt>
                <c:pt idx="350">
                  <c:v>10706.5</c:v>
                </c:pt>
                <c:pt idx="351">
                  <c:v>9837</c:v>
                </c:pt>
                <c:pt idx="352">
                  <c:v>9214.5</c:v>
                </c:pt>
                <c:pt idx="353">
                  <c:v>9484.5</c:v>
                </c:pt>
                <c:pt idx="354">
                  <c:v>9919.5</c:v>
                </c:pt>
                <c:pt idx="355">
                  <c:v>12235.5</c:v>
                </c:pt>
                <c:pt idx="356">
                  <c:v>11907</c:v>
                </c:pt>
                <c:pt idx="357">
                  <c:v>11626</c:v>
                </c:pt>
                <c:pt idx="358">
                  <c:v>10524.5</c:v>
                </c:pt>
                <c:pt idx="359">
                  <c:v>10696.5</c:v>
                </c:pt>
                <c:pt idx="360">
                  <c:v>9857.5</c:v>
                </c:pt>
                <c:pt idx="361">
                  <c:v>9020.5</c:v>
                </c:pt>
                <c:pt idx="362">
                  <c:v>8894.5</c:v>
                </c:pt>
                <c:pt idx="363">
                  <c:v>8723.5</c:v>
                </c:pt>
                <c:pt idx="364">
                  <c:v>8786</c:v>
                </c:pt>
                <c:pt idx="365">
                  <c:v>8839.5</c:v>
                </c:pt>
                <c:pt idx="366">
                  <c:v>8980</c:v>
                </c:pt>
                <c:pt idx="367">
                  <c:v>9479.5</c:v>
                </c:pt>
                <c:pt idx="368">
                  <c:v>10407</c:v>
                </c:pt>
                <c:pt idx="369">
                  <c:v>10995</c:v>
                </c:pt>
                <c:pt idx="370">
                  <c:v>10751</c:v>
                </c:pt>
                <c:pt idx="371">
                  <c:v>10340</c:v>
                </c:pt>
                <c:pt idx="372">
                  <c:v>9984.5</c:v>
                </c:pt>
                <c:pt idx="373">
                  <c:v>9964.5</c:v>
                </c:pt>
                <c:pt idx="374">
                  <c:v>9250</c:v>
                </c:pt>
                <c:pt idx="375">
                  <c:v>9120</c:v>
                </c:pt>
                <c:pt idx="376">
                  <c:v>9090</c:v>
                </c:pt>
                <c:pt idx="377">
                  <c:v>8934</c:v>
                </c:pt>
                <c:pt idx="378">
                  <c:v>9334.5</c:v>
                </c:pt>
                <c:pt idx="379">
                  <c:v>10626</c:v>
                </c:pt>
                <c:pt idx="380">
                  <c:v>10592.5</c:v>
                </c:pt>
                <c:pt idx="381">
                  <c:v>10785.5</c:v>
                </c:pt>
                <c:pt idx="382">
                  <c:v>9866</c:v>
                </c:pt>
                <c:pt idx="383">
                  <c:v>10446</c:v>
                </c:pt>
                <c:pt idx="384">
                  <c:v>9577.5</c:v>
                </c:pt>
                <c:pt idx="385">
                  <c:v>9215</c:v>
                </c:pt>
                <c:pt idx="386">
                  <c:v>9014</c:v>
                </c:pt>
                <c:pt idx="387">
                  <c:v>8836.5</c:v>
                </c:pt>
                <c:pt idx="388">
                  <c:v>8891</c:v>
                </c:pt>
                <c:pt idx="389">
                  <c:v>8888.5</c:v>
                </c:pt>
                <c:pt idx="390">
                  <c:v>9200.5</c:v>
                </c:pt>
                <c:pt idx="391">
                  <c:v>10308.5</c:v>
                </c:pt>
                <c:pt idx="392">
                  <c:v>11409.5</c:v>
                </c:pt>
                <c:pt idx="393">
                  <c:v>11611.5</c:v>
                </c:pt>
                <c:pt idx="394">
                  <c:v>11557.5</c:v>
                </c:pt>
                <c:pt idx="395">
                  <c:v>10809.5</c:v>
                </c:pt>
                <c:pt idx="396">
                  <c:v>10091</c:v>
                </c:pt>
                <c:pt idx="397">
                  <c:v>9861</c:v>
                </c:pt>
                <c:pt idx="398">
                  <c:v>9183.5</c:v>
                </c:pt>
                <c:pt idx="399">
                  <c:v>8941.5</c:v>
                </c:pt>
                <c:pt idx="400">
                  <c:v>9125.5</c:v>
                </c:pt>
                <c:pt idx="401">
                  <c:v>9429.5</c:v>
                </c:pt>
                <c:pt idx="402">
                  <c:v>9945</c:v>
                </c:pt>
                <c:pt idx="403">
                  <c:v>11241.5</c:v>
                </c:pt>
                <c:pt idx="404">
                  <c:v>11283.5</c:v>
                </c:pt>
                <c:pt idx="405">
                  <c:v>11752.5</c:v>
                </c:pt>
                <c:pt idx="406">
                  <c:v>10960.5</c:v>
                </c:pt>
                <c:pt idx="407">
                  <c:v>10819</c:v>
                </c:pt>
                <c:pt idx="408">
                  <c:v>10137.5</c:v>
                </c:pt>
                <c:pt idx="409">
                  <c:v>8962</c:v>
                </c:pt>
                <c:pt idx="410">
                  <c:v>8849</c:v>
                </c:pt>
                <c:pt idx="411">
                  <c:v>8721.5</c:v>
                </c:pt>
                <c:pt idx="412">
                  <c:v>8697</c:v>
                </c:pt>
                <c:pt idx="413">
                  <c:v>8766.5</c:v>
                </c:pt>
                <c:pt idx="414">
                  <c:v>9117.5</c:v>
                </c:pt>
                <c:pt idx="415">
                  <c:v>10368.5</c:v>
                </c:pt>
                <c:pt idx="416">
                  <c:v>11727</c:v>
                </c:pt>
                <c:pt idx="417">
                  <c:v>11175</c:v>
                </c:pt>
                <c:pt idx="418">
                  <c:v>10653</c:v>
                </c:pt>
                <c:pt idx="419">
                  <c:v>10436</c:v>
                </c:pt>
                <c:pt idx="420">
                  <c:v>9926.5</c:v>
                </c:pt>
                <c:pt idx="421">
                  <c:v>9798.5</c:v>
                </c:pt>
                <c:pt idx="422">
                  <c:v>9714</c:v>
                </c:pt>
                <c:pt idx="423">
                  <c:v>9402</c:v>
                </c:pt>
                <c:pt idx="424">
                  <c:v>9220.5</c:v>
                </c:pt>
                <c:pt idx="425">
                  <c:v>9389.5</c:v>
                </c:pt>
                <c:pt idx="426">
                  <c:v>9746.5</c:v>
                </c:pt>
                <c:pt idx="427">
                  <c:v>11725</c:v>
                </c:pt>
                <c:pt idx="428">
                  <c:v>12172</c:v>
                </c:pt>
                <c:pt idx="429">
                  <c:v>12301</c:v>
                </c:pt>
                <c:pt idx="430">
                  <c:v>11174</c:v>
                </c:pt>
                <c:pt idx="431">
                  <c:v>10835.5</c:v>
                </c:pt>
                <c:pt idx="432">
                  <c:v>9791.5</c:v>
                </c:pt>
                <c:pt idx="433">
                  <c:v>9314</c:v>
                </c:pt>
                <c:pt idx="434">
                  <c:v>9051</c:v>
                </c:pt>
                <c:pt idx="435">
                  <c:v>8843.5</c:v>
                </c:pt>
                <c:pt idx="436">
                  <c:v>8838</c:v>
                </c:pt>
                <c:pt idx="437">
                  <c:v>9046</c:v>
                </c:pt>
                <c:pt idx="438">
                  <c:v>9715.5</c:v>
                </c:pt>
                <c:pt idx="439">
                  <c:v>11059</c:v>
                </c:pt>
                <c:pt idx="440">
                  <c:v>11940</c:v>
                </c:pt>
                <c:pt idx="441">
                  <c:v>12355</c:v>
                </c:pt>
                <c:pt idx="442">
                  <c:v>12758.5</c:v>
                </c:pt>
                <c:pt idx="443">
                  <c:v>13069.5</c:v>
                </c:pt>
                <c:pt idx="444">
                  <c:v>12920.5</c:v>
                </c:pt>
                <c:pt idx="445">
                  <c:v>12617</c:v>
                </c:pt>
                <c:pt idx="446">
                  <c:v>12080.5</c:v>
                </c:pt>
                <c:pt idx="447">
                  <c:v>10479</c:v>
                </c:pt>
                <c:pt idx="448">
                  <c:v>9952</c:v>
                </c:pt>
                <c:pt idx="449">
                  <c:v>10270</c:v>
                </c:pt>
                <c:pt idx="450">
                  <c:v>10700.5</c:v>
                </c:pt>
                <c:pt idx="451">
                  <c:v>11835</c:v>
                </c:pt>
                <c:pt idx="452">
                  <c:v>12045.5</c:v>
                </c:pt>
                <c:pt idx="453">
                  <c:v>11895.5</c:v>
                </c:pt>
                <c:pt idx="454">
                  <c:v>10503</c:v>
                </c:pt>
                <c:pt idx="455">
                  <c:v>10757</c:v>
                </c:pt>
                <c:pt idx="456">
                  <c:v>10498.5</c:v>
                </c:pt>
                <c:pt idx="457">
                  <c:v>9287.5</c:v>
                </c:pt>
                <c:pt idx="458">
                  <c:v>9103.5</c:v>
                </c:pt>
                <c:pt idx="459">
                  <c:v>8894</c:v>
                </c:pt>
                <c:pt idx="460">
                  <c:v>8932.5</c:v>
                </c:pt>
                <c:pt idx="461">
                  <c:v>8875.5</c:v>
                </c:pt>
                <c:pt idx="462">
                  <c:v>9043.5</c:v>
                </c:pt>
                <c:pt idx="463">
                  <c:v>9486.5</c:v>
                </c:pt>
                <c:pt idx="464">
                  <c:v>9874.5</c:v>
                </c:pt>
                <c:pt idx="465">
                  <c:v>10552.5</c:v>
                </c:pt>
                <c:pt idx="466">
                  <c:v>10521</c:v>
                </c:pt>
                <c:pt idx="467">
                  <c:v>10336</c:v>
                </c:pt>
                <c:pt idx="468">
                  <c:v>10570.5</c:v>
                </c:pt>
                <c:pt idx="469">
                  <c:v>10140</c:v>
                </c:pt>
                <c:pt idx="470">
                  <c:v>9284</c:v>
                </c:pt>
                <c:pt idx="471">
                  <c:v>9029</c:v>
                </c:pt>
                <c:pt idx="472">
                  <c:v>9099</c:v>
                </c:pt>
                <c:pt idx="473">
                  <c:v>9410</c:v>
                </c:pt>
                <c:pt idx="474">
                  <c:v>10028</c:v>
                </c:pt>
                <c:pt idx="475">
                  <c:v>10309.5</c:v>
                </c:pt>
                <c:pt idx="476">
                  <c:v>10650</c:v>
                </c:pt>
                <c:pt idx="477">
                  <c:v>11275.5</c:v>
                </c:pt>
                <c:pt idx="478">
                  <c:v>10983.5</c:v>
                </c:pt>
                <c:pt idx="479">
                  <c:v>12510</c:v>
                </c:pt>
                <c:pt idx="480">
                  <c:v>11075.5</c:v>
                </c:pt>
                <c:pt idx="481">
                  <c:v>9247</c:v>
                </c:pt>
                <c:pt idx="482">
                  <c:v>8944.5</c:v>
                </c:pt>
                <c:pt idx="483">
                  <c:v>8858</c:v>
                </c:pt>
                <c:pt idx="484">
                  <c:v>8825.5</c:v>
                </c:pt>
                <c:pt idx="485">
                  <c:v>8776.5</c:v>
                </c:pt>
                <c:pt idx="486">
                  <c:v>8762.5</c:v>
                </c:pt>
                <c:pt idx="487">
                  <c:v>8872.5</c:v>
                </c:pt>
                <c:pt idx="488">
                  <c:v>9061.5</c:v>
                </c:pt>
                <c:pt idx="489">
                  <c:v>9272</c:v>
                </c:pt>
                <c:pt idx="490">
                  <c:v>10069.5</c:v>
                </c:pt>
                <c:pt idx="491">
                  <c:v>10083.5</c:v>
                </c:pt>
                <c:pt idx="492">
                  <c:v>10394</c:v>
                </c:pt>
                <c:pt idx="493">
                  <c:v>9982.5</c:v>
                </c:pt>
                <c:pt idx="494">
                  <c:v>9102.5</c:v>
                </c:pt>
                <c:pt idx="495">
                  <c:v>8915.5</c:v>
                </c:pt>
                <c:pt idx="496">
                  <c:v>8707.5</c:v>
                </c:pt>
                <c:pt idx="497">
                  <c:v>8855.5</c:v>
                </c:pt>
                <c:pt idx="498">
                  <c:v>9667</c:v>
                </c:pt>
                <c:pt idx="499">
                  <c:v>10532</c:v>
                </c:pt>
                <c:pt idx="500">
                  <c:v>11134.5</c:v>
                </c:pt>
                <c:pt idx="501">
                  <c:v>12311</c:v>
                </c:pt>
                <c:pt idx="502">
                  <c:v>11803</c:v>
                </c:pt>
                <c:pt idx="503">
                  <c:v>12414.5</c:v>
                </c:pt>
                <c:pt idx="504">
                  <c:v>10612</c:v>
                </c:pt>
                <c:pt idx="505">
                  <c:v>9487.5</c:v>
                </c:pt>
                <c:pt idx="506">
                  <c:v>9176.5</c:v>
                </c:pt>
                <c:pt idx="507">
                  <c:v>9047.5</c:v>
                </c:pt>
                <c:pt idx="508">
                  <c:v>8803.5</c:v>
                </c:pt>
                <c:pt idx="509">
                  <c:v>9009</c:v>
                </c:pt>
                <c:pt idx="510">
                  <c:v>9331.5</c:v>
                </c:pt>
                <c:pt idx="511">
                  <c:v>10143.5</c:v>
                </c:pt>
                <c:pt idx="512">
                  <c:v>11190.5</c:v>
                </c:pt>
                <c:pt idx="513">
                  <c:v>11682.5</c:v>
                </c:pt>
                <c:pt idx="514">
                  <c:v>11248.5</c:v>
                </c:pt>
                <c:pt idx="515">
                  <c:v>11192.5</c:v>
                </c:pt>
                <c:pt idx="516">
                  <c:v>11689.5</c:v>
                </c:pt>
                <c:pt idx="517">
                  <c:v>11295</c:v>
                </c:pt>
                <c:pt idx="518">
                  <c:v>10733.5</c:v>
                </c:pt>
                <c:pt idx="519">
                  <c:v>10465</c:v>
                </c:pt>
                <c:pt idx="520">
                  <c:v>9587</c:v>
                </c:pt>
                <c:pt idx="521">
                  <c:v>9001</c:v>
                </c:pt>
                <c:pt idx="522">
                  <c:v>9352</c:v>
                </c:pt>
                <c:pt idx="523">
                  <c:v>11266.5</c:v>
                </c:pt>
                <c:pt idx="524">
                  <c:v>11301.5</c:v>
                </c:pt>
                <c:pt idx="525">
                  <c:v>11162.5</c:v>
                </c:pt>
                <c:pt idx="526">
                  <c:v>9738.5</c:v>
                </c:pt>
                <c:pt idx="527">
                  <c:v>10611.5</c:v>
                </c:pt>
                <c:pt idx="528">
                  <c:v>10371</c:v>
                </c:pt>
                <c:pt idx="529">
                  <c:v>9260.5</c:v>
                </c:pt>
                <c:pt idx="530">
                  <c:v>8670.5</c:v>
                </c:pt>
                <c:pt idx="531">
                  <c:v>8350</c:v>
                </c:pt>
                <c:pt idx="532">
                  <c:v>8041.5</c:v>
                </c:pt>
                <c:pt idx="533">
                  <c:v>8237</c:v>
                </c:pt>
                <c:pt idx="534">
                  <c:v>8767</c:v>
                </c:pt>
                <c:pt idx="535">
                  <c:v>10045</c:v>
                </c:pt>
                <c:pt idx="536">
                  <c:v>11584</c:v>
                </c:pt>
                <c:pt idx="537">
                  <c:v>11969.5</c:v>
                </c:pt>
                <c:pt idx="538">
                  <c:v>11956</c:v>
                </c:pt>
                <c:pt idx="539">
                  <c:v>11635</c:v>
                </c:pt>
                <c:pt idx="540">
                  <c:v>11655</c:v>
                </c:pt>
                <c:pt idx="541">
                  <c:v>11271.5</c:v>
                </c:pt>
                <c:pt idx="542">
                  <c:v>10453</c:v>
                </c:pt>
                <c:pt idx="543">
                  <c:v>9521.5</c:v>
                </c:pt>
                <c:pt idx="544">
                  <c:v>9539</c:v>
                </c:pt>
                <c:pt idx="545">
                  <c:v>9167</c:v>
                </c:pt>
                <c:pt idx="546">
                  <c:v>9372.5</c:v>
                </c:pt>
                <c:pt idx="547">
                  <c:v>10508.5</c:v>
                </c:pt>
                <c:pt idx="548">
                  <c:v>10657</c:v>
                </c:pt>
                <c:pt idx="549">
                  <c:v>10857</c:v>
                </c:pt>
                <c:pt idx="550">
                  <c:v>10190</c:v>
                </c:pt>
                <c:pt idx="551">
                  <c:v>10938.5</c:v>
                </c:pt>
                <c:pt idx="552">
                  <c:v>9871</c:v>
                </c:pt>
                <c:pt idx="553">
                  <c:v>8776</c:v>
                </c:pt>
                <c:pt idx="554">
                  <c:v>8772</c:v>
                </c:pt>
                <c:pt idx="555">
                  <c:v>8333</c:v>
                </c:pt>
                <c:pt idx="556">
                  <c:v>8119.5</c:v>
                </c:pt>
                <c:pt idx="557">
                  <c:v>8433.5</c:v>
                </c:pt>
                <c:pt idx="558">
                  <c:v>9433</c:v>
                </c:pt>
                <c:pt idx="559">
                  <c:v>10359.5</c:v>
                </c:pt>
                <c:pt idx="560">
                  <c:v>10742</c:v>
                </c:pt>
                <c:pt idx="561">
                  <c:v>11306</c:v>
                </c:pt>
                <c:pt idx="562">
                  <c:v>11440.5</c:v>
                </c:pt>
                <c:pt idx="563">
                  <c:v>10831</c:v>
                </c:pt>
                <c:pt idx="564">
                  <c:v>10545.5</c:v>
                </c:pt>
                <c:pt idx="565">
                  <c:v>10166</c:v>
                </c:pt>
                <c:pt idx="566">
                  <c:v>9717</c:v>
                </c:pt>
                <c:pt idx="567">
                  <c:v>9189</c:v>
                </c:pt>
                <c:pt idx="568">
                  <c:v>10176.5</c:v>
                </c:pt>
                <c:pt idx="569">
                  <c:v>10729.5</c:v>
                </c:pt>
                <c:pt idx="570">
                  <c:v>11103</c:v>
                </c:pt>
                <c:pt idx="571">
                  <c:v>11755.5</c:v>
                </c:pt>
                <c:pt idx="572">
                  <c:v>12020</c:v>
                </c:pt>
                <c:pt idx="573">
                  <c:v>12020.5</c:v>
                </c:pt>
                <c:pt idx="574">
                  <c:v>10469</c:v>
                </c:pt>
                <c:pt idx="575">
                  <c:v>11168.5</c:v>
                </c:pt>
                <c:pt idx="576">
                  <c:v>10175</c:v>
                </c:pt>
                <c:pt idx="577">
                  <c:v>9165</c:v>
                </c:pt>
                <c:pt idx="578">
                  <c:v>9102.5</c:v>
                </c:pt>
                <c:pt idx="579">
                  <c:v>8743.5</c:v>
                </c:pt>
                <c:pt idx="580">
                  <c:v>8931.5</c:v>
                </c:pt>
                <c:pt idx="581">
                  <c:v>9421.5</c:v>
                </c:pt>
                <c:pt idx="582">
                  <c:v>10104.5</c:v>
                </c:pt>
                <c:pt idx="583">
                  <c:v>10580.5</c:v>
                </c:pt>
                <c:pt idx="584">
                  <c:v>10877.5</c:v>
                </c:pt>
                <c:pt idx="585">
                  <c:v>11143.5</c:v>
                </c:pt>
                <c:pt idx="586">
                  <c:v>11684.5</c:v>
                </c:pt>
                <c:pt idx="587">
                  <c:v>11959</c:v>
                </c:pt>
                <c:pt idx="588">
                  <c:v>11420.5</c:v>
                </c:pt>
                <c:pt idx="589">
                  <c:v>10969</c:v>
                </c:pt>
                <c:pt idx="590">
                  <c:v>10886</c:v>
                </c:pt>
                <c:pt idx="591">
                  <c:v>10414.5</c:v>
                </c:pt>
                <c:pt idx="592">
                  <c:v>10131.5</c:v>
                </c:pt>
                <c:pt idx="593">
                  <c:v>10478.5</c:v>
                </c:pt>
                <c:pt idx="594">
                  <c:v>10975</c:v>
                </c:pt>
                <c:pt idx="595">
                  <c:v>12848.5</c:v>
                </c:pt>
                <c:pt idx="596">
                  <c:v>12731.5</c:v>
                </c:pt>
                <c:pt idx="597">
                  <c:v>12317</c:v>
                </c:pt>
                <c:pt idx="598">
                  <c:v>11680</c:v>
                </c:pt>
                <c:pt idx="599">
                  <c:v>12164</c:v>
                </c:pt>
                <c:pt idx="600">
                  <c:v>10902</c:v>
                </c:pt>
                <c:pt idx="601">
                  <c:v>9572</c:v>
                </c:pt>
                <c:pt idx="602">
                  <c:v>9353</c:v>
                </c:pt>
                <c:pt idx="603">
                  <c:v>9091.5</c:v>
                </c:pt>
                <c:pt idx="604">
                  <c:v>9007</c:v>
                </c:pt>
                <c:pt idx="605">
                  <c:v>9046.5</c:v>
                </c:pt>
                <c:pt idx="606">
                  <c:v>9581.5</c:v>
                </c:pt>
                <c:pt idx="607">
                  <c:v>10653.5</c:v>
                </c:pt>
                <c:pt idx="608">
                  <c:v>11832</c:v>
                </c:pt>
                <c:pt idx="609">
                  <c:v>12291.5</c:v>
                </c:pt>
                <c:pt idx="610">
                  <c:v>13078</c:v>
                </c:pt>
                <c:pt idx="611">
                  <c:v>12822.5</c:v>
                </c:pt>
                <c:pt idx="612">
                  <c:v>12387</c:v>
                </c:pt>
                <c:pt idx="613">
                  <c:v>12184</c:v>
                </c:pt>
                <c:pt idx="614">
                  <c:v>11684.5</c:v>
                </c:pt>
                <c:pt idx="615">
                  <c:v>11560.5</c:v>
                </c:pt>
                <c:pt idx="616">
                  <c:v>11713</c:v>
                </c:pt>
                <c:pt idx="617">
                  <c:v>11137</c:v>
                </c:pt>
                <c:pt idx="618">
                  <c:v>11467.5</c:v>
                </c:pt>
                <c:pt idx="619">
                  <c:v>12572</c:v>
                </c:pt>
                <c:pt idx="620">
                  <c:v>12182</c:v>
                </c:pt>
                <c:pt idx="621">
                  <c:v>11292.5</c:v>
                </c:pt>
                <c:pt idx="622">
                  <c:v>11020.5</c:v>
                </c:pt>
                <c:pt idx="623">
                  <c:v>11926</c:v>
                </c:pt>
                <c:pt idx="624">
                  <c:v>11196</c:v>
                </c:pt>
                <c:pt idx="625">
                  <c:v>9970</c:v>
                </c:pt>
                <c:pt idx="626">
                  <c:v>9512.5</c:v>
                </c:pt>
                <c:pt idx="627">
                  <c:v>9179.5</c:v>
                </c:pt>
                <c:pt idx="628">
                  <c:v>9022</c:v>
                </c:pt>
                <c:pt idx="629">
                  <c:v>9010</c:v>
                </c:pt>
                <c:pt idx="630">
                  <c:v>9308.5</c:v>
                </c:pt>
                <c:pt idx="631">
                  <c:v>9623.5</c:v>
                </c:pt>
                <c:pt idx="632">
                  <c:v>10530</c:v>
                </c:pt>
                <c:pt idx="633">
                  <c:v>11868.5</c:v>
                </c:pt>
                <c:pt idx="634">
                  <c:v>12016</c:v>
                </c:pt>
                <c:pt idx="635">
                  <c:v>11897.5</c:v>
                </c:pt>
                <c:pt idx="636">
                  <c:v>11929</c:v>
                </c:pt>
                <c:pt idx="637">
                  <c:v>12051.5</c:v>
                </c:pt>
                <c:pt idx="638">
                  <c:v>11045</c:v>
                </c:pt>
                <c:pt idx="639">
                  <c:v>10225.5</c:v>
                </c:pt>
                <c:pt idx="640">
                  <c:v>10017.5</c:v>
                </c:pt>
                <c:pt idx="641">
                  <c:v>10126.5</c:v>
                </c:pt>
                <c:pt idx="642">
                  <c:v>10353.5</c:v>
                </c:pt>
                <c:pt idx="643">
                  <c:v>11771</c:v>
                </c:pt>
                <c:pt idx="644">
                  <c:v>11774</c:v>
                </c:pt>
                <c:pt idx="645">
                  <c:v>11773</c:v>
                </c:pt>
                <c:pt idx="646">
                  <c:v>11466.5</c:v>
                </c:pt>
                <c:pt idx="647">
                  <c:v>13339.5</c:v>
                </c:pt>
                <c:pt idx="648">
                  <c:v>11197.5</c:v>
                </c:pt>
                <c:pt idx="649">
                  <c:v>9136</c:v>
                </c:pt>
                <c:pt idx="650">
                  <c:v>9139.5</c:v>
                </c:pt>
                <c:pt idx="651">
                  <c:v>9023.5</c:v>
                </c:pt>
                <c:pt idx="652">
                  <c:v>8739</c:v>
                </c:pt>
                <c:pt idx="653">
                  <c:v>8695</c:v>
                </c:pt>
                <c:pt idx="654">
                  <c:v>8839.5</c:v>
                </c:pt>
                <c:pt idx="655">
                  <c:v>9148</c:v>
                </c:pt>
                <c:pt idx="656">
                  <c:v>9754.5</c:v>
                </c:pt>
                <c:pt idx="657">
                  <c:v>10347</c:v>
                </c:pt>
                <c:pt idx="658">
                  <c:v>11076</c:v>
                </c:pt>
                <c:pt idx="659">
                  <c:v>11704.5</c:v>
                </c:pt>
                <c:pt idx="660">
                  <c:v>12070.5</c:v>
                </c:pt>
                <c:pt idx="661">
                  <c:v>11320</c:v>
                </c:pt>
                <c:pt idx="662">
                  <c:v>9759.5</c:v>
                </c:pt>
                <c:pt idx="663">
                  <c:v>9760</c:v>
                </c:pt>
                <c:pt idx="664">
                  <c:v>9674</c:v>
                </c:pt>
                <c:pt idx="665">
                  <c:v>9916.5</c:v>
                </c:pt>
                <c:pt idx="666">
                  <c:v>10574</c:v>
                </c:pt>
                <c:pt idx="667">
                  <c:v>11019.5</c:v>
                </c:pt>
                <c:pt idx="668">
                  <c:v>12085</c:v>
                </c:pt>
                <c:pt idx="669">
                  <c:v>12494</c:v>
                </c:pt>
                <c:pt idx="670">
                  <c:v>12035</c:v>
                </c:pt>
                <c:pt idx="671">
                  <c:v>13178</c:v>
                </c:pt>
                <c:pt idx="672">
                  <c:v>11140.5</c:v>
                </c:pt>
                <c:pt idx="673">
                  <c:v>8869</c:v>
                </c:pt>
                <c:pt idx="674">
                  <c:v>8668.5</c:v>
                </c:pt>
                <c:pt idx="675">
                  <c:v>8591</c:v>
                </c:pt>
                <c:pt idx="676">
                  <c:v>8663</c:v>
                </c:pt>
                <c:pt idx="677">
                  <c:v>8659.5</c:v>
                </c:pt>
                <c:pt idx="678">
                  <c:v>9193</c:v>
                </c:pt>
                <c:pt idx="679">
                  <c:v>11210</c:v>
                </c:pt>
                <c:pt idx="680">
                  <c:v>12473.5</c:v>
                </c:pt>
                <c:pt idx="681">
                  <c:v>13327.5</c:v>
                </c:pt>
                <c:pt idx="682">
                  <c:v>13369</c:v>
                </c:pt>
                <c:pt idx="683">
                  <c:v>13236.5</c:v>
                </c:pt>
                <c:pt idx="684">
                  <c:v>13339.5</c:v>
                </c:pt>
                <c:pt idx="685">
                  <c:v>12819</c:v>
                </c:pt>
                <c:pt idx="686">
                  <c:v>12554</c:v>
                </c:pt>
                <c:pt idx="687">
                  <c:v>11608.5</c:v>
                </c:pt>
                <c:pt idx="688">
                  <c:v>10702</c:v>
                </c:pt>
                <c:pt idx="689">
                  <c:v>10281.5</c:v>
                </c:pt>
                <c:pt idx="690">
                  <c:v>10339</c:v>
                </c:pt>
                <c:pt idx="691">
                  <c:v>12177.5</c:v>
                </c:pt>
                <c:pt idx="692">
                  <c:v>12687</c:v>
                </c:pt>
                <c:pt idx="693">
                  <c:v>11594</c:v>
                </c:pt>
                <c:pt idx="694">
                  <c:v>10820</c:v>
                </c:pt>
                <c:pt idx="695">
                  <c:v>11662</c:v>
                </c:pt>
                <c:pt idx="696">
                  <c:v>10290</c:v>
                </c:pt>
                <c:pt idx="697">
                  <c:v>8758.5</c:v>
                </c:pt>
                <c:pt idx="698">
                  <c:v>8849.5</c:v>
                </c:pt>
                <c:pt idx="699">
                  <c:v>8730.5</c:v>
                </c:pt>
                <c:pt idx="700">
                  <c:v>8780</c:v>
                </c:pt>
                <c:pt idx="701">
                  <c:v>8902.5</c:v>
                </c:pt>
                <c:pt idx="702">
                  <c:v>9108</c:v>
                </c:pt>
                <c:pt idx="703">
                  <c:v>10190</c:v>
                </c:pt>
                <c:pt idx="704">
                  <c:v>11445</c:v>
                </c:pt>
                <c:pt idx="705">
                  <c:v>12134.5</c:v>
                </c:pt>
                <c:pt idx="706">
                  <c:v>12456</c:v>
                </c:pt>
                <c:pt idx="707">
                  <c:v>11970.5</c:v>
                </c:pt>
                <c:pt idx="708">
                  <c:v>11777</c:v>
                </c:pt>
                <c:pt idx="709">
                  <c:v>11484</c:v>
                </c:pt>
                <c:pt idx="710">
                  <c:v>11267</c:v>
                </c:pt>
                <c:pt idx="711">
                  <c:v>10935.5</c:v>
                </c:pt>
                <c:pt idx="712">
                  <c:v>10483.5</c:v>
                </c:pt>
                <c:pt idx="713">
                  <c:v>10283</c:v>
                </c:pt>
                <c:pt idx="714">
                  <c:v>10499</c:v>
                </c:pt>
                <c:pt idx="715">
                  <c:v>10858</c:v>
                </c:pt>
                <c:pt idx="716">
                  <c:v>10936.5</c:v>
                </c:pt>
                <c:pt idx="717">
                  <c:v>10291</c:v>
                </c:pt>
                <c:pt idx="718">
                  <c:v>9637.5</c:v>
                </c:pt>
                <c:pt idx="719">
                  <c:v>10994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03815808"/>
        <c:axId val="103829888"/>
      </c:scatterChart>
      <c:valAx>
        <c:axId val="103815808"/>
        <c:scaling>
          <c:orientation val="minMax"/>
        </c:scaling>
        <c:axPos val="b"/>
        <c:numFmt formatCode="0" sourceLinked="0"/>
        <c:tickLblPos val="nextTo"/>
        <c:crossAx val="103829888"/>
        <c:crosses val="autoZero"/>
        <c:crossBetween val="midCat"/>
      </c:valAx>
      <c:valAx>
        <c:axId val="103829888"/>
        <c:scaling>
          <c:orientation val="minMax"/>
        </c:scaling>
        <c:axPos val="l"/>
        <c:majorGridlines/>
        <c:numFmt formatCode="0" sourceLinked="0"/>
        <c:tickLblPos val="nextTo"/>
        <c:crossAx val="103815808"/>
        <c:crosses val="autoZero"/>
        <c:crossBetween val="midCat"/>
      </c:valAx>
    </c:plotArea>
    <c:plotVisOnly val="1"/>
  </c:chart>
  <c:printSettings>
    <c:headerFooter/>
    <c:pageMargins b="0.75000000000000488" l="0.70000000000000062" r="0.70000000000000062" t="0.75000000000000488" header="0.30000000000000032" footer="0.30000000000000032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</a:t>
            </a:r>
            <a:r>
              <a:rPr lang="en-US" sz="1600" baseline="0"/>
              <a:t> Puissance</a:t>
            </a:r>
            <a:r>
              <a:rPr lang="en-US" sz="1600"/>
              <a:t> Eolien (MW/h)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882418014044523"/>
          <c:y val="5.4005022038009914E-3"/>
        </c:manualLayout>
      </c:layout>
    </c:title>
    <c:plotArea>
      <c:layout>
        <c:manualLayout>
          <c:layoutTarget val="inner"/>
          <c:xMode val="edge"/>
          <c:yMode val="edge"/>
          <c:x val="3.6587647397955052E-2"/>
          <c:y val="3.3339513210375156E-2"/>
          <c:w val="0.96242141396493364"/>
          <c:h val="0.9084618143976928"/>
        </c:manualLayout>
      </c:layout>
      <c:barChart>
        <c:barDir val="col"/>
        <c:grouping val="clustered"/>
        <c:ser>
          <c:idx val="1"/>
          <c:order val="0"/>
          <c:tx>
            <c:v>GradientEolien</c:v>
          </c:tx>
          <c:spPr>
            <a:ln w="19050"/>
          </c:spPr>
          <c:cat>
            <c:strRef>
              <c:f>Calcul!$CM$40:$CM$64</c:f>
              <c:strCache>
                <c:ptCount val="25"/>
                <c:pt idx="0">
                  <c:v>. - 1250 -1150</c:v>
                </c:pt>
                <c:pt idx="1">
                  <c:v>. - 1150 -1050</c:v>
                </c:pt>
                <c:pt idx="2">
                  <c:v>. - 1050 --950</c:v>
                </c:pt>
                <c:pt idx="3">
                  <c:v>. -950 -850</c:v>
                </c:pt>
                <c:pt idx="4">
                  <c:v>. -850 -750</c:v>
                </c:pt>
                <c:pt idx="5">
                  <c:v>. -750 -650</c:v>
                </c:pt>
                <c:pt idx="6">
                  <c:v>. -650 -550</c:v>
                </c:pt>
                <c:pt idx="7">
                  <c:v>. -550 -450</c:v>
                </c:pt>
                <c:pt idx="8">
                  <c:v>. -450 -350</c:v>
                </c:pt>
                <c:pt idx="9">
                  <c:v>. -350 -250</c:v>
                </c:pt>
                <c:pt idx="10">
                  <c:v>. -250 -150</c:v>
                </c:pt>
                <c:pt idx="11">
                  <c:v>. -150 - 50</c:v>
                </c:pt>
                <c:pt idx="12">
                  <c:v>. - 50  + 50</c:v>
                </c:pt>
                <c:pt idx="13">
                  <c:v>. +  50  +150</c:v>
                </c:pt>
                <c:pt idx="14">
                  <c:v>. +150  +250</c:v>
                </c:pt>
                <c:pt idx="15">
                  <c:v>. +250  +350</c:v>
                </c:pt>
                <c:pt idx="16">
                  <c:v>. +350  +450</c:v>
                </c:pt>
                <c:pt idx="17">
                  <c:v>. +450  +550</c:v>
                </c:pt>
                <c:pt idx="18">
                  <c:v>. +550  +650</c:v>
                </c:pt>
                <c:pt idx="19">
                  <c:v>. +650  +750</c:v>
                </c:pt>
                <c:pt idx="20">
                  <c:v>. +750  +850</c:v>
                </c:pt>
                <c:pt idx="21">
                  <c:v>. +850  +950</c:v>
                </c:pt>
                <c:pt idx="22">
                  <c:v>. +950  +1050</c:v>
                </c:pt>
                <c:pt idx="23">
                  <c:v>. +1050  +1150</c:v>
                </c:pt>
                <c:pt idx="24">
                  <c:v>. +1150  +1250</c:v>
                </c:pt>
              </c:strCache>
            </c:strRef>
          </c:cat>
          <c:val>
            <c:numRef>
              <c:f>Calcul!$CO$40:$CO$64</c:f>
              <c:numCache>
                <c:formatCode>0.00%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2.7816411682892906E-3</c:v>
                </c:pt>
                <c:pt idx="8">
                  <c:v>9.7357440890125171E-3</c:v>
                </c:pt>
                <c:pt idx="9">
                  <c:v>3.4770514603616132E-2</c:v>
                </c:pt>
                <c:pt idx="10">
                  <c:v>0.10848400556328233</c:v>
                </c:pt>
                <c:pt idx="11">
                  <c:v>0.19610570236439498</c:v>
                </c:pt>
                <c:pt idx="12">
                  <c:v>0.30598052851182195</c:v>
                </c:pt>
                <c:pt idx="13">
                  <c:v>0.20862308762169679</c:v>
                </c:pt>
                <c:pt idx="14">
                  <c:v>7.7885952712100137E-2</c:v>
                </c:pt>
                <c:pt idx="15">
                  <c:v>3.0598052851182198E-2</c:v>
                </c:pt>
                <c:pt idx="16">
                  <c:v>1.8080667593880391E-2</c:v>
                </c:pt>
                <c:pt idx="17">
                  <c:v>1.3908205841446453E-3</c:v>
                </c:pt>
                <c:pt idx="18">
                  <c:v>4.172461752433936E-3</c:v>
                </c:pt>
                <c:pt idx="19">
                  <c:v>1.3908205841446453E-3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axId val="103871232"/>
        <c:axId val="103872768"/>
      </c:barChart>
      <c:catAx>
        <c:axId val="103871232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/>
          <a:lstStyle/>
          <a:p>
            <a:pPr>
              <a:defRPr sz="900"/>
            </a:pPr>
            <a:endParaRPr lang="fr-FR"/>
          </a:p>
        </c:txPr>
        <c:crossAx val="103872768"/>
        <c:crosses val="autoZero"/>
        <c:auto val="1"/>
        <c:lblAlgn val="ctr"/>
        <c:lblOffset val="100"/>
        <c:tickLblSkip val="1"/>
      </c:catAx>
      <c:valAx>
        <c:axId val="103872768"/>
        <c:scaling>
          <c:orientation val="minMax"/>
        </c:scaling>
        <c:axPos val="l"/>
        <c:majorGridlines/>
        <c:numFmt formatCode="0%" sourceLinked="0"/>
        <c:majorTickMark val="none"/>
        <c:tickLblPos val="nextTo"/>
        <c:spPr>
          <a:ln w="9525">
            <a:noFill/>
          </a:ln>
        </c:spPr>
        <c:crossAx val="103871232"/>
        <c:crosses val="autoZero"/>
        <c:crossBetween val="between"/>
        <c:majorUnit val="2.0000000000000011E-2"/>
      </c:valAx>
    </c:plotArea>
    <c:plotVisOnly val="1"/>
    <c:dispBlanksAs val="gap"/>
  </c:chart>
  <c:printSettings>
    <c:headerFooter/>
    <c:pageMargins b="0.75000000000001432" l="0.70000000000000062" r="0.70000000000000062" t="0.75000000000001432" header="0.30000000000000032" footer="0.30000000000000032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Consommation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67"/>
          <c:y val="2.7011287893677096E-2"/>
        </c:manualLayout>
      </c:layout>
    </c:title>
    <c:plotArea>
      <c:layout>
        <c:manualLayout>
          <c:layoutTarget val="inner"/>
          <c:xMode val="edge"/>
          <c:yMode val="edge"/>
          <c:x val="4.3423658305501794E-2"/>
          <c:y val="0.126163209202938"/>
          <c:w val="0.94586660802577061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Calcul!$BH$10:$BH$753</c:f>
              <c:numCache>
                <c:formatCode>General</c:formatCode>
                <c:ptCount val="744"/>
                <c:pt idx="0">
                  <c:v>-3466</c:v>
                </c:pt>
                <c:pt idx="1">
                  <c:v>-439</c:v>
                </c:pt>
                <c:pt idx="2">
                  <c:v>-2501</c:v>
                </c:pt>
                <c:pt idx="3">
                  <c:v>-1892</c:v>
                </c:pt>
                <c:pt idx="4">
                  <c:v>-105</c:v>
                </c:pt>
                <c:pt idx="5">
                  <c:v>1084.5</c:v>
                </c:pt>
                <c:pt idx="6">
                  <c:v>1004.5</c:v>
                </c:pt>
                <c:pt idx="7">
                  <c:v>695.5</c:v>
                </c:pt>
                <c:pt idx="8">
                  <c:v>2206</c:v>
                </c:pt>
                <c:pt idx="9">
                  <c:v>1677</c:v>
                </c:pt>
                <c:pt idx="10">
                  <c:v>431.5</c:v>
                </c:pt>
                <c:pt idx="11">
                  <c:v>502.5</c:v>
                </c:pt>
                <c:pt idx="12">
                  <c:v>-756</c:v>
                </c:pt>
                <c:pt idx="13">
                  <c:v>-3716.5</c:v>
                </c:pt>
                <c:pt idx="14">
                  <c:v>-3289</c:v>
                </c:pt>
                <c:pt idx="15">
                  <c:v>-2095.5</c:v>
                </c:pt>
                <c:pt idx="16">
                  <c:v>-534</c:v>
                </c:pt>
                <c:pt idx="17">
                  <c:v>1693</c:v>
                </c:pt>
                <c:pt idx="18">
                  <c:v>3760.5</c:v>
                </c:pt>
                <c:pt idx="19">
                  <c:v>2768</c:v>
                </c:pt>
                <c:pt idx="20">
                  <c:v>1607</c:v>
                </c:pt>
                <c:pt idx="21">
                  <c:v>-1392</c:v>
                </c:pt>
                <c:pt idx="22">
                  <c:v>2555.5</c:v>
                </c:pt>
                <c:pt idx="23">
                  <c:v>-1207</c:v>
                </c:pt>
                <c:pt idx="24">
                  <c:v>-3289.5</c:v>
                </c:pt>
                <c:pt idx="25">
                  <c:v>-168</c:v>
                </c:pt>
                <c:pt idx="26">
                  <c:v>-2157.5</c:v>
                </c:pt>
                <c:pt idx="27">
                  <c:v>-1371</c:v>
                </c:pt>
                <c:pt idx="28">
                  <c:v>1719.5</c:v>
                </c:pt>
                <c:pt idx="29">
                  <c:v>5580</c:v>
                </c:pt>
                <c:pt idx="30">
                  <c:v>7699.5</c:v>
                </c:pt>
                <c:pt idx="31">
                  <c:v>2806</c:v>
                </c:pt>
                <c:pt idx="32">
                  <c:v>1447</c:v>
                </c:pt>
                <c:pt idx="33">
                  <c:v>-575.5</c:v>
                </c:pt>
                <c:pt idx="34">
                  <c:v>-1284</c:v>
                </c:pt>
                <c:pt idx="35">
                  <c:v>-1156</c:v>
                </c:pt>
                <c:pt idx="36">
                  <c:v>-1464.5</c:v>
                </c:pt>
                <c:pt idx="37">
                  <c:v>-2026.5</c:v>
                </c:pt>
                <c:pt idx="38">
                  <c:v>-3170.5</c:v>
                </c:pt>
                <c:pt idx="39">
                  <c:v>-2215.5</c:v>
                </c:pt>
                <c:pt idx="40">
                  <c:v>-1257.5</c:v>
                </c:pt>
                <c:pt idx="41">
                  <c:v>798</c:v>
                </c:pt>
                <c:pt idx="42">
                  <c:v>2695.5</c:v>
                </c:pt>
                <c:pt idx="43">
                  <c:v>673</c:v>
                </c:pt>
                <c:pt idx="44">
                  <c:v>540.5</c:v>
                </c:pt>
                <c:pt idx="45">
                  <c:v>-2054</c:v>
                </c:pt>
                <c:pt idx="46">
                  <c:v>2253.5</c:v>
                </c:pt>
                <c:pt idx="47">
                  <c:v>-1255.5</c:v>
                </c:pt>
                <c:pt idx="48">
                  <c:v>-3762</c:v>
                </c:pt>
                <c:pt idx="49">
                  <c:v>-544</c:v>
                </c:pt>
                <c:pt idx="50">
                  <c:v>-2224.5</c:v>
                </c:pt>
                <c:pt idx="51">
                  <c:v>-1306</c:v>
                </c:pt>
                <c:pt idx="52">
                  <c:v>1485.5</c:v>
                </c:pt>
                <c:pt idx="53">
                  <c:v>5018</c:v>
                </c:pt>
                <c:pt idx="54">
                  <c:v>7120</c:v>
                </c:pt>
                <c:pt idx="55">
                  <c:v>2765.5</c:v>
                </c:pt>
                <c:pt idx="56">
                  <c:v>401</c:v>
                </c:pt>
                <c:pt idx="57">
                  <c:v>-1262.5</c:v>
                </c:pt>
                <c:pt idx="58">
                  <c:v>-1638</c:v>
                </c:pt>
                <c:pt idx="59">
                  <c:v>-1356</c:v>
                </c:pt>
                <c:pt idx="60">
                  <c:v>-1369.5</c:v>
                </c:pt>
                <c:pt idx="61">
                  <c:v>-1919</c:v>
                </c:pt>
                <c:pt idx="62">
                  <c:v>-2736</c:v>
                </c:pt>
                <c:pt idx="63">
                  <c:v>-1811</c:v>
                </c:pt>
                <c:pt idx="64">
                  <c:v>-1259.5</c:v>
                </c:pt>
                <c:pt idx="65">
                  <c:v>1266.5</c:v>
                </c:pt>
                <c:pt idx="66">
                  <c:v>2800</c:v>
                </c:pt>
                <c:pt idx="67">
                  <c:v>805.5</c:v>
                </c:pt>
                <c:pt idx="68">
                  <c:v>380</c:v>
                </c:pt>
                <c:pt idx="69">
                  <c:v>-2138</c:v>
                </c:pt>
                <c:pt idx="70">
                  <c:v>2270.5</c:v>
                </c:pt>
                <c:pt idx="71">
                  <c:v>-1361</c:v>
                </c:pt>
                <c:pt idx="72">
                  <c:v>-3724.5</c:v>
                </c:pt>
                <c:pt idx="73">
                  <c:v>-357.5</c:v>
                </c:pt>
                <c:pt idx="74">
                  <c:v>-2426.5</c:v>
                </c:pt>
                <c:pt idx="75">
                  <c:v>-1545.5</c:v>
                </c:pt>
                <c:pt idx="76">
                  <c:v>1200</c:v>
                </c:pt>
                <c:pt idx="77">
                  <c:v>4945</c:v>
                </c:pt>
                <c:pt idx="78">
                  <c:v>7293.5</c:v>
                </c:pt>
                <c:pt idx="79">
                  <c:v>2899.5</c:v>
                </c:pt>
                <c:pt idx="80">
                  <c:v>1010.5</c:v>
                </c:pt>
                <c:pt idx="81">
                  <c:v>-146.5</c:v>
                </c:pt>
                <c:pt idx="82">
                  <c:v>-778.5</c:v>
                </c:pt>
                <c:pt idx="83">
                  <c:v>-702.5</c:v>
                </c:pt>
                <c:pt idx="84">
                  <c:v>-718</c:v>
                </c:pt>
                <c:pt idx="85">
                  <c:v>-1142.5</c:v>
                </c:pt>
                <c:pt idx="86">
                  <c:v>-2701.5</c:v>
                </c:pt>
                <c:pt idx="87">
                  <c:v>-1208</c:v>
                </c:pt>
                <c:pt idx="88">
                  <c:v>-700.5</c:v>
                </c:pt>
                <c:pt idx="89">
                  <c:v>1551</c:v>
                </c:pt>
                <c:pt idx="90">
                  <c:v>2673</c:v>
                </c:pt>
                <c:pt idx="91">
                  <c:v>-677.5</c:v>
                </c:pt>
                <c:pt idx="92">
                  <c:v>-1086</c:v>
                </c:pt>
                <c:pt idx="93">
                  <c:v>-2888</c:v>
                </c:pt>
                <c:pt idx="94">
                  <c:v>2099</c:v>
                </c:pt>
                <c:pt idx="95">
                  <c:v>-1555</c:v>
                </c:pt>
                <c:pt idx="96">
                  <c:v>-3826.5</c:v>
                </c:pt>
                <c:pt idx="97">
                  <c:v>-745</c:v>
                </c:pt>
                <c:pt idx="98">
                  <c:v>-2513</c:v>
                </c:pt>
                <c:pt idx="99">
                  <c:v>-1700.5</c:v>
                </c:pt>
                <c:pt idx="100">
                  <c:v>1277</c:v>
                </c:pt>
                <c:pt idx="101">
                  <c:v>4905</c:v>
                </c:pt>
                <c:pt idx="102">
                  <c:v>6600.5</c:v>
                </c:pt>
                <c:pt idx="103">
                  <c:v>2760</c:v>
                </c:pt>
                <c:pt idx="104">
                  <c:v>1517</c:v>
                </c:pt>
                <c:pt idx="105">
                  <c:v>22.5</c:v>
                </c:pt>
                <c:pt idx="106">
                  <c:v>-366</c:v>
                </c:pt>
                <c:pt idx="107">
                  <c:v>-473</c:v>
                </c:pt>
                <c:pt idx="108">
                  <c:v>-862.5</c:v>
                </c:pt>
                <c:pt idx="109">
                  <c:v>-1757.5</c:v>
                </c:pt>
                <c:pt idx="110">
                  <c:v>-2830</c:v>
                </c:pt>
                <c:pt idx="111">
                  <c:v>-1784.5</c:v>
                </c:pt>
                <c:pt idx="112">
                  <c:v>-901.5</c:v>
                </c:pt>
                <c:pt idx="113">
                  <c:v>971</c:v>
                </c:pt>
                <c:pt idx="114">
                  <c:v>2039</c:v>
                </c:pt>
                <c:pt idx="115">
                  <c:v>-226</c:v>
                </c:pt>
                <c:pt idx="116">
                  <c:v>-315</c:v>
                </c:pt>
                <c:pt idx="117">
                  <c:v>-1833.5</c:v>
                </c:pt>
                <c:pt idx="118">
                  <c:v>2527</c:v>
                </c:pt>
                <c:pt idx="119">
                  <c:v>-1916</c:v>
                </c:pt>
                <c:pt idx="120">
                  <c:v>-4352.5</c:v>
                </c:pt>
                <c:pt idx="121">
                  <c:v>-1143.5</c:v>
                </c:pt>
                <c:pt idx="122">
                  <c:v>-3144</c:v>
                </c:pt>
                <c:pt idx="123">
                  <c:v>-2102.5</c:v>
                </c:pt>
                <c:pt idx="124">
                  <c:v>-223</c:v>
                </c:pt>
                <c:pt idx="125">
                  <c:v>1540</c:v>
                </c:pt>
                <c:pt idx="126">
                  <c:v>2011</c:v>
                </c:pt>
                <c:pt idx="127">
                  <c:v>2275.5</c:v>
                </c:pt>
                <c:pt idx="128">
                  <c:v>3646</c:v>
                </c:pt>
                <c:pt idx="129">
                  <c:v>1311.5</c:v>
                </c:pt>
                <c:pt idx="130">
                  <c:v>-146</c:v>
                </c:pt>
                <c:pt idx="131">
                  <c:v>733</c:v>
                </c:pt>
                <c:pt idx="132">
                  <c:v>-40</c:v>
                </c:pt>
                <c:pt idx="133">
                  <c:v>-2774</c:v>
                </c:pt>
                <c:pt idx="134">
                  <c:v>-2802</c:v>
                </c:pt>
                <c:pt idx="135">
                  <c:v>-1826.5</c:v>
                </c:pt>
                <c:pt idx="136">
                  <c:v>-393</c:v>
                </c:pt>
                <c:pt idx="137">
                  <c:v>1331</c:v>
                </c:pt>
                <c:pt idx="138">
                  <c:v>2247.5</c:v>
                </c:pt>
                <c:pt idx="139">
                  <c:v>430</c:v>
                </c:pt>
                <c:pt idx="140">
                  <c:v>191</c:v>
                </c:pt>
                <c:pt idx="141">
                  <c:v>-1058.5</c:v>
                </c:pt>
                <c:pt idx="142">
                  <c:v>3246.5</c:v>
                </c:pt>
                <c:pt idx="143">
                  <c:v>-736.5</c:v>
                </c:pt>
                <c:pt idx="144">
                  <c:v>-3483</c:v>
                </c:pt>
                <c:pt idx="145">
                  <c:v>-1049</c:v>
                </c:pt>
                <c:pt idx="146">
                  <c:v>-3029.5</c:v>
                </c:pt>
                <c:pt idx="147">
                  <c:v>-2395.5</c:v>
                </c:pt>
                <c:pt idx="148">
                  <c:v>-711.5</c:v>
                </c:pt>
                <c:pt idx="149">
                  <c:v>855</c:v>
                </c:pt>
                <c:pt idx="150">
                  <c:v>517.5</c:v>
                </c:pt>
                <c:pt idx="151">
                  <c:v>1220</c:v>
                </c:pt>
                <c:pt idx="152">
                  <c:v>2433.5</c:v>
                </c:pt>
                <c:pt idx="153">
                  <c:v>1311</c:v>
                </c:pt>
                <c:pt idx="154">
                  <c:v>-31</c:v>
                </c:pt>
                <c:pt idx="155">
                  <c:v>94</c:v>
                </c:pt>
                <c:pt idx="156">
                  <c:v>-929.5</c:v>
                </c:pt>
                <c:pt idx="157">
                  <c:v>-3966</c:v>
                </c:pt>
                <c:pt idx="158">
                  <c:v>-3335</c:v>
                </c:pt>
                <c:pt idx="159">
                  <c:v>-2209</c:v>
                </c:pt>
                <c:pt idx="160">
                  <c:v>-736</c:v>
                </c:pt>
                <c:pt idx="161">
                  <c:v>1880.5</c:v>
                </c:pt>
                <c:pt idx="162">
                  <c:v>4014</c:v>
                </c:pt>
                <c:pt idx="163">
                  <c:v>2968</c:v>
                </c:pt>
                <c:pt idx="164">
                  <c:v>1671</c:v>
                </c:pt>
                <c:pt idx="165">
                  <c:v>-1377.5</c:v>
                </c:pt>
                <c:pt idx="166">
                  <c:v>2745</c:v>
                </c:pt>
                <c:pt idx="167">
                  <c:v>-1129.5</c:v>
                </c:pt>
                <c:pt idx="168">
                  <c:v>-3220</c:v>
                </c:pt>
                <c:pt idx="169">
                  <c:v>-446</c:v>
                </c:pt>
                <c:pt idx="170">
                  <c:v>-2437.5</c:v>
                </c:pt>
                <c:pt idx="171">
                  <c:v>-1654</c:v>
                </c:pt>
                <c:pt idx="172">
                  <c:v>1497.5</c:v>
                </c:pt>
                <c:pt idx="173">
                  <c:v>5455.5</c:v>
                </c:pt>
                <c:pt idx="174">
                  <c:v>6977</c:v>
                </c:pt>
                <c:pt idx="175">
                  <c:v>3175.5</c:v>
                </c:pt>
                <c:pt idx="176">
                  <c:v>1559.5</c:v>
                </c:pt>
                <c:pt idx="177">
                  <c:v>-192</c:v>
                </c:pt>
                <c:pt idx="178">
                  <c:v>-708.5</c:v>
                </c:pt>
                <c:pt idx="179">
                  <c:v>-655</c:v>
                </c:pt>
                <c:pt idx="180">
                  <c:v>-703</c:v>
                </c:pt>
                <c:pt idx="181">
                  <c:v>-1425</c:v>
                </c:pt>
                <c:pt idx="182">
                  <c:v>-2564.5</c:v>
                </c:pt>
                <c:pt idx="183">
                  <c:v>-1947.5</c:v>
                </c:pt>
                <c:pt idx="184">
                  <c:v>-1373</c:v>
                </c:pt>
                <c:pt idx="185">
                  <c:v>603</c:v>
                </c:pt>
                <c:pt idx="186">
                  <c:v>2503.5</c:v>
                </c:pt>
                <c:pt idx="187">
                  <c:v>-448</c:v>
                </c:pt>
                <c:pt idx="188">
                  <c:v>21</c:v>
                </c:pt>
                <c:pt idx="189">
                  <c:v>-2360</c:v>
                </c:pt>
                <c:pt idx="190">
                  <c:v>2204</c:v>
                </c:pt>
                <c:pt idx="191">
                  <c:v>-1515.5</c:v>
                </c:pt>
                <c:pt idx="192">
                  <c:v>-3976.5</c:v>
                </c:pt>
                <c:pt idx="193">
                  <c:v>-672.5</c:v>
                </c:pt>
                <c:pt idx="194">
                  <c:v>-2594</c:v>
                </c:pt>
                <c:pt idx="195">
                  <c:v>-1675.5</c:v>
                </c:pt>
                <c:pt idx="196">
                  <c:v>1252</c:v>
                </c:pt>
                <c:pt idx="197">
                  <c:v>4901.5</c:v>
                </c:pt>
                <c:pt idx="198">
                  <c:v>6716</c:v>
                </c:pt>
                <c:pt idx="199">
                  <c:v>2759.5</c:v>
                </c:pt>
                <c:pt idx="200">
                  <c:v>1048.5</c:v>
                </c:pt>
                <c:pt idx="201">
                  <c:v>-196</c:v>
                </c:pt>
                <c:pt idx="202">
                  <c:v>-586</c:v>
                </c:pt>
                <c:pt idx="203">
                  <c:v>-366.5</c:v>
                </c:pt>
                <c:pt idx="204">
                  <c:v>-966.5</c:v>
                </c:pt>
                <c:pt idx="205">
                  <c:v>-1277.5</c:v>
                </c:pt>
                <c:pt idx="206">
                  <c:v>-2642</c:v>
                </c:pt>
                <c:pt idx="207">
                  <c:v>-2043</c:v>
                </c:pt>
                <c:pt idx="208">
                  <c:v>-1203.5</c:v>
                </c:pt>
                <c:pt idx="209">
                  <c:v>354</c:v>
                </c:pt>
                <c:pt idx="210">
                  <c:v>2060</c:v>
                </c:pt>
                <c:pt idx="211">
                  <c:v>-546.5</c:v>
                </c:pt>
                <c:pt idx="212">
                  <c:v>-86.5</c:v>
                </c:pt>
                <c:pt idx="213">
                  <c:v>-2037.5</c:v>
                </c:pt>
                <c:pt idx="214">
                  <c:v>1981.5</c:v>
                </c:pt>
                <c:pt idx="215">
                  <c:v>-1532.5</c:v>
                </c:pt>
                <c:pt idx="216">
                  <c:v>-4038</c:v>
                </c:pt>
                <c:pt idx="217">
                  <c:v>-1014.5</c:v>
                </c:pt>
                <c:pt idx="218">
                  <c:v>-2564.5</c:v>
                </c:pt>
                <c:pt idx="219">
                  <c:v>-1592.5</c:v>
                </c:pt>
                <c:pt idx="220">
                  <c:v>1084.5</c:v>
                </c:pt>
                <c:pt idx="221">
                  <c:v>4733</c:v>
                </c:pt>
                <c:pt idx="222">
                  <c:v>5668.5</c:v>
                </c:pt>
                <c:pt idx="223">
                  <c:v>2988</c:v>
                </c:pt>
                <c:pt idx="224">
                  <c:v>1613</c:v>
                </c:pt>
                <c:pt idx="225">
                  <c:v>-325.5</c:v>
                </c:pt>
                <c:pt idx="226">
                  <c:v>-666</c:v>
                </c:pt>
                <c:pt idx="227">
                  <c:v>-242.5</c:v>
                </c:pt>
                <c:pt idx="228">
                  <c:v>-1018</c:v>
                </c:pt>
                <c:pt idx="229">
                  <c:v>-1310.5</c:v>
                </c:pt>
                <c:pt idx="230">
                  <c:v>-2289.5</c:v>
                </c:pt>
                <c:pt idx="231">
                  <c:v>-1643.5</c:v>
                </c:pt>
                <c:pt idx="232">
                  <c:v>-1011</c:v>
                </c:pt>
                <c:pt idx="233">
                  <c:v>915</c:v>
                </c:pt>
                <c:pt idx="234">
                  <c:v>2239</c:v>
                </c:pt>
                <c:pt idx="235">
                  <c:v>-958.5</c:v>
                </c:pt>
                <c:pt idx="236">
                  <c:v>-818.5</c:v>
                </c:pt>
                <c:pt idx="237">
                  <c:v>-2366</c:v>
                </c:pt>
                <c:pt idx="238">
                  <c:v>2021</c:v>
                </c:pt>
                <c:pt idx="239">
                  <c:v>-1822.5</c:v>
                </c:pt>
                <c:pt idx="240">
                  <c:v>-3951.5</c:v>
                </c:pt>
                <c:pt idx="241">
                  <c:v>-921.5</c:v>
                </c:pt>
                <c:pt idx="242">
                  <c:v>-2802.5</c:v>
                </c:pt>
                <c:pt idx="243">
                  <c:v>-2036</c:v>
                </c:pt>
                <c:pt idx="244">
                  <c:v>949.5</c:v>
                </c:pt>
                <c:pt idx="245">
                  <c:v>4604</c:v>
                </c:pt>
                <c:pt idx="246">
                  <c:v>6199</c:v>
                </c:pt>
                <c:pt idx="247">
                  <c:v>2590.5</c:v>
                </c:pt>
                <c:pt idx="248">
                  <c:v>1202</c:v>
                </c:pt>
                <c:pt idx="249">
                  <c:v>105</c:v>
                </c:pt>
                <c:pt idx="250">
                  <c:v>-113.5</c:v>
                </c:pt>
                <c:pt idx="251">
                  <c:v>-464.5</c:v>
                </c:pt>
                <c:pt idx="252">
                  <c:v>-601.5</c:v>
                </c:pt>
                <c:pt idx="253">
                  <c:v>-1195.5</c:v>
                </c:pt>
                <c:pt idx="254">
                  <c:v>-1965.5</c:v>
                </c:pt>
                <c:pt idx="255">
                  <c:v>-1476.5</c:v>
                </c:pt>
                <c:pt idx="256">
                  <c:v>-770</c:v>
                </c:pt>
                <c:pt idx="257">
                  <c:v>932</c:v>
                </c:pt>
                <c:pt idx="258">
                  <c:v>2378</c:v>
                </c:pt>
                <c:pt idx="259">
                  <c:v>-1315.5</c:v>
                </c:pt>
                <c:pt idx="260">
                  <c:v>-917.5</c:v>
                </c:pt>
                <c:pt idx="261">
                  <c:v>-2131.5</c:v>
                </c:pt>
                <c:pt idx="262">
                  <c:v>1990.5</c:v>
                </c:pt>
                <c:pt idx="263">
                  <c:v>-1525.5</c:v>
                </c:pt>
                <c:pt idx="264">
                  <c:v>-3867</c:v>
                </c:pt>
                <c:pt idx="265">
                  <c:v>-985</c:v>
                </c:pt>
                <c:pt idx="266">
                  <c:v>-2520</c:v>
                </c:pt>
                <c:pt idx="267">
                  <c:v>-1458</c:v>
                </c:pt>
                <c:pt idx="268">
                  <c:v>1338</c:v>
                </c:pt>
                <c:pt idx="269">
                  <c:v>4637.5</c:v>
                </c:pt>
                <c:pt idx="270">
                  <c:v>5736</c:v>
                </c:pt>
                <c:pt idx="271">
                  <c:v>2760.5</c:v>
                </c:pt>
                <c:pt idx="272">
                  <c:v>1122.5</c:v>
                </c:pt>
                <c:pt idx="273">
                  <c:v>-349</c:v>
                </c:pt>
                <c:pt idx="274">
                  <c:v>-575.5</c:v>
                </c:pt>
                <c:pt idx="275">
                  <c:v>-547.5</c:v>
                </c:pt>
                <c:pt idx="276">
                  <c:v>-1049.5</c:v>
                </c:pt>
                <c:pt idx="277">
                  <c:v>-1767.5</c:v>
                </c:pt>
                <c:pt idx="278">
                  <c:v>-2405</c:v>
                </c:pt>
                <c:pt idx="279">
                  <c:v>-1736.5</c:v>
                </c:pt>
                <c:pt idx="280">
                  <c:v>-1182</c:v>
                </c:pt>
                <c:pt idx="281">
                  <c:v>699</c:v>
                </c:pt>
                <c:pt idx="282">
                  <c:v>1505</c:v>
                </c:pt>
                <c:pt idx="283">
                  <c:v>-742.5</c:v>
                </c:pt>
                <c:pt idx="284">
                  <c:v>934.5</c:v>
                </c:pt>
                <c:pt idx="285">
                  <c:v>-1040.5</c:v>
                </c:pt>
                <c:pt idx="286">
                  <c:v>2527</c:v>
                </c:pt>
                <c:pt idx="287">
                  <c:v>-1568</c:v>
                </c:pt>
                <c:pt idx="288">
                  <c:v>-4450.5</c:v>
                </c:pt>
                <c:pt idx="289">
                  <c:v>-1306</c:v>
                </c:pt>
                <c:pt idx="290">
                  <c:v>-2814.5</c:v>
                </c:pt>
                <c:pt idx="291">
                  <c:v>-2242</c:v>
                </c:pt>
                <c:pt idx="292">
                  <c:v>-115</c:v>
                </c:pt>
                <c:pt idx="293">
                  <c:v>1692</c:v>
                </c:pt>
                <c:pt idx="294">
                  <c:v>1222</c:v>
                </c:pt>
                <c:pt idx="295">
                  <c:v>2228.5</c:v>
                </c:pt>
                <c:pt idx="296">
                  <c:v>2608.5</c:v>
                </c:pt>
                <c:pt idx="297">
                  <c:v>735.5</c:v>
                </c:pt>
                <c:pt idx="298">
                  <c:v>-607.5</c:v>
                </c:pt>
                <c:pt idx="299">
                  <c:v>476.5</c:v>
                </c:pt>
                <c:pt idx="300">
                  <c:v>-126</c:v>
                </c:pt>
                <c:pt idx="301">
                  <c:v>-2599</c:v>
                </c:pt>
                <c:pt idx="302">
                  <c:v>-2573</c:v>
                </c:pt>
                <c:pt idx="303">
                  <c:v>-1841.5</c:v>
                </c:pt>
                <c:pt idx="304">
                  <c:v>-766</c:v>
                </c:pt>
                <c:pt idx="305">
                  <c:v>1233</c:v>
                </c:pt>
                <c:pt idx="306">
                  <c:v>1951</c:v>
                </c:pt>
                <c:pt idx="307">
                  <c:v>118.5</c:v>
                </c:pt>
                <c:pt idx="308">
                  <c:v>930</c:v>
                </c:pt>
                <c:pt idx="309">
                  <c:v>-948.5</c:v>
                </c:pt>
                <c:pt idx="310">
                  <c:v>3246.5</c:v>
                </c:pt>
                <c:pt idx="311">
                  <c:v>-803.5</c:v>
                </c:pt>
                <c:pt idx="312">
                  <c:v>-4009.5</c:v>
                </c:pt>
                <c:pt idx="313">
                  <c:v>-1309.5</c:v>
                </c:pt>
                <c:pt idx="314">
                  <c:v>-3303.5</c:v>
                </c:pt>
                <c:pt idx="315">
                  <c:v>-2588</c:v>
                </c:pt>
                <c:pt idx="316">
                  <c:v>-534.5</c:v>
                </c:pt>
                <c:pt idx="317">
                  <c:v>592</c:v>
                </c:pt>
                <c:pt idx="318">
                  <c:v>-177.5</c:v>
                </c:pt>
                <c:pt idx="319">
                  <c:v>1454</c:v>
                </c:pt>
                <c:pt idx="320">
                  <c:v>2168</c:v>
                </c:pt>
                <c:pt idx="321">
                  <c:v>855</c:v>
                </c:pt>
                <c:pt idx="322">
                  <c:v>103.5</c:v>
                </c:pt>
                <c:pt idx="323">
                  <c:v>446</c:v>
                </c:pt>
                <c:pt idx="324">
                  <c:v>-271</c:v>
                </c:pt>
                <c:pt idx="325">
                  <c:v>-3473.5</c:v>
                </c:pt>
                <c:pt idx="326">
                  <c:v>-2584.5</c:v>
                </c:pt>
                <c:pt idx="327">
                  <c:v>-1663.5</c:v>
                </c:pt>
                <c:pt idx="328">
                  <c:v>-917</c:v>
                </c:pt>
                <c:pt idx="329">
                  <c:v>1118.5</c:v>
                </c:pt>
                <c:pt idx="330">
                  <c:v>2816.5</c:v>
                </c:pt>
                <c:pt idx="331">
                  <c:v>1906.5</c:v>
                </c:pt>
                <c:pt idx="332">
                  <c:v>2841</c:v>
                </c:pt>
                <c:pt idx="333">
                  <c:v>-523</c:v>
                </c:pt>
                <c:pt idx="334">
                  <c:v>2417.5</c:v>
                </c:pt>
                <c:pt idx="335">
                  <c:v>-1190.5</c:v>
                </c:pt>
                <c:pt idx="336">
                  <c:v>-3438</c:v>
                </c:pt>
                <c:pt idx="337">
                  <c:v>-1010</c:v>
                </c:pt>
                <c:pt idx="338">
                  <c:v>-2480.5</c:v>
                </c:pt>
                <c:pt idx="339">
                  <c:v>-1394.5</c:v>
                </c:pt>
                <c:pt idx="340">
                  <c:v>1514.5</c:v>
                </c:pt>
                <c:pt idx="341">
                  <c:v>4694.5</c:v>
                </c:pt>
                <c:pt idx="342">
                  <c:v>4939.5</c:v>
                </c:pt>
                <c:pt idx="343">
                  <c:v>3490.5</c:v>
                </c:pt>
                <c:pt idx="344">
                  <c:v>1862.5</c:v>
                </c:pt>
                <c:pt idx="345">
                  <c:v>533</c:v>
                </c:pt>
                <c:pt idx="346">
                  <c:v>195.5</c:v>
                </c:pt>
                <c:pt idx="347">
                  <c:v>230.5</c:v>
                </c:pt>
                <c:pt idx="348">
                  <c:v>-573.5</c:v>
                </c:pt>
                <c:pt idx="349">
                  <c:v>-1004</c:v>
                </c:pt>
                <c:pt idx="350">
                  <c:v>-2034</c:v>
                </c:pt>
                <c:pt idx="351">
                  <c:v>-1632</c:v>
                </c:pt>
                <c:pt idx="352">
                  <c:v>-1446</c:v>
                </c:pt>
                <c:pt idx="353">
                  <c:v>112</c:v>
                </c:pt>
                <c:pt idx="354">
                  <c:v>1868.5</c:v>
                </c:pt>
                <c:pt idx="355">
                  <c:v>-808.5</c:v>
                </c:pt>
                <c:pt idx="356">
                  <c:v>403.5</c:v>
                </c:pt>
                <c:pt idx="357">
                  <c:v>-1632.5</c:v>
                </c:pt>
                <c:pt idx="358">
                  <c:v>2338.5</c:v>
                </c:pt>
                <c:pt idx="359">
                  <c:v>-1593.5</c:v>
                </c:pt>
                <c:pt idx="360">
                  <c:v>-4004</c:v>
                </c:pt>
                <c:pt idx="361">
                  <c:v>-983</c:v>
                </c:pt>
                <c:pt idx="362">
                  <c:v>-2555</c:v>
                </c:pt>
                <c:pt idx="363">
                  <c:v>-1482</c:v>
                </c:pt>
                <c:pt idx="364">
                  <c:v>841.5</c:v>
                </c:pt>
                <c:pt idx="365">
                  <c:v>4257.5</c:v>
                </c:pt>
                <c:pt idx="366">
                  <c:v>4772.5</c:v>
                </c:pt>
                <c:pt idx="367">
                  <c:v>3250</c:v>
                </c:pt>
                <c:pt idx="368">
                  <c:v>1516.5</c:v>
                </c:pt>
                <c:pt idx="369">
                  <c:v>262.5</c:v>
                </c:pt>
                <c:pt idx="370">
                  <c:v>79.5</c:v>
                </c:pt>
                <c:pt idx="371">
                  <c:v>125</c:v>
                </c:pt>
                <c:pt idx="372">
                  <c:v>-119.5</c:v>
                </c:pt>
                <c:pt idx="373">
                  <c:v>-976</c:v>
                </c:pt>
                <c:pt idx="374">
                  <c:v>-1714</c:v>
                </c:pt>
                <c:pt idx="375">
                  <c:v>-1405</c:v>
                </c:pt>
                <c:pt idx="376">
                  <c:v>-1238.5</c:v>
                </c:pt>
                <c:pt idx="377">
                  <c:v>154</c:v>
                </c:pt>
                <c:pt idx="378">
                  <c:v>1820.5</c:v>
                </c:pt>
                <c:pt idx="379">
                  <c:v>-1075.5</c:v>
                </c:pt>
                <c:pt idx="380">
                  <c:v>-155.5</c:v>
                </c:pt>
                <c:pt idx="381">
                  <c:v>-1366</c:v>
                </c:pt>
                <c:pt idx="382">
                  <c:v>1953</c:v>
                </c:pt>
                <c:pt idx="383">
                  <c:v>-1818.5</c:v>
                </c:pt>
                <c:pt idx="384">
                  <c:v>-4201</c:v>
                </c:pt>
                <c:pt idx="385">
                  <c:v>-1112.5</c:v>
                </c:pt>
                <c:pt idx="386">
                  <c:v>-2622.5</c:v>
                </c:pt>
                <c:pt idx="387">
                  <c:v>-1373</c:v>
                </c:pt>
                <c:pt idx="388">
                  <c:v>896.5</c:v>
                </c:pt>
                <c:pt idx="389">
                  <c:v>4173.5</c:v>
                </c:pt>
                <c:pt idx="390">
                  <c:v>4347</c:v>
                </c:pt>
                <c:pt idx="391">
                  <c:v>3161.5</c:v>
                </c:pt>
                <c:pt idx="392">
                  <c:v>1616.5</c:v>
                </c:pt>
                <c:pt idx="393">
                  <c:v>304.5</c:v>
                </c:pt>
                <c:pt idx="394">
                  <c:v>-320</c:v>
                </c:pt>
                <c:pt idx="395">
                  <c:v>232.5</c:v>
                </c:pt>
                <c:pt idx="396">
                  <c:v>-648.5</c:v>
                </c:pt>
                <c:pt idx="397">
                  <c:v>-891.5</c:v>
                </c:pt>
                <c:pt idx="398">
                  <c:v>-1770.5</c:v>
                </c:pt>
                <c:pt idx="399">
                  <c:v>-1597</c:v>
                </c:pt>
                <c:pt idx="400">
                  <c:v>-1234.5</c:v>
                </c:pt>
                <c:pt idx="401">
                  <c:v>193.5</c:v>
                </c:pt>
                <c:pt idx="402">
                  <c:v>1183</c:v>
                </c:pt>
                <c:pt idx="403">
                  <c:v>-1380</c:v>
                </c:pt>
                <c:pt idx="404">
                  <c:v>621.5</c:v>
                </c:pt>
                <c:pt idx="405">
                  <c:v>-1405.5</c:v>
                </c:pt>
                <c:pt idx="406">
                  <c:v>2057</c:v>
                </c:pt>
                <c:pt idx="407">
                  <c:v>-1665.5</c:v>
                </c:pt>
                <c:pt idx="408">
                  <c:v>-4106</c:v>
                </c:pt>
                <c:pt idx="409">
                  <c:v>-1358.5</c:v>
                </c:pt>
                <c:pt idx="410">
                  <c:v>-2658.5</c:v>
                </c:pt>
                <c:pt idx="411">
                  <c:v>-1653.5</c:v>
                </c:pt>
                <c:pt idx="412">
                  <c:v>779.5</c:v>
                </c:pt>
                <c:pt idx="413">
                  <c:v>4292.5</c:v>
                </c:pt>
                <c:pt idx="414">
                  <c:v>4778</c:v>
                </c:pt>
                <c:pt idx="415">
                  <c:v>3491</c:v>
                </c:pt>
                <c:pt idx="416">
                  <c:v>1700</c:v>
                </c:pt>
                <c:pt idx="417">
                  <c:v>628</c:v>
                </c:pt>
                <c:pt idx="418">
                  <c:v>386</c:v>
                </c:pt>
                <c:pt idx="419">
                  <c:v>133.5</c:v>
                </c:pt>
                <c:pt idx="420">
                  <c:v>-413</c:v>
                </c:pt>
                <c:pt idx="421">
                  <c:v>-1003.5</c:v>
                </c:pt>
                <c:pt idx="422">
                  <c:v>-1483.5</c:v>
                </c:pt>
                <c:pt idx="423">
                  <c:v>-1497</c:v>
                </c:pt>
                <c:pt idx="424">
                  <c:v>-1163</c:v>
                </c:pt>
                <c:pt idx="425">
                  <c:v>371</c:v>
                </c:pt>
                <c:pt idx="426">
                  <c:v>1817.5</c:v>
                </c:pt>
                <c:pt idx="427">
                  <c:v>-1170.5</c:v>
                </c:pt>
                <c:pt idx="428">
                  <c:v>265.5</c:v>
                </c:pt>
                <c:pt idx="429">
                  <c:v>-1345</c:v>
                </c:pt>
                <c:pt idx="430">
                  <c:v>2097.5</c:v>
                </c:pt>
                <c:pt idx="431">
                  <c:v>-1582</c:v>
                </c:pt>
                <c:pt idx="432">
                  <c:v>-4131.5</c:v>
                </c:pt>
                <c:pt idx="433">
                  <c:v>-1092</c:v>
                </c:pt>
                <c:pt idx="434">
                  <c:v>-2618</c:v>
                </c:pt>
                <c:pt idx="435">
                  <c:v>-1209.5</c:v>
                </c:pt>
                <c:pt idx="436">
                  <c:v>1147.5</c:v>
                </c:pt>
                <c:pt idx="437">
                  <c:v>4402</c:v>
                </c:pt>
                <c:pt idx="438">
                  <c:v>4590.5</c:v>
                </c:pt>
                <c:pt idx="439">
                  <c:v>3588.5</c:v>
                </c:pt>
                <c:pt idx="440">
                  <c:v>1869</c:v>
                </c:pt>
                <c:pt idx="441">
                  <c:v>606</c:v>
                </c:pt>
                <c:pt idx="442">
                  <c:v>184</c:v>
                </c:pt>
                <c:pt idx="443">
                  <c:v>77</c:v>
                </c:pt>
                <c:pt idx="444">
                  <c:v>-344</c:v>
                </c:pt>
                <c:pt idx="445">
                  <c:v>-1297</c:v>
                </c:pt>
                <c:pt idx="446">
                  <c:v>-1844.5</c:v>
                </c:pt>
                <c:pt idx="447">
                  <c:v>-1774</c:v>
                </c:pt>
                <c:pt idx="448">
                  <c:v>-1209.5</c:v>
                </c:pt>
                <c:pt idx="449">
                  <c:v>437</c:v>
                </c:pt>
                <c:pt idx="450">
                  <c:v>1312</c:v>
                </c:pt>
                <c:pt idx="451">
                  <c:v>-1062.5</c:v>
                </c:pt>
                <c:pt idx="452">
                  <c:v>545</c:v>
                </c:pt>
                <c:pt idx="453">
                  <c:v>-435.5</c:v>
                </c:pt>
                <c:pt idx="454">
                  <c:v>2359</c:v>
                </c:pt>
                <c:pt idx="455">
                  <c:v>-1626</c:v>
                </c:pt>
                <c:pt idx="456">
                  <c:v>-4077</c:v>
                </c:pt>
                <c:pt idx="457">
                  <c:v>-1385</c:v>
                </c:pt>
                <c:pt idx="458">
                  <c:v>-2674</c:v>
                </c:pt>
                <c:pt idx="459">
                  <c:v>-1744.5</c:v>
                </c:pt>
                <c:pt idx="460">
                  <c:v>2</c:v>
                </c:pt>
                <c:pt idx="461">
                  <c:v>1381</c:v>
                </c:pt>
                <c:pt idx="462">
                  <c:v>1161.5</c:v>
                </c:pt>
                <c:pt idx="463">
                  <c:v>2683.5</c:v>
                </c:pt>
                <c:pt idx="464">
                  <c:v>2943.5</c:v>
                </c:pt>
                <c:pt idx="465">
                  <c:v>1374</c:v>
                </c:pt>
                <c:pt idx="466">
                  <c:v>192</c:v>
                </c:pt>
                <c:pt idx="467">
                  <c:v>997</c:v>
                </c:pt>
                <c:pt idx="468">
                  <c:v>-228</c:v>
                </c:pt>
                <c:pt idx="469">
                  <c:v>-2457.5</c:v>
                </c:pt>
                <c:pt idx="470">
                  <c:v>-2168.5</c:v>
                </c:pt>
                <c:pt idx="471">
                  <c:v>-1634</c:v>
                </c:pt>
                <c:pt idx="472">
                  <c:v>-846</c:v>
                </c:pt>
                <c:pt idx="473">
                  <c:v>1004</c:v>
                </c:pt>
                <c:pt idx="474">
                  <c:v>1855</c:v>
                </c:pt>
                <c:pt idx="475">
                  <c:v>-105.5</c:v>
                </c:pt>
                <c:pt idx="476">
                  <c:v>880.5</c:v>
                </c:pt>
                <c:pt idx="477">
                  <c:v>249.5</c:v>
                </c:pt>
                <c:pt idx="478">
                  <c:v>3285.5</c:v>
                </c:pt>
                <c:pt idx="479">
                  <c:v>-844</c:v>
                </c:pt>
                <c:pt idx="480">
                  <c:v>-3698</c:v>
                </c:pt>
                <c:pt idx="481">
                  <c:v>-1329</c:v>
                </c:pt>
                <c:pt idx="482">
                  <c:v>-2918.5</c:v>
                </c:pt>
                <c:pt idx="483">
                  <c:v>-2068</c:v>
                </c:pt>
                <c:pt idx="484">
                  <c:v>-332.5</c:v>
                </c:pt>
                <c:pt idx="485">
                  <c:v>609</c:v>
                </c:pt>
                <c:pt idx="486">
                  <c:v>-39</c:v>
                </c:pt>
                <c:pt idx="487">
                  <c:v>1637</c:v>
                </c:pt>
                <c:pt idx="488">
                  <c:v>2353</c:v>
                </c:pt>
                <c:pt idx="489">
                  <c:v>1374.5</c:v>
                </c:pt>
                <c:pt idx="490">
                  <c:v>627</c:v>
                </c:pt>
                <c:pt idx="491">
                  <c:v>934.5</c:v>
                </c:pt>
                <c:pt idx="492">
                  <c:v>-355</c:v>
                </c:pt>
                <c:pt idx="493">
                  <c:v>-3313</c:v>
                </c:pt>
                <c:pt idx="494">
                  <c:v>-2657</c:v>
                </c:pt>
                <c:pt idx="495">
                  <c:v>-1833</c:v>
                </c:pt>
                <c:pt idx="496">
                  <c:v>-699.5</c:v>
                </c:pt>
                <c:pt idx="497">
                  <c:v>1597</c:v>
                </c:pt>
                <c:pt idx="498">
                  <c:v>3075</c:v>
                </c:pt>
                <c:pt idx="499">
                  <c:v>1822</c:v>
                </c:pt>
                <c:pt idx="500">
                  <c:v>2049</c:v>
                </c:pt>
                <c:pt idx="501">
                  <c:v>9.5</c:v>
                </c:pt>
                <c:pt idx="502">
                  <c:v>2611</c:v>
                </c:pt>
                <c:pt idx="503">
                  <c:v>-1223</c:v>
                </c:pt>
                <c:pt idx="504">
                  <c:v>-3576</c:v>
                </c:pt>
                <c:pt idx="505">
                  <c:v>-871</c:v>
                </c:pt>
                <c:pt idx="506">
                  <c:v>-2487.5</c:v>
                </c:pt>
                <c:pt idx="507">
                  <c:v>-1162</c:v>
                </c:pt>
                <c:pt idx="508">
                  <c:v>1733.5</c:v>
                </c:pt>
                <c:pt idx="509">
                  <c:v>4940.5</c:v>
                </c:pt>
                <c:pt idx="510">
                  <c:v>4519</c:v>
                </c:pt>
                <c:pt idx="511">
                  <c:v>3838</c:v>
                </c:pt>
                <c:pt idx="512">
                  <c:v>1731</c:v>
                </c:pt>
                <c:pt idx="513">
                  <c:v>2.5</c:v>
                </c:pt>
                <c:pt idx="514">
                  <c:v>-314</c:v>
                </c:pt>
                <c:pt idx="515">
                  <c:v>150.5</c:v>
                </c:pt>
                <c:pt idx="516">
                  <c:v>-493.5</c:v>
                </c:pt>
                <c:pt idx="517">
                  <c:v>-1042.5</c:v>
                </c:pt>
                <c:pt idx="518">
                  <c:v>-2221.5</c:v>
                </c:pt>
                <c:pt idx="519">
                  <c:v>-1956.5</c:v>
                </c:pt>
                <c:pt idx="520">
                  <c:v>-1840</c:v>
                </c:pt>
                <c:pt idx="521">
                  <c:v>820.5</c:v>
                </c:pt>
                <c:pt idx="522">
                  <c:v>2158.5</c:v>
                </c:pt>
                <c:pt idx="523">
                  <c:v>-735.5</c:v>
                </c:pt>
                <c:pt idx="524">
                  <c:v>200</c:v>
                </c:pt>
                <c:pt idx="525">
                  <c:v>-978.5</c:v>
                </c:pt>
                <c:pt idx="526">
                  <c:v>2274.5</c:v>
                </c:pt>
                <c:pt idx="527">
                  <c:v>-1590</c:v>
                </c:pt>
                <c:pt idx="528">
                  <c:v>-3971</c:v>
                </c:pt>
                <c:pt idx="529">
                  <c:v>-1057</c:v>
                </c:pt>
                <c:pt idx="530">
                  <c:v>-2510</c:v>
                </c:pt>
                <c:pt idx="531">
                  <c:v>-1308</c:v>
                </c:pt>
                <c:pt idx="532">
                  <c:v>1085.5</c:v>
                </c:pt>
                <c:pt idx="533">
                  <c:v>4026.5</c:v>
                </c:pt>
                <c:pt idx="534">
                  <c:v>4310</c:v>
                </c:pt>
                <c:pt idx="535">
                  <c:v>3623</c:v>
                </c:pt>
                <c:pt idx="536">
                  <c:v>1406.5</c:v>
                </c:pt>
                <c:pt idx="537">
                  <c:v>105.5</c:v>
                </c:pt>
                <c:pt idx="538">
                  <c:v>-502.5</c:v>
                </c:pt>
                <c:pt idx="539">
                  <c:v>74</c:v>
                </c:pt>
                <c:pt idx="540">
                  <c:v>-815.5</c:v>
                </c:pt>
                <c:pt idx="541">
                  <c:v>-1197.5</c:v>
                </c:pt>
                <c:pt idx="542">
                  <c:v>-2426</c:v>
                </c:pt>
                <c:pt idx="543">
                  <c:v>-1950</c:v>
                </c:pt>
                <c:pt idx="544">
                  <c:v>-1447</c:v>
                </c:pt>
                <c:pt idx="545">
                  <c:v>-142</c:v>
                </c:pt>
                <c:pt idx="546">
                  <c:v>1437.5</c:v>
                </c:pt>
                <c:pt idx="547">
                  <c:v>-949.5</c:v>
                </c:pt>
                <c:pt idx="548">
                  <c:v>329</c:v>
                </c:pt>
                <c:pt idx="549">
                  <c:v>-307.5</c:v>
                </c:pt>
                <c:pt idx="550">
                  <c:v>2296.5</c:v>
                </c:pt>
                <c:pt idx="551">
                  <c:v>-1480</c:v>
                </c:pt>
                <c:pt idx="552">
                  <c:v>-4102.5</c:v>
                </c:pt>
                <c:pt idx="553">
                  <c:v>-864.5</c:v>
                </c:pt>
                <c:pt idx="554">
                  <c:v>-2561.5</c:v>
                </c:pt>
                <c:pt idx="555">
                  <c:v>-1286</c:v>
                </c:pt>
                <c:pt idx="556">
                  <c:v>1211.5</c:v>
                </c:pt>
                <c:pt idx="557">
                  <c:v>3813.5</c:v>
                </c:pt>
                <c:pt idx="558">
                  <c:v>3955.5</c:v>
                </c:pt>
                <c:pt idx="559">
                  <c:v>3176.5</c:v>
                </c:pt>
                <c:pt idx="560">
                  <c:v>1457</c:v>
                </c:pt>
                <c:pt idx="561">
                  <c:v>-152</c:v>
                </c:pt>
                <c:pt idx="562">
                  <c:v>-539</c:v>
                </c:pt>
                <c:pt idx="563">
                  <c:v>-186</c:v>
                </c:pt>
                <c:pt idx="564">
                  <c:v>-858.5</c:v>
                </c:pt>
                <c:pt idx="565">
                  <c:v>-924.5</c:v>
                </c:pt>
                <c:pt idx="566">
                  <c:v>-2238.5</c:v>
                </c:pt>
                <c:pt idx="567">
                  <c:v>-1806</c:v>
                </c:pt>
                <c:pt idx="568">
                  <c:v>-1255</c:v>
                </c:pt>
                <c:pt idx="569">
                  <c:v>-40</c:v>
                </c:pt>
                <c:pt idx="570">
                  <c:v>1319</c:v>
                </c:pt>
                <c:pt idx="571">
                  <c:v>-1074</c:v>
                </c:pt>
                <c:pt idx="572">
                  <c:v>291</c:v>
                </c:pt>
                <c:pt idx="573">
                  <c:v>-362.5</c:v>
                </c:pt>
                <c:pt idx="574">
                  <c:v>2339.5</c:v>
                </c:pt>
                <c:pt idx="575">
                  <c:v>-1638</c:v>
                </c:pt>
                <c:pt idx="576">
                  <c:v>-4140</c:v>
                </c:pt>
                <c:pt idx="577">
                  <c:v>-1186</c:v>
                </c:pt>
                <c:pt idx="578">
                  <c:v>-2580.5</c:v>
                </c:pt>
                <c:pt idx="579">
                  <c:v>-1525.5</c:v>
                </c:pt>
                <c:pt idx="580">
                  <c:v>906</c:v>
                </c:pt>
                <c:pt idx="581">
                  <c:v>3599.5</c:v>
                </c:pt>
                <c:pt idx="582">
                  <c:v>3938.5</c:v>
                </c:pt>
                <c:pt idx="583">
                  <c:v>3379</c:v>
                </c:pt>
                <c:pt idx="584">
                  <c:v>1661</c:v>
                </c:pt>
                <c:pt idx="585">
                  <c:v>271</c:v>
                </c:pt>
                <c:pt idx="586">
                  <c:v>168</c:v>
                </c:pt>
                <c:pt idx="587">
                  <c:v>28.5</c:v>
                </c:pt>
                <c:pt idx="588">
                  <c:v>-342</c:v>
                </c:pt>
                <c:pt idx="589">
                  <c:v>-665</c:v>
                </c:pt>
                <c:pt idx="590">
                  <c:v>-1794</c:v>
                </c:pt>
                <c:pt idx="591">
                  <c:v>-1590</c:v>
                </c:pt>
                <c:pt idx="592">
                  <c:v>-1385.5</c:v>
                </c:pt>
                <c:pt idx="593">
                  <c:v>378.5</c:v>
                </c:pt>
                <c:pt idx="594">
                  <c:v>919</c:v>
                </c:pt>
                <c:pt idx="595">
                  <c:v>-1318</c:v>
                </c:pt>
                <c:pt idx="596">
                  <c:v>-156</c:v>
                </c:pt>
                <c:pt idx="597">
                  <c:v>-88.5</c:v>
                </c:pt>
                <c:pt idx="598">
                  <c:v>2256</c:v>
                </c:pt>
                <c:pt idx="599">
                  <c:v>-1850</c:v>
                </c:pt>
                <c:pt idx="600">
                  <c:v>-4228.5</c:v>
                </c:pt>
                <c:pt idx="601">
                  <c:v>-1313.5</c:v>
                </c:pt>
                <c:pt idx="602">
                  <c:v>-2820</c:v>
                </c:pt>
                <c:pt idx="603">
                  <c:v>-1649</c:v>
                </c:pt>
                <c:pt idx="604">
                  <c:v>794.5</c:v>
                </c:pt>
                <c:pt idx="605">
                  <c:v>3208</c:v>
                </c:pt>
                <c:pt idx="606">
                  <c:v>4066</c:v>
                </c:pt>
                <c:pt idx="607">
                  <c:v>4002</c:v>
                </c:pt>
                <c:pt idx="608">
                  <c:v>2782.5</c:v>
                </c:pt>
                <c:pt idx="609">
                  <c:v>1400</c:v>
                </c:pt>
                <c:pt idx="610">
                  <c:v>710.5</c:v>
                </c:pt>
                <c:pt idx="611">
                  <c:v>985.5</c:v>
                </c:pt>
                <c:pt idx="612">
                  <c:v>-389</c:v>
                </c:pt>
                <c:pt idx="613">
                  <c:v>-936</c:v>
                </c:pt>
                <c:pt idx="614">
                  <c:v>-1477.5</c:v>
                </c:pt>
                <c:pt idx="615">
                  <c:v>-1521</c:v>
                </c:pt>
                <c:pt idx="616">
                  <c:v>-910.5</c:v>
                </c:pt>
                <c:pt idx="617">
                  <c:v>615.5</c:v>
                </c:pt>
                <c:pt idx="618">
                  <c:v>1452</c:v>
                </c:pt>
                <c:pt idx="619">
                  <c:v>-1380.5</c:v>
                </c:pt>
                <c:pt idx="620">
                  <c:v>-865.5</c:v>
                </c:pt>
                <c:pt idx="621">
                  <c:v>-587.5</c:v>
                </c:pt>
                <c:pt idx="622">
                  <c:v>2462.5</c:v>
                </c:pt>
                <c:pt idx="623">
                  <c:v>-1865</c:v>
                </c:pt>
                <c:pt idx="624">
                  <c:v>-4406</c:v>
                </c:pt>
                <c:pt idx="625">
                  <c:v>-1289.5</c:v>
                </c:pt>
                <c:pt idx="626">
                  <c:v>-2878.5</c:v>
                </c:pt>
                <c:pt idx="627">
                  <c:v>-1785.5</c:v>
                </c:pt>
                <c:pt idx="628">
                  <c:v>17</c:v>
                </c:pt>
                <c:pt idx="629">
                  <c:v>1241</c:v>
                </c:pt>
                <c:pt idx="630">
                  <c:v>828.5</c:v>
                </c:pt>
                <c:pt idx="631">
                  <c:v>2924</c:v>
                </c:pt>
                <c:pt idx="632">
                  <c:v>3246</c:v>
                </c:pt>
                <c:pt idx="633">
                  <c:v>1873</c:v>
                </c:pt>
                <c:pt idx="634">
                  <c:v>830.5</c:v>
                </c:pt>
                <c:pt idx="635">
                  <c:v>1085</c:v>
                </c:pt>
                <c:pt idx="636">
                  <c:v>379.5</c:v>
                </c:pt>
                <c:pt idx="637">
                  <c:v>-2324</c:v>
                </c:pt>
                <c:pt idx="638">
                  <c:v>-1906</c:v>
                </c:pt>
                <c:pt idx="639">
                  <c:v>-1463.5</c:v>
                </c:pt>
                <c:pt idx="640">
                  <c:v>-721.5</c:v>
                </c:pt>
                <c:pt idx="641">
                  <c:v>1300.5</c:v>
                </c:pt>
                <c:pt idx="642">
                  <c:v>1883</c:v>
                </c:pt>
                <c:pt idx="643">
                  <c:v>-131</c:v>
                </c:pt>
                <c:pt idx="644">
                  <c:v>478</c:v>
                </c:pt>
                <c:pt idx="645">
                  <c:v>433.5</c:v>
                </c:pt>
                <c:pt idx="646">
                  <c:v>3691.5</c:v>
                </c:pt>
                <c:pt idx="647">
                  <c:v>-1327</c:v>
                </c:pt>
                <c:pt idx="648">
                  <c:v>-3984</c:v>
                </c:pt>
                <c:pt idx="649">
                  <c:v>-1197</c:v>
                </c:pt>
                <c:pt idx="650">
                  <c:v>-2944</c:v>
                </c:pt>
                <c:pt idx="651">
                  <c:v>-2090</c:v>
                </c:pt>
                <c:pt idx="652">
                  <c:v>-437</c:v>
                </c:pt>
                <c:pt idx="653">
                  <c:v>306</c:v>
                </c:pt>
                <c:pt idx="654">
                  <c:v>-162.5</c:v>
                </c:pt>
                <c:pt idx="655">
                  <c:v>1906</c:v>
                </c:pt>
                <c:pt idx="656">
                  <c:v>2712.5</c:v>
                </c:pt>
                <c:pt idx="657">
                  <c:v>1873</c:v>
                </c:pt>
                <c:pt idx="658">
                  <c:v>1295.5</c:v>
                </c:pt>
                <c:pt idx="659">
                  <c:v>1463.5</c:v>
                </c:pt>
                <c:pt idx="660">
                  <c:v>-23</c:v>
                </c:pt>
                <c:pt idx="661">
                  <c:v>-2951</c:v>
                </c:pt>
                <c:pt idx="662">
                  <c:v>-2378.5</c:v>
                </c:pt>
                <c:pt idx="663">
                  <c:v>-1635.5</c:v>
                </c:pt>
                <c:pt idx="664">
                  <c:v>-489</c:v>
                </c:pt>
                <c:pt idx="665">
                  <c:v>1372.5</c:v>
                </c:pt>
                <c:pt idx="666">
                  <c:v>2741</c:v>
                </c:pt>
                <c:pt idx="667">
                  <c:v>1281.5</c:v>
                </c:pt>
                <c:pt idx="668">
                  <c:v>1094</c:v>
                </c:pt>
                <c:pt idx="669">
                  <c:v>494.5</c:v>
                </c:pt>
                <c:pt idx="670">
                  <c:v>2508.5</c:v>
                </c:pt>
                <c:pt idx="671">
                  <c:v>-1330</c:v>
                </c:pt>
                <c:pt idx="672">
                  <c:v>-3617.5</c:v>
                </c:pt>
                <c:pt idx="673">
                  <c:v>-808</c:v>
                </c:pt>
                <c:pt idx="674">
                  <c:v>-2373</c:v>
                </c:pt>
                <c:pt idx="675">
                  <c:v>-1284.5</c:v>
                </c:pt>
                <c:pt idx="676">
                  <c:v>1798.5</c:v>
                </c:pt>
                <c:pt idx="677">
                  <c:v>4463.5</c:v>
                </c:pt>
                <c:pt idx="678">
                  <c:v>5082.5</c:v>
                </c:pt>
                <c:pt idx="679">
                  <c:v>3598.5</c:v>
                </c:pt>
                <c:pt idx="680">
                  <c:v>2133</c:v>
                </c:pt>
                <c:pt idx="681">
                  <c:v>393</c:v>
                </c:pt>
                <c:pt idx="682">
                  <c:v>-115</c:v>
                </c:pt>
                <c:pt idx="683">
                  <c:v>22</c:v>
                </c:pt>
                <c:pt idx="684">
                  <c:v>-477.5</c:v>
                </c:pt>
                <c:pt idx="685">
                  <c:v>-1062</c:v>
                </c:pt>
                <c:pt idx="686">
                  <c:v>-2218</c:v>
                </c:pt>
                <c:pt idx="687">
                  <c:v>-1911.5</c:v>
                </c:pt>
                <c:pt idx="688">
                  <c:v>-1475.5</c:v>
                </c:pt>
                <c:pt idx="689">
                  <c:v>319</c:v>
                </c:pt>
                <c:pt idx="690">
                  <c:v>2374</c:v>
                </c:pt>
                <c:pt idx="691">
                  <c:v>-863</c:v>
                </c:pt>
                <c:pt idx="692">
                  <c:v>-1184.5</c:v>
                </c:pt>
                <c:pt idx="693">
                  <c:v>-625</c:v>
                </c:pt>
                <c:pt idx="694">
                  <c:v>2169</c:v>
                </c:pt>
                <c:pt idx="695">
                  <c:v>-1536</c:v>
                </c:pt>
                <c:pt idx="696">
                  <c:v>-4317.5</c:v>
                </c:pt>
                <c:pt idx="697">
                  <c:v>-1033</c:v>
                </c:pt>
                <c:pt idx="698">
                  <c:v>-2731</c:v>
                </c:pt>
                <c:pt idx="699">
                  <c:v>-1468.5</c:v>
                </c:pt>
                <c:pt idx="700">
                  <c:v>1058</c:v>
                </c:pt>
                <c:pt idx="701">
                  <c:v>3889</c:v>
                </c:pt>
                <c:pt idx="702">
                  <c:v>4732.5</c:v>
                </c:pt>
                <c:pt idx="703">
                  <c:v>3767</c:v>
                </c:pt>
                <c:pt idx="704">
                  <c:v>2344</c:v>
                </c:pt>
                <c:pt idx="705">
                  <c:v>634</c:v>
                </c:pt>
                <c:pt idx="706">
                  <c:v>41.5</c:v>
                </c:pt>
                <c:pt idx="707">
                  <c:v>59.5</c:v>
                </c:pt>
                <c:pt idx="708">
                  <c:v>-669.5</c:v>
                </c:pt>
                <c:pt idx="709">
                  <c:v>-1281</c:v>
                </c:pt>
                <c:pt idx="710">
                  <c:v>-2371.5</c:v>
                </c:pt>
                <c:pt idx="711">
                  <c:v>-1854.5</c:v>
                </c:pt>
                <c:pt idx="712">
                  <c:v>-1464.5</c:v>
                </c:pt>
                <c:pt idx="713">
                  <c:v>31.5</c:v>
                </c:pt>
                <c:pt idx="714">
                  <c:v>1506</c:v>
                </c:pt>
                <c:pt idx="715">
                  <c:v>-1262.5</c:v>
                </c:pt>
                <c:pt idx="716">
                  <c:v>-934</c:v>
                </c:pt>
                <c:pt idx="717">
                  <c:v>-859.5</c:v>
                </c:pt>
                <c:pt idx="718">
                  <c:v>2132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03948672"/>
        <c:axId val="103950208"/>
      </c:lineChart>
      <c:catAx>
        <c:axId val="103948672"/>
        <c:scaling>
          <c:orientation val="minMax"/>
        </c:scaling>
        <c:axPos val="b"/>
        <c:numFmt formatCode="General" sourceLinked="1"/>
        <c:majorTickMark val="none"/>
        <c:tickLblPos val="nextTo"/>
        <c:crossAx val="103950208"/>
        <c:crosses val="autoZero"/>
        <c:auto val="1"/>
        <c:lblAlgn val="ctr"/>
        <c:lblOffset val="100"/>
        <c:tickLblSkip val="24"/>
      </c:catAx>
      <c:valAx>
        <c:axId val="103950208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03948672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</a:t>
            </a:r>
            <a:r>
              <a:rPr lang="en-US" sz="1600" baseline="0"/>
              <a:t> Puissance</a:t>
            </a:r>
            <a:r>
              <a:rPr lang="en-US" sz="1600"/>
              <a:t> S (MW/holaire)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88241801404455"/>
          <c:y val="5.4005022038009914E-3"/>
        </c:manualLayout>
      </c:layout>
    </c:title>
    <c:plotArea>
      <c:layout>
        <c:manualLayout>
          <c:layoutTarget val="inner"/>
          <c:xMode val="edge"/>
          <c:yMode val="edge"/>
          <c:x val="2.5906919530652408E-2"/>
          <c:y val="1.1010409896327299E-2"/>
          <c:w val="0.9739361573772165"/>
          <c:h val="0.93079091771174072"/>
        </c:manualLayout>
      </c:layout>
      <c:barChart>
        <c:barDir val="col"/>
        <c:grouping val="clustered"/>
        <c:ser>
          <c:idx val="1"/>
          <c:order val="0"/>
          <c:tx>
            <c:v>GradientEolien</c:v>
          </c:tx>
          <c:spPr>
            <a:ln w="19050"/>
          </c:spPr>
          <c:cat>
            <c:strRef>
              <c:f>Calcul!$CS$40:$CS$64</c:f>
              <c:strCache>
                <c:ptCount val="25"/>
                <c:pt idx="0">
                  <c:v>. - 1250 -1150</c:v>
                </c:pt>
                <c:pt idx="1">
                  <c:v>. - 1150 -1050</c:v>
                </c:pt>
                <c:pt idx="2">
                  <c:v>. - 1050 --950</c:v>
                </c:pt>
                <c:pt idx="3">
                  <c:v>. -950 -850</c:v>
                </c:pt>
                <c:pt idx="4">
                  <c:v>. -850 -750</c:v>
                </c:pt>
                <c:pt idx="5">
                  <c:v>. -750 -650</c:v>
                </c:pt>
                <c:pt idx="6">
                  <c:v>. -650 -550</c:v>
                </c:pt>
                <c:pt idx="7">
                  <c:v>. -550 -450</c:v>
                </c:pt>
                <c:pt idx="8">
                  <c:v>. -450 -350</c:v>
                </c:pt>
                <c:pt idx="9">
                  <c:v>. -350 -250</c:v>
                </c:pt>
                <c:pt idx="10">
                  <c:v>. -250 -150</c:v>
                </c:pt>
                <c:pt idx="11">
                  <c:v>. -150 - 50</c:v>
                </c:pt>
                <c:pt idx="12">
                  <c:v>. - 50  + 50</c:v>
                </c:pt>
                <c:pt idx="13">
                  <c:v>. +  50  +150</c:v>
                </c:pt>
                <c:pt idx="14">
                  <c:v>. +150  +250</c:v>
                </c:pt>
                <c:pt idx="15">
                  <c:v>. +250  +350</c:v>
                </c:pt>
                <c:pt idx="16">
                  <c:v>. +350  +450</c:v>
                </c:pt>
                <c:pt idx="17">
                  <c:v>. +450  +550</c:v>
                </c:pt>
                <c:pt idx="18">
                  <c:v>. +550  +650</c:v>
                </c:pt>
                <c:pt idx="19">
                  <c:v>. +650  +750</c:v>
                </c:pt>
                <c:pt idx="20">
                  <c:v>. +750  +850</c:v>
                </c:pt>
                <c:pt idx="21">
                  <c:v>. +850  +950</c:v>
                </c:pt>
                <c:pt idx="22">
                  <c:v>. +950  +1050</c:v>
                </c:pt>
                <c:pt idx="23">
                  <c:v>. +1050  +1150</c:v>
                </c:pt>
                <c:pt idx="24">
                  <c:v>. +1150  +1250</c:v>
                </c:pt>
              </c:strCache>
            </c:strRef>
          </c:cat>
          <c:val>
            <c:numRef>
              <c:f>Calcul!$CU$40:$CU$64</c:f>
              <c:numCache>
                <c:formatCode>0.00%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2.7816411682892906E-3</c:v>
                </c:pt>
                <c:pt idx="7">
                  <c:v>1.3908205841446454E-2</c:v>
                </c:pt>
                <c:pt idx="8">
                  <c:v>3.4770514603616132E-2</c:v>
                </c:pt>
                <c:pt idx="9">
                  <c:v>5.0069541029207229E-2</c:v>
                </c:pt>
                <c:pt idx="10">
                  <c:v>7.7885952712100137E-2</c:v>
                </c:pt>
                <c:pt idx="11">
                  <c:v>8.3449235048678724E-2</c:v>
                </c:pt>
                <c:pt idx="12">
                  <c:v>0.49374130737134908</c:v>
                </c:pt>
                <c:pt idx="13">
                  <c:v>7.37134909596662E-2</c:v>
                </c:pt>
                <c:pt idx="14">
                  <c:v>6.8150208623087627E-2</c:v>
                </c:pt>
                <c:pt idx="15">
                  <c:v>4.3115438108484005E-2</c:v>
                </c:pt>
                <c:pt idx="16">
                  <c:v>3.7552155771905425E-2</c:v>
                </c:pt>
                <c:pt idx="17">
                  <c:v>1.6689847009735744E-2</c:v>
                </c:pt>
                <c:pt idx="18">
                  <c:v>4.172461752433936E-3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axId val="103991552"/>
        <c:axId val="104001536"/>
      </c:barChart>
      <c:catAx>
        <c:axId val="103991552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/>
          <a:lstStyle/>
          <a:p>
            <a:pPr>
              <a:defRPr sz="900"/>
            </a:pPr>
            <a:endParaRPr lang="fr-FR"/>
          </a:p>
        </c:txPr>
        <c:crossAx val="104001536"/>
        <c:crosses val="autoZero"/>
        <c:auto val="1"/>
        <c:lblAlgn val="ctr"/>
        <c:lblOffset val="100"/>
        <c:tickLblSkip val="1"/>
      </c:catAx>
      <c:valAx>
        <c:axId val="104001536"/>
        <c:scaling>
          <c:orientation val="minMax"/>
          <c:max val="0.25"/>
          <c:min val="0"/>
        </c:scaling>
        <c:axPos val="l"/>
        <c:majorGridlines/>
        <c:numFmt formatCode="0%" sourceLinked="0"/>
        <c:majorTickMark val="none"/>
        <c:tickLblPos val="nextTo"/>
        <c:spPr>
          <a:ln w="9525">
            <a:noFill/>
          </a:ln>
        </c:spPr>
        <c:crossAx val="103991552"/>
        <c:crosses val="autoZero"/>
        <c:crossBetween val="between"/>
        <c:majorUnit val="2.0000000000000011E-2"/>
      </c:valAx>
    </c:plotArea>
    <c:plotVisOnly val="1"/>
    <c:dispBlanksAs val="gap"/>
  </c:chart>
  <c:printSettings>
    <c:headerFooter/>
    <c:pageMargins b="0.75000000000001454" l="0.70000000000000062" r="0.70000000000000062" t="0.75000000000001454" header="0.30000000000000032" footer="0.30000000000000032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Eolien (H) - Solde des Echanges (V)</a:t>
            </a:r>
            <a:endParaRPr lang="fr-FR"/>
          </a:p>
        </c:rich>
      </c:tx>
      <c:layout>
        <c:manualLayout>
          <c:xMode val="edge"/>
          <c:yMode val="edge"/>
          <c:x val="0.29197647759564249"/>
          <c:y val="1.0794603208377065E-2"/>
        </c:manualLayout>
      </c:layout>
    </c:title>
    <c:plotArea>
      <c:layout/>
      <c:scatterChart>
        <c:scatterStyle val="smoothMarker"/>
        <c:ser>
          <c:idx val="0"/>
          <c:order val="0"/>
          <c:tx>
            <c:v>Corrélation</c:v>
          </c:tx>
          <c:trendline>
            <c:trendlineType val="linear"/>
          </c:trendline>
          <c:trendline>
            <c:trendlineType val="linear"/>
            <c:dispEq val="1"/>
            <c:trendlineLbl>
              <c:layout>
                <c:manualLayout>
                  <c:x val="9.1945392498365724E-2"/>
                  <c:y val="0.12639715385128641"/>
                </c:manualLayout>
              </c:layout>
              <c:numFmt formatCode="General" sourceLinked="0"/>
            </c:trendlineLbl>
          </c:trendline>
          <c:xVal>
            <c:numRef>
              <c:f>Entrées!$J$37:$J$780</c:f>
              <c:numCache>
                <c:formatCode>0.0</c:formatCode>
                <c:ptCount val="744"/>
                <c:pt idx="0">
                  <c:v>2485.5</c:v>
                </c:pt>
                <c:pt idx="1">
                  <c:v>2621.5</c:v>
                </c:pt>
                <c:pt idx="2">
                  <c:v>2829</c:v>
                </c:pt>
                <c:pt idx="3">
                  <c:v>2839</c:v>
                </c:pt>
                <c:pt idx="4">
                  <c:v>2902.5</c:v>
                </c:pt>
                <c:pt idx="5">
                  <c:v>3036.5</c:v>
                </c:pt>
                <c:pt idx="6">
                  <c:v>3153</c:v>
                </c:pt>
                <c:pt idx="7">
                  <c:v>3287</c:v>
                </c:pt>
                <c:pt idx="8">
                  <c:v>3310</c:v>
                </c:pt>
                <c:pt idx="9">
                  <c:v>2959</c:v>
                </c:pt>
                <c:pt idx="10">
                  <c:v>2930.5</c:v>
                </c:pt>
                <c:pt idx="11">
                  <c:v>3269</c:v>
                </c:pt>
                <c:pt idx="12">
                  <c:v>3630</c:v>
                </c:pt>
                <c:pt idx="13">
                  <c:v>3469.5</c:v>
                </c:pt>
                <c:pt idx="14">
                  <c:v>3257.5</c:v>
                </c:pt>
                <c:pt idx="15">
                  <c:v>3188.5</c:v>
                </c:pt>
                <c:pt idx="16">
                  <c:v>3207</c:v>
                </c:pt>
                <c:pt idx="17">
                  <c:v>3261</c:v>
                </c:pt>
                <c:pt idx="18">
                  <c:v>3334.5</c:v>
                </c:pt>
                <c:pt idx="19">
                  <c:v>3229</c:v>
                </c:pt>
                <c:pt idx="20">
                  <c:v>2962.5</c:v>
                </c:pt>
                <c:pt idx="21">
                  <c:v>3115</c:v>
                </c:pt>
                <c:pt idx="22">
                  <c:v>3337.5</c:v>
                </c:pt>
                <c:pt idx="23">
                  <c:v>3344</c:v>
                </c:pt>
                <c:pt idx="24">
                  <c:v>3176.5</c:v>
                </c:pt>
                <c:pt idx="25">
                  <c:v>3020</c:v>
                </c:pt>
                <c:pt idx="26">
                  <c:v>2971</c:v>
                </c:pt>
                <c:pt idx="27">
                  <c:v>3021.5</c:v>
                </c:pt>
                <c:pt idx="28">
                  <c:v>3086.5</c:v>
                </c:pt>
                <c:pt idx="29">
                  <c:v>3041.5</c:v>
                </c:pt>
                <c:pt idx="30">
                  <c:v>2969.5</c:v>
                </c:pt>
                <c:pt idx="31">
                  <c:v>2935.5</c:v>
                </c:pt>
                <c:pt idx="32">
                  <c:v>2836</c:v>
                </c:pt>
                <c:pt idx="33">
                  <c:v>2586.5</c:v>
                </c:pt>
                <c:pt idx="34">
                  <c:v>2580.5</c:v>
                </c:pt>
                <c:pt idx="35">
                  <c:v>2775</c:v>
                </c:pt>
                <c:pt idx="36">
                  <c:v>3057.5</c:v>
                </c:pt>
                <c:pt idx="37">
                  <c:v>2901</c:v>
                </c:pt>
                <c:pt idx="38">
                  <c:v>2626</c:v>
                </c:pt>
                <c:pt idx="39">
                  <c:v>2627.5</c:v>
                </c:pt>
                <c:pt idx="40">
                  <c:v>2628.5</c:v>
                </c:pt>
                <c:pt idx="41">
                  <c:v>2697.5</c:v>
                </c:pt>
                <c:pt idx="42">
                  <c:v>2787</c:v>
                </c:pt>
                <c:pt idx="43">
                  <c:v>2794.5</c:v>
                </c:pt>
                <c:pt idx="44">
                  <c:v>2599.5</c:v>
                </c:pt>
                <c:pt idx="45">
                  <c:v>2724</c:v>
                </c:pt>
                <c:pt idx="46">
                  <c:v>2791</c:v>
                </c:pt>
                <c:pt idx="47">
                  <c:v>2727.5</c:v>
                </c:pt>
                <c:pt idx="48">
                  <c:v>2613.5</c:v>
                </c:pt>
                <c:pt idx="49">
                  <c:v>2422.5</c:v>
                </c:pt>
                <c:pt idx="50">
                  <c:v>2297</c:v>
                </c:pt>
                <c:pt idx="51">
                  <c:v>2088</c:v>
                </c:pt>
                <c:pt idx="52">
                  <c:v>1928</c:v>
                </c:pt>
                <c:pt idx="53">
                  <c:v>1830.5</c:v>
                </c:pt>
                <c:pt idx="54">
                  <c:v>1722</c:v>
                </c:pt>
                <c:pt idx="55">
                  <c:v>1613</c:v>
                </c:pt>
                <c:pt idx="56">
                  <c:v>1516</c:v>
                </c:pt>
                <c:pt idx="57">
                  <c:v>1217.5</c:v>
                </c:pt>
                <c:pt idx="58">
                  <c:v>1153.5</c:v>
                </c:pt>
                <c:pt idx="59">
                  <c:v>1217.5</c:v>
                </c:pt>
                <c:pt idx="60">
                  <c:v>1299</c:v>
                </c:pt>
                <c:pt idx="61">
                  <c:v>1300.5</c:v>
                </c:pt>
                <c:pt idx="62">
                  <c:v>1325</c:v>
                </c:pt>
                <c:pt idx="63">
                  <c:v>1491</c:v>
                </c:pt>
                <c:pt idx="64">
                  <c:v>1761.5</c:v>
                </c:pt>
                <c:pt idx="65">
                  <c:v>1989</c:v>
                </c:pt>
                <c:pt idx="66">
                  <c:v>2278</c:v>
                </c:pt>
                <c:pt idx="67">
                  <c:v>2505.5</c:v>
                </c:pt>
                <c:pt idx="68">
                  <c:v>2596.5</c:v>
                </c:pt>
                <c:pt idx="69">
                  <c:v>2812</c:v>
                </c:pt>
                <c:pt idx="70">
                  <c:v>2978</c:v>
                </c:pt>
                <c:pt idx="71">
                  <c:v>3001</c:v>
                </c:pt>
                <c:pt idx="72">
                  <c:v>2956</c:v>
                </c:pt>
                <c:pt idx="73">
                  <c:v>2877.5</c:v>
                </c:pt>
                <c:pt idx="74">
                  <c:v>2868.5</c:v>
                </c:pt>
                <c:pt idx="75">
                  <c:v>2955.5</c:v>
                </c:pt>
                <c:pt idx="76">
                  <c:v>2965.5</c:v>
                </c:pt>
                <c:pt idx="77">
                  <c:v>2963.5</c:v>
                </c:pt>
                <c:pt idx="78">
                  <c:v>2977.5</c:v>
                </c:pt>
                <c:pt idx="79">
                  <c:v>2931</c:v>
                </c:pt>
                <c:pt idx="80">
                  <c:v>2915.5</c:v>
                </c:pt>
                <c:pt idx="81">
                  <c:v>2755</c:v>
                </c:pt>
                <c:pt idx="82">
                  <c:v>2707.5</c:v>
                </c:pt>
                <c:pt idx="83">
                  <c:v>2665</c:v>
                </c:pt>
                <c:pt idx="84">
                  <c:v>2870</c:v>
                </c:pt>
                <c:pt idx="85">
                  <c:v>3049</c:v>
                </c:pt>
                <c:pt idx="86">
                  <c:v>3125.5</c:v>
                </c:pt>
                <c:pt idx="87">
                  <c:v>3305.5</c:v>
                </c:pt>
                <c:pt idx="88">
                  <c:v>3428</c:v>
                </c:pt>
                <c:pt idx="89">
                  <c:v>3485</c:v>
                </c:pt>
                <c:pt idx="90">
                  <c:v>3580.5</c:v>
                </c:pt>
                <c:pt idx="91">
                  <c:v>3552.5</c:v>
                </c:pt>
                <c:pt idx="92">
                  <c:v>3474</c:v>
                </c:pt>
                <c:pt idx="93">
                  <c:v>3574.5</c:v>
                </c:pt>
                <c:pt idx="94">
                  <c:v>3526.5</c:v>
                </c:pt>
                <c:pt idx="95">
                  <c:v>3374.5</c:v>
                </c:pt>
                <c:pt idx="96">
                  <c:v>3377</c:v>
                </c:pt>
                <c:pt idx="97">
                  <c:v>3402.5</c:v>
                </c:pt>
                <c:pt idx="98">
                  <c:v>3313.5</c:v>
                </c:pt>
                <c:pt idx="99">
                  <c:v>3172</c:v>
                </c:pt>
                <c:pt idx="100">
                  <c:v>3031</c:v>
                </c:pt>
                <c:pt idx="101">
                  <c:v>2937.5</c:v>
                </c:pt>
                <c:pt idx="102">
                  <c:v>2887</c:v>
                </c:pt>
                <c:pt idx="103">
                  <c:v>2721.5</c:v>
                </c:pt>
                <c:pt idx="104">
                  <c:v>2661.5</c:v>
                </c:pt>
                <c:pt idx="105">
                  <c:v>2607.5</c:v>
                </c:pt>
                <c:pt idx="106">
                  <c:v>2617</c:v>
                </c:pt>
                <c:pt idx="107">
                  <c:v>2487.5</c:v>
                </c:pt>
                <c:pt idx="108">
                  <c:v>2422.5</c:v>
                </c:pt>
                <c:pt idx="109">
                  <c:v>2395.5</c:v>
                </c:pt>
                <c:pt idx="110">
                  <c:v>2327</c:v>
                </c:pt>
                <c:pt idx="111">
                  <c:v>2398.5</c:v>
                </c:pt>
                <c:pt idx="112">
                  <c:v>2453</c:v>
                </c:pt>
                <c:pt idx="113">
                  <c:v>2555.5</c:v>
                </c:pt>
                <c:pt idx="114">
                  <c:v>2613.5</c:v>
                </c:pt>
                <c:pt idx="115">
                  <c:v>2638.5</c:v>
                </c:pt>
                <c:pt idx="116">
                  <c:v>2518</c:v>
                </c:pt>
                <c:pt idx="117">
                  <c:v>2481</c:v>
                </c:pt>
                <c:pt idx="118">
                  <c:v>2505.5</c:v>
                </c:pt>
                <c:pt idx="119">
                  <c:v>2374.5</c:v>
                </c:pt>
                <c:pt idx="120">
                  <c:v>2185.5</c:v>
                </c:pt>
                <c:pt idx="121">
                  <c:v>2040.5</c:v>
                </c:pt>
                <c:pt idx="122">
                  <c:v>1948</c:v>
                </c:pt>
                <c:pt idx="123">
                  <c:v>1863</c:v>
                </c:pt>
                <c:pt idx="124">
                  <c:v>1842</c:v>
                </c:pt>
                <c:pt idx="125">
                  <c:v>1836</c:v>
                </c:pt>
                <c:pt idx="126">
                  <c:v>1808.5</c:v>
                </c:pt>
                <c:pt idx="127">
                  <c:v>1772</c:v>
                </c:pt>
                <c:pt idx="128">
                  <c:v>1764.5</c:v>
                </c:pt>
                <c:pt idx="129">
                  <c:v>1893</c:v>
                </c:pt>
                <c:pt idx="130">
                  <c:v>2113.5</c:v>
                </c:pt>
                <c:pt idx="131">
                  <c:v>2186.5</c:v>
                </c:pt>
                <c:pt idx="132">
                  <c:v>2193</c:v>
                </c:pt>
                <c:pt idx="133">
                  <c:v>2147.5</c:v>
                </c:pt>
                <c:pt idx="134">
                  <c:v>2063</c:v>
                </c:pt>
                <c:pt idx="135">
                  <c:v>2154</c:v>
                </c:pt>
                <c:pt idx="136">
                  <c:v>2291.5</c:v>
                </c:pt>
                <c:pt idx="137">
                  <c:v>2338.5</c:v>
                </c:pt>
                <c:pt idx="138">
                  <c:v>2266.5</c:v>
                </c:pt>
                <c:pt idx="139">
                  <c:v>2042</c:v>
                </c:pt>
                <c:pt idx="140">
                  <c:v>1731.5</c:v>
                </c:pt>
                <c:pt idx="141">
                  <c:v>1663</c:v>
                </c:pt>
                <c:pt idx="142">
                  <c:v>1639</c:v>
                </c:pt>
                <c:pt idx="143">
                  <c:v>1588.5</c:v>
                </c:pt>
                <c:pt idx="144">
                  <c:v>1492.5</c:v>
                </c:pt>
                <c:pt idx="145">
                  <c:v>1448.5</c:v>
                </c:pt>
                <c:pt idx="146">
                  <c:v>1435.5</c:v>
                </c:pt>
                <c:pt idx="147">
                  <c:v>1462.5</c:v>
                </c:pt>
                <c:pt idx="148">
                  <c:v>1458</c:v>
                </c:pt>
                <c:pt idx="149">
                  <c:v>1351.5</c:v>
                </c:pt>
                <c:pt idx="150">
                  <c:v>1303.5</c:v>
                </c:pt>
                <c:pt idx="151">
                  <c:v>1241.5</c:v>
                </c:pt>
                <c:pt idx="152">
                  <c:v>1215</c:v>
                </c:pt>
                <c:pt idx="153">
                  <c:v>1056</c:v>
                </c:pt>
                <c:pt idx="154">
                  <c:v>920.5</c:v>
                </c:pt>
                <c:pt idx="155">
                  <c:v>937.5</c:v>
                </c:pt>
                <c:pt idx="156">
                  <c:v>1046</c:v>
                </c:pt>
                <c:pt idx="157">
                  <c:v>964</c:v>
                </c:pt>
                <c:pt idx="158">
                  <c:v>870</c:v>
                </c:pt>
                <c:pt idx="159">
                  <c:v>890</c:v>
                </c:pt>
                <c:pt idx="160">
                  <c:v>914</c:v>
                </c:pt>
                <c:pt idx="161">
                  <c:v>900.5</c:v>
                </c:pt>
                <c:pt idx="162">
                  <c:v>899.5</c:v>
                </c:pt>
                <c:pt idx="163">
                  <c:v>833</c:v>
                </c:pt>
                <c:pt idx="164">
                  <c:v>758.5</c:v>
                </c:pt>
                <c:pt idx="165">
                  <c:v>878.5</c:v>
                </c:pt>
                <c:pt idx="166">
                  <c:v>1077</c:v>
                </c:pt>
                <c:pt idx="167">
                  <c:v>1303.5</c:v>
                </c:pt>
                <c:pt idx="168">
                  <c:v>1422</c:v>
                </c:pt>
                <c:pt idx="169">
                  <c:v>1439.5</c:v>
                </c:pt>
                <c:pt idx="170">
                  <c:v>1369.5</c:v>
                </c:pt>
                <c:pt idx="171">
                  <c:v>1254.5</c:v>
                </c:pt>
                <c:pt idx="172">
                  <c:v>1188</c:v>
                </c:pt>
                <c:pt idx="173">
                  <c:v>1130.5</c:v>
                </c:pt>
                <c:pt idx="174">
                  <c:v>1056.5</c:v>
                </c:pt>
                <c:pt idx="175">
                  <c:v>992.5</c:v>
                </c:pt>
                <c:pt idx="176">
                  <c:v>912</c:v>
                </c:pt>
                <c:pt idx="177">
                  <c:v>730</c:v>
                </c:pt>
                <c:pt idx="178">
                  <c:v>695.5</c:v>
                </c:pt>
                <c:pt idx="179">
                  <c:v>677.5</c:v>
                </c:pt>
                <c:pt idx="180">
                  <c:v>781.5</c:v>
                </c:pt>
                <c:pt idx="181">
                  <c:v>981</c:v>
                </c:pt>
                <c:pt idx="182">
                  <c:v>1008.5</c:v>
                </c:pt>
                <c:pt idx="183">
                  <c:v>1063.5</c:v>
                </c:pt>
                <c:pt idx="184">
                  <c:v>1059</c:v>
                </c:pt>
                <c:pt idx="185">
                  <c:v>1065.5</c:v>
                </c:pt>
                <c:pt idx="186">
                  <c:v>1060.5</c:v>
                </c:pt>
                <c:pt idx="187">
                  <c:v>913</c:v>
                </c:pt>
                <c:pt idx="188">
                  <c:v>773</c:v>
                </c:pt>
                <c:pt idx="189">
                  <c:v>924.5</c:v>
                </c:pt>
                <c:pt idx="190">
                  <c:v>1171</c:v>
                </c:pt>
                <c:pt idx="191">
                  <c:v>1474</c:v>
                </c:pt>
                <c:pt idx="192">
                  <c:v>1754</c:v>
                </c:pt>
                <c:pt idx="193">
                  <c:v>2053</c:v>
                </c:pt>
                <c:pt idx="194">
                  <c:v>2299.5</c:v>
                </c:pt>
                <c:pt idx="195">
                  <c:v>2491.5</c:v>
                </c:pt>
                <c:pt idx="196">
                  <c:v>2607</c:v>
                </c:pt>
                <c:pt idx="197">
                  <c:v>2596.5</c:v>
                </c:pt>
                <c:pt idx="198">
                  <c:v>2709.5</c:v>
                </c:pt>
                <c:pt idx="199">
                  <c:v>3038.5</c:v>
                </c:pt>
                <c:pt idx="200">
                  <c:v>3229.5</c:v>
                </c:pt>
                <c:pt idx="201">
                  <c:v>3406.5</c:v>
                </c:pt>
                <c:pt idx="202">
                  <c:v>3621</c:v>
                </c:pt>
                <c:pt idx="203">
                  <c:v>3714</c:v>
                </c:pt>
                <c:pt idx="204">
                  <c:v>3711</c:v>
                </c:pt>
                <c:pt idx="205">
                  <c:v>3781.5</c:v>
                </c:pt>
                <c:pt idx="206">
                  <c:v>3816</c:v>
                </c:pt>
                <c:pt idx="207">
                  <c:v>3979.5</c:v>
                </c:pt>
                <c:pt idx="208">
                  <c:v>4064.5</c:v>
                </c:pt>
                <c:pt idx="209">
                  <c:v>3890</c:v>
                </c:pt>
                <c:pt idx="210">
                  <c:v>3954.5</c:v>
                </c:pt>
                <c:pt idx="211">
                  <c:v>3722</c:v>
                </c:pt>
                <c:pt idx="212">
                  <c:v>3575.5</c:v>
                </c:pt>
                <c:pt idx="213">
                  <c:v>3497</c:v>
                </c:pt>
                <c:pt idx="214">
                  <c:v>3592</c:v>
                </c:pt>
                <c:pt idx="215">
                  <c:v>3674</c:v>
                </c:pt>
                <c:pt idx="216">
                  <c:v>3728</c:v>
                </c:pt>
                <c:pt idx="217">
                  <c:v>3761</c:v>
                </c:pt>
                <c:pt idx="218">
                  <c:v>3830</c:v>
                </c:pt>
                <c:pt idx="219">
                  <c:v>3705</c:v>
                </c:pt>
                <c:pt idx="220">
                  <c:v>3540</c:v>
                </c:pt>
                <c:pt idx="221">
                  <c:v>3386</c:v>
                </c:pt>
                <c:pt idx="222">
                  <c:v>3260.5</c:v>
                </c:pt>
                <c:pt idx="223">
                  <c:v>3049</c:v>
                </c:pt>
                <c:pt idx="224">
                  <c:v>2859</c:v>
                </c:pt>
                <c:pt idx="225">
                  <c:v>2620.5</c:v>
                </c:pt>
                <c:pt idx="226">
                  <c:v>2463.5</c:v>
                </c:pt>
                <c:pt idx="227">
                  <c:v>2445.5</c:v>
                </c:pt>
                <c:pt idx="228">
                  <c:v>2376</c:v>
                </c:pt>
                <c:pt idx="229">
                  <c:v>2342.5</c:v>
                </c:pt>
                <c:pt idx="230">
                  <c:v>2400</c:v>
                </c:pt>
                <c:pt idx="231">
                  <c:v>2529</c:v>
                </c:pt>
                <c:pt idx="232">
                  <c:v>2412</c:v>
                </c:pt>
                <c:pt idx="233">
                  <c:v>2276</c:v>
                </c:pt>
                <c:pt idx="234">
                  <c:v>2234</c:v>
                </c:pt>
                <c:pt idx="235">
                  <c:v>2328</c:v>
                </c:pt>
                <c:pt idx="236">
                  <c:v>2677.5</c:v>
                </c:pt>
                <c:pt idx="237">
                  <c:v>3379.5</c:v>
                </c:pt>
                <c:pt idx="238">
                  <c:v>3996</c:v>
                </c:pt>
                <c:pt idx="239">
                  <c:v>4585.5</c:v>
                </c:pt>
                <c:pt idx="240">
                  <c:v>4877</c:v>
                </c:pt>
                <c:pt idx="241">
                  <c:v>4949</c:v>
                </c:pt>
                <c:pt idx="242">
                  <c:v>4905</c:v>
                </c:pt>
                <c:pt idx="243">
                  <c:v>4637</c:v>
                </c:pt>
                <c:pt idx="244">
                  <c:v>4439.5</c:v>
                </c:pt>
                <c:pt idx="245">
                  <c:v>4453.5</c:v>
                </c:pt>
                <c:pt idx="246">
                  <c:v>4327.5</c:v>
                </c:pt>
                <c:pt idx="247">
                  <c:v>4201.5</c:v>
                </c:pt>
                <c:pt idx="248">
                  <c:v>3996.5</c:v>
                </c:pt>
                <c:pt idx="249">
                  <c:v>3680.5</c:v>
                </c:pt>
                <c:pt idx="250">
                  <c:v>3337.5</c:v>
                </c:pt>
                <c:pt idx="251">
                  <c:v>3054</c:v>
                </c:pt>
                <c:pt idx="252">
                  <c:v>2924</c:v>
                </c:pt>
                <c:pt idx="253">
                  <c:v>2670.5</c:v>
                </c:pt>
                <c:pt idx="254">
                  <c:v>2353</c:v>
                </c:pt>
                <c:pt idx="255">
                  <c:v>2190</c:v>
                </c:pt>
                <c:pt idx="256">
                  <c:v>2199.5</c:v>
                </c:pt>
                <c:pt idx="257">
                  <c:v>2034.5</c:v>
                </c:pt>
                <c:pt idx="258">
                  <c:v>1917.5</c:v>
                </c:pt>
                <c:pt idx="259">
                  <c:v>1845.5</c:v>
                </c:pt>
                <c:pt idx="260">
                  <c:v>2261.5</c:v>
                </c:pt>
                <c:pt idx="261">
                  <c:v>2484.5</c:v>
                </c:pt>
                <c:pt idx="262">
                  <c:v>2485</c:v>
                </c:pt>
                <c:pt idx="263">
                  <c:v>2919</c:v>
                </c:pt>
                <c:pt idx="264">
                  <c:v>3542</c:v>
                </c:pt>
                <c:pt idx="265">
                  <c:v>3875</c:v>
                </c:pt>
                <c:pt idx="266">
                  <c:v>4001.5</c:v>
                </c:pt>
                <c:pt idx="267">
                  <c:v>4054</c:v>
                </c:pt>
                <c:pt idx="268">
                  <c:v>4148.5</c:v>
                </c:pt>
                <c:pt idx="269">
                  <c:v>4206.5</c:v>
                </c:pt>
                <c:pt idx="270">
                  <c:v>4300.5</c:v>
                </c:pt>
                <c:pt idx="271">
                  <c:v>4576</c:v>
                </c:pt>
                <c:pt idx="272">
                  <c:v>4734.5</c:v>
                </c:pt>
                <c:pt idx="273">
                  <c:v>4840</c:v>
                </c:pt>
                <c:pt idx="274">
                  <c:v>5047</c:v>
                </c:pt>
                <c:pt idx="275">
                  <c:v>5092</c:v>
                </c:pt>
                <c:pt idx="276">
                  <c:v>5215</c:v>
                </c:pt>
                <c:pt idx="277">
                  <c:v>5341.5</c:v>
                </c:pt>
                <c:pt idx="278">
                  <c:v>5335.5</c:v>
                </c:pt>
                <c:pt idx="279">
                  <c:v>5279</c:v>
                </c:pt>
                <c:pt idx="280">
                  <c:v>5326</c:v>
                </c:pt>
                <c:pt idx="281">
                  <c:v>5279.5</c:v>
                </c:pt>
                <c:pt idx="282">
                  <c:v>4996</c:v>
                </c:pt>
                <c:pt idx="283">
                  <c:v>4593.5</c:v>
                </c:pt>
                <c:pt idx="284">
                  <c:v>4066</c:v>
                </c:pt>
                <c:pt idx="285">
                  <c:v>3582.5</c:v>
                </c:pt>
                <c:pt idx="286">
                  <c:v>3239</c:v>
                </c:pt>
                <c:pt idx="287">
                  <c:v>3016.5</c:v>
                </c:pt>
                <c:pt idx="288">
                  <c:v>2852.5</c:v>
                </c:pt>
                <c:pt idx="289">
                  <c:v>2714.5</c:v>
                </c:pt>
                <c:pt idx="290">
                  <c:v>2481.5</c:v>
                </c:pt>
                <c:pt idx="291">
                  <c:v>2298</c:v>
                </c:pt>
                <c:pt idx="292">
                  <c:v>2134.5</c:v>
                </c:pt>
                <c:pt idx="293">
                  <c:v>1891</c:v>
                </c:pt>
                <c:pt idx="294">
                  <c:v>1803</c:v>
                </c:pt>
                <c:pt idx="295">
                  <c:v>1889</c:v>
                </c:pt>
                <c:pt idx="296">
                  <c:v>1873.5</c:v>
                </c:pt>
                <c:pt idx="297">
                  <c:v>2048</c:v>
                </c:pt>
                <c:pt idx="298">
                  <c:v>2417</c:v>
                </c:pt>
                <c:pt idx="299">
                  <c:v>2496</c:v>
                </c:pt>
                <c:pt idx="300">
                  <c:v>2652.5</c:v>
                </c:pt>
                <c:pt idx="301">
                  <c:v>2819</c:v>
                </c:pt>
                <c:pt idx="302">
                  <c:v>2992</c:v>
                </c:pt>
                <c:pt idx="303">
                  <c:v>2987</c:v>
                </c:pt>
                <c:pt idx="304">
                  <c:v>3025.5</c:v>
                </c:pt>
                <c:pt idx="305">
                  <c:v>2878.5</c:v>
                </c:pt>
                <c:pt idx="306">
                  <c:v>2686</c:v>
                </c:pt>
                <c:pt idx="307">
                  <c:v>2494</c:v>
                </c:pt>
                <c:pt idx="308">
                  <c:v>2486</c:v>
                </c:pt>
                <c:pt idx="309">
                  <c:v>2565</c:v>
                </c:pt>
                <c:pt idx="310">
                  <c:v>2664</c:v>
                </c:pt>
                <c:pt idx="311">
                  <c:v>2664</c:v>
                </c:pt>
                <c:pt idx="312">
                  <c:v>2673</c:v>
                </c:pt>
                <c:pt idx="313">
                  <c:v>2703.5</c:v>
                </c:pt>
                <c:pt idx="314">
                  <c:v>2711</c:v>
                </c:pt>
                <c:pt idx="315">
                  <c:v>2590</c:v>
                </c:pt>
                <c:pt idx="316">
                  <c:v>2497.5</c:v>
                </c:pt>
                <c:pt idx="317">
                  <c:v>2604</c:v>
                </c:pt>
                <c:pt idx="318">
                  <c:v>2677</c:v>
                </c:pt>
                <c:pt idx="319">
                  <c:v>2869</c:v>
                </c:pt>
                <c:pt idx="320">
                  <c:v>2934</c:v>
                </c:pt>
                <c:pt idx="321">
                  <c:v>2696</c:v>
                </c:pt>
                <c:pt idx="322">
                  <c:v>2476.5</c:v>
                </c:pt>
                <c:pt idx="323">
                  <c:v>2633</c:v>
                </c:pt>
                <c:pt idx="324">
                  <c:v>2972</c:v>
                </c:pt>
                <c:pt idx="325">
                  <c:v>3326</c:v>
                </c:pt>
                <c:pt idx="326">
                  <c:v>3580</c:v>
                </c:pt>
                <c:pt idx="327">
                  <c:v>3501.5</c:v>
                </c:pt>
                <c:pt idx="328">
                  <c:v>3280</c:v>
                </c:pt>
                <c:pt idx="329">
                  <c:v>2943.5</c:v>
                </c:pt>
                <c:pt idx="330">
                  <c:v>2549</c:v>
                </c:pt>
                <c:pt idx="331">
                  <c:v>2234.5</c:v>
                </c:pt>
                <c:pt idx="332">
                  <c:v>1966.5</c:v>
                </c:pt>
                <c:pt idx="333">
                  <c:v>2015.5</c:v>
                </c:pt>
                <c:pt idx="334">
                  <c:v>2215</c:v>
                </c:pt>
                <c:pt idx="335">
                  <c:v>2262.5</c:v>
                </c:pt>
                <c:pt idx="336">
                  <c:v>2319.5</c:v>
                </c:pt>
                <c:pt idx="337">
                  <c:v>2158</c:v>
                </c:pt>
                <c:pt idx="338">
                  <c:v>1942.5</c:v>
                </c:pt>
                <c:pt idx="339">
                  <c:v>1777</c:v>
                </c:pt>
                <c:pt idx="340">
                  <c:v>1639.5</c:v>
                </c:pt>
                <c:pt idx="341">
                  <c:v>1620.5</c:v>
                </c:pt>
                <c:pt idx="342">
                  <c:v>1530.5</c:v>
                </c:pt>
                <c:pt idx="343">
                  <c:v>1497</c:v>
                </c:pt>
                <c:pt idx="344">
                  <c:v>1409.5</c:v>
                </c:pt>
                <c:pt idx="345">
                  <c:v>1044.5</c:v>
                </c:pt>
                <c:pt idx="346">
                  <c:v>829.5</c:v>
                </c:pt>
                <c:pt idx="347">
                  <c:v>648.5</c:v>
                </c:pt>
                <c:pt idx="348">
                  <c:v>510.5</c:v>
                </c:pt>
                <c:pt idx="349">
                  <c:v>473</c:v>
                </c:pt>
                <c:pt idx="350">
                  <c:v>444.5</c:v>
                </c:pt>
                <c:pt idx="351">
                  <c:v>429</c:v>
                </c:pt>
                <c:pt idx="352">
                  <c:v>510.5</c:v>
                </c:pt>
                <c:pt idx="353">
                  <c:v>530</c:v>
                </c:pt>
                <c:pt idx="354">
                  <c:v>550.5</c:v>
                </c:pt>
                <c:pt idx="355">
                  <c:v>572</c:v>
                </c:pt>
                <c:pt idx="356">
                  <c:v>528</c:v>
                </c:pt>
                <c:pt idx="357">
                  <c:v>541</c:v>
                </c:pt>
                <c:pt idx="358">
                  <c:v>542.5</c:v>
                </c:pt>
                <c:pt idx="359">
                  <c:v>615</c:v>
                </c:pt>
                <c:pt idx="360">
                  <c:v>694</c:v>
                </c:pt>
                <c:pt idx="361">
                  <c:v>834.5</c:v>
                </c:pt>
                <c:pt idx="362">
                  <c:v>1068.5</c:v>
                </c:pt>
                <c:pt idx="363">
                  <c:v>1191</c:v>
                </c:pt>
                <c:pt idx="364">
                  <c:v>1368</c:v>
                </c:pt>
                <c:pt idx="365">
                  <c:v>1339.5</c:v>
                </c:pt>
                <c:pt idx="366">
                  <c:v>1379.5</c:v>
                </c:pt>
                <c:pt idx="367">
                  <c:v>1519.5</c:v>
                </c:pt>
                <c:pt idx="368">
                  <c:v>1483</c:v>
                </c:pt>
                <c:pt idx="369">
                  <c:v>1303.5</c:v>
                </c:pt>
                <c:pt idx="370">
                  <c:v>1253</c:v>
                </c:pt>
                <c:pt idx="371">
                  <c:v>1449.5</c:v>
                </c:pt>
                <c:pt idx="372">
                  <c:v>1570</c:v>
                </c:pt>
                <c:pt idx="373">
                  <c:v>1786</c:v>
                </c:pt>
                <c:pt idx="374">
                  <c:v>1967.5</c:v>
                </c:pt>
                <c:pt idx="375">
                  <c:v>1996</c:v>
                </c:pt>
                <c:pt idx="376">
                  <c:v>1922.5</c:v>
                </c:pt>
                <c:pt idx="377">
                  <c:v>1858</c:v>
                </c:pt>
                <c:pt idx="378">
                  <c:v>1502.5</c:v>
                </c:pt>
                <c:pt idx="379">
                  <c:v>1329</c:v>
                </c:pt>
                <c:pt idx="380">
                  <c:v>1153.5</c:v>
                </c:pt>
                <c:pt idx="381">
                  <c:v>942.5</c:v>
                </c:pt>
                <c:pt idx="382">
                  <c:v>743</c:v>
                </c:pt>
                <c:pt idx="383">
                  <c:v>654</c:v>
                </c:pt>
                <c:pt idx="384">
                  <c:v>582.5</c:v>
                </c:pt>
                <c:pt idx="385">
                  <c:v>549.5</c:v>
                </c:pt>
                <c:pt idx="386">
                  <c:v>573</c:v>
                </c:pt>
                <c:pt idx="387">
                  <c:v>633</c:v>
                </c:pt>
                <c:pt idx="388">
                  <c:v>689.5</c:v>
                </c:pt>
                <c:pt idx="389">
                  <c:v>735.5</c:v>
                </c:pt>
                <c:pt idx="390">
                  <c:v>846</c:v>
                </c:pt>
                <c:pt idx="391">
                  <c:v>971.5</c:v>
                </c:pt>
                <c:pt idx="392">
                  <c:v>1119</c:v>
                </c:pt>
                <c:pt idx="393">
                  <c:v>997</c:v>
                </c:pt>
                <c:pt idx="394">
                  <c:v>905</c:v>
                </c:pt>
                <c:pt idx="395">
                  <c:v>1094</c:v>
                </c:pt>
                <c:pt idx="396">
                  <c:v>1301</c:v>
                </c:pt>
                <c:pt idx="397">
                  <c:v>1430.5</c:v>
                </c:pt>
                <c:pt idx="398">
                  <c:v>1483</c:v>
                </c:pt>
                <c:pt idx="399">
                  <c:v>1618.5</c:v>
                </c:pt>
                <c:pt idx="400">
                  <c:v>1862.5</c:v>
                </c:pt>
                <c:pt idx="401">
                  <c:v>2113.5</c:v>
                </c:pt>
                <c:pt idx="402">
                  <c:v>2250.5</c:v>
                </c:pt>
                <c:pt idx="403">
                  <c:v>2102</c:v>
                </c:pt>
                <c:pt idx="404">
                  <c:v>2026.5</c:v>
                </c:pt>
                <c:pt idx="405">
                  <c:v>2276</c:v>
                </c:pt>
                <c:pt idx="406">
                  <c:v>2752.5</c:v>
                </c:pt>
                <c:pt idx="407">
                  <c:v>3146</c:v>
                </c:pt>
                <c:pt idx="408">
                  <c:v>3484</c:v>
                </c:pt>
                <c:pt idx="409">
                  <c:v>3518</c:v>
                </c:pt>
                <c:pt idx="410">
                  <c:v>3484.5</c:v>
                </c:pt>
                <c:pt idx="411">
                  <c:v>3516</c:v>
                </c:pt>
                <c:pt idx="412">
                  <c:v>3349.5</c:v>
                </c:pt>
                <c:pt idx="413">
                  <c:v>3358</c:v>
                </c:pt>
                <c:pt idx="414">
                  <c:v>3109</c:v>
                </c:pt>
                <c:pt idx="415">
                  <c:v>2811</c:v>
                </c:pt>
                <c:pt idx="416">
                  <c:v>2632.5</c:v>
                </c:pt>
                <c:pt idx="417">
                  <c:v>3003</c:v>
                </c:pt>
                <c:pt idx="418">
                  <c:v>3430.5</c:v>
                </c:pt>
                <c:pt idx="419">
                  <c:v>3544.5</c:v>
                </c:pt>
                <c:pt idx="420">
                  <c:v>3673.5</c:v>
                </c:pt>
                <c:pt idx="421">
                  <c:v>3769</c:v>
                </c:pt>
                <c:pt idx="422">
                  <c:v>3874</c:v>
                </c:pt>
                <c:pt idx="423">
                  <c:v>3887.5</c:v>
                </c:pt>
                <c:pt idx="424">
                  <c:v>3940.5</c:v>
                </c:pt>
                <c:pt idx="425">
                  <c:v>3823.5</c:v>
                </c:pt>
                <c:pt idx="426">
                  <c:v>3611</c:v>
                </c:pt>
                <c:pt idx="427">
                  <c:v>3329.5</c:v>
                </c:pt>
                <c:pt idx="428">
                  <c:v>2914.5</c:v>
                </c:pt>
                <c:pt idx="429">
                  <c:v>2743</c:v>
                </c:pt>
                <c:pt idx="430">
                  <c:v>2650</c:v>
                </c:pt>
                <c:pt idx="431">
                  <c:v>2575.5</c:v>
                </c:pt>
                <c:pt idx="432">
                  <c:v>2572</c:v>
                </c:pt>
                <c:pt idx="433">
                  <c:v>2446</c:v>
                </c:pt>
                <c:pt idx="434">
                  <c:v>2347</c:v>
                </c:pt>
                <c:pt idx="435">
                  <c:v>2168.5</c:v>
                </c:pt>
                <c:pt idx="436">
                  <c:v>1979</c:v>
                </c:pt>
                <c:pt idx="437">
                  <c:v>1982</c:v>
                </c:pt>
                <c:pt idx="438">
                  <c:v>1862.5</c:v>
                </c:pt>
                <c:pt idx="439">
                  <c:v>1837</c:v>
                </c:pt>
                <c:pt idx="440">
                  <c:v>1812</c:v>
                </c:pt>
                <c:pt idx="441">
                  <c:v>1735.5</c:v>
                </c:pt>
                <c:pt idx="442">
                  <c:v>1710.5</c:v>
                </c:pt>
                <c:pt idx="443">
                  <c:v>1619</c:v>
                </c:pt>
                <c:pt idx="444">
                  <c:v>1598.5</c:v>
                </c:pt>
                <c:pt idx="445">
                  <c:v>1683</c:v>
                </c:pt>
                <c:pt idx="446">
                  <c:v>1857.5</c:v>
                </c:pt>
                <c:pt idx="447">
                  <c:v>1969</c:v>
                </c:pt>
                <c:pt idx="448">
                  <c:v>2085</c:v>
                </c:pt>
                <c:pt idx="449">
                  <c:v>2194</c:v>
                </c:pt>
                <c:pt idx="450">
                  <c:v>2460.5</c:v>
                </c:pt>
                <c:pt idx="451">
                  <c:v>2418</c:v>
                </c:pt>
                <c:pt idx="452">
                  <c:v>2422</c:v>
                </c:pt>
                <c:pt idx="453">
                  <c:v>2286.5</c:v>
                </c:pt>
                <c:pt idx="454">
                  <c:v>2282</c:v>
                </c:pt>
                <c:pt idx="455">
                  <c:v>2338.5</c:v>
                </c:pt>
                <c:pt idx="456">
                  <c:v>2347</c:v>
                </c:pt>
                <c:pt idx="457">
                  <c:v>2474.5</c:v>
                </c:pt>
                <c:pt idx="458">
                  <c:v>2628</c:v>
                </c:pt>
                <c:pt idx="459">
                  <c:v>2664.5</c:v>
                </c:pt>
                <c:pt idx="460">
                  <c:v>2647</c:v>
                </c:pt>
                <c:pt idx="461">
                  <c:v>2728.5</c:v>
                </c:pt>
                <c:pt idx="462">
                  <c:v>2809.5</c:v>
                </c:pt>
                <c:pt idx="463">
                  <c:v>2918</c:v>
                </c:pt>
                <c:pt idx="464">
                  <c:v>3028.5</c:v>
                </c:pt>
                <c:pt idx="465">
                  <c:v>3178</c:v>
                </c:pt>
                <c:pt idx="466">
                  <c:v>3541</c:v>
                </c:pt>
                <c:pt idx="467">
                  <c:v>3635</c:v>
                </c:pt>
                <c:pt idx="468">
                  <c:v>3639.5</c:v>
                </c:pt>
                <c:pt idx="469">
                  <c:v>3641.5</c:v>
                </c:pt>
                <c:pt idx="470">
                  <c:v>3686</c:v>
                </c:pt>
                <c:pt idx="471">
                  <c:v>3670</c:v>
                </c:pt>
                <c:pt idx="472">
                  <c:v>3606</c:v>
                </c:pt>
                <c:pt idx="473">
                  <c:v>3477</c:v>
                </c:pt>
                <c:pt idx="474">
                  <c:v>3194</c:v>
                </c:pt>
                <c:pt idx="475">
                  <c:v>2912</c:v>
                </c:pt>
                <c:pt idx="476">
                  <c:v>2566</c:v>
                </c:pt>
                <c:pt idx="477">
                  <c:v>2382</c:v>
                </c:pt>
                <c:pt idx="478">
                  <c:v>2339</c:v>
                </c:pt>
                <c:pt idx="479">
                  <c:v>2310.5</c:v>
                </c:pt>
                <c:pt idx="480">
                  <c:v>2133.5</c:v>
                </c:pt>
                <c:pt idx="481">
                  <c:v>1908.5</c:v>
                </c:pt>
                <c:pt idx="482">
                  <c:v>1624.5</c:v>
                </c:pt>
                <c:pt idx="483">
                  <c:v>1356</c:v>
                </c:pt>
                <c:pt idx="484">
                  <c:v>1229</c:v>
                </c:pt>
                <c:pt idx="485">
                  <c:v>1132</c:v>
                </c:pt>
                <c:pt idx="486">
                  <c:v>972</c:v>
                </c:pt>
                <c:pt idx="487">
                  <c:v>797.5</c:v>
                </c:pt>
                <c:pt idx="488">
                  <c:v>589</c:v>
                </c:pt>
                <c:pt idx="489">
                  <c:v>379</c:v>
                </c:pt>
                <c:pt idx="490">
                  <c:v>381.5</c:v>
                </c:pt>
                <c:pt idx="491">
                  <c:v>460.5</c:v>
                </c:pt>
                <c:pt idx="492">
                  <c:v>569.5</c:v>
                </c:pt>
                <c:pt idx="493">
                  <c:v>677</c:v>
                </c:pt>
                <c:pt idx="494">
                  <c:v>753</c:v>
                </c:pt>
                <c:pt idx="495">
                  <c:v>800</c:v>
                </c:pt>
                <c:pt idx="496">
                  <c:v>842</c:v>
                </c:pt>
                <c:pt idx="497">
                  <c:v>878</c:v>
                </c:pt>
                <c:pt idx="498">
                  <c:v>899.5</c:v>
                </c:pt>
                <c:pt idx="499">
                  <c:v>913</c:v>
                </c:pt>
                <c:pt idx="500">
                  <c:v>910.5</c:v>
                </c:pt>
                <c:pt idx="501">
                  <c:v>900.5</c:v>
                </c:pt>
                <c:pt idx="502">
                  <c:v>950.5</c:v>
                </c:pt>
                <c:pt idx="503">
                  <c:v>989.5</c:v>
                </c:pt>
                <c:pt idx="504">
                  <c:v>1013.5</c:v>
                </c:pt>
                <c:pt idx="505">
                  <c:v>960</c:v>
                </c:pt>
                <c:pt idx="506">
                  <c:v>954.5</c:v>
                </c:pt>
                <c:pt idx="507">
                  <c:v>980</c:v>
                </c:pt>
                <c:pt idx="508">
                  <c:v>890.5</c:v>
                </c:pt>
                <c:pt idx="509">
                  <c:v>886</c:v>
                </c:pt>
                <c:pt idx="510">
                  <c:v>835</c:v>
                </c:pt>
                <c:pt idx="511">
                  <c:v>796</c:v>
                </c:pt>
                <c:pt idx="512">
                  <c:v>708.5</c:v>
                </c:pt>
                <c:pt idx="513">
                  <c:v>654</c:v>
                </c:pt>
                <c:pt idx="514">
                  <c:v>667</c:v>
                </c:pt>
                <c:pt idx="515">
                  <c:v>771</c:v>
                </c:pt>
                <c:pt idx="516">
                  <c:v>827.5</c:v>
                </c:pt>
                <c:pt idx="517">
                  <c:v>935</c:v>
                </c:pt>
                <c:pt idx="518">
                  <c:v>1041</c:v>
                </c:pt>
                <c:pt idx="519">
                  <c:v>1160.5</c:v>
                </c:pt>
                <c:pt idx="520">
                  <c:v>1245.5</c:v>
                </c:pt>
                <c:pt idx="521">
                  <c:v>1320</c:v>
                </c:pt>
                <c:pt idx="522">
                  <c:v>1363</c:v>
                </c:pt>
                <c:pt idx="523">
                  <c:v>1289.5</c:v>
                </c:pt>
                <c:pt idx="524">
                  <c:v>1203.5</c:v>
                </c:pt>
                <c:pt idx="525">
                  <c:v>1136</c:v>
                </c:pt>
                <c:pt idx="526">
                  <c:v>1056.5</c:v>
                </c:pt>
                <c:pt idx="527">
                  <c:v>1018.5</c:v>
                </c:pt>
                <c:pt idx="528">
                  <c:v>970.5</c:v>
                </c:pt>
                <c:pt idx="529">
                  <c:v>925.5</c:v>
                </c:pt>
                <c:pt idx="530">
                  <c:v>935</c:v>
                </c:pt>
                <c:pt idx="531">
                  <c:v>933</c:v>
                </c:pt>
                <c:pt idx="532">
                  <c:v>955.5</c:v>
                </c:pt>
                <c:pt idx="533">
                  <c:v>988</c:v>
                </c:pt>
                <c:pt idx="534">
                  <c:v>973</c:v>
                </c:pt>
                <c:pt idx="535">
                  <c:v>921.5</c:v>
                </c:pt>
                <c:pt idx="536">
                  <c:v>860</c:v>
                </c:pt>
                <c:pt idx="537">
                  <c:v>719.5</c:v>
                </c:pt>
                <c:pt idx="538">
                  <c:v>598</c:v>
                </c:pt>
                <c:pt idx="539">
                  <c:v>669.5</c:v>
                </c:pt>
                <c:pt idx="540">
                  <c:v>712.5</c:v>
                </c:pt>
                <c:pt idx="541">
                  <c:v>670.5</c:v>
                </c:pt>
                <c:pt idx="542">
                  <c:v>592</c:v>
                </c:pt>
                <c:pt idx="543">
                  <c:v>507.5</c:v>
                </c:pt>
                <c:pt idx="544">
                  <c:v>469.5</c:v>
                </c:pt>
                <c:pt idx="545">
                  <c:v>422.5</c:v>
                </c:pt>
                <c:pt idx="546">
                  <c:v>332</c:v>
                </c:pt>
                <c:pt idx="547">
                  <c:v>263.5</c:v>
                </c:pt>
                <c:pt idx="548">
                  <c:v>250.5</c:v>
                </c:pt>
                <c:pt idx="549">
                  <c:v>274.5</c:v>
                </c:pt>
                <c:pt idx="550">
                  <c:v>269.5</c:v>
                </c:pt>
                <c:pt idx="551">
                  <c:v>242.5</c:v>
                </c:pt>
                <c:pt idx="552">
                  <c:v>229</c:v>
                </c:pt>
                <c:pt idx="553">
                  <c:v>242.5</c:v>
                </c:pt>
                <c:pt idx="554">
                  <c:v>235.5</c:v>
                </c:pt>
                <c:pt idx="555">
                  <c:v>254.5</c:v>
                </c:pt>
                <c:pt idx="556">
                  <c:v>314.5</c:v>
                </c:pt>
                <c:pt idx="557">
                  <c:v>383</c:v>
                </c:pt>
                <c:pt idx="558">
                  <c:v>419.5</c:v>
                </c:pt>
                <c:pt idx="559">
                  <c:v>512.5</c:v>
                </c:pt>
                <c:pt idx="560">
                  <c:v>532</c:v>
                </c:pt>
                <c:pt idx="561">
                  <c:v>413</c:v>
                </c:pt>
                <c:pt idx="562">
                  <c:v>401</c:v>
                </c:pt>
                <c:pt idx="563">
                  <c:v>516</c:v>
                </c:pt>
                <c:pt idx="564">
                  <c:v>629</c:v>
                </c:pt>
                <c:pt idx="565">
                  <c:v>676.5</c:v>
                </c:pt>
                <c:pt idx="566">
                  <c:v>654.5</c:v>
                </c:pt>
                <c:pt idx="567">
                  <c:v>617.5</c:v>
                </c:pt>
                <c:pt idx="568">
                  <c:v>556</c:v>
                </c:pt>
                <c:pt idx="569">
                  <c:v>504.5</c:v>
                </c:pt>
                <c:pt idx="570">
                  <c:v>431.5</c:v>
                </c:pt>
                <c:pt idx="571">
                  <c:v>382.5</c:v>
                </c:pt>
                <c:pt idx="572">
                  <c:v>339.5</c:v>
                </c:pt>
                <c:pt idx="573">
                  <c:v>391.5</c:v>
                </c:pt>
                <c:pt idx="574">
                  <c:v>446</c:v>
                </c:pt>
                <c:pt idx="575">
                  <c:v>525.5</c:v>
                </c:pt>
                <c:pt idx="576">
                  <c:v>569.5</c:v>
                </c:pt>
                <c:pt idx="577">
                  <c:v>591.5</c:v>
                </c:pt>
                <c:pt idx="578">
                  <c:v>571.5</c:v>
                </c:pt>
                <c:pt idx="579">
                  <c:v>573</c:v>
                </c:pt>
                <c:pt idx="580">
                  <c:v>549.5</c:v>
                </c:pt>
                <c:pt idx="581">
                  <c:v>593.5</c:v>
                </c:pt>
                <c:pt idx="582">
                  <c:v>630.5</c:v>
                </c:pt>
                <c:pt idx="583">
                  <c:v>689.5</c:v>
                </c:pt>
                <c:pt idx="584">
                  <c:v>739</c:v>
                </c:pt>
                <c:pt idx="585">
                  <c:v>670</c:v>
                </c:pt>
                <c:pt idx="586">
                  <c:v>500.5</c:v>
                </c:pt>
                <c:pt idx="587">
                  <c:v>505</c:v>
                </c:pt>
                <c:pt idx="588">
                  <c:v>563.5</c:v>
                </c:pt>
                <c:pt idx="589">
                  <c:v>569.5</c:v>
                </c:pt>
                <c:pt idx="590">
                  <c:v>593.5</c:v>
                </c:pt>
                <c:pt idx="591">
                  <c:v>645</c:v>
                </c:pt>
                <c:pt idx="592">
                  <c:v>603</c:v>
                </c:pt>
                <c:pt idx="593">
                  <c:v>531.5</c:v>
                </c:pt>
                <c:pt idx="594">
                  <c:v>516.5</c:v>
                </c:pt>
                <c:pt idx="595">
                  <c:v>455.5</c:v>
                </c:pt>
                <c:pt idx="596">
                  <c:v>399.5</c:v>
                </c:pt>
                <c:pt idx="597">
                  <c:v>427</c:v>
                </c:pt>
                <c:pt idx="598">
                  <c:v>432</c:v>
                </c:pt>
                <c:pt idx="599">
                  <c:v>431</c:v>
                </c:pt>
                <c:pt idx="600">
                  <c:v>464.5</c:v>
                </c:pt>
                <c:pt idx="601">
                  <c:v>520.5</c:v>
                </c:pt>
                <c:pt idx="602">
                  <c:v>635.5</c:v>
                </c:pt>
                <c:pt idx="603">
                  <c:v>695</c:v>
                </c:pt>
                <c:pt idx="604">
                  <c:v>805</c:v>
                </c:pt>
                <c:pt idx="605">
                  <c:v>1001</c:v>
                </c:pt>
                <c:pt idx="606">
                  <c:v>1407</c:v>
                </c:pt>
                <c:pt idx="607">
                  <c:v>1793</c:v>
                </c:pt>
                <c:pt idx="608">
                  <c:v>1890.5</c:v>
                </c:pt>
                <c:pt idx="609">
                  <c:v>1904</c:v>
                </c:pt>
                <c:pt idx="610">
                  <c:v>1993.5</c:v>
                </c:pt>
                <c:pt idx="611">
                  <c:v>2307</c:v>
                </c:pt>
                <c:pt idx="612">
                  <c:v>2621</c:v>
                </c:pt>
                <c:pt idx="613">
                  <c:v>2742</c:v>
                </c:pt>
                <c:pt idx="614">
                  <c:v>2807.5</c:v>
                </c:pt>
                <c:pt idx="615">
                  <c:v>2820</c:v>
                </c:pt>
                <c:pt idx="616">
                  <c:v>2658.5</c:v>
                </c:pt>
                <c:pt idx="617">
                  <c:v>2514.5</c:v>
                </c:pt>
                <c:pt idx="618">
                  <c:v>2397.5</c:v>
                </c:pt>
                <c:pt idx="619">
                  <c:v>2527.5</c:v>
                </c:pt>
                <c:pt idx="620">
                  <c:v>2358</c:v>
                </c:pt>
                <c:pt idx="621">
                  <c:v>2064</c:v>
                </c:pt>
                <c:pt idx="622">
                  <c:v>1829.5</c:v>
                </c:pt>
                <c:pt idx="623">
                  <c:v>1726.5</c:v>
                </c:pt>
                <c:pt idx="624">
                  <c:v>1651</c:v>
                </c:pt>
                <c:pt idx="625">
                  <c:v>1624.5</c:v>
                </c:pt>
                <c:pt idx="626">
                  <c:v>1603</c:v>
                </c:pt>
                <c:pt idx="627">
                  <c:v>1467.5</c:v>
                </c:pt>
                <c:pt idx="628">
                  <c:v>1477.5</c:v>
                </c:pt>
                <c:pt idx="629">
                  <c:v>1512</c:v>
                </c:pt>
                <c:pt idx="630">
                  <c:v>1589</c:v>
                </c:pt>
                <c:pt idx="631">
                  <c:v>1533.5</c:v>
                </c:pt>
                <c:pt idx="632">
                  <c:v>1422.5</c:v>
                </c:pt>
                <c:pt idx="633">
                  <c:v>1329.5</c:v>
                </c:pt>
                <c:pt idx="634">
                  <c:v>1537.5</c:v>
                </c:pt>
                <c:pt idx="635">
                  <c:v>1731</c:v>
                </c:pt>
                <c:pt idx="636">
                  <c:v>1717</c:v>
                </c:pt>
                <c:pt idx="637">
                  <c:v>1922.5</c:v>
                </c:pt>
                <c:pt idx="638">
                  <c:v>2306</c:v>
                </c:pt>
                <c:pt idx="639">
                  <c:v>2594</c:v>
                </c:pt>
                <c:pt idx="640">
                  <c:v>2755.5</c:v>
                </c:pt>
                <c:pt idx="641">
                  <c:v>2833.5</c:v>
                </c:pt>
                <c:pt idx="642">
                  <c:v>2776.5</c:v>
                </c:pt>
                <c:pt idx="643">
                  <c:v>2631.5</c:v>
                </c:pt>
                <c:pt idx="644">
                  <c:v>2339</c:v>
                </c:pt>
                <c:pt idx="645">
                  <c:v>2083</c:v>
                </c:pt>
                <c:pt idx="646">
                  <c:v>1868.5</c:v>
                </c:pt>
                <c:pt idx="647">
                  <c:v>1710</c:v>
                </c:pt>
                <c:pt idx="648">
                  <c:v>1615.5</c:v>
                </c:pt>
                <c:pt idx="649">
                  <c:v>1652</c:v>
                </c:pt>
                <c:pt idx="650">
                  <c:v>1773.5</c:v>
                </c:pt>
                <c:pt idx="651">
                  <c:v>1722</c:v>
                </c:pt>
                <c:pt idx="652">
                  <c:v>1563</c:v>
                </c:pt>
                <c:pt idx="653">
                  <c:v>1456</c:v>
                </c:pt>
                <c:pt idx="654">
                  <c:v>1257</c:v>
                </c:pt>
                <c:pt idx="655">
                  <c:v>1017.5</c:v>
                </c:pt>
                <c:pt idx="656">
                  <c:v>771.5</c:v>
                </c:pt>
                <c:pt idx="657">
                  <c:v>529.5</c:v>
                </c:pt>
                <c:pt idx="658">
                  <c:v>451.5</c:v>
                </c:pt>
                <c:pt idx="659">
                  <c:v>418.5</c:v>
                </c:pt>
                <c:pt idx="660">
                  <c:v>362</c:v>
                </c:pt>
                <c:pt idx="661">
                  <c:v>344</c:v>
                </c:pt>
                <c:pt idx="662">
                  <c:v>304.5</c:v>
                </c:pt>
                <c:pt idx="663">
                  <c:v>329</c:v>
                </c:pt>
                <c:pt idx="664">
                  <c:v>382</c:v>
                </c:pt>
                <c:pt idx="665">
                  <c:v>445.5</c:v>
                </c:pt>
                <c:pt idx="666">
                  <c:v>496</c:v>
                </c:pt>
                <c:pt idx="667">
                  <c:v>494.5</c:v>
                </c:pt>
                <c:pt idx="668">
                  <c:v>483.5</c:v>
                </c:pt>
                <c:pt idx="669">
                  <c:v>473</c:v>
                </c:pt>
                <c:pt idx="670">
                  <c:v>505</c:v>
                </c:pt>
                <c:pt idx="671">
                  <c:v>549.5</c:v>
                </c:pt>
                <c:pt idx="672">
                  <c:v>615.5</c:v>
                </c:pt>
                <c:pt idx="673">
                  <c:v>747</c:v>
                </c:pt>
                <c:pt idx="674">
                  <c:v>935.5</c:v>
                </c:pt>
                <c:pt idx="675">
                  <c:v>1102</c:v>
                </c:pt>
                <c:pt idx="676">
                  <c:v>1141.5</c:v>
                </c:pt>
                <c:pt idx="677">
                  <c:v>1128</c:v>
                </c:pt>
                <c:pt idx="678">
                  <c:v>1122</c:v>
                </c:pt>
                <c:pt idx="679">
                  <c:v>1062</c:v>
                </c:pt>
                <c:pt idx="680">
                  <c:v>967.5</c:v>
                </c:pt>
                <c:pt idx="681">
                  <c:v>782.5</c:v>
                </c:pt>
                <c:pt idx="682">
                  <c:v>840.5</c:v>
                </c:pt>
                <c:pt idx="683">
                  <c:v>910</c:v>
                </c:pt>
                <c:pt idx="684">
                  <c:v>856.5</c:v>
                </c:pt>
                <c:pt idx="685">
                  <c:v>886</c:v>
                </c:pt>
                <c:pt idx="686">
                  <c:v>976</c:v>
                </c:pt>
                <c:pt idx="687">
                  <c:v>1019</c:v>
                </c:pt>
                <c:pt idx="688">
                  <c:v>1073.5</c:v>
                </c:pt>
                <c:pt idx="689">
                  <c:v>1100.5</c:v>
                </c:pt>
                <c:pt idx="690">
                  <c:v>1122.5</c:v>
                </c:pt>
                <c:pt idx="691">
                  <c:v>1165</c:v>
                </c:pt>
                <c:pt idx="692">
                  <c:v>1105</c:v>
                </c:pt>
                <c:pt idx="693">
                  <c:v>1177</c:v>
                </c:pt>
                <c:pt idx="694">
                  <c:v>1382</c:v>
                </c:pt>
                <c:pt idx="695">
                  <c:v>1594</c:v>
                </c:pt>
                <c:pt idx="696">
                  <c:v>1840</c:v>
                </c:pt>
                <c:pt idx="697">
                  <c:v>2050.5</c:v>
                </c:pt>
                <c:pt idx="698">
                  <c:v>2092.5</c:v>
                </c:pt>
                <c:pt idx="699">
                  <c:v>2080</c:v>
                </c:pt>
                <c:pt idx="700">
                  <c:v>2178.5</c:v>
                </c:pt>
                <c:pt idx="701">
                  <c:v>2201.5</c:v>
                </c:pt>
                <c:pt idx="702">
                  <c:v>2311.5</c:v>
                </c:pt>
                <c:pt idx="703">
                  <c:v>2455.5</c:v>
                </c:pt>
                <c:pt idx="704">
                  <c:v>2409</c:v>
                </c:pt>
                <c:pt idx="705">
                  <c:v>2422</c:v>
                </c:pt>
                <c:pt idx="706">
                  <c:v>2749</c:v>
                </c:pt>
                <c:pt idx="707">
                  <c:v>3130.5</c:v>
                </c:pt>
                <c:pt idx="708">
                  <c:v>3399</c:v>
                </c:pt>
                <c:pt idx="709">
                  <c:v>3535.5</c:v>
                </c:pt>
                <c:pt idx="710">
                  <c:v>3615</c:v>
                </c:pt>
                <c:pt idx="711">
                  <c:v>3660</c:v>
                </c:pt>
                <c:pt idx="712">
                  <c:v>3603.5</c:v>
                </c:pt>
                <c:pt idx="713">
                  <c:v>3592.5</c:v>
                </c:pt>
                <c:pt idx="714">
                  <c:v>3719</c:v>
                </c:pt>
                <c:pt idx="715">
                  <c:v>3692</c:v>
                </c:pt>
                <c:pt idx="716">
                  <c:v>3613</c:v>
                </c:pt>
                <c:pt idx="717">
                  <c:v>3421.5</c:v>
                </c:pt>
                <c:pt idx="718">
                  <c:v>3196.5</c:v>
                </c:pt>
                <c:pt idx="719">
                  <c:v>2765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Entrées!$O$37:$O$780</c:f>
              <c:numCache>
                <c:formatCode>0.0</c:formatCode>
                <c:ptCount val="744"/>
                <c:pt idx="0">
                  <c:v>-1069</c:v>
                </c:pt>
                <c:pt idx="1">
                  <c:v>-927.5</c:v>
                </c:pt>
                <c:pt idx="2">
                  <c:v>-413.5</c:v>
                </c:pt>
                <c:pt idx="3">
                  <c:v>-1048.5</c:v>
                </c:pt>
                <c:pt idx="4">
                  <c:v>-1487.5</c:v>
                </c:pt>
                <c:pt idx="5">
                  <c:v>-1766.5</c:v>
                </c:pt>
                <c:pt idx="6">
                  <c:v>-1466.5</c:v>
                </c:pt>
                <c:pt idx="7">
                  <c:v>-857</c:v>
                </c:pt>
                <c:pt idx="8">
                  <c:v>-283</c:v>
                </c:pt>
                <c:pt idx="9">
                  <c:v>-47</c:v>
                </c:pt>
                <c:pt idx="10">
                  <c:v>161.5</c:v>
                </c:pt>
                <c:pt idx="11">
                  <c:v>-285</c:v>
                </c:pt>
                <c:pt idx="12">
                  <c:v>211.5</c:v>
                </c:pt>
                <c:pt idx="13">
                  <c:v>841.5</c:v>
                </c:pt>
                <c:pt idx="14">
                  <c:v>28</c:v>
                </c:pt>
                <c:pt idx="15">
                  <c:v>-117.5</c:v>
                </c:pt>
                <c:pt idx="16">
                  <c:v>-814.5</c:v>
                </c:pt>
                <c:pt idx="17">
                  <c:v>-2097</c:v>
                </c:pt>
                <c:pt idx="18">
                  <c:v>-3415</c:v>
                </c:pt>
                <c:pt idx="19">
                  <c:v>-3303</c:v>
                </c:pt>
                <c:pt idx="20">
                  <c:v>-2005.5</c:v>
                </c:pt>
                <c:pt idx="21">
                  <c:v>-1998.5</c:v>
                </c:pt>
                <c:pt idx="22">
                  <c:v>-2716</c:v>
                </c:pt>
                <c:pt idx="23">
                  <c:v>-1410</c:v>
                </c:pt>
                <c:pt idx="24">
                  <c:v>-1059.5</c:v>
                </c:pt>
                <c:pt idx="25">
                  <c:v>-1839.5</c:v>
                </c:pt>
                <c:pt idx="26">
                  <c:v>-1921</c:v>
                </c:pt>
                <c:pt idx="27">
                  <c:v>-2928</c:v>
                </c:pt>
                <c:pt idx="28">
                  <c:v>-3653.5</c:v>
                </c:pt>
                <c:pt idx="29">
                  <c:v>-3177</c:v>
                </c:pt>
                <c:pt idx="30">
                  <c:v>-609.5</c:v>
                </c:pt>
                <c:pt idx="31">
                  <c:v>1244.5</c:v>
                </c:pt>
                <c:pt idx="32">
                  <c:v>1562</c:v>
                </c:pt>
                <c:pt idx="33">
                  <c:v>1206.5</c:v>
                </c:pt>
                <c:pt idx="34">
                  <c:v>745.5</c:v>
                </c:pt>
                <c:pt idx="35">
                  <c:v>452.5</c:v>
                </c:pt>
                <c:pt idx="36">
                  <c:v>584.5</c:v>
                </c:pt>
                <c:pt idx="37">
                  <c:v>215</c:v>
                </c:pt>
                <c:pt idx="38">
                  <c:v>-98.5</c:v>
                </c:pt>
                <c:pt idx="39">
                  <c:v>-901.5</c:v>
                </c:pt>
                <c:pt idx="40">
                  <c:v>-1673</c:v>
                </c:pt>
                <c:pt idx="41">
                  <c:v>-2582.5</c:v>
                </c:pt>
                <c:pt idx="42">
                  <c:v>-1605</c:v>
                </c:pt>
                <c:pt idx="43">
                  <c:v>-893</c:v>
                </c:pt>
                <c:pt idx="44">
                  <c:v>-1510.5</c:v>
                </c:pt>
                <c:pt idx="45">
                  <c:v>-1739</c:v>
                </c:pt>
                <c:pt idx="46">
                  <c:v>-1420.5</c:v>
                </c:pt>
                <c:pt idx="47">
                  <c:v>-204</c:v>
                </c:pt>
                <c:pt idx="48">
                  <c:v>130</c:v>
                </c:pt>
                <c:pt idx="49">
                  <c:v>-1177.5</c:v>
                </c:pt>
                <c:pt idx="50">
                  <c:v>-1332</c:v>
                </c:pt>
                <c:pt idx="51">
                  <c:v>-1694.5</c:v>
                </c:pt>
                <c:pt idx="52">
                  <c:v>-1897.5</c:v>
                </c:pt>
                <c:pt idx="53">
                  <c:v>-1287.5</c:v>
                </c:pt>
                <c:pt idx="54">
                  <c:v>-181.5</c:v>
                </c:pt>
                <c:pt idx="55">
                  <c:v>929</c:v>
                </c:pt>
                <c:pt idx="56">
                  <c:v>1481</c:v>
                </c:pt>
                <c:pt idx="57">
                  <c:v>1565.5</c:v>
                </c:pt>
                <c:pt idx="58">
                  <c:v>901.5</c:v>
                </c:pt>
                <c:pt idx="59">
                  <c:v>121</c:v>
                </c:pt>
                <c:pt idx="60">
                  <c:v>-131</c:v>
                </c:pt>
                <c:pt idx="61">
                  <c:v>-705</c:v>
                </c:pt>
                <c:pt idx="62">
                  <c:v>-1379</c:v>
                </c:pt>
                <c:pt idx="63">
                  <c:v>-2412</c:v>
                </c:pt>
                <c:pt idx="64">
                  <c:v>-3632</c:v>
                </c:pt>
                <c:pt idx="65">
                  <c:v>-4267.5</c:v>
                </c:pt>
                <c:pt idx="66">
                  <c:v>-3876.5</c:v>
                </c:pt>
                <c:pt idx="67">
                  <c:v>-3242</c:v>
                </c:pt>
                <c:pt idx="68">
                  <c:v>-3328.5</c:v>
                </c:pt>
                <c:pt idx="69">
                  <c:v>-4123.5</c:v>
                </c:pt>
                <c:pt idx="70">
                  <c:v>-3976.5</c:v>
                </c:pt>
                <c:pt idx="71">
                  <c:v>-2506</c:v>
                </c:pt>
                <c:pt idx="72">
                  <c:v>-1681.5</c:v>
                </c:pt>
                <c:pt idx="73">
                  <c:v>-1553.5</c:v>
                </c:pt>
                <c:pt idx="74">
                  <c:v>-1346.5</c:v>
                </c:pt>
                <c:pt idx="75">
                  <c:v>-1749</c:v>
                </c:pt>
                <c:pt idx="76">
                  <c:v>-2558.5</c:v>
                </c:pt>
                <c:pt idx="77">
                  <c:v>-2206</c:v>
                </c:pt>
                <c:pt idx="78">
                  <c:v>-1310</c:v>
                </c:pt>
                <c:pt idx="79">
                  <c:v>-547.5</c:v>
                </c:pt>
                <c:pt idx="80">
                  <c:v>242</c:v>
                </c:pt>
                <c:pt idx="81">
                  <c:v>357.5</c:v>
                </c:pt>
                <c:pt idx="82">
                  <c:v>-364.5</c:v>
                </c:pt>
                <c:pt idx="83">
                  <c:v>-337</c:v>
                </c:pt>
                <c:pt idx="84">
                  <c:v>-195.5</c:v>
                </c:pt>
                <c:pt idx="85">
                  <c:v>-657.5</c:v>
                </c:pt>
                <c:pt idx="86">
                  <c:v>-1323.5</c:v>
                </c:pt>
                <c:pt idx="87">
                  <c:v>-2917.5</c:v>
                </c:pt>
                <c:pt idx="88">
                  <c:v>-3445</c:v>
                </c:pt>
                <c:pt idx="89">
                  <c:v>-3074</c:v>
                </c:pt>
                <c:pt idx="90">
                  <c:v>-2208.5</c:v>
                </c:pt>
                <c:pt idx="91">
                  <c:v>-1653.5</c:v>
                </c:pt>
                <c:pt idx="92">
                  <c:v>-2747.5</c:v>
                </c:pt>
                <c:pt idx="93">
                  <c:v>-3168</c:v>
                </c:pt>
                <c:pt idx="94">
                  <c:v>-3435</c:v>
                </c:pt>
                <c:pt idx="95">
                  <c:v>-1720.5</c:v>
                </c:pt>
                <c:pt idx="96">
                  <c:v>-1883.5</c:v>
                </c:pt>
                <c:pt idx="97">
                  <c:v>-2191</c:v>
                </c:pt>
                <c:pt idx="98">
                  <c:v>-2208.5</c:v>
                </c:pt>
                <c:pt idx="99">
                  <c:v>-2733.5</c:v>
                </c:pt>
                <c:pt idx="100">
                  <c:v>-3193</c:v>
                </c:pt>
                <c:pt idx="101">
                  <c:v>-2451</c:v>
                </c:pt>
                <c:pt idx="102">
                  <c:v>-1282.5</c:v>
                </c:pt>
                <c:pt idx="103">
                  <c:v>-414</c:v>
                </c:pt>
                <c:pt idx="104">
                  <c:v>183.5</c:v>
                </c:pt>
                <c:pt idx="105">
                  <c:v>-107.5</c:v>
                </c:pt>
                <c:pt idx="106">
                  <c:v>-863.5</c:v>
                </c:pt>
                <c:pt idx="107">
                  <c:v>-1007</c:v>
                </c:pt>
                <c:pt idx="108">
                  <c:v>-473</c:v>
                </c:pt>
                <c:pt idx="109">
                  <c:v>-161</c:v>
                </c:pt>
                <c:pt idx="110">
                  <c:v>-933</c:v>
                </c:pt>
                <c:pt idx="111">
                  <c:v>-2078.5</c:v>
                </c:pt>
                <c:pt idx="112">
                  <c:v>-2604</c:v>
                </c:pt>
                <c:pt idx="113">
                  <c:v>-3244.5</c:v>
                </c:pt>
                <c:pt idx="114">
                  <c:v>-2387.5</c:v>
                </c:pt>
                <c:pt idx="115">
                  <c:v>-1473.5</c:v>
                </c:pt>
                <c:pt idx="116">
                  <c:v>-1870.5</c:v>
                </c:pt>
                <c:pt idx="117">
                  <c:v>-2178.5</c:v>
                </c:pt>
                <c:pt idx="118">
                  <c:v>-1663.5</c:v>
                </c:pt>
                <c:pt idx="119">
                  <c:v>-969</c:v>
                </c:pt>
                <c:pt idx="120">
                  <c:v>-1260</c:v>
                </c:pt>
                <c:pt idx="121">
                  <c:v>-933</c:v>
                </c:pt>
                <c:pt idx="122">
                  <c:v>-285</c:v>
                </c:pt>
                <c:pt idx="123">
                  <c:v>-889</c:v>
                </c:pt>
                <c:pt idx="124">
                  <c:v>-1735</c:v>
                </c:pt>
                <c:pt idx="125">
                  <c:v>-1610.5</c:v>
                </c:pt>
                <c:pt idx="126">
                  <c:v>-708</c:v>
                </c:pt>
                <c:pt idx="127">
                  <c:v>-490</c:v>
                </c:pt>
                <c:pt idx="128">
                  <c:v>-380.5</c:v>
                </c:pt>
                <c:pt idx="129">
                  <c:v>-565</c:v>
                </c:pt>
                <c:pt idx="130">
                  <c:v>-1046</c:v>
                </c:pt>
                <c:pt idx="131">
                  <c:v>-922.5</c:v>
                </c:pt>
                <c:pt idx="132">
                  <c:v>-677.5</c:v>
                </c:pt>
                <c:pt idx="133">
                  <c:v>-987</c:v>
                </c:pt>
                <c:pt idx="134">
                  <c:v>-1377</c:v>
                </c:pt>
                <c:pt idx="135">
                  <c:v>-1887</c:v>
                </c:pt>
                <c:pt idx="136">
                  <c:v>-2202</c:v>
                </c:pt>
                <c:pt idx="137">
                  <c:v>-1982.5</c:v>
                </c:pt>
                <c:pt idx="138">
                  <c:v>-1820.5</c:v>
                </c:pt>
                <c:pt idx="139">
                  <c:v>-1687</c:v>
                </c:pt>
                <c:pt idx="140">
                  <c:v>-1673.5</c:v>
                </c:pt>
                <c:pt idx="141">
                  <c:v>-1846</c:v>
                </c:pt>
                <c:pt idx="142">
                  <c:v>-1976</c:v>
                </c:pt>
                <c:pt idx="143">
                  <c:v>-325</c:v>
                </c:pt>
                <c:pt idx="144">
                  <c:v>243.5</c:v>
                </c:pt>
                <c:pt idx="145">
                  <c:v>615.5</c:v>
                </c:pt>
                <c:pt idx="146">
                  <c:v>634</c:v>
                </c:pt>
                <c:pt idx="147">
                  <c:v>-70.5</c:v>
                </c:pt>
                <c:pt idx="148">
                  <c:v>-315.5</c:v>
                </c:pt>
                <c:pt idx="149">
                  <c:v>-89</c:v>
                </c:pt>
                <c:pt idx="150">
                  <c:v>202.5</c:v>
                </c:pt>
                <c:pt idx="151">
                  <c:v>418.5</c:v>
                </c:pt>
                <c:pt idx="152">
                  <c:v>54</c:v>
                </c:pt>
                <c:pt idx="153">
                  <c:v>36.5</c:v>
                </c:pt>
                <c:pt idx="154">
                  <c:v>-41</c:v>
                </c:pt>
                <c:pt idx="155">
                  <c:v>-446.5</c:v>
                </c:pt>
                <c:pt idx="156">
                  <c:v>-766.5</c:v>
                </c:pt>
                <c:pt idx="157">
                  <c:v>-490.5</c:v>
                </c:pt>
                <c:pt idx="158">
                  <c:v>-1122.5</c:v>
                </c:pt>
                <c:pt idx="159">
                  <c:v>-2257</c:v>
                </c:pt>
                <c:pt idx="160">
                  <c:v>-2888</c:v>
                </c:pt>
                <c:pt idx="161">
                  <c:v>-3236</c:v>
                </c:pt>
                <c:pt idx="162">
                  <c:v>-3310</c:v>
                </c:pt>
                <c:pt idx="163">
                  <c:v>-2468.5</c:v>
                </c:pt>
                <c:pt idx="164">
                  <c:v>-2326</c:v>
                </c:pt>
                <c:pt idx="165">
                  <c:v>-2844.5</c:v>
                </c:pt>
                <c:pt idx="166">
                  <c:v>-2794.5</c:v>
                </c:pt>
                <c:pt idx="167">
                  <c:v>-1202</c:v>
                </c:pt>
                <c:pt idx="168">
                  <c:v>-304</c:v>
                </c:pt>
                <c:pt idx="169">
                  <c:v>225.5</c:v>
                </c:pt>
                <c:pt idx="170">
                  <c:v>851</c:v>
                </c:pt>
                <c:pt idx="171">
                  <c:v>34.5</c:v>
                </c:pt>
                <c:pt idx="172">
                  <c:v>-734.5</c:v>
                </c:pt>
                <c:pt idx="173">
                  <c:v>-410.5</c:v>
                </c:pt>
                <c:pt idx="174">
                  <c:v>805.5</c:v>
                </c:pt>
                <c:pt idx="175">
                  <c:v>1554</c:v>
                </c:pt>
                <c:pt idx="176">
                  <c:v>2493</c:v>
                </c:pt>
                <c:pt idx="177">
                  <c:v>3085</c:v>
                </c:pt>
                <c:pt idx="178">
                  <c:v>3149.5</c:v>
                </c:pt>
                <c:pt idx="179">
                  <c:v>2974.5</c:v>
                </c:pt>
                <c:pt idx="180">
                  <c:v>3305</c:v>
                </c:pt>
                <c:pt idx="181">
                  <c:v>3084</c:v>
                </c:pt>
                <c:pt idx="182">
                  <c:v>1820.5</c:v>
                </c:pt>
                <c:pt idx="183">
                  <c:v>264</c:v>
                </c:pt>
                <c:pt idx="184">
                  <c:v>-1021</c:v>
                </c:pt>
                <c:pt idx="185">
                  <c:v>-1599</c:v>
                </c:pt>
                <c:pt idx="186">
                  <c:v>-1228</c:v>
                </c:pt>
                <c:pt idx="187">
                  <c:v>-928.5</c:v>
                </c:pt>
                <c:pt idx="188">
                  <c:v>-1030.5</c:v>
                </c:pt>
                <c:pt idx="189">
                  <c:v>-689.5</c:v>
                </c:pt>
                <c:pt idx="190">
                  <c:v>-902.5</c:v>
                </c:pt>
                <c:pt idx="191">
                  <c:v>631.5</c:v>
                </c:pt>
                <c:pt idx="192">
                  <c:v>-145.5</c:v>
                </c:pt>
                <c:pt idx="193">
                  <c:v>-1578.5</c:v>
                </c:pt>
                <c:pt idx="194">
                  <c:v>-1525</c:v>
                </c:pt>
                <c:pt idx="195">
                  <c:v>-2211</c:v>
                </c:pt>
                <c:pt idx="196">
                  <c:v>-2812.5</c:v>
                </c:pt>
                <c:pt idx="197">
                  <c:v>-2210.5</c:v>
                </c:pt>
                <c:pt idx="198">
                  <c:v>-1406.5</c:v>
                </c:pt>
                <c:pt idx="199">
                  <c:v>-737</c:v>
                </c:pt>
                <c:pt idx="200">
                  <c:v>362.5</c:v>
                </c:pt>
                <c:pt idx="201">
                  <c:v>797.5</c:v>
                </c:pt>
                <c:pt idx="202">
                  <c:v>610</c:v>
                </c:pt>
                <c:pt idx="203">
                  <c:v>191</c:v>
                </c:pt>
                <c:pt idx="204">
                  <c:v>-176.5</c:v>
                </c:pt>
                <c:pt idx="205">
                  <c:v>-694.5</c:v>
                </c:pt>
                <c:pt idx="206">
                  <c:v>-1281</c:v>
                </c:pt>
                <c:pt idx="207">
                  <c:v>-2445.5</c:v>
                </c:pt>
                <c:pt idx="208">
                  <c:v>-3503</c:v>
                </c:pt>
                <c:pt idx="209">
                  <c:v>-4250.5</c:v>
                </c:pt>
                <c:pt idx="210">
                  <c:v>-3965.5</c:v>
                </c:pt>
                <c:pt idx="211">
                  <c:v>-3912</c:v>
                </c:pt>
                <c:pt idx="212">
                  <c:v>-4287</c:v>
                </c:pt>
                <c:pt idx="213">
                  <c:v>-4801.5</c:v>
                </c:pt>
                <c:pt idx="214">
                  <c:v>-3994</c:v>
                </c:pt>
                <c:pt idx="215">
                  <c:v>-2372</c:v>
                </c:pt>
                <c:pt idx="216">
                  <c:v>-2483.5</c:v>
                </c:pt>
                <c:pt idx="217">
                  <c:v>-3346</c:v>
                </c:pt>
                <c:pt idx="218">
                  <c:v>-3705.5</c:v>
                </c:pt>
                <c:pt idx="219">
                  <c:v>-4308.5</c:v>
                </c:pt>
                <c:pt idx="220">
                  <c:v>-4812</c:v>
                </c:pt>
                <c:pt idx="221">
                  <c:v>-4987</c:v>
                </c:pt>
                <c:pt idx="222">
                  <c:v>-3794.5</c:v>
                </c:pt>
                <c:pt idx="223">
                  <c:v>-3090</c:v>
                </c:pt>
                <c:pt idx="224">
                  <c:v>-2040.5</c:v>
                </c:pt>
                <c:pt idx="225">
                  <c:v>-1643.5</c:v>
                </c:pt>
                <c:pt idx="226">
                  <c:v>-1803</c:v>
                </c:pt>
                <c:pt idx="227">
                  <c:v>-1521</c:v>
                </c:pt>
                <c:pt idx="228">
                  <c:v>-1635.5</c:v>
                </c:pt>
                <c:pt idx="229">
                  <c:v>-1900.5</c:v>
                </c:pt>
                <c:pt idx="230">
                  <c:v>-2292.5</c:v>
                </c:pt>
                <c:pt idx="231">
                  <c:v>-3518.5</c:v>
                </c:pt>
                <c:pt idx="232">
                  <c:v>-4753.5</c:v>
                </c:pt>
                <c:pt idx="233">
                  <c:v>-5436</c:v>
                </c:pt>
                <c:pt idx="234">
                  <c:v>-5599</c:v>
                </c:pt>
                <c:pt idx="235">
                  <c:v>-5476.5</c:v>
                </c:pt>
                <c:pt idx="236">
                  <c:v>-6327.5</c:v>
                </c:pt>
                <c:pt idx="237">
                  <c:v>-6622</c:v>
                </c:pt>
                <c:pt idx="238">
                  <c:v>-5932</c:v>
                </c:pt>
                <c:pt idx="239">
                  <c:v>-4519</c:v>
                </c:pt>
                <c:pt idx="240">
                  <c:v>-4290</c:v>
                </c:pt>
                <c:pt idx="241">
                  <c:v>-4425</c:v>
                </c:pt>
                <c:pt idx="242">
                  <c:v>-4509.5</c:v>
                </c:pt>
                <c:pt idx="243">
                  <c:v>-6241</c:v>
                </c:pt>
                <c:pt idx="244">
                  <c:v>-7697.5</c:v>
                </c:pt>
                <c:pt idx="245">
                  <c:v>-7130</c:v>
                </c:pt>
                <c:pt idx="246">
                  <c:v>-5107</c:v>
                </c:pt>
                <c:pt idx="247">
                  <c:v>-3907</c:v>
                </c:pt>
                <c:pt idx="248">
                  <c:v>-3410</c:v>
                </c:pt>
                <c:pt idx="249">
                  <c:v>-3025.5</c:v>
                </c:pt>
                <c:pt idx="250">
                  <c:v>-2930</c:v>
                </c:pt>
                <c:pt idx="251">
                  <c:v>-3300.5</c:v>
                </c:pt>
                <c:pt idx="252">
                  <c:v>-3485.5</c:v>
                </c:pt>
                <c:pt idx="253">
                  <c:v>-3770</c:v>
                </c:pt>
                <c:pt idx="254">
                  <c:v>-4203</c:v>
                </c:pt>
                <c:pt idx="255">
                  <c:v>-4840</c:v>
                </c:pt>
                <c:pt idx="256">
                  <c:v>-5233.5</c:v>
                </c:pt>
                <c:pt idx="257">
                  <c:v>-5307</c:v>
                </c:pt>
                <c:pt idx="258">
                  <c:v>-5230</c:v>
                </c:pt>
                <c:pt idx="259">
                  <c:v>-5245.5</c:v>
                </c:pt>
                <c:pt idx="260">
                  <c:v>-5997.5</c:v>
                </c:pt>
                <c:pt idx="261">
                  <c:v>-6240</c:v>
                </c:pt>
                <c:pt idx="262">
                  <c:v>-5256.5</c:v>
                </c:pt>
                <c:pt idx="263">
                  <c:v>-3782</c:v>
                </c:pt>
                <c:pt idx="264">
                  <c:v>-4529.5</c:v>
                </c:pt>
                <c:pt idx="265">
                  <c:v>-5534</c:v>
                </c:pt>
                <c:pt idx="266">
                  <c:v>-6094.5</c:v>
                </c:pt>
                <c:pt idx="267">
                  <c:v>-7611</c:v>
                </c:pt>
                <c:pt idx="268">
                  <c:v>-8902</c:v>
                </c:pt>
                <c:pt idx="269">
                  <c:v>-8965</c:v>
                </c:pt>
                <c:pt idx="270">
                  <c:v>-7537</c:v>
                </c:pt>
                <c:pt idx="271">
                  <c:v>-5689.5</c:v>
                </c:pt>
                <c:pt idx="272">
                  <c:v>-4619</c:v>
                </c:pt>
                <c:pt idx="273">
                  <c:v>-4686.5</c:v>
                </c:pt>
                <c:pt idx="274">
                  <c:v>-5279.5</c:v>
                </c:pt>
                <c:pt idx="275">
                  <c:v>-5868.5</c:v>
                </c:pt>
                <c:pt idx="276">
                  <c:v>-6050</c:v>
                </c:pt>
                <c:pt idx="277">
                  <c:v>-6168.5</c:v>
                </c:pt>
                <c:pt idx="278">
                  <c:v>-6388.5</c:v>
                </c:pt>
                <c:pt idx="279">
                  <c:v>-6527.5</c:v>
                </c:pt>
                <c:pt idx="280">
                  <c:v>-6590.5</c:v>
                </c:pt>
                <c:pt idx="281">
                  <c:v>-7227</c:v>
                </c:pt>
                <c:pt idx="282">
                  <c:v>-7524</c:v>
                </c:pt>
                <c:pt idx="283">
                  <c:v>-8127</c:v>
                </c:pt>
                <c:pt idx="284">
                  <c:v>-8401.5</c:v>
                </c:pt>
                <c:pt idx="285">
                  <c:v>-7073</c:v>
                </c:pt>
                <c:pt idx="286">
                  <c:v>-5373</c:v>
                </c:pt>
                <c:pt idx="287">
                  <c:v>-3687.5</c:v>
                </c:pt>
                <c:pt idx="288">
                  <c:v>-2694.5</c:v>
                </c:pt>
                <c:pt idx="289">
                  <c:v>-3132</c:v>
                </c:pt>
                <c:pt idx="290">
                  <c:v>-3259.5</c:v>
                </c:pt>
                <c:pt idx="291">
                  <c:v>-3222</c:v>
                </c:pt>
                <c:pt idx="292">
                  <c:v>-3360.5</c:v>
                </c:pt>
                <c:pt idx="293">
                  <c:v>-3706</c:v>
                </c:pt>
                <c:pt idx="294">
                  <c:v>-3631</c:v>
                </c:pt>
                <c:pt idx="295">
                  <c:v>-3570</c:v>
                </c:pt>
                <c:pt idx="296">
                  <c:v>-3180</c:v>
                </c:pt>
                <c:pt idx="297">
                  <c:v>-3217.5</c:v>
                </c:pt>
                <c:pt idx="298">
                  <c:v>-3182.5</c:v>
                </c:pt>
                <c:pt idx="299">
                  <c:v>-3166.5</c:v>
                </c:pt>
                <c:pt idx="300">
                  <c:v>-2941.5</c:v>
                </c:pt>
                <c:pt idx="301">
                  <c:v>-2905</c:v>
                </c:pt>
                <c:pt idx="302">
                  <c:v>-3449</c:v>
                </c:pt>
                <c:pt idx="303">
                  <c:v>-4262.5</c:v>
                </c:pt>
                <c:pt idx="304">
                  <c:v>-4879.5</c:v>
                </c:pt>
                <c:pt idx="305">
                  <c:v>-6101</c:v>
                </c:pt>
                <c:pt idx="306">
                  <c:v>-6793.5</c:v>
                </c:pt>
                <c:pt idx="307">
                  <c:v>-6925.5</c:v>
                </c:pt>
                <c:pt idx="308">
                  <c:v>-7307.5</c:v>
                </c:pt>
                <c:pt idx="309">
                  <c:v>-6901</c:v>
                </c:pt>
                <c:pt idx="310">
                  <c:v>-5977.5</c:v>
                </c:pt>
                <c:pt idx="311">
                  <c:v>-4196</c:v>
                </c:pt>
                <c:pt idx="312">
                  <c:v>-4814</c:v>
                </c:pt>
                <c:pt idx="313">
                  <c:v>-4157</c:v>
                </c:pt>
                <c:pt idx="314">
                  <c:v>-3391.5</c:v>
                </c:pt>
                <c:pt idx="315">
                  <c:v>-3693.5</c:v>
                </c:pt>
                <c:pt idx="316">
                  <c:v>-3375.5</c:v>
                </c:pt>
                <c:pt idx="317">
                  <c:v>-3888</c:v>
                </c:pt>
                <c:pt idx="318">
                  <c:v>-3795</c:v>
                </c:pt>
                <c:pt idx="319">
                  <c:v>-4284.5</c:v>
                </c:pt>
                <c:pt idx="320">
                  <c:v>-5716.5</c:v>
                </c:pt>
                <c:pt idx="321">
                  <c:v>-6204.5</c:v>
                </c:pt>
                <c:pt idx="322">
                  <c:v>-6158</c:v>
                </c:pt>
                <c:pt idx="323">
                  <c:v>-5683.5</c:v>
                </c:pt>
                <c:pt idx="324">
                  <c:v>-4625.5</c:v>
                </c:pt>
                <c:pt idx="325">
                  <c:v>-3086</c:v>
                </c:pt>
                <c:pt idx="326">
                  <c:v>-2178.5</c:v>
                </c:pt>
                <c:pt idx="327">
                  <c:v>-2376</c:v>
                </c:pt>
                <c:pt idx="328">
                  <c:v>-3096.5</c:v>
                </c:pt>
                <c:pt idx="329">
                  <c:v>-5430</c:v>
                </c:pt>
                <c:pt idx="330">
                  <c:v>-8329</c:v>
                </c:pt>
                <c:pt idx="331">
                  <c:v>-8985</c:v>
                </c:pt>
                <c:pt idx="332">
                  <c:v>-9216</c:v>
                </c:pt>
                <c:pt idx="333">
                  <c:v>-8484</c:v>
                </c:pt>
                <c:pt idx="334">
                  <c:v>-7837</c:v>
                </c:pt>
                <c:pt idx="335">
                  <c:v>-5478.5</c:v>
                </c:pt>
                <c:pt idx="336">
                  <c:v>-5078.5</c:v>
                </c:pt>
                <c:pt idx="337">
                  <c:v>-5242</c:v>
                </c:pt>
                <c:pt idx="338">
                  <c:v>-5159.5</c:v>
                </c:pt>
                <c:pt idx="339">
                  <c:v>-5990</c:v>
                </c:pt>
                <c:pt idx="340">
                  <c:v>-6703.5</c:v>
                </c:pt>
                <c:pt idx="341">
                  <c:v>-6691</c:v>
                </c:pt>
                <c:pt idx="342">
                  <c:v>-6374</c:v>
                </c:pt>
                <c:pt idx="343">
                  <c:v>-5863</c:v>
                </c:pt>
                <c:pt idx="344">
                  <c:v>-5449.5</c:v>
                </c:pt>
                <c:pt idx="345">
                  <c:v>-5477</c:v>
                </c:pt>
                <c:pt idx="346">
                  <c:v>-5347</c:v>
                </c:pt>
                <c:pt idx="347">
                  <c:v>-5526.5</c:v>
                </c:pt>
                <c:pt idx="348">
                  <c:v>-5379</c:v>
                </c:pt>
                <c:pt idx="349">
                  <c:v>-5640</c:v>
                </c:pt>
                <c:pt idx="350">
                  <c:v>-5975.5</c:v>
                </c:pt>
                <c:pt idx="351">
                  <c:v>-6318</c:v>
                </c:pt>
                <c:pt idx="352">
                  <c:v>-6785.5</c:v>
                </c:pt>
                <c:pt idx="353">
                  <c:v>-7694</c:v>
                </c:pt>
                <c:pt idx="354">
                  <c:v>-8200.5</c:v>
                </c:pt>
                <c:pt idx="355">
                  <c:v>-8531.5</c:v>
                </c:pt>
                <c:pt idx="356">
                  <c:v>-8572</c:v>
                </c:pt>
                <c:pt idx="357">
                  <c:v>-8254</c:v>
                </c:pt>
                <c:pt idx="358">
                  <c:v>-7564.5</c:v>
                </c:pt>
                <c:pt idx="359">
                  <c:v>-5831.5</c:v>
                </c:pt>
                <c:pt idx="360">
                  <c:v>-5881.5</c:v>
                </c:pt>
                <c:pt idx="361">
                  <c:v>-6751.5</c:v>
                </c:pt>
                <c:pt idx="362">
                  <c:v>-7430</c:v>
                </c:pt>
                <c:pt idx="363">
                  <c:v>-8984.5</c:v>
                </c:pt>
                <c:pt idx="364">
                  <c:v>-10424.5</c:v>
                </c:pt>
                <c:pt idx="365">
                  <c:v>-10208</c:v>
                </c:pt>
                <c:pt idx="366">
                  <c:v>-7779</c:v>
                </c:pt>
                <c:pt idx="367">
                  <c:v>-5996</c:v>
                </c:pt>
                <c:pt idx="368">
                  <c:v>-6137</c:v>
                </c:pt>
                <c:pt idx="369">
                  <c:v>-6141.5</c:v>
                </c:pt>
                <c:pt idx="370">
                  <c:v>-5593.5</c:v>
                </c:pt>
                <c:pt idx="371">
                  <c:v>-5368</c:v>
                </c:pt>
                <c:pt idx="372">
                  <c:v>-5179</c:v>
                </c:pt>
                <c:pt idx="373">
                  <c:v>-5496.5</c:v>
                </c:pt>
                <c:pt idx="374">
                  <c:v>-5765</c:v>
                </c:pt>
                <c:pt idx="375">
                  <c:v>-6172</c:v>
                </c:pt>
                <c:pt idx="376">
                  <c:v>-7034.5</c:v>
                </c:pt>
                <c:pt idx="377">
                  <c:v>-6983</c:v>
                </c:pt>
                <c:pt idx="378">
                  <c:v>-6812.5</c:v>
                </c:pt>
                <c:pt idx="379">
                  <c:v>-6797</c:v>
                </c:pt>
                <c:pt idx="380">
                  <c:v>-7382</c:v>
                </c:pt>
                <c:pt idx="381">
                  <c:v>-7612.5</c:v>
                </c:pt>
                <c:pt idx="382">
                  <c:v>-7260</c:v>
                </c:pt>
                <c:pt idx="383">
                  <c:v>-5697</c:v>
                </c:pt>
                <c:pt idx="384">
                  <c:v>-5592.5</c:v>
                </c:pt>
                <c:pt idx="385">
                  <c:v>-7355.5</c:v>
                </c:pt>
                <c:pt idx="386">
                  <c:v>-8345</c:v>
                </c:pt>
                <c:pt idx="387">
                  <c:v>-9685.5</c:v>
                </c:pt>
                <c:pt idx="388">
                  <c:v>-10834.5</c:v>
                </c:pt>
                <c:pt idx="389">
                  <c:v>-10328</c:v>
                </c:pt>
                <c:pt idx="390">
                  <c:v>-8951</c:v>
                </c:pt>
                <c:pt idx="391">
                  <c:v>-8192.5</c:v>
                </c:pt>
                <c:pt idx="392">
                  <c:v>-6837.5</c:v>
                </c:pt>
                <c:pt idx="393">
                  <c:v>-5751</c:v>
                </c:pt>
                <c:pt idx="394">
                  <c:v>-5928</c:v>
                </c:pt>
                <c:pt idx="395">
                  <c:v>-5674.5</c:v>
                </c:pt>
                <c:pt idx="396">
                  <c:v>-4610.5</c:v>
                </c:pt>
                <c:pt idx="397">
                  <c:v>-4677</c:v>
                </c:pt>
                <c:pt idx="398">
                  <c:v>-5133</c:v>
                </c:pt>
                <c:pt idx="399">
                  <c:v>-6038</c:v>
                </c:pt>
                <c:pt idx="400">
                  <c:v>-7126.5</c:v>
                </c:pt>
                <c:pt idx="401">
                  <c:v>-8209.5</c:v>
                </c:pt>
                <c:pt idx="402">
                  <c:v>-8989.5</c:v>
                </c:pt>
                <c:pt idx="403">
                  <c:v>-9763</c:v>
                </c:pt>
                <c:pt idx="404">
                  <c:v>-10301</c:v>
                </c:pt>
                <c:pt idx="405">
                  <c:v>-10211.5</c:v>
                </c:pt>
                <c:pt idx="406">
                  <c:v>-9718</c:v>
                </c:pt>
                <c:pt idx="407">
                  <c:v>-8146</c:v>
                </c:pt>
                <c:pt idx="408">
                  <c:v>-8650</c:v>
                </c:pt>
                <c:pt idx="409">
                  <c:v>-10529.5</c:v>
                </c:pt>
                <c:pt idx="410">
                  <c:v>-9050</c:v>
                </c:pt>
                <c:pt idx="411">
                  <c:v>-8461.5</c:v>
                </c:pt>
                <c:pt idx="412">
                  <c:v>-7804.5</c:v>
                </c:pt>
                <c:pt idx="413">
                  <c:v>-9142.5</c:v>
                </c:pt>
                <c:pt idx="414">
                  <c:v>-10471.5</c:v>
                </c:pt>
                <c:pt idx="415">
                  <c:v>-10343</c:v>
                </c:pt>
                <c:pt idx="416">
                  <c:v>-8703</c:v>
                </c:pt>
                <c:pt idx="417">
                  <c:v>-7240</c:v>
                </c:pt>
                <c:pt idx="418">
                  <c:v>-7240.5</c:v>
                </c:pt>
                <c:pt idx="419">
                  <c:v>-7211.5</c:v>
                </c:pt>
                <c:pt idx="420">
                  <c:v>-6577.5</c:v>
                </c:pt>
                <c:pt idx="421">
                  <c:v>-6649.5</c:v>
                </c:pt>
                <c:pt idx="422">
                  <c:v>-7165</c:v>
                </c:pt>
                <c:pt idx="423">
                  <c:v>-7522.5</c:v>
                </c:pt>
                <c:pt idx="424">
                  <c:v>-7690</c:v>
                </c:pt>
                <c:pt idx="425">
                  <c:v>-7541</c:v>
                </c:pt>
                <c:pt idx="426">
                  <c:v>-7871</c:v>
                </c:pt>
                <c:pt idx="427">
                  <c:v>-9451</c:v>
                </c:pt>
                <c:pt idx="428">
                  <c:v>-10561.5</c:v>
                </c:pt>
                <c:pt idx="429">
                  <c:v>-10601</c:v>
                </c:pt>
                <c:pt idx="430">
                  <c:v>-9921</c:v>
                </c:pt>
                <c:pt idx="431">
                  <c:v>-7343</c:v>
                </c:pt>
                <c:pt idx="432">
                  <c:v>-6754.5</c:v>
                </c:pt>
                <c:pt idx="433">
                  <c:v>-6990</c:v>
                </c:pt>
                <c:pt idx="434">
                  <c:v>-5488.5</c:v>
                </c:pt>
                <c:pt idx="435">
                  <c:v>-5321</c:v>
                </c:pt>
                <c:pt idx="436">
                  <c:v>-6667</c:v>
                </c:pt>
                <c:pt idx="437">
                  <c:v>-8581</c:v>
                </c:pt>
                <c:pt idx="438">
                  <c:v>-9478</c:v>
                </c:pt>
                <c:pt idx="439">
                  <c:v>-8999</c:v>
                </c:pt>
                <c:pt idx="440">
                  <c:v>-7042.5</c:v>
                </c:pt>
                <c:pt idx="441">
                  <c:v>-6070</c:v>
                </c:pt>
                <c:pt idx="442">
                  <c:v>-6035</c:v>
                </c:pt>
                <c:pt idx="443">
                  <c:v>-6443.5</c:v>
                </c:pt>
                <c:pt idx="444">
                  <c:v>-6360.5</c:v>
                </c:pt>
                <c:pt idx="445">
                  <c:v>-6557</c:v>
                </c:pt>
                <c:pt idx="446">
                  <c:v>-7043.5</c:v>
                </c:pt>
                <c:pt idx="447">
                  <c:v>-7127.5</c:v>
                </c:pt>
                <c:pt idx="448">
                  <c:v>-7999.5</c:v>
                </c:pt>
                <c:pt idx="449">
                  <c:v>-8662.5</c:v>
                </c:pt>
                <c:pt idx="450">
                  <c:v>-8786.5</c:v>
                </c:pt>
                <c:pt idx="451">
                  <c:v>-9054</c:v>
                </c:pt>
                <c:pt idx="452">
                  <c:v>-9661.5</c:v>
                </c:pt>
                <c:pt idx="453">
                  <c:v>-8851.5</c:v>
                </c:pt>
                <c:pt idx="454">
                  <c:v>-6728.5</c:v>
                </c:pt>
                <c:pt idx="455">
                  <c:v>-4342.5</c:v>
                </c:pt>
                <c:pt idx="456">
                  <c:v>-4935</c:v>
                </c:pt>
                <c:pt idx="457">
                  <c:v>-6196</c:v>
                </c:pt>
                <c:pt idx="458">
                  <c:v>-6185.5</c:v>
                </c:pt>
                <c:pt idx="459">
                  <c:v>-7816.5</c:v>
                </c:pt>
                <c:pt idx="460">
                  <c:v>-8662.5</c:v>
                </c:pt>
                <c:pt idx="461">
                  <c:v>-8597</c:v>
                </c:pt>
                <c:pt idx="462">
                  <c:v>-7955</c:v>
                </c:pt>
                <c:pt idx="463">
                  <c:v>-8332.5</c:v>
                </c:pt>
                <c:pt idx="464">
                  <c:v>-8100.5</c:v>
                </c:pt>
                <c:pt idx="465">
                  <c:v>-7378.5</c:v>
                </c:pt>
                <c:pt idx="466">
                  <c:v>-7245</c:v>
                </c:pt>
                <c:pt idx="467">
                  <c:v>-7240</c:v>
                </c:pt>
                <c:pt idx="468">
                  <c:v>-6445</c:v>
                </c:pt>
                <c:pt idx="469">
                  <c:v>-6273</c:v>
                </c:pt>
                <c:pt idx="470">
                  <c:v>-6614.5</c:v>
                </c:pt>
                <c:pt idx="471">
                  <c:v>-7516</c:v>
                </c:pt>
                <c:pt idx="472">
                  <c:v>-8203</c:v>
                </c:pt>
                <c:pt idx="473">
                  <c:v>-8932</c:v>
                </c:pt>
                <c:pt idx="474">
                  <c:v>-8829</c:v>
                </c:pt>
                <c:pt idx="475">
                  <c:v>-8457.5</c:v>
                </c:pt>
                <c:pt idx="476">
                  <c:v>-8377</c:v>
                </c:pt>
                <c:pt idx="477">
                  <c:v>-8353.5</c:v>
                </c:pt>
                <c:pt idx="478">
                  <c:v>-7422.5</c:v>
                </c:pt>
                <c:pt idx="479">
                  <c:v>-5785.5</c:v>
                </c:pt>
                <c:pt idx="480">
                  <c:v>-4815</c:v>
                </c:pt>
                <c:pt idx="481">
                  <c:v>-4317</c:v>
                </c:pt>
                <c:pt idx="482">
                  <c:v>-3842</c:v>
                </c:pt>
                <c:pt idx="483">
                  <c:v>-4207.5</c:v>
                </c:pt>
                <c:pt idx="484">
                  <c:v>-4961</c:v>
                </c:pt>
                <c:pt idx="485">
                  <c:v>-5118.5</c:v>
                </c:pt>
                <c:pt idx="486">
                  <c:v>-4818</c:v>
                </c:pt>
                <c:pt idx="487">
                  <c:v>-4555</c:v>
                </c:pt>
                <c:pt idx="488">
                  <c:v>-4347</c:v>
                </c:pt>
                <c:pt idx="489">
                  <c:v>-3581.5</c:v>
                </c:pt>
                <c:pt idx="490">
                  <c:v>-3264.5</c:v>
                </c:pt>
                <c:pt idx="491">
                  <c:v>-2767</c:v>
                </c:pt>
                <c:pt idx="492">
                  <c:v>-2446.5</c:v>
                </c:pt>
                <c:pt idx="493">
                  <c:v>-2555.5</c:v>
                </c:pt>
                <c:pt idx="494">
                  <c:v>-3271.5</c:v>
                </c:pt>
                <c:pt idx="495">
                  <c:v>-3620.5</c:v>
                </c:pt>
                <c:pt idx="496">
                  <c:v>-4053</c:v>
                </c:pt>
                <c:pt idx="497">
                  <c:v>-5227</c:v>
                </c:pt>
                <c:pt idx="498">
                  <c:v>-7904.5</c:v>
                </c:pt>
                <c:pt idx="499">
                  <c:v>-8953.5</c:v>
                </c:pt>
                <c:pt idx="500">
                  <c:v>-9121.5</c:v>
                </c:pt>
                <c:pt idx="501">
                  <c:v>-8473.5</c:v>
                </c:pt>
                <c:pt idx="502">
                  <c:v>-7583.5</c:v>
                </c:pt>
                <c:pt idx="503">
                  <c:v>-5875</c:v>
                </c:pt>
                <c:pt idx="504">
                  <c:v>-5386.5</c:v>
                </c:pt>
                <c:pt idx="505">
                  <c:v>-5887.5</c:v>
                </c:pt>
                <c:pt idx="506">
                  <c:v>-6148.5</c:v>
                </c:pt>
                <c:pt idx="507">
                  <c:v>-6513</c:v>
                </c:pt>
                <c:pt idx="508">
                  <c:v>-6644</c:v>
                </c:pt>
                <c:pt idx="509">
                  <c:v>-6815</c:v>
                </c:pt>
                <c:pt idx="510">
                  <c:v>-6753.5</c:v>
                </c:pt>
                <c:pt idx="511">
                  <c:v>-5686.5</c:v>
                </c:pt>
                <c:pt idx="512">
                  <c:v>-4137.5</c:v>
                </c:pt>
                <c:pt idx="513">
                  <c:v>-3586</c:v>
                </c:pt>
                <c:pt idx="514">
                  <c:v>-3823.5</c:v>
                </c:pt>
                <c:pt idx="515">
                  <c:v>-4376</c:v>
                </c:pt>
                <c:pt idx="516">
                  <c:v>-5057</c:v>
                </c:pt>
                <c:pt idx="517">
                  <c:v>-5317.5</c:v>
                </c:pt>
                <c:pt idx="518">
                  <c:v>-5583</c:v>
                </c:pt>
                <c:pt idx="519">
                  <c:v>-6604</c:v>
                </c:pt>
                <c:pt idx="520">
                  <c:v>-6678.5</c:v>
                </c:pt>
                <c:pt idx="521">
                  <c:v>-6736</c:v>
                </c:pt>
                <c:pt idx="522">
                  <c:v>-6870.5</c:v>
                </c:pt>
                <c:pt idx="523">
                  <c:v>-6873</c:v>
                </c:pt>
                <c:pt idx="524">
                  <c:v>-7415.5</c:v>
                </c:pt>
                <c:pt idx="525">
                  <c:v>-7140.5</c:v>
                </c:pt>
                <c:pt idx="526">
                  <c:v>-5845.5</c:v>
                </c:pt>
                <c:pt idx="527">
                  <c:v>-4245.5</c:v>
                </c:pt>
                <c:pt idx="528">
                  <c:v>-5069.5</c:v>
                </c:pt>
                <c:pt idx="529">
                  <c:v>-6812.5</c:v>
                </c:pt>
                <c:pt idx="530">
                  <c:v>-7060</c:v>
                </c:pt>
                <c:pt idx="531">
                  <c:v>-7506</c:v>
                </c:pt>
                <c:pt idx="532">
                  <c:v>-8217.5</c:v>
                </c:pt>
                <c:pt idx="533">
                  <c:v>-8048.5</c:v>
                </c:pt>
                <c:pt idx="534">
                  <c:v>-7294</c:v>
                </c:pt>
                <c:pt idx="535">
                  <c:v>-6375</c:v>
                </c:pt>
                <c:pt idx="536">
                  <c:v>-5082.5</c:v>
                </c:pt>
                <c:pt idx="537">
                  <c:v>-4378.5</c:v>
                </c:pt>
                <c:pt idx="538">
                  <c:v>-4677</c:v>
                </c:pt>
                <c:pt idx="539">
                  <c:v>-5216.5</c:v>
                </c:pt>
                <c:pt idx="540">
                  <c:v>-5241</c:v>
                </c:pt>
                <c:pt idx="541">
                  <c:v>-5355.5</c:v>
                </c:pt>
                <c:pt idx="542">
                  <c:v>-5613</c:v>
                </c:pt>
                <c:pt idx="543">
                  <c:v>-6548</c:v>
                </c:pt>
                <c:pt idx="544">
                  <c:v>-7703</c:v>
                </c:pt>
                <c:pt idx="545">
                  <c:v>-8388.5</c:v>
                </c:pt>
                <c:pt idx="546">
                  <c:v>-8110.5</c:v>
                </c:pt>
                <c:pt idx="547">
                  <c:v>-7907.5</c:v>
                </c:pt>
                <c:pt idx="548">
                  <c:v>-8678.5</c:v>
                </c:pt>
                <c:pt idx="549">
                  <c:v>-8786.5</c:v>
                </c:pt>
                <c:pt idx="550">
                  <c:v>-7834</c:v>
                </c:pt>
                <c:pt idx="551">
                  <c:v>-6702.5</c:v>
                </c:pt>
                <c:pt idx="552">
                  <c:v>-6821.5</c:v>
                </c:pt>
                <c:pt idx="553">
                  <c:v>-7634</c:v>
                </c:pt>
                <c:pt idx="554">
                  <c:v>-8314</c:v>
                </c:pt>
                <c:pt idx="555">
                  <c:v>-9593</c:v>
                </c:pt>
                <c:pt idx="556">
                  <c:v>-10490</c:v>
                </c:pt>
                <c:pt idx="557">
                  <c:v>-10525</c:v>
                </c:pt>
                <c:pt idx="558">
                  <c:v>-10138.5</c:v>
                </c:pt>
                <c:pt idx="559">
                  <c:v>-8347.5</c:v>
                </c:pt>
                <c:pt idx="560">
                  <c:v>-5547.5</c:v>
                </c:pt>
                <c:pt idx="561">
                  <c:v>-4846.5</c:v>
                </c:pt>
                <c:pt idx="562">
                  <c:v>-5687</c:v>
                </c:pt>
                <c:pt idx="563">
                  <c:v>-5643</c:v>
                </c:pt>
                <c:pt idx="564">
                  <c:v>-5005.5</c:v>
                </c:pt>
                <c:pt idx="565">
                  <c:v>-4989</c:v>
                </c:pt>
                <c:pt idx="566">
                  <c:v>-5464</c:v>
                </c:pt>
                <c:pt idx="567">
                  <c:v>-6359</c:v>
                </c:pt>
                <c:pt idx="568">
                  <c:v>-7268</c:v>
                </c:pt>
                <c:pt idx="569">
                  <c:v>-8460.5</c:v>
                </c:pt>
                <c:pt idx="570">
                  <c:v>-9239</c:v>
                </c:pt>
                <c:pt idx="571">
                  <c:v>-9280.5</c:v>
                </c:pt>
                <c:pt idx="572">
                  <c:v>-10123.5</c:v>
                </c:pt>
                <c:pt idx="573">
                  <c:v>-9659</c:v>
                </c:pt>
                <c:pt idx="574">
                  <c:v>-7658</c:v>
                </c:pt>
                <c:pt idx="575">
                  <c:v>-5771.5</c:v>
                </c:pt>
                <c:pt idx="576">
                  <c:v>-5943.5</c:v>
                </c:pt>
                <c:pt idx="577">
                  <c:v>-7164.5</c:v>
                </c:pt>
                <c:pt idx="578">
                  <c:v>-8038.5</c:v>
                </c:pt>
                <c:pt idx="579">
                  <c:v>-9273</c:v>
                </c:pt>
                <c:pt idx="580">
                  <c:v>-10702.5</c:v>
                </c:pt>
                <c:pt idx="581">
                  <c:v>-11076.5</c:v>
                </c:pt>
                <c:pt idx="582">
                  <c:v>-10457.5</c:v>
                </c:pt>
                <c:pt idx="583">
                  <c:v>-8621.5</c:v>
                </c:pt>
                <c:pt idx="584">
                  <c:v>-5939</c:v>
                </c:pt>
                <c:pt idx="585">
                  <c:v>-5094.5</c:v>
                </c:pt>
                <c:pt idx="586">
                  <c:v>-6320</c:v>
                </c:pt>
                <c:pt idx="587">
                  <c:v>-6626.5</c:v>
                </c:pt>
                <c:pt idx="588">
                  <c:v>-5940</c:v>
                </c:pt>
                <c:pt idx="589">
                  <c:v>-5807.5</c:v>
                </c:pt>
                <c:pt idx="590">
                  <c:v>-6090</c:v>
                </c:pt>
                <c:pt idx="591">
                  <c:v>-6735.5</c:v>
                </c:pt>
                <c:pt idx="592">
                  <c:v>-7671</c:v>
                </c:pt>
                <c:pt idx="593">
                  <c:v>-8601</c:v>
                </c:pt>
                <c:pt idx="594">
                  <c:v>-9240.5</c:v>
                </c:pt>
                <c:pt idx="595">
                  <c:v>-9922.5</c:v>
                </c:pt>
                <c:pt idx="596">
                  <c:v>-10699.5</c:v>
                </c:pt>
                <c:pt idx="597">
                  <c:v>-10194</c:v>
                </c:pt>
                <c:pt idx="598">
                  <c:v>-9316</c:v>
                </c:pt>
                <c:pt idx="599">
                  <c:v>-7609.5</c:v>
                </c:pt>
                <c:pt idx="600">
                  <c:v>-6891.5</c:v>
                </c:pt>
                <c:pt idx="601">
                  <c:v>-7906</c:v>
                </c:pt>
                <c:pt idx="602">
                  <c:v>-8034.5</c:v>
                </c:pt>
                <c:pt idx="603">
                  <c:v>-8642.5</c:v>
                </c:pt>
                <c:pt idx="604">
                  <c:v>-9815</c:v>
                </c:pt>
                <c:pt idx="605">
                  <c:v>-10413</c:v>
                </c:pt>
                <c:pt idx="606">
                  <c:v>-10805.5</c:v>
                </c:pt>
                <c:pt idx="607">
                  <c:v>-9827.5</c:v>
                </c:pt>
                <c:pt idx="608">
                  <c:v>-8446</c:v>
                </c:pt>
                <c:pt idx="609">
                  <c:v>-6686</c:v>
                </c:pt>
                <c:pt idx="610">
                  <c:v>-6100.5</c:v>
                </c:pt>
                <c:pt idx="611">
                  <c:v>-5453</c:v>
                </c:pt>
                <c:pt idx="612">
                  <c:v>-4439</c:v>
                </c:pt>
                <c:pt idx="613">
                  <c:v>-4538.5</c:v>
                </c:pt>
                <c:pt idx="614">
                  <c:v>-5119.5</c:v>
                </c:pt>
                <c:pt idx="615">
                  <c:v>-6442</c:v>
                </c:pt>
                <c:pt idx="616">
                  <c:v>-7578.5</c:v>
                </c:pt>
                <c:pt idx="617">
                  <c:v>-7415.5</c:v>
                </c:pt>
                <c:pt idx="618">
                  <c:v>-6917</c:v>
                </c:pt>
                <c:pt idx="619">
                  <c:v>-6876</c:v>
                </c:pt>
                <c:pt idx="620">
                  <c:v>-7010</c:v>
                </c:pt>
                <c:pt idx="621">
                  <c:v>-6326</c:v>
                </c:pt>
                <c:pt idx="622">
                  <c:v>-6036.5</c:v>
                </c:pt>
                <c:pt idx="623">
                  <c:v>-4443.5</c:v>
                </c:pt>
                <c:pt idx="624">
                  <c:v>-4402</c:v>
                </c:pt>
                <c:pt idx="625">
                  <c:v>-5728</c:v>
                </c:pt>
                <c:pt idx="626">
                  <c:v>-6186</c:v>
                </c:pt>
                <c:pt idx="627">
                  <c:v>-7250.5</c:v>
                </c:pt>
                <c:pt idx="628">
                  <c:v>-8653</c:v>
                </c:pt>
                <c:pt idx="629">
                  <c:v>-8703.5</c:v>
                </c:pt>
                <c:pt idx="630">
                  <c:v>-8456.5</c:v>
                </c:pt>
                <c:pt idx="631">
                  <c:v>-8356</c:v>
                </c:pt>
                <c:pt idx="632">
                  <c:v>-8003</c:v>
                </c:pt>
                <c:pt idx="633">
                  <c:v>-7640.5</c:v>
                </c:pt>
                <c:pt idx="634">
                  <c:v>-7254</c:v>
                </c:pt>
                <c:pt idx="635">
                  <c:v>-6837</c:v>
                </c:pt>
                <c:pt idx="636">
                  <c:v>-5961</c:v>
                </c:pt>
                <c:pt idx="637">
                  <c:v>-5738</c:v>
                </c:pt>
                <c:pt idx="638">
                  <c:v>-5870</c:v>
                </c:pt>
                <c:pt idx="639">
                  <c:v>-5910.5</c:v>
                </c:pt>
                <c:pt idx="640">
                  <c:v>-6467.5</c:v>
                </c:pt>
                <c:pt idx="641">
                  <c:v>-7207</c:v>
                </c:pt>
                <c:pt idx="642">
                  <c:v>-7831.5</c:v>
                </c:pt>
                <c:pt idx="643">
                  <c:v>-7885.5</c:v>
                </c:pt>
                <c:pt idx="644">
                  <c:v>-7720</c:v>
                </c:pt>
                <c:pt idx="645">
                  <c:v>-7084.5</c:v>
                </c:pt>
                <c:pt idx="646">
                  <c:v>-5643</c:v>
                </c:pt>
                <c:pt idx="647">
                  <c:v>-3774</c:v>
                </c:pt>
                <c:pt idx="648">
                  <c:v>-2574.5</c:v>
                </c:pt>
                <c:pt idx="649">
                  <c:v>-2525</c:v>
                </c:pt>
                <c:pt idx="650">
                  <c:v>-2686.5</c:v>
                </c:pt>
                <c:pt idx="651">
                  <c:v>-4026.5</c:v>
                </c:pt>
                <c:pt idx="652">
                  <c:v>-5185</c:v>
                </c:pt>
                <c:pt idx="653">
                  <c:v>-5204.5</c:v>
                </c:pt>
                <c:pt idx="654">
                  <c:v>-4542.5</c:v>
                </c:pt>
                <c:pt idx="655">
                  <c:v>-4825</c:v>
                </c:pt>
                <c:pt idx="656">
                  <c:v>-5192</c:v>
                </c:pt>
                <c:pt idx="657">
                  <c:v>-4863</c:v>
                </c:pt>
                <c:pt idx="658">
                  <c:v>-4211</c:v>
                </c:pt>
                <c:pt idx="659">
                  <c:v>-3805</c:v>
                </c:pt>
                <c:pt idx="660">
                  <c:v>-2715</c:v>
                </c:pt>
                <c:pt idx="661">
                  <c:v>-2092</c:v>
                </c:pt>
                <c:pt idx="662">
                  <c:v>-1828.5</c:v>
                </c:pt>
                <c:pt idx="663">
                  <c:v>-3070.5</c:v>
                </c:pt>
                <c:pt idx="664">
                  <c:v>-4871</c:v>
                </c:pt>
                <c:pt idx="665">
                  <c:v>-6319</c:v>
                </c:pt>
                <c:pt idx="666">
                  <c:v>-6538.5</c:v>
                </c:pt>
                <c:pt idx="667">
                  <c:v>-6609</c:v>
                </c:pt>
                <c:pt idx="668">
                  <c:v>-7095.5</c:v>
                </c:pt>
                <c:pt idx="669">
                  <c:v>-6451</c:v>
                </c:pt>
                <c:pt idx="670">
                  <c:v>-5254</c:v>
                </c:pt>
                <c:pt idx="671">
                  <c:v>-3713</c:v>
                </c:pt>
                <c:pt idx="672">
                  <c:v>-2890</c:v>
                </c:pt>
                <c:pt idx="673">
                  <c:v>-3272.5</c:v>
                </c:pt>
                <c:pt idx="674">
                  <c:v>-3329.5</c:v>
                </c:pt>
                <c:pt idx="675">
                  <c:v>-3886</c:v>
                </c:pt>
                <c:pt idx="676">
                  <c:v>-4845.5</c:v>
                </c:pt>
                <c:pt idx="677">
                  <c:v>-4121</c:v>
                </c:pt>
                <c:pt idx="678">
                  <c:v>-3838</c:v>
                </c:pt>
                <c:pt idx="679">
                  <c:v>-3127</c:v>
                </c:pt>
                <c:pt idx="680">
                  <c:v>-1438.5</c:v>
                </c:pt>
                <c:pt idx="681">
                  <c:v>-516.5</c:v>
                </c:pt>
                <c:pt idx="682">
                  <c:v>-709.5</c:v>
                </c:pt>
                <c:pt idx="683">
                  <c:v>-1192.5</c:v>
                </c:pt>
                <c:pt idx="684">
                  <c:v>-1434</c:v>
                </c:pt>
                <c:pt idx="685">
                  <c:v>-1500.5</c:v>
                </c:pt>
                <c:pt idx="686">
                  <c:v>-1654</c:v>
                </c:pt>
                <c:pt idx="687">
                  <c:v>-1801</c:v>
                </c:pt>
                <c:pt idx="688">
                  <c:v>-1960</c:v>
                </c:pt>
                <c:pt idx="689">
                  <c:v>-2146</c:v>
                </c:pt>
                <c:pt idx="690">
                  <c:v>-2207</c:v>
                </c:pt>
                <c:pt idx="691">
                  <c:v>-2225.5</c:v>
                </c:pt>
                <c:pt idx="692">
                  <c:v>-2874</c:v>
                </c:pt>
                <c:pt idx="693">
                  <c:v>-2938.5</c:v>
                </c:pt>
                <c:pt idx="694">
                  <c:v>-2478</c:v>
                </c:pt>
                <c:pt idx="695">
                  <c:v>-1606.5</c:v>
                </c:pt>
                <c:pt idx="696">
                  <c:v>-1897</c:v>
                </c:pt>
                <c:pt idx="697">
                  <c:v>-2710.5</c:v>
                </c:pt>
                <c:pt idx="698">
                  <c:v>-3236.5</c:v>
                </c:pt>
                <c:pt idx="699">
                  <c:v>-4914</c:v>
                </c:pt>
                <c:pt idx="700">
                  <c:v>-6441.5</c:v>
                </c:pt>
                <c:pt idx="701">
                  <c:v>-6380.5</c:v>
                </c:pt>
                <c:pt idx="702">
                  <c:v>-5382</c:v>
                </c:pt>
                <c:pt idx="703">
                  <c:v>-4283</c:v>
                </c:pt>
                <c:pt idx="704">
                  <c:v>-3204.5</c:v>
                </c:pt>
                <c:pt idx="705">
                  <c:v>-2154.5</c:v>
                </c:pt>
                <c:pt idx="706">
                  <c:v>-2373.5</c:v>
                </c:pt>
                <c:pt idx="707">
                  <c:v>-2326</c:v>
                </c:pt>
                <c:pt idx="708">
                  <c:v>-2379.5</c:v>
                </c:pt>
                <c:pt idx="709">
                  <c:v>-2803.5</c:v>
                </c:pt>
                <c:pt idx="710">
                  <c:v>-3191.5</c:v>
                </c:pt>
                <c:pt idx="711">
                  <c:v>-3959.5</c:v>
                </c:pt>
                <c:pt idx="712">
                  <c:v>-4561.5</c:v>
                </c:pt>
                <c:pt idx="713">
                  <c:v>-5141</c:v>
                </c:pt>
                <c:pt idx="714">
                  <c:v>-5042.5</c:v>
                </c:pt>
                <c:pt idx="715">
                  <c:v>-4090.5</c:v>
                </c:pt>
                <c:pt idx="716">
                  <c:v>-5187.5</c:v>
                </c:pt>
                <c:pt idx="717">
                  <c:v>-5308.5</c:v>
                </c:pt>
                <c:pt idx="718">
                  <c:v>-4235.5</c:v>
                </c:pt>
                <c:pt idx="719">
                  <c:v>-3210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04009088"/>
        <c:axId val="104027264"/>
      </c:scatterChart>
      <c:valAx>
        <c:axId val="104009088"/>
        <c:scaling>
          <c:orientation val="minMax"/>
        </c:scaling>
        <c:axPos val="b"/>
        <c:numFmt formatCode="0" sourceLinked="0"/>
        <c:tickLblPos val="nextTo"/>
        <c:crossAx val="104027264"/>
        <c:crosses val="autoZero"/>
        <c:crossBetween val="midCat"/>
      </c:valAx>
      <c:valAx>
        <c:axId val="104027264"/>
        <c:scaling>
          <c:orientation val="minMax"/>
        </c:scaling>
        <c:axPos val="l"/>
        <c:majorGridlines/>
        <c:numFmt formatCode="0" sourceLinked="0"/>
        <c:tickLblPos val="nextTo"/>
        <c:crossAx val="104009088"/>
        <c:crosses val="autoZero"/>
        <c:crossBetween val="midCat"/>
      </c:valAx>
    </c:plotArea>
    <c:plotVisOnly val="1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Solaire (H) - Solde des Echanges (V)</a:t>
            </a:r>
            <a:endParaRPr lang="fr-FR"/>
          </a:p>
        </c:rich>
      </c:tx>
      <c:layout>
        <c:manualLayout>
          <c:xMode val="edge"/>
          <c:yMode val="edge"/>
          <c:x val="0.29197647759564282"/>
          <c:y val="1.0794603208377065E-2"/>
        </c:manualLayout>
      </c:layout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Entrées!$K$37:$K$780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99</c:v>
                </c:pt>
                <c:pt idx="9">
                  <c:v>393</c:v>
                </c:pt>
                <c:pt idx="10">
                  <c:v>713.5</c:v>
                </c:pt>
                <c:pt idx="11">
                  <c:v>988.5</c:v>
                </c:pt>
                <c:pt idx="12">
                  <c:v>1165</c:v>
                </c:pt>
                <c:pt idx="13">
                  <c:v>1184</c:v>
                </c:pt>
                <c:pt idx="14">
                  <c:v>1187.5</c:v>
                </c:pt>
                <c:pt idx="15">
                  <c:v>1103.5</c:v>
                </c:pt>
                <c:pt idx="16">
                  <c:v>946.5</c:v>
                </c:pt>
                <c:pt idx="17">
                  <c:v>716</c:v>
                </c:pt>
                <c:pt idx="18">
                  <c:v>432</c:v>
                </c:pt>
                <c:pt idx="19">
                  <c:v>154</c:v>
                </c:pt>
                <c:pt idx="20">
                  <c:v>13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85.5</c:v>
                </c:pt>
                <c:pt idx="33">
                  <c:v>393.5</c:v>
                </c:pt>
                <c:pt idx="34">
                  <c:v>807.5</c:v>
                </c:pt>
                <c:pt idx="35">
                  <c:v>1166</c:v>
                </c:pt>
                <c:pt idx="36">
                  <c:v>1464</c:v>
                </c:pt>
                <c:pt idx="37">
                  <c:v>1603</c:v>
                </c:pt>
                <c:pt idx="38">
                  <c:v>1675.5</c:v>
                </c:pt>
                <c:pt idx="39">
                  <c:v>1498.5</c:v>
                </c:pt>
                <c:pt idx="40">
                  <c:v>1240</c:v>
                </c:pt>
                <c:pt idx="41">
                  <c:v>981.5</c:v>
                </c:pt>
                <c:pt idx="42">
                  <c:v>591.5</c:v>
                </c:pt>
                <c:pt idx="43">
                  <c:v>221</c:v>
                </c:pt>
                <c:pt idx="44">
                  <c:v>21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0.5</c:v>
                </c:pt>
                <c:pt idx="56">
                  <c:v>125</c:v>
                </c:pt>
                <c:pt idx="57">
                  <c:v>576.5</c:v>
                </c:pt>
                <c:pt idx="58">
                  <c:v>1168.5</c:v>
                </c:pt>
                <c:pt idx="59">
                  <c:v>1662.5</c:v>
                </c:pt>
                <c:pt idx="60">
                  <c:v>1957.5</c:v>
                </c:pt>
                <c:pt idx="61">
                  <c:v>2086.5</c:v>
                </c:pt>
                <c:pt idx="62">
                  <c:v>2058</c:v>
                </c:pt>
                <c:pt idx="63">
                  <c:v>1869</c:v>
                </c:pt>
                <c:pt idx="64">
                  <c:v>1548.5</c:v>
                </c:pt>
                <c:pt idx="65">
                  <c:v>1164</c:v>
                </c:pt>
                <c:pt idx="66">
                  <c:v>712</c:v>
                </c:pt>
                <c:pt idx="67">
                  <c:v>257</c:v>
                </c:pt>
                <c:pt idx="68">
                  <c:v>22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1.5</c:v>
                </c:pt>
                <c:pt idx="80">
                  <c:v>66.5</c:v>
                </c:pt>
                <c:pt idx="81">
                  <c:v>267.5</c:v>
                </c:pt>
                <c:pt idx="82">
                  <c:v>506</c:v>
                </c:pt>
                <c:pt idx="83">
                  <c:v>736</c:v>
                </c:pt>
                <c:pt idx="84">
                  <c:v>917</c:v>
                </c:pt>
                <c:pt idx="85">
                  <c:v>989.5</c:v>
                </c:pt>
                <c:pt idx="86">
                  <c:v>953</c:v>
                </c:pt>
                <c:pt idx="87">
                  <c:v>821</c:v>
                </c:pt>
                <c:pt idx="88">
                  <c:v>659</c:v>
                </c:pt>
                <c:pt idx="89">
                  <c:v>460.5</c:v>
                </c:pt>
                <c:pt idx="90">
                  <c:v>261.5</c:v>
                </c:pt>
                <c:pt idx="91">
                  <c:v>92.5</c:v>
                </c:pt>
                <c:pt idx="92">
                  <c:v>6.5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1</c:v>
                </c:pt>
                <c:pt idx="104">
                  <c:v>76.5</c:v>
                </c:pt>
                <c:pt idx="105">
                  <c:v>321.5</c:v>
                </c:pt>
                <c:pt idx="106">
                  <c:v>685</c:v>
                </c:pt>
                <c:pt idx="107">
                  <c:v>1014</c:v>
                </c:pt>
                <c:pt idx="108">
                  <c:v>1191</c:v>
                </c:pt>
                <c:pt idx="109">
                  <c:v>1227.5</c:v>
                </c:pt>
                <c:pt idx="110">
                  <c:v>1151.5</c:v>
                </c:pt>
                <c:pt idx="111">
                  <c:v>1060.5</c:v>
                </c:pt>
                <c:pt idx="112">
                  <c:v>896.5</c:v>
                </c:pt>
                <c:pt idx="113">
                  <c:v>609.5</c:v>
                </c:pt>
                <c:pt idx="114">
                  <c:v>397.5</c:v>
                </c:pt>
                <c:pt idx="115">
                  <c:v>162</c:v>
                </c:pt>
                <c:pt idx="116">
                  <c:v>13.5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1</c:v>
                </c:pt>
                <c:pt idx="128">
                  <c:v>53.5</c:v>
                </c:pt>
                <c:pt idx="129">
                  <c:v>217.5</c:v>
                </c:pt>
                <c:pt idx="130">
                  <c:v>442</c:v>
                </c:pt>
                <c:pt idx="131">
                  <c:v>655.5</c:v>
                </c:pt>
                <c:pt idx="132">
                  <c:v>751</c:v>
                </c:pt>
                <c:pt idx="133">
                  <c:v>803.5</c:v>
                </c:pt>
                <c:pt idx="134">
                  <c:v>776</c:v>
                </c:pt>
                <c:pt idx="135">
                  <c:v>662</c:v>
                </c:pt>
                <c:pt idx="136">
                  <c:v>582</c:v>
                </c:pt>
                <c:pt idx="137">
                  <c:v>416</c:v>
                </c:pt>
                <c:pt idx="138">
                  <c:v>248.5</c:v>
                </c:pt>
                <c:pt idx="139">
                  <c:v>97.5</c:v>
                </c:pt>
                <c:pt idx="140">
                  <c:v>10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1</c:v>
                </c:pt>
                <c:pt idx="152">
                  <c:v>101</c:v>
                </c:pt>
                <c:pt idx="153">
                  <c:v>408.5</c:v>
                </c:pt>
                <c:pt idx="154">
                  <c:v>851.5</c:v>
                </c:pt>
                <c:pt idx="155">
                  <c:v>1267.5</c:v>
                </c:pt>
                <c:pt idx="156">
                  <c:v>1569</c:v>
                </c:pt>
                <c:pt idx="157">
                  <c:v>1667</c:v>
                </c:pt>
                <c:pt idx="158">
                  <c:v>1719.5</c:v>
                </c:pt>
                <c:pt idx="159">
                  <c:v>1740</c:v>
                </c:pt>
                <c:pt idx="160">
                  <c:v>1461.5</c:v>
                </c:pt>
                <c:pt idx="161">
                  <c:v>1050</c:v>
                </c:pt>
                <c:pt idx="162">
                  <c:v>598.5</c:v>
                </c:pt>
                <c:pt idx="163">
                  <c:v>209</c:v>
                </c:pt>
                <c:pt idx="164">
                  <c:v>22.5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2.5</c:v>
                </c:pt>
                <c:pt idx="176">
                  <c:v>75</c:v>
                </c:pt>
                <c:pt idx="177">
                  <c:v>259.5</c:v>
                </c:pt>
                <c:pt idx="178">
                  <c:v>519.5</c:v>
                </c:pt>
                <c:pt idx="179">
                  <c:v>817.5</c:v>
                </c:pt>
                <c:pt idx="180">
                  <c:v>1014.5</c:v>
                </c:pt>
                <c:pt idx="181">
                  <c:v>1124.5</c:v>
                </c:pt>
                <c:pt idx="182">
                  <c:v>1163.5</c:v>
                </c:pt>
                <c:pt idx="183">
                  <c:v>1170</c:v>
                </c:pt>
                <c:pt idx="184">
                  <c:v>1065</c:v>
                </c:pt>
                <c:pt idx="185">
                  <c:v>832.5</c:v>
                </c:pt>
                <c:pt idx="186">
                  <c:v>516.5</c:v>
                </c:pt>
                <c:pt idx="187">
                  <c:v>228</c:v>
                </c:pt>
                <c:pt idx="188">
                  <c:v>25.5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3</c:v>
                </c:pt>
                <c:pt idx="200">
                  <c:v>97.5</c:v>
                </c:pt>
                <c:pt idx="201">
                  <c:v>322</c:v>
                </c:pt>
                <c:pt idx="202">
                  <c:v>563</c:v>
                </c:pt>
                <c:pt idx="203">
                  <c:v>770.5</c:v>
                </c:pt>
                <c:pt idx="204">
                  <c:v>970</c:v>
                </c:pt>
                <c:pt idx="205">
                  <c:v>1108</c:v>
                </c:pt>
                <c:pt idx="206">
                  <c:v>1207.5</c:v>
                </c:pt>
                <c:pt idx="207">
                  <c:v>1213</c:v>
                </c:pt>
                <c:pt idx="208">
                  <c:v>1091</c:v>
                </c:pt>
                <c:pt idx="209">
                  <c:v>856.5</c:v>
                </c:pt>
                <c:pt idx="210">
                  <c:v>567</c:v>
                </c:pt>
                <c:pt idx="211">
                  <c:v>236.5</c:v>
                </c:pt>
                <c:pt idx="212">
                  <c:v>27.5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5</c:v>
                </c:pt>
                <c:pt idx="224">
                  <c:v>142</c:v>
                </c:pt>
                <c:pt idx="225">
                  <c:v>483.5</c:v>
                </c:pt>
                <c:pt idx="226">
                  <c:v>914.5</c:v>
                </c:pt>
                <c:pt idx="227">
                  <c:v>1271</c:v>
                </c:pt>
                <c:pt idx="228">
                  <c:v>1529.5</c:v>
                </c:pt>
                <c:pt idx="229">
                  <c:v>1619</c:v>
                </c:pt>
                <c:pt idx="230">
                  <c:v>1557.5</c:v>
                </c:pt>
                <c:pt idx="231">
                  <c:v>1338.5</c:v>
                </c:pt>
                <c:pt idx="232">
                  <c:v>1143.5</c:v>
                </c:pt>
                <c:pt idx="233">
                  <c:v>839.5</c:v>
                </c:pt>
                <c:pt idx="234">
                  <c:v>539.5</c:v>
                </c:pt>
                <c:pt idx="235">
                  <c:v>200.5</c:v>
                </c:pt>
                <c:pt idx="236">
                  <c:v>16.5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4</c:v>
                </c:pt>
                <c:pt idx="248">
                  <c:v>103.5</c:v>
                </c:pt>
                <c:pt idx="249">
                  <c:v>355</c:v>
                </c:pt>
                <c:pt idx="250">
                  <c:v>591.5</c:v>
                </c:pt>
                <c:pt idx="251">
                  <c:v>774.5</c:v>
                </c:pt>
                <c:pt idx="252">
                  <c:v>909</c:v>
                </c:pt>
                <c:pt idx="253">
                  <c:v>956</c:v>
                </c:pt>
                <c:pt idx="254">
                  <c:v>930.5</c:v>
                </c:pt>
                <c:pt idx="255">
                  <c:v>806.5</c:v>
                </c:pt>
                <c:pt idx="256">
                  <c:v>591.5</c:v>
                </c:pt>
                <c:pt idx="257">
                  <c:v>430.5</c:v>
                </c:pt>
                <c:pt idx="258">
                  <c:v>245</c:v>
                </c:pt>
                <c:pt idx="259">
                  <c:v>103</c:v>
                </c:pt>
                <c:pt idx="260">
                  <c:v>20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8</c:v>
                </c:pt>
                <c:pt idx="272">
                  <c:v>144.5</c:v>
                </c:pt>
                <c:pt idx="273">
                  <c:v>501.5</c:v>
                </c:pt>
                <c:pt idx="274">
                  <c:v>912.5</c:v>
                </c:pt>
                <c:pt idx="275">
                  <c:v>1250.5</c:v>
                </c:pt>
                <c:pt idx="276">
                  <c:v>1555</c:v>
                </c:pt>
                <c:pt idx="277">
                  <c:v>1628.5</c:v>
                </c:pt>
                <c:pt idx="278">
                  <c:v>1532</c:v>
                </c:pt>
                <c:pt idx="279">
                  <c:v>1397.5</c:v>
                </c:pt>
                <c:pt idx="280">
                  <c:v>1292.5</c:v>
                </c:pt>
                <c:pt idx="281">
                  <c:v>1018</c:v>
                </c:pt>
                <c:pt idx="282">
                  <c:v>680.5</c:v>
                </c:pt>
                <c:pt idx="283">
                  <c:v>298.5</c:v>
                </c:pt>
                <c:pt idx="284">
                  <c:v>40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8.5</c:v>
                </c:pt>
                <c:pt idx="296">
                  <c:v>177.5</c:v>
                </c:pt>
                <c:pt idx="297">
                  <c:v>600</c:v>
                </c:pt>
                <c:pt idx="298">
                  <c:v>1071.5</c:v>
                </c:pt>
                <c:pt idx="299">
                  <c:v>1504</c:v>
                </c:pt>
                <c:pt idx="300">
                  <c:v>1738</c:v>
                </c:pt>
                <c:pt idx="301">
                  <c:v>1850</c:v>
                </c:pt>
                <c:pt idx="302">
                  <c:v>1845.5</c:v>
                </c:pt>
                <c:pt idx="303">
                  <c:v>1770.5</c:v>
                </c:pt>
                <c:pt idx="304">
                  <c:v>1546</c:v>
                </c:pt>
                <c:pt idx="305">
                  <c:v>1193.5</c:v>
                </c:pt>
                <c:pt idx="306">
                  <c:v>757.5</c:v>
                </c:pt>
                <c:pt idx="307">
                  <c:v>303</c:v>
                </c:pt>
                <c:pt idx="308">
                  <c:v>33.5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2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9</c:v>
                </c:pt>
                <c:pt idx="320">
                  <c:v>215</c:v>
                </c:pt>
                <c:pt idx="321">
                  <c:v>740</c:v>
                </c:pt>
                <c:pt idx="322">
                  <c:v>1316.5</c:v>
                </c:pt>
                <c:pt idx="323">
                  <c:v>1780</c:v>
                </c:pt>
                <c:pt idx="324">
                  <c:v>2077.5</c:v>
                </c:pt>
                <c:pt idx="325">
                  <c:v>2216.5</c:v>
                </c:pt>
                <c:pt idx="326">
                  <c:v>2230</c:v>
                </c:pt>
                <c:pt idx="327">
                  <c:v>2135</c:v>
                </c:pt>
                <c:pt idx="328">
                  <c:v>1904.5</c:v>
                </c:pt>
                <c:pt idx="329">
                  <c:v>1518.5</c:v>
                </c:pt>
                <c:pt idx="330">
                  <c:v>985</c:v>
                </c:pt>
                <c:pt idx="331">
                  <c:v>399.5</c:v>
                </c:pt>
                <c:pt idx="332">
                  <c:v>48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14</c:v>
                </c:pt>
                <c:pt idx="344">
                  <c:v>208.5</c:v>
                </c:pt>
                <c:pt idx="345">
                  <c:v>603.5</c:v>
                </c:pt>
                <c:pt idx="346">
                  <c:v>1006</c:v>
                </c:pt>
                <c:pt idx="347">
                  <c:v>1373</c:v>
                </c:pt>
                <c:pt idx="348">
                  <c:v>1654</c:v>
                </c:pt>
                <c:pt idx="349">
                  <c:v>1782</c:v>
                </c:pt>
                <c:pt idx="350">
                  <c:v>1776</c:v>
                </c:pt>
                <c:pt idx="351">
                  <c:v>1704</c:v>
                </c:pt>
                <c:pt idx="352">
                  <c:v>1518.5</c:v>
                </c:pt>
                <c:pt idx="353">
                  <c:v>1186</c:v>
                </c:pt>
                <c:pt idx="354">
                  <c:v>763.5</c:v>
                </c:pt>
                <c:pt idx="355">
                  <c:v>305.5</c:v>
                </c:pt>
                <c:pt idx="356">
                  <c:v>50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15</c:v>
                </c:pt>
                <c:pt idx="368">
                  <c:v>226.5</c:v>
                </c:pt>
                <c:pt idx="369">
                  <c:v>649</c:v>
                </c:pt>
                <c:pt idx="370">
                  <c:v>1101.5</c:v>
                </c:pt>
                <c:pt idx="371">
                  <c:v>1526</c:v>
                </c:pt>
                <c:pt idx="372">
                  <c:v>1772.5</c:v>
                </c:pt>
                <c:pt idx="373">
                  <c:v>1839</c:v>
                </c:pt>
                <c:pt idx="374">
                  <c:v>1849</c:v>
                </c:pt>
                <c:pt idx="375">
                  <c:v>1701.5</c:v>
                </c:pt>
                <c:pt idx="376">
                  <c:v>1429.5</c:v>
                </c:pt>
                <c:pt idx="377">
                  <c:v>1066</c:v>
                </c:pt>
                <c:pt idx="378">
                  <c:v>640.5</c:v>
                </c:pt>
                <c:pt idx="379">
                  <c:v>275.5</c:v>
                </c:pt>
                <c:pt idx="380">
                  <c:v>45.5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15</c:v>
                </c:pt>
                <c:pt idx="392">
                  <c:v>244.5</c:v>
                </c:pt>
                <c:pt idx="393">
                  <c:v>759.5</c:v>
                </c:pt>
                <c:pt idx="394">
                  <c:v>1313.5</c:v>
                </c:pt>
                <c:pt idx="395">
                  <c:v>1755</c:v>
                </c:pt>
                <c:pt idx="396">
                  <c:v>2033.5</c:v>
                </c:pt>
                <c:pt idx="397">
                  <c:v>2161.5</c:v>
                </c:pt>
                <c:pt idx="398">
                  <c:v>2169.5</c:v>
                </c:pt>
                <c:pt idx="399">
                  <c:v>2023</c:v>
                </c:pt>
                <c:pt idx="400">
                  <c:v>1747.5</c:v>
                </c:pt>
                <c:pt idx="401">
                  <c:v>1386</c:v>
                </c:pt>
                <c:pt idx="402">
                  <c:v>892.5</c:v>
                </c:pt>
                <c:pt idx="403">
                  <c:v>374.5</c:v>
                </c:pt>
                <c:pt idx="404">
                  <c:v>59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16</c:v>
                </c:pt>
                <c:pt idx="416">
                  <c:v>191.5</c:v>
                </c:pt>
                <c:pt idx="417">
                  <c:v>562</c:v>
                </c:pt>
                <c:pt idx="418">
                  <c:v>935.5</c:v>
                </c:pt>
                <c:pt idx="419">
                  <c:v>1238</c:v>
                </c:pt>
                <c:pt idx="420">
                  <c:v>1471</c:v>
                </c:pt>
                <c:pt idx="421">
                  <c:v>1592.5</c:v>
                </c:pt>
                <c:pt idx="422">
                  <c:v>1613.5</c:v>
                </c:pt>
                <c:pt idx="423">
                  <c:v>1465.5</c:v>
                </c:pt>
                <c:pt idx="424">
                  <c:v>1264</c:v>
                </c:pt>
                <c:pt idx="425">
                  <c:v>966.5</c:v>
                </c:pt>
                <c:pt idx="426">
                  <c:v>594.5</c:v>
                </c:pt>
                <c:pt idx="427">
                  <c:v>247.5</c:v>
                </c:pt>
                <c:pt idx="428">
                  <c:v>37</c:v>
                </c:pt>
                <c:pt idx="429">
                  <c:v>0.5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15</c:v>
                </c:pt>
                <c:pt idx="440">
                  <c:v>156.5</c:v>
                </c:pt>
                <c:pt idx="441">
                  <c:v>442</c:v>
                </c:pt>
                <c:pt idx="442">
                  <c:v>731</c:v>
                </c:pt>
                <c:pt idx="443">
                  <c:v>980.5</c:v>
                </c:pt>
                <c:pt idx="444">
                  <c:v>1125.5</c:v>
                </c:pt>
                <c:pt idx="445">
                  <c:v>1195.5</c:v>
                </c:pt>
                <c:pt idx="446">
                  <c:v>1216.5</c:v>
                </c:pt>
                <c:pt idx="447">
                  <c:v>1163</c:v>
                </c:pt>
                <c:pt idx="448">
                  <c:v>1131.5</c:v>
                </c:pt>
                <c:pt idx="449">
                  <c:v>882.5</c:v>
                </c:pt>
                <c:pt idx="450">
                  <c:v>680.5</c:v>
                </c:pt>
                <c:pt idx="451">
                  <c:v>325.5</c:v>
                </c:pt>
                <c:pt idx="452">
                  <c:v>63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15</c:v>
                </c:pt>
                <c:pt idx="464">
                  <c:v>197.5</c:v>
                </c:pt>
                <c:pt idx="465">
                  <c:v>584.5</c:v>
                </c:pt>
                <c:pt idx="466">
                  <c:v>971.5</c:v>
                </c:pt>
                <c:pt idx="467">
                  <c:v>1194.5</c:v>
                </c:pt>
                <c:pt idx="468">
                  <c:v>1292.5</c:v>
                </c:pt>
                <c:pt idx="469">
                  <c:v>1347</c:v>
                </c:pt>
                <c:pt idx="470">
                  <c:v>1286.5</c:v>
                </c:pt>
                <c:pt idx="471">
                  <c:v>1190</c:v>
                </c:pt>
                <c:pt idx="472">
                  <c:v>1021</c:v>
                </c:pt>
                <c:pt idx="473">
                  <c:v>833.5</c:v>
                </c:pt>
                <c:pt idx="474">
                  <c:v>568</c:v>
                </c:pt>
                <c:pt idx="475">
                  <c:v>273.5</c:v>
                </c:pt>
                <c:pt idx="476">
                  <c:v>51.5</c:v>
                </c:pt>
                <c:pt idx="477">
                  <c:v>0.5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15</c:v>
                </c:pt>
                <c:pt idx="488">
                  <c:v>200.5</c:v>
                </c:pt>
                <c:pt idx="489">
                  <c:v>587.5</c:v>
                </c:pt>
                <c:pt idx="490">
                  <c:v>949.5</c:v>
                </c:pt>
                <c:pt idx="491">
                  <c:v>1281</c:v>
                </c:pt>
                <c:pt idx="492">
                  <c:v>1460</c:v>
                </c:pt>
                <c:pt idx="493">
                  <c:v>1629.5</c:v>
                </c:pt>
                <c:pt idx="494">
                  <c:v>1644</c:v>
                </c:pt>
                <c:pt idx="495">
                  <c:v>1509</c:v>
                </c:pt>
                <c:pt idx="496">
                  <c:v>1311</c:v>
                </c:pt>
                <c:pt idx="497">
                  <c:v>1007.5</c:v>
                </c:pt>
                <c:pt idx="498">
                  <c:v>687.5</c:v>
                </c:pt>
                <c:pt idx="499">
                  <c:v>302</c:v>
                </c:pt>
                <c:pt idx="500">
                  <c:v>52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24.5</c:v>
                </c:pt>
                <c:pt idx="512">
                  <c:v>253</c:v>
                </c:pt>
                <c:pt idx="513">
                  <c:v>710</c:v>
                </c:pt>
                <c:pt idx="514">
                  <c:v>1209</c:v>
                </c:pt>
                <c:pt idx="515">
                  <c:v>1553</c:v>
                </c:pt>
                <c:pt idx="516">
                  <c:v>1737.5</c:v>
                </c:pt>
                <c:pt idx="517">
                  <c:v>1788.5</c:v>
                </c:pt>
                <c:pt idx="518">
                  <c:v>1754</c:v>
                </c:pt>
                <c:pt idx="519">
                  <c:v>1608.5</c:v>
                </c:pt>
                <c:pt idx="520">
                  <c:v>1381</c:v>
                </c:pt>
                <c:pt idx="521">
                  <c:v>1127</c:v>
                </c:pt>
                <c:pt idx="522">
                  <c:v>736</c:v>
                </c:pt>
                <c:pt idx="523">
                  <c:v>331</c:v>
                </c:pt>
                <c:pt idx="524">
                  <c:v>63</c:v>
                </c:pt>
                <c:pt idx="525">
                  <c:v>0.5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28.5</c:v>
                </c:pt>
                <c:pt idx="536">
                  <c:v>261.5</c:v>
                </c:pt>
                <c:pt idx="537">
                  <c:v>692.5</c:v>
                </c:pt>
                <c:pt idx="538">
                  <c:v>1110</c:v>
                </c:pt>
                <c:pt idx="539">
                  <c:v>1449</c:v>
                </c:pt>
                <c:pt idx="540">
                  <c:v>1660</c:v>
                </c:pt>
                <c:pt idx="541">
                  <c:v>1717</c:v>
                </c:pt>
                <c:pt idx="542">
                  <c:v>1746</c:v>
                </c:pt>
                <c:pt idx="543">
                  <c:v>1700.5</c:v>
                </c:pt>
                <c:pt idx="544">
                  <c:v>1530.5</c:v>
                </c:pt>
                <c:pt idx="545">
                  <c:v>1262</c:v>
                </c:pt>
                <c:pt idx="546">
                  <c:v>856.5</c:v>
                </c:pt>
                <c:pt idx="547">
                  <c:v>384</c:v>
                </c:pt>
                <c:pt idx="548">
                  <c:v>74.5</c:v>
                </c:pt>
                <c:pt idx="549">
                  <c:v>0.5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36</c:v>
                </c:pt>
                <c:pt idx="560">
                  <c:v>322</c:v>
                </c:pt>
                <c:pt idx="561">
                  <c:v>854.5</c:v>
                </c:pt>
                <c:pt idx="562">
                  <c:v>1396</c:v>
                </c:pt>
                <c:pt idx="563">
                  <c:v>1800</c:v>
                </c:pt>
                <c:pt idx="564">
                  <c:v>2043</c:v>
                </c:pt>
                <c:pt idx="565">
                  <c:v>2187</c:v>
                </c:pt>
                <c:pt idx="566">
                  <c:v>2210</c:v>
                </c:pt>
                <c:pt idx="567">
                  <c:v>2102</c:v>
                </c:pt>
                <c:pt idx="568">
                  <c:v>1880.5</c:v>
                </c:pt>
                <c:pt idx="569">
                  <c:v>1526.5</c:v>
                </c:pt>
                <c:pt idx="570">
                  <c:v>1030</c:v>
                </c:pt>
                <c:pt idx="571">
                  <c:v>462</c:v>
                </c:pt>
                <c:pt idx="572">
                  <c:v>80</c:v>
                </c:pt>
                <c:pt idx="573">
                  <c:v>0.5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28.5</c:v>
                </c:pt>
                <c:pt idx="584">
                  <c:v>261.5</c:v>
                </c:pt>
                <c:pt idx="585">
                  <c:v>699</c:v>
                </c:pt>
                <c:pt idx="586">
                  <c:v>1170.5</c:v>
                </c:pt>
                <c:pt idx="587">
                  <c:v>1489.5</c:v>
                </c:pt>
                <c:pt idx="588">
                  <c:v>1730.5</c:v>
                </c:pt>
                <c:pt idx="589">
                  <c:v>1786.5</c:v>
                </c:pt>
                <c:pt idx="590">
                  <c:v>1721.5</c:v>
                </c:pt>
                <c:pt idx="591">
                  <c:v>1605</c:v>
                </c:pt>
                <c:pt idx="592">
                  <c:v>1463.5</c:v>
                </c:pt>
                <c:pt idx="593">
                  <c:v>1179</c:v>
                </c:pt>
                <c:pt idx="594">
                  <c:v>764</c:v>
                </c:pt>
                <c:pt idx="595">
                  <c:v>348</c:v>
                </c:pt>
                <c:pt idx="596">
                  <c:v>71</c:v>
                </c:pt>
                <c:pt idx="597">
                  <c:v>1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9.5</c:v>
                </c:pt>
                <c:pt idx="608">
                  <c:v>97.5</c:v>
                </c:pt>
                <c:pt idx="609">
                  <c:v>232.5</c:v>
                </c:pt>
                <c:pt idx="610">
                  <c:v>351</c:v>
                </c:pt>
                <c:pt idx="611">
                  <c:v>429</c:v>
                </c:pt>
                <c:pt idx="612">
                  <c:v>455</c:v>
                </c:pt>
                <c:pt idx="613">
                  <c:v>439</c:v>
                </c:pt>
                <c:pt idx="614">
                  <c:v>433</c:v>
                </c:pt>
                <c:pt idx="615">
                  <c:v>419.5</c:v>
                </c:pt>
                <c:pt idx="616">
                  <c:v>362</c:v>
                </c:pt>
                <c:pt idx="617">
                  <c:v>308.5</c:v>
                </c:pt>
                <c:pt idx="618">
                  <c:v>207</c:v>
                </c:pt>
                <c:pt idx="619">
                  <c:v>102</c:v>
                </c:pt>
                <c:pt idx="620">
                  <c:v>30.5</c:v>
                </c:pt>
                <c:pt idx="621">
                  <c:v>2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8.5</c:v>
                </c:pt>
                <c:pt idx="632">
                  <c:v>103</c:v>
                </c:pt>
                <c:pt idx="633">
                  <c:v>283</c:v>
                </c:pt>
                <c:pt idx="634">
                  <c:v>489.5</c:v>
                </c:pt>
                <c:pt idx="635">
                  <c:v>654.5</c:v>
                </c:pt>
                <c:pt idx="636">
                  <c:v>761.5</c:v>
                </c:pt>
                <c:pt idx="637">
                  <c:v>866</c:v>
                </c:pt>
                <c:pt idx="638">
                  <c:v>876.5</c:v>
                </c:pt>
                <c:pt idx="639">
                  <c:v>810.5</c:v>
                </c:pt>
                <c:pt idx="640">
                  <c:v>774.5</c:v>
                </c:pt>
                <c:pt idx="641">
                  <c:v>670.5</c:v>
                </c:pt>
                <c:pt idx="642">
                  <c:v>490.5</c:v>
                </c:pt>
                <c:pt idx="643">
                  <c:v>266</c:v>
                </c:pt>
                <c:pt idx="644">
                  <c:v>62.5</c:v>
                </c:pt>
                <c:pt idx="645">
                  <c:v>1.5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23.5</c:v>
                </c:pt>
                <c:pt idx="656">
                  <c:v>190.5</c:v>
                </c:pt>
                <c:pt idx="657">
                  <c:v>462.5</c:v>
                </c:pt>
                <c:pt idx="658">
                  <c:v>727</c:v>
                </c:pt>
                <c:pt idx="659">
                  <c:v>915</c:v>
                </c:pt>
                <c:pt idx="660">
                  <c:v>977.5</c:v>
                </c:pt>
                <c:pt idx="661">
                  <c:v>972.5</c:v>
                </c:pt>
                <c:pt idx="662">
                  <c:v>921.5</c:v>
                </c:pt>
                <c:pt idx="663">
                  <c:v>818</c:v>
                </c:pt>
                <c:pt idx="664">
                  <c:v>709.5</c:v>
                </c:pt>
                <c:pt idx="665">
                  <c:v>594</c:v>
                </c:pt>
                <c:pt idx="666">
                  <c:v>404</c:v>
                </c:pt>
                <c:pt idx="667">
                  <c:v>218</c:v>
                </c:pt>
                <c:pt idx="668">
                  <c:v>57.5</c:v>
                </c:pt>
                <c:pt idx="669">
                  <c:v>2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16</c:v>
                </c:pt>
                <c:pt idx="680">
                  <c:v>157</c:v>
                </c:pt>
                <c:pt idx="681">
                  <c:v>427</c:v>
                </c:pt>
                <c:pt idx="682">
                  <c:v>738.5</c:v>
                </c:pt>
                <c:pt idx="683">
                  <c:v>924</c:v>
                </c:pt>
                <c:pt idx="684">
                  <c:v>1031.5</c:v>
                </c:pt>
                <c:pt idx="685">
                  <c:v>1052</c:v>
                </c:pt>
                <c:pt idx="686">
                  <c:v>993.5</c:v>
                </c:pt>
                <c:pt idx="687">
                  <c:v>918</c:v>
                </c:pt>
                <c:pt idx="688">
                  <c:v>808</c:v>
                </c:pt>
                <c:pt idx="689">
                  <c:v>581</c:v>
                </c:pt>
                <c:pt idx="690">
                  <c:v>332</c:v>
                </c:pt>
                <c:pt idx="691">
                  <c:v>163</c:v>
                </c:pt>
                <c:pt idx="692">
                  <c:v>39</c:v>
                </c:pt>
                <c:pt idx="693">
                  <c:v>2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10</c:v>
                </c:pt>
                <c:pt idx="704">
                  <c:v>99</c:v>
                </c:pt>
                <c:pt idx="705">
                  <c:v>243.5</c:v>
                </c:pt>
                <c:pt idx="706">
                  <c:v>451.5</c:v>
                </c:pt>
                <c:pt idx="707">
                  <c:v>682</c:v>
                </c:pt>
                <c:pt idx="708">
                  <c:v>874.5</c:v>
                </c:pt>
                <c:pt idx="709">
                  <c:v>910.5</c:v>
                </c:pt>
                <c:pt idx="710">
                  <c:v>938.5</c:v>
                </c:pt>
                <c:pt idx="711">
                  <c:v>889</c:v>
                </c:pt>
                <c:pt idx="712">
                  <c:v>798.5</c:v>
                </c:pt>
                <c:pt idx="713">
                  <c:v>637</c:v>
                </c:pt>
                <c:pt idx="714">
                  <c:v>435.5</c:v>
                </c:pt>
                <c:pt idx="715">
                  <c:v>202.5</c:v>
                </c:pt>
                <c:pt idx="716">
                  <c:v>44</c:v>
                </c:pt>
                <c:pt idx="717">
                  <c:v>1.5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Entrées!$O$37:$O$780</c:f>
              <c:numCache>
                <c:formatCode>0.0</c:formatCode>
                <c:ptCount val="744"/>
                <c:pt idx="0">
                  <c:v>-1069</c:v>
                </c:pt>
                <c:pt idx="1">
                  <c:v>-927.5</c:v>
                </c:pt>
                <c:pt idx="2">
                  <c:v>-413.5</c:v>
                </c:pt>
                <c:pt idx="3">
                  <c:v>-1048.5</c:v>
                </c:pt>
                <c:pt idx="4">
                  <c:v>-1487.5</c:v>
                </c:pt>
                <c:pt idx="5">
                  <c:v>-1766.5</c:v>
                </c:pt>
                <c:pt idx="6">
                  <c:v>-1466.5</c:v>
                </c:pt>
                <c:pt idx="7">
                  <c:v>-857</c:v>
                </c:pt>
                <c:pt idx="8">
                  <c:v>-283</c:v>
                </c:pt>
                <c:pt idx="9">
                  <c:v>-47</c:v>
                </c:pt>
                <c:pt idx="10">
                  <c:v>161.5</c:v>
                </c:pt>
                <c:pt idx="11">
                  <c:v>-285</c:v>
                </c:pt>
                <c:pt idx="12">
                  <c:v>211.5</c:v>
                </c:pt>
                <c:pt idx="13">
                  <c:v>841.5</c:v>
                </c:pt>
                <c:pt idx="14">
                  <c:v>28</c:v>
                </c:pt>
                <c:pt idx="15">
                  <c:v>-117.5</c:v>
                </c:pt>
                <c:pt idx="16">
                  <c:v>-814.5</c:v>
                </c:pt>
                <c:pt idx="17">
                  <c:v>-2097</c:v>
                </c:pt>
                <c:pt idx="18">
                  <c:v>-3415</c:v>
                </c:pt>
                <c:pt idx="19">
                  <c:v>-3303</c:v>
                </c:pt>
                <c:pt idx="20">
                  <c:v>-2005.5</c:v>
                </c:pt>
                <c:pt idx="21">
                  <c:v>-1998.5</c:v>
                </c:pt>
                <c:pt idx="22">
                  <c:v>-2716</c:v>
                </c:pt>
                <c:pt idx="23">
                  <c:v>-1410</c:v>
                </c:pt>
                <c:pt idx="24">
                  <c:v>-1059.5</c:v>
                </c:pt>
                <c:pt idx="25">
                  <c:v>-1839.5</c:v>
                </c:pt>
                <c:pt idx="26">
                  <c:v>-1921</c:v>
                </c:pt>
                <c:pt idx="27">
                  <c:v>-2928</c:v>
                </c:pt>
                <c:pt idx="28">
                  <c:v>-3653.5</c:v>
                </c:pt>
                <c:pt idx="29">
                  <c:v>-3177</c:v>
                </c:pt>
                <c:pt idx="30">
                  <c:v>-609.5</c:v>
                </c:pt>
                <c:pt idx="31">
                  <c:v>1244.5</c:v>
                </c:pt>
                <c:pt idx="32">
                  <c:v>1562</c:v>
                </c:pt>
                <c:pt idx="33">
                  <c:v>1206.5</c:v>
                </c:pt>
                <c:pt idx="34">
                  <c:v>745.5</c:v>
                </c:pt>
                <c:pt idx="35">
                  <c:v>452.5</c:v>
                </c:pt>
                <c:pt idx="36">
                  <c:v>584.5</c:v>
                </c:pt>
                <c:pt idx="37">
                  <c:v>215</c:v>
                </c:pt>
                <c:pt idx="38">
                  <c:v>-98.5</c:v>
                </c:pt>
                <c:pt idx="39">
                  <c:v>-901.5</c:v>
                </c:pt>
                <c:pt idx="40">
                  <c:v>-1673</c:v>
                </c:pt>
                <c:pt idx="41">
                  <c:v>-2582.5</c:v>
                </c:pt>
                <c:pt idx="42">
                  <c:v>-1605</c:v>
                </c:pt>
                <c:pt idx="43">
                  <c:v>-893</c:v>
                </c:pt>
                <c:pt idx="44">
                  <c:v>-1510.5</c:v>
                </c:pt>
                <c:pt idx="45">
                  <c:v>-1739</c:v>
                </c:pt>
                <c:pt idx="46">
                  <c:v>-1420.5</c:v>
                </c:pt>
                <c:pt idx="47">
                  <c:v>-204</c:v>
                </c:pt>
                <c:pt idx="48">
                  <c:v>130</c:v>
                </c:pt>
                <c:pt idx="49">
                  <c:v>-1177.5</c:v>
                </c:pt>
                <c:pt idx="50">
                  <c:v>-1332</c:v>
                </c:pt>
                <c:pt idx="51">
                  <c:v>-1694.5</c:v>
                </c:pt>
                <c:pt idx="52">
                  <c:v>-1897.5</c:v>
                </c:pt>
                <c:pt idx="53">
                  <c:v>-1287.5</c:v>
                </c:pt>
                <c:pt idx="54">
                  <c:v>-181.5</c:v>
                </c:pt>
                <c:pt idx="55">
                  <c:v>929</c:v>
                </c:pt>
                <c:pt idx="56">
                  <c:v>1481</c:v>
                </c:pt>
                <c:pt idx="57">
                  <c:v>1565.5</c:v>
                </c:pt>
                <c:pt idx="58">
                  <c:v>901.5</c:v>
                </c:pt>
                <c:pt idx="59">
                  <c:v>121</c:v>
                </c:pt>
                <c:pt idx="60">
                  <c:v>-131</c:v>
                </c:pt>
                <c:pt idx="61">
                  <c:v>-705</c:v>
                </c:pt>
                <c:pt idx="62">
                  <c:v>-1379</c:v>
                </c:pt>
                <c:pt idx="63">
                  <c:v>-2412</c:v>
                </c:pt>
                <c:pt idx="64">
                  <c:v>-3632</c:v>
                </c:pt>
                <c:pt idx="65">
                  <c:v>-4267.5</c:v>
                </c:pt>
                <c:pt idx="66">
                  <c:v>-3876.5</c:v>
                </c:pt>
                <c:pt idx="67">
                  <c:v>-3242</c:v>
                </c:pt>
                <c:pt idx="68">
                  <c:v>-3328.5</c:v>
                </c:pt>
                <c:pt idx="69">
                  <c:v>-4123.5</c:v>
                </c:pt>
                <c:pt idx="70">
                  <c:v>-3976.5</c:v>
                </c:pt>
                <c:pt idx="71">
                  <c:v>-2506</c:v>
                </c:pt>
                <c:pt idx="72">
                  <c:v>-1681.5</c:v>
                </c:pt>
                <c:pt idx="73">
                  <c:v>-1553.5</c:v>
                </c:pt>
                <c:pt idx="74">
                  <c:v>-1346.5</c:v>
                </c:pt>
                <c:pt idx="75">
                  <c:v>-1749</c:v>
                </c:pt>
                <c:pt idx="76">
                  <c:v>-2558.5</c:v>
                </c:pt>
                <c:pt idx="77">
                  <c:v>-2206</c:v>
                </c:pt>
                <c:pt idx="78">
                  <c:v>-1310</c:v>
                </c:pt>
                <c:pt idx="79">
                  <c:v>-547.5</c:v>
                </c:pt>
                <c:pt idx="80">
                  <c:v>242</c:v>
                </c:pt>
                <c:pt idx="81">
                  <c:v>357.5</c:v>
                </c:pt>
                <c:pt idx="82">
                  <c:v>-364.5</c:v>
                </c:pt>
                <c:pt idx="83">
                  <c:v>-337</c:v>
                </c:pt>
                <c:pt idx="84">
                  <c:v>-195.5</c:v>
                </c:pt>
                <c:pt idx="85">
                  <c:v>-657.5</c:v>
                </c:pt>
                <c:pt idx="86">
                  <c:v>-1323.5</c:v>
                </c:pt>
                <c:pt idx="87">
                  <c:v>-2917.5</c:v>
                </c:pt>
                <c:pt idx="88">
                  <c:v>-3445</c:v>
                </c:pt>
                <c:pt idx="89">
                  <c:v>-3074</c:v>
                </c:pt>
                <c:pt idx="90">
                  <c:v>-2208.5</c:v>
                </c:pt>
                <c:pt idx="91">
                  <c:v>-1653.5</c:v>
                </c:pt>
                <c:pt idx="92">
                  <c:v>-2747.5</c:v>
                </c:pt>
                <c:pt idx="93">
                  <c:v>-3168</c:v>
                </c:pt>
                <c:pt idx="94">
                  <c:v>-3435</c:v>
                </c:pt>
                <c:pt idx="95">
                  <c:v>-1720.5</c:v>
                </c:pt>
                <c:pt idx="96">
                  <c:v>-1883.5</c:v>
                </c:pt>
                <c:pt idx="97">
                  <c:v>-2191</c:v>
                </c:pt>
                <c:pt idx="98">
                  <c:v>-2208.5</c:v>
                </c:pt>
                <c:pt idx="99">
                  <c:v>-2733.5</c:v>
                </c:pt>
                <c:pt idx="100">
                  <c:v>-3193</c:v>
                </c:pt>
                <c:pt idx="101">
                  <c:v>-2451</c:v>
                </c:pt>
                <c:pt idx="102">
                  <c:v>-1282.5</c:v>
                </c:pt>
                <c:pt idx="103">
                  <c:v>-414</c:v>
                </c:pt>
                <c:pt idx="104">
                  <c:v>183.5</c:v>
                </c:pt>
                <c:pt idx="105">
                  <c:v>-107.5</c:v>
                </c:pt>
                <c:pt idx="106">
                  <c:v>-863.5</c:v>
                </c:pt>
                <c:pt idx="107">
                  <c:v>-1007</c:v>
                </c:pt>
                <c:pt idx="108">
                  <c:v>-473</c:v>
                </c:pt>
                <c:pt idx="109">
                  <c:v>-161</c:v>
                </c:pt>
                <c:pt idx="110">
                  <c:v>-933</c:v>
                </c:pt>
                <c:pt idx="111">
                  <c:v>-2078.5</c:v>
                </c:pt>
                <c:pt idx="112">
                  <c:v>-2604</c:v>
                </c:pt>
                <c:pt idx="113">
                  <c:v>-3244.5</c:v>
                </c:pt>
                <c:pt idx="114">
                  <c:v>-2387.5</c:v>
                </c:pt>
                <c:pt idx="115">
                  <c:v>-1473.5</c:v>
                </c:pt>
                <c:pt idx="116">
                  <c:v>-1870.5</c:v>
                </c:pt>
                <c:pt idx="117">
                  <c:v>-2178.5</c:v>
                </c:pt>
                <c:pt idx="118">
                  <c:v>-1663.5</c:v>
                </c:pt>
                <c:pt idx="119">
                  <c:v>-969</c:v>
                </c:pt>
                <c:pt idx="120">
                  <c:v>-1260</c:v>
                </c:pt>
                <c:pt idx="121">
                  <c:v>-933</c:v>
                </c:pt>
                <c:pt idx="122">
                  <c:v>-285</c:v>
                </c:pt>
                <c:pt idx="123">
                  <c:v>-889</c:v>
                </c:pt>
                <c:pt idx="124">
                  <c:v>-1735</c:v>
                </c:pt>
                <c:pt idx="125">
                  <c:v>-1610.5</c:v>
                </c:pt>
                <c:pt idx="126">
                  <c:v>-708</c:v>
                </c:pt>
                <c:pt idx="127">
                  <c:v>-490</c:v>
                </c:pt>
                <c:pt idx="128">
                  <c:v>-380.5</c:v>
                </c:pt>
                <c:pt idx="129">
                  <c:v>-565</c:v>
                </c:pt>
                <c:pt idx="130">
                  <c:v>-1046</c:v>
                </c:pt>
                <c:pt idx="131">
                  <c:v>-922.5</c:v>
                </c:pt>
                <c:pt idx="132">
                  <c:v>-677.5</c:v>
                </c:pt>
                <c:pt idx="133">
                  <c:v>-987</c:v>
                </c:pt>
                <c:pt idx="134">
                  <c:v>-1377</c:v>
                </c:pt>
                <c:pt idx="135">
                  <c:v>-1887</c:v>
                </c:pt>
                <c:pt idx="136">
                  <c:v>-2202</c:v>
                </c:pt>
                <c:pt idx="137">
                  <c:v>-1982.5</c:v>
                </c:pt>
                <c:pt idx="138">
                  <c:v>-1820.5</c:v>
                </c:pt>
                <c:pt idx="139">
                  <c:v>-1687</c:v>
                </c:pt>
                <c:pt idx="140">
                  <c:v>-1673.5</c:v>
                </c:pt>
                <c:pt idx="141">
                  <c:v>-1846</c:v>
                </c:pt>
                <c:pt idx="142">
                  <c:v>-1976</c:v>
                </c:pt>
                <c:pt idx="143">
                  <c:v>-325</c:v>
                </c:pt>
                <c:pt idx="144">
                  <c:v>243.5</c:v>
                </c:pt>
                <c:pt idx="145">
                  <c:v>615.5</c:v>
                </c:pt>
                <c:pt idx="146">
                  <c:v>634</c:v>
                </c:pt>
                <c:pt idx="147">
                  <c:v>-70.5</c:v>
                </c:pt>
                <c:pt idx="148">
                  <c:v>-315.5</c:v>
                </c:pt>
                <c:pt idx="149">
                  <c:v>-89</c:v>
                </c:pt>
                <c:pt idx="150">
                  <c:v>202.5</c:v>
                </c:pt>
                <c:pt idx="151">
                  <c:v>418.5</c:v>
                </c:pt>
                <c:pt idx="152">
                  <c:v>54</c:v>
                </c:pt>
                <c:pt idx="153">
                  <c:v>36.5</c:v>
                </c:pt>
                <c:pt idx="154">
                  <c:v>-41</c:v>
                </c:pt>
                <c:pt idx="155">
                  <c:v>-446.5</c:v>
                </c:pt>
                <c:pt idx="156">
                  <c:v>-766.5</c:v>
                </c:pt>
                <c:pt idx="157">
                  <c:v>-490.5</c:v>
                </c:pt>
                <c:pt idx="158">
                  <c:v>-1122.5</c:v>
                </c:pt>
                <c:pt idx="159">
                  <c:v>-2257</c:v>
                </c:pt>
                <c:pt idx="160">
                  <c:v>-2888</c:v>
                </c:pt>
                <c:pt idx="161">
                  <c:v>-3236</c:v>
                </c:pt>
                <c:pt idx="162">
                  <c:v>-3310</c:v>
                </c:pt>
                <c:pt idx="163">
                  <c:v>-2468.5</c:v>
                </c:pt>
                <c:pt idx="164">
                  <c:v>-2326</c:v>
                </c:pt>
                <c:pt idx="165">
                  <c:v>-2844.5</c:v>
                </c:pt>
                <c:pt idx="166">
                  <c:v>-2794.5</c:v>
                </c:pt>
                <c:pt idx="167">
                  <c:v>-1202</c:v>
                </c:pt>
                <c:pt idx="168">
                  <c:v>-304</c:v>
                </c:pt>
                <c:pt idx="169">
                  <c:v>225.5</c:v>
                </c:pt>
                <c:pt idx="170">
                  <c:v>851</c:v>
                </c:pt>
                <c:pt idx="171">
                  <c:v>34.5</c:v>
                </c:pt>
                <c:pt idx="172">
                  <c:v>-734.5</c:v>
                </c:pt>
                <c:pt idx="173">
                  <c:v>-410.5</c:v>
                </c:pt>
                <c:pt idx="174">
                  <c:v>805.5</c:v>
                </c:pt>
                <c:pt idx="175">
                  <c:v>1554</c:v>
                </c:pt>
                <c:pt idx="176">
                  <c:v>2493</c:v>
                </c:pt>
                <c:pt idx="177">
                  <c:v>3085</c:v>
                </c:pt>
                <c:pt idx="178">
                  <c:v>3149.5</c:v>
                </c:pt>
                <c:pt idx="179">
                  <c:v>2974.5</c:v>
                </c:pt>
                <c:pt idx="180">
                  <c:v>3305</c:v>
                </c:pt>
                <c:pt idx="181">
                  <c:v>3084</c:v>
                </c:pt>
                <c:pt idx="182">
                  <c:v>1820.5</c:v>
                </c:pt>
                <c:pt idx="183">
                  <c:v>264</c:v>
                </c:pt>
                <c:pt idx="184">
                  <c:v>-1021</c:v>
                </c:pt>
                <c:pt idx="185">
                  <c:v>-1599</c:v>
                </c:pt>
                <c:pt idx="186">
                  <c:v>-1228</c:v>
                </c:pt>
                <c:pt idx="187">
                  <c:v>-928.5</c:v>
                </c:pt>
                <c:pt idx="188">
                  <c:v>-1030.5</c:v>
                </c:pt>
                <c:pt idx="189">
                  <c:v>-689.5</c:v>
                </c:pt>
                <c:pt idx="190">
                  <c:v>-902.5</c:v>
                </c:pt>
                <c:pt idx="191">
                  <c:v>631.5</c:v>
                </c:pt>
                <c:pt idx="192">
                  <c:v>-145.5</c:v>
                </c:pt>
                <c:pt idx="193">
                  <c:v>-1578.5</c:v>
                </c:pt>
                <c:pt idx="194">
                  <c:v>-1525</c:v>
                </c:pt>
                <c:pt idx="195">
                  <c:v>-2211</c:v>
                </c:pt>
                <c:pt idx="196">
                  <c:v>-2812.5</c:v>
                </c:pt>
                <c:pt idx="197">
                  <c:v>-2210.5</c:v>
                </c:pt>
                <c:pt idx="198">
                  <c:v>-1406.5</c:v>
                </c:pt>
                <c:pt idx="199">
                  <c:v>-737</c:v>
                </c:pt>
                <c:pt idx="200">
                  <c:v>362.5</c:v>
                </c:pt>
                <c:pt idx="201">
                  <c:v>797.5</c:v>
                </c:pt>
                <c:pt idx="202">
                  <c:v>610</c:v>
                </c:pt>
                <c:pt idx="203">
                  <c:v>191</c:v>
                </c:pt>
                <c:pt idx="204">
                  <c:v>-176.5</c:v>
                </c:pt>
                <c:pt idx="205">
                  <c:v>-694.5</c:v>
                </c:pt>
                <c:pt idx="206">
                  <c:v>-1281</c:v>
                </c:pt>
                <c:pt idx="207">
                  <c:v>-2445.5</c:v>
                </c:pt>
                <c:pt idx="208">
                  <c:v>-3503</c:v>
                </c:pt>
                <c:pt idx="209">
                  <c:v>-4250.5</c:v>
                </c:pt>
                <c:pt idx="210">
                  <c:v>-3965.5</c:v>
                </c:pt>
                <c:pt idx="211">
                  <c:v>-3912</c:v>
                </c:pt>
                <c:pt idx="212">
                  <c:v>-4287</c:v>
                </c:pt>
                <c:pt idx="213">
                  <c:v>-4801.5</c:v>
                </c:pt>
                <c:pt idx="214">
                  <c:v>-3994</c:v>
                </c:pt>
                <c:pt idx="215">
                  <c:v>-2372</c:v>
                </c:pt>
                <c:pt idx="216">
                  <c:v>-2483.5</c:v>
                </c:pt>
                <c:pt idx="217">
                  <c:v>-3346</c:v>
                </c:pt>
                <c:pt idx="218">
                  <c:v>-3705.5</c:v>
                </c:pt>
                <c:pt idx="219">
                  <c:v>-4308.5</c:v>
                </c:pt>
                <c:pt idx="220">
                  <c:v>-4812</c:v>
                </c:pt>
                <c:pt idx="221">
                  <c:v>-4987</c:v>
                </c:pt>
                <c:pt idx="222">
                  <c:v>-3794.5</c:v>
                </c:pt>
                <c:pt idx="223">
                  <c:v>-3090</c:v>
                </c:pt>
                <c:pt idx="224">
                  <c:v>-2040.5</c:v>
                </c:pt>
                <c:pt idx="225">
                  <c:v>-1643.5</c:v>
                </c:pt>
                <c:pt idx="226">
                  <c:v>-1803</c:v>
                </c:pt>
                <c:pt idx="227">
                  <c:v>-1521</c:v>
                </c:pt>
                <c:pt idx="228">
                  <c:v>-1635.5</c:v>
                </c:pt>
                <c:pt idx="229">
                  <c:v>-1900.5</c:v>
                </c:pt>
                <c:pt idx="230">
                  <c:v>-2292.5</c:v>
                </c:pt>
                <c:pt idx="231">
                  <c:v>-3518.5</c:v>
                </c:pt>
                <c:pt idx="232">
                  <c:v>-4753.5</c:v>
                </c:pt>
                <c:pt idx="233">
                  <c:v>-5436</c:v>
                </c:pt>
                <c:pt idx="234">
                  <c:v>-5599</c:v>
                </c:pt>
                <c:pt idx="235">
                  <c:v>-5476.5</c:v>
                </c:pt>
                <c:pt idx="236">
                  <c:v>-6327.5</c:v>
                </c:pt>
                <c:pt idx="237">
                  <c:v>-6622</c:v>
                </c:pt>
                <c:pt idx="238">
                  <c:v>-5932</c:v>
                </c:pt>
                <c:pt idx="239">
                  <c:v>-4519</c:v>
                </c:pt>
                <c:pt idx="240">
                  <c:v>-4290</c:v>
                </c:pt>
                <c:pt idx="241">
                  <c:v>-4425</c:v>
                </c:pt>
                <c:pt idx="242">
                  <c:v>-4509.5</c:v>
                </c:pt>
                <c:pt idx="243">
                  <c:v>-6241</c:v>
                </c:pt>
                <c:pt idx="244">
                  <c:v>-7697.5</c:v>
                </c:pt>
                <c:pt idx="245">
                  <c:v>-7130</c:v>
                </c:pt>
                <c:pt idx="246">
                  <c:v>-5107</c:v>
                </c:pt>
                <c:pt idx="247">
                  <c:v>-3907</c:v>
                </c:pt>
                <c:pt idx="248">
                  <c:v>-3410</c:v>
                </c:pt>
                <c:pt idx="249">
                  <c:v>-3025.5</c:v>
                </c:pt>
                <c:pt idx="250">
                  <c:v>-2930</c:v>
                </c:pt>
                <c:pt idx="251">
                  <c:v>-3300.5</c:v>
                </c:pt>
                <c:pt idx="252">
                  <c:v>-3485.5</c:v>
                </c:pt>
                <c:pt idx="253">
                  <c:v>-3770</c:v>
                </c:pt>
                <c:pt idx="254">
                  <c:v>-4203</c:v>
                </c:pt>
                <c:pt idx="255">
                  <c:v>-4840</c:v>
                </c:pt>
                <c:pt idx="256">
                  <c:v>-5233.5</c:v>
                </c:pt>
                <c:pt idx="257">
                  <c:v>-5307</c:v>
                </c:pt>
                <c:pt idx="258">
                  <c:v>-5230</c:v>
                </c:pt>
                <c:pt idx="259">
                  <c:v>-5245.5</c:v>
                </c:pt>
                <c:pt idx="260">
                  <c:v>-5997.5</c:v>
                </c:pt>
                <c:pt idx="261">
                  <c:v>-6240</c:v>
                </c:pt>
                <c:pt idx="262">
                  <c:v>-5256.5</c:v>
                </c:pt>
                <c:pt idx="263">
                  <c:v>-3782</c:v>
                </c:pt>
                <c:pt idx="264">
                  <c:v>-4529.5</c:v>
                </c:pt>
                <c:pt idx="265">
                  <c:v>-5534</c:v>
                </c:pt>
                <c:pt idx="266">
                  <c:v>-6094.5</c:v>
                </c:pt>
                <c:pt idx="267">
                  <c:v>-7611</c:v>
                </c:pt>
                <c:pt idx="268">
                  <c:v>-8902</c:v>
                </c:pt>
                <c:pt idx="269">
                  <c:v>-8965</c:v>
                </c:pt>
                <c:pt idx="270">
                  <c:v>-7537</c:v>
                </c:pt>
                <c:pt idx="271">
                  <c:v>-5689.5</c:v>
                </c:pt>
                <c:pt idx="272">
                  <c:v>-4619</c:v>
                </c:pt>
                <c:pt idx="273">
                  <c:v>-4686.5</c:v>
                </c:pt>
                <c:pt idx="274">
                  <c:v>-5279.5</c:v>
                </c:pt>
                <c:pt idx="275">
                  <c:v>-5868.5</c:v>
                </c:pt>
                <c:pt idx="276">
                  <c:v>-6050</c:v>
                </c:pt>
                <c:pt idx="277">
                  <c:v>-6168.5</c:v>
                </c:pt>
                <c:pt idx="278">
                  <c:v>-6388.5</c:v>
                </c:pt>
                <c:pt idx="279">
                  <c:v>-6527.5</c:v>
                </c:pt>
                <c:pt idx="280">
                  <c:v>-6590.5</c:v>
                </c:pt>
                <c:pt idx="281">
                  <c:v>-7227</c:v>
                </c:pt>
                <c:pt idx="282">
                  <c:v>-7524</c:v>
                </c:pt>
                <c:pt idx="283">
                  <c:v>-8127</c:v>
                </c:pt>
                <c:pt idx="284">
                  <c:v>-8401.5</c:v>
                </c:pt>
                <c:pt idx="285">
                  <c:v>-7073</c:v>
                </c:pt>
                <c:pt idx="286">
                  <c:v>-5373</c:v>
                </c:pt>
                <c:pt idx="287">
                  <c:v>-3687.5</c:v>
                </c:pt>
                <c:pt idx="288">
                  <c:v>-2694.5</c:v>
                </c:pt>
                <c:pt idx="289">
                  <c:v>-3132</c:v>
                </c:pt>
                <c:pt idx="290">
                  <c:v>-3259.5</c:v>
                </c:pt>
                <c:pt idx="291">
                  <c:v>-3222</c:v>
                </c:pt>
                <c:pt idx="292">
                  <c:v>-3360.5</c:v>
                </c:pt>
                <c:pt idx="293">
                  <c:v>-3706</c:v>
                </c:pt>
                <c:pt idx="294">
                  <c:v>-3631</c:v>
                </c:pt>
                <c:pt idx="295">
                  <c:v>-3570</c:v>
                </c:pt>
                <c:pt idx="296">
                  <c:v>-3180</c:v>
                </c:pt>
                <c:pt idx="297">
                  <c:v>-3217.5</c:v>
                </c:pt>
                <c:pt idx="298">
                  <c:v>-3182.5</c:v>
                </c:pt>
                <c:pt idx="299">
                  <c:v>-3166.5</c:v>
                </c:pt>
                <c:pt idx="300">
                  <c:v>-2941.5</c:v>
                </c:pt>
                <c:pt idx="301">
                  <c:v>-2905</c:v>
                </c:pt>
                <c:pt idx="302">
                  <c:v>-3449</c:v>
                </c:pt>
                <c:pt idx="303">
                  <c:v>-4262.5</c:v>
                </c:pt>
                <c:pt idx="304">
                  <c:v>-4879.5</c:v>
                </c:pt>
                <c:pt idx="305">
                  <c:v>-6101</c:v>
                </c:pt>
                <c:pt idx="306">
                  <c:v>-6793.5</c:v>
                </c:pt>
                <c:pt idx="307">
                  <c:v>-6925.5</c:v>
                </c:pt>
                <c:pt idx="308">
                  <c:v>-7307.5</c:v>
                </c:pt>
                <c:pt idx="309">
                  <c:v>-6901</c:v>
                </c:pt>
                <c:pt idx="310">
                  <c:v>-5977.5</c:v>
                </c:pt>
                <c:pt idx="311">
                  <c:v>-4196</c:v>
                </c:pt>
                <c:pt idx="312">
                  <c:v>-4814</c:v>
                </c:pt>
                <c:pt idx="313">
                  <c:v>-4157</c:v>
                </c:pt>
                <c:pt idx="314">
                  <c:v>-3391.5</c:v>
                </c:pt>
                <c:pt idx="315">
                  <c:v>-3693.5</c:v>
                </c:pt>
                <c:pt idx="316">
                  <c:v>-3375.5</c:v>
                </c:pt>
                <c:pt idx="317">
                  <c:v>-3888</c:v>
                </c:pt>
                <c:pt idx="318">
                  <c:v>-3795</c:v>
                </c:pt>
                <c:pt idx="319">
                  <c:v>-4284.5</c:v>
                </c:pt>
                <c:pt idx="320">
                  <c:v>-5716.5</c:v>
                </c:pt>
                <c:pt idx="321">
                  <c:v>-6204.5</c:v>
                </c:pt>
                <c:pt idx="322">
                  <c:v>-6158</c:v>
                </c:pt>
                <c:pt idx="323">
                  <c:v>-5683.5</c:v>
                </c:pt>
                <c:pt idx="324">
                  <c:v>-4625.5</c:v>
                </c:pt>
                <c:pt idx="325">
                  <c:v>-3086</c:v>
                </c:pt>
                <c:pt idx="326">
                  <c:v>-2178.5</c:v>
                </c:pt>
                <c:pt idx="327">
                  <c:v>-2376</c:v>
                </c:pt>
                <c:pt idx="328">
                  <c:v>-3096.5</c:v>
                </c:pt>
                <c:pt idx="329">
                  <c:v>-5430</c:v>
                </c:pt>
                <c:pt idx="330">
                  <c:v>-8329</c:v>
                </c:pt>
                <c:pt idx="331">
                  <c:v>-8985</c:v>
                </c:pt>
                <c:pt idx="332">
                  <c:v>-9216</c:v>
                </c:pt>
                <c:pt idx="333">
                  <c:v>-8484</c:v>
                </c:pt>
                <c:pt idx="334">
                  <c:v>-7837</c:v>
                </c:pt>
                <c:pt idx="335">
                  <c:v>-5478.5</c:v>
                </c:pt>
                <c:pt idx="336">
                  <c:v>-5078.5</c:v>
                </c:pt>
                <c:pt idx="337">
                  <c:v>-5242</c:v>
                </c:pt>
                <c:pt idx="338">
                  <c:v>-5159.5</c:v>
                </c:pt>
                <c:pt idx="339">
                  <c:v>-5990</c:v>
                </c:pt>
                <c:pt idx="340">
                  <c:v>-6703.5</c:v>
                </c:pt>
                <c:pt idx="341">
                  <c:v>-6691</c:v>
                </c:pt>
                <c:pt idx="342">
                  <c:v>-6374</c:v>
                </c:pt>
                <c:pt idx="343">
                  <c:v>-5863</c:v>
                </c:pt>
                <c:pt idx="344">
                  <c:v>-5449.5</c:v>
                </c:pt>
                <c:pt idx="345">
                  <c:v>-5477</c:v>
                </c:pt>
                <c:pt idx="346">
                  <c:v>-5347</c:v>
                </c:pt>
                <c:pt idx="347">
                  <c:v>-5526.5</c:v>
                </c:pt>
                <c:pt idx="348">
                  <c:v>-5379</c:v>
                </c:pt>
                <c:pt idx="349">
                  <c:v>-5640</c:v>
                </c:pt>
                <c:pt idx="350">
                  <c:v>-5975.5</c:v>
                </c:pt>
                <c:pt idx="351">
                  <c:v>-6318</c:v>
                </c:pt>
                <c:pt idx="352">
                  <c:v>-6785.5</c:v>
                </c:pt>
                <c:pt idx="353">
                  <c:v>-7694</c:v>
                </c:pt>
                <c:pt idx="354">
                  <c:v>-8200.5</c:v>
                </c:pt>
                <c:pt idx="355">
                  <c:v>-8531.5</c:v>
                </c:pt>
                <c:pt idx="356">
                  <c:v>-8572</c:v>
                </c:pt>
                <c:pt idx="357">
                  <c:v>-8254</c:v>
                </c:pt>
                <c:pt idx="358">
                  <c:v>-7564.5</c:v>
                </c:pt>
                <c:pt idx="359">
                  <c:v>-5831.5</c:v>
                </c:pt>
                <c:pt idx="360">
                  <c:v>-5881.5</c:v>
                </c:pt>
                <c:pt idx="361">
                  <c:v>-6751.5</c:v>
                </c:pt>
                <c:pt idx="362">
                  <c:v>-7430</c:v>
                </c:pt>
                <c:pt idx="363">
                  <c:v>-8984.5</c:v>
                </c:pt>
                <c:pt idx="364">
                  <c:v>-10424.5</c:v>
                </c:pt>
                <c:pt idx="365">
                  <c:v>-10208</c:v>
                </c:pt>
                <c:pt idx="366">
                  <c:v>-7779</c:v>
                </c:pt>
                <c:pt idx="367">
                  <c:v>-5996</c:v>
                </c:pt>
                <c:pt idx="368">
                  <c:v>-6137</c:v>
                </c:pt>
                <c:pt idx="369">
                  <c:v>-6141.5</c:v>
                </c:pt>
                <c:pt idx="370">
                  <c:v>-5593.5</c:v>
                </c:pt>
                <c:pt idx="371">
                  <c:v>-5368</c:v>
                </c:pt>
                <c:pt idx="372">
                  <c:v>-5179</c:v>
                </c:pt>
                <c:pt idx="373">
                  <c:v>-5496.5</c:v>
                </c:pt>
                <c:pt idx="374">
                  <c:v>-5765</c:v>
                </c:pt>
                <c:pt idx="375">
                  <c:v>-6172</c:v>
                </c:pt>
                <c:pt idx="376">
                  <c:v>-7034.5</c:v>
                </c:pt>
                <c:pt idx="377">
                  <c:v>-6983</c:v>
                </c:pt>
                <c:pt idx="378">
                  <c:v>-6812.5</c:v>
                </c:pt>
                <c:pt idx="379">
                  <c:v>-6797</c:v>
                </c:pt>
                <c:pt idx="380">
                  <c:v>-7382</c:v>
                </c:pt>
                <c:pt idx="381">
                  <c:v>-7612.5</c:v>
                </c:pt>
                <c:pt idx="382">
                  <c:v>-7260</c:v>
                </c:pt>
                <c:pt idx="383">
                  <c:v>-5697</c:v>
                </c:pt>
                <c:pt idx="384">
                  <c:v>-5592.5</c:v>
                </c:pt>
                <c:pt idx="385">
                  <c:v>-7355.5</c:v>
                </c:pt>
                <c:pt idx="386">
                  <c:v>-8345</c:v>
                </c:pt>
                <c:pt idx="387">
                  <c:v>-9685.5</c:v>
                </c:pt>
                <c:pt idx="388">
                  <c:v>-10834.5</c:v>
                </c:pt>
                <c:pt idx="389">
                  <c:v>-10328</c:v>
                </c:pt>
                <c:pt idx="390">
                  <c:v>-8951</c:v>
                </c:pt>
                <c:pt idx="391">
                  <c:v>-8192.5</c:v>
                </c:pt>
                <c:pt idx="392">
                  <c:v>-6837.5</c:v>
                </c:pt>
                <c:pt idx="393">
                  <c:v>-5751</c:v>
                </c:pt>
                <c:pt idx="394">
                  <c:v>-5928</c:v>
                </c:pt>
                <c:pt idx="395">
                  <c:v>-5674.5</c:v>
                </c:pt>
                <c:pt idx="396">
                  <c:v>-4610.5</c:v>
                </c:pt>
                <c:pt idx="397">
                  <c:v>-4677</c:v>
                </c:pt>
                <c:pt idx="398">
                  <c:v>-5133</c:v>
                </c:pt>
                <c:pt idx="399">
                  <c:v>-6038</c:v>
                </c:pt>
                <c:pt idx="400">
                  <c:v>-7126.5</c:v>
                </c:pt>
                <c:pt idx="401">
                  <c:v>-8209.5</c:v>
                </c:pt>
                <c:pt idx="402">
                  <c:v>-8989.5</c:v>
                </c:pt>
                <c:pt idx="403">
                  <c:v>-9763</c:v>
                </c:pt>
                <c:pt idx="404">
                  <c:v>-10301</c:v>
                </c:pt>
                <c:pt idx="405">
                  <c:v>-10211.5</c:v>
                </c:pt>
                <c:pt idx="406">
                  <c:v>-9718</c:v>
                </c:pt>
                <c:pt idx="407">
                  <c:v>-8146</c:v>
                </c:pt>
                <c:pt idx="408">
                  <c:v>-8650</c:v>
                </c:pt>
                <c:pt idx="409">
                  <c:v>-10529.5</c:v>
                </c:pt>
                <c:pt idx="410">
                  <c:v>-9050</c:v>
                </c:pt>
                <c:pt idx="411">
                  <c:v>-8461.5</c:v>
                </c:pt>
                <c:pt idx="412">
                  <c:v>-7804.5</c:v>
                </c:pt>
                <c:pt idx="413">
                  <c:v>-9142.5</c:v>
                </c:pt>
                <c:pt idx="414">
                  <c:v>-10471.5</c:v>
                </c:pt>
                <c:pt idx="415">
                  <c:v>-10343</c:v>
                </c:pt>
                <c:pt idx="416">
                  <c:v>-8703</c:v>
                </c:pt>
                <c:pt idx="417">
                  <c:v>-7240</c:v>
                </c:pt>
                <c:pt idx="418">
                  <c:v>-7240.5</c:v>
                </c:pt>
                <c:pt idx="419">
                  <c:v>-7211.5</c:v>
                </c:pt>
                <c:pt idx="420">
                  <c:v>-6577.5</c:v>
                </c:pt>
                <c:pt idx="421">
                  <c:v>-6649.5</c:v>
                </c:pt>
                <c:pt idx="422">
                  <c:v>-7165</c:v>
                </c:pt>
                <c:pt idx="423">
                  <c:v>-7522.5</c:v>
                </c:pt>
                <c:pt idx="424">
                  <c:v>-7690</c:v>
                </c:pt>
                <c:pt idx="425">
                  <c:v>-7541</c:v>
                </c:pt>
                <c:pt idx="426">
                  <c:v>-7871</c:v>
                </c:pt>
                <c:pt idx="427">
                  <c:v>-9451</c:v>
                </c:pt>
                <c:pt idx="428">
                  <c:v>-10561.5</c:v>
                </c:pt>
                <c:pt idx="429">
                  <c:v>-10601</c:v>
                </c:pt>
                <c:pt idx="430">
                  <c:v>-9921</c:v>
                </c:pt>
                <c:pt idx="431">
                  <c:v>-7343</c:v>
                </c:pt>
                <c:pt idx="432">
                  <c:v>-6754.5</c:v>
                </c:pt>
                <c:pt idx="433">
                  <c:v>-6990</c:v>
                </c:pt>
                <c:pt idx="434">
                  <c:v>-5488.5</c:v>
                </c:pt>
                <c:pt idx="435">
                  <c:v>-5321</c:v>
                </c:pt>
                <c:pt idx="436">
                  <c:v>-6667</c:v>
                </c:pt>
                <c:pt idx="437">
                  <c:v>-8581</c:v>
                </c:pt>
                <c:pt idx="438">
                  <c:v>-9478</c:v>
                </c:pt>
                <c:pt idx="439">
                  <c:v>-8999</c:v>
                </c:pt>
                <c:pt idx="440">
                  <c:v>-7042.5</c:v>
                </c:pt>
                <c:pt idx="441">
                  <c:v>-6070</c:v>
                </c:pt>
                <c:pt idx="442">
                  <c:v>-6035</c:v>
                </c:pt>
                <c:pt idx="443">
                  <c:v>-6443.5</c:v>
                </c:pt>
                <c:pt idx="444">
                  <c:v>-6360.5</c:v>
                </c:pt>
                <c:pt idx="445">
                  <c:v>-6557</c:v>
                </c:pt>
                <c:pt idx="446">
                  <c:v>-7043.5</c:v>
                </c:pt>
                <c:pt idx="447">
                  <c:v>-7127.5</c:v>
                </c:pt>
                <c:pt idx="448">
                  <c:v>-7999.5</c:v>
                </c:pt>
                <c:pt idx="449">
                  <c:v>-8662.5</c:v>
                </c:pt>
                <c:pt idx="450">
                  <c:v>-8786.5</c:v>
                </c:pt>
                <c:pt idx="451">
                  <c:v>-9054</c:v>
                </c:pt>
                <c:pt idx="452">
                  <c:v>-9661.5</c:v>
                </c:pt>
                <c:pt idx="453">
                  <c:v>-8851.5</c:v>
                </c:pt>
                <c:pt idx="454">
                  <c:v>-6728.5</c:v>
                </c:pt>
                <c:pt idx="455">
                  <c:v>-4342.5</c:v>
                </c:pt>
                <c:pt idx="456">
                  <c:v>-4935</c:v>
                </c:pt>
                <c:pt idx="457">
                  <c:v>-6196</c:v>
                </c:pt>
                <c:pt idx="458">
                  <c:v>-6185.5</c:v>
                </c:pt>
                <c:pt idx="459">
                  <c:v>-7816.5</c:v>
                </c:pt>
                <c:pt idx="460">
                  <c:v>-8662.5</c:v>
                </c:pt>
                <c:pt idx="461">
                  <c:v>-8597</c:v>
                </c:pt>
                <c:pt idx="462">
                  <c:v>-7955</c:v>
                </c:pt>
                <c:pt idx="463">
                  <c:v>-8332.5</c:v>
                </c:pt>
                <c:pt idx="464">
                  <c:v>-8100.5</c:v>
                </c:pt>
                <c:pt idx="465">
                  <c:v>-7378.5</c:v>
                </c:pt>
                <c:pt idx="466">
                  <c:v>-7245</c:v>
                </c:pt>
                <c:pt idx="467">
                  <c:v>-7240</c:v>
                </c:pt>
                <c:pt idx="468">
                  <c:v>-6445</c:v>
                </c:pt>
                <c:pt idx="469">
                  <c:v>-6273</c:v>
                </c:pt>
                <c:pt idx="470">
                  <c:v>-6614.5</c:v>
                </c:pt>
                <c:pt idx="471">
                  <c:v>-7516</c:v>
                </c:pt>
                <c:pt idx="472">
                  <c:v>-8203</c:v>
                </c:pt>
                <c:pt idx="473">
                  <c:v>-8932</c:v>
                </c:pt>
                <c:pt idx="474">
                  <c:v>-8829</c:v>
                </c:pt>
                <c:pt idx="475">
                  <c:v>-8457.5</c:v>
                </c:pt>
                <c:pt idx="476">
                  <c:v>-8377</c:v>
                </c:pt>
                <c:pt idx="477">
                  <c:v>-8353.5</c:v>
                </c:pt>
                <c:pt idx="478">
                  <c:v>-7422.5</c:v>
                </c:pt>
                <c:pt idx="479">
                  <c:v>-5785.5</c:v>
                </c:pt>
                <c:pt idx="480">
                  <c:v>-4815</c:v>
                </c:pt>
                <c:pt idx="481">
                  <c:v>-4317</c:v>
                </c:pt>
                <c:pt idx="482">
                  <c:v>-3842</c:v>
                </c:pt>
                <c:pt idx="483">
                  <c:v>-4207.5</c:v>
                </c:pt>
                <c:pt idx="484">
                  <c:v>-4961</c:v>
                </c:pt>
                <c:pt idx="485">
                  <c:v>-5118.5</c:v>
                </c:pt>
                <c:pt idx="486">
                  <c:v>-4818</c:v>
                </c:pt>
                <c:pt idx="487">
                  <c:v>-4555</c:v>
                </c:pt>
                <c:pt idx="488">
                  <c:v>-4347</c:v>
                </c:pt>
                <c:pt idx="489">
                  <c:v>-3581.5</c:v>
                </c:pt>
                <c:pt idx="490">
                  <c:v>-3264.5</c:v>
                </c:pt>
                <c:pt idx="491">
                  <c:v>-2767</c:v>
                </c:pt>
                <c:pt idx="492">
                  <c:v>-2446.5</c:v>
                </c:pt>
                <c:pt idx="493">
                  <c:v>-2555.5</c:v>
                </c:pt>
                <c:pt idx="494">
                  <c:v>-3271.5</c:v>
                </c:pt>
                <c:pt idx="495">
                  <c:v>-3620.5</c:v>
                </c:pt>
                <c:pt idx="496">
                  <c:v>-4053</c:v>
                </c:pt>
                <c:pt idx="497">
                  <c:v>-5227</c:v>
                </c:pt>
                <c:pt idx="498">
                  <c:v>-7904.5</c:v>
                </c:pt>
                <c:pt idx="499">
                  <c:v>-8953.5</c:v>
                </c:pt>
                <c:pt idx="500">
                  <c:v>-9121.5</c:v>
                </c:pt>
                <c:pt idx="501">
                  <c:v>-8473.5</c:v>
                </c:pt>
                <c:pt idx="502">
                  <c:v>-7583.5</c:v>
                </c:pt>
                <c:pt idx="503">
                  <c:v>-5875</c:v>
                </c:pt>
                <c:pt idx="504">
                  <c:v>-5386.5</c:v>
                </c:pt>
                <c:pt idx="505">
                  <c:v>-5887.5</c:v>
                </c:pt>
                <c:pt idx="506">
                  <c:v>-6148.5</c:v>
                </c:pt>
                <c:pt idx="507">
                  <c:v>-6513</c:v>
                </c:pt>
                <c:pt idx="508">
                  <c:v>-6644</c:v>
                </c:pt>
                <c:pt idx="509">
                  <c:v>-6815</c:v>
                </c:pt>
                <c:pt idx="510">
                  <c:v>-6753.5</c:v>
                </c:pt>
                <c:pt idx="511">
                  <c:v>-5686.5</c:v>
                </c:pt>
                <c:pt idx="512">
                  <c:v>-4137.5</c:v>
                </c:pt>
                <c:pt idx="513">
                  <c:v>-3586</c:v>
                </c:pt>
                <c:pt idx="514">
                  <c:v>-3823.5</c:v>
                </c:pt>
                <c:pt idx="515">
                  <c:v>-4376</c:v>
                </c:pt>
                <c:pt idx="516">
                  <c:v>-5057</c:v>
                </c:pt>
                <c:pt idx="517">
                  <c:v>-5317.5</c:v>
                </c:pt>
                <c:pt idx="518">
                  <c:v>-5583</c:v>
                </c:pt>
                <c:pt idx="519">
                  <c:v>-6604</c:v>
                </c:pt>
                <c:pt idx="520">
                  <c:v>-6678.5</c:v>
                </c:pt>
                <c:pt idx="521">
                  <c:v>-6736</c:v>
                </c:pt>
                <c:pt idx="522">
                  <c:v>-6870.5</c:v>
                </c:pt>
                <c:pt idx="523">
                  <c:v>-6873</c:v>
                </c:pt>
                <c:pt idx="524">
                  <c:v>-7415.5</c:v>
                </c:pt>
                <c:pt idx="525">
                  <c:v>-7140.5</c:v>
                </c:pt>
                <c:pt idx="526">
                  <c:v>-5845.5</c:v>
                </c:pt>
                <c:pt idx="527">
                  <c:v>-4245.5</c:v>
                </c:pt>
                <c:pt idx="528">
                  <c:v>-5069.5</c:v>
                </c:pt>
                <c:pt idx="529">
                  <c:v>-6812.5</c:v>
                </c:pt>
                <c:pt idx="530">
                  <c:v>-7060</c:v>
                </c:pt>
                <c:pt idx="531">
                  <c:v>-7506</c:v>
                </c:pt>
                <c:pt idx="532">
                  <c:v>-8217.5</c:v>
                </c:pt>
                <c:pt idx="533">
                  <c:v>-8048.5</c:v>
                </c:pt>
                <c:pt idx="534">
                  <c:v>-7294</c:v>
                </c:pt>
                <c:pt idx="535">
                  <c:v>-6375</c:v>
                </c:pt>
                <c:pt idx="536">
                  <c:v>-5082.5</c:v>
                </c:pt>
                <c:pt idx="537">
                  <c:v>-4378.5</c:v>
                </c:pt>
                <c:pt idx="538">
                  <c:v>-4677</c:v>
                </c:pt>
                <c:pt idx="539">
                  <c:v>-5216.5</c:v>
                </c:pt>
                <c:pt idx="540">
                  <c:v>-5241</c:v>
                </c:pt>
                <c:pt idx="541">
                  <c:v>-5355.5</c:v>
                </c:pt>
                <c:pt idx="542">
                  <c:v>-5613</c:v>
                </c:pt>
                <c:pt idx="543">
                  <c:v>-6548</c:v>
                </c:pt>
                <c:pt idx="544">
                  <c:v>-7703</c:v>
                </c:pt>
                <c:pt idx="545">
                  <c:v>-8388.5</c:v>
                </c:pt>
                <c:pt idx="546">
                  <c:v>-8110.5</c:v>
                </c:pt>
                <c:pt idx="547">
                  <c:v>-7907.5</c:v>
                </c:pt>
                <c:pt idx="548">
                  <c:v>-8678.5</c:v>
                </c:pt>
                <c:pt idx="549">
                  <c:v>-8786.5</c:v>
                </c:pt>
                <c:pt idx="550">
                  <c:v>-7834</c:v>
                </c:pt>
                <c:pt idx="551">
                  <c:v>-6702.5</c:v>
                </c:pt>
                <c:pt idx="552">
                  <c:v>-6821.5</c:v>
                </c:pt>
                <c:pt idx="553">
                  <c:v>-7634</c:v>
                </c:pt>
                <c:pt idx="554">
                  <c:v>-8314</c:v>
                </c:pt>
                <c:pt idx="555">
                  <c:v>-9593</c:v>
                </c:pt>
                <c:pt idx="556">
                  <c:v>-10490</c:v>
                </c:pt>
                <c:pt idx="557">
                  <c:v>-10525</c:v>
                </c:pt>
                <c:pt idx="558">
                  <c:v>-10138.5</c:v>
                </c:pt>
                <c:pt idx="559">
                  <c:v>-8347.5</c:v>
                </c:pt>
                <c:pt idx="560">
                  <c:v>-5547.5</c:v>
                </c:pt>
                <c:pt idx="561">
                  <c:v>-4846.5</c:v>
                </c:pt>
                <c:pt idx="562">
                  <c:v>-5687</c:v>
                </c:pt>
                <c:pt idx="563">
                  <c:v>-5643</c:v>
                </c:pt>
                <c:pt idx="564">
                  <c:v>-5005.5</c:v>
                </c:pt>
                <c:pt idx="565">
                  <c:v>-4989</c:v>
                </c:pt>
                <c:pt idx="566">
                  <c:v>-5464</c:v>
                </c:pt>
                <c:pt idx="567">
                  <c:v>-6359</c:v>
                </c:pt>
                <c:pt idx="568">
                  <c:v>-7268</c:v>
                </c:pt>
                <c:pt idx="569">
                  <c:v>-8460.5</c:v>
                </c:pt>
                <c:pt idx="570">
                  <c:v>-9239</c:v>
                </c:pt>
                <c:pt idx="571">
                  <c:v>-9280.5</c:v>
                </c:pt>
                <c:pt idx="572">
                  <c:v>-10123.5</c:v>
                </c:pt>
                <c:pt idx="573">
                  <c:v>-9659</c:v>
                </c:pt>
                <c:pt idx="574">
                  <c:v>-7658</c:v>
                </c:pt>
                <c:pt idx="575">
                  <c:v>-5771.5</c:v>
                </c:pt>
                <c:pt idx="576">
                  <c:v>-5943.5</c:v>
                </c:pt>
                <c:pt idx="577">
                  <c:v>-7164.5</c:v>
                </c:pt>
                <c:pt idx="578">
                  <c:v>-8038.5</c:v>
                </c:pt>
                <c:pt idx="579">
                  <c:v>-9273</c:v>
                </c:pt>
                <c:pt idx="580">
                  <c:v>-10702.5</c:v>
                </c:pt>
                <c:pt idx="581">
                  <c:v>-11076.5</c:v>
                </c:pt>
                <c:pt idx="582">
                  <c:v>-10457.5</c:v>
                </c:pt>
                <c:pt idx="583">
                  <c:v>-8621.5</c:v>
                </c:pt>
                <c:pt idx="584">
                  <c:v>-5939</c:v>
                </c:pt>
                <c:pt idx="585">
                  <c:v>-5094.5</c:v>
                </c:pt>
                <c:pt idx="586">
                  <c:v>-6320</c:v>
                </c:pt>
                <c:pt idx="587">
                  <c:v>-6626.5</c:v>
                </c:pt>
                <c:pt idx="588">
                  <c:v>-5940</c:v>
                </c:pt>
                <c:pt idx="589">
                  <c:v>-5807.5</c:v>
                </c:pt>
                <c:pt idx="590">
                  <c:v>-6090</c:v>
                </c:pt>
                <c:pt idx="591">
                  <c:v>-6735.5</c:v>
                </c:pt>
                <c:pt idx="592">
                  <c:v>-7671</c:v>
                </c:pt>
                <c:pt idx="593">
                  <c:v>-8601</c:v>
                </c:pt>
                <c:pt idx="594">
                  <c:v>-9240.5</c:v>
                </c:pt>
                <c:pt idx="595">
                  <c:v>-9922.5</c:v>
                </c:pt>
                <c:pt idx="596">
                  <c:v>-10699.5</c:v>
                </c:pt>
                <c:pt idx="597">
                  <c:v>-10194</c:v>
                </c:pt>
                <c:pt idx="598">
                  <c:v>-9316</c:v>
                </c:pt>
                <c:pt idx="599">
                  <c:v>-7609.5</c:v>
                </c:pt>
                <c:pt idx="600">
                  <c:v>-6891.5</c:v>
                </c:pt>
                <c:pt idx="601">
                  <c:v>-7906</c:v>
                </c:pt>
                <c:pt idx="602">
                  <c:v>-8034.5</c:v>
                </c:pt>
                <c:pt idx="603">
                  <c:v>-8642.5</c:v>
                </c:pt>
                <c:pt idx="604">
                  <c:v>-9815</c:v>
                </c:pt>
                <c:pt idx="605">
                  <c:v>-10413</c:v>
                </c:pt>
                <c:pt idx="606">
                  <c:v>-10805.5</c:v>
                </c:pt>
                <c:pt idx="607">
                  <c:v>-9827.5</c:v>
                </c:pt>
                <c:pt idx="608">
                  <c:v>-8446</c:v>
                </c:pt>
                <c:pt idx="609">
                  <c:v>-6686</c:v>
                </c:pt>
                <c:pt idx="610">
                  <c:v>-6100.5</c:v>
                </c:pt>
                <c:pt idx="611">
                  <c:v>-5453</c:v>
                </c:pt>
                <c:pt idx="612">
                  <c:v>-4439</c:v>
                </c:pt>
                <c:pt idx="613">
                  <c:v>-4538.5</c:v>
                </c:pt>
                <c:pt idx="614">
                  <c:v>-5119.5</c:v>
                </c:pt>
                <c:pt idx="615">
                  <c:v>-6442</c:v>
                </c:pt>
                <c:pt idx="616">
                  <c:v>-7578.5</c:v>
                </c:pt>
                <c:pt idx="617">
                  <c:v>-7415.5</c:v>
                </c:pt>
                <c:pt idx="618">
                  <c:v>-6917</c:v>
                </c:pt>
                <c:pt idx="619">
                  <c:v>-6876</c:v>
                </c:pt>
                <c:pt idx="620">
                  <c:v>-7010</c:v>
                </c:pt>
                <c:pt idx="621">
                  <c:v>-6326</c:v>
                </c:pt>
                <c:pt idx="622">
                  <c:v>-6036.5</c:v>
                </c:pt>
                <c:pt idx="623">
                  <c:v>-4443.5</c:v>
                </c:pt>
                <c:pt idx="624">
                  <c:v>-4402</c:v>
                </c:pt>
                <c:pt idx="625">
                  <c:v>-5728</c:v>
                </c:pt>
                <c:pt idx="626">
                  <c:v>-6186</c:v>
                </c:pt>
                <c:pt idx="627">
                  <c:v>-7250.5</c:v>
                </c:pt>
                <c:pt idx="628">
                  <c:v>-8653</c:v>
                </c:pt>
                <c:pt idx="629">
                  <c:v>-8703.5</c:v>
                </c:pt>
                <c:pt idx="630">
                  <c:v>-8456.5</c:v>
                </c:pt>
                <c:pt idx="631">
                  <c:v>-8356</c:v>
                </c:pt>
                <c:pt idx="632">
                  <c:v>-8003</c:v>
                </c:pt>
                <c:pt idx="633">
                  <c:v>-7640.5</c:v>
                </c:pt>
                <c:pt idx="634">
                  <c:v>-7254</c:v>
                </c:pt>
                <c:pt idx="635">
                  <c:v>-6837</c:v>
                </c:pt>
                <c:pt idx="636">
                  <c:v>-5961</c:v>
                </c:pt>
                <c:pt idx="637">
                  <c:v>-5738</c:v>
                </c:pt>
                <c:pt idx="638">
                  <c:v>-5870</c:v>
                </c:pt>
                <c:pt idx="639">
                  <c:v>-5910.5</c:v>
                </c:pt>
                <c:pt idx="640">
                  <c:v>-6467.5</c:v>
                </c:pt>
                <c:pt idx="641">
                  <c:v>-7207</c:v>
                </c:pt>
                <c:pt idx="642">
                  <c:v>-7831.5</c:v>
                </c:pt>
                <c:pt idx="643">
                  <c:v>-7885.5</c:v>
                </c:pt>
                <c:pt idx="644">
                  <c:v>-7720</c:v>
                </c:pt>
                <c:pt idx="645">
                  <c:v>-7084.5</c:v>
                </c:pt>
                <c:pt idx="646">
                  <c:v>-5643</c:v>
                </c:pt>
                <c:pt idx="647">
                  <c:v>-3774</c:v>
                </c:pt>
                <c:pt idx="648">
                  <c:v>-2574.5</c:v>
                </c:pt>
                <c:pt idx="649">
                  <c:v>-2525</c:v>
                </c:pt>
                <c:pt idx="650">
                  <c:v>-2686.5</c:v>
                </c:pt>
                <c:pt idx="651">
                  <c:v>-4026.5</c:v>
                </c:pt>
                <c:pt idx="652">
                  <c:v>-5185</c:v>
                </c:pt>
                <c:pt idx="653">
                  <c:v>-5204.5</c:v>
                </c:pt>
                <c:pt idx="654">
                  <c:v>-4542.5</c:v>
                </c:pt>
                <c:pt idx="655">
                  <c:v>-4825</c:v>
                </c:pt>
                <c:pt idx="656">
                  <c:v>-5192</c:v>
                </c:pt>
                <c:pt idx="657">
                  <c:v>-4863</c:v>
                </c:pt>
                <c:pt idx="658">
                  <c:v>-4211</c:v>
                </c:pt>
                <c:pt idx="659">
                  <c:v>-3805</c:v>
                </c:pt>
                <c:pt idx="660">
                  <c:v>-2715</c:v>
                </c:pt>
                <c:pt idx="661">
                  <c:v>-2092</c:v>
                </c:pt>
                <c:pt idx="662">
                  <c:v>-1828.5</c:v>
                </c:pt>
                <c:pt idx="663">
                  <c:v>-3070.5</c:v>
                </c:pt>
                <c:pt idx="664">
                  <c:v>-4871</c:v>
                </c:pt>
                <c:pt idx="665">
                  <c:v>-6319</c:v>
                </c:pt>
                <c:pt idx="666">
                  <c:v>-6538.5</c:v>
                </c:pt>
                <c:pt idx="667">
                  <c:v>-6609</c:v>
                </c:pt>
                <c:pt idx="668">
                  <c:v>-7095.5</c:v>
                </c:pt>
                <c:pt idx="669">
                  <c:v>-6451</c:v>
                </c:pt>
                <c:pt idx="670">
                  <c:v>-5254</c:v>
                </c:pt>
                <c:pt idx="671">
                  <c:v>-3713</c:v>
                </c:pt>
                <c:pt idx="672">
                  <c:v>-2890</c:v>
                </c:pt>
                <c:pt idx="673">
                  <c:v>-3272.5</c:v>
                </c:pt>
                <c:pt idx="674">
                  <c:v>-3329.5</c:v>
                </c:pt>
                <c:pt idx="675">
                  <c:v>-3886</c:v>
                </c:pt>
                <c:pt idx="676">
                  <c:v>-4845.5</c:v>
                </c:pt>
                <c:pt idx="677">
                  <c:v>-4121</c:v>
                </c:pt>
                <c:pt idx="678">
                  <c:v>-3838</c:v>
                </c:pt>
                <c:pt idx="679">
                  <c:v>-3127</c:v>
                </c:pt>
                <c:pt idx="680">
                  <c:v>-1438.5</c:v>
                </c:pt>
                <c:pt idx="681">
                  <c:v>-516.5</c:v>
                </c:pt>
                <c:pt idx="682">
                  <c:v>-709.5</c:v>
                </c:pt>
                <c:pt idx="683">
                  <c:v>-1192.5</c:v>
                </c:pt>
                <c:pt idx="684">
                  <c:v>-1434</c:v>
                </c:pt>
                <c:pt idx="685">
                  <c:v>-1500.5</c:v>
                </c:pt>
                <c:pt idx="686">
                  <c:v>-1654</c:v>
                </c:pt>
                <c:pt idx="687">
                  <c:v>-1801</c:v>
                </c:pt>
                <c:pt idx="688">
                  <c:v>-1960</c:v>
                </c:pt>
                <c:pt idx="689">
                  <c:v>-2146</c:v>
                </c:pt>
                <c:pt idx="690">
                  <c:v>-2207</c:v>
                </c:pt>
                <c:pt idx="691">
                  <c:v>-2225.5</c:v>
                </c:pt>
                <c:pt idx="692">
                  <c:v>-2874</c:v>
                </c:pt>
                <c:pt idx="693">
                  <c:v>-2938.5</c:v>
                </c:pt>
                <c:pt idx="694">
                  <c:v>-2478</c:v>
                </c:pt>
                <c:pt idx="695">
                  <c:v>-1606.5</c:v>
                </c:pt>
                <c:pt idx="696">
                  <c:v>-1897</c:v>
                </c:pt>
                <c:pt idx="697">
                  <c:v>-2710.5</c:v>
                </c:pt>
                <c:pt idx="698">
                  <c:v>-3236.5</c:v>
                </c:pt>
                <c:pt idx="699">
                  <c:v>-4914</c:v>
                </c:pt>
                <c:pt idx="700">
                  <c:v>-6441.5</c:v>
                </c:pt>
                <c:pt idx="701">
                  <c:v>-6380.5</c:v>
                </c:pt>
                <c:pt idx="702">
                  <c:v>-5382</c:v>
                </c:pt>
                <c:pt idx="703">
                  <c:v>-4283</c:v>
                </c:pt>
                <c:pt idx="704">
                  <c:v>-3204.5</c:v>
                </c:pt>
                <c:pt idx="705">
                  <c:v>-2154.5</c:v>
                </c:pt>
                <c:pt idx="706">
                  <c:v>-2373.5</c:v>
                </c:pt>
                <c:pt idx="707">
                  <c:v>-2326</c:v>
                </c:pt>
                <c:pt idx="708">
                  <c:v>-2379.5</c:v>
                </c:pt>
                <c:pt idx="709">
                  <c:v>-2803.5</c:v>
                </c:pt>
                <c:pt idx="710">
                  <c:v>-3191.5</c:v>
                </c:pt>
                <c:pt idx="711">
                  <c:v>-3959.5</c:v>
                </c:pt>
                <c:pt idx="712">
                  <c:v>-4561.5</c:v>
                </c:pt>
                <c:pt idx="713">
                  <c:v>-5141</c:v>
                </c:pt>
                <c:pt idx="714">
                  <c:v>-5042.5</c:v>
                </c:pt>
                <c:pt idx="715">
                  <c:v>-4090.5</c:v>
                </c:pt>
                <c:pt idx="716">
                  <c:v>-5187.5</c:v>
                </c:pt>
                <c:pt idx="717">
                  <c:v>-5308.5</c:v>
                </c:pt>
                <c:pt idx="718">
                  <c:v>-4235.5</c:v>
                </c:pt>
                <c:pt idx="719">
                  <c:v>-3210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04055168"/>
        <c:axId val="104056704"/>
      </c:scatterChart>
      <c:valAx>
        <c:axId val="104055168"/>
        <c:scaling>
          <c:orientation val="minMax"/>
        </c:scaling>
        <c:axPos val="b"/>
        <c:numFmt formatCode="0" sourceLinked="0"/>
        <c:tickLblPos val="nextTo"/>
        <c:crossAx val="104056704"/>
        <c:crosses val="autoZero"/>
        <c:crossBetween val="midCat"/>
      </c:valAx>
      <c:valAx>
        <c:axId val="104056704"/>
        <c:scaling>
          <c:orientation val="minMax"/>
        </c:scaling>
        <c:axPos val="l"/>
        <c:majorGridlines/>
        <c:numFmt formatCode="0" sourceLinked="0"/>
        <c:tickLblPos val="nextTo"/>
        <c:crossAx val="104055168"/>
        <c:crosses val="autoZero"/>
        <c:crossBetween val="midCat"/>
      </c:valAx>
    </c:plotArea>
    <c:plotVisOnly val="1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Allemagne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33"/>
          <c:y val="2.7011287893677058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Allemagne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Entrées!$Q$37:$Q$780</c:f>
              <c:numCache>
                <c:formatCode>0.0</c:formatCode>
                <c:ptCount val="744"/>
                <c:pt idx="0">
                  <c:v>3000</c:v>
                </c:pt>
                <c:pt idx="1">
                  <c:v>2916</c:v>
                </c:pt>
                <c:pt idx="2">
                  <c:v>2955</c:v>
                </c:pt>
                <c:pt idx="3">
                  <c:v>2887</c:v>
                </c:pt>
                <c:pt idx="4">
                  <c:v>2559</c:v>
                </c:pt>
                <c:pt idx="5">
                  <c:v>2606</c:v>
                </c:pt>
                <c:pt idx="6">
                  <c:v>2915</c:v>
                </c:pt>
                <c:pt idx="7">
                  <c:v>2821</c:v>
                </c:pt>
                <c:pt idx="8">
                  <c:v>2865</c:v>
                </c:pt>
                <c:pt idx="9">
                  <c:v>2546</c:v>
                </c:pt>
                <c:pt idx="10">
                  <c:v>2890</c:v>
                </c:pt>
                <c:pt idx="11">
                  <c:v>2678</c:v>
                </c:pt>
                <c:pt idx="12">
                  <c:v>3000</c:v>
                </c:pt>
                <c:pt idx="13">
                  <c:v>2989</c:v>
                </c:pt>
                <c:pt idx="14">
                  <c:v>2846</c:v>
                </c:pt>
                <c:pt idx="15">
                  <c:v>2790</c:v>
                </c:pt>
                <c:pt idx="16">
                  <c:v>2614</c:v>
                </c:pt>
                <c:pt idx="17">
                  <c:v>1722</c:v>
                </c:pt>
                <c:pt idx="18">
                  <c:v>1505</c:v>
                </c:pt>
                <c:pt idx="19">
                  <c:v>2459</c:v>
                </c:pt>
                <c:pt idx="20">
                  <c:v>2981</c:v>
                </c:pt>
                <c:pt idx="21">
                  <c:v>3000</c:v>
                </c:pt>
                <c:pt idx="22">
                  <c:v>2991</c:v>
                </c:pt>
                <c:pt idx="23">
                  <c:v>3000</c:v>
                </c:pt>
                <c:pt idx="24">
                  <c:v>2191</c:v>
                </c:pt>
                <c:pt idx="25">
                  <c:v>1903</c:v>
                </c:pt>
                <c:pt idx="26">
                  <c:v>1487</c:v>
                </c:pt>
                <c:pt idx="27">
                  <c:v>493</c:v>
                </c:pt>
                <c:pt idx="28">
                  <c:v>101</c:v>
                </c:pt>
                <c:pt idx="29">
                  <c:v>1367</c:v>
                </c:pt>
                <c:pt idx="30">
                  <c:v>2916</c:v>
                </c:pt>
                <c:pt idx="31">
                  <c:v>3000</c:v>
                </c:pt>
                <c:pt idx="32">
                  <c:v>3000</c:v>
                </c:pt>
                <c:pt idx="33">
                  <c:v>3000</c:v>
                </c:pt>
                <c:pt idx="34">
                  <c:v>3000</c:v>
                </c:pt>
                <c:pt idx="35">
                  <c:v>3000</c:v>
                </c:pt>
                <c:pt idx="36">
                  <c:v>3000</c:v>
                </c:pt>
                <c:pt idx="37">
                  <c:v>3000</c:v>
                </c:pt>
                <c:pt idx="38">
                  <c:v>3000</c:v>
                </c:pt>
                <c:pt idx="39">
                  <c:v>3000</c:v>
                </c:pt>
                <c:pt idx="40">
                  <c:v>3000</c:v>
                </c:pt>
                <c:pt idx="41">
                  <c:v>2808</c:v>
                </c:pt>
                <c:pt idx="42">
                  <c:v>3000</c:v>
                </c:pt>
                <c:pt idx="43">
                  <c:v>2998</c:v>
                </c:pt>
                <c:pt idx="44">
                  <c:v>3000</c:v>
                </c:pt>
                <c:pt idx="45">
                  <c:v>3000</c:v>
                </c:pt>
                <c:pt idx="46">
                  <c:v>3000</c:v>
                </c:pt>
                <c:pt idx="47">
                  <c:v>2999</c:v>
                </c:pt>
                <c:pt idx="48">
                  <c:v>3000</c:v>
                </c:pt>
                <c:pt idx="49">
                  <c:v>3000</c:v>
                </c:pt>
                <c:pt idx="50">
                  <c:v>3000</c:v>
                </c:pt>
                <c:pt idx="51">
                  <c:v>3000</c:v>
                </c:pt>
                <c:pt idx="52">
                  <c:v>3000</c:v>
                </c:pt>
                <c:pt idx="53">
                  <c:v>3000</c:v>
                </c:pt>
                <c:pt idx="54">
                  <c:v>3000</c:v>
                </c:pt>
                <c:pt idx="55">
                  <c:v>3000</c:v>
                </c:pt>
                <c:pt idx="56">
                  <c:v>3000</c:v>
                </c:pt>
                <c:pt idx="57">
                  <c:v>3000</c:v>
                </c:pt>
                <c:pt idx="58">
                  <c:v>3000</c:v>
                </c:pt>
                <c:pt idx="59">
                  <c:v>2358</c:v>
                </c:pt>
                <c:pt idx="60">
                  <c:v>2467</c:v>
                </c:pt>
                <c:pt idx="61">
                  <c:v>2334</c:v>
                </c:pt>
                <c:pt idx="62">
                  <c:v>2424</c:v>
                </c:pt>
                <c:pt idx="63">
                  <c:v>2306</c:v>
                </c:pt>
                <c:pt idx="64">
                  <c:v>2143</c:v>
                </c:pt>
                <c:pt idx="65">
                  <c:v>1936</c:v>
                </c:pt>
                <c:pt idx="66">
                  <c:v>2097</c:v>
                </c:pt>
                <c:pt idx="67">
                  <c:v>2158</c:v>
                </c:pt>
                <c:pt idx="68">
                  <c:v>2173</c:v>
                </c:pt>
                <c:pt idx="69">
                  <c:v>2500</c:v>
                </c:pt>
                <c:pt idx="70">
                  <c:v>2498</c:v>
                </c:pt>
                <c:pt idx="71">
                  <c:v>3000</c:v>
                </c:pt>
                <c:pt idx="72">
                  <c:v>2500</c:v>
                </c:pt>
                <c:pt idx="73">
                  <c:v>3000</c:v>
                </c:pt>
                <c:pt idx="74">
                  <c:v>3000</c:v>
                </c:pt>
                <c:pt idx="75">
                  <c:v>3000</c:v>
                </c:pt>
                <c:pt idx="76">
                  <c:v>2868</c:v>
                </c:pt>
                <c:pt idx="77">
                  <c:v>3000</c:v>
                </c:pt>
                <c:pt idx="78">
                  <c:v>2995</c:v>
                </c:pt>
                <c:pt idx="79">
                  <c:v>3000</c:v>
                </c:pt>
                <c:pt idx="80">
                  <c:v>2874</c:v>
                </c:pt>
                <c:pt idx="81">
                  <c:v>3000</c:v>
                </c:pt>
                <c:pt idx="82">
                  <c:v>3000</c:v>
                </c:pt>
                <c:pt idx="83">
                  <c:v>3000</c:v>
                </c:pt>
                <c:pt idx="84">
                  <c:v>2734</c:v>
                </c:pt>
                <c:pt idx="85">
                  <c:v>2822</c:v>
                </c:pt>
                <c:pt idx="86">
                  <c:v>2685</c:v>
                </c:pt>
                <c:pt idx="87">
                  <c:v>2863</c:v>
                </c:pt>
                <c:pt idx="88">
                  <c:v>2800</c:v>
                </c:pt>
                <c:pt idx="89">
                  <c:v>2900</c:v>
                </c:pt>
                <c:pt idx="90">
                  <c:v>2988</c:v>
                </c:pt>
                <c:pt idx="91">
                  <c:v>3000</c:v>
                </c:pt>
                <c:pt idx="92">
                  <c:v>2767</c:v>
                </c:pt>
                <c:pt idx="93">
                  <c:v>3000</c:v>
                </c:pt>
                <c:pt idx="94">
                  <c:v>2985</c:v>
                </c:pt>
                <c:pt idx="95">
                  <c:v>3000</c:v>
                </c:pt>
                <c:pt idx="96">
                  <c:v>3000</c:v>
                </c:pt>
                <c:pt idx="97">
                  <c:v>3000</c:v>
                </c:pt>
                <c:pt idx="98">
                  <c:v>3000</c:v>
                </c:pt>
                <c:pt idx="99">
                  <c:v>3000</c:v>
                </c:pt>
                <c:pt idx="100">
                  <c:v>3000</c:v>
                </c:pt>
                <c:pt idx="101">
                  <c:v>3000</c:v>
                </c:pt>
                <c:pt idx="102">
                  <c:v>3000</c:v>
                </c:pt>
                <c:pt idx="103">
                  <c:v>3000</c:v>
                </c:pt>
                <c:pt idx="104">
                  <c:v>2604</c:v>
                </c:pt>
                <c:pt idx="105">
                  <c:v>2945</c:v>
                </c:pt>
                <c:pt idx="106">
                  <c:v>2951</c:v>
                </c:pt>
                <c:pt idx="107">
                  <c:v>2366</c:v>
                </c:pt>
                <c:pt idx="108">
                  <c:v>2932</c:v>
                </c:pt>
                <c:pt idx="109">
                  <c:v>2949</c:v>
                </c:pt>
                <c:pt idx="110">
                  <c:v>2782</c:v>
                </c:pt>
                <c:pt idx="111">
                  <c:v>2215</c:v>
                </c:pt>
                <c:pt idx="112">
                  <c:v>2761</c:v>
                </c:pt>
                <c:pt idx="113">
                  <c:v>2148</c:v>
                </c:pt>
                <c:pt idx="114">
                  <c:v>2277</c:v>
                </c:pt>
                <c:pt idx="115">
                  <c:v>2900</c:v>
                </c:pt>
                <c:pt idx="116">
                  <c:v>2790</c:v>
                </c:pt>
                <c:pt idx="117">
                  <c:v>2727</c:v>
                </c:pt>
                <c:pt idx="118">
                  <c:v>3000</c:v>
                </c:pt>
                <c:pt idx="119">
                  <c:v>2977</c:v>
                </c:pt>
                <c:pt idx="120">
                  <c:v>3000</c:v>
                </c:pt>
                <c:pt idx="121">
                  <c:v>3000</c:v>
                </c:pt>
                <c:pt idx="122">
                  <c:v>3000</c:v>
                </c:pt>
                <c:pt idx="123">
                  <c:v>3000</c:v>
                </c:pt>
                <c:pt idx="124">
                  <c:v>3000</c:v>
                </c:pt>
                <c:pt idx="125">
                  <c:v>3000</c:v>
                </c:pt>
                <c:pt idx="126">
                  <c:v>3000</c:v>
                </c:pt>
                <c:pt idx="127">
                  <c:v>2997</c:v>
                </c:pt>
                <c:pt idx="128">
                  <c:v>2954</c:v>
                </c:pt>
                <c:pt idx="129">
                  <c:v>3000</c:v>
                </c:pt>
                <c:pt idx="130">
                  <c:v>3000</c:v>
                </c:pt>
                <c:pt idx="131">
                  <c:v>3000</c:v>
                </c:pt>
                <c:pt idx="132">
                  <c:v>3000</c:v>
                </c:pt>
                <c:pt idx="133">
                  <c:v>3000</c:v>
                </c:pt>
                <c:pt idx="134">
                  <c:v>3000</c:v>
                </c:pt>
                <c:pt idx="135">
                  <c:v>3000</c:v>
                </c:pt>
                <c:pt idx="136">
                  <c:v>3000</c:v>
                </c:pt>
                <c:pt idx="137">
                  <c:v>3000</c:v>
                </c:pt>
                <c:pt idx="138">
                  <c:v>3000</c:v>
                </c:pt>
                <c:pt idx="139">
                  <c:v>3000</c:v>
                </c:pt>
                <c:pt idx="140">
                  <c:v>3000</c:v>
                </c:pt>
                <c:pt idx="141">
                  <c:v>3000</c:v>
                </c:pt>
                <c:pt idx="142">
                  <c:v>3000</c:v>
                </c:pt>
                <c:pt idx="143">
                  <c:v>3000</c:v>
                </c:pt>
                <c:pt idx="144">
                  <c:v>3000</c:v>
                </c:pt>
                <c:pt idx="145">
                  <c:v>3000</c:v>
                </c:pt>
                <c:pt idx="146">
                  <c:v>3000</c:v>
                </c:pt>
                <c:pt idx="147">
                  <c:v>3000</c:v>
                </c:pt>
                <c:pt idx="148">
                  <c:v>3000</c:v>
                </c:pt>
                <c:pt idx="149">
                  <c:v>3000</c:v>
                </c:pt>
                <c:pt idx="150">
                  <c:v>3000</c:v>
                </c:pt>
                <c:pt idx="151">
                  <c:v>2989</c:v>
                </c:pt>
                <c:pt idx="152">
                  <c:v>3000</c:v>
                </c:pt>
                <c:pt idx="153">
                  <c:v>3000</c:v>
                </c:pt>
                <c:pt idx="154">
                  <c:v>3000</c:v>
                </c:pt>
                <c:pt idx="155">
                  <c:v>3000</c:v>
                </c:pt>
                <c:pt idx="156">
                  <c:v>3000</c:v>
                </c:pt>
                <c:pt idx="157">
                  <c:v>3000</c:v>
                </c:pt>
                <c:pt idx="158">
                  <c:v>3000</c:v>
                </c:pt>
                <c:pt idx="159">
                  <c:v>2948</c:v>
                </c:pt>
                <c:pt idx="160">
                  <c:v>2723</c:v>
                </c:pt>
                <c:pt idx="161">
                  <c:v>2212</c:v>
                </c:pt>
                <c:pt idx="162">
                  <c:v>3000</c:v>
                </c:pt>
                <c:pt idx="163">
                  <c:v>3000</c:v>
                </c:pt>
                <c:pt idx="164">
                  <c:v>3000</c:v>
                </c:pt>
                <c:pt idx="165">
                  <c:v>3000</c:v>
                </c:pt>
                <c:pt idx="166">
                  <c:v>3000</c:v>
                </c:pt>
                <c:pt idx="167">
                  <c:v>3000</c:v>
                </c:pt>
                <c:pt idx="168">
                  <c:v>2100</c:v>
                </c:pt>
                <c:pt idx="169">
                  <c:v>2100</c:v>
                </c:pt>
                <c:pt idx="170">
                  <c:v>2089</c:v>
                </c:pt>
                <c:pt idx="171">
                  <c:v>2100</c:v>
                </c:pt>
                <c:pt idx="172">
                  <c:v>2100</c:v>
                </c:pt>
                <c:pt idx="173">
                  <c:v>2100</c:v>
                </c:pt>
                <c:pt idx="174">
                  <c:v>1989</c:v>
                </c:pt>
                <c:pt idx="175">
                  <c:v>1971</c:v>
                </c:pt>
                <c:pt idx="176">
                  <c:v>2200</c:v>
                </c:pt>
                <c:pt idx="177">
                  <c:v>2200</c:v>
                </c:pt>
                <c:pt idx="178">
                  <c:v>2200</c:v>
                </c:pt>
                <c:pt idx="179">
                  <c:v>2200</c:v>
                </c:pt>
                <c:pt idx="180">
                  <c:v>2200</c:v>
                </c:pt>
                <c:pt idx="181">
                  <c:v>2200</c:v>
                </c:pt>
                <c:pt idx="182">
                  <c:v>2200</c:v>
                </c:pt>
                <c:pt idx="183">
                  <c:v>2200</c:v>
                </c:pt>
                <c:pt idx="184">
                  <c:v>2200</c:v>
                </c:pt>
                <c:pt idx="185">
                  <c:v>2200</c:v>
                </c:pt>
                <c:pt idx="186">
                  <c:v>2200</c:v>
                </c:pt>
                <c:pt idx="187">
                  <c:v>2108</c:v>
                </c:pt>
                <c:pt idx="188">
                  <c:v>2144</c:v>
                </c:pt>
                <c:pt idx="189">
                  <c:v>2200</c:v>
                </c:pt>
                <c:pt idx="190">
                  <c:v>2200</c:v>
                </c:pt>
                <c:pt idx="191">
                  <c:v>2200</c:v>
                </c:pt>
                <c:pt idx="192">
                  <c:v>2100</c:v>
                </c:pt>
                <c:pt idx="193">
                  <c:v>2100</c:v>
                </c:pt>
                <c:pt idx="194">
                  <c:v>2100</c:v>
                </c:pt>
                <c:pt idx="195">
                  <c:v>1854</c:v>
                </c:pt>
                <c:pt idx="196">
                  <c:v>1784</c:v>
                </c:pt>
                <c:pt idx="197">
                  <c:v>2100</c:v>
                </c:pt>
                <c:pt idx="198">
                  <c:v>1932</c:v>
                </c:pt>
                <c:pt idx="199">
                  <c:v>1928</c:v>
                </c:pt>
                <c:pt idx="200">
                  <c:v>2119</c:v>
                </c:pt>
                <c:pt idx="201">
                  <c:v>2200</c:v>
                </c:pt>
                <c:pt idx="202">
                  <c:v>2200</c:v>
                </c:pt>
                <c:pt idx="203">
                  <c:v>2200</c:v>
                </c:pt>
                <c:pt idx="204">
                  <c:v>2200</c:v>
                </c:pt>
                <c:pt idx="205">
                  <c:v>2200</c:v>
                </c:pt>
                <c:pt idx="206">
                  <c:v>2200</c:v>
                </c:pt>
                <c:pt idx="207">
                  <c:v>2200</c:v>
                </c:pt>
                <c:pt idx="208">
                  <c:v>2200</c:v>
                </c:pt>
                <c:pt idx="209">
                  <c:v>1965</c:v>
                </c:pt>
                <c:pt idx="210">
                  <c:v>1451</c:v>
                </c:pt>
                <c:pt idx="211">
                  <c:v>1404</c:v>
                </c:pt>
                <c:pt idx="212">
                  <c:v>1655</c:v>
                </c:pt>
                <c:pt idx="213">
                  <c:v>1843</c:v>
                </c:pt>
                <c:pt idx="214">
                  <c:v>1639</c:v>
                </c:pt>
                <c:pt idx="215">
                  <c:v>2200</c:v>
                </c:pt>
                <c:pt idx="216">
                  <c:v>2100</c:v>
                </c:pt>
                <c:pt idx="217">
                  <c:v>2100</c:v>
                </c:pt>
                <c:pt idx="218">
                  <c:v>2016</c:v>
                </c:pt>
                <c:pt idx="219">
                  <c:v>1811</c:v>
                </c:pt>
                <c:pt idx="220">
                  <c:v>1250</c:v>
                </c:pt>
                <c:pt idx="221">
                  <c:v>1390</c:v>
                </c:pt>
                <c:pt idx="222">
                  <c:v>2056</c:v>
                </c:pt>
                <c:pt idx="223">
                  <c:v>1841</c:v>
                </c:pt>
                <c:pt idx="224">
                  <c:v>2100</c:v>
                </c:pt>
                <c:pt idx="225">
                  <c:v>2100</c:v>
                </c:pt>
                <c:pt idx="226">
                  <c:v>2100</c:v>
                </c:pt>
                <c:pt idx="227">
                  <c:v>1922</c:v>
                </c:pt>
                <c:pt idx="228">
                  <c:v>1748</c:v>
                </c:pt>
                <c:pt idx="229">
                  <c:v>1950</c:v>
                </c:pt>
                <c:pt idx="230">
                  <c:v>2100</c:v>
                </c:pt>
                <c:pt idx="231">
                  <c:v>2100</c:v>
                </c:pt>
                <c:pt idx="232">
                  <c:v>2100</c:v>
                </c:pt>
                <c:pt idx="233">
                  <c:v>2100</c:v>
                </c:pt>
                <c:pt idx="234">
                  <c:v>1800</c:v>
                </c:pt>
                <c:pt idx="235">
                  <c:v>1638</c:v>
                </c:pt>
                <c:pt idx="236">
                  <c:v>1952</c:v>
                </c:pt>
                <c:pt idx="237">
                  <c:v>1313</c:v>
                </c:pt>
                <c:pt idx="238">
                  <c:v>2079</c:v>
                </c:pt>
                <c:pt idx="239">
                  <c:v>2100</c:v>
                </c:pt>
                <c:pt idx="240">
                  <c:v>2100</c:v>
                </c:pt>
                <c:pt idx="241">
                  <c:v>2100</c:v>
                </c:pt>
                <c:pt idx="242">
                  <c:v>1407</c:v>
                </c:pt>
                <c:pt idx="243">
                  <c:v>-227</c:v>
                </c:pt>
                <c:pt idx="244">
                  <c:v>-422</c:v>
                </c:pt>
                <c:pt idx="245">
                  <c:v>612</c:v>
                </c:pt>
                <c:pt idx="246">
                  <c:v>2048</c:v>
                </c:pt>
                <c:pt idx="247">
                  <c:v>1210</c:v>
                </c:pt>
                <c:pt idx="248">
                  <c:v>2000</c:v>
                </c:pt>
                <c:pt idx="249">
                  <c:v>2000</c:v>
                </c:pt>
                <c:pt idx="250">
                  <c:v>2000</c:v>
                </c:pt>
                <c:pt idx="251">
                  <c:v>2000</c:v>
                </c:pt>
                <c:pt idx="252">
                  <c:v>1723</c:v>
                </c:pt>
                <c:pt idx="253">
                  <c:v>2000</c:v>
                </c:pt>
                <c:pt idx="254">
                  <c:v>2000</c:v>
                </c:pt>
                <c:pt idx="255">
                  <c:v>2000</c:v>
                </c:pt>
                <c:pt idx="256">
                  <c:v>2000</c:v>
                </c:pt>
                <c:pt idx="257">
                  <c:v>2000</c:v>
                </c:pt>
                <c:pt idx="258">
                  <c:v>2000</c:v>
                </c:pt>
                <c:pt idx="259">
                  <c:v>1870</c:v>
                </c:pt>
                <c:pt idx="260">
                  <c:v>1797</c:v>
                </c:pt>
                <c:pt idx="261">
                  <c:v>1960</c:v>
                </c:pt>
                <c:pt idx="262">
                  <c:v>2000</c:v>
                </c:pt>
                <c:pt idx="263">
                  <c:v>2000</c:v>
                </c:pt>
                <c:pt idx="264">
                  <c:v>2049</c:v>
                </c:pt>
                <c:pt idx="265">
                  <c:v>1963</c:v>
                </c:pt>
                <c:pt idx="266">
                  <c:v>839</c:v>
                </c:pt>
                <c:pt idx="267">
                  <c:v>-901</c:v>
                </c:pt>
                <c:pt idx="268">
                  <c:v>-1800</c:v>
                </c:pt>
                <c:pt idx="269">
                  <c:v>-878</c:v>
                </c:pt>
                <c:pt idx="270">
                  <c:v>1183</c:v>
                </c:pt>
                <c:pt idx="271">
                  <c:v>1695</c:v>
                </c:pt>
                <c:pt idx="272">
                  <c:v>1947</c:v>
                </c:pt>
                <c:pt idx="273">
                  <c:v>2100</c:v>
                </c:pt>
                <c:pt idx="274">
                  <c:v>2075</c:v>
                </c:pt>
                <c:pt idx="275">
                  <c:v>2021</c:v>
                </c:pt>
                <c:pt idx="276">
                  <c:v>1790</c:v>
                </c:pt>
                <c:pt idx="277">
                  <c:v>2038</c:v>
                </c:pt>
                <c:pt idx="278">
                  <c:v>1908</c:v>
                </c:pt>
                <c:pt idx="279">
                  <c:v>1905</c:v>
                </c:pt>
                <c:pt idx="280">
                  <c:v>2018</c:v>
                </c:pt>
                <c:pt idx="281">
                  <c:v>1107</c:v>
                </c:pt>
                <c:pt idx="282">
                  <c:v>183</c:v>
                </c:pt>
                <c:pt idx="283">
                  <c:v>104</c:v>
                </c:pt>
                <c:pt idx="284">
                  <c:v>853</c:v>
                </c:pt>
                <c:pt idx="285">
                  <c:v>2002</c:v>
                </c:pt>
                <c:pt idx="286">
                  <c:v>2100</c:v>
                </c:pt>
                <c:pt idx="287">
                  <c:v>2100</c:v>
                </c:pt>
                <c:pt idx="288">
                  <c:v>2239</c:v>
                </c:pt>
                <c:pt idx="289">
                  <c:v>1385</c:v>
                </c:pt>
                <c:pt idx="290">
                  <c:v>1404</c:v>
                </c:pt>
                <c:pt idx="291">
                  <c:v>1598</c:v>
                </c:pt>
                <c:pt idx="292">
                  <c:v>1423</c:v>
                </c:pt>
                <c:pt idx="293">
                  <c:v>1390</c:v>
                </c:pt>
                <c:pt idx="294">
                  <c:v>1031</c:v>
                </c:pt>
                <c:pt idx="295">
                  <c:v>1236</c:v>
                </c:pt>
                <c:pt idx="296">
                  <c:v>1617</c:v>
                </c:pt>
                <c:pt idx="297">
                  <c:v>1542</c:v>
                </c:pt>
                <c:pt idx="298">
                  <c:v>1587</c:v>
                </c:pt>
                <c:pt idx="299">
                  <c:v>1738</c:v>
                </c:pt>
                <c:pt idx="300">
                  <c:v>1800</c:v>
                </c:pt>
                <c:pt idx="301">
                  <c:v>1028</c:v>
                </c:pt>
                <c:pt idx="302">
                  <c:v>1086</c:v>
                </c:pt>
                <c:pt idx="303">
                  <c:v>711</c:v>
                </c:pt>
                <c:pt idx="304">
                  <c:v>-115</c:v>
                </c:pt>
                <c:pt idx="305">
                  <c:v>-1187</c:v>
                </c:pt>
                <c:pt idx="306">
                  <c:v>-1235</c:v>
                </c:pt>
                <c:pt idx="307">
                  <c:v>-1450</c:v>
                </c:pt>
                <c:pt idx="308">
                  <c:v>-1695</c:v>
                </c:pt>
                <c:pt idx="309">
                  <c:v>-1118</c:v>
                </c:pt>
                <c:pt idx="310">
                  <c:v>611</c:v>
                </c:pt>
                <c:pt idx="311">
                  <c:v>-4</c:v>
                </c:pt>
                <c:pt idx="312">
                  <c:v>1076</c:v>
                </c:pt>
                <c:pt idx="313">
                  <c:v>3000</c:v>
                </c:pt>
                <c:pt idx="314">
                  <c:v>2800</c:v>
                </c:pt>
                <c:pt idx="315">
                  <c:v>2928</c:v>
                </c:pt>
                <c:pt idx="316">
                  <c:v>2765</c:v>
                </c:pt>
                <c:pt idx="317">
                  <c:v>1753</c:v>
                </c:pt>
                <c:pt idx="318">
                  <c:v>2595</c:v>
                </c:pt>
                <c:pt idx="319">
                  <c:v>1354</c:v>
                </c:pt>
                <c:pt idx="320">
                  <c:v>346</c:v>
                </c:pt>
                <c:pt idx="321">
                  <c:v>86</c:v>
                </c:pt>
                <c:pt idx="322">
                  <c:v>237</c:v>
                </c:pt>
                <c:pt idx="323">
                  <c:v>-744</c:v>
                </c:pt>
                <c:pt idx="324">
                  <c:v>631</c:v>
                </c:pt>
                <c:pt idx="325">
                  <c:v>1162</c:v>
                </c:pt>
                <c:pt idx="326">
                  <c:v>1942</c:v>
                </c:pt>
                <c:pt idx="327">
                  <c:v>1363</c:v>
                </c:pt>
                <c:pt idx="328">
                  <c:v>969</c:v>
                </c:pt>
                <c:pt idx="329">
                  <c:v>-996</c:v>
                </c:pt>
                <c:pt idx="330">
                  <c:v>-1745</c:v>
                </c:pt>
                <c:pt idx="331">
                  <c:v>-1655</c:v>
                </c:pt>
                <c:pt idx="332">
                  <c:v>-1611</c:v>
                </c:pt>
                <c:pt idx="333">
                  <c:v>-1212</c:v>
                </c:pt>
                <c:pt idx="334">
                  <c:v>507</c:v>
                </c:pt>
                <c:pt idx="335">
                  <c:v>1422</c:v>
                </c:pt>
                <c:pt idx="336">
                  <c:v>651</c:v>
                </c:pt>
                <c:pt idx="337">
                  <c:v>796</c:v>
                </c:pt>
                <c:pt idx="338">
                  <c:v>34</c:v>
                </c:pt>
                <c:pt idx="339">
                  <c:v>-1738</c:v>
                </c:pt>
                <c:pt idx="340">
                  <c:v>-1622</c:v>
                </c:pt>
                <c:pt idx="341">
                  <c:v>-973</c:v>
                </c:pt>
                <c:pt idx="342">
                  <c:v>564</c:v>
                </c:pt>
                <c:pt idx="343">
                  <c:v>1576</c:v>
                </c:pt>
                <c:pt idx="344">
                  <c:v>2337</c:v>
                </c:pt>
                <c:pt idx="345">
                  <c:v>2400</c:v>
                </c:pt>
                <c:pt idx="346">
                  <c:v>2400</c:v>
                </c:pt>
                <c:pt idx="347">
                  <c:v>2400</c:v>
                </c:pt>
                <c:pt idx="348">
                  <c:v>2400</c:v>
                </c:pt>
                <c:pt idx="349">
                  <c:v>2370</c:v>
                </c:pt>
                <c:pt idx="350">
                  <c:v>2400</c:v>
                </c:pt>
                <c:pt idx="351">
                  <c:v>2279</c:v>
                </c:pt>
                <c:pt idx="352">
                  <c:v>2003</c:v>
                </c:pt>
                <c:pt idx="353">
                  <c:v>537</c:v>
                </c:pt>
                <c:pt idx="354">
                  <c:v>718</c:v>
                </c:pt>
                <c:pt idx="355">
                  <c:v>-71</c:v>
                </c:pt>
                <c:pt idx="356">
                  <c:v>939</c:v>
                </c:pt>
                <c:pt idx="357">
                  <c:v>982</c:v>
                </c:pt>
                <c:pt idx="358">
                  <c:v>2235</c:v>
                </c:pt>
                <c:pt idx="359">
                  <c:v>2400</c:v>
                </c:pt>
                <c:pt idx="360">
                  <c:v>2369</c:v>
                </c:pt>
                <c:pt idx="361">
                  <c:v>2285</c:v>
                </c:pt>
                <c:pt idx="362">
                  <c:v>932</c:v>
                </c:pt>
                <c:pt idx="363">
                  <c:v>-413</c:v>
                </c:pt>
                <c:pt idx="364">
                  <c:v>-1750</c:v>
                </c:pt>
                <c:pt idx="365">
                  <c:v>-209</c:v>
                </c:pt>
                <c:pt idx="366">
                  <c:v>-171</c:v>
                </c:pt>
                <c:pt idx="367">
                  <c:v>87</c:v>
                </c:pt>
                <c:pt idx="368">
                  <c:v>1042</c:v>
                </c:pt>
                <c:pt idx="369">
                  <c:v>1935</c:v>
                </c:pt>
                <c:pt idx="370">
                  <c:v>2153</c:v>
                </c:pt>
                <c:pt idx="371">
                  <c:v>2287</c:v>
                </c:pt>
                <c:pt idx="372">
                  <c:v>2400</c:v>
                </c:pt>
                <c:pt idx="373">
                  <c:v>2400</c:v>
                </c:pt>
                <c:pt idx="374">
                  <c:v>2400</c:v>
                </c:pt>
                <c:pt idx="375">
                  <c:v>2397</c:v>
                </c:pt>
                <c:pt idx="376">
                  <c:v>1891</c:v>
                </c:pt>
                <c:pt idx="377">
                  <c:v>2053</c:v>
                </c:pt>
                <c:pt idx="378">
                  <c:v>1901</c:v>
                </c:pt>
                <c:pt idx="379">
                  <c:v>1763</c:v>
                </c:pt>
                <c:pt idx="380">
                  <c:v>804</c:v>
                </c:pt>
                <c:pt idx="381">
                  <c:v>2204</c:v>
                </c:pt>
                <c:pt idx="382">
                  <c:v>2058</c:v>
                </c:pt>
                <c:pt idx="383">
                  <c:v>2077</c:v>
                </c:pt>
                <c:pt idx="384">
                  <c:v>2400</c:v>
                </c:pt>
                <c:pt idx="385">
                  <c:v>1862</c:v>
                </c:pt>
                <c:pt idx="386">
                  <c:v>-76</c:v>
                </c:pt>
                <c:pt idx="387">
                  <c:v>-826</c:v>
                </c:pt>
                <c:pt idx="388">
                  <c:v>-1800</c:v>
                </c:pt>
                <c:pt idx="389">
                  <c:v>-1064</c:v>
                </c:pt>
                <c:pt idx="390">
                  <c:v>-806</c:v>
                </c:pt>
                <c:pt idx="391">
                  <c:v>-20</c:v>
                </c:pt>
                <c:pt idx="392">
                  <c:v>1881</c:v>
                </c:pt>
                <c:pt idx="393">
                  <c:v>1775</c:v>
                </c:pt>
                <c:pt idx="394">
                  <c:v>1789</c:v>
                </c:pt>
                <c:pt idx="395">
                  <c:v>2126</c:v>
                </c:pt>
                <c:pt idx="396">
                  <c:v>1003</c:v>
                </c:pt>
                <c:pt idx="397">
                  <c:v>730</c:v>
                </c:pt>
                <c:pt idx="398">
                  <c:v>1490</c:v>
                </c:pt>
                <c:pt idx="399">
                  <c:v>996</c:v>
                </c:pt>
                <c:pt idx="400">
                  <c:v>637</c:v>
                </c:pt>
                <c:pt idx="401">
                  <c:v>-1249</c:v>
                </c:pt>
                <c:pt idx="402">
                  <c:v>-788</c:v>
                </c:pt>
                <c:pt idx="403">
                  <c:v>-1659</c:v>
                </c:pt>
                <c:pt idx="404">
                  <c:v>-1800</c:v>
                </c:pt>
                <c:pt idx="405">
                  <c:v>-342</c:v>
                </c:pt>
                <c:pt idx="406">
                  <c:v>1071</c:v>
                </c:pt>
                <c:pt idx="407">
                  <c:v>1108</c:v>
                </c:pt>
                <c:pt idx="408">
                  <c:v>-252</c:v>
                </c:pt>
                <c:pt idx="409">
                  <c:v>65</c:v>
                </c:pt>
                <c:pt idx="410">
                  <c:v>997</c:v>
                </c:pt>
                <c:pt idx="411">
                  <c:v>1345</c:v>
                </c:pt>
                <c:pt idx="412">
                  <c:v>1192</c:v>
                </c:pt>
                <c:pt idx="413">
                  <c:v>-727</c:v>
                </c:pt>
                <c:pt idx="414">
                  <c:v>-1600</c:v>
                </c:pt>
                <c:pt idx="415">
                  <c:v>-607</c:v>
                </c:pt>
                <c:pt idx="416">
                  <c:v>1751</c:v>
                </c:pt>
                <c:pt idx="417">
                  <c:v>1764</c:v>
                </c:pt>
                <c:pt idx="418">
                  <c:v>1777</c:v>
                </c:pt>
                <c:pt idx="419">
                  <c:v>1791</c:v>
                </c:pt>
                <c:pt idx="420">
                  <c:v>1800</c:v>
                </c:pt>
                <c:pt idx="421">
                  <c:v>1265</c:v>
                </c:pt>
                <c:pt idx="422">
                  <c:v>1500</c:v>
                </c:pt>
                <c:pt idx="423">
                  <c:v>1500</c:v>
                </c:pt>
                <c:pt idx="424">
                  <c:v>1416</c:v>
                </c:pt>
                <c:pt idx="425">
                  <c:v>1140</c:v>
                </c:pt>
                <c:pt idx="426">
                  <c:v>-200</c:v>
                </c:pt>
                <c:pt idx="427">
                  <c:v>-1800</c:v>
                </c:pt>
                <c:pt idx="428">
                  <c:v>-1800</c:v>
                </c:pt>
                <c:pt idx="429">
                  <c:v>-1778</c:v>
                </c:pt>
                <c:pt idx="430">
                  <c:v>-427</c:v>
                </c:pt>
                <c:pt idx="431">
                  <c:v>1148</c:v>
                </c:pt>
                <c:pt idx="432">
                  <c:v>-158</c:v>
                </c:pt>
                <c:pt idx="433">
                  <c:v>1173</c:v>
                </c:pt>
                <c:pt idx="434">
                  <c:v>1422</c:v>
                </c:pt>
                <c:pt idx="435">
                  <c:v>1500</c:v>
                </c:pt>
                <c:pt idx="436">
                  <c:v>300</c:v>
                </c:pt>
                <c:pt idx="437">
                  <c:v>-1800</c:v>
                </c:pt>
                <c:pt idx="438">
                  <c:v>-1496</c:v>
                </c:pt>
                <c:pt idx="439">
                  <c:v>305</c:v>
                </c:pt>
                <c:pt idx="440">
                  <c:v>1987</c:v>
                </c:pt>
                <c:pt idx="441">
                  <c:v>2124</c:v>
                </c:pt>
                <c:pt idx="442">
                  <c:v>1793</c:v>
                </c:pt>
                <c:pt idx="443">
                  <c:v>2029</c:v>
                </c:pt>
                <c:pt idx="444">
                  <c:v>2210</c:v>
                </c:pt>
                <c:pt idx="445">
                  <c:v>1847</c:v>
                </c:pt>
                <c:pt idx="446">
                  <c:v>1537</c:v>
                </c:pt>
                <c:pt idx="447">
                  <c:v>1110</c:v>
                </c:pt>
                <c:pt idx="448">
                  <c:v>-19</c:v>
                </c:pt>
                <c:pt idx="449">
                  <c:v>-6</c:v>
                </c:pt>
                <c:pt idx="450">
                  <c:v>-408</c:v>
                </c:pt>
                <c:pt idx="451">
                  <c:v>-1178</c:v>
                </c:pt>
                <c:pt idx="452">
                  <c:v>-1344</c:v>
                </c:pt>
                <c:pt idx="453">
                  <c:v>-826</c:v>
                </c:pt>
                <c:pt idx="454">
                  <c:v>1077</c:v>
                </c:pt>
                <c:pt idx="455">
                  <c:v>1287</c:v>
                </c:pt>
                <c:pt idx="456">
                  <c:v>1166</c:v>
                </c:pt>
                <c:pt idx="457">
                  <c:v>1186</c:v>
                </c:pt>
                <c:pt idx="458">
                  <c:v>-127</c:v>
                </c:pt>
                <c:pt idx="459">
                  <c:v>-1594</c:v>
                </c:pt>
                <c:pt idx="460">
                  <c:v>-1800</c:v>
                </c:pt>
                <c:pt idx="461">
                  <c:v>-1545</c:v>
                </c:pt>
                <c:pt idx="462">
                  <c:v>-652</c:v>
                </c:pt>
                <c:pt idx="463">
                  <c:v>-1532</c:v>
                </c:pt>
                <c:pt idx="464">
                  <c:v>-585</c:v>
                </c:pt>
                <c:pt idx="465">
                  <c:v>-414</c:v>
                </c:pt>
                <c:pt idx="466">
                  <c:v>-413</c:v>
                </c:pt>
                <c:pt idx="467">
                  <c:v>-790</c:v>
                </c:pt>
                <c:pt idx="468">
                  <c:v>549</c:v>
                </c:pt>
                <c:pt idx="469">
                  <c:v>12</c:v>
                </c:pt>
                <c:pt idx="470">
                  <c:v>-150</c:v>
                </c:pt>
                <c:pt idx="471">
                  <c:v>-1195</c:v>
                </c:pt>
                <c:pt idx="472">
                  <c:v>-1683</c:v>
                </c:pt>
                <c:pt idx="473">
                  <c:v>-1800</c:v>
                </c:pt>
                <c:pt idx="474">
                  <c:v>-1428</c:v>
                </c:pt>
                <c:pt idx="475">
                  <c:v>-503</c:v>
                </c:pt>
                <c:pt idx="476">
                  <c:v>-1176</c:v>
                </c:pt>
                <c:pt idx="477">
                  <c:v>-301</c:v>
                </c:pt>
                <c:pt idx="478">
                  <c:v>80</c:v>
                </c:pt>
                <c:pt idx="479">
                  <c:v>1811</c:v>
                </c:pt>
                <c:pt idx="480">
                  <c:v>1540</c:v>
                </c:pt>
                <c:pt idx="481">
                  <c:v>1642</c:v>
                </c:pt>
                <c:pt idx="482">
                  <c:v>1416</c:v>
                </c:pt>
                <c:pt idx="483">
                  <c:v>313</c:v>
                </c:pt>
                <c:pt idx="484">
                  <c:v>-45</c:v>
                </c:pt>
                <c:pt idx="485">
                  <c:v>-11</c:v>
                </c:pt>
                <c:pt idx="486">
                  <c:v>587</c:v>
                </c:pt>
                <c:pt idx="487">
                  <c:v>861</c:v>
                </c:pt>
                <c:pt idx="488">
                  <c:v>1263</c:v>
                </c:pt>
                <c:pt idx="489">
                  <c:v>1517</c:v>
                </c:pt>
                <c:pt idx="490">
                  <c:v>2239</c:v>
                </c:pt>
                <c:pt idx="491">
                  <c:v>2249</c:v>
                </c:pt>
                <c:pt idx="492">
                  <c:v>2959</c:v>
                </c:pt>
                <c:pt idx="493">
                  <c:v>2294</c:v>
                </c:pt>
                <c:pt idx="494">
                  <c:v>2571</c:v>
                </c:pt>
                <c:pt idx="495">
                  <c:v>1561</c:v>
                </c:pt>
                <c:pt idx="496">
                  <c:v>937</c:v>
                </c:pt>
                <c:pt idx="497">
                  <c:v>-588</c:v>
                </c:pt>
                <c:pt idx="498">
                  <c:v>-1568</c:v>
                </c:pt>
                <c:pt idx="499">
                  <c:v>-1574</c:v>
                </c:pt>
                <c:pt idx="500">
                  <c:v>-1631</c:v>
                </c:pt>
                <c:pt idx="501">
                  <c:v>-1067</c:v>
                </c:pt>
                <c:pt idx="502">
                  <c:v>-337</c:v>
                </c:pt>
                <c:pt idx="503">
                  <c:v>493</c:v>
                </c:pt>
                <c:pt idx="504">
                  <c:v>-506</c:v>
                </c:pt>
                <c:pt idx="505">
                  <c:v>-452</c:v>
                </c:pt>
                <c:pt idx="506">
                  <c:v>-1033</c:v>
                </c:pt>
                <c:pt idx="507">
                  <c:v>-1350</c:v>
                </c:pt>
                <c:pt idx="508">
                  <c:v>-1009</c:v>
                </c:pt>
                <c:pt idx="509">
                  <c:v>-1133</c:v>
                </c:pt>
                <c:pt idx="510">
                  <c:v>-104</c:v>
                </c:pt>
                <c:pt idx="511">
                  <c:v>1760</c:v>
                </c:pt>
                <c:pt idx="512">
                  <c:v>2926</c:v>
                </c:pt>
                <c:pt idx="513">
                  <c:v>3001</c:v>
                </c:pt>
                <c:pt idx="514">
                  <c:v>3001</c:v>
                </c:pt>
                <c:pt idx="515">
                  <c:v>3001</c:v>
                </c:pt>
                <c:pt idx="516">
                  <c:v>2424</c:v>
                </c:pt>
                <c:pt idx="517">
                  <c:v>2936</c:v>
                </c:pt>
                <c:pt idx="518">
                  <c:v>2656</c:v>
                </c:pt>
                <c:pt idx="519">
                  <c:v>2330</c:v>
                </c:pt>
                <c:pt idx="520">
                  <c:v>2803</c:v>
                </c:pt>
                <c:pt idx="521">
                  <c:v>2295</c:v>
                </c:pt>
                <c:pt idx="522">
                  <c:v>1858</c:v>
                </c:pt>
                <c:pt idx="523">
                  <c:v>1239</c:v>
                </c:pt>
                <c:pt idx="524">
                  <c:v>485</c:v>
                </c:pt>
                <c:pt idx="525">
                  <c:v>1781</c:v>
                </c:pt>
                <c:pt idx="526">
                  <c:v>3001</c:v>
                </c:pt>
                <c:pt idx="527">
                  <c:v>3001</c:v>
                </c:pt>
                <c:pt idx="528">
                  <c:v>2103</c:v>
                </c:pt>
                <c:pt idx="529">
                  <c:v>298</c:v>
                </c:pt>
                <c:pt idx="530">
                  <c:v>966</c:v>
                </c:pt>
                <c:pt idx="531">
                  <c:v>1027</c:v>
                </c:pt>
                <c:pt idx="532">
                  <c:v>164</c:v>
                </c:pt>
                <c:pt idx="533">
                  <c:v>334</c:v>
                </c:pt>
                <c:pt idx="534">
                  <c:v>1851</c:v>
                </c:pt>
                <c:pt idx="535">
                  <c:v>2250</c:v>
                </c:pt>
                <c:pt idx="536">
                  <c:v>2500</c:v>
                </c:pt>
                <c:pt idx="537">
                  <c:v>2500</c:v>
                </c:pt>
                <c:pt idx="538">
                  <c:v>2500</c:v>
                </c:pt>
                <c:pt idx="539">
                  <c:v>1800</c:v>
                </c:pt>
                <c:pt idx="540">
                  <c:v>1800</c:v>
                </c:pt>
                <c:pt idx="541">
                  <c:v>1800</c:v>
                </c:pt>
                <c:pt idx="542">
                  <c:v>1800</c:v>
                </c:pt>
                <c:pt idx="543">
                  <c:v>1800</c:v>
                </c:pt>
                <c:pt idx="544">
                  <c:v>1630</c:v>
                </c:pt>
                <c:pt idx="545">
                  <c:v>1412</c:v>
                </c:pt>
                <c:pt idx="546">
                  <c:v>1592</c:v>
                </c:pt>
                <c:pt idx="547">
                  <c:v>559</c:v>
                </c:pt>
                <c:pt idx="548">
                  <c:v>-1031</c:v>
                </c:pt>
                <c:pt idx="549">
                  <c:v>1189</c:v>
                </c:pt>
                <c:pt idx="550">
                  <c:v>2398</c:v>
                </c:pt>
                <c:pt idx="551">
                  <c:v>2496</c:v>
                </c:pt>
                <c:pt idx="552">
                  <c:v>3000</c:v>
                </c:pt>
                <c:pt idx="553">
                  <c:v>2956</c:v>
                </c:pt>
                <c:pt idx="554">
                  <c:v>1391</c:v>
                </c:pt>
                <c:pt idx="555">
                  <c:v>191</c:v>
                </c:pt>
                <c:pt idx="556">
                  <c:v>-588</c:v>
                </c:pt>
                <c:pt idx="557">
                  <c:v>249</c:v>
                </c:pt>
                <c:pt idx="558">
                  <c:v>808</c:v>
                </c:pt>
                <c:pt idx="559">
                  <c:v>816</c:v>
                </c:pt>
                <c:pt idx="560">
                  <c:v>2375</c:v>
                </c:pt>
                <c:pt idx="561">
                  <c:v>2015</c:v>
                </c:pt>
                <c:pt idx="562">
                  <c:v>2893</c:v>
                </c:pt>
                <c:pt idx="563">
                  <c:v>3000</c:v>
                </c:pt>
                <c:pt idx="564">
                  <c:v>2777</c:v>
                </c:pt>
                <c:pt idx="565">
                  <c:v>2549</c:v>
                </c:pt>
                <c:pt idx="566">
                  <c:v>2886</c:v>
                </c:pt>
                <c:pt idx="567">
                  <c:v>2961</c:v>
                </c:pt>
                <c:pt idx="568">
                  <c:v>2788</c:v>
                </c:pt>
                <c:pt idx="569">
                  <c:v>949</c:v>
                </c:pt>
                <c:pt idx="570">
                  <c:v>733</c:v>
                </c:pt>
                <c:pt idx="571">
                  <c:v>623</c:v>
                </c:pt>
                <c:pt idx="572">
                  <c:v>386</c:v>
                </c:pt>
                <c:pt idx="573">
                  <c:v>698</c:v>
                </c:pt>
                <c:pt idx="574">
                  <c:v>2110</c:v>
                </c:pt>
                <c:pt idx="575">
                  <c:v>2082</c:v>
                </c:pt>
                <c:pt idx="576">
                  <c:v>960</c:v>
                </c:pt>
                <c:pt idx="577">
                  <c:v>1396</c:v>
                </c:pt>
                <c:pt idx="578">
                  <c:v>432</c:v>
                </c:pt>
                <c:pt idx="579">
                  <c:v>-723</c:v>
                </c:pt>
                <c:pt idx="580">
                  <c:v>-1800</c:v>
                </c:pt>
                <c:pt idx="581">
                  <c:v>-1800</c:v>
                </c:pt>
                <c:pt idx="582">
                  <c:v>-1282</c:v>
                </c:pt>
                <c:pt idx="583">
                  <c:v>272</c:v>
                </c:pt>
                <c:pt idx="584">
                  <c:v>1684</c:v>
                </c:pt>
                <c:pt idx="585">
                  <c:v>1304</c:v>
                </c:pt>
                <c:pt idx="586">
                  <c:v>179</c:v>
                </c:pt>
                <c:pt idx="587">
                  <c:v>5</c:v>
                </c:pt>
                <c:pt idx="588">
                  <c:v>719</c:v>
                </c:pt>
                <c:pt idx="589">
                  <c:v>-32</c:v>
                </c:pt>
                <c:pt idx="590">
                  <c:v>1</c:v>
                </c:pt>
                <c:pt idx="591">
                  <c:v>-528</c:v>
                </c:pt>
                <c:pt idx="592">
                  <c:v>-718</c:v>
                </c:pt>
                <c:pt idx="593">
                  <c:v>-860</c:v>
                </c:pt>
                <c:pt idx="594">
                  <c:v>-1666</c:v>
                </c:pt>
                <c:pt idx="595">
                  <c:v>-1639</c:v>
                </c:pt>
                <c:pt idx="596">
                  <c:v>-1800</c:v>
                </c:pt>
                <c:pt idx="597">
                  <c:v>-579</c:v>
                </c:pt>
                <c:pt idx="598">
                  <c:v>-144</c:v>
                </c:pt>
                <c:pt idx="599">
                  <c:v>552</c:v>
                </c:pt>
                <c:pt idx="600">
                  <c:v>-115</c:v>
                </c:pt>
                <c:pt idx="601">
                  <c:v>24</c:v>
                </c:pt>
                <c:pt idx="602">
                  <c:v>-336</c:v>
                </c:pt>
                <c:pt idx="603">
                  <c:v>-421</c:v>
                </c:pt>
                <c:pt idx="604">
                  <c:v>-1600</c:v>
                </c:pt>
                <c:pt idx="605">
                  <c:v>-1420</c:v>
                </c:pt>
                <c:pt idx="606">
                  <c:v>-1134</c:v>
                </c:pt>
                <c:pt idx="607">
                  <c:v>-1053</c:v>
                </c:pt>
                <c:pt idx="608">
                  <c:v>839</c:v>
                </c:pt>
                <c:pt idx="609">
                  <c:v>2023</c:v>
                </c:pt>
                <c:pt idx="610">
                  <c:v>1516</c:v>
                </c:pt>
                <c:pt idx="611">
                  <c:v>2842</c:v>
                </c:pt>
                <c:pt idx="612">
                  <c:v>2985</c:v>
                </c:pt>
                <c:pt idx="613">
                  <c:v>2992</c:v>
                </c:pt>
                <c:pt idx="614">
                  <c:v>1442</c:v>
                </c:pt>
                <c:pt idx="615">
                  <c:v>516</c:v>
                </c:pt>
                <c:pt idx="616">
                  <c:v>-243</c:v>
                </c:pt>
                <c:pt idx="617">
                  <c:v>-489</c:v>
                </c:pt>
                <c:pt idx="618">
                  <c:v>-107</c:v>
                </c:pt>
                <c:pt idx="619">
                  <c:v>-236</c:v>
                </c:pt>
                <c:pt idx="620">
                  <c:v>1305</c:v>
                </c:pt>
                <c:pt idx="621">
                  <c:v>1267</c:v>
                </c:pt>
                <c:pt idx="622">
                  <c:v>181</c:v>
                </c:pt>
                <c:pt idx="623">
                  <c:v>1125</c:v>
                </c:pt>
                <c:pt idx="624">
                  <c:v>1670</c:v>
                </c:pt>
                <c:pt idx="625">
                  <c:v>384</c:v>
                </c:pt>
                <c:pt idx="626">
                  <c:v>-859</c:v>
                </c:pt>
                <c:pt idx="627">
                  <c:v>-1513</c:v>
                </c:pt>
                <c:pt idx="628">
                  <c:v>-1700</c:v>
                </c:pt>
                <c:pt idx="629">
                  <c:v>-1553</c:v>
                </c:pt>
                <c:pt idx="630">
                  <c:v>-1628</c:v>
                </c:pt>
                <c:pt idx="631">
                  <c:v>-1614</c:v>
                </c:pt>
                <c:pt idx="632">
                  <c:v>-1265</c:v>
                </c:pt>
                <c:pt idx="633">
                  <c:v>-526</c:v>
                </c:pt>
                <c:pt idx="634">
                  <c:v>-276</c:v>
                </c:pt>
                <c:pt idx="635">
                  <c:v>48</c:v>
                </c:pt>
                <c:pt idx="636">
                  <c:v>684</c:v>
                </c:pt>
                <c:pt idx="637">
                  <c:v>361</c:v>
                </c:pt>
                <c:pt idx="638">
                  <c:v>603</c:v>
                </c:pt>
                <c:pt idx="639">
                  <c:v>262</c:v>
                </c:pt>
                <c:pt idx="640">
                  <c:v>-344</c:v>
                </c:pt>
                <c:pt idx="641">
                  <c:v>-888</c:v>
                </c:pt>
                <c:pt idx="642">
                  <c:v>-1658</c:v>
                </c:pt>
                <c:pt idx="643">
                  <c:v>-1266</c:v>
                </c:pt>
                <c:pt idx="644">
                  <c:v>-1000</c:v>
                </c:pt>
                <c:pt idx="645">
                  <c:v>-285</c:v>
                </c:pt>
                <c:pt idx="646">
                  <c:v>937</c:v>
                </c:pt>
                <c:pt idx="647">
                  <c:v>2243</c:v>
                </c:pt>
                <c:pt idx="648">
                  <c:v>2219</c:v>
                </c:pt>
                <c:pt idx="649">
                  <c:v>1489</c:v>
                </c:pt>
                <c:pt idx="650">
                  <c:v>1374</c:v>
                </c:pt>
                <c:pt idx="651">
                  <c:v>-539</c:v>
                </c:pt>
                <c:pt idx="652">
                  <c:v>-1048</c:v>
                </c:pt>
                <c:pt idx="653">
                  <c:v>-882</c:v>
                </c:pt>
                <c:pt idx="654">
                  <c:v>-386</c:v>
                </c:pt>
                <c:pt idx="655">
                  <c:v>-1229</c:v>
                </c:pt>
                <c:pt idx="656">
                  <c:v>-1298</c:v>
                </c:pt>
                <c:pt idx="657">
                  <c:v>-536</c:v>
                </c:pt>
                <c:pt idx="658">
                  <c:v>-270</c:v>
                </c:pt>
                <c:pt idx="659">
                  <c:v>-164</c:v>
                </c:pt>
                <c:pt idx="660">
                  <c:v>817</c:v>
                </c:pt>
                <c:pt idx="661">
                  <c:v>1096</c:v>
                </c:pt>
                <c:pt idx="662">
                  <c:v>902</c:v>
                </c:pt>
                <c:pt idx="663">
                  <c:v>-508</c:v>
                </c:pt>
                <c:pt idx="664">
                  <c:v>-1444</c:v>
                </c:pt>
                <c:pt idx="665">
                  <c:v>-1526</c:v>
                </c:pt>
                <c:pt idx="666">
                  <c:v>-726</c:v>
                </c:pt>
                <c:pt idx="667">
                  <c:v>-174</c:v>
                </c:pt>
                <c:pt idx="668">
                  <c:v>-572</c:v>
                </c:pt>
                <c:pt idx="669">
                  <c:v>247</c:v>
                </c:pt>
                <c:pt idx="670">
                  <c:v>1710</c:v>
                </c:pt>
                <c:pt idx="671">
                  <c:v>2500</c:v>
                </c:pt>
                <c:pt idx="672">
                  <c:v>484</c:v>
                </c:pt>
                <c:pt idx="673">
                  <c:v>332</c:v>
                </c:pt>
                <c:pt idx="674">
                  <c:v>255</c:v>
                </c:pt>
                <c:pt idx="675">
                  <c:v>-600</c:v>
                </c:pt>
                <c:pt idx="676">
                  <c:v>-732</c:v>
                </c:pt>
                <c:pt idx="677">
                  <c:v>48</c:v>
                </c:pt>
                <c:pt idx="678">
                  <c:v>879</c:v>
                </c:pt>
                <c:pt idx="679">
                  <c:v>2383</c:v>
                </c:pt>
                <c:pt idx="680">
                  <c:v>2500</c:v>
                </c:pt>
                <c:pt idx="681">
                  <c:v>2500</c:v>
                </c:pt>
                <c:pt idx="682">
                  <c:v>2246</c:v>
                </c:pt>
                <c:pt idx="683">
                  <c:v>1800</c:v>
                </c:pt>
                <c:pt idx="684">
                  <c:v>1765</c:v>
                </c:pt>
                <c:pt idx="685">
                  <c:v>1495</c:v>
                </c:pt>
                <c:pt idx="686">
                  <c:v>1526</c:v>
                </c:pt>
                <c:pt idx="687">
                  <c:v>1554</c:v>
                </c:pt>
                <c:pt idx="688">
                  <c:v>1725</c:v>
                </c:pt>
                <c:pt idx="689">
                  <c:v>1800</c:v>
                </c:pt>
                <c:pt idx="690">
                  <c:v>1770</c:v>
                </c:pt>
                <c:pt idx="691">
                  <c:v>1342</c:v>
                </c:pt>
                <c:pt idx="692">
                  <c:v>1508</c:v>
                </c:pt>
                <c:pt idx="693">
                  <c:v>1436</c:v>
                </c:pt>
                <c:pt idx="694">
                  <c:v>2500</c:v>
                </c:pt>
                <c:pt idx="695">
                  <c:v>2285</c:v>
                </c:pt>
                <c:pt idx="696">
                  <c:v>2400</c:v>
                </c:pt>
                <c:pt idx="697">
                  <c:v>2480</c:v>
                </c:pt>
                <c:pt idx="698">
                  <c:v>2402</c:v>
                </c:pt>
                <c:pt idx="699">
                  <c:v>1737</c:v>
                </c:pt>
                <c:pt idx="700">
                  <c:v>466</c:v>
                </c:pt>
                <c:pt idx="701">
                  <c:v>738</c:v>
                </c:pt>
                <c:pt idx="702">
                  <c:v>2286</c:v>
                </c:pt>
                <c:pt idx="703">
                  <c:v>1431</c:v>
                </c:pt>
                <c:pt idx="704">
                  <c:v>2170</c:v>
                </c:pt>
                <c:pt idx="705">
                  <c:v>1908</c:v>
                </c:pt>
                <c:pt idx="706">
                  <c:v>2219</c:v>
                </c:pt>
                <c:pt idx="707">
                  <c:v>2310</c:v>
                </c:pt>
                <c:pt idx="708">
                  <c:v>2500</c:v>
                </c:pt>
                <c:pt idx="709">
                  <c:v>1910</c:v>
                </c:pt>
                <c:pt idx="710">
                  <c:v>1946</c:v>
                </c:pt>
                <c:pt idx="711">
                  <c:v>2180</c:v>
                </c:pt>
                <c:pt idx="712">
                  <c:v>2130</c:v>
                </c:pt>
                <c:pt idx="713">
                  <c:v>1430</c:v>
                </c:pt>
                <c:pt idx="714">
                  <c:v>1937</c:v>
                </c:pt>
                <c:pt idx="715">
                  <c:v>2325</c:v>
                </c:pt>
                <c:pt idx="716">
                  <c:v>1220</c:v>
                </c:pt>
                <c:pt idx="717">
                  <c:v>461</c:v>
                </c:pt>
                <c:pt idx="718">
                  <c:v>1959</c:v>
                </c:pt>
                <c:pt idx="719">
                  <c:v>1798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Calcul!$AX$10:$AX$753</c:f>
              <c:numCache>
                <c:formatCode>0.0</c:formatCode>
                <c:ptCount val="744"/>
                <c:pt idx="0">
                  <c:v>1401.9361111111111</c:v>
                </c:pt>
                <c:pt idx="1">
                  <c:v>1401.9361111111111</c:v>
                </c:pt>
                <c:pt idx="2">
                  <c:v>1401.9361111111111</c:v>
                </c:pt>
                <c:pt idx="3">
                  <c:v>1401.9361111111111</c:v>
                </c:pt>
                <c:pt idx="4">
                  <c:v>1401.9361111111111</c:v>
                </c:pt>
                <c:pt idx="5">
                  <c:v>1401.9361111111111</c:v>
                </c:pt>
                <c:pt idx="6">
                  <c:v>1401.9361111111111</c:v>
                </c:pt>
                <c:pt idx="7">
                  <c:v>1401.9361111111111</c:v>
                </c:pt>
                <c:pt idx="8">
                  <c:v>1401.9361111111111</c:v>
                </c:pt>
                <c:pt idx="9">
                  <c:v>1401.9361111111111</c:v>
                </c:pt>
                <c:pt idx="10">
                  <c:v>1401.9361111111111</c:v>
                </c:pt>
                <c:pt idx="11">
                  <c:v>1401.9361111111111</c:v>
                </c:pt>
                <c:pt idx="12">
                  <c:v>1401.9361111111111</c:v>
                </c:pt>
                <c:pt idx="13">
                  <c:v>1401.9361111111111</c:v>
                </c:pt>
                <c:pt idx="14">
                  <c:v>1401.9361111111111</c:v>
                </c:pt>
                <c:pt idx="15">
                  <c:v>1401.9361111111111</c:v>
                </c:pt>
                <c:pt idx="16">
                  <c:v>1401.9361111111111</c:v>
                </c:pt>
                <c:pt idx="17">
                  <c:v>1401.9361111111111</c:v>
                </c:pt>
                <c:pt idx="18">
                  <c:v>1401.9361111111111</c:v>
                </c:pt>
                <c:pt idx="19">
                  <c:v>1401.9361111111111</c:v>
                </c:pt>
                <c:pt idx="20">
                  <c:v>1401.9361111111111</c:v>
                </c:pt>
                <c:pt idx="21">
                  <c:v>1401.9361111111111</c:v>
                </c:pt>
                <c:pt idx="22">
                  <c:v>1401.9361111111111</c:v>
                </c:pt>
                <c:pt idx="23">
                  <c:v>1401.9361111111111</c:v>
                </c:pt>
                <c:pt idx="24">
                  <c:v>1401.9361111111111</c:v>
                </c:pt>
                <c:pt idx="25">
                  <c:v>1401.9361111111111</c:v>
                </c:pt>
                <c:pt idx="26">
                  <c:v>1401.9361111111111</c:v>
                </c:pt>
                <c:pt idx="27">
                  <c:v>1401.9361111111111</c:v>
                </c:pt>
                <c:pt idx="28">
                  <c:v>1401.9361111111111</c:v>
                </c:pt>
                <c:pt idx="29">
                  <c:v>1401.9361111111111</c:v>
                </c:pt>
                <c:pt idx="30">
                  <c:v>1401.9361111111111</c:v>
                </c:pt>
                <c:pt idx="31">
                  <c:v>1401.9361111111111</c:v>
                </c:pt>
                <c:pt idx="32">
                  <c:v>1401.9361111111111</c:v>
                </c:pt>
                <c:pt idx="33">
                  <c:v>1401.9361111111111</c:v>
                </c:pt>
                <c:pt idx="34">
                  <c:v>1401.9361111111111</c:v>
                </c:pt>
                <c:pt idx="35">
                  <c:v>1401.9361111111111</c:v>
                </c:pt>
                <c:pt idx="36">
                  <c:v>1401.9361111111111</c:v>
                </c:pt>
                <c:pt idx="37">
                  <c:v>1401.9361111111111</c:v>
                </c:pt>
                <c:pt idx="38">
                  <c:v>1401.9361111111111</c:v>
                </c:pt>
                <c:pt idx="39">
                  <c:v>1401.9361111111111</c:v>
                </c:pt>
                <c:pt idx="40">
                  <c:v>1401.9361111111111</c:v>
                </c:pt>
                <c:pt idx="41">
                  <c:v>1401.9361111111111</c:v>
                </c:pt>
                <c:pt idx="42">
                  <c:v>1401.9361111111111</c:v>
                </c:pt>
                <c:pt idx="43">
                  <c:v>1401.9361111111111</c:v>
                </c:pt>
                <c:pt idx="44">
                  <c:v>1401.9361111111111</c:v>
                </c:pt>
                <c:pt idx="45">
                  <c:v>1401.9361111111111</c:v>
                </c:pt>
                <c:pt idx="46">
                  <c:v>1401.9361111111111</c:v>
                </c:pt>
                <c:pt idx="47">
                  <c:v>1401.9361111111111</c:v>
                </c:pt>
                <c:pt idx="48">
                  <c:v>1401.9361111111111</c:v>
                </c:pt>
                <c:pt idx="49">
                  <c:v>1401.9361111111111</c:v>
                </c:pt>
                <c:pt idx="50">
                  <c:v>1401.9361111111111</c:v>
                </c:pt>
                <c:pt idx="51">
                  <c:v>1401.9361111111111</c:v>
                </c:pt>
                <c:pt idx="52">
                  <c:v>1401.9361111111111</c:v>
                </c:pt>
                <c:pt idx="53">
                  <c:v>1401.9361111111111</c:v>
                </c:pt>
                <c:pt idx="54">
                  <c:v>1401.9361111111111</c:v>
                </c:pt>
                <c:pt idx="55">
                  <c:v>1401.9361111111111</c:v>
                </c:pt>
                <c:pt idx="56">
                  <c:v>1401.9361111111111</c:v>
                </c:pt>
                <c:pt idx="57">
                  <c:v>1401.9361111111111</c:v>
                </c:pt>
                <c:pt idx="58">
                  <c:v>1401.9361111111111</c:v>
                </c:pt>
                <c:pt idx="59">
                  <c:v>1401.9361111111111</c:v>
                </c:pt>
                <c:pt idx="60">
                  <c:v>1401.9361111111111</c:v>
                </c:pt>
                <c:pt idx="61">
                  <c:v>1401.9361111111111</c:v>
                </c:pt>
                <c:pt idx="62">
                  <c:v>1401.9361111111111</c:v>
                </c:pt>
                <c:pt idx="63">
                  <c:v>1401.9361111111111</c:v>
                </c:pt>
                <c:pt idx="64">
                  <c:v>1401.9361111111111</c:v>
                </c:pt>
                <c:pt idx="65">
                  <c:v>1401.9361111111111</c:v>
                </c:pt>
                <c:pt idx="66">
                  <c:v>1401.9361111111111</c:v>
                </c:pt>
                <c:pt idx="67">
                  <c:v>1401.9361111111111</c:v>
                </c:pt>
                <c:pt idx="68">
                  <c:v>1401.9361111111111</c:v>
                </c:pt>
                <c:pt idx="69">
                  <c:v>1401.9361111111111</c:v>
                </c:pt>
                <c:pt idx="70">
                  <c:v>1401.9361111111111</c:v>
                </c:pt>
                <c:pt idx="71">
                  <c:v>1401.9361111111111</c:v>
                </c:pt>
                <c:pt idx="72">
                  <c:v>1401.9361111111111</c:v>
                </c:pt>
                <c:pt idx="73">
                  <c:v>1401.9361111111111</c:v>
                </c:pt>
                <c:pt idx="74">
                  <c:v>1401.9361111111111</c:v>
                </c:pt>
                <c:pt idx="75">
                  <c:v>1401.9361111111111</c:v>
                </c:pt>
                <c:pt idx="76">
                  <c:v>1401.9361111111111</c:v>
                </c:pt>
                <c:pt idx="77">
                  <c:v>1401.9361111111111</c:v>
                </c:pt>
                <c:pt idx="78">
                  <c:v>1401.9361111111111</c:v>
                </c:pt>
                <c:pt idx="79">
                  <c:v>1401.9361111111111</c:v>
                </c:pt>
                <c:pt idx="80">
                  <c:v>1401.9361111111111</c:v>
                </c:pt>
                <c:pt idx="81">
                  <c:v>1401.9361111111111</c:v>
                </c:pt>
                <c:pt idx="82">
                  <c:v>1401.9361111111111</c:v>
                </c:pt>
                <c:pt idx="83">
                  <c:v>1401.9361111111111</c:v>
                </c:pt>
                <c:pt idx="84">
                  <c:v>1401.9361111111111</c:v>
                </c:pt>
                <c:pt idx="85">
                  <c:v>1401.9361111111111</c:v>
                </c:pt>
                <c:pt idx="86">
                  <c:v>1401.9361111111111</c:v>
                </c:pt>
                <c:pt idx="87">
                  <c:v>1401.9361111111111</c:v>
                </c:pt>
                <c:pt idx="88">
                  <c:v>1401.9361111111111</c:v>
                </c:pt>
                <c:pt idx="89">
                  <c:v>1401.9361111111111</c:v>
                </c:pt>
                <c:pt idx="90">
                  <c:v>1401.9361111111111</c:v>
                </c:pt>
                <c:pt idx="91">
                  <c:v>1401.9361111111111</c:v>
                </c:pt>
                <c:pt idx="92">
                  <c:v>1401.9361111111111</c:v>
                </c:pt>
                <c:pt idx="93">
                  <c:v>1401.9361111111111</c:v>
                </c:pt>
                <c:pt idx="94">
                  <c:v>1401.9361111111111</c:v>
                </c:pt>
                <c:pt idx="95">
                  <c:v>1401.9361111111111</c:v>
                </c:pt>
                <c:pt idx="96">
                  <c:v>1401.9361111111111</c:v>
                </c:pt>
                <c:pt idx="97">
                  <c:v>1401.9361111111111</c:v>
                </c:pt>
                <c:pt idx="98">
                  <c:v>1401.9361111111111</c:v>
                </c:pt>
                <c:pt idx="99">
                  <c:v>1401.9361111111111</c:v>
                </c:pt>
                <c:pt idx="100">
                  <c:v>1401.9361111111111</c:v>
                </c:pt>
                <c:pt idx="101">
                  <c:v>1401.9361111111111</c:v>
                </c:pt>
                <c:pt idx="102">
                  <c:v>1401.9361111111111</c:v>
                </c:pt>
                <c:pt idx="103">
                  <c:v>1401.9361111111111</c:v>
                </c:pt>
                <c:pt idx="104">
                  <c:v>1401.9361111111111</c:v>
                </c:pt>
                <c:pt idx="105">
                  <c:v>1401.9361111111111</c:v>
                </c:pt>
                <c:pt idx="106">
                  <c:v>1401.9361111111111</c:v>
                </c:pt>
                <c:pt idx="107">
                  <c:v>1401.9361111111111</c:v>
                </c:pt>
                <c:pt idx="108">
                  <c:v>1401.9361111111111</c:v>
                </c:pt>
                <c:pt idx="109">
                  <c:v>1401.9361111111111</c:v>
                </c:pt>
                <c:pt idx="110">
                  <c:v>1401.9361111111111</c:v>
                </c:pt>
                <c:pt idx="111">
                  <c:v>1401.9361111111111</c:v>
                </c:pt>
                <c:pt idx="112">
                  <c:v>1401.9361111111111</c:v>
                </c:pt>
                <c:pt idx="113">
                  <c:v>1401.9361111111111</c:v>
                </c:pt>
                <c:pt idx="114">
                  <c:v>1401.9361111111111</c:v>
                </c:pt>
                <c:pt idx="115">
                  <c:v>1401.9361111111111</c:v>
                </c:pt>
                <c:pt idx="116">
                  <c:v>1401.9361111111111</c:v>
                </c:pt>
                <c:pt idx="117">
                  <c:v>1401.9361111111111</c:v>
                </c:pt>
                <c:pt idx="118">
                  <c:v>1401.9361111111111</c:v>
                </c:pt>
                <c:pt idx="119">
                  <c:v>1401.9361111111111</c:v>
                </c:pt>
                <c:pt idx="120">
                  <c:v>1401.9361111111111</c:v>
                </c:pt>
                <c:pt idx="121">
                  <c:v>1401.9361111111111</c:v>
                </c:pt>
                <c:pt idx="122">
                  <c:v>1401.9361111111111</c:v>
                </c:pt>
                <c:pt idx="123">
                  <c:v>1401.9361111111111</c:v>
                </c:pt>
                <c:pt idx="124">
                  <c:v>1401.9361111111111</c:v>
                </c:pt>
                <c:pt idx="125">
                  <c:v>1401.9361111111111</c:v>
                </c:pt>
                <c:pt idx="126">
                  <c:v>1401.9361111111111</c:v>
                </c:pt>
                <c:pt idx="127">
                  <c:v>1401.9361111111111</c:v>
                </c:pt>
                <c:pt idx="128">
                  <c:v>1401.9361111111111</c:v>
                </c:pt>
                <c:pt idx="129">
                  <c:v>1401.9361111111111</c:v>
                </c:pt>
                <c:pt idx="130">
                  <c:v>1401.9361111111111</c:v>
                </c:pt>
                <c:pt idx="131">
                  <c:v>1401.9361111111111</c:v>
                </c:pt>
                <c:pt idx="132">
                  <c:v>1401.9361111111111</c:v>
                </c:pt>
                <c:pt idx="133">
                  <c:v>1401.9361111111111</c:v>
                </c:pt>
                <c:pt idx="134">
                  <c:v>1401.9361111111111</c:v>
                </c:pt>
                <c:pt idx="135">
                  <c:v>1401.9361111111111</c:v>
                </c:pt>
                <c:pt idx="136">
                  <c:v>1401.9361111111111</c:v>
                </c:pt>
                <c:pt idx="137">
                  <c:v>1401.9361111111111</c:v>
                </c:pt>
                <c:pt idx="138">
                  <c:v>1401.9361111111111</c:v>
                </c:pt>
                <c:pt idx="139">
                  <c:v>1401.9361111111111</c:v>
                </c:pt>
                <c:pt idx="140">
                  <c:v>1401.9361111111111</c:v>
                </c:pt>
                <c:pt idx="141">
                  <c:v>1401.9361111111111</c:v>
                </c:pt>
                <c:pt idx="142">
                  <c:v>1401.9361111111111</c:v>
                </c:pt>
                <c:pt idx="143">
                  <c:v>1401.9361111111111</c:v>
                </c:pt>
                <c:pt idx="144">
                  <c:v>1401.9361111111111</c:v>
                </c:pt>
                <c:pt idx="145">
                  <c:v>1401.9361111111111</c:v>
                </c:pt>
                <c:pt idx="146">
                  <c:v>1401.9361111111111</c:v>
                </c:pt>
                <c:pt idx="147">
                  <c:v>1401.9361111111111</c:v>
                </c:pt>
                <c:pt idx="148">
                  <c:v>1401.9361111111111</c:v>
                </c:pt>
                <c:pt idx="149">
                  <c:v>1401.9361111111111</c:v>
                </c:pt>
                <c:pt idx="150">
                  <c:v>1401.9361111111111</c:v>
                </c:pt>
                <c:pt idx="151">
                  <c:v>1401.9361111111111</c:v>
                </c:pt>
                <c:pt idx="152">
                  <c:v>1401.9361111111111</c:v>
                </c:pt>
                <c:pt idx="153">
                  <c:v>1401.9361111111111</c:v>
                </c:pt>
                <c:pt idx="154">
                  <c:v>1401.9361111111111</c:v>
                </c:pt>
                <c:pt idx="155">
                  <c:v>1401.9361111111111</c:v>
                </c:pt>
                <c:pt idx="156">
                  <c:v>1401.9361111111111</c:v>
                </c:pt>
                <c:pt idx="157">
                  <c:v>1401.9361111111111</c:v>
                </c:pt>
                <c:pt idx="158">
                  <c:v>1401.9361111111111</c:v>
                </c:pt>
                <c:pt idx="159">
                  <c:v>1401.9361111111111</c:v>
                </c:pt>
                <c:pt idx="160">
                  <c:v>1401.9361111111111</c:v>
                </c:pt>
                <c:pt idx="161">
                  <c:v>1401.9361111111111</c:v>
                </c:pt>
                <c:pt idx="162">
                  <c:v>1401.9361111111111</c:v>
                </c:pt>
                <c:pt idx="163">
                  <c:v>1401.9361111111111</c:v>
                </c:pt>
                <c:pt idx="164">
                  <c:v>1401.9361111111111</c:v>
                </c:pt>
                <c:pt idx="165">
                  <c:v>1401.9361111111111</c:v>
                </c:pt>
                <c:pt idx="166">
                  <c:v>1401.9361111111111</c:v>
                </c:pt>
                <c:pt idx="167">
                  <c:v>1401.9361111111111</c:v>
                </c:pt>
                <c:pt idx="168">
                  <c:v>1401.9361111111111</c:v>
                </c:pt>
                <c:pt idx="169">
                  <c:v>1401.9361111111111</c:v>
                </c:pt>
                <c:pt idx="170">
                  <c:v>1401.9361111111111</c:v>
                </c:pt>
                <c:pt idx="171">
                  <c:v>1401.9361111111111</c:v>
                </c:pt>
                <c:pt idx="172">
                  <c:v>1401.9361111111111</c:v>
                </c:pt>
                <c:pt idx="173">
                  <c:v>1401.9361111111111</c:v>
                </c:pt>
                <c:pt idx="174">
                  <c:v>1401.9361111111111</c:v>
                </c:pt>
                <c:pt idx="175">
                  <c:v>1401.9361111111111</c:v>
                </c:pt>
                <c:pt idx="176">
                  <c:v>1401.9361111111111</c:v>
                </c:pt>
                <c:pt idx="177">
                  <c:v>1401.9361111111111</c:v>
                </c:pt>
                <c:pt idx="178">
                  <c:v>1401.9361111111111</c:v>
                </c:pt>
                <c:pt idx="179">
                  <c:v>1401.9361111111111</c:v>
                </c:pt>
                <c:pt idx="180">
                  <c:v>1401.9361111111111</c:v>
                </c:pt>
                <c:pt idx="181">
                  <c:v>1401.9361111111111</c:v>
                </c:pt>
                <c:pt idx="182">
                  <c:v>1401.9361111111111</c:v>
                </c:pt>
                <c:pt idx="183">
                  <c:v>1401.9361111111111</c:v>
                </c:pt>
                <c:pt idx="184">
                  <c:v>1401.9361111111111</c:v>
                </c:pt>
                <c:pt idx="185">
                  <c:v>1401.9361111111111</c:v>
                </c:pt>
                <c:pt idx="186">
                  <c:v>1401.9361111111111</c:v>
                </c:pt>
                <c:pt idx="187">
                  <c:v>1401.9361111111111</c:v>
                </c:pt>
                <c:pt idx="188">
                  <c:v>1401.9361111111111</c:v>
                </c:pt>
                <c:pt idx="189">
                  <c:v>1401.9361111111111</c:v>
                </c:pt>
                <c:pt idx="190">
                  <c:v>1401.9361111111111</c:v>
                </c:pt>
                <c:pt idx="191">
                  <c:v>1401.9361111111111</c:v>
                </c:pt>
                <c:pt idx="192">
                  <c:v>1401.9361111111111</c:v>
                </c:pt>
                <c:pt idx="193">
                  <c:v>1401.9361111111111</c:v>
                </c:pt>
                <c:pt idx="194">
                  <c:v>1401.9361111111111</c:v>
                </c:pt>
                <c:pt idx="195">
                  <c:v>1401.9361111111111</c:v>
                </c:pt>
                <c:pt idx="196">
                  <c:v>1401.9361111111111</c:v>
                </c:pt>
                <c:pt idx="197">
                  <c:v>1401.9361111111111</c:v>
                </c:pt>
                <c:pt idx="198">
                  <c:v>1401.9361111111111</c:v>
                </c:pt>
                <c:pt idx="199">
                  <c:v>1401.9361111111111</c:v>
                </c:pt>
                <c:pt idx="200">
                  <c:v>1401.9361111111111</c:v>
                </c:pt>
                <c:pt idx="201">
                  <c:v>1401.9361111111111</c:v>
                </c:pt>
                <c:pt idx="202">
                  <c:v>1401.9361111111111</c:v>
                </c:pt>
                <c:pt idx="203">
                  <c:v>1401.9361111111111</c:v>
                </c:pt>
                <c:pt idx="204">
                  <c:v>1401.9361111111111</c:v>
                </c:pt>
                <c:pt idx="205">
                  <c:v>1401.9361111111111</c:v>
                </c:pt>
                <c:pt idx="206">
                  <c:v>1401.9361111111111</c:v>
                </c:pt>
                <c:pt idx="207">
                  <c:v>1401.9361111111111</c:v>
                </c:pt>
                <c:pt idx="208">
                  <c:v>1401.9361111111111</c:v>
                </c:pt>
                <c:pt idx="209">
                  <c:v>1401.9361111111111</c:v>
                </c:pt>
                <c:pt idx="210">
                  <c:v>1401.9361111111111</c:v>
                </c:pt>
                <c:pt idx="211">
                  <c:v>1401.9361111111111</c:v>
                </c:pt>
                <c:pt idx="212">
                  <c:v>1401.9361111111111</c:v>
                </c:pt>
                <c:pt idx="213">
                  <c:v>1401.9361111111111</c:v>
                </c:pt>
                <c:pt idx="214">
                  <c:v>1401.9361111111111</c:v>
                </c:pt>
                <c:pt idx="215">
                  <c:v>1401.9361111111111</c:v>
                </c:pt>
                <c:pt idx="216">
                  <c:v>1401.9361111111111</c:v>
                </c:pt>
                <c:pt idx="217">
                  <c:v>1401.9361111111111</c:v>
                </c:pt>
                <c:pt idx="218">
                  <c:v>1401.9361111111111</c:v>
                </c:pt>
                <c:pt idx="219">
                  <c:v>1401.9361111111111</c:v>
                </c:pt>
                <c:pt idx="220">
                  <c:v>1401.9361111111111</c:v>
                </c:pt>
                <c:pt idx="221">
                  <c:v>1401.9361111111111</c:v>
                </c:pt>
                <c:pt idx="222">
                  <c:v>1401.9361111111111</c:v>
                </c:pt>
                <c:pt idx="223">
                  <c:v>1401.9361111111111</c:v>
                </c:pt>
                <c:pt idx="224">
                  <c:v>1401.9361111111111</c:v>
                </c:pt>
                <c:pt idx="225">
                  <c:v>1401.9361111111111</c:v>
                </c:pt>
                <c:pt idx="226">
                  <c:v>1401.9361111111111</c:v>
                </c:pt>
                <c:pt idx="227">
                  <c:v>1401.9361111111111</c:v>
                </c:pt>
                <c:pt idx="228">
                  <c:v>1401.9361111111111</c:v>
                </c:pt>
                <c:pt idx="229">
                  <c:v>1401.9361111111111</c:v>
                </c:pt>
                <c:pt idx="230">
                  <c:v>1401.9361111111111</c:v>
                </c:pt>
                <c:pt idx="231">
                  <c:v>1401.9361111111111</c:v>
                </c:pt>
                <c:pt idx="232">
                  <c:v>1401.9361111111111</c:v>
                </c:pt>
                <c:pt idx="233">
                  <c:v>1401.9361111111111</c:v>
                </c:pt>
                <c:pt idx="234">
                  <c:v>1401.9361111111111</c:v>
                </c:pt>
                <c:pt idx="235">
                  <c:v>1401.9361111111111</c:v>
                </c:pt>
                <c:pt idx="236">
                  <c:v>1401.9361111111111</c:v>
                </c:pt>
                <c:pt idx="237">
                  <c:v>1401.9361111111111</c:v>
                </c:pt>
                <c:pt idx="238">
                  <c:v>1401.9361111111111</c:v>
                </c:pt>
                <c:pt idx="239">
                  <c:v>1401.9361111111111</c:v>
                </c:pt>
                <c:pt idx="240">
                  <c:v>1401.9361111111111</c:v>
                </c:pt>
                <c:pt idx="241">
                  <c:v>1401.9361111111111</c:v>
                </c:pt>
                <c:pt idx="242">
                  <c:v>1401.9361111111111</c:v>
                </c:pt>
                <c:pt idx="243">
                  <c:v>1401.9361111111111</c:v>
                </c:pt>
                <c:pt idx="244">
                  <c:v>1401.9361111111111</c:v>
                </c:pt>
                <c:pt idx="245">
                  <c:v>1401.9361111111111</c:v>
                </c:pt>
                <c:pt idx="246">
                  <c:v>1401.9361111111111</c:v>
                </c:pt>
                <c:pt idx="247">
                  <c:v>1401.9361111111111</c:v>
                </c:pt>
                <c:pt idx="248">
                  <c:v>1401.9361111111111</c:v>
                </c:pt>
                <c:pt idx="249">
                  <c:v>1401.9361111111111</c:v>
                </c:pt>
                <c:pt idx="250">
                  <c:v>1401.9361111111111</c:v>
                </c:pt>
                <c:pt idx="251">
                  <c:v>1401.9361111111111</c:v>
                </c:pt>
                <c:pt idx="252">
                  <c:v>1401.9361111111111</c:v>
                </c:pt>
                <c:pt idx="253">
                  <c:v>1401.9361111111111</c:v>
                </c:pt>
                <c:pt idx="254">
                  <c:v>1401.9361111111111</c:v>
                </c:pt>
                <c:pt idx="255">
                  <c:v>1401.9361111111111</c:v>
                </c:pt>
                <c:pt idx="256">
                  <c:v>1401.9361111111111</c:v>
                </c:pt>
                <c:pt idx="257">
                  <c:v>1401.9361111111111</c:v>
                </c:pt>
                <c:pt idx="258">
                  <c:v>1401.9361111111111</c:v>
                </c:pt>
                <c:pt idx="259">
                  <c:v>1401.9361111111111</c:v>
                </c:pt>
                <c:pt idx="260">
                  <c:v>1401.9361111111111</c:v>
                </c:pt>
                <c:pt idx="261">
                  <c:v>1401.9361111111111</c:v>
                </c:pt>
                <c:pt idx="262">
                  <c:v>1401.9361111111111</c:v>
                </c:pt>
                <c:pt idx="263">
                  <c:v>1401.9361111111111</c:v>
                </c:pt>
                <c:pt idx="264">
                  <c:v>1401.9361111111111</c:v>
                </c:pt>
                <c:pt idx="265">
                  <c:v>1401.9361111111111</c:v>
                </c:pt>
                <c:pt idx="266">
                  <c:v>1401.9361111111111</c:v>
                </c:pt>
                <c:pt idx="267">
                  <c:v>1401.9361111111111</c:v>
                </c:pt>
                <c:pt idx="268">
                  <c:v>1401.9361111111111</c:v>
                </c:pt>
                <c:pt idx="269">
                  <c:v>1401.9361111111111</c:v>
                </c:pt>
                <c:pt idx="270">
                  <c:v>1401.9361111111111</c:v>
                </c:pt>
                <c:pt idx="271">
                  <c:v>1401.9361111111111</c:v>
                </c:pt>
                <c:pt idx="272">
                  <c:v>1401.9361111111111</c:v>
                </c:pt>
                <c:pt idx="273">
                  <c:v>1401.9361111111111</c:v>
                </c:pt>
                <c:pt idx="274">
                  <c:v>1401.9361111111111</c:v>
                </c:pt>
                <c:pt idx="275">
                  <c:v>1401.9361111111111</c:v>
                </c:pt>
                <c:pt idx="276">
                  <c:v>1401.9361111111111</c:v>
                </c:pt>
                <c:pt idx="277">
                  <c:v>1401.9361111111111</c:v>
                </c:pt>
                <c:pt idx="278">
                  <c:v>1401.9361111111111</c:v>
                </c:pt>
                <c:pt idx="279">
                  <c:v>1401.9361111111111</c:v>
                </c:pt>
                <c:pt idx="280">
                  <c:v>1401.9361111111111</c:v>
                </c:pt>
                <c:pt idx="281">
                  <c:v>1401.9361111111111</c:v>
                </c:pt>
                <c:pt idx="282">
                  <c:v>1401.9361111111111</c:v>
                </c:pt>
                <c:pt idx="283">
                  <c:v>1401.9361111111111</c:v>
                </c:pt>
                <c:pt idx="284">
                  <c:v>1401.9361111111111</c:v>
                </c:pt>
                <c:pt idx="285">
                  <c:v>1401.9361111111111</c:v>
                </c:pt>
                <c:pt idx="286">
                  <c:v>1401.9361111111111</c:v>
                </c:pt>
                <c:pt idx="287">
                  <c:v>1401.9361111111111</c:v>
                </c:pt>
                <c:pt idx="288">
                  <c:v>1401.9361111111111</c:v>
                </c:pt>
                <c:pt idx="289">
                  <c:v>1401.9361111111111</c:v>
                </c:pt>
                <c:pt idx="290">
                  <c:v>1401.9361111111111</c:v>
                </c:pt>
                <c:pt idx="291">
                  <c:v>1401.9361111111111</c:v>
                </c:pt>
                <c:pt idx="292">
                  <c:v>1401.9361111111111</c:v>
                </c:pt>
                <c:pt idx="293">
                  <c:v>1401.9361111111111</c:v>
                </c:pt>
                <c:pt idx="294">
                  <c:v>1401.9361111111111</c:v>
                </c:pt>
                <c:pt idx="295">
                  <c:v>1401.9361111111111</c:v>
                </c:pt>
                <c:pt idx="296">
                  <c:v>1401.9361111111111</c:v>
                </c:pt>
                <c:pt idx="297">
                  <c:v>1401.9361111111111</c:v>
                </c:pt>
                <c:pt idx="298">
                  <c:v>1401.9361111111111</c:v>
                </c:pt>
                <c:pt idx="299">
                  <c:v>1401.9361111111111</c:v>
                </c:pt>
                <c:pt idx="300">
                  <c:v>1401.9361111111111</c:v>
                </c:pt>
                <c:pt idx="301">
                  <c:v>1401.9361111111111</c:v>
                </c:pt>
                <c:pt idx="302">
                  <c:v>1401.9361111111111</c:v>
                </c:pt>
                <c:pt idx="303">
                  <c:v>1401.9361111111111</c:v>
                </c:pt>
                <c:pt idx="304">
                  <c:v>1401.9361111111111</c:v>
                </c:pt>
                <c:pt idx="305">
                  <c:v>1401.9361111111111</c:v>
                </c:pt>
                <c:pt idx="306">
                  <c:v>1401.9361111111111</c:v>
                </c:pt>
                <c:pt idx="307">
                  <c:v>1401.9361111111111</c:v>
                </c:pt>
                <c:pt idx="308">
                  <c:v>1401.9361111111111</c:v>
                </c:pt>
                <c:pt idx="309">
                  <c:v>1401.9361111111111</c:v>
                </c:pt>
                <c:pt idx="310">
                  <c:v>1401.9361111111111</c:v>
                </c:pt>
                <c:pt idx="311">
                  <c:v>1401.9361111111111</c:v>
                </c:pt>
                <c:pt idx="312">
                  <c:v>1401.9361111111111</c:v>
                </c:pt>
                <c:pt idx="313">
                  <c:v>1401.9361111111111</c:v>
                </c:pt>
                <c:pt idx="314">
                  <c:v>1401.9361111111111</c:v>
                </c:pt>
                <c:pt idx="315">
                  <c:v>1401.9361111111111</c:v>
                </c:pt>
                <c:pt idx="316">
                  <c:v>1401.9361111111111</c:v>
                </c:pt>
                <c:pt idx="317">
                  <c:v>1401.9361111111111</c:v>
                </c:pt>
                <c:pt idx="318">
                  <c:v>1401.9361111111111</c:v>
                </c:pt>
                <c:pt idx="319">
                  <c:v>1401.9361111111111</c:v>
                </c:pt>
                <c:pt idx="320">
                  <c:v>1401.9361111111111</c:v>
                </c:pt>
                <c:pt idx="321">
                  <c:v>1401.9361111111111</c:v>
                </c:pt>
                <c:pt idx="322">
                  <c:v>1401.9361111111111</c:v>
                </c:pt>
                <c:pt idx="323">
                  <c:v>1401.9361111111111</c:v>
                </c:pt>
                <c:pt idx="324">
                  <c:v>1401.9361111111111</c:v>
                </c:pt>
                <c:pt idx="325">
                  <c:v>1401.9361111111111</c:v>
                </c:pt>
                <c:pt idx="326">
                  <c:v>1401.9361111111111</c:v>
                </c:pt>
                <c:pt idx="327">
                  <c:v>1401.9361111111111</c:v>
                </c:pt>
                <c:pt idx="328">
                  <c:v>1401.9361111111111</c:v>
                </c:pt>
                <c:pt idx="329">
                  <c:v>1401.9361111111111</c:v>
                </c:pt>
                <c:pt idx="330">
                  <c:v>1401.9361111111111</c:v>
                </c:pt>
                <c:pt idx="331">
                  <c:v>1401.9361111111111</c:v>
                </c:pt>
                <c:pt idx="332">
                  <c:v>1401.9361111111111</c:v>
                </c:pt>
                <c:pt idx="333">
                  <c:v>1401.9361111111111</c:v>
                </c:pt>
                <c:pt idx="334">
                  <c:v>1401.9361111111111</c:v>
                </c:pt>
                <c:pt idx="335">
                  <c:v>1401.9361111111111</c:v>
                </c:pt>
                <c:pt idx="336">
                  <c:v>1401.9361111111111</c:v>
                </c:pt>
                <c:pt idx="337">
                  <c:v>1401.9361111111111</c:v>
                </c:pt>
                <c:pt idx="338">
                  <c:v>1401.9361111111111</c:v>
                </c:pt>
                <c:pt idx="339">
                  <c:v>1401.9361111111111</c:v>
                </c:pt>
                <c:pt idx="340">
                  <c:v>1401.9361111111111</c:v>
                </c:pt>
                <c:pt idx="341">
                  <c:v>1401.9361111111111</c:v>
                </c:pt>
                <c:pt idx="342">
                  <c:v>1401.9361111111111</c:v>
                </c:pt>
                <c:pt idx="343">
                  <c:v>1401.9361111111111</c:v>
                </c:pt>
                <c:pt idx="344">
                  <c:v>1401.9361111111111</c:v>
                </c:pt>
                <c:pt idx="345">
                  <c:v>1401.9361111111111</c:v>
                </c:pt>
                <c:pt idx="346">
                  <c:v>1401.9361111111111</c:v>
                </c:pt>
                <c:pt idx="347">
                  <c:v>1401.9361111111111</c:v>
                </c:pt>
                <c:pt idx="348">
                  <c:v>1401.9361111111111</c:v>
                </c:pt>
                <c:pt idx="349">
                  <c:v>1401.9361111111111</c:v>
                </c:pt>
                <c:pt idx="350">
                  <c:v>1401.9361111111111</c:v>
                </c:pt>
                <c:pt idx="351">
                  <c:v>1401.9361111111111</c:v>
                </c:pt>
                <c:pt idx="352">
                  <c:v>1401.9361111111111</c:v>
                </c:pt>
                <c:pt idx="353">
                  <c:v>1401.9361111111111</c:v>
                </c:pt>
                <c:pt idx="354">
                  <c:v>1401.9361111111111</c:v>
                </c:pt>
                <c:pt idx="355">
                  <c:v>1401.9361111111111</c:v>
                </c:pt>
                <c:pt idx="356">
                  <c:v>1401.9361111111111</c:v>
                </c:pt>
                <c:pt idx="357">
                  <c:v>1401.9361111111111</c:v>
                </c:pt>
                <c:pt idx="358">
                  <c:v>1401.9361111111111</c:v>
                </c:pt>
                <c:pt idx="359">
                  <c:v>1401.9361111111111</c:v>
                </c:pt>
                <c:pt idx="360">
                  <c:v>1401.9361111111111</c:v>
                </c:pt>
                <c:pt idx="361">
                  <c:v>1401.9361111111111</c:v>
                </c:pt>
                <c:pt idx="362">
                  <c:v>1401.9361111111111</c:v>
                </c:pt>
                <c:pt idx="363">
                  <c:v>1401.9361111111111</c:v>
                </c:pt>
                <c:pt idx="364">
                  <c:v>1401.9361111111111</c:v>
                </c:pt>
                <c:pt idx="365">
                  <c:v>1401.9361111111111</c:v>
                </c:pt>
                <c:pt idx="366">
                  <c:v>1401.9361111111111</c:v>
                </c:pt>
                <c:pt idx="367">
                  <c:v>1401.9361111111111</c:v>
                </c:pt>
                <c:pt idx="368">
                  <c:v>1401.9361111111111</c:v>
                </c:pt>
                <c:pt idx="369">
                  <c:v>1401.9361111111111</c:v>
                </c:pt>
                <c:pt idx="370">
                  <c:v>1401.9361111111111</c:v>
                </c:pt>
                <c:pt idx="371">
                  <c:v>1401.9361111111111</c:v>
                </c:pt>
                <c:pt idx="372">
                  <c:v>1401.9361111111111</c:v>
                </c:pt>
                <c:pt idx="373">
                  <c:v>1401.9361111111111</c:v>
                </c:pt>
                <c:pt idx="374">
                  <c:v>1401.9361111111111</c:v>
                </c:pt>
                <c:pt idx="375">
                  <c:v>1401.9361111111111</c:v>
                </c:pt>
                <c:pt idx="376">
                  <c:v>1401.9361111111111</c:v>
                </c:pt>
                <c:pt idx="377">
                  <c:v>1401.9361111111111</c:v>
                </c:pt>
                <c:pt idx="378">
                  <c:v>1401.9361111111111</c:v>
                </c:pt>
                <c:pt idx="379">
                  <c:v>1401.9361111111111</c:v>
                </c:pt>
                <c:pt idx="380">
                  <c:v>1401.9361111111111</c:v>
                </c:pt>
                <c:pt idx="381">
                  <c:v>1401.9361111111111</c:v>
                </c:pt>
                <c:pt idx="382">
                  <c:v>1401.9361111111111</c:v>
                </c:pt>
                <c:pt idx="383">
                  <c:v>1401.9361111111111</c:v>
                </c:pt>
                <c:pt idx="384">
                  <c:v>1401.9361111111111</c:v>
                </c:pt>
                <c:pt idx="385">
                  <c:v>1401.9361111111111</c:v>
                </c:pt>
                <c:pt idx="386">
                  <c:v>1401.9361111111111</c:v>
                </c:pt>
                <c:pt idx="387">
                  <c:v>1401.9361111111111</c:v>
                </c:pt>
                <c:pt idx="388">
                  <c:v>1401.9361111111111</c:v>
                </c:pt>
                <c:pt idx="389">
                  <c:v>1401.9361111111111</c:v>
                </c:pt>
                <c:pt idx="390">
                  <c:v>1401.9361111111111</c:v>
                </c:pt>
                <c:pt idx="391">
                  <c:v>1401.9361111111111</c:v>
                </c:pt>
                <c:pt idx="392">
                  <c:v>1401.9361111111111</c:v>
                </c:pt>
                <c:pt idx="393">
                  <c:v>1401.9361111111111</c:v>
                </c:pt>
                <c:pt idx="394">
                  <c:v>1401.9361111111111</c:v>
                </c:pt>
                <c:pt idx="395">
                  <c:v>1401.9361111111111</c:v>
                </c:pt>
                <c:pt idx="396">
                  <c:v>1401.9361111111111</c:v>
                </c:pt>
                <c:pt idx="397">
                  <c:v>1401.9361111111111</c:v>
                </c:pt>
                <c:pt idx="398">
                  <c:v>1401.9361111111111</c:v>
                </c:pt>
                <c:pt idx="399">
                  <c:v>1401.9361111111111</c:v>
                </c:pt>
                <c:pt idx="400">
                  <c:v>1401.9361111111111</c:v>
                </c:pt>
                <c:pt idx="401">
                  <c:v>1401.9361111111111</c:v>
                </c:pt>
                <c:pt idx="402">
                  <c:v>1401.9361111111111</c:v>
                </c:pt>
                <c:pt idx="403">
                  <c:v>1401.9361111111111</c:v>
                </c:pt>
                <c:pt idx="404">
                  <c:v>1401.9361111111111</c:v>
                </c:pt>
                <c:pt idx="405">
                  <c:v>1401.9361111111111</c:v>
                </c:pt>
                <c:pt idx="406">
                  <c:v>1401.9361111111111</c:v>
                </c:pt>
                <c:pt idx="407">
                  <c:v>1401.9361111111111</c:v>
                </c:pt>
                <c:pt idx="408">
                  <c:v>1401.9361111111111</c:v>
                </c:pt>
                <c:pt idx="409">
                  <c:v>1401.9361111111111</c:v>
                </c:pt>
                <c:pt idx="410">
                  <c:v>1401.9361111111111</c:v>
                </c:pt>
                <c:pt idx="411">
                  <c:v>1401.9361111111111</c:v>
                </c:pt>
                <c:pt idx="412">
                  <c:v>1401.9361111111111</c:v>
                </c:pt>
                <c:pt idx="413">
                  <c:v>1401.9361111111111</c:v>
                </c:pt>
                <c:pt idx="414">
                  <c:v>1401.9361111111111</c:v>
                </c:pt>
                <c:pt idx="415">
                  <c:v>1401.9361111111111</c:v>
                </c:pt>
                <c:pt idx="416">
                  <c:v>1401.9361111111111</c:v>
                </c:pt>
                <c:pt idx="417">
                  <c:v>1401.9361111111111</c:v>
                </c:pt>
                <c:pt idx="418">
                  <c:v>1401.9361111111111</c:v>
                </c:pt>
                <c:pt idx="419">
                  <c:v>1401.9361111111111</c:v>
                </c:pt>
                <c:pt idx="420">
                  <c:v>1401.9361111111111</c:v>
                </c:pt>
                <c:pt idx="421">
                  <c:v>1401.9361111111111</c:v>
                </c:pt>
                <c:pt idx="422">
                  <c:v>1401.9361111111111</c:v>
                </c:pt>
                <c:pt idx="423">
                  <c:v>1401.9361111111111</c:v>
                </c:pt>
                <c:pt idx="424">
                  <c:v>1401.9361111111111</c:v>
                </c:pt>
                <c:pt idx="425">
                  <c:v>1401.9361111111111</c:v>
                </c:pt>
                <c:pt idx="426">
                  <c:v>1401.9361111111111</c:v>
                </c:pt>
                <c:pt idx="427">
                  <c:v>1401.9361111111111</c:v>
                </c:pt>
                <c:pt idx="428">
                  <c:v>1401.9361111111111</c:v>
                </c:pt>
                <c:pt idx="429">
                  <c:v>1401.9361111111111</c:v>
                </c:pt>
                <c:pt idx="430">
                  <c:v>1401.9361111111111</c:v>
                </c:pt>
                <c:pt idx="431">
                  <c:v>1401.9361111111111</c:v>
                </c:pt>
                <c:pt idx="432">
                  <c:v>1401.9361111111111</c:v>
                </c:pt>
                <c:pt idx="433">
                  <c:v>1401.9361111111111</c:v>
                </c:pt>
                <c:pt idx="434">
                  <c:v>1401.9361111111111</c:v>
                </c:pt>
                <c:pt idx="435">
                  <c:v>1401.9361111111111</c:v>
                </c:pt>
                <c:pt idx="436">
                  <c:v>1401.9361111111111</c:v>
                </c:pt>
                <c:pt idx="437">
                  <c:v>1401.9361111111111</c:v>
                </c:pt>
                <c:pt idx="438">
                  <c:v>1401.9361111111111</c:v>
                </c:pt>
                <c:pt idx="439">
                  <c:v>1401.9361111111111</c:v>
                </c:pt>
                <c:pt idx="440">
                  <c:v>1401.9361111111111</c:v>
                </c:pt>
                <c:pt idx="441">
                  <c:v>1401.9361111111111</c:v>
                </c:pt>
                <c:pt idx="442">
                  <c:v>1401.9361111111111</c:v>
                </c:pt>
                <c:pt idx="443">
                  <c:v>1401.9361111111111</c:v>
                </c:pt>
                <c:pt idx="444">
                  <c:v>1401.9361111111111</c:v>
                </c:pt>
                <c:pt idx="445">
                  <c:v>1401.9361111111111</c:v>
                </c:pt>
                <c:pt idx="446">
                  <c:v>1401.9361111111111</c:v>
                </c:pt>
                <c:pt idx="447">
                  <c:v>1401.9361111111111</c:v>
                </c:pt>
                <c:pt idx="448">
                  <c:v>1401.9361111111111</c:v>
                </c:pt>
                <c:pt idx="449">
                  <c:v>1401.9361111111111</c:v>
                </c:pt>
                <c:pt idx="450">
                  <c:v>1401.9361111111111</c:v>
                </c:pt>
                <c:pt idx="451">
                  <c:v>1401.9361111111111</c:v>
                </c:pt>
                <c:pt idx="452">
                  <c:v>1401.9361111111111</c:v>
                </c:pt>
                <c:pt idx="453">
                  <c:v>1401.9361111111111</c:v>
                </c:pt>
                <c:pt idx="454">
                  <c:v>1401.9361111111111</c:v>
                </c:pt>
                <c:pt idx="455">
                  <c:v>1401.9361111111111</c:v>
                </c:pt>
                <c:pt idx="456">
                  <c:v>1401.9361111111111</c:v>
                </c:pt>
                <c:pt idx="457">
                  <c:v>1401.9361111111111</c:v>
                </c:pt>
                <c:pt idx="458">
                  <c:v>1401.9361111111111</c:v>
                </c:pt>
                <c:pt idx="459">
                  <c:v>1401.9361111111111</c:v>
                </c:pt>
                <c:pt idx="460">
                  <c:v>1401.9361111111111</c:v>
                </c:pt>
                <c:pt idx="461">
                  <c:v>1401.9361111111111</c:v>
                </c:pt>
                <c:pt idx="462">
                  <c:v>1401.9361111111111</c:v>
                </c:pt>
                <c:pt idx="463">
                  <c:v>1401.9361111111111</c:v>
                </c:pt>
                <c:pt idx="464">
                  <c:v>1401.9361111111111</c:v>
                </c:pt>
                <c:pt idx="465">
                  <c:v>1401.9361111111111</c:v>
                </c:pt>
                <c:pt idx="466">
                  <c:v>1401.9361111111111</c:v>
                </c:pt>
                <c:pt idx="467">
                  <c:v>1401.9361111111111</c:v>
                </c:pt>
                <c:pt idx="468">
                  <c:v>1401.9361111111111</c:v>
                </c:pt>
                <c:pt idx="469">
                  <c:v>1401.9361111111111</c:v>
                </c:pt>
                <c:pt idx="470">
                  <c:v>1401.9361111111111</c:v>
                </c:pt>
                <c:pt idx="471">
                  <c:v>1401.9361111111111</c:v>
                </c:pt>
                <c:pt idx="472">
                  <c:v>1401.9361111111111</c:v>
                </c:pt>
                <c:pt idx="473">
                  <c:v>1401.9361111111111</c:v>
                </c:pt>
                <c:pt idx="474">
                  <c:v>1401.9361111111111</c:v>
                </c:pt>
                <c:pt idx="475">
                  <c:v>1401.9361111111111</c:v>
                </c:pt>
                <c:pt idx="476">
                  <c:v>1401.9361111111111</c:v>
                </c:pt>
                <c:pt idx="477">
                  <c:v>1401.9361111111111</c:v>
                </c:pt>
                <c:pt idx="478">
                  <c:v>1401.9361111111111</c:v>
                </c:pt>
                <c:pt idx="479">
                  <c:v>1401.9361111111111</c:v>
                </c:pt>
                <c:pt idx="480">
                  <c:v>1401.9361111111111</c:v>
                </c:pt>
                <c:pt idx="481">
                  <c:v>1401.9361111111111</c:v>
                </c:pt>
                <c:pt idx="482">
                  <c:v>1401.9361111111111</c:v>
                </c:pt>
                <c:pt idx="483">
                  <c:v>1401.9361111111111</c:v>
                </c:pt>
                <c:pt idx="484">
                  <c:v>1401.9361111111111</c:v>
                </c:pt>
                <c:pt idx="485">
                  <c:v>1401.9361111111111</c:v>
                </c:pt>
                <c:pt idx="486">
                  <c:v>1401.9361111111111</c:v>
                </c:pt>
                <c:pt idx="487">
                  <c:v>1401.9361111111111</c:v>
                </c:pt>
                <c:pt idx="488">
                  <c:v>1401.9361111111111</c:v>
                </c:pt>
                <c:pt idx="489">
                  <c:v>1401.9361111111111</c:v>
                </c:pt>
                <c:pt idx="490">
                  <c:v>1401.9361111111111</c:v>
                </c:pt>
                <c:pt idx="491">
                  <c:v>1401.9361111111111</c:v>
                </c:pt>
                <c:pt idx="492">
                  <c:v>1401.9361111111111</c:v>
                </c:pt>
                <c:pt idx="493">
                  <c:v>1401.9361111111111</c:v>
                </c:pt>
                <c:pt idx="494">
                  <c:v>1401.9361111111111</c:v>
                </c:pt>
                <c:pt idx="495">
                  <c:v>1401.9361111111111</c:v>
                </c:pt>
                <c:pt idx="496">
                  <c:v>1401.9361111111111</c:v>
                </c:pt>
                <c:pt idx="497">
                  <c:v>1401.9361111111111</c:v>
                </c:pt>
                <c:pt idx="498">
                  <c:v>1401.9361111111111</c:v>
                </c:pt>
                <c:pt idx="499">
                  <c:v>1401.9361111111111</c:v>
                </c:pt>
                <c:pt idx="500">
                  <c:v>1401.9361111111111</c:v>
                </c:pt>
                <c:pt idx="501">
                  <c:v>1401.9361111111111</c:v>
                </c:pt>
                <c:pt idx="502">
                  <c:v>1401.9361111111111</c:v>
                </c:pt>
                <c:pt idx="503">
                  <c:v>1401.9361111111111</c:v>
                </c:pt>
                <c:pt idx="504">
                  <c:v>1401.9361111111111</c:v>
                </c:pt>
                <c:pt idx="505">
                  <c:v>1401.9361111111111</c:v>
                </c:pt>
                <c:pt idx="506">
                  <c:v>1401.9361111111111</c:v>
                </c:pt>
                <c:pt idx="507">
                  <c:v>1401.9361111111111</c:v>
                </c:pt>
                <c:pt idx="508">
                  <c:v>1401.9361111111111</c:v>
                </c:pt>
                <c:pt idx="509">
                  <c:v>1401.9361111111111</c:v>
                </c:pt>
                <c:pt idx="510">
                  <c:v>1401.9361111111111</c:v>
                </c:pt>
                <c:pt idx="511">
                  <c:v>1401.9361111111111</c:v>
                </c:pt>
                <c:pt idx="512">
                  <c:v>1401.9361111111111</c:v>
                </c:pt>
                <c:pt idx="513">
                  <c:v>1401.9361111111111</c:v>
                </c:pt>
                <c:pt idx="514">
                  <c:v>1401.9361111111111</c:v>
                </c:pt>
                <c:pt idx="515">
                  <c:v>1401.9361111111111</c:v>
                </c:pt>
                <c:pt idx="516">
                  <c:v>1401.9361111111111</c:v>
                </c:pt>
                <c:pt idx="517">
                  <c:v>1401.9361111111111</c:v>
                </c:pt>
                <c:pt idx="518">
                  <c:v>1401.9361111111111</c:v>
                </c:pt>
                <c:pt idx="519">
                  <c:v>1401.9361111111111</c:v>
                </c:pt>
                <c:pt idx="520">
                  <c:v>1401.9361111111111</c:v>
                </c:pt>
                <c:pt idx="521">
                  <c:v>1401.9361111111111</c:v>
                </c:pt>
                <c:pt idx="522">
                  <c:v>1401.9361111111111</c:v>
                </c:pt>
                <c:pt idx="523">
                  <c:v>1401.9361111111111</c:v>
                </c:pt>
                <c:pt idx="524">
                  <c:v>1401.9361111111111</c:v>
                </c:pt>
                <c:pt idx="525">
                  <c:v>1401.9361111111111</c:v>
                </c:pt>
                <c:pt idx="526">
                  <c:v>1401.9361111111111</c:v>
                </c:pt>
                <c:pt idx="527">
                  <c:v>1401.9361111111111</c:v>
                </c:pt>
                <c:pt idx="528">
                  <c:v>1401.9361111111111</c:v>
                </c:pt>
                <c:pt idx="529">
                  <c:v>1401.9361111111111</c:v>
                </c:pt>
                <c:pt idx="530">
                  <c:v>1401.9361111111111</c:v>
                </c:pt>
                <c:pt idx="531">
                  <c:v>1401.9361111111111</c:v>
                </c:pt>
                <c:pt idx="532">
                  <c:v>1401.9361111111111</c:v>
                </c:pt>
                <c:pt idx="533">
                  <c:v>1401.9361111111111</c:v>
                </c:pt>
                <c:pt idx="534">
                  <c:v>1401.9361111111111</c:v>
                </c:pt>
                <c:pt idx="535">
                  <c:v>1401.9361111111111</c:v>
                </c:pt>
                <c:pt idx="536">
                  <c:v>1401.9361111111111</c:v>
                </c:pt>
                <c:pt idx="537">
                  <c:v>1401.9361111111111</c:v>
                </c:pt>
                <c:pt idx="538">
                  <c:v>1401.9361111111111</c:v>
                </c:pt>
                <c:pt idx="539">
                  <c:v>1401.9361111111111</c:v>
                </c:pt>
                <c:pt idx="540">
                  <c:v>1401.9361111111111</c:v>
                </c:pt>
                <c:pt idx="541">
                  <c:v>1401.9361111111111</c:v>
                </c:pt>
                <c:pt idx="542">
                  <c:v>1401.9361111111111</c:v>
                </c:pt>
                <c:pt idx="543">
                  <c:v>1401.9361111111111</c:v>
                </c:pt>
                <c:pt idx="544">
                  <c:v>1401.9361111111111</c:v>
                </c:pt>
                <c:pt idx="545">
                  <c:v>1401.9361111111111</c:v>
                </c:pt>
                <c:pt idx="546">
                  <c:v>1401.9361111111111</c:v>
                </c:pt>
                <c:pt idx="547">
                  <c:v>1401.9361111111111</c:v>
                </c:pt>
                <c:pt idx="548">
                  <c:v>1401.9361111111111</c:v>
                </c:pt>
                <c:pt idx="549">
                  <c:v>1401.9361111111111</c:v>
                </c:pt>
                <c:pt idx="550">
                  <c:v>1401.9361111111111</c:v>
                </c:pt>
                <c:pt idx="551">
                  <c:v>1401.9361111111111</c:v>
                </c:pt>
                <c:pt idx="552">
                  <c:v>1401.9361111111111</c:v>
                </c:pt>
                <c:pt idx="553">
                  <c:v>1401.9361111111111</c:v>
                </c:pt>
                <c:pt idx="554">
                  <c:v>1401.9361111111111</c:v>
                </c:pt>
                <c:pt idx="555">
                  <c:v>1401.9361111111111</c:v>
                </c:pt>
                <c:pt idx="556">
                  <c:v>1401.9361111111111</c:v>
                </c:pt>
                <c:pt idx="557">
                  <c:v>1401.9361111111111</c:v>
                </c:pt>
                <c:pt idx="558">
                  <c:v>1401.9361111111111</c:v>
                </c:pt>
                <c:pt idx="559">
                  <c:v>1401.9361111111111</c:v>
                </c:pt>
                <c:pt idx="560">
                  <c:v>1401.9361111111111</c:v>
                </c:pt>
                <c:pt idx="561">
                  <c:v>1401.9361111111111</c:v>
                </c:pt>
                <c:pt idx="562">
                  <c:v>1401.9361111111111</c:v>
                </c:pt>
                <c:pt idx="563">
                  <c:v>1401.9361111111111</c:v>
                </c:pt>
                <c:pt idx="564">
                  <c:v>1401.9361111111111</c:v>
                </c:pt>
                <c:pt idx="565">
                  <c:v>1401.9361111111111</c:v>
                </c:pt>
                <c:pt idx="566">
                  <c:v>1401.9361111111111</c:v>
                </c:pt>
                <c:pt idx="567">
                  <c:v>1401.9361111111111</c:v>
                </c:pt>
                <c:pt idx="568">
                  <c:v>1401.9361111111111</c:v>
                </c:pt>
                <c:pt idx="569">
                  <c:v>1401.9361111111111</c:v>
                </c:pt>
                <c:pt idx="570">
                  <c:v>1401.9361111111111</c:v>
                </c:pt>
                <c:pt idx="571">
                  <c:v>1401.9361111111111</c:v>
                </c:pt>
                <c:pt idx="572">
                  <c:v>1401.9361111111111</c:v>
                </c:pt>
                <c:pt idx="573">
                  <c:v>1401.9361111111111</c:v>
                </c:pt>
                <c:pt idx="574">
                  <c:v>1401.9361111111111</c:v>
                </c:pt>
                <c:pt idx="575">
                  <c:v>1401.9361111111111</c:v>
                </c:pt>
                <c:pt idx="576">
                  <c:v>1401.9361111111111</c:v>
                </c:pt>
                <c:pt idx="577">
                  <c:v>1401.9361111111111</c:v>
                </c:pt>
                <c:pt idx="578">
                  <c:v>1401.9361111111111</c:v>
                </c:pt>
                <c:pt idx="579">
                  <c:v>1401.9361111111111</c:v>
                </c:pt>
                <c:pt idx="580">
                  <c:v>1401.9361111111111</c:v>
                </c:pt>
                <c:pt idx="581">
                  <c:v>1401.9361111111111</c:v>
                </c:pt>
                <c:pt idx="582">
                  <c:v>1401.9361111111111</c:v>
                </c:pt>
                <c:pt idx="583">
                  <c:v>1401.9361111111111</c:v>
                </c:pt>
                <c:pt idx="584">
                  <c:v>1401.9361111111111</c:v>
                </c:pt>
                <c:pt idx="585">
                  <c:v>1401.9361111111111</c:v>
                </c:pt>
                <c:pt idx="586">
                  <c:v>1401.9361111111111</c:v>
                </c:pt>
                <c:pt idx="587">
                  <c:v>1401.9361111111111</c:v>
                </c:pt>
                <c:pt idx="588">
                  <c:v>1401.9361111111111</c:v>
                </c:pt>
                <c:pt idx="589">
                  <c:v>1401.9361111111111</c:v>
                </c:pt>
                <c:pt idx="590">
                  <c:v>1401.9361111111111</c:v>
                </c:pt>
                <c:pt idx="591">
                  <c:v>1401.9361111111111</c:v>
                </c:pt>
                <c:pt idx="592">
                  <c:v>1401.9361111111111</c:v>
                </c:pt>
                <c:pt idx="593">
                  <c:v>1401.9361111111111</c:v>
                </c:pt>
                <c:pt idx="594">
                  <c:v>1401.9361111111111</c:v>
                </c:pt>
                <c:pt idx="595">
                  <c:v>1401.9361111111111</c:v>
                </c:pt>
                <c:pt idx="596">
                  <c:v>1401.9361111111111</c:v>
                </c:pt>
                <c:pt idx="597">
                  <c:v>1401.9361111111111</c:v>
                </c:pt>
                <c:pt idx="598">
                  <c:v>1401.9361111111111</c:v>
                </c:pt>
                <c:pt idx="599">
                  <c:v>1401.9361111111111</c:v>
                </c:pt>
                <c:pt idx="600">
                  <c:v>1401.9361111111111</c:v>
                </c:pt>
                <c:pt idx="601">
                  <c:v>1401.9361111111111</c:v>
                </c:pt>
                <c:pt idx="602">
                  <c:v>1401.9361111111111</c:v>
                </c:pt>
                <c:pt idx="603">
                  <c:v>1401.9361111111111</c:v>
                </c:pt>
                <c:pt idx="604">
                  <c:v>1401.9361111111111</c:v>
                </c:pt>
                <c:pt idx="605">
                  <c:v>1401.9361111111111</c:v>
                </c:pt>
                <c:pt idx="606">
                  <c:v>1401.9361111111111</c:v>
                </c:pt>
                <c:pt idx="607">
                  <c:v>1401.9361111111111</c:v>
                </c:pt>
                <c:pt idx="608">
                  <c:v>1401.9361111111111</c:v>
                </c:pt>
                <c:pt idx="609">
                  <c:v>1401.9361111111111</c:v>
                </c:pt>
                <c:pt idx="610">
                  <c:v>1401.9361111111111</c:v>
                </c:pt>
                <c:pt idx="611">
                  <c:v>1401.9361111111111</c:v>
                </c:pt>
                <c:pt idx="612">
                  <c:v>1401.9361111111111</c:v>
                </c:pt>
                <c:pt idx="613">
                  <c:v>1401.9361111111111</c:v>
                </c:pt>
                <c:pt idx="614">
                  <c:v>1401.9361111111111</c:v>
                </c:pt>
                <c:pt idx="615">
                  <c:v>1401.9361111111111</c:v>
                </c:pt>
                <c:pt idx="616">
                  <c:v>1401.9361111111111</c:v>
                </c:pt>
                <c:pt idx="617">
                  <c:v>1401.9361111111111</c:v>
                </c:pt>
                <c:pt idx="618">
                  <c:v>1401.9361111111111</c:v>
                </c:pt>
                <c:pt idx="619">
                  <c:v>1401.9361111111111</c:v>
                </c:pt>
                <c:pt idx="620">
                  <c:v>1401.9361111111111</c:v>
                </c:pt>
                <c:pt idx="621">
                  <c:v>1401.9361111111111</c:v>
                </c:pt>
                <c:pt idx="622">
                  <c:v>1401.9361111111111</c:v>
                </c:pt>
                <c:pt idx="623">
                  <c:v>1401.9361111111111</c:v>
                </c:pt>
                <c:pt idx="624">
                  <c:v>1401.9361111111111</c:v>
                </c:pt>
                <c:pt idx="625">
                  <c:v>1401.9361111111111</c:v>
                </c:pt>
                <c:pt idx="626">
                  <c:v>1401.9361111111111</c:v>
                </c:pt>
                <c:pt idx="627">
                  <c:v>1401.9361111111111</c:v>
                </c:pt>
                <c:pt idx="628">
                  <c:v>1401.9361111111111</c:v>
                </c:pt>
                <c:pt idx="629">
                  <c:v>1401.9361111111111</c:v>
                </c:pt>
                <c:pt idx="630">
                  <c:v>1401.9361111111111</c:v>
                </c:pt>
                <c:pt idx="631">
                  <c:v>1401.9361111111111</c:v>
                </c:pt>
                <c:pt idx="632">
                  <c:v>1401.9361111111111</c:v>
                </c:pt>
                <c:pt idx="633">
                  <c:v>1401.9361111111111</c:v>
                </c:pt>
                <c:pt idx="634">
                  <c:v>1401.9361111111111</c:v>
                </c:pt>
                <c:pt idx="635">
                  <c:v>1401.9361111111111</c:v>
                </c:pt>
                <c:pt idx="636">
                  <c:v>1401.9361111111111</c:v>
                </c:pt>
                <c:pt idx="637">
                  <c:v>1401.9361111111111</c:v>
                </c:pt>
                <c:pt idx="638">
                  <c:v>1401.9361111111111</c:v>
                </c:pt>
                <c:pt idx="639">
                  <c:v>1401.9361111111111</c:v>
                </c:pt>
                <c:pt idx="640">
                  <c:v>1401.9361111111111</c:v>
                </c:pt>
                <c:pt idx="641">
                  <c:v>1401.9361111111111</c:v>
                </c:pt>
                <c:pt idx="642">
                  <c:v>1401.9361111111111</c:v>
                </c:pt>
                <c:pt idx="643">
                  <c:v>1401.9361111111111</c:v>
                </c:pt>
                <c:pt idx="644">
                  <c:v>1401.9361111111111</c:v>
                </c:pt>
                <c:pt idx="645">
                  <c:v>1401.9361111111111</c:v>
                </c:pt>
                <c:pt idx="646">
                  <c:v>1401.9361111111111</c:v>
                </c:pt>
                <c:pt idx="647">
                  <c:v>1401.9361111111111</c:v>
                </c:pt>
                <c:pt idx="648">
                  <c:v>1401.9361111111111</c:v>
                </c:pt>
                <c:pt idx="649">
                  <c:v>1401.9361111111111</c:v>
                </c:pt>
                <c:pt idx="650">
                  <c:v>1401.9361111111111</c:v>
                </c:pt>
                <c:pt idx="651">
                  <c:v>1401.9361111111111</c:v>
                </c:pt>
                <c:pt idx="652">
                  <c:v>1401.9361111111111</c:v>
                </c:pt>
                <c:pt idx="653">
                  <c:v>1401.9361111111111</c:v>
                </c:pt>
                <c:pt idx="654">
                  <c:v>1401.9361111111111</c:v>
                </c:pt>
                <c:pt idx="655">
                  <c:v>1401.9361111111111</c:v>
                </c:pt>
                <c:pt idx="656">
                  <c:v>1401.9361111111111</c:v>
                </c:pt>
                <c:pt idx="657">
                  <c:v>1401.9361111111111</c:v>
                </c:pt>
                <c:pt idx="658">
                  <c:v>1401.9361111111111</c:v>
                </c:pt>
                <c:pt idx="659">
                  <c:v>1401.9361111111111</c:v>
                </c:pt>
                <c:pt idx="660">
                  <c:v>1401.9361111111111</c:v>
                </c:pt>
                <c:pt idx="661">
                  <c:v>1401.9361111111111</c:v>
                </c:pt>
                <c:pt idx="662">
                  <c:v>1401.9361111111111</c:v>
                </c:pt>
                <c:pt idx="663">
                  <c:v>1401.9361111111111</c:v>
                </c:pt>
                <c:pt idx="664">
                  <c:v>1401.9361111111111</c:v>
                </c:pt>
                <c:pt idx="665">
                  <c:v>1401.9361111111111</c:v>
                </c:pt>
                <c:pt idx="666">
                  <c:v>1401.9361111111111</c:v>
                </c:pt>
                <c:pt idx="667">
                  <c:v>1401.9361111111111</c:v>
                </c:pt>
                <c:pt idx="668">
                  <c:v>1401.9361111111111</c:v>
                </c:pt>
                <c:pt idx="669">
                  <c:v>1401.9361111111111</c:v>
                </c:pt>
                <c:pt idx="670">
                  <c:v>1401.9361111111111</c:v>
                </c:pt>
                <c:pt idx="671">
                  <c:v>1401.9361111111111</c:v>
                </c:pt>
                <c:pt idx="672">
                  <c:v>1401.9361111111111</c:v>
                </c:pt>
                <c:pt idx="673">
                  <c:v>1401.9361111111111</c:v>
                </c:pt>
                <c:pt idx="674">
                  <c:v>1401.9361111111111</c:v>
                </c:pt>
                <c:pt idx="675">
                  <c:v>1401.9361111111111</c:v>
                </c:pt>
                <c:pt idx="676">
                  <c:v>1401.9361111111111</c:v>
                </c:pt>
                <c:pt idx="677">
                  <c:v>1401.9361111111111</c:v>
                </c:pt>
                <c:pt idx="678">
                  <c:v>1401.9361111111111</c:v>
                </c:pt>
                <c:pt idx="679">
                  <c:v>1401.9361111111111</c:v>
                </c:pt>
                <c:pt idx="680">
                  <c:v>1401.9361111111111</c:v>
                </c:pt>
                <c:pt idx="681">
                  <c:v>1401.9361111111111</c:v>
                </c:pt>
                <c:pt idx="682">
                  <c:v>1401.9361111111111</c:v>
                </c:pt>
                <c:pt idx="683">
                  <c:v>1401.9361111111111</c:v>
                </c:pt>
                <c:pt idx="684">
                  <c:v>1401.9361111111111</c:v>
                </c:pt>
                <c:pt idx="685">
                  <c:v>1401.9361111111111</c:v>
                </c:pt>
                <c:pt idx="686">
                  <c:v>1401.9361111111111</c:v>
                </c:pt>
                <c:pt idx="687">
                  <c:v>1401.9361111111111</c:v>
                </c:pt>
                <c:pt idx="688">
                  <c:v>1401.9361111111111</c:v>
                </c:pt>
                <c:pt idx="689">
                  <c:v>1401.9361111111111</c:v>
                </c:pt>
                <c:pt idx="690">
                  <c:v>1401.9361111111111</c:v>
                </c:pt>
                <c:pt idx="691">
                  <c:v>1401.9361111111111</c:v>
                </c:pt>
                <c:pt idx="692">
                  <c:v>1401.9361111111111</c:v>
                </c:pt>
                <c:pt idx="693">
                  <c:v>1401.9361111111111</c:v>
                </c:pt>
                <c:pt idx="694">
                  <c:v>1401.9361111111111</c:v>
                </c:pt>
                <c:pt idx="695">
                  <c:v>1401.9361111111111</c:v>
                </c:pt>
                <c:pt idx="696">
                  <c:v>1401.9361111111111</c:v>
                </c:pt>
                <c:pt idx="697">
                  <c:v>1401.9361111111111</c:v>
                </c:pt>
                <c:pt idx="698">
                  <c:v>1401.9361111111111</c:v>
                </c:pt>
                <c:pt idx="699">
                  <c:v>1401.9361111111111</c:v>
                </c:pt>
                <c:pt idx="700">
                  <c:v>1401.9361111111111</c:v>
                </c:pt>
                <c:pt idx="701">
                  <c:v>1401.9361111111111</c:v>
                </c:pt>
                <c:pt idx="702">
                  <c:v>1401.9361111111111</c:v>
                </c:pt>
                <c:pt idx="703">
                  <c:v>1401.9361111111111</c:v>
                </c:pt>
                <c:pt idx="704">
                  <c:v>1401.9361111111111</c:v>
                </c:pt>
                <c:pt idx="705">
                  <c:v>1401.9361111111111</c:v>
                </c:pt>
                <c:pt idx="706">
                  <c:v>1401.9361111111111</c:v>
                </c:pt>
                <c:pt idx="707">
                  <c:v>1401.9361111111111</c:v>
                </c:pt>
                <c:pt idx="708">
                  <c:v>1401.9361111111111</c:v>
                </c:pt>
                <c:pt idx="709">
                  <c:v>1401.9361111111111</c:v>
                </c:pt>
                <c:pt idx="710">
                  <c:v>1401.9361111111111</c:v>
                </c:pt>
                <c:pt idx="711">
                  <c:v>1401.9361111111111</c:v>
                </c:pt>
                <c:pt idx="712">
                  <c:v>1401.9361111111111</c:v>
                </c:pt>
                <c:pt idx="713">
                  <c:v>1401.9361111111111</c:v>
                </c:pt>
                <c:pt idx="714">
                  <c:v>1401.9361111111111</c:v>
                </c:pt>
                <c:pt idx="715">
                  <c:v>1401.9361111111111</c:v>
                </c:pt>
                <c:pt idx="716">
                  <c:v>1401.9361111111111</c:v>
                </c:pt>
                <c:pt idx="717">
                  <c:v>1401.9361111111111</c:v>
                </c:pt>
                <c:pt idx="718">
                  <c:v>1401.9361111111111</c:v>
                </c:pt>
                <c:pt idx="719">
                  <c:v>1401.9361111111111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04093568"/>
        <c:axId val="104095104"/>
      </c:lineChart>
      <c:catAx>
        <c:axId val="104093568"/>
        <c:scaling>
          <c:orientation val="minMax"/>
        </c:scaling>
        <c:axPos val="b"/>
        <c:numFmt formatCode="General" sourceLinked="1"/>
        <c:majorTickMark val="none"/>
        <c:tickLblPos val="nextTo"/>
        <c:crossAx val="104095104"/>
        <c:crosses val="autoZero"/>
        <c:auto val="1"/>
        <c:lblAlgn val="ctr"/>
        <c:lblOffset val="100"/>
        <c:tickLblSkip val="24"/>
      </c:catAx>
      <c:valAx>
        <c:axId val="10409510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093568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Angleterre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45"/>
          <c:y val="2.7011287893677072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Angleterre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Entrées!$R$37:$R$780</c:f>
              <c:numCache>
                <c:formatCode>0.0</c:formatCode>
                <c:ptCount val="744"/>
                <c:pt idx="0">
                  <c:v>-1500</c:v>
                </c:pt>
                <c:pt idx="1">
                  <c:v>-1500</c:v>
                </c:pt>
                <c:pt idx="2">
                  <c:v>-1500</c:v>
                </c:pt>
                <c:pt idx="3">
                  <c:v>-1500</c:v>
                </c:pt>
                <c:pt idx="4">
                  <c:v>-1500</c:v>
                </c:pt>
                <c:pt idx="5">
                  <c:v>-1500</c:v>
                </c:pt>
                <c:pt idx="6">
                  <c:v>-1500</c:v>
                </c:pt>
                <c:pt idx="7">
                  <c:v>-1500</c:v>
                </c:pt>
                <c:pt idx="8">
                  <c:v>-1500</c:v>
                </c:pt>
                <c:pt idx="9">
                  <c:v>-1500</c:v>
                </c:pt>
                <c:pt idx="10">
                  <c:v>-1450</c:v>
                </c:pt>
                <c:pt idx="11">
                  <c:v>-1500</c:v>
                </c:pt>
                <c:pt idx="12">
                  <c:v>-1500</c:v>
                </c:pt>
                <c:pt idx="13">
                  <c:v>-1500</c:v>
                </c:pt>
                <c:pt idx="14">
                  <c:v>-1500</c:v>
                </c:pt>
                <c:pt idx="15">
                  <c:v>-1500</c:v>
                </c:pt>
                <c:pt idx="16">
                  <c:v>-1500</c:v>
                </c:pt>
                <c:pt idx="17">
                  <c:v>-1500</c:v>
                </c:pt>
                <c:pt idx="18">
                  <c:v>-1500</c:v>
                </c:pt>
                <c:pt idx="19">
                  <c:v>-1500</c:v>
                </c:pt>
                <c:pt idx="20">
                  <c:v>-1500</c:v>
                </c:pt>
                <c:pt idx="21">
                  <c:v>-1500</c:v>
                </c:pt>
                <c:pt idx="22">
                  <c:v>-1500</c:v>
                </c:pt>
                <c:pt idx="23">
                  <c:v>-1500</c:v>
                </c:pt>
                <c:pt idx="24">
                  <c:v>-1100</c:v>
                </c:pt>
                <c:pt idx="25">
                  <c:v>-956</c:v>
                </c:pt>
                <c:pt idx="26">
                  <c:v>-1111</c:v>
                </c:pt>
                <c:pt idx="27">
                  <c:v>-1499</c:v>
                </c:pt>
                <c:pt idx="28">
                  <c:v>-1500</c:v>
                </c:pt>
                <c:pt idx="29">
                  <c:v>-1145</c:v>
                </c:pt>
                <c:pt idx="30">
                  <c:v>871</c:v>
                </c:pt>
                <c:pt idx="31">
                  <c:v>1232</c:v>
                </c:pt>
                <c:pt idx="32">
                  <c:v>1499</c:v>
                </c:pt>
                <c:pt idx="33">
                  <c:v>1499</c:v>
                </c:pt>
                <c:pt idx="34">
                  <c:v>1067</c:v>
                </c:pt>
                <c:pt idx="35">
                  <c:v>729</c:v>
                </c:pt>
                <c:pt idx="36">
                  <c:v>146</c:v>
                </c:pt>
                <c:pt idx="37">
                  <c:v>-446</c:v>
                </c:pt>
                <c:pt idx="38">
                  <c:v>-235</c:v>
                </c:pt>
                <c:pt idx="39">
                  <c:v>324</c:v>
                </c:pt>
                <c:pt idx="40">
                  <c:v>126</c:v>
                </c:pt>
                <c:pt idx="41">
                  <c:v>179</c:v>
                </c:pt>
                <c:pt idx="42">
                  <c:v>30</c:v>
                </c:pt>
                <c:pt idx="43">
                  <c:v>89</c:v>
                </c:pt>
                <c:pt idx="44">
                  <c:v>-967</c:v>
                </c:pt>
                <c:pt idx="45">
                  <c:v>-1498</c:v>
                </c:pt>
                <c:pt idx="46">
                  <c:v>-167</c:v>
                </c:pt>
                <c:pt idx="47">
                  <c:v>243</c:v>
                </c:pt>
                <c:pt idx="48">
                  <c:v>132</c:v>
                </c:pt>
                <c:pt idx="49">
                  <c:v>24</c:v>
                </c:pt>
                <c:pt idx="50">
                  <c:v>-424</c:v>
                </c:pt>
                <c:pt idx="51">
                  <c:v>-636</c:v>
                </c:pt>
                <c:pt idx="52">
                  <c:v>-462</c:v>
                </c:pt>
                <c:pt idx="53">
                  <c:v>124</c:v>
                </c:pt>
                <c:pt idx="54">
                  <c:v>626</c:v>
                </c:pt>
                <c:pt idx="55">
                  <c:v>1349</c:v>
                </c:pt>
                <c:pt idx="56">
                  <c:v>1499</c:v>
                </c:pt>
                <c:pt idx="57">
                  <c:v>1498</c:v>
                </c:pt>
                <c:pt idx="58">
                  <c:v>669</c:v>
                </c:pt>
                <c:pt idx="59">
                  <c:v>854</c:v>
                </c:pt>
                <c:pt idx="60">
                  <c:v>297</c:v>
                </c:pt>
                <c:pt idx="61">
                  <c:v>282</c:v>
                </c:pt>
                <c:pt idx="62">
                  <c:v>331</c:v>
                </c:pt>
                <c:pt idx="63">
                  <c:v>347</c:v>
                </c:pt>
                <c:pt idx="64">
                  <c:v>-162</c:v>
                </c:pt>
                <c:pt idx="65">
                  <c:v>-323</c:v>
                </c:pt>
                <c:pt idx="66">
                  <c:v>-483</c:v>
                </c:pt>
                <c:pt idx="67">
                  <c:v>-95</c:v>
                </c:pt>
                <c:pt idx="68">
                  <c:v>-546</c:v>
                </c:pt>
                <c:pt idx="69">
                  <c:v>-1167</c:v>
                </c:pt>
                <c:pt idx="70">
                  <c:v>-874</c:v>
                </c:pt>
                <c:pt idx="71">
                  <c:v>-862</c:v>
                </c:pt>
                <c:pt idx="72">
                  <c:v>263</c:v>
                </c:pt>
                <c:pt idx="73">
                  <c:v>696</c:v>
                </c:pt>
                <c:pt idx="74">
                  <c:v>56</c:v>
                </c:pt>
                <c:pt idx="75">
                  <c:v>-840</c:v>
                </c:pt>
                <c:pt idx="76">
                  <c:v>-731</c:v>
                </c:pt>
                <c:pt idx="77">
                  <c:v>199</c:v>
                </c:pt>
                <c:pt idx="78">
                  <c:v>752</c:v>
                </c:pt>
                <c:pt idx="79">
                  <c:v>723</c:v>
                </c:pt>
                <c:pt idx="80">
                  <c:v>1455</c:v>
                </c:pt>
                <c:pt idx="81">
                  <c:v>1326</c:v>
                </c:pt>
                <c:pt idx="82">
                  <c:v>186</c:v>
                </c:pt>
                <c:pt idx="83">
                  <c:v>-70</c:v>
                </c:pt>
                <c:pt idx="84">
                  <c:v>-425</c:v>
                </c:pt>
                <c:pt idx="85">
                  <c:v>-495</c:v>
                </c:pt>
                <c:pt idx="86">
                  <c:v>-285</c:v>
                </c:pt>
                <c:pt idx="87">
                  <c:v>-615</c:v>
                </c:pt>
                <c:pt idx="88">
                  <c:v>-698</c:v>
                </c:pt>
                <c:pt idx="89">
                  <c:v>-365</c:v>
                </c:pt>
                <c:pt idx="90">
                  <c:v>-420</c:v>
                </c:pt>
                <c:pt idx="91">
                  <c:v>-357</c:v>
                </c:pt>
                <c:pt idx="92">
                  <c:v>-1334</c:v>
                </c:pt>
                <c:pt idx="93">
                  <c:v>-1500</c:v>
                </c:pt>
                <c:pt idx="94">
                  <c:v>-1497</c:v>
                </c:pt>
                <c:pt idx="95">
                  <c:v>-659</c:v>
                </c:pt>
                <c:pt idx="96">
                  <c:v>-1195</c:v>
                </c:pt>
                <c:pt idx="97">
                  <c:v>-1049</c:v>
                </c:pt>
                <c:pt idx="98">
                  <c:v>-1440</c:v>
                </c:pt>
                <c:pt idx="99">
                  <c:v>-1499</c:v>
                </c:pt>
                <c:pt idx="100">
                  <c:v>-1499</c:v>
                </c:pt>
                <c:pt idx="101">
                  <c:v>-1299</c:v>
                </c:pt>
                <c:pt idx="102">
                  <c:v>-342</c:v>
                </c:pt>
                <c:pt idx="103">
                  <c:v>383</c:v>
                </c:pt>
                <c:pt idx="104">
                  <c:v>1116</c:v>
                </c:pt>
                <c:pt idx="105">
                  <c:v>-142</c:v>
                </c:pt>
                <c:pt idx="106">
                  <c:v>-825</c:v>
                </c:pt>
                <c:pt idx="107">
                  <c:v>-816</c:v>
                </c:pt>
                <c:pt idx="108">
                  <c:v>-980</c:v>
                </c:pt>
                <c:pt idx="109">
                  <c:v>-910</c:v>
                </c:pt>
                <c:pt idx="110">
                  <c:v>-765</c:v>
                </c:pt>
                <c:pt idx="111">
                  <c:v>-775</c:v>
                </c:pt>
                <c:pt idx="112">
                  <c:v>-1137</c:v>
                </c:pt>
                <c:pt idx="113">
                  <c:v>-1047</c:v>
                </c:pt>
                <c:pt idx="114">
                  <c:v>-885</c:v>
                </c:pt>
                <c:pt idx="115">
                  <c:v>-734</c:v>
                </c:pt>
                <c:pt idx="116">
                  <c:v>-896</c:v>
                </c:pt>
                <c:pt idx="117">
                  <c:v>-998</c:v>
                </c:pt>
                <c:pt idx="118">
                  <c:v>-778</c:v>
                </c:pt>
                <c:pt idx="119">
                  <c:v>-408</c:v>
                </c:pt>
                <c:pt idx="120">
                  <c:v>-1343</c:v>
                </c:pt>
                <c:pt idx="121">
                  <c:v>-732</c:v>
                </c:pt>
                <c:pt idx="122">
                  <c:v>-1040</c:v>
                </c:pt>
                <c:pt idx="123">
                  <c:v>-1018</c:v>
                </c:pt>
                <c:pt idx="124">
                  <c:v>-1500</c:v>
                </c:pt>
                <c:pt idx="125">
                  <c:v>-1138</c:v>
                </c:pt>
                <c:pt idx="126">
                  <c:v>-900</c:v>
                </c:pt>
                <c:pt idx="127">
                  <c:v>-708</c:v>
                </c:pt>
                <c:pt idx="128">
                  <c:v>-248</c:v>
                </c:pt>
                <c:pt idx="129">
                  <c:v>-863</c:v>
                </c:pt>
                <c:pt idx="130">
                  <c:v>-1084</c:v>
                </c:pt>
                <c:pt idx="131">
                  <c:v>-1097</c:v>
                </c:pt>
                <c:pt idx="132">
                  <c:v>-1500</c:v>
                </c:pt>
                <c:pt idx="133">
                  <c:v>-1500</c:v>
                </c:pt>
                <c:pt idx="134">
                  <c:v>-1500</c:v>
                </c:pt>
                <c:pt idx="135">
                  <c:v>-1500</c:v>
                </c:pt>
                <c:pt idx="136">
                  <c:v>-1500</c:v>
                </c:pt>
                <c:pt idx="137">
                  <c:v>-1434</c:v>
                </c:pt>
                <c:pt idx="138">
                  <c:v>-1500</c:v>
                </c:pt>
                <c:pt idx="139">
                  <c:v>-1500</c:v>
                </c:pt>
                <c:pt idx="140">
                  <c:v>-1247</c:v>
                </c:pt>
                <c:pt idx="141">
                  <c:v>-1348</c:v>
                </c:pt>
                <c:pt idx="142">
                  <c:v>-1348</c:v>
                </c:pt>
                <c:pt idx="143">
                  <c:v>-948</c:v>
                </c:pt>
                <c:pt idx="144">
                  <c:v>-307</c:v>
                </c:pt>
                <c:pt idx="145">
                  <c:v>-223</c:v>
                </c:pt>
                <c:pt idx="146">
                  <c:v>-492</c:v>
                </c:pt>
                <c:pt idx="147">
                  <c:v>-948</c:v>
                </c:pt>
                <c:pt idx="148">
                  <c:v>-948</c:v>
                </c:pt>
                <c:pt idx="149">
                  <c:v>-538</c:v>
                </c:pt>
                <c:pt idx="150">
                  <c:v>-425</c:v>
                </c:pt>
                <c:pt idx="151">
                  <c:v>-238</c:v>
                </c:pt>
                <c:pt idx="152">
                  <c:v>-1017</c:v>
                </c:pt>
                <c:pt idx="153">
                  <c:v>-1267</c:v>
                </c:pt>
                <c:pt idx="154">
                  <c:v>-1174</c:v>
                </c:pt>
                <c:pt idx="155">
                  <c:v>-1500</c:v>
                </c:pt>
                <c:pt idx="156">
                  <c:v>-1500</c:v>
                </c:pt>
                <c:pt idx="157">
                  <c:v>-1500</c:v>
                </c:pt>
                <c:pt idx="158">
                  <c:v>-1500</c:v>
                </c:pt>
                <c:pt idx="159">
                  <c:v>-1500</c:v>
                </c:pt>
                <c:pt idx="160">
                  <c:v>-1500</c:v>
                </c:pt>
                <c:pt idx="161">
                  <c:v>-1500</c:v>
                </c:pt>
                <c:pt idx="162">
                  <c:v>-1500</c:v>
                </c:pt>
                <c:pt idx="163">
                  <c:v>-1500</c:v>
                </c:pt>
                <c:pt idx="164">
                  <c:v>-1500</c:v>
                </c:pt>
                <c:pt idx="165">
                  <c:v>-1500</c:v>
                </c:pt>
                <c:pt idx="166">
                  <c:v>-1500</c:v>
                </c:pt>
                <c:pt idx="167">
                  <c:v>-1080</c:v>
                </c:pt>
                <c:pt idx="168">
                  <c:v>-371</c:v>
                </c:pt>
                <c:pt idx="169">
                  <c:v>65</c:v>
                </c:pt>
                <c:pt idx="170">
                  <c:v>-260</c:v>
                </c:pt>
                <c:pt idx="171">
                  <c:v>-535</c:v>
                </c:pt>
                <c:pt idx="172">
                  <c:v>-385</c:v>
                </c:pt>
                <c:pt idx="173">
                  <c:v>-54</c:v>
                </c:pt>
                <c:pt idx="174">
                  <c:v>1104</c:v>
                </c:pt>
                <c:pt idx="175">
                  <c:v>1459</c:v>
                </c:pt>
                <c:pt idx="176">
                  <c:v>1500</c:v>
                </c:pt>
                <c:pt idx="177">
                  <c:v>1500</c:v>
                </c:pt>
                <c:pt idx="178">
                  <c:v>1500</c:v>
                </c:pt>
                <c:pt idx="179">
                  <c:v>1477</c:v>
                </c:pt>
                <c:pt idx="180">
                  <c:v>1106</c:v>
                </c:pt>
                <c:pt idx="181">
                  <c:v>1134</c:v>
                </c:pt>
                <c:pt idx="182">
                  <c:v>745</c:v>
                </c:pt>
                <c:pt idx="183">
                  <c:v>757</c:v>
                </c:pt>
                <c:pt idx="184">
                  <c:v>-139</c:v>
                </c:pt>
                <c:pt idx="185">
                  <c:v>-331</c:v>
                </c:pt>
                <c:pt idx="186">
                  <c:v>-310</c:v>
                </c:pt>
                <c:pt idx="187">
                  <c:v>-20</c:v>
                </c:pt>
                <c:pt idx="188">
                  <c:v>61</c:v>
                </c:pt>
                <c:pt idx="189">
                  <c:v>-665</c:v>
                </c:pt>
                <c:pt idx="190">
                  <c:v>-148</c:v>
                </c:pt>
                <c:pt idx="191">
                  <c:v>181</c:v>
                </c:pt>
                <c:pt idx="192">
                  <c:v>502</c:v>
                </c:pt>
                <c:pt idx="193">
                  <c:v>559</c:v>
                </c:pt>
                <c:pt idx="194">
                  <c:v>-35</c:v>
                </c:pt>
                <c:pt idx="195">
                  <c:v>-332</c:v>
                </c:pt>
                <c:pt idx="196">
                  <c:v>-255</c:v>
                </c:pt>
                <c:pt idx="197">
                  <c:v>-51</c:v>
                </c:pt>
                <c:pt idx="198">
                  <c:v>725</c:v>
                </c:pt>
                <c:pt idx="199">
                  <c:v>812</c:v>
                </c:pt>
                <c:pt idx="200">
                  <c:v>1366</c:v>
                </c:pt>
                <c:pt idx="201">
                  <c:v>1205</c:v>
                </c:pt>
                <c:pt idx="202">
                  <c:v>672</c:v>
                </c:pt>
                <c:pt idx="203">
                  <c:v>578</c:v>
                </c:pt>
                <c:pt idx="204">
                  <c:v>-20</c:v>
                </c:pt>
                <c:pt idx="205">
                  <c:v>34</c:v>
                </c:pt>
                <c:pt idx="206">
                  <c:v>-265</c:v>
                </c:pt>
                <c:pt idx="207">
                  <c:v>-240</c:v>
                </c:pt>
                <c:pt idx="208">
                  <c:v>-840</c:v>
                </c:pt>
                <c:pt idx="209">
                  <c:v>-740</c:v>
                </c:pt>
                <c:pt idx="210">
                  <c:v>-852</c:v>
                </c:pt>
                <c:pt idx="211">
                  <c:v>-688</c:v>
                </c:pt>
                <c:pt idx="212">
                  <c:v>-1162</c:v>
                </c:pt>
                <c:pt idx="213">
                  <c:v>-1500</c:v>
                </c:pt>
                <c:pt idx="214">
                  <c:v>-867</c:v>
                </c:pt>
                <c:pt idx="215">
                  <c:v>-167</c:v>
                </c:pt>
                <c:pt idx="216">
                  <c:v>-1081</c:v>
                </c:pt>
                <c:pt idx="217">
                  <c:v>-499</c:v>
                </c:pt>
                <c:pt idx="218">
                  <c:v>-1221</c:v>
                </c:pt>
                <c:pt idx="219">
                  <c:v>-1500</c:v>
                </c:pt>
                <c:pt idx="220">
                  <c:v>-1500</c:v>
                </c:pt>
                <c:pt idx="221">
                  <c:v>-1299</c:v>
                </c:pt>
                <c:pt idx="222">
                  <c:v>-315</c:v>
                </c:pt>
                <c:pt idx="223">
                  <c:v>-113</c:v>
                </c:pt>
                <c:pt idx="224">
                  <c:v>922</c:v>
                </c:pt>
                <c:pt idx="225">
                  <c:v>34</c:v>
                </c:pt>
                <c:pt idx="226">
                  <c:v>-326</c:v>
                </c:pt>
                <c:pt idx="227">
                  <c:v>-675</c:v>
                </c:pt>
                <c:pt idx="228">
                  <c:v>-882</c:v>
                </c:pt>
                <c:pt idx="229">
                  <c:v>-852</c:v>
                </c:pt>
                <c:pt idx="230">
                  <c:v>-614</c:v>
                </c:pt>
                <c:pt idx="231">
                  <c:v>-827</c:v>
                </c:pt>
                <c:pt idx="232">
                  <c:v>-1290</c:v>
                </c:pt>
                <c:pt idx="233">
                  <c:v>-1266</c:v>
                </c:pt>
                <c:pt idx="234">
                  <c:v>-1215</c:v>
                </c:pt>
                <c:pt idx="235">
                  <c:v>-922</c:v>
                </c:pt>
                <c:pt idx="236">
                  <c:v>-1379</c:v>
                </c:pt>
                <c:pt idx="237">
                  <c:v>-1500</c:v>
                </c:pt>
                <c:pt idx="238">
                  <c:v>-1183</c:v>
                </c:pt>
                <c:pt idx="239">
                  <c:v>-807</c:v>
                </c:pt>
                <c:pt idx="240">
                  <c:v>-1500</c:v>
                </c:pt>
                <c:pt idx="241">
                  <c:v>-1497</c:v>
                </c:pt>
                <c:pt idx="242">
                  <c:v>-1500</c:v>
                </c:pt>
                <c:pt idx="243">
                  <c:v>-1500</c:v>
                </c:pt>
                <c:pt idx="244">
                  <c:v>-1500</c:v>
                </c:pt>
                <c:pt idx="245">
                  <c:v>-1500</c:v>
                </c:pt>
                <c:pt idx="246">
                  <c:v>-976</c:v>
                </c:pt>
                <c:pt idx="247">
                  <c:v>-669</c:v>
                </c:pt>
                <c:pt idx="248">
                  <c:v>-609</c:v>
                </c:pt>
                <c:pt idx="249">
                  <c:v>-841</c:v>
                </c:pt>
                <c:pt idx="250">
                  <c:v>-1500</c:v>
                </c:pt>
                <c:pt idx="251">
                  <c:v>-1500</c:v>
                </c:pt>
                <c:pt idx="252">
                  <c:v>-1500</c:v>
                </c:pt>
                <c:pt idx="253">
                  <c:v>-1500</c:v>
                </c:pt>
                <c:pt idx="254">
                  <c:v>-1500</c:v>
                </c:pt>
                <c:pt idx="255">
                  <c:v>-1500</c:v>
                </c:pt>
                <c:pt idx="256">
                  <c:v>-1500</c:v>
                </c:pt>
                <c:pt idx="257">
                  <c:v>-1500</c:v>
                </c:pt>
                <c:pt idx="258">
                  <c:v>-1500</c:v>
                </c:pt>
                <c:pt idx="259">
                  <c:v>-1500</c:v>
                </c:pt>
                <c:pt idx="260">
                  <c:v>-1500</c:v>
                </c:pt>
                <c:pt idx="261">
                  <c:v>-1500</c:v>
                </c:pt>
                <c:pt idx="262">
                  <c:v>-899</c:v>
                </c:pt>
                <c:pt idx="263">
                  <c:v>-850</c:v>
                </c:pt>
                <c:pt idx="264">
                  <c:v>-1500</c:v>
                </c:pt>
                <c:pt idx="265">
                  <c:v>-1500</c:v>
                </c:pt>
                <c:pt idx="266">
                  <c:v>-1500</c:v>
                </c:pt>
                <c:pt idx="267">
                  <c:v>-1500</c:v>
                </c:pt>
                <c:pt idx="268">
                  <c:v>-1500</c:v>
                </c:pt>
                <c:pt idx="269">
                  <c:v>-1500</c:v>
                </c:pt>
                <c:pt idx="270">
                  <c:v>-1045</c:v>
                </c:pt>
                <c:pt idx="271">
                  <c:v>-795</c:v>
                </c:pt>
                <c:pt idx="272">
                  <c:v>-615</c:v>
                </c:pt>
                <c:pt idx="273">
                  <c:v>-1190</c:v>
                </c:pt>
                <c:pt idx="274">
                  <c:v>-1500</c:v>
                </c:pt>
                <c:pt idx="275">
                  <c:v>-1500</c:v>
                </c:pt>
                <c:pt idx="276">
                  <c:v>-1500</c:v>
                </c:pt>
                <c:pt idx="277">
                  <c:v>-1500</c:v>
                </c:pt>
                <c:pt idx="278">
                  <c:v>-1500</c:v>
                </c:pt>
                <c:pt idx="279">
                  <c:v>-1500</c:v>
                </c:pt>
                <c:pt idx="280">
                  <c:v>-1500</c:v>
                </c:pt>
                <c:pt idx="281">
                  <c:v>-1500</c:v>
                </c:pt>
                <c:pt idx="282">
                  <c:v>-1499</c:v>
                </c:pt>
                <c:pt idx="283">
                  <c:v>-1498</c:v>
                </c:pt>
                <c:pt idx="284">
                  <c:v>-1500</c:v>
                </c:pt>
                <c:pt idx="285">
                  <c:v>-1500</c:v>
                </c:pt>
                <c:pt idx="286">
                  <c:v>-1500</c:v>
                </c:pt>
                <c:pt idx="287">
                  <c:v>-1500</c:v>
                </c:pt>
                <c:pt idx="288">
                  <c:v>-1500</c:v>
                </c:pt>
                <c:pt idx="289">
                  <c:v>-1500</c:v>
                </c:pt>
                <c:pt idx="290">
                  <c:v>-1500</c:v>
                </c:pt>
                <c:pt idx="291">
                  <c:v>-1500</c:v>
                </c:pt>
                <c:pt idx="292">
                  <c:v>-1500</c:v>
                </c:pt>
                <c:pt idx="293">
                  <c:v>-1500</c:v>
                </c:pt>
                <c:pt idx="294">
                  <c:v>-1500</c:v>
                </c:pt>
                <c:pt idx="295">
                  <c:v>-1500</c:v>
                </c:pt>
                <c:pt idx="296">
                  <c:v>-1500</c:v>
                </c:pt>
                <c:pt idx="297">
                  <c:v>-1500</c:v>
                </c:pt>
                <c:pt idx="298">
                  <c:v>-1500</c:v>
                </c:pt>
                <c:pt idx="299">
                  <c:v>-1500</c:v>
                </c:pt>
                <c:pt idx="300">
                  <c:v>-1500</c:v>
                </c:pt>
                <c:pt idx="301">
                  <c:v>-1500</c:v>
                </c:pt>
                <c:pt idx="302">
                  <c:v>-1500</c:v>
                </c:pt>
                <c:pt idx="303">
                  <c:v>-1500</c:v>
                </c:pt>
                <c:pt idx="304">
                  <c:v>-1500</c:v>
                </c:pt>
                <c:pt idx="305">
                  <c:v>-1500</c:v>
                </c:pt>
                <c:pt idx="306">
                  <c:v>-1500</c:v>
                </c:pt>
                <c:pt idx="307">
                  <c:v>-1500</c:v>
                </c:pt>
                <c:pt idx="308">
                  <c:v>-1500</c:v>
                </c:pt>
                <c:pt idx="309">
                  <c:v>-1500</c:v>
                </c:pt>
                <c:pt idx="310">
                  <c:v>-1500</c:v>
                </c:pt>
                <c:pt idx="311">
                  <c:v>-1500</c:v>
                </c:pt>
                <c:pt idx="312">
                  <c:v>-1500</c:v>
                </c:pt>
                <c:pt idx="313">
                  <c:v>-1500</c:v>
                </c:pt>
                <c:pt idx="314">
                  <c:v>-1500</c:v>
                </c:pt>
                <c:pt idx="315">
                  <c:v>-1500</c:v>
                </c:pt>
                <c:pt idx="316">
                  <c:v>-1500</c:v>
                </c:pt>
                <c:pt idx="317">
                  <c:v>-1500</c:v>
                </c:pt>
                <c:pt idx="318">
                  <c:v>-1500</c:v>
                </c:pt>
                <c:pt idx="319">
                  <c:v>-1500</c:v>
                </c:pt>
                <c:pt idx="320">
                  <c:v>-1500</c:v>
                </c:pt>
                <c:pt idx="321">
                  <c:v>-1500</c:v>
                </c:pt>
                <c:pt idx="322">
                  <c:v>-1500</c:v>
                </c:pt>
                <c:pt idx="323">
                  <c:v>-1500</c:v>
                </c:pt>
                <c:pt idx="324">
                  <c:v>-1500</c:v>
                </c:pt>
                <c:pt idx="325">
                  <c:v>-1500</c:v>
                </c:pt>
                <c:pt idx="326">
                  <c:v>-1500</c:v>
                </c:pt>
                <c:pt idx="327">
                  <c:v>-1500</c:v>
                </c:pt>
                <c:pt idx="328">
                  <c:v>-1500</c:v>
                </c:pt>
                <c:pt idx="329">
                  <c:v>-1500</c:v>
                </c:pt>
                <c:pt idx="330">
                  <c:v>-1500</c:v>
                </c:pt>
                <c:pt idx="331">
                  <c:v>-1500</c:v>
                </c:pt>
                <c:pt idx="332">
                  <c:v>-1500</c:v>
                </c:pt>
                <c:pt idx="333">
                  <c:v>-1500</c:v>
                </c:pt>
                <c:pt idx="334">
                  <c:v>-1500</c:v>
                </c:pt>
                <c:pt idx="335">
                  <c:v>-1500</c:v>
                </c:pt>
                <c:pt idx="336">
                  <c:v>-1500</c:v>
                </c:pt>
                <c:pt idx="337">
                  <c:v>-1500</c:v>
                </c:pt>
                <c:pt idx="338">
                  <c:v>-1500</c:v>
                </c:pt>
                <c:pt idx="339">
                  <c:v>-1500</c:v>
                </c:pt>
                <c:pt idx="340">
                  <c:v>-1500</c:v>
                </c:pt>
                <c:pt idx="341">
                  <c:v>-1500</c:v>
                </c:pt>
                <c:pt idx="342">
                  <c:v>-1425</c:v>
                </c:pt>
                <c:pt idx="343">
                  <c:v>-972</c:v>
                </c:pt>
                <c:pt idx="344">
                  <c:v>-866</c:v>
                </c:pt>
                <c:pt idx="345">
                  <c:v>-1008</c:v>
                </c:pt>
                <c:pt idx="346">
                  <c:v>-1197</c:v>
                </c:pt>
                <c:pt idx="347">
                  <c:v>-1197</c:v>
                </c:pt>
                <c:pt idx="348">
                  <c:v>-1500</c:v>
                </c:pt>
                <c:pt idx="349">
                  <c:v>-1500</c:v>
                </c:pt>
                <c:pt idx="350">
                  <c:v>-1500</c:v>
                </c:pt>
                <c:pt idx="351">
                  <c:v>-1500</c:v>
                </c:pt>
                <c:pt idx="352">
                  <c:v>-1500</c:v>
                </c:pt>
                <c:pt idx="353">
                  <c:v>-1500</c:v>
                </c:pt>
                <c:pt idx="354">
                  <c:v>-1500</c:v>
                </c:pt>
                <c:pt idx="355">
                  <c:v>-1500</c:v>
                </c:pt>
                <c:pt idx="356">
                  <c:v>-1500</c:v>
                </c:pt>
                <c:pt idx="357">
                  <c:v>-1500</c:v>
                </c:pt>
                <c:pt idx="358">
                  <c:v>-1500</c:v>
                </c:pt>
                <c:pt idx="359">
                  <c:v>-1229</c:v>
                </c:pt>
                <c:pt idx="360">
                  <c:v>-1244</c:v>
                </c:pt>
                <c:pt idx="361">
                  <c:v>-1411</c:v>
                </c:pt>
                <c:pt idx="362">
                  <c:v>-1500</c:v>
                </c:pt>
                <c:pt idx="363">
                  <c:v>-1500</c:v>
                </c:pt>
                <c:pt idx="364">
                  <c:v>-1499</c:v>
                </c:pt>
                <c:pt idx="365">
                  <c:v>-1415</c:v>
                </c:pt>
                <c:pt idx="366">
                  <c:v>1030</c:v>
                </c:pt>
                <c:pt idx="367">
                  <c:v>1143</c:v>
                </c:pt>
                <c:pt idx="368">
                  <c:v>183</c:v>
                </c:pt>
                <c:pt idx="369">
                  <c:v>-358</c:v>
                </c:pt>
                <c:pt idx="370">
                  <c:v>-987</c:v>
                </c:pt>
                <c:pt idx="371">
                  <c:v>-1107</c:v>
                </c:pt>
                <c:pt idx="372">
                  <c:v>-1455</c:v>
                </c:pt>
                <c:pt idx="373">
                  <c:v>-1455</c:v>
                </c:pt>
                <c:pt idx="374">
                  <c:v>-1500</c:v>
                </c:pt>
                <c:pt idx="375">
                  <c:v>-1500</c:v>
                </c:pt>
                <c:pt idx="376">
                  <c:v>-1500</c:v>
                </c:pt>
                <c:pt idx="377">
                  <c:v>-1500</c:v>
                </c:pt>
                <c:pt idx="378">
                  <c:v>-1500</c:v>
                </c:pt>
                <c:pt idx="379">
                  <c:v>-1450</c:v>
                </c:pt>
                <c:pt idx="380">
                  <c:v>-1442</c:v>
                </c:pt>
                <c:pt idx="381">
                  <c:v>-1490</c:v>
                </c:pt>
                <c:pt idx="382">
                  <c:v>-1500</c:v>
                </c:pt>
                <c:pt idx="383">
                  <c:v>-1179</c:v>
                </c:pt>
                <c:pt idx="384">
                  <c:v>-1180</c:v>
                </c:pt>
                <c:pt idx="385">
                  <c:v>-1499</c:v>
                </c:pt>
                <c:pt idx="386">
                  <c:v>-1499</c:v>
                </c:pt>
                <c:pt idx="387">
                  <c:v>-1499</c:v>
                </c:pt>
                <c:pt idx="388">
                  <c:v>-1499</c:v>
                </c:pt>
                <c:pt idx="389">
                  <c:v>-1494</c:v>
                </c:pt>
                <c:pt idx="390">
                  <c:v>-557</c:v>
                </c:pt>
                <c:pt idx="391">
                  <c:v>-375</c:v>
                </c:pt>
                <c:pt idx="392">
                  <c:v>-657</c:v>
                </c:pt>
                <c:pt idx="393">
                  <c:v>-1000</c:v>
                </c:pt>
                <c:pt idx="394">
                  <c:v>-1000</c:v>
                </c:pt>
                <c:pt idx="395">
                  <c:v>-1000</c:v>
                </c:pt>
                <c:pt idx="396">
                  <c:v>-1000</c:v>
                </c:pt>
                <c:pt idx="397">
                  <c:v>-1000</c:v>
                </c:pt>
                <c:pt idx="398">
                  <c:v>-1000</c:v>
                </c:pt>
                <c:pt idx="399">
                  <c:v>-1000</c:v>
                </c:pt>
                <c:pt idx="400">
                  <c:v>-1000</c:v>
                </c:pt>
                <c:pt idx="401">
                  <c:v>-500</c:v>
                </c:pt>
                <c:pt idx="402">
                  <c:v>-1333</c:v>
                </c:pt>
                <c:pt idx="403">
                  <c:v>-1500</c:v>
                </c:pt>
                <c:pt idx="404">
                  <c:v>-1495</c:v>
                </c:pt>
                <c:pt idx="405">
                  <c:v>-1499</c:v>
                </c:pt>
                <c:pt idx="406">
                  <c:v>-1499</c:v>
                </c:pt>
                <c:pt idx="407">
                  <c:v>-1246</c:v>
                </c:pt>
                <c:pt idx="408">
                  <c:v>-1500</c:v>
                </c:pt>
                <c:pt idx="409">
                  <c:v>-1500</c:v>
                </c:pt>
                <c:pt idx="410">
                  <c:v>-1500</c:v>
                </c:pt>
                <c:pt idx="411">
                  <c:v>-1500</c:v>
                </c:pt>
                <c:pt idx="412">
                  <c:v>-1500</c:v>
                </c:pt>
                <c:pt idx="413">
                  <c:v>-1500</c:v>
                </c:pt>
                <c:pt idx="414">
                  <c:v>-1500</c:v>
                </c:pt>
                <c:pt idx="415">
                  <c:v>-1500</c:v>
                </c:pt>
                <c:pt idx="416">
                  <c:v>-1500</c:v>
                </c:pt>
                <c:pt idx="417">
                  <c:v>-1500</c:v>
                </c:pt>
                <c:pt idx="418">
                  <c:v>-1500</c:v>
                </c:pt>
                <c:pt idx="419">
                  <c:v>-1500</c:v>
                </c:pt>
                <c:pt idx="420">
                  <c:v>-1500</c:v>
                </c:pt>
                <c:pt idx="421">
                  <c:v>-1500</c:v>
                </c:pt>
                <c:pt idx="422">
                  <c:v>-1500</c:v>
                </c:pt>
                <c:pt idx="423">
                  <c:v>-1500</c:v>
                </c:pt>
                <c:pt idx="424">
                  <c:v>-1500</c:v>
                </c:pt>
                <c:pt idx="425">
                  <c:v>-1500</c:v>
                </c:pt>
                <c:pt idx="426">
                  <c:v>-1500</c:v>
                </c:pt>
                <c:pt idx="427">
                  <c:v>-1500</c:v>
                </c:pt>
                <c:pt idx="428">
                  <c:v>-1500</c:v>
                </c:pt>
                <c:pt idx="429">
                  <c:v>-1500</c:v>
                </c:pt>
                <c:pt idx="430">
                  <c:v>-1500</c:v>
                </c:pt>
                <c:pt idx="431">
                  <c:v>-1500</c:v>
                </c:pt>
                <c:pt idx="432">
                  <c:v>-1500</c:v>
                </c:pt>
                <c:pt idx="433">
                  <c:v>-1500</c:v>
                </c:pt>
                <c:pt idx="434">
                  <c:v>-1500</c:v>
                </c:pt>
                <c:pt idx="435">
                  <c:v>-1500</c:v>
                </c:pt>
                <c:pt idx="436">
                  <c:v>-1500</c:v>
                </c:pt>
                <c:pt idx="437">
                  <c:v>-1500</c:v>
                </c:pt>
                <c:pt idx="438">
                  <c:v>-1500</c:v>
                </c:pt>
                <c:pt idx="439">
                  <c:v>-1500</c:v>
                </c:pt>
                <c:pt idx="440">
                  <c:v>-1500</c:v>
                </c:pt>
                <c:pt idx="441">
                  <c:v>-1500</c:v>
                </c:pt>
                <c:pt idx="442">
                  <c:v>-1500</c:v>
                </c:pt>
                <c:pt idx="443">
                  <c:v>-1500</c:v>
                </c:pt>
                <c:pt idx="444">
                  <c:v>-1500</c:v>
                </c:pt>
                <c:pt idx="445">
                  <c:v>-1500</c:v>
                </c:pt>
                <c:pt idx="446">
                  <c:v>-1500</c:v>
                </c:pt>
                <c:pt idx="447">
                  <c:v>-1500</c:v>
                </c:pt>
                <c:pt idx="448">
                  <c:v>-1500</c:v>
                </c:pt>
                <c:pt idx="449">
                  <c:v>-1500</c:v>
                </c:pt>
                <c:pt idx="450">
                  <c:v>-1500</c:v>
                </c:pt>
                <c:pt idx="451">
                  <c:v>-1500</c:v>
                </c:pt>
                <c:pt idx="452">
                  <c:v>-1500</c:v>
                </c:pt>
                <c:pt idx="453">
                  <c:v>-1500</c:v>
                </c:pt>
                <c:pt idx="454">
                  <c:v>-1500</c:v>
                </c:pt>
                <c:pt idx="455">
                  <c:v>-1500</c:v>
                </c:pt>
                <c:pt idx="456">
                  <c:v>-1500</c:v>
                </c:pt>
                <c:pt idx="457">
                  <c:v>-1500</c:v>
                </c:pt>
                <c:pt idx="458">
                  <c:v>-1500</c:v>
                </c:pt>
                <c:pt idx="459">
                  <c:v>-1500</c:v>
                </c:pt>
                <c:pt idx="460">
                  <c:v>-1500</c:v>
                </c:pt>
                <c:pt idx="461">
                  <c:v>-1500</c:v>
                </c:pt>
                <c:pt idx="462">
                  <c:v>-1500</c:v>
                </c:pt>
                <c:pt idx="463">
                  <c:v>-1500</c:v>
                </c:pt>
                <c:pt idx="464">
                  <c:v>-1500</c:v>
                </c:pt>
                <c:pt idx="465">
                  <c:v>-1500</c:v>
                </c:pt>
                <c:pt idx="466">
                  <c:v>-1500</c:v>
                </c:pt>
                <c:pt idx="467">
                  <c:v>-1500</c:v>
                </c:pt>
                <c:pt idx="468">
                  <c:v>-1500</c:v>
                </c:pt>
                <c:pt idx="469">
                  <c:v>-1500</c:v>
                </c:pt>
                <c:pt idx="470">
                  <c:v>-1500</c:v>
                </c:pt>
                <c:pt idx="471">
                  <c:v>-1500</c:v>
                </c:pt>
                <c:pt idx="472">
                  <c:v>-1500</c:v>
                </c:pt>
                <c:pt idx="473">
                  <c:v>-1500</c:v>
                </c:pt>
                <c:pt idx="474">
                  <c:v>-1500</c:v>
                </c:pt>
                <c:pt idx="475">
                  <c:v>-1500</c:v>
                </c:pt>
                <c:pt idx="476">
                  <c:v>-1500</c:v>
                </c:pt>
                <c:pt idx="477">
                  <c:v>-1500</c:v>
                </c:pt>
                <c:pt idx="478">
                  <c:v>-1500</c:v>
                </c:pt>
                <c:pt idx="479">
                  <c:v>-1500</c:v>
                </c:pt>
                <c:pt idx="480">
                  <c:v>-1500</c:v>
                </c:pt>
                <c:pt idx="481">
                  <c:v>-1500</c:v>
                </c:pt>
                <c:pt idx="482">
                  <c:v>-1500</c:v>
                </c:pt>
                <c:pt idx="483">
                  <c:v>-1500</c:v>
                </c:pt>
                <c:pt idx="484">
                  <c:v>-1500</c:v>
                </c:pt>
                <c:pt idx="485">
                  <c:v>-1500</c:v>
                </c:pt>
                <c:pt idx="486">
                  <c:v>-1500</c:v>
                </c:pt>
                <c:pt idx="487">
                  <c:v>-1500</c:v>
                </c:pt>
                <c:pt idx="488">
                  <c:v>-1500</c:v>
                </c:pt>
                <c:pt idx="489">
                  <c:v>-1500</c:v>
                </c:pt>
                <c:pt idx="490">
                  <c:v>-1500</c:v>
                </c:pt>
                <c:pt idx="491">
                  <c:v>-1500</c:v>
                </c:pt>
                <c:pt idx="492">
                  <c:v>-1500</c:v>
                </c:pt>
                <c:pt idx="493">
                  <c:v>-1500</c:v>
                </c:pt>
                <c:pt idx="494">
                  <c:v>-1500</c:v>
                </c:pt>
                <c:pt idx="495">
                  <c:v>-1500</c:v>
                </c:pt>
                <c:pt idx="496">
                  <c:v>-1500</c:v>
                </c:pt>
                <c:pt idx="497">
                  <c:v>-1500</c:v>
                </c:pt>
                <c:pt idx="498">
                  <c:v>-1500</c:v>
                </c:pt>
                <c:pt idx="499">
                  <c:v>-1500</c:v>
                </c:pt>
                <c:pt idx="500">
                  <c:v>-1500</c:v>
                </c:pt>
                <c:pt idx="501">
                  <c:v>-1500</c:v>
                </c:pt>
                <c:pt idx="502">
                  <c:v>-1500</c:v>
                </c:pt>
                <c:pt idx="503">
                  <c:v>-1500</c:v>
                </c:pt>
                <c:pt idx="504">
                  <c:v>-1500</c:v>
                </c:pt>
                <c:pt idx="505">
                  <c:v>-1500</c:v>
                </c:pt>
                <c:pt idx="506">
                  <c:v>-1500</c:v>
                </c:pt>
                <c:pt idx="507">
                  <c:v>-1500</c:v>
                </c:pt>
                <c:pt idx="508">
                  <c:v>-1500</c:v>
                </c:pt>
                <c:pt idx="509">
                  <c:v>-1500</c:v>
                </c:pt>
                <c:pt idx="510">
                  <c:v>-937</c:v>
                </c:pt>
                <c:pt idx="511">
                  <c:v>-1021</c:v>
                </c:pt>
                <c:pt idx="512">
                  <c:v>-637</c:v>
                </c:pt>
                <c:pt idx="513">
                  <c:v>-749</c:v>
                </c:pt>
                <c:pt idx="514">
                  <c:v>-1485</c:v>
                </c:pt>
                <c:pt idx="515">
                  <c:v>-1500</c:v>
                </c:pt>
                <c:pt idx="516">
                  <c:v>-1500</c:v>
                </c:pt>
                <c:pt idx="517">
                  <c:v>-1500</c:v>
                </c:pt>
                <c:pt idx="518">
                  <c:v>-1500</c:v>
                </c:pt>
                <c:pt idx="519">
                  <c:v>-1500</c:v>
                </c:pt>
                <c:pt idx="520">
                  <c:v>-1500</c:v>
                </c:pt>
                <c:pt idx="521">
                  <c:v>-1500</c:v>
                </c:pt>
                <c:pt idx="522">
                  <c:v>-1500</c:v>
                </c:pt>
                <c:pt idx="523">
                  <c:v>-1450</c:v>
                </c:pt>
                <c:pt idx="524">
                  <c:v>-1500</c:v>
                </c:pt>
                <c:pt idx="525">
                  <c:v>-1500</c:v>
                </c:pt>
                <c:pt idx="526">
                  <c:v>-1500</c:v>
                </c:pt>
                <c:pt idx="527">
                  <c:v>-1160</c:v>
                </c:pt>
                <c:pt idx="528">
                  <c:v>-1500</c:v>
                </c:pt>
                <c:pt idx="529">
                  <c:v>-1500</c:v>
                </c:pt>
                <c:pt idx="530">
                  <c:v>-1500</c:v>
                </c:pt>
                <c:pt idx="531">
                  <c:v>-1500</c:v>
                </c:pt>
                <c:pt idx="532">
                  <c:v>-1500</c:v>
                </c:pt>
                <c:pt idx="533">
                  <c:v>-1500</c:v>
                </c:pt>
                <c:pt idx="534">
                  <c:v>-1390</c:v>
                </c:pt>
                <c:pt idx="535">
                  <c:v>-1300</c:v>
                </c:pt>
                <c:pt idx="536">
                  <c:v>-1175</c:v>
                </c:pt>
                <c:pt idx="537">
                  <c:v>-1425</c:v>
                </c:pt>
                <c:pt idx="538">
                  <c:v>-1500</c:v>
                </c:pt>
                <c:pt idx="539">
                  <c:v>-1500</c:v>
                </c:pt>
                <c:pt idx="540">
                  <c:v>-1500</c:v>
                </c:pt>
                <c:pt idx="541">
                  <c:v>-1500</c:v>
                </c:pt>
                <c:pt idx="542">
                  <c:v>-1500</c:v>
                </c:pt>
                <c:pt idx="543">
                  <c:v>-1500</c:v>
                </c:pt>
                <c:pt idx="544">
                  <c:v>-1500</c:v>
                </c:pt>
                <c:pt idx="545">
                  <c:v>-1500</c:v>
                </c:pt>
                <c:pt idx="546">
                  <c:v>-1500</c:v>
                </c:pt>
                <c:pt idx="547">
                  <c:v>-1500</c:v>
                </c:pt>
                <c:pt idx="548">
                  <c:v>-1500</c:v>
                </c:pt>
                <c:pt idx="549">
                  <c:v>-1500</c:v>
                </c:pt>
                <c:pt idx="550">
                  <c:v>-1500</c:v>
                </c:pt>
                <c:pt idx="551">
                  <c:v>-1457</c:v>
                </c:pt>
                <c:pt idx="552">
                  <c:v>-1500</c:v>
                </c:pt>
                <c:pt idx="553">
                  <c:v>-1500</c:v>
                </c:pt>
                <c:pt idx="554">
                  <c:v>-1500</c:v>
                </c:pt>
                <c:pt idx="555">
                  <c:v>-1500</c:v>
                </c:pt>
                <c:pt idx="556">
                  <c:v>-1500</c:v>
                </c:pt>
                <c:pt idx="557">
                  <c:v>-1500</c:v>
                </c:pt>
                <c:pt idx="558">
                  <c:v>-1427</c:v>
                </c:pt>
                <c:pt idx="559">
                  <c:v>-1052</c:v>
                </c:pt>
                <c:pt idx="560">
                  <c:v>-1051</c:v>
                </c:pt>
                <c:pt idx="561">
                  <c:v>-1499</c:v>
                </c:pt>
                <c:pt idx="562">
                  <c:v>-1500</c:v>
                </c:pt>
                <c:pt idx="563">
                  <c:v>-1500</c:v>
                </c:pt>
                <c:pt idx="564">
                  <c:v>-1500</c:v>
                </c:pt>
                <c:pt idx="565">
                  <c:v>-1500</c:v>
                </c:pt>
                <c:pt idx="566">
                  <c:v>-1500</c:v>
                </c:pt>
                <c:pt idx="567">
                  <c:v>-1500</c:v>
                </c:pt>
                <c:pt idx="568">
                  <c:v>-1500</c:v>
                </c:pt>
                <c:pt idx="569">
                  <c:v>-1500</c:v>
                </c:pt>
                <c:pt idx="570">
                  <c:v>-1500</c:v>
                </c:pt>
                <c:pt idx="571">
                  <c:v>-1500</c:v>
                </c:pt>
                <c:pt idx="572">
                  <c:v>-1500</c:v>
                </c:pt>
                <c:pt idx="573">
                  <c:v>-1500</c:v>
                </c:pt>
                <c:pt idx="574">
                  <c:v>-1500</c:v>
                </c:pt>
                <c:pt idx="575">
                  <c:v>-1500</c:v>
                </c:pt>
                <c:pt idx="576">
                  <c:v>-1500</c:v>
                </c:pt>
                <c:pt idx="577">
                  <c:v>-1500</c:v>
                </c:pt>
                <c:pt idx="578">
                  <c:v>-1500</c:v>
                </c:pt>
                <c:pt idx="579">
                  <c:v>-1500</c:v>
                </c:pt>
                <c:pt idx="580">
                  <c:v>-1500</c:v>
                </c:pt>
                <c:pt idx="581">
                  <c:v>-1500</c:v>
                </c:pt>
                <c:pt idx="582">
                  <c:v>-1289</c:v>
                </c:pt>
                <c:pt idx="583">
                  <c:v>-1500</c:v>
                </c:pt>
                <c:pt idx="584">
                  <c:v>-1500</c:v>
                </c:pt>
                <c:pt idx="585">
                  <c:v>-1500</c:v>
                </c:pt>
                <c:pt idx="586">
                  <c:v>-1500</c:v>
                </c:pt>
                <c:pt idx="587">
                  <c:v>-1500</c:v>
                </c:pt>
                <c:pt idx="588">
                  <c:v>-1500</c:v>
                </c:pt>
                <c:pt idx="589">
                  <c:v>-1500</c:v>
                </c:pt>
                <c:pt idx="590">
                  <c:v>-1500</c:v>
                </c:pt>
                <c:pt idx="591">
                  <c:v>-1500</c:v>
                </c:pt>
                <c:pt idx="592">
                  <c:v>-1500</c:v>
                </c:pt>
                <c:pt idx="593">
                  <c:v>-1500</c:v>
                </c:pt>
                <c:pt idx="594">
                  <c:v>-1500</c:v>
                </c:pt>
                <c:pt idx="595">
                  <c:v>-1500</c:v>
                </c:pt>
                <c:pt idx="596">
                  <c:v>-1500</c:v>
                </c:pt>
                <c:pt idx="597">
                  <c:v>-1500</c:v>
                </c:pt>
                <c:pt idx="598">
                  <c:v>-1500</c:v>
                </c:pt>
                <c:pt idx="599">
                  <c:v>-1500</c:v>
                </c:pt>
                <c:pt idx="600">
                  <c:v>-1500</c:v>
                </c:pt>
                <c:pt idx="601">
                  <c:v>-1500</c:v>
                </c:pt>
                <c:pt idx="602">
                  <c:v>-1500</c:v>
                </c:pt>
                <c:pt idx="603">
                  <c:v>-1500</c:v>
                </c:pt>
                <c:pt idx="604">
                  <c:v>-1500</c:v>
                </c:pt>
                <c:pt idx="605">
                  <c:v>-1500</c:v>
                </c:pt>
                <c:pt idx="606">
                  <c:v>-1500</c:v>
                </c:pt>
                <c:pt idx="607">
                  <c:v>-1500</c:v>
                </c:pt>
                <c:pt idx="608">
                  <c:v>-1500</c:v>
                </c:pt>
                <c:pt idx="609">
                  <c:v>-1500</c:v>
                </c:pt>
                <c:pt idx="610">
                  <c:v>-1500</c:v>
                </c:pt>
                <c:pt idx="611">
                  <c:v>-1500</c:v>
                </c:pt>
                <c:pt idx="612">
                  <c:v>-1500</c:v>
                </c:pt>
                <c:pt idx="613">
                  <c:v>-1500</c:v>
                </c:pt>
                <c:pt idx="614">
                  <c:v>-1500</c:v>
                </c:pt>
                <c:pt idx="615">
                  <c:v>-1500</c:v>
                </c:pt>
                <c:pt idx="616">
                  <c:v>-1500</c:v>
                </c:pt>
                <c:pt idx="617">
                  <c:v>-1500</c:v>
                </c:pt>
                <c:pt idx="618">
                  <c:v>-1500</c:v>
                </c:pt>
                <c:pt idx="619">
                  <c:v>-1500</c:v>
                </c:pt>
                <c:pt idx="620">
                  <c:v>-1500</c:v>
                </c:pt>
                <c:pt idx="621">
                  <c:v>-1500</c:v>
                </c:pt>
                <c:pt idx="622">
                  <c:v>-1500</c:v>
                </c:pt>
                <c:pt idx="623">
                  <c:v>-1500</c:v>
                </c:pt>
                <c:pt idx="624">
                  <c:v>-1500</c:v>
                </c:pt>
                <c:pt idx="625">
                  <c:v>-1500</c:v>
                </c:pt>
                <c:pt idx="626">
                  <c:v>-1500</c:v>
                </c:pt>
                <c:pt idx="627">
                  <c:v>-1500</c:v>
                </c:pt>
                <c:pt idx="628">
                  <c:v>-1500</c:v>
                </c:pt>
                <c:pt idx="629">
                  <c:v>-1500</c:v>
                </c:pt>
                <c:pt idx="630">
                  <c:v>-1500</c:v>
                </c:pt>
                <c:pt idx="631">
                  <c:v>-1500</c:v>
                </c:pt>
                <c:pt idx="632">
                  <c:v>-1500</c:v>
                </c:pt>
                <c:pt idx="633">
                  <c:v>-1500</c:v>
                </c:pt>
                <c:pt idx="634">
                  <c:v>-1500</c:v>
                </c:pt>
                <c:pt idx="635">
                  <c:v>-1500</c:v>
                </c:pt>
                <c:pt idx="636">
                  <c:v>-1500</c:v>
                </c:pt>
                <c:pt idx="637">
                  <c:v>-1500</c:v>
                </c:pt>
                <c:pt idx="638">
                  <c:v>-1500</c:v>
                </c:pt>
                <c:pt idx="639">
                  <c:v>-1500</c:v>
                </c:pt>
                <c:pt idx="640">
                  <c:v>-1500</c:v>
                </c:pt>
                <c:pt idx="641">
                  <c:v>-1500</c:v>
                </c:pt>
                <c:pt idx="642">
                  <c:v>-1500</c:v>
                </c:pt>
                <c:pt idx="643">
                  <c:v>-1500</c:v>
                </c:pt>
                <c:pt idx="644">
                  <c:v>-1500</c:v>
                </c:pt>
                <c:pt idx="645">
                  <c:v>-1500</c:v>
                </c:pt>
                <c:pt idx="646">
                  <c:v>-1500</c:v>
                </c:pt>
                <c:pt idx="647">
                  <c:v>-1500</c:v>
                </c:pt>
                <c:pt idx="648">
                  <c:v>-1500</c:v>
                </c:pt>
                <c:pt idx="649">
                  <c:v>-1500</c:v>
                </c:pt>
                <c:pt idx="650">
                  <c:v>-1500</c:v>
                </c:pt>
                <c:pt idx="651">
                  <c:v>-1500</c:v>
                </c:pt>
                <c:pt idx="652">
                  <c:v>-1500</c:v>
                </c:pt>
                <c:pt idx="653">
                  <c:v>-1500</c:v>
                </c:pt>
                <c:pt idx="654">
                  <c:v>-1500</c:v>
                </c:pt>
                <c:pt idx="655">
                  <c:v>-1500</c:v>
                </c:pt>
                <c:pt idx="656">
                  <c:v>-1500</c:v>
                </c:pt>
                <c:pt idx="657">
                  <c:v>-1500</c:v>
                </c:pt>
                <c:pt idx="658">
                  <c:v>-1500</c:v>
                </c:pt>
                <c:pt idx="659">
                  <c:v>-1500</c:v>
                </c:pt>
                <c:pt idx="660">
                  <c:v>-1500</c:v>
                </c:pt>
                <c:pt idx="661">
                  <c:v>-1500</c:v>
                </c:pt>
                <c:pt idx="662">
                  <c:v>-1500</c:v>
                </c:pt>
                <c:pt idx="663">
                  <c:v>-1500</c:v>
                </c:pt>
                <c:pt idx="664">
                  <c:v>-1500</c:v>
                </c:pt>
                <c:pt idx="665">
                  <c:v>-1500</c:v>
                </c:pt>
                <c:pt idx="666">
                  <c:v>-1500</c:v>
                </c:pt>
                <c:pt idx="667">
                  <c:v>-1500</c:v>
                </c:pt>
                <c:pt idx="668">
                  <c:v>-1500</c:v>
                </c:pt>
                <c:pt idx="669">
                  <c:v>-1500</c:v>
                </c:pt>
                <c:pt idx="670">
                  <c:v>-1500</c:v>
                </c:pt>
                <c:pt idx="671">
                  <c:v>-1500</c:v>
                </c:pt>
                <c:pt idx="672">
                  <c:v>-1500</c:v>
                </c:pt>
                <c:pt idx="673">
                  <c:v>-1500</c:v>
                </c:pt>
                <c:pt idx="674">
                  <c:v>-1500</c:v>
                </c:pt>
                <c:pt idx="675">
                  <c:v>-1500</c:v>
                </c:pt>
                <c:pt idx="676">
                  <c:v>-1500</c:v>
                </c:pt>
                <c:pt idx="677">
                  <c:v>-1500</c:v>
                </c:pt>
                <c:pt idx="678">
                  <c:v>-1500</c:v>
                </c:pt>
                <c:pt idx="679">
                  <c:v>-1500</c:v>
                </c:pt>
                <c:pt idx="680">
                  <c:v>-1500</c:v>
                </c:pt>
                <c:pt idx="681">
                  <c:v>-1500</c:v>
                </c:pt>
                <c:pt idx="682">
                  <c:v>-1500</c:v>
                </c:pt>
                <c:pt idx="683">
                  <c:v>-1500</c:v>
                </c:pt>
                <c:pt idx="684">
                  <c:v>-1500</c:v>
                </c:pt>
                <c:pt idx="685">
                  <c:v>-1500</c:v>
                </c:pt>
                <c:pt idx="686">
                  <c:v>-1500</c:v>
                </c:pt>
                <c:pt idx="687">
                  <c:v>-1500</c:v>
                </c:pt>
                <c:pt idx="688">
                  <c:v>-1500</c:v>
                </c:pt>
                <c:pt idx="689">
                  <c:v>-1500</c:v>
                </c:pt>
                <c:pt idx="690">
                  <c:v>-1500</c:v>
                </c:pt>
                <c:pt idx="691">
                  <c:v>-1500</c:v>
                </c:pt>
                <c:pt idx="692">
                  <c:v>-1500</c:v>
                </c:pt>
                <c:pt idx="693">
                  <c:v>-1500</c:v>
                </c:pt>
                <c:pt idx="694">
                  <c:v>-1500</c:v>
                </c:pt>
                <c:pt idx="695">
                  <c:v>-1500</c:v>
                </c:pt>
                <c:pt idx="696">
                  <c:v>-1500</c:v>
                </c:pt>
                <c:pt idx="697">
                  <c:v>-1500</c:v>
                </c:pt>
                <c:pt idx="698">
                  <c:v>-1500</c:v>
                </c:pt>
                <c:pt idx="699">
                  <c:v>-1500</c:v>
                </c:pt>
                <c:pt idx="700">
                  <c:v>-1500</c:v>
                </c:pt>
                <c:pt idx="701">
                  <c:v>-1500</c:v>
                </c:pt>
                <c:pt idx="702">
                  <c:v>-1500</c:v>
                </c:pt>
                <c:pt idx="703">
                  <c:v>-1500</c:v>
                </c:pt>
                <c:pt idx="704">
                  <c:v>-1500</c:v>
                </c:pt>
                <c:pt idx="705">
                  <c:v>-1500</c:v>
                </c:pt>
                <c:pt idx="706">
                  <c:v>-1500</c:v>
                </c:pt>
                <c:pt idx="707">
                  <c:v>-1500</c:v>
                </c:pt>
                <c:pt idx="708">
                  <c:v>-1500</c:v>
                </c:pt>
                <c:pt idx="709">
                  <c:v>-1500</c:v>
                </c:pt>
                <c:pt idx="710">
                  <c:v>-1500</c:v>
                </c:pt>
                <c:pt idx="711">
                  <c:v>-1500</c:v>
                </c:pt>
                <c:pt idx="712">
                  <c:v>-1500</c:v>
                </c:pt>
                <c:pt idx="713">
                  <c:v>-1500</c:v>
                </c:pt>
                <c:pt idx="714">
                  <c:v>-1500</c:v>
                </c:pt>
                <c:pt idx="715">
                  <c:v>-1500</c:v>
                </c:pt>
                <c:pt idx="716">
                  <c:v>-1500</c:v>
                </c:pt>
                <c:pt idx="717">
                  <c:v>-1500</c:v>
                </c:pt>
                <c:pt idx="718">
                  <c:v>-1500</c:v>
                </c:pt>
                <c:pt idx="719">
                  <c:v>-1500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Calcul!$AY$10:$AY$753</c:f>
              <c:numCache>
                <c:formatCode>0.0</c:formatCode>
                <c:ptCount val="744"/>
                <c:pt idx="0">
                  <c:v>-1132.0805555555555</c:v>
                </c:pt>
                <c:pt idx="1">
                  <c:v>-1132.0805555555555</c:v>
                </c:pt>
                <c:pt idx="2">
                  <c:v>-1132.0805555555555</c:v>
                </c:pt>
                <c:pt idx="3">
                  <c:v>-1132.0805555555555</c:v>
                </c:pt>
                <c:pt idx="4">
                  <c:v>-1132.0805555555555</c:v>
                </c:pt>
                <c:pt idx="5">
                  <c:v>-1132.0805555555555</c:v>
                </c:pt>
                <c:pt idx="6">
                  <c:v>-1132.0805555555555</c:v>
                </c:pt>
                <c:pt idx="7">
                  <c:v>-1132.0805555555555</c:v>
                </c:pt>
                <c:pt idx="8">
                  <c:v>-1132.0805555555555</c:v>
                </c:pt>
                <c:pt idx="9">
                  <c:v>-1132.0805555555555</c:v>
                </c:pt>
                <c:pt idx="10">
                  <c:v>-1132.0805555555555</c:v>
                </c:pt>
                <c:pt idx="11">
                  <c:v>-1132.0805555555555</c:v>
                </c:pt>
                <c:pt idx="12">
                  <c:v>-1132.0805555555555</c:v>
                </c:pt>
                <c:pt idx="13">
                  <c:v>-1132.0805555555555</c:v>
                </c:pt>
                <c:pt idx="14">
                  <c:v>-1132.0805555555555</c:v>
                </c:pt>
                <c:pt idx="15">
                  <c:v>-1132.0805555555555</c:v>
                </c:pt>
                <c:pt idx="16">
                  <c:v>-1132.0805555555555</c:v>
                </c:pt>
                <c:pt idx="17">
                  <c:v>-1132.0805555555555</c:v>
                </c:pt>
                <c:pt idx="18">
                  <c:v>-1132.0805555555555</c:v>
                </c:pt>
                <c:pt idx="19">
                  <c:v>-1132.0805555555555</c:v>
                </c:pt>
                <c:pt idx="20">
                  <c:v>-1132.0805555555555</c:v>
                </c:pt>
                <c:pt idx="21">
                  <c:v>-1132.0805555555555</c:v>
                </c:pt>
                <c:pt idx="22">
                  <c:v>-1132.0805555555555</c:v>
                </c:pt>
                <c:pt idx="23">
                  <c:v>-1132.0805555555555</c:v>
                </c:pt>
                <c:pt idx="24">
                  <c:v>-1132.0805555555555</c:v>
                </c:pt>
                <c:pt idx="25">
                  <c:v>-1132.0805555555555</c:v>
                </c:pt>
                <c:pt idx="26">
                  <c:v>-1132.0805555555555</c:v>
                </c:pt>
                <c:pt idx="27">
                  <c:v>-1132.0805555555555</c:v>
                </c:pt>
                <c:pt idx="28">
                  <c:v>-1132.0805555555555</c:v>
                </c:pt>
                <c:pt idx="29">
                  <c:v>-1132.0805555555555</c:v>
                </c:pt>
                <c:pt idx="30">
                  <c:v>-1132.0805555555555</c:v>
                </c:pt>
                <c:pt idx="31">
                  <c:v>-1132.0805555555555</c:v>
                </c:pt>
                <c:pt idx="32">
                  <c:v>-1132.0805555555555</c:v>
                </c:pt>
                <c:pt idx="33">
                  <c:v>-1132.0805555555555</c:v>
                </c:pt>
                <c:pt idx="34">
                  <c:v>-1132.0805555555555</c:v>
                </c:pt>
                <c:pt idx="35">
                  <c:v>-1132.0805555555555</c:v>
                </c:pt>
                <c:pt idx="36">
                  <c:v>-1132.0805555555555</c:v>
                </c:pt>
                <c:pt idx="37">
                  <c:v>-1132.0805555555555</c:v>
                </c:pt>
                <c:pt idx="38">
                  <c:v>-1132.0805555555555</c:v>
                </c:pt>
                <c:pt idx="39">
                  <c:v>-1132.0805555555555</c:v>
                </c:pt>
                <c:pt idx="40">
                  <c:v>-1132.0805555555555</c:v>
                </c:pt>
                <c:pt idx="41">
                  <c:v>-1132.0805555555555</c:v>
                </c:pt>
                <c:pt idx="42">
                  <c:v>-1132.0805555555555</c:v>
                </c:pt>
                <c:pt idx="43">
                  <c:v>-1132.0805555555555</c:v>
                </c:pt>
                <c:pt idx="44">
                  <c:v>-1132.0805555555555</c:v>
                </c:pt>
                <c:pt idx="45">
                  <c:v>-1132.0805555555555</c:v>
                </c:pt>
                <c:pt idx="46">
                  <c:v>-1132.0805555555555</c:v>
                </c:pt>
                <c:pt idx="47">
                  <c:v>-1132.0805555555555</c:v>
                </c:pt>
                <c:pt idx="48">
                  <c:v>-1132.0805555555555</c:v>
                </c:pt>
                <c:pt idx="49">
                  <c:v>-1132.0805555555555</c:v>
                </c:pt>
                <c:pt idx="50">
                  <c:v>-1132.0805555555555</c:v>
                </c:pt>
                <c:pt idx="51">
                  <c:v>-1132.0805555555555</c:v>
                </c:pt>
                <c:pt idx="52">
                  <c:v>-1132.0805555555555</c:v>
                </c:pt>
                <c:pt idx="53">
                  <c:v>-1132.0805555555555</c:v>
                </c:pt>
                <c:pt idx="54">
                  <c:v>-1132.0805555555555</c:v>
                </c:pt>
                <c:pt idx="55">
                  <c:v>-1132.0805555555555</c:v>
                </c:pt>
                <c:pt idx="56">
                  <c:v>-1132.0805555555555</c:v>
                </c:pt>
                <c:pt idx="57">
                  <c:v>-1132.0805555555555</c:v>
                </c:pt>
                <c:pt idx="58">
                  <c:v>-1132.0805555555555</c:v>
                </c:pt>
                <c:pt idx="59">
                  <c:v>-1132.0805555555555</c:v>
                </c:pt>
                <c:pt idx="60">
                  <c:v>-1132.0805555555555</c:v>
                </c:pt>
                <c:pt idx="61">
                  <c:v>-1132.0805555555555</c:v>
                </c:pt>
                <c:pt idx="62">
                  <c:v>-1132.0805555555555</c:v>
                </c:pt>
                <c:pt idx="63">
                  <c:v>-1132.0805555555555</c:v>
                </c:pt>
                <c:pt idx="64">
                  <c:v>-1132.0805555555555</c:v>
                </c:pt>
                <c:pt idx="65">
                  <c:v>-1132.0805555555555</c:v>
                </c:pt>
                <c:pt idx="66">
                  <c:v>-1132.0805555555555</c:v>
                </c:pt>
                <c:pt idx="67">
                  <c:v>-1132.0805555555555</c:v>
                </c:pt>
                <c:pt idx="68">
                  <c:v>-1132.0805555555555</c:v>
                </c:pt>
                <c:pt idx="69">
                  <c:v>-1132.0805555555555</c:v>
                </c:pt>
                <c:pt idx="70">
                  <c:v>-1132.0805555555555</c:v>
                </c:pt>
                <c:pt idx="71">
                  <c:v>-1132.0805555555555</c:v>
                </c:pt>
                <c:pt idx="72">
                  <c:v>-1132.0805555555555</c:v>
                </c:pt>
                <c:pt idx="73">
                  <c:v>-1132.0805555555555</c:v>
                </c:pt>
                <c:pt idx="74">
                  <c:v>-1132.0805555555555</c:v>
                </c:pt>
                <c:pt idx="75">
                  <c:v>-1132.0805555555555</c:v>
                </c:pt>
                <c:pt idx="76">
                  <c:v>-1132.0805555555555</c:v>
                </c:pt>
                <c:pt idx="77">
                  <c:v>-1132.0805555555555</c:v>
                </c:pt>
                <c:pt idx="78">
                  <c:v>-1132.0805555555555</c:v>
                </c:pt>
                <c:pt idx="79">
                  <c:v>-1132.0805555555555</c:v>
                </c:pt>
                <c:pt idx="80">
                  <c:v>-1132.0805555555555</c:v>
                </c:pt>
                <c:pt idx="81">
                  <c:v>-1132.0805555555555</c:v>
                </c:pt>
                <c:pt idx="82">
                  <c:v>-1132.0805555555555</c:v>
                </c:pt>
                <c:pt idx="83">
                  <c:v>-1132.0805555555555</c:v>
                </c:pt>
                <c:pt idx="84">
                  <c:v>-1132.0805555555555</c:v>
                </c:pt>
                <c:pt idx="85">
                  <c:v>-1132.0805555555555</c:v>
                </c:pt>
                <c:pt idx="86">
                  <c:v>-1132.0805555555555</c:v>
                </c:pt>
                <c:pt idx="87">
                  <c:v>-1132.0805555555555</c:v>
                </c:pt>
                <c:pt idx="88">
                  <c:v>-1132.0805555555555</c:v>
                </c:pt>
                <c:pt idx="89">
                  <c:v>-1132.0805555555555</c:v>
                </c:pt>
                <c:pt idx="90">
                  <c:v>-1132.0805555555555</c:v>
                </c:pt>
                <c:pt idx="91">
                  <c:v>-1132.0805555555555</c:v>
                </c:pt>
                <c:pt idx="92">
                  <c:v>-1132.0805555555555</c:v>
                </c:pt>
                <c:pt idx="93">
                  <c:v>-1132.0805555555555</c:v>
                </c:pt>
                <c:pt idx="94">
                  <c:v>-1132.0805555555555</c:v>
                </c:pt>
                <c:pt idx="95">
                  <c:v>-1132.0805555555555</c:v>
                </c:pt>
                <c:pt idx="96">
                  <c:v>-1132.0805555555555</c:v>
                </c:pt>
                <c:pt idx="97">
                  <c:v>-1132.0805555555555</c:v>
                </c:pt>
                <c:pt idx="98">
                  <c:v>-1132.0805555555555</c:v>
                </c:pt>
                <c:pt idx="99">
                  <c:v>-1132.0805555555555</c:v>
                </c:pt>
                <c:pt idx="100">
                  <c:v>-1132.0805555555555</c:v>
                </c:pt>
                <c:pt idx="101">
                  <c:v>-1132.0805555555555</c:v>
                </c:pt>
                <c:pt idx="102">
                  <c:v>-1132.0805555555555</c:v>
                </c:pt>
                <c:pt idx="103">
                  <c:v>-1132.0805555555555</c:v>
                </c:pt>
                <c:pt idx="104">
                  <c:v>-1132.0805555555555</c:v>
                </c:pt>
                <c:pt idx="105">
                  <c:v>-1132.0805555555555</c:v>
                </c:pt>
                <c:pt idx="106">
                  <c:v>-1132.0805555555555</c:v>
                </c:pt>
                <c:pt idx="107">
                  <c:v>-1132.0805555555555</c:v>
                </c:pt>
                <c:pt idx="108">
                  <c:v>-1132.0805555555555</c:v>
                </c:pt>
                <c:pt idx="109">
                  <c:v>-1132.0805555555555</c:v>
                </c:pt>
                <c:pt idx="110">
                  <c:v>-1132.0805555555555</c:v>
                </c:pt>
                <c:pt idx="111">
                  <c:v>-1132.0805555555555</c:v>
                </c:pt>
                <c:pt idx="112">
                  <c:v>-1132.0805555555555</c:v>
                </c:pt>
                <c:pt idx="113">
                  <c:v>-1132.0805555555555</c:v>
                </c:pt>
                <c:pt idx="114">
                  <c:v>-1132.0805555555555</c:v>
                </c:pt>
                <c:pt idx="115">
                  <c:v>-1132.0805555555555</c:v>
                </c:pt>
                <c:pt idx="116">
                  <c:v>-1132.0805555555555</c:v>
                </c:pt>
                <c:pt idx="117">
                  <c:v>-1132.0805555555555</c:v>
                </c:pt>
                <c:pt idx="118">
                  <c:v>-1132.0805555555555</c:v>
                </c:pt>
                <c:pt idx="119">
                  <c:v>-1132.0805555555555</c:v>
                </c:pt>
                <c:pt idx="120">
                  <c:v>-1132.0805555555555</c:v>
                </c:pt>
                <c:pt idx="121">
                  <c:v>-1132.0805555555555</c:v>
                </c:pt>
                <c:pt idx="122">
                  <c:v>-1132.0805555555555</c:v>
                </c:pt>
                <c:pt idx="123">
                  <c:v>-1132.0805555555555</c:v>
                </c:pt>
                <c:pt idx="124">
                  <c:v>-1132.0805555555555</c:v>
                </c:pt>
                <c:pt idx="125">
                  <c:v>-1132.0805555555555</c:v>
                </c:pt>
                <c:pt idx="126">
                  <c:v>-1132.0805555555555</c:v>
                </c:pt>
                <c:pt idx="127">
                  <c:v>-1132.0805555555555</c:v>
                </c:pt>
                <c:pt idx="128">
                  <c:v>-1132.0805555555555</c:v>
                </c:pt>
                <c:pt idx="129">
                  <c:v>-1132.0805555555555</c:v>
                </c:pt>
                <c:pt idx="130">
                  <c:v>-1132.0805555555555</c:v>
                </c:pt>
                <c:pt idx="131">
                  <c:v>-1132.0805555555555</c:v>
                </c:pt>
                <c:pt idx="132">
                  <c:v>-1132.0805555555555</c:v>
                </c:pt>
                <c:pt idx="133">
                  <c:v>-1132.0805555555555</c:v>
                </c:pt>
                <c:pt idx="134">
                  <c:v>-1132.0805555555555</c:v>
                </c:pt>
                <c:pt idx="135">
                  <c:v>-1132.0805555555555</c:v>
                </c:pt>
                <c:pt idx="136">
                  <c:v>-1132.0805555555555</c:v>
                </c:pt>
                <c:pt idx="137">
                  <c:v>-1132.0805555555555</c:v>
                </c:pt>
                <c:pt idx="138">
                  <c:v>-1132.0805555555555</c:v>
                </c:pt>
                <c:pt idx="139">
                  <c:v>-1132.0805555555555</c:v>
                </c:pt>
                <c:pt idx="140">
                  <c:v>-1132.0805555555555</c:v>
                </c:pt>
                <c:pt idx="141">
                  <c:v>-1132.0805555555555</c:v>
                </c:pt>
                <c:pt idx="142">
                  <c:v>-1132.0805555555555</c:v>
                </c:pt>
                <c:pt idx="143">
                  <c:v>-1132.0805555555555</c:v>
                </c:pt>
                <c:pt idx="144">
                  <c:v>-1132.0805555555555</c:v>
                </c:pt>
                <c:pt idx="145">
                  <c:v>-1132.0805555555555</c:v>
                </c:pt>
                <c:pt idx="146">
                  <c:v>-1132.0805555555555</c:v>
                </c:pt>
                <c:pt idx="147">
                  <c:v>-1132.0805555555555</c:v>
                </c:pt>
                <c:pt idx="148">
                  <c:v>-1132.0805555555555</c:v>
                </c:pt>
                <c:pt idx="149">
                  <c:v>-1132.0805555555555</c:v>
                </c:pt>
                <c:pt idx="150">
                  <c:v>-1132.0805555555555</c:v>
                </c:pt>
                <c:pt idx="151">
                  <c:v>-1132.0805555555555</c:v>
                </c:pt>
                <c:pt idx="152">
                  <c:v>-1132.0805555555555</c:v>
                </c:pt>
                <c:pt idx="153">
                  <c:v>-1132.0805555555555</c:v>
                </c:pt>
                <c:pt idx="154">
                  <c:v>-1132.0805555555555</c:v>
                </c:pt>
                <c:pt idx="155">
                  <c:v>-1132.0805555555555</c:v>
                </c:pt>
                <c:pt idx="156">
                  <c:v>-1132.0805555555555</c:v>
                </c:pt>
                <c:pt idx="157">
                  <c:v>-1132.0805555555555</c:v>
                </c:pt>
                <c:pt idx="158">
                  <c:v>-1132.0805555555555</c:v>
                </c:pt>
                <c:pt idx="159">
                  <c:v>-1132.0805555555555</c:v>
                </c:pt>
                <c:pt idx="160">
                  <c:v>-1132.0805555555555</c:v>
                </c:pt>
                <c:pt idx="161">
                  <c:v>-1132.0805555555555</c:v>
                </c:pt>
                <c:pt idx="162">
                  <c:v>-1132.0805555555555</c:v>
                </c:pt>
                <c:pt idx="163">
                  <c:v>-1132.0805555555555</c:v>
                </c:pt>
                <c:pt idx="164">
                  <c:v>-1132.0805555555555</c:v>
                </c:pt>
                <c:pt idx="165">
                  <c:v>-1132.0805555555555</c:v>
                </c:pt>
                <c:pt idx="166">
                  <c:v>-1132.0805555555555</c:v>
                </c:pt>
                <c:pt idx="167">
                  <c:v>-1132.0805555555555</c:v>
                </c:pt>
                <c:pt idx="168">
                  <c:v>-1132.0805555555555</c:v>
                </c:pt>
                <c:pt idx="169">
                  <c:v>-1132.0805555555555</c:v>
                </c:pt>
                <c:pt idx="170">
                  <c:v>-1132.0805555555555</c:v>
                </c:pt>
                <c:pt idx="171">
                  <c:v>-1132.0805555555555</c:v>
                </c:pt>
                <c:pt idx="172">
                  <c:v>-1132.0805555555555</c:v>
                </c:pt>
                <c:pt idx="173">
                  <c:v>-1132.0805555555555</c:v>
                </c:pt>
                <c:pt idx="174">
                  <c:v>-1132.0805555555555</c:v>
                </c:pt>
                <c:pt idx="175">
                  <c:v>-1132.0805555555555</c:v>
                </c:pt>
                <c:pt idx="176">
                  <c:v>-1132.0805555555555</c:v>
                </c:pt>
                <c:pt idx="177">
                  <c:v>-1132.0805555555555</c:v>
                </c:pt>
                <c:pt idx="178">
                  <c:v>-1132.0805555555555</c:v>
                </c:pt>
                <c:pt idx="179">
                  <c:v>-1132.0805555555555</c:v>
                </c:pt>
                <c:pt idx="180">
                  <c:v>-1132.0805555555555</c:v>
                </c:pt>
                <c:pt idx="181">
                  <c:v>-1132.0805555555555</c:v>
                </c:pt>
                <c:pt idx="182">
                  <c:v>-1132.0805555555555</c:v>
                </c:pt>
                <c:pt idx="183">
                  <c:v>-1132.0805555555555</c:v>
                </c:pt>
                <c:pt idx="184">
                  <c:v>-1132.0805555555555</c:v>
                </c:pt>
                <c:pt idx="185">
                  <c:v>-1132.0805555555555</c:v>
                </c:pt>
                <c:pt idx="186">
                  <c:v>-1132.0805555555555</c:v>
                </c:pt>
                <c:pt idx="187">
                  <c:v>-1132.0805555555555</c:v>
                </c:pt>
                <c:pt idx="188">
                  <c:v>-1132.0805555555555</c:v>
                </c:pt>
                <c:pt idx="189">
                  <c:v>-1132.0805555555555</c:v>
                </c:pt>
                <c:pt idx="190">
                  <c:v>-1132.0805555555555</c:v>
                </c:pt>
                <c:pt idx="191">
                  <c:v>-1132.0805555555555</c:v>
                </c:pt>
                <c:pt idx="192">
                  <c:v>-1132.0805555555555</c:v>
                </c:pt>
                <c:pt idx="193">
                  <c:v>-1132.0805555555555</c:v>
                </c:pt>
                <c:pt idx="194">
                  <c:v>-1132.0805555555555</c:v>
                </c:pt>
                <c:pt idx="195">
                  <c:v>-1132.0805555555555</c:v>
                </c:pt>
                <c:pt idx="196">
                  <c:v>-1132.0805555555555</c:v>
                </c:pt>
                <c:pt idx="197">
                  <c:v>-1132.0805555555555</c:v>
                </c:pt>
                <c:pt idx="198">
                  <c:v>-1132.0805555555555</c:v>
                </c:pt>
                <c:pt idx="199">
                  <c:v>-1132.0805555555555</c:v>
                </c:pt>
                <c:pt idx="200">
                  <c:v>-1132.0805555555555</c:v>
                </c:pt>
                <c:pt idx="201">
                  <c:v>-1132.0805555555555</c:v>
                </c:pt>
                <c:pt idx="202">
                  <c:v>-1132.0805555555555</c:v>
                </c:pt>
                <c:pt idx="203">
                  <c:v>-1132.0805555555555</c:v>
                </c:pt>
                <c:pt idx="204">
                  <c:v>-1132.0805555555555</c:v>
                </c:pt>
                <c:pt idx="205">
                  <c:v>-1132.0805555555555</c:v>
                </c:pt>
                <c:pt idx="206">
                  <c:v>-1132.0805555555555</c:v>
                </c:pt>
                <c:pt idx="207">
                  <c:v>-1132.0805555555555</c:v>
                </c:pt>
                <c:pt idx="208">
                  <c:v>-1132.0805555555555</c:v>
                </c:pt>
                <c:pt idx="209">
                  <c:v>-1132.0805555555555</c:v>
                </c:pt>
                <c:pt idx="210">
                  <c:v>-1132.0805555555555</c:v>
                </c:pt>
                <c:pt idx="211">
                  <c:v>-1132.0805555555555</c:v>
                </c:pt>
                <c:pt idx="212">
                  <c:v>-1132.0805555555555</c:v>
                </c:pt>
                <c:pt idx="213">
                  <c:v>-1132.0805555555555</c:v>
                </c:pt>
                <c:pt idx="214">
                  <c:v>-1132.0805555555555</c:v>
                </c:pt>
                <c:pt idx="215">
                  <c:v>-1132.0805555555555</c:v>
                </c:pt>
                <c:pt idx="216">
                  <c:v>-1132.0805555555555</c:v>
                </c:pt>
                <c:pt idx="217">
                  <c:v>-1132.0805555555555</c:v>
                </c:pt>
                <c:pt idx="218">
                  <c:v>-1132.0805555555555</c:v>
                </c:pt>
                <c:pt idx="219">
                  <c:v>-1132.0805555555555</c:v>
                </c:pt>
                <c:pt idx="220">
                  <c:v>-1132.0805555555555</c:v>
                </c:pt>
                <c:pt idx="221">
                  <c:v>-1132.0805555555555</c:v>
                </c:pt>
                <c:pt idx="222">
                  <c:v>-1132.0805555555555</c:v>
                </c:pt>
                <c:pt idx="223">
                  <c:v>-1132.0805555555555</c:v>
                </c:pt>
                <c:pt idx="224">
                  <c:v>-1132.0805555555555</c:v>
                </c:pt>
                <c:pt idx="225">
                  <c:v>-1132.0805555555555</c:v>
                </c:pt>
                <c:pt idx="226">
                  <c:v>-1132.0805555555555</c:v>
                </c:pt>
                <c:pt idx="227">
                  <c:v>-1132.0805555555555</c:v>
                </c:pt>
                <c:pt idx="228">
                  <c:v>-1132.0805555555555</c:v>
                </c:pt>
                <c:pt idx="229">
                  <c:v>-1132.0805555555555</c:v>
                </c:pt>
                <c:pt idx="230">
                  <c:v>-1132.0805555555555</c:v>
                </c:pt>
                <c:pt idx="231">
                  <c:v>-1132.0805555555555</c:v>
                </c:pt>
                <c:pt idx="232">
                  <c:v>-1132.0805555555555</c:v>
                </c:pt>
                <c:pt idx="233">
                  <c:v>-1132.0805555555555</c:v>
                </c:pt>
                <c:pt idx="234">
                  <c:v>-1132.0805555555555</c:v>
                </c:pt>
                <c:pt idx="235">
                  <c:v>-1132.0805555555555</c:v>
                </c:pt>
                <c:pt idx="236">
                  <c:v>-1132.0805555555555</c:v>
                </c:pt>
                <c:pt idx="237">
                  <c:v>-1132.0805555555555</c:v>
                </c:pt>
                <c:pt idx="238">
                  <c:v>-1132.0805555555555</c:v>
                </c:pt>
                <c:pt idx="239">
                  <c:v>-1132.0805555555555</c:v>
                </c:pt>
                <c:pt idx="240">
                  <c:v>-1132.0805555555555</c:v>
                </c:pt>
                <c:pt idx="241">
                  <c:v>-1132.0805555555555</c:v>
                </c:pt>
                <c:pt idx="242">
                  <c:v>-1132.0805555555555</c:v>
                </c:pt>
                <c:pt idx="243">
                  <c:v>-1132.0805555555555</c:v>
                </c:pt>
                <c:pt idx="244">
                  <c:v>-1132.0805555555555</c:v>
                </c:pt>
                <c:pt idx="245">
                  <c:v>-1132.0805555555555</c:v>
                </c:pt>
                <c:pt idx="246">
                  <c:v>-1132.0805555555555</c:v>
                </c:pt>
                <c:pt idx="247">
                  <c:v>-1132.0805555555555</c:v>
                </c:pt>
                <c:pt idx="248">
                  <c:v>-1132.0805555555555</c:v>
                </c:pt>
                <c:pt idx="249">
                  <c:v>-1132.0805555555555</c:v>
                </c:pt>
                <c:pt idx="250">
                  <c:v>-1132.0805555555555</c:v>
                </c:pt>
                <c:pt idx="251">
                  <c:v>-1132.0805555555555</c:v>
                </c:pt>
                <c:pt idx="252">
                  <c:v>-1132.0805555555555</c:v>
                </c:pt>
                <c:pt idx="253">
                  <c:v>-1132.0805555555555</c:v>
                </c:pt>
                <c:pt idx="254">
                  <c:v>-1132.0805555555555</c:v>
                </c:pt>
                <c:pt idx="255">
                  <c:v>-1132.0805555555555</c:v>
                </c:pt>
                <c:pt idx="256">
                  <c:v>-1132.0805555555555</c:v>
                </c:pt>
                <c:pt idx="257">
                  <c:v>-1132.0805555555555</c:v>
                </c:pt>
                <c:pt idx="258">
                  <c:v>-1132.0805555555555</c:v>
                </c:pt>
                <c:pt idx="259">
                  <c:v>-1132.0805555555555</c:v>
                </c:pt>
                <c:pt idx="260">
                  <c:v>-1132.0805555555555</c:v>
                </c:pt>
                <c:pt idx="261">
                  <c:v>-1132.0805555555555</c:v>
                </c:pt>
                <c:pt idx="262">
                  <c:v>-1132.0805555555555</c:v>
                </c:pt>
                <c:pt idx="263">
                  <c:v>-1132.0805555555555</c:v>
                </c:pt>
                <c:pt idx="264">
                  <c:v>-1132.0805555555555</c:v>
                </c:pt>
                <c:pt idx="265">
                  <c:v>-1132.0805555555555</c:v>
                </c:pt>
                <c:pt idx="266">
                  <c:v>-1132.0805555555555</c:v>
                </c:pt>
                <c:pt idx="267">
                  <c:v>-1132.0805555555555</c:v>
                </c:pt>
                <c:pt idx="268">
                  <c:v>-1132.0805555555555</c:v>
                </c:pt>
                <c:pt idx="269">
                  <c:v>-1132.0805555555555</c:v>
                </c:pt>
                <c:pt idx="270">
                  <c:v>-1132.0805555555555</c:v>
                </c:pt>
                <c:pt idx="271">
                  <c:v>-1132.0805555555555</c:v>
                </c:pt>
                <c:pt idx="272">
                  <c:v>-1132.0805555555555</c:v>
                </c:pt>
                <c:pt idx="273">
                  <c:v>-1132.0805555555555</c:v>
                </c:pt>
                <c:pt idx="274">
                  <c:v>-1132.0805555555555</c:v>
                </c:pt>
                <c:pt idx="275">
                  <c:v>-1132.0805555555555</c:v>
                </c:pt>
                <c:pt idx="276">
                  <c:v>-1132.0805555555555</c:v>
                </c:pt>
                <c:pt idx="277">
                  <c:v>-1132.0805555555555</c:v>
                </c:pt>
                <c:pt idx="278">
                  <c:v>-1132.0805555555555</c:v>
                </c:pt>
                <c:pt idx="279">
                  <c:v>-1132.0805555555555</c:v>
                </c:pt>
                <c:pt idx="280">
                  <c:v>-1132.0805555555555</c:v>
                </c:pt>
                <c:pt idx="281">
                  <c:v>-1132.0805555555555</c:v>
                </c:pt>
                <c:pt idx="282">
                  <c:v>-1132.0805555555555</c:v>
                </c:pt>
                <c:pt idx="283">
                  <c:v>-1132.0805555555555</c:v>
                </c:pt>
                <c:pt idx="284">
                  <c:v>-1132.0805555555555</c:v>
                </c:pt>
                <c:pt idx="285">
                  <c:v>-1132.0805555555555</c:v>
                </c:pt>
                <c:pt idx="286">
                  <c:v>-1132.0805555555555</c:v>
                </c:pt>
                <c:pt idx="287">
                  <c:v>-1132.0805555555555</c:v>
                </c:pt>
                <c:pt idx="288">
                  <c:v>-1132.0805555555555</c:v>
                </c:pt>
                <c:pt idx="289">
                  <c:v>-1132.0805555555555</c:v>
                </c:pt>
                <c:pt idx="290">
                  <c:v>-1132.0805555555555</c:v>
                </c:pt>
                <c:pt idx="291">
                  <c:v>-1132.0805555555555</c:v>
                </c:pt>
                <c:pt idx="292">
                  <c:v>-1132.0805555555555</c:v>
                </c:pt>
                <c:pt idx="293">
                  <c:v>-1132.0805555555555</c:v>
                </c:pt>
                <c:pt idx="294">
                  <c:v>-1132.0805555555555</c:v>
                </c:pt>
                <c:pt idx="295">
                  <c:v>-1132.0805555555555</c:v>
                </c:pt>
                <c:pt idx="296">
                  <c:v>-1132.0805555555555</c:v>
                </c:pt>
                <c:pt idx="297">
                  <c:v>-1132.0805555555555</c:v>
                </c:pt>
                <c:pt idx="298">
                  <c:v>-1132.0805555555555</c:v>
                </c:pt>
                <c:pt idx="299">
                  <c:v>-1132.0805555555555</c:v>
                </c:pt>
                <c:pt idx="300">
                  <c:v>-1132.0805555555555</c:v>
                </c:pt>
                <c:pt idx="301">
                  <c:v>-1132.0805555555555</c:v>
                </c:pt>
                <c:pt idx="302">
                  <c:v>-1132.0805555555555</c:v>
                </c:pt>
                <c:pt idx="303">
                  <c:v>-1132.0805555555555</c:v>
                </c:pt>
                <c:pt idx="304">
                  <c:v>-1132.0805555555555</c:v>
                </c:pt>
                <c:pt idx="305">
                  <c:v>-1132.0805555555555</c:v>
                </c:pt>
                <c:pt idx="306">
                  <c:v>-1132.0805555555555</c:v>
                </c:pt>
                <c:pt idx="307">
                  <c:v>-1132.0805555555555</c:v>
                </c:pt>
                <c:pt idx="308">
                  <c:v>-1132.0805555555555</c:v>
                </c:pt>
                <c:pt idx="309">
                  <c:v>-1132.0805555555555</c:v>
                </c:pt>
                <c:pt idx="310">
                  <c:v>-1132.0805555555555</c:v>
                </c:pt>
                <c:pt idx="311">
                  <c:v>-1132.0805555555555</c:v>
                </c:pt>
                <c:pt idx="312">
                  <c:v>-1132.0805555555555</c:v>
                </c:pt>
                <c:pt idx="313">
                  <c:v>-1132.0805555555555</c:v>
                </c:pt>
                <c:pt idx="314">
                  <c:v>-1132.0805555555555</c:v>
                </c:pt>
                <c:pt idx="315">
                  <c:v>-1132.0805555555555</c:v>
                </c:pt>
                <c:pt idx="316">
                  <c:v>-1132.0805555555555</c:v>
                </c:pt>
                <c:pt idx="317">
                  <c:v>-1132.0805555555555</c:v>
                </c:pt>
                <c:pt idx="318">
                  <c:v>-1132.0805555555555</c:v>
                </c:pt>
                <c:pt idx="319">
                  <c:v>-1132.0805555555555</c:v>
                </c:pt>
                <c:pt idx="320">
                  <c:v>-1132.0805555555555</c:v>
                </c:pt>
                <c:pt idx="321">
                  <c:v>-1132.0805555555555</c:v>
                </c:pt>
                <c:pt idx="322">
                  <c:v>-1132.0805555555555</c:v>
                </c:pt>
                <c:pt idx="323">
                  <c:v>-1132.0805555555555</c:v>
                </c:pt>
                <c:pt idx="324">
                  <c:v>-1132.0805555555555</c:v>
                </c:pt>
                <c:pt idx="325">
                  <c:v>-1132.0805555555555</c:v>
                </c:pt>
                <c:pt idx="326">
                  <c:v>-1132.0805555555555</c:v>
                </c:pt>
                <c:pt idx="327">
                  <c:v>-1132.0805555555555</c:v>
                </c:pt>
                <c:pt idx="328">
                  <c:v>-1132.0805555555555</c:v>
                </c:pt>
                <c:pt idx="329">
                  <c:v>-1132.0805555555555</c:v>
                </c:pt>
                <c:pt idx="330">
                  <c:v>-1132.0805555555555</c:v>
                </c:pt>
                <c:pt idx="331">
                  <c:v>-1132.0805555555555</c:v>
                </c:pt>
                <c:pt idx="332">
                  <c:v>-1132.0805555555555</c:v>
                </c:pt>
                <c:pt idx="333">
                  <c:v>-1132.0805555555555</c:v>
                </c:pt>
                <c:pt idx="334">
                  <c:v>-1132.0805555555555</c:v>
                </c:pt>
                <c:pt idx="335">
                  <c:v>-1132.0805555555555</c:v>
                </c:pt>
                <c:pt idx="336">
                  <c:v>-1132.0805555555555</c:v>
                </c:pt>
                <c:pt idx="337">
                  <c:v>-1132.0805555555555</c:v>
                </c:pt>
                <c:pt idx="338">
                  <c:v>-1132.0805555555555</c:v>
                </c:pt>
                <c:pt idx="339">
                  <c:v>-1132.0805555555555</c:v>
                </c:pt>
                <c:pt idx="340">
                  <c:v>-1132.0805555555555</c:v>
                </c:pt>
                <c:pt idx="341">
                  <c:v>-1132.0805555555555</c:v>
                </c:pt>
                <c:pt idx="342">
                  <c:v>-1132.0805555555555</c:v>
                </c:pt>
                <c:pt idx="343">
                  <c:v>-1132.0805555555555</c:v>
                </c:pt>
                <c:pt idx="344">
                  <c:v>-1132.0805555555555</c:v>
                </c:pt>
                <c:pt idx="345">
                  <c:v>-1132.0805555555555</c:v>
                </c:pt>
                <c:pt idx="346">
                  <c:v>-1132.0805555555555</c:v>
                </c:pt>
                <c:pt idx="347">
                  <c:v>-1132.0805555555555</c:v>
                </c:pt>
                <c:pt idx="348">
                  <c:v>-1132.0805555555555</c:v>
                </c:pt>
                <c:pt idx="349">
                  <c:v>-1132.0805555555555</c:v>
                </c:pt>
                <c:pt idx="350">
                  <c:v>-1132.0805555555555</c:v>
                </c:pt>
                <c:pt idx="351">
                  <c:v>-1132.0805555555555</c:v>
                </c:pt>
                <c:pt idx="352">
                  <c:v>-1132.0805555555555</c:v>
                </c:pt>
                <c:pt idx="353">
                  <c:v>-1132.0805555555555</c:v>
                </c:pt>
                <c:pt idx="354">
                  <c:v>-1132.0805555555555</c:v>
                </c:pt>
                <c:pt idx="355">
                  <c:v>-1132.0805555555555</c:v>
                </c:pt>
                <c:pt idx="356">
                  <c:v>-1132.0805555555555</c:v>
                </c:pt>
                <c:pt idx="357">
                  <c:v>-1132.0805555555555</c:v>
                </c:pt>
                <c:pt idx="358">
                  <c:v>-1132.0805555555555</c:v>
                </c:pt>
                <c:pt idx="359">
                  <c:v>-1132.0805555555555</c:v>
                </c:pt>
                <c:pt idx="360">
                  <c:v>-1132.0805555555555</c:v>
                </c:pt>
                <c:pt idx="361">
                  <c:v>-1132.0805555555555</c:v>
                </c:pt>
                <c:pt idx="362">
                  <c:v>-1132.0805555555555</c:v>
                </c:pt>
                <c:pt idx="363">
                  <c:v>-1132.0805555555555</c:v>
                </c:pt>
                <c:pt idx="364">
                  <c:v>-1132.0805555555555</c:v>
                </c:pt>
                <c:pt idx="365">
                  <c:v>-1132.0805555555555</c:v>
                </c:pt>
                <c:pt idx="366">
                  <c:v>-1132.0805555555555</c:v>
                </c:pt>
                <c:pt idx="367">
                  <c:v>-1132.0805555555555</c:v>
                </c:pt>
                <c:pt idx="368">
                  <c:v>-1132.0805555555555</c:v>
                </c:pt>
                <c:pt idx="369">
                  <c:v>-1132.0805555555555</c:v>
                </c:pt>
                <c:pt idx="370">
                  <c:v>-1132.0805555555555</c:v>
                </c:pt>
                <c:pt idx="371">
                  <c:v>-1132.0805555555555</c:v>
                </c:pt>
                <c:pt idx="372">
                  <c:v>-1132.0805555555555</c:v>
                </c:pt>
                <c:pt idx="373">
                  <c:v>-1132.0805555555555</c:v>
                </c:pt>
                <c:pt idx="374">
                  <c:v>-1132.0805555555555</c:v>
                </c:pt>
                <c:pt idx="375">
                  <c:v>-1132.0805555555555</c:v>
                </c:pt>
                <c:pt idx="376">
                  <c:v>-1132.0805555555555</c:v>
                </c:pt>
                <c:pt idx="377">
                  <c:v>-1132.0805555555555</c:v>
                </c:pt>
                <c:pt idx="378">
                  <c:v>-1132.0805555555555</c:v>
                </c:pt>
                <c:pt idx="379">
                  <c:v>-1132.0805555555555</c:v>
                </c:pt>
                <c:pt idx="380">
                  <c:v>-1132.0805555555555</c:v>
                </c:pt>
                <c:pt idx="381">
                  <c:v>-1132.0805555555555</c:v>
                </c:pt>
                <c:pt idx="382">
                  <c:v>-1132.0805555555555</c:v>
                </c:pt>
                <c:pt idx="383">
                  <c:v>-1132.0805555555555</c:v>
                </c:pt>
                <c:pt idx="384">
                  <c:v>-1132.0805555555555</c:v>
                </c:pt>
                <c:pt idx="385">
                  <c:v>-1132.0805555555555</c:v>
                </c:pt>
                <c:pt idx="386">
                  <c:v>-1132.0805555555555</c:v>
                </c:pt>
                <c:pt idx="387">
                  <c:v>-1132.0805555555555</c:v>
                </c:pt>
                <c:pt idx="388">
                  <c:v>-1132.0805555555555</c:v>
                </c:pt>
                <c:pt idx="389">
                  <c:v>-1132.0805555555555</c:v>
                </c:pt>
                <c:pt idx="390">
                  <c:v>-1132.0805555555555</c:v>
                </c:pt>
                <c:pt idx="391">
                  <c:v>-1132.0805555555555</c:v>
                </c:pt>
                <c:pt idx="392">
                  <c:v>-1132.0805555555555</c:v>
                </c:pt>
                <c:pt idx="393">
                  <c:v>-1132.0805555555555</c:v>
                </c:pt>
                <c:pt idx="394">
                  <c:v>-1132.0805555555555</c:v>
                </c:pt>
                <c:pt idx="395">
                  <c:v>-1132.0805555555555</c:v>
                </c:pt>
                <c:pt idx="396">
                  <c:v>-1132.0805555555555</c:v>
                </c:pt>
                <c:pt idx="397">
                  <c:v>-1132.0805555555555</c:v>
                </c:pt>
                <c:pt idx="398">
                  <c:v>-1132.0805555555555</c:v>
                </c:pt>
                <c:pt idx="399">
                  <c:v>-1132.0805555555555</c:v>
                </c:pt>
                <c:pt idx="400">
                  <c:v>-1132.0805555555555</c:v>
                </c:pt>
                <c:pt idx="401">
                  <c:v>-1132.0805555555555</c:v>
                </c:pt>
                <c:pt idx="402">
                  <c:v>-1132.0805555555555</c:v>
                </c:pt>
                <c:pt idx="403">
                  <c:v>-1132.0805555555555</c:v>
                </c:pt>
                <c:pt idx="404">
                  <c:v>-1132.0805555555555</c:v>
                </c:pt>
                <c:pt idx="405">
                  <c:v>-1132.0805555555555</c:v>
                </c:pt>
                <c:pt idx="406">
                  <c:v>-1132.0805555555555</c:v>
                </c:pt>
                <c:pt idx="407">
                  <c:v>-1132.0805555555555</c:v>
                </c:pt>
                <c:pt idx="408">
                  <c:v>-1132.0805555555555</c:v>
                </c:pt>
                <c:pt idx="409">
                  <c:v>-1132.0805555555555</c:v>
                </c:pt>
                <c:pt idx="410">
                  <c:v>-1132.0805555555555</c:v>
                </c:pt>
                <c:pt idx="411">
                  <c:v>-1132.0805555555555</c:v>
                </c:pt>
                <c:pt idx="412">
                  <c:v>-1132.0805555555555</c:v>
                </c:pt>
                <c:pt idx="413">
                  <c:v>-1132.0805555555555</c:v>
                </c:pt>
                <c:pt idx="414">
                  <c:v>-1132.0805555555555</c:v>
                </c:pt>
                <c:pt idx="415">
                  <c:v>-1132.0805555555555</c:v>
                </c:pt>
                <c:pt idx="416">
                  <c:v>-1132.0805555555555</c:v>
                </c:pt>
                <c:pt idx="417">
                  <c:v>-1132.0805555555555</c:v>
                </c:pt>
                <c:pt idx="418">
                  <c:v>-1132.0805555555555</c:v>
                </c:pt>
                <c:pt idx="419">
                  <c:v>-1132.0805555555555</c:v>
                </c:pt>
                <c:pt idx="420">
                  <c:v>-1132.0805555555555</c:v>
                </c:pt>
                <c:pt idx="421">
                  <c:v>-1132.0805555555555</c:v>
                </c:pt>
                <c:pt idx="422">
                  <c:v>-1132.0805555555555</c:v>
                </c:pt>
                <c:pt idx="423">
                  <c:v>-1132.0805555555555</c:v>
                </c:pt>
                <c:pt idx="424">
                  <c:v>-1132.0805555555555</c:v>
                </c:pt>
                <c:pt idx="425">
                  <c:v>-1132.0805555555555</c:v>
                </c:pt>
                <c:pt idx="426">
                  <c:v>-1132.0805555555555</c:v>
                </c:pt>
                <c:pt idx="427">
                  <c:v>-1132.0805555555555</c:v>
                </c:pt>
                <c:pt idx="428">
                  <c:v>-1132.0805555555555</c:v>
                </c:pt>
                <c:pt idx="429">
                  <c:v>-1132.0805555555555</c:v>
                </c:pt>
                <c:pt idx="430">
                  <c:v>-1132.0805555555555</c:v>
                </c:pt>
                <c:pt idx="431">
                  <c:v>-1132.0805555555555</c:v>
                </c:pt>
                <c:pt idx="432">
                  <c:v>-1132.0805555555555</c:v>
                </c:pt>
                <c:pt idx="433">
                  <c:v>-1132.0805555555555</c:v>
                </c:pt>
                <c:pt idx="434">
                  <c:v>-1132.0805555555555</c:v>
                </c:pt>
                <c:pt idx="435">
                  <c:v>-1132.0805555555555</c:v>
                </c:pt>
                <c:pt idx="436">
                  <c:v>-1132.0805555555555</c:v>
                </c:pt>
                <c:pt idx="437">
                  <c:v>-1132.0805555555555</c:v>
                </c:pt>
                <c:pt idx="438">
                  <c:v>-1132.0805555555555</c:v>
                </c:pt>
                <c:pt idx="439">
                  <c:v>-1132.0805555555555</c:v>
                </c:pt>
                <c:pt idx="440">
                  <c:v>-1132.0805555555555</c:v>
                </c:pt>
                <c:pt idx="441">
                  <c:v>-1132.0805555555555</c:v>
                </c:pt>
                <c:pt idx="442">
                  <c:v>-1132.0805555555555</c:v>
                </c:pt>
                <c:pt idx="443">
                  <c:v>-1132.0805555555555</c:v>
                </c:pt>
                <c:pt idx="444">
                  <c:v>-1132.0805555555555</c:v>
                </c:pt>
                <c:pt idx="445">
                  <c:v>-1132.0805555555555</c:v>
                </c:pt>
                <c:pt idx="446">
                  <c:v>-1132.0805555555555</c:v>
                </c:pt>
                <c:pt idx="447">
                  <c:v>-1132.0805555555555</c:v>
                </c:pt>
                <c:pt idx="448">
                  <c:v>-1132.0805555555555</c:v>
                </c:pt>
                <c:pt idx="449">
                  <c:v>-1132.0805555555555</c:v>
                </c:pt>
                <c:pt idx="450">
                  <c:v>-1132.0805555555555</c:v>
                </c:pt>
                <c:pt idx="451">
                  <c:v>-1132.0805555555555</c:v>
                </c:pt>
                <c:pt idx="452">
                  <c:v>-1132.0805555555555</c:v>
                </c:pt>
                <c:pt idx="453">
                  <c:v>-1132.0805555555555</c:v>
                </c:pt>
                <c:pt idx="454">
                  <c:v>-1132.0805555555555</c:v>
                </c:pt>
                <c:pt idx="455">
                  <c:v>-1132.0805555555555</c:v>
                </c:pt>
                <c:pt idx="456">
                  <c:v>-1132.0805555555555</c:v>
                </c:pt>
                <c:pt idx="457">
                  <c:v>-1132.0805555555555</c:v>
                </c:pt>
                <c:pt idx="458">
                  <c:v>-1132.0805555555555</c:v>
                </c:pt>
                <c:pt idx="459">
                  <c:v>-1132.0805555555555</c:v>
                </c:pt>
                <c:pt idx="460">
                  <c:v>-1132.0805555555555</c:v>
                </c:pt>
                <c:pt idx="461">
                  <c:v>-1132.0805555555555</c:v>
                </c:pt>
                <c:pt idx="462">
                  <c:v>-1132.0805555555555</c:v>
                </c:pt>
                <c:pt idx="463">
                  <c:v>-1132.0805555555555</c:v>
                </c:pt>
                <c:pt idx="464">
                  <c:v>-1132.0805555555555</c:v>
                </c:pt>
                <c:pt idx="465">
                  <c:v>-1132.0805555555555</c:v>
                </c:pt>
                <c:pt idx="466">
                  <c:v>-1132.0805555555555</c:v>
                </c:pt>
                <c:pt idx="467">
                  <c:v>-1132.0805555555555</c:v>
                </c:pt>
                <c:pt idx="468">
                  <c:v>-1132.0805555555555</c:v>
                </c:pt>
                <c:pt idx="469">
                  <c:v>-1132.0805555555555</c:v>
                </c:pt>
                <c:pt idx="470">
                  <c:v>-1132.0805555555555</c:v>
                </c:pt>
                <c:pt idx="471">
                  <c:v>-1132.0805555555555</c:v>
                </c:pt>
                <c:pt idx="472">
                  <c:v>-1132.0805555555555</c:v>
                </c:pt>
                <c:pt idx="473">
                  <c:v>-1132.0805555555555</c:v>
                </c:pt>
                <c:pt idx="474">
                  <c:v>-1132.0805555555555</c:v>
                </c:pt>
                <c:pt idx="475">
                  <c:v>-1132.0805555555555</c:v>
                </c:pt>
                <c:pt idx="476">
                  <c:v>-1132.0805555555555</c:v>
                </c:pt>
                <c:pt idx="477">
                  <c:v>-1132.0805555555555</c:v>
                </c:pt>
                <c:pt idx="478">
                  <c:v>-1132.0805555555555</c:v>
                </c:pt>
                <c:pt idx="479">
                  <c:v>-1132.0805555555555</c:v>
                </c:pt>
                <c:pt idx="480">
                  <c:v>-1132.0805555555555</c:v>
                </c:pt>
                <c:pt idx="481">
                  <c:v>-1132.0805555555555</c:v>
                </c:pt>
                <c:pt idx="482">
                  <c:v>-1132.0805555555555</c:v>
                </c:pt>
                <c:pt idx="483">
                  <c:v>-1132.0805555555555</c:v>
                </c:pt>
                <c:pt idx="484">
                  <c:v>-1132.0805555555555</c:v>
                </c:pt>
                <c:pt idx="485">
                  <c:v>-1132.0805555555555</c:v>
                </c:pt>
                <c:pt idx="486">
                  <c:v>-1132.0805555555555</c:v>
                </c:pt>
                <c:pt idx="487">
                  <c:v>-1132.0805555555555</c:v>
                </c:pt>
                <c:pt idx="488">
                  <c:v>-1132.0805555555555</c:v>
                </c:pt>
                <c:pt idx="489">
                  <c:v>-1132.0805555555555</c:v>
                </c:pt>
                <c:pt idx="490">
                  <c:v>-1132.0805555555555</c:v>
                </c:pt>
                <c:pt idx="491">
                  <c:v>-1132.0805555555555</c:v>
                </c:pt>
                <c:pt idx="492">
                  <c:v>-1132.0805555555555</c:v>
                </c:pt>
                <c:pt idx="493">
                  <c:v>-1132.0805555555555</c:v>
                </c:pt>
                <c:pt idx="494">
                  <c:v>-1132.0805555555555</c:v>
                </c:pt>
                <c:pt idx="495">
                  <c:v>-1132.0805555555555</c:v>
                </c:pt>
                <c:pt idx="496">
                  <c:v>-1132.0805555555555</c:v>
                </c:pt>
                <c:pt idx="497">
                  <c:v>-1132.0805555555555</c:v>
                </c:pt>
                <c:pt idx="498">
                  <c:v>-1132.0805555555555</c:v>
                </c:pt>
                <c:pt idx="499">
                  <c:v>-1132.0805555555555</c:v>
                </c:pt>
                <c:pt idx="500">
                  <c:v>-1132.0805555555555</c:v>
                </c:pt>
                <c:pt idx="501">
                  <c:v>-1132.0805555555555</c:v>
                </c:pt>
                <c:pt idx="502">
                  <c:v>-1132.0805555555555</c:v>
                </c:pt>
                <c:pt idx="503">
                  <c:v>-1132.0805555555555</c:v>
                </c:pt>
                <c:pt idx="504">
                  <c:v>-1132.0805555555555</c:v>
                </c:pt>
                <c:pt idx="505">
                  <c:v>-1132.0805555555555</c:v>
                </c:pt>
                <c:pt idx="506">
                  <c:v>-1132.0805555555555</c:v>
                </c:pt>
                <c:pt idx="507">
                  <c:v>-1132.0805555555555</c:v>
                </c:pt>
                <c:pt idx="508">
                  <c:v>-1132.0805555555555</c:v>
                </c:pt>
                <c:pt idx="509">
                  <c:v>-1132.0805555555555</c:v>
                </c:pt>
                <c:pt idx="510">
                  <c:v>-1132.0805555555555</c:v>
                </c:pt>
                <c:pt idx="511">
                  <c:v>-1132.0805555555555</c:v>
                </c:pt>
                <c:pt idx="512">
                  <c:v>-1132.0805555555555</c:v>
                </c:pt>
                <c:pt idx="513">
                  <c:v>-1132.0805555555555</c:v>
                </c:pt>
                <c:pt idx="514">
                  <c:v>-1132.0805555555555</c:v>
                </c:pt>
                <c:pt idx="515">
                  <c:v>-1132.0805555555555</c:v>
                </c:pt>
                <c:pt idx="516">
                  <c:v>-1132.0805555555555</c:v>
                </c:pt>
                <c:pt idx="517">
                  <c:v>-1132.0805555555555</c:v>
                </c:pt>
                <c:pt idx="518">
                  <c:v>-1132.0805555555555</c:v>
                </c:pt>
                <c:pt idx="519">
                  <c:v>-1132.0805555555555</c:v>
                </c:pt>
                <c:pt idx="520">
                  <c:v>-1132.0805555555555</c:v>
                </c:pt>
                <c:pt idx="521">
                  <c:v>-1132.0805555555555</c:v>
                </c:pt>
                <c:pt idx="522">
                  <c:v>-1132.0805555555555</c:v>
                </c:pt>
                <c:pt idx="523">
                  <c:v>-1132.0805555555555</c:v>
                </c:pt>
                <c:pt idx="524">
                  <c:v>-1132.0805555555555</c:v>
                </c:pt>
                <c:pt idx="525">
                  <c:v>-1132.0805555555555</c:v>
                </c:pt>
                <c:pt idx="526">
                  <c:v>-1132.0805555555555</c:v>
                </c:pt>
                <c:pt idx="527">
                  <c:v>-1132.0805555555555</c:v>
                </c:pt>
                <c:pt idx="528">
                  <c:v>-1132.0805555555555</c:v>
                </c:pt>
                <c:pt idx="529">
                  <c:v>-1132.0805555555555</c:v>
                </c:pt>
                <c:pt idx="530">
                  <c:v>-1132.0805555555555</c:v>
                </c:pt>
                <c:pt idx="531">
                  <c:v>-1132.0805555555555</c:v>
                </c:pt>
                <c:pt idx="532">
                  <c:v>-1132.0805555555555</c:v>
                </c:pt>
                <c:pt idx="533">
                  <c:v>-1132.0805555555555</c:v>
                </c:pt>
                <c:pt idx="534">
                  <c:v>-1132.0805555555555</c:v>
                </c:pt>
                <c:pt idx="535">
                  <c:v>-1132.0805555555555</c:v>
                </c:pt>
                <c:pt idx="536">
                  <c:v>-1132.0805555555555</c:v>
                </c:pt>
                <c:pt idx="537">
                  <c:v>-1132.0805555555555</c:v>
                </c:pt>
                <c:pt idx="538">
                  <c:v>-1132.0805555555555</c:v>
                </c:pt>
                <c:pt idx="539">
                  <c:v>-1132.0805555555555</c:v>
                </c:pt>
                <c:pt idx="540">
                  <c:v>-1132.0805555555555</c:v>
                </c:pt>
                <c:pt idx="541">
                  <c:v>-1132.0805555555555</c:v>
                </c:pt>
                <c:pt idx="542">
                  <c:v>-1132.0805555555555</c:v>
                </c:pt>
                <c:pt idx="543">
                  <c:v>-1132.0805555555555</c:v>
                </c:pt>
                <c:pt idx="544">
                  <c:v>-1132.0805555555555</c:v>
                </c:pt>
                <c:pt idx="545">
                  <c:v>-1132.0805555555555</c:v>
                </c:pt>
                <c:pt idx="546">
                  <c:v>-1132.0805555555555</c:v>
                </c:pt>
                <c:pt idx="547">
                  <c:v>-1132.0805555555555</c:v>
                </c:pt>
                <c:pt idx="548">
                  <c:v>-1132.0805555555555</c:v>
                </c:pt>
                <c:pt idx="549">
                  <c:v>-1132.0805555555555</c:v>
                </c:pt>
                <c:pt idx="550">
                  <c:v>-1132.0805555555555</c:v>
                </c:pt>
                <c:pt idx="551">
                  <c:v>-1132.0805555555555</c:v>
                </c:pt>
                <c:pt idx="552">
                  <c:v>-1132.0805555555555</c:v>
                </c:pt>
                <c:pt idx="553">
                  <c:v>-1132.0805555555555</c:v>
                </c:pt>
                <c:pt idx="554">
                  <c:v>-1132.0805555555555</c:v>
                </c:pt>
                <c:pt idx="555">
                  <c:v>-1132.0805555555555</c:v>
                </c:pt>
                <c:pt idx="556">
                  <c:v>-1132.0805555555555</c:v>
                </c:pt>
                <c:pt idx="557">
                  <c:v>-1132.0805555555555</c:v>
                </c:pt>
                <c:pt idx="558">
                  <c:v>-1132.0805555555555</c:v>
                </c:pt>
                <c:pt idx="559">
                  <c:v>-1132.0805555555555</c:v>
                </c:pt>
                <c:pt idx="560">
                  <c:v>-1132.0805555555555</c:v>
                </c:pt>
                <c:pt idx="561">
                  <c:v>-1132.0805555555555</c:v>
                </c:pt>
                <c:pt idx="562">
                  <c:v>-1132.0805555555555</c:v>
                </c:pt>
                <c:pt idx="563">
                  <c:v>-1132.0805555555555</c:v>
                </c:pt>
                <c:pt idx="564">
                  <c:v>-1132.0805555555555</c:v>
                </c:pt>
                <c:pt idx="565">
                  <c:v>-1132.0805555555555</c:v>
                </c:pt>
                <c:pt idx="566">
                  <c:v>-1132.0805555555555</c:v>
                </c:pt>
                <c:pt idx="567">
                  <c:v>-1132.0805555555555</c:v>
                </c:pt>
                <c:pt idx="568">
                  <c:v>-1132.0805555555555</c:v>
                </c:pt>
                <c:pt idx="569">
                  <c:v>-1132.0805555555555</c:v>
                </c:pt>
                <c:pt idx="570">
                  <c:v>-1132.0805555555555</c:v>
                </c:pt>
                <c:pt idx="571">
                  <c:v>-1132.0805555555555</c:v>
                </c:pt>
                <c:pt idx="572">
                  <c:v>-1132.0805555555555</c:v>
                </c:pt>
                <c:pt idx="573">
                  <c:v>-1132.0805555555555</c:v>
                </c:pt>
                <c:pt idx="574">
                  <c:v>-1132.0805555555555</c:v>
                </c:pt>
                <c:pt idx="575">
                  <c:v>-1132.0805555555555</c:v>
                </c:pt>
                <c:pt idx="576">
                  <c:v>-1132.0805555555555</c:v>
                </c:pt>
                <c:pt idx="577">
                  <c:v>-1132.0805555555555</c:v>
                </c:pt>
                <c:pt idx="578">
                  <c:v>-1132.0805555555555</c:v>
                </c:pt>
                <c:pt idx="579">
                  <c:v>-1132.0805555555555</c:v>
                </c:pt>
                <c:pt idx="580">
                  <c:v>-1132.0805555555555</c:v>
                </c:pt>
                <c:pt idx="581">
                  <c:v>-1132.0805555555555</c:v>
                </c:pt>
                <c:pt idx="582">
                  <c:v>-1132.0805555555555</c:v>
                </c:pt>
                <c:pt idx="583">
                  <c:v>-1132.0805555555555</c:v>
                </c:pt>
                <c:pt idx="584">
                  <c:v>-1132.0805555555555</c:v>
                </c:pt>
                <c:pt idx="585">
                  <c:v>-1132.0805555555555</c:v>
                </c:pt>
                <c:pt idx="586">
                  <c:v>-1132.0805555555555</c:v>
                </c:pt>
                <c:pt idx="587">
                  <c:v>-1132.0805555555555</c:v>
                </c:pt>
                <c:pt idx="588">
                  <c:v>-1132.0805555555555</c:v>
                </c:pt>
                <c:pt idx="589">
                  <c:v>-1132.0805555555555</c:v>
                </c:pt>
                <c:pt idx="590">
                  <c:v>-1132.0805555555555</c:v>
                </c:pt>
                <c:pt idx="591">
                  <c:v>-1132.0805555555555</c:v>
                </c:pt>
                <c:pt idx="592">
                  <c:v>-1132.0805555555555</c:v>
                </c:pt>
                <c:pt idx="593">
                  <c:v>-1132.0805555555555</c:v>
                </c:pt>
                <c:pt idx="594">
                  <c:v>-1132.0805555555555</c:v>
                </c:pt>
                <c:pt idx="595">
                  <c:v>-1132.0805555555555</c:v>
                </c:pt>
                <c:pt idx="596">
                  <c:v>-1132.0805555555555</c:v>
                </c:pt>
                <c:pt idx="597">
                  <c:v>-1132.0805555555555</c:v>
                </c:pt>
                <c:pt idx="598">
                  <c:v>-1132.0805555555555</c:v>
                </c:pt>
                <c:pt idx="599">
                  <c:v>-1132.0805555555555</c:v>
                </c:pt>
                <c:pt idx="600">
                  <c:v>-1132.0805555555555</c:v>
                </c:pt>
                <c:pt idx="601">
                  <c:v>-1132.0805555555555</c:v>
                </c:pt>
                <c:pt idx="602">
                  <c:v>-1132.0805555555555</c:v>
                </c:pt>
                <c:pt idx="603">
                  <c:v>-1132.0805555555555</c:v>
                </c:pt>
                <c:pt idx="604">
                  <c:v>-1132.0805555555555</c:v>
                </c:pt>
                <c:pt idx="605">
                  <c:v>-1132.0805555555555</c:v>
                </c:pt>
                <c:pt idx="606">
                  <c:v>-1132.0805555555555</c:v>
                </c:pt>
                <c:pt idx="607">
                  <c:v>-1132.0805555555555</c:v>
                </c:pt>
                <c:pt idx="608">
                  <c:v>-1132.0805555555555</c:v>
                </c:pt>
                <c:pt idx="609">
                  <c:v>-1132.0805555555555</c:v>
                </c:pt>
                <c:pt idx="610">
                  <c:v>-1132.0805555555555</c:v>
                </c:pt>
                <c:pt idx="611">
                  <c:v>-1132.0805555555555</c:v>
                </c:pt>
                <c:pt idx="612">
                  <c:v>-1132.0805555555555</c:v>
                </c:pt>
                <c:pt idx="613">
                  <c:v>-1132.0805555555555</c:v>
                </c:pt>
                <c:pt idx="614">
                  <c:v>-1132.0805555555555</c:v>
                </c:pt>
                <c:pt idx="615">
                  <c:v>-1132.0805555555555</c:v>
                </c:pt>
                <c:pt idx="616">
                  <c:v>-1132.0805555555555</c:v>
                </c:pt>
                <c:pt idx="617">
                  <c:v>-1132.0805555555555</c:v>
                </c:pt>
                <c:pt idx="618">
                  <c:v>-1132.0805555555555</c:v>
                </c:pt>
                <c:pt idx="619">
                  <c:v>-1132.0805555555555</c:v>
                </c:pt>
                <c:pt idx="620">
                  <c:v>-1132.0805555555555</c:v>
                </c:pt>
                <c:pt idx="621">
                  <c:v>-1132.0805555555555</c:v>
                </c:pt>
                <c:pt idx="622">
                  <c:v>-1132.0805555555555</c:v>
                </c:pt>
                <c:pt idx="623">
                  <c:v>-1132.0805555555555</c:v>
                </c:pt>
                <c:pt idx="624">
                  <c:v>-1132.0805555555555</c:v>
                </c:pt>
                <c:pt idx="625">
                  <c:v>-1132.0805555555555</c:v>
                </c:pt>
                <c:pt idx="626">
                  <c:v>-1132.0805555555555</c:v>
                </c:pt>
                <c:pt idx="627">
                  <c:v>-1132.0805555555555</c:v>
                </c:pt>
                <c:pt idx="628">
                  <c:v>-1132.0805555555555</c:v>
                </c:pt>
                <c:pt idx="629">
                  <c:v>-1132.0805555555555</c:v>
                </c:pt>
                <c:pt idx="630">
                  <c:v>-1132.0805555555555</c:v>
                </c:pt>
                <c:pt idx="631">
                  <c:v>-1132.0805555555555</c:v>
                </c:pt>
                <c:pt idx="632">
                  <c:v>-1132.0805555555555</c:v>
                </c:pt>
                <c:pt idx="633">
                  <c:v>-1132.0805555555555</c:v>
                </c:pt>
                <c:pt idx="634">
                  <c:v>-1132.0805555555555</c:v>
                </c:pt>
                <c:pt idx="635">
                  <c:v>-1132.0805555555555</c:v>
                </c:pt>
                <c:pt idx="636">
                  <c:v>-1132.0805555555555</c:v>
                </c:pt>
                <c:pt idx="637">
                  <c:v>-1132.0805555555555</c:v>
                </c:pt>
                <c:pt idx="638">
                  <c:v>-1132.0805555555555</c:v>
                </c:pt>
                <c:pt idx="639">
                  <c:v>-1132.0805555555555</c:v>
                </c:pt>
                <c:pt idx="640">
                  <c:v>-1132.0805555555555</c:v>
                </c:pt>
                <c:pt idx="641">
                  <c:v>-1132.0805555555555</c:v>
                </c:pt>
                <c:pt idx="642">
                  <c:v>-1132.0805555555555</c:v>
                </c:pt>
                <c:pt idx="643">
                  <c:v>-1132.0805555555555</c:v>
                </c:pt>
                <c:pt idx="644">
                  <c:v>-1132.0805555555555</c:v>
                </c:pt>
                <c:pt idx="645">
                  <c:v>-1132.0805555555555</c:v>
                </c:pt>
                <c:pt idx="646">
                  <c:v>-1132.0805555555555</c:v>
                </c:pt>
                <c:pt idx="647">
                  <c:v>-1132.0805555555555</c:v>
                </c:pt>
                <c:pt idx="648">
                  <c:v>-1132.0805555555555</c:v>
                </c:pt>
                <c:pt idx="649">
                  <c:v>-1132.0805555555555</c:v>
                </c:pt>
                <c:pt idx="650">
                  <c:v>-1132.0805555555555</c:v>
                </c:pt>
                <c:pt idx="651">
                  <c:v>-1132.0805555555555</c:v>
                </c:pt>
                <c:pt idx="652">
                  <c:v>-1132.0805555555555</c:v>
                </c:pt>
                <c:pt idx="653">
                  <c:v>-1132.0805555555555</c:v>
                </c:pt>
                <c:pt idx="654">
                  <c:v>-1132.0805555555555</c:v>
                </c:pt>
                <c:pt idx="655">
                  <c:v>-1132.0805555555555</c:v>
                </c:pt>
                <c:pt idx="656">
                  <c:v>-1132.0805555555555</c:v>
                </c:pt>
                <c:pt idx="657">
                  <c:v>-1132.0805555555555</c:v>
                </c:pt>
                <c:pt idx="658">
                  <c:v>-1132.0805555555555</c:v>
                </c:pt>
                <c:pt idx="659">
                  <c:v>-1132.0805555555555</c:v>
                </c:pt>
                <c:pt idx="660">
                  <c:v>-1132.0805555555555</c:v>
                </c:pt>
                <c:pt idx="661">
                  <c:v>-1132.0805555555555</c:v>
                </c:pt>
                <c:pt idx="662">
                  <c:v>-1132.0805555555555</c:v>
                </c:pt>
                <c:pt idx="663">
                  <c:v>-1132.0805555555555</c:v>
                </c:pt>
                <c:pt idx="664">
                  <c:v>-1132.0805555555555</c:v>
                </c:pt>
                <c:pt idx="665">
                  <c:v>-1132.0805555555555</c:v>
                </c:pt>
                <c:pt idx="666">
                  <c:v>-1132.0805555555555</c:v>
                </c:pt>
                <c:pt idx="667">
                  <c:v>-1132.0805555555555</c:v>
                </c:pt>
                <c:pt idx="668">
                  <c:v>-1132.0805555555555</c:v>
                </c:pt>
                <c:pt idx="669">
                  <c:v>-1132.0805555555555</c:v>
                </c:pt>
                <c:pt idx="670">
                  <c:v>-1132.0805555555555</c:v>
                </c:pt>
                <c:pt idx="671">
                  <c:v>-1132.0805555555555</c:v>
                </c:pt>
                <c:pt idx="672">
                  <c:v>-1132.0805555555555</c:v>
                </c:pt>
                <c:pt idx="673">
                  <c:v>-1132.0805555555555</c:v>
                </c:pt>
                <c:pt idx="674">
                  <c:v>-1132.0805555555555</c:v>
                </c:pt>
                <c:pt idx="675">
                  <c:v>-1132.0805555555555</c:v>
                </c:pt>
                <c:pt idx="676">
                  <c:v>-1132.0805555555555</c:v>
                </c:pt>
                <c:pt idx="677">
                  <c:v>-1132.0805555555555</c:v>
                </c:pt>
                <c:pt idx="678">
                  <c:v>-1132.0805555555555</c:v>
                </c:pt>
                <c:pt idx="679">
                  <c:v>-1132.0805555555555</c:v>
                </c:pt>
                <c:pt idx="680">
                  <c:v>-1132.0805555555555</c:v>
                </c:pt>
                <c:pt idx="681">
                  <c:v>-1132.0805555555555</c:v>
                </c:pt>
                <c:pt idx="682">
                  <c:v>-1132.0805555555555</c:v>
                </c:pt>
                <c:pt idx="683">
                  <c:v>-1132.0805555555555</c:v>
                </c:pt>
                <c:pt idx="684">
                  <c:v>-1132.0805555555555</c:v>
                </c:pt>
                <c:pt idx="685">
                  <c:v>-1132.0805555555555</c:v>
                </c:pt>
                <c:pt idx="686">
                  <c:v>-1132.0805555555555</c:v>
                </c:pt>
                <c:pt idx="687">
                  <c:v>-1132.0805555555555</c:v>
                </c:pt>
                <c:pt idx="688">
                  <c:v>-1132.0805555555555</c:v>
                </c:pt>
                <c:pt idx="689">
                  <c:v>-1132.0805555555555</c:v>
                </c:pt>
                <c:pt idx="690">
                  <c:v>-1132.0805555555555</c:v>
                </c:pt>
                <c:pt idx="691">
                  <c:v>-1132.0805555555555</c:v>
                </c:pt>
                <c:pt idx="692">
                  <c:v>-1132.0805555555555</c:v>
                </c:pt>
                <c:pt idx="693">
                  <c:v>-1132.0805555555555</c:v>
                </c:pt>
                <c:pt idx="694">
                  <c:v>-1132.0805555555555</c:v>
                </c:pt>
                <c:pt idx="695">
                  <c:v>-1132.0805555555555</c:v>
                </c:pt>
                <c:pt idx="696">
                  <c:v>-1132.0805555555555</c:v>
                </c:pt>
                <c:pt idx="697">
                  <c:v>-1132.0805555555555</c:v>
                </c:pt>
                <c:pt idx="698">
                  <c:v>-1132.0805555555555</c:v>
                </c:pt>
                <c:pt idx="699">
                  <c:v>-1132.0805555555555</c:v>
                </c:pt>
                <c:pt idx="700">
                  <c:v>-1132.0805555555555</c:v>
                </c:pt>
                <c:pt idx="701">
                  <c:v>-1132.0805555555555</c:v>
                </c:pt>
                <c:pt idx="702">
                  <c:v>-1132.0805555555555</c:v>
                </c:pt>
                <c:pt idx="703">
                  <c:v>-1132.0805555555555</c:v>
                </c:pt>
                <c:pt idx="704">
                  <c:v>-1132.0805555555555</c:v>
                </c:pt>
                <c:pt idx="705">
                  <c:v>-1132.0805555555555</c:v>
                </c:pt>
                <c:pt idx="706">
                  <c:v>-1132.0805555555555</c:v>
                </c:pt>
                <c:pt idx="707">
                  <c:v>-1132.0805555555555</c:v>
                </c:pt>
                <c:pt idx="708">
                  <c:v>-1132.0805555555555</c:v>
                </c:pt>
                <c:pt idx="709">
                  <c:v>-1132.0805555555555</c:v>
                </c:pt>
                <c:pt idx="710">
                  <c:v>-1132.0805555555555</c:v>
                </c:pt>
                <c:pt idx="711">
                  <c:v>-1132.0805555555555</c:v>
                </c:pt>
                <c:pt idx="712">
                  <c:v>-1132.0805555555555</c:v>
                </c:pt>
                <c:pt idx="713">
                  <c:v>-1132.0805555555555</c:v>
                </c:pt>
                <c:pt idx="714">
                  <c:v>-1132.0805555555555</c:v>
                </c:pt>
                <c:pt idx="715">
                  <c:v>-1132.0805555555555</c:v>
                </c:pt>
                <c:pt idx="716">
                  <c:v>-1132.0805555555555</c:v>
                </c:pt>
                <c:pt idx="717">
                  <c:v>-1132.0805555555555</c:v>
                </c:pt>
                <c:pt idx="718">
                  <c:v>-1132.0805555555555</c:v>
                </c:pt>
                <c:pt idx="719">
                  <c:v>-1132.0805555555555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04054144"/>
        <c:axId val="104125568"/>
      </c:lineChart>
      <c:catAx>
        <c:axId val="104054144"/>
        <c:scaling>
          <c:orientation val="minMax"/>
        </c:scaling>
        <c:axPos val="b"/>
        <c:numFmt formatCode="General" sourceLinked="1"/>
        <c:majorTickMark val="none"/>
        <c:tickLblPos val="nextTo"/>
        <c:crossAx val="104125568"/>
        <c:crosses val="autoZero"/>
        <c:auto val="1"/>
        <c:lblAlgn val="ctr"/>
        <c:lblOffset val="100"/>
        <c:tickLblSkip val="24"/>
      </c:catAx>
      <c:valAx>
        <c:axId val="10412556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05414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Belgique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56"/>
          <c:y val="2.7011287893677086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Belgique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Entrées!$S$37:$S$780</c:f>
              <c:numCache>
                <c:formatCode>0.0</c:formatCode>
                <c:ptCount val="744"/>
                <c:pt idx="0">
                  <c:v>-2589</c:v>
                </c:pt>
                <c:pt idx="1">
                  <c:v>-1963</c:v>
                </c:pt>
                <c:pt idx="2">
                  <c:v>-2042</c:v>
                </c:pt>
                <c:pt idx="3">
                  <c:v>-2738</c:v>
                </c:pt>
                <c:pt idx="4">
                  <c:v>-3050</c:v>
                </c:pt>
                <c:pt idx="5">
                  <c:v>-3050</c:v>
                </c:pt>
                <c:pt idx="6">
                  <c:v>-2967</c:v>
                </c:pt>
                <c:pt idx="7">
                  <c:v>-2264</c:v>
                </c:pt>
                <c:pt idx="8">
                  <c:v>-2103</c:v>
                </c:pt>
                <c:pt idx="9">
                  <c:v>-1761</c:v>
                </c:pt>
                <c:pt idx="10">
                  <c:v>-2253</c:v>
                </c:pt>
                <c:pt idx="11">
                  <c:v>-2836</c:v>
                </c:pt>
                <c:pt idx="12">
                  <c:v>-1441</c:v>
                </c:pt>
                <c:pt idx="13">
                  <c:v>-2115</c:v>
                </c:pt>
                <c:pt idx="14">
                  <c:v>-1845</c:v>
                </c:pt>
                <c:pt idx="15">
                  <c:v>-1793</c:v>
                </c:pt>
                <c:pt idx="16">
                  <c:v>-2173</c:v>
                </c:pt>
                <c:pt idx="17">
                  <c:v>-2551</c:v>
                </c:pt>
                <c:pt idx="18">
                  <c:v>-2935</c:v>
                </c:pt>
                <c:pt idx="19">
                  <c:v>-2957</c:v>
                </c:pt>
                <c:pt idx="20">
                  <c:v>-2561</c:v>
                </c:pt>
                <c:pt idx="21">
                  <c:v>-3071</c:v>
                </c:pt>
                <c:pt idx="22">
                  <c:v>-3073</c:v>
                </c:pt>
                <c:pt idx="23">
                  <c:v>-2221</c:v>
                </c:pt>
                <c:pt idx="24">
                  <c:v>-3000</c:v>
                </c:pt>
                <c:pt idx="25">
                  <c:v>-2880</c:v>
                </c:pt>
                <c:pt idx="26">
                  <c:v>-2890</c:v>
                </c:pt>
                <c:pt idx="27">
                  <c:v>-2790</c:v>
                </c:pt>
                <c:pt idx="28">
                  <c:v>-2790</c:v>
                </c:pt>
                <c:pt idx="29">
                  <c:v>-2650</c:v>
                </c:pt>
                <c:pt idx="30">
                  <c:v>-2782</c:v>
                </c:pt>
                <c:pt idx="31">
                  <c:v>-1633</c:v>
                </c:pt>
                <c:pt idx="32">
                  <c:v>-987</c:v>
                </c:pt>
                <c:pt idx="33">
                  <c:v>-837</c:v>
                </c:pt>
                <c:pt idx="34">
                  <c:v>-687</c:v>
                </c:pt>
                <c:pt idx="35">
                  <c:v>-535</c:v>
                </c:pt>
                <c:pt idx="36">
                  <c:v>-821</c:v>
                </c:pt>
                <c:pt idx="37">
                  <c:v>-1023</c:v>
                </c:pt>
                <c:pt idx="38">
                  <c:v>-842</c:v>
                </c:pt>
                <c:pt idx="39">
                  <c:v>-1624</c:v>
                </c:pt>
                <c:pt idx="40">
                  <c:v>-1551</c:v>
                </c:pt>
                <c:pt idx="41">
                  <c:v>-2235</c:v>
                </c:pt>
                <c:pt idx="42">
                  <c:v>-1259</c:v>
                </c:pt>
                <c:pt idx="43">
                  <c:v>-1211</c:v>
                </c:pt>
                <c:pt idx="44">
                  <c:v>-1207</c:v>
                </c:pt>
                <c:pt idx="45">
                  <c:v>-1467</c:v>
                </c:pt>
                <c:pt idx="46">
                  <c:v>-2368</c:v>
                </c:pt>
                <c:pt idx="47">
                  <c:v>-2331</c:v>
                </c:pt>
                <c:pt idx="48">
                  <c:v>-1935</c:v>
                </c:pt>
                <c:pt idx="49">
                  <c:v>-2429</c:v>
                </c:pt>
                <c:pt idx="50">
                  <c:v>-2187</c:v>
                </c:pt>
                <c:pt idx="51">
                  <c:v>-2283</c:v>
                </c:pt>
                <c:pt idx="52">
                  <c:v>-2444</c:v>
                </c:pt>
                <c:pt idx="53">
                  <c:v>-1615</c:v>
                </c:pt>
                <c:pt idx="54">
                  <c:v>-1045</c:v>
                </c:pt>
                <c:pt idx="55">
                  <c:v>-1154</c:v>
                </c:pt>
                <c:pt idx="56">
                  <c:v>-324</c:v>
                </c:pt>
                <c:pt idx="57">
                  <c:v>-42</c:v>
                </c:pt>
                <c:pt idx="58">
                  <c:v>-130</c:v>
                </c:pt>
                <c:pt idx="59">
                  <c:v>-666</c:v>
                </c:pt>
                <c:pt idx="60">
                  <c:v>-860</c:v>
                </c:pt>
                <c:pt idx="61">
                  <c:v>-1273</c:v>
                </c:pt>
                <c:pt idx="62">
                  <c:v>-1015</c:v>
                </c:pt>
                <c:pt idx="63">
                  <c:v>-2137</c:v>
                </c:pt>
                <c:pt idx="64">
                  <c:v>-1790</c:v>
                </c:pt>
                <c:pt idx="65">
                  <c:v>-2053</c:v>
                </c:pt>
                <c:pt idx="66">
                  <c:v>-1616</c:v>
                </c:pt>
                <c:pt idx="67">
                  <c:v>-1765</c:v>
                </c:pt>
                <c:pt idx="68">
                  <c:v>-1684</c:v>
                </c:pt>
                <c:pt idx="69">
                  <c:v>-2244</c:v>
                </c:pt>
                <c:pt idx="70">
                  <c:v>-2213</c:v>
                </c:pt>
                <c:pt idx="71">
                  <c:v>-2399</c:v>
                </c:pt>
                <c:pt idx="72">
                  <c:v>-2109</c:v>
                </c:pt>
                <c:pt idx="73">
                  <c:v>-2888</c:v>
                </c:pt>
                <c:pt idx="74">
                  <c:v>-2909</c:v>
                </c:pt>
                <c:pt idx="75">
                  <c:v>-2601</c:v>
                </c:pt>
                <c:pt idx="76">
                  <c:v>-2975</c:v>
                </c:pt>
                <c:pt idx="77">
                  <c:v>-2871</c:v>
                </c:pt>
                <c:pt idx="78">
                  <c:v>-1966</c:v>
                </c:pt>
                <c:pt idx="79">
                  <c:v>-1338</c:v>
                </c:pt>
                <c:pt idx="80">
                  <c:v>-256</c:v>
                </c:pt>
                <c:pt idx="81">
                  <c:v>-1136</c:v>
                </c:pt>
                <c:pt idx="82">
                  <c:v>-596</c:v>
                </c:pt>
                <c:pt idx="83">
                  <c:v>-468</c:v>
                </c:pt>
                <c:pt idx="84">
                  <c:v>-789</c:v>
                </c:pt>
                <c:pt idx="85">
                  <c:v>-482</c:v>
                </c:pt>
                <c:pt idx="86">
                  <c:v>-594</c:v>
                </c:pt>
                <c:pt idx="87">
                  <c:v>-1289</c:v>
                </c:pt>
                <c:pt idx="88">
                  <c:v>-770</c:v>
                </c:pt>
                <c:pt idx="89">
                  <c:v>-955</c:v>
                </c:pt>
                <c:pt idx="90">
                  <c:v>-1103</c:v>
                </c:pt>
                <c:pt idx="91">
                  <c:v>-968</c:v>
                </c:pt>
                <c:pt idx="92">
                  <c:v>-964</c:v>
                </c:pt>
                <c:pt idx="93">
                  <c:v>-1146</c:v>
                </c:pt>
                <c:pt idx="94">
                  <c:v>-1037</c:v>
                </c:pt>
                <c:pt idx="95">
                  <c:v>-1018</c:v>
                </c:pt>
                <c:pt idx="96">
                  <c:v>-2067</c:v>
                </c:pt>
                <c:pt idx="97">
                  <c:v>-1991</c:v>
                </c:pt>
                <c:pt idx="98">
                  <c:v>-2175</c:v>
                </c:pt>
                <c:pt idx="99">
                  <c:v>-2855</c:v>
                </c:pt>
                <c:pt idx="100">
                  <c:v>-2838</c:v>
                </c:pt>
                <c:pt idx="101">
                  <c:v>-1911</c:v>
                </c:pt>
                <c:pt idx="102">
                  <c:v>-973</c:v>
                </c:pt>
                <c:pt idx="103">
                  <c:v>-452</c:v>
                </c:pt>
                <c:pt idx="104">
                  <c:v>-800</c:v>
                </c:pt>
                <c:pt idx="105">
                  <c:v>-451</c:v>
                </c:pt>
                <c:pt idx="106">
                  <c:v>-379</c:v>
                </c:pt>
                <c:pt idx="107">
                  <c:v>-514</c:v>
                </c:pt>
                <c:pt idx="108">
                  <c:v>-536</c:v>
                </c:pt>
                <c:pt idx="109">
                  <c:v>-394</c:v>
                </c:pt>
                <c:pt idx="110">
                  <c:v>-791</c:v>
                </c:pt>
                <c:pt idx="111">
                  <c:v>-655</c:v>
                </c:pt>
                <c:pt idx="112">
                  <c:v>-1162</c:v>
                </c:pt>
                <c:pt idx="113">
                  <c:v>-686</c:v>
                </c:pt>
                <c:pt idx="114">
                  <c:v>-544</c:v>
                </c:pt>
                <c:pt idx="115">
                  <c:v>-591</c:v>
                </c:pt>
                <c:pt idx="116">
                  <c:v>-714</c:v>
                </c:pt>
                <c:pt idx="117">
                  <c:v>-809</c:v>
                </c:pt>
                <c:pt idx="118">
                  <c:v>-1228</c:v>
                </c:pt>
                <c:pt idx="119">
                  <c:v>-1787</c:v>
                </c:pt>
                <c:pt idx="120">
                  <c:v>-1797</c:v>
                </c:pt>
                <c:pt idx="121">
                  <c:v>-1444</c:v>
                </c:pt>
                <c:pt idx="122">
                  <c:v>-1131</c:v>
                </c:pt>
                <c:pt idx="123">
                  <c:v>-1812</c:v>
                </c:pt>
                <c:pt idx="124">
                  <c:v>-1910</c:v>
                </c:pt>
                <c:pt idx="125">
                  <c:v>-1361</c:v>
                </c:pt>
                <c:pt idx="126">
                  <c:v>-813</c:v>
                </c:pt>
                <c:pt idx="127">
                  <c:v>-1132</c:v>
                </c:pt>
                <c:pt idx="128">
                  <c:v>-1256</c:v>
                </c:pt>
                <c:pt idx="129">
                  <c:v>-1679</c:v>
                </c:pt>
                <c:pt idx="130">
                  <c:v>-1855</c:v>
                </c:pt>
                <c:pt idx="131">
                  <c:v>-2065</c:v>
                </c:pt>
                <c:pt idx="132">
                  <c:v>-1643</c:v>
                </c:pt>
                <c:pt idx="133">
                  <c:v>-1711</c:v>
                </c:pt>
                <c:pt idx="134">
                  <c:v>-1515</c:v>
                </c:pt>
                <c:pt idx="135">
                  <c:v>-1917</c:v>
                </c:pt>
                <c:pt idx="136">
                  <c:v>-1574</c:v>
                </c:pt>
                <c:pt idx="137">
                  <c:v>-1492</c:v>
                </c:pt>
                <c:pt idx="138">
                  <c:v>-1547</c:v>
                </c:pt>
                <c:pt idx="139">
                  <c:v>-688</c:v>
                </c:pt>
                <c:pt idx="140">
                  <c:v>-1253</c:v>
                </c:pt>
                <c:pt idx="141">
                  <c:v>-1558</c:v>
                </c:pt>
                <c:pt idx="142">
                  <c:v>-1122</c:v>
                </c:pt>
                <c:pt idx="143">
                  <c:v>-1136</c:v>
                </c:pt>
                <c:pt idx="144">
                  <c:v>-1776</c:v>
                </c:pt>
                <c:pt idx="145">
                  <c:v>-1461</c:v>
                </c:pt>
                <c:pt idx="146">
                  <c:v>-1546</c:v>
                </c:pt>
                <c:pt idx="147">
                  <c:v>-1912</c:v>
                </c:pt>
                <c:pt idx="148">
                  <c:v>-1732</c:v>
                </c:pt>
                <c:pt idx="149">
                  <c:v>-1897</c:v>
                </c:pt>
                <c:pt idx="150">
                  <c:v>-1257</c:v>
                </c:pt>
                <c:pt idx="151">
                  <c:v>-1606</c:v>
                </c:pt>
                <c:pt idx="152">
                  <c:v>-1463</c:v>
                </c:pt>
                <c:pt idx="153">
                  <c:v>-901</c:v>
                </c:pt>
                <c:pt idx="154">
                  <c:v>-1019</c:v>
                </c:pt>
                <c:pt idx="155">
                  <c:v>-1636</c:v>
                </c:pt>
                <c:pt idx="156">
                  <c:v>-1525</c:v>
                </c:pt>
                <c:pt idx="157">
                  <c:v>-1965</c:v>
                </c:pt>
                <c:pt idx="158">
                  <c:v>-2836</c:v>
                </c:pt>
                <c:pt idx="159">
                  <c:v>-2894</c:v>
                </c:pt>
                <c:pt idx="160">
                  <c:v>-3000</c:v>
                </c:pt>
                <c:pt idx="161">
                  <c:v>-2645</c:v>
                </c:pt>
                <c:pt idx="162">
                  <c:v>-2772</c:v>
                </c:pt>
                <c:pt idx="163">
                  <c:v>-1896</c:v>
                </c:pt>
                <c:pt idx="164">
                  <c:v>-1923</c:v>
                </c:pt>
                <c:pt idx="165">
                  <c:v>-1997</c:v>
                </c:pt>
                <c:pt idx="166">
                  <c:v>-1943</c:v>
                </c:pt>
                <c:pt idx="167">
                  <c:v>-1298</c:v>
                </c:pt>
                <c:pt idx="168">
                  <c:v>-1133</c:v>
                </c:pt>
                <c:pt idx="169">
                  <c:v>-946</c:v>
                </c:pt>
                <c:pt idx="170">
                  <c:v>-975</c:v>
                </c:pt>
                <c:pt idx="171">
                  <c:v>-1518</c:v>
                </c:pt>
                <c:pt idx="172">
                  <c:v>-1663</c:v>
                </c:pt>
                <c:pt idx="173">
                  <c:v>-351</c:v>
                </c:pt>
                <c:pt idx="174">
                  <c:v>-576</c:v>
                </c:pt>
                <c:pt idx="175">
                  <c:v>-394</c:v>
                </c:pt>
                <c:pt idx="176">
                  <c:v>-447</c:v>
                </c:pt>
                <c:pt idx="177">
                  <c:v>-31</c:v>
                </c:pt>
                <c:pt idx="178">
                  <c:v>-145</c:v>
                </c:pt>
                <c:pt idx="179">
                  <c:v>-439</c:v>
                </c:pt>
                <c:pt idx="180">
                  <c:v>-788</c:v>
                </c:pt>
                <c:pt idx="181">
                  <c:v>-931</c:v>
                </c:pt>
                <c:pt idx="182">
                  <c:v>-1030</c:v>
                </c:pt>
                <c:pt idx="183">
                  <c:v>-1272</c:v>
                </c:pt>
                <c:pt idx="184">
                  <c:v>-1207</c:v>
                </c:pt>
                <c:pt idx="185">
                  <c:v>-1374</c:v>
                </c:pt>
                <c:pt idx="186">
                  <c:v>-1398</c:v>
                </c:pt>
                <c:pt idx="187">
                  <c:v>-1133</c:v>
                </c:pt>
                <c:pt idx="188">
                  <c:v>-781</c:v>
                </c:pt>
                <c:pt idx="189">
                  <c:v>-955</c:v>
                </c:pt>
                <c:pt idx="190">
                  <c:v>-1330</c:v>
                </c:pt>
                <c:pt idx="191">
                  <c:v>-1068</c:v>
                </c:pt>
                <c:pt idx="192">
                  <c:v>-2089</c:v>
                </c:pt>
                <c:pt idx="193">
                  <c:v>-2020</c:v>
                </c:pt>
                <c:pt idx="194">
                  <c:v>-1988</c:v>
                </c:pt>
                <c:pt idx="195">
                  <c:v>-2322</c:v>
                </c:pt>
                <c:pt idx="196">
                  <c:v>-2393</c:v>
                </c:pt>
                <c:pt idx="197">
                  <c:v>-1948</c:v>
                </c:pt>
                <c:pt idx="198">
                  <c:v>-1531</c:v>
                </c:pt>
                <c:pt idx="199">
                  <c:v>-1211</c:v>
                </c:pt>
                <c:pt idx="200">
                  <c:v>-603</c:v>
                </c:pt>
                <c:pt idx="201">
                  <c:v>-805</c:v>
                </c:pt>
                <c:pt idx="202">
                  <c:v>-949</c:v>
                </c:pt>
                <c:pt idx="203">
                  <c:v>-1660</c:v>
                </c:pt>
                <c:pt idx="204">
                  <c:v>-1450</c:v>
                </c:pt>
                <c:pt idx="205">
                  <c:v>-1339</c:v>
                </c:pt>
                <c:pt idx="206">
                  <c:v>-1296</c:v>
                </c:pt>
                <c:pt idx="207">
                  <c:v>-1443</c:v>
                </c:pt>
                <c:pt idx="208">
                  <c:v>-1645</c:v>
                </c:pt>
                <c:pt idx="209">
                  <c:v>-1980</c:v>
                </c:pt>
                <c:pt idx="210">
                  <c:v>-1724</c:v>
                </c:pt>
                <c:pt idx="211">
                  <c:v>-1380</c:v>
                </c:pt>
                <c:pt idx="212">
                  <c:v>-1351</c:v>
                </c:pt>
                <c:pt idx="213">
                  <c:v>-2392</c:v>
                </c:pt>
                <c:pt idx="214">
                  <c:v>-1829</c:v>
                </c:pt>
                <c:pt idx="215">
                  <c:v>-1859</c:v>
                </c:pt>
                <c:pt idx="216">
                  <c:v>-1960</c:v>
                </c:pt>
                <c:pt idx="217">
                  <c:v>-2385</c:v>
                </c:pt>
                <c:pt idx="218">
                  <c:v>-2469</c:v>
                </c:pt>
                <c:pt idx="219">
                  <c:v>-2500</c:v>
                </c:pt>
                <c:pt idx="220">
                  <c:v>-2500</c:v>
                </c:pt>
                <c:pt idx="221">
                  <c:v>-2500</c:v>
                </c:pt>
                <c:pt idx="222">
                  <c:v>-1307</c:v>
                </c:pt>
                <c:pt idx="223">
                  <c:v>-1625</c:v>
                </c:pt>
                <c:pt idx="224">
                  <c:v>-1555</c:v>
                </c:pt>
                <c:pt idx="225">
                  <c:v>-1262</c:v>
                </c:pt>
                <c:pt idx="226">
                  <c:v>-1361</c:v>
                </c:pt>
                <c:pt idx="227">
                  <c:v>-1407</c:v>
                </c:pt>
                <c:pt idx="228">
                  <c:v>-1458</c:v>
                </c:pt>
                <c:pt idx="229">
                  <c:v>-1699</c:v>
                </c:pt>
                <c:pt idx="230">
                  <c:v>-1719</c:v>
                </c:pt>
                <c:pt idx="231">
                  <c:v>-2296</c:v>
                </c:pt>
                <c:pt idx="232">
                  <c:v>-2296</c:v>
                </c:pt>
                <c:pt idx="233">
                  <c:v>-2388</c:v>
                </c:pt>
                <c:pt idx="234">
                  <c:v>-2412</c:v>
                </c:pt>
                <c:pt idx="235">
                  <c:v>-2304</c:v>
                </c:pt>
                <c:pt idx="236">
                  <c:v>-2253</c:v>
                </c:pt>
                <c:pt idx="237">
                  <c:v>-2182</c:v>
                </c:pt>
                <c:pt idx="238">
                  <c:v>-2347</c:v>
                </c:pt>
                <c:pt idx="239">
                  <c:v>-2342</c:v>
                </c:pt>
                <c:pt idx="240">
                  <c:v>-2231</c:v>
                </c:pt>
                <c:pt idx="241">
                  <c:v>-2500</c:v>
                </c:pt>
                <c:pt idx="242">
                  <c:v>-2500</c:v>
                </c:pt>
                <c:pt idx="243">
                  <c:v>-2500</c:v>
                </c:pt>
                <c:pt idx="244">
                  <c:v>-2500</c:v>
                </c:pt>
                <c:pt idx="245">
                  <c:v>-2500</c:v>
                </c:pt>
                <c:pt idx="246">
                  <c:v>-1032</c:v>
                </c:pt>
                <c:pt idx="247">
                  <c:v>-657</c:v>
                </c:pt>
                <c:pt idx="248">
                  <c:v>-359</c:v>
                </c:pt>
                <c:pt idx="249">
                  <c:v>-634</c:v>
                </c:pt>
                <c:pt idx="250">
                  <c:v>-639</c:v>
                </c:pt>
                <c:pt idx="251">
                  <c:v>-1028</c:v>
                </c:pt>
                <c:pt idx="252">
                  <c:v>-1372</c:v>
                </c:pt>
                <c:pt idx="253">
                  <c:v>-1398</c:v>
                </c:pt>
                <c:pt idx="254">
                  <c:v>-1544</c:v>
                </c:pt>
                <c:pt idx="255">
                  <c:v>-1425</c:v>
                </c:pt>
                <c:pt idx="256">
                  <c:v>-1519</c:v>
                </c:pt>
                <c:pt idx="257">
                  <c:v>-1699</c:v>
                </c:pt>
                <c:pt idx="258">
                  <c:v>-1532</c:v>
                </c:pt>
                <c:pt idx="259">
                  <c:v>-1408</c:v>
                </c:pt>
                <c:pt idx="260">
                  <c:v>-1302</c:v>
                </c:pt>
                <c:pt idx="261">
                  <c:v>-1617</c:v>
                </c:pt>
                <c:pt idx="262">
                  <c:v>-1599</c:v>
                </c:pt>
                <c:pt idx="263">
                  <c:v>-1487</c:v>
                </c:pt>
                <c:pt idx="264">
                  <c:v>-2250</c:v>
                </c:pt>
                <c:pt idx="265">
                  <c:v>-2500</c:v>
                </c:pt>
                <c:pt idx="266">
                  <c:v>-2500</c:v>
                </c:pt>
                <c:pt idx="267">
                  <c:v>-2500</c:v>
                </c:pt>
                <c:pt idx="268">
                  <c:v>-2500</c:v>
                </c:pt>
                <c:pt idx="269">
                  <c:v>-2500</c:v>
                </c:pt>
                <c:pt idx="270">
                  <c:v>-2500</c:v>
                </c:pt>
                <c:pt idx="271">
                  <c:v>-1383</c:v>
                </c:pt>
                <c:pt idx="272">
                  <c:v>-1334</c:v>
                </c:pt>
                <c:pt idx="273">
                  <c:v>-1649</c:v>
                </c:pt>
                <c:pt idx="274">
                  <c:v>-1918</c:v>
                </c:pt>
                <c:pt idx="275">
                  <c:v>-1900</c:v>
                </c:pt>
                <c:pt idx="276">
                  <c:v>-2305</c:v>
                </c:pt>
                <c:pt idx="277">
                  <c:v>-2500</c:v>
                </c:pt>
                <c:pt idx="278">
                  <c:v>-2500</c:v>
                </c:pt>
                <c:pt idx="279">
                  <c:v>-2500</c:v>
                </c:pt>
                <c:pt idx="280">
                  <c:v>-2500</c:v>
                </c:pt>
                <c:pt idx="281">
                  <c:v>-2500</c:v>
                </c:pt>
                <c:pt idx="282">
                  <c:v>-2500</c:v>
                </c:pt>
                <c:pt idx="283">
                  <c:v>-2500</c:v>
                </c:pt>
                <c:pt idx="284">
                  <c:v>-2500</c:v>
                </c:pt>
                <c:pt idx="285">
                  <c:v>-2500</c:v>
                </c:pt>
                <c:pt idx="286">
                  <c:v>-1593</c:v>
                </c:pt>
                <c:pt idx="287">
                  <c:v>-1278</c:v>
                </c:pt>
                <c:pt idx="288">
                  <c:v>-2500</c:v>
                </c:pt>
                <c:pt idx="289">
                  <c:v>-2500</c:v>
                </c:pt>
                <c:pt idx="290">
                  <c:v>-2500</c:v>
                </c:pt>
                <c:pt idx="291">
                  <c:v>-2500</c:v>
                </c:pt>
                <c:pt idx="292">
                  <c:v>-2500</c:v>
                </c:pt>
                <c:pt idx="293">
                  <c:v>-2500</c:v>
                </c:pt>
                <c:pt idx="294">
                  <c:v>-2500</c:v>
                </c:pt>
                <c:pt idx="295">
                  <c:v>-2500</c:v>
                </c:pt>
                <c:pt idx="296">
                  <c:v>-2500</c:v>
                </c:pt>
                <c:pt idx="297">
                  <c:v>-2500</c:v>
                </c:pt>
                <c:pt idx="298">
                  <c:v>-2500</c:v>
                </c:pt>
                <c:pt idx="299">
                  <c:v>-2500</c:v>
                </c:pt>
                <c:pt idx="300">
                  <c:v>-2500</c:v>
                </c:pt>
                <c:pt idx="301">
                  <c:v>-2500</c:v>
                </c:pt>
                <c:pt idx="302">
                  <c:v>-2500</c:v>
                </c:pt>
                <c:pt idx="303">
                  <c:v>-2500</c:v>
                </c:pt>
                <c:pt idx="304">
                  <c:v>-2500</c:v>
                </c:pt>
                <c:pt idx="305">
                  <c:v>-2500</c:v>
                </c:pt>
                <c:pt idx="306">
                  <c:v>-2500</c:v>
                </c:pt>
                <c:pt idx="307">
                  <c:v>-2500</c:v>
                </c:pt>
                <c:pt idx="308">
                  <c:v>-2500</c:v>
                </c:pt>
                <c:pt idx="309">
                  <c:v>-2500</c:v>
                </c:pt>
                <c:pt idx="310">
                  <c:v>-2500</c:v>
                </c:pt>
                <c:pt idx="311">
                  <c:v>-2500</c:v>
                </c:pt>
                <c:pt idx="312">
                  <c:v>-2500</c:v>
                </c:pt>
                <c:pt idx="313">
                  <c:v>-2500</c:v>
                </c:pt>
                <c:pt idx="314">
                  <c:v>-2500</c:v>
                </c:pt>
                <c:pt idx="315">
                  <c:v>-2500</c:v>
                </c:pt>
                <c:pt idx="316">
                  <c:v>-2500</c:v>
                </c:pt>
                <c:pt idx="317">
                  <c:v>-2500</c:v>
                </c:pt>
                <c:pt idx="318">
                  <c:v>-2500</c:v>
                </c:pt>
                <c:pt idx="319">
                  <c:v>-2500</c:v>
                </c:pt>
                <c:pt idx="320">
                  <c:v>-2500</c:v>
                </c:pt>
                <c:pt idx="321">
                  <c:v>-2500</c:v>
                </c:pt>
                <c:pt idx="322">
                  <c:v>-2500</c:v>
                </c:pt>
                <c:pt idx="323">
                  <c:v>-2500</c:v>
                </c:pt>
                <c:pt idx="324">
                  <c:v>-2500</c:v>
                </c:pt>
                <c:pt idx="325">
                  <c:v>-2300</c:v>
                </c:pt>
                <c:pt idx="326">
                  <c:v>-2247</c:v>
                </c:pt>
                <c:pt idx="327">
                  <c:v>-2087</c:v>
                </c:pt>
                <c:pt idx="328">
                  <c:v>-2237</c:v>
                </c:pt>
                <c:pt idx="329">
                  <c:v>-2450</c:v>
                </c:pt>
                <c:pt idx="330">
                  <c:v>-2500</c:v>
                </c:pt>
                <c:pt idx="331">
                  <c:v>-2500</c:v>
                </c:pt>
                <c:pt idx="332">
                  <c:v>-2500</c:v>
                </c:pt>
                <c:pt idx="333">
                  <c:v>-2500</c:v>
                </c:pt>
                <c:pt idx="334">
                  <c:v>-2500</c:v>
                </c:pt>
                <c:pt idx="335">
                  <c:v>-2500</c:v>
                </c:pt>
                <c:pt idx="336">
                  <c:v>-2500</c:v>
                </c:pt>
                <c:pt idx="337">
                  <c:v>-2500</c:v>
                </c:pt>
                <c:pt idx="338">
                  <c:v>-2500</c:v>
                </c:pt>
                <c:pt idx="339">
                  <c:v>-2500</c:v>
                </c:pt>
                <c:pt idx="340">
                  <c:v>-2500</c:v>
                </c:pt>
                <c:pt idx="341">
                  <c:v>-2500</c:v>
                </c:pt>
                <c:pt idx="342">
                  <c:v>-2500</c:v>
                </c:pt>
                <c:pt idx="343">
                  <c:v>-2500</c:v>
                </c:pt>
                <c:pt idx="344">
                  <c:v>-2370</c:v>
                </c:pt>
                <c:pt idx="345">
                  <c:v>-1825</c:v>
                </c:pt>
                <c:pt idx="346">
                  <c:v>-2450</c:v>
                </c:pt>
                <c:pt idx="347">
                  <c:v>-2475</c:v>
                </c:pt>
                <c:pt idx="348">
                  <c:v>-2475</c:v>
                </c:pt>
                <c:pt idx="349">
                  <c:v>-2500</c:v>
                </c:pt>
                <c:pt idx="350">
                  <c:v>-2500</c:v>
                </c:pt>
                <c:pt idx="351">
                  <c:v>-2500</c:v>
                </c:pt>
                <c:pt idx="352">
                  <c:v>-2500</c:v>
                </c:pt>
                <c:pt idx="353">
                  <c:v>-2500</c:v>
                </c:pt>
                <c:pt idx="354">
                  <c:v>-2500</c:v>
                </c:pt>
                <c:pt idx="355">
                  <c:v>-2500</c:v>
                </c:pt>
                <c:pt idx="356">
                  <c:v>-2489</c:v>
                </c:pt>
                <c:pt idx="357">
                  <c:v>-2339</c:v>
                </c:pt>
                <c:pt idx="358">
                  <c:v>-2429</c:v>
                </c:pt>
                <c:pt idx="359">
                  <c:v>-2500</c:v>
                </c:pt>
                <c:pt idx="360">
                  <c:v>-2500</c:v>
                </c:pt>
                <c:pt idx="361">
                  <c:v>-2500</c:v>
                </c:pt>
                <c:pt idx="362">
                  <c:v>-2500</c:v>
                </c:pt>
                <c:pt idx="363">
                  <c:v>-2400</c:v>
                </c:pt>
                <c:pt idx="364">
                  <c:v>-2400</c:v>
                </c:pt>
                <c:pt idx="365">
                  <c:v>-2500</c:v>
                </c:pt>
                <c:pt idx="366">
                  <c:v>-2500</c:v>
                </c:pt>
                <c:pt idx="367">
                  <c:v>-2500</c:v>
                </c:pt>
                <c:pt idx="368">
                  <c:v>-2285</c:v>
                </c:pt>
                <c:pt idx="369">
                  <c:v>-2072</c:v>
                </c:pt>
                <c:pt idx="370">
                  <c:v>-2267</c:v>
                </c:pt>
                <c:pt idx="371">
                  <c:v>-2128</c:v>
                </c:pt>
                <c:pt idx="372">
                  <c:v>-1930</c:v>
                </c:pt>
                <c:pt idx="373">
                  <c:v>-1987</c:v>
                </c:pt>
                <c:pt idx="374">
                  <c:v>-2231</c:v>
                </c:pt>
                <c:pt idx="375">
                  <c:v>-2393</c:v>
                </c:pt>
                <c:pt idx="376">
                  <c:v>-2500</c:v>
                </c:pt>
                <c:pt idx="377">
                  <c:v>-2500</c:v>
                </c:pt>
                <c:pt idx="378">
                  <c:v>-2500</c:v>
                </c:pt>
                <c:pt idx="379">
                  <c:v>-2264</c:v>
                </c:pt>
                <c:pt idx="380">
                  <c:v>-2392</c:v>
                </c:pt>
                <c:pt idx="381">
                  <c:v>-2500</c:v>
                </c:pt>
                <c:pt idx="382">
                  <c:v>-2326</c:v>
                </c:pt>
                <c:pt idx="383">
                  <c:v>-2474</c:v>
                </c:pt>
                <c:pt idx="384">
                  <c:v>-2500</c:v>
                </c:pt>
                <c:pt idx="385">
                  <c:v>-2500</c:v>
                </c:pt>
                <c:pt idx="386">
                  <c:v>-2500</c:v>
                </c:pt>
                <c:pt idx="387">
                  <c:v>-2500</c:v>
                </c:pt>
                <c:pt idx="388">
                  <c:v>-2500</c:v>
                </c:pt>
                <c:pt idx="389">
                  <c:v>-2500</c:v>
                </c:pt>
                <c:pt idx="390">
                  <c:v>-2500</c:v>
                </c:pt>
                <c:pt idx="391">
                  <c:v>-2500</c:v>
                </c:pt>
                <c:pt idx="392">
                  <c:v>-2500</c:v>
                </c:pt>
                <c:pt idx="393">
                  <c:v>-2500</c:v>
                </c:pt>
                <c:pt idx="394">
                  <c:v>-2500</c:v>
                </c:pt>
                <c:pt idx="395">
                  <c:v>-2500</c:v>
                </c:pt>
                <c:pt idx="396">
                  <c:v>-2500</c:v>
                </c:pt>
                <c:pt idx="397">
                  <c:v>-2500</c:v>
                </c:pt>
                <c:pt idx="398">
                  <c:v>-2500</c:v>
                </c:pt>
                <c:pt idx="399">
                  <c:v>-2500</c:v>
                </c:pt>
                <c:pt idx="400">
                  <c:v>-2500</c:v>
                </c:pt>
                <c:pt idx="401">
                  <c:v>-2500</c:v>
                </c:pt>
                <c:pt idx="402">
                  <c:v>-2500</c:v>
                </c:pt>
                <c:pt idx="403">
                  <c:v>-2500</c:v>
                </c:pt>
                <c:pt idx="404">
                  <c:v>-2500</c:v>
                </c:pt>
                <c:pt idx="405">
                  <c:v>-2500</c:v>
                </c:pt>
                <c:pt idx="406">
                  <c:v>-2500</c:v>
                </c:pt>
                <c:pt idx="407">
                  <c:v>-2500</c:v>
                </c:pt>
                <c:pt idx="408">
                  <c:v>-2500</c:v>
                </c:pt>
                <c:pt idx="409">
                  <c:v>-2500</c:v>
                </c:pt>
                <c:pt idx="410">
                  <c:v>-2500</c:v>
                </c:pt>
                <c:pt idx="411">
                  <c:v>-2500</c:v>
                </c:pt>
                <c:pt idx="412">
                  <c:v>-2500</c:v>
                </c:pt>
                <c:pt idx="413">
                  <c:v>-2500</c:v>
                </c:pt>
                <c:pt idx="414">
                  <c:v>-2500</c:v>
                </c:pt>
                <c:pt idx="415">
                  <c:v>-2500</c:v>
                </c:pt>
                <c:pt idx="416">
                  <c:v>-2500</c:v>
                </c:pt>
                <c:pt idx="417">
                  <c:v>-2500</c:v>
                </c:pt>
                <c:pt idx="418">
                  <c:v>-2500</c:v>
                </c:pt>
                <c:pt idx="419">
                  <c:v>-2500</c:v>
                </c:pt>
                <c:pt idx="420">
                  <c:v>-2500</c:v>
                </c:pt>
                <c:pt idx="421">
                  <c:v>-2500</c:v>
                </c:pt>
                <c:pt idx="422">
                  <c:v>-2500</c:v>
                </c:pt>
                <c:pt idx="423">
                  <c:v>-2500</c:v>
                </c:pt>
                <c:pt idx="424">
                  <c:v>-2500</c:v>
                </c:pt>
                <c:pt idx="425">
                  <c:v>-2500</c:v>
                </c:pt>
                <c:pt idx="426">
                  <c:v>-2500</c:v>
                </c:pt>
                <c:pt idx="427">
                  <c:v>-2500</c:v>
                </c:pt>
                <c:pt idx="428">
                  <c:v>-2500</c:v>
                </c:pt>
                <c:pt idx="429">
                  <c:v>-2500</c:v>
                </c:pt>
                <c:pt idx="430">
                  <c:v>-2500</c:v>
                </c:pt>
                <c:pt idx="431">
                  <c:v>-2500</c:v>
                </c:pt>
                <c:pt idx="432">
                  <c:v>-2500</c:v>
                </c:pt>
                <c:pt idx="433">
                  <c:v>-2500</c:v>
                </c:pt>
                <c:pt idx="434">
                  <c:v>-2500</c:v>
                </c:pt>
                <c:pt idx="435">
                  <c:v>-2500</c:v>
                </c:pt>
                <c:pt idx="436">
                  <c:v>-2500</c:v>
                </c:pt>
                <c:pt idx="437">
                  <c:v>-2500</c:v>
                </c:pt>
                <c:pt idx="438">
                  <c:v>-2500</c:v>
                </c:pt>
                <c:pt idx="439">
                  <c:v>-2500</c:v>
                </c:pt>
                <c:pt idx="440">
                  <c:v>-2500</c:v>
                </c:pt>
                <c:pt idx="441">
                  <c:v>-2500</c:v>
                </c:pt>
                <c:pt idx="442">
                  <c:v>-2500</c:v>
                </c:pt>
                <c:pt idx="443">
                  <c:v>-2500</c:v>
                </c:pt>
                <c:pt idx="444">
                  <c:v>-2500</c:v>
                </c:pt>
                <c:pt idx="445">
                  <c:v>-2500</c:v>
                </c:pt>
                <c:pt idx="446">
                  <c:v>-2500</c:v>
                </c:pt>
                <c:pt idx="447">
                  <c:v>-2500</c:v>
                </c:pt>
                <c:pt idx="448">
                  <c:v>-2500</c:v>
                </c:pt>
                <c:pt idx="449">
                  <c:v>-2500</c:v>
                </c:pt>
                <c:pt idx="450">
                  <c:v>-2500</c:v>
                </c:pt>
                <c:pt idx="451">
                  <c:v>-2500</c:v>
                </c:pt>
                <c:pt idx="452">
                  <c:v>-2500</c:v>
                </c:pt>
                <c:pt idx="453">
                  <c:v>-2500</c:v>
                </c:pt>
                <c:pt idx="454">
                  <c:v>-2500</c:v>
                </c:pt>
                <c:pt idx="455">
                  <c:v>-2500</c:v>
                </c:pt>
                <c:pt idx="456">
                  <c:v>-2600</c:v>
                </c:pt>
                <c:pt idx="457">
                  <c:v>-2600</c:v>
                </c:pt>
                <c:pt idx="458">
                  <c:v>-2600</c:v>
                </c:pt>
                <c:pt idx="459">
                  <c:v>-2600</c:v>
                </c:pt>
                <c:pt idx="460">
                  <c:v>-2600</c:v>
                </c:pt>
                <c:pt idx="461">
                  <c:v>-2600</c:v>
                </c:pt>
                <c:pt idx="462">
                  <c:v>-2600</c:v>
                </c:pt>
                <c:pt idx="463">
                  <c:v>-2600</c:v>
                </c:pt>
                <c:pt idx="464">
                  <c:v>-2600</c:v>
                </c:pt>
                <c:pt idx="465">
                  <c:v>-2600</c:v>
                </c:pt>
                <c:pt idx="466">
                  <c:v>-2600</c:v>
                </c:pt>
                <c:pt idx="467">
                  <c:v>-2575</c:v>
                </c:pt>
                <c:pt idx="468">
                  <c:v>-2565</c:v>
                </c:pt>
                <c:pt idx="469">
                  <c:v>-2425</c:v>
                </c:pt>
                <c:pt idx="470">
                  <c:v>-2524</c:v>
                </c:pt>
                <c:pt idx="471">
                  <c:v>-2564</c:v>
                </c:pt>
                <c:pt idx="472">
                  <c:v>-2600</c:v>
                </c:pt>
                <c:pt idx="473">
                  <c:v>-2600</c:v>
                </c:pt>
                <c:pt idx="474">
                  <c:v>-2575</c:v>
                </c:pt>
                <c:pt idx="475">
                  <c:v>-2600</c:v>
                </c:pt>
                <c:pt idx="476">
                  <c:v>-2600</c:v>
                </c:pt>
                <c:pt idx="477">
                  <c:v>-2600</c:v>
                </c:pt>
                <c:pt idx="478">
                  <c:v>-2600</c:v>
                </c:pt>
                <c:pt idx="479">
                  <c:v>-2600</c:v>
                </c:pt>
                <c:pt idx="480">
                  <c:v>-2600</c:v>
                </c:pt>
                <c:pt idx="481">
                  <c:v>-2600</c:v>
                </c:pt>
                <c:pt idx="482">
                  <c:v>-2600</c:v>
                </c:pt>
                <c:pt idx="483">
                  <c:v>-2600</c:v>
                </c:pt>
                <c:pt idx="484">
                  <c:v>-2600</c:v>
                </c:pt>
                <c:pt idx="485">
                  <c:v>-2600</c:v>
                </c:pt>
                <c:pt idx="486">
                  <c:v>-2600</c:v>
                </c:pt>
                <c:pt idx="487">
                  <c:v>-2600</c:v>
                </c:pt>
                <c:pt idx="488">
                  <c:v>-2600</c:v>
                </c:pt>
                <c:pt idx="489">
                  <c:v>-2600</c:v>
                </c:pt>
                <c:pt idx="490">
                  <c:v>-2600</c:v>
                </c:pt>
                <c:pt idx="491">
                  <c:v>-2600</c:v>
                </c:pt>
                <c:pt idx="492">
                  <c:v>-2600</c:v>
                </c:pt>
                <c:pt idx="493">
                  <c:v>-2600</c:v>
                </c:pt>
                <c:pt idx="494">
                  <c:v>-2600</c:v>
                </c:pt>
                <c:pt idx="495">
                  <c:v>-2600</c:v>
                </c:pt>
                <c:pt idx="496">
                  <c:v>-2600</c:v>
                </c:pt>
                <c:pt idx="497">
                  <c:v>-2600</c:v>
                </c:pt>
                <c:pt idx="498">
                  <c:v>-2600</c:v>
                </c:pt>
                <c:pt idx="499">
                  <c:v>-2600</c:v>
                </c:pt>
                <c:pt idx="500">
                  <c:v>-2600</c:v>
                </c:pt>
                <c:pt idx="501">
                  <c:v>-2600</c:v>
                </c:pt>
                <c:pt idx="502">
                  <c:v>-2600</c:v>
                </c:pt>
                <c:pt idx="503">
                  <c:v>-2600</c:v>
                </c:pt>
                <c:pt idx="504">
                  <c:v>-2600</c:v>
                </c:pt>
                <c:pt idx="505">
                  <c:v>-2600</c:v>
                </c:pt>
                <c:pt idx="506">
                  <c:v>-2600</c:v>
                </c:pt>
                <c:pt idx="507">
                  <c:v>-2600</c:v>
                </c:pt>
                <c:pt idx="508">
                  <c:v>-2600</c:v>
                </c:pt>
                <c:pt idx="509">
                  <c:v>-2600</c:v>
                </c:pt>
                <c:pt idx="510">
                  <c:v>-2600</c:v>
                </c:pt>
                <c:pt idx="511">
                  <c:v>-2600</c:v>
                </c:pt>
                <c:pt idx="512">
                  <c:v>-2575</c:v>
                </c:pt>
                <c:pt idx="513">
                  <c:v>-2430</c:v>
                </c:pt>
                <c:pt idx="514">
                  <c:v>-1828</c:v>
                </c:pt>
                <c:pt idx="515">
                  <c:v>-2131</c:v>
                </c:pt>
                <c:pt idx="516">
                  <c:v>-1813</c:v>
                </c:pt>
                <c:pt idx="517">
                  <c:v>-1837</c:v>
                </c:pt>
                <c:pt idx="518">
                  <c:v>-2381</c:v>
                </c:pt>
                <c:pt idx="519">
                  <c:v>-2600</c:v>
                </c:pt>
                <c:pt idx="520">
                  <c:v>-2575</c:v>
                </c:pt>
                <c:pt idx="521">
                  <c:v>-2600</c:v>
                </c:pt>
                <c:pt idx="522">
                  <c:v>-2430</c:v>
                </c:pt>
                <c:pt idx="523">
                  <c:v>-2116</c:v>
                </c:pt>
                <c:pt idx="524">
                  <c:v>-2304</c:v>
                </c:pt>
                <c:pt idx="525">
                  <c:v>-2600</c:v>
                </c:pt>
                <c:pt idx="526">
                  <c:v>-2482</c:v>
                </c:pt>
                <c:pt idx="527">
                  <c:v>-2554</c:v>
                </c:pt>
                <c:pt idx="528">
                  <c:v>-2550</c:v>
                </c:pt>
                <c:pt idx="529">
                  <c:v>-2550</c:v>
                </c:pt>
                <c:pt idx="530">
                  <c:v>-2550</c:v>
                </c:pt>
                <c:pt idx="531">
                  <c:v>-2550</c:v>
                </c:pt>
                <c:pt idx="532">
                  <c:v>-2600</c:v>
                </c:pt>
                <c:pt idx="533">
                  <c:v>-2598</c:v>
                </c:pt>
                <c:pt idx="534">
                  <c:v>-2575</c:v>
                </c:pt>
                <c:pt idx="535">
                  <c:v>-2600</c:v>
                </c:pt>
                <c:pt idx="536">
                  <c:v>-2005</c:v>
                </c:pt>
                <c:pt idx="537">
                  <c:v>-2520</c:v>
                </c:pt>
                <c:pt idx="538">
                  <c:v>-2600</c:v>
                </c:pt>
                <c:pt idx="539">
                  <c:v>-2415</c:v>
                </c:pt>
                <c:pt idx="540">
                  <c:v>-2549</c:v>
                </c:pt>
                <c:pt idx="541">
                  <c:v>-2600</c:v>
                </c:pt>
                <c:pt idx="542">
                  <c:v>-2600</c:v>
                </c:pt>
                <c:pt idx="543">
                  <c:v>-2600</c:v>
                </c:pt>
                <c:pt idx="544">
                  <c:v>-2600</c:v>
                </c:pt>
                <c:pt idx="545">
                  <c:v>-2600</c:v>
                </c:pt>
                <c:pt idx="546">
                  <c:v>-2600</c:v>
                </c:pt>
                <c:pt idx="547">
                  <c:v>-2523</c:v>
                </c:pt>
                <c:pt idx="548">
                  <c:v>-2523</c:v>
                </c:pt>
                <c:pt idx="549">
                  <c:v>-2517</c:v>
                </c:pt>
                <c:pt idx="550">
                  <c:v>-2553</c:v>
                </c:pt>
                <c:pt idx="551">
                  <c:v>-2553</c:v>
                </c:pt>
                <c:pt idx="552">
                  <c:v>-2600</c:v>
                </c:pt>
                <c:pt idx="553">
                  <c:v>-2600</c:v>
                </c:pt>
                <c:pt idx="554">
                  <c:v>-2600</c:v>
                </c:pt>
                <c:pt idx="555">
                  <c:v>-2600</c:v>
                </c:pt>
                <c:pt idx="556">
                  <c:v>-2600</c:v>
                </c:pt>
                <c:pt idx="557">
                  <c:v>-2410</c:v>
                </c:pt>
                <c:pt idx="558">
                  <c:v>-2600</c:v>
                </c:pt>
                <c:pt idx="559">
                  <c:v>-2186</c:v>
                </c:pt>
                <c:pt idx="560">
                  <c:v>-1831</c:v>
                </c:pt>
                <c:pt idx="561">
                  <c:v>-2336</c:v>
                </c:pt>
                <c:pt idx="562">
                  <c:v>-2550</c:v>
                </c:pt>
                <c:pt idx="563">
                  <c:v>-2586</c:v>
                </c:pt>
                <c:pt idx="564">
                  <c:v>-2600</c:v>
                </c:pt>
                <c:pt idx="565">
                  <c:v>-2600</c:v>
                </c:pt>
                <c:pt idx="566">
                  <c:v>-2600</c:v>
                </c:pt>
                <c:pt idx="567">
                  <c:v>-2600</c:v>
                </c:pt>
                <c:pt idx="568">
                  <c:v>-2600</c:v>
                </c:pt>
                <c:pt idx="569">
                  <c:v>-2600</c:v>
                </c:pt>
                <c:pt idx="570">
                  <c:v>-2600</c:v>
                </c:pt>
                <c:pt idx="571">
                  <c:v>-2555</c:v>
                </c:pt>
                <c:pt idx="572">
                  <c:v>-2550</c:v>
                </c:pt>
                <c:pt idx="573">
                  <c:v>-2600</c:v>
                </c:pt>
                <c:pt idx="574">
                  <c:v>-2600</c:v>
                </c:pt>
                <c:pt idx="575">
                  <c:v>-2600</c:v>
                </c:pt>
                <c:pt idx="576">
                  <c:v>-2600</c:v>
                </c:pt>
                <c:pt idx="577">
                  <c:v>-2600</c:v>
                </c:pt>
                <c:pt idx="578">
                  <c:v>-2600</c:v>
                </c:pt>
                <c:pt idx="579">
                  <c:v>-2600</c:v>
                </c:pt>
                <c:pt idx="580">
                  <c:v>-2600</c:v>
                </c:pt>
                <c:pt idx="581">
                  <c:v>-2600</c:v>
                </c:pt>
                <c:pt idx="582">
                  <c:v>-2600</c:v>
                </c:pt>
                <c:pt idx="583">
                  <c:v>-2600</c:v>
                </c:pt>
                <c:pt idx="584">
                  <c:v>-2600</c:v>
                </c:pt>
                <c:pt idx="585">
                  <c:v>-2600</c:v>
                </c:pt>
                <c:pt idx="586">
                  <c:v>-2600</c:v>
                </c:pt>
                <c:pt idx="587">
                  <c:v>-2600</c:v>
                </c:pt>
                <c:pt idx="588">
                  <c:v>-2600</c:v>
                </c:pt>
                <c:pt idx="589">
                  <c:v>-2560</c:v>
                </c:pt>
                <c:pt idx="590">
                  <c:v>-2540</c:v>
                </c:pt>
                <c:pt idx="591">
                  <c:v>-2600</c:v>
                </c:pt>
                <c:pt idx="592">
                  <c:v>-2550</c:v>
                </c:pt>
                <c:pt idx="593">
                  <c:v>-2600</c:v>
                </c:pt>
                <c:pt idx="594">
                  <c:v>-2600</c:v>
                </c:pt>
                <c:pt idx="595">
                  <c:v>-2600</c:v>
                </c:pt>
                <c:pt idx="596">
                  <c:v>-2600</c:v>
                </c:pt>
                <c:pt idx="597">
                  <c:v>-2600</c:v>
                </c:pt>
                <c:pt idx="598">
                  <c:v>-2600</c:v>
                </c:pt>
                <c:pt idx="599">
                  <c:v>-2600</c:v>
                </c:pt>
                <c:pt idx="600">
                  <c:v>-2600</c:v>
                </c:pt>
                <c:pt idx="601">
                  <c:v>-2600</c:v>
                </c:pt>
                <c:pt idx="602">
                  <c:v>-2600</c:v>
                </c:pt>
                <c:pt idx="603">
                  <c:v>-2600</c:v>
                </c:pt>
                <c:pt idx="604">
                  <c:v>-2600</c:v>
                </c:pt>
                <c:pt idx="605">
                  <c:v>-2600</c:v>
                </c:pt>
                <c:pt idx="606">
                  <c:v>-2600</c:v>
                </c:pt>
                <c:pt idx="607">
                  <c:v>-2600</c:v>
                </c:pt>
                <c:pt idx="608">
                  <c:v>-2600</c:v>
                </c:pt>
                <c:pt idx="609">
                  <c:v>-2600</c:v>
                </c:pt>
                <c:pt idx="610">
                  <c:v>-2600</c:v>
                </c:pt>
                <c:pt idx="611">
                  <c:v>-2600</c:v>
                </c:pt>
                <c:pt idx="612">
                  <c:v>-2600</c:v>
                </c:pt>
                <c:pt idx="613">
                  <c:v>-2600</c:v>
                </c:pt>
                <c:pt idx="614">
                  <c:v>-2600</c:v>
                </c:pt>
                <c:pt idx="615">
                  <c:v>-2600</c:v>
                </c:pt>
                <c:pt idx="616">
                  <c:v>-2600</c:v>
                </c:pt>
                <c:pt idx="617">
                  <c:v>-2600</c:v>
                </c:pt>
                <c:pt idx="618">
                  <c:v>-2600</c:v>
                </c:pt>
                <c:pt idx="619">
                  <c:v>-2600</c:v>
                </c:pt>
                <c:pt idx="620">
                  <c:v>-2600</c:v>
                </c:pt>
                <c:pt idx="621">
                  <c:v>-2600</c:v>
                </c:pt>
                <c:pt idx="622">
                  <c:v>-2600</c:v>
                </c:pt>
                <c:pt idx="623">
                  <c:v>-2600</c:v>
                </c:pt>
                <c:pt idx="624">
                  <c:v>-2600</c:v>
                </c:pt>
                <c:pt idx="625">
                  <c:v>-2600</c:v>
                </c:pt>
                <c:pt idx="626">
                  <c:v>-2600</c:v>
                </c:pt>
                <c:pt idx="627">
                  <c:v>-2600</c:v>
                </c:pt>
                <c:pt idx="628">
                  <c:v>-2600</c:v>
                </c:pt>
                <c:pt idx="629">
                  <c:v>-2600</c:v>
                </c:pt>
                <c:pt idx="630">
                  <c:v>-2600</c:v>
                </c:pt>
                <c:pt idx="631">
                  <c:v>-2600</c:v>
                </c:pt>
                <c:pt idx="632">
                  <c:v>-2600</c:v>
                </c:pt>
                <c:pt idx="633">
                  <c:v>-2600</c:v>
                </c:pt>
                <c:pt idx="634">
                  <c:v>-2600</c:v>
                </c:pt>
                <c:pt idx="635">
                  <c:v>-2600</c:v>
                </c:pt>
                <c:pt idx="636">
                  <c:v>-2595</c:v>
                </c:pt>
                <c:pt idx="637">
                  <c:v>-2369</c:v>
                </c:pt>
                <c:pt idx="638">
                  <c:v>-2226</c:v>
                </c:pt>
                <c:pt idx="639">
                  <c:v>-2224</c:v>
                </c:pt>
                <c:pt idx="640">
                  <c:v>-2346</c:v>
                </c:pt>
                <c:pt idx="641">
                  <c:v>-2589</c:v>
                </c:pt>
                <c:pt idx="642">
                  <c:v>-2600</c:v>
                </c:pt>
                <c:pt idx="643">
                  <c:v>-2600</c:v>
                </c:pt>
                <c:pt idx="644">
                  <c:v>-2600</c:v>
                </c:pt>
                <c:pt idx="645">
                  <c:v>-2600</c:v>
                </c:pt>
                <c:pt idx="646">
                  <c:v>-2600</c:v>
                </c:pt>
                <c:pt idx="647">
                  <c:v>-2600</c:v>
                </c:pt>
                <c:pt idx="648">
                  <c:v>-2600</c:v>
                </c:pt>
                <c:pt idx="649">
                  <c:v>-2600</c:v>
                </c:pt>
                <c:pt idx="650">
                  <c:v>-2600</c:v>
                </c:pt>
                <c:pt idx="651">
                  <c:v>-2600</c:v>
                </c:pt>
                <c:pt idx="652">
                  <c:v>-2600</c:v>
                </c:pt>
                <c:pt idx="653">
                  <c:v>-2525</c:v>
                </c:pt>
                <c:pt idx="654">
                  <c:v>-2550</c:v>
                </c:pt>
                <c:pt idx="655">
                  <c:v>-2600</c:v>
                </c:pt>
                <c:pt idx="656">
                  <c:v>-2600</c:v>
                </c:pt>
                <c:pt idx="657">
                  <c:v>-2600</c:v>
                </c:pt>
                <c:pt idx="658">
                  <c:v>-2600</c:v>
                </c:pt>
                <c:pt idx="659">
                  <c:v>-2400</c:v>
                </c:pt>
                <c:pt idx="660">
                  <c:v>-2400</c:v>
                </c:pt>
                <c:pt idx="661">
                  <c:v>-2368</c:v>
                </c:pt>
                <c:pt idx="662">
                  <c:v>-2285</c:v>
                </c:pt>
                <c:pt idx="663">
                  <c:v>-2399</c:v>
                </c:pt>
                <c:pt idx="664">
                  <c:v>-2497</c:v>
                </c:pt>
                <c:pt idx="665">
                  <c:v>-2600</c:v>
                </c:pt>
                <c:pt idx="666">
                  <c:v>-2600</c:v>
                </c:pt>
                <c:pt idx="667">
                  <c:v>-2600</c:v>
                </c:pt>
                <c:pt idx="668">
                  <c:v>-2600</c:v>
                </c:pt>
                <c:pt idx="669">
                  <c:v>-2600</c:v>
                </c:pt>
                <c:pt idx="670">
                  <c:v>-2600</c:v>
                </c:pt>
                <c:pt idx="671">
                  <c:v>-2600</c:v>
                </c:pt>
                <c:pt idx="672">
                  <c:v>-2600</c:v>
                </c:pt>
                <c:pt idx="673">
                  <c:v>-2600</c:v>
                </c:pt>
                <c:pt idx="674">
                  <c:v>-2600</c:v>
                </c:pt>
                <c:pt idx="675">
                  <c:v>-2600</c:v>
                </c:pt>
                <c:pt idx="676">
                  <c:v>-2600</c:v>
                </c:pt>
                <c:pt idx="677">
                  <c:v>-2600</c:v>
                </c:pt>
                <c:pt idx="678">
                  <c:v>-2600</c:v>
                </c:pt>
                <c:pt idx="679">
                  <c:v>-2600</c:v>
                </c:pt>
                <c:pt idx="680">
                  <c:v>-2528</c:v>
                </c:pt>
                <c:pt idx="681">
                  <c:v>-2585</c:v>
                </c:pt>
                <c:pt idx="682">
                  <c:v>-2600</c:v>
                </c:pt>
                <c:pt idx="683">
                  <c:v>-2600</c:v>
                </c:pt>
                <c:pt idx="684">
                  <c:v>-2600</c:v>
                </c:pt>
                <c:pt idx="685">
                  <c:v>-2600</c:v>
                </c:pt>
                <c:pt idx="686">
                  <c:v>-2600</c:v>
                </c:pt>
                <c:pt idx="687">
                  <c:v>-2560</c:v>
                </c:pt>
                <c:pt idx="688">
                  <c:v>-2560</c:v>
                </c:pt>
                <c:pt idx="689">
                  <c:v>-2600</c:v>
                </c:pt>
                <c:pt idx="690">
                  <c:v>-2600</c:v>
                </c:pt>
                <c:pt idx="691">
                  <c:v>-2400</c:v>
                </c:pt>
                <c:pt idx="692">
                  <c:v>-2400</c:v>
                </c:pt>
                <c:pt idx="693">
                  <c:v>-2400</c:v>
                </c:pt>
                <c:pt idx="694">
                  <c:v>-2600</c:v>
                </c:pt>
                <c:pt idx="695">
                  <c:v>-2600</c:v>
                </c:pt>
                <c:pt idx="696">
                  <c:v>-2600</c:v>
                </c:pt>
                <c:pt idx="697">
                  <c:v>-2600</c:v>
                </c:pt>
                <c:pt idx="698">
                  <c:v>-2600</c:v>
                </c:pt>
                <c:pt idx="699">
                  <c:v>-2600</c:v>
                </c:pt>
                <c:pt idx="700">
                  <c:v>-2600</c:v>
                </c:pt>
                <c:pt idx="701">
                  <c:v>-2600</c:v>
                </c:pt>
                <c:pt idx="702">
                  <c:v>-2600</c:v>
                </c:pt>
                <c:pt idx="703">
                  <c:v>-2600</c:v>
                </c:pt>
                <c:pt idx="704">
                  <c:v>-2572</c:v>
                </c:pt>
                <c:pt idx="705">
                  <c:v>-2513</c:v>
                </c:pt>
                <c:pt idx="706">
                  <c:v>-2600</c:v>
                </c:pt>
                <c:pt idx="707">
                  <c:v>-2585</c:v>
                </c:pt>
                <c:pt idx="708">
                  <c:v>-2600</c:v>
                </c:pt>
                <c:pt idx="709">
                  <c:v>-2596</c:v>
                </c:pt>
                <c:pt idx="710">
                  <c:v>-2600</c:v>
                </c:pt>
                <c:pt idx="711">
                  <c:v>-2600</c:v>
                </c:pt>
                <c:pt idx="712">
                  <c:v>-2600</c:v>
                </c:pt>
                <c:pt idx="713">
                  <c:v>-2600</c:v>
                </c:pt>
                <c:pt idx="714">
                  <c:v>-2600</c:v>
                </c:pt>
                <c:pt idx="715">
                  <c:v>-2600</c:v>
                </c:pt>
                <c:pt idx="716">
                  <c:v>-2600</c:v>
                </c:pt>
                <c:pt idx="717">
                  <c:v>-2600</c:v>
                </c:pt>
                <c:pt idx="718">
                  <c:v>-2600</c:v>
                </c:pt>
                <c:pt idx="719">
                  <c:v>-2600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Calcul!$AZ$10:$AZ$753</c:f>
              <c:numCache>
                <c:formatCode>0.0</c:formatCode>
                <c:ptCount val="744"/>
                <c:pt idx="0">
                  <c:v>-2177.1819444444441</c:v>
                </c:pt>
                <c:pt idx="1">
                  <c:v>-2177.1819444444441</c:v>
                </c:pt>
                <c:pt idx="2">
                  <c:v>-2177.1819444444441</c:v>
                </c:pt>
                <c:pt idx="3">
                  <c:v>-2177.1819444444441</c:v>
                </c:pt>
                <c:pt idx="4">
                  <c:v>-2177.1819444444441</c:v>
                </c:pt>
                <c:pt idx="5">
                  <c:v>-2177.1819444444441</c:v>
                </c:pt>
                <c:pt idx="6">
                  <c:v>-2177.1819444444441</c:v>
                </c:pt>
                <c:pt idx="7">
                  <c:v>-2177.1819444444441</c:v>
                </c:pt>
                <c:pt idx="8">
                  <c:v>-2177.1819444444441</c:v>
                </c:pt>
                <c:pt idx="9">
                  <c:v>-2177.1819444444441</c:v>
                </c:pt>
                <c:pt idx="10">
                  <c:v>-2177.1819444444441</c:v>
                </c:pt>
                <c:pt idx="11">
                  <c:v>-2177.1819444444441</c:v>
                </c:pt>
                <c:pt idx="12">
                  <c:v>-2177.1819444444441</c:v>
                </c:pt>
                <c:pt idx="13">
                  <c:v>-2177.1819444444441</c:v>
                </c:pt>
                <c:pt idx="14">
                  <c:v>-2177.1819444444441</c:v>
                </c:pt>
                <c:pt idx="15">
                  <c:v>-2177.1819444444441</c:v>
                </c:pt>
                <c:pt idx="16">
                  <c:v>-2177.1819444444441</c:v>
                </c:pt>
                <c:pt idx="17">
                  <c:v>-2177.1819444444441</c:v>
                </c:pt>
                <c:pt idx="18">
                  <c:v>-2177.1819444444441</c:v>
                </c:pt>
                <c:pt idx="19">
                  <c:v>-2177.1819444444441</c:v>
                </c:pt>
                <c:pt idx="20">
                  <c:v>-2177.1819444444441</c:v>
                </c:pt>
                <c:pt idx="21">
                  <c:v>-2177.1819444444441</c:v>
                </c:pt>
                <c:pt idx="22">
                  <c:v>-2177.1819444444441</c:v>
                </c:pt>
                <c:pt idx="23">
                  <c:v>-2177.1819444444441</c:v>
                </c:pt>
                <c:pt idx="24">
                  <c:v>-2177.1819444444441</c:v>
                </c:pt>
                <c:pt idx="25">
                  <c:v>-2177.1819444444441</c:v>
                </c:pt>
                <c:pt idx="26">
                  <c:v>-2177.1819444444441</c:v>
                </c:pt>
                <c:pt idx="27">
                  <c:v>-2177.1819444444441</c:v>
                </c:pt>
                <c:pt idx="28">
                  <c:v>-2177.1819444444441</c:v>
                </c:pt>
                <c:pt idx="29">
                  <c:v>-2177.1819444444441</c:v>
                </c:pt>
                <c:pt idx="30">
                  <c:v>-2177.1819444444441</c:v>
                </c:pt>
                <c:pt idx="31">
                  <c:v>-2177.1819444444441</c:v>
                </c:pt>
                <c:pt idx="32">
                  <c:v>-2177.1819444444441</c:v>
                </c:pt>
                <c:pt idx="33">
                  <c:v>-2177.1819444444441</c:v>
                </c:pt>
                <c:pt idx="34">
                  <c:v>-2177.1819444444441</c:v>
                </c:pt>
                <c:pt idx="35">
                  <c:v>-2177.1819444444441</c:v>
                </c:pt>
                <c:pt idx="36">
                  <c:v>-2177.1819444444441</c:v>
                </c:pt>
                <c:pt idx="37">
                  <c:v>-2177.1819444444441</c:v>
                </c:pt>
                <c:pt idx="38">
                  <c:v>-2177.1819444444441</c:v>
                </c:pt>
                <c:pt idx="39">
                  <c:v>-2177.1819444444441</c:v>
                </c:pt>
                <c:pt idx="40">
                  <c:v>-2177.1819444444441</c:v>
                </c:pt>
                <c:pt idx="41">
                  <c:v>-2177.1819444444441</c:v>
                </c:pt>
                <c:pt idx="42">
                  <c:v>-2177.1819444444441</c:v>
                </c:pt>
                <c:pt idx="43">
                  <c:v>-2177.1819444444441</c:v>
                </c:pt>
                <c:pt idx="44">
                  <c:v>-2177.1819444444441</c:v>
                </c:pt>
                <c:pt idx="45">
                  <c:v>-2177.1819444444441</c:v>
                </c:pt>
                <c:pt idx="46">
                  <c:v>-2177.1819444444441</c:v>
                </c:pt>
                <c:pt idx="47">
                  <c:v>-2177.1819444444441</c:v>
                </c:pt>
                <c:pt idx="48">
                  <c:v>-2177.1819444444441</c:v>
                </c:pt>
                <c:pt idx="49">
                  <c:v>-2177.1819444444441</c:v>
                </c:pt>
                <c:pt idx="50">
                  <c:v>-2177.1819444444441</c:v>
                </c:pt>
                <c:pt idx="51">
                  <c:v>-2177.1819444444441</c:v>
                </c:pt>
                <c:pt idx="52">
                  <c:v>-2177.1819444444441</c:v>
                </c:pt>
                <c:pt idx="53">
                  <c:v>-2177.1819444444441</c:v>
                </c:pt>
                <c:pt idx="54">
                  <c:v>-2177.1819444444441</c:v>
                </c:pt>
                <c:pt idx="55">
                  <c:v>-2177.1819444444441</c:v>
                </c:pt>
                <c:pt idx="56">
                  <c:v>-2177.1819444444441</c:v>
                </c:pt>
                <c:pt idx="57">
                  <c:v>-2177.1819444444441</c:v>
                </c:pt>
                <c:pt idx="58">
                  <c:v>-2177.1819444444441</c:v>
                </c:pt>
                <c:pt idx="59">
                  <c:v>-2177.1819444444441</c:v>
                </c:pt>
                <c:pt idx="60">
                  <c:v>-2177.1819444444441</c:v>
                </c:pt>
                <c:pt idx="61">
                  <c:v>-2177.1819444444441</c:v>
                </c:pt>
                <c:pt idx="62">
                  <c:v>-2177.1819444444441</c:v>
                </c:pt>
                <c:pt idx="63">
                  <c:v>-2177.1819444444441</c:v>
                </c:pt>
                <c:pt idx="64">
                  <c:v>-2177.1819444444441</c:v>
                </c:pt>
                <c:pt idx="65">
                  <c:v>-2177.1819444444441</c:v>
                </c:pt>
                <c:pt idx="66">
                  <c:v>-2177.1819444444441</c:v>
                </c:pt>
                <c:pt idx="67">
                  <c:v>-2177.1819444444441</c:v>
                </c:pt>
                <c:pt idx="68">
                  <c:v>-2177.1819444444441</c:v>
                </c:pt>
                <c:pt idx="69">
                  <c:v>-2177.1819444444441</c:v>
                </c:pt>
                <c:pt idx="70">
                  <c:v>-2177.1819444444441</c:v>
                </c:pt>
                <c:pt idx="71">
                  <c:v>-2177.1819444444441</c:v>
                </c:pt>
                <c:pt idx="72">
                  <c:v>-2177.1819444444441</c:v>
                </c:pt>
                <c:pt idx="73">
                  <c:v>-2177.1819444444441</c:v>
                </c:pt>
                <c:pt idx="74">
                  <c:v>-2177.1819444444441</c:v>
                </c:pt>
                <c:pt idx="75">
                  <c:v>-2177.1819444444441</c:v>
                </c:pt>
                <c:pt idx="76">
                  <c:v>-2177.1819444444441</c:v>
                </c:pt>
                <c:pt idx="77">
                  <c:v>-2177.1819444444441</c:v>
                </c:pt>
                <c:pt idx="78">
                  <c:v>-2177.1819444444441</c:v>
                </c:pt>
                <c:pt idx="79">
                  <c:v>-2177.1819444444441</c:v>
                </c:pt>
                <c:pt idx="80">
                  <c:v>-2177.1819444444441</c:v>
                </c:pt>
                <c:pt idx="81">
                  <c:v>-2177.1819444444441</c:v>
                </c:pt>
                <c:pt idx="82">
                  <c:v>-2177.1819444444441</c:v>
                </c:pt>
                <c:pt idx="83">
                  <c:v>-2177.1819444444441</c:v>
                </c:pt>
                <c:pt idx="84">
                  <c:v>-2177.1819444444441</c:v>
                </c:pt>
                <c:pt idx="85">
                  <c:v>-2177.1819444444441</c:v>
                </c:pt>
                <c:pt idx="86">
                  <c:v>-2177.1819444444441</c:v>
                </c:pt>
                <c:pt idx="87">
                  <c:v>-2177.1819444444441</c:v>
                </c:pt>
                <c:pt idx="88">
                  <c:v>-2177.1819444444441</c:v>
                </c:pt>
                <c:pt idx="89">
                  <c:v>-2177.1819444444441</c:v>
                </c:pt>
                <c:pt idx="90">
                  <c:v>-2177.1819444444441</c:v>
                </c:pt>
                <c:pt idx="91">
                  <c:v>-2177.1819444444441</c:v>
                </c:pt>
                <c:pt idx="92">
                  <c:v>-2177.1819444444441</c:v>
                </c:pt>
                <c:pt idx="93">
                  <c:v>-2177.1819444444441</c:v>
                </c:pt>
                <c:pt idx="94">
                  <c:v>-2177.1819444444441</c:v>
                </c:pt>
                <c:pt idx="95">
                  <c:v>-2177.1819444444441</c:v>
                </c:pt>
                <c:pt idx="96">
                  <c:v>-2177.1819444444441</c:v>
                </c:pt>
                <c:pt idx="97">
                  <c:v>-2177.1819444444441</c:v>
                </c:pt>
                <c:pt idx="98">
                  <c:v>-2177.1819444444441</c:v>
                </c:pt>
                <c:pt idx="99">
                  <c:v>-2177.1819444444441</c:v>
                </c:pt>
                <c:pt idx="100">
                  <c:v>-2177.1819444444441</c:v>
                </c:pt>
                <c:pt idx="101">
                  <c:v>-2177.1819444444441</c:v>
                </c:pt>
                <c:pt idx="102">
                  <c:v>-2177.1819444444441</c:v>
                </c:pt>
                <c:pt idx="103">
                  <c:v>-2177.1819444444441</c:v>
                </c:pt>
                <c:pt idx="104">
                  <c:v>-2177.1819444444441</c:v>
                </c:pt>
                <c:pt idx="105">
                  <c:v>-2177.1819444444441</c:v>
                </c:pt>
                <c:pt idx="106">
                  <c:v>-2177.1819444444441</c:v>
                </c:pt>
                <c:pt idx="107">
                  <c:v>-2177.1819444444441</c:v>
                </c:pt>
                <c:pt idx="108">
                  <c:v>-2177.1819444444441</c:v>
                </c:pt>
                <c:pt idx="109">
                  <c:v>-2177.1819444444441</c:v>
                </c:pt>
                <c:pt idx="110">
                  <c:v>-2177.1819444444441</c:v>
                </c:pt>
                <c:pt idx="111">
                  <c:v>-2177.1819444444441</c:v>
                </c:pt>
                <c:pt idx="112">
                  <c:v>-2177.1819444444441</c:v>
                </c:pt>
                <c:pt idx="113">
                  <c:v>-2177.1819444444441</c:v>
                </c:pt>
                <c:pt idx="114">
                  <c:v>-2177.1819444444441</c:v>
                </c:pt>
                <c:pt idx="115">
                  <c:v>-2177.1819444444441</c:v>
                </c:pt>
                <c:pt idx="116">
                  <c:v>-2177.1819444444441</c:v>
                </c:pt>
                <c:pt idx="117">
                  <c:v>-2177.1819444444441</c:v>
                </c:pt>
                <c:pt idx="118">
                  <c:v>-2177.1819444444441</c:v>
                </c:pt>
                <c:pt idx="119">
                  <c:v>-2177.1819444444441</c:v>
                </c:pt>
                <c:pt idx="120">
                  <c:v>-2177.1819444444441</c:v>
                </c:pt>
                <c:pt idx="121">
                  <c:v>-2177.1819444444441</c:v>
                </c:pt>
                <c:pt idx="122">
                  <c:v>-2177.1819444444441</c:v>
                </c:pt>
                <c:pt idx="123">
                  <c:v>-2177.1819444444441</c:v>
                </c:pt>
                <c:pt idx="124">
                  <c:v>-2177.1819444444441</c:v>
                </c:pt>
                <c:pt idx="125">
                  <c:v>-2177.1819444444441</c:v>
                </c:pt>
                <c:pt idx="126">
                  <c:v>-2177.1819444444441</c:v>
                </c:pt>
                <c:pt idx="127">
                  <c:v>-2177.1819444444441</c:v>
                </c:pt>
                <c:pt idx="128">
                  <c:v>-2177.1819444444441</c:v>
                </c:pt>
                <c:pt idx="129">
                  <c:v>-2177.1819444444441</c:v>
                </c:pt>
                <c:pt idx="130">
                  <c:v>-2177.1819444444441</c:v>
                </c:pt>
                <c:pt idx="131">
                  <c:v>-2177.1819444444441</c:v>
                </c:pt>
                <c:pt idx="132">
                  <c:v>-2177.1819444444441</c:v>
                </c:pt>
                <c:pt idx="133">
                  <c:v>-2177.1819444444441</c:v>
                </c:pt>
                <c:pt idx="134">
                  <c:v>-2177.1819444444441</c:v>
                </c:pt>
                <c:pt idx="135">
                  <c:v>-2177.1819444444441</c:v>
                </c:pt>
                <c:pt idx="136">
                  <c:v>-2177.1819444444441</c:v>
                </c:pt>
                <c:pt idx="137">
                  <c:v>-2177.1819444444441</c:v>
                </c:pt>
                <c:pt idx="138">
                  <c:v>-2177.1819444444441</c:v>
                </c:pt>
                <c:pt idx="139">
                  <c:v>-2177.1819444444441</c:v>
                </c:pt>
                <c:pt idx="140">
                  <c:v>-2177.1819444444441</c:v>
                </c:pt>
                <c:pt idx="141">
                  <c:v>-2177.1819444444441</c:v>
                </c:pt>
                <c:pt idx="142">
                  <c:v>-2177.1819444444441</c:v>
                </c:pt>
                <c:pt idx="143">
                  <c:v>-2177.1819444444441</c:v>
                </c:pt>
                <c:pt idx="144">
                  <c:v>-2177.1819444444441</c:v>
                </c:pt>
                <c:pt idx="145">
                  <c:v>-2177.1819444444441</c:v>
                </c:pt>
                <c:pt idx="146">
                  <c:v>-2177.1819444444441</c:v>
                </c:pt>
                <c:pt idx="147">
                  <c:v>-2177.1819444444441</c:v>
                </c:pt>
                <c:pt idx="148">
                  <c:v>-2177.1819444444441</c:v>
                </c:pt>
                <c:pt idx="149">
                  <c:v>-2177.1819444444441</c:v>
                </c:pt>
                <c:pt idx="150">
                  <c:v>-2177.1819444444441</c:v>
                </c:pt>
                <c:pt idx="151">
                  <c:v>-2177.1819444444441</c:v>
                </c:pt>
                <c:pt idx="152">
                  <c:v>-2177.1819444444441</c:v>
                </c:pt>
                <c:pt idx="153">
                  <c:v>-2177.1819444444441</c:v>
                </c:pt>
                <c:pt idx="154">
                  <c:v>-2177.1819444444441</c:v>
                </c:pt>
                <c:pt idx="155">
                  <c:v>-2177.1819444444441</c:v>
                </c:pt>
                <c:pt idx="156">
                  <c:v>-2177.1819444444441</c:v>
                </c:pt>
                <c:pt idx="157">
                  <c:v>-2177.1819444444441</c:v>
                </c:pt>
                <c:pt idx="158">
                  <c:v>-2177.1819444444441</c:v>
                </c:pt>
                <c:pt idx="159">
                  <c:v>-2177.1819444444441</c:v>
                </c:pt>
                <c:pt idx="160">
                  <c:v>-2177.1819444444441</c:v>
                </c:pt>
                <c:pt idx="161">
                  <c:v>-2177.1819444444441</c:v>
                </c:pt>
                <c:pt idx="162">
                  <c:v>-2177.1819444444441</c:v>
                </c:pt>
                <c:pt idx="163">
                  <c:v>-2177.1819444444441</c:v>
                </c:pt>
                <c:pt idx="164">
                  <c:v>-2177.1819444444441</c:v>
                </c:pt>
                <c:pt idx="165">
                  <c:v>-2177.1819444444441</c:v>
                </c:pt>
                <c:pt idx="166">
                  <c:v>-2177.1819444444441</c:v>
                </c:pt>
                <c:pt idx="167">
                  <c:v>-2177.1819444444441</c:v>
                </c:pt>
                <c:pt idx="168">
                  <c:v>-2177.1819444444441</c:v>
                </c:pt>
                <c:pt idx="169">
                  <c:v>-2177.1819444444441</c:v>
                </c:pt>
                <c:pt idx="170">
                  <c:v>-2177.1819444444441</c:v>
                </c:pt>
                <c:pt idx="171">
                  <c:v>-2177.1819444444441</c:v>
                </c:pt>
                <c:pt idx="172">
                  <c:v>-2177.1819444444441</c:v>
                </c:pt>
                <c:pt idx="173">
                  <c:v>-2177.1819444444441</c:v>
                </c:pt>
                <c:pt idx="174">
                  <c:v>-2177.1819444444441</c:v>
                </c:pt>
                <c:pt idx="175">
                  <c:v>-2177.1819444444441</c:v>
                </c:pt>
                <c:pt idx="176">
                  <c:v>-2177.1819444444441</c:v>
                </c:pt>
                <c:pt idx="177">
                  <c:v>-2177.1819444444441</c:v>
                </c:pt>
                <c:pt idx="178">
                  <c:v>-2177.1819444444441</c:v>
                </c:pt>
                <c:pt idx="179">
                  <c:v>-2177.1819444444441</c:v>
                </c:pt>
                <c:pt idx="180">
                  <c:v>-2177.1819444444441</c:v>
                </c:pt>
                <c:pt idx="181">
                  <c:v>-2177.1819444444441</c:v>
                </c:pt>
                <c:pt idx="182">
                  <c:v>-2177.1819444444441</c:v>
                </c:pt>
                <c:pt idx="183">
                  <c:v>-2177.1819444444441</c:v>
                </c:pt>
                <c:pt idx="184">
                  <c:v>-2177.1819444444441</c:v>
                </c:pt>
                <c:pt idx="185">
                  <c:v>-2177.1819444444441</c:v>
                </c:pt>
                <c:pt idx="186">
                  <c:v>-2177.1819444444441</c:v>
                </c:pt>
                <c:pt idx="187">
                  <c:v>-2177.1819444444441</c:v>
                </c:pt>
                <c:pt idx="188">
                  <c:v>-2177.1819444444441</c:v>
                </c:pt>
                <c:pt idx="189">
                  <c:v>-2177.1819444444441</c:v>
                </c:pt>
                <c:pt idx="190">
                  <c:v>-2177.1819444444441</c:v>
                </c:pt>
                <c:pt idx="191">
                  <c:v>-2177.1819444444441</c:v>
                </c:pt>
                <c:pt idx="192">
                  <c:v>-2177.1819444444441</c:v>
                </c:pt>
                <c:pt idx="193">
                  <c:v>-2177.1819444444441</c:v>
                </c:pt>
                <c:pt idx="194">
                  <c:v>-2177.1819444444441</c:v>
                </c:pt>
                <c:pt idx="195">
                  <c:v>-2177.1819444444441</c:v>
                </c:pt>
                <c:pt idx="196">
                  <c:v>-2177.1819444444441</c:v>
                </c:pt>
                <c:pt idx="197">
                  <c:v>-2177.1819444444441</c:v>
                </c:pt>
                <c:pt idx="198">
                  <c:v>-2177.1819444444441</c:v>
                </c:pt>
                <c:pt idx="199">
                  <c:v>-2177.1819444444441</c:v>
                </c:pt>
                <c:pt idx="200">
                  <c:v>-2177.1819444444441</c:v>
                </c:pt>
                <c:pt idx="201">
                  <c:v>-2177.1819444444441</c:v>
                </c:pt>
                <c:pt idx="202">
                  <c:v>-2177.1819444444441</c:v>
                </c:pt>
                <c:pt idx="203">
                  <c:v>-2177.1819444444441</c:v>
                </c:pt>
                <c:pt idx="204">
                  <c:v>-2177.1819444444441</c:v>
                </c:pt>
                <c:pt idx="205">
                  <c:v>-2177.1819444444441</c:v>
                </c:pt>
                <c:pt idx="206">
                  <c:v>-2177.1819444444441</c:v>
                </c:pt>
                <c:pt idx="207">
                  <c:v>-2177.1819444444441</c:v>
                </c:pt>
                <c:pt idx="208">
                  <c:v>-2177.1819444444441</c:v>
                </c:pt>
                <c:pt idx="209">
                  <c:v>-2177.1819444444441</c:v>
                </c:pt>
                <c:pt idx="210">
                  <c:v>-2177.1819444444441</c:v>
                </c:pt>
                <c:pt idx="211">
                  <c:v>-2177.1819444444441</c:v>
                </c:pt>
                <c:pt idx="212">
                  <c:v>-2177.1819444444441</c:v>
                </c:pt>
                <c:pt idx="213">
                  <c:v>-2177.1819444444441</c:v>
                </c:pt>
                <c:pt idx="214">
                  <c:v>-2177.1819444444441</c:v>
                </c:pt>
                <c:pt idx="215">
                  <c:v>-2177.1819444444441</c:v>
                </c:pt>
                <c:pt idx="216">
                  <c:v>-2177.1819444444441</c:v>
                </c:pt>
                <c:pt idx="217">
                  <c:v>-2177.1819444444441</c:v>
                </c:pt>
                <c:pt idx="218">
                  <c:v>-2177.1819444444441</c:v>
                </c:pt>
                <c:pt idx="219">
                  <c:v>-2177.1819444444441</c:v>
                </c:pt>
                <c:pt idx="220">
                  <c:v>-2177.1819444444441</c:v>
                </c:pt>
                <c:pt idx="221">
                  <c:v>-2177.1819444444441</c:v>
                </c:pt>
                <c:pt idx="222">
                  <c:v>-2177.1819444444441</c:v>
                </c:pt>
                <c:pt idx="223">
                  <c:v>-2177.1819444444441</c:v>
                </c:pt>
                <c:pt idx="224">
                  <c:v>-2177.1819444444441</c:v>
                </c:pt>
                <c:pt idx="225">
                  <c:v>-2177.1819444444441</c:v>
                </c:pt>
                <c:pt idx="226">
                  <c:v>-2177.1819444444441</c:v>
                </c:pt>
                <c:pt idx="227">
                  <c:v>-2177.1819444444441</c:v>
                </c:pt>
                <c:pt idx="228">
                  <c:v>-2177.1819444444441</c:v>
                </c:pt>
                <c:pt idx="229">
                  <c:v>-2177.1819444444441</c:v>
                </c:pt>
                <c:pt idx="230">
                  <c:v>-2177.1819444444441</c:v>
                </c:pt>
                <c:pt idx="231">
                  <c:v>-2177.1819444444441</c:v>
                </c:pt>
                <c:pt idx="232">
                  <c:v>-2177.1819444444441</c:v>
                </c:pt>
                <c:pt idx="233">
                  <c:v>-2177.1819444444441</c:v>
                </c:pt>
                <c:pt idx="234">
                  <c:v>-2177.1819444444441</c:v>
                </c:pt>
                <c:pt idx="235">
                  <c:v>-2177.1819444444441</c:v>
                </c:pt>
                <c:pt idx="236">
                  <c:v>-2177.1819444444441</c:v>
                </c:pt>
                <c:pt idx="237">
                  <c:v>-2177.1819444444441</c:v>
                </c:pt>
                <c:pt idx="238">
                  <c:v>-2177.1819444444441</c:v>
                </c:pt>
                <c:pt idx="239">
                  <c:v>-2177.1819444444441</c:v>
                </c:pt>
                <c:pt idx="240">
                  <c:v>-2177.1819444444441</c:v>
                </c:pt>
                <c:pt idx="241">
                  <c:v>-2177.1819444444441</c:v>
                </c:pt>
                <c:pt idx="242">
                  <c:v>-2177.1819444444441</c:v>
                </c:pt>
                <c:pt idx="243">
                  <c:v>-2177.1819444444441</c:v>
                </c:pt>
                <c:pt idx="244">
                  <c:v>-2177.1819444444441</c:v>
                </c:pt>
                <c:pt idx="245">
                  <c:v>-2177.1819444444441</c:v>
                </c:pt>
                <c:pt idx="246">
                  <c:v>-2177.1819444444441</c:v>
                </c:pt>
                <c:pt idx="247">
                  <c:v>-2177.1819444444441</c:v>
                </c:pt>
                <c:pt idx="248">
                  <c:v>-2177.1819444444441</c:v>
                </c:pt>
                <c:pt idx="249">
                  <c:v>-2177.1819444444441</c:v>
                </c:pt>
                <c:pt idx="250">
                  <c:v>-2177.1819444444441</c:v>
                </c:pt>
                <c:pt idx="251">
                  <c:v>-2177.1819444444441</c:v>
                </c:pt>
                <c:pt idx="252">
                  <c:v>-2177.1819444444441</c:v>
                </c:pt>
                <c:pt idx="253">
                  <c:v>-2177.1819444444441</c:v>
                </c:pt>
                <c:pt idx="254">
                  <c:v>-2177.1819444444441</c:v>
                </c:pt>
                <c:pt idx="255">
                  <c:v>-2177.1819444444441</c:v>
                </c:pt>
                <c:pt idx="256">
                  <c:v>-2177.1819444444441</c:v>
                </c:pt>
                <c:pt idx="257">
                  <c:v>-2177.1819444444441</c:v>
                </c:pt>
                <c:pt idx="258">
                  <c:v>-2177.1819444444441</c:v>
                </c:pt>
                <c:pt idx="259">
                  <c:v>-2177.1819444444441</c:v>
                </c:pt>
                <c:pt idx="260">
                  <c:v>-2177.1819444444441</c:v>
                </c:pt>
                <c:pt idx="261">
                  <c:v>-2177.1819444444441</c:v>
                </c:pt>
                <c:pt idx="262">
                  <c:v>-2177.1819444444441</c:v>
                </c:pt>
                <c:pt idx="263">
                  <c:v>-2177.1819444444441</c:v>
                </c:pt>
                <c:pt idx="264">
                  <c:v>-2177.1819444444441</c:v>
                </c:pt>
                <c:pt idx="265">
                  <c:v>-2177.1819444444441</c:v>
                </c:pt>
                <c:pt idx="266">
                  <c:v>-2177.1819444444441</c:v>
                </c:pt>
                <c:pt idx="267">
                  <c:v>-2177.1819444444441</c:v>
                </c:pt>
                <c:pt idx="268">
                  <c:v>-2177.1819444444441</c:v>
                </c:pt>
                <c:pt idx="269">
                  <c:v>-2177.1819444444441</c:v>
                </c:pt>
                <c:pt idx="270">
                  <c:v>-2177.1819444444441</c:v>
                </c:pt>
                <c:pt idx="271">
                  <c:v>-2177.1819444444441</c:v>
                </c:pt>
                <c:pt idx="272">
                  <c:v>-2177.1819444444441</c:v>
                </c:pt>
                <c:pt idx="273">
                  <c:v>-2177.1819444444441</c:v>
                </c:pt>
                <c:pt idx="274">
                  <c:v>-2177.1819444444441</c:v>
                </c:pt>
                <c:pt idx="275">
                  <c:v>-2177.1819444444441</c:v>
                </c:pt>
                <c:pt idx="276">
                  <c:v>-2177.1819444444441</c:v>
                </c:pt>
                <c:pt idx="277">
                  <c:v>-2177.1819444444441</c:v>
                </c:pt>
                <c:pt idx="278">
                  <c:v>-2177.1819444444441</c:v>
                </c:pt>
                <c:pt idx="279">
                  <c:v>-2177.1819444444441</c:v>
                </c:pt>
                <c:pt idx="280">
                  <c:v>-2177.1819444444441</c:v>
                </c:pt>
                <c:pt idx="281">
                  <c:v>-2177.1819444444441</c:v>
                </c:pt>
                <c:pt idx="282">
                  <c:v>-2177.1819444444441</c:v>
                </c:pt>
                <c:pt idx="283">
                  <c:v>-2177.1819444444441</c:v>
                </c:pt>
                <c:pt idx="284">
                  <c:v>-2177.1819444444441</c:v>
                </c:pt>
                <c:pt idx="285">
                  <c:v>-2177.1819444444441</c:v>
                </c:pt>
                <c:pt idx="286">
                  <c:v>-2177.1819444444441</c:v>
                </c:pt>
                <c:pt idx="287">
                  <c:v>-2177.1819444444441</c:v>
                </c:pt>
                <c:pt idx="288">
                  <c:v>-2177.1819444444441</c:v>
                </c:pt>
                <c:pt idx="289">
                  <c:v>-2177.1819444444441</c:v>
                </c:pt>
                <c:pt idx="290">
                  <c:v>-2177.1819444444441</c:v>
                </c:pt>
                <c:pt idx="291">
                  <c:v>-2177.1819444444441</c:v>
                </c:pt>
                <c:pt idx="292">
                  <c:v>-2177.1819444444441</c:v>
                </c:pt>
                <c:pt idx="293">
                  <c:v>-2177.1819444444441</c:v>
                </c:pt>
                <c:pt idx="294">
                  <c:v>-2177.1819444444441</c:v>
                </c:pt>
                <c:pt idx="295">
                  <c:v>-2177.1819444444441</c:v>
                </c:pt>
                <c:pt idx="296">
                  <c:v>-2177.1819444444441</c:v>
                </c:pt>
                <c:pt idx="297">
                  <c:v>-2177.1819444444441</c:v>
                </c:pt>
                <c:pt idx="298">
                  <c:v>-2177.1819444444441</c:v>
                </c:pt>
                <c:pt idx="299">
                  <c:v>-2177.1819444444441</c:v>
                </c:pt>
                <c:pt idx="300">
                  <c:v>-2177.1819444444441</c:v>
                </c:pt>
                <c:pt idx="301">
                  <c:v>-2177.1819444444441</c:v>
                </c:pt>
                <c:pt idx="302">
                  <c:v>-2177.1819444444441</c:v>
                </c:pt>
                <c:pt idx="303">
                  <c:v>-2177.1819444444441</c:v>
                </c:pt>
                <c:pt idx="304">
                  <c:v>-2177.1819444444441</c:v>
                </c:pt>
                <c:pt idx="305">
                  <c:v>-2177.1819444444441</c:v>
                </c:pt>
                <c:pt idx="306">
                  <c:v>-2177.1819444444441</c:v>
                </c:pt>
                <c:pt idx="307">
                  <c:v>-2177.1819444444441</c:v>
                </c:pt>
                <c:pt idx="308">
                  <c:v>-2177.1819444444441</c:v>
                </c:pt>
                <c:pt idx="309">
                  <c:v>-2177.1819444444441</c:v>
                </c:pt>
                <c:pt idx="310">
                  <c:v>-2177.1819444444441</c:v>
                </c:pt>
                <c:pt idx="311">
                  <c:v>-2177.1819444444441</c:v>
                </c:pt>
                <c:pt idx="312">
                  <c:v>-2177.1819444444441</c:v>
                </c:pt>
                <c:pt idx="313">
                  <c:v>-2177.1819444444441</c:v>
                </c:pt>
                <c:pt idx="314">
                  <c:v>-2177.1819444444441</c:v>
                </c:pt>
                <c:pt idx="315">
                  <c:v>-2177.1819444444441</c:v>
                </c:pt>
                <c:pt idx="316">
                  <c:v>-2177.1819444444441</c:v>
                </c:pt>
                <c:pt idx="317">
                  <c:v>-2177.1819444444441</c:v>
                </c:pt>
                <c:pt idx="318">
                  <c:v>-2177.1819444444441</c:v>
                </c:pt>
                <c:pt idx="319">
                  <c:v>-2177.1819444444441</c:v>
                </c:pt>
                <c:pt idx="320">
                  <c:v>-2177.1819444444441</c:v>
                </c:pt>
                <c:pt idx="321">
                  <c:v>-2177.1819444444441</c:v>
                </c:pt>
                <c:pt idx="322">
                  <c:v>-2177.1819444444441</c:v>
                </c:pt>
                <c:pt idx="323">
                  <c:v>-2177.1819444444441</c:v>
                </c:pt>
                <c:pt idx="324">
                  <c:v>-2177.1819444444441</c:v>
                </c:pt>
                <c:pt idx="325">
                  <c:v>-2177.1819444444441</c:v>
                </c:pt>
                <c:pt idx="326">
                  <c:v>-2177.1819444444441</c:v>
                </c:pt>
                <c:pt idx="327">
                  <c:v>-2177.1819444444441</c:v>
                </c:pt>
                <c:pt idx="328">
                  <c:v>-2177.1819444444441</c:v>
                </c:pt>
                <c:pt idx="329">
                  <c:v>-2177.1819444444441</c:v>
                </c:pt>
                <c:pt idx="330">
                  <c:v>-2177.1819444444441</c:v>
                </c:pt>
                <c:pt idx="331">
                  <c:v>-2177.1819444444441</c:v>
                </c:pt>
                <c:pt idx="332">
                  <c:v>-2177.1819444444441</c:v>
                </c:pt>
                <c:pt idx="333">
                  <c:v>-2177.1819444444441</c:v>
                </c:pt>
                <c:pt idx="334">
                  <c:v>-2177.1819444444441</c:v>
                </c:pt>
                <c:pt idx="335">
                  <c:v>-2177.1819444444441</c:v>
                </c:pt>
                <c:pt idx="336">
                  <c:v>-2177.1819444444441</c:v>
                </c:pt>
                <c:pt idx="337">
                  <c:v>-2177.1819444444441</c:v>
                </c:pt>
                <c:pt idx="338">
                  <c:v>-2177.1819444444441</c:v>
                </c:pt>
                <c:pt idx="339">
                  <c:v>-2177.1819444444441</c:v>
                </c:pt>
                <c:pt idx="340">
                  <c:v>-2177.1819444444441</c:v>
                </c:pt>
                <c:pt idx="341">
                  <c:v>-2177.1819444444441</c:v>
                </c:pt>
                <c:pt idx="342">
                  <c:v>-2177.1819444444441</c:v>
                </c:pt>
                <c:pt idx="343">
                  <c:v>-2177.1819444444441</c:v>
                </c:pt>
                <c:pt idx="344">
                  <c:v>-2177.1819444444441</c:v>
                </c:pt>
                <c:pt idx="345">
                  <c:v>-2177.1819444444441</c:v>
                </c:pt>
                <c:pt idx="346">
                  <c:v>-2177.1819444444441</c:v>
                </c:pt>
                <c:pt idx="347">
                  <c:v>-2177.1819444444441</c:v>
                </c:pt>
                <c:pt idx="348">
                  <c:v>-2177.1819444444441</c:v>
                </c:pt>
                <c:pt idx="349">
                  <c:v>-2177.1819444444441</c:v>
                </c:pt>
                <c:pt idx="350">
                  <c:v>-2177.1819444444441</c:v>
                </c:pt>
                <c:pt idx="351">
                  <c:v>-2177.1819444444441</c:v>
                </c:pt>
                <c:pt idx="352">
                  <c:v>-2177.1819444444441</c:v>
                </c:pt>
                <c:pt idx="353">
                  <c:v>-2177.1819444444441</c:v>
                </c:pt>
                <c:pt idx="354">
                  <c:v>-2177.1819444444441</c:v>
                </c:pt>
                <c:pt idx="355">
                  <c:v>-2177.1819444444441</c:v>
                </c:pt>
                <c:pt idx="356">
                  <c:v>-2177.1819444444441</c:v>
                </c:pt>
                <c:pt idx="357">
                  <c:v>-2177.1819444444441</c:v>
                </c:pt>
                <c:pt idx="358">
                  <c:v>-2177.1819444444441</c:v>
                </c:pt>
                <c:pt idx="359">
                  <c:v>-2177.1819444444441</c:v>
                </c:pt>
                <c:pt idx="360">
                  <c:v>-2177.1819444444441</c:v>
                </c:pt>
                <c:pt idx="361">
                  <c:v>-2177.1819444444441</c:v>
                </c:pt>
                <c:pt idx="362">
                  <c:v>-2177.1819444444441</c:v>
                </c:pt>
                <c:pt idx="363">
                  <c:v>-2177.1819444444441</c:v>
                </c:pt>
                <c:pt idx="364">
                  <c:v>-2177.1819444444441</c:v>
                </c:pt>
                <c:pt idx="365">
                  <c:v>-2177.1819444444441</c:v>
                </c:pt>
                <c:pt idx="366">
                  <c:v>-2177.1819444444441</c:v>
                </c:pt>
                <c:pt idx="367">
                  <c:v>-2177.1819444444441</c:v>
                </c:pt>
                <c:pt idx="368">
                  <c:v>-2177.1819444444441</c:v>
                </c:pt>
                <c:pt idx="369">
                  <c:v>-2177.1819444444441</c:v>
                </c:pt>
                <c:pt idx="370">
                  <c:v>-2177.1819444444441</c:v>
                </c:pt>
                <c:pt idx="371">
                  <c:v>-2177.1819444444441</c:v>
                </c:pt>
                <c:pt idx="372">
                  <c:v>-2177.1819444444441</c:v>
                </c:pt>
                <c:pt idx="373">
                  <c:v>-2177.1819444444441</c:v>
                </c:pt>
                <c:pt idx="374">
                  <c:v>-2177.1819444444441</c:v>
                </c:pt>
                <c:pt idx="375">
                  <c:v>-2177.1819444444441</c:v>
                </c:pt>
                <c:pt idx="376">
                  <c:v>-2177.1819444444441</c:v>
                </c:pt>
                <c:pt idx="377">
                  <c:v>-2177.1819444444441</c:v>
                </c:pt>
                <c:pt idx="378">
                  <c:v>-2177.1819444444441</c:v>
                </c:pt>
                <c:pt idx="379">
                  <c:v>-2177.1819444444441</c:v>
                </c:pt>
                <c:pt idx="380">
                  <c:v>-2177.1819444444441</c:v>
                </c:pt>
                <c:pt idx="381">
                  <c:v>-2177.1819444444441</c:v>
                </c:pt>
                <c:pt idx="382">
                  <c:v>-2177.1819444444441</c:v>
                </c:pt>
                <c:pt idx="383">
                  <c:v>-2177.1819444444441</c:v>
                </c:pt>
                <c:pt idx="384">
                  <c:v>-2177.1819444444441</c:v>
                </c:pt>
                <c:pt idx="385">
                  <c:v>-2177.1819444444441</c:v>
                </c:pt>
                <c:pt idx="386">
                  <c:v>-2177.1819444444441</c:v>
                </c:pt>
                <c:pt idx="387">
                  <c:v>-2177.1819444444441</c:v>
                </c:pt>
                <c:pt idx="388">
                  <c:v>-2177.1819444444441</c:v>
                </c:pt>
                <c:pt idx="389">
                  <c:v>-2177.1819444444441</c:v>
                </c:pt>
                <c:pt idx="390">
                  <c:v>-2177.1819444444441</c:v>
                </c:pt>
                <c:pt idx="391">
                  <c:v>-2177.1819444444441</c:v>
                </c:pt>
                <c:pt idx="392">
                  <c:v>-2177.1819444444441</c:v>
                </c:pt>
                <c:pt idx="393">
                  <c:v>-2177.1819444444441</c:v>
                </c:pt>
                <c:pt idx="394">
                  <c:v>-2177.1819444444441</c:v>
                </c:pt>
                <c:pt idx="395">
                  <c:v>-2177.1819444444441</c:v>
                </c:pt>
                <c:pt idx="396">
                  <c:v>-2177.1819444444441</c:v>
                </c:pt>
                <c:pt idx="397">
                  <c:v>-2177.1819444444441</c:v>
                </c:pt>
                <c:pt idx="398">
                  <c:v>-2177.1819444444441</c:v>
                </c:pt>
                <c:pt idx="399">
                  <c:v>-2177.1819444444441</c:v>
                </c:pt>
                <c:pt idx="400">
                  <c:v>-2177.1819444444441</c:v>
                </c:pt>
                <c:pt idx="401">
                  <c:v>-2177.1819444444441</c:v>
                </c:pt>
                <c:pt idx="402">
                  <c:v>-2177.1819444444441</c:v>
                </c:pt>
                <c:pt idx="403">
                  <c:v>-2177.1819444444441</c:v>
                </c:pt>
                <c:pt idx="404">
                  <c:v>-2177.1819444444441</c:v>
                </c:pt>
                <c:pt idx="405">
                  <c:v>-2177.1819444444441</c:v>
                </c:pt>
                <c:pt idx="406">
                  <c:v>-2177.1819444444441</c:v>
                </c:pt>
                <c:pt idx="407">
                  <c:v>-2177.1819444444441</c:v>
                </c:pt>
                <c:pt idx="408">
                  <c:v>-2177.1819444444441</c:v>
                </c:pt>
                <c:pt idx="409">
                  <c:v>-2177.1819444444441</c:v>
                </c:pt>
                <c:pt idx="410">
                  <c:v>-2177.1819444444441</c:v>
                </c:pt>
                <c:pt idx="411">
                  <c:v>-2177.1819444444441</c:v>
                </c:pt>
                <c:pt idx="412">
                  <c:v>-2177.1819444444441</c:v>
                </c:pt>
                <c:pt idx="413">
                  <c:v>-2177.1819444444441</c:v>
                </c:pt>
                <c:pt idx="414">
                  <c:v>-2177.1819444444441</c:v>
                </c:pt>
                <c:pt idx="415">
                  <c:v>-2177.1819444444441</c:v>
                </c:pt>
                <c:pt idx="416">
                  <c:v>-2177.1819444444441</c:v>
                </c:pt>
                <c:pt idx="417">
                  <c:v>-2177.1819444444441</c:v>
                </c:pt>
                <c:pt idx="418">
                  <c:v>-2177.1819444444441</c:v>
                </c:pt>
                <c:pt idx="419">
                  <c:v>-2177.1819444444441</c:v>
                </c:pt>
                <c:pt idx="420">
                  <c:v>-2177.1819444444441</c:v>
                </c:pt>
                <c:pt idx="421">
                  <c:v>-2177.1819444444441</c:v>
                </c:pt>
                <c:pt idx="422">
                  <c:v>-2177.1819444444441</c:v>
                </c:pt>
                <c:pt idx="423">
                  <c:v>-2177.1819444444441</c:v>
                </c:pt>
                <c:pt idx="424">
                  <c:v>-2177.1819444444441</c:v>
                </c:pt>
                <c:pt idx="425">
                  <c:v>-2177.1819444444441</c:v>
                </c:pt>
                <c:pt idx="426">
                  <c:v>-2177.1819444444441</c:v>
                </c:pt>
                <c:pt idx="427">
                  <c:v>-2177.1819444444441</c:v>
                </c:pt>
                <c:pt idx="428">
                  <c:v>-2177.1819444444441</c:v>
                </c:pt>
                <c:pt idx="429">
                  <c:v>-2177.1819444444441</c:v>
                </c:pt>
                <c:pt idx="430">
                  <c:v>-2177.1819444444441</c:v>
                </c:pt>
                <c:pt idx="431">
                  <c:v>-2177.1819444444441</c:v>
                </c:pt>
                <c:pt idx="432">
                  <c:v>-2177.1819444444441</c:v>
                </c:pt>
                <c:pt idx="433">
                  <c:v>-2177.1819444444441</c:v>
                </c:pt>
                <c:pt idx="434">
                  <c:v>-2177.1819444444441</c:v>
                </c:pt>
                <c:pt idx="435">
                  <c:v>-2177.1819444444441</c:v>
                </c:pt>
                <c:pt idx="436">
                  <c:v>-2177.1819444444441</c:v>
                </c:pt>
                <c:pt idx="437">
                  <c:v>-2177.1819444444441</c:v>
                </c:pt>
                <c:pt idx="438">
                  <c:v>-2177.1819444444441</c:v>
                </c:pt>
                <c:pt idx="439">
                  <c:v>-2177.1819444444441</c:v>
                </c:pt>
                <c:pt idx="440">
                  <c:v>-2177.1819444444441</c:v>
                </c:pt>
                <c:pt idx="441">
                  <c:v>-2177.1819444444441</c:v>
                </c:pt>
                <c:pt idx="442">
                  <c:v>-2177.1819444444441</c:v>
                </c:pt>
                <c:pt idx="443">
                  <c:v>-2177.1819444444441</c:v>
                </c:pt>
                <c:pt idx="444">
                  <c:v>-2177.1819444444441</c:v>
                </c:pt>
                <c:pt idx="445">
                  <c:v>-2177.1819444444441</c:v>
                </c:pt>
                <c:pt idx="446">
                  <c:v>-2177.1819444444441</c:v>
                </c:pt>
                <c:pt idx="447">
                  <c:v>-2177.1819444444441</c:v>
                </c:pt>
                <c:pt idx="448">
                  <c:v>-2177.1819444444441</c:v>
                </c:pt>
                <c:pt idx="449">
                  <c:v>-2177.1819444444441</c:v>
                </c:pt>
                <c:pt idx="450">
                  <c:v>-2177.1819444444441</c:v>
                </c:pt>
                <c:pt idx="451">
                  <c:v>-2177.1819444444441</c:v>
                </c:pt>
                <c:pt idx="452">
                  <c:v>-2177.1819444444441</c:v>
                </c:pt>
                <c:pt idx="453">
                  <c:v>-2177.1819444444441</c:v>
                </c:pt>
                <c:pt idx="454">
                  <c:v>-2177.1819444444441</c:v>
                </c:pt>
                <c:pt idx="455">
                  <c:v>-2177.1819444444441</c:v>
                </c:pt>
                <c:pt idx="456">
                  <c:v>-2177.1819444444441</c:v>
                </c:pt>
                <c:pt idx="457">
                  <c:v>-2177.1819444444441</c:v>
                </c:pt>
                <c:pt idx="458">
                  <c:v>-2177.1819444444441</c:v>
                </c:pt>
                <c:pt idx="459">
                  <c:v>-2177.1819444444441</c:v>
                </c:pt>
                <c:pt idx="460">
                  <c:v>-2177.1819444444441</c:v>
                </c:pt>
                <c:pt idx="461">
                  <c:v>-2177.1819444444441</c:v>
                </c:pt>
                <c:pt idx="462">
                  <c:v>-2177.1819444444441</c:v>
                </c:pt>
                <c:pt idx="463">
                  <c:v>-2177.1819444444441</c:v>
                </c:pt>
                <c:pt idx="464">
                  <c:v>-2177.1819444444441</c:v>
                </c:pt>
                <c:pt idx="465">
                  <c:v>-2177.1819444444441</c:v>
                </c:pt>
                <c:pt idx="466">
                  <c:v>-2177.1819444444441</c:v>
                </c:pt>
                <c:pt idx="467">
                  <c:v>-2177.1819444444441</c:v>
                </c:pt>
                <c:pt idx="468">
                  <c:v>-2177.1819444444441</c:v>
                </c:pt>
                <c:pt idx="469">
                  <c:v>-2177.1819444444441</c:v>
                </c:pt>
                <c:pt idx="470">
                  <c:v>-2177.1819444444441</c:v>
                </c:pt>
                <c:pt idx="471">
                  <c:v>-2177.1819444444441</c:v>
                </c:pt>
                <c:pt idx="472">
                  <c:v>-2177.1819444444441</c:v>
                </c:pt>
                <c:pt idx="473">
                  <c:v>-2177.1819444444441</c:v>
                </c:pt>
                <c:pt idx="474">
                  <c:v>-2177.1819444444441</c:v>
                </c:pt>
                <c:pt idx="475">
                  <c:v>-2177.1819444444441</c:v>
                </c:pt>
                <c:pt idx="476">
                  <c:v>-2177.1819444444441</c:v>
                </c:pt>
                <c:pt idx="477">
                  <c:v>-2177.1819444444441</c:v>
                </c:pt>
                <c:pt idx="478">
                  <c:v>-2177.1819444444441</c:v>
                </c:pt>
                <c:pt idx="479">
                  <c:v>-2177.1819444444441</c:v>
                </c:pt>
                <c:pt idx="480">
                  <c:v>-2177.1819444444441</c:v>
                </c:pt>
                <c:pt idx="481">
                  <c:v>-2177.1819444444441</c:v>
                </c:pt>
                <c:pt idx="482">
                  <c:v>-2177.1819444444441</c:v>
                </c:pt>
                <c:pt idx="483">
                  <c:v>-2177.1819444444441</c:v>
                </c:pt>
                <c:pt idx="484">
                  <c:v>-2177.1819444444441</c:v>
                </c:pt>
                <c:pt idx="485">
                  <c:v>-2177.1819444444441</c:v>
                </c:pt>
                <c:pt idx="486">
                  <c:v>-2177.1819444444441</c:v>
                </c:pt>
                <c:pt idx="487">
                  <c:v>-2177.1819444444441</c:v>
                </c:pt>
                <c:pt idx="488">
                  <c:v>-2177.1819444444441</c:v>
                </c:pt>
                <c:pt idx="489">
                  <c:v>-2177.1819444444441</c:v>
                </c:pt>
                <c:pt idx="490">
                  <c:v>-2177.1819444444441</c:v>
                </c:pt>
                <c:pt idx="491">
                  <c:v>-2177.1819444444441</c:v>
                </c:pt>
                <c:pt idx="492">
                  <c:v>-2177.1819444444441</c:v>
                </c:pt>
                <c:pt idx="493">
                  <c:v>-2177.1819444444441</c:v>
                </c:pt>
                <c:pt idx="494">
                  <c:v>-2177.1819444444441</c:v>
                </c:pt>
                <c:pt idx="495">
                  <c:v>-2177.1819444444441</c:v>
                </c:pt>
                <c:pt idx="496">
                  <c:v>-2177.1819444444441</c:v>
                </c:pt>
                <c:pt idx="497">
                  <c:v>-2177.1819444444441</c:v>
                </c:pt>
                <c:pt idx="498">
                  <c:v>-2177.1819444444441</c:v>
                </c:pt>
                <c:pt idx="499">
                  <c:v>-2177.1819444444441</c:v>
                </c:pt>
                <c:pt idx="500">
                  <c:v>-2177.1819444444441</c:v>
                </c:pt>
                <c:pt idx="501">
                  <c:v>-2177.1819444444441</c:v>
                </c:pt>
                <c:pt idx="502">
                  <c:v>-2177.1819444444441</c:v>
                </c:pt>
                <c:pt idx="503">
                  <c:v>-2177.1819444444441</c:v>
                </c:pt>
                <c:pt idx="504">
                  <c:v>-2177.1819444444441</c:v>
                </c:pt>
                <c:pt idx="505">
                  <c:v>-2177.1819444444441</c:v>
                </c:pt>
                <c:pt idx="506">
                  <c:v>-2177.1819444444441</c:v>
                </c:pt>
                <c:pt idx="507">
                  <c:v>-2177.1819444444441</c:v>
                </c:pt>
                <c:pt idx="508">
                  <c:v>-2177.1819444444441</c:v>
                </c:pt>
                <c:pt idx="509">
                  <c:v>-2177.1819444444441</c:v>
                </c:pt>
                <c:pt idx="510">
                  <c:v>-2177.1819444444441</c:v>
                </c:pt>
                <c:pt idx="511">
                  <c:v>-2177.1819444444441</c:v>
                </c:pt>
                <c:pt idx="512">
                  <c:v>-2177.1819444444441</c:v>
                </c:pt>
                <c:pt idx="513">
                  <c:v>-2177.1819444444441</c:v>
                </c:pt>
                <c:pt idx="514">
                  <c:v>-2177.1819444444441</c:v>
                </c:pt>
                <c:pt idx="515">
                  <c:v>-2177.1819444444441</c:v>
                </c:pt>
                <c:pt idx="516">
                  <c:v>-2177.1819444444441</c:v>
                </c:pt>
                <c:pt idx="517">
                  <c:v>-2177.1819444444441</c:v>
                </c:pt>
                <c:pt idx="518">
                  <c:v>-2177.1819444444441</c:v>
                </c:pt>
                <c:pt idx="519">
                  <c:v>-2177.1819444444441</c:v>
                </c:pt>
                <c:pt idx="520">
                  <c:v>-2177.1819444444441</c:v>
                </c:pt>
                <c:pt idx="521">
                  <c:v>-2177.1819444444441</c:v>
                </c:pt>
                <c:pt idx="522">
                  <c:v>-2177.1819444444441</c:v>
                </c:pt>
                <c:pt idx="523">
                  <c:v>-2177.1819444444441</c:v>
                </c:pt>
                <c:pt idx="524">
                  <c:v>-2177.1819444444441</c:v>
                </c:pt>
                <c:pt idx="525">
                  <c:v>-2177.1819444444441</c:v>
                </c:pt>
                <c:pt idx="526">
                  <c:v>-2177.1819444444441</c:v>
                </c:pt>
                <c:pt idx="527">
                  <c:v>-2177.1819444444441</c:v>
                </c:pt>
                <c:pt idx="528">
                  <c:v>-2177.1819444444441</c:v>
                </c:pt>
                <c:pt idx="529">
                  <c:v>-2177.1819444444441</c:v>
                </c:pt>
                <c:pt idx="530">
                  <c:v>-2177.1819444444441</c:v>
                </c:pt>
                <c:pt idx="531">
                  <c:v>-2177.1819444444441</c:v>
                </c:pt>
                <c:pt idx="532">
                  <c:v>-2177.1819444444441</c:v>
                </c:pt>
                <c:pt idx="533">
                  <c:v>-2177.1819444444441</c:v>
                </c:pt>
                <c:pt idx="534">
                  <c:v>-2177.1819444444441</c:v>
                </c:pt>
                <c:pt idx="535">
                  <c:v>-2177.1819444444441</c:v>
                </c:pt>
                <c:pt idx="536">
                  <c:v>-2177.1819444444441</c:v>
                </c:pt>
                <c:pt idx="537">
                  <c:v>-2177.1819444444441</c:v>
                </c:pt>
                <c:pt idx="538">
                  <c:v>-2177.1819444444441</c:v>
                </c:pt>
                <c:pt idx="539">
                  <c:v>-2177.1819444444441</c:v>
                </c:pt>
                <c:pt idx="540">
                  <c:v>-2177.1819444444441</c:v>
                </c:pt>
                <c:pt idx="541">
                  <c:v>-2177.1819444444441</c:v>
                </c:pt>
                <c:pt idx="542">
                  <c:v>-2177.1819444444441</c:v>
                </c:pt>
                <c:pt idx="543">
                  <c:v>-2177.1819444444441</c:v>
                </c:pt>
                <c:pt idx="544">
                  <c:v>-2177.1819444444441</c:v>
                </c:pt>
                <c:pt idx="545">
                  <c:v>-2177.1819444444441</c:v>
                </c:pt>
                <c:pt idx="546">
                  <c:v>-2177.1819444444441</c:v>
                </c:pt>
                <c:pt idx="547">
                  <c:v>-2177.1819444444441</c:v>
                </c:pt>
                <c:pt idx="548">
                  <c:v>-2177.1819444444441</c:v>
                </c:pt>
                <c:pt idx="549">
                  <c:v>-2177.1819444444441</c:v>
                </c:pt>
                <c:pt idx="550">
                  <c:v>-2177.1819444444441</c:v>
                </c:pt>
                <c:pt idx="551">
                  <c:v>-2177.1819444444441</c:v>
                </c:pt>
                <c:pt idx="552">
                  <c:v>-2177.1819444444441</c:v>
                </c:pt>
                <c:pt idx="553">
                  <c:v>-2177.1819444444441</c:v>
                </c:pt>
                <c:pt idx="554">
                  <c:v>-2177.1819444444441</c:v>
                </c:pt>
                <c:pt idx="555">
                  <c:v>-2177.1819444444441</c:v>
                </c:pt>
                <c:pt idx="556">
                  <c:v>-2177.1819444444441</c:v>
                </c:pt>
                <c:pt idx="557">
                  <c:v>-2177.1819444444441</c:v>
                </c:pt>
                <c:pt idx="558">
                  <c:v>-2177.1819444444441</c:v>
                </c:pt>
                <c:pt idx="559">
                  <c:v>-2177.1819444444441</c:v>
                </c:pt>
                <c:pt idx="560">
                  <c:v>-2177.1819444444441</c:v>
                </c:pt>
                <c:pt idx="561">
                  <c:v>-2177.1819444444441</c:v>
                </c:pt>
                <c:pt idx="562">
                  <c:v>-2177.1819444444441</c:v>
                </c:pt>
                <c:pt idx="563">
                  <c:v>-2177.1819444444441</c:v>
                </c:pt>
                <c:pt idx="564">
                  <c:v>-2177.1819444444441</c:v>
                </c:pt>
                <c:pt idx="565">
                  <c:v>-2177.1819444444441</c:v>
                </c:pt>
                <c:pt idx="566">
                  <c:v>-2177.1819444444441</c:v>
                </c:pt>
                <c:pt idx="567">
                  <c:v>-2177.1819444444441</c:v>
                </c:pt>
                <c:pt idx="568">
                  <c:v>-2177.1819444444441</c:v>
                </c:pt>
                <c:pt idx="569">
                  <c:v>-2177.1819444444441</c:v>
                </c:pt>
                <c:pt idx="570">
                  <c:v>-2177.1819444444441</c:v>
                </c:pt>
                <c:pt idx="571">
                  <c:v>-2177.1819444444441</c:v>
                </c:pt>
                <c:pt idx="572">
                  <c:v>-2177.1819444444441</c:v>
                </c:pt>
                <c:pt idx="573">
                  <c:v>-2177.1819444444441</c:v>
                </c:pt>
                <c:pt idx="574">
                  <c:v>-2177.1819444444441</c:v>
                </c:pt>
                <c:pt idx="575">
                  <c:v>-2177.1819444444441</c:v>
                </c:pt>
                <c:pt idx="576">
                  <c:v>-2177.1819444444441</c:v>
                </c:pt>
                <c:pt idx="577">
                  <c:v>-2177.1819444444441</c:v>
                </c:pt>
                <c:pt idx="578">
                  <c:v>-2177.1819444444441</c:v>
                </c:pt>
                <c:pt idx="579">
                  <c:v>-2177.1819444444441</c:v>
                </c:pt>
                <c:pt idx="580">
                  <c:v>-2177.1819444444441</c:v>
                </c:pt>
                <c:pt idx="581">
                  <c:v>-2177.1819444444441</c:v>
                </c:pt>
                <c:pt idx="582">
                  <c:v>-2177.1819444444441</c:v>
                </c:pt>
                <c:pt idx="583">
                  <c:v>-2177.1819444444441</c:v>
                </c:pt>
                <c:pt idx="584">
                  <c:v>-2177.1819444444441</c:v>
                </c:pt>
                <c:pt idx="585">
                  <c:v>-2177.1819444444441</c:v>
                </c:pt>
                <c:pt idx="586">
                  <c:v>-2177.1819444444441</c:v>
                </c:pt>
                <c:pt idx="587">
                  <c:v>-2177.1819444444441</c:v>
                </c:pt>
                <c:pt idx="588">
                  <c:v>-2177.1819444444441</c:v>
                </c:pt>
                <c:pt idx="589">
                  <c:v>-2177.1819444444441</c:v>
                </c:pt>
                <c:pt idx="590">
                  <c:v>-2177.1819444444441</c:v>
                </c:pt>
                <c:pt idx="591">
                  <c:v>-2177.1819444444441</c:v>
                </c:pt>
                <c:pt idx="592">
                  <c:v>-2177.1819444444441</c:v>
                </c:pt>
                <c:pt idx="593">
                  <c:v>-2177.1819444444441</c:v>
                </c:pt>
                <c:pt idx="594">
                  <c:v>-2177.1819444444441</c:v>
                </c:pt>
                <c:pt idx="595">
                  <c:v>-2177.1819444444441</c:v>
                </c:pt>
                <c:pt idx="596">
                  <c:v>-2177.1819444444441</c:v>
                </c:pt>
                <c:pt idx="597">
                  <c:v>-2177.1819444444441</c:v>
                </c:pt>
                <c:pt idx="598">
                  <c:v>-2177.1819444444441</c:v>
                </c:pt>
                <c:pt idx="599">
                  <c:v>-2177.1819444444441</c:v>
                </c:pt>
                <c:pt idx="600">
                  <c:v>-2177.1819444444441</c:v>
                </c:pt>
                <c:pt idx="601">
                  <c:v>-2177.1819444444441</c:v>
                </c:pt>
                <c:pt idx="602">
                  <c:v>-2177.1819444444441</c:v>
                </c:pt>
                <c:pt idx="603">
                  <c:v>-2177.1819444444441</c:v>
                </c:pt>
                <c:pt idx="604">
                  <c:v>-2177.1819444444441</c:v>
                </c:pt>
                <c:pt idx="605">
                  <c:v>-2177.1819444444441</c:v>
                </c:pt>
                <c:pt idx="606">
                  <c:v>-2177.1819444444441</c:v>
                </c:pt>
                <c:pt idx="607">
                  <c:v>-2177.1819444444441</c:v>
                </c:pt>
                <c:pt idx="608">
                  <c:v>-2177.1819444444441</c:v>
                </c:pt>
                <c:pt idx="609">
                  <c:v>-2177.1819444444441</c:v>
                </c:pt>
                <c:pt idx="610">
                  <c:v>-2177.1819444444441</c:v>
                </c:pt>
                <c:pt idx="611">
                  <c:v>-2177.1819444444441</c:v>
                </c:pt>
                <c:pt idx="612">
                  <c:v>-2177.1819444444441</c:v>
                </c:pt>
                <c:pt idx="613">
                  <c:v>-2177.1819444444441</c:v>
                </c:pt>
                <c:pt idx="614">
                  <c:v>-2177.1819444444441</c:v>
                </c:pt>
                <c:pt idx="615">
                  <c:v>-2177.1819444444441</c:v>
                </c:pt>
                <c:pt idx="616">
                  <c:v>-2177.1819444444441</c:v>
                </c:pt>
                <c:pt idx="617">
                  <c:v>-2177.1819444444441</c:v>
                </c:pt>
                <c:pt idx="618">
                  <c:v>-2177.1819444444441</c:v>
                </c:pt>
                <c:pt idx="619">
                  <c:v>-2177.1819444444441</c:v>
                </c:pt>
                <c:pt idx="620">
                  <c:v>-2177.1819444444441</c:v>
                </c:pt>
                <c:pt idx="621">
                  <c:v>-2177.1819444444441</c:v>
                </c:pt>
                <c:pt idx="622">
                  <c:v>-2177.1819444444441</c:v>
                </c:pt>
                <c:pt idx="623">
                  <c:v>-2177.1819444444441</c:v>
                </c:pt>
                <c:pt idx="624">
                  <c:v>-2177.1819444444441</c:v>
                </c:pt>
                <c:pt idx="625">
                  <c:v>-2177.1819444444441</c:v>
                </c:pt>
                <c:pt idx="626">
                  <c:v>-2177.1819444444441</c:v>
                </c:pt>
                <c:pt idx="627">
                  <c:v>-2177.1819444444441</c:v>
                </c:pt>
                <c:pt idx="628">
                  <c:v>-2177.1819444444441</c:v>
                </c:pt>
                <c:pt idx="629">
                  <c:v>-2177.1819444444441</c:v>
                </c:pt>
                <c:pt idx="630">
                  <c:v>-2177.1819444444441</c:v>
                </c:pt>
                <c:pt idx="631">
                  <c:v>-2177.1819444444441</c:v>
                </c:pt>
                <c:pt idx="632">
                  <c:v>-2177.1819444444441</c:v>
                </c:pt>
                <c:pt idx="633">
                  <c:v>-2177.1819444444441</c:v>
                </c:pt>
                <c:pt idx="634">
                  <c:v>-2177.1819444444441</c:v>
                </c:pt>
                <c:pt idx="635">
                  <c:v>-2177.1819444444441</c:v>
                </c:pt>
                <c:pt idx="636">
                  <c:v>-2177.1819444444441</c:v>
                </c:pt>
                <c:pt idx="637">
                  <c:v>-2177.1819444444441</c:v>
                </c:pt>
                <c:pt idx="638">
                  <c:v>-2177.1819444444441</c:v>
                </c:pt>
                <c:pt idx="639">
                  <c:v>-2177.1819444444441</c:v>
                </c:pt>
                <c:pt idx="640">
                  <c:v>-2177.1819444444441</c:v>
                </c:pt>
                <c:pt idx="641">
                  <c:v>-2177.1819444444441</c:v>
                </c:pt>
                <c:pt idx="642">
                  <c:v>-2177.1819444444441</c:v>
                </c:pt>
                <c:pt idx="643">
                  <c:v>-2177.1819444444441</c:v>
                </c:pt>
                <c:pt idx="644">
                  <c:v>-2177.1819444444441</c:v>
                </c:pt>
                <c:pt idx="645">
                  <c:v>-2177.1819444444441</c:v>
                </c:pt>
                <c:pt idx="646">
                  <c:v>-2177.1819444444441</c:v>
                </c:pt>
                <c:pt idx="647">
                  <c:v>-2177.1819444444441</c:v>
                </c:pt>
                <c:pt idx="648">
                  <c:v>-2177.1819444444441</c:v>
                </c:pt>
                <c:pt idx="649">
                  <c:v>-2177.1819444444441</c:v>
                </c:pt>
                <c:pt idx="650">
                  <c:v>-2177.1819444444441</c:v>
                </c:pt>
                <c:pt idx="651">
                  <c:v>-2177.1819444444441</c:v>
                </c:pt>
                <c:pt idx="652">
                  <c:v>-2177.1819444444441</c:v>
                </c:pt>
                <c:pt idx="653">
                  <c:v>-2177.1819444444441</c:v>
                </c:pt>
                <c:pt idx="654">
                  <c:v>-2177.1819444444441</c:v>
                </c:pt>
                <c:pt idx="655">
                  <c:v>-2177.1819444444441</c:v>
                </c:pt>
                <c:pt idx="656">
                  <c:v>-2177.1819444444441</c:v>
                </c:pt>
                <c:pt idx="657">
                  <c:v>-2177.1819444444441</c:v>
                </c:pt>
                <c:pt idx="658">
                  <c:v>-2177.1819444444441</c:v>
                </c:pt>
                <c:pt idx="659">
                  <c:v>-2177.1819444444441</c:v>
                </c:pt>
                <c:pt idx="660">
                  <c:v>-2177.1819444444441</c:v>
                </c:pt>
                <c:pt idx="661">
                  <c:v>-2177.1819444444441</c:v>
                </c:pt>
                <c:pt idx="662">
                  <c:v>-2177.1819444444441</c:v>
                </c:pt>
                <c:pt idx="663">
                  <c:v>-2177.1819444444441</c:v>
                </c:pt>
                <c:pt idx="664">
                  <c:v>-2177.1819444444441</c:v>
                </c:pt>
                <c:pt idx="665">
                  <c:v>-2177.1819444444441</c:v>
                </c:pt>
                <c:pt idx="666">
                  <c:v>-2177.1819444444441</c:v>
                </c:pt>
                <c:pt idx="667">
                  <c:v>-2177.1819444444441</c:v>
                </c:pt>
                <c:pt idx="668">
                  <c:v>-2177.1819444444441</c:v>
                </c:pt>
                <c:pt idx="669">
                  <c:v>-2177.1819444444441</c:v>
                </c:pt>
                <c:pt idx="670">
                  <c:v>-2177.1819444444441</c:v>
                </c:pt>
                <c:pt idx="671">
                  <c:v>-2177.1819444444441</c:v>
                </c:pt>
                <c:pt idx="672">
                  <c:v>-2177.1819444444441</c:v>
                </c:pt>
                <c:pt idx="673">
                  <c:v>-2177.1819444444441</c:v>
                </c:pt>
                <c:pt idx="674">
                  <c:v>-2177.1819444444441</c:v>
                </c:pt>
                <c:pt idx="675">
                  <c:v>-2177.1819444444441</c:v>
                </c:pt>
                <c:pt idx="676">
                  <c:v>-2177.1819444444441</c:v>
                </c:pt>
                <c:pt idx="677">
                  <c:v>-2177.1819444444441</c:v>
                </c:pt>
                <c:pt idx="678">
                  <c:v>-2177.1819444444441</c:v>
                </c:pt>
                <c:pt idx="679">
                  <c:v>-2177.1819444444441</c:v>
                </c:pt>
                <c:pt idx="680">
                  <c:v>-2177.1819444444441</c:v>
                </c:pt>
                <c:pt idx="681">
                  <c:v>-2177.1819444444441</c:v>
                </c:pt>
                <c:pt idx="682">
                  <c:v>-2177.1819444444441</c:v>
                </c:pt>
                <c:pt idx="683">
                  <c:v>-2177.1819444444441</c:v>
                </c:pt>
                <c:pt idx="684">
                  <c:v>-2177.1819444444441</c:v>
                </c:pt>
                <c:pt idx="685">
                  <c:v>-2177.1819444444441</c:v>
                </c:pt>
                <c:pt idx="686">
                  <c:v>-2177.1819444444441</c:v>
                </c:pt>
                <c:pt idx="687">
                  <c:v>-2177.1819444444441</c:v>
                </c:pt>
                <c:pt idx="688">
                  <c:v>-2177.1819444444441</c:v>
                </c:pt>
                <c:pt idx="689">
                  <c:v>-2177.1819444444441</c:v>
                </c:pt>
                <c:pt idx="690">
                  <c:v>-2177.1819444444441</c:v>
                </c:pt>
                <c:pt idx="691">
                  <c:v>-2177.1819444444441</c:v>
                </c:pt>
                <c:pt idx="692">
                  <c:v>-2177.1819444444441</c:v>
                </c:pt>
                <c:pt idx="693">
                  <c:v>-2177.1819444444441</c:v>
                </c:pt>
                <c:pt idx="694">
                  <c:v>-2177.1819444444441</c:v>
                </c:pt>
                <c:pt idx="695">
                  <c:v>-2177.1819444444441</c:v>
                </c:pt>
                <c:pt idx="696">
                  <c:v>-2177.1819444444441</c:v>
                </c:pt>
                <c:pt idx="697">
                  <c:v>-2177.1819444444441</c:v>
                </c:pt>
                <c:pt idx="698">
                  <c:v>-2177.1819444444441</c:v>
                </c:pt>
                <c:pt idx="699">
                  <c:v>-2177.1819444444441</c:v>
                </c:pt>
                <c:pt idx="700">
                  <c:v>-2177.1819444444441</c:v>
                </c:pt>
                <c:pt idx="701">
                  <c:v>-2177.1819444444441</c:v>
                </c:pt>
                <c:pt idx="702">
                  <c:v>-2177.1819444444441</c:v>
                </c:pt>
                <c:pt idx="703">
                  <c:v>-2177.1819444444441</c:v>
                </c:pt>
                <c:pt idx="704">
                  <c:v>-2177.1819444444441</c:v>
                </c:pt>
                <c:pt idx="705">
                  <c:v>-2177.1819444444441</c:v>
                </c:pt>
                <c:pt idx="706">
                  <c:v>-2177.1819444444441</c:v>
                </c:pt>
                <c:pt idx="707">
                  <c:v>-2177.1819444444441</c:v>
                </c:pt>
                <c:pt idx="708">
                  <c:v>-2177.1819444444441</c:v>
                </c:pt>
                <c:pt idx="709">
                  <c:v>-2177.1819444444441</c:v>
                </c:pt>
                <c:pt idx="710">
                  <c:v>-2177.1819444444441</c:v>
                </c:pt>
                <c:pt idx="711">
                  <c:v>-2177.1819444444441</c:v>
                </c:pt>
                <c:pt idx="712">
                  <c:v>-2177.1819444444441</c:v>
                </c:pt>
                <c:pt idx="713">
                  <c:v>-2177.1819444444441</c:v>
                </c:pt>
                <c:pt idx="714">
                  <c:v>-2177.1819444444441</c:v>
                </c:pt>
                <c:pt idx="715">
                  <c:v>-2177.1819444444441</c:v>
                </c:pt>
                <c:pt idx="716">
                  <c:v>-2177.1819444444441</c:v>
                </c:pt>
                <c:pt idx="717">
                  <c:v>-2177.1819444444441</c:v>
                </c:pt>
                <c:pt idx="718">
                  <c:v>-2177.1819444444441</c:v>
                </c:pt>
                <c:pt idx="719">
                  <c:v>-2177.1819444444441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04371328"/>
        <c:axId val="104372864"/>
      </c:lineChart>
      <c:catAx>
        <c:axId val="104371328"/>
        <c:scaling>
          <c:orientation val="minMax"/>
        </c:scaling>
        <c:axPos val="b"/>
        <c:numFmt formatCode="General" sourceLinked="1"/>
        <c:majorTickMark val="none"/>
        <c:tickLblPos val="nextTo"/>
        <c:crossAx val="104372864"/>
        <c:crosses val="autoZero"/>
        <c:auto val="1"/>
        <c:lblAlgn val="ctr"/>
        <c:lblOffset val="100"/>
        <c:tickLblSkip val="24"/>
      </c:catAx>
      <c:valAx>
        <c:axId val="10437286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371328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49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Solde des échanges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Calcul!$E$487:$AB$487</c:f>
              <c:numCache>
                <c:formatCode>0.0</c:formatCode>
                <c:ptCount val="24"/>
                <c:pt idx="0">
                  <c:v>-3647.4666666666667</c:v>
                </c:pt>
                <c:pt idx="1">
                  <c:v>-4232.5166666666664</c:v>
                </c:pt>
                <c:pt idx="2">
                  <c:v>-4234.7166666666662</c:v>
                </c:pt>
                <c:pt idx="3">
                  <c:v>-5014.55</c:v>
                </c:pt>
                <c:pt idx="4">
                  <c:v>-5786.2166666666662</c:v>
                </c:pt>
                <c:pt idx="5">
                  <c:v>-5794.6</c:v>
                </c:pt>
                <c:pt idx="6">
                  <c:v>-5110.5166666666664</c:v>
                </c:pt>
                <c:pt idx="7">
                  <c:v>-4372.3500000000004</c:v>
                </c:pt>
                <c:pt idx="8">
                  <c:v>-3561.9666666666667</c:v>
                </c:pt>
                <c:pt idx="9">
                  <c:v>-3128.4666666666667</c:v>
                </c:pt>
                <c:pt idx="10">
                  <c:v>-3263.65</c:v>
                </c:pt>
                <c:pt idx="11">
                  <c:v>-3350.1833333333334</c:v>
                </c:pt>
                <c:pt idx="12">
                  <c:v>-3074.2333333333331</c:v>
                </c:pt>
                <c:pt idx="13">
                  <c:v>-3112.5166666666669</c:v>
                </c:pt>
                <c:pt idx="14">
                  <c:v>-3518.6333333333332</c:v>
                </c:pt>
                <c:pt idx="15">
                  <c:v>-4267.3833333333332</c:v>
                </c:pt>
                <c:pt idx="16">
                  <c:v>-4999.5666666666666</c:v>
                </c:pt>
                <c:pt idx="17">
                  <c:v>-5649.9333333333334</c:v>
                </c:pt>
                <c:pt idx="18">
                  <c:v>-5889.416666666667</c:v>
                </c:pt>
                <c:pt idx="19">
                  <c:v>-5899.9333333333334</c:v>
                </c:pt>
                <c:pt idx="20">
                  <c:v>-6293.666666666667</c:v>
                </c:pt>
                <c:pt idx="21">
                  <c:v>-6165.166666666667</c:v>
                </c:pt>
                <c:pt idx="22">
                  <c:v>-5458.4333333333334</c:v>
                </c:pt>
                <c:pt idx="23">
                  <c:v>-3861.2166666666667</c:v>
                </c:pt>
              </c:numCache>
            </c:numRef>
          </c:val>
        </c:ser>
        <c:marker val="1"/>
        <c:axId val="100917248"/>
        <c:axId val="10091878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56705.3</c:v>
                </c:pt>
                <c:pt idx="1">
                  <c:v>52791.45</c:v>
                </c:pt>
                <c:pt idx="2">
                  <c:v>51825.1</c:v>
                </c:pt>
                <c:pt idx="3">
                  <c:v>49176.916666666664</c:v>
                </c:pt>
                <c:pt idx="4">
                  <c:v>47508.816666666666</c:v>
                </c:pt>
                <c:pt idx="5">
                  <c:v>48279.85</c:v>
                </c:pt>
                <c:pt idx="6">
                  <c:v>51741.2</c:v>
                </c:pt>
                <c:pt idx="7">
                  <c:v>55754.783333333333</c:v>
                </c:pt>
                <c:pt idx="8">
                  <c:v>58584.6</c:v>
                </c:pt>
                <c:pt idx="9">
                  <c:v>60495.183333333334</c:v>
                </c:pt>
                <c:pt idx="10">
                  <c:v>60976.95</c:v>
                </c:pt>
                <c:pt idx="11">
                  <c:v>60842.083333333336</c:v>
                </c:pt>
                <c:pt idx="12">
                  <c:v>60932.116666666669</c:v>
                </c:pt>
                <c:pt idx="13">
                  <c:v>60357.25</c:v>
                </c:pt>
                <c:pt idx="14">
                  <c:v>58568.033333333333</c:v>
                </c:pt>
                <c:pt idx="15">
                  <c:v>56214.98333333333</c:v>
                </c:pt>
                <c:pt idx="16">
                  <c:v>54462.9</c:v>
                </c:pt>
                <c:pt idx="17">
                  <c:v>53401.9</c:v>
                </c:pt>
                <c:pt idx="18">
                  <c:v>54197.566666666666</c:v>
                </c:pt>
                <c:pt idx="19">
                  <c:v>56344.366666666669</c:v>
                </c:pt>
                <c:pt idx="20">
                  <c:v>56162.433333333334</c:v>
                </c:pt>
                <c:pt idx="21">
                  <c:v>56487.566666666666</c:v>
                </c:pt>
                <c:pt idx="22">
                  <c:v>55389.066666666666</c:v>
                </c:pt>
                <c:pt idx="23">
                  <c:v>57819.616666666669</c:v>
                </c:pt>
              </c:numCache>
            </c:numRef>
          </c:val>
        </c:ser>
        <c:marker val="1"/>
        <c:axId val="100954880"/>
        <c:axId val="100920320"/>
      </c:lineChart>
      <c:catAx>
        <c:axId val="100917248"/>
        <c:scaling>
          <c:orientation val="minMax"/>
        </c:scaling>
        <c:axPos val="b"/>
        <c:numFmt formatCode="General" sourceLinked="1"/>
        <c:majorTickMark val="none"/>
        <c:tickLblPos val="nextTo"/>
        <c:crossAx val="100918784"/>
        <c:crosses val="autoZero"/>
        <c:auto val="1"/>
        <c:lblAlgn val="ctr"/>
        <c:lblOffset val="100"/>
        <c:tickLblSkip val="1"/>
      </c:catAx>
      <c:valAx>
        <c:axId val="10091878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917248"/>
        <c:crosses val="autoZero"/>
        <c:crossBetween val="between"/>
      </c:valAx>
      <c:valAx>
        <c:axId val="100920320"/>
        <c:scaling>
          <c:orientation val="minMax"/>
          <c:min val="35000"/>
        </c:scaling>
        <c:axPos val="r"/>
        <c:numFmt formatCode="0" sourceLinked="0"/>
        <c:tickLblPos val="nextTo"/>
        <c:crossAx val="100954880"/>
        <c:crosses val="max"/>
        <c:crossBetween val="between"/>
        <c:majorUnit val="5000"/>
      </c:valAx>
      <c:catAx>
        <c:axId val="100954880"/>
        <c:scaling>
          <c:orientation val="minMax"/>
        </c:scaling>
        <c:delete val="1"/>
        <c:axPos val="b"/>
        <c:numFmt formatCode="General" sourceLinked="1"/>
        <c:tickLblPos val="none"/>
        <c:crossAx val="100920320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Espagne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67"/>
          <c:y val="2.7011287893677096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Espagne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Entrées!$T$37:$T$780</c:f>
              <c:numCache>
                <c:formatCode>0.0</c:formatCode>
                <c:ptCount val="744"/>
                <c:pt idx="0">
                  <c:v>1000</c:v>
                </c:pt>
                <c:pt idx="1">
                  <c:v>1100</c:v>
                </c:pt>
                <c:pt idx="2">
                  <c:v>1100</c:v>
                </c:pt>
                <c:pt idx="3">
                  <c:v>1100</c:v>
                </c:pt>
                <c:pt idx="4">
                  <c:v>1100</c:v>
                </c:pt>
                <c:pt idx="5">
                  <c:v>1100</c:v>
                </c:pt>
                <c:pt idx="6">
                  <c:v>1100</c:v>
                </c:pt>
                <c:pt idx="7">
                  <c:v>1000</c:v>
                </c:pt>
                <c:pt idx="8">
                  <c:v>1000</c:v>
                </c:pt>
                <c:pt idx="9">
                  <c:v>1000</c:v>
                </c:pt>
                <c:pt idx="10">
                  <c:v>1000</c:v>
                </c:pt>
                <c:pt idx="11">
                  <c:v>1000</c:v>
                </c:pt>
                <c:pt idx="12">
                  <c:v>1000</c:v>
                </c:pt>
                <c:pt idx="13">
                  <c:v>1000</c:v>
                </c:pt>
                <c:pt idx="14">
                  <c:v>1000</c:v>
                </c:pt>
                <c:pt idx="15">
                  <c:v>1000</c:v>
                </c:pt>
                <c:pt idx="16">
                  <c:v>1000</c:v>
                </c:pt>
                <c:pt idx="17">
                  <c:v>1000</c:v>
                </c:pt>
                <c:pt idx="18">
                  <c:v>1000</c:v>
                </c:pt>
                <c:pt idx="19">
                  <c:v>1000</c:v>
                </c:pt>
                <c:pt idx="20">
                  <c:v>1000</c:v>
                </c:pt>
                <c:pt idx="21">
                  <c:v>1000</c:v>
                </c:pt>
                <c:pt idx="22">
                  <c:v>1000</c:v>
                </c:pt>
                <c:pt idx="23">
                  <c:v>1000</c:v>
                </c:pt>
                <c:pt idx="24">
                  <c:v>1000</c:v>
                </c:pt>
                <c:pt idx="25">
                  <c:v>1100</c:v>
                </c:pt>
                <c:pt idx="26">
                  <c:v>1100</c:v>
                </c:pt>
                <c:pt idx="27">
                  <c:v>1100</c:v>
                </c:pt>
                <c:pt idx="28">
                  <c:v>1100</c:v>
                </c:pt>
                <c:pt idx="29">
                  <c:v>1100</c:v>
                </c:pt>
                <c:pt idx="30">
                  <c:v>1100</c:v>
                </c:pt>
                <c:pt idx="31">
                  <c:v>1000</c:v>
                </c:pt>
                <c:pt idx="32">
                  <c:v>500</c:v>
                </c:pt>
                <c:pt idx="33">
                  <c:v>500</c:v>
                </c:pt>
                <c:pt idx="34">
                  <c:v>500</c:v>
                </c:pt>
                <c:pt idx="35">
                  <c:v>500</c:v>
                </c:pt>
                <c:pt idx="36">
                  <c:v>500</c:v>
                </c:pt>
                <c:pt idx="37">
                  <c:v>500</c:v>
                </c:pt>
                <c:pt idx="38">
                  <c:v>500</c:v>
                </c:pt>
                <c:pt idx="39">
                  <c:v>500</c:v>
                </c:pt>
                <c:pt idx="40">
                  <c:v>500</c:v>
                </c:pt>
                <c:pt idx="41">
                  <c:v>500</c:v>
                </c:pt>
                <c:pt idx="42">
                  <c:v>500</c:v>
                </c:pt>
                <c:pt idx="43">
                  <c:v>1000</c:v>
                </c:pt>
                <c:pt idx="44">
                  <c:v>1000</c:v>
                </c:pt>
                <c:pt idx="45">
                  <c:v>1000</c:v>
                </c:pt>
                <c:pt idx="46">
                  <c:v>1000</c:v>
                </c:pt>
                <c:pt idx="47">
                  <c:v>1000</c:v>
                </c:pt>
                <c:pt idx="48">
                  <c:v>950</c:v>
                </c:pt>
                <c:pt idx="49">
                  <c:v>1100</c:v>
                </c:pt>
                <c:pt idx="50">
                  <c:v>1100</c:v>
                </c:pt>
                <c:pt idx="51">
                  <c:v>1100</c:v>
                </c:pt>
                <c:pt idx="52">
                  <c:v>1100</c:v>
                </c:pt>
                <c:pt idx="53">
                  <c:v>1100</c:v>
                </c:pt>
                <c:pt idx="54">
                  <c:v>1100</c:v>
                </c:pt>
                <c:pt idx="55">
                  <c:v>925</c:v>
                </c:pt>
                <c:pt idx="56">
                  <c:v>375</c:v>
                </c:pt>
                <c:pt idx="57">
                  <c:v>350</c:v>
                </c:pt>
                <c:pt idx="58">
                  <c:v>375</c:v>
                </c:pt>
                <c:pt idx="59">
                  <c:v>376</c:v>
                </c:pt>
                <c:pt idx="60">
                  <c:v>375</c:v>
                </c:pt>
                <c:pt idx="61">
                  <c:v>500</c:v>
                </c:pt>
                <c:pt idx="62">
                  <c:v>475</c:v>
                </c:pt>
                <c:pt idx="63">
                  <c:v>500</c:v>
                </c:pt>
                <c:pt idx="64">
                  <c:v>500</c:v>
                </c:pt>
                <c:pt idx="65">
                  <c:v>500</c:v>
                </c:pt>
                <c:pt idx="66">
                  <c:v>500</c:v>
                </c:pt>
                <c:pt idx="67">
                  <c:v>1000</c:v>
                </c:pt>
                <c:pt idx="68">
                  <c:v>1000</c:v>
                </c:pt>
                <c:pt idx="69">
                  <c:v>937</c:v>
                </c:pt>
                <c:pt idx="70">
                  <c:v>1000</c:v>
                </c:pt>
                <c:pt idx="71">
                  <c:v>1000</c:v>
                </c:pt>
                <c:pt idx="72">
                  <c:v>1000</c:v>
                </c:pt>
                <c:pt idx="73">
                  <c:v>1100</c:v>
                </c:pt>
                <c:pt idx="74">
                  <c:v>1100</c:v>
                </c:pt>
                <c:pt idx="75">
                  <c:v>1100</c:v>
                </c:pt>
                <c:pt idx="76">
                  <c:v>1100</c:v>
                </c:pt>
                <c:pt idx="77">
                  <c:v>1100</c:v>
                </c:pt>
                <c:pt idx="78">
                  <c:v>1100</c:v>
                </c:pt>
                <c:pt idx="79">
                  <c:v>1000</c:v>
                </c:pt>
                <c:pt idx="80">
                  <c:v>500</c:v>
                </c:pt>
                <c:pt idx="81">
                  <c:v>500</c:v>
                </c:pt>
                <c:pt idx="82">
                  <c:v>500</c:v>
                </c:pt>
                <c:pt idx="83">
                  <c:v>500</c:v>
                </c:pt>
                <c:pt idx="84">
                  <c:v>500</c:v>
                </c:pt>
                <c:pt idx="85">
                  <c:v>500</c:v>
                </c:pt>
                <c:pt idx="86">
                  <c:v>500</c:v>
                </c:pt>
                <c:pt idx="87">
                  <c:v>500</c:v>
                </c:pt>
                <c:pt idx="88">
                  <c:v>500</c:v>
                </c:pt>
                <c:pt idx="89">
                  <c:v>500</c:v>
                </c:pt>
                <c:pt idx="90">
                  <c:v>500</c:v>
                </c:pt>
                <c:pt idx="91">
                  <c:v>1000</c:v>
                </c:pt>
                <c:pt idx="92">
                  <c:v>1000</c:v>
                </c:pt>
                <c:pt idx="93">
                  <c:v>1000</c:v>
                </c:pt>
                <c:pt idx="94">
                  <c:v>1000</c:v>
                </c:pt>
                <c:pt idx="95">
                  <c:v>1000</c:v>
                </c:pt>
                <c:pt idx="96">
                  <c:v>1000</c:v>
                </c:pt>
                <c:pt idx="97">
                  <c:v>1100</c:v>
                </c:pt>
                <c:pt idx="98">
                  <c:v>1100</c:v>
                </c:pt>
                <c:pt idx="99">
                  <c:v>1100</c:v>
                </c:pt>
                <c:pt idx="100">
                  <c:v>1100</c:v>
                </c:pt>
                <c:pt idx="101">
                  <c:v>1100</c:v>
                </c:pt>
                <c:pt idx="102">
                  <c:v>1100</c:v>
                </c:pt>
                <c:pt idx="103">
                  <c:v>1000</c:v>
                </c:pt>
                <c:pt idx="104">
                  <c:v>500</c:v>
                </c:pt>
                <c:pt idx="105">
                  <c:v>500</c:v>
                </c:pt>
                <c:pt idx="106">
                  <c:v>500</c:v>
                </c:pt>
                <c:pt idx="107">
                  <c:v>500</c:v>
                </c:pt>
                <c:pt idx="108">
                  <c:v>500</c:v>
                </c:pt>
                <c:pt idx="109">
                  <c:v>500</c:v>
                </c:pt>
                <c:pt idx="110">
                  <c:v>500</c:v>
                </c:pt>
                <c:pt idx="111">
                  <c:v>500</c:v>
                </c:pt>
                <c:pt idx="112">
                  <c:v>500</c:v>
                </c:pt>
                <c:pt idx="113">
                  <c:v>500</c:v>
                </c:pt>
                <c:pt idx="114">
                  <c:v>500</c:v>
                </c:pt>
                <c:pt idx="115">
                  <c:v>1000</c:v>
                </c:pt>
                <c:pt idx="116">
                  <c:v>1000</c:v>
                </c:pt>
                <c:pt idx="117">
                  <c:v>1000</c:v>
                </c:pt>
                <c:pt idx="118">
                  <c:v>1000</c:v>
                </c:pt>
                <c:pt idx="119">
                  <c:v>1000</c:v>
                </c:pt>
                <c:pt idx="120">
                  <c:v>1000</c:v>
                </c:pt>
                <c:pt idx="121">
                  <c:v>1000</c:v>
                </c:pt>
                <c:pt idx="122">
                  <c:v>1100</c:v>
                </c:pt>
                <c:pt idx="123">
                  <c:v>1100</c:v>
                </c:pt>
                <c:pt idx="124">
                  <c:v>1100</c:v>
                </c:pt>
                <c:pt idx="125">
                  <c:v>1100</c:v>
                </c:pt>
                <c:pt idx="126">
                  <c:v>1100</c:v>
                </c:pt>
                <c:pt idx="127">
                  <c:v>1100</c:v>
                </c:pt>
                <c:pt idx="128">
                  <c:v>1000</c:v>
                </c:pt>
                <c:pt idx="129">
                  <c:v>1000</c:v>
                </c:pt>
                <c:pt idx="130">
                  <c:v>1000</c:v>
                </c:pt>
                <c:pt idx="131">
                  <c:v>1000</c:v>
                </c:pt>
                <c:pt idx="132">
                  <c:v>1000</c:v>
                </c:pt>
                <c:pt idx="133">
                  <c:v>1000</c:v>
                </c:pt>
                <c:pt idx="134">
                  <c:v>1000</c:v>
                </c:pt>
                <c:pt idx="135">
                  <c:v>1000</c:v>
                </c:pt>
                <c:pt idx="136">
                  <c:v>1000</c:v>
                </c:pt>
                <c:pt idx="137">
                  <c:v>1000</c:v>
                </c:pt>
                <c:pt idx="138">
                  <c:v>1000</c:v>
                </c:pt>
                <c:pt idx="139">
                  <c:v>1000</c:v>
                </c:pt>
                <c:pt idx="140">
                  <c:v>1000</c:v>
                </c:pt>
                <c:pt idx="141">
                  <c:v>1000</c:v>
                </c:pt>
                <c:pt idx="142">
                  <c:v>1000</c:v>
                </c:pt>
                <c:pt idx="143">
                  <c:v>1000</c:v>
                </c:pt>
                <c:pt idx="144">
                  <c:v>1000</c:v>
                </c:pt>
                <c:pt idx="145">
                  <c:v>1100</c:v>
                </c:pt>
                <c:pt idx="146">
                  <c:v>1100</c:v>
                </c:pt>
                <c:pt idx="147">
                  <c:v>1100</c:v>
                </c:pt>
                <c:pt idx="148">
                  <c:v>1100</c:v>
                </c:pt>
                <c:pt idx="149">
                  <c:v>1100</c:v>
                </c:pt>
                <c:pt idx="150">
                  <c:v>1100</c:v>
                </c:pt>
                <c:pt idx="151">
                  <c:v>1100</c:v>
                </c:pt>
                <c:pt idx="152">
                  <c:v>1100</c:v>
                </c:pt>
                <c:pt idx="153">
                  <c:v>1100</c:v>
                </c:pt>
                <c:pt idx="154">
                  <c:v>1100</c:v>
                </c:pt>
                <c:pt idx="155">
                  <c:v>1100</c:v>
                </c:pt>
                <c:pt idx="156">
                  <c:v>1100</c:v>
                </c:pt>
                <c:pt idx="157">
                  <c:v>1100</c:v>
                </c:pt>
                <c:pt idx="158">
                  <c:v>1100</c:v>
                </c:pt>
                <c:pt idx="159">
                  <c:v>1100</c:v>
                </c:pt>
                <c:pt idx="160">
                  <c:v>1100</c:v>
                </c:pt>
                <c:pt idx="161">
                  <c:v>1100</c:v>
                </c:pt>
                <c:pt idx="162">
                  <c:v>1000</c:v>
                </c:pt>
                <c:pt idx="163">
                  <c:v>1000</c:v>
                </c:pt>
                <c:pt idx="164">
                  <c:v>1000</c:v>
                </c:pt>
                <c:pt idx="165">
                  <c:v>1000</c:v>
                </c:pt>
                <c:pt idx="166">
                  <c:v>1000</c:v>
                </c:pt>
                <c:pt idx="167">
                  <c:v>998</c:v>
                </c:pt>
                <c:pt idx="168">
                  <c:v>1000</c:v>
                </c:pt>
                <c:pt idx="169">
                  <c:v>1100</c:v>
                </c:pt>
                <c:pt idx="170">
                  <c:v>1100</c:v>
                </c:pt>
                <c:pt idx="171">
                  <c:v>1100</c:v>
                </c:pt>
                <c:pt idx="172">
                  <c:v>1100</c:v>
                </c:pt>
                <c:pt idx="173">
                  <c:v>1100</c:v>
                </c:pt>
                <c:pt idx="174">
                  <c:v>1100</c:v>
                </c:pt>
                <c:pt idx="175">
                  <c:v>1000</c:v>
                </c:pt>
                <c:pt idx="176">
                  <c:v>1000</c:v>
                </c:pt>
                <c:pt idx="177">
                  <c:v>1000</c:v>
                </c:pt>
                <c:pt idx="178">
                  <c:v>1000</c:v>
                </c:pt>
                <c:pt idx="179">
                  <c:v>1000</c:v>
                </c:pt>
                <c:pt idx="180">
                  <c:v>1000</c:v>
                </c:pt>
                <c:pt idx="181">
                  <c:v>1000</c:v>
                </c:pt>
                <c:pt idx="182">
                  <c:v>1000</c:v>
                </c:pt>
                <c:pt idx="183">
                  <c:v>1000</c:v>
                </c:pt>
                <c:pt idx="184">
                  <c:v>1000</c:v>
                </c:pt>
                <c:pt idx="185">
                  <c:v>1000</c:v>
                </c:pt>
                <c:pt idx="186">
                  <c:v>1000</c:v>
                </c:pt>
                <c:pt idx="187">
                  <c:v>1000</c:v>
                </c:pt>
                <c:pt idx="188">
                  <c:v>1000</c:v>
                </c:pt>
                <c:pt idx="189">
                  <c:v>1000</c:v>
                </c:pt>
                <c:pt idx="190">
                  <c:v>1000</c:v>
                </c:pt>
                <c:pt idx="191">
                  <c:v>1000</c:v>
                </c:pt>
                <c:pt idx="192">
                  <c:v>1000</c:v>
                </c:pt>
                <c:pt idx="193">
                  <c:v>900</c:v>
                </c:pt>
                <c:pt idx="194">
                  <c:v>900</c:v>
                </c:pt>
                <c:pt idx="195">
                  <c:v>900</c:v>
                </c:pt>
                <c:pt idx="196">
                  <c:v>900</c:v>
                </c:pt>
                <c:pt idx="197">
                  <c:v>900</c:v>
                </c:pt>
                <c:pt idx="198">
                  <c:v>900</c:v>
                </c:pt>
                <c:pt idx="199">
                  <c:v>1000</c:v>
                </c:pt>
                <c:pt idx="200">
                  <c:v>1000</c:v>
                </c:pt>
                <c:pt idx="201">
                  <c:v>1000</c:v>
                </c:pt>
                <c:pt idx="202">
                  <c:v>1000</c:v>
                </c:pt>
                <c:pt idx="203">
                  <c:v>1000</c:v>
                </c:pt>
                <c:pt idx="204">
                  <c:v>1000</c:v>
                </c:pt>
                <c:pt idx="205">
                  <c:v>1000</c:v>
                </c:pt>
                <c:pt idx="206">
                  <c:v>1000</c:v>
                </c:pt>
                <c:pt idx="207">
                  <c:v>1000</c:v>
                </c:pt>
                <c:pt idx="208">
                  <c:v>1000</c:v>
                </c:pt>
                <c:pt idx="209">
                  <c:v>1000</c:v>
                </c:pt>
                <c:pt idx="210">
                  <c:v>1000</c:v>
                </c:pt>
                <c:pt idx="211">
                  <c:v>1000</c:v>
                </c:pt>
                <c:pt idx="212">
                  <c:v>1000</c:v>
                </c:pt>
                <c:pt idx="213">
                  <c:v>1000</c:v>
                </c:pt>
                <c:pt idx="214">
                  <c:v>1000</c:v>
                </c:pt>
                <c:pt idx="215">
                  <c:v>1000</c:v>
                </c:pt>
                <c:pt idx="216">
                  <c:v>1000</c:v>
                </c:pt>
                <c:pt idx="217">
                  <c:v>900</c:v>
                </c:pt>
                <c:pt idx="218">
                  <c:v>900</c:v>
                </c:pt>
                <c:pt idx="219">
                  <c:v>900</c:v>
                </c:pt>
                <c:pt idx="220">
                  <c:v>900</c:v>
                </c:pt>
                <c:pt idx="221">
                  <c:v>900</c:v>
                </c:pt>
                <c:pt idx="222">
                  <c:v>900</c:v>
                </c:pt>
                <c:pt idx="223">
                  <c:v>1000</c:v>
                </c:pt>
                <c:pt idx="224">
                  <c:v>1000</c:v>
                </c:pt>
                <c:pt idx="225">
                  <c:v>1000</c:v>
                </c:pt>
                <c:pt idx="226">
                  <c:v>1000</c:v>
                </c:pt>
                <c:pt idx="227">
                  <c:v>1000</c:v>
                </c:pt>
                <c:pt idx="228">
                  <c:v>1000</c:v>
                </c:pt>
                <c:pt idx="229">
                  <c:v>1000</c:v>
                </c:pt>
                <c:pt idx="230">
                  <c:v>1000</c:v>
                </c:pt>
                <c:pt idx="231">
                  <c:v>1000</c:v>
                </c:pt>
                <c:pt idx="232">
                  <c:v>1000</c:v>
                </c:pt>
                <c:pt idx="233">
                  <c:v>1000</c:v>
                </c:pt>
                <c:pt idx="234">
                  <c:v>1000</c:v>
                </c:pt>
                <c:pt idx="235">
                  <c:v>1000</c:v>
                </c:pt>
                <c:pt idx="236">
                  <c:v>1000</c:v>
                </c:pt>
                <c:pt idx="237">
                  <c:v>1000</c:v>
                </c:pt>
                <c:pt idx="238">
                  <c:v>1000</c:v>
                </c:pt>
                <c:pt idx="239">
                  <c:v>1000</c:v>
                </c:pt>
                <c:pt idx="240">
                  <c:v>1000</c:v>
                </c:pt>
                <c:pt idx="241">
                  <c:v>900</c:v>
                </c:pt>
                <c:pt idx="242">
                  <c:v>900</c:v>
                </c:pt>
                <c:pt idx="243">
                  <c:v>900</c:v>
                </c:pt>
                <c:pt idx="244">
                  <c:v>900</c:v>
                </c:pt>
                <c:pt idx="245">
                  <c:v>900</c:v>
                </c:pt>
                <c:pt idx="246">
                  <c:v>900</c:v>
                </c:pt>
                <c:pt idx="247">
                  <c:v>1000</c:v>
                </c:pt>
                <c:pt idx="248">
                  <c:v>1000</c:v>
                </c:pt>
                <c:pt idx="249">
                  <c:v>1000</c:v>
                </c:pt>
                <c:pt idx="250">
                  <c:v>1000</c:v>
                </c:pt>
                <c:pt idx="251">
                  <c:v>1000</c:v>
                </c:pt>
                <c:pt idx="252">
                  <c:v>1000</c:v>
                </c:pt>
                <c:pt idx="253">
                  <c:v>1000</c:v>
                </c:pt>
                <c:pt idx="254">
                  <c:v>1000</c:v>
                </c:pt>
                <c:pt idx="255">
                  <c:v>1000</c:v>
                </c:pt>
                <c:pt idx="256">
                  <c:v>1000</c:v>
                </c:pt>
                <c:pt idx="257">
                  <c:v>1000</c:v>
                </c:pt>
                <c:pt idx="258">
                  <c:v>1000</c:v>
                </c:pt>
                <c:pt idx="259">
                  <c:v>1000</c:v>
                </c:pt>
                <c:pt idx="260">
                  <c:v>1000</c:v>
                </c:pt>
                <c:pt idx="261">
                  <c:v>1000</c:v>
                </c:pt>
                <c:pt idx="262">
                  <c:v>1000</c:v>
                </c:pt>
                <c:pt idx="263">
                  <c:v>1000</c:v>
                </c:pt>
                <c:pt idx="264">
                  <c:v>1000</c:v>
                </c:pt>
                <c:pt idx="265">
                  <c:v>1100</c:v>
                </c:pt>
                <c:pt idx="266">
                  <c:v>1100</c:v>
                </c:pt>
                <c:pt idx="267">
                  <c:v>1100</c:v>
                </c:pt>
                <c:pt idx="268">
                  <c:v>1100</c:v>
                </c:pt>
                <c:pt idx="269">
                  <c:v>1100</c:v>
                </c:pt>
                <c:pt idx="270">
                  <c:v>1100</c:v>
                </c:pt>
                <c:pt idx="271">
                  <c:v>1000</c:v>
                </c:pt>
                <c:pt idx="272">
                  <c:v>1000</c:v>
                </c:pt>
                <c:pt idx="273">
                  <c:v>1000</c:v>
                </c:pt>
                <c:pt idx="274">
                  <c:v>1000</c:v>
                </c:pt>
                <c:pt idx="275">
                  <c:v>1000</c:v>
                </c:pt>
                <c:pt idx="276">
                  <c:v>1000</c:v>
                </c:pt>
                <c:pt idx="277">
                  <c:v>1000</c:v>
                </c:pt>
                <c:pt idx="278">
                  <c:v>1000</c:v>
                </c:pt>
                <c:pt idx="279">
                  <c:v>1000</c:v>
                </c:pt>
                <c:pt idx="280">
                  <c:v>1000</c:v>
                </c:pt>
                <c:pt idx="281">
                  <c:v>1000</c:v>
                </c:pt>
                <c:pt idx="282">
                  <c:v>1000</c:v>
                </c:pt>
                <c:pt idx="283">
                  <c:v>1000</c:v>
                </c:pt>
                <c:pt idx="284">
                  <c:v>1000</c:v>
                </c:pt>
                <c:pt idx="285">
                  <c:v>1000</c:v>
                </c:pt>
                <c:pt idx="286">
                  <c:v>1000</c:v>
                </c:pt>
                <c:pt idx="287">
                  <c:v>1000</c:v>
                </c:pt>
                <c:pt idx="288">
                  <c:v>1000</c:v>
                </c:pt>
                <c:pt idx="289">
                  <c:v>1000</c:v>
                </c:pt>
                <c:pt idx="290">
                  <c:v>1100</c:v>
                </c:pt>
                <c:pt idx="291">
                  <c:v>1100</c:v>
                </c:pt>
                <c:pt idx="292">
                  <c:v>1100</c:v>
                </c:pt>
                <c:pt idx="293">
                  <c:v>1100</c:v>
                </c:pt>
                <c:pt idx="294">
                  <c:v>1100</c:v>
                </c:pt>
                <c:pt idx="295">
                  <c:v>1100</c:v>
                </c:pt>
                <c:pt idx="296">
                  <c:v>1000</c:v>
                </c:pt>
                <c:pt idx="297">
                  <c:v>1000</c:v>
                </c:pt>
                <c:pt idx="298">
                  <c:v>1000</c:v>
                </c:pt>
                <c:pt idx="299">
                  <c:v>1000</c:v>
                </c:pt>
                <c:pt idx="300">
                  <c:v>1000</c:v>
                </c:pt>
                <c:pt idx="301">
                  <c:v>1000</c:v>
                </c:pt>
                <c:pt idx="302">
                  <c:v>1000</c:v>
                </c:pt>
                <c:pt idx="303">
                  <c:v>951</c:v>
                </c:pt>
                <c:pt idx="304">
                  <c:v>1000</c:v>
                </c:pt>
                <c:pt idx="305">
                  <c:v>1000</c:v>
                </c:pt>
                <c:pt idx="306">
                  <c:v>1000</c:v>
                </c:pt>
                <c:pt idx="307">
                  <c:v>1000</c:v>
                </c:pt>
                <c:pt idx="308">
                  <c:v>1000</c:v>
                </c:pt>
                <c:pt idx="309">
                  <c:v>1000</c:v>
                </c:pt>
                <c:pt idx="310">
                  <c:v>1000</c:v>
                </c:pt>
                <c:pt idx="311">
                  <c:v>1000</c:v>
                </c:pt>
                <c:pt idx="312">
                  <c:v>1000</c:v>
                </c:pt>
                <c:pt idx="313">
                  <c:v>1100</c:v>
                </c:pt>
                <c:pt idx="314">
                  <c:v>1100</c:v>
                </c:pt>
                <c:pt idx="315">
                  <c:v>1100</c:v>
                </c:pt>
                <c:pt idx="316">
                  <c:v>1100</c:v>
                </c:pt>
                <c:pt idx="317">
                  <c:v>1100</c:v>
                </c:pt>
                <c:pt idx="318">
                  <c:v>1100</c:v>
                </c:pt>
                <c:pt idx="319">
                  <c:v>1100</c:v>
                </c:pt>
                <c:pt idx="320">
                  <c:v>1100</c:v>
                </c:pt>
                <c:pt idx="321">
                  <c:v>1100</c:v>
                </c:pt>
                <c:pt idx="322">
                  <c:v>1100</c:v>
                </c:pt>
                <c:pt idx="323">
                  <c:v>1100</c:v>
                </c:pt>
                <c:pt idx="324">
                  <c:v>1100</c:v>
                </c:pt>
                <c:pt idx="325">
                  <c:v>1100</c:v>
                </c:pt>
                <c:pt idx="326">
                  <c:v>1100</c:v>
                </c:pt>
                <c:pt idx="327">
                  <c:v>1100</c:v>
                </c:pt>
                <c:pt idx="328">
                  <c:v>1100</c:v>
                </c:pt>
                <c:pt idx="329">
                  <c:v>1100</c:v>
                </c:pt>
                <c:pt idx="330">
                  <c:v>1000</c:v>
                </c:pt>
                <c:pt idx="331">
                  <c:v>1000</c:v>
                </c:pt>
                <c:pt idx="332">
                  <c:v>1000</c:v>
                </c:pt>
                <c:pt idx="333">
                  <c:v>1000</c:v>
                </c:pt>
                <c:pt idx="334">
                  <c:v>886</c:v>
                </c:pt>
                <c:pt idx="335">
                  <c:v>849</c:v>
                </c:pt>
                <c:pt idx="336">
                  <c:v>-412</c:v>
                </c:pt>
                <c:pt idx="337">
                  <c:v>-250</c:v>
                </c:pt>
                <c:pt idx="338">
                  <c:v>437</c:v>
                </c:pt>
                <c:pt idx="339">
                  <c:v>694</c:v>
                </c:pt>
                <c:pt idx="340">
                  <c:v>1007</c:v>
                </c:pt>
                <c:pt idx="341">
                  <c:v>982</c:v>
                </c:pt>
                <c:pt idx="342">
                  <c:v>1100</c:v>
                </c:pt>
                <c:pt idx="343">
                  <c:v>995</c:v>
                </c:pt>
                <c:pt idx="344">
                  <c:v>872</c:v>
                </c:pt>
                <c:pt idx="345">
                  <c:v>866</c:v>
                </c:pt>
                <c:pt idx="346">
                  <c:v>1000</c:v>
                </c:pt>
                <c:pt idx="347">
                  <c:v>1000</c:v>
                </c:pt>
                <c:pt idx="348">
                  <c:v>974</c:v>
                </c:pt>
                <c:pt idx="349">
                  <c:v>882</c:v>
                </c:pt>
                <c:pt idx="350">
                  <c:v>1000</c:v>
                </c:pt>
                <c:pt idx="351">
                  <c:v>900</c:v>
                </c:pt>
                <c:pt idx="352">
                  <c:v>859</c:v>
                </c:pt>
                <c:pt idx="353">
                  <c:v>1000</c:v>
                </c:pt>
                <c:pt idx="354">
                  <c:v>1000</c:v>
                </c:pt>
                <c:pt idx="355">
                  <c:v>1000</c:v>
                </c:pt>
                <c:pt idx="356">
                  <c:v>999</c:v>
                </c:pt>
                <c:pt idx="357">
                  <c:v>349</c:v>
                </c:pt>
                <c:pt idx="358">
                  <c:v>990</c:v>
                </c:pt>
                <c:pt idx="359">
                  <c:v>647</c:v>
                </c:pt>
                <c:pt idx="360">
                  <c:v>-417</c:v>
                </c:pt>
                <c:pt idx="361">
                  <c:v>-56</c:v>
                </c:pt>
                <c:pt idx="362">
                  <c:v>132</c:v>
                </c:pt>
                <c:pt idx="363">
                  <c:v>-100</c:v>
                </c:pt>
                <c:pt idx="364">
                  <c:v>179</c:v>
                </c:pt>
                <c:pt idx="365">
                  <c:v>236</c:v>
                </c:pt>
                <c:pt idx="366">
                  <c:v>1100</c:v>
                </c:pt>
                <c:pt idx="367">
                  <c:v>1000</c:v>
                </c:pt>
                <c:pt idx="368">
                  <c:v>999</c:v>
                </c:pt>
                <c:pt idx="369">
                  <c:v>963</c:v>
                </c:pt>
                <c:pt idx="370">
                  <c:v>975</c:v>
                </c:pt>
                <c:pt idx="371">
                  <c:v>1000</c:v>
                </c:pt>
                <c:pt idx="372">
                  <c:v>52</c:v>
                </c:pt>
                <c:pt idx="373">
                  <c:v>-390</c:v>
                </c:pt>
                <c:pt idx="374">
                  <c:v>935</c:v>
                </c:pt>
                <c:pt idx="375">
                  <c:v>519</c:v>
                </c:pt>
                <c:pt idx="376">
                  <c:v>559</c:v>
                </c:pt>
                <c:pt idx="377">
                  <c:v>803</c:v>
                </c:pt>
                <c:pt idx="378">
                  <c:v>1000</c:v>
                </c:pt>
                <c:pt idx="379">
                  <c:v>1000</c:v>
                </c:pt>
                <c:pt idx="380">
                  <c:v>712</c:v>
                </c:pt>
                <c:pt idx="381">
                  <c:v>-794</c:v>
                </c:pt>
                <c:pt idx="382">
                  <c:v>1000</c:v>
                </c:pt>
                <c:pt idx="383">
                  <c:v>1000</c:v>
                </c:pt>
                <c:pt idx="384">
                  <c:v>-1002</c:v>
                </c:pt>
                <c:pt idx="385">
                  <c:v>-1103</c:v>
                </c:pt>
                <c:pt idx="386">
                  <c:v>-708</c:v>
                </c:pt>
                <c:pt idx="387">
                  <c:v>-560</c:v>
                </c:pt>
                <c:pt idx="388">
                  <c:v>-605</c:v>
                </c:pt>
                <c:pt idx="389">
                  <c:v>489</c:v>
                </c:pt>
                <c:pt idx="390">
                  <c:v>1039</c:v>
                </c:pt>
                <c:pt idx="391">
                  <c:v>990</c:v>
                </c:pt>
                <c:pt idx="392">
                  <c:v>884</c:v>
                </c:pt>
                <c:pt idx="393">
                  <c:v>932</c:v>
                </c:pt>
                <c:pt idx="394">
                  <c:v>653</c:v>
                </c:pt>
                <c:pt idx="395">
                  <c:v>917</c:v>
                </c:pt>
                <c:pt idx="396">
                  <c:v>981</c:v>
                </c:pt>
                <c:pt idx="397">
                  <c:v>593</c:v>
                </c:pt>
                <c:pt idx="398">
                  <c:v>893</c:v>
                </c:pt>
                <c:pt idx="399">
                  <c:v>1000</c:v>
                </c:pt>
                <c:pt idx="400">
                  <c:v>999</c:v>
                </c:pt>
                <c:pt idx="401">
                  <c:v>992</c:v>
                </c:pt>
                <c:pt idx="402">
                  <c:v>1000</c:v>
                </c:pt>
                <c:pt idx="403">
                  <c:v>1000</c:v>
                </c:pt>
                <c:pt idx="404">
                  <c:v>1000</c:v>
                </c:pt>
                <c:pt idx="405">
                  <c:v>-866</c:v>
                </c:pt>
                <c:pt idx="406">
                  <c:v>-629</c:v>
                </c:pt>
                <c:pt idx="407">
                  <c:v>-720</c:v>
                </c:pt>
                <c:pt idx="408">
                  <c:v>-1099</c:v>
                </c:pt>
                <c:pt idx="409">
                  <c:v>-1143</c:v>
                </c:pt>
                <c:pt idx="410">
                  <c:v>-1294</c:v>
                </c:pt>
                <c:pt idx="411">
                  <c:v>-1299</c:v>
                </c:pt>
                <c:pt idx="412">
                  <c:v>-1215</c:v>
                </c:pt>
                <c:pt idx="413">
                  <c:v>-1200</c:v>
                </c:pt>
                <c:pt idx="414">
                  <c:v>-135</c:v>
                </c:pt>
                <c:pt idx="415">
                  <c:v>-180</c:v>
                </c:pt>
                <c:pt idx="416">
                  <c:v>-65</c:v>
                </c:pt>
                <c:pt idx="417">
                  <c:v>468</c:v>
                </c:pt>
                <c:pt idx="418">
                  <c:v>98</c:v>
                </c:pt>
                <c:pt idx="419">
                  <c:v>625</c:v>
                </c:pt>
                <c:pt idx="420">
                  <c:v>-97</c:v>
                </c:pt>
                <c:pt idx="421">
                  <c:v>-519</c:v>
                </c:pt>
                <c:pt idx="422">
                  <c:v>455</c:v>
                </c:pt>
                <c:pt idx="423">
                  <c:v>227</c:v>
                </c:pt>
                <c:pt idx="424">
                  <c:v>550</c:v>
                </c:pt>
                <c:pt idx="425">
                  <c:v>750</c:v>
                </c:pt>
                <c:pt idx="426">
                  <c:v>750</c:v>
                </c:pt>
                <c:pt idx="427">
                  <c:v>750</c:v>
                </c:pt>
                <c:pt idx="428">
                  <c:v>750</c:v>
                </c:pt>
                <c:pt idx="429">
                  <c:v>719</c:v>
                </c:pt>
                <c:pt idx="430">
                  <c:v>750</c:v>
                </c:pt>
                <c:pt idx="431">
                  <c:v>1000</c:v>
                </c:pt>
                <c:pt idx="432">
                  <c:v>885</c:v>
                </c:pt>
                <c:pt idx="433">
                  <c:v>990</c:v>
                </c:pt>
                <c:pt idx="434">
                  <c:v>978</c:v>
                </c:pt>
                <c:pt idx="435">
                  <c:v>1100</c:v>
                </c:pt>
                <c:pt idx="436">
                  <c:v>1100</c:v>
                </c:pt>
                <c:pt idx="437">
                  <c:v>1100</c:v>
                </c:pt>
                <c:pt idx="438">
                  <c:v>1100</c:v>
                </c:pt>
                <c:pt idx="439">
                  <c:v>750</c:v>
                </c:pt>
                <c:pt idx="440">
                  <c:v>750</c:v>
                </c:pt>
                <c:pt idx="441">
                  <c:v>750</c:v>
                </c:pt>
                <c:pt idx="442">
                  <c:v>750</c:v>
                </c:pt>
                <c:pt idx="443">
                  <c:v>750</c:v>
                </c:pt>
                <c:pt idx="444">
                  <c:v>750</c:v>
                </c:pt>
                <c:pt idx="445">
                  <c:v>750</c:v>
                </c:pt>
                <c:pt idx="446">
                  <c:v>750</c:v>
                </c:pt>
                <c:pt idx="447">
                  <c:v>750</c:v>
                </c:pt>
                <c:pt idx="448">
                  <c:v>750</c:v>
                </c:pt>
                <c:pt idx="449">
                  <c:v>750</c:v>
                </c:pt>
                <c:pt idx="450">
                  <c:v>1000</c:v>
                </c:pt>
                <c:pt idx="451">
                  <c:v>1000</c:v>
                </c:pt>
                <c:pt idx="452">
                  <c:v>1000</c:v>
                </c:pt>
                <c:pt idx="453">
                  <c:v>1000</c:v>
                </c:pt>
                <c:pt idx="454">
                  <c:v>1000</c:v>
                </c:pt>
                <c:pt idx="455">
                  <c:v>1000</c:v>
                </c:pt>
                <c:pt idx="456">
                  <c:v>1000</c:v>
                </c:pt>
                <c:pt idx="457">
                  <c:v>1000</c:v>
                </c:pt>
                <c:pt idx="458">
                  <c:v>1100</c:v>
                </c:pt>
                <c:pt idx="459">
                  <c:v>1091</c:v>
                </c:pt>
                <c:pt idx="460">
                  <c:v>1081</c:v>
                </c:pt>
                <c:pt idx="461">
                  <c:v>1079</c:v>
                </c:pt>
                <c:pt idx="462">
                  <c:v>1082</c:v>
                </c:pt>
                <c:pt idx="463">
                  <c:v>1100</c:v>
                </c:pt>
                <c:pt idx="464">
                  <c:v>1000</c:v>
                </c:pt>
                <c:pt idx="465">
                  <c:v>1000</c:v>
                </c:pt>
                <c:pt idx="466">
                  <c:v>1000</c:v>
                </c:pt>
                <c:pt idx="467">
                  <c:v>1000</c:v>
                </c:pt>
                <c:pt idx="468">
                  <c:v>1000</c:v>
                </c:pt>
                <c:pt idx="469">
                  <c:v>1000</c:v>
                </c:pt>
                <c:pt idx="470">
                  <c:v>975</c:v>
                </c:pt>
                <c:pt idx="471">
                  <c:v>1000</c:v>
                </c:pt>
                <c:pt idx="472">
                  <c:v>1000</c:v>
                </c:pt>
                <c:pt idx="473">
                  <c:v>1000</c:v>
                </c:pt>
                <c:pt idx="474">
                  <c:v>1000</c:v>
                </c:pt>
                <c:pt idx="475">
                  <c:v>1000</c:v>
                </c:pt>
                <c:pt idx="476">
                  <c:v>1000</c:v>
                </c:pt>
                <c:pt idx="477">
                  <c:v>327</c:v>
                </c:pt>
                <c:pt idx="478">
                  <c:v>969</c:v>
                </c:pt>
                <c:pt idx="479">
                  <c:v>665</c:v>
                </c:pt>
                <c:pt idx="480">
                  <c:v>90</c:v>
                </c:pt>
                <c:pt idx="481">
                  <c:v>1032</c:v>
                </c:pt>
                <c:pt idx="482">
                  <c:v>1055</c:v>
                </c:pt>
                <c:pt idx="483">
                  <c:v>1095</c:v>
                </c:pt>
                <c:pt idx="484">
                  <c:v>993</c:v>
                </c:pt>
                <c:pt idx="485">
                  <c:v>1000</c:v>
                </c:pt>
                <c:pt idx="486">
                  <c:v>904</c:v>
                </c:pt>
                <c:pt idx="487">
                  <c:v>899</c:v>
                </c:pt>
                <c:pt idx="488">
                  <c:v>968</c:v>
                </c:pt>
                <c:pt idx="489">
                  <c:v>1090</c:v>
                </c:pt>
                <c:pt idx="490">
                  <c:v>886</c:v>
                </c:pt>
                <c:pt idx="491">
                  <c:v>1070</c:v>
                </c:pt>
                <c:pt idx="492">
                  <c:v>755</c:v>
                </c:pt>
                <c:pt idx="493">
                  <c:v>-373</c:v>
                </c:pt>
                <c:pt idx="494">
                  <c:v>-545</c:v>
                </c:pt>
                <c:pt idx="495">
                  <c:v>-364</c:v>
                </c:pt>
                <c:pt idx="496">
                  <c:v>379</c:v>
                </c:pt>
                <c:pt idx="497">
                  <c:v>726</c:v>
                </c:pt>
                <c:pt idx="498">
                  <c:v>1000</c:v>
                </c:pt>
                <c:pt idx="499">
                  <c:v>1000</c:v>
                </c:pt>
                <c:pt idx="500">
                  <c:v>1000</c:v>
                </c:pt>
                <c:pt idx="501">
                  <c:v>870</c:v>
                </c:pt>
                <c:pt idx="502">
                  <c:v>875</c:v>
                </c:pt>
                <c:pt idx="503">
                  <c:v>999</c:v>
                </c:pt>
                <c:pt idx="504">
                  <c:v>570</c:v>
                </c:pt>
                <c:pt idx="505">
                  <c:v>1046</c:v>
                </c:pt>
                <c:pt idx="506">
                  <c:v>1100</c:v>
                </c:pt>
                <c:pt idx="507">
                  <c:v>1100</c:v>
                </c:pt>
                <c:pt idx="508">
                  <c:v>1093</c:v>
                </c:pt>
                <c:pt idx="509">
                  <c:v>1100</c:v>
                </c:pt>
                <c:pt idx="510">
                  <c:v>1100</c:v>
                </c:pt>
                <c:pt idx="511">
                  <c:v>1000</c:v>
                </c:pt>
                <c:pt idx="512">
                  <c:v>1000</c:v>
                </c:pt>
                <c:pt idx="513">
                  <c:v>1000</c:v>
                </c:pt>
                <c:pt idx="514">
                  <c:v>1000</c:v>
                </c:pt>
                <c:pt idx="515">
                  <c:v>1000</c:v>
                </c:pt>
                <c:pt idx="516">
                  <c:v>1000</c:v>
                </c:pt>
                <c:pt idx="517">
                  <c:v>925</c:v>
                </c:pt>
                <c:pt idx="518">
                  <c:v>1000</c:v>
                </c:pt>
                <c:pt idx="519">
                  <c:v>627</c:v>
                </c:pt>
                <c:pt idx="520">
                  <c:v>797</c:v>
                </c:pt>
                <c:pt idx="521">
                  <c:v>736</c:v>
                </c:pt>
                <c:pt idx="522">
                  <c:v>1000</c:v>
                </c:pt>
                <c:pt idx="523">
                  <c:v>1000</c:v>
                </c:pt>
                <c:pt idx="524">
                  <c:v>900</c:v>
                </c:pt>
                <c:pt idx="525">
                  <c:v>820</c:v>
                </c:pt>
                <c:pt idx="526">
                  <c:v>900</c:v>
                </c:pt>
                <c:pt idx="527">
                  <c:v>1000</c:v>
                </c:pt>
                <c:pt idx="528">
                  <c:v>-522</c:v>
                </c:pt>
                <c:pt idx="529">
                  <c:v>594</c:v>
                </c:pt>
                <c:pt idx="530">
                  <c:v>-173</c:v>
                </c:pt>
                <c:pt idx="531">
                  <c:v>-867</c:v>
                </c:pt>
                <c:pt idx="532">
                  <c:v>-271</c:v>
                </c:pt>
                <c:pt idx="533">
                  <c:v>495</c:v>
                </c:pt>
                <c:pt idx="534">
                  <c:v>219</c:v>
                </c:pt>
                <c:pt idx="535">
                  <c:v>1000</c:v>
                </c:pt>
                <c:pt idx="536">
                  <c:v>1000</c:v>
                </c:pt>
                <c:pt idx="537">
                  <c:v>1000</c:v>
                </c:pt>
                <c:pt idx="538">
                  <c:v>1000</c:v>
                </c:pt>
                <c:pt idx="539">
                  <c:v>1000</c:v>
                </c:pt>
                <c:pt idx="540">
                  <c:v>1000</c:v>
                </c:pt>
                <c:pt idx="541">
                  <c:v>412</c:v>
                </c:pt>
                <c:pt idx="542">
                  <c:v>677</c:v>
                </c:pt>
                <c:pt idx="543">
                  <c:v>365</c:v>
                </c:pt>
                <c:pt idx="544">
                  <c:v>119</c:v>
                </c:pt>
                <c:pt idx="545">
                  <c:v>-274</c:v>
                </c:pt>
                <c:pt idx="546">
                  <c:v>-156</c:v>
                </c:pt>
                <c:pt idx="547">
                  <c:v>501</c:v>
                </c:pt>
                <c:pt idx="548">
                  <c:v>783</c:v>
                </c:pt>
                <c:pt idx="549">
                  <c:v>-848</c:v>
                </c:pt>
                <c:pt idx="550">
                  <c:v>-1</c:v>
                </c:pt>
                <c:pt idx="551">
                  <c:v>-494</c:v>
                </c:pt>
                <c:pt idx="552">
                  <c:v>-900</c:v>
                </c:pt>
                <c:pt idx="553">
                  <c:v>-1300</c:v>
                </c:pt>
                <c:pt idx="554">
                  <c:v>-1300</c:v>
                </c:pt>
                <c:pt idx="555">
                  <c:v>-1300</c:v>
                </c:pt>
                <c:pt idx="556">
                  <c:v>-1264</c:v>
                </c:pt>
                <c:pt idx="557">
                  <c:v>-1299</c:v>
                </c:pt>
                <c:pt idx="558">
                  <c:v>-1300</c:v>
                </c:pt>
                <c:pt idx="559">
                  <c:v>975</c:v>
                </c:pt>
                <c:pt idx="560">
                  <c:v>1000</c:v>
                </c:pt>
                <c:pt idx="561">
                  <c:v>966</c:v>
                </c:pt>
                <c:pt idx="562">
                  <c:v>220</c:v>
                </c:pt>
                <c:pt idx="563">
                  <c:v>145</c:v>
                </c:pt>
                <c:pt idx="564">
                  <c:v>-290</c:v>
                </c:pt>
                <c:pt idx="565">
                  <c:v>-482</c:v>
                </c:pt>
                <c:pt idx="566">
                  <c:v>-463</c:v>
                </c:pt>
                <c:pt idx="567">
                  <c:v>-900</c:v>
                </c:pt>
                <c:pt idx="568">
                  <c:v>-900</c:v>
                </c:pt>
                <c:pt idx="569">
                  <c:v>-900</c:v>
                </c:pt>
                <c:pt idx="570">
                  <c:v>-900</c:v>
                </c:pt>
                <c:pt idx="571">
                  <c:v>-800</c:v>
                </c:pt>
                <c:pt idx="572">
                  <c:v>-900</c:v>
                </c:pt>
                <c:pt idx="573">
                  <c:v>-900</c:v>
                </c:pt>
                <c:pt idx="574">
                  <c:v>-900</c:v>
                </c:pt>
                <c:pt idx="575">
                  <c:v>-900</c:v>
                </c:pt>
                <c:pt idx="576">
                  <c:v>-900</c:v>
                </c:pt>
                <c:pt idx="577">
                  <c:v>-1300</c:v>
                </c:pt>
                <c:pt idx="578">
                  <c:v>-1300</c:v>
                </c:pt>
                <c:pt idx="579">
                  <c:v>-1300</c:v>
                </c:pt>
                <c:pt idx="580">
                  <c:v>-1300</c:v>
                </c:pt>
                <c:pt idx="581">
                  <c:v>-1300</c:v>
                </c:pt>
                <c:pt idx="582">
                  <c:v>-1300</c:v>
                </c:pt>
                <c:pt idx="583">
                  <c:v>-720</c:v>
                </c:pt>
                <c:pt idx="584">
                  <c:v>-246</c:v>
                </c:pt>
                <c:pt idx="585">
                  <c:v>-775</c:v>
                </c:pt>
                <c:pt idx="586">
                  <c:v>-900</c:v>
                </c:pt>
                <c:pt idx="587">
                  <c:v>-900</c:v>
                </c:pt>
                <c:pt idx="588">
                  <c:v>-900</c:v>
                </c:pt>
                <c:pt idx="589">
                  <c:v>-900</c:v>
                </c:pt>
                <c:pt idx="590">
                  <c:v>-900</c:v>
                </c:pt>
                <c:pt idx="591">
                  <c:v>-900</c:v>
                </c:pt>
                <c:pt idx="592">
                  <c:v>-888</c:v>
                </c:pt>
                <c:pt idx="593">
                  <c:v>-746</c:v>
                </c:pt>
                <c:pt idx="594">
                  <c:v>-785</c:v>
                </c:pt>
                <c:pt idx="595">
                  <c:v>-604</c:v>
                </c:pt>
                <c:pt idx="596">
                  <c:v>-688</c:v>
                </c:pt>
                <c:pt idx="597">
                  <c:v>-900</c:v>
                </c:pt>
                <c:pt idx="598">
                  <c:v>-900</c:v>
                </c:pt>
                <c:pt idx="599">
                  <c:v>-900</c:v>
                </c:pt>
                <c:pt idx="600">
                  <c:v>-900</c:v>
                </c:pt>
                <c:pt idx="601">
                  <c:v>-1300</c:v>
                </c:pt>
                <c:pt idx="602">
                  <c:v>-1300</c:v>
                </c:pt>
                <c:pt idx="603">
                  <c:v>-1300</c:v>
                </c:pt>
                <c:pt idx="604">
                  <c:v>-1300</c:v>
                </c:pt>
                <c:pt idx="605">
                  <c:v>-1300</c:v>
                </c:pt>
                <c:pt idx="606">
                  <c:v>-1300</c:v>
                </c:pt>
                <c:pt idx="607">
                  <c:v>-814</c:v>
                </c:pt>
                <c:pt idx="608">
                  <c:v>-900</c:v>
                </c:pt>
                <c:pt idx="609">
                  <c:v>-900</c:v>
                </c:pt>
                <c:pt idx="610">
                  <c:v>-900</c:v>
                </c:pt>
                <c:pt idx="611">
                  <c:v>-900</c:v>
                </c:pt>
                <c:pt idx="612">
                  <c:v>-900</c:v>
                </c:pt>
                <c:pt idx="613">
                  <c:v>-900</c:v>
                </c:pt>
                <c:pt idx="614">
                  <c:v>-456</c:v>
                </c:pt>
                <c:pt idx="615">
                  <c:v>-550</c:v>
                </c:pt>
                <c:pt idx="616">
                  <c:v>266</c:v>
                </c:pt>
                <c:pt idx="617">
                  <c:v>1000</c:v>
                </c:pt>
                <c:pt idx="618">
                  <c:v>1000</c:v>
                </c:pt>
                <c:pt idx="619">
                  <c:v>913</c:v>
                </c:pt>
                <c:pt idx="620">
                  <c:v>525</c:v>
                </c:pt>
                <c:pt idx="621">
                  <c:v>349</c:v>
                </c:pt>
                <c:pt idx="622">
                  <c:v>758</c:v>
                </c:pt>
                <c:pt idx="623">
                  <c:v>828</c:v>
                </c:pt>
                <c:pt idx="624">
                  <c:v>237</c:v>
                </c:pt>
                <c:pt idx="625">
                  <c:v>795</c:v>
                </c:pt>
                <c:pt idx="626">
                  <c:v>819</c:v>
                </c:pt>
                <c:pt idx="627">
                  <c:v>787</c:v>
                </c:pt>
                <c:pt idx="628">
                  <c:v>658</c:v>
                </c:pt>
                <c:pt idx="629">
                  <c:v>856</c:v>
                </c:pt>
                <c:pt idx="630">
                  <c:v>952</c:v>
                </c:pt>
                <c:pt idx="631">
                  <c:v>1047</c:v>
                </c:pt>
                <c:pt idx="632">
                  <c:v>1000</c:v>
                </c:pt>
                <c:pt idx="633">
                  <c:v>959</c:v>
                </c:pt>
                <c:pt idx="634">
                  <c:v>911</c:v>
                </c:pt>
                <c:pt idx="635">
                  <c:v>985</c:v>
                </c:pt>
                <c:pt idx="636">
                  <c:v>908</c:v>
                </c:pt>
                <c:pt idx="637">
                  <c:v>865</c:v>
                </c:pt>
                <c:pt idx="638">
                  <c:v>685</c:v>
                </c:pt>
                <c:pt idx="639">
                  <c:v>858</c:v>
                </c:pt>
                <c:pt idx="640">
                  <c:v>784</c:v>
                </c:pt>
                <c:pt idx="641">
                  <c:v>1000</c:v>
                </c:pt>
                <c:pt idx="642">
                  <c:v>1000</c:v>
                </c:pt>
                <c:pt idx="643">
                  <c:v>1000</c:v>
                </c:pt>
                <c:pt idx="644">
                  <c:v>1000</c:v>
                </c:pt>
                <c:pt idx="645">
                  <c:v>960</c:v>
                </c:pt>
                <c:pt idx="646">
                  <c:v>975</c:v>
                </c:pt>
                <c:pt idx="647">
                  <c:v>949</c:v>
                </c:pt>
                <c:pt idx="648">
                  <c:v>1000</c:v>
                </c:pt>
                <c:pt idx="649">
                  <c:v>1100</c:v>
                </c:pt>
                <c:pt idx="650">
                  <c:v>1100</c:v>
                </c:pt>
                <c:pt idx="651">
                  <c:v>1093</c:v>
                </c:pt>
                <c:pt idx="652">
                  <c:v>1100</c:v>
                </c:pt>
                <c:pt idx="653">
                  <c:v>1100</c:v>
                </c:pt>
                <c:pt idx="654">
                  <c:v>1100</c:v>
                </c:pt>
                <c:pt idx="655">
                  <c:v>1100</c:v>
                </c:pt>
                <c:pt idx="656">
                  <c:v>1100</c:v>
                </c:pt>
                <c:pt idx="657">
                  <c:v>1100</c:v>
                </c:pt>
                <c:pt idx="658">
                  <c:v>1100</c:v>
                </c:pt>
                <c:pt idx="659">
                  <c:v>1100</c:v>
                </c:pt>
                <c:pt idx="660">
                  <c:v>1100</c:v>
                </c:pt>
                <c:pt idx="661">
                  <c:v>1100</c:v>
                </c:pt>
                <c:pt idx="662">
                  <c:v>1095</c:v>
                </c:pt>
                <c:pt idx="663">
                  <c:v>1071</c:v>
                </c:pt>
                <c:pt idx="664">
                  <c:v>1100</c:v>
                </c:pt>
                <c:pt idx="665">
                  <c:v>1100</c:v>
                </c:pt>
                <c:pt idx="666">
                  <c:v>1000</c:v>
                </c:pt>
                <c:pt idx="667">
                  <c:v>1000</c:v>
                </c:pt>
                <c:pt idx="668">
                  <c:v>940</c:v>
                </c:pt>
                <c:pt idx="669">
                  <c:v>1000</c:v>
                </c:pt>
                <c:pt idx="670">
                  <c:v>1000</c:v>
                </c:pt>
                <c:pt idx="671">
                  <c:v>1000</c:v>
                </c:pt>
                <c:pt idx="672">
                  <c:v>892</c:v>
                </c:pt>
                <c:pt idx="673">
                  <c:v>975</c:v>
                </c:pt>
                <c:pt idx="674">
                  <c:v>1100</c:v>
                </c:pt>
                <c:pt idx="675">
                  <c:v>1100</c:v>
                </c:pt>
                <c:pt idx="676">
                  <c:v>1100</c:v>
                </c:pt>
                <c:pt idx="677">
                  <c:v>1100</c:v>
                </c:pt>
                <c:pt idx="678">
                  <c:v>1100</c:v>
                </c:pt>
                <c:pt idx="679">
                  <c:v>1000</c:v>
                </c:pt>
                <c:pt idx="680">
                  <c:v>1000</c:v>
                </c:pt>
                <c:pt idx="681">
                  <c:v>1000</c:v>
                </c:pt>
                <c:pt idx="682">
                  <c:v>1000</c:v>
                </c:pt>
                <c:pt idx="683">
                  <c:v>1000</c:v>
                </c:pt>
                <c:pt idx="684">
                  <c:v>1000</c:v>
                </c:pt>
                <c:pt idx="685">
                  <c:v>1000</c:v>
                </c:pt>
                <c:pt idx="686">
                  <c:v>1000</c:v>
                </c:pt>
                <c:pt idx="687">
                  <c:v>775</c:v>
                </c:pt>
                <c:pt idx="688">
                  <c:v>900</c:v>
                </c:pt>
                <c:pt idx="689">
                  <c:v>817</c:v>
                </c:pt>
                <c:pt idx="690">
                  <c:v>1000</c:v>
                </c:pt>
                <c:pt idx="691">
                  <c:v>1000</c:v>
                </c:pt>
                <c:pt idx="692">
                  <c:v>1000</c:v>
                </c:pt>
                <c:pt idx="693">
                  <c:v>576</c:v>
                </c:pt>
                <c:pt idx="694">
                  <c:v>873</c:v>
                </c:pt>
                <c:pt idx="695">
                  <c:v>986</c:v>
                </c:pt>
                <c:pt idx="696">
                  <c:v>141</c:v>
                </c:pt>
                <c:pt idx="697">
                  <c:v>393</c:v>
                </c:pt>
                <c:pt idx="698">
                  <c:v>325</c:v>
                </c:pt>
                <c:pt idx="699">
                  <c:v>-553</c:v>
                </c:pt>
                <c:pt idx="700">
                  <c:v>-1020</c:v>
                </c:pt>
                <c:pt idx="701">
                  <c:v>-98</c:v>
                </c:pt>
                <c:pt idx="702">
                  <c:v>250</c:v>
                </c:pt>
                <c:pt idx="703">
                  <c:v>406</c:v>
                </c:pt>
                <c:pt idx="704">
                  <c:v>826</c:v>
                </c:pt>
                <c:pt idx="705">
                  <c:v>341</c:v>
                </c:pt>
                <c:pt idx="706">
                  <c:v>288</c:v>
                </c:pt>
                <c:pt idx="707">
                  <c:v>-533</c:v>
                </c:pt>
                <c:pt idx="708">
                  <c:v>-773</c:v>
                </c:pt>
                <c:pt idx="709">
                  <c:v>-823</c:v>
                </c:pt>
                <c:pt idx="710">
                  <c:v>-823</c:v>
                </c:pt>
                <c:pt idx="711">
                  <c:v>-900</c:v>
                </c:pt>
                <c:pt idx="712">
                  <c:v>-900</c:v>
                </c:pt>
                <c:pt idx="713">
                  <c:v>-900</c:v>
                </c:pt>
                <c:pt idx="714">
                  <c:v>-850</c:v>
                </c:pt>
                <c:pt idx="715">
                  <c:v>-374</c:v>
                </c:pt>
                <c:pt idx="716">
                  <c:v>-900</c:v>
                </c:pt>
                <c:pt idx="717">
                  <c:v>-900</c:v>
                </c:pt>
                <c:pt idx="718">
                  <c:v>-900</c:v>
                </c:pt>
                <c:pt idx="719">
                  <c:v>-900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Calcul!$BA$10:$BA$753</c:f>
              <c:numCache>
                <c:formatCode>0.0</c:formatCode>
                <c:ptCount val="744"/>
                <c:pt idx="0">
                  <c:v>644.8125</c:v>
                </c:pt>
                <c:pt idx="1">
                  <c:v>644.8125</c:v>
                </c:pt>
                <c:pt idx="2">
                  <c:v>644.8125</c:v>
                </c:pt>
                <c:pt idx="3">
                  <c:v>644.8125</c:v>
                </c:pt>
                <c:pt idx="4">
                  <c:v>644.8125</c:v>
                </c:pt>
                <c:pt idx="5">
                  <c:v>644.8125</c:v>
                </c:pt>
                <c:pt idx="6">
                  <c:v>644.8125</c:v>
                </c:pt>
                <c:pt idx="7">
                  <c:v>644.8125</c:v>
                </c:pt>
                <c:pt idx="8">
                  <c:v>644.8125</c:v>
                </c:pt>
                <c:pt idx="9">
                  <c:v>644.8125</c:v>
                </c:pt>
                <c:pt idx="10">
                  <c:v>644.8125</c:v>
                </c:pt>
                <c:pt idx="11">
                  <c:v>644.8125</c:v>
                </c:pt>
                <c:pt idx="12">
                  <c:v>644.8125</c:v>
                </c:pt>
                <c:pt idx="13">
                  <c:v>644.8125</c:v>
                </c:pt>
                <c:pt idx="14">
                  <c:v>644.8125</c:v>
                </c:pt>
                <c:pt idx="15">
                  <c:v>644.8125</c:v>
                </c:pt>
                <c:pt idx="16">
                  <c:v>644.8125</c:v>
                </c:pt>
                <c:pt idx="17">
                  <c:v>644.8125</c:v>
                </c:pt>
                <c:pt idx="18">
                  <c:v>644.8125</c:v>
                </c:pt>
                <c:pt idx="19">
                  <c:v>644.8125</c:v>
                </c:pt>
                <c:pt idx="20">
                  <c:v>644.8125</c:v>
                </c:pt>
                <c:pt idx="21">
                  <c:v>644.8125</c:v>
                </c:pt>
                <c:pt idx="22">
                  <c:v>644.8125</c:v>
                </c:pt>
                <c:pt idx="23">
                  <c:v>644.8125</c:v>
                </c:pt>
                <c:pt idx="24">
                  <c:v>644.8125</c:v>
                </c:pt>
                <c:pt idx="25">
                  <c:v>644.8125</c:v>
                </c:pt>
                <c:pt idx="26">
                  <c:v>644.8125</c:v>
                </c:pt>
                <c:pt idx="27">
                  <c:v>644.8125</c:v>
                </c:pt>
                <c:pt idx="28">
                  <c:v>644.8125</c:v>
                </c:pt>
                <c:pt idx="29">
                  <c:v>644.8125</c:v>
                </c:pt>
                <c:pt idx="30">
                  <c:v>644.8125</c:v>
                </c:pt>
                <c:pt idx="31">
                  <c:v>644.8125</c:v>
                </c:pt>
                <c:pt idx="32">
                  <c:v>644.8125</c:v>
                </c:pt>
                <c:pt idx="33">
                  <c:v>644.8125</c:v>
                </c:pt>
                <c:pt idx="34">
                  <c:v>644.8125</c:v>
                </c:pt>
                <c:pt idx="35">
                  <c:v>644.8125</c:v>
                </c:pt>
                <c:pt idx="36">
                  <c:v>644.8125</c:v>
                </c:pt>
                <c:pt idx="37">
                  <c:v>644.8125</c:v>
                </c:pt>
                <c:pt idx="38">
                  <c:v>644.8125</c:v>
                </c:pt>
                <c:pt idx="39">
                  <c:v>644.8125</c:v>
                </c:pt>
                <c:pt idx="40">
                  <c:v>644.8125</c:v>
                </c:pt>
                <c:pt idx="41">
                  <c:v>644.8125</c:v>
                </c:pt>
                <c:pt idx="42">
                  <c:v>644.8125</c:v>
                </c:pt>
                <c:pt idx="43">
                  <c:v>644.8125</c:v>
                </c:pt>
                <c:pt idx="44">
                  <c:v>644.8125</c:v>
                </c:pt>
                <c:pt idx="45">
                  <c:v>644.8125</c:v>
                </c:pt>
                <c:pt idx="46">
                  <c:v>644.8125</c:v>
                </c:pt>
                <c:pt idx="47">
                  <c:v>644.8125</c:v>
                </c:pt>
                <c:pt idx="48">
                  <c:v>644.8125</c:v>
                </c:pt>
                <c:pt idx="49">
                  <c:v>644.8125</c:v>
                </c:pt>
                <c:pt idx="50">
                  <c:v>644.8125</c:v>
                </c:pt>
                <c:pt idx="51">
                  <c:v>644.8125</c:v>
                </c:pt>
                <c:pt idx="52">
                  <c:v>644.8125</c:v>
                </c:pt>
                <c:pt idx="53">
                  <c:v>644.8125</c:v>
                </c:pt>
                <c:pt idx="54">
                  <c:v>644.8125</c:v>
                </c:pt>
                <c:pt idx="55">
                  <c:v>644.8125</c:v>
                </c:pt>
                <c:pt idx="56">
                  <c:v>644.8125</c:v>
                </c:pt>
                <c:pt idx="57">
                  <c:v>644.8125</c:v>
                </c:pt>
                <c:pt idx="58">
                  <c:v>644.8125</c:v>
                </c:pt>
                <c:pt idx="59">
                  <c:v>644.8125</c:v>
                </c:pt>
                <c:pt idx="60">
                  <c:v>644.8125</c:v>
                </c:pt>
                <c:pt idx="61">
                  <c:v>644.8125</c:v>
                </c:pt>
                <c:pt idx="62">
                  <c:v>644.8125</c:v>
                </c:pt>
                <c:pt idx="63">
                  <c:v>644.8125</c:v>
                </c:pt>
                <c:pt idx="64">
                  <c:v>644.8125</c:v>
                </c:pt>
                <c:pt idx="65">
                  <c:v>644.8125</c:v>
                </c:pt>
                <c:pt idx="66">
                  <c:v>644.8125</c:v>
                </c:pt>
                <c:pt idx="67">
                  <c:v>644.8125</c:v>
                </c:pt>
                <c:pt idx="68">
                  <c:v>644.8125</c:v>
                </c:pt>
                <c:pt idx="69">
                  <c:v>644.8125</c:v>
                </c:pt>
                <c:pt idx="70">
                  <c:v>644.8125</c:v>
                </c:pt>
                <c:pt idx="71">
                  <c:v>644.8125</c:v>
                </c:pt>
                <c:pt idx="72">
                  <c:v>644.8125</c:v>
                </c:pt>
                <c:pt idx="73">
                  <c:v>644.8125</c:v>
                </c:pt>
                <c:pt idx="74">
                  <c:v>644.8125</c:v>
                </c:pt>
                <c:pt idx="75">
                  <c:v>644.8125</c:v>
                </c:pt>
                <c:pt idx="76">
                  <c:v>644.8125</c:v>
                </c:pt>
                <c:pt idx="77">
                  <c:v>644.8125</c:v>
                </c:pt>
                <c:pt idx="78">
                  <c:v>644.8125</c:v>
                </c:pt>
                <c:pt idx="79">
                  <c:v>644.8125</c:v>
                </c:pt>
                <c:pt idx="80">
                  <c:v>644.8125</c:v>
                </c:pt>
                <c:pt idx="81">
                  <c:v>644.8125</c:v>
                </c:pt>
                <c:pt idx="82">
                  <c:v>644.8125</c:v>
                </c:pt>
                <c:pt idx="83">
                  <c:v>644.8125</c:v>
                </c:pt>
                <c:pt idx="84">
                  <c:v>644.8125</c:v>
                </c:pt>
                <c:pt idx="85">
                  <c:v>644.8125</c:v>
                </c:pt>
                <c:pt idx="86">
                  <c:v>644.8125</c:v>
                </c:pt>
                <c:pt idx="87">
                  <c:v>644.8125</c:v>
                </c:pt>
                <c:pt idx="88">
                  <c:v>644.8125</c:v>
                </c:pt>
                <c:pt idx="89">
                  <c:v>644.8125</c:v>
                </c:pt>
                <c:pt idx="90">
                  <c:v>644.8125</c:v>
                </c:pt>
                <c:pt idx="91">
                  <c:v>644.8125</c:v>
                </c:pt>
                <c:pt idx="92">
                  <c:v>644.8125</c:v>
                </c:pt>
                <c:pt idx="93">
                  <c:v>644.8125</c:v>
                </c:pt>
                <c:pt idx="94">
                  <c:v>644.8125</c:v>
                </c:pt>
                <c:pt idx="95">
                  <c:v>644.8125</c:v>
                </c:pt>
                <c:pt idx="96">
                  <c:v>644.8125</c:v>
                </c:pt>
                <c:pt idx="97">
                  <c:v>644.8125</c:v>
                </c:pt>
                <c:pt idx="98">
                  <c:v>644.8125</c:v>
                </c:pt>
                <c:pt idx="99">
                  <c:v>644.8125</c:v>
                </c:pt>
                <c:pt idx="100">
                  <c:v>644.8125</c:v>
                </c:pt>
                <c:pt idx="101">
                  <c:v>644.8125</c:v>
                </c:pt>
                <c:pt idx="102">
                  <c:v>644.8125</c:v>
                </c:pt>
                <c:pt idx="103">
                  <c:v>644.8125</c:v>
                </c:pt>
                <c:pt idx="104">
                  <c:v>644.8125</c:v>
                </c:pt>
                <c:pt idx="105">
                  <c:v>644.8125</c:v>
                </c:pt>
                <c:pt idx="106">
                  <c:v>644.8125</c:v>
                </c:pt>
                <c:pt idx="107">
                  <c:v>644.8125</c:v>
                </c:pt>
                <c:pt idx="108">
                  <c:v>644.8125</c:v>
                </c:pt>
                <c:pt idx="109">
                  <c:v>644.8125</c:v>
                </c:pt>
                <c:pt idx="110">
                  <c:v>644.8125</c:v>
                </c:pt>
                <c:pt idx="111">
                  <c:v>644.8125</c:v>
                </c:pt>
                <c:pt idx="112">
                  <c:v>644.8125</c:v>
                </c:pt>
                <c:pt idx="113">
                  <c:v>644.8125</c:v>
                </c:pt>
                <c:pt idx="114">
                  <c:v>644.8125</c:v>
                </c:pt>
                <c:pt idx="115">
                  <c:v>644.8125</c:v>
                </c:pt>
                <c:pt idx="116">
                  <c:v>644.8125</c:v>
                </c:pt>
                <c:pt idx="117">
                  <c:v>644.8125</c:v>
                </c:pt>
                <c:pt idx="118">
                  <c:v>644.8125</c:v>
                </c:pt>
                <c:pt idx="119">
                  <c:v>644.8125</c:v>
                </c:pt>
                <c:pt idx="120">
                  <c:v>644.8125</c:v>
                </c:pt>
                <c:pt idx="121">
                  <c:v>644.8125</c:v>
                </c:pt>
                <c:pt idx="122">
                  <c:v>644.8125</c:v>
                </c:pt>
                <c:pt idx="123">
                  <c:v>644.8125</c:v>
                </c:pt>
                <c:pt idx="124">
                  <c:v>644.8125</c:v>
                </c:pt>
                <c:pt idx="125">
                  <c:v>644.8125</c:v>
                </c:pt>
                <c:pt idx="126">
                  <c:v>644.8125</c:v>
                </c:pt>
                <c:pt idx="127">
                  <c:v>644.8125</c:v>
                </c:pt>
                <c:pt idx="128">
                  <c:v>644.8125</c:v>
                </c:pt>
                <c:pt idx="129">
                  <c:v>644.8125</c:v>
                </c:pt>
                <c:pt idx="130">
                  <c:v>644.8125</c:v>
                </c:pt>
                <c:pt idx="131">
                  <c:v>644.8125</c:v>
                </c:pt>
                <c:pt idx="132">
                  <c:v>644.8125</c:v>
                </c:pt>
                <c:pt idx="133">
                  <c:v>644.8125</c:v>
                </c:pt>
                <c:pt idx="134">
                  <c:v>644.8125</c:v>
                </c:pt>
                <c:pt idx="135">
                  <c:v>644.8125</c:v>
                </c:pt>
                <c:pt idx="136">
                  <c:v>644.8125</c:v>
                </c:pt>
                <c:pt idx="137">
                  <c:v>644.8125</c:v>
                </c:pt>
                <c:pt idx="138">
                  <c:v>644.8125</c:v>
                </c:pt>
                <c:pt idx="139">
                  <c:v>644.8125</c:v>
                </c:pt>
                <c:pt idx="140">
                  <c:v>644.8125</c:v>
                </c:pt>
                <c:pt idx="141">
                  <c:v>644.8125</c:v>
                </c:pt>
                <c:pt idx="142">
                  <c:v>644.8125</c:v>
                </c:pt>
                <c:pt idx="143">
                  <c:v>644.8125</c:v>
                </c:pt>
                <c:pt idx="144">
                  <c:v>644.8125</c:v>
                </c:pt>
                <c:pt idx="145">
                  <c:v>644.8125</c:v>
                </c:pt>
                <c:pt idx="146">
                  <c:v>644.8125</c:v>
                </c:pt>
                <c:pt idx="147">
                  <c:v>644.8125</c:v>
                </c:pt>
                <c:pt idx="148">
                  <c:v>644.8125</c:v>
                </c:pt>
                <c:pt idx="149">
                  <c:v>644.8125</c:v>
                </c:pt>
                <c:pt idx="150">
                  <c:v>644.8125</c:v>
                </c:pt>
                <c:pt idx="151">
                  <c:v>644.8125</c:v>
                </c:pt>
                <c:pt idx="152">
                  <c:v>644.8125</c:v>
                </c:pt>
                <c:pt idx="153">
                  <c:v>644.8125</c:v>
                </c:pt>
                <c:pt idx="154">
                  <c:v>644.8125</c:v>
                </c:pt>
                <c:pt idx="155">
                  <c:v>644.8125</c:v>
                </c:pt>
                <c:pt idx="156">
                  <c:v>644.8125</c:v>
                </c:pt>
                <c:pt idx="157">
                  <c:v>644.8125</c:v>
                </c:pt>
                <c:pt idx="158">
                  <c:v>644.8125</c:v>
                </c:pt>
                <c:pt idx="159">
                  <c:v>644.8125</c:v>
                </c:pt>
                <c:pt idx="160">
                  <c:v>644.8125</c:v>
                </c:pt>
                <c:pt idx="161">
                  <c:v>644.8125</c:v>
                </c:pt>
                <c:pt idx="162">
                  <c:v>644.8125</c:v>
                </c:pt>
                <c:pt idx="163">
                  <c:v>644.8125</c:v>
                </c:pt>
                <c:pt idx="164">
                  <c:v>644.8125</c:v>
                </c:pt>
                <c:pt idx="165">
                  <c:v>644.8125</c:v>
                </c:pt>
                <c:pt idx="166">
                  <c:v>644.8125</c:v>
                </c:pt>
                <c:pt idx="167">
                  <c:v>644.8125</c:v>
                </c:pt>
                <c:pt idx="168">
                  <c:v>644.8125</c:v>
                </c:pt>
                <c:pt idx="169">
                  <c:v>644.8125</c:v>
                </c:pt>
                <c:pt idx="170">
                  <c:v>644.8125</c:v>
                </c:pt>
                <c:pt idx="171">
                  <c:v>644.8125</c:v>
                </c:pt>
                <c:pt idx="172">
                  <c:v>644.8125</c:v>
                </c:pt>
                <c:pt idx="173">
                  <c:v>644.8125</c:v>
                </c:pt>
                <c:pt idx="174">
                  <c:v>644.8125</c:v>
                </c:pt>
                <c:pt idx="175">
                  <c:v>644.8125</c:v>
                </c:pt>
                <c:pt idx="176">
                  <c:v>644.8125</c:v>
                </c:pt>
                <c:pt idx="177">
                  <c:v>644.8125</c:v>
                </c:pt>
                <c:pt idx="178">
                  <c:v>644.8125</c:v>
                </c:pt>
                <c:pt idx="179">
                  <c:v>644.8125</c:v>
                </c:pt>
                <c:pt idx="180">
                  <c:v>644.8125</c:v>
                </c:pt>
                <c:pt idx="181">
                  <c:v>644.8125</c:v>
                </c:pt>
                <c:pt idx="182">
                  <c:v>644.8125</c:v>
                </c:pt>
                <c:pt idx="183">
                  <c:v>644.8125</c:v>
                </c:pt>
                <c:pt idx="184">
                  <c:v>644.8125</c:v>
                </c:pt>
                <c:pt idx="185">
                  <c:v>644.8125</c:v>
                </c:pt>
                <c:pt idx="186">
                  <c:v>644.8125</c:v>
                </c:pt>
                <c:pt idx="187">
                  <c:v>644.8125</c:v>
                </c:pt>
                <c:pt idx="188">
                  <c:v>644.8125</c:v>
                </c:pt>
                <c:pt idx="189">
                  <c:v>644.8125</c:v>
                </c:pt>
                <c:pt idx="190">
                  <c:v>644.8125</c:v>
                </c:pt>
                <c:pt idx="191">
                  <c:v>644.8125</c:v>
                </c:pt>
                <c:pt idx="192">
                  <c:v>644.8125</c:v>
                </c:pt>
                <c:pt idx="193">
                  <c:v>644.8125</c:v>
                </c:pt>
                <c:pt idx="194">
                  <c:v>644.8125</c:v>
                </c:pt>
                <c:pt idx="195">
                  <c:v>644.8125</c:v>
                </c:pt>
                <c:pt idx="196">
                  <c:v>644.8125</c:v>
                </c:pt>
                <c:pt idx="197">
                  <c:v>644.8125</c:v>
                </c:pt>
                <c:pt idx="198">
                  <c:v>644.8125</c:v>
                </c:pt>
                <c:pt idx="199">
                  <c:v>644.8125</c:v>
                </c:pt>
                <c:pt idx="200">
                  <c:v>644.8125</c:v>
                </c:pt>
                <c:pt idx="201">
                  <c:v>644.8125</c:v>
                </c:pt>
                <c:pt idx="202">
                  <c:v>644.8125</c:v>
                </c:pt>
                <c:pt idx="203">
                  <c:v>644.8125</c:v>
                </c:pt>
                <c:pt idx="204">
                  <c:v>644.8125</c:v>
                </c:pt>
                <c:pt idx="205">
                  <c:v>644.8125</c:v>
                </c:pt>
                <c:pt idx="206">
                  <c:v>644.8125</c:v>
                </c:pt>
                <c:pt idx="207">
                  <c:v>644.8125</c:v>
                </c:pt>
                <c:pt idx="208">
                  <c:v>644.8125</c:v>
                </c:pt>
                <c:pt idx="209">
                  <c:v>644.8125</c:v>
                </c:pt>
                <c:pt idx="210">
                  <c:v>644.8125</c:v>
                </c:pt>
                <c:pt idx="211">
                  <c:v>644.8125</c:v>
                </c:pt>
                <c:pt idx="212">
                  <c:v>644.8125</c:v>
                </c:pt>
                <c:pt idx="213">
                  <c:v>644.8125</c:v>
                </c:pt>
                <c:pt idx="214">
                  <c:v>644.8125</c:v>
                </c:pt>
                <c:pt idx="215">
                  <c:v>644.8125</c:v>
                </c:pt>
                <c:pt idx="216">
                  <c:v>644.8125</c:v>
                </c:pt>
                <c:pt idx="217">
                  <c:v>644.8125</c:v>
                </c:pt>
                <c:pt idx="218">
                  <c:v>644.8125</c:v>
                </c:pt>
                <c:pt idx="219">
                  <c:v>644.8125</c:v>
                </c:pt>
                <c:pt idx="220">
                  <c:v>644.8125</c:v>
                </c:pt>
                <c:pt idx="221">
                  <c:v>644.8125</c:v>
                </c:pt>
                <c:pt idx="222">
                  <c:v>644.8125</c:v>
                </c:pt>
                <c:pt idx="223">
                  <c:v>644.8125</c:v>
                </c:pt>
                <c:pt idx="224">
                  <c:v>644.8125</c:v>
                </c:pt>
                <c:pt idx="225">
                  <c:v>644.8125</c:v>
                </c:pt>
                <c:pt idx="226">
                  <c:v>644.8125</c:v>
                </c:pt>
                <c:pt idx="227">
                  <c:v>644.8125</c:v>
                </c:pt>
                <c:pt idx="228">
                  <c:v>644.8125</c:v>
                </c:pt>
                <c:pt idx="229">
                  <c:v>644.8125</c:v>
                </c:pt>
                <c:pt idx="230">
                  <c:v>644.8125</c:v>
                </c:pt>
                <c:pt idx="231">
                  <c:v>644.8125</c:v>
                </c:pt>
                <c:pt idx="232">
                  <c:v>644.8125</c:v>
                </c:pt>
                <c:pt idx="233">
                  <c:v>644.8125</c:v>
                </c:pt>
                <c:pt idx="234">
                  <c:v>644.8125</c:v>
                </c:pt>
                <c:pt idx="235">
                  <c:v>644.8125</c:v>
                </c:pt>
                <c:pt idx="236">
                  <c:v>644.8125</c:v>
                </c:pt>
                <c:pt idx="237">
                  <c:v>644.8125</c:v>
                </c:pt>
                <c:pt idx="238">
                  <c:v>644.8125</c:v>
                </c:pt>
                <c:pt idx="239">
                  <c:v>644.8125</c:v>
                </c:pt>
                <c:pt idx="240">
                  <c:v>644.8125</c:v>
                </c:pt>
                <c:pt idx="241">
                  <c:v>644.8125</c:v>
                </c:pt>
                <c:pt idx="242">
                  <c:v>644.8125</c:v>
                </c:pt>
                <c:pt idx="243">
                  <c:v>644.8125</c:v>
                </c:pt>
                <c:pt idx="244">
                  <c:v>644.8125</c:v>
                </c:pt>
                <c:pt idx="245">
                  <c:v>644.8125</c:v>
                </c:pt>
                <c:pt idx="246">
                  <c:v>644.8125</c:v>
                </c:pt>
                <c:pt idx="247">
                  <c:v>644.8125</c:v>
                </c:pt>
                <c:pt idx="248">
                  <c:v>644.8125</c:v>
                </c:pt>
                <c:pt idx="249">
                  <c:v>644.8125</c:v>
                </c:pt>
                <c:pt idx="250">
                  <c:v>644.8125</c:v>
                </c:pt>
                <c:pt idx="251">
                  <c:v>644.8125</c:v>
                </c:pt>
                <c:pt idx="252">
                  <c:v>644.8125</c:v>
                </c:pt>
                <c:pt idx="253">
                  <c:v>644.8125</c:v>
                </c:pt>
                <c:pt idx="254">
                  <c:v>644.8125</c:v>
                </c:pt>
                <c:pt idx="255">
                  <c:v>644.8125</c:v>
                </c:pt>
                <c:pt idx="256">
                  <c:v>644.8125</c:v>
                </c:pt>
                <c:pt idx="257">
                  <c:v>644.8125</c:v>
                </c:pt>
                <c:pt idx="258">
                  <c:v>644.8125</c:v>
                </c:pt>
                <c:pt idx="259">
                  <c:v>644.8125</c:v>
                </c:pt>
                <c:pt idx="260">
                  <c:v>644.8125</c:v>
                </c:pt>
                <c:pt idx="261">
                  <c:v>644.8125</c:v>
                </c:pt>
                <c:pt idx="262">
                  <c:v>644.8125</c:v>
                </c:pt>
                <c:pt idx="263">
                  <c:v>644.8125</c:v>
                </c:pt>
                <c:pt idx="264">
                  <c:v>644.8125</c:v>
                </c:pt>
                <c:pt idx="265">
                  <c:v>644.8125</c:v>
                </c:pt>
                <c:pt idx="266">
                  <c:v>644.8125</c:v>
                </c:pt>
                <c:pt idx="267">
                  <c:v>644.8125</c:v>
                </c:pt>
                <c:pt idx="268">
                  <c:v>644.8125</c:v>
                </c:pt>
                <c:pt idx="269">
                  <c:v>644.8125</c:v>
                </c:pt>
                <c:pt idx="270">
                  <c:v>644.8125</c:v>
                </c:pt>
                <c:pt idx="271">
                  <c:v>644.8125</c:v>
                </c:pt>
                <c:pt idx="272">
                  <c:v>644.8125</c:v>
                </c:pt>
                <c:pt idx="273">
                  <c:v>644.8125</c:v>
                </c:pt>
                <c:pt idx="274">
                  <c:v>644.8125</c:v>
                </c:pt>
                <c:pt idx="275">
                  <c:v>644.8125</c:v>
                </c:pt>
                <c:pt idx="276">
                  <c:v>644.8125</c:v>
                </c:pt>
                <c:pt idx="277">
                  <c:v>644.8125</c:v>
                </c:pt>
                <c:pt idx="278">
                  <c:v>644.8125</c:v>
                </c:pt>
                <c:pt idx="279">
                  <c:v>644.8125</c:v>
                </c:pt>
                <c:pt idx="280">
                  <c:v>644.8125</c:v>
                </c:pt>
                <c:pt idx="281">
                  <c:v>644.8125</c:v>
                </c:pt>
                <c:pt idx="282">
                  <c:v>644.8125</c:v>
                </c:pt>
                <c:pt idx="283">
                  <c:v>644.8125</c:v>
                </c:pt>
                <c:pt idx="284">
                  <c:v>644.8125</c:v>
                </c:pt>
                <c:pt idx="285">
                  <c:v>644.8125</c:v>
                </c:pt>
                <c:pt idx="286">
                  <c:v>644.8125</c:v>
                </c:pt>
                <c:pt idx="287">
                  <c:v>644.8125</c:v>
                </c:pt>
                <c:pt idx="288">
                  <c:v>644.8125</c:v>
                </c:pt>
                <c:pt idx="289">
                  <c:v>644.8125</c:v>
                </c:pt>
                <c:pt idx="290">
                  <c:v>644.8125</c:v>
                </c:pt>
                <c:pt idx="291">
                  <c:v>644.8125</c:v>
                </c:pt>
                <c:pt idx="292">
                  <c:v>644.8125</c:v>
                </c:pt>
                <c:pt idx="293">
                  <c:v>644.8125</c:v>
                </c:pt>
                <c:pt idx="294">
                  <c:v>644.8125</c:v>
                </c:pt>
                <c:pt idx="295">
                  <c:v>644.8125</c:v>
                </c:pt>
                <c:pt idx="296">
                  <c:v>644.8125</c:v>
                </c:pt>
                <c:pt idx="297">
                  <c:v>644.8125</c:v>
                </c:pt>
                <c:pt idx="298">
                  <c:v>644.8125</c:v>
                </c:pt>
                <c:pt idx="299">
                  <c:v>644.8125</c:v>
                </c:pt>
                <c:pt idx="300">
                  <c:v>644.8125</c:v>
                </c:pt>
                <c:pt idx="301">
                  <c:v>644.8125</c:v>
                </c:pt>
                <c:pt idx="302">
                  <c:v>644.8125</c:v>
                </c:pt>
                <c:pt idx="303">
                  <c:v>644.8125</c:v>
                </c:pt>
                <c:pt idx="304">
                  <c:v>644.8125</c:v>
                </c:pt>
                <c:pt idx="305">
                  <c:v>644.8125</c:v>
                </c:pt>
                <c:pt idx="306">
                  <c:v>644.8125</c:v>
                </c:pt>
                <c:pt idx="307">
                  <c:v>644.8125</c:v>
                </c:pt>
                <c:pt idx="308">
                  <c:v>644.8125</c:v>
                </c:pt>
                <c:pt idx="309">
                  <c:v>644.8125</c:v>
                </c:pt>
                <c:pt idx="310">
                  <c:v>644.8125</c:v>
                </c:pt>
                <c:pt idx="311">
                  <c:v>644.8125</c:v>
                </c:pt>
                <c:pt idx="312">
                  <c:v>644.8125</c:v>
                </c:pt>
                <c:pt idx="313">
                  <c:v>644.8125</c:v>
                </c:pt>
                <c:pt idx="314">
                  <c:v>644.8125</c:v>
                </c:pt>
                <c:pt idx="315">
                  <c:v>644.8125</c:v>
                </c:pt>
                <c:pt idx="316">
                  <c:v>644.8125</c:v>
                </c:pt>
                <c:pt idx="317">
                  <c:v>644.8125</c:v>
                </c:pt>
                <c:pt idx="318">
                  <c:v>644.8125</c:v>
                </c:pt>
                <c:pt idx="319">
                  <c:v>644.8125</c:v>
                </c:pt>
                <c:pt idx="320">
                  <c:v>644.8125</c:v>
                </c:pt>
                <c:pt idx="321">
                  <c:v>644.8125</c:v>
                </c:pt>
                <c:pt idx="322">
                  <c:v>644.8125</c:v>
                </c:pt>
                <c:pt idx="323">
                  <c:v>644.8125</c:v>
                </c:pt>
                <c:pt idx="324">
                  <c:v>644.8125</c:v>
                </c:pt>
                <c:pt idx="325">
                  <c:v>644.8125</c:v>
                </c:pt>
                <c:pt idx="326">
                  <c:v>644.8125</c:v>
                </c:pt>
                <c:pt idx="327">
                  <c:v>644.8125</c:v>
                </c:pt>
                <c:pt idx="328">
                  <c:v>644.8125</c:v>
                </c:pt>
                <c:pt idx="329">
                  <c:v>644.8125</c:v>
                </c:pt>
                <c:pt idx="330">
                  <c:v>644.8125</c:v>
                </c:pt>
                <c:pt idx="331">
                  <c:v>644.8125</c:v>
                </c:pt>
                <c:pt idx="332">
                  <c:v>644.8125</c:v>
                </c:pt>
                <c:pt idx="333">
                  <c:v>644.8125</c:v>
                </c:pt>
                <c:pt idx="334">
                  <c:v>644.8125</c:v>
                </c:pt>
                <c:pt idx="335">
                  <c:v>644.8125</c:v>
                </c:pt>
                <c:pt idx="336">
                  <c:v>644.8125</c:v>
                </c:pt>
                <c:pt idx="337">
                  <c:v>644.8125</c:v>
                </c:pt>
                <c:pt idx="338">
                  <c:v>644.8125</c:v>
                </c:pt>
                <c:pt idx="339">
                  <c:v>644.8125</c:v>
                </c:pt>
                <c:pt idx="340">
                  <c:v>644.8125</c:v>
                </c:pt>
                <c:pt idx="341">
                  <c:v>644.8125</c:v>
                </c:pt>
                <c:pt idx="342">
                  <c:v>644.8125</c:v>
                </c:pt>
                <c:pt idx="343">
                  <c:v>644.8125</c:v>
                </c:pt>
                <c:pt idx="344">
                  <c:v>644.8125</c:v>
                </c:pt>
                <c:pt idx="345">
                  <c:v>644.8125</c:v>
                </c:pt>
                <c:pt idx="346">
                  <c:v>644.8125</c:v>
                </c:pt>
                <c:pt idx="347">
                  <c:v>644.8125</c:v>
                </c:pt>
                <c:pt idx="348">
                  <c:v>644.8125</c:v>
                </c:pt>
                <c:pt idx="349">
                  <c:v>644.8125</c:v>
                </c:pt>
                <c:pt idx="350">
                  <c:v>644.8125</c:v>
                </c:pt>
                <c:pt idx="351">
                  <c:v>644.8125</c:v>
                </c:pt>
                <c:pt idx="352">
                  <c:v>644.8125</c:v>
                </c:pt>
                <c:pt idx="353">
                  <c:v>644.8125</c:v>
                </c:pt>
                <c:pt idx="354">
                  <c:v>644.8125</c:v>
                </c:pt>
                <c:pt idx="355">
                  <c:v>644.8125</c:v>
                </c:pt>
                <c:pt idx="356">
                  <c:v>644.8125</c:v>
                </c:pt>
                <c:pt idx="357">
                  <c:v>644.8125</c:v>
                </c:pt>
                <c:pt idx="358">
                  <c:v>644.8125</c:v>
                </c:pt>
                <c:pt idx="359">
                  <c:v>644.8125</c:v>
                </c:pt>
                <c:pt idx="360">
                  <c:v>644.8125</c:v>
                </c:pt>
                <c:pt idx="361">
                  <c:v>644.8125</c:v>
                </c:pt>
                <c:pt idx="362">
                  <c:v>644.8125</c:v>
                </c:pt>
                <c:pt idx="363">
                  <c:v>644.8125</c:v>
                </c:pt>
                <c:pt idx="364">
                  <c:v>644.8125</c:v>
                </c:pt>
                <c:pt idx="365">
                  <c:v>644.8125</c:v>
                </c:pt>
                <c:pt idx="366">
                  <c:v>644.8125</c:v>
                </c:pt>
                <c:pt idx="367">
                  <c:v>644.8125</c:v>
                </c:pt>
                <c:pt idx="368">
                  <c:v>644.8125</c:v>
                </c:pt>
                <c:pt idx="369">
                  <c:v>644.8125</c:v>
                </c:pt>
                <c:pt idx="370">
                  <c:v>644.8125</c:v>
                </c:pt>
                <c:pt idx="371">
                  <c:v>644.8125</c:v>
                </c:pt>
                <c:pt idx="372">
                  <c:v>644.8125</c:v>
                </c:pt>
                <c:pt idx="373">
                  <c:v>644.8125</c:v>
                </c:pt>
                <c:pt idx="374">
                  <c:v>644.8125</c:v>
                </c:pt>
                <c:pt idx="375">
                  <c:v>644.8125</c:v>
                </c:pt>
                <c:pt idx="376">
                  <c:v>644.8125</c:v>
                </c:pt>
                <c:pt idx="377">
                  <c:v>644.8125</c:v>
                </c:pt>
                <c:pt idx="378">
                  <c:v>644.8125</c:v>
                </c:pt>
                <c:pt idx="379">
                  <c:v>644.8125</c:v>
                </c:pt>
                <c:pt idx="380">
                  <c:v>644.8125</c:v>
                </c:pt>
                <c:pt idx="381">
                  <c:v>644.8125</c:v>
                </c:pt>
                <c:pt idx="382">
                  <c:v>644.8125</c:v>
                </c:pt>
                <c:pt idx="383">
                  <c:v>644.8125</c:v>
                </c:pt>
                <c:pt idx="384">
                  <c:v>644.8125</c:v>
                </c:pt>
                <c:pt idx="385">
                  <c:v>644.8125</c:v>
                </c:pt>
                <c:pt idx="386">
                  <c:v>644.8125</c:v>
                </c:pt>
                <c:pt idx="387">
                  <c:v>644.8125</c:v>
                </c:pt>
                <c:pt idx="388">
                  <c:v>644.8125</c:v>
                </c:pt>
                <c:pt idx="389">
                  <c:v>644.8125</c:v>
                </c:pt>
                <c:pt idx="390">
                  <c:v>644.8125</c:v>
                </c:pt>
                <c:pt idx="391">
                  <c:v>644.8125</c:v>
                </c:pt>
                <c:pt idx="392">
                  <c:v>644.8125</c:v>
                </c:pt>
                <c:pt idx="393">
                  <c:v>644.8125</c:v>
                </c:pt>
                <c:pt idx="394">
                  <c:v>644.8125</c:v>
                </c:pt>
                <c:pt idx="395">
                  <c:v>644.8125</c:v>
                </c:pt>
                <c:pt idx="396">
                  <c:v>644.8125</c:v>
                </c:pt>
                <c:pt idx="397">
                  <c:v>644.8125</c:v>
                </c:pt>
                <c:pt idx="398">
                  <c:v>644.8125</c:v>
                </c:pt>
                <c:pt idx="399">
                  <c:v>644.8125</c:v>
                </c:pt>
                <c:pt idx="400">
                  <c:v>644.8125</c:v>
                </c:pt>
                <c:pt idx="401">
                  <c:v>644.8125</c:v>
                </c:pt>
                <c:pt idx="402">
                  <c:v>644.8125</c:v>
                </c:pt>
                <c:pt idx="403">
                  <c:v>644.8125</c:v>
                </c:pt>
                <c:pt idx="404">
                  <c:v>644.8125</c:v>
                </c:pt>
                <c:pt idx="405">
                  <c:v>644.8125</c:v>
                </c:pt>
                <c:pt idx="406">
                  <c:v>644.8125</c:v>
                </c:pt>
                <c:pt idx="407">
                  <c:v>644.8125</c:v>
                </c:pt>
                <c:pt idx="408">
                  <c:v>644.8125</c:v>
                </c:pt>
                <c:pt idx="409">
                  <c:v>644.8125</c:v>
                </c:pt>
                <c:pt idx="410">
                  <c:v>644.8125</c:v>
                </c:pt>
                <c:pt idx="411">
                  <c:v>644.8125</c:v>
                </c:pt>
                <c:pt idx="412">
                  <c:v>644.8125</c:v>
                </c:pt>
                <c:pt idx="413">
                  <c:v>644.8125</c:v>
                </c:pt>
                <c:pt idx="414">
                  <c:v>644.8125</c:v>
                </c:pt>
                <c:pt idx="415">
                  <c:v>644.8125</c:v>
                </c:pt>
                <c:pt idx="416">
                  <c:v>644.8125</c:v>
                </c:pt>
                <c:pt idx="417">
                  <c:v>644.8125</c:v>
                </c:pt>
                <c:pt idx="418">
                  <c:v>644.8125</c:v>
                </c:pt>
                <c:pt idx="419">
                  <c:v>644.8125</c:v>
                </c:pt>
                <c:pt idx="420">
                  <c:v>644.8125</c:v>
                </c:pt>
                <c:pt idx="421">
                  <c:v>644.8125</c:v>
                </c:pt>
                <c:pt idx="422">
                  <c:v>644.8125</c:v>
                </c:pt>
                <c:pt idx="423">
                  <c:v>644.8125</c:v>
                </c:pt>
                <c:pt idx="424">
                  <c:v>644.8125</c:v>
                </c:pt>
                <c:pt idx="425">
                  <c:v>644.8125</c:v>
                </c:pt>
                <c:pt idx="426">
                  <c:v>644.8125</c:v>
                </c:pt>
                <c:pt idx="427">
                  <c:v>644.8125</c:v>
                </c:pt>
                <c:pt idx="428">
                  <c:v>644.8125</c:v>
                </c:pt>
                <c:pt idx="429">
                  <c:v>644.8125</c:v>
                </c:pt>
                <c:pt idx="430">
                  <c:v>644.8125</c:v>
                </c:pt>
                <c:pt idx="431">
                  <c:v>644.8125</c:v>
                </c:pt>
                <c:pt idx="432">
                  <c:v>644.8125</c:v>
                </c:pt>
                <c:pt idx="433">
                  <c:v>644.8125</c:v>
                </c:pt>
                <c:pt idx="434">
                  <c:v>644.8125</c:v>
                </c:pt>
                <c:pt idx="435">
                  <c:v>644.8125</c:v>
                </c:pt>
                <c:pt idx="436">
                  <c:v>644.8125</c:v>
                </c:pt>
                <c:pt idx="437">
                  <c:v>644.8125</c:v>
                </c:pt>
                <c:pt idx="438">
                  <c:v>644.8125</c:v>
                </c:pt>
                <c:pt idx="439">
                  <c:v>644.8125</c:v>
                </c:pt>
                <c:pt idx="440">
                  <c:v>644.8125</c:v>
                </c:pt>
                <c:pt idx="441">
                  <c:v>644.8125</c:v>
                </c:pt>
                <c:pt idx="442">
                  <c:v>644.8125</c:v>
                </c:pt>
                <c:pt idx="443">
                  <c:v>644.8125</c:v>
                </c:pt>
                <c:pt idx="444">
                  <c:v>644.8125</c:v>
                </c:pt>
                <c:pt idx="445">
                  <c:v>644.8125</c:v>
                </c:pt>
                <c:pt idx="446">
                  <c:v>644.8125</c:v>
                </c:pt>
                <c:pt idx="447">
                  <c:v>644.8125</c:v>
                </c:pt>
                <c:pt idx="448">
                  <c:v>644.8125</c:v>
                </c:pt>
                <c:pt idx="449">
                  <c:v>644.8125</c:v>
                </c:pt>
                <c:pt idx="450">
                  <c:v>644.8125</c:v>
                </c:pt>
                <c:pt idx="451">
                  <c:v>644.8125</c:v>
                </c:pt>
                <c:pt idx="452">
                  <c:v>644.8125</c:v>
                </c:pt>
                <c:pt idx="453">
                  <c:v>644.8125</c:v>
                </c:pt>
                <c:pt idx="454">
                  <c:v>644.8125</c:v>
                </c:pt>
                <c:pt idx="455">
                  <c:v>644.8125</c:v>
                </c:pt>
                <c:pt idx="456">
                  <c:v>644.8125</c:v>
                </c:pt>
                <c:pt idx="457">
                  <c:v>644.8125</c:v>
                </c:pt>
                <c:pt idx="458">
                  <c:v>644.8125</c:v>
                </c:pt>
                <c:pt idx="459">
                  <c:v>644.8125</c:v>
                </c:pt>
                <c:pt idx="460">
                  <c:v>644.8125</c:v>
                </c:pt>
                <c:pt idx="461">
                  <c:v>644.8125</c:v>
                </c:pt>
                <c:pt idx="462">
                  <c:v>644.8125</c:v>
                </c:pt>
                <c:pt idx="463">
                  <c:v>644.8125</c:v>
                </c:pt>
                <c:pt idx="464">
                  <c:v>644.8125</c:v>
                </c:pt>
                <c:pt idx="465">
                  <c:v>644.8125</c:v>
                </c:pt>
                <c:pt idx="466">
                  <c:v>644.8125</c:v>
                </c:pt>
                <c:pt idx="467">
                  <c:v>644.8125</c:v>
                </c:pt>
                <c:pt idx="468">
                  <c:v>644.8125</c:v>
                </c:pt>
                <c:pt idx="469">
                  <c:v>644.8125</c:v>
                </c:pt>
                <c:pt idx="470">
                  <c:v>644.8125</c:v>
                </c:pt>
                <c:pt idx="471">
                  <c:v>644.8125</c:v>
                </c:pt>
                <c:pt idx="472">
                  <c:v>644.8125</c:v>
                </c:pt>
                <c:pt idx="473">
                  <c:v>644.8125</c:v>
                </c:pt>
                <c:pt idx="474">
                  <c:v>644.8125</c:v>
                </c:pt>
                <c:pt idx="475">
                  <c:v>644.8125</c:v>
                </c:pt>
                <c:pt idx="476">
                  <c:v>644.8125</c:v>
                </c:pt>
                <c:pt idx="477">
                  <c:v>644.8125</c:v>
                </c:pt>
                <c:pt idx="478">
                  <c:v>644.8125</c:v>
                </c:pt>
                <c:pt idx="479">
                  <c:v>644.8125</c:v>
                </c:pt>
                <c:pt idx="480">
                  <c:v>644.8125</c:v>
                </c:pt>
                <c:pt idx="481">
                  <c:v>644.8125</c:v>
                </c:pt>
                <c:pt idx="482">
                  <c:v>644.8125</c:v>
                </c:pt>
                <c:pt idx="483">
                  <c:v>644.8125</c:v>
                </c:pt>
                <c:pt idx="484">
                  <c:v>644.8125</c:v>
                </c:pt>
                <c:pt idx="485">
                  <c:v>644.8125</c:v>
                </c:pt>
                <c:pt idx="486">
                  <c:v>644.8125</c:v>
                </c:pt>
                <c:pt idx="487">
                  <c:v>644.8125</c:v>
                </c:pt>
                <c:pt idx="488">
                  <c:v>644.8125</c:v>
                </c:pt>
                <c:pt idx="489">
                  <c:v>644.8125</c:v>
                </c:pt>
                <c:pt idx="490">
                  <c:v>644.8125</c:v>
                </c:pt>
                <c:pt idx="491">
                  <c:v>644.8125</c:v>
                </c:pt>
                <c:pt idx="492">
                  <c:v>644.8125</c:v>
                </c:pt>
                <c:pt idx="493">
                  <c:v>644.8125</c:v>
                </c:pt>
                <c:pt idx="494">
                  <c:v>644.8125</c:v>
                </c:pt>
                <c:pt idx="495">
                  <c:v>644.8125</c:v>
                </c:pt>
                <c:pt idx="496">
                  <c:v>644.8125</c:v>
                </c:pt>
                <c:pt idx="497">
                  <c:v>644.8125</c:v>
                </c:pt>
                <c:pt idx="498">
                  <c:v>644.8125</c:v>
                </c:pt>
                <c:pt idx="499">
                  <c:v>644.8125</c:v>
                </c:pt>
                <c:pt idx="500">
                  <c:v>644.8125</c:v>
                </c:pt>
                <c:pt idx="501">
                  <c:v>644.8125</c:v>
                </c:pt>
                <c:pt idx="502">
                  <c:v>644.8125</c:v>
                </c:pt>
                <c:pt idx="503">
                  <c:v>644.8125</c:v>
                </c:pt>
                <c:pt idx="504">
                  <c:v>644.8125</c:v>
                </c:pt>
                <c:pt idx="505">
                  <c:v>644.8125</c:v>
                </c:pt>
                <c:pt idx="506">
                  <c:v>644.8125</c:v>
                </c:pt>
                <c:pt idx="507">
                  <c:v>644.8125</c:v>
                </c:pt>
                <c:pt idx="508">
                  <c:v>644.8125</c:v>
                </c:pt>
                <c:pt idx="509">
                  <c:v>644.8125</c:v>
                </c:pt>
                <c:pt idx="510">
                  <c:v>644.8125</c:v>
                </c:pt>
                <c:pt idx="511">
                  <c:v>644.8125</c:v>
                </c:pt>
                <c:pt idx="512">
                  <c:v>644.8125</c:v>
                </c:pt>
                <c:pt idx="513">
                  <c:v>644.8125</c:v>
                </c:pt>
                <c:pt idx="514">
                  <c:v>644.8125</c:v>
                </c:pt>
                <c:pt idx="515">
                  <c:v>644.8125</c:v>
                </c:pt>
                <c:pt idx="516">
                  <c:v>644.8125</c:v>
                </c:pt>
                <c:pt idx="517">
                  <c:v>644.8125</c:v>
                </c:pt>
                <c:pt idx="518">
                  <c:v>644.8125</c:v>
                </c:pt>
                <c:pt idx="519">
                  <c:v>644.8125</c:v>
                </c:pt>
                <c:pt idx="520">
                  <c:v>644.8125</c:v>
                </c:pt>
                <c:pt idx="521">
                  <c:v>644.8125</c:v>
                </c:pt>
                <c:pt idx="522">
                  <c:v>644.8125</c:v>
                </c:pt>
                <c:pt idx="523">
                  <c:v>644.8125</c:v>
                </c:pt>
                <c:pt idx="524">
                  <c:v>644.8125</c:v>
                </c:pt>
                <c:pt idx="525">
                  <c:v>644.8125</c:v>
                </c:pt>
                <c:pt idx="526">
                  <c:v>644.8125</c:v>
                </c:pt>
                <c:pt idx="527">
                  <c:v>644.8125</c:v>
                </c:pt>
                <c:pt idx="528">
                  <c:v>644.8125</c:v>
                </c:pt>
                <c:pt idx="529">
                  <c:v>644.8125</c:v>
                </c:pt>
                <c:pt idx="530">
                  <c:v>644.8125</c:v>
                </c:pt>
                <c:pt idx="531">
                  <c:v>644.8125</c:v>
                </c:pt>
                <c:pt idx="532">
                  <c:v>644.8125</c:v>
                </c:pt>
                <c:pt idx="533">
                  <c:v>644.8125</c:v>
                </c:pt>
                <c:pt idx="534">
                  <c:v>644.8125</c:v>
                </c:pt>
                <c:pt idx="535">
                  <c:v>644.8125</c:v>
                </c:pt>
                <c:pt idx="536">
                  <c:v>644.8125</c:v>
                </c:pt>
                <c:pt idx="537">
                  <c:v>644.8125</c:v>
                </c:pt>
                <c:pt idx="538">
                  <c:v>644.8125</c:v>
                </c:pt>
                <c:pt idx="539">
                  <c:v>644.8125</c:v>
                </c:pt>
                <c:pt idx="540">
                  <c:v>644.8125</c:v>
                </c:pt>
                <c:pt idx="541">
                  <c:v>644.8125</c:v>
                </c:pt>
                <c:pt idx="542">
                  <c:v>644.8125</c:v>
                </c:pt>
                <c:pt idx="543">
                  <c:v>644.8125</c:v>
                </c:pt>
                <c:pt idx="544">
                  <c:v>644.8125</c:v>
                </c:pt>
                <c:pt idx="545">
                  <c:v>644.8125</c:v>
                </c:pt>
                <c:pt idx="546">
                  <c:v>644.8125</c:v>
                </c:pt>
                <c:pt idx="547">
                  <c:v>644.8125</c:v>
                </c:pt>
                <c:pt idx="548">
                  <c:v>644.8125</c:v>
                </c:pt>
                <c:pt idx="549">
                  <c:v>644.8125</c:v>
                </c:pt>
                <c:pt idx="550">
                  <c:v>644.8125</c:v>
                </c:pt>
                <c:pt idx="551">
                  <c:v>644.8125</c:v>
                </c:pt>
                <c:pt idx="552">
                  <c:v>644.8125</c:v>
                </c:pt>
                <c:pt idx="553">
                  <c:v>644.8125</c:v>
                </c:pt>
                <c:pt idx="554">
                  <c:v>644.8125</c:v>
                </c:pt>
                <c:pt idx="555">
                  <c:v>644.8125</c:v>
                </c:pt>
                <c:pt idx="556">
                  <c:v>644.8125</c:v>
                </c:pt>
                <c:pt idx="557">
                  <c:v>644.8125</c:v>
                </c:pt>
                <c:pt idx="558">
                  <c:v>644.8125</c:v>
                </c:pt>
                <c:pt idx="559">
                  <c:v>644.8125</c:v>
                </c:pt>
                <c:pt idx="560">
                  <c:v>644.8125</c:v>
                </c:pt>
                <c:pt idx="561">
                  <c:v>644.8125</c:v>
                </c:pt>
                <c:pt idx="562">
                  <c:v>644.8125</c:v>
                </c:pt>
                <c:pt idx="563">
                  <c:v>644.8125</c:v>
                </c:pt>
                <c:pt idx="564">
                  <c:v>644.8125</c:v>
                </c:pt>
                <c:pt idx="565">
                  <c:v>644.8125</c:v>
                </c:pt>
                <c:pt idx="566">
                  <c:v>644.8125</c:v>
                </c:pt>
                <c:pt idx="567">
                  <c:v>644.8125</c:v>
                </c:pt>
                <c:pt idx="568">
                  <c:v>644.8125</c:v>
                </c:pt>
                <c:pt idx="569">
                  <c:v>644.8125</c:v>
                </c:pt>
                <c:pt idx="570">
                  <c:v>644.8125</c:v>
                </c:pt>
                <c:pt idx="571">
                  <c:v>644.8125</c:v>
                </c:pt>
                <c:pt idx="572">
                  <c:v>644.8125</c:v>
                </c:pt>
                <c:pt idx="573">
                  <c:v>644.8125</c:v>
                </c:pt>
                <c:pt idx="574">
                  <c:v>644.8125</c:v>
                </c:pt>
                <c:pt idx="575">
                  <c:v>644.8125</c:v>
                </c:pt>
                <c:pt idx="576">
                  <c:v>644.8125</c:v>
                </c:pt>
                <c:pt idx="577">
                  <c:v>644.8125</c:v>
                </c:pt>
                <c:pt idx="578">
                  <c:v>644.8125</c:v>
                </c:pt>
                <c:pt idx="579">
                  <c:v>644.8125</c:v>
                </c:pt>
                <c:pt idx="580">
                  <c:v>644.8125</c:v>
                </c:pt>
                <c:pt idx="581">
                  <c:v>644.8125</c:v>
                </c:pt>
                <c:pt idx="582">
                  <c:v>644.8125</c:v>
                </c:pt>
                <c:pt idx="583">
                  <c:v>644.8125</c:v>
                </c:pt>
                <c:pt idx="584">
                  <c:v>644.8125</c:v>
                </c:pt>
                <c:pt idx="585">
                  <c:v>644.8125</c:v>
                </c:pt>
                <c:pt idx="586">
                  <c:v>644.8125</c:v>
                </c:pt>
                <c:pt idx="587">
                  <c:v>644.8125</c:v>
                </c:pt>
                <c:pt idx="588">
                  <c:v>644.8125</c:v>
                </c:pt>
                <c:pt idx="589">
                  <c:v>644.8125</c:v>
                </c:pt>
                <c:pt idx="590">
                  <c:v>644.8125</c:v>
                </c:pt>
                <c:pt idx="591">
                  <c:v>644.8125</c:v>
                </c:pt>
                <c:pt idx="592">
                  <c:v>644.8125</c:v>
                </c:pt>
                <c:pt idx="593">
                  <c:v>644.8125</c:v>
                </c:pt>
                <c:pt idx="594">
                  <c:v>644.8125</c:v>
                </c:pt>
                <c:pt idx="595">
                  <c:v>644.8125</c:v>
                </c:pt>
                <c:pt idx="596">
                  <c:v>644.8125</c:v>
                </c:pt>
                <c:pt idx="597">
                  <c:v>644.8125</c:v>
                </c:pt>
                <c:pt idx="598">
                  <c:v>644.8125</c:v>
                </c:pt>
                <c:pt idx="599">
                  <c:v>644.8125</c:v>
                </c:pt>
                <c:pt idx="600">
                  <c:v>644.8125</c:v>
                </c:pt>
                <c:pt idx="601">
                  <c:v>644.8125</c:v>
                </c:pt>
                <c:pt idx="602">
                  <c:v>644.8125</c:v>
                </c:pt>
                <c:pt idx="603">
                  <c:v>644.8125</c:v>
                </c:pt>
                <c:pt idx="604">
                  <c:v>644.8125</c:v>
                </c:pt>
                <c:pt idx="605">
                  <c:v>644.8125</c:v>
                </c:pt>
                <c:pt idx="606">
                  <c:v>644.8125</c:v>
                </c:pt>
                <c:pt idx="607">
                  <c:v>644.8125</c:v>
                </c:pt>
                <c:pt idx="608">
                  <c:v>644.8125</c:v>
                </c:pt>
                <c:pt idx="609">
                  <c:v>644.8125</c:v>
                </c:pt>
                <c:pt idx="610">
                  <c:v>644.8125</c:v>
                </c:pt>
                <c:pt idx="611">
                  <c:v>644.8125</c:v>
                </c:pt>
                <c:pt idx="612">
                  <c:v>644.8125</c:v>
                </c:pt>
                <c:pt idx="613">
                  <c:v>644.8125</c:v>
                </c:pt>
                <c:pt idx="614">
                  <c:v>644.8125</c:v>
                </c:pt>
                <c:pt idx="615">
                  <c:v>644.8125</c:v>
                </c:pt>
                <c:pt idx="616">
                  <c:v>644.8125</c:v>
                </c:pt>
                <c:pt idx="617">
                  <c:v>644.8125</c:v>
                </c:pt>
                <c:pt idx="618">
                  <c:v>644.8125</c:v>
                </c:pt>
                <c:pt idx="619">
                  <c:v>644.8125</c:v>
                </c:pt>
                <c:pt idx="620">
                  <c:v>644.8125</c:v>
                </c:pt>
                <c:pt idx="621">
                  <c:v>644.8125</c:v>
                </c:pt>
                <c:pt idx="622">
                  <c:v>644.8125</c:v>
                </c:pt>
                <c:pt idx="623">
                  <c:v>644.8125</c:v>
                </c:pt>
                <c:pt idx="624">
                  <c:v>644.8125</c:v>
                </c:pt>
                <c:pt idx="625">
                  <c:v>644.8125</c:v>
                </c:pt>
                <c:pt idx="626">
                  <c:v>644.8125</c:v>
                </c:pt>
                <c:pt idx="627">
                  <c:v>644.8125</c:v>
                </c:pt>
                <c:pt idx="628">
                  <c:v>644.8125</c:v>
                </c:pt>
                <c:pt idx="629">
                  <c:v>644.8125</c:v>
                </c:pt>
                <c:pt idx="630">
                  <c:v>644.8125</c:v>
                </c:pt>
                <c:pt idx="631">
                  <c:v>644.8125</c:v>
                </c:pt>
                <c:pt idx="632">
                  <c:v>644.8125</c:v>
                </c:pt>
                <c:pt idx="633">
                  <c:v>644.8125</c:v>
                </c:pt>
                <c:pt idx="634">
                  <c:v>644.8125</c:v>
                </c:pt>
                <c:pt idx="635">
                  <c:v>644.8125</c:v>
                </c:pt>
                <c:pt idx="636">
                  <c:v>644.8125</c:v>
                </c:pt>
                <c:pt idx="637">
                  <c:v>644.8125</c:v>
                </c:pt>
                <c:pt idx="638">
                  <c:v>644.8125</c:v>
                </c:pt>
                <c:pt idx="639">
                  <c:v>644.8125</c:v>
                </c:pt>
                <c:pt idx="640">
                  <c:v>644.8125</c:v>
                </c:pt>
                <c:pt idx="641">
                  <c:v>644.8125</c:v>
                </c:pt>
                <c:pt idx="642">
                  <c:v>644.8125</c:v>
                </c:pt>
                <c:pt idx="643">
                  <c:v>644.8125</c:v>
                </c:pt>
                <c:pt idx="644">
                  <c:v>644.8125</c:v>
                </c:pt>
                <c:pt idx="645">
                  <c:v>644.8125</c:v>
                </c:pt>
                <c:pt idx="646">
                  <c:v>644.8125</c:v>
                </c:pt>
                <c:pt idx="647">
                  <c:v>644.8125</c:v>
                </c:pt>
                <c:pt idx="648">
                  <c:v>644.8125</c:v>
                </c:pt>
                <c:pt idx="649">
                  <c:v>644.8125</c:v>
                </c:pt>
                <c:pt idx="650">
                  <c:v>644.8125</c:v>
                </c:pt>
                <c:pt idx="651">
                  <c:v>644.8125</c:v>
                </c:pt>
                <c:pt idx="652">
                  <c:v>644.8125</c:v>
                </c:pt>
                <c:pt idx="653">
                  <c:v>644.8125</c:v>
                </c:pt>
                <c:pt idx="654">
                  <c:v>644.8125</c:v>
                </c:pt>
                <c:pt idx="655">
                  <c:v>644.8125</c:v>
                </c:pt>
                <c:pt idx="656">
                  <c:v>644.8125</c:v>
                </c:pt>
                <c:pt idx="657">
                  <c:v>644.8125</c:v>
                </c:pt>
                <c:pt idx="658">
                  <c:v>644.8125</c:v>
                </c:pt>
                <c:pt idx="659">
                  <c:v>644.8125</c:v>
                </c:pt>
                <c:pt idx="660">
                  <c:v>644.8125</c:v>
                </c:pt>
                <c:pt idx="661">
                  <c:v>644.8125</c:v>
                </c:pt>
                <c:pt idx="662">
                  <c:v>644.8125</c:v>
                </c:pt>
                <c:pt idx="663">
                  <c:v>644.8125</c:v>
                </c:pt>
                <c:pt idx="664">
                  <c:v>644.8125</c:v>
                </c:pt>
                <c:pt idx="665">
                  <c:v>644.8125</c:v>
                </c:pt>
                <c:pt idx="666">
                  <c:v>644.8125</c:v>
                </c:pt>
                <c:pt idx="667">
                  <c:v>644.8125</c:v>
                </c:pt>
                <c:pt idx="668">
                  <c:v>644.8125</c:v>
                </c:pt>
                <c:pt idx="669">
                  <c:v>644.8125</c:v>
                </c:pt>
                <c:pt idx="670">
                  <c:v>644.8125</c:v>
                </c:pt>
                <c:pt idx="671">
                  <c:v>644.8125</c:v>
                </c:pt>
                <c:pt idx="672">
                  <c:v>644.8125</c:v>
                </c:pt>
                <c:pt idx="673">
                  <c:v>644.8125</c:v>
                </c:pt>
                <c:pt idx="674">
                  <c:v>644.8125</c:v>
                </c:pt>
                <c:pt idx="675">
                  <c:v>644.8125</c:v>
                </c:pt>
                <c:pt idx="676">
                  <c:v>644.8125</c:v>
                </c:pt>
                <c:pt idx="677">
                  <c:v>644.8125</c:v>
                </c:pt>
                <c:pt idx="678">
                  <c:v>644.8125</c:v>
                </c:pt>
                <c:pt idx="679">
                  <c:v>644.8125</c:v>
                </c:pt>
                <c:pt idx="680">
                  <c:v>644.8125</c:v>
                </c:pt>
                <c:pt idx="681">
                  <c:v>644.8125</c:v>
                </c:pt>
                <c:pt idx="682">
                  <c:v>644.8125</c:v>
                </c:pt>
                <c:pt idx="683">
                  <c:v>644.8125</c:v>
                </c:pt>
                <c:pt idx="684">
                  <c:v>644.8125</c:v>
                </c:pt>
                <c:pt idx="685">
                  <c:v>644.8125</c:v>
                </c:pt>
                <c:pt idx="686">
                  <c:v>644.8125</c:v>
                </c:pt>
                <c:pt idx="687">
                  <c:v>644.8125</c:v>
                </c:pt>
                <c:pt idx="688">
                  <c:v>644.8125</c:v>
                </c:pt>
                <c:pt idx="689">
                  <c:v>644.8125</c:v>
                </c:pt>
                <c:pt idx="690">
                  <c:v>644.8125</c:v>
                </c:pt>
                <c:pt idx="691">
                  <c:v>644.8125</c:v>
                </c:pt>
                <c:pt idx="692">
                  <c:v>644.8125</c:v>
                </c:pt>
                <c:pt idx="693">
                  <c:v>644.8125</c:v>
                </c:pt>
                <c:pt idx="694">
                  <c:v>644.8125</c:v>
                </c:pt>
                <c:pt idx="695">
                  <c:v>644.8125</c:v>
                </c:pt>
                <c:pt idx="696">
                  <c:v>644.8125</c:v>
                </c:pt>
                <c:pt idx="697">
                  <c:v>644.8125</c:v>
                </c:pt>
                <c:pt idx="698">
                  <c:v>644.8125</c:v>
                </c:pt>
                <c:pt idx="699">
                  <c:v>644.8125</c:v>
                </c:pt>
                <c:pt idx="700">
                  <c:v>644.8125</c:v>
                </c:pt>
                <c:pt idx="701">
                  <c:v>644.8125</c:v>
                </c:pt>
                <c:pt idx="702">
                  <c:v>644.8125</c:v>
                </c:pt>
                <c:pt idx="703">
                  <c:v>644.8125</c:v>
                </c:pt>
                <c:pt idx="704">
                  <c:v>644.8125</c:v>
                </c:pt>
                <c:pt idx="705">
                  <c:v>644.8125</c:v>
                </c:pt>
                <c:pt idx="706">
                  <c:v>644.8125</c:v>
                </c:pt>
                <c:pt idx="707">
                  <c:v>644.8125</c:v>
                </c:pt>
                <c:pt idx="708">
                  <c:v>644.8125</c:v>
                </c:pt>
                <c:pt idx="709">
                  <c:v>644.8125</c:v>
                </c:pt>
                <c:pt idx="710">
                  <c:v>644.8125</c:v>
                </c:pt>
                <c:pt idx="711">
                  <c:v>644.8125</c:v>
                </c:pt>
                <c:pt idx="712">
                  <c:v>644.8125</c:v>
                </c:pt>
                <c:pt idx="713">
                  <c:v>644.8125</c:v>
                </c:pt>
                <c:pt idx="714">
                  <c:v>644.8125</c:v>
                </c:pt>
                <c:pt idx="715">
                  <c:v>644.8125</c:v>
                </c:pt>
                <c:pt idx="716">
                  <c:v>644.8125</c:v>
                </c:pt>
                <c:pt idx="717">
                  <c:v>644.8125</c:v>
                </c:pt>
                <c:pt idx="718">
                  <c:v>644.8125</c:v>
                </c:pt>
                <c:pt idx="719">
                  <c:v>644.8125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04385536"/>
        <c:axId val="104465152"/>
      </c:lineChart>
      <c:catAx>
        <c:axId val="104385536"/>
        <c:scaling>
          <c:orientation val="minMax"/>
        </c:scaling>
        <c:axPos val="b"/>
        <c:numFmt formatCode="General" sourceLinked="1"/>
        <c:majorTickMark val="none"/>
        <c:tickLblPos val="nextTo"/>
        <c:crossAx val="104465152"/>
        <c:crosses val="autoZero"/>
        <c:auto val="1"/>
        <c:lblAlgn val="ctr"/>
        <c:lblOffset val="100"/>
        <c:tickLblSkip val="24"/>
      </c:catAx>
      <c:valAx>
        <c:axId val="10446515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385536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Italie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78"/>
          <c:y val="2.7011287893677103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Italie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Entrées!$U$37:$U$780</c:f>
              <c:numCache>
                <c:formatCode>0.0</c:formatCode>
                <c:ptCount val="744"/>
                <c:pt idx="0">
                  <c:v>-351</c:v>
                </c:pt>
                <c:pt idx="1">
                  <c:v>-347</c:v>
                </c:pt>
                <c:pt idx="2">
                  <c:v>-351</c:v>
                </c:pt>
                <c:pt idx="3">
                  <c:v>-351</c:v>
                </c:pt>
                <c:pt idx="4">
                  <c:v>-351</c:v>
                </c:pt>
                <c:pt idx="5">
                  <c:v>-351</c:v>
                </c:pt>
                <c:pt idx="6">
                  <c:v>-351</c:v>
                </c:pt>
                <c:pt idx="7">
                  <c:v>-351</c:v>
                </c:pt>
                <c:pt idx="8">
                  <c:v>-141</c:v>
                </c:pt>
                <c:pt idx="9">
                  <c:v>-25</c:v>
                </c:pt>
                <c:pt idx="10">
                  <c:v>-91</c:v>
                </c:pt>
                <c:pt idx="11">
                  <c:v>32</c:v>
                </c:pt>
                <c:pt idx="12">
                  <c:v>-16</c:v>
                </c:pt>
                <c:pt idx="13">
                  <c:v>-16</c:v>
                </c:pt>
                <c:pt idx="14">
                  <c:v>-16</c:v>
                </c:pt>
                <c:pt idx="15">
                  <c:v>-98</c:v>
                </c:pt>
                <c:pt idx="16">
                  <c:v>-340</c:v>
                </c:pt>
                <c:pt idx="17">
                  <c:v>-326</c:v>
                </c:pt>
                <c:pt idx="18">
                  <c:v>-326</c:v>
                </c:pt>
                <c:pt idx="19">
                  <c:v>-351</c:v>
                </c:pt>
                <c:pt idx="20">
                  <c:v>-351</c:v>
                </c:pt>
                <c:pt idx="21">
                  <c:v>-351</c:v>
                </c:pt>
                <c:pt idx="22">
                  <c:v>-351</c:v>
                </c:pt>
                <c:pt idx="23">
                  <c:v>-351</c:v>
                </c:pt>
                <c:pt idx="24">
                  <c:v>-351</c:v>
                </c:pt>
                <c:pt idx="25">
                  <c:v>-351</c:v>
                </c:pt>
                <c:pt idx="26">
                  <c:v>-351</c:v>
                </c:pt>
                <c:pt idx="27">
                  <c:v>-351</c:v>
                </c:pt>
                <c:pt idx="28">
                  <c:v>-351</c:v>
                </c:pt>
                <c:pt idx="29">
                  <c:v>-351</c:v>
                </c:pt>
                <c:pt idx="30">
                  <c:v>99</c:v>
                </c:pt>
                <c:pt idx="31">
                  <c:v>-124</c:v>
                </c:pt>
                <c:pt idx="32">
                  <c:v>-369</c:v>
                </c:pt>
                <c:pt idx="33">
                  <c:v>-1067</c:v>
                </c:pt>
                <c:pt idx="34">
                  <c:v>-783</c:v>
                </c:pt>
                <c:pt idx="35">
                  <c:v>-1206</c:v>
                </c:pt>
                <c:pt idx="36">
                  <c:v>48</c:v>
                </c:pt>
                <c:pt idx="37">
                  <c:v>125</c:v>
                </c:pt>
                <c:pt idx="38">
                  <c:v>-800</c:v>
                </c:pt>
                <c:pt idx="39">
                  <c:v>-1011</c:v>
                </c:pt>
                <c:pt idx="40">
                  <c:v>-1954</c:v>
                </c:pt>
                <c:pt idx="41">
                  <c:v>-1769</c:v>
                </c:pt>
                <c:pt idx="42">
                  <c:v>-681</c:v>
                </c:pt>
                <c:pt idx="43">
                  <c:v>-1428</c:v>
                </c:pt>
                <c:pt idx="44">
                  <c:v>-1179</c:v>
                </c:pt>
                <c:pt idx="45">
                  <c:v>-1254</c:v>
                </c:pt>
                <c:pt idx="46">
                  <c:v>-749</c:v>
                </c:pt>
                <c:pt idx="47">
                  <c:v>-315</c:v>
                </c:pt>
                <c:pt idx="48">
                  <c:v>-418</c:v>
                </c:pt>
                <c:pt idx="49">
                  <c:v>-773</c:v>
                </c:pt>
                <c:pt idx="50">
                  <c:v>-771</c:v>
                </c:pt>
                <c:pt idx="51">
                  <c:v>-892</c:v>
                </c:pt>
                <c:pt idx="52">
                  <c:v>-968</c:v>
                </c:pt>
                <c:pt idx="53">
                  <c:v>-967</c:v>
                </c:pt>
                <c:pt idx="54">
                  <c:v>-1459</c:v>
                </c:pt>
                <c:pt idx="55">
                  <c:v>-1228</c:v>
                </c:pt>
                <c:pt idx="56">
                  <c:v>-1088</c:v>
                </c:pt>
                <c:pt idx="57">
                  <c:v>-1130</c:v>
                </c:pt>
                <c:pt idx="58">
                  <c:v>-1177</c:v>
                </c:pt>
                <c:pt idx="59">
                  <c:v>-984</c:v>
                </c:pt>
                <c:pt idx="60">
                  <c:v>-574</c:v>
                </c:pt>
                <c:pt idx="61">
                  <c:v>-695</c:v>
                </c:pt>
                <c:pt idx="62">
                  <c:v>-1196</c:v>
                </c:pt>
                <c:pt idx="63">
                  <c:v>-1469</c:v>
                </c:pt>
                <c:pt idx="64">
                  <c:v>-1785</c:v>
                </c:pt>
                <c:pt idx="65">
                  <c:v>-1712</c:v>
                </c:pt>
                <c:pt idx="66">
                  <c:v>-1128</c:v>
                </c:pt>
                <c:pt idx="67">
                  <c:v>-1397</c:v>
                </c:pt>
                <c:pt idx="68">
                  <c:v>-1887</c:v>
                </c:pt>
                <c:pt idx="69">
                  <c:v>-2036</c:v>
                </c:pt>
                <c:pt idx="70">
                  <c:v>-957</c:v>
                </c:pt>
                <c:pt idx="71">
                  <c:v>-496</c:v>
                </c:pt>
                <c:pt idx="72">
                  <c:v>-1125</c:v>
                </c:pt>
                <c:pt idx="73">
                  <c:v>-934</c:v>
                </c:pt>
                <c:pt idx="74">
                  <c:v>-825</c:v>
                </c:pt>
                <c:pt idx="75">
                  <c:v>-823</c:v>
                </c:pt>
                <c:pt idx="76">
                  <c:v>-1072</c:v>
                </c:pt>
                <c:pt idx="77">
                  <c:v>-1314</c:v>
                </c:pt>
                <c:pt idx="78">
                  <c:v>-1762</c:v>
                </c:pt>
                <c:pt idx="79">
                  <c:v>-1821</c:v>
                </c:pt>
                <c:pt idx="80">
                  <c:v>-1759</c:v>
                </c:pt>
                <c:pt idx="81">
                  <c:v>-1615</c:v>
                </c:pt>
                <c:pt idx="82">
                  <c:v>-1321</c:v>
                </c:pt>
                <c:pt idx="83">
                  <c:v>-872</c:v>
                </c:pt>
                <c:pt idx="84">
                  <c:v>-641</c:v>
                </c:pt>
                <c:pt idx="85">
                  <c:v>-503</c:v>
                </c:pt>
                <c:pt idx="86">
                  <c:v>-1190</c:v>
                </c:pt>
                <c:pt idx="87">
                  <c:v>-2001</c:v>
                </c:pt>
                <c:pt idx="88">
                  <c:v>-1857</c:v>
                </c:pt>
                <c:pt idx="89">
                  <c:v>-2179</c:v>
                </c:pt>
                <c:pt idx="90">
                  <c:v>-953</c:v>
                </c:pt>
                <c:pt idx="91">
                  <c:v>-1704</c:v>
                </c:pt>
                <c:pt idx="92">
                  <c:v>-2681</c:v>
                </c:pt>
                <c:pt idx="93">
                  <c:v>-2496</c:v>
                </c:pt>
                <c:pt idx="94">
                  <c:v>-1762</c:v>
                </c:pt>
                <c:pt idx="95">
                  <c:v>-1821</c:v>
                </c:pt>
                <c:pt idx="96">
                  <c:v>-1229</c:v>
                </c:pt>
                <c:pt idx="97">
                  <c:v>-1390</c:v>
                </c:pt>
                <c:pt idx="98">
                  <c:v>-1119</c:v>
                </c:pt>
                <c:pt idx="99">
                  <c:v>-1124</c:v>
                </c:pt>
                <c:pt idx="100">
                  <c:v>-1259</c:v>
                </c:pt>
                <c:pt idx="101">
                  <c:v>-1190</c:v>
                </c:pt>
                <c:pt idx="102">
                  <c:v>-1623</c:v>
                </c:pt>
                <c:pt idx="103">
                  <c:v>-2132</c:v>
                </c:pt>
                <c:pt idx="104">
                  <c:v>-1384</c:v>
                </c:pt>
                <c:pt idx="105">
                  <c:v>-1641</c:v>
                </c:pt>
                <c:pt idx="106">
                  <c:v>-1474</c:v>
                </c:pt>
                <c:pt idx="107">
                  <c:v>-1218</c:v>
                </c:pt>
                <c:pt idx="108">
                  <c:v>-746</c:v>
                </c:pt>
                <c:pt idx="109">
                  <c:v>-779</c:v>
                </c:pt>
                <c:pt idx="110">
                  <c:v>-931</c:v>
                </c:pt>
                <c:pt idx="111">
                  <c:v>-1242</c:v>
                </c:pt>
                <c:pt idx="112">
                  <c:v>-1583</c:v>
                </c:pt>
                <c:pt idx="113">
                  <c:v>-1868</c:v>
                </c:pt>
                <c:pt idx="114">
                  <c:v>-1059</c:v>
                </c:pt>
                <c:pt idx="115">
                  <c:v>-1205</c:v>
                </c:pt>
                <c:pt idx="116">
                  <c:v>-2012</c:v>
                </c:pt>
                <c:pt idx="117">
                  <c:v>-1380</c:v>
                </c:pt>
                <c:pt idx="118">
                  <c:v>-736</c:v>
                </c:pt>
                <c:pt idx="119">
                  <c:v>-438</c:v>
                </c:pt>
                <c:pt idx="120">
                  <c:v>-773</c:v>
                </c:pt>
                <c:pt idx="121">
                  <c:v>-967</c:v>
                </c:pt>
                <c:pt idx="122">
                  <c:v>-926</c:v>
                </c:pt>
                <c:pt idx="123">
                  <c:v>-1017</c:v>
                </c:pt>
                <c:pt idx="124">
                  <c:v>-1002</c:v>
                </c:pt>
                <c:pt idx="125">
                  <c:v>-1032</c:v>
                </c:pt>
                <c:pt idx="126">
                  <c:v>-1041</c:v>
                </c:pt>
                <c:pt idx="127">
                  <c:v>-1215</c:v>
                </c:pt>
                <c:pt idx="128">
                  <c:v>-1215</c:v>
                </c:pt>
                <c:pt idx="129">
                  <c:v>-949</c:v>
                </c:pt>
                <c:pt idx="130">
                  <c:v>-590</c:v>
                </c:pt>
                <c:pt idx="131">
                  <c:v>-572</c:v>
                </c:pt>
                <c:pt idx="132">
                  <c:v>-583</c:v>
                </c:pt>
                <c:pt idx="133">
                  <c:v>-510</c:v>
                </c:pt>
                <c:pt idx="134">
                  <c:v>-876</c:v>
                </c:pt>
                <c:pt idx="135">
                  <c:v>-1016</c:v>
                </c:pt>
                <c:pt idx="136">
                  <c:v>-1171</c:v>
                </c:pt>
                <c:pt idx="137">
                  <c:v>-984</c:v>
                </c:pt>
                <c:pt idx="138">
                  <c:v>-1190</c:v>
                </c:pt>
                <c:pt idx="139">
                  <c:v>-1215</c:v>
                </c:pt>
                <c:pt idx="140">
                  <c:v>-1215</c:v>
                </c:pt>
                <c:pt idx="141">
                  <c:v>-1215</c:v>
                </c:pt>
                <c:pt idx="142">
                  <c:v>-968</c:v>
                </c:pt>
                <c:pt idx="143">
                  <c:v>-535</c:v>
                </c:pt>
                <c:pt idx="144">
                  <c:v>-642</c:v>
                </c:pt>
                <c:pt idx="145">
                  <c:v>-967</c:v>
                </c:pt>
                <c:pt idx="146">
                  <c:v>-921</c:v>
                </c:pt>
                <c:pt idx="147">
                  <c:v>-1004</c:v>
                </c:pt>
                <c:pt idx="148">
                  <c:v>-1042</c:v>
                </c:pt>
                <c:pt idx="149">
                  <c:v>-1042</c:v>
                </c:pt>
                <c:pt idx="150">
                  <c:v>-1042</c:v>
                </c:pt>
                <c:pt idx="151">
                  <c:v>-810</c:v>
                </c:pt>
                <c:pt idx="152">
                  <c:v>-1000</c:v>
                </c:pt>
                <c:pt idx="153">
                  <c:v>-1057</c:v>
                </c:pt>
                <c:pt idx="154">
                  <c:v>-911</c:v>
                </c:pt>
                <c:pt idx="155">
                  <c:v>-693</c:v>
                </c:pt>
                <c:pt idx="156">
                  <c:v>-373</c:v>
                </c:pt>
                <c:pt idx="157">
                  <c:v>-648</c:v>
                </c:pt>
                <c:pt idx="158">
                  <c:v>-665</c:v>
                </c:pt>
                <c:pt idx="159">
                  <c:v>-1001</c:v>
                </c:pt>
                <c:pt idx="160">
                  <c:v>-1111</c:v>
                </c:pt>
                <c:pt idx="161">
                  <c:v>-1096</c:v>
                </c:pt>
                <c:pt idx="162">
                  <c:v>-1119</c:v>
                </c:pt>
                <c:pt idx="163">
                  <c:v>-1125</c:v>
                </c:pt>
                <c:pt idx="164">
                  <c:v>-1203</c:v>
                </c:pt>
                <c:pt idx="165">
                  <c:v>-1215</c:v>
                </c:pt>
                <c:pt idx="166">
                  <c:v>-1076</c:v>
                </c:pt>
                <c:pt idx="167">
                  <c:v>-999</c:v>
                </c:pt>
                <c:pt idx="168">
                  <c:v>-402</c:v>
                </c:pt>
                <c:pt idx="169">
                  <c:v>-309</c:v>
                </c:pt>
                <c:pt idx="170">
                  <c:v>-242</c:v>
                </c:pt>
                <c:pt idx="171">
                  <c:v>-427</c:v>
                </c:pt>
                <c:pt idx="172">
                  <c:v>-507</c:v>
                </c:pt>
                <c:pt idx="173">
                  <c:v>-801</c:v>
                </c:pt>
                <c:pt idx="174">
                  <c:v>-601</c:v>
                </c:pt>
                <c:pt idx="175">
                  <c:v>-252</c:v>
                </c:pt>
                <c:pt idx="176">
                  <c:v>3</c:v>
                </c:pt>
                <c:pt idx="177">
                  <c:v>-257</c:v>
                </c:pt>
                <c:pt idx="178">
                  <c:v>-230</c:v>
                </c:pt>
                <c:pt idx="179">
                  <c:v>440</c:v>
                </c:pt>
                <c:pt idx="180">
                  <c:v>531</c:v>
                </c:pt>
                <c:pt idx="181">
                  <c:v>515</c:v>
                </c:pt>
                <c:pt idx="182">
                  <c:v>28</c:v>
                </c:pt>
                <c:pt idx="183">
                  <c:v>-668</c:v>
                </c:pt>
                <c:pt idx="184">
                  <c:v>-1498</c:v>
                </c:pt>
                <c:pt idx="185">
                  <c:v>-1375</c:v>
                </c:pt>
                <c:pt idx="186">
                  <c:v>-1017</c:v>
                </c:pt>
                <c:pt idx="187">
                  <c:v>-966</c:v>
                </c:pt>
                <c:pt idx="188">
                  <c:v>-1213</c:v>
                </c:pt>
                <c:pt idx="189">
                  <c:v>-655</c:v>
                </c:pt>
                <c:pt idx="190">
                  <c:v>-363</c:v>
                </c:pt>
                <c:pt idx="191">
                  <c:v>-270</c:v>
                </c:pt>
                <c:pt idx="192">
                  <c:v>-304</c:v>
                </c:pt>
                <c:pt idx="193">
                  <c:v>-467</c:v>
                </c:pt>
                <c:pt idx="194">
                  <c:v>-685</c:v>
                </c:pt>
                <c:pt idx="195">
                  <c:v>-622</c:v>
                </c:pt>
                <c:pt idx="196">
                  <c:v>-726</c:v>
                </c:pt>
                <c:pt idx="197">
                  <c:v>-689</c:v>
                </c:pt>
                <c:pt idx="198">
                  <c:v>-1321</c:v>
                </c:pt>
                <c:pt idx="199">
                  <c:v>-1011</c:v>
                </c:pt>
                <c:pt idx="200">
                  <c:v>-1102</c:v>
                </c:pt>
                <c:pt idx="201">
                  <c:v>-1272</c:v>
                </c:pt>
                <c:pt idx="202">
                  <c:v>-1019</c:v>
                </c:pt>
                <c:pt idx="203">
                  <c:v>-385</c:v>
                </c:pt>
                <c:pt idx="204">
                  <c:v>-532</c:v>
                </c:pt>
                <c:pt idx="205">
                  <c:v>-321</c:v>
                </c:pt>
                <c:pt idx="206">
                  <c:v>-759</c:v>
                </c:pt>
                <c:pt idx="207">
                  <c:v>-1411</c:v>
                </c:pt>
                <c:pt idx="208">
                  <c:v>-1962</c:v>
                </c:pt>
                <c:pt idx="209">
                  <c:v>-1771</c:v>
                </c:pt>
                <c:pt idx="210">
                  <c:v>-1340</c:v>
                </c:pt>
                <c:pt idx="211">
                  <c:v>-1723</c:v>
                </c:pt>
                <c:pt idx="212">
                  <c:v>-1952</c:v>
                </c:pt>
                <c:pt idx="213">
                  <c:v>-1671</c:v>
                </c:pt>
                <c:pt idx="214">
                  <c:v>-687</c:v>
                </c:pt>
                <c:pt idx="215">
                  <c:v>-1037</c:v>
                </c:pt>
                <c:pt idx="216">
                  <c:v>-1354</c:v>
                </c:pt>
                <c:pt idx="217">
                  <c:v>-1448</c:v>
                </c:pt>
                <c:pt idx="218">
                  <c:v>-1027</c:v>
                </c:pt>
                <c:pt idx="219">
                  <c:v>-1176</c:v>
                </c:pt>
                <c:pt idx="220">
                  <c:v>-1272</c:v>
                </c:pt>
                <c:pt idx="221">
                  <c:v>-1409</c:v>
                </c:pt>
                <c:pt idx="222">
                  <c:v>-2334</c:v>
                </c:pt>
                <c:pt idx="223">
                  <c:v>-1764</c:v>
                </c:pt>
                <c:pt idx="224">
                  <c:v>-1329</c:v>
                </c:pt>
                <c:pt idx="225">
                  <c:v>-1328</c:v>
                </c:pt>
                <c:pt idx="226">
                  <c:v>-1015</c:v>
                </c:pt>
                <c:pt idx="227">
                  <c:v>-856</c:v>
                </c:pt>
                <c:pt idx="228">
                  <c:v>-476</c:v>
                </c:pt>
                <c:pt idx="229">
                  <c:v>-544</c:v>
                </c:pt>
                <c:pt idx="230">
                  <c:v>-963</c:v>
                </c:pt>
                <c:pt idx="231">
                  <c:v>-1545</c:v>
                </c:pt>
                <c:pt idx="232">
                  <c:v>-1859</c:v>
                </c:pt>
                <c:pt idx="233">
                  <c:v>-2297</c:v>
                </c:pt>
                <c:pt idx="234">
                  <c:v>-1982</c:v>
                </c:pt>
                <c:pt idx="235">
                  <c:v>-2175</c:v>
                </c:pt>
                <c:pt idx="236">
                  <c:v>-2621</c:v>
                </c:pt>
                <c:pt idx="237">
                  <c:v>-2331</c:v>
                </c:pt>
                <c:pt idx="238">
                  <c:v>-1894</c:v>
                </c:pt>
                <c:pt idx="239">
                  <c:v>-1969</c:v>
                </c:pt>
                <c:pt idx="240">
                  <c:v>-1273</c:v>
                </c:pt>
                <c:pt idx="241">
                  <c:v>-975</c:v>
                </c:pt>
                <c:pt idx="242">
                  <c:v>-968</c:v>
                </c:pt>
                <c:pt idx="243">
                  <c:v>-1324</c:v>
                </c:pt>
                <c:pt idx="244">
                  <c:v>-1852</c:v>
                </c:pt>
                <c:pt idx="245">
                  <c:v>-1570</c:v>
                </c:pt>
                <c:pt idx="246">
                  <c:v>-1836</c:v>
                </c:pt>
                <c:pt idx="247">
                  <c:v>-1685</c:v>
                </c:pt>
                <c:pt idx="248">
                  <c:v>-1827</c:v>
                </c:pt>
                <c:pt idx="249">
                  <c:v>-1482</c:v>
                </c:pt>
                <c:pt idx="250">
                  <c:v>-1456</c:v>
                </c:pt>
                <c:pt idx="251">
                  <c:v>-1409</c:v>
                </c:pt>
                <c:pt idx="252">
                  <c:v>-914</c:v>
                </c:pt>
                <c:pt idx="253">
                  <c:v>-1398</c:v>
                </c:pt>
                <c:pt idx="254">
                  <c:v>-1782</c:v>
                </c:pt>
                <c:pt idx="255">
                  <c:v>-2002</c:v>
                </c:pt>
                <c:pt idx="256">
                  <c:v>-2002</c:v>
                </c:pt>
                <c:pt idx="257">
                  <c:v>-1987</c:v>
                </c:pt>
                <c:pt idx="258">
                  <c:v>-2026</c:v>
                </c:pt>
                <c:pt idx="259">
                  <c:v>-1986</c:v>
                </c:pt>
                <c:pt idx="260">
                  <c:v>-2751</c:v>
                </c:pt>
                <c:pt idx="261">
                  <c:v>-2751</c:v>
                </c:pt>
                <c:pt idx="262">
                  <c:v>-1595</c:v>
                </c:pt>
                <c:pt idx="263">
                  <c:v>-1205</c:v>
                </c:pt>
                <c:pt idx="264">
                  <c:v>-2479</c:v>
                </c:pt>
                <c:pt idx="265">
                  <c:v>-2370</c:v>
                </c:pt>
                <c:pt idx="266">
                  <c:v>-2277</c:v>
                </c:pt>
                <c:pt idx="267">
                  <c:v>-2293</c:v>
                </c:pt>
                <c:pt idx="268">
                  <c:v>-2291</c:v>
                </c:pt>
                <c:pt idx="269">
                  <c:v>-2145</c:v>
                </c:pt>
                <c:pt idx="270">
                  <c:v>-2591</c:v>
                </c:pt>
                <c:pt idx="271">
                  <c:v>-2392</c:v>
                </c:pt>
                <c:pt idx="272">
                  <c:v>-2662</c:v>
                </c:pt>
                <c:pt idx="273">
                  <c:v>-2521</c:v>
                </c:pt>
                <c:pt idx="274">
                  <c:v>-2348</c:v>
                </c:pt>
                <c:pt idx="275">
                  <c:v>-2569</c:v>
                </c:pt>
                <c:pt idx="276">
                  <c:v>-2230</c:v>
                </c:pt>
                <c:pt idx="277">
                  <c:v>-2353</c:v>
                </c:pt>
                <c:pt idx="278">
                  <c:v>-2340</c:v>
                </c:pt>
                <c:pt idx="279">
                  <c:v>-2478</c:v>
                </c:pt>
                <c:pt idx="280">
                  <c:v>-2583</c:v>
                </c:pt>
                <c:pt idx="281">
                  <c:v>-2694</c:v>
                </c:pt>
                <c:pt idx="282">
                  <c:v>-2601</c:v>
                </c:pt>
                <c:pt idx="283">
                  <c:v>-2687</c:v>
                </c:pt>
                <c:pt idx="284">
                  <c:v>-2751</c:v>
                </c:pt>
                <c:pt idx="285">
                  <c:v>-2325</c:v>
                </c:pt>
                <c:pt idx="286">
                  <c:v>-1842</c:v>
                </c:pt>
                <c:pt idx="287">
                  <c:v>-1464</c:v>
                </c:pt>
                <c:pt idx="288">
                  <c:v>-1041</c:v>
                </c:pt>
                <c:pt idx="289">
                  <c:v>-1041</c:v>
                </c:pt>
                <c:pt idx="290">
                  <c:v>-1041</c:v>
                </c:pt>
                <c:pt idx="291">
                  <c:v>-1041</c:v>
                </c:pt>
                <c:pt idx="292">
                  <c:v>-1041</c:v>
                </c:pt>
                <c:pt idx="293">
                  <c:v>-1041</c:v>
                </c:pt>
                <c:pt idx="294">
                  <c:v>-1041</c:v>
                </c:pt>
                <c:pt idx="295">
                  <c:v>-1214</c:v>
                </c:pt>
                <c:pt idx="296">
                  <c:v>-1214</c:v>
                </c:pt>
                <c:pt idx="297">
                  <c:v>-1214</c:v>
                </c:pt>
                <c:pt idx="298">
                  <c:v>-1214</c:v>
                </c:pt>
                <c:pt idx="299">
                  <c:v>-1214</c:v>
                </c:pt>
                <c:pt idx="300">
                  <c:v>-1164</c:v>
                </c:pt>
                <c:pt idx="301">
                  <c:v>-936</c:v>
                </c:pt>
                <c:pt idx="302">
                  <c:v>-1159</c:v>
                </c:pt>
                <c:pt idx="303">
                  <c:v>-1214</c:v>
                </c:pt>
                <c:pt idx="304">
                  <c:v>-1214</c:v>
                </c:pt>
                <c:pt idx="305">
                  <c:v>-1214</c:v>
                </c:pt>
                <c:pt idx="306">
                  <c:v>-1214</c:v>
                </c:pt>
                <c:pt idx="307">
                  <c:v>-1214</c:v>
                </c:pt>
                <c:pt idx="308">
                  <c:v>-1214</c:v>
                </c:pt>
                <c:pt idx="309">
                  <c:v>-1214</c:v>
                </c:pt>
                <c:pt idx="310">
                  <c:v>-1214</c:v>
                </c:pt>
                <c:pt idx="311">
                  <c:v>-1041</c:v>
                </c:pt>
                <c:pt idx="312">
                  <c:v>-1041</c:v>
                </c:pt>
                <c:pt idx="313">
                  <c:v>-1041</c:v>
                </c:pt>
                <c:pt idx="314">
                  <c:v>-1041</c:v>
                </c:pt>
                <c:pt idx="315">
                  <c:v>-1041</c:v>
                </c:pt>
                <c:pt idx="316">
                  <c:v>-1041</c:v>
                </c:pt>
                <c:pt idx="317">
                  <c:v>-1041</c:v>
                </c:pt>
                <c:pt idx="318">
                  <c:v>-1041</c:v>
                </c:pt>
                <c:pt idx="319">
                  <c:v>-1214</c:v>
                </c:pt>
                <c:pt idx="320">
                  <c:v>-1214</c:v>
                </c:pt>
                <c:pt idx="321">
                  <c:v>-1214</c:v>
                </c:pt>
                <c:pt idx="322">
                  <c:v>-1164</c:v>
                </c:pt>
                <c:pt idx="323">
                  <c:v>-1009</c:v>
                </c:pt>
                <c:pt idx="324">
                  <c:v>-990</c:v>
                </c:pt>
                <c:pt idx="325">
                  <c:v>-908</c:v>
                </c:pt>
                <c:pt idx="326">
                  <c:v>-774</c:v>
                </c:pt>
                <c:pt idx="327">
                  <c:v>-861</c:v>
                </c:pt>
                <c:pt idx="328">
                  <c:v>-936</c:v>
                </c:pt>
                <c:pt idx="329">
                  <c:v>-1164</c:v>
                </c:pt>
                <c:pt idx="330">
                  <c:v>-1214</c:v>
                </c:pt>
                <c:pt idx="331">
                  <c:v>-1214</c:v>
                </c:pt>
                <c:pt idx="332">
                  <c:v>-1214</c:v>
                </c:pt>
                <c:pt idx="333">
                  <c:v>-1214</c:v>
                </c:pt>
                <c:pt idx="334">
                  <c:v>-1214</c:v>
                </c:pt>
                <c:pt idx="335">
                  <c:v>-1041</c:v>
                </c:pt>
                <c:pt idx="336">
                  <c:v>-1041</c:v>
                </c:pt>
                <c:pt idx="337">
                  <c:v>-1041</c:v>
                </c:pt>
                <c:pt idx="338">
                  <c:v>-1041</c:v>
                </c:pt>
                <c:pt idx="339">
                  <c:v>-1041</c:v>
                </c:pt>
                <c:pt idx="340">
                  <c:v>-1041</c:v>
                </c:pt>
                <c:pt idx="341">
                  <c:v>-1041</c:v>
                </c:pt>
                <c:pt idx="342">
                  <c:v>-1469</c:v>
                </c:pt>
                <c:pt idx="343">
                  <c:v>-1897</c:v>
                </c:pt>
                <c:pt idx="344">
                  <c:v>-2325</c:v>
                </c:pt>
                <c:pt idx="345">
                  <c:v>-2751</c:v>
                </c:pt>
                <c:pt idx="346">
                  <c:v>-2300</c:v>
                </c:pt>
                <c:pt idx="347">
                  <c:v>-2351</c:v>
                </c:pt>
                <c:pt idx="348">
                  <c:v>-2475</c:v>
                </c:pt>
                <c:pt idx="349">
                  <c:v>-2687</c:v>
                </c:pt>
                <c:pt idx="350">
                  <c:v>-2601</c:v>
                </c:pt>
                <c:pt idx="351">
                  <c:v>-2751</c:v>
                </c:pt>
                <c:pt idx="352">
                  <c:v>-2626</c:v>
                </c:pt>
                <c:pt idx="353">
                  <c:v>-2751</c:v>
                </c:pt>
                <c:pt idx="354">
                  <c:v>-2751</c:v>
                </c:pt>
                <c:pt idx="355">
                  <c:v>-2651</c:v>
                </c:pt>
                <c:pt idx="356">
                  <c:v>-2751</c:v>
                </c:pt>
                <c:pt idx="357">
                  <c:v>-2751</c:v>
                </c:pt>
                <c:pt idx="358">
                  <c:v>-2711</c:v>
                </c:pt>
                <c:pt idx="359">
                  <c:v>-2596</c:v>
                </c:pt>
                <c:pt idx="360">
                  <c:v>-2596</c:v>
                </c:pt>
                <c:pt idx="361">
                  <c:v>-2596</c:v>
                </c:pt>
                <c:pt idx="362">
                  <c:v>-2556</c:v>
                </c:pt>
                <c:pt idx="363">
                  <c:v>-2596</c:v>
                </c:pt>
                <c:pt idx="364">
                  <c:v>-2548</c:v>
                </c:pt>
                <c:pt idx="365">
                  <c:v>-2596</c:v>
                </c:pt>
                <c:pt idx="366">
                  <c:v>-2592</c:v>
                </c:pt>
                <c:pt idx="367">
                  <c:v>-2131</c:v>
                </c:pt>
                <c:pt idx="368">
                  <c:v>-2751</c:v>
                </c:pt>
                <c:pt idx="369">
                  <c:v>-2506</c:v>
                </c:pt>
                <c:pt idx="370">
                  <c:v>-2506</c:v>
                </c:pt>
                <c:pt idx="371">
                  <c:v>-2436</c:v>
                </c:pt>
                <c:pt idx="372">
                  <c:v>-1706</c:v>
                </c:pt>
                <c:pt idx="373">
                  <c:v>-2126</c:v>
                </c:pt>
                <c:pt idx="374">
                  <c:v>-2492</c:v>
                </c:pt>
                <c:pt idx="375">
                  <c:v>-2531</c:v>
                </c:pt>
                <c:pt idx="376">
                  <c:v>-2750</c:v>
                </c:pt>
                <c:pt idx="377">
                  <c:v>-2751</c:v>
                </c:pt>
                <c:pt idx="378">
                  <c:v>-2751</c:v>
                </c:pt>
                <c:pt idx="379">
                  <c:v>-2751</c:v>
                </c:pt>
                <c:pt idx="380">
                  <c:v>-2751</c:v>
                </c:pt>
                <c:pt idx="381">
                  <c:v>-2751</c:v>
                </c:pt>
                <c:pt idx="382">
                  <c:v>-2751</c:v>
                </c:pt>
                <c:pt idx="383">
                  <c:v>-2555</c:v>
                </c:pt>
                <c:pt idx="384">
                  <c:v>-2571</c:v>
                </c:pt>
                <c:pt idx="385">
                  <c:v>-2571</c:v>
                </c:pt>
                <c:pt idx="386">
                  <c:v>-2510</c:v>
                </c:pt>
                <c:pt idx="387">
                  <c:v>-2517</c:v>
                </c:pt>
                <c:pt idx="388">
                  <c:v>-2526</c:v>
                </c:pt>
                <c:pt idx="389">
                  <c:v>-2596</c:v>
                </c:pt>
                <c:pt idx="390">
                  <c:v>-2596</c:v>
                </c:pt>
                <c:pt idx="391">
                  <c:v>-2751</c:v>
                </c:pt>
                <c:pt idx="392">
                  <c:v>-2751</c:v>
                </c:pt>
                <c:pt idx="393">
                  <c:v>-2736</c:v>
                </c:pt>
                <c:pt idx="394">
                  <c:v>-2751</c:v>
                </c:pt>
                <c:pt idx="395">
                  <c:v>-2641</c:v>
                </c:pt>
                <c:pt idx="396">
                  <c:v>-1628</c:v>
                </c:pt>
                <c:pt idx="397">
                  <c:v>-1465</c:v>
                </c:pt>
                <c:pt idx="398">
                  <c:v>-2337</c:v>
                </c:pt>
                <c:pt idx="399">
                  <c:v>-2731</c:v>
                </c:pt>
                <c:pt idx="400">
                  <c:v>-2751</c:v>
                </c:pt>
                <c:pt idx="401">
                  <c:v>-2751</c:v>
                </c:pt>
                <c:pt idx="402">
                  <c:v>-2751</c:v>
                </c:pt>
                <c:pt idx="403">
                  <c:v>-2751</c:v>
                </c:pt>
                <c:pt idx="404">
                  <c:v>-2751</c:v>
                </c:pt>
                <c:pt idx="405">
                  <c:v>-2751</c:v>
                </c:pt>
                <c:pt idx="406">
                  <c:v>-2751</c:v>
                </c:pt>
                <c:pt idx="407">
                  <c:v>-2596</c:v>
                </c:pt>
                <c:pt idx="408">
                  <c:v>-2593</c:v>
                </c:pt>
                <c:pt idx="409">
                  <c:v>-2598</c:v>
                </c:pt>
                <c:pt idx="410">
                  <c:v>-2598</c:v>
                </c:pt>
                <c:pt idx="411">
                  <c:v>-2598</c:v>
                </c:pt>
                <c:pt idx="412">
                  <c:v>-2598</c:v>
                </c:pt>
                <c:pt idx="413">
                  <c:v>-2598</c:v>
                </c:pt>
                <c:pt idx="414">
                  <c:v>-2598</c:v>
                </c:pt>
                <c:pt idx="415">
                  <c:v>-2753</c:v>
                </c:pt>
                <c:pt idx="416">
                  <c:v>-2753</c:v>
                </c:pt>
                <c:pt idx="417">
                  <c:v>-2753</c:v>
                </c:pt>
                <c:pt idx="418">
                  <c:v>-2753</c:v>
                </c:pt>
                <c:pt idx="419">
                  <c:v>-2716</c:v>
                </c:pt>
                <c:pt idx="420">
                  <c:v>-1689</c:v>
                </c:pt>
                <c:pt idx="421">
                  <c:v>-1895</c:v>
                </c:pt>
                <c:pt idx="422">
                  <c:v>-2453</c:v>
                </c:pt>
                <c:pt idx="423">
                  <c:v>-2753</c:v>
                </c:pt>
                <c:pt idx="424">
                  <c:v>-2753</c:v>
                </c:pt>
                <c:pt idx="425">
                  <c:v>-2753</c:v>
                </c:pt>
                <c:pt idx="426">
                  <c:v>-2753</c:v>
                </c:pt>
                <c:pt idx="427">
                  <c:v>-2753</c:v>
                </c:pt>
                <c:pt idx="428">
                  <c:v>-2753</c:v>
                </c:pt>
                <c:pt idx="429">
                  <c:v>-2753</c:v>
                </c:pt>
                <c:pt idx="430">
                  <c:v>-2753</c:v>
                </c:pt>
                <c:pt idx="431">
                  <c:v>-2598</c:v>
                </c:pt>
                <c:pt idx="432">
                  <c:v>-2598</c:v>
                </c:pt>
                <c:pt idx="433">
                  <c:v>-2598</c:v>
                </c:pt>
                <c:pt idx="434">
                  <c:v>-2598</c:v>
                </c:pt>
                <c:pt idx="435">
                  <c:v>-2598</c:v>
                </c:pt>
                <c:pt idx="436">
                  <c:v>-2598</c:v>
                </c:pt>
                <c:pt idx="437">
                  <c:v>-2598</c:v>
                </c:pt>
                <c:pt idx="438">
                  <c:v>-2598</c:v>
                </c:pt>
                <c:pt idx="439">
                  <c:v>-2753</c:v>
                </c:pt>
                <c:pt idx="440">
                  <c:v>-2753</c:v>
                </c:pt>
                <c:pt idx="441">
                  <c:v>-2753</c:v>
                </c:pt>
                <c:pt idx="442">
                  <c:v>-2752</c:v>
                </c:pt>
                <c:pt idx="443">
                  <c:v>-2752</c:v>
                </c:pt>
                <c:pt idx="444">
                  <c:v>-2753</c:v>
                </c:pt>
                <c:pt idx="445">
                  <c:v>-2753</c:v>
                </c:pt>
                <c:pt idx="446">
                  <c:v>-2753</c:v>
                </c:pt>
                <c:pt idx="447">
                  <c:v>-2753</c:v>
                </c:pt>
                <c:pt idx="448">
                  <c:v>-2752</c:v>
                </c:pt>
                <c:pt idx="449">
                  <c:v>-2752</c:v>
                </c:pt>
                <c:pt idx="450">
                  <c:v>-2753</c:v>
                </c:pt>
                <c:pt idx="451">
                  <c:v>-2753</c:v>
                </c:pt>
                <c:pt idx="452">
                  <c:v>-2753</c:v>
                </c:pt>
                <c:pt idx="453">
                  <c:v>-2327</c:v>
                </c:pt>
                <c:pt idx="454">
                  <c:v>-1899</c:v>
                </c:pt>
                <c:pt idx="455">
                  <c:v>-1471</c:v>
                </c:pt>
                <c:pt idx="456">
                  <c:v>-1043</c:v>
                </c:pt>
                <c:pt idx="457">
                  <c:v>-1043</c:v>
                </c:pt>
                <c:pt idx="458">
                  <c:v>-1043</c:v>
                </c:pt>
                <c:pt idx="459">
                  <c:v>-1043</c:v>
                </c:pt>
                <c:pt idx="460">
                  <c:v>-1043</c:v>
                </c:pt>
                <c:pt idx="461">
                  <c:v>-1043</c:v>
                </c:pt>
                <c:pt idx="462">
                  <c:v>-1043</c:v>
                </c:pt>
                <c:pt idx="463">
                  <c:v>-1216</c:v>
                </c:pt>
                <c:pt idx="464">
                  <c:v>-1216</c:v>
                </c:pt>
                <c:pt idx="465">
                  <c:v>-1216</c:v>
                </c:pt>
                <c:pt idx="466">
                  <c:v>-1216</c:v>
                </c:pt>
                <c:pt idx="467">
                  <c:v>-1216</c:v>
                </c:pt>
                <c:pt idx="468">
                  <c:v>-1216</c:v>
                </c:pt>
                <c:pt idx="469">
                  <c:v>-1216</c:v>
                </c:pt>
                <c:pt idx="470">
                  <c:v>-1216</c:v>
                </c:pt>
                <c:pt idx="471">
                  <c:v>-1216</c:v>
                </c:pt>
                <c:pt idx="472">
                  <c:v>-1216</c:v>
                </c:pt>
                <c:pt idx="473">
                  <c:v>-1216</c:v>
                </c:pt>
                <c:pt idx="474">
                  <c:v>-1216</c:v>
                </c:pt>
                <c:pt idx="475">
                  <c:v>-1216</c:v>
                </c:pt>
                <c:pt idx="476">
                  <c:v>-1216</c:v>
                </c:pt>
                <c:pt idx="477">
                  <c:v>-1216</c:v>
                </c:pt>
                <c:pt idx="478">
                  <c:v>-1216</c:v>
                </c:pt>
                <c:pt idx="479">
                  <c:v>-1043</c:v>
                </c:pt>
                <c:pt idx="480">
                  <c:v>-1043</c:v>
                </c:pt>
                <c:pt idx="481">
                  <c:v>-1043</c:v>
                </c:pt>
                <c:pt idx="482">
                  <c:v>-1043</c:v>
                </c:pt>
                <c:pt idx="483">
                  <c:v>-1043</c:v>
                </c:pt>
                <c:pt idx="484">
                  <c:v>-1043</c:v>
                </c:pt>
                <c:pt idx="485">
                  <c:v>-1043</c:v>
                </c:pt>
                <c:pt idx="486">
                  <c:v>-1043</c:v>
                </c:pt>
                <c:pt idx="487">
                  <c:v>-1132</c:v>
                </c:pt>
                <c:pt idx="488">
                  <c:v>-1112</c:v>
                </c:pt>
                <c:pt idx="489">
                  <c:v>-1067</c:v>
                </c:pt>
                <c:pt idx="490">
                  <c:v>-1041</c:v>
                </c:pt>
                <c:pt idx="491">
                  <c:v>-932</c:v>
                </c:pt>
                <c:pt idx="492">
                  <c:v>-672</c:v>
                </c:pt>
                <c:pt idx="493">
                  <c:v>-564</c:v>
                </c:pt>
                <c:pt idx="494">
                  <c:v>-708</c:v>
                </c:pt>
                <c:pt idx="495">
                  <c:v>-662</c:v>
                </c:pt>
                <c:pt idx="496">
                  <c:v>-710</c:v>
                </c:pt>
                <c:pt idx="497">
                  <c:v>-1002</c:v>
                </c:pt>
                <c:pt idx="498">
                  <c:v>-1211</c:v>
                </c:pt>
                <c:pt idx="499">
                  <c:v>-1216</c:v>
                </c:pt>
                <c:pt idx="500">
                  <c:v>-1216</c:v>
                </c:pt>
                <c:pt idx="501">
                  <c:v>-1216</c:v>
                </c:pt>
                <c:pt idx="502">
                  <c:v>-1216</c:v>
                </c:pt>
                <c:pt idx="503">
                  <c:v>-1043</c:v>
                </c:pt>
                <c:pt idx="504">
                  <c:v>-1043</c:v>
                </c:pt>
                <c:pt idx="505">
                  <c:v>-1023</c:v>
                </c:pt>
                <c:pt idx="506">
                  <c:v>-1039</c:v>
                </c:pt>
                <c:pt idx="507">
                  <c:v>-1043</c:v>
                </c:pt>
                <c:pt idx="508">
                  <c:v>-1043</c:v>
                </c:pt>
                <c:pt idx="509">
                  <c:v>-1043</c:v>
                </c:pt>
                <c:pt idx="510">
                  <c:v>-1471</c:v>
                </c:pt>
                <c:pt idx="511">
                  <c:v>-1899</c:v>
                </c:pt>
                <c:pt idx="512">
                  <c:v>-2327</c:v>
                </c:pt>
                <c:pt idx="513">
                  <c:v>-2582</c:v>
                </c:pt>
                <c:pt idx="514">
                  <c:v>-2561</c:v>
                </c:pt>
                <c:pt idx="515">
                  <c:v>-2613</c:v>
                </c:pt>
                <c:pt idx="516">
                  <c:v>-2598</c:v>
                </c:pt>
                <c:pt idx="517">
                  <c:v>-2602</c:v>
                </c:pt>
                <c:pt idx="518">
                  <c:v>-2673</c:v>
                </c:pt>
                <c:pt idx="519">
                  <c:v>-2753</c:v>
                </c:pt>
                <c:pt idx="520">
                  <c:v>-2753</c:v>
                </c:pt>
                <c:pt idx="521">
                  <c:v>-2753</c:v>
                </c:pt>
                <c:pt idx="522">
                  <c:v>-2753</c:v>
                </c:pt>
                <c:pt idx="523">
                  <c:v>-2753</c:v>
                </c:pt>
                <c:pt idx="524">
                  <c:v>-2753</c:v>
                </c:pt>
                <c:pt idx="525">
                  <c:v>-2753</c:v>
                </c:pt>
                <c:pt idx="526">
                  <c:v>-2743</c:v>
                </c:pt>
                <c:pt idx="527">
                  <c:v>-2477</c:v>
                </c:pt>
                <c:pt idx="528">
                  <c:v>-2598</c:v>
                </c:pt>
                <c:pt idx="529">
                  <c:v>-2417</c:v>
                </c:pt>
                <c:pt idx="530">
                  <c:v>-2435</c:v>
                </c:pt>
                <c:pt idx="531">
                  <c:v>-2546</c:v>
                </c:pt>
                <c:pt idx="532">
                  <c:v>-2544</c:v>
                </c:pt>
                <c:pt idx="533">
                  <c:v>-2528</c:v>
                </c:pt>
                <c:pt idx="534">
                  <c:v>-2598</c:v>
                </c:pt>
                <c:pt idx="535">
                  <c:v>-2753</c:v>
                </c:pt>
                <c:pt idx="536">
                  <c:v>-2753</c:v>
                </c:pt>
                <c:pt idx="537">
                  <c:v>-2637</c:v>
                </c:pt>
                <c:pt idx="538">
                  <c:v>-2689</c:v>
                </c:pt>
                <c:pt idx="539">
                  <c:v>-2546</c:v>
                </c:pt>
                <c:pt idx="540">
                  <c:v>-2179</c:v>
                </c:pt>
                <c:pt idx="541">
                  <c:v>-2087</c:v>
                </c:pt>
                <c:pt idx="542">
                  <c:v>-2100</c:v>
                </c:pt>
                <c:pt idx="543">
                  <c:v>-2481</c:v>
                </c:pt>
                <c:pt idx="544">
                  <c:v>-2753</c:v>
                </c:pt>
                <c:pt idx="545">
                  <c:v>-2753</c:v>
                </c:pt>
                <c:pt idx="546">
                  <c:v>-2753</c:v>
                </c:pt>
                <c:pt idx="547">
                  <c:v>-2753</c:v>
                </c:pt>
                <c:pt idx="548">
                  <c:v>-2753</c:v>
                </c:pt>
                <c:pt idx="549">
                  <c:v>-2753</c:v>
                </c:pt>
                <c:pt idx="550">
                  <c:v>-2753</c:v>
                </c:pt>
                <c:pt idx="551">
                  <c:v>-2598</c:v>
                </c:pt>
                <c:pt idx="552">
                  <c:v>-2598</c:v>
                </c:pt>
                <c:pt idx="553">
                  <c:v>-2598</c:v>
                </c:pt>
                <c:pt idx="554">
                  <c:v>-2494</c:v>
                </c:pt>
                <c:pt idx="555">
                  <c:v>-2494</c:v>
                </c:pt>
                <c:pt idx="556">
                  <c:v>-2414</c:v>
                </c:pt>
                <c:pt idx="557">
                  <c:v>-2563</c:v>
                </c:pt>
                <c:pt idx="558">
                  <c:v>-2598</c:v>
                </c:pt>
                <c:pt idx="559">
                  <c:v>-2753</c:v>
                </c:pt>
                <c:pt idx="560">
                  <c:v>-2720</c:v>
                </c:pt>
                <c:pt idx="561">
                  <c:v>-2753</c:v>
                </c:pt>
                <c:pt idx="562">
                  <c:v>-2628</c:v>
                </c:pt>
                <c:pt idx="563">
                  <c:v>-2695</c:v>
                </c:pt>
                <c:pt idx="564">
                  <c:v>-1993</c:v>
                </c:pt>
                <c:pt idx="565">
                  <c:v>-1939</c:v>
                </c:pt>
                <c:pt idx="566">
                  <c:v>-2482</c:v>
                </c:pt>
                <c:pt idx="567">
                  <c:v>-2584</c:v>
                </c:pt>
                <c:pt idx="568">
                  <c:v>-2753</c:v>
                </c:pt>
                <c:pt idx="569">
                  <c:v>-2753</c:v>
                </c:pt>
                <c:pt idx="570">
                  <c:v>-2753</c:v>
                </c:pt>
                <c:pt idx="571">
                  <c:v>-2753</c:v>
                </c:pt>
                <c:pt idx="572">
                  <c:v>-2753</c:v>
                </c:pt>
                <c:pt idx="573">
                  <c:v>-2282</c:v>
                </c:pt>
                <c:pt idx="574">
                  <c:v>-1811</c:v>
                </c:pt>
                <c:pt idx="575">
                  <c:v>-1340</c:v>
                </c:pt>
                <c:pt idx="576">
                  <c:v>-873</c:v>
                </c:pt>
                <c:pt idx="577">
                  <c:v>-873</c:v>
                </c:pt>
                <c:pt idx="578">
                  <c:v>-873</c:v>
                </c:pt>
                <c:pt idx="579">
                  <c:v>-873</c:v>
                </c:pt>
                <c:pt idx="580">
                  <c:v>-873</c:v>
                </c:pt>
                <c:pt idx="581">
                  <c:v>-873</c:v>
                </c:pt>
                <c:pt idx="582">
                  <c:v>-670</c:v>
                </c:pt>
                <c:pt idx="583">
                  <c:v>-353</c:v>
                </c:pt>
                <c:pt idx="584">
                  <c:v>-98</c:v>
                </c:pt>
                <c:pt idx="585">
                  <c:v>154</c:v>
                </c:pt>
                <c:pt idx="586">
                  <c:v>135</c:v>
                </c:pt>
                <c:pt idx="587">
                  <c:v>393</c:v>
                </c:pt>
                <c:pt idx="588">
                  <c:v>711</c:v>
                </c:pt>
                <c:pt idx="589">
                  <c:v>859</c:v>
                </c:pt>
                <c:pt idx="590">
                  <c:v>679</c:v>
                </c:pt>
                <c:pt idx="591">
                  <c:v>520</c:v>
                </c:pt>
                <c:pt idx="592">
                  <c:v>3</c:v>
                </c:pt>
                <c:pt idx="593">
                  <c:v>-353</c:v>
                </c:pt>
                <c:pt idx="594">
                  <c:v>-353</c:v>
                </c:pt>
                <c:pt idx="595">
                  <c:v>-700</c:v>
                </c:pt>
                <c:pt idx="596">
                  <c:v>-873</c:v>
                </c:pt>
                <c:pt idx="597">
                  <c:v>-873</c:v>
                </c:pt>
                <c:pt idx="598">
                  <c:v>-873</c:v>
                </c:pt>
                <c:pt idx="599">
                  <c:v>-873</c:v>
                </c:pt>
                <c:pt idx="600">
                  <c:v>-873</c:v>
                </c:pt>
                <c:pt idx="601">
                  <c:v>-873</c:v>
                </c:pt>
                <c:pt idx="602">
                  <c:v>-873</c:v>
                </c:pt>
                <c:pt idx="603">
                  <c:v>-873</c:v>
                </c:pt>
                <c:pt idx="604">
                  <c:v>-873</c:v>
                </c:pt>
                <c:pt idx="605">
                  <c:v>-873</c:v>
                </c:pt>
                <c:pt idx="606">
                  <c:v>-873</c:v>
                </c:pt>
                <c:pt idx="607">
                  <c:v>-873</c:v>
                </c:pt>
                <c:pt idx="608">
                  <c:v>-873</c:v>
                </c:pt>
                <c:pt idx="609">
                  <c:v>-873</c:v>
                </c:pt>
                <c:pt idx="610">
                  <c:v>-873</c:v>
                </c:pt>
                <c:pt idx="611">
                  <c:v>-873</c:v>
                </c:pt>
                <c:pt idx="612">
                  <c:v>-873</c:v>
                </c:pt>
                <c:pt idx="613">
                  <c:v>-873</c:v>
                </c:pt>
                <c:pt idx="614">
                  <c:v>-873</c:v>
                </c:pt>
                <c:pt idx="615">
                  <c:v>-873</c:v>
                </c:pt>
                <c:pt idx="616">
                  <c:v>-873</c:v>
                </c:pt>
                <c:pt idx="617">
                  <c:v>-873</c:v>
                </c:pt>
                <c:pt idx="618">
                  <c:v>-873</c:v>
                </c:pt>
                <c:pt idx="619">
                  <c:v>-873</c:v>
                </c:pt>
                <c:pt idx="620">
                  <c:v>-873</c:v>
                </c:pt>
                <c:pt idx="621">
                  <c:v>-873</c:v>
                </c:pt>
                <c:pt idx="622">
                  <c:v>-873</c:v>
                </c:pt>
                <c:pt idx="623">
                  <c:v>-873</c:v>
                </c:pt>
                <c:pt idx="624">
                  <c:v>-873</c:v>
                </c:pt>
                <c:pt idx="625">
                  <c:v>-873</c:v>
                </c:pt>
                <c:pt idx="626">
                  <c:v>-873</c:v>
                </c:pt>
                <c:pt idx="627">
                  <c:v>-873</c:v>
                </c:pt>
                <c:pt idx="628">
                  <c:v>-873</c:v>
                </c:pt>
                <c:pt idx="629">
                  <c:v>-873</c:v>
                </c:pt>
                <c:pt idx="630">
                  <c:v>-873</c:v>
                </c:pt>
                <c:pt idx="631">
                  <c:v>-873</c:v>
                </c:pt>
                <c:pt idx="632">
                  <c:v>-873</c:v>
                </c:pt>
                <c:pt idx="633">
                  <c:v>-873</c:v>
                </c:pt>
                <c:pt idx="634">
                  <c:v>-873</c:v>
                </c:pt>
                <c:pt idx="635">
                  <c:v>-873</c:v>
                </c:pt>
                <c:pt idx="636">
                  <c:v>-873</c:v>
                </c:pt>
                <c:pt idx="637">
                  <c:v>-873</c:v>
                </c:pt>
                <c:pt idx="638">
                  <c:v>-873</c:v>
                </c:pt>
                <c:pt idx="639">
                  <c:v>-873</c:v>
                </c:pt>
                <c:pt idx="640">
                  <c:v>-838</c:v>
                </c:pt>
                <c:pt idx="641">
                  <c:v>-873</c:v>
                </c:pt>
                <c:pt idx="642">
                  <c:v>-873</c:v>
                </c:pt>
                <c:pt idx="643">
                  <c:v>-873</c:v>
                </c:pt>
                <c:pt idx="644">
                  <c:v>-873</c:v>
                </c:pt>
                <c:pt idx="645">
                  <c:v>-873</c:v>
                </c:pt>
                <c:pt idx="646">
                  <c:v>-873</c:v>
                </c:pt>
                <c:pt idx="647">
                  <c:v>-873</c:v>
                </c:pt>
                <c:pt idx="648">
                  <c:v>-873</c:v>
                </c:pt>
                <c:pt idx="649">
                  <c:v>-873</c:v>
                </c:pt>
                <c:pt idx="650">
                  <c:v>-873</c:v>
                </c:pt>
                <c:pt idx="651">
                  <c:v>-873</c:v>
                </c:pt>
                <c:pt idx="652">
                  <c:v>-873</c:v>
                </c:pt>
                <c:pt idx="653">
                  <c:v>-873</c:v>
                </c:pt>
                <c:pt idx="654">
                  <c:v>-873</c:v>
                </c:pt>
                <c:pt idx="655">
                  <c:v>-527</c:v>
                </c:pt>
                <c:pt idx="656">
                  <c:v>-527</c:v>
                </c:pt>
                <c:pt idx="657">
                  <c:v>-448</c:v>
                </c:pt>
                <c:pt idx="658">
                  <c:v>-320</c:v>
                </c:pt>
                <c:pt idx="659">
                  <c:v>-303</c:v>
                </c:pt>
                <c:pt idx="660">
                  <c:v>-247</c:v>
                </c:pt>
                <c:pt idx="661">
                  <c:v>-376</c:v>
                </c:pt>
                <c:pt idx="662">
                  <c:v>-399</c:v>
                </c:pt>
                <c:pt idx="663">
                  <c:v>-527</c:v>
                </c:pt>
                <c:pt idx="664">
                  <c:v>-527</c:v>
                </c:pt>
                <c:pt idx="665">
                  <c:v>-527</c:v>
                </c:pt>
                <c:pt idx="666">
                  <c:v>-527</c:v>
                </c:pt>
                <c:pt idx="667">
                  <c:v>-873</c:v>
                </c:pt>
                <c:pt idx="668">
                  <c:v>-873</c:v>
                </c:pt>
                <c:pt idx="669">
                  <c:v>-873</c:v>
                </c:pt>
                <c:pt idx="670">
                  <c:v>-873</c:v>
                </c:pt>
                <c:pt idx="671">
                  <c:v>-873</c:v>
                </c:pt>
                <c:pt idx="672">
                  <c:v>-873</c:v>
                </c:pt>
                <c:pt idx="673">
                  <c:v>-873</c:v>
                </c:pt>
                <c:pt idx="674">
                  <c:v>-873</c:v>
                </c:pt>
                <c:pt idx="675">
                  <c:v>-873</c:v>
                </c:pt>
                <c:pt idx="676">
                  <c:v>-873</c:v>
                </c:pt>
                <c:pt idx="677">
                  <c:v>-873</c:v>
                </c:pt>
                <c:pt idx="678">
                  <c:v>-873</c:v>
                </c:pt>
                <c:pt idx="679">
                  <c:v>-873</c:v>
                </c:pt>
                <c:pt idx="680">
                  <c:v>-873</c:v>
                </c:pt>
                <c:pt idx="681">
                  <c:v>-873</c:v>
                </c:pt>
                <c:pt idx="682">
                  <c:v>-873</c:v>
                </c:pt>
                <c:pt idx="683">
                  <c:v>-873</c:v>
                </c:pt>
                <c:pt idx="684">
                  <c:v>-873</c:v>
                </c:pt>
                <c:pt idx="685">
                  <c:v>-873</c:v>
                </c:pt>
                <c:pt idx="686">
                  <c:v>-873</c:v>
                </c:pt>
                <c:pt idx="687">
                  <c:v>-873</c:v>
                </c:pt>
                <c:pt idx="688">
                  <c:v>-873</c:v>
                </c:pt>
                <c:pt idx="689">
                  <c:v>-873</c:v>
                </c:pt>
                <c:pt idx="690">
                  <c:v>-873</c:v>
                </c:pt>
                <c:pt idx="691">
                  <c:v>-873</c:v>
                </c:pt>
                <c:pt idx="692">
                  <c:v>-873</c:v>
                </c:pt>
                <c:pt idx="693">
                  <c:v>-873</c:v>
                </c:pt>
                <c:pt idx="694">
                  <c:v>-873</c:v>
                </c:pt>
                <c:pt idx="695">
                  <c:v>-872</c:v>
                </c:pt>
                <c:pt idx="696">
                  <c:v>-873</c:v>
                </c:pt>
                <c:pt idx="697">
                  <c:v>-873</c:v>
                </c:pt>
                <c:pt idx="698">
                  <c:v>-873</c:v>
                </c:pt>
                <c:pt idx="699">
                  <c:v>-873</c:v>
                </c:pt>
                <c:pt idx="700">
                  <c:v>-873</c:v>
                </c:pt>
                <c:pt idx="701">
                  <c:v>-873</c:v>
                </c:pt>
                <c:pt idx="702">
                  <c:v>-873</c:v>
                </c:pt>
                <c:pt idx="703">
                  <c:v>-873</c:v>
                </c:pt>
                <c:pt idx="704">
                  <c:v>-873</c:v>
                </c:pt>
                <c:pt idx="705">
                  <c:v>-873</c:v>
                </c:pt>
                <c:pt idx="706">
                  <c:v>-873</c:v>
                </c:pt>
                <c:pt idx="707">
                  <c:v>-873</c:v>
                </c:pt>
                <c:pt idx="708">
                  <c:v>-873</c:v>
                </c:pt>
                <c:pt idx="709">
                  <c:v>-873</c:v>
                </c:pt>
                <c:pt idx="710">
                  <c:v>-873</c:v>
                </c:pt>
                <c:pt idx="711">
                  <c:v>-873</c:v>
                </c:pt>
                <c:pt idx="712">
                  <c:v>-873</c:v>
                </c:pt>
                <c:pt idx="713">
                  <c:v>-873</c:v>
                </c:pt>
                <c:pt idx="714">
                  <c:v>-873</c:v>
                </c:pt>
                <c:pt idx="715">
                  <c:v>-873</c:v>
                </c:pt>
                <c:pt idx="716">
                  <c:v>-873</c:v>
                </c:pt>
                <c:pt idx="717">
                  <c:v>-873</c:v>
                </c:pt>
                <c:pt idx="718">
                  <c:v>-873</c:v>
                </c:pt>
                <c:pt idx="719">
                  <c:v>-873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Calcul!$BB$10:$BB$753</c:f>
              <c:numCache>
                <c:formatCode>0.0</c:formatCode>
                <c:ptCount val="744"/>
                <c:pt idx="0">
                  <c:v>-1410.101388888889</c:v>
                </c:pt>
                <c:pt idx="1">
                  <c:v>-1410.101388888889</c:v>
                </c:pt>
                <c:pt idx="2">
                  <c:v>-1410.101388888889</c:v>
                </c:pt>
                <c:pt idx="3">
                  <c:v>-1410.101388888889</c:v>
                </c:pt>
                <c:pt idx="4">
                  <c:v>-1410.101388888889</c:v>
                </c:pt>
                <c:pt idx="5">
                  <c:v>-1410.101388888889</c:v>
                </c:pt>
                <c:pt idx="6">
                  <c:v>-1410.101388888889</c:v>
                </c:pt>
                <c:pt idx="7">
                  <c:v>-1410.101388888889</c:v>
                </c:pt>
                <c:pt idx="8">
                  <c:v>-1410.101388888889</c:v>
                </c:pt>
                <c:pt idx="9">
                  <c:v>-1410.101388888889</c:v>
                </c:pt>
                <c:pt idx="10">
                  <c:v>-1410.101388888889</c:v>
                </c:pt>
                <c:pt idx="11">
                  <c:v>-1410.101388888889</c:v>
                </c:pt>
                <c:pt idx="12">
                  <c:v>-1410.101388888889</c:v>
                </c:pt>
                <c:pt idx="13">
                  <c:v>-1410.101388888889</c:v>
                </c:pt>
                <c:pt idx="14">
                  <c:v>-1410.101388888889</c:v>
                </c:pt>
                <c:pt idx="15">
                  <c:v>-1410.101388888889</c:v>
                </c:pt>
                <c:pt idx="16">
                  <c:v>-1410.101388888889</c:v>
                </c:pt>
                <c:pt idx="17">
                  <c:v>-1410.101388888889</c:v>
                </c:pt>
                <c:pt idx="18">
                  <c:v>-1410.101388888889</c:v>
                </c:pt>
                <c:pt idx="19">
                  <c:v>-1410.101388888889</c:v>
                </c:pt>
                <c:pt idx="20">
                  <c:v>-1410.101388888889</c:v>
                </c:pt>
                <c:pt idx="21">
                  <c:v>-1410.101388888889</c:v>
                </c:pt>
                <c:pt idx="22">
                  <c:v>-1410.101388888889</c:v>
                </c:pt>
                <c:pt idx="23">
                  <c:v>-1410.101388888889</c:v>
                </c:pt>
                <c:pt idx="24">
                  <c:v>-1410.101388888889</c:v>
                </c:pt>
                <c:pt idx="25">
                  <c:v>-1410.101388888889</c:v>
                </c:pt>
                <c:pt idx="26">
                  <c:v>-1410.101388888889</c:v>
                </c:pt>
                <c:pt idx="27">
                  <c:v>-1410.101388888889</c:v>
                </c:pt>
                <c:pt idx="28">
                  <c:v>-1410.101388888889</c:v>
                </c:pt>
                <c:pt idx="29">
                  <c:v>-1410.101388888889</c:v>
                </c:pt>
                <c:pt idx="30">
                  <c:v>-1410.101388888889</c:v>
                </c:pt>
                <c:pt idx="31">
                  <c:v>-1410.101388888889</c:v>
                </c:pt>
                <c:pt idx="32">
                  <c:v>-1410.101388888889</c:v>
                </c:pt>
                <c:pt idx="33">
                  <c:v>-1410.101388888889</c:v>
                </c:pt>
                <c:pt idx="34">
                  <c:v>-1410.101388888889</c:v>
                </c:pt>
                <c:pt idx="35">
                  <c:v>-1410.101388888889</c:v>
                </c:pt>
                <c:pt idx="36">
                  <c:v>-1410.101388888889</c:v>
                </c:pt>
                <c:pt idx="37">
                  <c:v>-1410.101388888889</c:v>
                </c:pt>
                <c:pt idx="38">
                  <c:v>-1410.101388888889</c:v>
                </c:pt>
                <c:pt idx="39">
                  <c:v>-1410.101388888889</c:v>
                </c:pt>
                <c:pt idx="40">
                  <c:v>-1410.101388888889</c:v>
                </c:pt>
                <c:pt idx="41">
                  <c:v>-1410.101388888889</c:v>
                </c:pt>
                <c:pt idx="42">
                  <c:v>-1410.101388888889</c:v>
                </c:pt>
                <c:pt idx="43">
                  <c:v>-1410.101388888889</c:v>
                </c:pt>
                <c:pt idx="44">
                  <c:v>-1410.101388888889</c:v>
                </c:pt>
                <c:pt idx="45">
                  <c:v>-1410.101388888889</c:v>
                </c:pt>
                <c:pt idx="46">
                  <c:v>-1410.101388888889</c:v>
                </c:pt>
                <c:pt idx="47">
                  <c:v>-1410.101388888889</c:v>
                </c:pt>
                <c:pt idx="48">
                  <c:v>-1410.101388888889</c:v>
                </c:pt>
                <c:pt idx="49">
                  <c:v>-1410.101388888889</c:v>
                </c:pt>
                <c:pt idx="50">
                  <c:v>-1410.101388888889</c:v>
                </c:pt>
                <c:pt idx="51">
                  <c:v>-1410.101388888889</c:v>
                </c:pt>
                <c:pt idx="52">
                  <c:v>-1410.101388888889</c:v>
                </c:pt>
                <c:pt idx="53">
                  <c:v>-1410.101388888889</c:v>
                </c:pt>
                <c:pt idx="54">
                  <c:v>-1410.101388888889</c:v>
                </c:pt>
                <c:pt idx="55">
                  <c:v>-1410.101388888889</c:v>
                </c:pt>
                <c:pt idx="56">
                  <c:v>-1410.101388888889</c:v>
                </c:pt>
                <c:pt idx="57">
                  <c:v>-1410.101388888889</c:v>
                </c:pt>
                <c:pt idx="58">
                  <c:v>-1410.101388888889</c:v>
                </c:pt>
                <c:pt idx="59">
                  <c:v>-1410.101388888889</c:v>
                </c:pt>
                <c:pt idx="60">
                  <c:v>-1410.101388888889</c:v>
                </c:pt>
                <c:pt idx="61">
                  <c:v>-1410.101388888889</c:v>
                </c:pt>
                <c:pt idx="62">
                  <c:v>-1410.101388888889</c:v>
                </c:pt>
                <c:pt idx="63">
                  <c:v>-1410.101388888889</c:v>
                </c:pt>
                <c:pt idx="64">
                  <c:v>-1410.101388888889</c:v>
                </c:pt>
                <c:pt idx="65">
                  <c:v>-1410.101388888889</c:v>
                </c:pt>
                <c:pt idx="66">
                  <c:v>-1410.101388888889</c:v>
                </c:pt>
                <c:pt idx="67">
                  <c:v>-1410.101388888889</c:v>
                </c:pt>
                <c:pt idx="68">
                  <c:v>-1410.101388888889</c:v>
                </c:pt>
                <c:pt idx="69">
                  <c:v>-1410.101388888889</c:v>
                </c:pt>
                <c:pt idx="70">
                  <c:v>-1410.101388888889</c:v>
                </c:pt>
                <c:pt idx="71">
                  <c:v>-1410.101388888889</c:v>
                </c:pt>
                <c:pt idx="72">
                  <c:v>-1410.101388888889</c:v>
                </c:pt>
                <c:pt idx="73">
                  <c:v>-1410.101388888889</c:v>
                </c:pt>
                <c:pt idx="74">
                  <c:v>-1410.101388888889</c:v>
                </c:pt>
                <c:pt idx="75">
                  <c:v>-1410.101388888889</c:v>
                </c:pt>
                <c:pt idx="76">
                  <c:v>-1410.101388888889</c:v>
                </c:pt>
                <c:pt idx="77">
                  <c:v>-1410.101388888889</c:v>
                </c:pt>
                <c:pt idx="78">
                  <c:v>-1410.101388888889</c:v>
                </c:pt>
                <c:pt idx="79">
                  <c:v>-1410.101388888889</c:v>
                </c:pt>
                <c:pt idx="80">
                  <c:v>-1410.101388888889</c:v>
                </c:pt>
                <c:pt idx="81">
                  <c:v>-1410.101388888889</c:v>
                </c:pt>
                <c:pt idx="82">
                  <c:v>-1410.101388888889</c:v>
                </c:pt>
                <c:pt idx="83">
                  <c:v>-1410.101388888889</c:v>
                </c:pt>
                <c:pt idx="84">
                  <c:v>-1410.101388888889</c:v>
                </c:pt>
                <c:pt idx="85">
                  <c:v>-1410.101388888889</c:v>
                </c:pt>
                <c:pt idx="86">
                  <c:v>-1410.101388888889</c:v>
                </c:pt>
                <c:pt idx="87">
                  <c:v>-1410.101388888889</c:v>
                </c:pt>
                <c:pt idx="88">
                  <c:v>-1410.101388888889</c:v>
                </c:pt>
                <c:pt idx="89">
                  <c:v>-1410.101388888889</c:v>
                </c:pt>
                <c:pt idx="90">
                  <c:v>-1410.101388888889</c:v>
                </c:pt>
                <c:pt idx="91">
                  <c:v>-1410.101388888889</c:v>
                </c:pt>
                <c:pt idx="92">
                  <c:v>-1410.101388888889</c:v>
                </c:pt>
                <c:pt idx="93">
                  <c:v>-1410.101388888889</c:v>
                </c:pt>
                <c:pt idx="94">
                  <c:v>-1410.101388888889</c:v>
                </c:pt>
                <c:pt idx="95">
                  <c:v>-1410.101388888889</c:v>
                </c:pt>
                <c:pt idx="96">
                  <c:v>-1410.101388888889</c:v>
                </c:pt>
                <c:pt idx="97">
                  <c:v>-1410.101388888889</c:v>
                </c:pt>
                <c:pt idx="98">
                  <c:v>-1410.101388888889</c:v>
                </c:pt>
                <c:pt idx="99">
                  <c:v>-1410.101388888889</c:v>
                </c:pt>
                <c:pt idx="100">
                  <c:v>-1410.101388888889</c:v>
                </c:pt>
                <c:pt idx="101">
                  <c:v>-1410.101388888889</c:v>
                </c:pt>
                <c:pt idx="102">
                  <c:v>-1410.101388888889</c:v>
                </c:pt>
                <c:pt idx="103">
                  <c:v>-1410.101388888889</c:v>
                </c:pt>
                <c:pt idx="104">
                  <c:v>-1410.101388888889</c:v>
                </c:pt>
                <c:pt idx="105">
                  <c:v>-1410.101388888889</c:v>
                </c:pt>
                <c:pt idx="106">
                  <c:v>-1410.101388888889</c:v>
                </c:pt>
                <c:pt idx="107">
                  <c:v>-1410.101388888889</c:v>
                </c:pt>
                <c:pt idx="108">
                  <c:v>-1410.101388888889</c:v>
                </c:pt>
                <c:pt idx="109">
                  <c:v>-1410.101388888889</c:v>
                </c:pt>
                <c:pt idx="110">
                  <c:v>-1410.101388888889</c:v>
                </c:pt>
                <c:pt idx="111">
                  <c:v>-1410.101388888889</c:v>
                </c:pt>
                <c:pt idx="112">
                  <c:v>-1410.101388888889</c:v>
                </c:pt>
                <c:pt idx="113">
                  <c:v>-1410.101388888889</c:v>
                </c:pt>
                <c:pt idx="114">
                  <c:v>-1410.101388888889</c:v>
                </c:pt>
                <c:pt idx="115">
                  <c:v>-1410.101388888889</c:v>
                </c:pt>
                <c:pt idx="116">
                  <c:v>-1410.101388888889</c:v>
                </c:pt>
                <c:pt idx="117">
                  <c:v>-1410.101388888889</c:v>
                </c:pt>
                <c:pt idx="118">
                  <c:v>-1410.101388888889</c:v>
                </c:pt>
                <c:pt idx="119">
                  <c:v>-1410.101388888889</c:v>
                </c:pt>
                <c:pt idx="120">
                  <c:v>-1410.101388888889</c:v>
                </c:pt>
                <c:pt idx="121">
                  <c:v>-1410.101388888889</c:v>
                </c:pt>
                <c:pt idx="122">
                  <c:v>-1410.101388888889</c:v>
                </c:pt>
                <c:pt idx="123">
                  <c:v>-1410.101388888889</c:v>
                </c:pt>
                <c:pt idx="124">
                  <c:v>-1410.101388888889</c:v>
                </c:pt>
                <c:pt idx="125">
                  <c:v>-1410.101388888889</c:v>
                </c:pt>
                <c:pt idx="126">
                  <c:v>-1410.101388888889</c:v>
                </c:pt>
                <c:pt idx="127">
                  <c:v>-1410.101388888889</c:v>
                </c:pt>
                <c:pt idx="128">
                  <c:v>-1410.101388888889</c:v>
                </c:pt>
                <c:pt idx="129">
                  <c:v>-1410.101388888889</c:v>
                </c:pt>
                <c:pt idx="130">
                  <c:v>-1410.101388888889</c:v>
                </c:pt>
                <c:pt idx="131">
                  <c:v>-1410.101388888889</c:v>
                </c:pt>
                <c:pt idx="132">
                  <c:v>-1410.101388888889</c:v>
                </c:pt>
                <c:pt idx="133">
                  <c:v>-1410.101388888889</c:v>
                </c:pt>
                <c:pt idx="134">
                  <c:v>-1410.101388888889</c:v>
                </c:pt>
                <c:pt idx="135">
                  <c:v>-1410.101388888889</c:v>
                </c:pt>
                <c:pt idx="136">
                  <c:v>-1410.101388888889</c:v>
                </c:pt>
                <c:pt idx="137">
                  <c:v>-1410.101388888889</c:v>
                </c:pt>
                <c:pt idx="138">
                  <c:v>-1410.101388888889</c:v>
                </c:pt>
                <c:pt idx="139">
                  <c:v>-1410.101388888889</c:v>
                </c:pt>
                <c:pt idx="140">
                  <c:v>-1410.101388888889</c:v>
                </c:pt>
                <c:pt idx="141">
                  <c:v>-1410.101388888889</c:v>
                </c:pt>
                <c:pt idx="142">
                  <c:v>-1410.101388888889</c:v>
                </c:pt>
                <c:pt idx="143">
                  <c:v>-1410.101388888889</c:v>
                </c:pt>
                <c:pt idx="144">
                  <c:v>-1410.101388888889</c:v>
                </c:pt>
                <c:pt idx="145">
                  <c:v>-1410.101388888889</c:v>
                </c:pt>
                <c:pt idx="146">
                  <c:v>-1410.101388888889</c:v>
                </c:pt>
                <c:pt idx="147">
                  <c:v>-1410.101388888889</c:v>
                </c:pt>
                <c:pt idx="148">
                  <c:v>-1410.101388888889</c:v>
                </c:pt>
                <c:pt idx="149">
                  <c:v>-1410.101388888889</c:v>
                </c:pt>
                <c:pt idx="150">
                  <c:v>-1410.101388888889</c:v>
                </c:pt>
                <c:pt idx="151">
                  <c:v>-1410.101388888889</c:v>
                </c:pt>
                <c:pt idx="152">
                  <c:v>-1410.101388888889</c:v>
                </c:pt>
                <c:pt idx="153">
                  <c:v>-1410.101388888889</c:v>
                </c:pt>
                <c:pt idx="154">
                  <c:v>-1410.101388888889</c:v>
                </c:pt>
                <c:pt idx="155">
                  <c:v>-1410.101388888889</c:v>
                </c:pt>
                <c:pt idx="156">
                  <c:v>-1410.101388888889</c:v>
                </c:pt>
                <c:pt idx="157">
                  <c:v>-1410.101388888889</c:v>
                </c:pt>
                <c:pt idx="158">
                  <c:v>-1410.101388888889</c:v>
                </c:pt>
                <c:pt idx="159">
                  <c:v>-1410.101388888889</c:v>
                </c:pt>
                <c:pt idx="160">
                  <c:v>-1410.101388888889</c:v>
                </c:pt>
                <c:pt idx="161">
                  <c:v>-1410.101388888889</c:v>
                </c:pt>
                <c:pt idx="162">
                  <c:v>-1410.101388888889</c:v>
                </c:pt>
                <c:pt idx="163">
                  <c:v>-1410.101388888889</c:v>
                </c:pt>
                <c:pt idx="164">
                  <c:v>-1410.101388888889</c:v>
                </c:pt>
                <c:pt idx="165">
                  <c:v>-1410.101388888889</c:v>
                </c:pt>
                <c:pt idx="166">
                  <c:v>-1410.101388888889</c:v>
                </c:pt>
                <c:pt idx="167">
                  <c:v>-1410.101388888889</c:v>
                </c:pt>
                <c:pt idx="168">
                  <c:v>-1410.101388888889</c:v>
                </c:pt>
                <c:pt idx="169">
                  <c:v>-1410.101388888889</c:v>
                </c:pt>
                <c:pt idx="170">
                  <c:v>-1410.101388888889</c:v>
                </c:pt>
                <c:pt idx="171">
                  <c:v>-1410.101388888889</c:v>
                </c:pt>
                <c:pt idx="172">
                  <c:v>-1410.101388888889</c:v>
                </c:pt>
                <c:pt idx="173">
                  <c:v>-1410.101388888889</c:v>
                </c:pt>
                <c:pt idx="174">
                  <c:v>-1410.101388888889</c:v>
                </c:pt>
                <c:pt idx="175">
                  <c:v>-1410.101388888889</c:v>
                </c:pt>
                <c:pt idx="176">
                  <c:v>-1410.101388888889</c:v>
                </c:pt>
                <c:pt idx="177">
                  <c:v>-1410.101388888889</c:v>
                </c:pt>
                <c:pt idx="178">
                  <c:v>-1410.101388888889</c:v>
                </c:pt>
                <c:pt idx="179">
                  <c:v>-1410.101388888889</c:v>
                </c:pt>
                <c:pt idx="180">
                  <c:v>-1410.101388888889</c:v>
                </c:pt>
                <c:pt idx="181">
                  <c:v>-1410.101388888889</c:v>
                </c:pt>
                <c:pt idx="182">
                  <c:v>-1410.101388888889</c:v>
                </c:pt>
                <c:pt idx="183">
                  <c:v>-1410.101388888889</c:v>
                </c:pt>
                <c:pt idx="184">
                  <c:v>-1410.101388888889</c:v>
                </c:pt>
                <c:pt idx="185">
                  <c:v>-1410.101388888889</c:v>
                </c:pt>
                <c:pt idx="186">
                  <c:v>-1410.101388888889</c:v>
                </c:pt>
                <c:pt idx="187">
                  <c:v>-1410.101388888889</c:v>
                </c:pt>
                <c:pt idx="188">
                  <c:v>-1410.101388888889</c:v>
                </c:pt>
                <c:pt idx="189">
                  <c:v>-1410.101388888889</c:v>
                </c:pt>
                <c:pt idx="190">
                  <c:v>-1410.101388888889</c:v>
                </c:pt>
                <c:pt idx="191">
                  <c:v>-1410.101388888889</c:v>
                </c:pt>
                <c:pt idx="192">
                  <c:v>-1410.101388888889</c:v>
                </c:pt>
                <c:pt idx="193">
                  <c:v>-1410.101388888889</c:v>
                </c:pt>
                <c:pt idx="194">
                  <c:v>-1410.101388888889</c:v>
                </c:pt>
                <c:pt idx="195">
                  <c:v>-1410.101388888889</c:v>
                </c:pt>
                <c:pt idx="196">
                  <c:v>-1410.101388888889</c:v>
                </c:pt>
                <c:pt idx="197">
                  <c:v>-1410.101388888889</c:v>
                </c:pt>
                <c:pt idx="198">
                  <c:v>-1410.101388888889</c:v>
                </c:pt>
                <c:pt idx="199">
                  <c:v>-1410.101388888889</c:v>
                </c:pt>
                <c:pt idx="200">
                  <c:v>-1410.101388888889</c:v>
                </c:pt>
                <c:pt idx="201">
                  <c:v>-1410.101388888889</c:v>
                </c:pt>
                <c:pt idx="202">
                  <c:v>-1410.101388888889</c:v>
                </c:pt>
                <c:pt idx="203">
                  <c:v>-1410.101388888889</c:v>
                </c:pt>
                <c:pt idx="204">
                  <c:v>-1410.101388888889</c:v>
                </c:pt>
                <c:pt idx="205">
                  <c:v>-1410.101388888889</c:v>
                </c:pt>
                <c:pt idx="206">
                  <c:v>-1410.101388888889</c:v>
                </c:pt>
                <c:pt idx="207">
                  <c:v>-1410.101388888889</c:v>
                </c:pt>
                <c:pt idx="208">
                  <c:v>-1410.101388888889</c:v>
                </c:pt>
                <c:pt idx="209">
                  <c:v>-1410.101388888889</c:v>
                </c:pt>
                <c:pt idx="210">
                  <c:v>-1410.101388888889</c:v>
                </c:pt>
                <c:pt idx="211">
                  <c:v>-1410.101388888889</c:v>
                </c:pt>
                <c:pt idx="212">
                  <c:v>-1410.101388888889</c:v>
                </c:pt>
                <c:pt idx="213">
                  <c:v>-1410.101388888889</c:v>
                </c:pt>
                <c:pt idx="214">
                  <c:v>-1410.101388888889</c:v>
                </c:pt>
                <c:pt idx="215">
                  <c:v>-1410.101388888889</c:v>
                </c:pt>
                <c:pt idx="216">
                  <c:v>-1410.101388888889</c:v>
                </c:pt>
                <c:pt idx="217">
                  <c:v>-1410.101388888889</c:v>
                </c:pt>
                <c:pt idx="218">
                  <c:v>-1410.101388888889</c:v>
                </c:pt>
                <c:pt idx="219">
                  <c:v>-1410.101388888889</c:v>
                </c:pt>
                <c:pt idx="220">
                  <c:v>-1410.101388888889</c:v>
                </c:pt>
                <c:pt idx="221">
                  <c:v>-1410.101388888889</c:v>
                </c:pt>
                <c:pt idx="222">
                  <c:v>-1410.101388888889</c:v>
                </c:pt>
                <c:pt idx="223">
                  <c:v>-1410.101388888889</c:v>
                </c:pt>
                <c:pt idx="224">
                  <c:v>-1410.101388888889</c:v>
                </c:pt>
                <c:pt idx="225">
                  <c:v>-1410.101388888889</c:v>
                </c:pt>
                <c:pt idx="226">
                  <c:v>-1410.101388888889</c:v>
                </c:pt>
                <c:pt idx="227">
                  <c:v>-1410.101388888889</c:v>
                </c:pt>
                <c:pt idx="228">
                  <c:v>-1410.101388888889</c:v>
                </c:pt>
                <c:pt idx="229">
                  <c:v>-1410.101388888889</c:v>
                </c:pt>
                <c:pt idx="230">
                  <c:v>-1410.101388888889</c:v>
                </c:pt>
                <c:pt idx="231">
                  <c:v>-1410.101388888889</c:v>
                </c:pt>
                <c:pt idx="232">
                  <c:v>-1410.101388888889</c:v>
                </c:pt>
                <c:pt idx="233">
                  <c:v>-1410.101388888889</c:v>
                </c:pt>
                <c:pt idx="234">
                  <c:v>-1410.101388888889</c:v>
                </c:pt>
                <c:pt idx="235">
                  <c:v>-1410.101388888889</c:v>
                </c:pt>
                <c:pt idx="236">
                  <c:v>-1410.101388888889</c:v>
                </c:pt>
                <c:pt idx="237">
                  <c:v>-1410.101388888889</c:v>
                </c:pt>
                <c:pt idx="238">
                  <c:v>-1410.101388888889</c:v>
                </c:pt>
                <c:pt idx="239">
                  <c:v>-1410.101388888889</c:v>
                </c:pt>
                <c:pt idx="240">
                  <c:v>-1410.101388888889</c:v>
                </c:pt>
                <c:pt idx="241">
                  <c:v>-1410.101388888889</c:v>
                </c:pt>
                <c:pt idx="242">
                  <c:v>-1410.101388888889</c:v>
                </c:pt>
                <c:pt idx="243">
                  <c:v>-1410.101388888889</c:v>
                </c:pt>
                <c:pt idx="244">
                  <c:v>-1410.101388888889</c:v>
                </c:pt>
                <c:pt idx="245">
                  <c:v>-1410.101388888889</c:v>
                </c:pt>
                <c:pt idx="246">
                  <c:v>-1410.101388888889</c:v>
                </c:pt>
                <c:pt idx="247">
                  <c:v>-1410.101388888889</c:v>
                </c:pt>
                <c:pt idx="248">
                  <c:v>-1410.101388888889</c:v>
                </c:pt>
                <c:pt idx="249">
                  <c:v>-1410.101388888889</c:v>
                </c:pt>
                <c:pt idx="250">
                  <c:v>-1410.101388888889</c:v>
                </c:pt>
                <c:pt idx="251">
                  <c:v>-1410.101388888889</c:v>
                </c:pt>
                <c:pt idx="252">
                  <c:v>-1410.101388888889</c:v>
                </c:pt>
                <c:pt idx="253">
                  <c:v>-1410.101388888889</c:v>
                </c:pt>
                <c:pt idx="254">
                  <c:v>-1410.101388888889</c:v>
                </c:pt>
                <c:pt idx="255">
                  <c:v>-1410.101388888889</c:v>
                </c:pt>
                <c:pt idx="256">
                  <c:v>-1410.101388888889</c:v>
                </c:pt>
                <c:pt idx="257">
                  <c:v>-1410.101388888889</c:v>
                </c:pt>
                <c:pt idx="258">
                  <c:v>-1410.101388888889</c:v>
                </c:pt>
                <c:pt idx="259">
                  <c:v>-1410.101388888889</c:v>
                </c:pt>
                <c:pt idx="260">
                  <c:v>-1410.101388888889</c:v>
                </c:pt>
                <c:pt idx="261">
                  <c:v>-1410.101388888889</c:v>
                </c:pt>
                <c:pt idx="262">
                  <c:v>-1410.101388888889</c:v>
                </c:pt>
                <c:pt idx="263">
                  <c:v>-1410.101388888889</c:v>
                </c:pt>
                <c:pt idx="264">
                  <c:v>-1410.101388888889</c:v>
                </c:pt>
                <c:pt idx="265">
                  <c:v>-1410.101388888889</c:v>
                </c:pt>
                <c:pt idx="266">
                  <c:v>-1410.101388888889</c:v>
                </c:pt>
                <c:pt idx="267">
                  <c:v>-1410.101388888889</c:v>
                </c:pt>
                <c:pt idx="268">
                  <c:v>-1410.101388888889</c:v>
                </c:pt>
                <c:pt idx="269">
                  <c:v>-1410.101388888889</c:v>
                </c:pt>
                <c:pt idx="270">
                  <c:v>-1410.101388888889</c:v>
                </c:pt>
                <c:pt idx="271">
                  <c:v>-1410.101388888889</c:v>
                </c:pt>
                <c:pt idx="272">
                  <c:v>-1410.101388888889</c:v>
                </c:pt>
                <c:pt idx="273">
                  <c:v>-1410.101388888889</c:v>
                </c:pt>
                <c:pt idx="274">
                  <c:v>-1410.101388888889</c:v>
                </c:pt>
                <c:pt idx="275">
                  <c:v>-1410.101388888889</c:v>
                </c:pt>
                <c:pt idx="276">
                  <c:v>-1410.101388888889</c:v>
                </c:pt>
                <c:pt idx="277">
                  <c:v>-1410.101388888889</c:v>
                </c:pt>
                <c:pt idx="278">
                  <c:v>-1410.101388888889</c:v>
                </c:pt>
                <c:pt idx="279">
                  <c:v>-1410.101388888889</c:v>
                </c:pt>
                <c:pt idx="280">
                  <c:v>-1410.101388888889</c:v>
                </c:pt>
                <c:pt idx="281">
                  <c:v>-1410.101388888889</c:v>
                </c:pt>
                <c:pt idx="282">
                  <c:v>-1410.101388888889</c:v>
                </c:pt>
                <c:pt idx="283">
                  <c:v>-1410.101388888889</c:v>
                </c:pt>
                <c:pt idx="284">
                  <c:v>-1410.101388888889</c:v>
                </c:pt>
                <c:pt idx="285">
                  <c:v>-1410.101388888889</c:v>
                </c:pt>
                <c:pt idx="286">
                  <c:v>-1410.101388888889</c:v>
                </c:pt>
                <c:pt idx="287">
                  <c:v>-1410.101388888889</c:v>
                </c:pt>
                <c:pt idx="288">
                  <c:v>-1410.101388888889</c:v>
                </c:pt>
                <c:pt idx="289">
                  <c:v>-1410.101388888889</c:v>
                </c:pt>
                <c:pt idx="290">
                  <c:v>-1410.101388888889</c:v>
                </c:pt>
                <c:pt idx="291">
                  <c:v>-1410.101388888889</c:v>
                </c:pt>
                <c:pt idx="292">
                  <c:v>-1410.101388888889</c:v>
                </c:pt>
                <c:pt idx="293">
                  <c:v>-1410.101388888889</c:v>
                </c:pt>
                <c:pt idx="294">
                  <c:v>-1410.101388888889</c:v>
                </c:pt>
                <c:pt idx="295">
                  <c:v>-1410.101388888889</c:v>
                </c:pt>
                <c:pt idx="296">
                  <c:v>-1410.101388888889</c:v>
                </c:pt>
                <c:pt idx="297">
                  <c:v>-1410.101388888889</c:v>
                </c:pt>
                <c:pt idx="298">
                  <c:v>-1410.101388888889</c:v>
                </c:pt>
                <c:pt idx="299">
                  <c:v>-1410.101388888889</c:v>
                </c:pt>
                <c:pt idx="300">
                  <c:v>-1410.101388888889</c:v>
                </c:pt>
                <c:pt idx="301">
                  <c:v>-1410.101388888889</c:v>
                </c:pt>
                <c:pt idx="302">
                  <c:v>-1410.101388888889</c:v>
                </c:pt>
                <c:pt idx="303">
                  <c:v>-1410.101388888889</c:v>
                </c:pt>
                <c:pt idx="304">
                  <c:v>-1410.101388888889</c:v>
                </c:pt>
                <c:pt idx="305">
                  <c:v>-1410.101388888889</c:v>
                </c:pt>
                <c:pt idx="306">
                  <c:v>-1410.101388888889</c:v>
                </c:pt>
                <c:pt idx="307">
                  <c:v>-1410.101388888889</c:v>
                </c:pt>
                <c:pt idx="308">
                  <c:v>-1410.101388888889</c:v>
                </c:pt>
                <c:pt idx="309">
                  <c:v>-1410.101388888889</c:v>
                </c:pt>
                <c:pt idx="310">
                  <c:v>-1410.101388888889</c:v>
                </c:pt>
                <c:pt idx="311">
                  <c:v>-1410.101388888889</c:v>
                </c:pt>
                <c:pt idx="312">
                  <c:v>-1410.101388888889</c:v>
                </c:pt>
                <c:pt idx="313">
                  <c:v>-1410.101388888889</c:v>
                </c:pt>
                <c:pt idx="314">
                  <c:v>-1410.101388888889</c:v>
                </c:pt>
                <c:pt idx="315">
                  <c:v>-1410.101388888889</c:v>
                </c:pt>
                <c:pt idx="316">
                  <c:v>-1410.101388888889</c:v>
                </c:pt>
                <c:pt idx="317">
                  <c:v>-1410.101388888889</c:v>
                </c:pt>
                <c:pt idx="318">
                  <c:v>-1410.101388888889</c:v>
                </c:pt>
                <c:pt idx="319">
                  <c:v>-1410.101388888889</c:v>
                </c:pt>
                <c:pt idx="320">
                  <c:v>-1410.101388888889</c:v>
                </c:pt>
                <c:pt idx="321">
                  <c:v>-1410.101388888889</c:v>
                </c:pt>
                <c:pt idx="322">
                  <c:v>-1410.101388888889</c:v>
                </c:pt>
                <c:pt idx="323">
                  <c:v>-1410.101388888889</c:v>
                </c:pt>
                <c:pt idx="324">
                  <c:v>-1410.101388888889</c:v>
                </c:pt>
                <c:pt idx="325">
                  <c:v>-1410.101388888889</c:v>
                </c:pt>
                <c:pt idx="326">
                  <c:v>-1410.101388888889</c:v>
                </c:pt>
                <c:pt idx="327">
                  <c:v>-1410.101388888889</c:v>
                </c:pt>
                <c:pt idx="328">
                  <c:v>-1410.101388888889</c:v>
                </c:pt>
                <c:pt idx="329">
                  <c:v>-1410.101388888889</c:v>
                </c:pt>
                <c:pt idx="330">
                  <c:v>-1410.101388888889</c:v>
                </c:pt>
                <c:pt idx="331">
                  <c:v>-1410.101388888889</c:v>
                </c:pt>
                <c:pt idx="332">
                  <c:v>-1410.101388888889</c:v>
                </c:pt>
                <c:pt idx="333">
                  <c:v>-1410.101388888889</c:v>
                </c:pt>
                <c:pt idx="334">
                  <c:v>-1410.101388888889</c:v>
                </c:pt>
                <c:pt idx="335">
                  <c:v>-1410.101388888889</c:v>
                </c:pt>
                <c:pt idx="336">
                  <c:v>-1410.101388888889</c:v>
                </c:pt>
                <c:pt idx="337">
                  <c:v>-1410.101388888889</c:v>
                </c:pt>
                <c:pt idx="338">
                  <c:v>-1410.101388888889</c:v>
                </c:pt>
                <c:pt idx="339">
                  <c:v>-1410.101388888889</c:v>
                </c:pt>
                <c:pt idx="340">
                  <c:v>-1410.101388888889</c:v>
                </c:pt>
                <c:pt idx="341">
                  <c:v>-1410.101388888889</c:v>
                </c:pt>
                <c:pt idx="342">
                  <c:v>-1410.101388888889</c:v>
                </c:pt>
                <c:pt idx="343">
                  <c:v>-1410.101388888889</c:v>
                </c:pt>
                <c:pt idx="344">
                  <c:v>-1410.101388888889</c:v>
                </c:pt>
                <c:pt idx="345">
                  <c:v>-1410.101388888889</c:v>
                </c:pt>
                <c:pt idx="346">
                  <c:v>-1410.101388888889</c:v>
                </c:pt>
                <c:pt idx="347">
                  <c:v>-1410.101388888889</c:v>
                </c:pt>
                <c:pt idx="348">
                  <c:v>-1410.101388888889</c:v>
                </c:pt>
                <c:pt idx="349">
                  <c:v>-1410.101388888889</c:v>
                </c:pt>
                <c:pt idx="350">
                  <c:v>-1410.101388888889</c:v>
                </c:pt>
                <c:pt idx="351">
                  <c:v>-1410.101388888889</c:v>
                </c:pt>
                <c:pt idx="352">
                  <c:v>-1410.101388888889</c:v>
                </c:pt>
                <c:pt idx="353">
                  <c:v>-1410.101388888889</c:v>
                </c:pt>
                <c:pt idx="354">
                  <c:v>-1410.101388888889</c:v>
                </c:pt>
                <c:pt idx="355">
                  <c:v>-1410.101388888889</c:v>
                </c:pt>
                <c:pt idx="356">
                  <c:v>-1410.101388888889</c:v>
                </c:pt>
                <c:pt idx="357">
                  <c:v>-1410.101388888889</c:v>
                </c:pt>
                <c:pt idx="358">
                  <c:v>-1410.101388888889</c:v>
                </c:pt>
                <c:pt idx="359">
                  <c:v>-1410.101388888889</c:v>
                </c:pt>
                <c:pt idx="360">
                  <c:v>-1410.101388888889</c:v>
                </c:pt>
                <c:pt idx="361">
                  <c:v>-1410.101388888889</c:v>
                </c:pt>
                <c:pt idx="362">
                  <c:v>-1410.101388888889</c:v>
                </c:pt>
                <c:pt idx="363">
                  <c:v>-1410.101388888889</c:v>
                </c:pt>
                <c:pt idx="364">
                  <c:v>-1410.101388888889</c:v>
                </c:pt>
                <c:pt idx="365">
                  <c:v>-1410.101388888889</c:v>
                </c:pt>
                <c:pt idx="366">
                  <c:v>-1410.101388888889</c:v>
                </c:pt>
                <c:pt idx="367">
                  <c:v>-1410.101388888889</c:v>
                </c:pt>
                <c:pt idx="368">
                  <c:v>-1410.101388888889</c:v>
                </c:pt>
                <c:pt idx="369">
                  <c:v>-1410.101388888889</c:v>
                </c:pt>
                <c:pt idx="370">
                  <c:v>-1410.101388888889</c:v>
                </c:pt>
                <c:pt idx="371">
                  <c:v>-1410.101388888889</c:v>
                </c:pt>
                <c:pt idx="372">
                  <c:v>-1410.101388888889</c:v>
                </c:pt>
                <c:pt idx="373">
                  <c:v>-1410.101388888889</c:v>
                </c:pt>
                <c:pt idx="374">
                  <c:v>-1410.101388888889</c:v>
                </c:pt>
                <c:pt idx="375">
                  <c:v>-1410.101388888889</c:v>
                </c:pt>
                <c:pt idx="376">
                  <c:v>-1410.101388888889</c:v>
                </c:pt>
                <c:pt idx="377">
                  <c:v>-1410.101388888889</c:v>
                </c:pt>
                <c:pt idx="378">
                  <c:v>-1410.101388888889</c:v>
                </c:pt>
                <c:pt idx="379">
                  <c:v>-1410.101388888889</c:v>
                </c:pt>
                <c:pt idx="380">
                  <c:v>-1410.101388888889</c:v>
                </c:pt>
                <c:pt idx="381">
                  <c:v>-1410.101388888889</c:v>
                </c:pt>
                <c:pt idx="382">
                  <c:v>-1410.101388888889</c:v>
                </c:pt>
                <c:pt idx="383">
                  <c:v>-1410.101388888889</c:v>
                </c:pt>
                <c:pt idx="384">
                  <c:v>-1410.101388888889</c:v>
                </c:pt>
                <c:pt idx="385">
                  <c:v>-1410.101388888889</c:v>
                </c:pt>
                <c:pt idx="386">
                  <c:v>-1410.101388888889</c:v>
                </c:pt>
                <c:pt idx="387">
                  <c:v>-1410.101388888889</c:v>
                </c:pt>
                <c:pt idx="388">
                  <c:v>-1410.101388888889</c:v>
                </c:pt>
                <c:pt idx="389">
                  <c:v>-1410.101388888889</c:v>
                </c:pt>
                <c:pt idx="390">
                  <c:v>-1410.101388888889</c:v>
                </c:pt>
                <c:pt idx="391">
                  <c:v>-1410.101388888889</c:v>
                </c:pt>
                <c:pt idx="392">
                  <c:v>-1410.101388888889</c:v>
                </c:pt>
                <c:pt idx="393">
                  <c:v>-1410.101388888889</c:v>
                </c:pt>
                <c:pt idx="394">
                  <c:v>-1410.101388888889</c:v>
                </c:pt>
                <c:pt idx="395">
                  <c:v>-1410.101388888889</c:v>
                </c:pt>
                <c:pt idx="396">
                  <c:v>-1410.101388888889</c:v>
                </c:pt>
                <c:pt idx="397">
                  <c:v>-1410.101388888889</c:v>
                </c:pt>
                <c:pt idx="398">
                  <c:v>-1410.101388888889</c:v>
                </c:pt>
                <c:pt idx="399">
                  <c:v>-1410.101388888889</c:v>
                </c:pt>
                <c:pt idx="400">
                  <c:v>-1410.101388888889</c:v>
                </c:pt>
                <c:pt idx="401">
                  <c:v>-1410.101388888889</c:v>
                </c:pt>
                <c:pt idx="402">
                  <c:v>-1410.101388888889</c:v>
                </c:pt>
                <c:pt idx="403">
                  <c:v>-1410.101388888889</c:v>
                </c:pt>
                <c:pt idx="404">
                  <c:v>-1410.101388888889</c:v>
                </c:pt>
                <c:pt idx="405">
                  <c:v>-1410.101388888889</c:v>
                </c:pt>
                <c:pt idx="406">
                  <c:v>-1410.101388888889</c:v>
                </c:pt>
                <c:pt idx="407">
                  <c:v>-1410.101388888889</c:v>
                </c:pt>
                <c:pt idx="408">
                  <c:v>-1410.101388888889</c:v>
                </c:pt>
                <c:pt idx="409">
                  <c:v>-1410.101388888889</c:v>
                </c:pt>
                <c:pt idx="410">
                  <c:v>-1410.101388888889</c:v>
                </c:pt>
                <c:pt idx="411">
                  <c:v>-1410.101388888889</c:v>
                </c:pt>
                <c:pt idx="412">
                  <c:v>-1410.101388888889</c:v>
                </c:pt>
                <c:pt idx="413">
                  <c:v>-1410.101388888889</c:v>
                </c:pt>
                <c:pt idx="414">
                  <c:v>-1410.101388888889</c:v>
                </c:pt>
                <c:pt idx="415">
                  <c:v>-1410.101388888889</c:v>
                </c:pt>
                <c:pt idx="416">
                  <c:v>-1410.101388888889</c:v>
                </c:pt>
                <c:pt idx="417">
                  <c:v>-1410.101388888889</c:v>
                </c:pt>
                <c:pt idx="418">
                  <c:v>-1410.101388888889</c:v>
                </c:pt>
                <c:pt idx="419">
                  <c:v>-1410.101388888889</c:v>
                </c:pt>
                <c:pt idx="420">
                  <c:v>-1410.101388888889</c:v>
                </c:pt>
                <c:pt idx="421">
                  <c:v>-1410.101388888889</c:v>
                </c:pt>
                <c:pt idx="422">
                  <c:v>-1410.101388888889</c:v>
                </c:pt>
                <c:pt idx="423">
                  <c:v>-1410.101388888889</c:v>
                </c:pt>
                <c:pt idx="424">
                  <c:v>-1410.101388888889</c:v>
                </c:pt>
                <c:pt idx="425">
                  <c:v>-1410.101388888889</c:v>
                </c:pt>
                <c:pt idx="426">
                  <c:v>-1410.101388888889</c:v>
                </c:pt>
                <c:pt idx="427">
                  <c:v>-1410.101388888889</c:v>
                </c:pt>
                <c:pt idx="428">
                  <c:v>-1410.101388888889</c:v>
                </c:pt>
                <c:pt idx="429">
                  <c:v>-1410.101388888889</c:v>
                </c:pt>
                <c:pt idx="430">
                  <c:v>-1410.101388888889</c:v>
                </c:pt>
                <c:pt idx="431">
                  <c:v>-1410.101388888889</c:v>
                </c:pt>
                <c:pt idx="432">
                  <c:v>-1410.101388888889</c:v>
                </c:pt>
                <c:pt idx="433">
                  <c:v>-1410.101388888889</c:v>
                </c:pt>
                <c:pt idx="434">
                  <c:v>-1410.101388888889</c:v>
                </c:pt>
                <c:pt idx="435">
                  <c:v>-1410.101388888889</c:v>
                </c:pt>
                <c:pt idx="436">
                  <c:v>-1410.101388888889</c:v>
                </c:pt>
                <c:pt idx="437">
                  <c:v>-1410.101388888889</c:v>
                </c:pt>
                <c:pt idx="438">
                  <c:v>-1410.101388888889</c:v>
                </c:pt>
                <c:pt idx="439">
                  <c:v>-1410.101388888889</c:v>
                </c:pt>
                <c:pt idx="440">
                  <c:v>-1410.101388888889</c:v>
                </c:pt>
                <c:pt idx="441">
                  <c:v>-1410.101388888889</c:v>
                </c:pt>
                <c:pt idx="442">
                  <c:v>-1410.101388888889</c:v>
                </c:pt>
                <c:pt idx="443">
                  <c:v>-1410.101388888889</c:v>
                </c:pt>
                <c:pt idx="444">
                  <c:v>-1410.101388888889</c:v>
                </c:pt>
                <c:pt idx="445">
                  <c:v>-1410.101388888889</c:v>
                </c:pt>
                <c:pt idx="446">
                  <c:v>-1410.101388888889</c:v>
                </c:pt>
                <c:pt idx="447">
                  <c:v>-1410.101388888889</c:v>
                </c:pt>
                <c:pt idx="448">
                  <c:v>-1410.101388888889</c:v>
                </c:pt>
                <c:pt idx="449">
                  <c:v>-1410.101388888889</c:v>
                </c:pt>
                <c:pt idx="450">
                  <c:v>-1410.101388888889</c:v>
                </c:pt>
                <c:pt idx="451">
                  <c:v>-1410.101388888889</c:v>
                </c:pt>
                <c:pt idx="452">
                  <c:v>-1410.101388888889</c:v>
                </c:pt>
                <c:pt idx="453">
                  <c:v>-1410.101388888889</c:v>
                </c:pt>
                <c:pt idx="454">
                  <c:v>-1410.101388888889</c:v>
                </c:pt>
                <c:pt idx="455">
                  <c:v>-1410.101388888889</c:v>
                </c:pt>
                <c:pt idx="456">
                  <c:v>-1410.101388888889</c:v>
                </c:pt>
                <c:pt idx="457">
                  <c:v>-1410.101388888889</c:v>
                </c:pt>
                <c:pt idx="458">
                  <c:v>-1410.101388888889</c:v>
                </c:pt>
                <c:pt idx="459">
                  <c:v>-1410.101388888889</c:v>
                </c:pt>
                <c:pt idx="460">
                  <c:v>-1410.101388888889</c:v>
                </c:pt>
                <c:pt idx="461">
                  <c:v>-1410.101388888889</c:v>
                </c:pt>
                <c:pt idx="462">
                  <c:v>-1410.101388888889</c:v>
                </c:pt>
                <c:pt idx="463">
                  <c:v>-1410.101388888889</c:v>
                </c:pt>
                <c:pt idx="464">
                  <c:v>-1410.101388888889</c:v>
                </c:pt>
                <c:pt idx="465">
                  <c:v>-1410.101388888889</c:v>
                </c:pt>
                <c:pt idx="466">
                  <c:v>-1410.101388888889</c:v>
                </c:pt>
                <c:pt idx="467">
                  <c:v>-1410.101388888889</c:v>
                </c:pt>
                <c:pt idx="468">
                  <c:v>-1410.101388888889</c:v>
                </c:pt>
                <c:pt idx="469">
                  <c:v>-1410.101388888889</c:v>
                </c:pt>
                <c:pt idx="470">
                  <c:v>-1410.101388888889</c:v>
                </c:pt>
                <c:pt idx="471">
                  <c:v>-1410.101388888889</c:v>
                </c:pt>
                <c:pt idx="472">
                  <c:v>-1410.101388888889</c:v>
                </c:pt>
                <c:pt idx="473">
                  <c:v>-1410.101388888889</c:v>
                </c:pt>
                <c:pt idx="474">
                  <c:v>-1410.101388888889</c:v>
                </c:pt>
                <c:pt idx="475">
                  <c:v>-1410.101388888889</c:v>
                </c:pt>
                <c:pt idx="476">
                  <c:v>-1410.101388888889</c:v>
                </c:pt>
                <c:pt idx="477">
                  <c:v>-1410.101388888889</c:v>
                </c:pt>
                <c:pt idx="478">
                  <c:v>-1410.101388888889</c:v>
                </c:pt>
                <c:pt idx="479">
                  <c:v>-1410.101388888889</c:v>
                </c:pt>
                <c:pt idx="480">
                  <c:v>-1410.101388888889</c:v>
                </c:pt>
                <c:pt idx="481">
                  <c:v>-1410.101388888889</c:v>
                </c:pt>
                <c:pt idx="482">
                  <c:v>-1410.101388888889</c:v>
                </c:pt>
                <c:pt idx="483">
                  <c:v>-1410.101388888889</c:v>
                </c:pt>
                <c:pt idx="484">
                  <c:v>-1410.101388888889</c:v>
                </c:pt>
                <c:pt idx="485">
                  <c:v>-1410.101388888889</c:v>
                </c:pt>
                <c:pt idx="486">
                  <c:v>-1410.101388888889</c:v>
                </c:pt>
                <c:pt idx="487">
                  <c:v>-1410.101388888889</c:v>
                </c:pt>
                <c:pt idx="488">
                  <c:v>-1410.101388888889</c:v>
                </c:pt>
                <c:pt idx="489">
                  <c:v>-1410.101388888889</c:v>
                </c:pt>
                <c:pt idx="490">
                  <c:v>-1410.101388888889</c:v>
                </c:pt>
                <c:pt idx="491">
                  <c:v>-1410.101388888889</c:v>
                </c:pt>
                <c:pt idx="492">
                  <c:v>-1410.101388888889</c:v>
                </c:pt>
                <c:pt idx="493">
                  <c:v>-1410.101388888889</c:v>
                </c:pt>
                <c:pt idx="494">
                  <c:v>-1410.101388888889</c:v>
                </c:pt>
                <c:pt idx="495">
                  <c:v>-1410.101388888889</c:v>
                </c:pt>
                <c:pt idx="496">
                  <c:v>-1410.101388888889</c:v>
                </c:pt>
                <c:pt idx="497">
                  <c:v>-1410.101388888889</c:v>
                </c:pt>
                <c:pt idx="498">
                  <c:v>-1410.101388888889</c:v>
                </c:pt>
                <c:pt idx="499">
                  <c:v>-1410.101388888889</c:v>
                </c:pt>
                <c:pt idx="500">
                  <c:v>-1410.101388888889</c:v>
                </c:pt>
                <c:pt idx="501">
                  <c:v>-1410.101388888889</c:v>
                </c:pt>
                <c:pt idx="502">
                  <c:v>-1410.101388888889</c:v>
                </c:pt>
                <c:pt idx="503">
                  <c:v>-1410.101388888889</c:v>
                </c:pt>
                <c:pt idx="504">
                  <c:v>-1410.101388888889</c:v>
                </c:pt>
                <c:pt idx="505">
                  <c:v>-1410.101388888889</c:v>
                </c:pt>
                <c:pt idx="506">
                  <c:v>-1410.101388888889</c:v>
                </c:pt>
                <c:pt idx="507">
                  <c:v>-1410.101388888889</c:v>
                </c:pt>
                <c:pt idx="508">
                  <c:v>-1410.101388888889</c:v>
                </c:pt>
                <c:pt idx="509">
                  <c:v>-1410.101388888889</c:v>
                </c:pt>
                <c:pt idx="510">
                  <c:v>-1410.101388888889</c:v>
                </c:pt>
                <c:pt idx="511">
                  <c:v>-1410.101388888889</c:v>
                </c:pt>
                <c:pt idx="512">
                  <c:v>-1410.101388888889</c:v>
                </c:pt>
                <c:pt idx="513">
                  <c:v>-1410.101388888889</c:v>
                </c:pt>
                <c:pt idx="514">
                  <c:v>-1410.101388888889</c:v>
                </c:pt>
                <c:pt idx="515">
                  <c:v>-1410.101388888889</c:v>
                </c:pt>
                <c:pt idx="516">
                  <c:v>-1410.101388888889</c:v>
                </c:pt>
                <c:pt idx="517">
                  <c:v>-1410.101388888889</c:v>
                </c:pt>
                <c:pt idx="518">
                  <c:v>-1410.101388888889</c:v>
                </c:pt>
                <c:pt idx="519">
                  <c:v>-1410.101388888889</c:v>
                </c:pt>
                <c:pt idx="520">
                  <c:v>-1410.101388888889</c:v>
                </c:pt>
                <c:pt idx="521">
                  <c:v>-1410.101388888889</c:v>
                </c:pt>
                <c:pt idx="522">
                  <c:v>-1410.101388888889</c:v>
                </c:pt>
                <c:pt idx="523">
                  <c:v>-1410.101388888889</c:v>
                </c:pt>
                <c:pt idx="524">
                  <c:v>-1410.101388888889</c:v>
                </c:pt>
                <c:pt idx="525">
                  <c:v>-1410.101388888889</c:v>
                </c:pt>
                <c:pt idx="526">
                  <c:v>-1410.101388888889</c:v>
                </c:pt>
                <c:pt idx="527">
                  <c:v>-1410.101388888889</c:v>
                </c:pt>
                <c:pt idx="528">
                  <c:v>-1410.101388888889</c:v>
                </c:pt>
                <c:pt idx="529">
                  <c:v>-1410.101388888889</c:v>
                </c:pt>
                <c:pt idx="530">
                  <c:v>-1410.101388888889</c:v>
                </c:pt>
                <c:pt idx="531">
                  <c:v>-1410.101388888889</c:v>
                </c:pt>
                <c:pt idx="532">
                  <c:v>-1410.101388888889</c:v>
                </c:pt>
                <c:pt idx="533">
                  <c:v>-1410.101388888889</c:v>
                </c:pt>
                <c:pt idx="534">
                  <c:v>-1410.101388888889</c:v>
                </c:pt>
                <c:pt idx="535">
                  <c:v>-1410.101388888889</c:v>
                </c:pt>
                <c:pt idx="536">
                  <c:v>-1410.101388888889</c:v>
                </c:pt>
                <c:pt idx="537">
                  <c:v>-1410.101388888889</c:v>
                </c:pt>
                <c:pt idx="538">
                  <c:v>-1410.101388888889</c:v>
                </c:pt>
                <c:pt idx="539">
                  <c:v>-1410.101388888889</c:v>
                </c:pt>
                <c:pt idx="540">
                  <c:v>-1410.101388888889</c:v>
                </c:pt>
                <c:pt idx="541">
                  <c:v>-1410.101388888889</c:v>
                </c:pt>
                <c:pt idx="542">
                  <c:v>-1410.101388888889</c:v>
                </c:pt>
                <c:pt idx="543">
                  <c:v>-1410.101388888889</c:v>
                </c:pt>
                <c:pt idx="544">
                  <c:v>-1410.101388888889</c:v>
                </c:pt>
                <c:pt idx="545">
                  <c:v>-1410.101388888889</c:v>
                </c:pt>
                <c:pt idx="546">
                  <c:v>-1410.101388888889</c:v>
                </c:pt>
                <c:pt idx="547">
                  <c:v>-1410.101388888889</c:v>
                </c:pt>
                <c:pt idx="548">
                  <c:v>-1410.101388888889</c:v>
                </c:pt>
                <c:pt idx="549">
                  <c:v>-1410.101388888889</c:v>
                </c:pt>
                <c:pt idx="550">
                  <c:v>-1410.101388888889</c:v>
                </c:pt>
                <c:pt idx="551">
                  <c:v>-1410.101388888889</c:v>
                </c:pt>
                <c:pt idx="552">
                  <c:v>-1410.101388888889</c:v>
                </c:pt>
                <c:pt idx="553">
                  <c:v>-1410.101388888889</c:v>
                </c:pt>
                <c:pt idx="554">
                  <c:v>-1410.101388888889</c:v>
                </c:pt>
                <c:pt idx="555">
                  <c:v>-1410.101388888889</c:v>
                </c:pt>
                <c:pt idx="556">
                  <c:v>-1410.101388888889</c:v>
                </c:pt>
                <c:pt idx="557">
                  <c:v>-1410.101388888889</c:v>
                </c:pt>
                <c:pt idx="558">
                  <c:v>-1410.101388888889</c:v>
                </c:pt>
                <c:pt idx="559">
                  <c:v>-1410.101388888889</c:v>
                </c:pt>
                <c:pt idx="560">
                  <c:v>-1410.101388888889</c:v>
                </c:pt>
                <c:pt idx="561">
                  <c:v>-1410.101388888889</c:v>
                </c:pt>
                <c:pt idx="562">
                  <c:v>-1410.101388888889</c:v>
                </c:pt>
                <c:pt idx="563">
                  <c:v>-1410.101388888889</c:v>
                </c:pt>
                <c:pt idx="564">
                  <c:v>-1410.101388888889</c:v>
                </c:pt>
                <c:pt idx="565">
                  <c:v>-1410.101388888889</c:v>
                </c:pt>
                <c:pt idx="566">
                  <c:v>-1410.101388888889</c:v>
                </c:pt>
                <c:pt idx="567">
                  <c:v>-1410.101388888889</c:v>
                </c:pt>
                <c:pt idx="568">
                  <c:v>-1410.101388888889</c:v>
                </c:pt>
                <c:pt idx="569">
                  <c:v>-1410.101388888889</c:v>
                </c:pt>
                <c:pt idx="570">
                  <c:v>-1410.101388888889</c:v>
                </c:pt>
                <c:pt idx="571">
                  <c:v>-1410.101388888889</c:v>
                </c:pt>
                <c:pt idx="572">
                  <c:v>-1410.101388888889</c:v>
                </c:pt>
                <c:pt idx="573">
                  <c:v>-1410.101388888889</c:v>
                </c:pt>
                <c:pt idx="574">
                  <c:v>-1410.101388888889</c:v>
                </c:pt>
                <c:pt idx="575">
                  <c:v>-1410.101388888889</c:v>
                </c:pt>
                <c:pt idx="576">
                  <c:v>-1410.101388888889</c:v>
                </c:pt>
                <c:pt idx="577">
                  <c:v>-1410.101388888889</c:v>
                </c:pt>
                <c:pt idx="578">
                  <c:v>-1410.101388888889</c:v>
                </c:pt>
                <c:pt idx="579">
                  <c:v>-1410.101388888889</c:v>
                </c:pt>
                <c:pt idx="580">
                  <c:v>-1410.101388888889</c:v>
                </c:pt>
                <c:pt idx="581">
                  <c:v>-1410.101388888889</c:v>
                </c:pt>
                <c:pt idx="582">
                  <c:v>-1410.101388888889</c:v>
                </c:pt>
                <c:pt idx="583">
                  <c:v>-1410.101388888889</c:v>
                </c:pt>
                <c:pt idx="584">
                  <c:v>-1410.101388888889</c:v>
                </c:pt>
                <c:pt idx="585">
                  <c:v>-1410.101388888889</c:v>
                </c:pt>
                <c:pt idx="586">
                  <c:v>-1410.101388888889</c:v>
                </c:pt>
                <c:pt idx="587">
                  <c:v>-1410.101388888889</c:v>
                </c:pt>
                <c:pt idx="588">
                  <c:v>-1410.101388888889</c:v>
                </c:pt>
                <c:pt idx="589">
                  <c:v>-1410.101388888889</c:v>
                </c:pt>
                <c:pt idx="590">
                  <c:v>-1410.101388888889</c:v>
                </c:pt>
                <c:pt idx="591">
                  <c:v>-1410.101388888889</c:v>
                </c:pt>
                <c:pt idx="592">
                  <c:v>-1410.101388888889</c:v>
                </c:pt>
                <c:pt idx="593">
                  <c:v>-1410.101388888889</c:v>
                </c:pt>
                <c:pt idx="594">
                  <c:v>-1410.101388888889</c:v>
                </c:pt>
                <c:pt idx="595">
                  <c:v>-1410.101388888889</c:v>
                </c:pt>
                <c:pt idx="596">
                  <c:v>-1410.101388888889</c:v>
                </c:pt>
                <c:pt idx="597">
                  <c:v>-1410.101388888889</c:v>
                </c:pt>
                <c:pt idx="598">
                  <c:v>-1410.101388888889</c:v>
                </c:pt>
                <c:pt idx="599">
                  <c:v>-1410.101388888889</c:v>
                </c:pt>
                <c:pt idx="600">
                  <c:v>-1410.101388888889</c:v>
                </c:pt>
                <c:pt idx="601">
                  <c:v>-1410.101388888889</c:v>
                </c:pt>
                <c:pt idx="602">
                  <c:v>-1410.101388888889</c:v>
                </c:pt>
                <c:pt idx="603">
                  <c:v>-1410.101388888889</c:v>
                </c:pt>
                <c:pt idx="604">
                  <c:v>-1410.101388888889</c:v>
                </c:pt>
                <c:pt idx="605">
                  <c:v>-1410.101388888889</c:v>
                </c:pt>
                <c:pt idx="606">
                  <c:v>-1410.101388888889</c:v>
                </c:pt>
                <c:pt idx="607">
                  <c:v>-1410.101388888889</c:v>
                </c:pt>
                <c:pt idx="608">
                  <c:v>-1410.101388888889</c:v>
                </c:pt>
                <c:pt idx="609">
                  <c:v>-1410.101388888889</c:v>
                </c:pt>
                <c:pt idx="610">
                  <c:v>-1410.101388888889</c:v>
                </c:pt>
                <c:pt idx="611">
                  <c:v>-1410.101388888889</c:v>
                </c:pt>
                <c:pt idx="612">
                  <c:v>-1410.101388888889</c:v>
                </c:pt>
                <c:pt idx="613">
                  <c:v>-1410.101388888889</c:v>
                </c:pt>
                <c:pt idx="614">
                  <c:v>-1410.101388888889</c:v>
                </c:pt>
                <c:pt idx="615">
                  <c:v>-1410.101388888889</c:v>
                </c:pt>
                <c:pt idx="616">
                  <c:v>-1410.101388888889</c:v>
                </c:pt>
                <c:pt idx="617">
                  <c:v>-1410.101388888889</c:v>
                </c:pt>
                <c:pt idx="618">
                  <c:v>-1410.101388888889</c:v>
                </c:pt>
                <c:pt idx="619">
                  <c:v>-1410.101388888889</c:v>
                </c:pt>
                <c:pt idx="620">
                  <c:v>-1410.101388888889</c:v>
                </c:pt>
                <c:pt idx="621">
                  <c:v>-1410.101388888889</c:v>
                </c:pt>
                <c:pt idx="622">
                  <c:v>-1410.101388888889</c:v>
                </c:pt>
                <c:pt idx="623">
                  <c:v>-1410.101388888889</c:v>
                </c:pt>
                <c:pt idx="624">
                  <c:v>-1410.101388888889</c:v>
                </c:pt>
                <c:pt idx="625">
                  <c:v>-1410.101388888889</c:v>
                </c:pt>
                <c:pt idx="626">
                  <c:v>-1410.101388888889</c:v>
                </c:pt>
                <c:pt idx="627">
                  <c:v>-1410.101388888889</c:v>
                </c:pt>
                <c:pt idx="628">
                  <c:v>-1410.101388888889</c:v>
                </c:pt>
                <c:pt idx="629">
                  <c:v>-1410.101388888889</c:v>
                </c:pt>
                <c:pt idx="630">
                  <c:v>-1410.101388888889</c:v>
                </c:pt>
                <c:pt idx="631">
                  <c:v>-1410.101388888889</c:v>
                </c:pt>
                <c:pt idx="632">
                  <c:v>-1410.101388888889</c:v>
                </c:pt>
                <c:pt idx="633">
                  <c:v>-1410.101388888889</c:v>
                </c:pt>
                <c:pt idx="634">
                  <c:v>-1410.101388888889</c:v>
                </c:pt>
                <c:pt idx="635">
                  <c:v>-1410.101388888889</c:v>
                </c:pt>
                <c:pt idx="636">
                  <c:v>-1410.101388888889</c:v>
                </c:pt>
                <c:pt idx="637">
                  <c:v>-1410.101388888889</c:v>
                </c:pt>
                <c:pt idx="638">
                  <c:v>-1410.101388888889</c:v>
                </c:pt>
                <c:pt idx="639">
                  <c:v>-1410.101388888889</c:v>
                </c:pt>
                <c:pt idx="640">
                  <c:v>-1410.101388888889</c:v>
                </c:pt>
                <c:pt idx="641">
                  <c:v>-1410.101388888889</c:v>
                </c:pt>
                <c:pt idx="642">
                  <c:v>-1410.101388888889</c:v>
                </c:pt>
                <c:pt idx="643">
                  <c:v>-1410.101388888889</c:v>
                </c:pt>
                <c:pt idx="644">
                  <c:v>-1410.101388888889</c:v>
                </c:pt>
                <c:pt idx="645">
                  <c:v>-1410.101388888889</c:v>
                </c:pt>
                <c:pt idx="646">
                  <c:v>-1410.101388888889</c:v>
                </c:pt>
                <c:pt idx="647">
                  <c:v>-1410.101388888889</c:v>
                </c:pt>
                <c:pt idx="648">
                  <c:v>-1410.101388888889</c:v>
                </c:pt>
                <c:pt idx="649">
                  <c:v>-1410.101388888889</c:v>
                </c:pt>
                <c:pt idx="650">
                  <c:v>-1410.101388888889</c:v>
                </c:pt>
                <c:pt idx="651">
                  <c:v>-1410.101388888889</c:v>
                </c:pt>
                <c:pt idx="652">
                  <c:v>-1410.101388888889</c:v>
                </c:pt>
                <c:pt idx="653">
                  <c:v>-1410.101388888889</c:v>
                </c:pt>
                <c:pt idx="654">
                  <c:v>-1410.101388888889</c:v>
                </c:pt>
                <c:pt idx="655">
                  <c:v>-1410.101388888889</c:v>
                </c:pt>
                <c:pt idx="656">
                  <c:v>-1410.101388888889</c:v>
                </c:pt>
                <c:pt idx="657">
                  <c:v>-1410.101388888889</c:v>
                </c:pt>
                <c:pt idx="658">
                  <c:v>-1410.101388888889</c:v>
                </c:pt>
                <c:pt idx="659">
                  <c:v>-1410.101388888889</c:v>
                </c:pt>
                <c:pt idx="660">
                  <c:v>-1410.101388888889</c:v>
                </c:pt>
                <c:pt idx="661">
                  <c:v>-1410.101388888889</c:v>
                </c:pt>
                <c:pt idx="662">
                  <c:v>-1410.101388888889</c:v>
                </c:pt>
                <c:pt idx="663">
                  <c:v>-1410.101388888889</c:v>
                </c:pt>
                <c:pt idx="664">
                  <c:v>-1410.101388888889</c:v>
                </c:pt>
                <c:pt idx="665">
                  <c:v>-1410.101388888889</c:v>
                </c:pt>
                <c:pt idx="666">
                  <c:v>-1410.101388888889</c:v>
                </c:pt>
                <c:pt idx="667">
                  <c:v>-1410.101388888889</c:v>
                </c:pt>
                <c:pt idx="668">
                  <c:v>-1410.101388888889</c:v>
                </c:pt>
                <c:pt idx="669">
                  <c:v>-1410.101388888889</c:v>
                </c:pt>
                <c:pt idx="670">
                  <c:v>-1410.101388888889</c:v>
                </c:pt>
                <c:pt idx="671">
                  <c:v>-1410.101388888889</c:v>
                </c:pt>
                <c:pt idx="672">
                  <c:v>-1410.101388888889</c:v>
                </c:pt>
                <c:pt idx="673">
                  <c:v>-1410.101388888889</c:v>
                </c:pt>
                <c:pt idx="674">
                  <c:v>-1410.101388888889</c:v>
                </c:pt>
                <c:pt idx="675">
                  <c:v>-1410.101388888889</c:v>
                </c:pt>
                <c:pt idx="676">
                  <c:v>-1410.101388888889</c:v>
                </c:pt>
                <c:pt idx="677">
                  <c:v>-1410.101388888889</c:v>
                </c:pt>
                <c:pt idx="678">
                  <c:v>-1410.101388888889</c:v>
                </c:pt>
                <c:pt idx="679">
                  <c:v>-1410.101388888889</c:v>
                </c:pt>
                <c:pt idx="680">
                  <c:v>-1410.101388888889</c:v>
                </c:pt>
                <c:pt idx="681">
                  <c:v>-1410.101388888889</c:v>
                </c:pt>
                <c:pt idx="682">
                  <c:v>-1410.101388888889</c:v>
                </c:pt>
                <c:pt idx="683">
                  <c:v>-1410.101388888889</c:v>
                </c:pt>
                <c:pt idx="684">
                  <c:v>-1410.101388888889</c:v>
                </c:pt>
                <c:pt idx="685">
                  <c:v>-1410.101388888889</c:v>
                </c:pt>
                <c:pt idx="686">
                  <c:v>-1410.101388888889</c:v>
                </c:pt>
                <c:pt idx="687">
                  <c:v>-1410.101388888889</c:v>
                </c:pt>
                <c:pt idx="688">
                  <c:v>-1410.101388888889</c:v>
                </c:pt>
                <c:pt idx="689">
                  <c:v>-1410.101388888889</c:v>
                </c:pt>
                <c:pt idx="690">
                  <c:v>-1410.101388888889</c:v>
                </c:pt>
                <c:pt idx="691">
                  <c:v>-1410.101388888889</c:v>
                </c:pt>
                <c:pt idx="692">
                  <c:v>-1410.101388888889</c:v>
                </c:pt>
                <c:pt idx="693">
                  <c:v>-1410.101388888889</c:v>
                </c:pt>
                <c:pt idx="694">
                  <c:v>-1410.101388888889</c:v>
                </c:pt>
                <c:pt idx="695">
                  <c:v>-1410.101388888889</c:v>
                </c:pt>
                <c:pt idx="696">
                  <c:v>-1410.101388888889</c:v>
                </c:pt>
                <c:pt idx="697">
                  <c:v>-1410.101388888889</c:v>
                </c:pt>
                <c:pt idx="698">
                  <c:v>-1410.101388888889</c:v>
                </c:pt>
                <c:pt idx="699">
                  <c:v>-1410.101388888889</c:v>
                </c:pt>
                <c:pt idx="700">
                  <c:v>-1410.101388888889</c:v>
                </c:pt>
                <c:pt idx="701">
                  <c:v>-1410.101388888889</c:v>
                </c:pt>
                <c:pt idx="702">
                  <c:v>-1410.101388888889</c:v>
                </c:pt>
                <c:pt idx="703">
                  <c:v>-1410.101388888889</c:v>
                </c:pt>
                <c:pt idx="704">
                  <c:v>-1410.101388888889</c:v>
                </c:pt>
                <c:pt idx="705">
                  <c:v>-1410.101388888889</c:v>
                </c:pt>
                <c:pt idx="706">
                  <c:v>-1410.101388888889</c:v>
                </c:pt>
                <c:pt idx="707">
                  <c:v>-1410.101388888889</c:v>
                </c:pt>
                <c:pt idx="708">
                  <c:v>-1410.101388888889</c:v>
                </c:pt>
                <c:pt idx="709">
                  <c:v>-1410.101388888889</c:v>
                </c:pt>
                <c:pt idx="710">
                  <c:v>-1410.101388888889</c:v>
                </c:pt>
                <c:pt idx="711">
                  <c:v>-1410.101388888889</c:v>
                </c:pt>
                <c:pt idx="712">
                  <c:v>-1410.101388888889</c:v>
                </c:pt>
                <c:pt idx="713">
                  <c:v>-1410.101388888889</c:v>
                </c:pt>
                <c:pt idx="714">
                  <c:v>-1410.101388888889</c:v>
                </c:pt>
                <c:pt idx="715">
                  <c:v>-1410.101388888889</c:v>
                </c:pt>
                <c:pt idx="716">
                  <c:v>-1410.101388888889</c:v>
                </c:pt>
                <c:pt idx="717">
                  <c:v>-1410.101388888889</c:v>
                </c:pt>
                <c:pt idx="718">
                  <c:v>-1410.101388888889</c:v>
                </c:pt>
                <c:pt idx="719">
                  <c:v>-1410.101388888889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04514304"/>
        <c:axId val="104515840"/>
      </c:lineChart>
      <c:catAx>
        <c:axId val="104514304"/>
        <c:scaling>
          <c:orientation val="minMax"/>
        </c:scaling>
        <c:axPos val="b"/>
        <c:numFmt formatCode="General" sourceLinked="1"/>
        <c:majorTickMark val="none"/>
        <c:tickLblPos val="nextTo"/>
        <c:crossAx val="104515840"/>
        <c:crosses val="autoZero"/>
        <c:auto val="1"/>
        <c:lblAlgn val="ctr"/>
        <c:lblOffset val="100"/>
        <c:tickLblSkip val="24"/>
      </c:catAx>
      <c:valAx>
        <c:axId val="1045158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51430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Suisse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89"/>
          <c:y val="2.701128789367712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Suisse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Entrées!$V$37:$V$780</c:f>
              <c:numCache>
                <c:formatCode>0.0</c:formatCode>
                <c:ptCount val="744"/>
                <c:pt idx="0">
                  <c:v>-516</c:v>
                </c:pt>
                <c:pt idx="1">
                  <c:v>-495</c:v>
                </c:pt>
                <c:pt idx="2">
                  <c:v>-665</c:v>
                </c:pt>
                <c:pt idx="3">
                  <c:v>-658</c:v>
                </c:pt>
                <c:pt idx="4">
                  <c:v>-566</c:v>
                </c:pt>
                <c:pt idx="5">
                  <c:v>-527</c:v>
                </c:pt>
                <c:pt idx="6">
                  <c:v>-381</c:v>
                </c:pt>
                <c:pt idx="7">
                  <c:v>-196</c:v>
                </c:pt>
                <c:pt idx="8">
                  <c:v>-273</c:v>
                </c:pt>
                <c:pt idx="9">
                  <c:v>-326</c:v>
                </c:pt>
                <c:pt idx="10">
                  <c:v>13</c:v>
                </c:pt>
                <c:pt idx="11">
                  <c:v>28</c:v>
                </c:pt>
                <c:pt idx="12">
                  <c:v>9</c:v>
                </c:pt>
                <c:pt idx="13">
                  <c:v>140</c:v>
                </c:pt>
                <c:pt idx="14">
                  <c:v>-483</c:v>
                </c:pt>
                <c:pt idx="15">
                  <c:v>-561</c:v>
                </c:pt>
                <c:pt idx="16">
                  <c:v>-1111</c:v>
                </c:pt>
                <c:pt idx="17">
                  <c:v>-1449</c:v>
                </c:pt>
                <c:pt idx="18">
                  <c:v>-1396</c:v>
                </c:pt>
                <c:pt idx="19">
                  <c:v>-1447</c:v>
                </c:pt>
                <c:pt idx="20">
                  <c:v>-829</c:v>
                </c:pt>
                <c:pt idx="21">
                  <c:v>-1404</c:v>
                </c:pt>
                <c:pt idx="22">
                  <c:v>-1176</c:v>
                </c:pt>
                <c:pt idx="23">
                  <c:v>-773</c:v>
                </c:pt>
                <c:pt idx="24">
                  <c:v>-602</c:v>
                </c:pt>
                <c:pt idx="25">
                  <c:v>-614</c:v>
                </c:pt>
                <c:pt idx="26">
                  <c:v>-524</c:v>
                </c:pt>
                <c:pt idx="27">
                  <c:v>-492</c:v>
                </c:pt>
                <c:pt idx="28">
                  <c:v>-403</c:v>
                </c:pt>
                <c:pt idx="29">
                  <c:v>-871</c:v>
                </c:pt>
                <c:pt idx="30">
                  <c:v>-1325</c:v>
                </c:pt>
                <c:pt idx="31">
                  <c:v>-2084</c:v>
                </c:pt>
                <c:pt idx="32">
                  <c:v>-1745</c:v>
                </c:pt>
                <c:pt idx="33">
                  <c:v>-1943</c:v>
                </c:pt>
                <c:pt idx="34">
                  <c:v>-1922</c:v>
                </c:pt>
                <c:pt idx="35">
                  <c:v>-1951</c:v>
                </c:pt>
                <c:pt idx="36">
                  <c:v>-1918</c:v>
                </c:pt>
                <c:pt idx="37">
                  <c:v>-1847</c:v>
                </c:pt>
                <c:pt idx="38">
                  <c:v>-2006</c:v>
                </c:pt>
                <c:pt idx="39">
                  <c:v>-2160</c:v>
                </c:pt>
                <c:pt idx="40">
                  <c:v>-2084</c:v>
                </c:pt>
                <c:pt idx="41">
                  <c:v>-1864</c:v>
                </c:pt>
                <c:pt idx="42">
                  <c:v>-1914</c:v>
                </c:pt>
                <c:pt idx="43">
                  <c:v>-1856</c:v>
                </c:pt>
                <c:pt idx="44">
                  <c:v>-2286</c:v>
                </c:pt>
                <c:pt idx="45">
                  <c:v>-1902</c:v>
                </c:pt>
                <c:pt idx="46">
                  <c:v>-1876</c:v>
                </c:pt>
                <c:pt idx="47">
                  <c:v>-1099</c:v>
                </c:pt>
                <c:pt idx="48">
                  <c:v>-2054</c:v>
                </c:pt>
                <c:pt idx="49">
                  <c:v>-2207</c:v>
                </c:pt>
                <c:pt idx="50">
                  <c:v>-2114</c:v>
                </c:pt>
                <c:pt idx="51">
                  <c:v>-2324</c:v>
                </c:pt>
                <c:pt idx="52">
                  <c:v>-2422</c:v>
                </c:pt>
                <c:pt idx="53">
                  <c:v>-2343</c:v>
                </c:pt>
                <c:pt idx="54">
                  <c:v>-1864</c:v>
                </c:pt>
                <c:pt idx="55">
                  <c:v>-1522</c:v>
                </c:pt>
                <c:pt idx="56">
                  <c:v>-1499</c:v>
                </c:pt>
                <c:pt idx="57">
                  <c:v>-2021</c:v>
                </c:pt>
                <c:pt idx="58">
                  <c:v>-2074</c:v>
                </c:pt>
                <c:pt idx="59">
                  <c:v>-2183</c:v>
                </c:pt>
                <c:pt idx="60">
                  <c:v>-1758</c:v>
                </c:pt>
                <c:pt idx="61">
                  <c:v>-2193</c:v>
                </c:pt>
                <c:pt idx="62">
                  <c:v>-2436</c:v>
                </c:pt>
                <c:pt idx="63">
                  <c:v>-2513</c:v>
                </c:pt>
                <c:pt idx="64">
                  <c:v>-2824</c:v>
                </c:pt>
                <c:pt idx="65">
                  <c:v>-2612</c:v>
                </c:pt>
                <c:pt idx="66">
                  <c:v>-2665</c:v>
                </c:pt>
                <c:pt idx="67">
                  <c:v>-2607</c:v>
                </c:pt>
                <c:pt idx="68">
                  <c:v>-2373</c:v>
                </c:pt>
                <c:pt idx="69">
                  <c:v>-2473</c:v>
                </c:pt>
                <c:pt idx="70">
                  <c:v>-2412</c:v>
                </c:pt>
                <c:pt idx="71">
                  <c:v>-2163</c:v>
                </c:pt>
                <c:pt idx="72">
                  <c:v>-1931</c:v>
                </c:pt>
                <c:pt idx="73">
                  <c:v>-2074</c:v>
                </c:pt>
                <c:pt idx="74">
                  <c:v>-1716</c:v>
                </c:pt>
                <c:pt idx="75">
                  <c:v>-1763</c:v>
                </c:pt>
                <c:pt idx="76">
                  <c:v>-1596</c:v>
                </c:pt>
                <c:pt idx="77">
                  <c:v>-1756</c:v>
                </c:pt>
                <c:pt idx="78">
                  <c:v>-1863</c:v>
                </c:pt>
                <c:pt idx="79">
                  <c:v>-1609</c:v>
                </c:pt>
                <c:pt idx="80">
                  <c:v>-1954</c:v>
                </c:pt>
                <c:pt idx="81">
                  <c:v>-1864</c:v>
                </c:pt>
                <c:pt idx="82">
                  <c:v>-2228</c:v>
                </c:pt>
                <c:pt idx="83">
                  <c:v>-2047</c:v>
                </c:pt>
                <c:pt idx="84">
                  <c:v>-1723</c:v>
                </c:pt>
                <c:pt idx="85">
                  <c:v>-2544</c:v>
                </c:pt>
                <c:pt idx="86">
                  <c:v>-2653</c:v>
                </c:pt>
                <c:pt idx="87">
                  <c:v>-2489</c:v>
                </c:pt>
                <c:pt idx="88">
                  <c:v>-2757</c:v>
                </c:pt>
                <c:pt idx="89">
                  <c:v>-2693</c:v>
                </c:pt>
                <c:pt idx="90">
                  <c:v>-2499</c:v>
                </c:pt>
                <c:pt idx="91">
                  <c:v>-2750</c:v>
                </c:pt>
                <c:pt idx="92">
                  <c:v>-1881</c:v>
                </c:pt>
                <c:pt idx="93">
                  <c:v>-1960</c:v>
                </c:pt>
                <c:pt idx="94">
                  <c:v>-1994</c:v>
                </c:pt>
                <c:pt idx="95">
                  <c:v>-1524</c:v>
                </c:pt>
                <c:pt idx="96">
                  <c:v>-1570</c:v>
                </c:pt>
                <c:pt idx="97">
                  <c:v>-1634</c:v>
                </c:pt>
                <c:pt idx="98">
                  <c:v>-1490</c:v>
                </c:pt>
                <c:pt idx="99">
                  <c:v>-1489</c:v>
                </c:pt>
                <c:pt idx="100">
                  <c:v>-1562</c:v>
                </c:pt>
                <c:pt idx="101">
                  <c:v>-1540</c:v>
                </c:pt>
                <c:pt idx="102">
                  <c:v>-1949</c:v>
                </c:pt>
                <c:pt idx="103">
                  <c:v>-1706</c:v>
                </c:pt>
                <c:pt idx="104">
                  <c:v>-1529</c:v>
                </c:pt>
                <c:pt idx="105">
                  <c:v>-1380</c:v>
                </c:pt>
                <c:pt idx="106">
                  <c:v>-1894</c:v>
                </c:pt>
                <c:pt idx="107">
                  <c:v>-1933</c:v>
                </c:pt>
                <c:pt idx="108">
                  <c:v>-1682</c:v>
                </c:pt>
                <c:pt idx="109">
                  <c:v>-1857</c:v>
                </c:pt>
                <c:pt idx="110">
                  <c:v>-2095</c:v>
                </c:pt>
                <c:pt idx="111">
                  <c:v>-2253</c:v>
                </c:pt>
                <c:pt idx="112">
                  <c:v>-2255</c:v>
                </c:pt>
                <c:pt idx="113">
                  <c:v>-2099</c:v>
                </c:pt>
                <c:pt idx="114">
                  <c:v>-1932</c:v>
                </c:pt>
                <c:pt idx="115">
                  <c:v>-2406</c:v>
                </c:pt>
                <c:pt idx="116">
                  <c:v>-2165</c:v>
                </c:pt>
                <c:pt idx="117">
                  <c:v>-2424</c:v>
                </c:pt>
                <c:pt idx="118">
                  <c:v>-2282</c:v>
                </c:pt>
                <c:pt idx="119">
                  <c:v>-1962</c:v>
                </c:pt>
                <c:pt idx="120">
                  <c:v>-1432</c:v>
                </c:pt>
                <c:pt idx="121">
                  <c:v>-1398</c:v>
                </c:pt>
                <c:pt idx="122">
                  <c:v>-1319</c:v>
                </c:pt>
                <c:pt idx="123">
                  <c:v>-1422</c:v>
                </c:pt>
                <c:pt idx="124">
                  <c:v>-1539</c:v>
                </c:pt>
                <c:pt idx="125">
                  <c:v>-1613</c:v>
                </c:pt>
                <c:pt idx="126">
                  <c:v>-1471</c:v>
                </c:pt>
                <c:pt idx="127">
                  <c:v>-1348</c:v>
                </c:pt>
                <c:pt idx="128">
                  <c:v>-1602</c:v>
                </c:pt>
                <c:pt idx="129">
                  <c:v>-1487</c:v>
                </c:pt>
                <c:pt idx="130">
                  <c:v>-1420</c:v>
                </c:pt>
                <c:pt idx="131">
                  <c:v>-1081</c:v>
                </c:pt>
                <c:pt idx="132">
                  <c:v>-1005</c:v>
                </c:pt>
                <c:pt idx="133">
                  <c:v>-1169</c:v>
                </c:pt>
                <c:pt idx="134">
                  <c:v>-1619</c:v>
                </c:pt>
                <c:pt idx="135">
                  <c:v>-1429</c:v>
                </c:pt>
                <c:pt idx="136">
                  <c:v>-1893</c:v>
                </c:pt>
                <c:pt idx="137">
                  <c:v>-1858</c:v>
                </c:pt>
                <c:pt idx="138">
                  <c:v>-1988</c:v>
                </c:pt>
                <c:pt idx="139">
                  <c:v>-1791</c:v>
                </c:pt>
                <c:pt idx="140">
                  <c:v>-1659</c:v>
                </c:pt>
                <c:pt idx="141">
                  <c:v>-1902</c:v>
                </c:pt>
                <c:pt idx="142">
                  <c:v>-1593</c:v>
                </c:pt>
                <c:pt idx="143">
                  <c:v>-1167</c:v>
                </c:pt>
                <c:pt idx="144">
                  <c:v>-901</c:v>
                </c:pt>
                <c:pt idx="145">
                  <c:v>-533</c:v>
                </c:pt>
                <c:pt idx="146">
                  <c:v>-436</c:v>
                </c:pt>
                <c:pt idx="147">
                  <c:v>-637</c:v>
                </c:pt>
                <c:pt idx="148">
                  <c:v>-522</c:v>
                </c:pt>
                <c:pt idx="149">
                  <c:v>-750</c:v>
                </c:pt>
                <c:pt idx="150">
                  <c:v>-898</c:v>
                </c:pt>
                <c:pt idx="151">
                  <c:v>-1001</c:v>
                </c:pt>
                <c:pt idx="152">
                  <c:v>-629</c:v>
                </c:pt>
                <c:pt idx="153">
                  <c:v>-301</c:v>
                </c:pt>
                <c:pt idx="154">
                  <c:v>-734</c:v>
                </c:pt>
                <c:pt idx="155">
                  <c:v>-695</c:v>
                </c:pt>
                <c:pt idx="156">
                  <c:v>-737</c:v>
                </c:pt>
                <c:pt idx="157">
                  <c:v>-586</c:v>
                </c:pt>
                <c:pt idx="158">
                  <c:v>-594</c:v>
                </c:pt>
                <c:pt idx="159">
                  <c:v>-916</c:v>
                </c:pt>
                <c:pt idx="160">
                  <c:v>-1230</c:v>
                </c:pt>
                <c:pt idx="161">
                  <c:v>-1047</c:v>
                </c:pt>
                <c:pt idx="162">
                  <c:v>-1114</c:v>
                </c:pt>
                <c:pt idx="163">
                  <c:v>-1403</c:v>
                </c:pt>
                <c:pt idx="164">
                  <c:v>-1762</c:v>
                </c:pt>
                <c:pt idx="165">
                  <c:v>-1935</c:v>
                </c:pt>
                <c:pt idx="166">
                  <c:v>-1526</c:v>
                </c:pt>
                <c:pt idx="167">
                  <c:v>-1366</c:v>
                </c:pt>
                <c:pt idx="168">
                  <c:v>-813</c:v>
                </c:pt>
                <c:pt idx="169">
                  <c:v>-905</c:v>
                </c:pt>
                <c:pt idx="170">
                  <c:v>-912</c:v>
                </c:pt>
                <c:pt idx="171">
                  <c:v>-1031</c:v>
                </c:pt>
                <c:pt idx="172">
                  <c:v>-1186</c:v>
                </c:pt>
                <c:pt idx="173">
                  <c:v>-1251</c:v>
                </c:pt>
                <c:pt idx="174">
                  <c:v>-1996</c:v>
                </c:pt>
                <c:pt idx="175">
                  <c:v>-1618</c:v>
                </c:pt>
                <c:pt idx="176">
                  <c:v>-1030</c:v>
                </c:pt>
                <c:pt idx="177">
                  <c:v>-1033</c:v>
                </c:pt>
                <c:pt idx="178">
                  <c:v>-1056</c:v>
                </c:pt>
                <c:pt idx="179">
                  <c:v>-1482</c:v>
                </c:pt>
                <c:pt idx="180">
                  <c:v>-390</c:v>
                </c:pt>
                <c:pt idx="181">
                  <c:v>-1063</c:v>
                </c:pt>
                <c:pt idx="182">
                  <c:v>-1731</c:v>
                </c:pt>
                <c:pt idx="183">
                  <c:v>-2065</c:v>
                </c:pt>
                <c:pt idx="184">
                  <c:v>-1992</c:v>
                </c:pt>
                <c:pt idx="185">
                  <c:v>-1737</c:v>
                </c:pt>
                <c:pt idx="186">
                  <c:v>-1516</c:v>
                </c:pt>
                <c:pt idx="187">
                  <c:v>-1178</c:v>
                </c:pt>
                <c:pt idx="188">
                  <c:v>-1751</c:v>
                </c:pt>
                <c:pt idx="189">
                  <c:v>-1549</c:v>
                </c:pt>
                <c:pt idx="190">
                  <c:v>-906</c:v>
                </c:pt>
                <c:pt idx="191">
                  <c:v>-694</c:v>
                </c:pt>
                <c:pt idx="192">
                  <c:v>-2395</c:v>
                </c:pt>
                <c:pt idx="193">
                  <c:v>-2324</c:v>
                </c:pt>
                <c:pt idx="194">
                  <c:v>-1841</c:v>
                </c:pt>
                <c:pt idx="195">
                  <c:v>-1898</c:v>
                </c:pt>
                <c:pt idx="196">
                  <c:v>-2041</c:v>
                </c:pt>
                <c:pt idx="197">
                  <c:v>-2019</c:v>
                </c:pt>
                <c:pt idx="198">
                  <c:v>-1766</c:v>
                </c:pt>
                <c:pt idx="199">
                  <c:v>-1751</c:v>
                </c:pt>
                <c:pt idx="200">
                  <c:v>-1892</c:v>
                </c:pt>
                <c:pt idx="201">
                  <c:v>-1392</c:v>
                </c:pt>
                <c:pt idx="202">
                  <c:v>-1501</c:v>
                </c:pt>
                <c:pt idx="203">
                  <c:v>-1440</c:v>
                </c:pt>
                <c:pt idx="204">
                  <c:v>-1476</c:v>
                </c:pt>
                <c:pt idx="205">
                  <c:v>-2129</c:v>
                </c:pt>
                <c:pt idx="206">
                  <c:v>-2529</c:v>
                </c:pt>
                <c:pt idx="207">
                  <c:v>-2804</c:v>
                </c:pt>
                <c:pt idx="208">
                  <c:v>-2866</c:v>
                </c:pt>
                <c:pt idx="209">
                  <c:v>-2573</c:v>
                </c:pt>
                <c:pt idx="210">
                  <c:v>-2370</c:v>
                </c:pt>
                <c:pt idx="211">
                  <c:v>-2368</c:v>
                </c:pt>
                <c:pt idx="212">
                  <c:v>-2299</c:v>
                </c:pt>
                <c:pt idx="213">
                  <c:v>-2152</c:v>
                </c:pt>
                <c:pt idx="214">
                  <c:v>-1973</c:v>
                </c:pt>
                <c:pt idx="215">
                  <c:v>-1684</c:v>
                </c:pt>
                <c:pt idx="216">
                  <c:v>-1648</c:v>
                </c:pt>
                <c:pt idx="217">
                  <c:v>-1734</c:v>
                </c:pt>
                <c:pt idx="218">
                  <c:v>-1928</c:v>
                </c:pt>
                <c:pt idx="219">
                  <c:v>-1955</c:v>
                </c:pt>
                <c:pt idx="220">
                  <c:v>-1942</c:v>
                </c:pt>
                <c:pt idx="221">
                  <c:v>-1930</c:v>
                </c:pt>
                <c:pt idx="222">
                  <c:v>-2058</c:v>
                </c:pt>
                <c:pt idx="223">
                  <c:v>-2218</c:v>
                </c:pt>
                <c:pt idx="224">
                  <c:v>-2559</c:v>
                </c:pt>
                <c:pt idx="225">
                  <c:v>-1706</c:v>
                </c:pt>
                <c:pt idx="226">
                  <c:v>-1486</c:v>
                </c:pt>
                <c:pt idx="227">
                  <c:v>-1780</c:v>
                </c:pt>
                <c:pt idx="228">
                  <c:v>-1400</c:v>
                </c:pt>
                <c:pt idx="229">
                  <c:v>-1718</c:v>
                </c:pt>
                <c:pt idx="230">
                  <c:v>-2285</c:v>
                </c:pt>
                <c:pt idx="231">
                  <c:v>-2422</c:v>
                </c:pt>
                <c:pt idx="232">
                  <c:v>-2940</c:v>
                </c:pt>
                <c:pt idx="233">
                  <c:v>-2813</c:v>
                </c:pt>
                <c:pt idx="234">
                  <c:v>-2680</c:v>
                </c:pt>
                <c:pt idx="235">
                  <c:v>-2803</c:v>
                </c:pt>
                <c:pt idx="236">
                  <c:v>-2836</c:v>
                </c:pt>
                <c:pt idx="237">
                  <c:v>-3090</c:v>
                </c:pt>
                <c:pt idx="238">
                  <c:v>-2544</c:v>
                </c:pt>
                <c:pt idx="239">
                  <c:v>-2019</c:v>
                </c:pt>
                <c:pt idx="240">
                  <c:v>-2313</c:v>
                </c:pt>
                <c:pt idx="241">
                  <c:v>-2004</c:v>
                </c:pt>
                <c:pt idx="242">
                  <c:v>-2050</c:v>
                </c:pt>
                <c:pt idx="243">
                  <c:v>-2418</c:v>
                </c:pt>
                <c:pt idx="244">
                  <c:v>-2457</c:v>
                </c:pt>
                <c:pt idx="245">
                  <c:v>-2122</c:v>
                </c:pt>
                <c:pt idx="246">
                  <c:v>-3074</c:v>
                </c:pt>
                <c:pt idx="247">
                  <c:v>-3135</c:v>
                </c:pt>
                <c:pt idx="248">
                  <c:v>-3153</c:v>
                </c:pt>
                <c:pt idx="249">
                  <c:v>-2857</c:v>
                </c:pt>
                <c:pt idx="250">
                  <c:v>-2631</c:v>
                </c:pt>
                <c:pt idx="251">
                  <c:v>-2608</c:v>
                </c:pt>
                <c:pt idx="252">
                  <c:v>-2454</c:v>
                </c:pt>
                <c:pt idx="253">
                  <c:v>-2509</c:v>
                </c:pt>
                <c:pt idx="254">
                  <c:v>-2788</c:v>
                </c:pt>
                <c:pt idx="255">
                  <c:v>-3061</c:v>
                </c:pt>
                <c:pt idx="256">
                  <c:v>-3070</c:v>
                </c:pt>
                <c:pt idx="257">
                  <c:v>-3150</c:v>
                </c:pt>
                <c:pt idx="258">
                  <c:v>-3116</c:v>
                </c:pt>
                <c:pt idx="259">
                  <c:v>-3151</c:v>
                </c:pt>
                <c:pt idx="260">
                  <c:v>-3200</c:v>
                </c:pt>
                <c:pt idx="261">
                  <c:v>-3140</c:v>
                </c:pt>
                <c:pt idx="262">
                  <c:v>-2967</c:v>
                </c:pt>
                <c:pt idx="263">
                  <c:v>-2621</c:v>
                </c:pt>
                <c:pt idx="264">
                  <c:v>-1941</c:v>
                </c:pt>
                <c:pt idx="265">
                  <c:v>-1855</c:v>
                </c:pt>
                <c:pt idx="266">
                  <c:v>-2133</c:v>
                </c:pt>
                <c:pt idx="267">
                  <c:v>-2262</c:v>
                </c:pt>
                <c:pt idx="268">
                  <c:v>-2312</c:v>
                </c:pt>
                <c:pt idx="269">
                  <c:v>-2467</c:v>
                </c:pt>
                <c:pt idx="270">
                  <c:v>-2825</c:v>
                </c:pt>
                <c:pt idx="271">
                  <c:v>-2783</c:v>
                </c:pt>
                <c:pt idx="272">
                  <c:v>-2665</c:v>
                </c:pt>
                <c:pt idx="273">
                  <c:v>-2559</c:v>
                </c:pt>
                <c:pt idx="274">
                  <c:v>-2904</c:v>
                </c:pt>
                <c:pt idx="275">
                  <c:v>-2965</c:v>
                </c:pt>
                <c:pt idx="276">
                  <c:v>-2572</c:v>
                </c:pt>
                <c:pt idx="277">
                  <c:v>-2849</c:v>
                </c:pt>
                <c:pt idx="278">
                  <c:v>-3075</c:v>
                </c:pt>
                <c:pt idx="279">
                  <c:v>-2880</c:v>
                </c:pt>
                <c:pt idx="280">
                  <c:v>-2937</c:v>
                </c:pt>
                <c:pt idx="281">
                  <c:v>-2768</c:v>
                </c:pt>
                <c:pt idx="282">
                  <c:v>-2391</c:v>
                </c:pt>
                <c:pt idx="283">
                  <c:v>-2706</c:v>
                </c:pt>
                <c:pt idx="284">
                  <c:v>-3200</c:v>
                </c:pt>
                <c:pt idx="285">
                  <c:v>-3144</c:v>
                </c:pt>
                <c:pt idx="286">
                  <c:v>-2836</c:v>
                </c:pt>
                <c:pt idx="287">
                  <c:v>-1924</c:v>
                </c:pt>
                <c:pt idx="288">
                  <c:v>-751</c:v>
                </c:pt>
                <c:pt idx="289">
                  <c:v>-588</c:v>
                </c:pt>
                <c:pt idx="290">
                  <c:v>-618</c:v>
                </c:pt>
                <c:pt idx="291">
                  <c:v>-792</c:v>
                </c:pt>
                <c:pt idx="292">
                  <c:v>-940</c:v>
                </c:pt>
                <c:pt idx="293">
                  <c:v>-1125</c:v>
                </c:pt>
                <c:pt idx="294">
                  <c:v>-491</c:v>
                </c:pt>
                <c:pt idx="295">
                  <c:v>-441</c:v>
                </c:pt>
                <c:pt idx="296">
                  <c:v>-523</c:v>
                </c:pt>
                <c:pt idx="297">
                  <c:v>-621</c:v>
                </c:pt>
                <c:pt idx="298">
                  <c:v>-597</c:v>
                </c:pt>
                <c:pt idx="299">
                  <c:v>-675</c:v>
                </c:pt>
                <c:pt idx="300">
                  <c:v>-446</c:v>
                </c:pt>
                <c:pt idx="301">
                  <c:v>-365</c:v>
                </c:pt>
                <c:pt idx="302">
                  <c:v>-684</c:v>
                </c:pt>
                <c:pt idx="303">
                  <c:v>-936</c:v>
                </c:pt>
                <c:pt idx="304">
                  <c:v>-957</c:v>
                </c:pt>
                <c:pt idx="305">
                  <c:v>-1244</c:v>
                </c:pt>
                <c:pt idx="306">
                  <c:v>-1065</c:v>
                </c:pt>
                <c:pt idx="307">
                  <c:v>-1261</c:v>
                </c:pt>
                <c:pt idx="308">
                  <c:v>-1163</c:v>
                </c:pt>
                <c:pt idx="309">
                  <c:v>-1201</c:v>
                </c:pt>
                <c:pt idx="310">
                  <c:v>-658</c:v>
                </c:pt>
                <c:pt idx="311">
                  <c:v>-257</c:v>
                </c:pt>
                <c:pt idx="312">
                  <c:v>-2396</c:v>
                </c:pt>
                <c:pt idx="313">
                  <c:v>-2381</c:v>
                </c:pt>
                <c:pt idx="314">
                  <c:v>-2507</c:v>
                </c:pt>
                <c:pt idx="315">
                  <c:v>-2378</c:v>
                </c:pt>
                <c:pt idx="316">
                  <c:v>-2304</c:v>
                </c:pt>
                <c:pt idx="317">
                  <c:v>-2372</c:v>
                </c:pt>
                <c:pt idx="318">
                  <c:v>-2099</c:v>
                </c:pt>
                <c:pt idx="319">
                  <c:v>-2120</c:v>
                </c:pt>
                <c:pt idx="320">
                  <c:v>-2395</c:v>
                </c:pt>
                <c:pt idx="321">
                  <c:v>-2436</c:v>
                </c:pt>
                <c:pt idx="322">
                  <c:v>-2282</c:v>
                </c:pt>
                <c:pt idx="323">
                  <c:v>-889</c:v>
                </c:pt>
                <c:pt idx="324">
                  <c:v>-739</c:v>
                </c:pt>
                <c:pt idx="325">
                  <c:v>-264</c:v>
                </c:pt>
                <c:pt idx="326">
                  <c:v>-487</c:v>
                </c:pt>
                <c:pt idx="327">
                  <c:v>-747</c:v>
                </c:pt>
                <c:pt idx="328">
                  <c:v>-772</c:v>
                </c:pt>
                <c:pt idx="329">
                  <c:v>-1114</c:v>
                </c:pt>
                <c:pt idx="330">
                  <c:v>-2944</c:v>
                </c:pt>
                <c:pt idx="331">
                  <c:v>-2958</c:v>
                </c:pt>
                <c:pt idx="332">
                  <c:v>-2989</c:v>
                </c:pt>
                <c:pt idx="333">
                  <c:v>-2939</c:v>
                </c:pt>
                <c:pt idx="334">
                  <c:v>-2538</c:v>
                </c:pt>
                <c:pt idx="335">
                  <c:v>-2167</c:v>
                </c:pt>
                <c:pt idx="336">
                  <c:v>-774</c:v>
                </c:pt>
                <c:pt idx="337">
                  <c:v>-678</c:v>
                </c:pt>
                <c:pt idx="338">
                  <c:v>-721</c:v>
                </c:pt>
                <c:pt idx="339">
                  <c:v>-622</c:v>
                </c:pt>
                <c:pt idx="340">
                  <c:v>-786</c:v>
                </c:pt>
                <c:pt idx="341">
                  <c:v>-1406</c:v>
                </c:pt>
                <c:pt idx="342">
                  <c:v>-2110</c:v>
                </c:pt>
                <c:pt idx="343">
                  <c:v>-2533</c:v>
                </c:pt>
                <c:pt idx="344">
                  <c:v>-3177</c:v>
                </c:pt>
                <c:pt idx="345">
                  <c:v>-2959</c:v>
                </c:pt>
                <c:pt idx="346">
                  <c:v>-2867</c:v>
                </c:pt>
                <c:pt idx="347">
                  <c:v>-2975</c:v>
                </c:pt>
                <c:pt idx="348">
                  <c:v>-2135</c:v>
                </c:pt>
                <c:pt idx="349">
                  <c:v>-2390</c:v>
                </c:pt>
                <c:pt idx="350">
                  <c:v>-2722</c:v>
                </c:pt>
                <c:pt idx="351">
                  <c:v>-2874</c:v>
                </c:pt>
                <c:pt idx="352">
                  <c:v>-2959</c:v>
                </c:pt>
                <c:pt idx="353">
                  <c:v>-2869</c:v>
                </c:pt>
                <c:pt idx="354">
                  <c:v>-3048</c:v>
                </c:pt>
                <c:pt idx="355">
                  <c:v>-2855</c:v>
                </c:pt>
                <c:pt idx="356">
                  <c:v>-3088</c:v>
                </c:pt>
                <c:pt idx="357">
                  <c:v>-3175</c:v>
                </c:pt>
                <c:pt idx="358">
                  <c:v>-2956</c:v>
                </c:pt>
                <c:pt idx="359">
                  <c:v>-2128</c:v>
                </c:pt>
                <c:pt idx="360">
                  <c:v>-1664</c:v>
                </c:pt>
                <c:pt idx="361">
                  <c:v>-1856</c:v>
                </c:pt>
                <c:pt idx="362">
                  <c:v>-2376</c:v>
                </c:pt>
                <c:pt idx="363">
                  <c:v>-2601</c:v>
                </c:pt>
                <c:pt idx="364">
                  <c:v>-2756</c:v>
                </c:pt>
                <c:pt idx="365">
                  <c:v>-2755</c:v>
                </c:pt>
                <c:pt idx="366">
                  <c:v>-2961</c:v>
                </c:pt>
                <c:pt idx="367">
                  <c:v>-3053</c:v>
                </c:pt>
                <c:pt idx="368">
                  <c:v>-3200</c:v>
                </c:pt>
                <c:pt idx="369">
                  <c:v>-2966</c:v>
                </c:pt>
                <c:pt idx="370">
                  <c:v>-2841</c:v>
                </c:pt>
                <c:pt idx="371">
                  <c:v>-2973</c:v>
                </c:pt>
                <c:pt idx="372">
                  <c:v>-2322</c:v>
                </c:pt>
                <c:pt idx="373">
                  <c:v>-2201</c:v>
                </c:pt>
                <c:pt idx="374">
                  <c:v>-2651</c:v>
                </c:pt>
                <c:pt idx="375">
                  <c:v>-2908</c:v>
                </c:pt>
                <c:pt idx="376">
                  <c:v>-2793</c:v>
                </c:pt>
                <c:pt idx="377">
                  <c:v>-2848</c:v>
                </c:pt>
                <c:pt idx="378">
                  <c:v>-2761</c:v>
                </c:pt>
                <c:pt idx="379">
                  <c:v>-2795</c:v>
                </c:pt>
                <c:pt idx="380">
                  <c:v>-2463</c:v>
                </c:pt>
                <c:pt idx="381">
                  <c:v>-2362</c:v>
                </c:pt>
                <c:pt idx="382">
                  <c:v>-2567</c:v>
                </c:pt>
                <c:pt idx="383">
                  <c:v>-1650</c:v>
                </c:pt>
                <c:pt idx="384">
                  <c:v>-1383</c:v>
                </c:pt>
                <c:pt idx="385">
                  <c:v>-1468</c:v>
                </c:pt>
                <c:pt idx="386">
                  <c:v>-1715</c:v>
                </c:pt>
                <c:pt idx="387">
                  <c:v>-2047</c:v>
                </c:pt>
                <c:pt idx="388">
                  <c:v>-2139</c:v>
                </c:pt>
                <c:pt idx="389">
                  <c:v>-2410</c:v>
                </c:pt>
                <c:pt idx="390">
                  <c:v>-2852</c:v>
                </c:pt>
                <c:pt idx="391">
                  <c:v>-3122</c:v>
                </c:pt>
                <c:pt idx="392">
                  <c:v>-2582</c:v>
                </c:pt>
                <c:pt idx="393">
                  <c:v>-2284</c:v>
                </c:pt>
                <c:pt idx="394">
                  <c:v>-2149</c:v>
                </c:pt>
                <c:pt idx="395">
                  <c:v>-1984</c:v>
                </c:pt>
                <c:pt idx="396">
                  <c:v>-1261</c:v>
                </c:pt>
                <c:pt idx="397">
                  <c:v>-1145</c:v>
                </c:pt>
                <c:pt idx="398">
                  <c:v>-1872</c:v>
                </c:pt>
                <c:pt idx="399">
                  <c:v>-2185</c:v>
                </c:pt>
                <c:pt idx="400">
                  <c:v>-2689</c:v>
                </c:pt>
                <c:pt idx="401">
                  <c:v>-2605</c:v>
                </c:pt>
                <c:pt idx="402">
                  <c:v>-2673</c:v>
                </c:pt>
                <c:pt idx="403">
                  <c:v>-2593</c:v>
                </c:pt>
                <c:pt idx="404">
                  <c:v>-2565</c:v>
                </c:pt>
                <c:pt idx="405">
                  <c:v>-2386</c:v>
                </c:pt>
                <c:pt idx="406">
                  <c:v>-2381</c:v>
                </c:pt>
                <c:pt idx="407">
                  <c:v>-1661</c:v>
                </c:pt>
                <c:pt idx="408">
                  <c:v>-1912</c:v>
                </c:pt>
                <c:pt idx="409">
                  <c:v>-1833</c:v>
                </c:pt>
                <c:pt idx="410">
                  <c:v>-1616</c:v>
                </c:pt>
                <c:pt idx="411">
                  <c:v>-1445</c:v>
                </c:pt>
                <c:pt idx="412">
                  <c:v>-1241</c:v>
                </c:pt>
                <c:pt idx="413">
                  <c:v>-1734</c:v>
                </c:pt>
                <c:pt idx="414">
                  <c:v>-2524</c:v>
                </c:pt>
                <c:pt idx="415">
                  <c:v>-2304</c:v>
                </c:pt>
                <c:pt idx="416">
                  <c:v>-2400</c:v>
                </c:pt>
                <c:pt idx="417">
                  <c:v>-2636</c:v>
                </c:pt>
                <c:pt idx="418">
                  <c:v>-2681</c:v>
                </c:pt>
                <c:pt idx="419">
                  <c:v>-2533</c:v>
                </c:pt>
                <c:pt idx="420">
                  <c:v>-2045</c:v>
                </c:pt>
                <c:pt idx="421">
                  <c:v>-1959</c:v>
                </c:pt>
                <c:pt idx="422">
                  <c:v>-2655</c:v>
                </c:pt>
                <c:pt idx="423">
                  <c:v>-2717</c:v>
                </c:pt>
                <c:pt idx="424">
                  <c:v>-2589</c:v>
                </c:pt>
                <c:pt idx="425">
                  <c:v>-2384</c:v>
                </c:pt>
                <c:pt idx="426">
                  <c:v>-2081</c:v>
                </c:pt>
                <c:pt idx="427">
                  <c:v>-2299</c:v>
                </c:pt>
                <c:pt idx="428">
                  <c:v>-2710</c:v>
                </c:pt>
                <c:pt idx="429">
                  <c:v>-3003</c:v>
                </c:pt>
                <c:pt idx="430">
                  <c:v>-2146</c:v>
                </c:pt>
                <c:pt idx="431">
                  <c:v>-1484</c:v>
                </c:pt>
                <c:pt idx="432">
                  <c:v>-1747</c:v>
                </c:pt>
                <c:pt idx="433">
                  <c:v>-1358</c:v>
                </c:pt>
                <c:pt idx="434">
                  <c:v>-1264</c:v>
                </c:pt>
                <c:pt idx="435">
                  <c:v>-1995</c:v>
                </c:pt>
                <c:pt idx="436">
                  <c:v>-2271</c:v>
                </c:pt>
                <c:pt idx="437">
                  <c:v>-2491</c:v>
                </c:pt>
                <c:pt idx="438">
                  <c:v>-2579</c:v>
                </c:pt>
                <c:pt idx="439">
                  <c:v>-2468</c:v>
                </c:pt>
                <c:pt idx="440">
                  <c:v>-2198</c:v>
                </c:pt>
                <c:pt idx="441">
                  <c:v>-1935</c:v>
                </c:pt>
                <c:pt idx="442">
                  <c:v>-2107</c:v>
                </c:pt>
                <c:pt idx="443">
                  <c:v>-2503</c:v>
                </c:pt>
                <c:pt idx="444">
                  <c:v>-2328</c:v>
                </c:pt>
                <c:pt idx="445">
                  <c:v>-2637</c:v>
                </c:pt>
                <c:pt idx="446">
                  <c:v>-2401</c:v>
                </c:pt>
                <c:pt idx="447">
                  <c:v>-2275</c:v>
                </c:pt>
                <c:pt idx="448">
                  <c:v>-2415</c:v>
                </c:pt>
                <c:pt idx="449">
                  <c:v>-2474</c:v>
                </c:pt>
                <c:pt idx="450">
                  <c:v>-2396</c:v>
                </c:pt>
                <c:pt idx="451">
                  <c:v>-2287</c:v>
                </c:pt>
                <c:pt idx="452">
                  <c:v>-2577</c:v>
                </c:pt>
                <c:pt idx="453">
                  <c:v>-2272</c:v>
                </c:pt>
                <c:pt idx="454">
                  <c:v>-1169</c:v>
                </c:pt>
                <c:pt idx="455">
                  <c:v>-592</c:v>
                </c:pt>
                <c:pt idx="456">
                  <c:v>-2752</c:v>
                </c:pt>
                <c:pt idx="457">
                  <c:v>-2686</c:v>
                </c:pt>
                <c:pt idx="458">
                  <c:v>-2775</c:v>
                </c:pt>
                <c:pt idx="459">
                  <c:v>-2864</c:v>
                </c:pt>
                <c:pt idx="460">
                  <c:v>-3200</c:v>
                </c:pt>
                <c:pt idx="461">
                  <c:v>-2931</c:v>
                </c:pt>
                <c:pt idx="462">
                  <c:v>-2891</c:v>
                </c:pt>
                <c:pt idx="463">
                  <c:v>-2890</c:v>
                </c:pt>
                <c:pt idx="464">
                  <c:v>-2672</c:v>
                </c:pt>
                <c:pt idx="465">
                  <c:v>-2342</c:v>
                </c:pt>
                <c:pt idx="466">
                  <c:v>-2454</c:v>
                </c:pt>
                <c:pt idx="467">
                  <c:v>-2351</c:v>
                </c:pt>
                <c:pt idx="468">
                  <c:v>-2492</c:v>
                </c:pt>
                <c:pt idx="469">
                  <c:v>-2540</c:v>
                </c:pt>
                <c:pt idx="470">
                  <c:v>-2672</c:v>
                </c:pt>
                <c:pt idx="471">
                  <c:v>-2575</c:v>
                </c:pt>
                <c:pt idx="472">
                  <c:v>-2874</c:v>
                </c:pt>
                <c:pt idx="473">
                  <c:v>-3200</c:v>
                </c:pt>
                <c:pt idx="474">
                  <c:v>-3159</c:v>
                </c:pt>
                <c:pt idx="475">
                  <c:v>-3131</c:v>
                </c:pt>
                <c:pt idx="476">
                  <c:v>-3200</c:v>
                </c:pt>
                <c:pt idx="477">
                  <c:v>-2899</c:v>
                </c:pt>
                <c:pt idx="478">
                  <c:v>-2559</c:v>
                </c:pt>
                <c:pt idx="479">
                  <c:v>-1875</c:v>
                </c:pt>
                <c:pt idx="480">
                  <c:v>-1780</c:v>
                </c:pt>
                <c:pt idx="481">
                  <c:v>-1430</c:v>
                </c:pt>
                <c:pt idx="482">
                  <c:v>-1149</c:v>
                </c:pt>
                <c:pt idx="483">
                  <c:v>-1101</c:v>
                </c:pt>
                <c:pt idx="484">
                  <c:v>-1024</c:v>
                </c:pt>
                <c:pt idx="485">
                  <c:v>-1128</c:v>
                </c:pt>
                <c:pt idx="486">
                  <c:v>-1058</c:v>
                </c:pt>
                <c:pt idx="487">
                  <c:v>-1031</c:v>
                </c:pt>
                <c:pt idx="488">
                  <c:v>-1111</c:v>
                </c:pt>
                <c:pt idx="489">
                  <c:v>-1002</c:v>
                </c:pt>
                <c:pt idx="490">
                  <c:v>-1144</c:v>
                </c:pt>
                <c:pt idx="491">
                  <c:v>-859</c:v>
                </c:pt>
                <c:pt idx="492">
                  <c:v>-973</c:v>
                </c:pt>
                <c:pt idx="493">
                  <c:v>-146</c:v>
                </c:pt>
                <c:pt idx="494">
                  <c:v>-362</c:v>
                </c:pt>
                <c:pt idx="495">
                  <c:v>-441</c:v>
                </c:pt>
                <c:pt idx="496">
                  <c:v>-514</c:v>
                </c:pt>
                <c:pt idx="497">
                  <c:v>-1184</c:v>
                </c:pt>
                <c:pt idx="498">
                  <c:v>-3130</c:v>
                </c:pt>
                <c:pt idx="499">
                  <c:v>-3080</c:v>
                </c:pt>
                <c:pt idx="500">
                  <c:v>-2996</c:v>
                </c:pt>
                <c:pt idx="501">
                  <c:v>-2636</c:v>
                </c:pt>
                <c:pt idx="502">
                  <c:v>-2301</c:v>
                </c:pt>
                <c:pt idx="503">
                  <c:v>-1439</c:v>
                </c:pt>
                <c:pt idx="504">
                  <c:v>-1089</c:v>
                </c:pt>
                <c:pt idx="505">
                  <c:v>-1280</c:v>
                </c:pt>
                <c:pt idx="506">
                  <c:v>-1232</c:v>
                </c:pt>
                <c:pt idx="507">
                  <c:v>-1288</c:v>
                </c:pt>
                <c:pt idx="508">
                  <c:v>-1635</c:v>
                </c:pt>
                <c:pt idx="509">
                  <c:v>-1992</c:v>
                </c:pt>
                <c:pt idx="510">
                  <c:v>-2261</c:v>
                </c:pt>
                <c:pt idx="511">
                  <c:v>-2094</c:v>
                </c:pt>
                <c:pt idx="512">
                  <c:v>-1771</c:v>
                </c:pt>
                <c:pt idx="513">
                  <c:v>-1939</c:v>
                </c:pt>
                <c:pt idx="514">
                  <c:v>-1818</c:v>
                </c:pt>
                <c:pt idx="515">
                  <c:v>-2515</c:v>
                </c:pt>
                <c:pt idx="516">
                  <c:v>-2731</c:v>
                </c:pt>
                <c:pt idx="517">
                  <c:v>-3200</c:v>
                </c:pt>
                <c:pt idx="518">
                  <c:v>-3038</c:v>
                </c:pt>
                <c:pt idx="519">
                  <c:v>-2960</c:v>
                </c:pt>
                <c:pt idx="520">
                  <c:v>-2982</c:v>
                </c:pt>
                <c:pt idx="521">
                  <c:v>-2969</c:v>
                </c:pt>
                <c:pt idx="522">
                  <c:v>-2816</c:v>
                </c:pt>
                <c:pt idx="523">
                  <c:v>-2680</c:v>
                </c:pt>
                <c:pt idx="524">
                  <c:v>-2335</c:v>
                </c:pt>
                <c:pt idx="525">
                  <c:v>-2475</c:v>
                </c:pt>
                <c:pt idx="526">
                  <c:v>-2197</c:v>
                </c:pt>
                <c:pt idx="527">
                  <c:v>-1568</c:v>
                </c:pt>
                <c:pt idx="528">
                  <c:v>-1322</c:v>
                </c:pt>
                <c:pt idx="529">
                  <c:v>-1521</c:v>
                </c:pt>
                <c:pt idx="530">
                  <c:v>-1204</c:v>
                </c:pt>
                <c:pt idx="531">
                  <c:v>-1580</c:v>
                </c:pt>
                <c:pt idx="532">
                  <c:v>-1684</c:v>
                </c:pt>
                <c:pt idx="533">
                  <c:v>-1975</c:v>
                </c:pt>
                <c:pt idx="534">
                  <c:v>-2323</c:v>
                </c:pt>
                <c:pt idx="535">
                  <c:v>-2444</c:v>
                </c:pt>
                <c:pt idx="536">
                  <c:v>-1950</c:v>
                </c:pt>
                <c:pt idx="537">
                  <c:v>-1421</c:v>
                </c:pt>
                <c:pt idx="538">
                  <c:v>-1389</c:v>
                </c:pt>
                <c:pt idx="539">
                  <c:v>-1676</c:v>
                </c:pt>
                <c:pt idx="540">
                  <c:v>-1589</c:v>
                </c:pt>
                <c:pt idx="541">
                  <c:v>-1451</c:v>
                </c:pt>
                <c:pt idx="542">
                  <c:v>-1799</c:v>
                </c:pt>
                <c:pt idx="543">
                  <c:v>-2518</c:v>
                </c:pt>
                <c:pt idx="544">
                  <c:v>-2972</c:v>
                </c:pt>
                <c:pt idx="545">
                  <c:v>-2683</c:v>
                </c:pt>
                <c:pt idx="546">
                  <c:v>-2225</c:v>
                </c:pt>
                <c:pt idx="547">
                  <c:v>-2051</c:v>
                </c:pt>
                <c:pt idx="548">
                  <c:v>-1927</c:v>
                </c:pt>
                <c:pt idx="549">
                  <c:v>-2181</c:v>
                </c:pt>
                <c:pt idx="550">
                  <c:v>-2476</c:v>
                </c:pt>
                <c:pt idx="551">
                  <c:v>-1856</c:v>
                </c:pt>
                <c:pt idx="552">
                  <c:v>-2495</c:v>
                </c:pt>
                <c:pt idx="553">
                  <c:v>-2717</c:v>
                </c:pt>
                <c:pt idx="554">
                  <c:v>-2374</c:v>
                </c:pt>
                <c:pt idx="555">
                  <c:v>-2426</c:v>
                </c:pt>
                <c:pt idx="556">
                  <c:v>-2440</c:v>
                </c:pt>
                <c:pt idx="557">
                  <c:v>-2759</c:v>
                </c:pt>
                <c:pt idx="558">
                  <c:v>-2679</c:v>
                </c:pt>
                <c:pt idx="559">
                  <c:v>-2791</c:v>
                </c:pt>
                <c:pt idx="560">
                  <c:v>-1891</c:v>
                </c:pt>
                <c:pt idx="561">
                  <c:v>-1972</c:v>
                </c:pt>
                <c:pt idx="562">
                  <c:v>-2140</c:v>
                </c:pt>
                <c:pt idx="563">
                  <c:v>-1933</c:v>
                </c:pt>
                <c:pt idx="564">
                  <c:v>-877</c:v>
                </c:pt>
                <c:pt idx="565">
                  <c:v>-1102</c:v>
                </c:pt>
                <c:pt idx="566">
                  <c:v>-1631</c:v>
                </c:pt>
                <c:pt idx="567">
                  <c:v>-2021</c:v>
                </c:pt>
                <c:pt idx="568">
                  <c:v>-2513</c:v>
                </c:pt>
                <c:pt idx="569">
                  <c:v>-2294</c:v>
                </c:pt>
                <c:pt idx="570">
                  <c:v>-2130</c:v>
                </c:pt>
                <c:pt idx="571">
                  <c:v>-2334</c:v>
                </c:pt>
                <c:pt idx="572">
                  <c:v>-2980</c:v>
                </c:pt>
                <c:pt idx="573">
                  <c:v>-2822</c:v>
                </c:pt>
                <c:pt idx="574">
                  <c:v>-2239</c:v>
                </c:pt>
                <c:pt idx="575">
                  <c:v>-1055</c:v>
                </c:pt>
                <c:pt idx="576">
                  <c:v>-1634</c:v>
                </c:pt>
                <c:pt idx="577">
                  <c:v>-2339</c:v>
                </c:pt>
                <c:pt idx="578">
                  <c:v>-2645</c:v>
                </c:pt>
                <c:pt idx="579">
                  <c:v>-2717</c:v>
                </c:pt>
                <c:pt idx="580">
                  <c:v>-3200</c:v>
                </c:pt>
                <c:pt idx="581">
                  <c:v>-2847</c:v>
                </c:pt>
                <c:pt idx="582">
                  <c:v>-2714</c:v>
                </c:pt>
                <c:pt idx="583">
                  <c:v>-2564</c:v>
                </c:pt>
                <c:pt idx="584">
                  <c:v>-1913</c:v>
                </c:pt>
                <c:pt idx="585">
                  <c:v>-2129</c:v>
                </c:pt>
                <c:pt idx="586">
                  <c:v>-2182</c:v>
                </c:pt>
                <c:pt idx="587">
                  <c:v>-1920</c:v>
                </c:pt>
                <c:pt idx="588">
                  <c:v>-1857</c:v>
                </c:pt>
                <c:pt idx="589">
                  <c:v>-1773</c:v>
                </c:pt>
                <c:pt idx="590">
                  <c:v>-1904</c:v>
                </c:pt>
                <c:pt idx="591">
                  <c:v>-1908</c:v>
                </c:pt>
                <c:pt idx="592">
                  <c:v>-2264</c:v>
                </c:pt>
                <c:pt idx="593">
                  <c:v>-2770</c:v>
                </c:pt>
                <c:pt idx="594">
                  <c:v>-2568</c:v>
                </c:pt>
                <c:pt idx="595">
                  <c:v>-3200</c:v>
                </c:pt>
                <c:pt idx="596">
                  <c:v>-3200</c:v>
                </c:pt>
                <c:pt idx="597">
                  <c:v>-3185</c:v>
                </c:pt>
                <c:pt idx="598">
                  <c:v>-2711</c:v>
                </c:pt>
                <c:pt idx="599">
                  <c:v>-1528</c:v>
                </c:pt>
                <c:pt idx="600">
                  <c:v>-1033</c:v>
                </c:pt>
                <c:pt idx="601">
                  <c:v>-1467</c:v>
                </c:pt>
                <c:pt idx="602">
                  <c:v>-1393</c:v>
                </c:pt>
                <c:pt idx="603">
                  <c:v>-2338</c:v>
                </c:pt>
                <c:pt idx="604">
                  <c:v>-2403</c:v>
                </c:pt>
                <c:pt idx="605">
                  <c:v>-2813</c:v>
                </c:pt>
                <c:pt idx="606">
                  <c:v>-2780</c:v>
                </c:pt>
                <c:pt idx="607">
                  <c:v>-2635</c:v>
                </c:pt>
                <c:pt idx="608">
                  <c:v>-2484</c:v>
                </c:pt>
                <c:pt idx="609">
                  <c:v>-2120</c:v>
                </c:pt>
                <c:pt idx="610">
                  <c:v>-1467</c:v>
                </c:pt>
                <c:pt idx="611">
                  <c:v>-1539</c:v>
                </c:pt>
                <c:pt idx="612">
                  <c:v>-1398</c:v>
                </c:pt>
                <c:pt idx="613">
                  <c:v>-1440</c:v>
                </c:pt>
                <c:pt idx="614">
                  <c:v>-1582</c:v>
                </c:pt>
                <c:pt idx="615">
                  <c:v>-2147</c:v>
                </c:pt>
                <c:pt idx="616">
                  <c:v>-2668</c:v>
                </c:pt>
                <c:pt idx="617">
                  <c:v>-2602</c:v>
                </c:pt>
                <c:pt idx="618">
                  <c:v>-2580</c:v>
                </c:pt>
                <c:pt idx="619">
                  <c:v>-2605</c:v>
                </c:pt>
                <c:pt idx="620">
                  <c:v>-3050</c:v>
                </c:pt>
                <c:pt idx="621">
                  <c:v>-2480</c:v>
                </c:pt>
                <c:pt idx="622">
                  <c:v>-1375</c:v>
                </c:pt>
                <c:pt idx="623">
                  <c:v>-1059</c:v>
                </c:pt>
                <c:pt idx="624">
                  <c:v>-1658</c:v>
                </c:pt>
                <c:pt idx="625">
                  <c:v>-1802</c:v>
                </c:pt>
                <c:pt idx="626">
                  <c:v>-1567</c:v>
                </c:pt>
                <c:pt idx="627">
                  <c:v>-2499</c:v>
                </c:pt>
                <c:pt idx="628">
                  <c:v>-3058</c:v>
                </c:pt>
                <c:pt idx="629">
                  <c:v>-2878</c:v>
                </c:pt>
                <c:pt idx="630">
                  <c:v>-2812</c:v>
                </c:pt>
                <c:pt idx="631">
                  <c:v>-2539</c:v>
                </c:pt>
                <c:pt idx="632">
                  <c:v>-2545</c:v>
                </c:pt>
                <c:pt idx="633">
                  <c:v>-2557</c:v>
                </c:pt>
                <c:pt idx="634">
                  <c:v>-2700</c:v>
                </c:pt>
                <c:pt idx="635">
                  <c:v>-2686</c:v>
                </c:pt>
                <c:pt idx="636">
                  <c:v>-2188</c:v>
                </c:pt>
                <c:pt idx="637">
                  <c:v>-2141</c:v>
                </c:pt>
                <c:pt idx="638">
                  <c:v>-2459</c:v>
                </c:pt>
                <c:pt idx="639">
                  <c:v>-2473</c:v>
                </c:pt>
                <c:pt idx="640">
                  <c:v>-2464</c:v>
                </c:pt>
                <c:pt idx="641">
                  <c:v>-2657</c:v>
                </c:pt>
                <c:pt idx="642">
                  <c:v>-2439</c:v>
                </c:pt>
                <c:pt idx="643">
                  <c:v>-2342</c:v>
                </c:pt>
                <c:pt idx="644">
                  <c:v>-2622</c:v>
                </c:pt>
                <c:pt idx="645">
                  <c:v>-2513</c:v>
                </c:pt>
                <c:pt idx="646">
                  <c:v>-1616</c:v>
                </c:pt>
                <c:pt idx="647">
                  <c:v>-1388</c:v>
                </c:pt>
                <c:pt idx="648">
                  <c:v>-452</c:v>
                </c:pt>
                <c:pt idx="649">
                  <c:v>-295</c:v>
                </c:pt>
                <c:pt idx="650">
                  <c:v>-387</c:v>
                </c:pt>
                <c:pt idx="651">
                  <c:v>-573</c:v>
                </c:pt>
                <c:pt idx="652">
                  <c:v>-555</c:v>
                </c:pt>
                <c:pt idx="653">
                  <c:v>-555</c:v>
                </c:pt>
                <c:pt idx="654">
                  <c:v>-275</c:v>
                </c:pt>
                <c:pt idx="655">
                  <c:v>-307</c:v>
                </c:pt>
                <c:pt idx="656">
                  <c:v>-451</c:v>
                </c:pt>
                <c:pt idx="657">
                  <c:v>-392</c:v>
                </c:pt>
                <c:pt idx="658">
                  <c:v>-364</c:v>
                </c:pt>
                <c:pt idx="659">
                  <c:v>-391</c:v>
                </c:pt>
                <c:pt idx="660">
                  <c:v>35</c:v>
                </c:pt>
                <c:pt idx="661">
                  <c:v>167</c:v>
                </c:pt>
                <c:pt idx="662">
                  <c:v>211</c:v>
                </c:pt>
                <c:pt idx="663">
                  <c:v>125</c:v>
                </c:pt>
                <c:pt idx="664">
                  <c:v>-832</c:v>
                </c:pt>
                <c:pt idx="665">
                  <c:v>-1533</c:v>
                </c:pt>
                <c:pt idx="666">
                  <c:v>-2158</c:v>
                </c:pt>
                <c:pt idx="667">
                  <c:v>-2489</c:v>
                </c:pt>
                <c:pt idx="668">
                  <c:v>-2430</c:v>
                </c:pt>
                <c:pt idx="669">
                  <c:v>-2286</c:v>
                </c:pt>
                <c:pt idx="670">
                  <c:v>-2175</c:v>
                </c:pt>
                <c:pt idx="671">
                  <c:v>-1711</c:v>
                </c:pt>
                <c:pt idx="672">
                  <c:v>300</c:v>
                </c:pt>
                <c:pt idx="673">
                  <c:v>223</c:v>
                </c:pt>
                <c:pt idx="674">
                  <c:v>248</c:v>
                </c:pt>
                <c:pt idx="675">
                  <c:v>49</c:v>
                </c:pt>
                <c:pt idx="676">
                  <c:v>-77</c:v>
                </c:pt>
                <c:pt idx="677">
                  <c:v>-28</c:v>
                </c:pt>
                <c:pt idx="678">
                  <c:v>-886</c:v>
                </c:pt>
                <c:pt idx="679">
                  <c:v>-726</c:v>
                </c:pt>
                <c:pt idx="680">
                  <c:v>1100</c:v>
                </c:pt>
                <c:pt idx="681">
                  <c:v>1100</c:v>
                </c:pt>
                <c:pt idx="682">
                  <c:v>1094</c:v>
                </c:pt>
                <c:pt idx="683">
                  <c:v>855</c:v>
                </c:pt>
                <c:pt idx="684">
                  <c:v>983</c:v>
                </c:pt>
                <c:pt idx="685">
                  <c:v>984</c:v>
                </c:pt>
                <c:pt idx="686">
                  <c:v>755</c:v>
                </c:pt>
                <c:pt idx="687">
                  <c:v>854</c:v>
                </c:pt>
                <c:pt idx="688">
                  <c:v>361</c:v>
                </c:pt>
                <c:pt idx="689">
                  <c:v>198</c:v>
                </c:pt>
                <c:pt idx="690">
                  <c:v>127</c:v>
                </c:pt>
                <c:pt idx="691">
                  <c:v>95</c:v>
                </c:pt>
                <c:pt idx="692">
                  <c:v>-592</c:v>
                </c:pt>
                <c:pt idx="693">
                  <c:v>-114</c:v>
                </c:pt>
                <c:pt idx="694">
                  <c:v>80</c:v>
                </c:pt>
                <c:pt idx="695">
                  <c:v>102</c:v>
                </c:pt>
                <c:pt idx="696">
                  <c:v>169</c:v>
                </c:pt>
                <c:pt idx="697">
                  <c:v>-582</c:v>
                </c:pt>
                <c:pt idx="698">
                  <c:v>-1358</c:v>
                </c:pt>
                <c:pt idx="699">
                  <c:v>-1974</c:v>
                </c:pt>
                <c:pt idx="700">
                  <c:v>-1529</c:v>
                </c:pt>
                <c:pt idx="701">
                  <c:v>-1509</c:v>
                </c:pt>
                <c:pt idx="702">
                  <c:v>-2301</c:v>
                </c:pt>
                <c:pt idx="703">
                  <c:v>-662</c:v>
                </c:pt>
                <c:pt idx="704">
                  <c:v>-396</c:v>
                </c:pt>
                <c:pt idx="705">
                  <c:v>500</c:v>
                </c:pt>
                <c:pt idx="706">
                  <c:v>350</c:v>
                </c:pt>
                <c:pt idx="707">
                  <c:v>955</c:v>
                </c:pt>
                <c:pt idx="708">
                  <c:v>1100</c:v>
                </c:pt>
                <c:pt idx="709">
                  <c:v>612</c:v>
                </c:pt>
                <c:pt idx="710">
                  <c:v>584</c:v>
                </c:pt>
                <c:pt idx="711">
                  <c:v>-521</c:v>
                </c:pt>
                <c:pt idx="712">
                  <c:v>-880</c:v>
                </c:pt>
                <c:pt idx="713">
                  <c:v>-998</c:v>
                </c:pt>
                <c:pt idx="714">
                  <c:v>-626</c:v>
                </c:pt>
                <c:pt idx="715">
                  <c:v>-790</c:v>
                </c:pt>
                <c:pt idx="716">
                  <c:v>-1189</c:v>
                </c:pt>
                <c:pt idx="717">
                  <c:v>507</c:v>
                </c:pt>
                <c:pt idx="718">
                  <c:v>481</c:v>
                </c:pt>
                <c:pt idx="719">
                  <c:v>1100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Calcul!$BC$10:$BC$753</c:f>
              <c:numCache>
                <c:formatCode>0.0</c:formatCode>
                <c:ptCount val="744"/>
                <c:pt idx="0">
                  <c:v>-1800.2902777777781</c:v>
                </c:pt>
                <c:pt idx="1">
                  <c:v>-1800.2902777777781</c:v>
                </c:pt>
                <c:pt idx="2">
                  <c:v>-1800.2902777777781</c:v>
                </c:pt>
                <c:pt idx="3">
                  <c:v>-1800.2902777777781</c:v>
                </c:pt>
                <c:pt idx="4">
                  <c:v>-1800.2902777777781</c:v>
                </c:pt>
                <c:pt idx="5">
                  <c:v>-1800.2902777777781</c:v>
                </c:pt>
                <c:pt idx="6">
                  <c:v>-1800.2902777777781</c:v>
                </c:pt>
                <c:pt idx="7">
                  <c:v>-1800.2902777777781</c:v>
                </c:pt>
                <c:pt idx="8">
                  <c:v>-1800.2902777777781</c:v>
                </c:pt>
                <c:pt idx="9">
                  <c:v>-1800.2902777777781</c:v>
                </c:pt>
                <c:pt idx="10">
                  <c:v>-1800.2902777777781</c:v>
                </c:pt>
                <c:pt idx="11">
                  <c:v>-1800.2902777777781</c:v>
                </c:pt>
                <c:pt idx="12">
                  <c:v>-1800.2902777777781</c:v>
                </c:pt>
                <c:pt idx="13">
                  <c:v>-1800.2902777777781</c:v>
                </c:pt>
                <c:pt idx="14">
                  <c:v>-1800.2902777777781</c:v>
                </c:pt>
                <c:pt idx="15">
                  <c:v>-1800.2902777777781</c:v>
                </c:pt>
                <c:pt idx="16">
                  <c:v>-1800.2902777777781</c:v>
                </c:pt>
                <c:pt idx="17">
                  <c:v>-1800.2902777777781</c:v>
                </c:pt>
                <c:pt idx="18">
                  <c:v>-1800.2902777777781</c:v>
                </c:pt>
                <c:pt idx="19">
                  <c:v>-1800.2902777777781</c:v>
                </c:pt>
                <c:pt idx="20">
                  <c:v>-1800.2902777777781</c:v>
                </c:pt>
                <c:pt idx="21">
                  <c:v>-1800.2902777777781</c:v>
                </c:pt>
                <c:pt idx="22">
                  <c:v>-1800.2902777777781</c:v>
                </c:pt>
                <c:pt idx="23">
                  <c:v>-1800.2902777777781</c:v>
                </c:pt>
                <c:pt idx="24">
                  <c:v>-1800.2902777777781</c:v>
                </c:pt>
                <c:pt idx="25">
                  <c:v>-1800.2902777777781</c:v>
                </c:pt>
                <c:pt idx="26">
                  <c:v>-1800.2902777777781</c:v>
                </c:pt>
                <c:pt idx="27">
                  <c:v>-1800.2902777777781</c:v>
                </c:pt>
                <c:pt idx="28">
                  <c:v>-1800.2902777777781</c:v>
                </c:pt>
                <c:pt idx="29">
                  <c:v>-1800.2902777777781</c:v>
                </c:pt>
                <c:pt idx="30">
                  <c:v>-1800.2902777777781</c:v>
                </c:pt>
                <c:pt idx="31">
                  <c:v>-1800.2902777777781</c:v>
                </c:pt>
                <c:pt idx="32">
                  <c:v>-1800.2902777777781</c:v>
                </c:pt>
                <c:pt idx="33">
                  <c:v>-1800.2902777777781</c:v>
                </c:pt>
                <c:pt idx="34">
                  <c:v>-1800.2902777777781</c:v>
                </c:pt>
                <c:pt idx="35">
                  <c:v>-1800.2902777777781</c:v>
                </c:pt>
                <c:pt idx="36">
                  <c:v>-1800.2902777777781</c:v>
                </c:pt>
                <c:pt idx="37">
                  <c:v>-1800.2902777777781</c:v>
                </c:pt>
                <c:pt idx="38">
                  <c:v>-1800.2902777777781</c:v>
                </c:pt>
                <c:pt idx="39">
                  <c:v>-1800.2902777777781</c:v>
                </c:pt>
                <c:pt idx="40">
                  <c:v>-1800.2902777777781</c:v>
                </c:pt>
                <c:pt idx="41">
                  <c:v>-1800.2902777777781</c:v>
                </c:pt>
                <c:pt idx="42">
                  <c:v>-1800.2902777777781</c:v>
                </c:pt>
                <c:pt idx="43">
                  <c:v>-1800.2902777777781</c:v>
                </c:pt>
                <c:pt idx="44">
                  <c:v>-1800.2902777777781</c:v>
                </c:pt>
                <c:pt idx="45">
                  <c:v>-1800.2902777777781</c:v>
                </c:pt>
                <c:pt idx="46">
                  <c:v>-1800.2902777777781</c:v>
                </c:pt>
                <c:pt idx="47">
                  <c:v>-1800.2902777777781</c:v>
                </c:pt>
                <c:pt idx="48">
                  <c:v>-1800.2902777777781</c:v>
                </c:pt>
                <c:pt idx="49">
                  <c:v>-1800.2902777777781</c:v>
                </c:pt>
                <c:pt idx="50">
                  <c:v>-1800.2902777777781</c:v>
                </c:pt>
                <c:pt idx="51">
                  <c:v>-1800.2902777777781</c:v>
                </c:pt>
                <c:pt idx="52">
                  <c:v>-1800.2902777777781</c:v>
                </c:pt>
                <c:pt idx="53">
                  <c:v>-1800.2902777777781</c:v>
                </c:pt>
                <c:pt idx="54">
                  <c:v>-1800.2902777777781</c:v>
                </c:pt>
                <c:pt idx="55">
                  <c:v>-1800.2902777777781</c:v>
                </c:pt>
                <c:pt idx="56">
                  <c:v>-1800.2902777777781</c:v>
                </c:pt>
                <c:pt idx="57">
                  <c:v>-1800.2902777777781</c:v>
                </c:pt>
                <c:pt idx="58">
                  <c:v>-1800.2902777777781</c:v>
                </c:pt>
                <c:pt idx="59">
                  <c:v>-1800.2902777777781</c:v>
                </c:pt>
                <c:pt idx="60">
                  <c:v>-1800.2902777777781</c:v>
                </c:pt>
                <c:pt idx="61">
                  <c:v>-1800.2902777777781</c:v>
                </c:pt>
                <c:pt idx="62">
                  <c:v>-1800.2902777777781</c:v>
                </c:pt>
                <c:pt idx="63">
                  <c:v>-1800.2902777777781</c:v>
                </c:pt>
                <c:pt idx="64">
                  <c:v>-1800.2902777777781</c:v>
                </c:pt>
                <c:pt idx="65">
                  <c:v>-1800.2902777777781</c:v>
                </c:pt>
                <c:pt idx="66">
                  <c:v>-1800.2902777777781</c:v>
                </c:pt>
                <c:pt idx="67">
                  <c:v>-1800.2902777777781</c:v>
                </c:pt>
                <c:pt idx="68">
                  <c:v>-1800.2902777777781</c:v>
                </c:pt>
                <c:pt idx="69">
                  <c:v>-1800.2902777777781</c:v>
                </c:pt>
                <c:pt idx="70">
                  <c:v>-1800.2902777777781</c:v>
                </c:pt>
                <c:pt idx="71">
                  <c:v>-1800.2902777777781</c:v>
                </c:pt>
                <c:pt idx="72">
                  <c:v>-1800.2902777777781</c:v>
                </c:pt>
                <c:pt idx="73">
                  <c:v>-1800.2902777777781</c:v>
                </c:pt>
                <c:pt idx="74">
                  <c:v>-1800.2902777777781</c:v>
                </c:pt>
                <c:pt idx="75">
                  <c:v>-1800.2902777777781</c:v>
                </c:pt>
                <c:pt idx="76">
                  <c:v>-1800.2902777777781</c:v>
                </c:pt>
                <c:pt idx="77">
                  <c:v>-1800.2902777777781</c:v>
                </c:pt>
                <c:pt idx="78">
                  <c:v>-1800.2902777777781</c:v>
                </c:pt>
                <c:pt idx="79">
                  <c:v>-1800.2902777777781</c:v>
                </c:pt>
                <c:pt idx="80">
                  <c:v>-1800.2902777777781</c:v>
                </c:pt>
                <c:pt idx="81">
                  <c:v>-1800.2902777777781</c:v>
                </c:pt>
                <c:pt idx="82">
                  <c:v>-1800.2902777777781</c:v>
                </c:pt>
                <c:pt idx="83">
                  <c:v>-1800.2902777777781</c:v>
                </c:pt>
                <c:pt idx="84">
                  <c:v>-1800.2902777777781</c:v>
                </c:pt>
                <c:pt idx="85">
                  <c:v>-1800.2902777777781</c:v>
                </c:pt>
                <c:pt idx="86">
                  <c:v>-1800.2902777777781</c:v>
                </c:pt>
                <c:pt idx="87">
                  <c:v>-1800.2902777777781</c:v>
                </c:pt>
                <c:pt idx="88">
                  <c:v>-1800.2902777777781</c:v>
                </c:pt>
                <c:pt idx="89">
                  <c:v>-1800.2902777777781</c:v>
                </c:pt>
                <c:pt idx="90">
                  <c:v>-1800.2902777777781</c:v>
                </c:pt>
                <c:pt idx="91">
                  <c:v>-1800.2902777777781</c:v>
                </c:pt>
                <c:pt idx="92">
                  <c:v>-1800.2902777777781</c:v>
                </c:pt>
                <c:pt idx="93">
                  <c:v>-1800.2902777777781</c:v>
                </c:pt>
                <c:pt idx="94">
                  <c:v>-1800.2902777777781</c:v>
                </c:pt>
                <c:pt idx="95">
                  <c:v>-1800.2902777777781</c:v>
                </c:pt>
                <c:pt idx="96">
                  <c:v>-1800.2902777777781</c:v>
                </c:pt>
                <c:pt idx="97">
                  <c:v>-1800.2902777777781</c:v>
                </c:pt>
                <c:pt idx="98">
                  <c:v>-1800.2902777777781</c:v>
                </c:pt>
                <c:pt idx="99">
                  <c:v>-1800.2902777777781</c:v>
                </c:pt>
                <c:pt idx="100">
                  <c:v>-1800.2902777777781</c:v>
                </c:pt>
                <c:pt idx="101">
                  <c:v>-1800.2902777777781</c:v>
                </c:pt>
                <c:pt idx="102">
                  <c:v>-1800.2902777777781</c:v>
                </c:pt>
                <c:pt idx="103">
                  <c:v>-1800.2902777777781</c:v>
                </c:pt>
                <c:pt idx="104">
                  <c:v>-1800.2902777777781</c:v>
                </c:pt>
                <c:pt idx="105">
                  <c:v>-1800.2902777777781</c:v>
                </c:pt>
                <c:pt idx="106">
                  <c:v>-1800.2902777777781</c:v>
                </c:pt>
                <c:pt idx="107">
                  <c:v>-1800.2902777777781</c:v>
                </c:pt>
                <c:pt idx="108">
                  <c:v>-1800.2902777777781</c:v>
                </c:pt>
                <c:pt idx="109">
                  <c:v>-1800.2902777777781</c:v>
                </c:pt>
                <c:pt idx="110">
                  <c:v>-1800.2902777777781</c:v>
                </c:pt>
                <c:pt idx="111">
                  <c:v>-1800.2902777777781</c:v>
                </c:pt>
                <c:pt idx="112">
                  <c:v>-1800.2902777777781</c:v>
                </c:pt>
                <c:pt idx="113">
                  <c:v>-1800.2902777777781</c:v>
                </c:pt>
                <c:pt idx="114">
                  <c:v>-1800.2902777777781</c:v>
                </c:pt>
                <c:pt idx="115">
                  <c:v>-1800.2902777777781</c:v>
                </c:pt>
                <c:pt idx="116">
                  <c:v>-1800.2902777777781</c:v>
                </c:pt>
                <c:pt idx="117">
                  <c:v>-1800.2902777777781</c:v>
                </c:pt>
                <c:pt idx="118">
                  <c:v>-1800.2902777777781</c:v>
                </c:pt>
                <c:pt idx="119">
                  <c:v>-1800.2902777777781</c:v>
                </c:pt>
                <c:pt idx="120">
                  <c:v>-1800.2902777777781</c:v>
                </c:pt>
                <c:pt idx="121">
                  <c:v>-1800.2902777777781</c:v>
                </c:pt>
                <c:pt idx="122">
                  <c:v>-1800.2902777777781</c:v>
                </c:pt>
                <c:pt idx="123">
                  <c:v>-1800.2902777777781</c:v>
                </c:pt>
                <c:pt idx="124">
                  <c:v>-1800.2902777777781</c:v>
                </c:pt>
                <c:pt idx="125">
                  <c:v>-1800.2902777777781</c:v>
                </c:pt>
                <c:pt idx="126">
                  <c:v>-1800.2902777777781</c:v>
                </c:pt>
                <c:pt idx="127">
                  <c:v>-1800.2902777777781</c:v>
                </c:pt>
                <c:pt idx="128">
                  <c:v>-1800.2902777777781</c:v>
                </c:pt>
                <c:pt idx="129">
                  <c:v>-1800.2902777777781</c:v>
                </c:pt>
                <c:pt idx="130">
                  <c:v>-1800.2902777777781</c:v>
                </c:pt>
                <c:pt idx="131">
                  <c:v>-1800.2902777777781</c:v>
                </c:pt>
                <c:pt idx="132">
                  <c:v>-1800.2902777777781</c:v>
                </c:pt>
                <c:pt idx="133">
                  <c:v>-1800.2902777777781</c:v>
                </c:pt>
                <c:pt idx="134">
                  <c:v>-1800.2902777777781</c:v>
                </c:pt>
                <c:pt idx="135">
                  <c:v>-1800.2902777777781</c:v>
                </c:pt>
                <c:pt idx="136">
                  <c:v>-1800.2902777777781</c:v>
                </c:pt>
                <c:pt idx="137">
                  <c:v>-1800.2902777777781</c:v>
                </c:pt>
                <c:pt idx="138">
                  <c:v>-1800.2902777777781</c:v>
                </c:pt>
                <c:pt idx="139">
                  <c:v>-1800.2902777777781</c:v>
                </c:pt>
                <c:pt idx="140">
                  <c:v>-1800.2902777777781</c:v>
                </c:pt>
                <c:pt idx="141">
                  <c:v>-1800.2902777777781</c:v>
                </c:pt>
                <c:pt idx="142">
                  <c:v>-1800.2902777777781</c:v>
                </c:pt>
                <c:pt idx="143">
                  <c:v>-1800.2902777777781</c:v>
                </c:pt>
                <c:pt idx="144">
                  <c:v>-1800.2902777777781</c:v>
                </c:pt>
                <c:pt idx="145">
                  <c:v>-1800.2902777777781</c:v>
                </c:pt>
                <c:pt idx="146">
                  <c:v>-1800.2902777777781</c:v>
                </c:pt>
                <c:pt idx="147">
                  <c:v>-1800.2902777777781</c:v>
                </c:pt>
                <c:pt idx="148">
                  <c:v>-1800.2902777777781</c:v>
                </c:pt>
                <c:pt idx="149">
                  <c:v>-1800.2902777777781</c:v>
                </c:pt>
                <c:pt idx="150">
                  <c:v>-1800.2902777777781</c:v>
                </c:pt>
                <c:pt idx="151">
                  <c:v>-1800.2902777777781</c:v>
                </c:pt>
                <c:pt idx="152">
                  <c:v>-1800.2902777777781</c:v>
                </c:pt>
                <c:pt idx="153">
                  <c:v>-1800.2902777777781</c:v>
                </c:pt>
                <c:pt idx="154">
                  <c:v>-1800.2902777777781</c:v>
                </c:pt>
                <c:pt idx="155">
                  <c:v>-1800.2902777777781</c:v>
                </c:pt>
                <c:pt idx="156">
                  <c:v>-1800.2902777777781</c:v>
                </c:pt>
                <c:pt idx="157">
                  <c:v>-1800.2902777777781</c:v>
                </c:pt>
                <c:pt idx="158">
                  <c:v>-1800.2902777777781</c:v>
                </c:pt>
                <c:pt idx="159">
                  <c:v>-1800.2902777777781</c:v>
                </c:pt>
                <c:pt idx="160">
                  <c:v>-1800.2902777777781</c:v>
                </c:pt>
                <c:pt idx="161">
                  <c:v>-1800.2902777777781</c:v>
                </c:pt>
                <c:pt idx="162">
                  <c:v>-1800.2902777777781</c:v>
                </c:pt>
                <c:pt idx="163">
                  <c:v>-1800.2902777777781</c:v>
                </c:pt>
                <c:pt idx="164">
                  <c:v>-1800.2902777777781</c:v>
                </c:pt>
                <c:pt idx="165">
                  <c:v>-1800.2902777777781</c:v>
                </c:pt>
                <c:pt idx="166">
                  <c:v>-1800.2902777777781</c:v>
                </c:pt>
                <c:pt idx="167">
                  <c:v>-1800.2902777777781</c:v>
                </c:pt>
                <c:pt idx="168">
                  <c:v>-1800.2902777777781</c:v>
                </c:pt>
                <c:pt idx="169">
                  <c:v>-1800.2902777777781</c:v>
                </c:pt>
                <c:pt idx="170">
                  <c:v>-1800.2902777777781</c:v>
                </c:pt>
                <c:pt idx="171">
                  <c:v>-1800.2902777777781</c:v>
                </c:pt>
                <c:pt idx="172">
                  <c:v>-1800.2902777777781</c:v>
                </c:pt>
                <c:pt idx="173">
                  <c:v>-1800.2902777777781</c:v>
                </c:pt>
                <c:pt idx="174">
                  <c:v>-1800.2902777777781</c:v>
                </c:pt>
                <c:pt idx="175">
                  <c:v>-1800.2902777777781</c:v>
                </c:pt>
                <c:pt idx="176">
                  <c:v>-1800.2902777777781</c:v>
                </c:pt>
                <c:pt idx="177">
                  <c:v>-1800.2902777777781</c:v>
                </c:pt>
                <c:pt idx="178">
                  <c:v>-1800.2902777777781</c:v>
                </c:pt>
                <c:pt idx="179">
                  <c:v>-1800.2902777777781</c:v>
                </c:pt>
                <c:pt idx="180">
                  <c:v>-1800.2902777777781</c:v>
                </c:pt>
                <c:pt idx="181">
                  <c:v>-1800.2902777777781</c:v>
                </c:pt>
                <c:pt idx="182">
                  <c:v>-1800.2902777777781</c:v>
                </c:pt>
                <c:pt idx="183">
                  <c:v>-1800.2902777777781</c:v>
                </c:pt>
                <c:pt idx="184">
                  <c:v>-1800.2902777777781</c:v>
                </c:pt>
                <c:pt idx="185">
                  <c:v>-1800.2902777777781</c:v>
                </c:pt>
                <c:pt idx="186">
                  <c:v>-1800.2902777777781</c:v>
                </c:pt>
                <c:pt idx="187">
                  <c:v>-1800.2902777777781</c:v>
                </c:pt>
                <c:pt idx="188">
                  <c:v>-1800.2902777777781</c:v>
                </c:pt>
                <c:pt idx="189">
                  <c:v>-1800.2902777777781</c:v>
                </c:pt>
                <c:pt idx="190">
                  <c:v>-1800.2902777777781</c:v>
                </c:pt>
                <c:pt idx="191">
                  <c:v>-1800.2902777777781</c:v>
                </c:pt>
                <c:pt idx="192">
                  <c:v>-1800.2902777777781</c:v>
                </c:pt>
                <c:pt idx="193">
                  <c:v>-1800.2902777777781</c:v>
                </c:pt>
                <c:pt idx="194">
                  <c:v>-1800.2902777777781</c:v>
                </c:pt>
                <c:pt idx="195">
                  <c:v>-1800.2902777777781</c:v>
                </c:pt>
                <c:pt idx="196">
                  <c:v>-1800.2902777777781</c:v>
                </c:pt>
                <c:pt idx="197">
                  <c:v>-1800.2902777777781</c:v>
                </c:pt>
                <c:pt idx="198">
                  <c:v>-1800.2902777777781</c:v>
                </c:pt>
                <c:pt idx="199">
                  <c:v>-1800.2902777777781</c:v>
                </c:pt>
                <c:pt idx="200">
                  <c:v>-1800.2902777777781</c:v>
                </c:pt>
                <c:pt idx="201">
                  <c:v>-1800.2902777777781</c:v>
                </c:pt>
                <c:pt idx="202">
                  <c:v>-1800.2902777777781</c:v>
                </c:pt>
                <c:pt idx="203">
                  <c:v>-1800.2902777777781</c:v>
                </c:pt>
                <c:pt idx="204">
                  <c:v>-1800.2902777777781</c:v>
                </c:pt>
                <c:pt idx="205">
                  <c:v>-1800.2902777777781</c:v>
                </c:pt>
                <c:pt idx="206">
                  <c:v>-1800.2902777777781</c:v>
                </c:pt>
                <c:pt idx="207">
                  <c:v>-1800.2902777777781</c:v>
                </c:pt>
                <c:pt idx="208">
                  <c:v>-1800.2902777777781</c:v>
                </c:pt>
                <c:pt idx="209">
                  <c:v>-1800.2902777777781</c:v>
                </c:pt>
                <c:pt idx="210">
                  <c:v>-1800.2902777777781</c:v>
                </c:pt>
                <c:pt idx="211">
                  <c:v>-1800.2902777777781</c:v>
                </c:pt>
                <c:pt idx="212">
                  <c:v>-1800.2902777777781</c:v>
                </c:pt>
                <c:pt idx="213">
                  <c:v>-1800.2902777777781</c:v>
                </c:pt>
                <c:pt idx="214">
                  <c:v>-1800.2902777777781</c:v>
                </c:pt>
                <c:pt idx="215">
                  <c:v>-1800.2902777777781</c:v>
                </c:pt>
                <c:pt idx="216">
                  <c:v>-1800.2902777777781</c:v>
                </c:pt>
                <c:pt idx="217">
                  <c:v>-1800.2902777777781</c:v>
                </c:pt>
                <c:pt idx="218">
                  <c:v>-1800.2902777777781</c:v>
                </c:pt>
                <c:pt idx="219">
                  <c:v>-1800.2902777777781</c:v>
                </c:pt>
                <c:pt idx="220">
                  <c:v>-1800.2902777777781</c:v>
                </c:pt>
                <c:pt idx="221">
                  <c:v>-1800.2902777777781</c:v>
                </c:pt>
                <c:pt idx="222">
                  <c:v>-1800.2902777777781</c:v>
                </c:pt>
                <c:pt idx="223">
                  <c:v>-1800.2902777777781</c:v>
                </c:pt>
                <c:pt idx="224">
                  <c:v>-1800.2902777777781</c:v>
                </c:pt>
                <c:pt idx="225">
                  <c:v>-1800.2902777777781</c:v>
                </c:pt>
                <c:pt idx="226">
                  <c:v>-1800.2902777777781</c:v>
                </c:pt>
                <c:pt idx="227">
                  <c:v>-1800.2902777777781</c:v>
                </c:pt>
                <c:pt idx="228">
                  <c:v>-1800.2902777777781</c:v>
                </c:pt>
                <c:pt idx="229">
                  <c:v>-1800.2902777777781</c:v>
                </c:pt>
                <c:pt idx="230">
                  <c:v>-1800.2902777777781</c:v>
                </c:pt>
                <c:pt idx="231">
                  <c:v>-1800.2902777777781</c:v>
                </c:pt>
                <c:pt idx="232">
                  <c:v>-1800.2902777777781</c:v>
                </c:pt>
                <c:pt idx="233">
                  <c:v>-1800.2902777777781</c:v>
                </c:pt>
                <c:pt idx="234">
                  <c:v>-1800.2902777777781</c:v>
                </c:pt>
                <c:pt idx="235">
                  <c:v>-1800.2902777777781</c:v>
                </c:pt>
                <c:pt idx="236">
                  <c:v>-1800.2902777777781</c:v>
                </c:pt>
                <c:pt idx="237">
                  <c:v>-1800.2902777777781</c:v>
                </c:pt>
                <c:pt idx="238">
                  <c:v>-1800.2902777777781</c:v>
                </c:pt>
                <c:pt idx="239">
                  <c:v>-1800.2902777777781</c:v>
                </c:pt>
                <c:pt idx="240">
                  <c:v>-1800.2902777777781</c:v>
                </c:pt>
                <c:pt idx="241">
                  <c:v>-1800.2902777777781</c:v>
                </c:pt>
                <c:pt idx="242">
                  <c:v>-1800.2902777777781</c:v>
                </c:pt>
                <c:pt idx="243">
                  <c:v>-1800.2902777777781</c:v>
                </c:pt>
                <c:pt idx="244">
                  <c:v>-1800.2902777777781</c:v>
                </c:pt>
                <c:pt idx="245">
                  <c:v>-1800.2902777777781</c:v>
                </c:pt>
                <c:pt idx="246">
                  <c:v>-1800.2902777777781</c:v>
                </c:pt>
                <c:pt idx="247">
                  <c:v>-1800.2902777777781</c:v>
                </c:pt>
                <c:pt idx="248">
                  <c:v>-1800.2902777777781</c:v>
                </c:pt>
                <c:pt idx="249">
                  <c:v>-1800.2902777777781</c:v>
                </c:pt>
                <c:pt idx="250">
                  <c:v>-1800.2902777777781</c:v>
                </c:pt>
                <c:pt idx="251">
                  <c:v>-1800.2902777777781</c:v>
                </c:pt>
                <c:pt idx="252">
                  <c:v>-1800.2902777777781</c:v>
                </c:pt>
                <c:pt idx="253">
                  <c:v>-1800.2902777777781</c:v>
                </c:pt>
                <c:pt idx="254">
                  <c:v>-1800.2902777777781</c:v>
                </c:pt>
                <c:pt idx="255">
                  <c:v>-1800.2902777777781</c:v>
                </c:pt>
                <c:pt idx="256">
                  <c:v>-1800.2902777777781</c:v>
                </c:pt>
                <c:pt idx="257">
                  <c:v>-1800.2902777777781</c:v>
                </c:pt>
                <c:pt idx="258">
                  <c:v>-1800.2902777777781</c:v>
                </c:pt>
                <c:pt idx="259">
                  <c:v>-1800.2902777777781</c:v>
                </c:pt>
                <c:pt idx="260">
                  <c:v>-1800.2902777777781</c:v>
                </c:pt>
                <c:pt idx="261">
                  <c:v>-1800.2902777777781</c:v>
                </c:pt>
                <c:pt idx="262">
                  <c:v>-1800.2902777777781</c:v>
                </c:pt>
                <c:pt idx="263">
                  <c:v>-1800.2902777777781</c:v>
                </c:pt>
                <c:pt idx="264">
                  <c:v>-1800.2902777777781</c:v>
                </c:pt>
                <c:pt idx="265">
                  <c:v>-1800.2902777777781</c:v>
                </c:pt>
                <c:pt idx="266">
                  <c:v>-1800.2902777777781</c:v>
                </c:pt>
                <c:pt idx="267">
                  <c:v>-1800.2902777777781</c:v>
                </c:pt>
                <c:pt idx="268">
                  <c:v>-1800.2902777777781</c:v>
                </c:pt>
                <c:pt idx="269">
                  <c:v>-1800.2902777777781</c:v>
                </c:pt>
                <c:pt idx="270">
                  <c:v>-1800.2902777777781</c:v>
                </c:pt>
                <c:pt idx="271">
                  <c:v>-1800.2902777777781</c:v>
                </c:pt>
                <c:pt idx="272">
                  <c:v>-1800.2902777777781</c:v>
                </c:pt>
                <c:pt idx="273">
                  <c:v>-1800.2902777777781</c:v>
                </c:pt>
                <c:pt idx="274">
                  <c:v>-1800.2902777777781</c:v>
                </c:pt>
                <c:pt idx="275">
                  <c:v>-1800.2902777777781</c:v>
                </c:pt>
                <c:pt idx="276">
                  <c:v>-1800.2902777777781</c:v>
                </c:pt>
                <c:pt idx="277">
                  <c:v>-1800.2902777777781</c:v>
                </c:pt>
                <c:pt idx="278">
                  <c:v>-1800.2902777777781</c:v>
                </c:pt>
                <c:pt idx="279">
                  <c:v>-1800.2902777777781</c:v>
                </c:pt>
                <c:pt idx="280">
                  <c:v>-1800.2902777777781</c:v>
                </c:pt>
                <c:pt idx="281">
                  <c:v>-1800.2902777777781</c:v>
                </c:pt>
                <c:pt idx="282">
                  <c:v>-1800.2902777777781</c:v>
                </c:pt>
                <c:pt idx="283">
                  <c:v>-1800.2902777777781</c:v>
                </c:pt>
                <c:pt idx="284">
                  <c:v>-1800.2902777777781</c:v>
                </c:pt>
                <c:pt idx="285">
                  <c:v>-1800.2902777777781</c:v>
                </c:pt>
                <c:pt idx="286">
                  <c:v>-1800.2902777777781</c:v>
                </c:pt>
                <c:pt idx="287">
                  <c:v>-1800.2902777777781</c:v>
                </c:pt>
                <c:pt idx="288">
                  <c:v>-1800.2902777777781</c:v>
                </c:pt>
                <c:pt idx="289">
                  <c:v>-1800.2902777777781</c:v>
                </c:pt>
                <c:pt idx="290">
                  <c:v>-1800.2902777777781</c:v>
                </c:pt>
                <c:pt idx="291">
                  <c:v>-1800.2902777777781</c:v>
                </c:pt>
                <c:pt idx="292">
                  <c:v>-1800.2902777777781</c:v>
                </c:pt>
                <c:pt idx="293">
                  <c:v>-1800.2902777777781</c:v>
                </c:pt>
                <c:pt idx="294">
                  <c:v>-1800.2902777777781</c:v>
                </c:pt>
                <c:pt idx="295">
                  <c:v>-1800.2902777777781</c:v>
                </c:pt>
                <c:pt idx="296">
                  <c:v>-1800.2902777777781</c:v>
                </c:pt>
                <c:pt idx="297">
                  <c:v>-1800.2902777777781</c:v>
                </c:pt>
                <c:pt idx="298">
                  <c:v>-1800.2902777777781</c:v>
                </c:pt>
                <c:pt idx="299">
                  <c:v>-1800.2902777777781</c:v>
                </c:pt>
                <c:pt idx="300">
                  <c:v>-1800.2902777777781</c:v>
                </c:pt>
                <c:pt idx="301">
                  <c:v>-1800.2902777777781</c:v>
                </c:pt>
                <c:pt idx="302">
                  <c:v>-1800.2902777777781</c:v>
                </c:pt>
                <c:pt idx="303">
                  <c:v>-1800.2902777777781</c:v>
                </c:pt>
                <c:pt idx="304">
                  <c:v>-1800.2902777777781</c:v>
                </c:pt>
                <c:pt idx="305">
                  <c:v>-1800.2902777777781</c:v>
                </c:pt>
                <c:pt idx="306">
                  <c:v>-1800.2902777777781</c:v>
                </c:pt>
                <c:pt idx="307">
                  <c:v>-1800.2902777777781</c:v>
                </c:pt>
                <c:pt idx="308">
                  <c:v>-1800.2902777777781</c:v>
                </c:pt>
                <c:pt idx="309">
                  <c:v>-1800.2902777777781</c:v>
                </c:pt>
                <c:pt idx="310">
                  <c:v>-1800.2902777777781</c:v>
                </c:pt>
                <c:pt idx="311">
                  <c:v>-1800.2902777777781</c:v>
                </c:pt>
                <c:pt idx="312">
                  <c:v>-1800.2902777777781</c:v>
                </c:pt>
                <c:pt idx="313">
                  <c:v>-1800.2902777777781</c:v>
                </c:pt>
                <c:pt idx="314">
                  <c:v>-1800.2902777777781</c:v>
                </c:pt>
                <c:pt idx="315">
                  <c:v>-1800.2902777777781</c:v>
                </c:pt>
                <c:pt idx="316">
                  <c:v>-1800.2902777777781</c:v>
                </c:pt>
                <c:pt idx="317">
                  <c:v>-1800.2902777777781</c:v>
                </c:pt>
                <c:pt idx="318">
                  <c:v>-1800.2902777777781</c:v>
                </c:pt>
                <c:pt idx="319">
                  <c:v>-1800.2902777777781</c:v>
                </c:pt>
                <c:pt idx="320">
                  <c:v>-1800.2902777777781</c:v>
                </c:pt>
                <c:pt idx="321">
                  <c:v>-1800.2902777777781</c:v>
                </c:pt>
                <c:pt idx="322">
                  <c:v>-1800.2902777777781</c:v>
                </c:pt>
                <c:pt idx="323">
                  <c:v>-1800.2902777777781</c:v>
                </c:pt>
                <c:pt idx="324">
                  <c:v>-1800.2902777777781</c:v>
                </c:pt>
                <c:pt idx="325">
                  <c:v>-1800.2902777777781</c:v>
                </c:pt>
                <c:pt idx="326">
                  <c:v>-1800.2902777777781</c:v>
                </c:pt>
                <c:pt idx="327">
                  <c:v>-1800.2902777777781</c:v>
                </c:pt>
                <c:pt idx="328">
                  <c:v>-1800.2902777777781</c:v>
                </c:pt>
                <c:pt idx="329">
                  <c:v>-1800.2902777777781</c:v>
                </c:pt>
                <c:pt idx="330">
                  <c:v>-1800.2902777777781</c:v>
                </c:pt>
                <c:pt idx="331">
                  <c:v>-1800.2902777777781</c:v>
                </c:pt>
                <c:pt idx="332">
                  <c:v>-1800.2902777777781</c:v>
                </c:pt>
                <c:pt idx="333">
                  <c:v>-1800.2902777777781</c:v>
                </c:pt>
                <c:pt idx="334">
                  <c:v>-1800.2902777777781</c:v>
                </c:pt>
                <c:pt idx="335">
                  <c:v>-1800.2902777777781</c:v>
                </c:pt>
                <c:pt idx="336">
                  <c:v>-1800.2902777777781</c:v>
                </c:pt>
                <c:pt idx="337">
                  <c:v>-1800.2902777777781</c:v>
                </c:pt>
                <c:pt idx="338">
                  <c:v>-1800.2902777777781</c:v>
                </c:pt>
                <c:pt idx="339">
                  <c:v>-1800.2902777777781</c:v>
                </c:pt>
                <c:pt idx="340">
                  <c:v>-1800.2902777777781</c:v>
                </c:pt>
                <c:pt idx="341">
                  <c:v>-1800.2902777777781</c:v>
                </c:pt>
                <c:pt idx="342">
                  <c:v>-1800.2902777777781</c:v>
                </c:pt>
                <c:pt idx="343">
                  <c:v>-1800.2902777777781</c:v>
                </c:pt>
                <c:pt idx="344">
                  <c:v>-1800.2902777777781</c:v>
                </c:pt>
                <c:pt idx="345">
                  <c:v>-1800.2902777777781</c:v>
                </c:pt>
                <c:pt idx="346">
                  <c:v>-1800.2902777777781</c:v>
                </c:pt>
                <c:pt idx="347">
                  <c:v>-1800.2902777777781</c:v>
                </c:pt>
                <c:pt idx="348">
                  <c:v>-1800.2902777777781</c:v>
                </c:pt>
                <c:pt idx="349">
                  <c:v>-1800.2902777777781</c:v>
                </c:pt>
                <c:pt idx="350">
                  <c:v>-1800.2902777777781</c:v>
                </c:pt>
                <c:pt idx="351">
                  <c:v>-1800.2902777777781</c:v>
                </c:pt>
                <c:pt idx="352">
                  <c:v>-1800.2902777777781</c:v>
                </c:pt>
                <c:pt idx="353">
                  <c:v>-1800.2902777777781</c:v>
                </c:pt>
                <c:pt idx="354">
                  <c:v>-1800.2902777777781</c:v>
                </c:pt>
                <c:pt idx="355">
                  <c:v>-1800.2902777777781</c:v>
                </c:pt>
                <c:pt idx="356">
                  <c:v>-1800.2902777777781</c:v>
                </c:pt>
                <c:pt idx="357">
                  <c:v>-1800.2902777777781</c:v>
                </c:pt>
                <c:pt idx="358">
                  <c:v>-1800.2902777777781</c:v>
                </c:pt>
                <c:pt idx="359">
                  <c:v>-1800.2902777777781</c:v>
                </c:pt>
                <c:pt idx="360">
                  <c:v>-1800.2902777777781</c:v>
                </c:pt>
                <c:pt idx="361">
                  <c:v>-1800.2902777777781</c:v>
                </c:pt>
                <c:pt idx="362">
                  <c:v>-1800.2902777777781</c:v>
                </c:pt>
                <c:pt idx="363">
                  <c:v>-1800.2902777777781</c:v>
                </c:pt>
                <c:pt idx="364">
                  <c:v>-1800.2902777777781</c:v>
                </c:pt>
                <c:pt idx="365">
                  <c:v>-1800.2902777777781</c:v>
                </c:pt>
                <c:pt idx="366">
                  <c:v>-1800.2902777777781</c:v>
                </c:pt>
                <c:pt idx="367">
                  <c:v>-1800.2902777777781</c:v>
                </c:pt>
                <c:pt idx="368">
                  <c:v>-1800.2902777777781</c:v>
                </c:pt>
                <c:pt idx="369">
                  <c:v>-1800.2902777777781</c:v>
                </c:pt>
                <c:pt idx="370">
                  <c:v>-1800.2902777777781</c:v>
                </c:pt>
                <c:pt idx="371">
                  <c:v>-1800.2902777777781</c:v>
                </c:pt>
                <c:pt idx="372">
                  <c:v>-1800.2902777777781</c:v>
                </c:pt>
                <c:pt idx="373">
                  <c:v>-1800.2902777777781</c:v>
                </c:pt>
                <c:pt idx="374">
                  <c:v>-1800.2902777777781</c:v>
                </c:pt>
                <c:pt idx="375">
                  <c:v>-1800.2902777777781</c:v>
                </c:pt>
                <c:pt idx="376">
                  <c:v>-1800.2902777777781</c:v>
                </c:pt>
                <c:pt idx="377">
                  <c:v>-1800.2902777777781</c:v>
                </c:pt>
                <c:pt idx="378">
                  <c:v>-1800.2902777777781</c:v>
                </c:pt>
                <c:pt idx="379">
                  <c:v>-1800.2902777777781</c:v>
                </c:pt>
                <c:pt idx="380">
                  <c:v>-1800.2902777777781</c:v>
                </c:pt>
                <c:pt idx="381">
                  <c:v>-1800.2902777777781</c:v>
                </c:pt>
                <c:pt idx="382">
                  <c:v>-1800.2902777777781</c:v>
                </c:pt>
                <c:pt idx="383">
                  <c:v>-1800.2902777777781</c:v>
                </c:pt>
                <c:pt idx="384">
                  <c:v>-1800.2902777777781</c:v>
                </c:pt>
                <c:pt idx="385">
                  <c:v>-1800.2902777777781</c:v>
                </c:pt>
                <c:pt idx="386">
                  <c:v>-1800.2902777777781</c:v>
                </c:pt>
                <c:pt idx="387">
                  <c:v>-1800.2902777777781</c:v>
                </c:pt>
                <c:pt idx="388">
                  <c:v>-1800.2902777777781</c:v>
                </c:pt>
                <c:pt idx="389">
                  <c:v>-1800.2902777777781</c:v>
                </c:pt>
                <c:pt idx="390">
                  <c:v>-1800.2902777777781</c:v>
                </c:pt>
                <c:pt idx="391">
                  <c:v>-1800.2902777777781</c:v>
                </c:pt>
                <c:pt idx="392">
                  <c:v>-1800.2902777777781</c:v>
                </c:pt>
                <c:pt idx="393">
                  <c:v>-1800.2902777777781</c:v>
                </c:pt>
                <c:pt idx="394">
                  <c:v>-1800.2902777777781</c:v>
                </c:pt>
                <c:pt idx="395">
                  <c:v>-1800.2902777777781</c:v>
                </c:pt>
                <c:pt idx="396">
                  <c:v>-1800.2902777777781</c:v>
                </c:pt>
                <c:pt idx="397">
                  <c:v>-1800.2902777777781</c:v>
                </c:pt>
                <c:pt idx="398">
                  <c:v>-1800.2902777777781</c:v>
                </c:pt>
                <c:pt idx="399">
                  <c:v>-1800.2902777777781</c:v>
                </c:pt>
                <c:pt idx="400">
                  <c:v>-1800.2902777777781</c:v>
                </c:pt>
                <c:pt idx="401">
                  <c:v>-1800.2902777777781</c:v>
                </c:pt>
                <c:pt idx="402">
                  <c:v>-1800.2902777777781</c:v>
                </c:pt>
                <c:pt idx="403">
                  <c:v>-1800.2902777777781</c:v>
                </c:pt>
                <c:pt idx="404">
                  <c:v>-1800.2902777777781</c:v>
                </c:pt>
                <c:pt idx="405">
                  <c:v>-1800.2902777777781</c:v>
                </c:pt>
                <c:pt idx="406">
                  <c:v>-1800.2902777777781</c:v>
                </c:pt>
                <c:pt idx="407">
                  <c:v>-1800.2902777777781</c:v>
                </c:pt>
                <c:pt idx="408">
                  <c:v>-1800.2902777777781</c:v>
                </c:pt>
                <c:pt idx="409">
                  <c:v>-1800.2902777777781</c:v>
                </c:pt>
                <c:pt idx="410">
                  <c:v>-1800.2902777777781</c:v>
                </c:pt>
                <c:pt idx="411">
                  <c:v>-1800.2902777777781</c:v>
                </c:pt>
                <c:pt idx="412">
                  <c:v>-1800.2902777777781</c:v>
                </c:pt>
                <c:pt idx="413">
                  <c:v>-1800.2902777777781</c:v>
                </c:pt>
                <c:pt idx="414">
                  <c:v>-1800.2902777777781</c:v>
                </c:pt>
                <c:pt idx="415">
                  <c:v>-1800.2902777777781</c:v>
                </c:pt>
                <c:pt idx="416">
                  <c:v>-1800.2902777777781</c:v>
                </c:pt>
                <c:pt idx="417">
                  <c:v>-1800.2902777777781</c:v>
                </c:pt>
                <c:pt idx="418">
                  <c:v>-1800.2902777777781</c:v>
                </c:pt>
                <c:pt idx="419">
                  <c:v>-1800.2902777777781</c:v>
                </c:pt>
                <c:pt idx="420">
                  <c:v>-1800.2902777777781</c:v>
                </c:pt>
                <c:pt idx="421">
                  <c:v>-1800.2902777777781</c:v>
                </c:pt>
                <c:pt idx="422">
                  <c:v>-1800.2902777777781</c:v>
                </c:pt>
                <c:pt idx="423">
                  <c:v>-1800.2902777777781</c:v>
                </c:pt>
                <c:pt idx="424">
                  <c:v>-1800.2902777777781</c:v>
                </c:pt>
                <c:pt idx="425">
                  <c:v>-1800.2902777777781</c:v>
                </c:pt>
                <c:pt idx="426">
                  <c:v>-1800.2902777777781</c:v>
                </c:pt>
                <c:pt idx="427">
                  <c:v>-1800.2902777777781</c:v>
                </c:pt>
                <c:pt idx="428">
                  <c:v>-1800.2902777777781</c:v>
                </c:pt>
                <c:pt idx="429">
                  <c:v>-1800.2902777777781</c:v>
                </c:pt>
                <c:pt idx="430">
                  <c:v>-1800.2902777777781</c:v>
                </c:pt>
                <c:pt idx="431">
                  <c:v>-1800.2902777777781</c:v>
                </c:pt>
                <c:pt idx="432">
                  <c:v>-1800.2902777777781</c:v>
                </c:pt>
                <c:pt idx="433">
                  <c:v>-1800.2902777777781</c:v>
                </c:pt>
                <c:pt idx="434">
                  <c:v>-1800.2902777777781</c:v>
                </c:pt>
                <c:pt idx="435">
                  <c:v>-1800.2902777777781</c:v>
                </c:pt>
                <c:pt idx="436">
                  <c:v>-1800.2902777777781</c:v>
                </c:pt>
                <c:pt idx="437">
                  <c:v>-1800.2902777777781</c:v>
                </c:pt>
                <c:pt idx="438">
                  <c:v>-1800.2902777777781</c:v>
                </c:pt>
                <c:pt idx="439">
                  <c:v>-1800.2902777777781</c:v>
                </c:pt>
                <c:pt idx="440">
                  <c:v>-1800.2902777777781</c:v>
                </c:pt>
                <c:pt idx="441">
                  <c:v>-1800.2902777777781</c:v>
                </c:pt>
                <c:pt idx="442">
                  <c:v>-1800.2902777777781</c:v>
                </c:pt>
                <c:pt idx="443">
                  <c:v>-1800.2902777777781</c:v>
                </c:pt>
                <c:pt idx="444">
                  <c:v>-1800.2902777777781</c:v>
                </c:pt>
                <c:pt idx="445">
                  <c:v>-1800.2902777777781</c:v>
                </c:pt>
                <c:pt idx="446">
                  <c:v>-1800.2902777777781</c:v>
                </c:pt>
                <c:pt idx="447">
                  <c:v>-1800.2902777777781</c:v>
                </c:pt>
                <c:pt idx="448">
                  <c:v>-1800.2902777777781</c:v>
                </c:pt>
                <c:pt idx="449">
                  <c:v>-1800.2902777777781</c:v>
                </c:pt>
                <c:pt idx="450">
                  <c:v>-1800.2902777777781</c:v>
                </c:pt>
                <c:pt idx="451">
                  <c:v>-1800.2902777777781</c:v>
                </c:pt>
                <c:pt idx="452">
                  <c:v>-1800.2902777777781</c:v>
                </c:pt>
                <c:pt idx="453">
                  <c:v>-1800.2902777777781</c:v>
                </c:pt>
                <c:pt idx="454">
                  <c:v>-1800.2902777777781</c:v>
                </c:pt>
                <c:pt idx="455">
                  <c:v>-1800.2902777777781</c:v>
                </c:pt>
                <c:pt idx="456">
                  <c:v>-1800.2902777777781</c:v>
                </c:pt>
                <c:pt idx="457">
                  <c:v>-1800.2902777777781</c:v>
                </c:pt>
                <c:pt idx="458">
                  <c:v>-1800.2902777777781</c:v>
                </c:pt>
                <c:pt idx="459">
                  <c:v>-1800.2902777777781</c:v>
                </c:pt>
                <c:pt idx="460">
                  <c:v>-1800.2902777777781</c:v>
                </c:pt>
                <c:pt idx="461">
                  <c:v>-1800.2902777777781</c:v>
                </c:pt>
                <c:pt idx="462">
                  <c:v>-1800.2902777777781</c:v>
                </c:pt>
                <c:pt idx="463">
                  <c:v>-1800.2902777777781</c:v>
                </c:pt>
                <c:pt idx="464">
                  <c:v>-1800.2902777777781</c:v>
                </c:pt>
                <c:pt idx="465">
                  <c:v>-1800.2902777777781</c:v>
                </c:pt>
                <c:pt idx="466">
                  <c:v>-1800.2902777777781</c:v>
                </c:pt>
                <c:pt idx="467">
                  <c:v>-1800.2902777777781</c:v>
                </c:pt>
                <c:pt idx="468">
                  <c:v>-1800.2902777777781</c:v>
                </c:pt>
                <c:pt idx="469">
                  <c:v>-1800.2902777777781</c:v>
                </c:pt>
                <c:pt idx="470">
                  <c:v>-1800.2902777777781</c:v>
                </c:pt>
                <c:pt idx="471">
                  <c:v>-1800.2902777777781</c:v>
                </c:pt>
                <c:pt idx="472">
                  <c:v>-1800.2902777777781</c:v>
                </c:pt>
                <c:pt idx="473">
                  <c:v>-1800.2902777777781</c:v>
                </c:pt>
                <c:pt idx="474">
                  <c:v>-1800.2902777777781</c:v>
                </c:pt>
                <c:pt idx="475">
                  <c:v>-1800.2902777777781</c:v>
                </c:pt>
                <c:pt idx="476">
                  <c:v>-1800.2902777777781</c:v>
                </c:pt>
                <c:pt idx="477">
                  <c:v>-1800.2902777777781</c:v>
                </c:pt>
                <c:pt idx="478">
                  <c:v>-1800.2902777777781</c:v>
                </c:pt>
                <c:pt idx="479">
                  <c:v>-1800.2902777777781</c:v>
                </c:pt>
                <c:pt idx="480">
                  <c:v>-1800.2902777777781</c:v>
                </c:pt>
                <c:pt idx="481">
                  <c:v>-1800.2902777777781</c:v>
                </c:pt>
                <c:pt idx="482">
                  <c:v>-1800.2902777777781</c:v>
                </c:pt>
                <c:pt idx="483">
                  <c:v>-1800.2902777777781</c:v>
                </c:pt>
                <c:pt idx="484">
                  <c:v>-1800.2902777777781</c:v>
                </c:pt>
                <c:pt idx="485">
                  <c:v>-1800.2902777777781</c:v>
                </c:pt>
                <c:pt idx="486">
                  <c:v>-1800.2902777777781</c:v>
                </c:pt>
                <c:pt idx="487">
                  <c:v>-1800.2902777777781</c:v>
                </c:pt>
                <c:pt idx="488">
                  <c:v>-1800.2902777777781</c:v>
                </c:pt>
                <c:pt idx="489">
                  <c:v>-1800.2902777777781</c:v>
                </c:pt>
                <c:pt idx="490">
                  <c:v>-1800.2902777777781</c:v>
                </c:pt>
                <c:pt idx="491">
                  <c:v>-1800.2902777777781</c:v>
                </c:pt>
                <c:pt idx="492">
                  <c:v>-1800.2902777777781</c:v>
                </c:pt>
                <c:pt idx="493">
                  <c:v>-1800.2902777777781</c:v>
                </c:pt>
                <c:pt idx="494">
                  <c:v>-1800.2902777777781</c:v>
                </c:pt>
                <c:pt idx="495">
                  <c:v>-1800.2902777777781</c:v>
                </c:pt>
                <c:pt idx="496">
                  <c:v>-1800.2902777777781</c:v>
                </c:pt>
                <c:pt idx="497">
                  <c:v>-1800.2902777777781</c:v>
                </c:pt>
                <c:pt idx="498">
                  <c:v>-1800.2902777777781</c:v>
                </c:pt>
                <c:pt idx="499">
                  <c:v>-1800.2902777777781</c:v>
                </c:pt>
                <c:pt idx="500">
                  <c:v>-1800.2902777777781</c:v>
                </c:pt>
                <c:pt idx="501">
                  <c:v>-1800.2902777777781</c:v>
                </c:pt>
                <c:pt idx="502">
                  <c:v>-1800.2902777777781</c:v>
                </c:pt>
                <c:pt idx="503">
                  <c:v>-1800.2902777777781</c:v>
                </c:pt>
                <c:pt idx="504">
                  <c:v>-1800.2902777777781</c:v>
                </c:pt>
                <c:pt idx="505">
                  <c:v>-1800.2902777777781</c:v>
                </c:pt>
                <c:pt idx="506">
                  <c:v>-1800.2902777777781</c:v>
                </c:pt>
                <c:pt idx="507">
                  <c:v>-1800.2902777777781</c:v>
                </c:pt>
                <c:pt idx="508">
                  <c:v>-1800.2902777777781</c:v>
                </c:pt>
                <c:pt idx="509">
                  <c:v>-1800.2902777777781</c:v>
                </c:pt>
                <c:pt idx="510">
                  <c:v>-1800.2902777777781</c:v>
                </c:pt>
                <c:pt idx="511">
                  <c:v>-1800.2902777777781</c:v>
                </c:pt>
                <c:pt idx="512">
                  <c:v>-1800.2902777777781</c:v>
                </c:pt>
                <c:pt idx="513">
                  <c:v>-1800.2902777777781</c:v>
                </c:pt>
                <c:pt idx="514">
                  <c:v>-1800.2902777777781</c:v>
                </c:pt>
                <c:pt idx="515">
                  <c:v>-1800.2902777777781</c:v>
                </c:pt>
                <c:pt idx="516">
                  <c:v>-1800.2902777777781</c:v>
                </c:pt>
                <c:pt idx="517">
                  <c:v>-1800.2902777777781</c:v>
                </c:pt>
                <c:pt idx="518">
                  <c:v>-1800.2902777777781</c:v>
                </c:pt>
                <c:pt idx="519">
                  <c:v>-1800.2902777777781</c:v>
                </c:pt>
                <c:pt idx="520">
                  <c:v>-1800.2902777777781</c:v>
                </c:pt>
                <c:pt idx="521">
                  <c:v>-1800.2902777777781</c:v>
                </c:pt>
                <c:pt idx="522">
                  <c:v>-1800.2902777777781</c:v>
                </c:pt>
                <c:pt idx="523">
                  <c:v>-1800.2902777777781</c:v>
                </c:pt>
                <c:pt idx="524">
                  <c:v>-1800.2902777777781</c:v>
                </c:pt>
                <c:pt idx="525">
                  <c:v>-1800.2902777777781</c:v>
                </c:pt>
                <c:pt idx="526">
                  <c:v>-1800.2902777777781</c:v>
                </c:pt>
                <c:pt idx="527">
                  <c:v>-1800.2902777777781</c:v>
                </c:pt>
                <c:pt idx="528">
                  <c:v>-1800.2902777777781</c:v>
                </c:pt>
                <c:pt idx="529">
                  <c:v>-1800.2902777777781</c:v>
                </c:pt>
                <c:pt idx="530">
                  <c:v>-1800.2902777777781</c:v>
                </c:pt>
                <c:pt idx="531">
                  <c:v>-1800.2902777777781</c:v>
                </c:pt>
                <c:pt idx="532">
                  <c:v>-1800.2902777777781</c:v>
                </c:pt>
                <c:pt idx="533">
                  <c:v>-1800.2902777777781</c:v>
                </c:pt>
                <c:pt idx="534">
                  <c:v>-1800.2902777777781</c:v>
                </c:pt>
                <c:pt idx="535">
                  <c:v>-1800.2902777777781</c:v>
                </c:pt>
                <c:pt idx="536">
                  <c:v>-1800.2902777777781</c:v>
                </c:pt>
                <c:pt idx="537">
                  <c:v>-1800.2902777777781</c:v>
                </c:pt>
                <c:pt idx="538">
                  <c:v>-1800.2902777777781</c:v>
                </c:pt>
                <c:pt idx="539">
                  <c:v>-1800.2902777777781</c:v>
                </c:pt>
                <c:pt idx="540">
                  <c:v>-1800.2902777777781</c:v>
                </c:pt>
                <c:pt idx="541">
                  <c:v>-1800.2902777777781</c:v>
                </c:pt>
                <c:pt idx="542">
                  <c:v>-1800.2902777777781</c:v>
                </c:pt>
                <c:pt idx="543">
                  <c:v>-1800.2902777777781</c:v>
                </c:pt>
                <c:pt idx="544">
                  <c:v>-1800.2902777777781</c:v>
                </c:pt>
                <c:pt idx="545">
                  <c:v>-1800.2902777777781</c:v>
                </c:pt>
                <c:pt idx="546">
                  <c:v>-1800.2902777777781</c:v>
                </c:pt>
                <c:pt idx="547">
                  <c:v>-1800.2902777777781</c:v>
                </c:pt>
                <c:pt idx="548">
                  <c:v>-1800.2902777777781</c:v>
                </c:pt>
                <c:pt idx="549">
                  <c:v>-1800.2902777777781</c:v>
                </c:pt>
                <c:pt idx="550">
                  <c:v>-1800.2902777777781</c:v>
                </c:pt>
                <c:pt idx="551">
                  <c:v>-1800.2902777777781</c:v>
                </c:pt>
                <c:pt idx="552">
                  <c:v>-1800.2902777777781</c:v>
                </c:pt>
                <c:pt idx="553">
                  <c:v>-1800.2902777777781</c:v>
                </c:pt>
                <c:pt idx="554">
                  <c:v>-1800.2902777777781</c:v>
                </c:pt>
                <c:pt idx="555">
                  <c:v>-1800.2902777777781</c:v>
                </c:pt>
                <c:pt idx="556">
                  <c:v>-1800.2902777777781</c:v>
                </c:pt>
                <c:pt idx="557">
                  <c:v>-1800.2902777777781</c:v>
                </c:pt>
                <c:pt idx="558">
                  <c:v>-1800.2902777777781</c:v>
                </c:pt>
                <c:pt idx="559">
                  <c:v>-1800.2902777777781</c:v>
                </c:pt>
                <c:pt idx="560">
                  <c:v>-1800.2902777777781</c:v>
                </c:pt>
                <c:pt idx="561">
                  <c:v>-1800.2902777777781</c:v>
                </c:pt>
                <c:pt idx="562">
                  <c:v>-1800.2902777777781</c:v>
                </c:pt>
                <c:pt idx="563">
                  <c:v>-1800.2902777777781</c:v>
                </c:pt>
                <c:pt idx="564">
                  <c:v>-1800.2902777777781</c:v>
                </c:pt>
                <c:pt idx="565">
                  <c:v>-1800.2902777777781</c:v>
                </c:pt>
                <c:pt idx="566">
                  <c:v>-1800.2902777777781</c:v>
                </c:pt>
                <c:pt idx="567">
                  <c:v>-1800.2902777777781</c:v>
                </c:pt>
                <c:pt idx="568">
                  <c:v>-1800.2902777777781</c:v>
                </c:pt>
                <c:pt idx="569">
                  <c:v>-1800.2902777777781</c:v>
                </c:pt>
                <c:pt idx="570">
                  <c:v>-1800.2902777777781</c:v>
                </c:pt>
                <c:pt idx="571">
                  <c:v>-1800.2902777777781</c:v>
                </c:pt>
                <c:pt idx="572">
                  <c:v>-1800.2902777777781</c:v>
                </c:pt>
                <c:pt idx="573">
                  <c:v>-1800.2902777777781</c:v>
                </c:pt>
                <c:pt idx="574">
                  <c:v>-1800.2902777777781</c:v>
                </c:pt>
                <c:pt idx="575">
                  <c:v>-1800.2902777777781</c:v>
                </c:pt>
                <c:pt idx="576">
                  <c:v>-1800.2902777777781</c:v>
                </c:pt>
                <c:pt idx="577">
                  <c:v>-1800.2902777777781</c:v>
                </c:pt>
                <c:pt idx="578">
                  <c:v>-1800.2902777777781</c:v>
                </c:pt>
                <c:pt idx="579">
                  <c:v>-1800.2902777777781</c:v>
                </c:pt>
                <c:pt idx="580">
                  <c:v>-1800.2902777777781</c:v>
                </c:pt>
                <c:pt idx="581">
                  <c:v>-1800.2902777777781</c:v>
                </c:pt>
                <c:pt idx="582">
                  <c:v>-1800.2902777777781</c:v>
                </c:pt>
                <c:pt idx="583">
                  <c:v>-1800.2902777777781</c:v>
                </c:pt>
                <c:pt idx="584">
                  <c:v>-1800.2902777777781</c:v>
                </c:pt>
                <c:pt idx="585">
                  <c:v>-1800.2902777777781</c:v>
                </c:pt>
                <c:pt idx="586">
                  <c:v>-1800.2902777777781</c:v>
                </c:pt>
                <c:pt idx="587">
                  <c:v>-1800.2902777777781</c:v>
                </c:pt>
                <c:pt idx="588">
                  <c:v>-1800.2902777777781</c:v>
                </c:pt>
                <c:pt idx="589">
                  <c:v>-1800.2902777777781</c:v>
                </c:pt>
                <c:pt idx="590">
                  <c:v>-1800.2902777777781</c:v>
                </c:pt>
                <c:pt idx="591">
                  <c:v>-1800.2902777777781</c:v>
                </c:pt>
                <c:pt idx="592">
                  <c:v>-1800.2902777777781</c:v>
                </c:pt>
                <c:pt idx="593">
                  <c:v>-1800.2902777777781</c:v>
                </c:pt>
                <c:pt idx="594">
                  <c:v>-1800.2902777777781</c:v>
                </c:pt>
                <c:pt idx="595">
                  <c:v>-1800.2902777777781</c:v>
                </c:pt>
                <c:pt idx="596">
                  <c:v>-1800.2902777777781</c:v>
                </c:pt>
                <c:pt idx="597">
                  <c:v>-1800.2902777777781</c:v>
                </c:pt>
                <c:pt idx="598">
                  <c:v>-1800.2902777777781</c:v>
                </c:pt>
                <c:pt idx="599">
                  <c:v>-1800.2902777777781</c:v>
                </c:pt>
                <c:pt idx="600">
                  <c:v>-1800.2902777777781</c:v>
                </c:pt>
                <c:pt idx="601">
                  <c:v>-1800.2902777777781</c:v>
                </c:pt>
                <c:pt idx="602">
                  <c:v>-1800.2902777777781</c:v>
                </c:pt>
                <c:pt idx="603">
                  <c:v>-1800.2902777777781</c:v>
                </c:pt>
                <c:pt idx="604">
                  <c:v>-1800.2902777777781</c:v>
                </c:pt>
                <c:pt idx="605">
                  <c:v>-1800.2902777777781</c:v>
                </c:pt>
                <c:pt idx="606">
                  <c:v>-1800.2902777777781</c:v>
                </c:pt>
                <c:pt idx="607">
                  <c:v>-1800.2902777777781</c:v>
                </c:pt>
                <c:pt idx="608">
                  <c:v>-1800.2902777777781</c:v>
                </c:pt>
                <c:pt idx="609">
                  <c:v>-1800.2902777777781</c:v>
                </c:pt>
                <c:pt idx="610">
                  <c:v>-1800.2902777777781</c:v>
                </c:pt>
                <c:pt idx="611">
                  <c:v>-1800.2902777777781</c:v>
                </c:pt>
                <c:pt idx="612">
                  <c:v>-1800.2902777777781</c:v>
                </c:pt>
                <c:pt idx="613">
                  <c:v>-1800.2902777777781</c:v>
                </c:pt>
                <c:pt idx="614">
                  <c:v>-1800.2902777777781</c:v>
                </c:pt>
                <c:pt idx="615">
                  <c:v>-1800.2902777777781</c:v>
                </c:pt>
                <c:pt idx="616">
                  <c:v>-1800.2902777777781</c:v>
                </c:pt>
                <c:pt idx="617">
                  <c:v>-1800.2902777777781</c:v>
                </c:pt>
                <c:pt idx="618">
                  <c:v>-1800.2902777777781</c:v>
                </c:pt>
                <c:pt idx="619">
                  <c:v>-1800.2902777777781</c:v>
                </c:pt>
                <c:pt idx="620">
                  <c:v>-1800.2902777777781</c:v>
                </c:pt>
                <c:pt idx="621">
                  <c:v>-1800.2902777777781</c:v>
                </c:pt>
                <c:pt idx="622">
                  <c:v>-1800.2902777777781</c:v>
                </c:pt>
                <c:pt idx="623">
                  <c:v>-1800.2902777777781</c:v>
                </c:pt>
                <c:pt idx="624">
                  <c:v>-1800.2902777777781</c:v>
                </c:pt>
                <c:pt idx="625">
                  <c:v>-1800.2902777777781</c:v>
                </c:pt>
                <c:pt idx="626">
                  <c:v>-1800.2902777777781</c:v>
                </c:pt>
                <c:pt idx="627">
                  <c:v>-1800.2902777777781</c:v>
                </c:pt>
                <c:pt idx="628">
                  <c:v>-1800.2902777777781</c:v>
                </c:pt>
                <c:pt idx="629">
                  <c:v>-1800.2902777777781</c:v>
                </c:pt>
                <c:pt idx="630">
                  <c:v>-1800.2902777777781</c:v>
                </c:pt>
                <c:pt idx="631">
                  <c:v>-1800.2902777777781</c:v>
                </c:pt>
                <c:pt idx="632">
                  <c:v>-1800.2902777777781</c:v>
                </c:pt>
                <c:pt idx="633">
                  <c:v>-1800.2902777777781</c:v>
                </c:pt>
                <c:pt idx="634">
                  <c:v>-1800.2902777777781</c:v>
                </c:pt>
                <c:pt idx="635">
                  <c:v>-1800.2902777777781</c:v>
                </c:pt>
                <c:pt idx="636">
                  <c:v>-1800.2902777777781</c:v>
                </c:pt>
                <c:pt idx="637">
                  <c:v>-1800.2902777777781</c:v>
                </c:pt>
                <c:pt idx="638">
                  <c:v>-1800.2902777777781</c:v>
                </c:pt>
                <c:pt idx="639">
                  <c:v>-1800.2902777777781</c:v>
                </c:pt>
                <c:pt idx="640">
                  <c:v>-1800.2902777777781</c:v>
                </c:pt>
                <c:pt idx="641">
                  <c:v>-1800.2902777777781</c:v>
                </c:pt>
                <c:pt idx="642">
                  <c:v>-1800.2902777777781</c:v>
                </c:pt>
                <c:pt idx="643">
                  <c:v>-1800.2902777777781</c:v>
                </c:pt>
                <c:pt idx="644">
                  <c:v>-1800.2902777777781</c:v>
                </c:pt>
                <c:pt idx="645">
                  <c:v>-1800.2902777777781</c:v>
                </c:pt>
                <c:pt idx="646">
                  <c:v>-1800.2902777777781</c:v>
                </c:pt>
                <c:pt idx="647">
                  <c:v>-1800.2902777777781</c:v>
                </c:pt>
                <c:pt idx="648">
                  <c:v>-1800.2902777777781</c:v>
                </c:pt>
                <c:pt idx="649">
                  <c:v>-1800.2902777777781</c:v>
                </c:pt>
                <c:pt idx="650">
                  <c:v>-1800.2902777777781</c:v>
                </c:pt>
                <c:pt idx="651">
                  <c:v>-1800.2902777777781</c:v>
                </c:pt>
                <c:pt idx="652">
                  <c:v>-1800.2902777777781</c:v>
                </c:pt>
                <c:pt idx="653">
                  <c:v>-1800.2902777777781</c:v>
                </c:pt>
                <c:pt idx="654">
                  <c:v>-1800.2902777777781</c:v>
                </c:pt>
                <c:pt idx="655">
                  <c:v>-1800.2902777777781</c:v>
                </c:pt>
                <c:pt idx="656">
                  <c:v>-1800.2902777777781</c:v>
                </c:pt>
                <c:pt idx="657">
                  <c:v>-1800.2902777777781</c:v>
                </c:pt>
                <c:pt idx="658">
                  <c:v>-1800.2902777777781</c:v>
                </c:pt>
                <c:pt idx="659">
                  <c:v>-1800.2902777777781</c:v>
                </c:pt>
                <c:pt idx="660">
                  <c:v>-1800.2902777777781</c:v>
                </c:pt>
                <c:pt idx="661">
                  <c:v>-1800.2902777777781</c:v>
                </c:pt>
                <c:pt idx="662">
                  <c:v>-1800.2902777777781</c:v>
                </c:pt>
                <c:pt idx="663">
                  <c:v>-1800.2902777777781</c:v>
                </c:pt>
                <c:pt idx="664">
                  <c:v>-1800.2902777777781</c:v>
                </c:pt>
                <c:pt idx="665">
                  <c:v>-1800.2902777777781</c:v>
                </c:pt>
                <c:pt idx="666">
                  <c:v>-1800.2902777777781</c:v>
                </c:pt>
                <c:pt idx="667">
                  <c:v>-1800.2902777777781</c:v>
                </c:pt>
                <c:pt idx="668">
                  <c:v>-1800.2902777777781</c:v>
                </c:pt>
                <c:pt idx="669">
                  <c:v>-1800.2902777777781</c:v>
                </c:pt>
                <c:pt idx="670">
                  <c:v>-1800.2902777777781</c:v>
                </c:pt>
                <c:pt idx="671">
                  <c:v>-1800.2902777777781</c:v>
                </c:pt>
                <c:pt idx="672">
                  <c:v>-1800.2902777777781</c:v>
                </c:pt>
                <c:pt idx="673">
                  <c:v>-1800.2902777777781</c:v>
                </c:pt>
                <c:pt idx="674">
                  <c:v>-1800.2902777777781</c:v>
                </c:pt>
                <c:pt idx="675">
                  <c:v>-1800.2902777777781</c:v>
                </c:pt>
                <c:pt idx="676">
                  <c:v>-1800.2902777777781</c:v>
                </c:pt>
                <c:pt idx="677">
                  <c:v>-1800.2902777777781</c:v>
                </c:pt>
                <c:pt idx="678">
                  <c:v>-1800.2902777777781</c:v>
                </c:pt>
                <c:pt idx="679">
                  <c:v>-1800.2902777777781</c:v>
                </c:pt>
                <c:pt idx="680">
                  <c:v>-1800.2902777777781</c:v>
                </c:pt>
                <c:pt idx="681">
                  <c:v>-1800.2902777777781</c:v>
                </c:pt>
                <c:pt idx="682">
                  <c:v>-1800.2902777777781</c:v>
                </c:pt>
                <c:pt idx="683">
                  <c:v>-1800.2902777777781</c:v>
                </c:pt>
                <c:pt idx="684">
                  <c:v>-1800.2902777777781</c:v>
                </c:pt>
                <c:pt idx="685">
                  <c:v>-1800.2902777777781</c:v>
                </c:pt>
                <c:pt idx="686">
                  <c:v>-1800.2902777777781</c:v>
                </c:pt>
                <c:pt idx="687">
                  <c:v>-1800.2902777777781</c:v>
                </c:pt>
                <c:pt idx="688">
                  <c:v>-1800.2902777777781</c:v>
                </c:pt>
                <c:pt idx="689">
                  <c:v>-1800.2902777777781</c:v>
                </c:pt>
                <c:pt idx="690">
                  <c:v>-1800.2902777777781</c:v>
                </c:pt>
                <c:pt idx="691">
                  <c:v>-1800.2902777777781</c:v>
                </c:pt>
                <c:pt idx="692">
                  <c:v>-1800.2902777777781</c:v>
                </c:pt>
                <c:pt idx="693">
                  <c:v>-1800.2902777777781</c:v>
                </c:pt>
                <c:pt idx="694">
                  <c:v>-1800.2902777777781</c:v>
                </c:pt>
                <c:pt idx="695">
                  <c:v>-1800.2902777777781</c:v>
                </c:pt>
                <c:pt idx="696">
                  <c:v>-1800.2902777777781</c:v>
                </c:pt>
                <c:pt idx="697">
                  <c:v>-1800.2902777777781</c:v>
                </c:pt>
                <c:pt idx="698">
                  <c:v>-1800.2902777777781</c:v>
                </c:pt>
                <c:pt idx="699">
                  <c:v>-1800.2902777777781</c:v>
                </c:pt>
                <c:pt idx="700">
                  <c:v>-1800.2902777777781</c:v>
                </c:pt>
                <c:pt idx="701">
                  <c:v>-1800.2902777777781</c:v>
                </c:pt>
                <c:pt idx="702">
                  <c:v>-1800.2902777777781</c:v>
                </c:pt>
                <c:pt idx="703">
                  <c:v>-1800.2902777777781</c:v>
                </c:pt>
                <c:pt idx="704">
                  <c:v>-1800.2902777777781</c:v>
                </c:pt>
                <c:pt idx="705">
                  <c:v>-1800.2902777777781</c:v>
                </c:pt>
                <c:pt idx="706">
                  <c:v>-1800.2902777777781</c:v>
                </c:pt>
                <c:pt idx="707">
                  <c:v>-1800.2902777777781</c:v>
                </c:pt>
                <c:pt idx="708">
                  <c:v>-1800.2902777777781</c:v>
                </c:pt>
                <c:pt idx="709">
                  <c:v>-1800.2902777777781</c:v>
                </c:pt>
                <c:pt idx="710">
                  <c:v>-1800.2902777777781</c:v>
                </c:pt>
                <c:pt idx="711">
                  <c:v>-1800.2902777777781</c:v>
                </c:pt>
                <c:pt idx="712">
                  <c:v>-1800.2902777777781</c:v>
                </c:pt>
                <c:pt idx="713">
                  <c:v>-1800.2902777777781</c:v>
                </c:pt>
                <c:pt idx="714">
                  <c:v>-1800.2902777777781</c:v>
                </c:pt>
                <c:pt idx="715">
                  <c:v>-1800.2902777777781</c:v>
                </c:pt>
                <c:pt idx="716">
                  <c:v>-1800.2902777777781</c:v>
                </c:pt>
                <c:pt idx="717">
                  <c:v>-1800.2902777777781</c:v>
                </c:pt>
                <c:pt idx="718">
                  <c:v>-1800.2902777777781</c:v>
                </c:pt>
                <c:pt idx="719">
                  <c:v>-1800.2902777777781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04614144"/>
        <c:axId val="104624128"/>
      </c:lineChart>
      <c:catAx>
        <c:axId val="104614144"/>
        <c:scaling>
          <c:orientation val="minMax"/>
        </c:scaling>
        <c:axPos val="b"/>
        <c:numFmt formatCode="General" sourceLinked="1"/>
        <c:majorTickMark val="none"/>
        <c:tickLblPos val="nextTo"/>
        <c:crossAx val="104624128"/>
        <c:crosses val="autoZero"/>
        <c:auto val="1"/>
        <c:lblAlgn val="ctr"/>
        <c:lblOffset val="100"/>
        <c:tickLblSkip val="24"/>
      </c:catAx>
      <c:valAx>
        <c:axId val="10462412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61414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Allemagne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45"/>
          <c:y val="2.7011287893677072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Calcul!$AD$530:$AD$560</c:f>
              <c:numCache>
                <c:formatCode>0.0</c:formatCode>
                <c:ptCount val="31"/>
                <c:pt idx="0">
                  <c:v>2730.625</c:v>
                </c:pt>
                <c:pt idx="1">
                  <c:v>2552.625</c:v>
                </c:pt>
                <c:pt idx="2">
                  <c:v>2641.4166666666665</c:v>
                </c:pt>
                <c:pt idx="3">
                  <c:v>2907.5416666666665</c:v>
                </c:pt>
                <c:pt idx="4">
                  <c:v>2805.1666666666665</c:v>
                </c:pt>
                <c:pt idx="5">
                  <c:v>2997.9583333333335</c:v>
                </c:pt>
                <c:pt idx="6">
                  <c:v>2953</c:v>
                </c:pt>
                <c:pt idx="7">
                  <c:v>2150.0416666666665</c:v>
                </c:pt>
                <c:pt idx="8">
                  <c:v>1990.5833333333333</c:v>
                </c:pt>
                <c:pt idx="9">
                  <c:v>1906.9166666666667</c:v>
                </c:pt>
                <c:pt idx="10">
                  <c:v>1674.0833333333333</c:v>
                </c:pt>
                <c:pt idx="11">
                  <c:v>1266.7083333333333</c:v>
                </c:pt>
                <c:pt idx="12">
                  <c:v>692.58333333333337</c:v>
                </c:pt>
                <c:pt idx="13">
                  <c:v>790.54166666666663</c:v>
                </c:pt>
                <c:pt idx="14">
                  <c:v>1167.375</c:v>
                </c:pt>
                <c:pt idx="15">
                  <c:v>1453.9583333333333</c:v>
                </c:pt>
                <c:pt idx="16">
                  <c:v>351.58333333333331</c:v>
                </c:pt>
                <c:pt idx="17">
                  <c:v>469.16666666666669</c:v>
                </c:pt>
                <c:pt idx="18">
                  <c:v>602.75</c:v>
                </c:pt>
                <c:pt idx="19">
                  <c:v>-536.83333333333337</c:v>
                </c:pt>
                <c:pt idx="20">
                  <c:v>734.20833333333337</c:v>
                </c:pt>
                <c:pt idx="21">
                  <c:v>1454.625</c:v>
                </c:pt>
                <c:pt idx="22">
                  <c:v>1489.0833333333333</c:v>
                </c:pt>
                <c:pt idx="23">
                  <c:v>1693.6666666666667</c:v>
                </c:pt>
                <c:pt idx="24">
                  <c:v>-252.79166666666666</c:v>
                </c:pt>
                <c:pt idx="25">
                  <c:v>495.95833333333331</c:v>
                </c:pt>
                <c:pt idx="26">
                  <c:v>-382.625</c:v>
                </c:pt>
                <c:pt idx="27">
                  <c:v>43.833333333333336</c:v>
                </c:pt>
                <c:pt idx="28">
                  <c:v>1366.7083333333333</c:v>
                </c:pt>
                <c:pt idx="29">
                  <c:v>1847.625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Calcul!$AE$530:$AE$560</c:f>
              <c:numCache>
                <c:formatCode>0.0</c:formatCode>
                <c:ptCount val="31"/>
                <c:pt idx="0">
                  <c:v>3000</c:v>
                </c:pt>
                <c:pt idx="1">
                  <c:v>3000</c:v>
                </c:pt>
                <c:pt idx="2">
                  <c:v>3000</c:v>
                </c:pt>
                <c:pt idx="3">
                  <c:v>3000</c:v>
                </c:pt>
                <c:pt idx="4">
                  <c:v>3000</c:v>
                </c:pt>
                <c:pt idx="5">
                  <c:v>3000</c:v>
                </c:pt>
                <c:pt idx="6">
                  <c:v>3000</c:v>
                </c:pt>
                <c:pt idx="7">
                  <c:v>2200</c:v>
                </c:pt>
                <c:pt idx="8">
                  <c:v>2200</c:v>
                </c:pt>
                <c:pt idx="9">
                  <c:v>2100</c:v>
                </c:pt>
                <c:pt idx="10">
                  <c:v>2100</c:v>
                </c:pt>
                <c:pt idx="11">
                  <c:v>2100</c:v>
                </c:pt>
                <c:pt idx="12">
                  <c:v>2239</c:v>
                </c:pt>
                <c:pt idx="13">
                  <c:v>3000</c:v>
                </c:pt>
                <c:pt idx="14">
                  <c:v>2400</c:v>
                </c:pt>
                <c:pt idx="15">
                  <c:v>2400</c:v>
                </c:pt>
                <c:pt idx="16">
                  <c:v>2400</c:v>
                </c:pt>
                <c:pt idx="17">
                  <c:v>1800</c:v>
                </c:pt>
                <c:pt idx="18">
                  <c:v>2210</c:v>
                </c:pt>
                <c:pt idx="19">
                  <c:v>1811</c:v>
                </c:pt>
                <c:pt idx="20">
                  <c:v>2959</c:v>
                </c:pt>
                <c:pt idx="21">
                  <c:v>3001</c:v>
                </c:pt>
                <c:pt idx="22">
                  <c:v>2500</c:v>
                </c:pt>
                <c:pt idx="23">
                  <c:v>3000</c:v>
                </c:pt>
                <c:pt idx="24">
                  <c:v>1684</c:v>
                </c:pt>
                <c:pt idx="25">
                  <c:v>2992</c:v>
                </c:pt>
                <c:pt idx="26">
                  <c:v>2243</c:v>
                </c:pt>
                <c:pt idx="27">
                  <c:v>2500</c:v>
                </c:pt>
                <c:pt idx="28">
                  <c:v>2500</c:v>
                </c:pt>
                <c:pt idx="29">
                  <c:v>2500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Calcul!$AF$530:$AF$560</c:f>
              <c:numCache>
                <c:formatCode>0.0</c:formatCode>
                <c:ptCount val="31"/>
                <c:pt idx="0">
                  <c:v>1505</c:v>
                </c:pt>
                <c:pt idx="1">
                  <c:v>101</c:v>
                </c:pt>
                <c:pt idx="2">
                  <c:v>1936</c:v>
                </c:pt>
                <c:pt idx="3">
                  <c:v>2500</c:v>
                </c:pt>
                <c:pt idx="4">
                  <c:v>2148</c:v>
                </c:pt>
                <c:pt idx="5">
                  <c:v>2954</c:v>
                </c:pt>
                <c:pt idx="6">
                  <c:v>2212</c:v>
                </c:pt>
                <c:pt idx="7">
                  <c:v>1971</c:v>
                </c:pt>
                <c:pt idx="8">
                  <c:v>1404</c:v>
                </c:pt>
                <c:pt idx="9">
                  <c:v>1250</c:v>
                </c:pt>
                <c:pt idx="10">
                  <c:v>-422</c:v>
                </c:pt>
                <c:pt idx="11">
                  <c:v>-1800</c:v>
                </c:pt>
                <c:pt idx="12">
                  <c:v>-1695</c:v>
                </c:pt>
                <c:pt idx="13">
                  <c:v>-1745</c:v>
                </c:pt>
                <c:pt idx="14">
                  <c:v>-1738</c:v>
                </c:pt>
                <c:pt idx="15">
                  <c:v>-1750</c:v>
                </c:pt>
                <c:pt idx="16">
                  <c:v>-1800</c:v>
                </c:pt>
                <c:pt idx="17">
                  <c:v>-1800</c:v>
                </c:pt>
                <c:pt idx="18">
                  <c:v>-1800</c:v>
                </c:pt>
                <c:pt idx="19">
                  <c:v>-1800</c:v>
                </c:pt>
                <c:pt idx="20">
                  <c:v>-1631</c:v>
                </c:pt>
                <c:pt idx="21">
                  <c:v>-1350</c:v>
                </c:pt>
                <c:pt idx="22">
                  <c:v>-1031</c:v>
                </c:pt>
                <c:pt idx="23">
                  <c:v>-588</c:v>
                </c:pt>
                <c:pt idx="24">
                  <c:v>-1800</c:v>
                </c:pt>
                <c:pt idx="25">
                  <c:v>-1600</c:v>
                </c:pt>
                <c:pt idx="26">
                  <c:v>-1700</c:v>
                </c:pt>
                <c:pt idx="27">
                  <c:v>-1526</c:v>
                </c:pt>
                <c:pt idx="28">
                  <c:v>-732</c:v>
                </c:pt>
                <c:pt idx="29">
                  <c:v>461</c:v>
                </c:pt>
                <c:pt idx="30">
                  <c:v>0</c:v>
                </c:pt>
              </c:numCache>
            </c:numRef>
          </c:val>
        </c:ser>
        <c:marker val="1"/>
        <c:axId val="104653568"/>
        <c:axId val="104655104"/>
      </c:lineChart>
      <c:catAx>
        <c:axId val="104653568"/>
        <c:scaling>
          <c:orientation val="minMax"/>
        </c:scaling>
        <c:axPos val="b"/>
        <c:numFmt formatCode="General" sourceLinked="1"/>
        <c:majorTickMark val="none"/>
        <c:tickLblPos val="nextTo"/>
        <c:crossAx val="104655104"/>
        <c:crosses val="autoZero"/>
        <c:auto val="1"/>
        <c:lblAlgn val="ctr"/>
        <c:lblOffset val="100"/>
        <c:tickLblSkip val="1"/>
      </c:catAx>
      <c:valAx>
        <c:axId val="10465510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65356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Angleterre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56"/>
          <c:y val="2.7011287893677086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Calcul!$AD$567:$AD$597</c:f>
              <c:numCache>
                <c:formatCode>0.0</c:formatCode>
                <c:ptCount val="31"/>
                <c:pt idx="0">
                  <c:v>-1497.9166666666667</c:v>
                </c:pt>
                <c:pt idx="1">
                  <c:v>-107.91666666666667</c:v>
                </c:pt>
                <c:pt idx="2">
                  <c:v>83.25</c:v>
                </c:pt>
                <c:pt idx="3">
                  <c:v>-193.125</c:v>
                </c:pt>
                <c:pt idx="4">
                  <c:v>-788.33333333333337</c:v>
                </c:pt>
                <c:pt idx="5">
                  <c:v>-1187.3333333333333</c:v>
                </c:pt>
                <c:pt idx="6">
                  <c:v>-1110.7083333333333</c:v>
                </c:pt>
                <c:pt idx="7">
                  <c:v>390.45833333333331</c:v>
                </c:pt>
                <c:pt idx="8">
                  <c:v>-65.041666666666671</c:v>
                </c:pt>
                <c:pt idx="9">
                  <c:v>-846.25</c:v>
                </c:pt>
                <c:pt idx="10">
                  <c:v>-1326.7083333333333</c:v>
                </c:pt>
                <c:pt idx="11">
                  <c:v>-1401.75</c:v>
                </c:pt>
                <c:pt idx="12">
                  <c:v>-1500</c:v>
                </c:pt>
                <c:pt idx="13">
                  <c:v>-1500</c:v>
                </c:pt>
                <c:pt idx="14">
                  <c:v>-1391.4166666666667</c:v>
                </c:pt>
                <c:pt idx="15">
                  <c:v>-1089</c:v>
                </c:pt>
                <c:pt idx="16">
                  <c:v>-1138.7916666666667</c:v>
                </c:pt>
                <c:pt idx="17">
                  <c:v>-1500</c:v>
                </c:pt>
                <c:pt idx="18">
                  <c:v>-1500</c:v>
                </c:pt>
                <c:pt idx="19">
                  <c:v>-1500</c:v>
                </c:pt>
                <c:pt idx="20">
                  <c:v>-1500</c:v>
                </c:pt>
                <c:pt idx="21">
                  <c:v>-1372.4583333333333</c:v>
                </c:pt>
                <c:pt idx="22">
                  <c:v>-1468.625</c:v>
                </c:pt>
                <c:pt idx="23">
                  <c:v>-1459.5416666666667</c:v>
                </c:pt>
                <c:pt idx="24">
                  <c:v>-1491.2083333333333</c:v>
                </c:pt>
                <c:pt idx="25">
                  <c:v>-1500</c:v>
                </c:pt>
                <c:pt idx="26">
                  <c:v>-1500</c:v>
                </c:pt>
                <c:pt idx="27">
                  <c:v>-1500</c:v>
                </c:pt>
                <c:pt idx="28">
                  <c:v>-1500</c:v>
                </c:pt>
                <c:pt idx="29">
                  <c:v>-1500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Calcul!$AE$567:$AE$597</c:f>
              <c:numCache>
                <c:formatCode>0.0</c:formatCode>
                <c:ptCount val="31"/>
                <c:pt idx="0">
                  <c:v>-1450</c:v>
                </c:pt>
                <c:pt idx="1">
                  <c:v>1499</c:v>
                </c:pt>
                <c:pt idx="2">
                  <c:v>1499</c:v>
                </c:pt>
                <c:pt idx="3">
                  <c:v>1455</c:v>
                </c:pt>
                <c:pt idx="4">
                  <c:v>1116</c:v>
                </c:pt>
                <c:pt idx="5">
                  <c:v>-248</c:v>
                </c:pt>
                <c:pt idx="6">
                  <c:v>-223</c:v>
                </c:pt>
                <c:pt idx="7">
                  <c:v>1500</c:v>
                </c:pt>
                <c:pt idx="8">
                  <c:v>1366</c:v>
                </c:pt>
                <c:pt idx="9">
                  <c:v>922</c:v>
                </c:pt>
                <c:pt idx="10">
                  <c:v>-609</c:v>
                </c:pt>
                <c:pt idx="11">
                  <c:v>-615</c:v>
                </c:pt>
                <c:pt idx="12">
                  <c:v>-1500</c:v>
                </c:pt>
                <c:pt idx="13">
                  <c:v>-1500</c:v>
                </c:pt>
                <c:pt idx="14">
                  <c:v>-866</c:v>
                </c:pt>
                <c:pt idx="15">
                  <c:v>1143</c:v>
                </c:pt>
                <c:pt idx="16">
                  <c:v>-375</c:v>
                </c:pt>
                <c:pt idx="17">
                  <c:v>-1500</c:v>
                </c:pt>
                <c:pt idx="18">
                  <c:v>-1500</c:v>
                </c:pt>
                <c:pt idx="19">
                  <c:v>-1500</c:v>
                </c:pt>
                <c:pt idx="20">
                  <c:v>-1500</c:v>
                </c:pt>
                <c:pt idx="21">
                  <c:v>-637</c:v>
                </c:pt>
                <c:pt idx="22">
                  <c:v>-1175</c:v>
                </c:pt>
                <c:pt idx="23">
                  <c:v>-1051</c:v>
                </c:pt>
                <c:pt idx="24">
                  <c:v>-1289</c:v>
                </c:pt>
                <c:pt idx="25">
                  <c:v>-1500</c:v>
                </c:pt>
                <c:pt idx="26">
                  <c:v>-1500</c:v>
                </c:pt>
                <c:pt idx="27">
                  <c:v>-1500</c:v>
                </c:pt>
                <c:pt idx="28">
                  <c:v>-1500</c:v>
                </c:pt>
                <c:pt idx="29">
                  <c:v>-1500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Calcul!$AF$567:$AF$597</c:f>
              <c:numCache>
                <c:formatCode>0.0</c:formatCode>
                <c:ptCount val="31"/>
                <c:pt idx="0">
                  <c:v>-1500</c:v>
                </c:pt>
                <c:pt idx="1">
                  <c:v>-1500</c:v>
                </c:pt>
                <c:pt idx="2">
                  <c:v>-1167</c:v>
                </c:pt>
                <c:pt idx="3">
                  <c:v>-1500</c:v>
                </c:pt>
                <c:pt idx="4">
                  <c:v>-1499</c:v>
                </c:pt>
                <c:pt idx="5">
                  <c:v>-1500</c:v>
                </c:pt>
                <c:pt idx="6">
                  <c:v>-1500</c:v>
                </c:pt>
                <c:pt idx="7">
                  <c:v>-665</c:v>
                </c:pt>
                <c:pt idx="8">
                  <c:v>-1500</c:v>
                </c:pt>
                <c:pt idx="9">
                  <c:v>-1500</c:v>
                </c:pt>
                <c:pt idx="10">
                  <c:v>-1500</c:v>
                </c:pt>
                <c:pt idx="11">
                  <c:v>-1500</c:v>
                </c:pt>
                <c:pt idx="12">
                  <c:v>-1500</c:v>
                </c:pt>
                <c:pt idx="13">
                  <c:v>-1500</c:v>
                </c:pt>
                <c:pt idx="14">
                  <c:v>-1500</c:v>
                </c:pt>
                <c:pt idx="15">
                  <c:v>-1500</c:v>
                </c:pt>
                <c:pt idx="16">
                  <c:v>-1500</c:v>
                </c:pt>
                <c:pt idx="17">
                  <c:v>-1500</c:v>
                </c:pt>
                <c:pt idx="18">
                  <c:v>-1500</c:v>
                </c:pt>
                <c:pt idx="19">
                  <c:v>-1500</c:v>
                </c:pt>
                <c:pt idx="20">
                  <c:v>-1500</c:v>
                </c:pt>
                <c:pt idx="21">
                  <c:v>-1500</c:v>
                </c:pt>
                <c:pt idx="22">
                  <c:v>-1500</c:v>
                </c:pt>
                <c:pt idx="23">
                  <c:v>-1500</c:v>
                </c:pt>
                <c:pt idx="24">
                  <c:v>-1500</c:v>
                </c:pt>
                <c:pt idx="25">
                  <c:v>-1500</c:v>
                </c:pt>
                <c:pt idx="26">
                  <c:v>-1500</c:v>
                </c:pt>
                <c:pt idx="27">
                  <c:v>-1500</c:v>
                </c:pt>
                <c:pt idx="28">
                  <c:v>-1500</c:v>
                </c:pt>
                <c:pt idx="29">
                  <c:v>-1500</c:v>
                </c:pt>
                <c:pt idx="30">
                  <c:v>0</c:v>
                </c:pt>
              </c:numCache>
            </c:numRef>
          </c:val>
        </c:ser>
        <c:marker val="1"/>
        <c:axId val="104680448"/>
        <c:axId val="104702720"/>
      </c:lineChart>
      <c:catAx>
        <c:axId val="104680448"/>
        <c:scaling>
          <c:orientation val="minMax"/>
        </c:scaling>
        <c:axPos val="b"/>
        <c:numFmt formatCode="General" sourceLinked="1"/>
        <c:majorTickMark val="none"/>
        <c:tickLblPos val="nextTo"/>
        <c:crossAx val="104702720"/>
        <c:crosses val="autoZero"/>
        <c:auto val="1"/>
        <c:lblAlgn val="ctr"/>
        <c:lblOffset val="100"/>
        <c:tickLblSkip val="1"/>
      </c:catAx>
      <c:valAx>
        <c:axId val="10470272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68044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Belgique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67"/>
          <c:y val="2.7011287893677096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Calcul!$AD$604:$AD$634</c:f>
              <c:numCache>
                <c:formatCode>0.0</c:formatCode>
                <c:ptCount val="31"/>
                <c:pt idx="0">
                  <c:v>-2431.3333333333335</c:v>
                </c:pt>
                <c:pt idx="1">
                  <c:v>-1766.6666666666667</c:v>
                </c:pt>
                <c:pt idx="2">
                  <c:v>-1554.2916666666667</c:v>
                </c:pt>
                <c:pt idx="3">
                  <c:v>-1384.5</c:v>
                </c:pt>
                <c:pt idx="4">
                  <c:v>-1137.625</c:v>
                </c:pt>
                <c:pt idx="5">
                  <c:v>-1475.4583333333333</c:v>
                </c:pt>
                <c:pt idx="6">
                  <c:v>-1870.8333333333333</c:v>
                </c:pt>
                <c:pt idx="7">
                  <c:v>-911.875</c:v>
                </c:pt>
                <c:pt idx="8">
                  <c:v>-1633.625</c:v>
                </c:pt>
                <c:pt idx="9">
                  <c:v>-2021.9583333333333</c:v>
                </c:pt>
                <c:pt idx="10">
                  <c:v>-1540.9166666666667</c:v>
                </c:pt>
                <c:pt idx="11">
                  <c:v>-2212.9166666666665</c:v>
                </c:pt>
                <c:pt idx="12">
                  <c:v>-2500</c:v>
                </c:pt>
                <c:pt idx="13">
                  <c:v>-2450.875</c:v>
                </c:pt>
                <c:pt idx="14">
                  <c:v>-2452.1666666666665</c:v>
                </c:pt>
                <c:pt idx="15">
                  <c:v>-2356.2083333333335</c:v>
                </c:pt>
                <c:pt idx="16">
                  <c:v>-2500</c:v>
                </c:pt>
                <c:pt idx="17">
                  <c:v>-2500</c:v>
                </c:pt>
                <c:pt idx="18">
                  <c:v>-2500</c:v>
                </c:pt>
                <c:pt idx="19">
                  <c:v>-2584.5</c:v>
                </c:pt>
                <c:pt idx="20">
                  <c:v>-2600</c:v>
                </c:pt>
                <c:pt idx="21">
                  <c:v>-2419</c:v>
                </c:pt>
                <c:pt idx="22">
                  <c:v>-2538.7916666666665</c:v>
                </c:pt>
                <c:pt idx="23">
                  <c:v>-2525.1666666666665</c:v>
                </c:pt>
                <c:pt idx="24">
                  <c:v>-2593.75</c:v>
                </c:pt>
                <c:pt idx="25">
                  <c:v>-2600</c:v>
                </c:pt>
                <c:pt idx="26">
                  <c:v>-2547.875</c:v>
                </c:pt>
                <c:pt idx="27">
                  <c:v>-2542.6666666666665</c:v>
                </c:pt>
                <c:pt idx="28">
                  <c:v>-2568.0416666666665</c:v>
                </c:pt>
                <c:pt idx="29">
                  <c:v>-2594.4166666666665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Calcul!$AE$604:$AE$634</c:f>
              <c:numCache>
                <c:formatCode>0.0</c:formatCode>
                <c:ptCount val="31"/>
                <c:pt idx="0">
                  <c:v>-1441</c:v>
                </c:pt>
                <c:pt idx="1">
                  <c:v>-535</c:v>
                </c:pt>
                <c:pt idx="2">
                  <c:v>-42</c:v>
                </c:pt>
                <c:pt idx="3">
                  <c:v>-256</c:v>
                </c:pt>
                <c:pt idx="4">
                  <c:v>-379</c:v>
                </c:pt>
                <c:pt idx="5">
                  <c:v>-688</c:v>
                </c:pt>
                <c:pt idx="6">
                  <c:v>-901</c:v>
                </c:pt>
                <c:pt idx="7">
                  <c:v>-31</c:v>
                </c:pt>
                <c:pt idx="8">
                  <c:v>-603</c:v>
                </c:pt>
                <c:pt idx="9">
                  <c:v>-1262</c:v>
                </c:pt>
                <c:pt idx="10">
                  <c:v>-359</c:v>
                </c:pt>
                <c:pt idx="11">
                  <c:v>-1278</c:v>
                </c:pt>
                <c:pt idx="12">
                  <c:v>-2500</c:v>
                </c:pt>
                <c:pt idx="13">
                  <c:v>-2087</c:v>
                </c:pt>
                <c:pt idx="14">
                  <c:v>-1825</c:v>
                </c:pt>
                <c:pt idx="15">
                  <c:v>-1930</c:v>
                </c:pt>
                <c:pt idx="16">
                  <c:v>-2500</c:v>
                </c:pt>
                <c:pt idx="17">
                  <c:v>-2500</c:v>
                </c:pt>
                <c:pt idx="18">
                  <c:v>-2500</c:v>
                </c:pt>
                <c:pt idx="19">
                  <c:v>-2425</c:v>
                </c:pt>
                <c:pt idx="20">
                  <c:v>-2600</c:v>
                </c:pt>
                <c:pt idx="21">
                  <c:v>-1813</c:v>
                </c:pt>
                <c:pt idx="22">
                  <c:v>-2005</c:v>
                </c:pt>
                <c:pt idx="23">
                  <c:v>-1831</c:v>
                </c:pt>
                <c:pt idx="24">
                  <c:v>-2540</c:v>
                </c:pt>
                <c:pt idx="25">
                  <c:v>-2600</c:v>
                </c:pt>
                <c:pt idx="26">
                  <c:v>-2224</c:v>
                </c:pt>
                <c:pt idx="27">
                  <c:v>-2285</c:v>
                </c:pt>
                <c:pt idx="28">
                  <c:v>-2400</c:v>
                </c:pt>
                <c:pt idx="29">
                  <c:v>-2513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Calcul!$AF$604:$AF$634</c:f>
              <c:numCache>
                <c:formatCode>0.0</c:formatCode>
                <c:ptCount val="31"/>
                <c:pt idx="0">
                  <c:v>-3073</c:v>
                </c:pt>
                <c:pt idx="1">
                  <c:v>-3000</c:v>
                </c:pt>
                <c:pt idx="2">
                  <c:v>-2444</c:v>
                </c:pt>
                <c:pt idx="3">
                  <c:v>-2975</c:v>
                </c:pt>
                <c:pt idx="4">
                  <c:v>-2855</c:v>
                </c:pt>
                <c:pt idx="5">
                  <c:v>-2065</c:v>
                </c:pt>
                <c:pt idx="6">
                  <c:v>-3000</c:v>
                </c:pt>
                <c:pt idx="7">
                  <c:v>-1663</c:v>
                </c:pt>
                <c:pt idx="8">
                  <c:v>-2393</c:v>
                </c:pt>
                <c:pt idx="9">
                  <c:v>-2500</c:v>
                </c:pt>
                <c:pt idx="10">
                  <c:v>-2500</c:v>
                </c:pt>
                <c:pt idx="11">
                  <c:v>-2500</c:v>
                </c:pt>
                <c:pt idx="12">
                  <c:v>-2500</c:v>
                </c:pt>
                <c:pt idx="13">
                  <c:v>-2500</c:v>
                </c:pt>
                <c:pt idx="14">
                  <c:v>-2500</c:v>
                </c:pt>
                <c:pt idx="15">
                  <c:v>-2500</c:v>
                </c:pt>
                <c:pt idx="16">
                  <c:v>-2500</c:v>
                </c:pt>
                <c:pt idx="17">
                  <c:v>-2500</c:v>
                </c:pt>
                <c:pt idx="18">
                  <c:v>-2500</c:v>
                </c:pt>
                <c:pt idx="19">
                  <c:v>-2600</c:v>
                </c:pt>
                <c:pt idx="20">
                  <c:v>-2600</c:v>
                </c:pt>
                <c:pt idx="21">
                  <c:v>-2600</c:v>
                </c:pt>
                <c:pt idx="22">
                  <c:v>-2600</c:v>
                </c:pt>
                <c:pt idx="23">
                  <c:v>-2600</c:v>
                </c:pt>
                <c:pt idx="24">
                  <c:v>-2600</c:v>
                </c:pt>
                <c:pt idx="25">
                  <c:v>-2600</c:v>
                </c:pt>
                <c:pt idx="26">
                  <c:v>-2600</c:v>
                </c:pt>
                <c:pt idx="27">
                  <c:v>-2600</c:v>
                </c:pt>
                <c:pt idx="28">
                  <c:v>-2600</c:v>
                </c:pt>
                <c:pt idx="29">
                  <c:v>-2600</c:v>
                </c:pt>
                <c:pt idx="30">
                  <c:v>0</c:v>
                </c:pt>
              </c:numCache>
            </c:numRef>
          </c:val>
        </c:ser>
        <c:marker val="1"/>
        <c:axId val="104728448"/>
        <c:axId val="104729984"/>
      </c:lineChart>
      <c:catAx>
        <c:axId val="104728448"/>
        <c:scaling>
          <c:orientation val="minMax"/>
        </c:scaling>
        <c:axPos val="b"/>
        <c:numFmt formatCode="General" sourceLinked="1"/>
        <c:majorTickMark val="none"/>
        <c:tickLblPos val="nextTo"/>
        <c:crossAx val="104729984"/>
        <c:crosses val="autoZero"/>
        <c:auto val="1"/>
        <c:lblAlgn val="ctr"/>
        <c:lblOffset val="100"/>
        <c:tickLblSkip val="1"/>
      </c:catAx>
      <c:valAx>
        <c:axId val="10472998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72844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Espagne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78"/>
          <c:y val="2.7011287893677103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Calcul!$AD$641:$AD$671</c:f>
              <c:numCache>
                <c:formatCode>0.0</c:formatCode>
                <c:ptCount val="31"/>
                <c:pt idx="0">
                  <c:v>1025</c:v>
                </c:pt>
                <c:pt idx="1">
                  <c:v>795.83333333333337</c:v>
                </c:pt>
                <c:pt idx="2">
                  <c:v>759.91666666666663</c:v>
                </c:pt>
                <c:pt idx="3">
                  <c:v>795.83333333333337</c:v>
                </c:pt>
                <c:pt idx="4">
                  <c:v>795.83333333333337</c:v>
                </c:pt>
                <c:pt idx="5">
                  <c:v>1025</c:v>
                </c:pt>
                <c:pt idx="6">
                  <c:v>1070.75</c:v>
                </c:pt>
                <c:pt idx="7">
                  <c:v>1025</c:v>
                </c:pt>
                <c:pt idx="8">
                  <c:v>975</c:v>
                </c:pt>
                <c:pt idx="9">
                  <c:v>975</c:v>
                </c:pt>
                <c:pt idx="10">
                  <c:v>975</c:v>
                </c:pt>
                <c:pt idx="11">
                  <c:v>1025</c:v>
                </c:pt>
                <c:pt idx="12">
                  <c:v>1022.9583333333334</c:v>
                </c:pt>
                <c:pt idx="13">
                  <c:v>1059.7916666666667</c:v>
                </c:pt>
                <c:pt idx="14">
                  <c:v>787.125</c:v>
                </c:pt>
                <c:pt idx="15">
                  <c:v>516.95833333333337</c:v>
                </c:pt>
                <c:pt idx="16">
                  <c:v>340.375</c:v>
                </c:pt>
                <c:pt idx="17">
                  <c:v>-14.75</c:v>
                </c:pt>
                <c:pt idx="18">
                  <c:v>895.95833333333337</c:v>
                </c:pt>
                <c:pt idx="19">
                  <c:v>977.875</c:v>
                </c:pt>
                <c:pt idx="20">
                  <c:v>725.16666666666663</c:v>
                </c:pt>
                <c:pt idx="21">
                  <c:v>950.58333333333337</c:v>
                </c:pt>
                <c:pt idx="22">
                  <c:v>273.29166666666669</c:v>
                </c:pt>
                <c:pt idx="23">
                  <c:v>-608</c:v>
                </c:pt>
                <c:pt idx="24">
                  <c:v>-927.16666666666663</c:v>
                </c:pt>
                <c:pt idx="25">
                  <c:v>-428.375</c:v>
                </c:pt>
                <c:pt idx="26">
                  <c:v>874.58333333333337</c:v>
                </c:pt>
                <c:pt idx="27">
                  <c:v>1066.625</c:v>
                </c:pt>
                <c:pt idx="28">
                  <c:v>970.58333333333337</c:v>
                </c:pt>
                <c:pt idx="29">
                  <c:v>-382.375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Calcul!$AE$641:$AE$671</c:f>
              <c:numCache>
                <c:formatCode>0.0</c:formatCode>
                <c:ptCount val="31"/>
                <c:pt idx="0">
                  <c:v>1100</c:v>
                </c:pt>
                <c:pt idx="1">
                  <c:v>1100</c:v>
                </c:pt>
                <c:pt idx="2">
                  <c:v>1100</c:v>
                </c:pt>
                <c:pt idx="3">
                  <c:v>1100</c:v>
                </c:pt>
                <c:pt idx="4">
                  <c:v>1100</c:v>
                </c:pt>
                <c:pt idx="5">
                  <c:v>1100</c:v>
                </c:pt>
                <c:pt idx="6">
                  <c:v>1100</c:v>
                </c:pt>
                <c:pt idx="7">
                  <c:v>1100</c:v>
                </c:pt>
                <c:pt idx="8">
                  <c:v>1000</c:v>
                </c:pt>
                <c:pt idx="9">
                  <c:v>1000</c:v>
                </c:pt>
                <c:pt idx="10">
                  <c:v>1000</c:v>
                </c:pt>
                <c:pt idx="11">
                  <c:v>1100</c:v>
                </c:pt>
                <c:pt idx="12">
                  <c:v>1100</c:v>
                </c:pt>
                <c:pt idx="13">
                  <c:v>1100</c:v>
                </c:pt>
                <c:pt idx="14">
                  <c:v>1100</c:v>
                </c:pt>
                <c:pt idx="15">
                  <c:v>1100</c:v>
                </c:pt>
                <c:pt idx="16">
                  <c:v>1039</c:v>
                </c:pt>
                <c:pt idx="17">
                  <c:v>1000</c:v>
                </c:pt>
                <c:pt idx="18">
                  <c:v>1100</c:v>
                </c:pt>
                <c:pt idx="19">
                  <c:v>1100</c:v>
                </c:pt>
                <c:pt idx="20">
                  <c:v>1095</c:v>
                </c:pt>
                <c:pt idx="21">
                  <c:v>1100</c:v>
                </c:pt>
                <c:pt idx="22">
                  <c:v>1000</c:v>
                </c:pt>
                <c:pt idx="23">
                  <c:v>1000</c:v>
                </c:pt>
                <c:pt idx="24">
                  <c:v>-246</c:v>
                </c:pt>
                <c:pt idx="25">
                  <c:v>1000</c:v>
                </c:pt>
                <c:pt idx="26">
                  <c:v>1047</c:v>
                </c:pt>
                <c:pt idx="27">
                  <c:v>1100</c:v>
                </c:pt>
                <c:pt idx="28">
                  <c:v>1100</c:v>
                </c:pt>
                <c:pt idx="29">
                  <c:v>826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Calcul!$AF$641:$AF$671</c:f>
              <c:numCache>
                <c:formatCode>0.0</c:formatCode>
                <c:ptCount val="31"/>
                <c:pt idx="0">
                  <c:v>1000</c:v>
                </c:pt>
                <c:pt idx="1">
                  <c:v>500</c:v>
                </c:pt>
                <c:pt idx="2">
                  <c:v>350</c:v>
                </c:pt>
                <c:pt idx="3">
                  <c:v>500</c:v>
                </c:pt>
                <c:pt idx="4">
                  <c:v>500</c:v>
                </c:pt>
                <c:pt idx="5">
                  <c:v>1000</c:v>
                </c:pt>
                <c:pt idx="6">
                  <c:v>998</c:v>
                </c:pt>
                <c:pt idx="7">
                  <c:v>1000</c:v>
                </c:pt>
                <c:pt idx="8">
                  <c:v>900</c:v>
                </c:pt>
                <c:pt idx="9">
                  <c:v>900</c:v>
                </c:pt>
                <c:pt idx="10">
                  <c:v>900</c:v>
                </c:pt>
                <c:pt idx="11">
                  <c:v>1000</c:v>
                </c:pt>
                <c:pt idx="12">
                  <c:v>951</c:v>
                </c:pt>
                <c:pt idx="13">
                  <c:v>849</c:v>
                </c:pt>
                <c:pt idx="14">
                  <c:v>-412</c:v>
                </c:pt>
                <c:pt idx="15">
                  <c:v>-794</c:v>
                </c:pt>
                <c:pt idx="16">
                  <c:v>-1103</c:v>
                </c:pt>
                <c:pt idx="17">
                  <c:v>-1299</c:v>
                </c:pt>
                <c:pt idx="18">
                  <c:v>750</c:v>
                </c:pt>
                <c:pt idx="19">
                  <c:v>327</c:v>
                </c:pt>
                <c:pt idx="20">
                  <c:v>-545</c:v>
                </c:pt>
                <c:pt idx="21">
                  <c:v>570</c:v>
                </c:pt>
                <c:pt idx="22">
                  <c:v>-867</c:v>
                </c:pt>
                <c:pt idx="23">
                  <c:v>-1300</c:v>
                </c:pt>
                <c:pt idx="24">
                  <c:v>-1300</c:v>
                </c:pt>
                <c:pt idx="25">
                  <c:v>-1300</c:v>
                </c:pt>
                <c:pt idx="26">
                  <c:v>237</c:v>
                </c:pt>
                <c:pt idx="27">
                  <c:v>940</c:v>
                </c:pt>
                <c:pt idx="28">
                  <c:v>576</c:v>
                </c:pt>
                <c:pt idx="29">
                  <c:v>-1020</c:v>
                </c:pt>
                <c:pt idx="30">
                  <c:v>0</c:v>
                </c:pt>
              </c:numCache>
            </c:numRef>
          </c:val>
        </c:ser>
        <c:marker val="1"/>
        <c:axId val="104772352"/>
        <c:axId val="104773888"/>
      </c:lineChart>
      <c:catAx>
        <c:axId val="104772352"/>
        <c:scaling>
          <c:orientation val="minMax"/>
        </c:scaling>
        <c:axPos val="b"/>
        <c:numFmt formatCode="General" sourceLinked="1"/>
        <c:majorTickMark val="none"/>
        <c:tickLblPos val="nextTo"/>
        <c:crossAx val="104773888"/>
        <c:crosses val="autoZero"/>
        <c:auto val="1"/>
        <c:lblAlgn val="ctr"/>
        <c:lblOffset val="100"/>
        <c:tickLblSkip val="1"/>
      </c:catAx>
      <c:valAx>
        <c:axId val="1047738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77235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Italie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89"/>
          <c:y val="2.701128789367712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Calcul!$AD$678:$AD$708</c:f>
              <c:numCache>
                <c:formatCode>0.0</c:formatCode>
                <c:ptCount val="31"/>
                <c:pt idx="0">
                  <c:v>-246.75</c:v>
                </c:pt>
                <c:pt idx="1">
                  <c:v>-688.45833333333337</c:v>
                </c:pt>
                <c:pt idx="2">
                  <c:v>-1132.7916666666667</c:v>
                </c:pt>
                <c:pt idx="3">
                  <c:v>-1459.625</c:v>
                </c:pt>
                <c:pt idx="4">
                  <c:v>-1281.75</c:v>
                </c:pt>
                <c:pt idx="5">
                  <c:v>-949.04166666666663</c:v>
                </c:pt>
                <c:pt idx="6">
                  <c:v>-948.41666666666663</c:v>
                </c:pt>
                <c:pt idx="7">
                  <c:v>-439</c:v>
                </c:pt>
                <c:pt idx="8">
                  <c:v>-1032.0416666666667</c:v>
                </c:pt>
                <c:pt idx="9">
                  <c:v>-1540.3333333333333</c:v>
                </c:pt>
                <c:pt idx="10">
                  <c:v>-1669</c:v>
                </c:pt>
                <c:pt idx="11">
                  <c:v>-2386.9166666666665</c:v>
                </c:pt>
                <c:pt idx="12">
                  <c:v>-1140.375</c:v>
                </c:pt>
                <c:pt idx="13">
                  <c:v>-1076.9166666666667</c:v>
                </c:pt>
                <c:pt idx="14">
                  <c:v>-2143.375</c:v>
                </c:pt>
                <c:pt idx="15">
                  <c:v>-2544.8333333333335</c:v>
                </c:pt>
                <c:pt idx="16">
                  <c:v>-2563.7916666666665</c:v>
                </c:pt>
                <c:pt idx="17">
                  <c:v>-2607</c:v>
                </c:pt>
                <c:pt idx="18">
                  <c:v>-2600.875</c:v>
                </c:pt>
                <c:pt idx="19">
                  <c:v>-1158.3333333333333</c:v>
                </c:pt>
                <c:pt idx="20">
                  <c:v>-1000.875</c:v>
                </c:pt>
                <c:pt idx="21">
                  <c:v>-2168.7916666666665</c:v>
                </c:pt>
                <c:pt idx="22">
                  <c:v>-2573.3333333333335</c:v>
                </c:pt>
                <c:pt idx="23">
                  <c:v>-2479.3333333333335</c:v>
                </c:pt>
                <c:pt idx="24">
                  <c:v>-325.125</c:v>
                </c:pt>
                <c:pt idx="25">
                  <c:v>-873</c:v>
                </c:pt>
                <c:pt idx="26">
                  <c:v>-871.54166666666663</c:v>
                </c:pt>
                <c:pt idx="27">
                  <c:v>-655.45833333333337</c:v>
                </c:pt>
                <c:pt idx="28">
                  <c:v>-872.95833333333337</c:v>
                </c:pt>
                <c:pt idx="29">
                  <c:v>-873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Calcul!$AE$678:$AE$708</c:f>
              <c:numCache>
                <c:formatCode>0.0</c:formatCode>
                <c:ptCount val="31"/>
                <c:pt idx="0">
                  <c:v>32</c:v>
                </c:pt>
                <c:pt idx="1">
                  <c:v>125</c:v>
                </c:pt>
                <c:pt idx="2">
                  <c:v>-418</c:v>
                </c:pt>
                <c:pt idx="3">
                  <c:v>-503</c:v>
                </c:pt>
                <c:pt idx="4">
                  <c:v>-438</c:v>
                </c:pt>
                <c:pt idx="5">
                  <c:v>-510</c:v>
                </c:pt>
                <c:pt idx="6">
                  <c:v>-373</c:v>
                </c:pt>
                <c:pt idx="7">
                  <c:v>531</c:v>
                </c:pt>
                <c:pt idx="8">
                  <c:v>-304</c:v>
                </c:pt>
                <c:pt idx="9">
                  <c:v>-476</c:v>
                </c:pt>
                <c:pt idx="10">
                  <c:v>-914</c:v>
                </c:pt>
                <c:pt idx="11">
                  <c:v>-1464</c:v>
                </c:pt>
                <c:pt idx="12">
                  <c:v>-936</c:v>
                </c:pt>
                <c:pt idx="13">
                  <c:v>-774</c:v>
                </c:pt>
                <c:pt idx="14">
                  <c:v>-1041</c:v>
                </c:pt>
                <c:pt idx="15">
                  <c:v>-1706</c:v>
                </c:pt>
                <c:pt idx="16">
                  <c:v>-1465</c:v>
                </c:pt>
                <c:pt idx="17">
                  <c:v>-1689</c:v>
                </c:pt>
                <c:pt idx="18">
                  <c:v>-1471</c:v>
                </c:pt>
                <c:pt idx="19">
                  <c:v>-1043</c:v>
                </c:pt>
                <c:pt idx="20">
                  <c:v>-564</c:v>
                </c:pt>
                <c:pt idx="21">
                  <c:v>-1023</c:v>
                </c:pt>
                <c:pt idx="22">
                  <c:v>-2087</c:v>
                </c:pt>
                <c:pt idx="23">
                  <c:v>-1340</c:v>
                </c:pt>
                <c:pt idx="24">
                  <c:v>859</c:v>
                </c:pt>
                <c:pt idx="25">
                  <c:v>-873</c:v>
                </c:pt>
                <c:pt idx="26">
                  <c:v>-838</c:v>
                </c:pt>
                <c:pt idx="27">
                  <c:v>-247</c:v>
                </c:pt>
                <c:pt idx="28">
                  <c:v>-872</c:v>
                </c:pt>
                <c:pt idx="29">
                  <c:v>-873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Calcul!$AF$678:$AF$708</c:f>
              <c:numCache>
                <c:formatCode>0.0</c:formatCode>
                <c:ptCount val="31"/>
                <c:pt idx="0">
                  <c:v>-351</c:v>
                </c:pt>
                <c:pt idx="1">
                  <c:v>-1954</c:v>
                </c:pt>
                <c:pt idx="2">
                  <c:v>-2036</c:v>
                </c:pt>
                <c:pt idx="3">
                  <c:v>-2681</c:v>
                </c:pt>
                <c:pt idx="4">
                  <c:v>-2132</c:v>
                </c:pt>
                <c:pt idx="5">
                  <c:v>-1215</c:v>
                </c:pt>
                <c:pt idx="6">
                  <c:v>-1215</c:v>
                </c:pt>
                <c:pt idx="7">
                  <c:v>-1498</c:v>
                </c:pt>
                <c:pt idx="8">
                  <c:v>-1962</c:v>
                </c:pt>
                <c:pt idx="9">
                  <c:v>-2621</c:v>
                </c:pt>
                <c:pt idx="10">
                  <c:v>-2751</c:v>
                </c:pt>
                <c:pt idx="11">
                  <c:v>-2751</c:v>
                </c:pt>
                <c:pt idx="12">
                  <c:v>-1214</c:v>
                </c:pt>
                <c:pt idx="13">
                  <c:v>-1214</c:v>
                </c:pt>
                <c:pt idx="14">
                  <c:v>-2751</c:v>
                </c:pt>
                <c:pt idx="15">
                  <c:v>-2751</c:v>
                </c:pt>
                <c:pt idx="16">
                  <c:v>-2751</c:v>
                </c:pt>
                <c:pt idx="17">
                  <c:v>-2753</c:v>
                </c:pt>
                <c:pt idx="18">
                  <c:v>-2753</c:v>
                </c:pt>
                <c:pt idx="19">
                  <c:v>-1216</c:v>
                </c:pt>
                <c:pt idx="20">
                  <c:v>-1216</c:v>
                </c:pt>
                <c:pt idx="21">
                  <c:v>-2753</c:v>
                </c:pt>
                <c:pt idx="22">
                  <c:v>-2753</c:v>
                </c:pt>
                <c:pt idx="23">
                  <c:v>-2753</c:v>
                </c:pt>
                <c:pt idx="24">
                  <c:v>-873</c:v>
                </c:pt>
                <c:pt idx="25">
                  <c:v>-873</c:v>
                </c:pt>
                <c:pt idx="26">
                  <c:v>-873</c:v>
                </c:pt>
                <c:pt idx="27">
                  <c:v>-873</c:v>
                </c:pt>
                <c:pt idx="28">
                  <c:v>-873</c:v>
                </c:pt>
                <c:pt idx="29">
                  <c:v>-873</c:v>
                </c:pt>
                <c:pt idx="30">
                  <c:v>0</c:v>
                </c:pt>
              </c:numCache>
            </c:numRef>
          </c:val>
        </c:ser>
        <c:marker val="1"/>
        <c:axId val="104861056"/>
        <c:axId val="104871040"/>
      </c:lineChart>
      <c:catAx>
        <c:axId val="104861056"/>
        <c:scaling>
          <c:orientation val="minMax"/>
        </c:scaling>
        <c:axPos val="b"/>
        <c:numFmt formatCode="General" sourceLinked="1"/>
        <c:majorTickMark val="none"/>
        <c:tickLblPos val="nextTo"/>
        <c:crossAx val="104871040"/>
        <c:crosses val="autoZero"/>
        <c:auto val="1"/>
        <c:lblAlgn val="ctr"/>
        <c:lblOffset val="100"/>
        <c:tickLblSkip val="1"/>
      </c:catAx>
      <c:valAx>
        <c:axId val="1048710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86105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Suisse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"/>
          <c:y val="2.7011287893677138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Calcul!$AD$715:$AD$745</c:f>
              <c:numCache>
                <c:formatCode>0.0</c:formatCode>
                <c:ptCount val="31"/>
                <c:pt idx="0">
                  <c:v>-626.75</c:v>
                </c:pt>
                <c:pt idx="1">
                  <c:v>-1553.6666666666667</c:v>
                </c:pt>
                <c:pt idx="2">
                  <c:v>-2235.6666666666665</c:v>
                </c:pt>
                <c:pt idx="3">
                  <c:v>-2077.8333333333335</c:v>
                </c:pt>
                <c:pt idx="4">
                  <c:v>-1878.6666666666667</c:v>
                </c:pt>
                <c:pt idx="5">
                  <c:v>-1508.5416666666667</c:v>
                </c:pt>
                <c:pt idx="6">
                  <c:v>-927.20833333333337</c:v>
                </c:pt>
                <c:pt idx="7">
                  <c:v>-1286.875</c:v>
                </c:pt>
                <c:pt idx="8">
                  <c:v>-2061.7916666666665</c:v>
                </c:pt>
                <c:pt idx="9">
                  <c:v>-2187.25</c:v>
                </c:pt>
                <c:pt idx="10">
                  <c:v>-2752.0416666666665</c:v>
                </c:pt>
                <c:pt idx="11">
                  <c:v>-2623.0416666666665</c:v>
                </c:pt>
                <c:pt idx="12">
                  <c:v>-766.625</c:v>
                </c:pt>
                <c:pt idx="13">
                  <c:v>-1967.375</c:v>
                </c:pt>
                <c:pt idx="14">
                  <c:v>-2283.625</c:v>
                </c:pt>
                <c:pt idx="15">
                  <c:v>-2596.7916666666665</c:v>
                </c:pt>
                <c:pt idx="16">
                  <c:v>-2172.9583333333335</c:v>
                </c:pt>
                <c:pt idx="17">
                  <c:v>-2205.4583333333335</c:v>
                </c:pt>
                <c:pt idx="18">
                  <c:v>-2114.125</c:v>
                </c:pt>
                <c:pt idx="19">
                  <c:v>-2749.3333333333335</c:v>
                </c:pt>
                <c:pt idx="20">
                  <c:v>-1375.7916666666667</c:v>
                </c:pt>
                <c:pt idx="21">
                  <c:v>-2202.7083333333335</c:v>
                </c:pt>
                <c:pt idx="22">
                  <c:v>-1925.7083333333333</c:v>
                </c:pt>
                <c:pt idx="23">
                  <c:v>-2192.2916666666665</c:v>
                </c:pt>
                <c:pt idx="24">
                  <c:v>-2403</c:v>
                </c:pt>
                <c:pt idx="25">
                  <c:v>-2060.75</c:v>
                </c:pt>
                <c:pt idx="26">
                  <c:v>-2358.4583333333335</c:v>
                </c:pt>
                <c:pt idx="27">
                  <c:v>-836.375</c:v>
                </c:pt>
                <c:pt idx="28">
                  <c:v>295.20833333333331</c:v>
                </c:pt>
                <c:pt idx="29">
                  <c:v>-373.20833333333331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Calcul!$AE$715:$AE$745</c:f>
              <c:numCache>
                <c:formatCode>0.0</c:formatCode>
                <c:ptCount val="31"/>
                <c:pt idx="0">
                  <c:v>140</c:v>
                </c:pt>
                <c:pt idx="1">
                  <c:v>-403</c:v>
                </c:pt>
                <c:pt idx="2">
                  <c:v>-1499</c:v>
                </c:pt>
                <c:pt idx="3">
                  <c:v>-1524</c:v>
                </c:pt>
                <c:pt idx="4">
                  <c:v>-1380</c:v>
                </c:pt>
                <c:pt idx="5">
                  <c:v>-1005</c:v>
                </c:pt>
                <c:pt idx="6">
                  <c:v>-301</c:v>
                </c:pt>
                <c:pt idx="7">
                  <c:v>-390</c:v>
                </c:pt>
                <c:pt idx="8">
                  <c:v>-1392</c:v>
                </c:pt>
                <c:pt idx="9">
                  <c:v>-1400</c:v>
                </c:pt>
                <c:pt idx="10">
                  <c:v>-2004</c:v>
                </c:pt>
                <c:pt idx="11">
                  <c:v>-1855</c:v>
                </c:pt>
                <c:pt idx="12">
                  <c:v>-257</c:v>
                </c:pt>
                <c:pt idx="13">
                  <c:v>-264</c:v>
                </c:pt>
                <c:pt idx="14">
                  <c:v>-622</c:v>
                </c:pt>
                <c:pt idx="15">
                  <c:v>-1650</c:v>
                </c:pt>
                <c:pt idx="16">
                  <c:v>-1145</c:v>
                </c:pt>
                <c:pt idx="17">
                  <c:v>-1241</c:v>
                </c:pt>
                <c:pt idx="18">
                  <c:v>-592</c:v>
                </c:pt>
                <c:pt idx="19">
                  <c:v>-1875</c:v>
                </c:pt>
                <c:pt idx="20">
                  <c:v>-146</c:v>
                </c:pt>
                <c:pt idx="21">
                  <c:v>-1089</c:v>
                </c:pt>
                <c:pt idx="22">
                  <c:v>-1204</c:v>
                </c:pt>
                <c:pt idx="23">
                  <c:v>-877</c:v>
                </c:pt>
                <c:pt idx="24">
                  <c:v>-1528</c:v>
                </c:pt>
                <c:pt idx="25">
                  <c:v>-1033</c:v>
                </c:pt>
                <c:pt idx="26">
                  <c:v>-1388</c:v>
                </c:pt>
                <c:pt idx="27">
                  <c:v>211</c:v>
                </c:pt>
                <c:pt idx="28">
                  <c:v>1100</c:v>
                </c:pt>
                <c:pt idx="29">
                  <c:v>1100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Calcul!$AF$715:$AF$745</c:f>
              <c:numCache>
                <c:formatCode>0.0</c:formatCode>
                <c:ptCount val="31"/>
                <c:pt idx="0">
                  <c:v>-1449</c:v>
                </c:pt>
                <c:pt idx="1">
                  <c:v>-2286</c:v>
                </c:pt>
                <c:pt idx="2">
                  <c:v>-2824</c:v>
                </c:pt>
                <c:pt idx="3">
                  <c:v>-2757</c:v>
                </c:pt>
                <c:pt idx="4">
                  <c:v>-2424</c:v>
                </c:pt>
                <c:pt idx="5">
                  <c:v>-1988</c:v>
                </c:pt>
                <c:pt idx="6">
                  <c:v>-1935</c:v>
                </c:pt>
                <c:pt idx="7">
                  <c:v>-2065</c:v>
                </c:pt>
                <c:pt idx="8">
                  <c:v>-2866</c:v>
                </c:pt>
                <c:pt idx="9">
                  <c:v>-3090</c:v>
                </c:pt>
                <c:pt idx="10">
                  <c:v>-3200</c:v>
                </c:pt>
                <c:pt idx="11">
                  <c:v>-3200</c:v>
                </c:pt>
                <c:pt idx="12">
                  <c:v>-1261</c:v>
                </c:pt>
                <c:pt idx="13">
                  <c:v>-2989</c:v>
                </c:pt>
                <c:pt idx="14">
                  <c:v>-3177</c:v>
                </c:pt>
                <c:pt idx="15">
                  <c:v>-3200</c:v>
                </c:pt>
                <c:pt idx="16">
                  <c:v>-3122</c:v>
                </c:pt>
                <c:pt idx="17">
                  <c:v>-3003</c:v>
                </c:pt>
                <c:pt idx="18">
                  <c:v>-2637</c:v>
                </c:pt>
                <c:pt idx="19">
                  <c:v>-3200</c:v>
                </c:pt>
                <c:pt idx="20">
                  <c:v>-3130</c:v>
                </c:pt>
                <c:pt idx="21">
                  <c:v>-3200</c:v>
                </c:pt>
                <c:pt idx="22">
                  <c:v>-2972</c:v>
                </c:pt>
                <c:pt idx="23">
                  <c:v>-2980</c:v>
                </c:pt>
                <c:pt idx="24">
                  <c:v>-3200</c:v>
                </c:pt>
                <c:pt idx="25">
                  <c:v>-3050</c:v>
                </c:pt>
                <c:pt idx="26">
                  <c:v>-3058</c:v>
                </c:pt>
                <c:pt idx="27">
                  <c:v>-2489</c:v>
                </c:pt>
                <c:pt idx="28">
                  <c:v>-886</c:v>
                </c:pt>
                <c:pt idx="29">
                  <c:v>-2301</c:v>
                </c:pt>
                <c:pt idx="30">
                  <c:v>0</c:v>
                </c:pt>
              </c:numCache>
            </c:numRef>
          </c:val>
        </c:ser>
        <c:marker val="1"/>
        <c:axId val="104794368"/>
        <c:axId val="104796160"/>
      </c:lineChart>
      <c:catAx>
        <c:axId val="104794368"/>
        <c:scaling>
          <c:orientation val="minMax"/>
        </c:scaling>
        <c:axPos val="b"/>
        <c:numFmt formatCode="General" sourceLinked="1"/>
        <c:majorTickMark val="none"/>
        <c:tickLblPos val="nextTo"/>
        <c:crossAx val="104796160"/>
        <c:crosses val="autoZero"/>
        <c:auto val="1"/>
        <c:lblAlgn val="ctr"/>
        <c:lblOffset val="100"/>
        <c:tickLblSkip val="1"/>
      </c:catAx>
      <c:valAx>
        <c:axId val="10479616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79436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Allemagne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536289542754775"/>
          <c:y val="3.6002071703129399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06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Calcul!$E$561:$AB$561</c:f>
              <c:numCache>
                <c:formatCode>0.0</c:formatCode>
                <c:ptCount val="24"/>
                <c:pt idx="0">
                  <c:v>1779.5333333333333</c:v>
                </c:pt>
                <c:pt idx="1">
                  <c:v>1749.4333333333334</c:v>
                </c:pt>
                <c:pt idx="2">
                  <c:v>1376.2333333333333</c:v>
                </c:pt>
                <c:pt idx="3">
                  <c:v>797.9666666666667</c:v>
                </c:pt>
                <c:pt idx="4">
                  <c:v>375.2</c:v>
                </c:pt>
                <c:pt idx="5">
                  <c:v>523.06666666666672</c:v>
                </c:pt>
                <c:pt idx="6">
                  <c:v>1045.8666666666666</c:v>
                </c:pt>
                <c:pt idx="7">
                  <c:v>1257.5999999999999</c:v>
                </c:pt>
                <c:pt idx="8">
                  <c:v>1824.4333333333334</c:v>
                </c:pt>
                <c:pt idx="9">
                  <c:v>1933.6333333333334</c:v>
                </c:pt>
                <c:pt idx="10">
                  <c:v>1966.2</c:v>
                </c:pt>
                <c:pt idx="11">
                  <c:v>1915.7666666666667</c:v>
                </c:pt>
                <c:pt idx="12">
                  <c:v>2067.2333333333331</c:v>
                </c:pt>
                <c:pt idx="13">
                  <c:v>1956.5666666666666</c:v>
                </c:pt>
                <c:pt idx="14">
                  <c:v>1956.1</c:v>
                </c:pt>
                <c:pt idx="15">
                  <c:v>1693.8666666666666</c:v>
                </c:pt>
                <c:pt idx="16">
                  <c:v>1464.0666666666666</c:v>
                </c:pt>
                <c:pt idx="17">
                  <c:v>937.5</c:v>
                </c:pt>
                <c:pt idx="18">
                  <c:v>816.0333333333333</c:v>
                </c:pt>
                <c:pt idx="19">
                  <c:v>709.5</c:v>
                </c:pt>
                <c:pt idx="20">
                  <c:v>643.29999999999995</c:v>
                </c:pt>
                <c:pt idx="21">
                  <c:v>1076.7333333333333</c:v>
                </c:pt>
                <c:pt idx="22">
                  <c:v>1733.9666666666667</c:v>
                </c:pt>
                <c:pt idx="23">
                  <c:v>2046.6666666666667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Calcul!$E$562:$AB$562</c:f>
              <c:numCache>
                <c:formatCode>0.0</c:formatCode>
                <c:ptCount val="24"/>
                <c:pt idx="0">
                  <c:v>3000</c:v>
                </c:pt>
                <c:pt idx="1">
                  <c:v>3000</c:v>
                </c:pt>
                <c:pt idx="2">
                  <c:v>3000</c:v>
                </c:pt>
                <c:pt idx="3">
                  <c:v>3000</c:v>
                </c:pt>
                <c:pt idx="4">
                  <c:v>3000</c:v>
                </c:pt>
                <c:pt idx="5">
                  <c:v>3000</c:v>
                </c:pt>
                <c:pt idx="6">
                  <c:v>3000</c:v>
                </c:pt>
                <c:pt idx="7">
                  <c:v>3000</c:v>
                </c:pt>
                <c:pt idx="8">
                  <c:v>3000</c:v>
                </c:pt>
                <c:pt idx="9">
                  <c:v>3001</c:v>
                </c:pt>
                <c:pt idx="10">
                  <c:v>3001</c:v>
                </c:pt>
                <c:pt idx="11">
                  <c:v>3001</c:v>
                </c:pt>
                <c:pt idx="12">
                  <c:v>3000</c:v>
                </c:pt>
                <c:pt idx="13">
                  <c:v>3000</c:v>
                </c:pt>
                <c:pt idx="14">
                  <c:v>3000</c:v>
                </c:pt>
                <c:pt idx="15">
                  <c:v>3000</c:v>
                </c:pt>
                <c:pt idx="16">
                  <c:v>3000</c:v>
                </c:pt>
                <c:pt idx="17">
                  <c:v>3000</c:v>
                </c:pt>
                <c:pt idx="18">
                  <c:v>3000</c:v>
                </c:pt>
                <c:pt idx="19">
                  <c:v>3000</c:v>
                </c:pt>
                <c:pt idx="20">
                  <c:v>3000</c:v>
                </c:pt>
                <c:pt idx="21">
                  <c:v>3000</c:v>
                </c:pt>
                <c:pt idx="22">
                  <c:v>3001</c:v>
                </c:pt>
                <c:pt idx="23">
                  <c:v>3001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Calcul!$E$563:$AB$563</c:f>
              <c:numCache>
                <c:formatCode>0.0</c:formatCode>
                <c:ptCount val="24"/>
                <c:pt idx="0">
                  <c:v>-506</c:v>
                </c:pt>
                <c:pt idx="1">
                  <c:v>-452</c:v>
                </c:pt>
                <c:pt idx="2">
                  <c:v>-1033</c:v>
                </c:pt>
                <c:pt idx="3">
                  <c:v>-1738</c:v>
                </c:pt>
                <c:pt idx="4">
                  <c:v>-1800</c:v>
                </c:pt>
                <c:pt idx="5">
                  <c:v>-1800</c:v>
                </c:pt>
                <c:pt idx="6">
                  <c:v>-1628</c:v>
                </c:pt>
                <c:pt idx="7">
                  <c:v>-1614</c:v>
                </c:pt>
                <c:pt idx="8">
                  <c:v>-1298</c:v>
                </c:pt>
                <c:pt idx="9">
                  <c:v>-536</c:v>
                </c:pt>
                <c:pt idx="10">
                  <c:v>-413</c:v>
                </c:pt>
                <c:pt idx="11">
                  <c:v>-790</c:v>
                </c:pt>
                <c:pt idx="12">
                  <c:v>549</c:v>
                </c:pt>
                <c:pt idx="13">
                  <c:v>-32</c:v>
                </c:pt>
                <c:pt idx="14">
                  <c:v>-150</c:v>
                </c:pt>
                <c:pt idx="15">
                  <c:v>-1195</c:v>
                </c:pt>
                <c:pt idx="16">
                  <c:v>-1683</c:v>
                </c:pt>
                <c:pt idx="17">
                  <c:v>-1800</c:v>
                </c:pt>
                <c:pt idx="18">
                  <c:v>-1745</c:v>
                </c:pt>
                <c:pt idx="19">
                  <c:v>-1800</c:v>
                </c:pt>
                <c:pt idx="20">
                  <c:v>-1800</c:v>
                </c:pt>
                <c:pt idx="21">
                  <c:v>-1778</c:v>
                </c:pt>
                <c:pt idx="22">
                  <c:v>-427</c:v>
                </c:pt>
                <c:pt idx="23">
                  <c:v>-4</c:v>
                </c:pt>
              </c:numCache>
            </c:numRef>
          </c:val>
        </c:ser>
        <c:axId val="104811904"/>
        <c:axId val="104834176"/>
      </c:barChart>
      <c:catAx>
        <c:axId val="104811904"/>
        <c:scaling>
          <c:orientation val="minMax"/>
        </c:scaling>
        <c:axPos val="b"/>
        <c:numFmt formatCode="General" sourceLinked="1"/>
        <c:majorTickMark val="none"/>
        <c:tickLblPos val="nextTo"/>
        <c:crossAx val="104834176"/>
        <c:crosses val="autoZero"/>
        <c:auto val="1"/>
        <c:lblAlgn val="ctr"/>
        <c:lblOffset val="100"/>
        <c:tickLblSkip val="1"/>
      </c:catAx>
      <c:valAx>
        <c:axId val="10483417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811904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Solde des Echanges (V)</a:t>
            </a:r>
            <a:endParaRPr lang="fr-FR"/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64634.5</c:v>
                </c:pt>
                <c:pt idx="1">
                  <c:v>61168.5</c:v>
                </c:pt>
                <c:pt idx="2">
                  <c:v>60729.5</c:v>
                </c:pt>
                <c:pt idx="3">
                  <c:v>58228.5</c:v>
                </c:pt>
                <c:pt idx="4">
                  <c:v>56336.5</c:v>
                </c:pt>
                <c:pt idx="5">
                  <c:v>56231.5</c:v>
                </c:pt>
                <c:pt idx="6">
                  <c:v>57316</c:v>
                </c:pt>
                <c:pt idx="7">
                  <c:v>58320.5</c:v>
                </c:pt>
                <c:pt idx="8">
                  <c:v>59016</c:v>
                </c:pt>
                <c:pt idx="9">
                  <c:v>61222</c:v>
                </c:pt>
                <c:pt idx="10">
                  <c:v>62899</c:v>
                </c:pt>
                <c:pt idx="11">
                  <c:v>63330.5</c:v>
                </c:pt>
                <c:pt idx="12">
                  <c:v>63833</c:v>
                </c:pt>
                <c:pt idx="13">
                  <c:v>63077</c:v>
                </c:pt>
                <c:pt idx="14">
                  <c:v>59360.5</c:v>
                </c:pt>
                <c:pt idx="15">
                  <c:v>56071.5</c:v>
                </c:pt>
                <c:pt idx="16">
                  <c:v>53976</c:v>
                </c:pt>
                <c:pt idx="17">
                  <c:v>53442</c:v>
                </c:pt>
                <c:pt idx="18">
                  <c:v>55135</c:v>
                </c:pt>
                <c:pt idx="19">
                  <c:v>58895.5</c:v>
                </c:pt>
                <c:pt idx="20">
                  <c:v>61663.5</c:v>
                </c:pt>
                <c:pt idx="21">
                  <c:v>63270.5</c:v>
                </c:pt>
                <c:pt idx="22">
                  <c:v>61878.5</c:v>
                </c:pt>
                <c:pt idx="23">
                  <c:v>64434</c:v>
                </c:pt>
                <c:pt idx="24">
                  <c:v>63227</c:v>
                </c:pt>
                <c:pt idx="25">
                  <c:v>59937.5</c:v>
                </c:pt>
                <c:pt idx="26">
                  <c:v>59769.5</c:v>
                </c:pt>
                <c:pt idx="27">
                  <c:v>57612</c:v>
                </c:pt>
                <c:pt idx="28">
                  <c:v>56241</c:v>
                </c:pt>
                <c:pt idx="29">
                  <c:v>57960.5</c:v>
                </c:pt>
                <c:pt idx="30">
                  <c:v>63540.5</c:v>
                </c:pt>
                <c:pt idx="31">
                  <c:v>71240</c:v>
                </c:pt>
                <c:pt idx="32">
                  <c:v>74046</c:v>
                </c:pt>
                <c:pt idx="33">
                  <c:v>75493</c:v>
                </c:pt>
                <c:pt idx="34">
                  <c:v>74917.5</c:v>
                </c:pt>
                <c:pt idx="35">
                  <c:v>73633.5</c:v>
                </c:pt>
                <c:pt idx="36">
                  <c:v>72477.5</c:v>
                </c:pt>
                <c:pt idx="37">
                  <c:v>71013</c:v>
                </c:pt>
                <c:pt idx="38">
                  <c:v>68986.5</c:v>
                </c:pt>
                <c:pt idx="39">
                  <c:v>65816</c:v>
                </c:pt>
                <c:pt idx="40">
                  <c:v>63600.5</c:v>
                </c:pt>
                <c:pt idx="41">
                  <c:v>62343</c:v>
                </c:pt>
                <c:pt idx="42">
                  <c:v>63141</c:v>
                </c:pt>
                <c:pt idx="43">
                  <c:v>65836.5</c:v>
                </c:pt>
                <c:pt idx="44">
                  <c:v>66509.5</c:v>
                </c:pt>
                <c:pt idx="45">
                  <c:v>67050</c:v>
                </c:pt>
                <c:pt idx="46">
                  <c:v>64996</c:v>
                </c:pt>
                <c:pt idx="47">
                  <c:v>67249.5</c:v>
                </c:pt>
                <c:pt idx="48">
                  <c:v>65994</c:v>
                </c:pt>
                <c:pt idx="49">
                  <c:v>62232</c:v>
                </c:pt>
                <c:pt idx="50">
                  <c:v>61688</c:v>
                </c:pt>
                <c:pt idx="51">
                  <c:v>59463.5</c:v>
                </c:pt>
                <c:pt idx="52">
                  <c:v>58157.5</c:v>
                </c:pt>
                <c:pt idx="53">
                  <c:v>59643</c:v>
                </c:pt>
                <c:pt idx="54">
                  <c:v>64661</c:v>
                </c:pt>
                <c:pt idx="55">
                  <c:v>71781</c:v>
                </c:pt>
                <c:pt idx="56">
                  <c:v>74546.5</c:v>
                </c:pt>
                <c:pt idx="57">
                  <c:v>74947.5</c:v>
                </c:pt>
                <c:pt idx="58">
                  <c:v>73685</c:v>
                </c:pt>
                <c:pt idx="59">
                  <c:v>72047</c:v>
                </c:pt>
                <c:pt idx="60">
                  <c:v>70691</c:v>
                </c:pt>
                <c:pt idx="61">
                  <c:v>69321.5</c:v>
                </c:pt>
                <c:pt idx="62">
                  <c:v>67402.5</c:v>
                </c:pt>
                <c:pt idx="63">
                  <c:v>64666.5</c:v>
                </c:pt>
                <c:pt idx="64">
                  <c:v>62855.5</c:v>
                </c:pt>
                <c:pt idx="65">
                  <c:v>61596</c:v>
                </c:pt>
                <c:pt idx="66">
                  <c:v>62862.5</c:v>
                </c:pt>
                <c:pt idx="67">
                  <c:v>65662.5</c:v>
                </c:pt>
                <c:pt idx="68">
                  <c:v>66468</c:v>
                </c:pt>
                <c:pt idx="69">
                  <c:v>66848</c:v>
                </c:pt>
                <c:pt idx="70">
                  <c:v>64710</c:v>
                </c:pt>
                <c:pt idx="71">
                  <c:v>66980.5</c:v>
                </c:pt>
                <c:pt idx="72">
                  <c:v>65619.5</c:v>
                </c:pt>
                <c:pt idx="73">
                  <c:v>61895</c:v>
                </c:pt>
                <c:pt idx="74">
                  <c:v>61537.5</c:v>
                </c:pt>
                <c:pt idx="75">
                  <c:v>59111</c:v>
                </c:pt>
                <c:pt idx="76">
                  <c:v>57565.5</c:v>
                </c:pt>
                <c:pt idx="77">
                  <c:v>58765.5</c:v>
                </c:pt>
                <c:pt idx="78">
                  <c:v>63710.5</c:v>
                </c:pt>
                <c:pt idx="79">
                  <c:v>71004</c:v>
                </c:pt>
                <c:pt idx="80">
                  <c:v>73903.5</c:v>
                </c:pt>
                <c:pt idx="81">
                  <c:v>74914</c:v>
                </c:pt>
                <c:pt idx="82">
                  <c:v>74767.5</c:v>
                </c:pt>
                <c:pt idx="83">
                  <c:v>73989</c:v>
                </c:pt>
                <c:pt idx="84">
                  <c:v>73286.5</c:v>
                </c:pt>
                <c:pt idx="85">
                  <c:v>72568.5</c:v>
                </c:pt>
                <c:pt idx="86">
                  <c:v>71426</c:v>
                </c:pt>
                <c:pt idx="87">
                  <c:v>68724.5</c:v>
                </c:pt>
                <c:pt idx="88">
                  <c:v>67516.5</c:v>
                </c:pt>
                <c:pt idx="89">
                  <c:v>66816</c:v>
                </c:pt>
                <c:pt idx="90">
                  <c:v>68367</c:v>
                </c:pt>
                <c:pt idx="91">
                  <c:v>71040</c:v>
                </c:pt>
                <c:pt idx="92">
                  <c:v>70362.5</c:v>
                </c:pt>
                <c:pt idx="93">
                  <c:v>69276.5</c:v>
                </c:pt>
                <c:pt idx="94">
                  <c:v>66388.5</c:v>
                </c:pt>
                <c:pt idx="95">
                  <c:v>68487.5</c:v>
                </c:pt>
                <c:pt idx="96">
                  <c:v>66932.5</c:v>
                </c:pt>
                <c:pt idx="97">
                  <c:v>63106</c:v>
                </c:pt>
                <c:pt idx="98">
                  <c:v>62361</c:v>
                </c:pt>
                <c:pt idx="99">
                  <c:v>59848</c:v>
                </c:pt>
                <c:pt idx="100">
                  <c:v>58147.5</c:v>
                </c:pt>
                <c:pt idx="101">
                  <c:v>59424.5</c:v>
                </c:pt>
                <c:pt idx="102">
                  <c:v>64329.5</c:v>
                </c:pt>
                <c:pt idx="103">
                  <c:v>70930</c:v>
                </c:pt>
                <c:pt idx="104">
                  <c:v>73690</c:v>
                </c:pt>
                <c:pt idx="105">
                  <c:v>75207</c:v>
                </c:pt>
                <c:pt idx="106">
                  <c:v>75229.5</c:v>
                </c:pt>
                <c:pt idx="107">
                  <c:v>74863.5</c:v>
                </c:pt>
                <c:pt idx="108">
                  <c:v>74390.5</c:v>
                </c:pt>
                <c:pt idx="109">
                  <c:v>73528</c:v>
                </c:pt>
                <c:pt idx="110">
                  <c:v>71770.5</c:v>
                </c:pt>
                <c:pt idx="111">
                  <c:v>68940.5</c:v>
                </c:pt>
                <c:pt idx="112">
                  <c:v>67156</c:v>
                </c:pt>
                <c:pt idx="113">
                  <c:v>66254.5</c:v>
                </c:pt>
                <c:pt idx="114">
                  <c:v>67225.5</c:v>
                </c:pt>
                <c:pt idx="115">
                  <c:v>69264.5</c:v>
                </c:pt>
                <c:pt idx="116">
                  <c:v>69038.5</c:v>
                </c:pt>
                <c:pt idx="117">
                  <c:v>68723.5</c:v>
                </c:pt>
                <c:pt idx="118">
                  <c:v>66890</c:v>
                </c:pt>
                <c:pt idx="119">
                  <c:v>69417</c:v>
                </c:pt>
                <c:pt idx="120">
                  <c:v>67501</c:v>
                </c:pt>
                <c:pt idx="121">
                  <c:v>63148.5</c:v>
                </c:pt>
                <c:pt idx="122">
                  <c:v>62005</c:v>
                </c:pt>
                <c:pt idx="123">
                  <c:v>58861</c:v>
                </c:pt>
                <c:pt idx="124">
                  <c:v>56758.5</c:v>
                </c:pt>
                <c:pt idx="125">
                  <c:v>56535.5</c:v>
                </c:pt>
                <c:pt idx="126">
                  <c:v>58075.5</c:v>
                </c:pt>
                <c:pt idx="127">
                  <c:v>60086.5</c:v>
                </c:pt>
                <c:pt idx="128">
                  <c:v>62362</c:v>
                </c:pt>
                <c:pt idx="129">
                  <c:v>66008</c:v>
                </c:pt>
                <c:pt idx="130">
                  <c:v>67319.5</c:v>
                </c:pt>
                <c:pt idx="131">
                  <c:v>67173.5</c:v>
                </c:pt>
                <c:pt idx="132">
                  <c:v>67906.5</c:v>
                </c:pt>
                <c:pt idx="133">
                  <c:v>67866.5</c:v>
                </c:pt>
                <c:pt idx="134">
                  <c:v>65092.5</c:v>
                </c:pt>
                <c:pt idx="135">
                  <c:v>62290.5</c:v>
                </c:pt>
                <c:pt idx="136">
                  <c:v>60464</c:v>
                </c:pt>
                <c:pt idx="137">
                  <c:v>60071</c:v>
                </c:pt>
                <c:pt idx="138">
                  <c:v>61402</c:v>
                </c:pt>
                <c:pt idx="139">
                  <c:v>63649.5</c:v>
                </c:pt>
                <c:pt idx="140">
                  <c:v>64079.5</c:v>
                </c:pt>
                <c:pt idx="141">
                  <c:v>64270.5</c:v>
                </c:pt>
                <c:pt idx="142">
                  <c:v>63212</c:v>
                </c:pt>
                <c:pt idx="143">
                  <c:v>66458.5</c:v>
                </c:pt>
                <c:pt idx="144">
                  <c:v>65722</c:v>
                </c:pt>
                <c:pt idx="145">
                  <c:v>62239</c:v>
                </c:pt>
                <c:pt idx="146">
                  <c:v>61190</c:v>
                </c:pt>
                <c:pt idx="147">
                  <c:v>58160.5</c:v>
                </c:pt>
                <c:pt idx="148">
                  <c:v>55765</c:v>
                </c:pt>
                <c:pt idx="149">
                  <c:v>55053.5</c:v>
                </c:pt>
                <c:pt idx="150">
                  <c:v>55908.5</c:v>
                </c:pt>
                <c:pt idx="151">
                  <c:v>56426</c:v>
                </c:pt>
                <c:pt idx="152">
                  <c:v>57646</c:v>
                </c:pt>
                <c:pt idx="153">
                  <c:v>60079.5</c:v>
                </c:pt>
                <c:pt idx="154">
                  <c:v>61390.5</c:v>
                </c:pt>
                <c:pt idx="155">
                  <c:v>61359.5</c:v>
                </c:pt>
                <c:pt idx="156">
                  <c:v>61453.5</c:v>
                </c:pt>
                <c:pt idx="157">
                  <c:v>60524</c:v>
                </c:pt>
                <c:pt idx="158">
                  <c:v>56558</c:v>
                </c:pt>
                <c:pt idx="159">
                  <c:v>53223</c:v>
                </c:pt>
                <c:pt idx="160">
                  <c:v>51014</c:v>
                </c:pt>
                <c:pt idx="161">
                  <c:v>50278</c:v>
                </c:pt>
                <c:pt idx="162">
                  <c:v>52158.5</c:v>
                </c:pt>
                <c:pt idx="163">
                  <c:v>56172.5</c:v>
                </c:pt>
                <c:pt idx="164">
                  <c:v>59140.5</c:v>
                </c:pt>
                <c:pt idx="165">
                  <c:v>60811.5</c:v>
                </c:pt>
                <c:pt idx="166">
                  <c:v>59434</c:v>
                </c:pt>
                <c:pt idx="167">
                  <c:v>62179</c:v>
                </c:pt>
                <c:pt idx="168">
                  <c:v>61049.5</c:v>
                </c:pt>
                <c:pt idx="169">
                  <c:v>57829.5</c:v>
                </c:pt>
                <c:pt idx="170">
                  <c:v>57383.5</c:v>
                </c:pt>
                <c:pt idx="171">
                  <c:v>54946</c:v>
                </c:pt>
                <c:pt idx="172">
                  <c:v>53292</c:v>
                </c:pt>
                <c:pt idx="173">
                  <c:v>54789.5</c:v>
                </c:pt>
                <c:pt idx="174">
                  <c:v>60245</c:v>
                </c:pt>
                <c:pt idx="175">
                  <c:v>67222</c:v>
                </c:pt>
                <c:pt idx="176">
                  <c:v>70397.5</c:v>
                </c:pt>
                <c:pt idx="177">
                  <c:v>71957</c:v>
                </c:pt>
                <c:pt idx="178">
                  <c:v>71765</c:v>
                </c:pt>
                <c:pt idx="179">
                  <c:v>71056.5</c:v>
                </c:pt>
                <c:pt idx="180">
                  <c:v>70401.5</c:v>
                </c:pt>
                <c:pt idx="181">
                  <c:v>69698.5</c:v>
                </c:pt>
                <c:pt idx="182">
                  <c:v>68273.5</c:v>
                </c:pt>
                <c:pt idx="183">
                  <c:v>65709</c:v>
                </c:pt>
                <c:pt idx="184">
                  <c:v>63761.5</c:v>
                </c:pt>
                <c:pt idx="185">
                  <c:v>62388.5</c:v>
                </c:pt>
                <c:pt idx="186">
                  <c:v>62991.5</c:v>
                </c:pt>
                <c:pt idx="187">
                  <c:v>65495</c:v>
                </c:pt>
                <c:pt idx="188">
                  <c:v>65047</c:v>
                </c:pt>
                <c:pt idx="189">
                  <c:v>65068</c:v>
                </c:pt>
                <c:pt idx="190">
                  <c:v>62708</c:v>
                </c:pt>
                <c:pt idx="191">
                  <c:v>64912</c:v>
                </c:pt>
                <c:pt idx="192">
                  <c:v>63396.5</c:v>
                </c:pt>
                <c:pt idx="193">
                  <c:v>59420</c:v>
                </c:pt>
                <c:pt idx="194">
                  <c:v>58747.5</c:v>
                </c:pt>
                <c:pt idx="195">
                  <c:v>56153.5</c:v>
                </c:pt>
                <c:pt idx="196">
                  <c:v>54478</c:v>
                </c:pt>
                <c:pt idx="197">
                  <c:v>55730</c:v>
                </c:pt>
                <c:pt idx="198">
                  <c:v>60631.5</c:v>
                </c:pt>
                <c:pt idx="199">
                  <c:v>67347.5</c:v>
                </c:pt>
                <c:pt idx="200">
                  <c:v>70107</c:v>
                </c:pt>
                <c:pt idx="201">
                  <c:v>71155.5</c:v>
                </c:pt>
                <c:pt idx="202">
                  <c:v>70959.5</c:v>
                </c:pt>
                <c:pt idx="203">
                  <c:v>70373.5</c:v>
                </c:pt>
                <c:pt idx="204">
                  <c:v>70007</c:v>
                </c:pt>
                <c:pt idx="205">
                  <c:v>69040.5</c:v>
                </c:pt>
                <c:pt idx="206">
                  <c:v>67763</c:v>
                </c:pt>
                <c:pt idx="207">
                  <c:v>65121</c:v>
                </c:pt>
                <c:pt idx="208">
                  <c:v>63078</c:v>
                </c:pt>
                <c:pt idx="209">
                  <c:v>61874.5</c:v>
                </c:pt>
                <c:pt idx="210">
                  <c:v>62228.5</c:v>
                </c:pt>
                <c:pt idx="211">
                  <c:v>64288.5</c:v>
                </c:pt>
                <c:pt idx="212">
                  <c:v>63742</c:v>
                </c:pt>
                <c:pt idx="213">
                  <c:v>63655.5</c:v>
                </c:pt>
                <c:pt idx="214">
                  <c:v>61618</c:v>
                </c:pt>
                <c:pt idx="215">
                  <c:v>63599.5</c:v>
                </c:pt>
                <c:pt idx="216">
                  <c:v>62067</c:v>
                </c:pt>
                <c:pt idx="217">
                  <c:v>58029</c:v>
                </c:pt>
                <c:pt idx="218">
                  <c:v>57014.5</c:v>
                </c:pt>
                <c:pt idx="219">
                  <c:v>54450</c:v>
                </c:pt>
                <c:pt idx="220">
                  <c:v>52857.5</c:v>
                </c:pt>
                <c:pt idx="221">
                  <c:v>53942</c:v>
                </c:pt>
                <c:pt idx="222">
                  <c:v>58675</c:v>
                </c:pt>
                <c:pt idx="223">
                  <c:v>64343.5</c:v>
                </c:pt>
                <c:pt idx="224">
                  <c:v>67331.5</c:v>
                </c:pt>
                <c:pt idx="225">
                  <c:v>68944.5</c:v>
                </c:pt>
                <c:pt idx="226">
                  <c:v>68619</c:v>
                </c:pt>
                <c:pt idx="227">
                  <c:v>67953</c:v>
                </c:pt>
                <c:pt idx="228">
                  <c:v>67710.5</c:v>
                </c:pt>
                <c:pt idx="229">
                  <c:v>66692.5</c:v>
                </c:pt>
                <c:pt idx="230">
                  <c:v>65382</c:v>
                </c:pt>
                <c:pt idx="231">
                  <c:v>63092.5</c:v>
                </c:pt>
                <c:pt idx="232">
                  <c:v>61449</c:v>
                </c:pt>
                <c:pt idx="233">
                  <c:v>60438</c:v>
                </c:pt>
                <c:pt idx="234">
                  <c:v>61353</c:v>
                </c:pt>
                <c:pt idx="235">
                  <c:v>63592</c:v>
                </c:pt>
                <c:pt idx="236">
                  <c:v>62633.5</c:v>
                </c:pt>
                <c:pt idx="237">
                  <c:v>61815</c:v>
                </c:pt>
                <c:pt idx="238">
                  <c:v>59449</c:v>
                </c:pt>
                <c:pt idx="239">
                  <c:v>61470</c:v>
                </c:pt>
                <c:pt idx="240">
                  <c:v>59647.5</c:v>
                </c:pt>
                <c:pt idx="241">
                  <c:v>55696</c:v>
                </c:pt>
                <c:pt idx="242">
                  <c:v>54774.5</c:v>
                </c:pt>
                <c:pt idx="243">
                  <c:v>51972</c:v>
                </c:pt>
                <c:pt idx="244">
                  <c:v>49936</c:v>
                </c:pt>
                <c:pt idx="245">
                  <c:v>50885.5</c:v>
                </c:pt>
                <c:pt idx="246">
                  <c:v>55489.5</c:v>
                </c:pt>
                <c:pt idx="247">
                  <c:v>61688.5</c:v>
                </c:pt>
                <c:pt idx="248">
                  <c:v>64279</c:v>
                </c:pt>
                <c:pt idx="249">
                  <c:v>65481</c:v>
                </c:pt>
                <c:pt idx="250">
                  <c:v>65586</c:v>
                </c:pt>
                <c:pt idx="251">
                  <c:v>65472.5</c:v>
                </c:pt>
                <c:pt idx="252">
                  <c:v>65008</c:v>
                </c:pt>
                <c:pt idx="253">
                  <c:v>64406.5</c:v>
                </c:pt>
                <c:pt idx="254">
                  <c:v>63211</c:v>
                </c:pt>
                <c:pt idx="255">
                  <c:v>61245.5</c:v>
                </c:pt>
                <c:pt idx="256">
                  <c:v>59769</c:v>
                </c:pt>
                <c:pt idx="257">
                  <c:v>58999</c:v>
                </c:pt>
                <c:pt idx="258">
                  <c:v>59931</c:v>
                </c:pt>
                <c:pt idx="259">
                  <c:v>62309</c:v>
                </c:pt>
                <c:pt idx="260">
                  <c:v>60993.5</c:v>
                </c:pt>
                <c:pt idx="261">
                  <c:v>60076</c:v>
                </c:pt>
                <c:pt idx="262">
                  <c:v>57944.5</c:v>
                </c:pt>
                <c:pt idx="263">
                  <c:v>59935</c:v>
                </c:pt>
                <c:pt idx="264">
                  <c:v>58409.5</c:v>
                </c:pt>
                <c:pt idx="265">
                  <c:v>54542.5</c:v>
                </c:pt>
                <c:pt idx="266">
                  <c:v>53557.5</c:v>
                </c:pt>
                <c:pt idx="267">
                  <c:v>51037.5</c:v>
                </c:pt>
                <c:pt idx="268">
                  <c:v>49579.5</c:v>
                </c:pt>
                <c:pt idx="269">
                  <c:v>50917.5</c:v>
                </c:pt>
                <c:pt idx="270">
                  <c:v>55555</c:v>
                </c:pt>
                <c:pt idx="271">
                  <c:v>61291</c:v>
                </c:pt>
                <c:pt idx="272">
                  <c:v>64051.5</c:v>
                </c:pt>
                <c:pt idx="273">
                  <c:v>65174</c:v>
                </c:pt>
                <c:pt idx="274">
                  <c:v>64825</c:v>
                </c:pt>
                <c:pt idx="275">
                  <c:v>64249.5</c:v>
                </c:pt>
                <c:pt idx="276">
                  <c:v>63702</c:v>
                </c:pt>
                <c:pt idx="277">
                  <c:v>62652.5</c:v>
                </c:pt>
                <c:pt idx="278">
                  <c:v>60885</c:v>
                </c:pt>
                <c:pt idx="279">
                  <c:v>58480</c:v>
                </c:pt>
                <c:pt idx="280">
                  <c:v>56743.5</c:v>
                </c:pt>
                <c:pt idx="281">
                  <c:v>55561.5</c:v>
                </c:pt>
                <c:pt idx="282">
                  <c:v>56260.5</c:v>
                </c:pt>
                <c:pt idx="283">
                  <c:v>57765.5</c:v>
                </c:pt>
                <c:pt idx="284">
                  <c:v>57023</c:v>
                </c:pt>
                <c:pt idx="285">
                  <c:v>57957.5</c:v>
                </c:pt>
                <c:pt idx="286">
                  <c:v>56917</c:v>
                </c:pt>
                <c:pt idx="287">
                  <c:v>59444</c:v>
                </c:pt>
                <c:pt idx="288">
                  <c:v>57876</c:v>
                </c:pt>
                <c:pt idx="289">
                  <c:v>53425.5</c:v>
                </c:pt>
                <c:pt idx="290">
                  <c:v>52119.5</c:v>
                </c:pt>
                <c:pt idx="291">
                  <c:v>49305</c:v>
                </c:pt>
                <c:pt idx="292">
                  <c:v>47063</c:v>
                </c:pt>
                <c:pt idx="293">
                  <c:v>46948</c:v>
                </c:pt>
                <c:pt idx="294">
                  <c:v>48640</c:v>
                </c:pt>
                <c:pt idx="295">
                  <c:v>49862</c:v>
                </c:pt>
                <c:pt idx="296">
                  <c:v>52090.5</c:v>
                </c:pt>
                <c:pt idx="297">
                  <c:v>54699</c:v>
                </c:pt>
                <c:pt idx="298">
                  <c:v>55434.5</c:v>
                </c:pt>
                <c:pt idx="299">
                  <c:v>54827</c:v>
                </c:pt>
                <c:pt idx="300">
                  <c:v>55303.5</c:v>
                </c:pt>
                <c:pt idx="301">
                  <c:v>55177.5</c:v>
                </c:pt>
                <c:pt idx="302">
                  <c:v>52578.5</c:v>
                </c:pt>
                <c:pt idx="303">
                  <c:v>50005.5</c:v>
                </c:pt>
                <c:pt idx="304">
                  <c:v>48164</c:v>
                </c:pt>
                <c:pt idx="305">
                  <c:v>47398</c:v>
                </c:pt>
                <c:pt idx="306">
                  <c:v>48631</c:v>
                </c:pt>
                <c:pt idx="307">
                  <c:v>50582</c:v>
                </c:pt>
                <c:pt idx="308">
                  <c:v>50700.5</c:v>
                </c:pt>
                <c:pt idx="309">
                  <c:v>51630.5</c:v>
                </c:pt>
                <c:pt idx="310">
                  <c:v>50682</c:v>
                </c:pt>
                <c:pt idx="311">
                  <c:v>53928.5</c:v>
                </c:pt>
                <c:pt idx="312">
                  <c:v>53125</c:v>
                </c:pt>
                <c:pt idx="313">
                  <c:v>49115.5</c:v>
                </c:pt>
                <c:pt idx="314">
                  <c:v>47806</c:v>
                </c:pt>
                <c:pt idx="315">
                  <c:v>44502.5</c:v>
                </c:pt>
                <c:pt idx="316">
                  <c:v>41914.5</c:v>
                </c:pt>
                <c:pt idx="317">
                  <c:v>41380</c:v>
                </c:pt>
                <c:pt idx="318">
                  <c:v>41972</c:v>
                </c:pt>
                <c:pt idx="319">
                  <c:v>41794.5</c:v>
                </c:pt>
                <c:pt idx="320">
                  <c:v>43248.5</c:v>
                </c:pt>
                <c:pt idx="321">
                  <c:v>45416.5</c:v>
                </c:pt>
                <c:pt idx="322">
                  <c:v>46271.5</c:v>
                </c:pt>
                <c:pt idx="323">
                  <c:v>46375</c:v>
                </c:pt>
                <c:pt idx="324">
                  <c:v>46821</c:v>
                </c:pt>
                <c:pt idx="325">
                  <c:v>46550</c:v>
                </c:pt>
                <c:pt idx="326">
                  <c:v>43076.5</c:v>
                </c:pt>
                <c:pt idx="327">
                  <c:v>40492</c:v>
                </c:pt>
                <c:pt idx="328">
                  <c:v>38828.5</c:v>
                </c:pt>
                <c:pt idx="329">
                  <c:v>37911.5</c:v>
                </c:pt>
                <c:pt idx="330">
                  <c:v>39030</c:v>
                </c:pt>
                <c:pt idx="331">
                  <c:v>41846.5</c:v>
                </c:pt>
                <c:pt idx="332">
                  <c:v>43753</c:v>
                </c:pt>
                <c:pt idx="333">
                  <c:v>46594</c:v>
                </c:pt>
                <c:pt idx="334">
                  <c:v>46071</c:v>
                </c:pt>
                <c:pt idx="335">
                  <c:v>48488.5</c:v>
                </c:pt>
                <c:pt idx="336">
                  <c:v>47298</c:v>
                </c:pt>
                <c:pt idx="337">
                  <c:v>43860</c:v>
                </c:pt>
                <c:pt idx="338">
                  <c:v>42850</c:v>
                </c:pt>
                <c:pt idx="339">
                  <c:v>40369.5</c:v>
                </c:pt>
                <c:pt idx="340">
                  <c:v>38975</c:v>
                </c:pt>
                <c:pt idx="341">
                  <c:v>40489.5</c:v>
                </c:pt>
                <c:pt idx="342">
                  <c:v>45184</c:v>
                </c:pt>
                <c:pt idx="343">
                  <c:v>50123.5</c:v>
                </c:pt>
                <c:pt idx="344">
                  <c:v>53614</c:v>
                </c:pt>
                <c:pt idx="345">
                  <c:v>55476.5</c:v>
                </c:pt>
                <c:pt idx="346">
                  <c:v>56009.5</c:v>
                </c:pt>
                <c:pt idx="347">
                  <c:v>56205</c:v>
                </c:pt>
                <c:pt idx="348">
                  <c:v>56435.5</c:v>
                </c:pt>
                <c:pt idx="349">
                  <c:v>55862</c:v>
                </c:pt>
                <c:pt idx="350">
                  <c:v>54858</c:v>
                </c:pt>
                <c:pt idx="351">
                  <c:v>52824</c:v>
                </c:pt>
                <c:pt idx="352">
                  <c:v>51192</c:v>
                </c:pt>
                <c:pt idx="353">
                  <c:v>49746</c:v>
                </c:pt>
                <c:pt idx="354">
                  <c:v>49858</c:v>
                </c:pt>
                <c:pt idx="355">
                  <c:v>51726.5</c:v>
                </c:pt>
                <c:pt idx="356">
                  <c:v>50918</c:v>
                </c:pt>
                <c:pt idx="357">
                  <c:v>51321.5</c:v>
                </c:pt>
                <c:pt idx="358">
                  <c:v>49689</c:v>
                </c:pt>
                <c:pt idx="359">
                  <c:v>52027.5</c:v>
                </c:pt>
                <c:pt idx="360">
                  <c:v>50434</c:v>
                </c:pt>
                <c:pt idx="361">
                  <c:v>46430</c:v>
                </c:pt>
                <c:pt idx="362">
                  <c:v>45447</c:v>
                </c:pt>
                <c:pt idx="363">
                  <c:v>42892</c:v>
                </c:pt>
                <c:pt idx="364">
                  <c:v>41410</c:v>
                </c:pt>
                <c:pt idx="365">
                  <c:v>42251.5</c:v>
                </c:pt>
                <c:pt idx="366">
                  <c:v>46509</c:v>
                </c:pt>
                <c:pt idx="367">
                  <c:v>51281.5</c:v>
                </c:pt>
                <c:pt idx="368">
                  <c:v>54531.5</c:v>
                </c:pt>
                <c:pt idx="369">
                  <c:v>56048</c:v>
                </c:pt>
                <c:pt idx="370">
                  <c:v>56310.5</c:v>
                </c:pt>
                <c:pt idx="371">
                  <c:v>56390</c:v>
                </c:pt>
                <c:pt idx="372">
                  <c:v>56515</c:v>
                </c:pt>
                <c:pt idx="373">
                  <c:v>56395.5</c:v>
                </c:pt>
                <c:pt idx="374">
                  <c:v>55419.5</c:v>
                </c:pt>
                <c:pt idx="375">
                  <c:v>53705.5</c:v>
                </c:pt>
                <c:pt idx="376">
                  <c:v>52300.5</c:v>
                </c:pt>
                <c:pt idx="377">
                  <c:v>51062</c:v>
                </c:pt>
                <c:pt idx="378">
                  <c:v>51216</c:v>
                </c:pt>
                <c:pt idx="379">
                  <c:v>53036.5</c:v>
                </c:pt>
                <c:pt idx="380">
                  <c:v>51961</c:v>
                </c:pt>
                <c:pt idx="381">
                  <c:v>51805.5</c:v>
                </c:pt>
                <c:pt idx="382">
                  <c:v>50439.5</c:v>
                </c:pt>
                <c:pt idx="383">
                  <c:v>52392.5</c:v>
                </c:pt>
                <c:pt idx="384">
                  <c:v>50574</c:v>
                </c:pt>
                <c:pt idx="385">
                  <c:v>46373</c:v>
                </c:pt>
                <c:pt idx="386">
                  <c:v>45260.5</c:v>
                </c:pt>
                <c:pt idx="387">
                  <c:v>42638</c:v>
                </c:pt>
                <c:pt idx="388">
                  <c:v>41265</c:v>
                </c:pt>
                <c:pt idx="389">
                  <c:v>42161.5</c:v>
                </c:pt>
                <c:pt idx="390">
                  <c:v>46335</c:v>
                </c:pt>
                <c:pt idx="391">
                  <c:v>50682</c:v>
                </c:pt>
                <c:pt idx="392">
                  <c:v>53843.5</c:v>
                </c:pt>
                <c:pt idx="393">
                  <c:v>55460</c:v>
                </c:pt>
                <c:pt idx="394">
                  <c:v>55764.5</c:v>
                </c:pt>
                <c:pt idx="395">
                  <c:v>55444.5</c:v>
                </c:pt>
                <c:pt idx="396">
                  <c:v>55677</c:v>
                </c:pt>
                <c:pt idx="397">
                  <c:v>55028.5</c:v>
                </c:pt>
                <c:pt idx="398">
                  <c:v>54137</c:v>
                </c:pt>
                <c:pt idx="399">
                  <c:v>52366.5</c:v>
                </c:pt>
                <c:pt idx="400">
                  <c:v>50769.5</c:v>
                </c:pt>
                <c:pt idx="401">
                  <c:v>49535</c:v>
                </c:pt>
                <c:pt idx="402">
                  <c:v>49728.5</c:v>
                </c:pt>
                <c:pt idx="403">
                  <c:v>50911.5</c:v>
                </c:pt>
                <c:pt idx="404">
                  <c:v>49531.5</c:v>
                </c:pt>
                <c:pt idx="405">
                  <c:v>50153</c:v>
                </c:pt>
                <c:pt idx="406">
                  <c:v>48747.5</c:v>
                </c:pt>
                <c:pt idx="407">
                  <c:v>50804.5</c:v>
                </c:pt>
                <c:pt idx="408">
                  <c:v>49139</c:v>
                </c:pt>
                <c:pt idx="409">
                  <c:v>45033</c:v>
                </c:pt>
                <c:pt idx="410">
                  <c:v>43674.5</c:v>
                </c:pt>
                <c:pt idx="411">
                  <c:v>41016</c:v>
                </c:pt>
                <c:pt idx="412">
                  <c:v>39362.5</c:v>
                </c:pt>
                <c:pt idx="413">
                  <c:v>40142</c:v>
                </c:pt>
                <c:pt idx="414">
                  <c:v>44434.5</c:v>
                </c:pt>
                <c:pt idx="415">
                  <c:v>49212.5</c:v>
                </c:pt>
                <c:pt idx="416">
                  <c:v>52703.5</c:v>
                </c:pt>
                <c:pt idx="417">
                  <c:v>54403.5</c:v>
                </c:pt>
                <c:pt idx="418">
                  <c:v>55031.5</c:v>
                </c:pt>
                <c:pt idx="419">
                  <c:v>55417.5</c:v>
                </c:pt>
                <c:pt idx="420">
                  <c:v>55551</c:v>
                </c:pt>
                <c:pt idx="421">
                  <c:v>55138</c:v>
                </c:pt>
                <c:pt idx="422">
                  <c:v>54134.5</c:v>
                </c:pt>
                <c:pt idx="423">
                  <c:v>52651</c:v>
                </c:pt>
                <c:pt idx="424">
                  <c:v>51154</c:v>
                </c:pt>
                <c:pt idx="425">
                  <c:v>49991</c:v>
                </c:pt>
                <c:pt idx="426">
                  <c:v>50362</c:v>
                </c:pt>
                <c:pt idx="427">
                  <c:v>52179.5</c:v>
                </c:pt>
                <c:pt idx="428">
                  <c:v>51009</c:v>
                </c:pt>
                <c:pt idx="429">
                  <c:v>51274.5</c:v>
                </c:pt>
                <c:pt idx="430">
                  <c:v>49929.5</c:v>
                </c:pt>
                <c:pt idx="431">
                  <c:v>52027</c:v>
                </c:pt>
                <c:pt idx="432">
                  <c:v>50445</c:v>
                </c:pt>
                <c:pt idx="433">
                  <c:v>46313.5</c:v>
                </c:pt>
                <c:pt idx="434">
                  <c:v>45221.5</c:v>
                </c:pt>
                <c:pt idx="435">
                  <c:v>42603.5</c:v>
                </c:pt>
                <c:pt idx="436">
                  <c:v>41394</c:v>
                </c:pt>
                <c:pt idx="437">
                  <c:v>42541.5</c:v>
                </c:pt>
                <c:pt idx="438">
                  <c:v>46943.5</c:v>
                </c:pt>
                <c:pt idx="439">
                  <c:v>51534</c:v>
                </c:pt>
                <c:pt idx="440">
                  <c:v>55122.5</c:v>
                </c:pt>
                <c:pt idx="441">
                  <c:v>56991.5</c:v>
                </c:pt>
                <c:pt idx="442">
                  <c:v>57597.5</c:v>
                </c:pt>
                <c:pt idx="443">
                  <c:v>57781.5</c:v>
                </c:pt>
                <c:pt idx="444">
                  <c:v>57858.5</c:v>
                </c:pt>
                <c:pt idx="445">
                  <c:v>57514.5</c:v>
                </c:pt>
                <c:pt idx="446">
                  <c:v>56217.5</c:v>
                </c:pt>
                <c:pt idx="447">
                  <c:v>54373</c:v>
                </c:pt>
                <c:pt idx="448">
                  <c:v>52599</c:v>
                </c:pt>
                <c:pt idx="449">
                  <c:v>51389.5</c:v>
                </c:pt>
                <c:pt idx="450">
                  <c:v>51826.5</c:v>
                </c:pt>
                <c:pt idx="451">
                  <c:v>53138.5</c:v>
                </c:pt>
                <c:pt idx="452">
                  <c:v>52076</c:v>
                </c:pt>
                <c:pt idx="453">
                  <c:v>52621</c:v>
                </c:pt>
                <c:pt idx="454">
                  <c:v>52185.5</c:v>
                </c:pt>
                <c:pt idx="455">
                  <c:v>54544.5</c:v>
                </c:pt>
                <c:pt idx="456">
                  <c:v>52918.5</c:v>
                </c:pt>
                <c:pt idx="457">
                  <c:v>48841.5</c:v>
                </c:pt>
                <c:pt idx="458">
                  <c:v>47456.5</c:v>
                </c:pt>
                <c:pt idx="459">
                  <c:v>44782.5</c:v>
                </c:pt>
                <c:pt idx="460">
                  <c:v>43038</c:v>
                </c:pt>
                <c:pt idx="461">
                  <c:v>43040</c:v>
                </c:pt>
                <c:pt idx="462">
                  <c:v>44421</c:v>
                </c:pt>
                <c:pt idx="463">
                  <c:v>45582.5</c:v>
                </c:pt>
                <c:pt idx="464">
                  <c:v>48266</c:v>
                </c:pt>
                <c:pt idx="465">
                  <c:v>51209.5</c:v>
                </c:pt>
                <c:pt idx="466">
                  <c:v>52583.5</c:v>
                </c:pt>
                <c:pt idx="467">
                  <c:v>52775.5</c:v>
                </c:pt>
                <c:pt idx="468">
                  <c:v>53772.5</c:v>
                </c:pt>
                <c:pt idx="469">
                  <c:v>53544.5</c:v>
                </c:pt>
                <c:pt idx="470">
                  <c:v>51087</c:v>
                </c:pt>
                <c:pt idx="471">
                  <c:v>48918.5</c:v>
                </c:pt>
                <c:pt idx="472">
                  <c:v>47284.5</c:v>
                </c:pt>
                <c:pt idx="473">
                  <c:v>46438.5</c:v>
                </c:pt>
                <c:pt idx="474">
                  <c:v>47442.5</c:v>
                </c:pt>
                <c:pt idx="475">
                  <c:v>49297.5</c:v>
                </c:pt>
                <c:pt idx="476">
                  <c:v>49192</c:v>
                </c:pt>
                <c:pt idx="477">
                  <c:v>50072.5</c:v>
                </c:pt>
                <c:pt idx="478">
                  <c:v>50322</c:v>
                </c:pt>
                <c:pt idx="479">
                  <c:v>53607.5</c:v>
                </c:pt>
                <c:pt idx="480">
                  <c:v>52763.5</c:v>
                </c:pt>
                <c:pt idx="481">
                  <c:v>49065.5</c:v>
                </c:pt>
                <c:pt idx="482">
                  <c:v>47736.5</c:v>
                </c:pt>
                <c:pt idx="483">
                  <c:v>44818</c:v>
                </c:pt>
                <c:pt idx="484">
                  <c:v>42750</c:v>
                </c:pt>
                <c:pt idx="485">
                  <c:v>42417.5</c:v>
                </c:pt>
                <c:pt idx="486">
                  <c:v>43026.5</c:v>
                </c:pt>
                <c:pt idx="487">
                  <c:v>42987.5</c:v>
                </c:pt>
                <c:pt idx="488">
                  <c:v>44624.5</c:v>
                </c:pt>
                <c:pt idx="489">
                  <c:v>46977.5</c:v>
                </c:pt>
                <c:pt idx="490">
                  <c:v>48352</c:v>
                </c:pt>
                <c:pt idx="491">
                  <c:v>48979</c:v>
                </c:pt>
                <c:pt idx="492">
                  <c:v>49913.5</c:v>
                </c:pt>
                <c:pt idx="493">
                  <c:v>49558.5</c:v>
                </c:pt>
                <c:pt idx="494">
                  <c:v>46245.5</c:v>
                </c:pt>
                <c:pt idx="495">
                  <c:v>43588.5</c:v>
                </c:pt>
                <c:pt idx="496">
                  <c:v>41755.5</c:v>
                </c:pt>
                <c:pt idx="497">
                  <c:v>41056</c:v>
                </c:pt>
                <c:pt idx="498">
                  <c:v>42653</c:v>
                </c:pt>
                <c:pt idx="499">
                  <c:v>45728</c:v>
                </c:pt>
                <c:pt idx="500">
                  <c:v>47550</c:v>
                </c:pt>
                <c:pt idx="501">
                  <c:v>49599</c:v>
                </c:pt>
                <c:pt idx="502">
                  <c:v>49608.5</c:v>
                </c:pt>
                <c:pt idx="503">
                  <c:v>52219.5</c:v>
                </c:pt>
                <c:pt idx="504">
                  <c:v>50996.5</c:v>
                </c:pt>
                <c:pt idx="505">
                  <c:v>47420.5</c:v>
                </c:pt>
                <c:pt idx="506">
                  <c:v>46549.5</c:v>
                </c:pt>
                <c:pt idx="507">
                  <c:v>44062</c:v>
                </c:pt>
                <c:pt idx="508">
                  <c:v>42900</c:v>
                </c:pt>
                <c:pt idx="509">
                  <c:v>44633.5</c:v>
                </c:pt>
                <c:pt idx="510">
                  <c:v>49574</c:v>
                </c:pt>
                <c:pt idx="511">
                  <c:v>54093</c:v>
                </c:pt>
                <c:pt idx="512">
                  <c:v>57931</c:v>
                </c:pt>
                <c:pt idx="513">
                  <c:v>59662</c:v>
                </c:pt>
                <c:pt idx="514">
                  <c:v>59664.5</c:v>
                </c:pt>
                <c:pt idx="515">
                  <c:v>59350.5</c:v>
                </c:pt>
                <c:pt idx="516">
                  <c:v>59501</c:v>
                </c:pt>
                <c:pt idx="517">
                  <c:v>59007.5</c:v>
                </c:pt>
                <c:pt idx="518">
                  <c:v>57965</c:v>
                </c:pt>
                <c:pt idx="519">
                  <c:v>55743.5</c:v>
                </c:pt>
                <c:pt idx="520">
                  <c:v>53787</c:v>
                </c:pt>
                <c:pt idx="521">
                  <c:v>51947</c:v>
                </c:pt>
                <c:pt idx="522">
                  <c:v>52767.5</c:v>
                </c:pt>
                <c:pt idx="523">
                  <c:v>54926</c:v>
                </c:pt>
                <c:pt idx="524">
                  <c:v>54190.5</c:v>
                </c:pt>
                <c:pt idx="525">
                  <c:v>54390.5</c:v>
                </c:pt>
                <c:pt idx="526">
                  <c:v>53412</c:v>
                </c:pt>
                <c:pt idx="527">
                  <c:v>55686.5</c:v>
                </c:pt>
                <c:pt idx="528">
                  <c:v>54096.5</c:v>
                </c:pt>
                <c:pt idx="529">
                  <c:v>50125.5</c:v>
                </c:pt>
                <c:pt idx="530">
                  <c:v>49068.5</c:v>
                </c:pt>
                <c:pt idx="531">
                  <c:v>46558.5</c:v>
                </c:pt>
                <c:pt idx="532">
                  <c:v>45250.5</c:v>
                </c:pt>
                <c:pt idx="533">
                  <c:v>46336</c:v>
                </c:pt>
                <c:pt idx="534">
                  <c:v>50362.5</c:v>
                </c:pt>
                <c:pt idx="535">
                  <c:v>54672.5</c:v>
                </c:pt>
                <c:pt idx="536">
                  <c:v>58295.5</c:v>
                </c:pt>
                <c:pt idx="537">
                  <c:v>59702</c:v>
                </c:pt>
                <c:pt idx="538">
                  <c:v>59807.5</c:v>
                </c:pt>
                <c:pt idx="539">
                  <c:v>59305</c:v>
                </c:pt>
                <c:pt idx="540">
                  <c:v>59379</c:v>
                </c:pt>
                <c:pt idx="541">
                  <c:v>58563.5</c:v>
                </c:pt>
                <c:pt idx="542">
                  <c:v>57366</c:v>
                </c:pt>
                <c:pt idx="543">
                  <c:v>54940</c:v>
                </c:pt>
                <c:pt idx="544">
                  <c:v>52990</c:v>
                </c:pt>
                <c:pt idx="545">
                  <c:v>51543</c:v>
                </c:pt>
                <c:pt idx="546">
                  <c:v>51401</c:v>
                </c:pt>
                <c:pt idx="547">
                  <c:v>52838.5</c:v>
                </c:pt>
                <c:pt idx="548">
                  <c:v>51889</c:v>
                </c:pt>
                <c:pt idx="549">
                  <c:v>52218</c:v>
                </c:pt>
                <c:pt idx="550">
                  <c:v>51910.5</c:v>
                </c:pt>
                <c:pt idx="551">
                  <c:v>54207</c:v>
                </c:pt>
                <c:pt idx="552">
                  <c:v>52727</c:v>
                </c:pt>
                <c:pt idx="553">
                  <c:v>48624.5</c:v>
                </c:pt>
                <c:pt idx="554">
                  <c:v>47760</c:v>
                </c:pt>
                <c:pt idx="555">
                  <c:v>45198.5</c:v>
                </c:pt>
                <c:pt idx="556">
                  <c:v>43912.5</c:v>
                </c:pt>
                <c:pt idx="557">
                  <c:v>45124</c:v>
                </c:pt>
                <c:pt idx="558">
                  <c:v>48937.5</c:v>
                </c:pt>
                <c:pt idx="559">
                  <c:v>52893</c:v>
                </c:pt>
                <c:pt idx="560">
                  <c:v>56069.5</c:v>
                </c:pt>
                <c:pt idx="561">
                  <c:v>57526.5</c:v>
                </c:pt>
                <c:pt idx="562">
                  <c:v>57374.5</c:v>
                </c:pt>
                <c:pt idx="563">
                  <c:v>56835.5</c:v>
                </c:pt>
                <c:pt idx="564">
                  <c:v>56649.5</c:v>
                </c:pt>
                <c:pt idx="565">
                  <c:v>55791</c:v>
                </c:pt>
                <c:pt idx="566">
                  <c:v>54866.5</c:v>
                </c:pt>
                <c:pt idx="567">
                  <c:v>52628</c:v>
                </c:pt>
                <c:pt idx="568">
                  <c:v>50822</c:v>
                </c:pt>
                <c:pt idx="569">
                  <c:v>49567</c:v>
                </c:pt>
                <c:pt idx="570">
                  <c:v>49527</c:v>
                </c:pt>
                <c:pt idx="571">
                  <c:v>50846</c:v>
                </c:pt>
                <c:pt idx="572">
                  <c:v>49772</c:v>
                </c:pt>
                <c:pt idx="573">
                  <c:v>50063</c:v>
                </c:pt>
                <c:pt idx="574">
                  <c:v>49700.5</c:v>
                </c:pt>
                <c:pt idx="575">
                  <c:v>52040</c:v>
                </c:pt>
                <c:pt idx="576">
                  <c:v>50402</c:v>
                </c:pt>
                <c:pt idx="577">
                  <c:v>46262</c:v>
                </c:pt>
                <c:pt idx="578">
                  <c:v>45076</c:v>
                </c:pt>
                <c:pt idx="579">
                  <c:v>42495.5</c:v>
                </c:pt>
                <c:pt idx="580">
                  <c:v>40970</c:v>
                </c:pt>
                <c:pt idx="581">
                  <c:v>41876</c:v>
                </c:pt>
                <c:pt idx="582">
                  <c:v>45475.5</c:v>
                </c:pt>
                <c:pt idx="583">
                  <c:v>49414</c:v>
                </c:pt>
                <c:pt idx="584">
                  <c:v>52793</c:v>
                </c:pt>
                <c:pt idx="585">
                  <c:v>54454</c:v>
                </c:pt>
                <c:pt idx="586">
                  <c:v>54725</c:v>
                </c:pt>
                <c:pt idx="587">
                  <c:v>54893</c:v>
                </c:pt>
                <c:pt idx="588">
                  <c:v>54921.5</c:v>
                </c:pt>
                <c:pt idx="589">
                  <c:v>54579.5</c:v>
                </c:pt>
                <c:pt idx="590">
                  <c:v>53914.5</c:v>
                </c:pt>
                <c:pt idx="591">
                  <c:v>52120.5</c:v>
                </c:pt>
                <c:pt idx="592">
                  <c:v>50530.5</c:v>
                </c:pt>
                <c:pt idx="593">
                  <c:v>49145</c:v>
                </c:pt>
                <c:pt idx="594">
                  <c:v>49523.5</c:v>
                </c:pt>
                <c:pt idx="595">
                  <c:v>50442.5</c:v>
                </c:pt>
                <c:pt idx="596">
                  <c:v>49124.5</c:v>
                </c:pt>
                <c:pt idx="597">
                  <c:v>48968.5</c:v>
                </c:pt>
                <c:pt idx="598">
                  <c:v>48880</c:v>
                </c:pt>
                <c:pt idx="599">
                  <c:v>51136</c:v>
                </c:pt>
                <c:pt idx="600">
                  <c:v>49286</c:v>
                </c:pt>
                <c:pt idx="601">
                  <c:v>45057.5</c:v>
                </c:pt>
                <c:pt idx="602">
                  <c:v>43744</c:v>
                </c:pt>
                <c:pt idx="603">
                  <c:v>40924</c:v>
                </c:pt>
                <c:pt idx="604">
                  <c:v>39275</c:v>
                </c:pt>
                <c:pt idx="605">
                  <c:v>40069.5</c:v>
                </c:pt>
                <c:pt idx="606">
                  <c:v>43277.5</c:v>
                </c:pt>
                <c:pt idx="607">
                  <c:v>47343.5</c:v>
                </c:pt>
                <c:pt idx="608">
                  <c:v>51345.5</c:v>
                </c:pt>
                <c:pt idx="609">
                  <c:v>54128</c:v>
                </c:pt>
                <c:pt idx="610">
                  <c:v>55528</c:v>
                </c:pt>
                <c:pt idx="611">
                  <c:v>56238.5</c:v>
                </c:pt>
                <c:pt idx="612">
                  <c:v>57224</c:v>
                </c:pt>
                <c:pt idx="613">
                  <c:v>56835</c:v>
                </c:pt>
                <c:pt idx="614">
                  <c:v>55899</c:v>
                </c:pt>
                <c:pt idx="615">
                  <c:v>54421.5</c:v>
                </c:pt>
                <c:pt idx="616">
                  <c:v>52900.5</c:v>
                </c:pt>
                <c:pt idx="617">
                  <c:v>51990</c:v>
                </c:pt>
                <c:pt idx="618">
                  <c:v>52605.5</c:v>
                </c:pt>
                <c:pt idx="619">
                  <c:v>54057.5</c:v>
                </c:pt>
                <c:pt idx="620">
                  <c:v>52677</c:v>
                </c:pt>
                <c:pt idx="621">
                  <c:v>51811.5</c:v>
                </c:pt>
                <c:pt idx="622">
                  <c:v>51224</c:v>
                </c:pt>
                <c:pt idx="623">
                  <c:v>53686.5</c:v>
                </c:pt>
                <c:pt idx="624">
                  <c:v>51821.5</c:v>
                </c:pt>
                <c:pt idx="625">
                  <c:v>47415.5</c:v>
                </c:pt>
                <c:pt idx="626">
                  <c:v>46126</c:v>
                </c:pt>
                <c:pt idx="627">
                  <c:v>43247.5</c:v>
                </c:pt>
                <c:pt idx="628">
                  <c:v>41462</c:v>
                </c:pt>
                <c:pt idx="629">
                  <c:v>41479</c:v>
                </c:pt>
                <c:pt idx="630">
                  <c:v>42720</c:v>
                </c:pt>
                <c:pt idx="631">
                  <c:v>43548.5</c:v>
                </c:pt>
                <c:pt idx="632">
                  <c:v>46472.5</c:v>
                </c:pt>
                <c:pt idx="633">
                  <c:v>49718.5</c:v>
                </c:pt>
                <c:pt idx="634">
                  <c:v>51591.5</c:v>
                </c:pt>
                <c:pt idx="635">
                  <c:v>52422</c:v>
                </c:pt>
                <c:pt idx="636">
                  <c:v>53507</c:v>
                </c:pt>
                <c:pt idx="637">
                  <c:v>53886.5</c:v>
                </c:pt>
                <c:pt idx="638">
                  <c:v>51562.5</c:v>
                </c:pt>
                <c:pt idx="639">
                  <c:v>49656.5</c:v>
                </c:pt>
                <c:pt idx="640">
                  <c:v>48193</c:v>
                </c:pt>
                <c:pt idx="641">
                  <c:v>47471.5</c:v>
                </c:pt>
                <c:pt idx="642">
                  <c:v>48772</c:v>
                </c:pt>
                <c:pt idx="643">
                  <c:v>50655</c:v>
                </c:pt>
                <c:pt idx="644">
                  <c:v>50524</c:v>
                </c:pt>
                <c:pt idx="645">
                  <c:v>51002</c:v>
                </c:pt>
                <c:pt idx="646">
                  <c:v>51435.5</c:v>
                </c:pt>
                <c:pt idx="647">
                  <c:v>55127</c:v>
                </c:pt>
                <c:pt idx="648">
                  <c:v>53800</c:v>
                </c:pt>
                <c:pt idx="649">
                  <c:v>49816</c:v>
                </c:pt>
                <c:pt idx="650">
                  <c:v>48619</c:v>
                </c:pt>
                <c:pt idx="651">
                  <c:v>45675</c:v>
                </c:pt>
                <c:pt idx="652">
                  <c:v>43585</c:v>
                </c:pt>
                <c:pt idx="653">
                  <c:v>43148</c:v>
                </c:pt>
                <c:pt idx="654">
                  <c:v>43454</c:v>
                </c:pt>
                <c:pt idx="655">
                  <c:v>43291.5</c:v>
                </c:pt>
                <c:pt idx="656">
                  <c:v>45197.5</c:v>
                </c:pt>
                <c:pt idx="657">
                  <c:v>47910</c:v>
                </c:pt>
                <c:pt idx="658">
                  <c:v>49783</c:v>
                </c:pt>
                <c:pt idx="659">
                  <c:v>51078.5</c:v>
                </c:pt>
                <c:pt idx="660">
                  <c:v>52542</c:v>
                </c:pt>
                <c:pt idx="661">
                  <c:v>52519</c:v>
                </c:pt>
                <c:pt idx="662">
                  <c:v>49568</c:v>
                </c:pt>
                <c:pt idx="663">
                  <c:v>47189.5</c:v>
                </c:pt>
                <c:pt idx="664">
                  <c:v>45554</c:v>
                </c:pt>
                <c:pt idx="665">
                  <c:v>45065</c:v>
                </c:pt>
                <c:pt idx="666">
                  <c:v>46437.5</c:v>
                </c:pt>
                <c:pt idx="667">
                  <c:v>49178.5</c:v>
                </c:pt>
                <c:pt idx="668">
                  <c:v>50460</c:v>
                </c:pt>
                <c:pt idx="669">
                  <c:v>51554</c:v>
                </c:pt>
                <c:pt idx="670">
                  <c:v>52048.5</c:v>
                </c:pt>
                <c:pt idx="671">
                  <c:v>54557</c:v>
                </c:pt>
                <c:pt idx="672">
                  <c:v>53227</c:v>
                </c:pt>
                <c:pt idx="673">
                  <c:v>49609.5</c:v>
                </c:pt>
                <c:pt idx="674">
                  <c:v>48801.5</c:v>
                </c:pt>
                <c:pt idx="675">
                  <c:v>46428.5</c:v>
                </c:pt>
                <c:pt idx="676">
                  <c:v>45144</c:v>
                </c:pt>
                <c:pt idx="677">
                  <c:v>46942.5</c:v>
                </c:pt>
                <c:pt idx="678">
                  <c:v>51406</c:v>
                </c:pt>
                <c:pt idx="679">
                  <c:v>56488.5</c:v>
                </c:pt>
                <c:pt idx="680">
                  <c:v>60087</c:v>
                </c:pt>
                <c:pt idx="681">
                  <c:v>62220</c:v>
                </c:pt>
                <c:pt idx="682">
                  <c:v>62613</c:v>
                </c:pt>
                <c:pt idx="683">
                  <c:v>62498</c:v>
                </c:pt>
                <c:pt idx="684">
                  <c:v>62520</c:v>
                </c:pt>
                <c:pt idx="685">
                  <c:v>62042.5</c:v>
                </c:pt>
                <c:pt idx="686">
                  <c:v>60980.5</c:v>
                </c:pt>
                <c:pt idx="687">
                  <c:v>58762.5</c:v>
                </c:pt>
                <c:pt idx="688">
                  <c:v>56851</c:v>
                </c:pt>
                <c:pt idx="689">
                  <c:v>55375.5</c:v>
                </c:pt>
                <c:pt idx="690">
                  <c:v>55694.5</c:v>
                </c:pt>
                <c:pt idx="691">
                  <c:v>58068.5</c:v>
                </c:pt>
                <c:pt idx="692">
                  <c:v>57205.5</c:v>
                </c:pt>
                <c:pt idx="693">
                  <c:v>56021</c:v>
                </c:pt>
                <c:pt idx="694">
                  <c:v>55396</c:v>
                </c:pt>
                <c:pt idx="695">
                  <c:v>57565</c:v>
                </c:pt>
                <c:pt idx="696">
                  <c:v>56029</c:v>
                </c:pt>
                <c:pt idx="697">
                  <c:v>51711.5</c:v>
                </c:pt>
                <c:pt idx="698">
                  <c:v>50678.5</c:v>
                </c:pt>
                <c:pt idx="699">
                  <c:v>47947.5</c:v>
                </c:pt>
                <c:pt idx="700">
                  <c:v>46479</c:v>
                </c:pt>
                <c:pt idx="701">
                  <c:v>47537</c:v>
                </c:pt>
                <c:pt idx="702">
                  <c:v>51426</c:v>
                </c:pt>
                <c:pt idx="703">
                  <c:v>56158.5</c:v>
                </c:pt>
                <c:pt idx="704">
                  <c:v>59925.5</c:v>
                </c:pt>
                <c:pt idx="705">
                  <c:v>62269.5</c:v>
                </c:pt>
                <c:pt idx="706">
                  <c:v>62903.5</c:v>
                </c:pt>
                <c:pt idx="707">
                  <c:v>62945</c:v>
                </c:pt>
                <c:pt idx="708">
                  <c:v>63004.5</c:v>
                </c:pt>
                <c:pt idx="709">
                  <c:v>62335</c:v>
                </c:pt>
                <c:pt idx="710">
                  <c:v>61054</c:v>
                </c:pt>
                <c:pt idx="711">
                  <c:v>58682.5</c:v>
                </c:pt>
                <c:pt idx="712">
                  <c:v>56828</c:v>
                </c:pt>
                <c:pt idx="713">
                  <c:v>55363.5</c:v>
                </c:pt>
                <c:pt idx="714">
                  <c:v>55395</c:v>
                </c:pt>
                <c:pt idx="715">
                  <c:v>56901</c:v>
                </c:pt>
                <c:pt idx="716">
                  <c:v>55638.5</c:v>
                </c:pt>
                <c:pt idx="717">
                  <c:v>54704.5</c:v>
                </c:pt>
                <c:pt idx="718">
                  <c:v>53845</c:v>
                </c:pt>
                <c:pt idx="719">
                  <c:v>55977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Entrées!$O$37:$O$780</c:f>
              <c:numCache>
                <c:formatCode>0.0</c:formatCode>
                <c:ptCount val="744"/>
                <c:pt idx="0">
                  <c:v>-1069</c:v>
                </c:pt>
                <c:pt idx="1">
                  <c:v>-927.5</c:v>
                </c:pt>
                <c:pt idx="2">
                  <c:v>-413.5</c:v>
                </c:pt>
                <c:pt idx="3">
                  <c:v>-1048.5</c:v>
                </c:pt>
                <c:pt idx="4">
                  <c:v>-1487.5</c:v>
                </c:pt>
                <c:pt idx="5">
                  <c:v>-1766.5</c:v>
                </c:pt>
                <c:pt idx="6">
                  <c:v>-1466.5</c:v>
                </c:pt>
                <c:pt idx="7">
                  <c:v>-857</c:v>
                </c:pt>
                <c:pt idx="8">
                  <c:v>-283</c:v>
                </c:pt>
                <c:pt idx="9">
                  <c:v>-47</c:v>
                </c:pt>
                <c:pt idx="10">
                  <c:v>161.5</c:v>
                </c:pt>
                <c:pt idx="11">
                  <c:v>-285</c:v>
                </c:pt>
                <c:pt idx="12">
                  <c:v>211.5</c:v>
                </c:pt>
                <c:pt idx="13">
                  <c:v>841.5</c:v>
                </c:pt>
                <c:pt idx="14">
                  <c:v>28</c:v>
                </c:pt>
                <c:pt idx="15">
                  <c:v>-117.5</c:v>
                </c:pt>
                <c:pt idx="16">
                  <c:v>-814.5</c:v>
                </c:pt>
                <c:pt idx="17">
                  <c:v>-2097</c:v>
                </c:pt>
                <c:pt idx="18">
                  <c:v>-3415</c:v>
                </c:pt>
                <c:pt idx="19">
                  <c:v>-3303</c:v>
                </c:pt>
                <c:pt idx="20">
                  <c:v>-2005.5</c:v>
                </c:pt>
                <c:pt idx="21">
                  <c:v>-1998.5</c:v>
                </c:pt>
                <c:pt idx="22">
                  <c:v>-2716</c:v>
                </c:pt>
                <c:pt idx="23">
                  <c:v>-1410</c:v>
                </c:pt>
                <c:pt idx="24">
                  <c:v>-1059.5</c:v>
                </c:pt>
                <c:pt idx="25">
                  <c:v>-1839.5</c:v>
                </c:pt>
                <c:pt idx="26">
                  <c:v>-1921</c:v>
                </c:pt>
                <c:pt idx="27">
                  <c:v>-2928</c:v>
                </c:pt>
                <c:pt idx="28">
                  <c:v>-3653.5</c:v>
                </c:pt>
                <c:pt idx="29">
                  <c:v>-3177</c:v>
                </c:pt>
                <c:pt idx="30">
                  <c:v>-609.5</c:v>
                </c:pt>
                <c:pt idx="31">
                  <c:v>1244.5</c:v>
                </c:pt>
                <c:pt idx="32">
                  <c:v>1562</c:v>
                </c:pt>
                <c:pt idx="33">
                  <c:v>1206.5</c:v>
                </c:pt>
                <c:pt idx="34">
                  <c:v>745.5</c:v>
                </c:pt>
                <c:pt idx="35">
                  <c:v>452.5</c:v>
                </c:pt>
                <c:pt idx="36">
                  <c:v>584.5</c:v>
                </c:pt>
                <c:pt idx="37">
                  <c:v>215</c:v>
                </c:pt>
                <c:pt idx="38">
                  <c:v>-98.5</c:v>
                </c:pt>
                <c:pt idx="39">
                  <c:v>-901.5</c:v>
                </c:pt>
                <c:pt idx="40">
                  <c:v>-1673</c:v>
                </c:pt>
                <c:pt idx="41">
                  <c:v>-2582.5</c:v>
                </c:pt>
                <c:pt idx="42">
                  <c:v>-1605</c:v>
                </c:pt>
                <c:pt idx="43">
                  <c:v>-893</c:v>
                </c:pt>
                <c:pt idx="44">
                  <c:v>-1510.5</c:v>
                </c:pt>
                <c:pt idx="45">
                  <c:v>-1739</c:v>
                </c:pt>
                <c:pt idx="46">
                  <c:v>-1420.5</c:v>
                </c:pt>
                <c:pt idx="47">
                  <c:v>-204</c:v>
                </c:pt>
                <c:pt idx="48">
                  <c:v>130</c:v>
                </c:pt>
                <c:pt idx="49">
                  <c:v>-1177.5</c:v>
                </c:pt>
                <c:pt idx="50">
                  <c:v>-1332</c:v>
                </c:pt>
                <c:pt idx="51">
                  <c:v>-1694.5</c:v>
                </c:pt>
                <c:pt idx="52">
                  <c:v>-1897.5</c:v>
                </c:pt>
                <c:pt idx="53">
                  <c:v>-1287.5</c:v>
                </c:pt>
                <c:pt idx="54">
                  <c:v>-181.5</c:v>
                </c:pt>
                <c:pt idx="55">
                  <c:v>929</c:v>
                </c:pt>
                <c:pt idx="56">
                  <c:v>1481</c:v>
                </c:pt>
                <c:pt idx="57">
                  <c:v>1565.5</c:v>
                </c:pt>
                <c:pt idx="58">
                  <c:v>901.5</c:v>
                </c:pt>
                <c:pt idx="59">
                  <c:v>121</c:v>
                </c:pt>
                <c:pt idx="60">
                  <c:v>-131</c:v>
                </c:pt>
                <c:pt idx="61">
                  <c:v>-705</c:v>
                </c:pt>
                <c:pt idx="62">
                  <c:v>-1379</c:v>
                </c:pt>
                <c:pt idx="63">
                  <c:v>-2412</c:v>
                </c:pt>
                <c:pt idx="64">
                  <c:v>-3632</c:v>
                </c:pt>
                <c:pt idx="65">
                  <c:v>-4267.5</c:v>
                </c:pt>
                <c:pt idx="66">
                  <c:v>-3876.5</c:v>
                </c:pt>
                <c:pt idx="67">
                  <c:v>-3242</c:v>
                </c:pt>
                <c:pt idx="68">
                  <c:v>-3328.5</c:v>
                </c:pt>
                <c:pt idx="69">
                  <c:v>-4123.5</c:v>
                </c:pt>
                <c:pt idx="70">
                  <c:v>-3976.5</c:v>
                </c:pt>
                <c:pt idx="71">
                  <c:v>-2506</c:v>
                </c:pt>
                <c:pt idx="72">
                  <c:v>-1681.5</c:v>
                </c:pt>
                <c:pt idx="73">
                  <c:v>-1553.5</c:v>
                </c:pt>
                <c:pt idx="74">
                  <c:v>-1346.5</c:v>
                </c:pt>
                <c:pt idx="75">
                  <c:v>-1749</c:v>
                </c:pt>
                <c:pt idx="76">
                  <c:v>-2558.5</c:v>
                </c:pt>
                <c:pt idx="77">
                  <c:v>-2206</c:v>
                </c:pt>
                <c:pt idx="78">
                  <c:v>-1310</c:v>
                </c:pt>
                <c:pt idx="79">
                  <c:v>-547.5</c:v>
                </c:pt>
                <c:pt idx="80">
                  <c:v>242</c:v>
                </c:pt>
                <c:pt idx="81">
                  <c:v>357.5</c:v>
                </c:pt>
                <c:pt idx="82">
                  <c:v>-364.5</c:v>
                </c:pt>
                <c:pt idx="83">
                  <c:v>-337</c:v>
                </c:pt>
                <c:pt idx="84">
                  <c:v>-195.5</c:v>
                </c:pt>
                <c:pt idx="85">
                  <c:v>-657.5</c:v>
                </c:pt>
                <c:pt idx="86">
                  <c:v>-1323.5</c:v>
                </c:pt>
                <c:pt idx="87">
                  <c:v>-2917.5</c:v>
                </c:pt>
                <c:pt idx="88">
                  <c:v>-3445</c:v>
                </c:pt>
                <c:pt idx="89">
                  <c:v>-3074</c:v>
                </c:pt>
                <c:pt idx="90">
                  <c:v>-2208.5</c:v>
                </c:pt>
                <c:pt idx="91">
                  <c:v>-1653.5</c:v>
                </c:pt>
                <c:pt idx="92">
                  <c:v>-2747.5</c:v>
                </c:pt>
                <c:pt idx="93">
                  <c:v>-3168</c:v>
                </c:pt>
                <c:pt idx="94">
                  <c:v>-3435</c:v>
                </c:pt>
                <c:pt idx="95">
                  <c:v>-1720.5</c:v>
                </c:pt>
                <c:pt idx="96">
                  <c:v>-1883.5</c:v>
                </c:pt>
                <c:pt idx="97">
                  <c:v>-2191</c:v>
                </c:pt>
                <c:pt idx="98">
                  <c:v>-2208.5</c:v>
                </c:pt>
                <c:pt idx="99">
                  <c:v>-2733.5</c:v>
                </c:pt>
                <c:pt idx="100">
                  <c:v>-3193</c:v>
                </c:pt>
                <c:pt idx="101">
                  <c:v>-2451</c:v>
                </c:pt>
                <c:pt idx="102">
                  <c:v>-1282.5</c:v>
                </c:pt>
                <c:pt idx="103">
                  <c:v>-414</c:v>
                </c:pt>
                <c:pt idx="104">
                  <c:v>183.5</c:v>
                </c:pt>
                <c:pt idx="105">
                  <c:v>-107.5</c:v>
                </c:pt>
                <c:pt idx="106">
                  <c:v>-863.5</c:v>
                </c:pt>
                <c:pt idx="107">
                  <c:v>-1007</c:v>
                </c:pt>
                <c:pt idx="108">
                  <c:v>-473</c:v>
                </c:pt>
                <c:pt idx="109">
                  <c:v>-161</c:v>
                </c:pt>
                <c:pt idx="110">
                  <c:v>-933</c:v>
                </c:pt>
                <c:pt idx="111">
                  <c:v>-2078.5</c:v>
                </c:pt>
                <c:pt idx="112">
                  <c:v>-2604</c:v>
                </c:pt>
                <c:pt idx="113">
                  <c:v>-3244.5</c:v>
                </c:pt>
                <c:pt idx="114">
                  <c:v>-2387.5</c:v>
                </c:pt>
                <c:pt idx="115">
                  <c:v>-1473.5</c:v>
                </c:pt>
                <c:pt idx="116">
                  <c:v>-1870.5</c:v>
                </c:pt>
                <c:pt idx="117">
                  <c:v>-2178.5</c:v>
                </c:pt>
                <c:pt idx="118">
                  <c:v>-1663.5</c:v>
                </c:pt>
                <c:pt idx="119">
                  <c:v>-969</c:v>
                </c:pt>
                <c:pt idx="120">
                  <c:v>-1260</c:v>
                </c:pt>
                <c:pt idx="121">
                  <c:v>-933</c:v>
                </c:pt>
                <c:pt idx="122">
                  <c:v>-285</c:v>
                </c:pt>
                <c:pt idx="123">
                  <c:v>-889</c:v>
                </c:pt>
                <c:pt idx="124">
                  <c:v>-1735</c:v>
                </c:pt>
                <c:pt idx="125">
                  <c:v>-1610.5</c:v>
                </c:pt>
                <c:pt idx="126">
                  <c:v>-708</c:v>
                </c:pt>
                <c:pt idx="127">
                  <c:v>-490</c:v>
                </c:pt>
                <c:pt idx="128">
                  <c:v>-380.5</c:v>
                </c:pt>
                <c:pt idx="129">
                  <c:v>-565</c:v>
                </c:pt>
                <c:pt idx="130">
                  <c:v>-1046</c:v>
                </c:pt>
                <c:pt idx="131">
                  <c:v>-922.5</c:v>
                </c:pt>
                <c:pt idx="132">
                  <c:v>-677.5</c:v>
                </c:pt>
                <c:pt idx="133">
                  <c:v>-987</c:v>
                </c:pt>
                <c:pt idx="134">
                  <c:v>-1377</c:v>
                </c:pt>
                <c:pt idx="135">
                  <c:v>-1887</c:v>
                </c:pt>
                <c:pt idx="136">
                  <c:v>-2202</c:v>
                </c:pt>
                <c:pt idx="137">
                  <c:v>-1982.5</c:v>
                </c:pt>
                <c:pt idx="138">
                  <c:v>-1820.5</c:v>
                </c:pt>
                <c:pt idx="139">
                  <c:v>-1687</c:v>
                </c:pt>
                <c:pt idx="140">
                  <c:v>-1673.5</c:v>
                </c:pt>
                <c:pt idx="141">
                  <c:v>-1846</c:v>
                </c:pt>
                <c:pt idx="142">
                  <c:v>-1976</c:v>
                </c:pt>
                <c:pt idx="143">
                  <c:v>-325</c:v>
                </c:pt>
                <c:pt idx="144">
                  <c:v>243.5</c:v>
                </c:pt>
                <c:pt idx="145">
                  <c:v>615.5</c:v>
                </c:pt>
                <c:pt idx="146">
                  <c:v>634</c:v>
                </c:pt>
                <c:pt idx="147">
                  <c:v>-70.5</c:v>
                </c:pt>
                <c:pt idx="148">
                  <c:v>-315.5</c:v>
                </c:pt>
                <c:pt idx="149">
                  <c:v>-89</c:v>
                </c:pt>
                <c:pt idx="150">
                  <c:v>202.5</c:v>
                </c:pt>
                <c:pt idx="151">
                  <c:v>418.5</c:v>
                </c:pt>
                <c:pt idx="152">
                  <c:v>54</c:v>
                </c:pt>
                <c:pt idx="153">
                  <c:v>36.5</c:v>
                </c:pt>
                <c:pt idx="154">
                  <c:v>-41</c:v>
                </c:pt>
                <c:pt idx="155">
                  <c:v>-446.5</c:v>
                </c:pt>
                <c:pt idx="156">
                  <c:v>-766.5</c:v>
                </c:pt>
                <c:pt idx="157">
                  <c:v>-490.5</c:v>
                </c:pt>
                <c:pt idx="158">
                  <c:v>-1122.5</c:v>
                </c:pt>
                <c:pt idx="159">
                  <c:v>-2257</c:v>
                </c:pt>
                <c:pt idx="160">
                  <c:v>-2888</c:v>
                </c:pt>
                <c:pt idx="161">
                  <c:v>-3236</c:v>
                </c:pt>
                <c:pt idx="162">
                  <c:v>-3310</c:v>
                </c:pt>
                <c:pt idx="163">
                  <c:v>-2468.5</c:v>
                </c:pt>
                <c:pt idx="164">
                  <c:v>-2326</c:v>
                </c:pt>
                <c:pt idx="165">
                  <c:v>-2844.5</c:v>
                </c:pt>
                <c:pt idx="166">
                  <c:v>-2794.5</c:v>
                </c:pt>
                <c:pt idx="167">
                  <c:v>-1202</c:v>
                </c:pt>
                <c:pt idx="168">
                  <c:v>-304</c:v>
                </c:pt>
                <c:pt idx="169">
                  <c:v>225.5</c:v>
                </c:pt>
                <c:pt idx="170">
                  <c:v>851</c:v>
                </c:pt>
                <c:pt idx="171">
                  <c:v>34.5</c:v>
                </c:pt>
                <c:pt idx="172">
                  <c:v>-734.5</c:v>
                </c:pt>
                <c:pt idx="173">
                  <c:v>-410.5</c:v>
                </c:pt>
                <c:pt idx="174">
                  <c:v>805.5</c:v>
                </c:pt>
                <c:pt idx="175">
                  <c:v>1554</c:v>
                </c:pt>
                <c:pt idx="176">
                  <c:v>2493</c:v>
                </c:pt>
                <c:pt idx="177">
                  <c:v>3085</c:v>
                </c:pt>
                <c:pt idx="178">
                  <c:v>3149.5</c:v>
                </c:pt>
                <c:pt idx="179">
                  <c:v>2974.5</c:v>
                </c:pt>
                <c:pt idx="180">
                  <c:v>3305</c:v>
                </c:pt>
                <c:pt idx="181">
                  <c:v>3084</c:v>
                </c:pt>
                <c:pt idx="182">
                  <c:v>1820.5</c:v>
                </c:pt>
                <c:pt idx="183">
                  <c:v>264</c:v>
                </c:pt>
                <c:pt idx="184">
                  <c:v>-1021</c:v>
                </c:pt>
                <c:pt idx="185">
                  <c:v>-1599</c:v>
                </c:pt>
                <c:pt idx="186">
                  <c:v>-1228</c:v>
                </c:pt>
                <c:pt idx="187">
                  <c:v>-928.5</c:v>
                </c:pt>
                <c:pt idx="188">
                  <c:v>-1030.5</c:v>
                </c:pt>
                <c:pt idx="189">
                  <c:v>-689.5</c:v>
                </c:pt>
                <c:pt idx="190">
                  <c:v>-902.5</c:v>
                </c:pt>
                <c:pt idx="191">
                  <c:v>631.5</c:v>
                </c:pt>
                <c:pt idx="192">
                  <c:v>-145.5</c:v>
                </c:pt>
                <c:pt idx="193">
                  <c:v>-1578.5</c:v>
                </c:pt>
                <c:pt idx="194">
                  <c:v>-1525</c:v>
                </c:pt>
                <c:pt idx="195">
                  <c:v>-2211</c:v>
                </c:pt>
                <c:pt idx="196">
                  <c:v>-2812.5</c:v>
                </c:pt>
                <c:pt idx="197">
                  <c:v>-2210.5</c:v>
                </c:pt>
                <c:pt idx="198">
                  <c:v>-1406.5</c:v>
                </c:pt>
                <c:pt idx="199">
                  <c:v>-737</c:v>
                </c:pt>
                <c:pt idx="200">
                  <c:v>362.5</c:v>
                </c:pt>
                <c:pt idx="201">
                  <c:v>797.5</c:v>
                </c:pt>
                <c:pt idx="202">
                  <c:v>610</c:v>
                </c:pt>
                <c:pt idx="203">
                  <c:v>191</c:v>
                </c:pt>
                <c:pt idx="204">
                  <c:v>-176.5</c:v>
                </c:pt>
                <c:pt idx="205">
                  <c:v>-694.5</c:v>
                </c:pt>
                <c:pt idx="206">
                  <c:v>-1281</c:v>
                </c:pt>
                <c:pt idx="207">
                  <c:v>-2445.5</c:v>
                </c:pt>
                <c:pt idx="208">
                  <c:v>-3503</c:v>
                </c:pt>
                <c:pt idx="209">
                  <c:v>-4250.5</c:v>
                </c:pt>
                <c:pt idx="210">
                  <c:v>-3965.5</c:v>
                </c:pt>
                <c:pt idx="211">
                  <c:v>-3912</c:v>
                </c:pt>
                <c:pt idx="212">
                  <c:v>-4287</c:v>
                </c:pt>
                <c:pt idx="213">
                  <c:v>-4801.5</c:v>
                </c:pt>
                <c:pt idx="214">
                  <c:v>-3994</c:v>
                </c:pt>
                <c:pt idx="215">
                  <c:v>-2372</c:v>
                </c:pt>
                <c:pt idx="216">
                  <c:v>-2483.5</c:v>
                </c:pt>
                <c:pt idx="217">
                  <c:v>-3346</c:v>
                </c:pt>
                <c:pt idx="218">
                  <c:v>-3705.5</c:v>
                </c:pt>
                <c:pt idx="219">
                  <c:v>-4308.5</c:v>
                </c:pt>
                <c:pt idx="220">
                  <c:v>-4812</c:v>
                </c:pt>
                <c:pt idx="221">
                  <c:v>-4987</c:v>
                </c:pt>
                <c:pt idx="222">
                  <c:v>-3794.5</c:v>
                </c:pt>
                <c:pt idx="223">
                  <c:v>-3090</c:v>
                </c:pt>
                <c:pt idx="224">
                  <c:v>-2040.5</c:v>
                </c:pt>
                <c:pt idx="225">
                  <c:v>-1643.5</c:v>
                </c:pt>
                <c:pt idx="226">
                  <c:v>-1803</c:v>
                </c:pt>
                <c:pt idx="227">
                  <c:v>-1521</c:v>
                </c:pt>
                <c:pt idx="228">
                  <c:v>-1635.5</c:v>
                </c:pt>
                <c:pt idx="229">
                  <c:v>-1900.5</c:v>
                </c:pt>
                <c:pt idx="230">
                  <c:v>-2292.5</c:v>
                </c:pt>
                <c:pt idx="231">
                  <c:v>-3518.5</c:v>
                </c:pt>
                <c:pt idx="232">
                  <c:v>-4753.5</c:v>
                </c:pt>
                <c:pt idx="233">
                  <c:v>-5436</c:v>
                </c:pt>
                <c:pt idx="234">
                  <c:v>-5599</c:v>
                </c:pt>
                <c:pt idx="235">
                  <c:v>-5476.5</c:v>
                </c:pt>
                <c:pt idx="236">
                  <c:v>-6327.5</c:v>
                </c:pt>
                <c:pt idx="237">
                  <c:v>-6622</c:v>
                </c:pt>
                <c:pt idx="238">
                  <c:v>-5932</c:v>
                </c:pt>
                <c:pt idx="239">
                  <c:v>-4519</c:v>
                </c:pt>
                <c:pt idx="240">
                  <c:v>-4290</c:v>
                </c:pt>
                <c:pt idx="241">
                  <c:v>-4425</c:v>
                </c:pt>
                <c:pt idx="242">
                  <c:v>-4509.5</c:v>
                </c:pt>
                <c:pt idx="243">
                  <c:v>-6241</c:v>
                </c:pt>
                <c:pt idx="244">
                  <c:v>-7697.5</c:v>
                </c:pt>
                <c:pt idx="245">
                  <c:v>-7130</c:v>
                </c:pt>
                <c:pt idx="246">
                  <c:v>-5107</c:v>
                </c:pt>
                <c:pt idx="247">
                  <c:v>-3907</c:v>
                </c:pt>
                <c:pt idx="248">
                  <c:v>-3410</c:v>
                </c:pt>
                <c:pt idx="249">
                  <c:v>-3025.5</c:v>
                </c:pt>
                <c:pt idx="250">
                  <c:v>-2930</c:v>
                </c:pt>
                <c:pt idx="251">
                  <c:v>-3300.5</c:v>
                </c:pt>
                <c:pt idx="252">
                  <c:v>-3485.5</c:v>
                </c:pt>
                <c:pt idx="253">
                  <c:v>-3770</c:v>
                </c:pt>
                <c:pt idx="254">
                  <c:v>-4203</c:v>
                </c:pt>
                <c:pt idx="255">
                  <c:v>-4840</c:v>
                </c:pt>
                <c:pt idx="256">
                  <c:v>-5233.5</c:v>
                </c:pt>
                <c:pt idx="257">
                  <c:v>-5307</c:v>
                </c:pt>
                <c:pt idx="258">
                  <c:v>-5230</c:v>
                </c:pt>
                <c:pt idx="259">
                  <c:v>-5245.5</c:v>
                </c:pt>
                <c:pt idx="260">
                  <c:v>-5997.5</c:v>
                </c:pt>
                <c:pt idx="261">
                  <c:v>-6240</c:v>
                </c:pt>
                <c:pt idx="262">
                  <c:v>-5256.5</c:v>
                </c:pt>
                <c:pt idx="263">
                  <c:v>-3782</c:v>
                </c:pt>
                <c:pt idx="264">
                  <c:v>-4529.5</c:v>
                </c:pt>
                <c:pt idx="265">
                  <c:v>-5534</c:v>
                </c:pt>
                <c:pt idx="266">
                  <c:v>-6094.5</c:v>
                </c:pt>
                <c:pt idx="267">
                  <c:v>-7611</c:v>
                </c:pt>
                <c:pt idx="268">
                  <c:v>-8902</c:v>
                </c:pt>
                <c:pt idx="269">
                  <c:v>-8965</c:v>
                </c:pt>
                <c:pt idx="270">
                  <c:v>-7537</c:v>
                </c:pt>
                <c:pt idx="271">
                  <c:v>-5689.5</c:v>
                </c:pt>
                <c:pt idx="272">
                  <c:v>-4619</c:v>
                </c:pt>
                <c:pt idx="273">
                  <c:v>-4686.5</c:v>
                </c:pt>
                <c:pt idx="274">
                  <c:v>-5279.5</c:v>
                </c:pt>
                <c:pt idx="275">
                  <c:v>-5868.5</c:v>
                </c:pt>
                <c:pt idx="276">
                  <c:v>-6050</c:v>
                </c:pt>
                <c:pt idx="277">
                  <c:v>-6168.5</c:v>
                </c:pt>
                <c:pt idx="278">
                  <c:v>-6388.5</c:v>
                </c:pt>
                <c:pt idx="279">
                  <c:v>-6527.5</c:v>
                </c:pt>
                <c:pt idx="280">
                  <c:v>-6590.5</c:v>
                </c:pt>
                <c:pt idx="281">
                  <c:v>-7227</c:v>
                </c:pt>
                <c:pt idx="282">
                  <c:v>-7524</c:v>
                </c:pt>
                <c:pt idx="283">
                  <c:v>-8127</c:v>
                </c:pt>
                <c:pt idx="284">
                  <c:v>-8401.5</c:v>
                </c:pt>
                <c:pt idx="285">
                  <c:v>-7073</c:v>
                </c:pt>
                <c:pt idx="286">
                  <c:v>-5373</c:v>
                </c:pt>
                <c:pt idx="287">
                  <c:v>-3687.5</c:v>
                </c:pt>
                <c:pt idx="288">
                  <c:v>-2694.5</c:v>
                </c:pt>
                <c:pt idx="289">
                  <c:v>-3132</c:v>
                </c:pt>
                <c:pt idx="290">
                  <c:v>-3259.5</c:v>
                </c:pt>
                <c:pt idx="291">
                  <c:v>-3222</c:v>
                </c:pt>
                <c:pt idx="292">
                  <c:v>-3360.5</c:v>
                </c:pt>
                <c:pt idx="293">
                  <c:v>-3706</c:v>
                </c:pt>
                <c:pt idx="294">
                  <c:v>-3631</c:v>
                </c:pt>
                <c:pt idx="295">
                  <c:v>-3570</c:v>
                </c:pt>
                <c:pt idx="296">
                  <c:v>-3180</c:v>
                </c:pt>
                <c:pt idx="297">
                  <c:v>-3217.5</c:v>
                </c:pt>
                <c:pt idx="298">
                  <c:v>-3182.5</c:v>
                </c:pt>
                <c:pt idx="299">
                  <c:v>-3166.5</c:v>
                </c:pt>
                <c:pt idx="300">
                  <c:v>-2941.5</c:v>
                </c:pt>
                <c:pt idx="301">
                  <c:v>-2905</c:v>
                </c:pt>
                <c:pt idx="302">
                  <c:v>-3449</c:v>
                </c:pt>
                <c:pt idx="303">
                  <c:v>-4262.5</c:v>
                </c:pt>
                <c:pt idx="304">
                  <c:v>-4879.5</c:v>
                </c:pt>
                <c:pt idx="305">
                  <c:v>-6101</c:v>
                </c:pt>
                <c:pt idx="306">
                  <c:v>-6793.5</c:v>
                </c:pt>
                <c:pt idx="307">
                  <c:v>-6925.5</c:v>
                </c:pt>
                <c:pt idx="308">
                  <c:v>-7307.5</c:v>
                </c:pt>
                <c:pt idx="309">
                  <c:v>-6901</c:v>
                </c:pt>
                <c:pt idx="310">
                  <c:v>-5977.5</c:v>
                </c:pt>
                <c:pt idx="311">
                  <c:v>-4196</c:v>
                </c:pt>
                <c:pt idx="312">
                  <c:v>-4814</c:v>
                </c:pt>
                <c:pt idx="313">
                  <c:v>-4157</c:v>
                </c:pt>
                <c:pt idx="314">
                  <c:v>-3391.5</c:v>
                </c:pt>
                <c:pt idx="315">
                  <c:v>-3693.5</c:v>
                </c:pt>
                <c:pt idx="316">
                  <c:v>-3375.5</c:v>
                </c:pt>
                <c:pt idx="317">
                  <c:v>-3888</c:v>
                </c:pt>
                <c:pt idx="318">
                  <c:v>-3795</c:v>
                </c:pt>
                <c:pt idx="319">
                  <c:v>-4284.5</c:v>
                </c:pt>
                <c:pt idx="320">
                  <c:v>-5716.5</c:v>
                </c:pt>
                <c:pt idx="321">
                  <c:v>-6204.5</c:v>
                </c:pt>
                <c:pt idx="322">
                  <c:v>-6158</c:v>
                </c:pt>
                <c:pt idx="323">
                  <c:v>-5683.5</c:v>
                </c:pt>
                <c:pt idx="324">
                  <c:v>-4625.5</c:v>
                </c:pt>
                <c:pt idx="325">
                  <c:v>-3086</c:v>
                </c:pt>
                <c:pt idx="326">
                  <c:v>-2178.5</c:v>
                </c:pt>
                <c:pt idx="327">
                  <c:v>-2376</c:v>
                </c:pt>
                <c:pt idx="328">
                  <c:v>-3096.5</c:v>
                </c:pt>
                <c:pt idx="329">
                  <c:v>-5430</c:v>
                </c:pt>
                <c:pt idx="330">
                  <c:v>-8329</c:v>
                </c:pt>
                <c:pt idx="331">
                  <c:v>-8985</c:v>
                </c:pt>
                <c:pt idx="332">
                  <c:v>-9216</c:v>
                </c:pt>
                <c:pt idx="333">
                  <c:v>-8484</c:v>
                </c:pt>
                <c:pt idx="334">
                  <c:v>-7837</c:v>
                </c:pt>
                <c:pt idx="335">
                  <c:v>-5478.5</c:v>
                </c:pt>
                <c:pt idx="336">
                  <c:v>-5078.5</c:v>
                </c:pt>
                <c:pt idx="337">
                  <c:v>-5242</c:v>
                </c:pt>
                <c:pt idx="338">
                  <c:v>-5159.5</c:v>
                </c:pt>
                <c:pt idx="339">
                  <c:v>-5990</c:v>
                </c:pt>
                <c:pt idx="340">
                  <c:v>-6703.5</c:v>
                </c:pt>
                <c:pt idx="341">
                  <c:v>-6691</c:v>
                </c:pt>
                <c:pt idx="342">
                  <c:v>-6374</c:v>
                </c:pt>
                <c:pt idx="343">
                  <c:v>-5863</c:v>
                </c:pt>
                <c:pt idx="344">
                  <c:v>-5449.5</c:v>
                </c:pt>
                <c:pt idx="345">
                  <c:v>-5477</c:v>
                </c:pt>
                <c:pt idx="346">
                  <c:v>-5347</c:v>
                </c:pt>
                <c:pt idx="347">
                  <c:v>-5526.5</c:v>
                </c:pt>
                <c:pt idx="348">
                  <c:v>-5379</c:v>
                </c:pt>
                <c:pt idx="349">
                  <c:v>-5640</c:v>
                </c:pt>
                <c:pt idx="350">
                  <c:v>-5975.5</c:v>
                </c:pt>
                <c:pt idx="351">
                  <c:v>-6318</c:v>
                </c:pt>
                <c:pt idx="352">
                  <c:v>-6785.5</c:v>
                </c:pt>
                <c:pt idx="353">
                  <c:v>-7694</c:v>
                </c:pt>
                <c:pt idx="354">
                  <c:v>-8200.5</c:v>
                </c:pt>
                <c:pt idx="355">
                  <c:v>-8531.5</c:v>
                </c:pt>
                <c:pt idx="356">
                  <c:v>-8572</c:v>
                </c:pt>
                <c:pt idx="357">
                  <c:v>-8254</c:v>
                </c:pt>
                <c:pt idx="358">
                  <c:v>-7564.5</c:v>
                </c:pt>
                <c:pt idx="359">
                  <c:v>-5831.5</c:v>
                </c:pt>
                <c:pt idx="360">
                  <c:v>-5881.5</c:v>
                </c:pt>
                <c:pt idx="361">
                  <c:v>-6751.5</c:v>
                </c:pt>
                <c:pt idx="362">
                  <c:v>-7430</c:v>
                </c:pt>
                <c:pt idx="363">
                  <c:v>-8984.5</c:v>
                </c:pt>
                <c:pt idx="364">
                  <c:v>-10424.5</c:v>
                </c:pt>
                <c:pt idx="365">
                  <c:v>-10208</c:v>
                </c:pt>
                <c:pt idx="366">
                  <c:v>-7779</c:v>
                </c:pt>
                <c:pt idx="367">
                  <c:v>-5996</c:v>
                </c:pt>
                <c:pt idx="368">
                  <c:v>-6137</c:v>
                </c:pt>
                <c:pt idx="369">
                  <c:v>-6141.5</c:v>
                </c:pt>
                <c:pt idx="370">
                  <c:v>-5593.5</c:v>
                </c:pt>
                <c:pt idx="371">
                  <c:v>-5368</c:v>
                </c:pt>
                <c:pt idx="372">
                  <c:v>-5179</c:v>
                </c:pt>
                <c:pt idx="373">
                  <c:v>-5496.5</c:v>
                </c:pt>
                <c:pt idx="374">
                  <c:v>-5765</c:v>
                </c:pt>
                <c:pt idx="375">
                  <c:v>-6172</c:v>
                </c:pt>
                <c:pt idx="376">
                  <c:v>-7034.5</c:v>
                </c:pt>
                <c:pt idx="377">
                  <c:v>-6983</c:v>
                </c:pt>
                <c:pt idx="378">
                  <c:v>-6812.5</c:v>
                </c:pt>
                <c:pt idx="379">
                  <c:v>-6797</c:v>
                </c:pt>
                <c:pt idx="380">
                  <c:v>-7382</c:v>
                </c:pt>
                <c:pt idx="381">
                  <c:v>-7612.5</c:v>
                </c:pt>
                <c:pt idx="382">
                  <c:v>-7260</c:v>
                </c:pt>
                <c:pt idx="383">
                  <c:v>-5697</c:v>
                </c:pt>
                <c:pt idx="384">
                  <c:v>-5592.5</c:v>
                </c:pt>
                <c:pt idx="385">
                  <c:v>-7355.5</c:v>
                </c:pt>
                <c:pt idx="386">
                  <c:v>-8345</c:v>
                </c:pt>
                <c:pt idx="387">
                  <c:v>-9685.5</c:v>
                </c:pt>
                <c:pt idx="388">
                  <c:v>-10834.5</c:v>
                </c:pt>
                <c:pt idx="389">
                  <c:v>-10328</c:v>
                </c:pt>
                <c:pt idx="390">
                  <c:v>-8951</c:v>
                </c:pt>
                <c:pt idx="391">
                  <c:v>-8192.5</c:v>
                </c:pt>
                <c:pt idx="392">
                  <c:v>-6837.5</c:v>
                </c:pt>
                <c:pt idx="393">
                  <c:v>-5751</c:v>
                </c:pt>
                <c:pt idx="394">
                  <c:v>-5928</c:v>
                </c:pt>
                <c:pt idx="395">
                  <c:v>-5674.5</c:v>
                </c:pt>
                <c:pt idx="396">
                  <c:v>-4610.5</c:v>
                </c:pt>
                <c:pt idx="397">
                  <c:v>-4677</c:v>
                </c:pt>
                <c:pt idx="398">
                  <c:v>-5133</c:v>
                </c:pt>
                <c:pt idx="399">
                  <c:v>-6038</c:v>
                </c:pt>
                <c:pt idx="400">
                  <c:v>-7126.5</c:v>
                </c:pt>
                <c:pt idx="401">
                  <c:v>-8209.5</c:v>
                </c:pt>
                <c:pt idx="402">
                  <c:v>-8989.5</c:v>
                </c:pt>
                <c:pt idx="403">
                  <c:v>-9763</c:v>
                </c:pt>
                <c:pt idx="404">
                  <c:v>-10301</c:v>
                </c:pt>
                <c:pt idx="405">
                  <c:v>-10211.5</c:v>
                </c:pt>
                <c:pt idx="406">
                  <c:v>-9718</c:v>
                </c:pt>
                <c:pt idx="407">
                  <c:v>-8146</c:v>
                </c:pt>
                <c:pt idx="408">
                  <c:v>-8650</c:v>
                </c:pt>
                <c:pt idx="409">
                  <c:v>-10529.5</c:v>
                </c:pt>
                <c:pt idx="410">
                  <c:v>-9050</c:v>
                </c:pt>
                <c:pt idx="411">
                  <c:v>-8461.5</c:v>
                </c:pt>
                <c:pt idx="412">
                  <c:v>-7804.5</c:v>
                </c:pt>
                <c:pt idx="413">
                  <c:v>-9142.5</c:v>
                </c:pt>
                <c:pt idx="414">
                  <c:v>-10471.5</c:v>
                </c:pt>
                <c:pt idx="415">
                  <c:v>-10343</c:v>
                </c:pt>
                <c:pt idx="416">
                  <c:v>-8703</c:v>
                </c:pt>
                <c:pt idx="417">
                  <c:v>-7240</c:v>
                </c:pt>
                <c:pt idx="418">
                  <c:v>-7240.5</c:v>
                </c:pt>
                <c:pt idx="419">
                  <c:v>-7211.5</c:v>
                </c:pt>
                <c:pt idx="420">
                  <c:v>-6577.5</c:v>
                </c:pt>
                <c:pt idx="421">
                  <c:v>-6649.5</c:v>
                </c:pt>
                <c:pt idx="422">
                  <c:v>-7165</c:v>
                </c:pt>
                <c:pt idx="423">
                  <c:v>-7522.5</c:v>
                </c:pt>
                <c:pt idx="424">
                  <c:v>-7690</c:v>
                </c:pt>
                <c:pt idx="425">
                  <c:v>-7541</c:v>
                </c:pt>
                <c:pt idx="426">
                  <c:v>-7871</c:v>
                </c:pt>
                <c:pt idx="427">
                  <c:v>-9451</c:v>
                </c:pt>
                <c:pt idx="428">
                  <c:v>-10561.5</c:v>
                </c:pt>
                <c:pt idx="429">
                  <c:v>-10601</c:v>
                </c:pt>
                <c:pt idx="430">
                  <c:v>-9921</c:v>
                </c:pt>
                <c:pt idx="431">
                  <c:v>-7343</c:v>
                </c:pt>
                <c:pt idx="432">
                  <c:v>-6754.5</c:v>
                </c:pt>
                <c:pt idx="433">
                  <c:v>-6990</c:v>
                </c:pt>
                <c:pt idx="434">
                  <c:v>-5488.5</c:v>
                </c:pt>
                <c:pt idx="435">
                  <c:v>-5321</c:v>
                </c:pt>
                <c:pt idx="436">
                  <c:v>-6667</c:v>
                </c:pt>
                <c:pt idx="437">
                  <c:v>-8581</c:v>
                </c:pt>
                <c:pt idx="438">
                  <c:v>-9478</c:v>
                </c:pt>
                <c:pt idx="439">
                  <c:v>-8999</c:v>
                </c:pt>
                <c:pt idx="440">
                  <c:v>-7042.5</c:v>
                </c:pt>
                <c:pt idx="441">
                  <c:v>-6070</c:v>
                </c:pt>
                <c:pt idx="442">
                  <c:v>-6035</c:v>
                </c:pt>
                <c:pt idx="443">
                  <c:v>-6443.5</c:v>
                </c:pt>
                <c:pt idx="444">
                  <c:v>-6360.5</c:v>
                </c:pt>
                <c:pt idx="445">
                  <c:v>-6557</c:v>
                </c:pt>
                <c:pt idx="446">
                  <c:v>-7043.5</c:v>
                </c:pt>
                <c:pt idx="447">
                  <c:v>-7127.5</c:v>
                </c:pt>
                <c:pt idx="448">
                  <c:v>-7999.5</c:v>
                </c:pt>
                <c:pt idx="449">
                  <c:v>-8662.5</c:v>
                </c:pt>
                <c:pt idx="450">
                  <c:v>-8786.5</c:v>
                </c:pt>
                <c:pt idx="451">
                  <c:v>-9054</c:v>
                </c:pt>
                <c:pt idx="452">
                  <c:v>-9661.5</c:v>
                </c:pt>
                <c:pt idx="453">
                  <c:v>-8851.5</c:v>
                </c:pt>
                <c:pt idx="454">
                  <c:v>-6728.5</c:v>
                </c:pt>
                <c:pt idx="455">
                  <c:v>-4342.5</c:v>
                </c:pt>
                <c:pt idx="456">
                  <c:v>-4935</c:v>
                </c:pt>
                <c:pt idx="457">
                  <c:v>-6196</c:v>
                </c:pt>
                <c:pt idx="458">
                  <c:v>-6185.5</c:v>
                </c:pt>
                <c:pt idx="459">
                  <c:v>-7816.5</c:v>
                </c:pt>
                <c:pt idx="460">
                  <c:v>-8662.5</c:v>
                </c:pt>
                <c:pt idx="461">
                  <c:v>-8597</c:v>
                </c:pt>
                <c:pt idx="462">
                  <c:v>-7955</c:v>
                </c:pt>
                <c:pt idx="463">
                  <c:v>-8332.5</c:v>
                </c:pt>
                <c:pt idx="464">
                  <c:v>-8100.5</c:v>
                </c:pt>
                <c:pt idx="465">
                  <c:v>-7378.5</c:v>
                </c:pt>
                <c:pt idx="466">
                  <c:v>-7245</c:v>
                </c:pt>
                <c:pt idx="467">
                  <c:v>-7240</c:v>
                </c:pt>
                <c:pt idx="468">
                  <c:v>-6445</c:v>
                </c:pt>
                <c:pt idx="469">
                  <c:v>-6273</c:v>
                </c:pt>
                <c:pt idx="470">
                  <c:v>-6614.5</c:v>
                </c:pt>
                <c:pt idx="471">
                  <c:v>-7516</c:v>
                </c:pt>
                <c:pt idx="472">
                  <c:v>-8203</c:v>
                </c:pt>
                <c:pt idx="473">
                  <c:v>-8932</c:v>
                </c:pt>
                <c:pt idx="474">
                  <c:v>-8829</c:v>
                </c:pt>
                <c:pt idx="475">
                  <c:v>-8457.5</c:v>
                </c:pt>
                <c:pt idx="476">
                  <c:v>-8377</c:v>
                </c:pt>
                <c:pt idx="477">
                  <c:v>-8353.5</c:v>
                </c:pt>
                <c:pt idx="478">
                  <c:v>-7422.5</c:v>
                </c:pt>
                <c:pt idx="479">
                  <c:v>-5785.5</c:v>
                </c:pt>
                <c:pt idx="480">
                  <c:v>-4815</c:v>
                </c:pt>
                <c:pt idx="481">
                  <c:v>-4317</c:v>
                </c:pt>
                <c:pt idx="482">
                  <c:v>-3842</c:v>
                </c:pt>
                <c:pt idx="483">
                  <c:v>-4207.5</c:v>
                </c:pt>
                <c:pt idx="484">
                  <c:v>-4961</c:v>
                </c:pt>
                <c:pt idx="485">
                  <c:v>-5118.5</c:v>
                </c:pt>
                <c:pt idx="486">
                  <c:v>-4818</c:v>
                </c:pt>
                <c:pt idx="487">
                  <c:v>-4555</c:v>
                </c:pt>
                <c:pt idx="488">
                  <c:v>-4347</c:v>
                </c:pt>
                <c:pt idx="489">
                  <c:v>-3581.5</c:v>
                </c:pt>
                <c:pt idx="490">
                  <c:v>-3264.5</c:v>
                </c:pt>
                <c:pt idx="491">
                  <c:v>-2767</c:v>
                </c:pt>
                <c:pt idx="492">
                  <c:v>-2446.5</c:v>
                </c:pt>
                <c:pt idx="493">
                  <c:v>-2555.5</c:v>
                </c:pt>
                <c:pt idx="494">
                  <c:v>-3271.5</c:v>
                </c:pt>
                <c:pt idx="495">
                  <c:v>-3620.5</c:v>
                </c:pt>
                <c:pt idx="496">
                  <c:v>-4053</c:v>
                </c:pt>
                <c:pt idx="497">
                  <c:v>-5227</c:v>
                </c:pt>
                <c:pt idx="498">
                  <c:v>-7904.5</c:v>
                </c:pt>
                <c:pt idx="499">
                  <c:v>-8953.5</c:v>
                </c:pt>
                <c:pt idx="500">
                  <c:v>-9121.5</c:v>
                </c:pt>
                <c:pt idx="501">
                  <c:v>-8473.5</c:v>
                </c:pt>
                <c:pt idx="502">
                  <c:v>-7583.5</c:v>
                </c:pt>
                <c:pt idx="503">
                  <c:v>-5875</c:v>
                </c:pt>
                <c:pt idx="504">
                  <c:v>-5386.5</c:v>
                </c:pt>
                <c:pt idx="505">
                  <c:v>-5887.5</c:v>
                </c:pt>
                <c:pt idx="506">
                  <c:v>-6148.5</c:v>
                </c:pt>
                <c:pt idx="507">
                  <c:v>-6513</c:v>
                </c:pt>
                <c:pt idx="508">
                  <c:v>-6644</c:v>
                </c:pt>
                <c:pt idx="509">
                  <c:v>-6815</c:v>
                </c:pt>
                <c:pt idx="510">
                  <c:v>-6753.5</c:v>
                </c:pt>
                <c:pt idx="511">
                  <c:v>-5686.5</c:v>
                </c:pt>
                <c:pt idx="512">
                  <c:v>-4137.5</c:v>
                </c:pt>
                <c:pt idx="513">
                  <c:v>-3586</c:v>
                </c:pt>
                <c:pt idx="514">
                  <c:v>-3823.5</c:v>
                </c:pt>
                <c:pt idx="515">
                  <c:v>-4376</c:v>
                </c:pt>
                <c:pt idx="516">
                  <c:v>-5057</c:v>
                </c:pt>
                <c:pt idx="517">
                  <c:v>-5317.5</c:v>
                </c:pt>
                <c:pt idx="518">
                  <c:v>-5583</c:v>
                </c:pt>
                <c:pt idx="519">
                  <c:v>-6604</c:v>
                </c:pt>
                <c:pt idx="520">
                  <c:v>-6678.5</c:v>
                </c:pt>
                <c:pt idx="521">
                  <c:v>-6736</c:v>
                </c:pt>
                <c:pt idx="522">
                  <c:v>-6870.5</c:v>
                </c:pt>
                <c:pt idx="523">
                  <c:v>-6873</c:v>
                </c:pt>
                <c:pt idx="524">
                  <c:v>-7415.5</c:v>
                </c:pt>
                <c:pt idx="525">
                  <c:v>-7140.5</c:v>
                </c:pt>
                <c:pt idx="526">
                  <c:v>-5845.5</c:v>
                </c:pt>
                <c:pt idx="527">
                  <c:v>-4245.5</c:v>
                </c:pt>
                <c:pt idx="528">
                  <c:v>-5069.5</c:v>
                </c:pt>
                <c:pt idx="529">
                  <c:v>-6812.5</c:v>
                </c:pt>
                <c:pt idx="530">
                  <c:v>-7060</c:v>
                </c:pt>
                <c:pt idx="531">
                  <c:v>-7506</c:v>
                </c:pt>
                <c:pt idx="532">
                  <c:v>-8217.5</c:v>
                </c:pt>
                <c:pt idx="533">
                  <c:v>-8048.5</c:v>
                </c:pt>
                <c:pt idx="534">
                  <c:v>-7294</c:v>
                </c:pt>
                <c:pt idx="535">
                  <c:v>-6375</c:v>
                </c:pt>
                <c:pt idx="536">
                  <c:v>-5082.5</c:v>
                </c:pt>
                <c:pt idx="537">
                  <c:v>-4378.5</c:v>
                </c:pt>
                <c:pt idx="538">
                  <c:v>-4677</c:v>
                </c:pt>
                <c:pt idx="539">
                  <c:v>-5216.5</c:v>
                </c:pt>
                <c:pt idx="540">
                  <c:v>-5241</c:v>
                </c:pt>
                <c:pt idx="541">
                  <c:v>-5355.5</c:v>
                </c:pt>
                <c:pt idx="542">
                  <c:v>-5613</c:v>
                </c:pt>
                <c:pt idx="543">
                  <c:v>-6548</c:v>
                </c:pt>
                <c:pt idx="544">
                  <c:v>-7703</c:v>
                </c:pt>
                <c:pt idx="545">
                  <c:v>-8388.5</c:v>
                </c:pt>
                <c:pt idx="546">
                  <c:v>-8110.5</c:v>
                </c:pt>
                <c:pt idx="547">
                  <c:v>-7907.5</c:v>
                </c:pt>
                <c:pt idx="548">
                  <c:v>-8678.5</c:v>
                </c:pt>
                <c:pt idx="549">
                  <c:v>-8786.5</c:v>
                </c:pt>
                <c:pt idx="550">
                  <c:v>-7834</c:v>
                </c:pt>
                <c:pt idx="551">
                  <c:v>-6702.5</c:v>
                </c:pt>
                <c:pt idx="552">
                  <c:v>-6821.5</c:v>
                </c:pt>
                <c:pt idx="553">
                  <c:v>-7634</c:v>
                </c:pt>
                <c:pt idx="554">
                  <c:v>-8314</c:v>
                </c:pt>
                <c:pt idx="555">
                  <c:v>-9593</c:v>
                </c:pt>
                <c:pt idx="556">
                  <c:v>-10490</c:v>
                </c:pt>
                <c:pt idx="557">
                  <c:v>-10525</c:v>
                </c:pt>
                <c:pt idx="558">
                  <c:v>-10138.5</c:v>
                </c:pt>
                <c:pt idx="559">
                  <c:v>-8347.5</c:v>
                </c:pt>
                <c:pt idx="560">
                  <c:v>-5547.5</c:v>
                </c:pt>
                <c:pt idx="561">
                  <c:v>-4846.5</c:v>
                </c:pt>
                <c:pt idx="562">
                  <c:v>-5687</c:v>
                </c:pt>
                <c:pt idx="563">
                  <c:v>-5643</c:v>
                </c:pt>
                <c:pt idx="564">
                  <c:v>-5005.5</c:v>
                </c:pt>
                <c:pt idx="565">
                  <c:v>-4989</c:v>
                </c:pt>
                <c:pt idx="566">
                  <c:v>-5464</c:v>
                </c:pt>
                <c:pt idx="567">
                  <c:v>-6359</c:v>
                </c:pt>
                <c:pt idx="568">
                  <c:v>-7268</c:v>
                </c:pt>
                <c:pt idx="569">
                  <c:v>-8460.5</c:v>
                </c:pt>
                <c:pt idx="570">
                  <c:v>-9239</c:v>
                </c:pt>
                <c:pt idx="571">
                  <c:v>-9280.5</c:v>
                </c:pt>
                <c:pt idx="572">
                  <c:v>-10123.5</c:v>
                </c:pt>
                <c:pt idx="573">
                  <c:v>-9659</c:v>
                </c:pt>
                <c:pt idx="574">
                  <c:v>-7658</c:v>
                </c:pt>
                <c:pt idx="575">
                  <c:v>-5771.5</c:v>
                </c:pt>
                <c:pt idx="576">
                  <c:v>-5943.5</c:v>
                </c:pt>
                <c:pt idx="577">
                  <c:v>-7164.5</c:v>
                </c:pt>
                <c:pt idx="578">
                  <c:v>-8038.5</c:v>
                </c:pt>
                <c:pt idx="579">
                  <c:v>-9273</c:v>
                </c:pt>
                <c:pt idx="580">
                  <c:v>-10702.5</c:v>
                </c:pt>
                <c:pt idx="581">
                  <c:v>-11076.5</c:v>
                </c:pt>
                <c:pt idx="582">
                  <c:v>-10457.5</c:v>
                </c:pt>
                <c:pt idx="583">
                  <c:v>-8621.5</c:v>
                </c:pt>
                <c:pt idx="584">
                  <c:v>-5939</c:v>
                </c:pt>
                <c:pt idx="585">
                  <c:v>-5094.5</c:v>
                </c:pt>
                <c:pt idx="586">
                  <c:v>-6320</c:v>
                </c:pt>
                <c:pt idx="587">
                  <c:v>-6626.5</c:v>
                </c:pt>
                <c:pt idx="588">
                  <c:v>-5940</c:v>
                </c:pt>
                <c:pt idx="589">
                  <c:v>-5807.5</c:v>
                </c:pt>
                <c:pt idx="590">
                  <c:v>-6090</c:v>
                </c:pt>
                <c:pt idx="591">
                  <c:v>-6735.5</c:v>
                </c:pt>
                <c:pt idx="592">
                  <c:v>-7671</c:v>
                </c:pt>
                <c:pt idx="593">
                  <c:v>-8601</c:v>
                </c:pt>
                <c:pt idx="594">
                  <c:v>-9240.5</c:v>
                </c:pt>
                <c:pt idx="595">
                  <c:v>-9922.5</c:v>
                </c:pt>
                <c:pt idx="596">
                  <c:v>-10699.5</c:v>
                </c:pt>
                <c:pt idx="597">
                  <c:v>-10194</c:v>
                </c:pt>
                <c:pt idx="598">
                  <c:v>-9316</c:v>
                </c:pt>
                <c:pt idx="599">
                  <c:v>-7609.5</c:v>
                </c:pt>
                <c:pt idx="600">
                  <c:v>-6891.5</c:v>
                </c:pt>
                <c:pt idx="601">
                  <c:v>-7906</c:v>
                </c:pt>
                <c:pt idx="602">
                  <c:v>-8034.5</c:v>
                </c:pt>
                <c:pt idx="603">
                  <c:v>-8642.5</c:v>
                </c:pt>
                <c:pt idx="604">
                  <c:v>-9815</c:v>
                </c:pt>
                <c:pt idx="605">
                  <c:v>-10413</c:v>
                </c:pt>
                <c:pt idx="606">
                  <c:v>-10805.5</c:v>
                </c:pt>
                <c:pt idx="607">
                  <c:v>-9827.5</c:v>
                </c:pt>
                <c:pt idx="608">
                  <c:v>-8446</c:v>
                </c:pt>
                <c:pt idx="609">
                  <c:v>-6686</c:v>
                </c:pt>
                <c:pt idx="610">
                  <c:v>-6100.5</c:v>
                </c:pt>
                <c:pt idx="611">
                  <c:v>-5453</c:v>
                </c:pt>
                <c:pt idx="612">
                  <c:v>-4439</c:v>
                </c:pt>
                <c:pt idx="613">
                  <c:v>-4538.5</c:v>
                </c:pt>
                <c:pt idx="614">
                  <c:v>-5119.5</c:v>
                </c:pt>
                <c:pt idx="615">
                  <c:v>-6442</c:v>
                </c:pt>
                <c:pt idx="616">
                  <c:v>-7578.5</c:v>
                </c:pt>
                <c:pt idx="617">
                  <c:v>-7415.5</c:v>
                </c:pt>
                <c:pt idx="618">
                  <c:v>-6917</c:v>
                </c:pt>
                <c:pt idx="619">
                  <c:v>-6876</c:v>
                </c:pt>
                <c:pt idx="620">
                  <c:v>-7010</c:v>
                </c:pt>
                <c:pt idx="621">
                  <c:v>-6326</c:v>
                </c:pt>
                <c:pt idx="622">
                  <c:v>-6036.5</c:v>
                </c:pt>
                <c:pt idx="623">
                  <c:v>-4443.5</c:v>
                </c:pt>
                <c:pt idx="624">
                  <c:v>-4402</c:v>
                </c:pt>
                <c:pt idx="625">
                  <c:v>-5728</c:v>
                </c:pt>
                <c:pt idx="626">
                  <c:v>-6186</c:v>
                </c:pt>
                <c:pt idx="627">
                  <c:v>-7250.5</c:v>
                </c:pt>
                <c:pt idx="628">
                  <c:v>-8653</c:v>
                </c:pt>
                <c:pt idx="629">
                  <c:v>-8703.5</c:v>
                </c:pt>
                <c:pt idx="630">
                  <c:v>-8456.5</c:v>
                </c:pt>
                <c:pt idx="631">
                  <c:v>-8356</c:v>
                </c:pt>
                <c:pt idx="632">
                  <c:v>-8003</c:v>
                </c:pt>
                <c:pt idx="633">
                  <c:v>-7640.5</c:v>
                </c:pt>
                <c:pt idx="634">
                  <c:v>-7254</c:v>
                </c:pt>
                <c:pt idx="635">
                  <c:v>-6837</c:v>
                </c:pt>
                <c:pt idx="636">
                  <c:v>-5961</c:v>
                </c:pt>
                <c:pt idx="637">
                  <c:v>-5738</c:v>
                </c:pt>
                <c:pt idx="638">
                  <c:v>-5870</c:v>
                </c:pt>
                <c:pt idx="639">
                  <c:v>-5910.5</c:v>
                </c:pt>
                <c:pt idx="640">
                  <c:v>-6467.5</c:v>
                </c:pt>
                <c:pt idx="641">
                  <c:v>-7207</c:v>
                </c:pt>
                <c:pt idx="642">
                  <c:v>-7831.5</c:v>
                </c:pt>
                <c:pt idx="643">
                  <c:v>-7885.5</c:v>
                </c:pt>
                <c:pt idx="644">
                  <c:v>-7720</c:v>
                </c:pt>
                <c:pt idx="645">
                  <c:v>-7084.5</c:v>
                </c:pt>
                <c:pt idx="646">
                  <c:v>-5643</c:v>
                </c:pt>
                <c:pt idx="647">
                  <c:v>-3774</c:v>
                </c:pt>
                <c:pt idx="648">
                  <c:v>-2574.5</c:v>
                </c:pt>
                <c:pt idx="649">
                  <c:v>-2525</c:v>
                </c:pt>
                <c:pt idx="650">
                  <c:v>-2686.5</c:v>
                </c:pt>
                <c:pt idx="651">
                  <c:v>-4026.5</c:v>
                </c:pt>
                <c:pt idx="652">
                  <c:v>-5185</c:v>
                </c:pt>
                <c:pt idx="653">
                  <c:v>-5204.5</c:v>
                </c:pt>
                <c:pt idx="654">
                  <c:v>-4542.5</c:v>
                </c:pt>
                <c:pt idx="655">
                  <c:v>-4825</c:v>
                </c:pt>
                <c:pt idx="656">
                  <c:v>-5192</c:v>
                </c:pt>
                <c:pt idx="657">
                  <c:v>-4863</c:v>
                </c:pt>
                <c:pt idx="658">
                  <c:v>-4211</c:v>
                </c:pt>
                <c:pt idx="659">
                  <c:v>-3805</c:v>
                </c:pt>
                <c:pt idx="660">
                  <c:v>-2715</c:v>
                </c:pt>
                <c:pt idx="661">
                  <c:v>-2092</c:v>
                </c:pt>
                <c:pt idx="662">
                  <c:v>-1828.5</c:v>
                </c:pt>
                <c:pt idx="663">
                  <c:v>-3070.5</c:v>
                </c:pt>
                <c:pt idx="664">
                  <c:v>-4871</c:v>
                </c:pt>
                <c:pt idx="665">
                  <c:v>-6319</c:v>
                </c:pt>
                <c:pt idx="666">
                  <c:v>-6538.5</c:v>
                </c:pt>
                <c:pt idx="667">
                  <c:v>-6609</c:v>
                </c:pt>
                <c:pt idx="668">
                  <c:v>-7095.5</c:v>
                </c:pt>
                <c:pt idx="669">
                  <c:v>-6451</c:v>
                </c:pt>
                <c:pt idx="670">
                  <c:v>-5254</c:v>
                </c:pt>
                <c:pt idx="671">
                  <c:v>-3713</c:v>
                </c:pt>
                <c:pt idx="672">
                  <c:v>-2890</c:v>
                </c:pt>
                <c:pt idx="673">
                  <c:v>-3272.5</c:v>
                </c:pt>
                <c:pt idx="674">
                  <c:v>-3329.5</c:v>
                </c:pt>
                <c:pt idx="675">
                  <c:v>-3886</c:v>
                </c:pt>
                <c:pt idx="676">
                  <c:v>-4845.5</c:v>
                </c:pt>
                <c:pt idx="677">
                  <c:v>-4121</c:v>
                </c:pt>
                <c:pt idx="678">
                  <c:v>-3838</c:v>
                </c:pt>
                <c:pt idx="679">
                  <c:v>-3127</c:v>
                </c:pt>
                <c:pt idx="680">
                  <c:v>-1438.5</c:v>
                </c:pt>
                <c:pt idx="681">
                  <c:v>-516.5</c:v>
                </c:pt>
                <c:pt idx="682">
                  <c:v>-709.5</c:v>
                </c:pt>
                <c:pt idx="683">
                  <c:v>-1192.5</c:v>
                </c:pt>
                <c:pt idx="684">
                  <c:v>-1434</c:v>
                </c:pt>
                <c:pt idx="685">
                  <c:v>-1500.5</c:v>
                </c:pt>
                <c:pt idx="686">
                  <c:v>-1654</c:v>
                </c:pt>
                <c:pt idx="687">
                  <c:v>-1801</c:v>
                </c:pt>
                <c:pt idx="688">
                  <c:v>-1960</c:v>
                </c:pt>
                <c:pt idx="689">
                  <c:v>-2146</c:v>
                </c:pt>
                <c:pt idx="690">
                  <c:v>-2207</c:v>
                </c:pt>
                <c:pt idx="691">
                  <c:v>-2225.5</c:v>
                </c:pt>
                <c:pt idx="692">
                  <c:v>-2874</c:v>
                </c:pt>
                <c:pt idx="693">
                  <c:v>-2938.5</c:v>
                </c:pt>
                <c:pt idx="694">
                  <c:v>-2478</c:v>
                </c:pt>
                <c:pt idx="695">
                  <c:v>-1606.5</c:v>
                </c:pt>
                <c:pt idx="696">
                  <c:v>-1897</c:v>
                </c:pt>
                <c:pt idx="697">
                  <c:v>-2710.5</c:v>
                </c:pt>
                <c:pt idx="698">
                  <c:v>-3236.5</c:v>
                </c:pt>
                <c:pt idx="699">
                  <c:v>-4914</c:v>
                </c:pt>
                <c:pt idx="700">
                  <c:v>-6441.5</c:v>
                </c:pt>
                <c:pt idx="701">
                  <c:v>-6380.5</c:v>
                </c:pt>
                <c:pt idx="702">
                  <c:v>-5382</c:v>
                </c:pt>
                <c:pt idx="703">
                  <c:v>-4283</c:v>
                </c:pt>
                <c:pt idx="704">
                  <c:v>-3204.5</c:v>
                </c:pt>
                <c:pt idx="705">
                  <c:v>-2154.5</c:v>
                </c:pt>
                <c:pt idx="706">
                  <c:v>-2373.5</c:v>
                </c:pt>
                <c:pt idx="707">
                  <c:v>-2326</c:v>
                </c:pt>
                <c:pt idx="708">
                  <c:v>-2379.5</c:v>
                </c:pt>
                <c:pt idx="709">
                  <c:v>-2803.5</c:v>
                </c:pt>
                <c:pt idx="710">
                  <c:v>-3191.5</c:v>
                </c:pt>
                <c:pt idx="711">
                  <c:v>-3959.5</c:v>
                </c:pt>
                <c:pt idx="712">
                  <c:v>-4561.5</c:v>
                </c:pt>
                <c:pt idx="713">
                  <c:v>-5141</c:v>
                </c:pt>
                <c:pt idx="714">
                  <c:v>-5042.5</c:v>
                </c:pt>
                <c:pt idx="715">
                  <c:v>-4090.5</c:v>
                </c:pt>
                <c:pt idx="716">
                  <c:v>-5187.5</c:v>
                </c:pt>
                <c:pt idx="717">
                  <c:v>-5308.5</c:v>
                </c:pt>
                <c:pt idx="718">
                  <c:v>-4235.5</c:v>
                </c:pt>
                <c:pt idx="719">
                  <c:v>-3210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00964992"/>
        <c:axId val="100983168"/>
      </c:scatterChart>
      <c:valAx>
        <c:axId val="100964992"/>
        <c:scaling>
          <c:orientation val="minMax"/>
          <c:min val="35000"/>
        </c:scaling>
        <c:axPos val="b"/>
        <c:numFmt formatCode="0" sourceLinked="0"/>
        <c:tickLblPos val="nextTo"/>
        <c:crossAx val="100983168"/>
        <c:crosses val="autoZero"/>
        <c:crossBetween val="midCat"/>
        <c:majorUnit val="5000"/>
      </c:valAx>
      <c:valAx>
        <c:axId val="100983168"/>
        <c:scaling>
          <c:orientation val="minMax"/>
        </c:scaling>
        <c:axPos val="l"/>
        <c:majorGridlines/>
        <c:numFmt formatCode="0" sourceLinked="0"/>
        <c:tickLblPos val="nextTo"/>
        <c:crossAx val="100964992"/>
        <c:crosses val="autoZero"/>
        <c:crossBetween val="midCat"/>
      </c:valAx>
    </c:plotArea>
    <c:plotVisOnly val="1"/>
  </c:chart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Allemagne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77E-2"/>
        </c:manualLayout>
      </c:layout>
    </c:title>
    <c:plotArea>
      <c:layout>
        <c:manualLayout>
          <c:layoutTarget val="inner"/>
          <c:xMode val="edge"/>
          <c:yMode val="edge"/>
          <c:x val="3.8567337442723851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Alemagne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Calcul!$E$561:$AB$561</c:f>
              <c:numCache>
                <c:formatCode>0.0</c:formatCode>
                <c:ptCount val="24"/>
                <c:pt idx="0">
                  <c:v>1779.5333333333333</c:v>
                </c:pt>
                <c:pt idx="1">
                  <c:v>1749.4333333333334</c:v>
                </c:pt>
                <c:pt idx="2">
                  <c:v>1376.2333333333333</c:v>
                </c:pt>
                <c:pt idx="3">
                  <c:v>797.9666666666667</c:v>
                </c:pt>
                <c:pt idx="4">
                  <c:v>375.2</c:v>
                </c:pt>
                <c:pt idx="5">
                  <c:v>523.06666666666672</c:v>
                </c:pt>
                <c:pt idx="6">
                  <c:v>1045.8666666666666</c:v>
                </c:pt>
                <c:pt idx="7">
                  <c:v>1257.5999999999999</c:v>
                </c:pt>
                <c:pt idx="8">
                  <c:v>1824.4333333333334</c:v>
                </c:pt>
                <c:pt idx="9">
                  <c:v>1933.6333333333334</c:v>
                </c:pt>
                <c:pt idx="10">
                  <c:v>1966.2</c:v>
                </c:pt>
                <c:pt idx="11">
                  <c:v>1915.7666666666667</c:v>
                </c:pt>
                <c:pt idx="12">
                  <c:v>2067.2333333333331</c:v>
                </c:pt>
                <c:pt idx="13">
                  <c:v>1956.5666666666666</c:v>
                </c:pt>
                <c:pt idx="14">
                  <c:v>1956.1</c:v>
                </c:pt>
                <c:pt idx="15">
                  <c:v>1693.8666666666666</c:v>
                </c:pt>
                <c:pt idx="16">
                  <c:v>1464.0666666666666</c:v>
                </c:pt>
                <c:pt idx="17">
                  <c:v>937.5</c:v>
                </c:pt>
                <c:pt idx="18">
                  <c:v>816.0333333333333</c:v>
                </c:pt>
                <c:pt idx="19">
                  <c:v>709.5</c:v>
                </c:pt>
                <c:pt idx="20">
                  <c:v>643.29999999999995</c:v>
                </c:pt>
                <c:pt idx="21">
                  <c:v>1076.7333333333333</c:v>
                </c:pt>
                <c:pt idx="22">
                  <c:v>1733.9666666666667</c:v>
                </c:pt>
                <c:pt idx="23">
                  <c:v>2046.6666666666667</c:v>
                </c:pt>
              </c:numCache>
            </c:numRef>
          </c:val>
        </c:ser>
        <c:marker val="1"/>
        <c:axId val="104961920"/>
        <c:axId val="10496345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56705.3</c:v>
                </c:pt>
                <c:pt idx="1">
                  <c:v>52791.45</c:v>
                </c:pt>
                <c:pt idx="2">
                  <c:v>51825.1</c:v>
                </c:pt>
                <c:pt idx="3">
                  <c:v>49176.916666666664</c:v>
                </c:pt>
                <c:pt idx="4">
                  <c:v>47508.816666666666</c:v>
                </c:pt>
                <c:pt idx="5">
                  <c:v>48279.85</c:v>
                </c:pt>
                <c:pt idx="6">
                  <c:v>51741.2</c:v>
                </c:pt>
                <c:pt idx="7">
                  <c:v>55754.783333333333</c:v>
                </c:pt>
                <c:pt idx="8">
                  <c:v>58584.6</c:v>
                </c:pt>
                <c:pt idx="9">
                  <c:v>60495.183333333334</c:v>
                </c:pt>
                <c:pt idx="10">
                  <c:v>60976.95</c:v>
                </c:pt>
                <c:pt idx="11">
                  <c:v>60842.083333333336</c:v>
                </c:pt>
                <c:pt idx="12">
                  <c:v>60932.116666666669</c:v>
                </c:pt>
                <c:pt idx="13">
                  <c:v>60357.25</c:v>
                </c:pt>
                <c:pt idx="14">
                  <c:v>58568.033333333333</c:v>
                </c:pt>
                <c:pt idx="15">
                  <c:v>56214.98333333333</c:v>
                </c:pt>
                <c:pt idx="16">
                  <c:v>54462.9</c:v>
                </c:pt>
                <c:pt idx="17">
                  <c:v>53401.9</c:v>
                </c:pt>
                <c:pt idx="18">
                  <c:v>54197.566666666666</c:v>
                </c:pt>
                <c:pt idx="19">
                  <c:v>56344.366666666669</c:v>
                </c:pt>
                <c:pt idx="20">
                  <c:v>56162.433333333334</c:v>
                </c:pt>
                <c:pt idx="21">
                  <c:v>56487.566666666666</c:v>
                </c:pt>
                <c:pt idx="22">
                  <c:v>55389.066666666666</c:v>
                </c:pt>
                <c:pt idx="23">
                  <c:v>57819.616666666669</c:v>
                </c:pt>
              </c:numCache>
            </c:numRef>
          </c:val>
        </c:ser>
        <c:marker val="1"/>
        <c:axId val="104970880"/>
        <c:axId val="104969344"/>
      </c:lineChart>
      <c:catAx>
        <c:axId val="104961920"/>
        <c:scaling>
          <c:orientation val="minMax"/>
        </c:scaling>
        <c:axPos val="b"/>
        <c:numFmt formatCode="General" sourceLinked="1"/>
        <c:majorTickMark val="none"/>
        <c:tickLblPos val="nextTo"/>
        <c:crossAx val="104963456"/>
        <c:crosses val="autoZero"/>
        <c:auto val="1"/>
        <c:lblAlgn val="ctr"/>
        <c:lblOffset val="100"/>
        <c:tickLblSkip val="1"/>
      </c:catAx>
      <c:valAx>
        <c:axId val="10496345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961920"/>
        <c:crosses val="autoZero"/>
        <c:crossBetween val="between"/>
      </c:valAx>
      <c:valAx>
        <c:axId val="104969344"/>
        <c:scaling>
          <c:orientation val="minMax"/>
          <c:min val="35000"/>
        </c:scaling>
        <c:axPos val="r"/>
        <c:numFmt formatCode="0" sourceLinked="0"/>
        <c:tickLblPos val="nextTo"/>
        <c:crossAx val="104970880"/>
        <c:crosses val="max"/>
        <c:crossBetween val="between"/>
      </c:valAx>
      <c:catAx>
        <c:axId val="104970880"/>
        <c:scaling>
          <c:orientation val="minMax"/>
        </c:scaling>
        <c:delete val="1"/>
        <c:axPos val="b"/>
        <c:numFmt formatCode="General" sourceLinked="1"/>
        <c:tickLblPos val="none"/>
        <c:crossAx val="104969344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Angleterre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536289542754792"/>
          <c:y val="3.6002071703129412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1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Calcul!$E$598:$AB$598</c:f>
              <c:numCache>
                <c:formatCode>0.0</c:formatCode>
                <c:ptCount val="24"/>
                <c:pt idx="0">
                  <c:v>-1180.8</c:v>
                </c:pt>
                <c:pt idx="1">
                  <c:v>-1117.4000000000001</c:v>
                </c:pt>
                <c:pt idx="2">
                  <c:v>-1248.8666666666666</c:v>
                </c:pt>
                <c:pt idx="3">
                  <c:v>-1343.5333333333333</c:v>
                </c:pt>
                <c:pt idx="4">
                  <c:v>-1342.6</c:v>
                </c:pt>
                <c:pt idx="5">
                  <c:v>-1220.3333333333333</c:v>
                </c:pt>
                <c:pt idx="6">
                  <c:v>-797.33333333333337</c:v>
                </c:pt>
                <c:pt idx="7">
                  <c:v>-654.73333333333335</c:v>
                </c:pt>
                <c:pt idx="8">
                  <c:v>-561.16666666666663</c:v>
                </c:pt>
                <c:pt idx="9">
                  <c:v>-759.33333333333337</c:v>
                </c:pt>
                <c:pt idx="10">
                  <c:v>-981.13333333333333</c:v>
                </c:pt>
                <c:pt idx="11">
                  <c:v>-1027.4666666666667</c:v>
                </c:pt>
                <c:pt idx="12">
                  <c:v>-1157.0999999999999</c:v>
                </c:pt>
                <c:pt idx="13">
                  <c:v>-1173.5999999999999</c:v>
                </c:pt>
                <c:pt idx="14">
                  <c:v>-1169.5999999999999</c:v>
                </c:pt>
                <c:pt idx="15">
                  <c:v>-1167.6333333333334</c:v>
                </c:pt>
                <c:pt idx="16">
                  <c:v>-1271.3333333333333</c:v>
                </c:pt>
                <c:pt idx="17">
                  <c:v>-1244.2333333333333</c:v>
                </c:pt>
                <c:pt idx="18">
                  <c:v>-1282.2333333333333</c:v>
                </c:pt>
                <c:pt idx="19">
                  <c:v>-1237.5</c:v>
                </c:pt>
                <c:pt idx="20">
                  <c:v>-1346.9</c:v>
                </c:pt>
                <c:pt idx="21">
                  <c:v>-1438.8333333333333</c:v>
                </c:pt>
                <c:pt idx="22">
                  <c:v>-1308.6666666666667</c:v>
                </c:pt>
                <c:pt idx="23">
                  <c:v>-1137.5999999999999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Calcul!$E$599:$AB$599</c:f>
              <c:numCache>
                <c:formatCode>0.0</c:formatCode>
                <c:ptCount val="24"/>
                <c:pt idx="0">
                  <c:v>502</c:v>
                </c:pt>
                <c:pt idx="1">
                  <c:v>696</c:v>
                </c:pt>
                <c:pt idx="2">
                  <c:v>56</c:v>
                </c:pt>
                <c:pt idx="3">
                  <c:v>-332</c:v>
                </c:pt>
                <c:pt idx="4">
                  <c:v>-255</c:v>
                </c:pt>
                <c:pt idx="5">
                  <c:v>199</c:v>
                </c:pt>
                <c:pt idx="6">
                  <c:v>1104</c:v>
                </c:pt>
                <c:pt idx="7">
                  <c:v>1459</c:v>
                </c:pt>
                <c:pt idx="8">
                  <c:v>1500</c:v>
                </c:pt>
                <c:pt idx="9">
                  <c:v>1500</c:v>
                </c:pt>
                <c:pt idx="10">
                  <c:v>1500</c:v>
                </c:pt>
                <c:pt idx="11">
                  <c:v>1477</c:v>
                </c:pt>
                <c:pt idx="12">
                  <c:v>1106</c:v>
                </c:pt>
                <c:pt idx="13">
                  <c:v>1134</c:v>
                </c:pt>
                <c:pt idx="14">
                  <c:v>745</c:v>
                </c:pt>
                <c:pt idx="15">
                  <c:v>757</c:v>
                </c:pt>
                <c:pt idx="16">
                  <c:v>126</c:v>
                </c:pt>
                <c:pt idx="17">
                  <c:v>179</c:v>
                </c:pt>
                <c:pt idx="18">
                  <c:v>30</c:v>
                </c:pt>
                <c:pt idx="19">
                  <c:v>89</c:v>
                </c:pt>
                <c:pt idx="20">
                  <c:v>61</c:v>
                </c:pt>
                <c:pt idx="21">
                  <c:v>-665</c:v>
                </c:pt>
                <c:pt idx="22">
                  <c:v>-148</c:v>
                </c:pt>
                <c:pt idx="23">
                  <c:v>243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Calcul!$E$600:$AB$600</c:f>
              <c:numCache>
                <c:formatCode>0.0</c:formatCode>
                <c:ptCount val="24"/>
                <c:pt idx="0">
                  <c:v>-1500</c:v>
                </c:pt>
                <c:pt idx="1">
                  <c:v>-1500</c:v>
                </c:pt>
                <c:pt idx="2">
                  <c:v>-1500</c:v>
                </c:pt>
                <c:pt idx="3">
                  <c:v>-1500</c:v>
                </c:pt>
                <c:pt idx="4">
                  <c:v>-1500</c:v>
                </c:pt>
                <c:pt idx="5">
                  <c:v>-1500</c:v>
                </c:pt>
                <c:pt idx="6">
                  <c:v>-1500</c:v>
                </c:pt>
                <c:pt idx="7">
                  <c:v>-1500</c:v>
                </c:pt>
                <c:pt idx="8">
                  <c:v>-1500</c:v>
                </c:pt>
                <c:pt idx="9">
                  <c:v>-1500</c:v>
                </c:pt>
                <c:pt idx="10">
                  <c:v>-1500</c:v>
                </c:pt>
                <c:pt idx="11">
                  <c:v>-1500</c:v>
                </c:pt>
                <c:pt idx="12">
                  <c:v>-1500</c:v>
                </c:pt>
                <c:pt idx="13">
                  <c:v>-1500</c:v>
                </c:pt>
                <c:pt idx="14">
                  <c:v>-1500</c:v>
                </c:pt>
                <c:pt idx="15">
                  <c:v>-1500</c:v>
                </c:pt>
                <c:pt idx="16">
                  <c:v>-1500</c:v>
                </c:pt>
                <c:pt idx="17">
                  <c:v>-1500</c:v>
                </c:pt>
                <c:pt idx="18">
                  <c:v>-1500</c:v>
                </c:pt>
                <c:pt idx="19">
                  <c:v>-1500</c:v>
                </c:pt>
                <c:pt idx="20">
                  <c:v>-1500</c:v>
                </c:pt>
                <c:pt idx="21">
                  <c:v>-1500</c:v>
                </c:pt>
                <c:pt idx="22">
                  <c:v>-1500</c:v>
                </c:pt>
                <c:pt idx="23">
                  <c:v>-1500</c:v>
                </c:pt>
              </c:numCache>
            </c:numRef>
          </c:val>
        </c:ser>
        <c:axId val="105063168"/>
        <c:axId val="105064704"/>
      </c:barChart>
      <c:catAx>
        <c:axId val="105063168"/>
        <c:scaling>
          <c:orientation val="minMax"/>
        </c:scaling>
        <c:axPos val="b"/>
        <c:numFmt formatCode="General" sourceLinked="1"/>
        <c:majorTickMark val="none"/>
        <c:tickLblPos val="nextTo"/>
        <c:crossAx val="105064704"/>
        <c:crosses val="autoZero"/>
        <c:auto val="1"/>
        <c:lblAlgn val="ctr"/>
        <c:lblOffset val="100"/>
        <c:tickLblSkip val="1"/>
      </c:catAx>
      <c:valAx>
        <c:axId val="10506470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5063168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Belgique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536289542754803"/>
          <c:y val="3.6002071703129426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13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Calcul!$E$635:$AB$635</c:f>
              <c:numCache>
                <c:formatCode>0.0</c:formatCode>
                <c:ptCount val="24"/>
                <c:pt idx="0">
                  <c:v>-2366.1999999999998</c:v>
                </c:pt>
                <c:pt idx="1">
                  <c:v>-2381.9</c:v>
                </c:pt>
                <c:pt idx="2">
                  <c:v>-2378.7333333333331</c:v>
                </c:pt>
                <c:pt idx="3">
                  <c:v>-2476.0333333333333</c:v>
                </c:pt>
                <c:pt idx="4">
                  <c:v>-2509.8333333333335</c:v>
                </c:pt>
                <c:pt idx="5">
                  <c:v>-2366.2333333333331</c:v>
                </c:pt>
                <c:pt idx="6">
                  <c:v>-2159.1333333333332</c:v>
                </c:pt>
                <c:pt idx="7">
                  <c:v>-2017.8333333333333</c:v>
                </c:pt>
                <c:pt idx="8">
                  <c:v>-1858.4333333333334</c:v>
                </c:pt>
                <c:pt idx="9">
                  <c:v>-1852.3</c:v>
                </c:pt>
                <c:pt idx="10">
                  <c:v>-1897.5333333333333</c:v>
                </c:pt>
                <c:pt idx="11">
                  <c:v>-1998.3</c:v>
                </c:pt>
                <c:pt idx="12">
                  <c:v>-1980.5</c:v>
                </c:pt>
                <c:pt idx="13">
                  <c:v>-2025.7333333333333</c:v>
                </c:pt>
                <c:pt idx="14">
                  <c:v>-2068.6999999999998</c:v>
                </c:pt>
                <c:pt idx="15">
                  <c:v>-2205.7333333333331</c:v>
                </c:pt>
                <c:pt idx="16">
                  <c:v>-2218.4</c:v>
                </c:pt>
                <c:pt idx="17">
                  <c:v>-2286.5666666666666</c:v>
                </c:pt>
                <c:pt idx="18">
                  <c:v>-2241.5666666666666</c:v>
                </c:pt>
                <c:pt idx="19">
                  <c:v>-2128.6333333333332</c:v>
                </c:pt>
                <c:pt idx="20">
                  <c:v>-2128.3666666666668</c:v>
                </c:pt>
                <c:pt idx="21">
                  <c:v>-2253.1333333333332</c:v>
                </c:pt>
                <c:pt idx="22">
                  <c:v>-2245.7333333333331</c:v>
                </c:pt>
                <c:pt idx="23">
                  <c:v>-2206.8333333333335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Calcul!$E$636:$AB$636</c:f>
              <c:numCache>
                <c:formatCode>0.0</c:formatCode>
                <c:ptCount val="24"/>
                <c:pt idx="0">
                  <c:v>-1133</c:v>
                </c:pt>
                <c:pt idx="1">
                  <c:v>-946</c:v>
                </c:pt>
                <c:pt idx="2">
                  <c:v>-975</c:v>
                </c:pt>
                <c:pt idx="3">
                  <c:v>-1518</c:v>
                </c:pt>
                <c:pt idx="4">
                  <c:v>-1663</c:v>
                </c:pt>
                <c:pt idx="5">
                  <c:v>-351</c:v>
                </c:pt>
                <c:pt idx="6">
                  <c:v>-576</c:v>
                </c:pt>
                <c:pt idx="7">
                  <c:v>-394</c:v>
                </c:pt>
                <c:pt idx="8">
                  <c:v>-256</c:v>
                </c:pt>
                <c:pt idx="9">
                  <c:v>-31</c:v>
                </c:pt>
                <c:pt idx="10">
                  <c:v>-130</c:v>
                </c:pt>
                <c:pt idx="11">
                  <c:v>-439</c:v>
                </c:pt>
                <c:pt idx="12">
                  <c:v>-536</c:v>
                </c:pt>
                <c:pt idx="13">
                  <c:v>-394</c:v>
                </c:pt>
                <c:pt idx="14">
                  <c:v>-594</c:v>
                </c:pt>
                <c:pt idx="15">
                  <c:v>-655</c:v>
                </c:pt>
                <c:pt idx="16">
                  <c:v>-770</c:v>
                </c:pt>
                <c:pt idx="17">
                  <c:v>-686</c:v>
                </c:pt>
                <c:pt idx="18">
                  <c:v>-544</c:v>
                </c:pt>
                <c:pt idx="19">
                  <c:v>-591</c:v>
                </c:pt>
                <c:pt idx="20">
                  <c:v>-714</c:v>
                </c:pt>
                <c:pt idx="21">
                  <c:v>-809</c:v>
                </c:pt>
                <c:pt idx="22">
                  <c:v>-1037</c:v>
                </c:pt>
                <c:pt idx="23">
                  <c:v>-1018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Calcul!$E$637:$AB$637</c:f>
              <c:numCache>
                <c:formatCode>0.0</c:formatCode>
                <c:ptCount val="24"/>
                <c:pt idx="0">
                  <c:v>-3000</c:v>
                </c:pt>
                <c:pt idx="1">
                  <c:v>-2888</c:v>
                </c:pt>
                <c:pt idx="2">
                  <c:v>-2909</c:v>
                </c:pt>
                <c:pt idx="3">
                  <c:v>-2855</c:v>
                </c:pt>
                <c:pt idx="4">
                  <c:v>-3050</c:v>
                </c:pt>
                <c:pt idx="5">
                  <c:v>-3050</c:v>
                </c:pt>
                <c:pt idx="6">
                  <c:v>-2967</c:v>
                </c:pt>
                <c:pt idx="7">
                  <c:v>-2600</c:v>
                </c:pt>
                <c:pt idx="8">
                  <c:v>-2600</c:v>
                </c:pt>
                <c:pt idx="9">
                  <c:v>-2600</c:v>
                </c:pt>
                <c:pt idx="10">
                  <c:v>-2600</c:v>
                </c:pt>
                <c:pt idx="11">
                  <c:v>-2836</c:v>
                </c:pt>
                <c:pt idx="12">
                  <c:v>-2600</c:v>
                </c:pt>
                <c:pt idx="13">
                  <c:v>-2600</c:v>
                </c:pt>
                <c:pt idx="14">
                  <c:v>-2836</c:v>
                </c:pt>
                <c:pt idx="15">
                  <c:v>-2894</c:v>
                </c:pt>
                <c:pt idx="16">
                  <c:v>-3000</c:v>
                </c:pt>
                <c:pt idx="17">
                  <c:v>-2645</c:v>
                </c:pt>
                <c:pt idx="18">
                  <c:v>-2935</c:v>
                </c:pt>
                <c:pt idx="19">
                  <c:v>-2957</c:v>
                </c:pt>
                <c:pt idx="20">
                  <c:v>-2600</c:v>
                </c:pt>
                <c:pt idx="21">
                  <c:v>-3071</c:v>
                </c:pt>
                <c:pt idx="22">
                  <c:v>-3073</c:v>
                </c:pt>
                <c:pt idx="23">
                  <c:v>-2600</c:v>
                </c:pt>
              </c:numCache>
            </c:numRef>
          </c:val>
        </c:ser>
        <c:axId val="105110912"/>
        <c:axId val="105116800"/>
      </c:barChart>
      <c:catAx>
        <c:axId val="105110912"/>
        <c:scaling>
          <c:orientation val="minMax"/>
        </c:scaling>
        <c:axPos val="b"/>
        <c:numFmt formatCode="General" sourceLinked="1"/>
        <c:majorTickMark val="none"/>
        <c:tickLblPos val="nextTo"/>
        <c:crossAx val="105116800"/>
        <c:crosses val="autoZero"/>
        <c:auto val="1"/>
        <c:lblAlgn val="ctr"/>
        <c:lblOffset val="100"/>
        <c:tickLblSkip val="1"/>
      </c:catAx>
      <c:valAx>
        <c:axId val="1051168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5110912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Espagne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799447437491585"/>
          <c:y val="3.6002071703129392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17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Calcul!$E$672:$AB$672</c:f>
              <c:numCache>
                <c:formatCode>0.0</c:formatCode>
                <c:ptCount val="24"/>
                <c:pt idx="0">
                  <c:v>420.43333333333334</c:v>
                </c:pt>
                <c:pt idx="1">
                  <c:v>535.76666666666665</c:v>
                </c:pt>
                <c:pt idx="2">
                  <c:v>562.36666666666667</c:v>
                </c:pt>
                <c:pt idx="3">
                  <c:v>519.36666666666667</c:v>
                </c:pt>
                <c:pt idx="4">
                  <c:v>537.86666666666667</c:v>
                </c:pt>
                <c:pt idx="5">
                  <c:v>638</c:v>
                </c:pt>
                <c:pt idx="6">
                  <c:v>727.0333333333333</c:v>
                </c:pt>
                <c:pt idx="7">
                  <c:v>829.1</c:v>
                </c:pt>
                <c:pt idx="8">
                  <c:v>775.43333333333328</c:v>
                </c:pt>
                <c:pt idx="9">
                  <c:v>760.33333333333337</c:v>
                </c:pt>
                <c:pt idx="10">
                  <c:v>705.2</c:v>
                </c:pt>
                <c:pt idx="11">
                  <c:v>711.16666666666663</c:v>
                </c:pt>
                <c:pt idx="12">
                  <c:v>621.16666666666663</c:v>
                </c:pt>
                <c:pt idx="13">
                  <c:v>511.33333333333331</c:v>
                </c:pt>
                <c:pt idx="14">
                  <c:v>615.1</c:v>
                </c:pt>
                <c:pt idx="15">
                  <c:v>554.29999999999995</c:v>
                </c:pt>
                <c:pt idx="16">
                  <c:v>619.13333333333333</c:v>
                </c:pt>
                <c:pt idx="17">
                  <c:v>668.4666666666667</c:v>
                </c:pt>
                <c:pt idx="18">
                  <c:v>701.9666666666667</c:v>
                </c:pt>
                <c:pt idx="19">
                  <c:v>812.86666666666667</c:v>
                </c:pt>
                <c:pt idx="20">
                  <c:v>770.7</c:v>
                </c:pt>
                <c:pt idx="21">
                  <c:v>523.29999999999995</c:v>
                </c:pt>
                <c:pt idx="22">
                  <c:v>688.2</c:v>
                </c:pt>
                <c:pt idx="23">
                  <c:v>666.9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Calcul!$E$673:$AB$673</c:f>
              <c:numCache>
                <c:formatCode>0.0</c:formatCode>
                <c:ptCount val="24"/>
                <c:pt idx="0">
                  <c:v>1000</c:v>
                </c:pt>
                <c:pt idx="1">
                  <c:v>1100</c:v>
                </c:pt>
                <c:pt idx="2">
                  <c:v>1100</c:v>
                </c:pt>
                <c:pt idx="3">
                  <c:v>1100</c:v>
                </c:pt>
                <c:pt idx="4">
                  <c:v>1100</c:v>
                </c:pt>
                <c:pt idx="5">
                  <c:v>1100</c:v>
                </c:pt>
                <c:pt idx="6">
                  <c:v>1100</c:v>
                </c:pt>
                <c:pt idx="7">
                  <c:v>1100</c:v>
                </c:pt>
                <c:pt idx="8">
                  <c:v>1100</c:v>
                </c:pt>
                <c:pt idx="9">
                  <c:v>1100</c:v>
                </c:pt>
                <c:pt idx="10">
                  <c:v>1100</c:v>
                </c:pt>
                <c:pt idx="11">
                  <c:v>1100</c:v>
                </c:pt>
                <c:pt idx="12">
                  <c:v>1100</c:v>
                </c:pt>
                <c:pt idx="13">
                  <c:v>1100</c:v>
                </c:pt>
                <c:pt idx="14">
                  <c:v>1100</c:v>
                </c:pt>
                <c:pt idx="15">
                  <c:v>1100</c:v>
                </c:pt>
                <c:pt idx="16">
                  <c:v>1100</c:v>
                </c:pt>
                <c:pt idx="17">
                  <c:v>1100</c:v>
                </c:pt>
                <c:pt idx="18">
                  <c:v>1000</c:v>
                </c:pt>
                <c:pt idx="19">
                  <c:v>1000</c:v>
                </c:pt>
                <c:pt idx="20">
                  <c:v>1000</c:v>
                </c:pt>
                <c:pt idx="21">
                  <c:v>1000</c:v>
                </c:pt>
                <c:pt idx="22">
                  <c:v>1000</c:v>
                </c:pt>
                <c:pt idx="23">
                  <c:v>1000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Calcul!$E$674:$AB$674</c:f>
              <c:numCache>
                <c:formatCode>0.0</c:formatCode>
                <c:ptCount val="24"/>
                <c:pt idx="0">
                  <c:v>-1099</c:v>
                </c:pt>
                <c:pt idx="1">
                  <c:v>-1300</c:v>
                </c:pt>
                <c:pt idx="2">
                  <c:v>-1300</c:v>
                </c:pt>
                <c:pt idx="3">
                  <c:v>-1300</c:v>
                </c:pt>
                <c:pt idx="4">
                  <c:v>-1300</c:v>
                </c:pt>
                <c:pt idx="5">
                  <c:v>-1300</c:v>
                </c:pt>
                <c:pt idx="6">
                  <c:v>-1300</c:v>
                </c:pt>
                <c:pt idx="7">
                  <c:v>-814</c:v>
                </c:pt>
                <c:pt idx="8">
                  <c:v>-900</c:v>
                </c:pt>
                <c:pt idx="9">
                  <c:v>-900</c:v>
                </c:pt>
                <c:pt idx="10">
                  <c:v>-900</c:v>
                </c:pt>
                <c:pt idx="11">
                  <c:v>-900</c:v>
                </c:pt>
                <c:pt idx="12">
                  <c:v>-900</c:v>
                </c:pt>
                <c:pt idx="13">
                  <c:v>-900</c:v>
                </c:pt>
                <c:pt idx="14">
                  <c:v>-900</c:v>
                </c:pt>
                <c:pt idx="15">
                  <c:v>-900</c:v>
                </c:pt>
                <c:pt idx="16">
                  <c:v>-900</c:v>
                </c:pt>
                <c:pt idx="17">
                  <c:v>-900</c:v>
                </c:pt>
                <c:pt idx="18">
                  <c:v>-900</c:v>
                </c:pt>
                <c:pt idx="19">
                  <c:v>-800</c:v>
                </c:pt>
                <c:pt idx="20">
                  <c:v>-900</c:v>
                </c:pt>
                <c:pt idx="21">
                  <c:v>-900</c:v>
                </c:pt>
                <c:pt idx="22">
                  <c:v>-900</c:v>
                </c:pt>
                <c:pt idx="23">
                  <c:v>-900</c:v>
                </c:pt>
              </c:numCache>
            </c:numRef>
          </c:val>
        </c:ser>
        <c:axId val="105019648"/>
        <c:axId val="105029632"/>
      </c:barChart>
      <c:catAx>
        <c:axId val="105019648"/>
        <c:scaling>
          <c:orientation val="minMax"/>
        </c:scaling>
        <c:axPos val="b"/>
        <c:numFmt formatCode="General" sourceLinked="1"/>
        <c:majorTickMark val="none"/>
        <c:tickLblPos val="nextTo"/>
        <c:crossAx val="105029632"/>
        <c:crosses val="autoZero"/>
        <c:auto val="1"/>
        <c:lblAlgn val="ctr"/>
        <c:lblOffset val="100"/>
        <c:tickLblSkip val="1"/>
      </c:catAx>
      <c:valAx>
        <c:axId val="10502963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5019648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Italie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799447437491596"/>
          <c:y val="3.6002071703129405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2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Calcul!$E$709:$AB$709</c:f>
              <c:numCache>
                <c:formatCode>0.0</c:formatCode>
                <c:ptCount val="24"/>
                <c:pt idx="0">
                  <c:v>-1258.1666666666667</c:v>
                </c:pt>
                <c:pt idx="1">
                  <c:v>-1271.5333333333333</c:v>
                </c:pt>
                <c:pt idx="2">
                  <c:v>-1238</c:v>
                </c:pt>
                <c:pt idx="3">
                  <c:v>-1274.7666666666667</c:v>
                </c:pt>
                <c:pt idx="4">
                  <c:v>-1313.7</c:v>
                </c:pt>
                <c:pt idx="5">
                  <c:v>-1327.6666666666667</c:v>
                </c:pt>
                <c:pt idx="6">
                  <c:v>-1452.8333333333333</c:v>
                </c:pt>
                <c:pt idx="7">
                  <c:v>-1454.1</c:v>
                </c:pt>
                <c:pt idx="8">
                  <c:v>-1462.6333333333334</c:v>
                </c:pt>
                <c:pt idx="9">
                  <c:v>-1477.0666666666666</c:v>
                </c:pt>
                <c:pt idx="10">
                  <c:v>-1388.9</c:v>
                </c:pt>
                <c:pt idx="11">
                  <c:v>-1293.8333333333333</c:v>
                </c:pt>
                <c:pt idx="12">
                  <c:v>-1019.9</c:v>
                </c:pt>
                <c:pt idx="13">
                  <c:v>-1043.8</c:v>
                </c:pt>
                <c:pt idx="14">
                  <c:v>-1281.6666666666667</c:v>
                </c:pt>
                <c:pt idx="15">
                  <c:v>-1491.0333333333333</c:v>
                </c:pt>
                <c:pt idx="16">
                  <c:v>-1655.1</c:v>
                </c:pt>
                <c:pt idx="17">
                  <c:v>-1701.4333333333334</c:v>
                </c:pt>
                <c:pt idx="18">
                  <c:v>-1555.5666666666666</c:v>
                </c:pt>
                <c:pt idx="19">
                  <c:v>-1660.1666666666667</c:v>
                </c:pt>
                <c:pt idx="20">
                  <c:v>-1797.7333333333333</c:v>
                </c:pt>
                <c:pt idx="21">
                  <c:v>-1696.6333333333334</c:v>
                </c:pt>
                <c:pt idx="22">
                  <c:v>-1441.6666666666667</c:v>
                </c:pt>
                <c:pt idx="23">
                  <c:v>-1284.5333333333333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Calcul!$E$710:$AB$710</c:f>
              <c:numCache>
                <c:formatCode>0.0</c:formatCode>
                <c:ptCount val="24"/>
                <c:pt idx="0">
                  <c:v>-304</c:v>
                </c:pt>
                <c:pt idx="1">
                  <c:v>-309</c:v>
                </c:pt>
                <c:pt idx="2">
                  <c:v>-242</c:v>
                </c:pt>
                <c:pt idx="3">
                  <c:v>-351</c:v>
                </c:pt>
                <c:pt idx="4">
                  <c:v>-351</c:v>
                </c:pt>
                <c:pt idx="5">
                  <c:v>-351</c:v>
                </c:pt>
                <c:pt idx="6">
                  <c:v>99</c:v>
                </c:pt>
                <c:pt idx="7">
                  <c:v>-124</c:v>
                </c:pt>
                <c:pt idx="8">
                  <c:v>3</c:v>
                </c:pt>
                <c:pt idx="9">
                  <c:v>154</c:v>
                </c:pt>
                <c:pt idx="10">
                  <c:v>135</c:v>
                </c:pt>
                <c:pt idx="11">
                  <c:v>440</c:v>
                </c:pt>
                <c:pt idx="12">
                  <c:v>711</c:v>
                </c:pt>
                <c:pt idx="13">
                  <c:v>859</c:v>
                </c:pt>
                <c:pt idx="14">
                  <c:v>679</c:v>
                </c:pt>
                <c:pt idx="15">
                  <c:v>520</c:v>
                </c:pt>
                <c:pt idx="16">
                  <c:v>3</c:v>
                </c:pt>
                <c:pt idx="17">
                  <c:v>-326</c:v>
                </c:pt>
                <c:pt idx="18">
                  <c:v>-326</c:v>
                </c:pt>
                <c:pt idx="19">
                  <c:v>-351</c:v>
                </c:pt>
                <c:pt idx="20">
                  <c:v>-351</c:v>
                </c:pt>
                <c:pt idx="21">
                  <c:v>-351</c:v>
                </c:pt>
                <c:pt idx="22">
                  <c:v>-351</c:v>
                </c:pt>
                <c:pt idx="23">
                  <c:v>-270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Calcul!$E$711:$AB$711</c:f>
              <c:numCache>
                <c:formatCode>0.0</c:formatCode>
                <c:ptCount val="24"/>
                <c:pt idx="0">
                  <c:v>-2598</c:v>
                </c:pt>
                <c:pt idx="1">
                  <c:v>-2598</c:v>
                </c:pt>
                <c:pt idx="2">
                  <c:v>-2598</c:v>
                </c:pt>
                <c:pt idx="3">
                  <c:v>-2598</c:v>
                </c:pt>
                <c:pt idx="4">
                  <c:v>-2598</c:v>
                </c:pt>
                <c:pt idx="5">
                  <c:v>-2598</c:v>
                </c:pt>
                <c:pt idx="6">
                  <c:v>-2598</c:v>
                </c:pt>
                <c:pt idx="7">
                  <c:v>-2753</c:v>
                </c:pt>
                <c:pt idx="8">
                  <c:v>-2753</c:v>
                </c:pt>
                <c:pt idx="9">
                  <c:v>-2753</c:v>
                </c:pt>
                <c:pt idx="10">
                  <c:v>-2753</c:v>
                </c:pt>
                <c:pt idx="11">
                  <c:v>-2752</c:v>
                </c:pt>
                <c:pt idx="12">
                  <c:v>-2753</c:v>
                </c:pt>
                <c:pt idx="13">
                  <c:v>-2753</c:v>
                </c:pt>
                <c:pt idx="14">
                  <c:v>-2753</c:v>
                </c:pt>
                <c:pt idx="15">
                  <c:v>-2753</c:v>
                </c:pt>
                <c:pt idx="16">
                  <c:v>-2753</c:v>
                </c:pt>
                <c:pt idx="17">
                  <c:v>-2753</c:v>
                </c:pt>
                <c:pt idx="18">
                  <c:v>-2753</c:v>
                </c:pt>
                <c:pt idx="19">
                  <c:v>-2753</c:v>
                </c:pt>
                <c:pt idx="20">
                  <c:v>-2753</c:v>
                </c:pt>
                <c:pt idx="21">
                  <c:v>-2753</c:v>
                </c:pt>
                <c:pt idx="22">
                  <c:v>-2753</c:v>
                </c:pt>
                <c:pt idx="23">
                  <c:v>-2598</c:v>
                </c:pt>
              </c:numCache>
            </c:numRef>
          </c:val>
        </c:ser>
        <c:axId val="105051264"/>
        <c:axId val="105052800"/>
      </c:barChart>
      <c:catAx>
        <c:axId val="105051264"/>
        <c:scaling>
          <c:orientation val="minMax"/>
        </c:scaling>
        <c:axPos val="b"/>
        <c:numFmt formatCode="General" sourceLinked="1"/>
        <c:majorTickMark val="none"/>
        <c:tickLblPos val="nextTo"/>
        <c:crossAx val="105052800"/>
        <c:crosses val="autoZero"/>
        <c:auto val="1"/>
        <c:lblAlgn val="ctr"/>
        <c:lblOffset val="100"/>
        <c:tickLblSkip val="1"/>
      </c:catAx>
      <c:valAx>
        <c:axId val="1050528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5051264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Suisse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799447437491607"/>
          <c:y val="3.6002071703129419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23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Calcul!$E$746:$AB$746</c:f>
              <c:numCache>
                <c:formatCode>0.0</c:formatCode>
                <c:ptCount val="24"/>
                <c:pt idx="0">
                  <c:v>-1416.3</c:v>
                </c:pt>
                <c:pt idx="1">
                  <c:v>-1461.1666666666667</c:v>
                </c:pt>
                <c:pt idx="2">
                  <c:v>-1459.3666666666666</c:v>
                </c:pt>
                <c:pt idx="3">
                  <c:v>-1651.3333333333333</c:v>
                </c:pt>
                <c:pt idx="4">
                  <c:v>-1726.3333333333333</c:v>
                </c:pt>
                <c:pt idx="5">
                  <c:v>-1829.9</c:v>
                </c:pt>
                <c:pt idx="6">
                  <c:v>-2002.2</c:v>
                </c:pt>
                <c:pt idx="7">
                  <c:v>-1923.1666666666667</c:v>
                </c:pt>
                <c:pt idx="8">
                  <c:v>-1769.6333333333334</c:v>
                </c:pt>
                <c:pt idx="9">
                  <c:v>-1632.6666666666667</c:v>
                </c:pt>
                <c:pt idx="10">
                  <c:v>-1652.5</c:v>
                </c:pt>
                <c:pt idx="11">
                  <c:v>-1624.3</c:v>
                </c:pt>
                <c:pt idx="12">
                  <c:v>-1345.6333333333334</c:v>
                </c:pt>
                <c:pt idx="13">
                  <c:v>-1443.8333333333333</c:v>
                </c:pt>
                <c:pt idx="14">
                  <c:v>-1722.1</c:v>
                </c:pt>
                <c:pt idx="15">
                  <c:v>-1892.6666666666667</c:v>
                </c:pt>
                <c:pt idx="16">
                  <c:v>-2124.5</c:v>
                </c:pt>
                <c:pt idx="17">
                  <c:v>-2163.1</c:v>
                </c:pt>
                <c:pt idx="18">
                  <c:v>-2208.4333333333334</c:v>
                </c:pt>
                <c:pt idx="19">
                  <c:v>-2270.6999999999998</c:v>
                </c:pt>
                <c:pt idx="20">
                  <c:v>-2343.9</c:v>
                </c:pt>
                <c:pt idx="21">
                  <c:v>-2249.9</c:v>
                </c:pt>
                <c:pt idx="22">
                  <c:v>-1919.6</c:v>
                </c:pt>
                <c:pt idx="23">
                  <c:v>-1373.7333333333333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Calcul!$E$747:$AB$747</c:f>
              <c:numCache>
                <c:formatCode>0.0</c:formatCode>
                <c:ptCount val="24"/>
                <c:pt idx="0">
                  <c:v>300</c:v>
                </c:pt>
                <c:pt idx="1">
                  <c:v>223</c:v>
                </c:pt>
                <c:pt idx="2">
                  <c:v>248</c:v>
                </c:pt>
                <c:pt idx="3">
                  <c:v>49</c:v>
                </c:pt>
                <c:pt idx="4">
                  <c:v>-77</c:v>
                </c:pt>
                <c:pt idx="5">
                  <c:v>-28</c:v>
                </c:pt>
                <c:pt idx="6">
                  <c:v>-275</c:v>
                </c:pt>
                <c:pt idx="7">
                  <c:v>-196</c:v>
                </c:pt>
                <c:pt idx="8">
                  <c:v>1100</c:v>
                </c:pt>
                <c:pt idx="9">
                  <c:v>1100</c:v>
                </c:pt>
                <c:pt idx="10">
                  <c:v>1094</c:v>
                </c:pt>
                <c:pt idx="11">
                  <c:v>955</c:v>
                </c:pt>
                <c:pt idx="12">
                  <c:v>1100</c:v>
                </c:pt>
                <c:pt idx="13">
                  <c:v>984</c:v>
                </c:pt>
                <c:pt idx="14">
                  <c:v>755</c:v>
                </c:pt>
                <c:pt idx="15">
                  <c:v>854</c:v>
                </c:pt>
                <c:pt idx="16">
                  <c:v>361</c:v>
                </c:pt>
                <c:pt idx="17">
                  <c:v>198</c:v>
                </c:pt>
                <c:pt idx="18">
                  <c:v>127</c:v>
                </c:pt>
                <c:pt idx="19">
                  <c:v>95</c:v>
                </c:pt>
                <c:pt idx="20">
                  <c:v>-592</c:v>
                </c:pt>
                <c:pt idx="21">
                  <c:v>507</c:v>
                </c:pt>
                <c:pt idx="22">
                  <c:v>481</c:v>
                </c:pt>
                <c:pt idx="23">
                  <c:v>1100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Calcul!$E$748:$AB$748</c:f>
              <c:numCache>
                <c:formatCode>0.0</c:formatCode>
                <c:ptCount val="24"/>
                <c:pt idx="0">
                  <c:v>-2752</c:v>
                </c:pt>
                <c:pt idx="1">
                  <c:v>-2717</c:v>
                </c:pt>
                <c:pt idx="2">
                  <c:v>-2775</c:v>
                </c:pt>
                <c:pt idx="3">
                  <c:v>-2864</c:v>
                </c:pt>
                <c:pt idx="4">
                  <c:v>-3200</c:v>
                </c:pt>
                <c:pt idx="5">
                  <c:v>-2931</c:v>
                </c:pt>
                <c:pt idx="6">
                  <c:v>-3074</c:v>
                </c:pt>
                <c:pt idx="7">
                  <c:v>-3135</c:v>
                </c:pt>
                <c:pt idx="8">
                  <c:v>-3200</c:v>
                </c:pt>
                <c:pt idx="9">
                  <c:v>-2966</c:v>
                </c:pt>
                <c:pt idx="10">
                  <c:v>-2904</c:v>
                </c:pt>
                <c:pt idx="11">
                  <c:v>-2975</c:v>
                </c:pt>
                <c:pt idx="12">
                  <c:v>-2731</c:v>
                </c:pt>
                <c:pt idx="13">
                  <c:v>-3200</c:v>
                </c:pt>
                <c:pt idx="14">
                  <c:v>-3075</c:v>
                </c:pt>
                <c:pt idx="15">
                  <c:v>-3061</c:v>
                </c:pt>
                <c:pt idx="16">
                  <c:v>-3070</c:v>
                </c:pt>
                <c:pt idx="17">
                  <c:v>-3200</c:v>
                </c:pt>
                <c:pt idx="18">
                  <c:v>-3159</c:v>
                </c:pt>
                <c:pt idx="19">
                  <c:v>-3200</c:v>
                </c:pt>
                <c:pt idx="20">
                  <c:v>-3200</c:v>
                </c:pt>
                <c:pt idx="21">
                  <c:v>-3185</c:v>
                </c:pt>
                <c:pt idx="22">
                  <c:v>-2967</c:v>
                </c:pt>
                <c:pt idx="23">
                  <c:v>-2621</c:v>
                </c:pt>
              </c:numCache>
            </c:numRef>
          </c:val>
        </c:ser>
        <c:axId val="105238528"/>
        <c:axId val="105240064"/>
      </c:barChart>
      <c:catAx>
        <c:axId val="105238528"/>
        <c:scaling>
          <c:orientation val="minMax"/>
        </c:scaling>
        <c:axPos val="b"/>
        <c:numFmt formatCode="General" sourceLinked="1"/>
        <c:majorTickMark val="none"/>
        <c:tickLblPos val="nextTo"/>
        <c:crossAx val="105240064"/>
        <c:crosses val="autoZero"/>
        <c:auto val="1"/>
        <c:lblAlgn val="ctr"/>
        <c:lblOffset val="100"/>
        <c:tickLblSkip val="1"/>
      </c:catAx>
      <c:valAx>
        <c:axId val="10524006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523852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Angleterre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94E-2"/>
        </c:manualLayout>
      </c:layout>
    </c:title>
    <c:plotArea>
      <c:layout>
        <c:manualLayout>
          <c:layoutTarget val="inner"/>
          <c:xMode val="edge"/>
          <c:yMode val="edge"/>
          <c:x val="3.8567337442723865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Angleterre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Calcul!$E$598:$AB$598</c:f>
              <c:numCache>
                <c:formatCode>0.0</c:formatCode>
                <c:ptCount val="24"/>
                <c:pt idx="0">
                  <c:v>-1180.8</c:v>
                </c:pt>
                <c:pt idx="1">
                  <c:v>-1117.4000000000001</c:v>
                </c:pt>
                <c:pt idx="2">
                  <c:v>-1248.8666666666666</c:v>
                </c:pt>
                <c:pt idx="3">
                  <c:v>-1343.5333333333333</c:v>
                </c:pt>
                <c:pt idx="4">
                  <c:v>-1342.6</c:v>
                </c:pt>
                <c:pt idx="5">
                  <c:v>-1220.3333333333333</c:v>
                </c:pt>
                <c:pt idx="6">
                  <c:v>-797.33333333333337</c:v>
                </c:pt>
                <c:pt idx="7">
                  <c:v>-654.73333333333335</c:v>
                </c:pt>
                <c:pt idx="8">
                  <c:v>-561.16666666666663</c:v>
                </c:pt>
                <c:pt idx="9">
                  <c:v>-759.33333333333337</c:v>
                </c:pt>
                <c:pt idx="10">
                  <c:v>-981.13333333333333</c:v>
                </c:pt>
                <c:pt idx="11">
                  <c:v>-1027.4666666666667</c:v>
                </c:pt>
                <c:pt idx="12">
                  <c:v>-1157.0999999999999</c:v>
                </c:pt>
                <c:pt idx="13">
                  <c:v>-1173.5999999999999</c:v>
                </c:pt>
                <c:pt idx="14">
                  <c:v>-1169.5999999999999</c:v>
                </c:pt>
                <c:pt idx="15">
                  <c:v>-1167.6333333333334</c:v>
                </c:pt>
                <c:pt idx="16">
                  <c:v>-1271.3333333333333</c:v>
                </c:pt>
                <c:pt idx="17">
                  <c:v>-1244.2333333333333</c:v>
                </c:pt>
                <c:pt idx="18">
                  <c:v>-1282.2333333333333</c:v>
                </c:pt>
                <c:pt idx="19">
                  <c:v>-1237.5</c:v>
                </c:pt>
                <c:pt idx="20">
                  <c:v>-1346.9</c:v>
                </c:pt>
                <c:pt idx="21">
                  <c:v>-1438.8333333333333</c:v>
                </c:pt>
                <c:pt idx="22">
                  <c:v>-1308.6666666666667</c:v>
                </c:pt>
                <c:pt idx="23">
                  <c:v>-1137.5999999999999</c:v>
                </c:pt>
              </c:numCache>
            </c:numRef>
          </c:val>
        </c:ser>
        <c:marker val="1"/>
        <c:axId val="105273600"/>
        <c:axId val="10528768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56705.3</c:v>
                </c:pt>
                <c:pt idx="1">
                  <c:v>52791.45</c:v>
                </c:pt>
                <c:pt idx="2">
                  <c:v>51825.1</c:v>
                </c:pt>
                <c:pt idx="3">
                  <c:v>49176.916666666664</c:v>
                </c:pt>
                <c:pt idx="4">
                  <c:v>47508.816666666666</c:v>
                </c:pt>
                <c:pt idx="5">
                  <c:v>48279.85</c:v>
                </c:pt>
                <c:pt idx="6">
                  <c:v>51741.2</c:v>
                </c:pt>
                <c:pt idx="7">
                  <c:v>55754.783333333333</c:v>
                </c:pt>
                <c:pt idx="8">
                  <c:v>58584.6</c:v>
                </c:pt>
                <c:pt idx="9">
                  <c:v>60495.183333333334</c:v>
                </c:pt>
                <c:pt idx="10">
                  <c:v>60976.95</c:v>
                </c:pt>
                <c:pt idx="11">
                  <c:v>60842.083333333336</c:v>
                </c:pt>
                <c:pt idx="12">
                  <c:v>60932.116666666669</c:v>
                </c:pt>
                <c:pt idx="13">
                  <c:v>60357.25</c:v>
                </c:pt>
                <c:pt idx="14">
                  <c:v>58568.033333333333</c:v>
                </c:pt>
                <c:pt idx="15">
                  <c:v>56214.98333333333</c:v>
                </c:pt>
                <c:pt idx="16">
                  <c:v>54462.9</c:v>
                </c:pt>
                <c:pt idx="17">
                  <c:v>53401.9</c:v>
                </c:pt>
                <c:pt idx="18">
                  <c:v>54197.566666666666</c:v>
                </c:pt>
                <c:pt idx="19">
                  <c:v>56344.366666666669</c:v>
                </c:pt>
                <c:pt idx="20">
                  <c:v>56162.433333333334</c:v>
                </c:pt>
                <c:pt idx="21">
                  <c:v>56487.566666666666</c:v>
                </c:pt>
                <c:pt idx="22">
                  <c:v>55389.066666666666</c:v>
                </c:pt>
                <c:pt idx="23">
                  <c:v>57819.616666666669</c:v>
                </c:pt>
              </c:numCache>
            </c:numRef>
          </c:val>
        </c:ser>
        <c:marker val="1"/>
        <c:axId val="105290752"/>
        <c:axId val="105289216"/>
      </c:lineChart>
      <c:catAx>
        <c:axId val="105273600"/>
        <c:scaling>
          <c:orientation val="minMax"/>
        </c:scaling>
        <c:axPos val="b"/>
        <c:numFmt formatCode="General" sourceLinked="1"/>
        <c:majorTickMark val="none"/>
        <c:tickLblPos val="nextTo"/>
        <c:crossAx val="105287680"/>
        <c:crosses val="autoZero"/>
        <c:auto val="1"/>
        <c:lblAlgn val="ctr"/>
        <c:lblOffset val="100"/>
        <c:tickLblSkip val="1"/>
      </c:catAx>
      <c:valAx>
        <c:axId val="10528768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5273600"/>
        <c:crosses val="autoZero"/>
        <c:crossBetween val="between"/>
      </c:valAx>
      <c:valAx>
        <c:axId val="105289216"/>
        <c:scaling>
          <c:orientation val="minMax"/>
          <c:min val="35000"/>
        </c:scaling>
        <c:axPos val="r"/>
        <c:numFmt formatCode="0" sourceLinked="0"/>
        <c:tickLblPos val="nextTo"/>
        <c:crossAx val="105290752"/>
        <c:crosses val="max"/>
        <c:crossBetween val="between"/>
      </c:valAx>
      <c:catAx>
        <c:axId val="105290752"/>
        <c:scaling>
          <c:orientation val="minMax"/>
        </c:scaling>
        <c:delete val="1"/>
        <c:axPos val="b"/>
        <c:numFmt formatCode="General" sourceLinked="1"/>
        <c:tickLblPos val="none"/>
        <c:crossAx val="105289216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Belgique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05E-2"/>
        </c:manualLayout>
      </c:layout>
    </c:title>
    <c:plotArea>
      <c:layout>
        <c:manualLayout>
          <c:layoutTarget val="inner"/>
          <c:xMode val="edge"/>
          <c:yMode val="edge"/>
          <c:x val="3.8567337442723879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Belgique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Calcul!$E$635:$AB$635</c:f>
              <c:numCache>
                <c:formatCode>0.0</c:formatCode>
                <c:ptCount val="24"/>
                <c:pt idx="0">
                  <c:v>-2366.1999999999998</c:v>
                </c:pt>
                <c:pt idx="1">
                  <c:v>-2381.9</c:v>
                </c:pt>
                <c:pt idx="2">
                  <c:v>-2378.7333333333331</c:v>
                </c:pt>
                <c:pt idx="3">
                  <c:v>-2476.0333333333333</c:v>
                </c:pt>
                <c:pt idx="4">
                  <c:v>-2509.8333333333335</c:v>
                </c:pt>
                <c:pt idx="5">
                  <c:v>-2366.2333333333331</c:v>
                </c:pt>
                <c:pt idx="6">
                  <c:v>-2159.1333333333332</c:v>
                </c:pt>
                <c:pt idx="7">
                  <c:v>-2017.8333333333333</c:v>
                </c:pt>
                <c:pt idx="8">
                  <c:v>-1858.4333333333334</c:v>
                </c:pt>
                <c:pt idx="9">
                  <c:v>-1852.3</c:v>
                </c:pt>
                <c:pt idx="10">
                  <c:v>-1897.5333333333333</c:v>
                </c:pt>
                <c:pt idx="11">
                  <c:v>-1998.3</c:v>
                </c:pt>
                <c:pt idx="12">
                  <c:v>-1980.5</c:v>
                </c:pt>
                <c:pt idx="13">
                  <c:v>-2025.7333333333333</c:v>
                </c:pt>
                <c:pt idx="14">
                  <c:v>-2068.6999999999998</c:v>
                </c:pt>
                <c:pt idx="15">
                  <c:v>-2205.7333333333331</c:v>
                </c:pt>
                <c:pt idx="16">
                  <c:v>-2218.4</c:v>
                </c:pt>
                <c:pt idx="17">
                  <c:v>-2286.5666666666666</c:v>
                </c:pt>
                <c:pt idx="18">
                  <c:v>-2241.5666666666666</c:v>
                </c:pt>
                <c:pt idx="19">
                  <c:v>-2128.6333333333332</c:v>
                </c:pt>
                <c:pt idx="20">
                  <c:v>-2128.3666666666668</c:v>
                </c:pt>
                <c:pt idx="21">
                  <c:v>-2253.1333333333332</c:v>
                </c:pt>
                <c:pt idx="22">
                  <c:v>-2245.7333333333331</c:v>
                </c:pt>
                <c:pt idx="23">
                  <c:v>-2206.8333333333335</c:v>
                </c:pt>
              </c:numCache>
            </c:numRef>
          </c:val>
        </c:ser>
        <c:marker val="1"/>
        <c:axId val="105390848"/>
        <c:axId val="10539238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56705.3</c:v>
                </c:pt>
                <c:pt idx="1">
                  <c:v>52791.45</c:v>
                </c:pt>
                <c:pt idx="2">
                  <c:v>51825.1</c:v>
                </c:pt>
                <c:pt idx="3">
                  <c:v>49176.916666666664</c:v>
                </c:pt>
                <c:pt idx="4">
                  <c:v>47508.816666666666</c:v>
                </c:pt>
                <c:pt idx="5">
                  <c:v>48279.85</c:v>
                </c:pt>
                <c:pt idx="6">
                  <c:v>51741.2</c:v>
                </c:pt>
                <c:pt idx="7">
                  <c:v>55754.783333333333</c:v>
                </c:pt>
                <c:pt idx="8">
                  <c:v>58584.6</c:v>
                </c:pt>
                <c:pt idx="9">
                  <c:v>60495.183333333334</c:v>
                </c:pt>
                <c:pt idx="10">
                  <c:v>60976.95</c:v>
                </c:pt>
                <c:pt idx="11">
                  <c:v>60842.083333333336</c:v>
                </c:pt>
                <c:pt idx="12">
                  <c:v>60932.116666666669</c:v>
                </c:pt>
                <c:pt idx="13">
                  <c:v>60357.25</c:v>
                </c:pt>
                <c:pt idx="14">
                  <c:v>58568.033333333333</c:v>
                </c:pt>
                <c:pt idx="15">
                  <c:v>56214.98333333333</c:v>
                </c:pt>
                <c:pt idx="16">
                  <c:v>54462.9</c:v>
                </c:pt>
                <c:pt idx="17">
                  <c:v>53401.9</c:v>
                </c:pt>
                <c:pt idx="18">
                  <c:v>54197.566666666666</c:v>
                </c:pt>
                <c:pt idx="19">
                  <c:v>56344.366666666669</c:v>
                </c:pt>
                <c:pt idx="20">
                  <c:v>56162.433333333334</c:v>
                </c:pt>
                <c:pt idx="21">
                  <c:v>56487.566666666666</c:v>
                </c:pt>
                <c:pt idx="22">
                  <c:v>55389.066666666666</c:v>
                </c:pt>
                <c:pt idx="23">
                  <c:v>57819.616666666669</c:v>
                </c:pt>
              </c:numCache>
            </c:numRef>
          </c:val>
        </c:ser>
        <c:marker val="1"/>
        <c:axId val="105395712"/>
        <c:axId val="105394176"/>
      </c:lineChart>
      <c:catAx>
        <c:axId val="105390848"/>
        <c:scaling>
          <c:orientation val="minMax"/>
        </c:scaling>
        <c:axPos val="b"/>
        <c:numFmt formatCode="General" sourceLinked="1"/>
        <c:majorTickMark val="none"/>
        <c:tickLblPos val="nextTo"/>
        <c:crossAx val="105392384"/>
        <c:crosses val="autoZero"/>
        <c:auto val="1"/>
        <c:lblAlgn val="ctr"/>
        <c:lblOffset val="100"/>
        <c:tickLblSkip val="1"/>
      </c:catAx>
      <c:valAx>
        <c:axId val="10539238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5390848"/>
        <c:crosses val="autoZero"/>
        <c:crossBetween val="between"/>
      </c:valAx>
      <c:valAx>
        <c:axId val="105394176"/>
        <c:scaling>
          <c:orientation val="minMax"/>
          <c:min val="35000"/>
        </c:scaling>
        <c:axPos val="r"/>
        <c:numFmt formatCode="0" sourceLinked="0"/>
        <c:tickLblPos val="nextTo"/>
        <c:crossAx val="105395712"/>
        <c:crosses val="max"/>
        <c:crossBetween val="between"/>
      </c:valAx>
      <c:catAx>
        <c:axId val="105395712"/>
        <c:scaling>
          <c:orientation val="minMax"/>
        </c:scaling>
        <c:delete val="1"/>
        <c:axPos val="b"/>
        <c:numFmt formatCode="General" sourceLinked="1"/>
        <c:tickLblPos val="none"/>
        <c:crossAx val="105394176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Espagne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15E-2"/>
        </c:manualLayout>
      </c:layout>
    </c:title>
    <c:plotArea>
      <c:layout>
        <c:manualLayout>
          <c:layoutTarget val="inner"/>
          <c:xMode val="edge"/>
          <c:yMode val="edge"/>
          <c:x val="3.8567337442723892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Espagne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Calcul!$E$672:$AB$672</c:f>
              <c:numCache>
                <c:formatCode>0.0</c:formatCode>
                <c:ptCount val="24"/>
                <c:pt idx="0">
                  <c:v>420.43333333333334</c:v>
                </c:pt>
                <c:pt idx="1">
                  <c:v>535.76666666666665</c:v>
                </c:pt>
                <c:pt idx="2">
                  <c:v>562.36666666666667</c:v>
                </c:pt>
                <c:pt idx="3">
                  <c:v>519.36666666666667</c:v>
                </c:pt>
                <c:pt idx="4">
                  <c:v>537.86666666666667</c:v>
                </c:pt>
                <c:pt idx="5">
                  <c:v>638</c:v>
                </c:pt>
                <c:pt idx="6">
                  <c:v>727.0333333333333</c:v>
                </c:pt>
                <c:pt idx="7">
                  <c:v>829.1</c:v>
                </c:pt>
                <c:pt idx="8">
                  <c:v>775.43333333333328</c:v>
                </c:pt>
                <c:pt idx="9">
                  <c:v>760.33333333333337</c:v>
                </c:pt>
                <c:pt idx="10">
                  <c:v>705.2</c:v>
                </c:pt>
                <c:pt idx="11">
                  <c:v>711.16666666666663</c:v>
                </c:pt>
                <c:pt idx="12">
                  <c:v>621.16666666666663</c:v>
                </c:pt>
                <c:pt idx="13">
                  <c:v>511.33333333333331</c:v>
                </c:pt>
                <c:pt idx="14">
                  <c:v>615.1</c:v>
                </c:pt>
                <c:pt idx="15">
                  <c:v>554.29999999999995</c:v>
                </c:pt>
                <c:pt idx="16">
                  <c:v>619.13333333333333</c:v>
                </c:pt>
                <c:pt idx="17">
                  <c:v>668.4666666666667</c:v>
                </c:pt>
                <c:pt idx="18">
                  <c:v>701.9666666666667</c:v>
                </c:pt>
                <c:pt idx="19">
                  <c:v>812.86666666666667</c:v>
                </c:pt>
                <c:pt idx="20">
                  <c:v>770.7</c:v>
                </c:pt>
                <c:pt idx="21">
                  <c:v>523.29999999999995</c:v>
                </c:pt>
                <c:pt idx="22">
                  <c:v>688.2</c:v>
                </c:pt>
                <c:pt idx="23">
                  <c:v>666.9</c:v>
                </c:pt>
              </c:numCache>
            </c:numRef>
          </c:val>
        </c:ser>
        <c:marker val="1"/>
        <c:axId val="105422208"/>
        <c:axId val="10542809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56705.3</c:v>
                </c:pt>
                <c:pt idx="1">
                  <c:v>52791.45</c:v>
                </c:pt>
                <c:pt idx="2">
                  <c:v>51825.1</c:v>
                </c:pt>
                <c:pt idx="3">
                  <c:v>49176.916666666664</c:v>
                </c:pt>
                <c:pt idx="4">
                  <c:v>47508.816666666666</c:v>
                </c:pt>
                <c:pt idx="5">
                  <c:v>48279.85</c:v>
                </c:pt>
                <c:pt idx="6">
                  <c:v>51741.2</c:v>
                </c:pt>
                <c:pt idx="7">
                  <c:v>55754.783333333333</c:v>
                </c:pt>
                <c:pt idx="8">
                  <c:v>58584.6</c:v>
                </c:pt>
                <c:pt idx="9">
                  <c:v>60495.183333333334</c:v>
                </c:pt>
                <c:pt idx="10">
                  <c:v>60976.95</c:v>
                </c:pt>
                <c:pt idx="11">
                  <c:v>60842.083333333336</c:v>
                </c:pt>
                <c:pt idx="12">
                  <c:v>60932.116666666669</c:v>
                </c:pt>
                <c:pt idx="13">
                  <c:v>60357.25</c:v>
                </c:pt>
                <c:pt idx="14">
                  <c:v>58568.033333333333</c:v>
                </c:pt>
                <c:pt idx="15">
                  <c:v>56214.98333333333</c:v>
                </c:pt>
                <c:pt idx="16">
                  <c:v>54462.9</c:v>
                </c:pt>
                <c:pt idx="17">
                  <c:v>53401.9</c:v>
                </c:pt>
                <c:pt idx="18">
                  <c:v>54197.566666666666</c:v>
                </c:pt>
                <c:pt idx="19">
                  <c:v>56344.366666666669</c:v>
                </c:pt>
                <c:pt idx="20">
                  <c:v>56162.433333333334</c:v>
                </c:pt>
                <c:pt idx="21">
                  <c:v>56487.566666666666</c:v>
                </c:pt>
                <c:pt idx="22">
                  <c:v>55389.066666666666</c:v>
                </c:pt>
                <c:pt idx="23">
                  <c:v>57819.616666666669</c:v>
                </c:pt>
              </c:numCache>
            </c:numRef>
          </c:val>
        </c:ser>
        <c:marker val="1"/>
        <c:axId val="105316736"/>
        <c:axId val="105429632"/>
      </c:lineChart>
      <c:catAx>
        <c:axId val="105422208"/>
        <c:scaling>
          <c:orientation val="minMax"/>
        </c:scaling>
        <c:axPos val="b"/>
        <c:numFmt formatCode="General" sourceLinked="1"/>
        <c:majorTickMark val="none"/>
        <c:tickLblPos val="nextTo"/>
        <c:crossAx val="105428096"/>
        <c:crosses val="autoZero"/>
        <c:auto val="1"/>
        <c:lblAlgn val="ctr"/>
        <c:lblOffset val="100"/>
        <c:tickLblSkip val="1"/>
      </c:catAx>
      <c:valAx>
        <c:axId val="10542809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5422208"/>
        <c:crosses val="autoZero"/>
        <c:crossBetween val="between"/>
      </c:valAx>
      <c:valAx>
        <c:axId val="105429632"/>
        <c:scaling>
          <c:orientation val="minMax"/>
          <c:min val="35000"/>
        </c:scaling>
        <c:axPos val="r"/>
        <c:numFmt formatCode="0" sourceLinked="0"/>
        <c:tickLblPos val="nextTo"/>
        <c:crossAx val="105316736"/>
        <c:crosses val="max"/>
        <c:crossBetween val="between"/>
      </c:valAx>
      <c:catAx>
        <c:axId val="105316736"/>
        <c:scaling>
          <c:orientation val="minMax"/>
        </c:scaling>
        <c:delete val="1"/>
        <c:axPos val="b"/>
        <c:numFmt formatCode="General" sourceLinked="1"/>
        <c:tickLblPos val="none"/>
        <c:crossAx val="105429632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Italie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22E-2"/>
        </c:manualLayout>
      </c:layout>
    </c:title>
    <c:plotArea>
      <c:layout>
        <c:manualLayout>
          <c:layoutTarget val="inner"/>
          <c:xMode val="edge"/>
          <c:yMode val="edge"/>
          <c:x val="3.8567337442723906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Italie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Calcul!$E$709:$AB$709</c:f>
              <c:numCache>
                <c:formatCode>0.0</c:formatCode>
                <c:ptCount val="24"/>
                <c:pt idx="0">
                  <c:v>-1258.1666666666667</c:v>
                </c:pt>
                <c:pt idx="1">
                  <c:v>-1271.5333333333333</c:v>
                </c:pt>
                <c:pt idx="2">
                  <c:v>-1238</c:v>
                </c:pt>
                <c:pt idx="3">
                  <c:v>-1274.7666666666667</c:v>
                </c:pt>
                <c:pt idx="4">
                  <c:v>-1313.7</c:v>
                </c:pt>
                <c:pt idx="5">
                  <c:v>-1327.6666666666667</c:v>
                </c:pt>
                <c:pt idx="6">
                  <c:v>-1452.8333333333333</c:v>
                </c:pt>
                <c:pt idx="7">
                  <c:v>-1454.1</c:v>
                </c:pt>
                <c:pt idx="8">
                  <c:v>-1462.6333333333334</c:v>
                </c:pt>
                <c:pt idx="9">
                  <c:v>-1477.0666666666666</c:v>
                </c:pt>
                <c:pt idx="10">
                  <c:v>-1388.9</c:v>
                </c:pt>
                <c:pt idx="11">
                  <c:v>-1293.8333333333333</c:v>
                </c:pt>
                <c:pt idx="12">
                  <c:v>-1019.9</c:v>
                </c:pt>
                <c:pt idx="13">
                  <c:v>-1043.8</c:v>
                </c:pt>
                <c:pt idx="14">
                  <c:v>-1281.6666666666667</c:v>
                </c:pt>
                <c:pt idx="15">
                  <c:v>-1491.0333333333333</c:v>
                </c:pt>
                <c:pt idx="16">
                  <c:v>-1655.1</c:v>
                </c:pt>
                <c:pt idx="17">
                  <c:v>-1701.4333333333334</c:v>
                </c:pt>
                <c:pt idx="18">
                  <c:v>-1555.5666666666666</c:v>
                </c:pt>
                <c:pt idx="19">
                  <c:v>-1660.1666666666667</c:v>
                </c:pt>
                <c:pt idx="20">
                  <c:v>-1797.7333333333333</c:v>
                </c:pt>
                <c:pt idx="21">
                  <c:v>-1696.6333333333334</c:v>
                </c:pt>
                <c:pt idx="22">
                  <c:v>-1441.6666666666667</c:v>
                </c:pt>
                <c:pt idx="23">
                  <c:v>-1284.5333333333333</c:v>
                </c:pt>
              </c:numCache>
            </c:numRef>
          </c:val>
        </c:ser>
        <c:marker val="1"/>
        <c:axId val="105346944"/>
        <c:axId val="10534848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56705.3</c:v>
                </c:pt>
                <c:pt idx="1">
                  <c:v>52791.45</c:v>
                </c:pt>
                <c:pt idx="2">
                  <c:v>51825.1</c:v>
                </c:pt>
                <c:pt idx="3">
                  <c:v>49176.916666666664</c:v>
                </c:pt>
                <c:pt idx="4">
                  <c:v>47508.816666666666</c:v>
                </c:pt>
                <c:pt idx="5">
                  <c:v>48279.85</c:v>
                </c:pt>
                <c:pt idx="6">
                  <c:v>51741.2</c:v>
                </c:pt>
                <c:pt idx="7">
                  <c:v>55754.783333333333</c:v>
                </c:pt>
                <c:pt idx="8">
                  <c:v>58584.6</c:v>
                </c:pt>
                <c:pt idx="9">
                  <c:v>60495.183333333334</c:v>
                </c:pt>
                <c:pt idx="10">
                  <c:v>60976.95</c:v>
                </c:pt>
                <c:pt idx="11">
                  <c:v>60842.083333333336</c:v>
                </c:pt>
                <c:pt idx="12">
                  <c:v>60932.116666666669</c:v>
                </c:pt>
                <c:pt idx="13">
                  <c:v>60357.25</c:v>
                </c:pt>
                <c:pt idx="14">
                  <c:v>58568.033333333333</c:v>
                </c:pt>
                <c:pt idx="15">
                  <c:v>56214.98333333333</c:v>
                </c:pt>
                <c:pt idx="16">
                  <c:v>54462.9</c:v>
                </c:pt>
                <c:pt idx="17">
                  <c:v>53401.9</c:v>
                </c:pt>
                <c:pt idx="18">
                  <c:v>54197.566666666666</c:v>
                </c:pt>
                <c:pt idx="19">
                  <c:v>56344.366666666669</c:v>
                </c:pt>
                <c:pt idx="20">
                  <c:v>56162.433333333334</c:v>
                </c:pt>
                <c:pt idx="21">
                  <c:v>56487.566666666666</c:v>
                </c:pt>
                <c:pt idx="22">
                  <c:v>55389.066666666666</c:v>
                </c:pt>
                <c:pt idx="23">
                  <c:v>57819.616666666669</c:v>
                </c:pt>
              </c:numCache>
            </c:numRef>
          </c:val>
        </c:ser>
        <c:marker val="1"/>
        <c:axId val="105355904"/>
        <c:axId val="105354368"/>
      </c:lineChart>
      <c:catAx>
        <c:axId val="105346944"/>
        <c:scaling>
          <c:orientation val="minMax"/>
        </c:scaling>
        <c:axPos val="b"/>
        <c:numFmt formatCode="General" sourceLinked="1"/>
        <c:majorTickMark val="none"/>
        <c:tickLblPos val="nextTo"/>
        <c:crossAx val="105348480"/>
        <c:crosses val="autoZero"/>
        <c:auto val="1"/>
        <c:lblAlgn val="ctr"/>
        <c:lblOffset val="100"/>
        <c:tickLblSkip val="1"/>
      </c:catAx>
      <c:valAx>
        <c:axId val="10534848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5346944"/>
        <c:crosses val="autoZero"/>
        <c:crossBetween val="between"/>
      </c:valAx>
      <c:valAx>
        <c:axId val="105354368"/>
        <c:scaling>
          <c:orientation val="minMax"/>
          <c:min val="35000"/>
        </c:scaling>
        <c:axPos val="r"/>
        <c:numFmt formatCode="0" sourceLinked="0"/>
        <c:tickLblPos val="nextTo"/>
        <c:crossAx val="105355904"/>
        <c:crosses val="max"/>
        <c:crossBetween val="between"/>
      </c:valAx>
      <c:catAx>
        <c:axId val="105355904"/>
        <c:scaling>
          <c:orientation val="minMax"/>
        </c:scaling>
        <c:delete val="1"/>
        <c:axPos val="b"/>
        <c:numFmt formatCode="General" sourceLinked="1"/>
        <c:tickLblPos val="none"/>
        <c:crossAx val="10535436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34"/>
          <c:y val="2.7011287893676923E-2"/>
        </c:manualLayout>
      </c:layout>
    </c:title>
    <c:plotArea>
      <c:layout>
        <c:manualLayout>
          <c:layoutTarget val="inner"/>
          <c:xMode val="edge"/>
          <c:yMode val="edge"/>
          <c:x val="4.4730339972961934E-2"/>
          <c:y val="0.126163209202938"/>
          <c:w val="0.94666716394987405"/>
          <c:h val="0.83404966990372664"/>
        </c:manualLayout>
      </c:layout>
      <c:lineChart>
        <c:grouping val="standard"/>
        <c:ser>
          <c:idx val="1"/>
          <c:order val="0"/>
          <c:tx>
            <c:v>Nucléaire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Entrées!$I$37:$I$780</c:f>
              <c:numCache>
                <c:formatCode>0.0</c:formatCode>
                <c:ptCount val="744"/>
                <c:pt idx="0">
                  <c:v>47712.5</c:v>
                </c:pt>
                <c:pt idx="1">
                  <c:v>46944</c:v>
                </c:pt>
                <c:pt idx="2">
                  <c:v>47099.5</c:v>
                </c:pt>
                <c:pt idx="3">
                  <c:v>46470.5</c:v>
                </c:pt>
                <c:pt idx="4">
                  <c:v>46745</c:v>
                </c:pt>
                <c:pt idx="5">
                  <c:v>46907</c:v>
                </c:pt>
                <c:pt idx="6">
                  <c:v>47279</c:v>
                </c:pt>
                <c:pt idx="7">
                  <c:v>47068</c:v>
                </c:pt>
                <c:pt idx="8">
                  <c:v>46643.5</c:v>
                </c:pt>
                <c:pt idx="9">
                  <c:v>47793.5</c:v>
                </c:pt>
                <c:pt idx="10">
                  <c:v>47419.5</c:v>
                </c:pt>
                <c:pt idx="11">
                  <c:v>47292</c:v>
                </c:pt>
                <c:pt idx="12">
                  <c:v>47521</c:v>
                </c:pt>
                <c:pt idx="13">
                  <c:v>47272</c:v>
                </c:pt>
                <c:pt idx="14">
                  <c:v>46486</c:v>
                </c:pt>
                <c:pt idx="15">
                  <c:v>43938</c:v>
                </c:pt>
                <c:pt idx="16">
                  <c:v>42551</c:v>
                </c:pt>
                <c:pt idx="17">
                  <c:v>43017</c:v>
                </c:pt>
                <c:pt idx="18">
                  <c:v>44860.5</c:v>
                </c:pt>
                <c:pt idx="19">
                  <c:v>47081.5</c:v>
                </c:pt>
                <c:pt idx="20">
                  <c:v>48037</c:v>
                </c:pt>
                <c:pt idx="21">
                  <c:v>47510.5</c:v>
                </c:pt>
                <c:pt idx="22">
                  <c:v>47299.5</c:v>
                </c:pt>
                <c:pt idx="23">
                  <c:v>47715.5</c:v>
                </c:pt>
                <c:pt idx="24">
                  <c:v>47549.5</c:v>
                </c:pt>
                <c:pt idx="25">
                  <c:v>47077.5</c:v>
                </c:pt>
                <c:pt idx="26">
                  <c:v>47580</c:v>
                </c:pt>
                <c:pt idx="27">
                  <c:v>47137</c:v>
                </c:pt>
                <c:pt idx="28">
                  <c:v>46794</c:v>
                </c:pt>
                <c:pt idx="29">
                  <c:v>47177.5</c:v>
                </c:pt>
                <c:pt idx="30">
                  <c:v>47627.5</c:v>
                </c:pt>
                <c:pt idx="31">
                  <c:v>48288</c:v>
                </c:pt>
                <c:pt idx="32">
                  <c:v>48351</c:v>
                </c:pt>
                <c:pt idx="33">
                  <c:v>48410</c:v>
                </c:pt>
                <c:pt idx="34">
                  <c:v>48348</c:v>
                </c:pt>
                <c:pt idx="35">
                  <c:v>48250</c:v>
                </c:pt>
                <c:pt idx="36">
                  <c:v>48201</c:v>
                </c:pt>
                <c:pt idx="37">
                  <c:v>48205</c:v>
                </c:pt>
                <c:pt idx="38">
                  <c:v>48135</c:v>
                </c:pt>
                <c:pt idx="39">
                  <c:v>48011</c:v>
                </c:pt>
                <c:pt idx="40">
                  <c:v>47652</c:v>
                </c:pt>
                <c:pt idx="41">
                  <c:v>47459.5</c:v>
                </c:pt>
                <c:pt idx="42">
                  <c:v>47055.5</c:v>
                </c:pt>
                <c:pt idx="43">
                  <c:v>47439.5</c:v>
                </c:pt>
                <c:pt idx="44">
                  <c:v>47925.5</c:v>
                </c:pt>
                <c:pt idx="45">
                  <c:v>48005</c:v>
                </c:pt>
                <c:pt idx="46">
                  <c:v>47616</c:v>
                </c:pt>
                <c:pt idx="47">
                  <c:v>47713.5</c:v>
                </c:pt>
                <c:pt idx="48">
                  <c:v>47836</c:v>
                </c:pt>
                <c:pt idx="49">
                  <c:v>47581</c:v>
                </c:pt>
                <c:pt idx="50">
                  <c:v>47431.5</c:v>
                </c:pt>
                <c:pt idx="51">
                  <c:v>47022</c:v>
                </c:pt>
                <c:pt idx="52">
                  <c:v>47425</c:v>
                </c:pt>
                <c:pt idx="53">
                  <c:v>47712.5</c:v>
                </c:pt>
                <c:pt idx="54">
                  <c:v>48056</c:v>
                </c:pt>
                <c:pt idx="55">
                  <c:v>48297.5</c:v>
                </c:pt>
                <c:pt idx="56">
                  <c:v>48357</c:v>
                </c:pt>
                <c:pt idx="57">
                  <c:v>48348.5</c:v>
                </c:pt>
                <c:pt idx="58">
                  <c:v>48310.5</c:v>
                </c:pt>
                <c:pt idx="59">
                  <c:v>48282</c:v>
                </c:pt>
                <c:pt idx="60">
                  <c:v>48234</c:v>
                </c:pt>
                <c:pt idx="61">
                  <c:v>48190</c:v>
                </c:pt>
                <c:pt idx="62">
                  <c:v>48023.5</c:v>
                </c:pt>
                <c:pt idx="63">
                  <c:v>47890.5</c:v>
                </c:pt>
                <c:pt idx="64">
                  <c:v>47687</c:v>
                </c:pt>
                <c:pt idx="65">
                  <c:v>47636</c:v>
                </c:pt>
                <c:pt idx="66">
                  <c:v>47807</c:v>
                </c:pt>
                <c:pt idx="67">
                  <c:v>47869</c:v>
                </c:pt>
                <c:pt idx="68">
                  <c:v>47855</c:v>
                </c:pt>
                <c:pt idx="69">
                  <c:v>48058.5</c:v>
                </c:pt>
                <c:pt idx="70">
                  <c:v>47934</c:v>
                </c:pt>
                <c:pt idx="71">
                  <c:v>47828</c:v>
                </c:pt>
                <c:pt idx="72">
                  <c:v>47608</c:v>
                </c:pt>
                <c:pt idx="73">
                  <c:v>47375</c:v>
                </c:pt>
                <c:pt idx="74">
                  <c:v>47405.5</c:v>
                </c:pt>
                <c:pt idx="75">
                  <c:v>46735.5</c:v>
                </c:pt>
                <c:pt idx="76">
                  <c:v>46948</c:v>
                </c:pt>
                <c:pt idx="77">
                  <c:v>47202.5</c:v>
                </c:pt>
                <c:pt idx="78">
                  <c:v>47754.5</c:v>
                </c:pt>
                <c:pt idx="79">
                  <c:v>48080</c:v>
                </c:pt>
                <c:pt idx="80">
                  <c:v>48213</c:v>
                </c:pt>
                <c:pt idx="81">
                  <c:v>48233.5</c:v>
                </c:pt>
                <c:pt idx="82">
                  <c:v>48214.5</c:v>
                </c:pt>
                <c:pt idx="83">
                  <c:v>48198.5</c:v>
                </c:pt>
                <c:pt idx="84">
                  <c:v>48167.5</c:v>
                </c:pt>
                <c:pt idx="85">
                  <c:v>48112</c:v>
                </c:pt>
                <c:pt idx="86">
                  <c:v>48015</c:v>
                </c:pt>
                <c:pt idx="87">
                  <c:v>47884.5</c:v>
                </c:pt>
                <c:pt idx="88">
                  <c:v>47909.5</c:v>
                </c:pt>
                <c:pt idx="89">
                  <c:v>47685.5</c:v>
                </c:pt>
                <c:pt idx="90">
                  <c:v>47683</c:v>
                </c:pt>
                <c:pt idx="91">
                  <c:v>48080.5</c:v>
                </c:pt>
                <c:pt idx="92">
                  <c:v>48034.5</c:v>
                </c:pt>
                <c:pt idx="93">
                  <c:v>48060</c:v>
                </c:pt>
                <c:pt idx="94">
                  <c:v>47397</c:v>
                </c:pt>
                <c:pt idx="95">
                  <c:v>47864.5</c:v>
                </c:pt>
                <c:pt idx="96">
                  <c:v>48003</c:v>
                </c:pt>
                <c:pt idx="97">
                  <c:v>47693.5</c:v>
                </c:pt>
                <c:pt idx="98">
                  <c:v>47777</c:v>
                </c:pt>
                <c:pt idx="99">
                  <c:v>47342.5</c:v>
                </c:pt>
                <c:pt idx="100">
                  <c:v>47324.5</c:v>
                </c:pt>
                <c:pt idx="101">
                  <c:v>47799.5</c:v>
                </c:pt>
                <c:pt idx="102">
                  <c:v>48077</c:v>
                </c:pt>
                <c:pt idx="103">
                  <c:v>48205.5</c:v>
                </c:pt>
                <c:pt idx="104">
                  <c:v>48171.5</c:v>
                </c:pt>
                <c:pt idx="105">
                  <c:v>48156.5</c:v>
                </c:pt>
                <c:pt idx="106">
                  <c:v>48152.5</c:v>
                </c:pt>
                <c:pt idx="107">
                  <c:v>48143</c:v>
                </c:pt>
                <c:pt idx="108">
                  <c:v>48135.5</c:v>
                </c:pt>
                <c:pt idx="109">
                  <c:v>48124.5</c:v>
                </c:pt>
                <c:pt idx="110">
                  <c:v>48116.5</c:v>
                </c:pt>
                <c:pt idx="111">
                  <c:v>48100</c:v>
                </c:pt>
                <c:pt idx="112">
                  <c:v>48074.5</c:v>
                </c:pt>
                <c:pt idx="113">
                  <c:v>48047</c:v>
                </c:pt>
                <c:pt idx="114">
                  <c:v>48169</c:v>
                </c:pt>
                <c:pt idx="115">
                  <c:v>48245</c:v>
                </c:pt>
                <c:pt idx="116">
                  <c:v>48264</c:v>
                </c:pt>
                <c:pt idx="117">
                  <c:v>48269.5</c:v>
                </c:pt>
                <c:pt idx="118">
                  <c:v>47980.5</c:v>
                </c:pt>
                <c:pt idx="119">
                  <c:v>47487</c:v>
                </c:pt>
                <c:pt idx="120">
                  <c:v>46498</c:v>
                </c:pt>
                <c:pt idx="121">
                  <c:v>45782.5</c:v>
                </c:pt>
                <c:pt idx="122">
                  <c:v>45472.5</c:v>
                </c:pt>
                <c:pt idx="123">
                  <c:v>45476</c:v>
                </c:pt>
                <c:pt idx="124">
                  <c:v>45618.5</c:v>
                </c:pt>
                <c:pt idx="125">
                  <c:v>45658</c:v>
                </c:pt>
                <c:pt idx="126">
                  <c:v>45784.5</c:v>
                </c:pt>
                <c:pt idx="127">
                  <c:v>45443</c:v>
                </c:pt>
                <c:pt idx="128">
                  <c:v>45273.5</c:v>
                </c:pt>
                <c:pt idx="129">
                  <c:v>45421.5</c:v>
                </c:pt>
                <c:pt idx="130">
                  <c:v>45421.5</c:v>
                </c:pt>
                <c:pt idx="131">
                  <c:v>45450</c:v>
                </c:pt>
                <c:pt idx="132">
                  <c:v>45510.5</c:v>
                </c:pt>
                <c:pt idx="133">
                  <c:v>45509</c:v>
                </c:pt>
                <c:pt idx="134">
                  <c:v>45288.5</c:v>
                </c:pt>
                <c:pt idx="135">
                  <c:v>45179.5</c:v>
                </c:pt>
                <c:pt idx="136">
                  <c:v>44961.5</c:v>
                </c:pt>
                <c:pt idx="137">
                  <c:v>45320.5</c:v>
                </c:pt>
                <c:pt idx="138">
                  <c:v>45410.5</c:v>
                </c:pt>
                <c:pt idx="139">
                  <c:v>45514</c:v>
                </c:pt>
                <c:pt idx="140">
                  <c:v>45566.5</c:v>
                </c:pt>
                <c:pt idx="141">
                  <c:v>45607.5</c:v>
                </c:pt>
                <c:pt idx="142">
                  <c:v>45612.5</c:v>
                </c:pt>
                <c:pt idx="143">
                  <c:v>46028</c:v>
                </c:pt>
                <c:pt idx="144">
                  <c:v>45770</c:v>
                </c:pt>
                <c:pt idx="145">
                  <c:v>44981.5</c:v>
                </c:pt>
                <c:pt idx="146">
                  <c:v>44557</c:v>
                </c:pt>
                <c:pt idx="147">
                  <c:v>43915.5</c:v>
                </c:pt>
                <c:pt idx="148">
                  <c:v>43648.5</c:v>
                </c:pt>
                <c:pt idx="149">
                  <c:v>43443</c:v>
                </c:pt>
                <c:pt idx="150">
                  <c:v>43926.5</c:v>
                </c:pt>
                <c:pt idx="151">
                  <c:v>44459.5</c:v>
                </c:pt>
                <c:pt idx="152">
                  <c:v>45047</c:v>
                </c:pt>
                <c:pt idx="153">
                  <c:v>45768.5</c:v>
                </c:pt>
                <c:pt idx="154">
                  <c:v>45759.5</c:v>
                </c:pt>
                <c:pt idx="155">
                  <c:v>45665</c:v>
                </c:pt>
                <c:pt idx="156">
                  <c:v>45599</c:v>
                </c:pt>
                <c:pt idx="157">
                  <c:v>45470</c:v>
                </c:pt>
                <c:pt idx="158">
                  <c:v>45127.5</c:v>
                </c:pt>
                <c:pt idx="159">
                  <c:v>44485</c:v>
                </c:pt>
                <c:pt idx="160">
                  <c:v>43198</c:v>
                </c:pt>
                <c:pt idx="161">
                  <c:v>43228</c:v>
                </c:pt>
                <c:pt idx="162">
                  <c:v>44889.5</c:v>
                </c:pt>
                <c:pt idx="163">
                  <c:v>45809.5</c:v>
                </c:pt>
                <c:pt idx="164">
                  <c:v>45979.5</c:v>
                </c:pt>
                <c:pt idx="165">
                  <c:v>46074.5</c:v>
                </c:pt>
                <c:pt idx="166">
                  <c:v>45919</c:v>
                </c:pt>
                <c:pt idx="167">
                  <c:v>46077</c:v>
                </c:pt>
                <c:pt idx="168">
                  <c:v>45705</c:v>
                </c:pt>
                <c:pt idx="169">
                  <c:v>45249</c:v>
                </c:pt>
                <c:pt idx="170">
                  <c:v>45572</c:v>
                </c:pt>
                <c:pt idx="171">
                  <c:v>45183.5</c:v>
                </c:pt>
                <c:pt idx="172">
                  <c:v>44953.5</c:v>
                </c:pt>
                <c:pt idx="173">
                  <c:v>44973</c:v>
                </c:pt>
                <c:pt idx="174">
                  <c:v>45709</c:v>
                </c:pt>
                <c:pt idx="175">
                  <c:v>46164.5</c:v>
                </c:pt>
                <c:pt idx="176">
                  <c:v>46172</c:v>
                </c:pt>
                <c:pt idx="177">
                  <c:v>46211.5</c:v>
                </c:pt>
                <c:pt idx="178">
                  <c:v>46213</c:v>
                </c:pt>
                <c:pt idx="179">
                  <c:v>46210.5</c:v>
                </c:pt>
                <c:pt idx="180">
                  <c:v>46193</c:v>
                </c:pt>
                <c:pt idx="181">
                  <c:v>46164.5</c:v>
                </c:pt>
                <c:pt idx="182">
                  <c:v>46136</c:v>
                </c:pt>
                <c:pt idx="183">
                  <c:v>45921.5</c:v>
                </c:pt>
                <c:pt idx="184">
                  <c:v>45916.5</c:v>
                </c:pt>
                <c:pt idx="185">
                  <c:v>46014</c:v>
                </c:pt>
                <c:pt idx="186">
                  <c:v>45976.5</c:v>
                </c:pt>
                <c:pt idx="187">
                  <c:v>46097</c:v>
                </c:pt>
                <c:pt idx="188">
                  <c:v>46138</c:v>
                </c:pt>
                <c:pt idx="189">
                  <c:v>46050</c:v>
                </c:pt>
                <c:pt idx="190">
                  <c:v>45787.5</c:v>
                </c:pt>
                <c:pt idx="191">
                  <c:v>46037</c:v>
                </c:pt>
                <c:pt idx="192">
                  <c:v>45693.5</c:v>
                </c:pt>
                <c:pt idx="193">
                  <c:v>45410.5</c:v>
                </c:pt>
                <c:pt idx="194">
                  <c:v>45518.5</c:v>
                </c:pt>
                <c:pt idx="195">
                  <c:v>45379.5</c:v>
                </c:pt>
                <c:pt idx="196">
                  <c:v>45300.5</c:v>
                </c:pt>
                <c:pt idx="197">
                  <c:v>45572.5</c:v>
                </c:pt>
                <c:pt idx="198">
                  <c:v>45550.5</c:v>
                </c:pt>
                <c:pt idx="199">
                  <c:v>45999</c:v>
                </c:pt>
                <c:pt idx="200">
                  <c:v>46052</c:v>
                </c:pt>
                <c:pt idx="201">
                  <c:v>46097.5</c:v>
                </c:pt>
                <c:pt idx="202">
                  <c:v>46041.5</c:v>
                </c:pt>
                <c:pt idx="203">
                  <c:v>46019</c:v>
                </c:pt>
                <c:pt idx="204">
                  <c:v>46041</c:v>
                </c:pt>
                <c:pt idx="205">
                  <c:v>46044</c:v>
                </c:pt>
                <c:pt idx="206">
                  <c:v>46022</c:v>
                </c:pt>
                <c:pt idx="207">
                  <c:v>46019</c:v>
                </c:pt>
                <c:pt idx="208">
                  <c:v>45870.5</c:v>
                </c:pt>
                <c:pt idx="209">
                  <c:v>45681</c:v>
                </c:pt>
                <c:pt idx="210">
                  <c:v>45629</c:v>
                </c:pt>
                <c:pt idx="211">
                  <c:v>45910.5</c:v>
                </c:pt>
                <c:pt idx="212">
                  <c:v>45895</c:v>
                </c:pt>
                <c:pt idx="213">
                  <c:v>45481</c:v>
                </c:pt>
                <c:pt idx="214">
                  <c:v>45264.5</c:v>
                </c:pt>
                <c:pt idx="215">
                  <c:v>45438</c:v>
                </c:pt>
                <c:pt idx="216">
                  <c:v>45286.5</c:v>
                </c:pt>
                <c:pt idx="217">
                  <c:v>44775</c:v>
                </c:pt>
                <c:pt idx="218">
                  <c:v>44948.5</c:v>
                </c:pt>
                <c:pt idx="219">
                  <c:v>44143</c:v>
                </c:pt>
                <c:pt idx="220">
                  <c:v>43968.5</c:v>
                </c:pt>
                <c:pt idx="221">
                  <c:v>44400</c:v>
                </c:pt>
                <c:pt idx="222">
                  <c:v>45053.5</c:v>
                </c:pt>
                <c:pt idx="223">
                  <c:v>45145</c:v>
                </c:pt>
                <c:pt idx="224">
                  <c:v>45325</c:v>
                </c:pt>
                <c:pt idx="225">
                  <c:v>45518</c:v>
                </c:pt>
                <c:pt idx="226">
                  <c:v>45460</c:v>
                </c:pt>
                <c:pt idx="227">
                  <c:v>45412</c:v>
                </c:pt>
                <c:pt idx="228">
                  <c:v>45412.5</c:v>
                </c:pt>
                <c:pt idx="229">
                  <c:v>45303</c:v>
                </c:pt>
                <c:pt idx="230">
                  <c:v>45228</c:v>
                </c:pt>
                <c:pt idx="231">
                  <c:v>45000</c:v>
                </c:pt>
                <c:pt idx="232">
                  <c:v>45215.5</c:v>
                </c:pt>
                <c:pt idx="233">
                  <c:v>45416</c:v>
                </c:pt>
                <c:pt idx="234">
                  <c:v>45358.5</c:v>
                </c:pt>
                <c:pt idx="235">
                  <c:v>45351.5</c:v>
                </c:pt>
                <c:pt idx="236">
                  <c:v>45314.5</c:v>
                </c:pt>
                <c:pt idx="237">
                  <c:v>45494.5</c:v>
                </c:pt>
                <c:pt idx="238">
                  <c:v>44380.5</c:v>
                </c:pt>
                <c:pt idx="239">
                  <c:v>43958.5</c:v>
                </c:pt>
                <c:pt idx="240">
                  <c:v>44161.5</c:v>
                </c:pt>
                <c:pt idx="241">
                  <c:v>44437</c:v>
                </c:pt>
                <c:pt idx="242">
                  <c:v>44804.5</c:v>
                </c:pt>
                <c:pt idx="243">
                  <c:v>44485.5</c:v>
                </c:pt>
                <c:pt idx="244">
                  <c:v>44751</c:v>
                </c:pt>
                <c:pt idx="245">
                  <c:v>44868.5</c:v>
                </c:pt>
                <c:pt idx="246">
                  <c:v>45280.5</c:v>
                </c:pt>
                <c:pt idx="247">
                  <c:v>44823</c:v>
                </c:pt>
                <c:pt idx="248">
                  <c:v>45128.5</c:v>
                </c:pt>
                <c:pt idx="249">
                  <c:v>45390</c:v>
                </c:pt>
                <c:pt idx="250">
                  <c:v>45368</c:v>
                </c:pt>
                <c:pt idx="251">
                  <c:v>45302.5</c:v>
                </c:pt>
                <c:pt idx="252">
                  <c:v>45139.5</c:v>
                </c:pt>
                <c:pt idx="253">
                  <c:v>45119.5</c:v>
                </c:pt>
                <c:pt idx="254">
                  <c:v>45190</c:v>
                </c:pt>
                <c:pt idx="255">
                  <c:v>45146</c:v>
                </c:pt>
                <c:pt idx="256">
                  <c:v>44952.5</c:v>
                </c:pt>
                <c:pt idx="257">
                  <c:v>45167.5</c:v>
                </c:pt>
                <c:pt idx="258">
                  <c:v>45673</c:v>
                </c:pt>
                <c:pt idx="259">
                  <c:v>45447</c:v>
                </c:pt>
                <c:pt idx="260">
                  <c:v>45197</c:v>
                </c:pt>
                <c:pt idx="261">
                  <c:v>45201.5</c:v>
                </c:pt>
                <c:pt idx="262">
                  <c:v>44527.5</c:v>
                </c:pt>
                <c:pt idx="263">
                  <c:v>44511</c:v>
                </c:pt>
                <c:pt idx="264">
                  <c:v>44433.5</c:v>
                </c:pt>
                <c:pt idx="265">
                  <c:v>44360</c:v>
                </c:pt>
                <c:pt idx="266">
                  <c:v>44647.5</c:v>
                </c:pt>
                <c:pt idx="267">
                  <c:v>44135</c:v>
                </c:pt>
                <c:pt idx="268">
                  <c:v>43837.5</c:v>
                </c:pt>
                <c:pt idx="269">
                  <c:v>44834</c:v>
                </c:pt>
                <c:pt idx="270">
                  <c:v>45220.5</c:v>
                </c:pt>
                <c:pt idx="271">
                  <c:v>45793</c:v>
                </c:pt>
                <c:pt idx="272">
                  <c:v>45730.5</c:v>
                </c:pt>
                <c:pt idx="273">
                  <c:v>45814.5</c:v>
                </c:pt>
                <c:pt idx="274">
                  <c:v>45707.5</c:v>
                </c:pt>
                <c:pt idx="275">
                  <c:v>45700.5</c:v>
                </c:pt>
                <c:pt idx="276">
                  <c:v>45478.5</c:v>
                </c:pt>
                <c:pt idx="277">
                  <c:v>45230.5</c:v>
                </c:pt>
                <c:pt idx="278">
                  <c:v>44945</c:v>
                </c:pt>
                <c:pt idx="279">
                  <c:v>44303</c:v>
                </c:pt>
                <c:pt idx="280">
                  <c:v>44167</c:v>
                </c:pt>
                <c:pt idx="281">
                  <c:v>44301</c:v>
                </c:pt>
                <c:pt idx="282">
                  <c:v>45053.5</c:v>
                </c:pt>
                <c:pt idx="283">
                  <c:v>45641.5</c:v>
                </c:pt>
                <c:pt idx="284">
                  <c:v>45630</c:v>
                </c:pt>
                <c:pt idx="285">
                  <c:v>45748.5</c:v>
                </c:pt>
                <c:pt idx="286">
                  <c:v>44689.5</c:v>
                </c:pt>
                <c:pt idx="287">
                  <c:v>44366.5</c:v>
                </c:pt>
                <c:pt idx="288">
                  <c:v>43638.5</c:v>
                </c:pt>
                <c:pt idx="289">
                  <c:v>42651.5</c:v>
                </c:pt>
                <c:pt idx="290">
                  <c:v>41937</c:v>
                </c:pt>
                <c:pt idx="291">
                  <c:v>40718.5</c:v>
                </c:pt>
                <c:pt idx="292">
                  <c:v>39629</c:v>
                </c:pt>
                <c:pt idx="293">
                  <c:v>39948</c:v>
                </c:pt>
                <c:pt idx="294">
                  <c:v>41287</c:v>
                </c:pt>
                <c:pt idx="295">
                  <c:v>41552</c:v>
                </c:pt>
                <c:pt idx="296">
                  <c:v>41947</c:v>
                </c:pt>
                <c:pt idx="297">
                  <c:v>42197</c:v>
                </c:pt>
                <c:pt idx="298">
                  <c:v>41991.5</c:v>
                </c:pt>
                <c:pt idx="299">
                  <c:v>41731</c:v>
                </c:pt>
                <c:pt idx="300">
                  <c:v>41669</c:v>
                </c:pt>
                <c:pt idx="301">
                  <c:v>41558</c:v>
                </c:pt>
                <c:pt idx="302">
                  <c:v>41042</c:v>
                </c:pt>
                <c:pt idx="303">
                  <c:v>40803.5</c:v>
                </c:pt>
                <c:pt idx="304">
                  <c:v>40123</c:v>
                </c:pt>
                <c:pt idx="305">
                  <c:v>40165</c:v>
                </c:pt>
                <c:pt idx="306">
                  <c:v>41215.5</c:v>
                </c:pt>
                <c:pt idx="307">
                  <c:v>41964.5</c:v>
                </c:pt>
                <c:pt idx="308">
                  <c:v>42478.5</c:v>
                </c:pt>
                <c:pt idx="309">
                  <c:v>42363</c:v>
                </c:pt>
                <c:pt idx="310">
                  <c:v>41341.5</c:v>
                </c:pt>
                <c:pt idx="311">
                  <c:v>41459</c:v>
                </c:pt>
                <c:pt idx="312">
                  <c:v>41487</c:v>
                </c:pt>
                <c:pt idx="313">
                  <c:v>39397.5</c:v>
                </c:pt>
                <c:pt idx="314">
                  <c:v>38774</c:v>
                </c:pt>
                <c:pt idx="315">
                  <c:v>37182.5</c:v>
                </c:pt>
                <c:pt idx="316">
                  <c:v>35044</c:v>
                </c:pt>
                <c:pt idx="317">
                  <c:v>34826.5</c:v>
                </c:pt>
                <c:pt idx="318">
                  <c:v>35085</c:v>
                </c:pt>
                <c:pt idx="319">
                  <c:v>35146.5</c:v>
                </c:pt>
                <c:pt idx="320">
                  <c:v>36395.5</c:v>
                </c:pt>
                <c:pt idx="321">
                  <c:v>37263.5</c:v>
                </c:pt>
                <c:pt idx="322">
                  <c:v>37521</c:v>
                </c:pt>
                <c:pt idx="323">
                  <c:v>37348.5</c:v>
                </c:pt>
                <c:pt idx="324">
                  <c:v>36075.5</c:v>
                </c:pt>
                <c:pt idx="325">
                  <c:v>34732</c:v>
                </c:pt>
                <c:pt idx="326">
                  <c:v>32033.5</c:v>
                </c:pt>
                <c:pt idx="327">
                  <c:v>29949</c:v>
                </c:pt>
                <c:pt idx="328">
                  <c:v>29408.5</c:v>
                </c:pt>
                <c:pt idx="329">
                  <c:v>30722.5</c:v>
                </c:pt>
                <c:pt idx="330">
                  <c:v>35015.5</c:v>
                </c:pt>
                <c:pt idx="331">
                  <c:v>37544</c:v>
                </c:pt>
                <c:pt idx="332">
                  <c:v>39322.5</c:v>
                </c:pt>
                <c:pt idx="333">
                  <c:v>39636</c:v>
                </c:pt>
                <c:pt idx="334">
                  <c:v>38806</c:v>
                </c:pt>
                <c:pt idx="335">
                  <c:v>39066.5</c:v>
                </c:pt>
                <c:pt idx="336">
                  <c:v>38907</c:v>
                </c:pt>
                <c:pt idx="337">
                  <c:v>38666</c:v>
                </c:pt>
                <c:pt idx="338">
                  <c:v>38272</c:v>
                </c:pt>
                <c:pt idx="339">
                  <c:v>37031</c:v>
                </c:pt>
                <c:pt idx="340">
                  <c:v>36506.5</c:v>
                </c:pt>
                <c:pt idx="341">
                  <c:v>37266.5</c:v>
                </c:pt>
                <c:pt idx="342">
                  <c:v>39440.5</c:v>
                </c:pt>
                <c:pt idx="343">
                  <c:v>40831.5</c:v>
                </c:pt>
                <c:pt idx="344">
                  <c:v>41101.5</c:v>
                </c:pt>
                <c:pt idx="345">
                  <c:v>41012</c:v>
                </c:pt>
                <c:pt idx="346">
                  <c:v>40913</c:v>
                </c:pt>
                <c:pt idx="347">
                  <c:v>41279.5</c:v>
                </c:pt>
                <c:pt idx="348">
                  <c:v>41961.5</c:v>
                </c:pt>
                <c:pt idx="349">
                  <c:v>42142</c:v>
                </c:pt>
                <c:pt idx="350">
                  <c:v>42107</c:v>
                </c:pt>
                <c:pt idx="351">
                  <c:v>42008.5</c:v>
                </c:pt>
                <c:pt idx="352">
                  <c:v>41644</c:v>
                </c:pt>
                <c:pt idx="353">
                  <c:v>41261.5</c:v>
                </c:pt>
                <c:pt idx="354">
                  <c:v>41653</c:v>
                </c:pt>
                <c:pt idx="355">
                  <c:v>42309.5</c:v>
                </c:pt>
                <c:pt idx="356">
                  <c:v>42159.5</c:v>
                </c:pt>
                <c:pt idx="357">
                  <c:v>42423</c:v>
                </c:pt>
                <c:pt idx="358">
                  <c:v>41985.5</c:v>
                </c:pt>
                <c:pt idx="359">
                  <c:v>42135.5</c:v>
                </c:pt>
                <c:pt idx="360">
                  <c:v>41943</c:v>
                </c:pt>
                <c:pt idx="361">
                  <c:v>40782.5</c:v>
                </c:pt>
                <c:pt idx="362">
                  <c:v>40695.5</c:v>
                </c:pt>
                <c:pt idx="363">
                  <c:v>40675</c:v>
                </c:pt>
                <c:pt idx="364">
                  <c:v>40655.5</c:v>
                </c:pt>
                <c:pt idx="365">
                  <c:v>40978</c:v>
                </c:pt>
                <c:pt idx="366">
                  <c:v>41583.5</c:v>
                </c:pt>
                <c:pt idx="367">
                  <c:v>42299</c:v>
                </c:pt>
                <c:pt idx="368">
                  <c:v>42456</c:v>
                </c:pt>
                <c:pt idx="369">
                  <c:v>42501</c:v>
                </c:pt>
                <c:pt idx="370">
                  <c:v>42252</c:v>
                </c:pt>
                <c:pt idx="371">
                  <c:v>42049</c:v>
                </c:pt>
                <c:pt idx="372">
                  <c:v>42030.5</c:v>
                </c:pt>
                <c:pt idx="373">
                  <c:v>42041.5</c:v>
                </c:pt>
                <c:pt idx="374">
                  <c:v>42096</c:v>
                </c:pt>
                <c:pt idx="375">
                  <c:v>41835.5</c:v>
                </c:pt>
                <c:pt idx="376">
                  <c:v>41794</c:v>
                </c:pt>
                <c:pt idx="377">
                  <c:v>41547</c:v>
                </c:pt>
                <c:pt idx="378">
                  <c:v>41951</c:v>
                </c:pt>
                <c:pt idx="379">
                  <c:v>42274.5</c:v>
                </c:pt>
                <c:pt idx="380">
                  <c:v>42343</c:v>
                </c:pt>
                <c:pt idx="381">
                  <c:v>42568.5</c:v>
                </c:pt>
                <c:pt idx="382">
                  <c:v>42380</c:v>
                </c:pt>
                <c:pt idx="383">
                  <c:v>42482.5</c:v>
                </c:pt>
                <c:pt idx="384">
                  <c:v>42269.5</c:v>
                </c:pt>
                <c:pt idx="385">
                  <c:v>42666</c:v>
                </c:pt>
                <c:pt idx="386">
                  <c:v>42783</c:v>
                </c:pt>
                <c:pt idx="387">
                  <c:v>41595</c:v>
                </c:pt>
                <c:pt idx="388">
                  <c:v>41923</c:v>
                </c:pt>
                <c:pt idx="389">
                  <c:v>42437.5</c:v>
                </c:pt>
                <c:pt idx="390">
                  <c:v>43573</c:v>
                </c:pt>
                <c:pt idx="391">
                  <c:v>44246.5</c:v>
                </c:pt>
                <c:pt idx="392">
                  <c:v>44610</c:v>
                </c:pt>
                <c:pt idx="393">
                  <c:v>44515</c:v>
                </c:pt>
                <c:pt idx="394">
                  <c:v>44555</c:v>
                </c:pt>
                <c:pt idx="395">
                  <c:v>44309</c:v>
                </c:pt>
                <c:pt idx="396">
                  <c:v>44083</c:v>
                </c:pt>
                <c:pt idx="397">
                  <c:v>43667.5</c:v>
                </c:pt>
                <c:pt idx="398">
                  <c:v>43799</c:v>
                </c:pt>
                <c:pt idx="399">
                  <c:v>43513</c:v>
                </c:pt>
                <c:pt idx="400">
                  <c:v>42795</c:v>
                </c:pt>
                <c:pt idx="401">
                  <c:v>42682.5</c:v>
                </c:pt>
                <c:pt idx="402">
                  <c:v>43061.5</c:v>
                </c:pt>
                <c:pt idx="403">
                  <c:v>44132</c:v>
                </c:pt>
                <c:pt idx="404">
                  <c:v>43827.5</c:v>
                </c:pt>
                <c:pt idx="405">
                  <c:v>43803</c:v>
                </c:pt>
                <c:pt idx="406">
                  <c:v>42164</c:v>
                </c:pt>
                <c:pt idx="407">
                  <c:v>42569.5</c:v>
                </c:pt>
                <c:pt idx="408">
                  <c:v>42044</c:v>
                </c:pt>
                <c:pt idx="409">
                  <c:v>41593.5</c:v>
                </c:pt>
                <c:pt idx="410">
                  <c:v>39969.5</c:v>
                </c:pt>
                <c:pt idx="411">
                  <c:v>36903</c:v>
                </c:pt>
                <c:pt idx="412">
                  <c:v>35187</c:v>
                </c:pt>
                <c:pt idx="413">
                  <c:v>36836</c:v>
                </c:pt>
                <c:pt idx="414">
                  <c:v>41019.5</c:v>
                </c:pt>
                <c:pt idx="415">
                  <c:v>43757</c:v>
                </c:pt>
                <c:pt idx="416">
                  <c:v>44193</c:v>
                </c:pt>
                <c:pt idx="417">
                  <c:v>44112.5</c:v>
                </c:pt>
                <c:pt idx="418">
                  <c:v>44443</c:v>
                </c:pt>
                <c:pt idx="419">
                  <c:v>44411.5</c:v>
                </c:pt>
                <c:pt idx="420">
                  <c:v>44044.5</c:v>
                </c:pt>
                <c:pt idx="421">
                  <c:v>43601</c:v>
                </c:pt>
                <c:pt idx="422">
                  <c:v>43077.5</c:v>
                </c:pt>
                <c:pt idx="423">
                  <c:v>42441</c:v>
                </c:pt>
                <c:pt idx="424">
                  <c:v>41725</c:v>
                </c:pt>
                <c:pt idx="425">
                  <c:v>41746.5</c:v>
                </c:pt>
                <c:pt idx="426">
                  <c:v>42239</c:v>
                </c:pt>
                <c:pt idx="427">
                  <c:v>43586.5</c:v>
                </c:pt>
                <c:pt idx="428">
                  <c:v>43752.5</c:v>
                </c:pt>
                <c:pt idx="429">
                  <c:v>44168</c:v>
                </c:pt>
                <c:pt idx="430">
                  <c:v>43429</c:v>
                </c:pt>
                <c:pt idx="431">
                  <c:v>43355</c:v>
                </c:pt>
                <c:pt idx="432">
                  <c:v>42556.5</c:v>
                </c:pt>
                <c:pt idx="433">
                  <c:v>40934.5</c:v>
                </c:pt>
                <c:pt idx="434">
                  <c:v>39052.5</c:v>
                </c:pt>
                <c:pt idx="435">
                  <c:v>36734</c:v>
                </c:pt>
                <c:pt idx="436">
                  <c:v>37122.5</c:v>
                </c:pt>
                <c:pt idx="437">
                  <c:v>39629.5</c:v>
                </c:pt>
                <c:pt idx="438">
                  <c:v>42952</c:v>
                </c:pt>
                <c:pt idx="439">
                  <c:v>44599.5</c:v>
                </c:pt>
                <c:pt idx="440">
                  <c:v>45059.5</c:v>
                </c:pt>
                <c:pt idx="441">
                  <c:v>45170</c:v>
                </c:pt>
                <c:pt idx="442">
                  <c:v>45153</c:v>
                </c:pt>
                <c:pt idx="443">
                  <c:v>45270.5</c:v>
                </c:pt>
                <c:pt idx="444">
                  <c:v>45213.5</c:v>
                </c:pt>
                <c:pt idx="445">
                  <c:v>45142.5</c:v>
                </c:pt>
                <c:pt idx="446">
                  <c:v>45120.5</c:v>
                </c:pt>
                <c:pt idx="447">
                  <c:v>44968</c:v>
                </c:pt>
                <c:pt idx="448">
                  <c:v>44727.5</c:v>
                </c:pt>
                <c:pt idx="449">
                  <c:v>44326.5</c:v>
                </c:pt>
                <c:pt idx="450">
                  <c:v>44191</c:v>
                </c:pt>
                <c:pt idx="451">
                  <c:v>44658.5</c:v>
                </c:pt>
                <c:pt idx="452">
                  <c:v>44284.5</c:v>
                </c:pt>
                <c:pt idx="453">
                  <c:v>44307.5</c:v>
                </c:pt>
                <c:pt idx="454">
                  <c:v>43539</c:v>
                </c:pt>
                <c:pt idx="455">
                  <c:v>43501.5</c:v>
                </c:pt>
                <c:pt idx="456">
                  <c:v>43010</c:v>
                </c:pt>
                <c:pt idx="457">
                  <c:v>42208.5</c:v>
                </c:pt>
                <c:pt idx="458">
                  <c:v>41538.5</c:v>
                </c:pt>
                <c:pt idx="459">
                  <c:v>40904.5</c:v>
                </c:pt>
                <c:pt idx="460">
                  <c:v>40391.5</c:v>
                </c:pt>
                <c:pt idx="461">
                  <c:v>40282</c:v>
                </c:pt>
                <c:pt idx="462">
                  <c:v>40852.5</c:v>
                </c:pt>
                <c:pt idx="463">
                  <c:v>41466.5</c:v>
                </c:pt>
                <c:pt idx="464">
                  <c:v>42438</c:v>
                </c:pt>
                <c:pt idx="465">
                  <c:v>42779.5</c:v>
                </c:pt>
                <c:pt idx="466">
                  <c:v>42724</c:v>
                </c:pt>
                <c:pt idx="467">
                  <c:v>42737.5</c:v>
                </c:pt>
                <c:pt idx="468">
                  <c:v>42678</c:v>
                </c:pt>
                <c:pt idx="469">
                  <c:v>42865</c:v>
                </c:pt>
                <c:pt idx="470">
                  <c:v>42229.5</c:v>
                </c:pt>
                <c:pt idx="471">
                  <c:v>42028.5</c:v>
                </c:pt>
                <c:pt idx="472">
                  <c:v>41727.5</c:v>
                </c:pt>
                <c:pt idx="473">
                  <c:v>41680</c:v>
                </c:pt>
                <c:pt idx="474">
                  <c:v>42173</c:v>
                </c:pt>
                <c:pt idx="475">
                  <c:v>43013.5</c:v>
                </c:pt>
                <c:pt idx="476">
                  <c:v>42953.5</c:v>
                </c:pt>
                <c:pt idx="477">
                  <c:v>43249.5</c:v>
                </c:pt>
                <c:pt idx="478">
                  <c:v>42747.5</c:v>
                </c:pt>
                <c:pt idx="479">
                  <c:v>42911.5</c:v>
                </c:pt>
                <c:pt idx="480">
                  <c:v>42709</c:v>
                </c:pt>
                <c:pt idx="481">
                  <c:v>41463.5</c:v>
                </c:pt>
                <c:pt idx="482">
                  <c:v>40410</c:v>
                </c:pt>
                <c:pt idx="483">
                  <c:v>38404.5</c:v>
                </c:pt>
                <c:pt idx="484">
                  <c:v>37629.5</c:v>
                </c:pt>
                <c:pt idx="485">
                  <c:v>37660.5</c:v>
                </c:pt>
                <c:pt idx="486">
                  <c:v>38018</c:v>
                </c:pt>
                <c:pt idx="487">
                  <c:v>38250</c:v>
                </c:pt>
                <c:pt idx="488">
                  <c:v>39390</c:v>
                </c:pt>
                <c:pt idx="489">
                  <c:v>40204</c:v>
                </c:pt>
                <c:pt idx="490">
                  <c:v>40058</c:v>
                </c:pt>
                <c:pt idx="491">
                  <c:v>39946</c:v>
                </c:pt>
                <c:pt idx="492">
                  <c:v>39690.5</c:v>
                </c:pt>
                <c:pt idx="493">
                  <c:v>39583</c:v>
                </c:pt>
                <c:pt idx="494">
                  <c:v>37952</c:v>
                </c:pt>
                <c:pt idx="495">
                  <c:v>36238</c:v>
                </c:pt>
                <c:pt idx="496">
                  <c:v>35399.5</c:v>
                </c:pt>
                <c:pt idx="497">
                  <c:v>35892.5</c:v>
                </c:pt>
                <c:pt idx="498">
                  <c:v>39166.5</c:v>
                </c:pt>
                <c:pt idx="499">
                  <c:v>42301.5</c:v>
                </c:pt>
                <c:pt idx="500">
                  <c:v>43116.5</c:v>
                </c:pt>
                <c:pt idx="501">
                  <c:v>43262</c:v>
                </c:pt>
                <c:pt idx="502">
                  <c:v>42865.5</c:v>
                </c:pt>
                <c:pt idx="503">
                  <c:v>43122</c:v>
                </c:pt>
                <c:pt idx="504">
                  <c:v>43216.5</c:v>
                </c:pt>
                <c:pt idx="505">
                  <c:v>42238.5</c:v>
                </c:pt>
                <c:pt idx="506">
                  <c:v>42392.5</c:v>
                </c:pt>
                <c:pt idx="507">
                  <c:v>40632.5</c:v>
                </c:pt>
                <c:pt idx="508">
                  <c:v>39937</c:v>
                </c:pt>
                <c:pt idx="509">
                  <c:v>40987</c:v>
                </c:pt>
                <c:pt idx="510">
                  <c:v>43282.5</c:v>
                </c:pt>
                <c:pt idx="511">
                  <c:v>44574.5</c:v>
                </c:pt>
                <c:pt idx="512">
                  <c:v>44713</c:v>
                </c:pt>
                <c:pt idx="513">
                  <c:v>44701.5</c:v>
                </c:pt>
                <c:pt idx="514">
                  <c:v>44767.5</c:v>
                </c:pt>
                <c:pt idx="515">
                  <c:v>44763</c:v>
                </c:pt>
                <c:pt idx="516">
                  <c:v>44846.5</c:v>
                </c:pt>
                <c:pt idx="517">
                  <c:v>44859</c:v>
                </c:pt>
                <c:pt idx="518">
                  <c:v>44883</c:v>
                </c:pt>
                <c:pt idx="519">
                  <c:v>44782.5</c:v>
                </c:pt>
                <c:pt idx="520">
                  <c:v>44392.5</c:v>
                </c:pt>
                <c:pt idx="521">
                  <c:v>43842</c:v>
                </c:pt>
                <c:pt idx="522">
                  <c:v>44523</c:v>
                </c:pt>
                <c:pt idx="523">
                  <c:v>44950.5</c:v>
                </c:pt>
                <c:pt idx="524">
                  <c:v>44918</c:v>
                </c:pt>
                <c:pt idx="525">
                  <c:v>44934</c:v>
                </c:pt>
                <c:pt idx="526">
                  <c:v>44251</c:v>
                </c:pt>
                <c:pt idx="527">
                  <c:v>44259</c:v>
                </c:pt>
                <c:pt idx="528">
                  <c:v>44207.5</c:v>
                </c:pt>
                <c:pt idx="529">
                  <c:v>44321.5</c:v>
                </c:pt>
                <c:pt idx="530">
                  <c:v>44486</c:v>
                </c:pt>
                <c:pt idx="531">
                  <c:v>43422</c:v>
                </c:pt>
                <c:pt idx="532">
                  <c:v>43408.5</c:v>
                </c:pt>
                <c:pt idx="533">
                  <c:v>43749</c:v>
                </c:pt>
                <c:pt idx="534">
                  <c:v>44795</c:v>
                </c:pt>
                <c:pt idx="535">
                  <c:v>45023.5</c:v>
                </c:pt>
                <c:pt idx="536">
                  <c:v>45327</c:v>
                </c:pt>
                <c:pt idx="537">
                  <c:v>45320</c:v>
                </c:pt>
                <c:pt idx="538">
                  <c:v>45273</c:v>
                </c:pt>
                <c:pt idx="539">
                  <c:v>45197.5</c:v>
                </c:pt>
                <c:pt idx="540">
                  <c:v>45158</c:v>
                </c:pt>
                <c:pt idx="541">
                  <c:v>44938</c:v>
                </c:pt>
                <c:pt idx="542">
                  <c:v>44815.5</c:v>
                </c:pt>
                <c:pt idx="543">
                  <c:v>44518.5</c:v>
                </c:pt>
                <c:pt idx="544">
                  <c:v>44376</c:v>
                </c:pt>
                <c:pt idx="545">
                  <c:v>44475.5</c:v>
                </c:pt>
                <c:pt idx="546">
                  <c:v>44461</c:v>
                </c:pt>
                <c:pt idx="547">
                  <c:v>44764</c:v>
                </c:pt>
                <c:pt idx="548">
                  <c:v>44789.5</c:v>
                </c:pt>
                <c:pt idx="549">
                  <c:v>44997.5</c:v>
                </c:pt>
                <c:pt idx="550">
                  <c:v>44783</c:v>
                </c:pt>
                <c:pt idx="551">
                  <c:v>44822</c:v>
                </c:pt>
                <c:pt idx="552">
                  <c:v>44586</c:v>
                </c:pt>
                <c:pt idx="553">
                  <c:v>44046.5</c:v>
                </c:pt>
                <c:pt idx="554">
                  <c:v>44295</c:v>
                </c:pt>
                <c:pt idx="555">
                  <c:v>43826</c:v>
                </c:pt>
                <c:pt idx="556">
                  <c:v>44201</c:v>
                </c:pt>
                <c:pt idx="557">
                  <c:v>44424</c:v>
                </c:pt>
                <c:pt idx="558">
                  <c:v>44985.5</c:v>
                </c:pt>
                <c:pt idx="559">
                  <c:v>45138.5</c:v>
                </c:pt>
                <c:pt idx="560">
                  <c:v>44860</c:v>
                </c:pt>
                <c:pt idx="561">
                  <c:v>44877.5</c:v>
                </c:pt>
                <c:pt idx="562">
                  <c:v>44640.5</c:v>
                </c:pt>
                <c:pt idx="563">
                  <c:v>44450</c:v>
                </c:pt>
                <c:pt idx="564">
                  <c:v>44361.5</c:v>
                </c:pt>
                <c:pt idx="565">
                  <c:v>44119</c:v>
                </c:pt>
                <c:pt idx="566">
                  <c:v>44163</c:v>
                </c:pt>
                <c:pt idx="567">
                  <c:v>43589</c:v>
                </c:pt>
                <c:pt idx="568">
                  <c:v>42042.5</c:v>
                </c:pt>
                <c:pt idx="569">
                  <c:v>41955.5</c:v>
                </c:pt>
                <c:pt idx="570">
                  <c:v>42588.5</c:v>
                </c:pt>
                <c:pt idx="571">
                  <c:v>43476.5</c:v>
                </c:pt>
                <c:pt idx="572">
                  <c:v>43357</c:v>
                </c:pt>
                <c:pt idx="573">
                  <c:v>43200</c:v>
                </c:pt>
                <c:pt idx="574">
                  <c:v>42661.5</c:v>
                </c:pt>
                <c:pt idx="575">
                  <c:v>42720.5</c:v>
                </c:pt>
                <c:pt idx="576">
                  <c:v>42612.5</c:v>
                </c:pt>
                <c:pt idx="577">
                  <c:v>41966</c:v>
                </c:pt>
                <c:pt idx="578">
                  <c:v>42178.5</c:v>
                </c:pt>
                <c:pt idx="579">
                  <c:v>41810.5</c:v>
                </c:pt>
                <c:pt idx="580">
                  <c:v>41245</c:v>
                </c:pt>
                <c:pt idx="581">
                  <c:v>41735.5</c:v>
                </c:pt>
                <c:pt idx="582">
                  <c:v>43404</c:v>
                </c:pt>
                <c:pt idx="583">
                  <c:v>43841.5</c:v>
                </c:pt>
                <c:pt idx="584">
                  <c:v>43856</c:v>
                </c:pt>
                <c:pt idx="585">
                  <c:v>43909.5</c:v>
                </c:pt>
                <c:pt idx="586">
                  <c:v>43969</c:v>
                </c:pt>
                <c:pt idx="587">
                  <c:v>44133</c:v>
                </c:pt>
                <c:pt idx="588">
                  <c:v>43927</c:v>
                </c:pt>
                <c:pt idx="589">
                  <c:v>43863</c:v>
                </c:pt>
                <c:pt idx="590">
                  <c:v>43932.5</c:v>
                </c:pt>
                <c:pt idx="591">
                  <c:v>43368</c:v>
                </c:pt>
                <c:pt idx="592">
                  <c:v>43231.5</c:v>
                </c:pt>
                <c:pt idx="593">
                  <c:v>43175</c:v>
                </c:pt>
                <c:pt idx="594">
                  <c:v>43777</c:v>
                </c:pt>
                <c:pt idx="595">
                  <c:v>43888</c:v>
                </c:pt>
                <c:pt idx="596">
                  <c:v>43950</c:v>
                </c:pt>
                <c:pt idx="597">
                  <c:v>43727.5</c:v>
                </c:pt>
                <c:pt idx="598">
                  <c:v>43349</c:v>
                </c:pt>
                <c:pt idx="599">
                  <c:v>43297</c:v>
                </c:pt>
                <c:pt idx="600">
                  <c:v>42252</c:v>
                </c:pt>
                <c:pt idx="601">
                  <c:v>41561.5</c:v>
                </c:pt>
                <c:pt idx="602">
                  <c:v>41632.5</c:v>
                </c:pt>
                <c:pt idx="603">
                  <c:v>39866.5</c:v>
                </c:pt>
                <c:pt idx="604">
                  <c:v>39423.5</c:v>
                </c:pt>
                <c:pt idx="605">
                  <c:v>40486</c:v>
                </c:pt>
                <c:pt idx="606">
                  <c:v>42264</c:v>
                </c:pt>
                <c:pt idx="607">
                  <c:v>43250.5</c:v>
                </c:pt>
                <c:pt idx="608">
                  <c:v>43464</c:v>
                </c:pt>
                <c:pt idx="609">
                  <c:v>43513</c:v>
                </c:pt>
                <c:pt idx="610">
                  <c:v>43640.5</c:v>
                </c:pt>
                <c:pt idx="611">
                  <c:v>43393.5</c:v>
                </c:pt>
                <c:pt idx="612">
                  <c:v>43309</c:v>
                </c:pt>
                <c:pt idx="613">
                  <c:v>43076</c:v>
                </c:pt>
                <c:pt idx="614">
                  <c:v>43142.5</c:v>
                </c:pt>
                <c:pt idx="615">
                  <c:v>43397.5</c:v>
                </c:pt>
                <c:pt idx="616">
                  <c:v>43180</c:v>
                </c:pt>
                <c:pt idx="617">
                  <c:v>43040.5</c:v>
                </c:pt>
                <c:pt idx="618">
                  <c:v>42995.5</c:v>
                </c:pt>
                <c:pt idx="619">
                  <c:v>43280</c:v>
                </c:pt>
                <c:pt idx="620">
                  <c:v>43070.5</c:v>
                </c:pt>
                <c:pt idx="621">
                  <c:v>42778.5</c:v>
                </c:pt>
                <c:pt idx="622">
                  <c:v>42364.5</c:v>
                </c:pt>
                <c:pt idx="623">
                  <c:v>42136.5</c:v>
                </c:pt>
                <c:pt idx="624">
                  <c:v>41353</c:v>
                </c:pt>
                <c:pt idx="625">
                  <c:v>41520</c:v>
                </c:pt>
                <c:pt idx="626">
                  <c:v>41925.5</c:v>
                </c:pt>
                <c:pt idx="627">
                  <c:v>40886.5</c:v>
                </c:pt>
                <c:pt idx="628">
                  <c:v>40798.5</c:v>
                </c:pt>
                <c:pt idx="629">
                  <c:v>40842.5</c:v>
                </c:pt>
                <c:pt idx="630">
                  <c:v>41450</c:v>
                </c:pt>
                <c:pt idx="631">
                  <c:v>41741.5</c:v>
                </c:pt>
                <c:pt idx="632">
                  <c:v>42598.5</c:v>
                </c:pt>
                <c:pt idx="633">
                  <c:v>42684</c:v>
                </c:pt>
                <c:pt idx="634">
                  <c:v>42551.5</c:v>
                </c:pt>
                <c:pt idx="635">
                  <c:v>42742</c:v>
                </c:pt>
                <c:pt idx="636">
                  <c:v>42525.5</c:v>
                </c:pt>
                <c:pt idx="637">
                  <c:v>42288.5</c:v>
                </c:pt>
                <c:pt idx="638">
                  <c:v>41808.5</c:v>
                </c:pt>
                <c:pt idx="639">
                  <c:v>41344.5</c:v>
                </c:pt>
                <c:pt idx="640">
                  <c:v>41168</c:v>
                </c:pt>
                <c:pt idx="641">
                  <c:v>40907.5</c:v>
                </c:pt>
                <c:pt idx="642">
                  <c:v>41637</c:v>
                </c:pt>
                <c:pt idx="643">
                  <c:v>41580.5</c:v>
                </c:pt>
                <c:pt idx="644">
                  <c:v>41737</c:v>
                </c:pt>
                <c:pt idx="645">
                  <c:v>41768</c:v>
                </c:pt>
                <c:pt idx="646">
                  <c:v>41275</c:v>
                </c:pt>
                <c:pt idx="647">
                  <c:v>41398</c:v>
                </c:pt>
                <c:pt idx="648">
                  <c:v>41124</c:v>
                </c:pt>
                <c:pt idx="649">
                  <c:v>40415.5</c:v>
                </c:pt>
                <c:pt idx="650">
                  <c:v>40428</c:v>
                </c:pt>
                <c:pt idx="651">
                  <c:v>39604.5</c:v>
                </c:pt>
                <c:pt idx="652">
                  <c:v>39351.5</c:v>
                </c:pt>
                <c:pt idx="653">
                  <c:v>39084.5</c:v>
                </c:pt>
                <c:pt idx="654">
                  <c:v>38512</c:v>
                </c:pt>
                <c:pt idx="655">
                  <c:v>38603.5</c:v>
                </c:pt>
                <c:pt idx="656">
                  <c:v>39724.5</c:v>
                </c:pt>
                <c:pt idx="657">
                  <c:v>41112.5</c:v>
                </c:pt>
                <c:pt idx="658">
                  <c:v>41252</c:v>
                </c:pt>
                <c:pt idx="659">
                  <c:v>41353.5</c:v>
                </c:pt>
                <c:pt idx="660">
                  <c:v>41281</c:v>
                </c:pt>
                <c:pt idx="661">
                  <c:v>40817.5</c:v>
                </c:pt>
                <c:pt idx="662">
                  <c:v>40290.5</c:v>
                </c:pt>
                <c:pt idx="663">
                  <c:v>39911</c:v>
                </c:pt>
                <c:pt idx="664">
                  <c:v>40089.5</c:v>
                </c:pt>
                <c:pt idx="665">
                  <c:v>40626</c:v>
                </c:pt>
                <c:pt idx="666">
                  <c:v>41497</c:v>
                </c:pt>
                <c:pt idx="667">
                  <c:v>42066</c:v>
                </c:pt>
                <c:pt idx="668">
                  <c:v>42281.5</c:v>
                </c:pt>
                <c:pt idx="669">
                  <c:v>42408</c:v>
                </c:pt>
                <c:pt idx="670">
                  <c:v>42164</c:v>
                </c:pt>
                <c:pt idx="671">
                  <c:v>41935</c:v>
                </c:pt>
                <c:pt idx="672">
                  <c:v>41786</c:v>
                </c:pt>
                <c:pt idx="673">
                  <c:v>41092.5</c:v>
                </c:pt>
                <c:pt idx="674">
                  <c:v>41128.5</c:v>
                </c:pt>
                <c:pt idx="675">
                  <c:v>40856</c:v>
                </c:pt>
                <c:pt idx="676">
                  <c:v>40848.5</c:v>
                </c:pt>
                <c:pt idx="677">
                  <c:v>40946</c:v>
                </c:pt>
                <c:pt idx="678">
                  <c:v>41560</c:v>
                </c:pt>
                <c:pt idx="679">
                  <c:v>42239</c:v>
                </c:pt>
                <c:pt idx="680">
                  <c:v>42073</c:v>
                </c:pt>
                <c:pt idx="681">
                  <c:v>42454.5</c:v>
                </c:pt>
                <c:pt idx="682">
                  <c:v>42668.5</c:v>
                </c:pt>
                <c:pt idx="683">
                  <c:v>42637.5</c:v>
                </c:pt>
                <c:pt idx="684">
                  <c:v>42707</c:v>
                </c:pt>
                <c:pt idx="685">
                  <c:v>42661.5</c:v>
                </c:pt>
                <c:pt idx="686">
                  <c:v>42554</c:v>
                </c:pt>
                <c:pt idx="687">
                  <c:v>41924</c:v>
                </c:pt>
                <c:pt idx="688">
                  <c:v>41853</c:v>
                </c:pt>
                <c:pt idx="689">
                  <c:v>41897.5</c:v>
                </c:pt>
                <c:pt idx="690">
                  <c:v>42079.5</c:v>
                </c:pt>
                <c:pt idx="691">
                  <c:v>42495</c:v>
                </c:pt>
                <c:pt idx="692">
                  <c:v>42507</c:v>
                </c:pt>
                <c:pt idx="693">
                  <c:v>42364</c:v>
                </c:pt>
                <c:pt idx="694">
                  <c:v>41677</c:v>
                </c:pt>
                <c:pt idx="695">
                  <c:v>41745.5</c:v>
                </c:pt>
                <c:pt idx="696">
                  <c:v>42141</c:v>
                </c:pt>
                <c:pt idx="697">
                  <c:v>41557.5</c:v>
                </c:pt>
                <c:pt idx="698">
                  <c:v>42030.5</c:v>
                </c:pt>
                <c:pt idx="699">
                  <c:v>41532.5</c:v>
                </c:pt>
                <c:pt idx="700">
                  <c:v>41343.5</c:v>
                </c:pt>
                <c:pt idx="701">
                  <c:v>42226.5</c:v>
                </c:pt>
                <c:pt idx="702">
                  <c:v>42822.5</c:v>
                </c:pt>
                <c:pt idx="703">
                  <c:v>43236</c:v>
                </c:pt>
                <c:pt idx="704">
                  <c:v>43558.5</c:v>
                </c:pt>
                <c:pt idx="705">
                  <c:v>43686.5</c:v>
                </c:pt>
                <c:pt idx="706">
                  <c:v>43570.5</c:v>
                </c:pt>
                <c:pt idx="707">
                  <c:v>43479.5</c:v>
                </c:pt>
                <c:pt idx="708">
                  <c:v>43486</c:v>
                </c:pt>
                <c:pt idx="709">
                  <c:v>43471.5</c:v>
                </c:pt>
                <c:pt idx="710">
                  <c:v>43044</c:v>
                </c:pt>
                <c:pt idx="711">
                  <c:v>42095.5</c:v>
                </c:pt>
                <c:pt idx="712">
                  <c:v>41808</c:v>
                </c:pt>
                <c:pt idx="713">
                  <c:v>41636.5</c:v>
                </c:pt>
                <c:pt idx="714">
                  <c:v>41533</c:v>
                </c:pt>
                <c:pt idx="715">
                  <c:v>41891.5</c:v>
                </c:pt>
                <c:pt idx="716">
                  <c:v>41868.5</c:v>
                </c:pt>
                <c:pt idx="717">
                  <c:v>41962.5</c:v>
                </c:pt>
                <c:pt idx="718">
                  <c:v>41233.5</c:v>
                </c:pt>
                <c:pt idx="719">
                  <c:v>41525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Calcul!$AP$10:$AP$753</c:f>
              <c:numCache>
                <c:formatCode>0.0</c:formatCode>
                <c:ptCount val="744"/>
                <c:pt idx="0">
                  <c:v>43686.806944444448</c:v>
                </c:pt>
                <c:pt idx="1">
                  <c:v>43686.806944444448</c:v>
                </c:pt>
                <c:pt idx="2">
                  <c:v>43686.806944444448</c:v>
                </c:pt>
                <c:pt idx="3">
                  <c:v>43686.806944444448</c:v>
                </c:pt>
                <c:pt idx="4">
                  <c:v>43686.806944444448</c:v>
                </c:pt>
                <c:pt idx="5">
                  <c:v>43686.806944444448</c:v>
                </c:pt>
                <c:pt idx="6">
                  <c:v>43686.806944444448</c:v>
                </c:pt>
                <c:pt idx="7">
                  <c:v>43686.806944444448</c:v>
                </c:pt>
                <c:pt idx="8">
                  <c:v>43686.806944444448</c:v>
                </c:pt>
                <c:pt idx="9">
                  <c:v>43686.806944444448</c:v>
                </c:pt>
                <c:pt idx="10">
                  <c:v>43686.806944444448</c:v>
                </c:pt>
                <c:pt idx="11">
                  <c:v>43686.806944444448</c:v>
                </c:pt>
                <c:pt idx="12">
                  <c:v>43686.806944444448</c:v>
                </c:pt>
                <c:pt idx="13">
                  <c:v>43686.806944444448</c:v>
                </c:pt>
                <c:pt idx="14">
                  <c:v>43686.806944444448</c:v>
                </c:pt>
                <c:pt idx="15">
                  <c:v>43686.806944444448</c:v>
                </c:pt>
                <c:pt idx="16">
                  <c:v>43686.806944444448</c:v>
                </c:pt>
                <c:pt idx="17">
                  <c:v>43686.806944444448</c:v>
                </c:pt>
                <c:pt idx="18">
                  <c:v>43686.806944444448</c:v>
                </c:pt>
                <c:pt idx="19">
                  <c:v>43686.806944444448</c:v>
                </c:pt>
                <c:pt idx="20">
                  <c:v>43686.806944444448</c:v>
                </c:pt>
                <c:pt idx="21">
                  <c:v>43686.806944444448</c:v>
                </c:pt>
                <c:pt idx="22">
                  <c:v>43686.806944444448</c:v>
                </c:pt>
                <c:pt idx="23">
                  <c:v>43686.806944444448</c:v>
                </c:pt>
                <c:pt idx="24">
                  <c:v>43686.806944444448</c:v>
                </c:pt>
                <c:pt idx="25">
                  <c:v>43686.806944444448</c:v>
                </c:pt>
                <c:pt idx="26">
                  <c:v>43686.806944444448</c:v>
                </c:pt>
                <c:pt idx="27">
                  <c:v>43686.806944444448</c:v>
                </c:pt>
                <c:pt idx="28">
                  <c:v>43686.806944444448</c:v>
                </c:pt>
                <c:pt idx="29">
                  <c:v>43686.806944444448</c:v>
                </c:pt>
                <c:pt idx="30">
                  <c:v>43686.806944444448</c:v>
                </c:pt>
                <c:pt idx="31">
                  <c:v>43686.806944444448</c:v>
                </c:pt>
                <c:pt idx="32">
                  <c:v>43686.806944444448</c:v>
                </c:pt>
                <c:pt idx="33">
                  <c:v>43686.806944444448</c:v>
                </c:pt>
                <c:pt idx="34">
                  <c:v>43686.806944444448</c:v>
                </c:pt>
                <c:pt idx="35">
                  <c:v>43686.806944444448</c:v>
                </c:pt>
                <c:pt idx="36">
                  <c:v>43686.806944444448</c:v>
                </c:pt>
                <c:pt idx="37">
                  <c:v>43686.806944444448</c:v>
                </c:pt>
                <c:pt idx="38">
                  <c:v>43686.806944444448</c:v>
                </c:pt>
                <c:pt idx="39">
                  <c:v>43686.806944444448</c:v>
                </c:pt>
                <c:pt idx="40">
                  <c:v>43686.806944444448</c:v>
                </c:pt>
                <c:pt idx="41">
                  <c:v>43686.806944444448</c:v>
                </c:pt>
                <c:pt idx="42">
                  <c:v>43686.806944444448</c:v>
                </c:pt>
                <c:pt idx="43">
                  <c:v>43686.806944444448</c:v>
                </c:pt>
                <c:pt idx="44">
                  <c:v>43686.806944444448</c:v>
                </c:pt>
                <c:pt idx="45">
                  <c:v>43686.806944444448</c:v>
                </c:pt>
                <c:pt idx="46">
                  <c:v>43686.806944444448</c:v>
                </c:pt>
                <c:pt idx="47">
                  <c:v>43686.806944444448</c:v>
                </c:pt>
                <c:pt idx="48">
                  <c:v>43686.806944444448</c:v>
                </c:pt>
                <c:pt idx="49">
                  <c:v>43686.806944444448</c:v>
                </c:pt>
                <c:pt idx="50">
                  <c:v>43686.806944444448</c:v>
                </c:pt>
                <c:pt idx="51">
                  <c:v>43686.806944444448</c:v>
                </c:pt>
                <c:pt idx="52">
                  <c:v>43686.806944444448</c:v>
                </c:pt>
                <c:pt idx="53">
                  <c:v>43686.806944444448</c:v>
                </c:pt>
                <c:pt idx="54">
                  <c:v>43686.806944444448</c:v>
                </c:pt>
                <c:pt idx="55">
                  <c:v>43686.806944444448</c:v>
                </c:pt>
                <c:pt idx="56">
                  <c:v>43686.806944444448</c:v>
                </c:pt>
                <c:pt idx="57">
                  <c:v>43686.806944444448</c:v>
                </c:pt>
                <c:pt idx="58">
                  <c:v>43686.806944444448</c:v>
                </c:pt>
                <c:pt idx="59">
                  <c:v>43686.806944444448</c:v>
                </c:pt>
                <c:pt idx="60">
                  <c:v>43686.806944444448</c:v>
                </c:pt>
                <c:pt idx="61">
                  <c:v>43686.806944444448</c:v>
                </c:pt>
                <c:pt idx="62">
                  <c:v>43686.806944444448</c:v>
                </c:pt>
                <c:pt idx="63">
                  <c:v>43686.806944444448</c:v>
                </c:pt>
                <c:pt idx="64">
                  <c:v>43686.806944444448</c:v>
                </c:pt>
                <c:pt idx="65">
                  <c:v>43686.806944444448</c:v>
                </c:pt>
                <c:pt idx="66">
                  <c:v>43686.806944444448</c:v>
                </c:pt>
                <c:pt idx="67">
                  <c:v>43686.806944444448</c:v>
                </c:pt>
                <c:pt idx="68">
                  <c:v>43686.806944444448</c:v>
                </c:pt>
                <c:pt idx="69">
                  <c:v>43686.806944444448</c:v>
                </c:pt>
                <c:pt idx="70">
                  <c:v>43686.806944444448</c:v>
                </c:pt>
                <c:pt idx="71">
                  <c:v>43686.806944444448</c:v>
                </c:pt>
                <c:pt idx="72">
                  <c:v>43686.806944444448</c:v>
                </c:pt>
                <c:pt idx="73">
                  <c:v>43686.806944444448</c:v>
                </c:pt>
                <c:pt idx="74">
                  <c:v>43686.806944444448</c:v>
                </c:pt>
                <c:pt idx="75">
                  <c:v>43686.806944444448</c:v>
                </c:pt>
                <c:pt idx="76">
                  <c:v>43686.806944444448</c:v>
                </c:pt>
                <c:pt idx="77">
                  <c:v>43686.806944444448</c:v>
                </c:pt>
                <c:pt idx="78">
                  <c:v>43686.806944444448</c:v>
                </c:pt>
                <c:pt idx="79">
                  <c:v>43686.806944444448</c:v>
                </c:pt>
                <c:pt idx="80">
                  <c:v>43686.806944444448</c:v>
                </c:pt>
                <c:pt idx="81">
                  <c:v>43686.806944444448</c:v>
                </c:pt>
                <c:pt idx="82">
                  <c:v>43686.806944444448</c:v>
                </c:pt>
                <c:pt idx="83">
                  <c:v>43686.806944444448</c:v>
                </c:pt>
                <c:pt idx="84">
                  <c:v>43686.806944444448</c:v>
                </c:pt>
                <c:pt idx="85">
                  <c:v>43686.806944444448</c:v>
                </c:pt>
                <c:pt idx="86">
                  <c:v>43686.806944444448</c:v>
                </c:pt>
                <c:pt idx="87">
                  <c:v>43686.806944444448</c:v>
                </c:pt>
                <c:pt idx="88">
                  <c:v>43686.806944444448</c:v>
                </c:pt>
                <c:pt idx="89">
                  <c:v>43686.806944444448</c:v>
                </c:pt>
                <c:pt idx="90">
                  <c:v>43686.806944444448</c:v>
                </c:pt>
                <c:pt idx="91">
                  <c:v>43686.806944444448</c:v>
                </c:pt>
                <c:pt idx="92">
                  <c:v>43686.806944444448</c:v>
                </c:pt>
                <c:pt idx="93">
                  <c:v>43686.806944444448</c:v>
                </c:pt>
                <c:pt idx="94">
                  <c:v>43686.806944444448</c:v>
                </c:pt>
                <c:pt idx="95">
                  <c:v>43686.806944444448</c:v>
                </c:pt>
                <c:pt idx="96">
                  <c:v>43686.806944444448</c:v>
                </c:pt>
                <c:pt idx="97">
                  <c:v>43686.806944444448</c:v>
                </c:pt>
                <c:pt idx="98">
                  <c:v>43686.806944444448</c:v>
                </c:pt>
                <c:pt idx="99">
                  <c:v>43686.806944444448</c:v>
                </c:pt>
                <c:pt idx="100">
                  <c:v>43686.806944444448</c:v>
                </c:pt>
                <c:pt idx="101">
                  <c:v>43686.806944444448</c:v>
                </c:pt>
                <c:pt idx="102">
                  <c:v>43686.806944444448</c:v>
                </c:pt>
                <c:pt idx="103">
                  <c:v>43686.806944444448</c:v>
                </c:pt>
                <c:pt idx="104">
                  <c:v>43686.806944444448</c:v>
                </c:pt>
                <c:pt idx="105">
                  <c:v>43686.806944444448</c:v>
                </c:pt>
                <c:pt idx="106">
                  <c:v>43686.806944444448</c:v>
                </c:pt>
                <c:pt idx="107">
                  <c:v>43686.806944444448</c:v>
                </c:pt>
                <c:pt idx="108">
                  <c:v>43686.806944444448</c:v>
                </c:pt>
                <c:pt idx="109">
                  <c:v>43686.806944444448</c:v>
                </c:pt>
                <c:pt idx="110">
                  <c:v>43686.806944444448</c:v>
                </c:pt>
                <c:pt idx="111">
                  <c:v>43686.806944444448</c:v>
                </c:pt>
                <c:pt idx="112">
                  <c:v>43686.806944444448</c:v>
                </c:pt>
                <c:pt idx="113">
                  <c:v>43686.806944444448</c:v>
                </c:pt>
                <c:pt idx="114">
                  <c:v>43686.806944444448</c:v>
                </c:pt>
                <c:pt idx="115">
                  <c:v>43686.806944444448</c:v>
                </c:pt>
                <c:pt idx="116">
                  <c:v>43686.806944444448</c:v>
                </c:pt>
                <c:pt idx="117">
                  <c:v>43686.806944444448</c:v>
                </c:pt>
                <c:pt idx="118">
                  <c:v>43686.806944444448</c:v>
                </c:pt>
                <c:pt idx="119">
                  <c:v>43686.806944444448</c:v>
                </c:pt>
                <c:pt idx="120">
                  <c:v>43686.806944444448</c:v>
                </c:pt>
                <c:pt idx="121">
                  <c:v>43686.806944444448</c:v>
                </c:pt>
                <c:pt idx="122">
                  <c:v>43686.806944444448</c:v>
                </c:pt>
                <c:pt idx="123">
                  <c:v>43686.806944444448</c:v>
                </c:pt>
                <c:pt idx="124">
                  <c:v>43686.806944444448</c:v>
                </c:pt>
                <c:pt idx="125">
                  <c:v>43686.806944444448</c:v>
                </c:pt>
                <c:pt idx="126">
                  <c:v>43686.806944444448</c:v>
                </c:pt>
                <c:pt idx="127">
                  <c:v>43686.806944444448</c:v>
                </c:pt>
                <c:pt idx="128">
                  <c:v>43686.806944444448</c:v>
                </c:pt>
                <c:pt idx="129">
                  <c:v>43686.806944444448</c:v>
                </c:pt>
                <c:pt idx="130">
                  <c:v>43686.806944444448</c:v>
                </c:pt>
                <c:pt idx="131">
                  <c:v>43686.806944444448</c:v>
                </c:pt>
                <c:pt idx="132">
                  <c:v>43686.806944444448</c:v>
                </c:pt>
                <c:pt idx="133">
                  <c:v>43686.806944444448</c:v>
                </c:pt>
                <c:pt idx="134">
                  <c:v>43686.806944444448</c:v>
                </c:pt>
                <c:pt idx="135">
                  <c:v>43686.806944444448</c:v>
                </c:pt>
                <c:pt idx="136">
                  <c:v>43686.806944444448</c:v>
                </c:pt>
                <c:pt idx="137">
                  <c:v>43686.806944444448</c:v>
                </c:pt>
                <c:pt idx="138">
                  <c:v>43686.806944444448</c:v>
                </c:pt>
                <c:pt idx="139">
                  <c:v>43686.806944444448</c:v>
                </c:pt>
                <c:pt idx="140">
                  <c:v>43686.806944444448</c:v>
                </c:pt>
                <c:pt idx="141">
                  <c:v>43686.806944444448</c:v>
                </c:pt>
                <c:pt idx="142">
                  <c:v>43686.806944444448</c:v>
                </c:pt>
                <c:pt idx="143">
                  <c:v>43686.806944444448</c:v>
                </c:pt>
                <c:pt idx="144">
                  <c:v>43686.806944444448</c:v>
                </c:pt>
                <c:pt idx="145">
                  <c:v>43686.806944444448</c:v>
                </c:pt>
                <c:pt idx="146">
                  <c:v>43686.806944444448</c:v>
                </c:pt>
                <c:pt idx="147">
                  <c:v>43686.806944444448</c:v>
                </c:pt>
                <c:pt idx="148">
                  <c:v>43686.806944444448</c:v>
                </c:pt>
                <c:pt idx="149">
                  <c:v>43686.806944444448</c:v>
                </c:pt>
                <c:pt idx="150">
                  <c:v>43686.806944444448</c:v>
                </c:pt>
                <c:pt idx="151">
                  <c:v>43686.806944444448</c:v>
                </c:pt>
                <c:pt idx="152">
                  <c:v>43686.806944444448</c:v>
                </c:pt>
                <c:pt idx="153">
                  <c:v>43686.806944444448</c:v>
                </c:pt>
                <c:pt idx="154">
                  <c:v>43686.806944444448</c:v>
                </c:pt>
                <c:pt idx="155">
                  <c:v>43686.806944444448</c:v>
                </c:pt>
                <c:pt idx="156">
                  <c:v>43686.806944444448</c:v>
                </c:pt>
                <c:pt idx="157">
                  <c:v>43686.806944444448</c:v>
                </c:pt>
                <c:pt idx="158">
                  <c:v>43686.806944444448</c:v>
                </c:pt>
                <c:pt idx="159">
                  <c:v>43686.806944444448</c:v>
                </c:pt>
                <c:pt idx="160">
                  <c:v>43686.806944444448</c:v>
                </c:pt>
                <c:pt idx="161">
                  <c:v>43686.806944444448</c:v>
                </c:pt>
                <c:pt idx="162">
                  <c:v>43686.806944444448</c:v>
                </c:pt>
                <c:pt idx="163">
                  <c:v>43686.806944444448</c:v>
                </c:pt>
                <c:pt idx="164">
                  <c:v>43686.806944444448</c:v>
                </c:pt>
                <c:pt idx="165">
                  <c:v>43686.806944444448</c:v>
                </c:pt>
                <c:pt idx="166">
                  <c:v>43686.806944444448</c:v>
                </c:pt>
                <c:pt idx="167">
                  <c:v>43686.806944444448</c:v>
                </c:pt>
                <c:pt idx="168">
                  <c:v>43686.806944444448</c:v>
                </c:pt>
                <c:pt idx="169">
                  <c:v>43686.806944444448</c:v>
                </c:pt>
                <c:pt idx="170">
                  <c:v>43686.806944444448</c:v>
                </c:pt>
                <c:pt idx="171">
                  <c:v>43686.806944444448</c:v>
                </c:pt>
                <c:pt idx="172">
                  <c:v>43686.806944444448</c:v>
                </c:pt>
                <c:pt idx="173">
                  <c:v>43686.806944444448</c:v>
                </c:pt>
                <c:pt idx="174">
                  <c:v>43686.806944444448</c:v>
                </c:pt>
                <c:pt idx="175">
                  <c:v>43686.806944444448</c:v>
                </c:pt>
                <c:pt idx="176">
                  <c:v>43686.806944444448</c:v>
                </c:pt>
                <c:pt idx="177">
                  <c:v>43686.806944444448</c:v>
                </c:pt>
                <c:pt idx="178">
                  <c:v>43686.806944444448</c:v>
                </c:pt>
                <c:pt idx="179">
                  <c:v>43686.806944444448</c:v>
                </c:pt>
                <c:pt idx="180">
                  <c:v>43686.806944444448</c:v>
                </c:pt>
                <c:pt idx="181">
                  <c:v>43686.806944444448</c:v>
                </c:pt>
                <c:pt idx="182">
                  <c:v>43686.806944444448</c:v>
                </c:pt>
                <c:pt idx="183">
                  <c:v>43686.806944444448</c:v>
                </c:pt>
                <c:pt idx="184">
                  <c:v>43686.806944444448</c:v>
                </c:pt>
                <c:pt idx="185">
                  <c:v>43686.806944444448</c:v>
                </c:pt>
                <c:pt idx="186">
                  <c:v>43686.806944444448</c:v>
                </c:pt>
                <c:pt idx="187">
                  <c:v>43686.806944444448</c:v>
                </c:pt>
                <c:pt idx="188">
                  <c:v>43686.806944444448</c:v>
                </c:pt>
                <c:pt idx="189">
                  <c:v>43686.806944444448</c:v>
                </c:pt>
                <c:pt idx="190">
                  <c:v>43686.806944444448</c:v>
                </c:pt>
                <c:pt idx="191">
                  <c:v>43686.806944444448</c:v>
                </c:pt>
                <c:pt idx="192">
                  <c:v>43686.806944444448</c:v>
                </c:pt>
                <c:pt idx="193">
                  <c:v>43686.806944444448</c:v>
                </c:pt>
                <c:pt idx="194">
                  <c:v>43686.806944444448</c:v>
                </c:pt>
                <c:pt idx="195">
                  <c:v>43686.806944444448</c:v>
                </c:pt>
                <c:pt idx="196">
                  <c:v>43686.806944444448</c:v>
                </c:pt>
                <c:pt idx="197">
                  <c:v>43686.806944444448</c:v>
                </c:pt>
                <c:pt idx="198">
                  <c:v>43686.806944444448</c:v>
                </c:pt>
                <c:pt idx="199">
                  <c:v>43686.806944444448</c:v>
                </c:pt>
                <c:pt idx="200">
                  <c:v>43686.806944444448</c:v>
                </c:pt>
                <c:pt idx="201">
                  <c:v>43686.806944444448</c:v>
                </c:pt>
                <c:pt idx="202">
                  <c:v>43686.806944444448</c:v>
                </c:pt>
                <c:pt idx="203">
                  <c:v>43686.806944444448</c:v>
                </c:pt>
                <c:pt idx="204">
                  <c:v>43686.806944444448</c:v>
                </c:pt>
                <c:pt idx="205">
                  <c:v>43686.806944444448</c:v>
                </c:pt>
                <c:pt idx="206">
                  <c:v>43686.806944444448</c:v>
                </c:pt>
                <c:pt idx="207">
                  <c:v>43686.806944444448</c:v>
                </c:pt>
                <c:pt idx="208">
                  <c:v>43686.806944444448</c:v>
                </c:pt>
                <c:pt idx="209">
                  <c:v>43686.806944444448</c:v>
                </c:pt>
                <c:pt idx="210">
                  <c:v>43686.806944444448</c:v>
                </c:pt>
                <c:pt idx="211">
                  <c:v>43686.806944444448</c:v>
                </c:pt>
                <c:pt idx="212">
                  <c:v>43686.806944444448</c:v>
                </c:pt>
                <c:pt idx="213">
                  <c:v>43686.806944444448</c:v>
                </c:pt>
                <c:pt idx="214">
                  <c:v>43686.806944444448</c:v>
                </c:pt>
                <c:pt idx="215">
                  <c:v>43686.806944444448</c:v>
                </c:pt>
                <c:pt idx="216">
                  <c:v>43686.806944444448</c:v>
                </c:pt>
                <c:pt idx="217">
                  <c:v>43686.806944444448</c:v>
                </c:pt>
                <c:pt idx="218">
                  <c:v>43686.806944444448</c:v>
                </c:pt>
                <c:pt idx="219">
                  <c:v>43686.806944444448</c:v>
                </c:pt>
                <c:pt idx="220">
                  <c:v>43686.806944444448</c:v>
                </c:pt>
                <c:pt idx="221">
                  <c:v>43686.806944444448</c:v>
                </c:pt>
                <c:pt idx="222">
                  <c:v>43686.806944444448</c:v>
                </c:pt>
                <c:pt idx="223">
                  <c:v>43686.806944444448</c:v>
                </c:pt>
                <c:pt idx="224">
                  <c:v>43686.806944444448</c:v>
                </c:pt>
                <c:pt idx="225">
                  <c:v>43686.806944444448</c:v>
                </c:pt>
                <c:pt idx="226">
                  <c:v>43686.806944444448</c:v>
                </c:pt>
                <c:pt idx="227">
                  <c:v>43686.806944444448</c:v>
                </c:pt>
                <c:pt idx="228">
                  <c:v>43686.806944444448</c:v>
                </c:pt>
                <c:pt idx="229">
                  <c:v>43686.806944444448</c:v>
                </c:pt>
                <c:pt idx="230">
                  <c:v>43686.806944444448</c:v>
                </c:pt>
                <c:pt idx="231">
                  <c:v>43686.806944444448</c:v>
                </c:pt>
                <c:pt idx="232">
                  <c:v>43686.806944444448</c:v>
                </c:pt>
                <c:pt idx="233">
                  <c:v>43686.806944444448</c:v>
                </c:pt>
                <c:pt idx="234">
                  <c:v>43686.806944444448</c:v>
                </c:pt>
                <c:pt idx="235">
                  <c:v>43686.806944444448</c:v>
                </c:pt>
                <c:pt idx="236">
                  <c:v>43686.806944444448</c:v>
                </c:pt>
                <c:pt idx="237">
                  <c:v>43686.806944444448</c:v>
                </c:pt>
                <c:pt idx="238">
                  <c:v>43686.806944444448</c:v>
                </c:pt>
                <c:pt idx="239">
                  <c:v>43686.806944444448</c:v>
                </c:pt>
                <c:pt idx="240">
                  <c:v>43686.806944444448</c:v>
                </c:pt>
                <c:pt idx="241">
                  <c:v>43686.806944444448</c:v>
                </c:pt>
                <c:pt idx="242">
                  <c:v>43686.806944444448</c:v>
                </c:pt>
                <c:pt idx="243">
                  <c:v>43686.806944444448</c:v>
                </c:pt>
                <c:pt idx="244">
                  <c:v>43686.806944444448</c:v>
                </c:pt>
                <c:pt idx="245">
                  <c:v>43686.806944444448</c:v>
                </c:pt>
                <c:pt idx="246">
                  <c:v>43686.806944444448</c:v>
                </c:pt>
                <c:pt idx="247">
                  <c:v>43686.806944444448</c:v>
                </c:pt>
                <c:pt idx="248">
                  <c:v>43686.806944444448</c:v>
                </c:pt>
                <c:pt idx="249">
                  <c:v>43686.806944444448</c:v>
                </c:pt>
                <c:pt idx="250">
                  <c:v>43686.806944444448</c:v>
                </c:pt>
                <c:pt idx="251">
                  <c:v>43686.806944444448</c:v>
                </c:pt>
                <c:pt idx="252">
                  <c:v>43686.806944444448</c:v>
                </c:pt>
                <c:pt idx="253">
                  <c:v>43686.806944444448</c:v>
                </c:pt>
                <c:pt idx="254">
                  <c:v>43686.806944444448</c:v>
                </c:pt>
                <c:pt idx="255">
                  <c:v>43686.806944444448</c:v>
                </c:pt>
                <c:pt idx="256">
                  <c:v>43686.806944444448</c:v>
                </c:pt>
                <c:pt idx="257">
                  <c:v>43686.806944444448</c:v>
                </c:pt>
                <c:pt idx="258">
                  <c:v>43686.806944444448</c:v>
                </c:pt>
                <c:pt idx="259">
                  <c:v>43686.806944444448</c:v>
                </c:pt>
                <c:pt idx="260">
                  <c:v>43686.806944444448</c:v>
                </c:pt>
                <c:pt idx="261">
                  <c:v>43686.806944444448</c:v>
                </c:pt>
                <c:pt idx="262">
                  <c:v>43686.806944444448</c:v>
                </c:pt>
                <c:pt idx="263">
                  <c:v>43686.806944444448</c:v>
                </c:pt>
                <c:pt idx="264">
                  <c:v>43686.806944444448</c:v>
                </c:pt>
                <c:pt idx="265">
                  <c:v>43686.806944444448</c:v>
                </c:pt>
                <c:pt idx="266">
                  <c:v>43686.806944444448</c:v>
                </c:pt>
                <c:pt idx="267">
                  <c:v>43686.806944444448</c:v>
                </c:pt>
                <c:pt idx="268">
                  <c:v>43686.806944444448</c:v>
                </c:pt>
                <c:pt idx="269">
                  <c:v>43686.806944444448</c:v>
                </c:pt>
                <c:pt idx="270">
                  <c:v>43686.806944444448</c:v>
                </c:pt>
                <c:pt idx="271">
                  <c:v>43686.806944444448</c:v>
                </c:pt>
                <c:pt idx="272">
                  <c:v>43686.806944444448</c:v>
                </c:pt>
                <c:pt idx="273">
                  <c:v>43686.806944444448</c:v>
                </c:pt>
                <c:pt idx="274">
                  <c:v>43686.806944444448</c:v>
                </c:pt>
                <c:pt idx="275">
                  <c:v>43686.806944444448</c:v>
                </c:pt>
                <c:pt idx="276">
                  <c:v>43686.806944444448</c:v>
                </c:pt>
                <c:pt idx="277">
                  <c:v>43686.806944444448</c:v>
                </c:pt>
                <c:pt idx="278">
                  <c:v>43686.806944444448</c:v>
                </c:pt>
                <c:pt idx="279">
                  <c:v>43686.806944444448</c:v>
                </c:pt>
                <c:pt idx="280">
                  <c:v>43686.806944444448</c:v>
                </c:pt>
                <c:pt idx="281">
                  <c:v>43686.806944444448</c:v>
                </c:pt>
                <c:pt idx="282">
                  <c:v>43686.806944444448</c:v>
                </c:pt>
                <c:pt idx="283">
                  <c:v>43686.806944444448</c:v>
                </c:pt>
                <c:pt idx="284">
                  <c:v>43686.806944444448</c:v>
                </c:pt>
                <c:pt idx="285">
                  <c:v>43686.806944444448</c:v>
                </c:pt>
                <c:pt idx="286">
                  <c:v>43686.806944444448</c:v>
                </c:pt>
                <c:pt idx="287">
                  <c:v>43686.806944444448</c:v>
                </c:pt>
                <c:pt idx="288">
                  <c:v>43686.806944444448</c:v>
                </c:pt>
                <c:pt idx="289">
                  <c:v>43686.806944444448</c:v>
                </c:pt>
                <c:pt idx="290">
                  <c:v>43686.806944444448</c:v>
                </c:pt>
                <c:pt idx="291">
                  <c:v>43686.806944444448</c:v>
                </c:pt>
                <c:pt idx="292">
                  <c:v>43686.806944444448</c:v>
                </c:pt>
                <c:pt idx="293">
                  <c:v>43686.806944444448</c:v>
                </c:pt>
                <c:pt idx="294">
                  <c:v>43686.806944444448</c:v>
                </c:pt>
                <c:pt idx="295">
                  <c:v>43686.806944444448</c:v>
                </c:pt>
                <c:pt idx="296">
                  <c:v>43686.806944444448</c:v>
                </c:pt>
                <c:pt idx="297">
                  <c:v>43686.806944444448</c:v>
                </c:pt>
                <c:pt idx="298">
                  <c:v>43686.806944444448</c:v>
                </c:pt>
                <c:pt idx="299">
                  <c:v>43686.806944444448</c:v>
                </c:pt>
                <c:pt idx="300">
                  <c:v>43686.806944444448</c:v>
                </c:pt>
                <c:pt idx="301">
                  <c:v>43686.806944444448</c:v>
                </c:pt>
                <c:pt idx="302">
                  <c:v>43686.806944444448</c:v>
                </c:pt>
                <c:pt idx="303">
                  <c:v>43686.806944444448</c:v>
                </c:pt>
                <c:pt idx="304">
                  <c:v>43686.806944444448</c:v>
                </c:pt>
                <c:pt idx="305">
                  <c:v>43686.806944444448</c:v>
                </c:pt>
                <c:pt idx="306">
                  <c:v>43686.806944444448</c:v>
                </c:pt>
                <c:pt idx="307">
                  <c:v>43686.806944444448</c:v>
                </c:pt>
                <c:pt idx="308">
                  <c:v>43686.806944444448</c:v>
                </c:pt>
                <c:pt idx="309">
                  <c:v>43686.806944444448</c:v>
                </c:pt>
                <c:pt idx="310">
                  <c:v>43686.806944444448</c:v>
                </c:pt>
                <c:pt idx="311">
                  <c:v>43686.806944444448</c:v>
                </c:pt>
                <c:pt idx="312">
                  <c:v>43686.806944444448</c:v>
                </c:pt>
                <c:pt idx="313">
                  <c:v>43686.806944444448</c:v>
                </c:pt>
                <c:pt idx="314">
                  <c:v>43686.806944444448</c:v>
                </c:pt>
                <c:pt idx="315">
                  <c:v>43686.806944444448</c:v>
                </c:pt>
                <c:pt idx="316">
                  <c:v>43686.806944444448</c:v>
                </c:pt>
                <c:pt idx="317">
                  <c:v>43686.806944444448</c:v>
                </c:pt>
                <c:pt idx="318">
                  <c:v>43686.806944444448</c:v>
                </c:pt>
                <c:pt idx="319">
                  <c:v>43686.806944444448</c:v>
                </c:pt>
                <c:pt idx="320">
                  <c:v>43686.806944444448</c:v>
                </c:pt>
                <c:pt idx="321">
                  <c:v>43686.806944444448</c:v>
                </c:pt>
                <c:pt idx="322">
                  <c:v>43686.806944444448</c:v>
                </c:pt>
                <c:pt idx="323">
                  <c:v>43686.806944444448</c:v>
                </c:pt>
                <c:pt idx="324">
                  <c:v>43686.806944444448</c:v>
                </c:pt>
                <c:pt idx="325">
                  <c:v>43686.806944444448</c:v>
                </c:pt>
                <c:pt idx="326">
                  <c:v>43686.806944444448</c:v>
                </c:pt>
                <c:pt idx="327">
                  <c:v>43686.806944444448</c:v>
                </c:pt>
                <c:pt idx="328">
                  <c:v>43686.806944444448</c:v>
                </c:pt>
                <c:pt idx="329">
                  <c:v>43686.806944444448</c:v>
                </c:pt>
                <c:pt idx="330">
                  <c:v>43686.806944444448</c:v>
                </c:pt>
                <c:pt idx="331">
                  <c:v>43686.806944444448</c:v>
                </c:pt>
                <c:pt idx="332">
                  <c:v>43686.806944444448</c:v>
                </c:pt>
                <c:pt idx="333">
                  <c:v>43686.806944444448</c:v>
                </c:pt>
                <c:pt idx="334">
                  <c:v>43686.806944444448</c:v>
                </c:pt>
                <c:pt idx="335">
                  <c:v>43686.806944444448</c:v>
                </c:pt>
                <c:pt idx="336">
                  <c:v>43686.806944444448</c:v>
                </c:pt>
                <c:pt idx="337">
                  <c:v>43686.806944444448</c:v>
                </c:pt>
                <c:pt idx="338">
                  <c:v>43686.806944444448</c:v>
                </c:pt>
                <c:pt idx="339">
                  <c:v>43686.806944444448</c:v>
                </c:pt>
                <c:pt idx="340">
                  <c:v>43686.806944444448</c:v>
                </c:pt>
                <c:pt idx="341">
                  <c:v>43686.806944444448</c:v>
                </c:pt>
                <c:pt idx="342">
                  <c:v>43686.806944444448</c:v>
                </c:pt>
                <c:pt idx="343">
                  <c:v>43686.806944444448</c:v>
                </c:pt>
                <c:pt idx="344">
                  <c:v>43686.806944444448</c:v>
                </c:pt>
                <c:pt idx="345">
                  <c:v>43686.806944444448</c:v>
                </c:pt>
                <c:pt idx="346">
                  <c:v>43686.806944444448</c:v>
                </c:pt>
                <c:pt idx="347">
                  <c:v>43686.806944444448</c:v>
                </c:pt>
                <c:pt idx="348">
                  <c:v>43686.806944444448</c:v>
                </c:pt>
                <c:pt idx="349">
                  <c:v>43686.806944444448</c:v>
                </c:pt>
                <c:pt idx="350">
                  <c:v>43686.806944444448</c:v>
                </c:pt>
                <c:pt idx="351">
                  <c:v>43686.806944444448</c:v>
                </c:pt>
                <c:pt idx="352">
                  <c:v>43686.806944444448</c:v>
                </c:pt>
                <c:pt idx="353">
                  <c:v>43686.806944444448</c:v>
                </c:pt>
                <c:pt idx="354">
                  <c:v>43686.806944444448</c:v>
                </c:pt>
                <c:pt idx="355">
                  <c:v>43686.806944444448</c:v>
                </c:pt>
                <c:pt idx="356">
                  <c:v>43686.806944444448</c:v>
                </c:pt>
                <c:pt idx="357">
                  <c:v>43686.806944444448</c:v>
                </c:pt>
                <c:pt idx="358">
                  <c:v>43686.806944444448</c:v>
                </c:pt>
                <c:pt idx="359">
                  <c:v>43686.806944444448</c:v>
                </c:pt>
                <c:pt idx="360">
                  <c:v>43686.806944444448</c:v>
                </c:pt>
                <c:pt idx="361">
                  <c:v>43686.806944444448</c:v>
                </c:pt>
                <c:pt idx="362">
                  <c:v>43686.806944444448</c:v>
                </c:pt>
                <c:pt idx="363">
                  <c:v>43686.806944444448</c:v>
                </c:pt>
                <c:pt idx="364">
                  <c:v>43686.806944444448</c:v>
                </c:pt>
                <c:pt idx="365">
                  <c:v>43686.806944444448</c:v>
                </c:pt>
                <c:pt idx="366">
                  <c:v>43686.806944444448</c:v>
                </c:pt>
                <c:pt idx="367">
                  <c:v>43686.806944444448</c:v>
                </c:pt>
                <c:pt idx="368">
                  <c:v>43686.806944444448</c:v>
                </c:pt>
                <c:pt idx="369">
                  <c:v>43686.806944444448</c:v>
                </c:pt>
                <c:pt idx="370">
                  <c:v>43686.806944444448</c:v>
                </c:pt>
                <c:pt idx="371">
                  <c:v>43686.806944444448</c:v>
                </c:pt>
                <c:pt idx="372">
                  <c:v>43686.806944444448</c:v>
                </c:pt>
                <c:pt idx="373">
                  <c:v>43686.806944444448</c:v>
                </c:pt>
                <c:pt idx="374">
                  <c:v>43686.806944444448</c:v>
                </c:pt>
                <c:pt idx="375">
                  <c:v>43686.806944444448</c:v>
                </c:pt>
                <c:pt idx="376">
                  <c:v>43686.806944444448</c:v>
                </c:pt>
                <c:pt idx="377">
                  <c:v>43686.806944444448</c:v>
                </c:pt>
                <c:pt idx="378">
                  <c:v>43686.806944444448</c:v>
                </c:pt>
                <c:pt idx="379">
                  <c:v>43686.806944444448</c:v>
                </c:pt>
                <c:pt idx="380">
                  <c:v>43686.806944444448</c:v>
                </c:pt>
                <c:pt idx="381">
                  <c:v>43686.806944444448</c:v>
                </c:pt>
                <c:pt idx="382">
                  <c:v>43686.806944444448</c:v>
                </c:pt>
                <c:pt idx="383">
                  <c:v>43686.806944444448</c:v>
                </c:pt>
                <c:pt idx="384">
                  <c:v>43686.806944444448</c:v>
                </c:pt>
                <c:pt idx="385">
                  <c:v>43686.806944444448</c:v>
                </c:pt>
                <c:pt idx="386">
                  <c:v>43686.806944444448</c:v>
                </c:pt>
                <c:pt idx="387">
                  <c:v>43686.806944444448</c:v>
                </c:pt>
                <c:pt idx="388">
                  <c:v>43686.806944444448</c:v>
                </c:pt>
                <c:pt idx="389">
                  <c:v>43686.806944444448</c:v>
                </c:pt>
                <c:pt idx="390">
                  <c:v>43686.806944444448</c:v>
                </c:pt>
                <c:pt idx="391">
                  <c:v>43686.806944444448</c:v>
                </c:pt>
                <c:pt idx="392">
                  <c:v>43686.806944444448</c:v>
                </c:pt>
                <c:pt idx="393">
                  <c:v>43686.806944444448</c:v>
                </c:pt>
                <c:pt idx="394">
                  <c:v>43686.806944444448</c:v>
                </c:pt>
                <c:pt idx="395">
                  <c:v>43686.806944444448</c:v>
                </c:pt>
                <c:pt idx="396">
                  <c:v>43686.806944444448</c:v>
                </c:pt>
                <c:pt idx="397">
                  <c:v>43686.806944444448</c:v>
                </c:pt>
                <c:pt idx="398">
                  <c:v>43686.806944444448</c:v>
                </c:pt>
                <c:pt idx="399">
                  <c:v>43686.806944444448</c:v>
                </c:pt>
                <c:pt idx="400">
                  <c:v>43686.806944444448</c:v>
                </c:pt>
                <c:pt idx="401">
                  <c:v>43686.806944444448</c:v>
                </c:pt>
                <c:pt idx="402">
                  <c:v>43686.806944444448</c:v>
                </c:pt>
                <c:pt idx="403">
                  <c:v>43686.806944444448</c:v>
                </c:pt>
                <c:pt idx="404">
                  <c:v>43686.806944444448</c:v>
                </c:pt>
                <c:pt idx="405">
                  <c:v>43686.806944444448</c:v>
                </c:pt>
                <c:pt idx="406">
                  <c:v>43686.806944444448</c:v>
                </c:pt>
                <c:pt idx="407">
                  <c:v>43686.806944444448</c:v>
                </c:pt>
                <c:pt idx="408">
                  <c:v>43686.806944444448</c:v>
                </c:pt>
                <c:pt idx="409">
                  <c:v>43686.806944444448</c:v>
                </c:pt>
                <c:pt idx="410">
                  <c:v>43686.806944444448</c:v>
                </c:pt>
                <c:pt idx="411">
                  <c:v>43686.806944444448</c:v>
                </c:pt>
                <c:pt idx="412">
                  <c:v>43686.806944444448</c:v>
                </c:pt>
                <c:pt idx="413">
                  <c:v>43686.806944444448</c:v>
                </c:pt>
                <c:pt idx="414">
                  <c:v>43686.806944444448</c:v>
                </c:pt>
                <c:pt idx="415">
                  <c:v>43686.806944444448</c:v>
                </c:pt>
                <c:pt idx="416">
                  <c:v>43686.806944444448</c:v>
                </c:pt>
                <c:pt idx="417">
                  <c:v>43686.806944444448</c:v>
                </c:pt>
                <c:pt idx="418">
                  <c:v>43686.806944444448</c:v>
                </c:pt>
                <c:pt idx="419">
                  <c:v>43686.806944444448</c:v>
                </c:pt>
                <c:pt idx="420">
                  <c:v>43686.806944444448</c:v>
                </c:pt>
                <c:pt idx="421">
                  <c:v>43686.806944444448</c:v>
                </c:pt>
                <c:pt idx="422">
                  <c:v>43686.806944444448</c:v>
                </c:pt>
                <c:pt idx="423">
                  <c:v>43686.806944444448</c:v>
                </c:pt>
                <c:pt idx="424">
                  <c:v>43686.806944444448</c:v>
                </c:pt>
                <c:pt idx="425">
                  <c:v>43686.806944444448</c:v>
                </c:pt>
                <c:pt idx="426">
                  <c:v>43686.806944444448</c:v>
                </c:pt>
                <c:pt idx="427">
                  <c:v>43686.806944444448</c:v>
                </c:pt>
                <c:pt idx="428">
                  <c:v>43686.806944444448</c:v>
                </c:pt>
                <c:pt idx="429">
                  <c:v>43686.806944444448</c:v>
                </c:pt>
                <c:pt idx="430">
                  <c:v>43686.806944444448</c:v>
                </c:pt>
                <c:pt idx="431">
                  <c:v>43686.806944444448</c:v>
                </c:pt>
                <c:pt idx="432">
                  <c:v>43686.806944444448</c:v>
                </c:pt>
                <c:pt idx="433">
                  <c:v>43686.806944444448</c:v>
                </c:pt>
                <c:pt idx="434">
                  <c:v>43686.806944444448</c:v>
                </c:pt>
                <c:pt idx="435">
                  <c:v>43686.806944444448</c:v>
                </c:pt>
                <c:pt idx="436">
                  <c:v>43686.806944444448</c:v>
                </c:pt>
                <c:pt idx="437">
                  <c:v>43686.806944444448</c:v>
                </c:pt>
                <c:pt idx="438">
                  <c:v>43686.806944444448</c:v>
                </c:pt>
                <c:pt idx="439">
                  <c:v>43686.806944444448</c:v>
                </c:pt>
                <c:pt idx="440">
                  <c:v>43686.806944444448</c:v>
                </c:pt>
                <c:pt idx="441">
                  <c:v>43686.806944444448</c:v>
                </c:pt>
                <c:pt idx="442">
                  <c:v>43686.806944444448</c:v>
                </c:pt>
                <c:pt idx="443">
                  <c:v>43686.806944444448</c:v>
                </c:pt>
                <c:pt idx="444">
                  <c:v>43686.806944444448</c:v>
                </c:pt>
                <c:pt idx="445">
                  <c:v>43686.806944444448</c:v>
                </c:pt>
                <c:pt idx="446">
                  <c:v>43686.806944444448</c:v>
                </c:pt>
                <c:pt idx="447">
                  <c:v>43686.806944444448</c:v>
                </c:pt>
                <c:pt idx="448">
                  <c:v>43686.806944444448</c:v>
                </c:pt>
                <c:pt idx="449">
                  <c:v>43686.806944444448</c:v>
                </c:pt>
                <c:pt idx="450">
                  <c:v>43686.806944444448</c:v>
                </c:pt>
                <c:pt idx="451">
                  <c:v>43686.806944444448</c:v>
                </c:pt>
                <c:pt idx="452">
                  <c:v>43686.806944444448</c:v>
                </c:pt>
                <c:pt idx="453">
                  <c:v>43686.806944444448</c:v>
                </c:pt>
                <c:pt idx="454">
                  <c:v>43686.806944444448</c:v>
                </c:pt>
                <c:pt idx="455">
                  <c:v>43686.806944444448</c:v>
                </c:pt>
                <c:pt idx="456">
                  <c:v>43686.806944444448</c:v>
                </c:pt>
                <c:pt idx="457">
                  <c:v>43686.806944444448</c:v>
                </c:pt>
                <c:pt idx="458">
                  <c:v>43686.806944444448</c:v>
                </c:pt>
                <c:pt idx="459">
                  <c:v>43686.806944444448</c:v>
                </c:pt>
                <c:pt idx="460">
                  <c:v>43686.806944444448</c:v>
                </c:pt>
                <c:pt idx="461">
                  <c:v>43686.806944444448</c:v>
                </c:pt>
                <c:pt idx="462">
                  <c:v>43686.806944444448</c:v>
                </c:pt>
                <c:pt idx="463">
                  <c:v>43686.806944444448</c:v>
                </c:pt>
                <c:pt idx="464">
                  <c:v>43686.806944444448</c:v>
                </c:pt>
                <c:pt idx="465">
                  <c:v>43686.806944444448</c:v>
                </c:pt>
                <c:pt idx="466">
                  <c:v>43686.806944444448</c:v>
                </c:pt>
                <c:pt idx="467">
                  <c:v>43686.806944444448</c:v>
                </c:pt>
                <c:pt idx="468">
                  <c:v>43686.806944444448</c:v>
                </c:pt>
                <c:pt idx="469">
                  <c:v>43686.806944444448</c:v>
                </c:pt>
                <c:pt idx="470">
                  <c:v>43686.806944444448</c:v>
                </c:pt>
                <c:pt idx="471">
                  <c:v>43686.806944444448</c:v>
                </c:pt>
                <c:pt idx="472">
                  <c:v>43686.806944444448</c:v>
                </c:pt>
                <c:pt idx="473">
                  <c:v>43686.806944444448</c:v>
                </c:pt>
                <c:pt idx="474">
                  <c:v>43686.806944444448</c:v>
                </c:pt>
                <c:pt idx="475">
                  <c:v>43686.806944444448</c:v>
                </c:pt>
                <c:pt idx="476">
                  <c:v>43686.806944444448</c:v>
                </c:pt>
                <c:pt idx="477">
                  <c:v>43686.806944444448</c:v>
                </c:pt>
                <c:pt idx="478">
                  <c:v>43686.806944444448</c:v>
                </c:pt>
                <c:pt idx="479">
                  <c:v>43686.806944444448</c:v>
                </c:pt>
                <c:pt idx="480">
                  <c:v>43686.806944444448</c:v>
                </c:pt>
                <c:pt idx="481">
                  <c:v>43686.806944444448</c:v>
                </c:pt>
                <c:pt idx="482">
                  <c:v>43686.806944444448</c:v>
                </c:pt>
                <c:pt idx="483">
                  <c:v>43686.806944444448</c:v>
                </c:pt>
                <c:pt idx="484">
                  <c:v>43686.806944444448</c:v>
                </c:pt>
                <c:pt idx="485">
                  <c:v>43686.806944444448</c:v>
                </c:pt>
                <c:pt idx="486">
                  <c:v>43686.806944444448</c:v>
                </c:pt>
                <c:pt idx="487">
                  <c:v>43686.806944444448</c:v>
                </c:pt>
                <c:pt idx="488">
                  <c:v>43686.806944444448</c:v>
                </c:pt>
                <c:pt idx="489">
                  <c:v>43686.806944444448</c:v>
                </c:pt>
                <c:pt idx="490">
                  <c:v>43686.806944444448</c:v>
                </c:pt>
                <c:pt idx="491">
                  <c:v>43686.806944444448</c:v>
                </c:pt>
                <c:pt idx="492">
                  <c:v>43686.806944444448</c:v>
                </c:pt>
                <c:pt idx="493">
                  <c:v>43686.806944444448</c:v>
                </c:pt>
                <c:pt idx="494">
                  <c:v>43686.806944444448</c:v>
                </c:pt>
                <c:pt idx="495">
                  <c:v>43686.806944444448</c:v>
                </c:pt>
                <c:pt idx="496">
                  <c:v>43686.806944444448</c:v>
                </c:pt>
                <c:pt idx="497">
                  <c:v>43686.806944444448</c:v>
                </c:pt>
                <c:pt idx="498">
                  <c:v>43686.806944444448</c:v>
                </c:pt>
                <c:pt idx="499">
                  <c:v>43686.806944444448</c:v>
                </c:pt>
                <c:pt idx="500">
                  <c:v>43686.806944444448</c:v>
                </c:pt>
                <c:pt idx="501">
                  <c:v>43686.806944444448</c:v>
                </c:pt>
                <c:pt idx="502">
                  <c:v>43686.806944444448</c:v>
                </c:pt>
                <c:pt idx="503">
                  <c:v>43686.806944444448</c:v>
                </c:pt>
                <c:pt idx="504">
                  <c:v>43686.806944444448</c:v>
                </c:pt>
                <c:pt idx="505">
                  <c:v>43686.806944444448</c:v>
                </c:pt>
                <c:pt idx="506">
                  <c:v>43686.806944444448</c:v>
                </c:pt>
                <c:pt idx="507">
                  <c:v>43686.806944444448</c:v>
                </c:pt>
                <c:pt idx="508">
                  <c:v>43686.806944444448</c:v>
                </c:pt>
                <c:pt idx="509">
                  <c:v>43686.806944444448</c:v>
                </c:pt>
                <c:pt idx="510">
                  <c:v>43686.806944444448</c:v>
                </c:pt>
                <c:pt idx="511">
                  <c:v>43686.806944444448</c:v>
                </c:pt>
                <c:pt idx="512">
                  <c:v>43686.806944444448</c:v>
                </c:pt>
                <c:pt idx="513">
                  <c:v>43686.806944444448</c:v>
                </c:pt>
                <c:pt idx="514">
                  <c:v>43686.806944444448</c:v>
                </c:pt>
                <c:pt idx="515">
                  <c:v>43686.806944444448</c:v>
                </c:pt>
                <c:pt idx="516">
                  <c:v>43686.806944444448</c:v>
                </c:pt>
                <c:pt idx="517">
                  <c:v>43686.806944444448</c:v>
                </c:pt>
                <c:pt idx="518">
                  <c:v>43686.806944444448</c:v>
                </c:pt>
                <c:pt idx="519">
                  <c:v>43686.806944444448</c:v>
                </c:pt>
                <c:pt idx="520">
                  <c:v>43686.806944444448</c:v>
                </c:pt>
                <c:pt idx="521">
                  <c:v>43686.806944444448</c:v>
                </c:pt>
                <c:pt idx="522">
                  <c:v>43686.806944444448</c:v>
                </c:pt>
                <c:pt idx="523">
                  <c:v>43686.806944444448</c:v>
                </c:pt>
                <c:pt idx="524">
                  <c:v>43686.806944444448</c:v>
                </c:pt>
                <c:pt idx="525">
                  <c:v>43686.806944444448</c:v>
                </c:pt>
                <c:pt idx="526">
                  <c:v>43686.806944444448</c:v>
                </c:pt>
                <c:pt idx="527">
                  <c:v>43686.806944444448</c:v>
                </c:pt>
                <c:pt idx="528">
                  <c:v>43686.806944444448</c:v>
                </c:pt>
                <c:pt idx="529">
                  <c:v>43686.806944444448</c:v>
                </c:pt>
                <c:pt idx="530">
                  <c:v>43686.806944444448</c:v>
                </c:pt>
                <c:pt idx="531">
                  <c:v>43686.806944444448</c:v>
                </c:pt>
                <c:pt idx="532">
                  <c:v>43686.806944444448</c:v>
                </c:pt>
                <c:pt idx="533">
                  <c:v>43686.806944444448</c:v>
                </c:pt>
                <c:pt idx="534">
                  <c:v>43686.806944444448</c:v>
                </c:pt>
                <c:pt idx="535">
                  <c:v>43686.806944444448</c:v>
                </c:pt>
                <c:pt idx="536">
                  <c:v>43686.806944444448</c:v>
                </c:pt>
                <c:pt idx="537">
                  <c:v>43686.806944444448</c:v>
                </c:pt>
                <c:pt idx="538">
                  <c:v>43686.806944444448</c:v>
                </c:pt>
                <c:pt idx="539">
                  <c:v>43686.806944444448</c:v>
                </c:pt>
                <c:pt idx="540">
                  <c:v>43686.806944444448</c:v>
                </c:pt>
                <c:pt idx="541">
                  <c:v>43686.806944444448</c:v>
                </c:pt>
                <c:pt idx="542">
                  <c:v>43686.806944444448</c:v>
                </c:pt>
                <c:pt idx="543">
                  <c:v>43686.806944444448</c:v>
                </c:pt>
                <c:pt idx="544">
                  <c:v>43686.806944444448</c:v>
                </c:pt>
                <c:pt idx="545">
                  <c:v>43686.806944444448</c:v>
                </c:pt>
                <c:pt idx="546">
                  <c:v>43686.806944444448</c:v>
                </c:pt>
                <c:pt idx="547">
                  <c:v>43686.806944444448</c:v>
                </c:pt>
                <c:pt idx="548">
                  <c:v>43686.806944444448</c:v>
                </c:pt>
                <c:pt idx="549">
                  <c:v>43686.806944444448</c:v>
                </c:pt>
                <c:pt idx="550">
                  <c:v>43686.806944444448</c:v>
                </c:pt>
                <c:pt idx="551">
                  <c:v>43686.806944444448</c:v>
                </c:pt>
                <c:pt idx="552">
                  <c:v>43686.806944444448</c:v>
                </c:pt>
                <c:pt idx="553">
                  <c:v>43686.806944444448</c:v>
                </c:pt>
                <c:pt idx="554">
                  <c:v>43686.806944444448</c:v>
                </c:pt>
                <c:pt idx="555">
                  <c:v>43686.806944444448</c:v>
                </c:pt>
                <c:pt idx="556">
                  <c:v>43686.806944444448</c:v>
                </c:pt>
                <c:pt idx="557">
                  <c:v>43686.806944444448</c:v>
                </c:pt>
                <c:pt idx="558">
                  <c:v>43686.806944444448</c:v>
                </c:pt>
                <c:pt idx="559">
                  <c:v>43686.806944444448</c:v>
                </c:pt>
                <c:pt idx="560">
                  <c:v>43686.806944444448</c:v>
                </c:pt>
                <c:pt idx="561">
                  <c:v>43686.806944444448</c:v>
                </c:pt>
                <c:pt idx="562">
                  <c:v>43686.806944444448</c:v>
                </c:pt>
                <c:pt idx="563">
                  <c:v>43686.806944444448</c:v>
                </c:pt>
                <c:pt idx="564">
                  <c:v>43686.806944444448</c:v>
                </c:pt>
                <c:pt idx="565">
                  <c:v>43686.806944444448</c:v>
                </c:pt>
                <c:pt idx="566">
                  <c:v>43686.806944444448</c:v>
                </c:pt>
                <c:pt idx="567">
                  <c:v>43686.806944444448</c:v>
                </c:pt>
                <c:pt idx="568">
                  <c:v>43686.806944444448</c:v>
                </c:pt>
                <c:pt idx="569">
                  <c:v>43686.806944444448</c:v>
                </c:pt>
                <c:pt idx="570">
                  <c:v>43686.806944444448</c:v>
                </c:pt>
                <c:pt idx="571">
                  <c:v>43686.806944444448</c:v>
                </c:pt>
                <c:pt idx="572">
                  <c:v>43686.806944444448</c:v>
                </c:pt>
                <c:pt idx="573">
                  <c:v>43686.806944444448</c:v>
                </c:pt>
                <c:pt idx="574">
                  <c:v>43686.806944444448</c:v>
                </c:pt>
                <c:pt idx="575">
                  <c:v>43686.806944444448</c:v>
                </c:pt>
                <c:pt idx="576">
                  <c:v>43686.806944444448</c:v>
                </c:pt>
                <c:pt idx="577">
                  <c:v>43686.806944444448</c:v>
                </c:pt>
                <c:pt idx="578">
                  <c:v>43686.806944444448</c:v>
                </c:pt>
                <c:pt idx="579">
                  <c:v>43686.806944444448</c:v>
                </c:pt>
                <c:pt idx="580">
                  <c:v>43686.806944444448</c:v>
                </c:pt>
                <c:pt idx="581">
                  <c:v>43686.806944444448</c:v>
                </c:pt>
                <c:pt idx="582">
                  <c:v>43686.806944444448</c:v>
                </c:pt>
                <c:pt idx="583">
                  <c:v>43686.806944444448</c:v>
                </c:pt>
                <c:pt idx="584">
                  <c:v>43686.806944444448</c:v>
                </c:pt>
                <c:pt idx="585">
                  <c:v>43686.806944444448</c:v>
                </c:pt>
                <c:pt idx="586">
                  <c:v>43686.806944444448</c:v>
                </c:pt>
                <c:pt idx="587">
                  <c:v>43686.806944444448</c:v>
                </c:pt>
                <c:pt idx="588">
                  <c:v>43686.806944444448</c:v>
                </c:pt>
                <c:pt idx="589">
                  <c:v>43686.806944444448</c:v>
                </c:pt>
                <c:pt idx="590">
                  <c:v>43686.806944444448</c:v>
                </c:pt>
                <c:pt idx="591">
                  <c:v>43686.806944444448</c:v>
                </c:pt>
                <c:pt idx="592">
                  <c:v>43686.806944444448</c:v>
                </c:pt>
                <c:pt idx="593">
                  <c:v>43686.806944444448</c:v>
                </c:pt>
                <c:pt idx="594">
                  <c:v>43686.806944444448</c:v>
                </c:pt>
                <c:pt idx="595">
                  <c:v>43686.806944444448</c:v>
                </c:pt>
                <c:pt idx="596">
                  <c:v>43686.806944444448</c:v>
                </c:pt>
                <c:pt idx="597">
                  <c:v>43686.806944444448</c:v>
                </c:pt>
                <c:pt idx="598">
                  <c:v>43686.806944444448</c:v>
                </c:pt>
                <c:pt idx="599">
                  <c:v>43686.806944444448</c:v>
                </c:pt>
                <c:pt idx="600">
                  <c:v>43686.806944444448</c:v>
                </c:pt>
                <c:pt idx="601">
                  <c:v>43686.806944444448</c:v>
                </c:pt>
                <c:pt idx="602">
                  <c:v>43686.806944444448</c:v>
                </c:pt>
                <c:pt idx="603">
                  <c:v>43686.806944444448</c:v>
                </c:pt>
                <c:pt idx="604">
                  <c:v>43686.806944444448</c:v>
                </c:pt>
                <c:pt idx="605">
                  <c:v>43686.806944444448</c:v>
                </c:pt>
                <c:pt idx="606">
                  <c:v>43686.806944444448</c:v>
                </c:pt>
                <c:pt idx="607">
                  <c:v>43686.806944444448</c:v>
                </c:pt>
                <c:pt idx="608">
                  <c:v>43686.806944444448</c:v>
                </c:pt>
                <c:pt idx="609">
                  <c:v>43686.806944444448</c:v>
                </c:pt>
                <c:pt idx="610">
                  <c:v>43686.806944444448</c:v>
                </c:pt>
                <c:pt idx="611">
                  <c:v>43686.806944444448</c:v>
                </c:pt>
                <c:pt idx="612">
                  <c:v>43686.806944444448</c:v>
                </c:pt>
                <c:pt idx="613">
                  <c:v>43686.806944444448</c:v>
                </c:pt>
                <c:pt idx="614">
                  <c:v>43686.806944444448</c:v>
                </c:pt>
                <c:pt idx="615">
                  <c:v>43686.806944444448</c:v>
                </c:pt>
                <c:pt idx="616">
                  <c:v>43686.806944444448</c:v>
                </c:pt>
                <c:pt idx="617">
                  <c:v>43686.806944444448</c:v>
                </c:pt>
                <c:pt idx="618">
                  <c:v>43686.806944444448</c:v>
                </c:pt>
                <c:pt idx="619">
                  <c:v>43686.806944444448</c:v>
                </c:pt>
                <c:pt idx="620">
                  <c:v>43686.806944444448</c:v>
                </c:pt>
                <c:pt idx="621">
                  <c:v>43686.806944444448</c:v>
                </c:pt>
                <c:pt idx="622">
                  <c:v>43686.806944444448</c:v>
                </c:pt>
                <c:pt idx="623">
                  <c:v>43686.806944444448</c:v>
                </c:pt>
                <c:pt idx="624">
                  <c:v>43686.806944444448</c:v>
                </c:pt>
                <c:pt idx="625">
                  <c:v>43686.806944444448</c:v>
                </c:pt>
                <c:pt idx="626">
                  <c:v>43686.806944444448</c:v>
                </c:pt>
                <c:pt idx="627">
                  <c:v>43686.806944444448</c:v>
                </c:pt>
                <c:pt idx="628">
                  <c:v>43686.806944444448</c:v>
                </c:pt>
                <c:pt idx="629">
                  <c:v>43686.806944444448</c:v>
                </c:pt>
                <c:pt idx="630">
                  <c:v>43686.806944444448</c:v>
                </c:pt>
                <c:pt idx="631">
                  <c:v>43686.806944444448</c:v>
                </c:pt>
                <c:pt idx="632">
                  <c:v>43686.806944444448</c:v>
                </c:pt>
                <c:pt idx="633">
                  <c:v>43686.806944444448</c:v>
                </c:pt>
                <c:pt idx="634">
                  <c:v>43686.806944444448</c:v>
                </c:pt>
                <c:pt idx="635">
                  <c:v>43686.806944444448</c:v>
                </c:pt>
                <c:pt idx="636">
                  <c:v>43686.806944444448</c:v>
                </c:pt>
                <c:pt idx="637">
                  <c:v>43686.806944444448</c:v>
                </c:pt>
                <c:pt idx="638">
                  <c:v>43686.806944444448</c:v>
                </c:pt>
                <c:pt idx="639">
                  <c:v>43686.806944444448</c:v>
                </c:pt>
                <c:pt idx="640">
                  <c:v>43686.806944444448</c:v>
                </c:pt>
                <c:pt idx="641">
                  <c:v>43686.806944444448</c:v>
                </c:pt>
                <c:pt idx="642">
                  <c:v>43686.806944444448</c:v>
                </c:pt>
                <c:pt idx="643">
                  <c:v>43686.806944444448</c:v>
                </c:pt>
                <c:pt idx="644">
                  <c:v>43686.806944444448</c:v>
                </c:pt>
                <c:pt idx="645">
                  <c:v>43686.806944444448</c:v>
                </c:pt>
                <c:pt idx="646">
                  <c:v>43686.806944444448</c:v>
                </c:pt>
                <c:pt idx="647">
                  <c:v>43686.806944444448</c:v>
                </c:pt>
                <c:pt idx="648">
                  <c:v>43686.806944444448</c:v>
                </c:pt>
                <c:pt idx="649">
                  <c:v>43686.806944444448</c:v>
                </c:pt>
                <c:pt idx="650">
                  <c:v>43686.806944444448</c:v>
                </c:pt>
                <c:pt idx="651">
                  <c:v>43686.806944444448</c:v>
                </c:pt>
                <c:pt idx="652">
                  <c:v>43686.806944444448</c:v>
                </c:pt>
                <c:pt idx="653">
                  <c:v>43686.806944444448</c:v>
                </c:pt>
                <c:pt idx="654">
                  <c:v>43686.806944444448</c:v>
                </c:pt>
                <c:pt idx="655">
                  <c:v>43686.806944444448</c:v>
                </c:pt>
                <c:pt idx="656">
                  <c:v>43686.806944444448</c:v>
                </c:pt>
                <c:pt idx="657">
                  <c:v>43686.806944444448</c:v>
                </c:pt>
                <c:pt idx="658">
                  <c:v>43686.806944444448</c:v>
                </c:pt>
                <c:pt idx="659">
                  <c:v>43686.806944444448</c:v>
                </c:pt>
                <c:pt idx="660">
                  <c:v>43686.806944444448</c:v>
                </c:pt>
                <c:pt idx="661">
                  <c:v>43686.806944444448</c:v>
                </c:pt>
                <c:pt idx="662">
                  <c:v>43686.806944444448</c:v>
                </c:pt>
                <c:pt idx="663">
                  <c:v>43686.806944444448</c:v>
                </c:pt>
                <c:pt idx="664">
                  <c:v>43686.806944444448</c:v>
                </c:pt>
                <c:pt idx="665">
                  <c:v>43686.806944444448</c:v>
                </c:pt>
                <c:pt idx="666">
                  <c:v>43686.806944444448</c:v>
                </c:pt>
                <c:pt idx="667">
                  <c:v>43686.806944444448</c:v>
                </c:pt>
                <c:pt idx="668">
                  <c:v>43686.806944444448</c:v>
                </c:pt>
                <c:pt idx="669">
                  <c:v>43686.806944444448</c:v>
                </c:pt>
                <c:pt idx="670">
                  <c:v>43686.806944444448</c:v>
                </c:pt>
                <c:pt idx="671">
                  <c:v>43686.806944444448</c:v>
                </c:pt>
                <c:pt idx="672">
                  <c:v>43686.806944444448</c:v>
                </c:pt>
                <c:pt idx="673">
                  <c:v>43686.806944444448</c:v>
                </c:pt>
                <c:pt idx="674">
                  <c:v>43686.806944444448</c:v>
                </c:pt>
                <c:pt idx="675">
                  <c:v>43686.806944444448</c:v>
                </c:pt>
                <c:pt idx="676">
                  <c:v>43686.806944444448</c:v>
                </c:pt>
                <c:pt idx="677">
                  <c:v>43686.806944444448</c:v>
                </c:pt>
                <c:pt idx="678">
                  <c:v>43686.806944444448</c:v>
                </c:pt>
                <c:pt idx="679">
                  <c:v>43686.806944444448</c:v>
                </c:pt>
                <c:pt idx="680">
                  <c:v>43686.806944444448</c:v>
                </c:pt>
                <c:pt idx="681">
                  <c:v>43686.806944444448</c:v>
                </c:pt>
                <c:pt idx="682">
                  <c:v>43686.806944444448</c:v>
                </c:pt>
                <c:pt idx="683">
                  <c:v>43686.806944444448</c:v>
                </c:pt>
                <c:pt idx="684">
                  <c:v>43686.806944444448</c:v>
                </c:pt>
                <c:pt idx="685">
                  <c:v>43686.806944444448</c:v>
                </c:pt>
                <c:pt idx="686">
                  <c:v>43686.806944444448</c:v>
                </c:pt>
                <c:pt idx="687">
                  <c:v>43686.806944444448</c:v>
                </c:pt>
                <c:pt idx="688">
                  <c:v>43686.806944444448</c:v>
                </c:pt>
                <c:pt idx="689">
                  <c:v>43686.806944444448</c:v>
                </c:pt>
                <c:pt idx="690">
                  <c:v>43686.806944444448</c:v>
                </c:pt>
                <c:pt idx="691">
                  <c:v>43686.806944444448</c:v>
                </c:pt>
                <c:pt idx="692">
                  <c:v>43686.806944444448</c:v>
                </c:pt>
                <c:pt idx="693">
                  <c:v>43686.806944444448</c:v>
                </c:pt>
                <c:pt idx="694">
                  <c:v>43686.806944444448</c:v>
                </c:pt>
                <c:pt idx="695">
                  <c:v>43686.806944444448</c:v>
                </c:pt>
                <c:pt idx="696">
                  <c:v>43686.806944444448</c:v>
                </c:pt>
                <c:pt idx="697">
                  <c:v>43686.806944444448</c:v>
                </c:pt>
                <c:pt idx="698">
                  <c:v>43686.806944444448</c:v>
                </c:pt>
                <c:pt idx="699">
                  <c:v>43686.806944444448</c:v>
                </c:pt>
                <c:pt idx="700">
                  <c:v>43686.806944444448</c:v>
                </c:pt>
                <c:pt idx="701">
                  <c:v>43686.806944444448</c:v>
                </c:pt>
                <c:pt idx="702">
                  <c:v>43686.806944444448</c:v>
                </c:pt>
                <c:pt idx="703">
                  <c:v>43686.806944444448</c:v>
                </c:pt>
                <c:pt idx="704">
                  <c:v>43686.806944444448</c:v>
                </c:pt>
                <c:pt idx="705">
                  <c:v>43686.806944444448</c:v>
                </c:pt>
                <c:pt idx="706">
                  <c:v>43686.806944444448</c:v>
                </c:pt>
                <c:pt idx="707">
                  <c:v>43686.806944444448</c:v>
                </c:pt>
                <c:pt idx="708">
                  <c:v>43686.806944444448</c:v>
                </c:pt>
                <c:pt idx="709">
                  <c:v>43686.806944444448</c:v>
                </c:pt>
                <c:pt idx="710">
                  <c:v>43686.806944444448</c:v>
                </c:pt>
                <c:pt idx="711">
                  <c:v>43686.806944444448</c:v>
                </c:pt>
                <c:pt idx="712">
                  <c:v>43686.806944444448</c:v>
                </c:pt>
                <c:pt idx="713">
                  <c:v>43686.806944444448</c:v>
                </c:pt>
                <c:pt idx="714">
                  <c:v>43686.806944444448</c:v>
                </c:pt>
                <c:pt idx="715">
                  <c:v>43686.806944444448</c:v>
                </c:pt>
                <c:pt idx="716">
                  <c:v>43686.806944444448</c:v>
                </c:pt>
                <c:pt idx="717">
                  <c:v>43686.806944444448</c:v>
                </c:pt>
                <c:pt idx="718">
                  <c:v>43686.806944444448</c:v>
                </c:pt>
                <c:pt idx="719">
                  <c:v>43686.806944444448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01076992"/>
        <c:axId val="101078528"/>
      </c:lineChart>
      <c:catAx>
        <c:axId val="101076992"/>
        <c:scaling>
          <c:orientation val="minMax"/>
        </c:scaling>
        <c:axPos val="b"/>
        <c:numFmt formatCode="General" sourceLinked="1"/>
        <c:majorTickMark val="none"/>
        <c:tickLblPos val="nextTo"/>
        <c:crossAx val="101078528"/>
        <c:crosses val="autoZero"/>
        <c:auto val="1"/>
        <c:lblAlgn val="ctr"/>
        <c:lblOffset val="100"/>
        <c:tickLblSkip val="24"/>
      </c:catAx>
      <c:valAx>
        <c:axId val="101078528"/>
        <c:scaling>
          <c:orientation val="minMax"/>
          <c:min val="20000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076992"/>
        <c:crosses val="autoZero"/>
        <c:crossBetween val="between"/>
      </c:valAx>
    </c:plotArea>
    <c:plotVisOnly val="1"/>
    <c:dispBlanksAs val="gap"/>
  </c:chart>
  <c:printSettings>
    <c:headerFooter/>
    <c:pageMargins b="0.75000000000001432" l="0.70000000000000062" r="0.70000000000000062" t="0.75000000000001432" header="0.30000000000000032" footer="0.30000000000000032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Suisse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33E-2"/>
        </c:manualLayout>
      </c:layout>
    </c:title>
    <c:plotArea>
      <c:layout>
        <c:manualLayout>
          <c:layoutTarget val="inner"/>
          <c:xMode val="edge"/>
          <c:yMode val="edge"/>
          <c:x val="3.856733744272392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Suisse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Calcul!$E$746:$AB$746</c:f>
              <c:numCache>
                <c:formatCode>0.0</c:formatCode>
                <c:ptCount val="24"/>
                <c:pt idx="0">
                  <c:v>-1416.3</c:v>
                </c:pt>
                <c:pt idx="1">
                  <c:v>-1461.1666666666667</c:v>
                </c:pt>
                <c:pt idx="2">
                  <c:v>-1459.3666666666666</c:v>
                </c:pt>
                <c:pt idx="3">
                  <c:v>-1651.3333333333333</c:v>
                </c:pt>
                <c:pt idx="4">
                  <c:v>-1726.3333333333333</c:v>
                </c:pt>
                <c:pt idx="5">
                  <c:v>-1829.9</c:v>
                </c:pt>
                <c:pt idx="6">
                  <c:v>-2002.2</c:v>
                </c:pt>
                <c:pt idx="7">
                  <c:v>-1923.1666666666667</c:v>
                </c:pt>
                <c:pt idx="8">
                  <c:v>-1769.6333333333334</c:v>
                </c:pt>
                <c:pt idx="9">
                  <c:v>-1632.6666666666667</c:v>
                </c:pt>
                <c:pt idx="10">
                  <c:v>-1652.5</c:v>
                </c:pt>
                <c:pt idx="11">
                  <c:v>-1624.3</c:v>
                </c:pt>
                <c:pt idx="12">
                  <c:v>-1345.6333333333334</c:v>
                </c:pt>
                <c:pt idx="13">
                  <c:v>-1443.8333333333333</c:v>
                </c:pt>
                <c:pt idx="14">
                  <c:v>-1722.1</c:v>
                </c:pt>
                <c:pt idx="15">
                  <c:v>-1892.6666666666667</c:v>
                </c:pt>
                <c:pt idx="16">
                  <c:v>-2124.5</c:v>
                </c:pt>
                <c:pt idx="17">
                  <c:v>-2163.1</c:v>
                </c:pt>
                <c:pt idx="18">
                  <c:v>-2208.4333333333334</c:v>
                </c:pt>
                <c:pt idx="19">
                  <c:v>-2270.6999999999998</c:v>
                </c:pt>
                <c:pt idx="20">
                  <c:v>-2343.9</c:v>
                </c:pt>
                <c:pt idx="21">
                  <c:v>-2249.9</c:v>
                </c:pt>
                <c:pt idx="22">
                  <c:v>-1919.6</c:v>
                </c:pt>
                <c:pt idx="23">
                  <c:v>-1373.7333333333333</c:v>
                </c:pt>
              </c:numCache>
            </c:numRef>
          </c:val>
        </c:ser>
        <c:marker val="1"/>
        <c:axId val="105521536"/>
        <c:axId val="10552307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56705.3</c:v>
                </c:pt>
                <c:pt idx="1">
                  <c:v>52791.45</c:v>
                </c:pt>
                <c:pt idx="2">
                  <c:v>51825.1</c:v>
                </c:pt>
                <c:pt idx="3">
                  <c:v>49176.916666666664</c:v>
                </c:pt>
                <c:pt idx="4">
                  <c:v>47508.816666666666</c:v>
                </c:pt>
                <c:pt idx="5">
                  <c:v>48279.85</c:v>
                </c:pt>
                <c:pt idx="6">
                  <c:v>51741.2</c:v>
                </c:pt>
                <c:pt idx="7">
                  <c:v>55754.783333333333</c:v>
                </c:pt>
                <c:pt idx="8">
                  <c:v>58584.6</c:v>
                </c:pt>
                <c:pt idx="9">
                  <c:v>60495.183333333334</c:v>
                </c:pt>
                <c:pt idx="10">
                  <c:v>60976.95</c:v>
                </c:pt>
                <c:pt idx="11">
                  <c:v>60842.083333333336</c:v>
                </c:pt>
                <c:pt idx="12">
                  <c:v>60932.116666666669</c:v>
                </c:pt>
                <c:pt idx="13">
                  <c:v>60357.25</c:v>
                </c:pt>
                <c:pt idx="14">
                  <c:v>58568.033333333333</c:v>
                </c:pt>
                <c:pt idx="15">
                  <c:v>56214.98333333333</c:v>
                </c:pt>
                <c:pt idx="16">
                  <c:v>54462.9</c:v>
                </c:pt>
                <c:pt idx="17">
                  <c:v>53401.9</c:v>
                </c:pt>
                <c:pt idx="18">
                  <c:v>54197.566666666666</c:v>
                </c:pt>
                <c:pt idx="19">
                  <c:v>56344.366666666669</c:v>
                </c:pt>
                <c:pt idx="20">
                  <c:v>56162.433333333334</c:v>
                </c:pt>
                <c:pt idx="21">
                  <c:v>56487.566666666666</c:v>
                </c:pt>
                <c:pt idx="22">
                  <c:v>55389.066666666666</c:v>
                </c:pt>
                <c:pt idx="23">
                  <c:v>57819.616666666669</c:v>
                </c:pt>
              </c:numCache>
            </c:numRef>
          </c:val>
        </c:ser>
        <c:marker val="1"/>
        <c:axId val="105534592"/>
        <c:axId val="105524608"/>
      </c:lineChart>
      <c:catAx>
        <c:axId val="105521536"/>
        <c:scaling>
          <c:orientation val="minMax"/>
        </c:scaling>
        <c:axPos val="b"/>
        <c:numFmt formatCode="General" sourceLinked="1"/>
        <c:majorTickMark val="none"/>
        <c:tickLblPos val="nextTo"/>
        <c:crossAx val="105523072"/>
        <c:crosses val="autoZero"/>
        <c:auto val="1"/>
        <c:lblAlgn val="ctr"/>
        <c:lblOffset val="100"/>
        <c:tickLblSkip val="1"/>
      </c:catAx>
      <c:valAx>
        <c:axId val="1055230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5521536"/>
        <c:crosses val="autoZero"/>
        <c:crossBetween val="between"/>
      </c:valAx>
      <c:valAx>
        <c:axId val="105524608"/>
        <c:scaling>
          <c:orientation val="minMax"/>
          <c:min val="35000"/>
        </c:scaling>
        <c:axPos val="r"/>
        <c:numFmt formatCode="0" sourceLinked="0"/>
        <c:tickLblPos val="nextTo"/>
        <c:crossAx val="105534592"/>
        <c:crosses val="max"/>
        <c:crossBetween val="between"/>
      </c:valAx>
      <c:catAx>
        <c:axId val="105534592"/>
        <c:scaling>
          <c:orientation val="minMax"/>
        </c:scaling>
        <c:delete val="1"/>
        <c:axPos val="b"/>
        <c:numFmt formatCode="General" sourceLinked="1"/>
        <c:tickLblPos val="none"/>
        <c:crossAx val="10552460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Eolien (H) - Pompage (V)</a:t>
            </a:r>
            <a:endParaRPr lang="fr-FR"/>
          </a:p>
        </c:rich>
      </c:tx>
      <c:layout>
        <c:manualLayout>
          <c:xMode val="edge"/>
          <c:yMode val="edge"/>
          <c:x val="0.29197647759564282"/>
          <c:y val="1.0794603208377065E-2"/>
        </c:manualLayout>
      </c:layout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Entrées!$J$37:$J$780</c:f>
              <c:numCache>
                <c:formatCode>0.0</c:formatCode>
                <c:ptCount val="744"/>
                <c:pt idx="0">
                  <c:v>2485.5</c:v>
                </c:pt>
                <c:pt idx="1">
                  <c:v>2621.5</c:v>
                </c:pt>
                <c:pt idx="2">
                  <c:v>2829</c:v>
                </c:pt>
                <c:pt idx="3">
                  <c:v>2839</c:v>
                </c:pt>
                <c:pt idx="4">
                  <c:v>2902.5</c:v>
                </c:pt>
                <c:pt idx="5">
                  <c:v>3036.5</c:v>
                </c:pt>
                <c:pt idx="6">
                  <c:v>3153</c:v>
                </c:pt>
                <c:pt idx="7">
                  <c:v>3287</c:v>
                </c:pt>
                <c:pt idx="8">
                  <c:v>3310</c:v>
                </c:pt>
                <c:pt idx="9">
                  <c:v>2959</c:v>
                </c:pt>
                <c:pt idx="10">
                  <c:v>2930.5</c:v>
                </c:pt>
                <c:pt idx="11">
                  <c:v>3269</c:v>
                </c:pt>
                <c:pt idx="12">
                  <c:v>3630</c:v>
                </c:pt>
                <c:pt idx="13">
                  <c:v>3469.5</c:v>
                </c:pt>
                <c:pt idx="14">
                  <c:v>3257.5</c:v>
                </c:pt>
                <c:pt idx="15">
                  <c:v>3188.5</c:v>
                </c:pt>
                <c:pt idx="16">
                  <c:v>3207</c:v>
                </c:pt>
                <c:pt idx="17">
                  <c:v>3261</c:v>
                </c:pt>
                <c:pt idx="18">
                  <c:v>3334.5</c:v>
                </c:pt>
                <c:pt idx="19">
                  <c:v>3229</c:v>
                </c:pt>
                <c:pt idx="20">
                  <c:v>2962.5</c:v>
                </c:pt>
                <c:pt idx="21">
                  <c:v>3115</c:v>
                </c:pt>
                <c:pt idx="22">
                  <c:v>3337.5</c:v>
                </c:pt>
                <c:pt idx="23">
                  <c:v>3344</c:v>
                </c:pt>
                <c:pt idx="24">
                  <c:v>3176.5</c:v>
                </c:pt>
                <c:pt idx="25">
                  <c:v>3020</c:v>
                </c:pt>
                <c:pt idx="26">
                  <c:v>2971</c:v>
                </c:pt>
                <c:pt idx="27">
                  <c:v>3021.5</c:v>
                </c:pt>
                <c:pt idx="28">
                  <c:v>3086.5</c:v>
                </c:pt>
                <c:pt idx="29">
                  <c:v>3041.5</c:v>
                </c:pt>
                <c:pt idx="30">
                  <c:v>2969.5</c:v>
                </c:pt>
                <c:pt idx="31">
                  <c:v>2935.5</c:v>
                </c:pt>
                <c:pt idx="32">
                  <c:v>2836</c:v>
                </c:pt>
                <c:pt idx="33">
                  <c:v>2586.5</c:v>
                </c:pt>
                <c:pt idx="34">
                  <c:v>2580.5</c:v>
                </c:pt>
                <c:pt idx="35">
                  <c:v>2775</c:v>
                </c:pt>
                <c:pt idx="36">
                  <c:v>3057.5</c:v>
                </c:pt>
                <c:pt idx="37">
                  <c:v>2901</c:v>
                </c:pt>
                <c:pt idx="38">
                  <c:v>2626</c:v>
                </c:pt>
                <c:pt idx="39">
                  <c:v>2627.5</c:v>
                </c:pt>
                <c:pt idx="40">
                  <c:v>2628.5</c:v>
                </c:pt>
                <c:pt idx="41">
                  <c:v>2697.5</c:v>
                </c:pt>
                <c:pt idx="42">
                  <c:v>2787</c:v>
                </c:pt>
                <c:pt idx="43">
                  <c:v>2794.5</c:v>
                </c:pt>
                <c:pt idx="44">
                  <c:v>2599.5</c:v>
                </c:pt>
                <c:pt idx="45">
                  <c:v>2724</c:v>
                </c:pt>
                <c:pt idx="46">
                  <c:v>2791</c:v>
                </c:pt>
                <c:pt idx="47">
                  <c:v>2727.5</c:v>
                </c:pt>
                <c:pt idx="48">
                  <c:v>2613.5</c:v>
                </c:pt>
                <c:pt idx="49">
                  <c:v>2422.5</c:v>
                </c:pt>
                <c:pt idx="50">
                  <c:v>2297</c:v>
                </c:pt>
                <c:pt idx="51">
                  <c:v>2088</c:v>
                </c:pt>
                <c:pt idx="52">
                  <c:v>1928</c:v>
                </c:pt>
                <c:pt idx="53">
                  <c:v>1830.5</c:v>
                </c:pt>
                <c:pt idx="54">
                  <c:v>1722</c:v>
                </c:pt>
                <c:pt idx="55">
                  <c:v>1613</c:v>
                </c:pt>
                <c:pt idx="56">
                  <c:v>1516</c:v>
                </c:pt>
                <c:pt idx="57">
                  <c:v>1217.5</c:v>
                </c:pt>
                <c:pt idx="58">
                  <c:v>1153.5</c:v>
                </c:pt>
                <c:pt idx="59">
                  <c:v>1217.5</c:v>
                </c:pt>
                <c:pt idx="60">
                  <c:v>1299</c:v>
                </c:pt>
                <c:pt idx="61">
                  <c:v>1300.5</c:v>
                </c:pt>
                <c:pt idx="62">
                  <c:v>1325</c:v>
                </c:pt>
                <c:pt idx="63">
                  <c:v>1491</c:v>
                </c:pt>
                <c:pt idx="64">
                  <c:v>1761.5</c:v>
                </c:pt>
                <c:pt idx="65">
                  <c:v>1989</c:v>
                </c:pt>
                <c:pt idx="66">
                  <c:v>2278</c:v>
                </c:pt>
                <c:pt idx="67">
                  <c:v>2505.5</c:v>
                </c:pt>
                <c:pt idx="68">
                  <c:v>2596.5</c:v>
                </c:pt>
                <c:pt idx="69">
                  <c:v>2812</c:v>
                </c:pt>
                <c:pt idx="70">
                  <c:v>2978</c:v>
                </c:pt>
                <c:pt idx="71">
                  <c:v>3001</c:v>
                </c:pt>
                <c:pt idx="72">
                  <c:v>2956</c:v>
                </c:pt>
                <c:pt idx="73">
                  <c:v>2877.5</c:v>
                </c:pt>
                <c:pt idx="74">
                  <c:v>2868.5</c:v>
                </c:pt>
                <c:pt idx="75">
                  <c:v>2955.5</c:v>
                </c:pt>
                <c:pt idx="76">
                  <c:v>2965.5</c:v>
                </c:pt>
                <c:pt idx="77">
                  <c:v>2963.5</c:v>
                </c:pt>
                <c:pt idx="78">
                  <c:v>2977.5</c:v>
                </c:pt>
                <c:pt idx="79">
                  <c:v>2931</c:v>
                </c:pt>
                <c:pt idx="80">
                  <c:v>2915.5</c:v>
                </c:pt>
                <c:pt idx="81">
                  <c:v>2755</c:v>
                </c:pt>
                <c:pt idx="82">
                  <c:v>2707.5</c:v>
                </c:pt>
                <c:pt idx="83">
                  <c:v>2665</c:v>
                </c:pt>
                <c:pt idx="84">
                  <c:v>2870</c:v>
                </c:pt>
                <c:pt idx="85">
                  <c:v>3049</c:v>
                </c:pt>
                <c:pt idx="86">
                  <c:v>3125.5</c:v>
                </c:pt>
                <c:pt idx="87">
                  <c:v>3305.5</c:v>
                </c:pt>
                <c:pt idx="88">
                  <c:v>3428</c:v>
                </c:pt>
                <c:pt idx="89">
                  <c:v>3485</c:v>
                </c:pt>
                <c:pt idx="90">
                  <c:v>3580.5</c:v>
                </c:pt>
                <c:pt idx="91">
                  <c:v>3552.5</c:v>
                </c:pt>
                <c:pt idx="92">
                  <c:v>3474</c:v>
                </c:pt>
                <c:pt idx="93">
                  <c:v>3574.5</c:v>
                </c:pt>
                <c:pt idx="94">
                  <c:v>3526.5</c:v>
                </c:pt>
                <c:pt idx="95">
                  <c:v>3374.5</c:v>
                </c:pt>
                <c:pt idx="96">
                  <c:v>3377</c:v>
                </c:pt>
                <c:pt idx="97">
                  <c:v>3402.5</c:v>
                </c:pt>
                <c:pt idx="98">
                  <c:v>3313.5</c:v>
                </c:pt>
                <c:pt idx="99">
                  <c:v>3172</c:v>
                </c:pt>
                <c:pt idx="100">
                  <c:v>3031</c:v>
                </c:pt>
                <c:pt idx="101">
                  <c:v>2937.5</c:v>
                </c:pt>
                <c:pt idx="102">
                  <c:v>2887</c:v>
                </c:pt>
                <c:pt idx="103">
                  <c:v>2721.5</c:v>
                </c:pt>
                <c:pt idx="104">
                  <c:v>2661.5</c:v>
                </c:pt>
                <c:pt idx="105">
                  <c:v>2607.5</c:v>
                </c:pt>
                <c:pt idx="106">
                  <c:v>2617</c:v>
                </c:pt>
                <c:pt idx="107">
                  <c:v>2487.5</c:v>
                </c:pt>
                <c:pt idx="108">
                  <c:v>2422.5</c:v>
                </c:pt>
                <c:pt idx="109">
                  <c:v>2395.5</c:v>
                </c:pt>
                <c:pt idx="110">
                  <c:v>2327</c:v>
                </c:pt>
                <c:pt idx="111">
                  <c:v>2398.5</c:v>
                </c:pt>
                <c:pt idx="112">
                  <c:v>2453</c:v>
                </c:pt>
                <c:pt idx="113">
                  <c:v>2555.5</c:v>
                </c:pt>
                <c:pt idx="114">
                  <c:v>2613.5</c:v>
                </c:pt>
                <c:pt idx="115">
                  <c:v>2638.5</c:v>
                </c:pt>
                <c:pt idx="116">
                  <c:v>2518</c:v>
                </c:pt>
                <c:pt idx="117">
                  <c:v>2481</c:v>
                </c:pt>
                <c:pt idx="118">
                  <c:v>2505.5</c:v>
                </c:pt>
                <c:pt idx="119">
                  <c:v>2374.5</c:v>
                </c:pt>
                <c:pt idx="120">
                  <c:v>2185.5</c:v>
                </c:pt>
                <c:pt idx="121">
                  <c:v>2040.5</c:v>
                </c:pt>
                <c:pt idx="122">
                  <c:v>1948</c:v>
                </c:pt>
                <c:pt idx="123">
                  <c:v>1863</c:v>
                </c:pt>
                <c:pt idx="124">
                  <c:v>1842</c:v>
                </c:pt>
                <c:pt idx="125">
                  <c:v>1836</c:v>
                </c:pt>
                <c:pt idx="126">
                  <c:v>1808.5</c:v>
                </c:pt>
                <c:pt idx="127">
                  <c:v>1772</c:v>
                </c:pt>
                <c:pt idx="128">
                  <c:v>1764.5</c:v>
                </c:pt>
                <c:pt idx="129">
                  <c:v>1893</c:v>
                </c:pt>
                <c:pt idx="130">
                  <c:v>2113.5</c:v>
                </c:pt>
                <c:pt idx="131">
                  <c:v>2186.5</c:v>
                </c:pt>
                <c:pt idx="132">
                  <c:v>2193</c:v>
                </c:pt>
                <c:pt idx="133">
                  <c:v>2147.5</c:v>
                </c:pt>
                <c:pt idx="134">
                  <c:v>2063</c:v>
                </c:pt>
                <c:pt idx="135">
                  <c:v>2154</c:v>
                </c:pt>
                <c:pt idx="136">
                  <c:v>2291.5</c:v>
                </c:pt>
                <c:pt idx="137">
                  <c:v>2338.5</c:v>
                </c:pt>
                <c:pt idx="138">
                  <c:v>2266.5</c:v>
                </c:pt>
                <c:pt idx="139">
                  <c:v>2042</c:v>
                </c:pt>
                <c:pt idx="140">
                  <c:v>1731.5</c:v>
                </c:pt>
                <c:pt idx="141">
                  <c:v>1663</c:v>
                </c:pt>
                <c:pt idx="142">
                  <c:v>1639</c:v>
                </c:pt>
                <c:pt idx="143">
                  <c:v>1588.5</c:v>
                </c:pt>
                <c:pt idx="144">
                  <c:v>1492.5</c:v>
                </c:pt>
                <c:pt idx="145">
                  <c:v>1448.5</c:v>
                </c:pt>
                <c:pt idx="146">
                  <c:v>1435.5</c:v>
                </c:pt>
                <c:pt idx="147">
                  <c:v>1462.5</c:v>
                </c:pt>
                <c:pt idx="148">
                  <c:v>1458</c:v>
                </c:pt>
                <c:pt idx="149">
                  <c:v>1351.5</c:v>
                </c:pt>
                <c:pt idx="150">
                  <c:v>1303.5</c:v>
                </c:pt>
                <c:pt idx="151">
                  <c:v>1241.5</c:v>
                </c:pt>
                <c:pt idx="152">
                  <c:v>1215</c:v>
                </c:pt>
                <c:pt idx="153">
                  <c:v>1056</c:v>
                </c:pt>
                <c:pt idx="154">
                  <c:v>920.5</c:v>
                </c:pt>
                <c:pt idx="155">
                  <c:v>937.5</c:v>
                </c:pt>
                <c:pt idx="156">
                  <c:v>1046</c:v>
                </c:pt>
                <c:pt idx="157">
                  <c:v>964</c:v>
                </c:pt>
                <c:pt idx="158">
                  <c:v>870</c:v>
                </c:pt>
                <c:pt idx="159">
                  <c:v>890</c:v>
                </c:pt>
                <c:pt idx="160">
                  <c:v>914</c:v>
                </c:pt>
                <c:pt idx="161">
                  <c:v>900.5</c:v>
                </c:pt>
                <c:pt idx="162">
                  <c:v>899.5</c:v>
                </c:pt>
                <c:pt idx="163">
                  <c:v>833</c:v>
                </c:pt>
                <c:pt idx="164">
                  <c:v>758.5</c:v>
                </c:pt>
                <c:pt idx="165">
                  <c:v>878.5</c:v>
                </c:pt>
                <c:pt idx="166">
                  <c:v>1077</c:v>
                </c:pt>
                <c:pt idx="167">
                  <c:v>1303.5</c:v>
                </c:pt>
                <c:pt idx="168">
                  <c:v>1422</c:v>
                </c:pt>
                <c:pt idx="169">
                  <c:v>1439.5</c:v>
                </c:pt>
                <c:pt idx="170">
                  <c:v>1369.5</c:v>
                </c:pt>
                <c:pt idx="171">
                  <c:v>1254.5</c:v>
                </c:pt>
                <c:pt idx="172">
                  <c:v>1188</c:v>
                </c:pt>
                <c:pt idx="173">
                  <c:v>1130.5</c:v>
                </c:pt>
                <c:pt idx="174">
                  <c:v>1056.5</c:v>
                </c:pt>
                <c:pt idx="175">
                  <c:v>992.5</c:v>
                </c:pt>
                <c:pt idx="176">
                  <c:v>912</c:v>
                </c:pt>
                <c:pt idx="177">
                  <c:v>730</c:v>
                </c:pt>
                <c:pt idx="178">
                  <c:v>695.5</c:v>
                </c:pt>
                <c:pt idx="179">
                  <c:v>677.5</c:v>
                </c:pt>
                <c:pt idx="180">
                  <c:v>781.5</c:v>
                </c:pt>
                <c:pt idx="181">
                  <c:v>981</c:v>
                </c:pt>
                <c:pt idx="182">
                  <c:v>1008.5</c:v>
                </c:pt>
                <c:pt idx="183">
                  <c:v>1063.5</c:v>
                </c:pt>
                <c:pt idx="184">
                  <c:v>1059</c:v>
                </c:pt>
                <c:pt idx="185">
                  <c:v>1065.5</c:v>
                </c:pt>
                <c:pt idx="186">
                  <c:v>1060.5</c:v>
                </c:pt>
                <c:pt idx="187">
                  <c:v>913</c:v>
                </c:pt>
                <c:pt idx="188">
                  <c:v>773</c:v>
                </c:pt>
                <c:pt idx="189">
                  <c:v>924.5</c:v>
                </c:pt>
                <c:pt idx="190">
                  <c:v>1171</c:v>
                </c:pt>
                <c:pt idx="191">
                  <c:v>1474</c:v>
                </c:pt>
                <c:pt idx="192">
                  <c:v>1754</c:v>
                </c:pt>
                <c:pt idx="193">
                  <c:v>2053</c:v>
                </c:pt>
                <c:pt idx="194">
                  <c:v>2299.5</c:v>
                </c:pt>
                <c:pt idx="195">
                  <c:v>2491.5</c:v>
                </c:pt>
                <c:pt idx="196">
                  <c:v>2607</c:v>
                </c:pt>
                <c:pt idx="197">
                  <c:v>2596.5</c:v>
                </c:pt>
                <c:pt idx="198">
                  <c:v>2709.5</c:v>
                </c:pt>
                <c:pt idx="199">
                  <c:v>3038.5</c:v>
                </c:pt>
                <c:pt idx="200">
                  <c:v>3229.5</c:v>
                </c:pt>
                <c:pt idx="201">
                  <c:v>3406.5</c:v>
                </c:pt>
                <c:pt idx="202">
                  <c:v>3621</c:v>
                </c:pt>
                <c:pt idx="203">
                  <c:v>3714</c:v>
                </c:pt>
                <c:pt idx="204">
                  <c:v>3711</c:v>
                </c:pt>
                <c:pt idx="205">
                  <c:v>3781.5</c:v>
                </c:pt>
                <c:pt idx="206">
                  <c:v>3816</c:v>
                </c:pt>
                <c:pt idx="207">
                  <c:v>3979.5</c:v>
                </c:pt>
                <c:pt idx="208">
                  <c:v>4064.5</c:v>
                </c:pt>
                <c:pt idx="209">
                  <c:v>3890</c:v>
                </c:pt>
                <c:pt idx="210">
                  <c:v>3954.5</c:v>
                </c:pt>
                <c:pt idx="211">
                  <c:v>3722</c:v>
                </c:pt>
                <c:pt idx="212">
                  <c:v>3575.5</c:v>
                </c:pt>
                <c:pt idx="213">
                  <c:v>3497</c:v>
                </c:pt>
                <c:pt idx="214">
                  <c:v>3592</c:v>
                </c:pt>
                <c:pt idx="215">
                  <c:v>3674</c:v>
                </c:pt>
                <c:pt idx="216">
                  <c:v>3728</c:v>
                </c:pt>
                <c:pt idx="217">
                  <c:v>3761</c:v>
                </c:pt>
                <c:pt idx="218">
                  <c:v>3830</c:v>
                </c:pt>
                <c:pt idx="219">
                  <c:v>3705</c:v>
                </c:pt>
                <c:pt idx="220">
                  <c:v>3540</c:v>
                </c:pt>
                <c:pt idx="221">
                  <c:v>3386</c:v>
                </c:pt>
                <c:pt idx="222">
                  <c:v>3260.5</c:v>
                </c:pt>
                <c:pt idx="223">
                  <c:v>3049</c:v>
                </c:pt>
                <c:pt idx="224">
                  <c:v>2859</c:v>
                </c:pt>
                <c:pt idx="225">
                  <c:v>2620.5</c:v>
                </c:pt>
                <c:pt idx="226">
                  <c:v>2463.5</c:v>
                </c:pt>
                <c:pt idx="227">
                  <c:v>2445.5</c:v>
                </c:pt>
                <c:pt idx="228">
                  <c:v>2376</c:v>
                </c:pt>
                <c:pt idx="229">
                  <c:v>2342.5</c:v>
                </c:pt>
                <c:pt idx="230">
                  <c:v>2400</c:v>
                </c:pt>
                <c:pt idx="231">
                  <c:v>2529</c:v>
                </c:pt>
                <c:pt idx="232">
                  <c:v>2412</c:v>
                </c:pt>
                <c:pt idx="233">
                  <c:v>2276</c:v>
                </c:pt>
                <c:pt idx="234">
                  <c:v>2234</c:v>
                </c:pt>
                <c:pt idx="235">
                  <c:v>2328</c:v>
                </c:pt>
                <c:pt idx="236">
                  <c:v>2677.5</c:v>
                </c:pt>
                <c:pt idx="237">
                  <c:v>3379.5</c:v>
                </c:pt>
                <c:pt idx="238">
                  <c:v>3996</c:v>
                </c:pt>
                <c:pt idx="239">
                  <c:v>4585.5</c:v>
                </c:pt>
                <c:pt idx="240">
                  <c:v>4877</c:v>
                </c:pt>
                <c:pt idx="241">
                  <c:v>4949</c:v>
                </c:pt>
                <c:pt idx="242">
                  <c:v>4905</c:v>
                </c:pt>
                <c:pt idx="243">
                  <c:v>4637</c:v>
                </c:pt>
                <c:pt idx="244">
                  <c:v>4439.5</c:v>
                </c:pt>
                <c:pt idx="245">
                  <c:v>4453.5</c:v>
                </c:pt>
                <c:pt idx="246">
                  <c:v>4327.5</c:v>
                </c:pt>
                <c:pt idx="247">
                  <c:v>4201.5</c:v>
                </c:pt>
                <c:pt idx="248">
                  <c:v>3996.5</c:v>
                </c:pt>
                <c:pt idx="249">
                  <c:v>3680.5</c:v>
                </c:pt>
                <c:pt idx="250">
                  <c:v>3337.5</c:v>
                </c:pt>
                <c:pt idx="251">
                  <c:v>3054</c:v>
                </c:pt>
                <c:pt idx="252">
                  <c:v>2924</c:v>
                </c:pt>
                <c:pt idx="253">
                  <c:v>2670.5</c:v>
                </c:pt>
                <c:pt idx="254">
                  <c:v>2353</c:v>
                </c:pt>
                <c:pt idx="255">
                  <c:v>2190</c:v>
                </c:pt>
                <c:pt idx="256">
                  <c:v>2199.5</c:v>
                </c:pt>
                <c:pt idx="257">
                  <c:v>2034.5</c:v>
                </c:pt>
                <c:pt idx="258">
                  <c:v>1917.5</c:v>
                </c:pt>
                <c:pt idx="259">
                  <c:v>1845.5</c:v>
                </c:pt>
                <c:pt idx="260">
                  <c:v>2261.5</c:v>
                </c:pt>
                <c:pt idx="261">
                  <c:v>2484.5</c:v>
                </c:pt>
                <c:pt idx="262">
                  <c:v>2485</c:v>
                </c:pt>
                <c:pt idx="263">
                  <c:v>2919</c:v>
                </c:pt>
                <c:pt idx="264">
                  <c:v>3542</c:v>
                </c:pt>
                <c:pt idx="265">
                  <c:v>3875</c:v>
                </c:pt>
                <c:pt idx="266">
                  <c:v>4001.5</c:v>
                </c:pt>
                <c:pt idx="267">
                  <c:v>4054</c:v>
                </c:pt>
                <c:pt idx="268">
                  <c:v>4148.5</c:v>
                </c:pt>
                <c:pt idx="269">
                  <c:v>4206.5</c:v>
                </c:pt>
                <c:pt idx="270">
                  <c:v>4300.5</c:v>
                </c:pt>
                <c:pt idx="271">
                  <c:v>4576</c:v>
                </c:pt>
                <c:pt idx="272">
                  <c:v>4734.5</c:v>
                </c:pt>
                <c:pt idx="273">
                  <c:v>4840</c:v>
                </c:pt>
                <c:pt idx="274">
                  <c:v>5047</c:v>
                </c:pt>
                <c:pt idx="275">
                  <c:v>5092</c:v>
                </c:pt>
                <c:pt idx="276">
                  <c:v>5215</c:v>
                </c:pt>
                <c:pt idx="277">
                  <c:v>5341.5</c:v>
                </c:pt>
                <c:pt idx="278">
                  <c:v>5335.5</c:v>
                </c:pt>
                <c:pt idx="279">
                  <c:v>5279</c:v>
                </c:pt>
                <c:pt idx="280">
                  <c:v>5326</c:v>
                </c:pt>
                <c:pt idx="281">
                  <c:v>5279.5</c:v>
                </c:pt>
                <c:pt idx="282">
                  <c:v>4996</c:v>
                </c:pt>
                <c:pt idx="283">
                  <c:v>4593.5</c:v>
                </c:pt>
                <c:pt idx="284">
                  <c:v>4066</c:v>
                </c:pt>
                <c:pt idx="285">
                  <c:v>3582.5</c:v>
                </c:pt>
                <c:pt idx="286">
                  <c:v>3239</c:v>
                </c:pt>
                <c:pt idx="287">
                  <c:v>3016.5</c:v>
                </c:pt>
                <c:pt idx="288">
                  <c:v>2852.5</c:v>
                </c:pt>
                <c:pt idx="289">
                  <c:v>2714.5</c:v>
                </c:pt>
                <c:pt idx="290">
                  <c:v>2481.5</c:v>
                </c:pt>
                <c:pt idx="291">
                  <c:v>2298</c:v>
                </c:pt>
                <c:pt idx="292">
                  <c:v>2134.5</c:v>
                </c:pt>
                <c:pt idx="293">
                  <c:v>1891</c:v>
                </c:pt>
                <c:pt idx="294">
                  <c:v>1803</c:v>
                </c:pt>
                <c:pt idx="295">
                  <c:v>1889</c:v>
                </c:pt>
                <c:pt idx="296">
                  <c:v>1873.5</c:v>
                </c:pt>
                <c:pt idx="297">
                  <c:v>2048</c:v>
                </c:pt>
                <c:pt idx="298">
                  <c:v>2417</c:v>
                </c:pt>
                <c:pt idx="299">
                  <c:v>2496</c:v>
                </c:pt>
                <c:pt idx="300">
                  <c:v>2652.5</c:v>
                </c:pt>
                <c:pt idx="301">
                  <c:v>2819</c:v>
                </c:pt>
                <c:pt idx="302">
                  <c:v>2992</c:v>
                </c:pt>
                <c:pt idx="303">
                  <c:v>2987</c:v>
                </c:pt>
                <c:pt idx="304">
                  <c:v>3025.5</c:v>
                </c:pt>
                <c:pt idx="305">
                  <c:v>2878.5</c:v>
                </c:pt>
                <c:pt idx="306">
                  <c:v>2686</c:v>
                </c:pt>
                <c:pt idx="307">
                  <c:v>2494</c:v>
                </c:pt>
                <c:pt idx="308">
                  <c:v>2486</c:v>
                </c:pt>
                <c:pt idx="309">
                  <c:v>2565</c:v>
                </c:pt>
                <c:pt idx="310">
                  <c:v>2664</c:v>
                </c:pt>
                <c:pt idx="311">
                  <c:v>2664</c:v>
                </c:pt>
                <c:pt idx="312">
                  <c:v>2673</c:v>
                </c:pt>
                <c:pt idx="313">
                  <c:v>2703.5</c:v>
                </c:pt>
                <c:pt idx="314">
                  <c:v>2711</c:v>
                </c:pt>
                <c:pt idx="315">
                  <c:v>2590</c:v>
                </c:pt>
                <c:pt idx="316">
                  <c:v>2497.5</c:v>
                </c:pt>
                <c:pt idx="317">
                  <c:v>2604</c:v>
                </c:pt>
                <c:pt idx="318">
                  <c:v>2677</c:v>
                </c:pt>
                <c:pt idx="319">
                  <c:v>2869</c:v>
                </c:pt>
                <c:pt idx="320">
                  <c:v>2934</c:v>
                </c:pt>
                <c:pt idx="321">
                  <c:v>2696</c:v>
                </c:pt>
                <c:pt idx="322">
                  <c:v>2476.5</c:v>
                </c:pt>
                <c:pt idx="323">
                  <c:v>2633</c:v>
                </c:pt>
                <c:pt idx="324">
                  <c:v>2972</c:v>
                </c:pt>
                <c:pt idx="325">
                  <c:v>3326</c:v>
                </c:pt>
                <c:pt idx="326">
                  <c:v>3580</c:v>
                </c:pt>
                <c:pt idx="327">
                  <c:v>3501.5</c:v>
                </c:pt>
                <c:pt idx="328">
                  <c:v>3280</c:v>
                </c:pt>
                <c:pt idx="329">
                  <c:v>2943.5</c:v>
                </c:pt>
                <c:pt idx="330">
                  <c:v>2549</c:v>
                </c:pt>
                <c:pt idx="331">
                  <c:v>2234.5</c:v>
                </c:pt>
                <c:pt idx="332">
                  <c:v>1966.5</c:v>
                </c:pt>
                <c:pt idx="333">
                  <c:v>2015.5</c:v>
                </c:pt>
                <c:pt idx="334">
                  <c:v>2215</c:v>
                </c:pt>
                <c:pt idx="335">
                  <c:v>2262.5</c:v>
                </c:pt>
                <c:pt idx="336">
                  <c:v>2319.5</c:v>
                </c:pt>
                <c:pt idx="337">
                  <c:v>2158</c:v>
                </c:pt>
                <c:pt idx="338">
                  <c:v>1942.5</c:v>
                </c:pt>
                <c:pt idx="339">
                  <c:v>1777</c:v>
                </c:pt>
                <c:pt idx="340">
                  <c:v>1639.5</c:v>
                </c:pt>
                <c:pt idx="341">
                  <c:v>1620.5</c:v>
                </c:pt>
                <c:pt idx="342">
                  <c:v>1530.5</c:v>
                </c:pt>
                <c:pt idx="343">
                  <c:v>1497</c:v>
                </c:pt>
                <c:pt idx="344">
                  <c:v>1409.5</c:v>
                </c:pt>
                <c:pt idx="345">
                  <c:v>1044.5</c:v>
                </c:pt>
                <c:pt idx="346">
                  <c:v>829.5</c:v>
                </c:pt>
                <c:pt idx="347">
                  <c:v>648.5</c:v>
                </c:pt>
                <c:pt idx="348">
                  <c:v>510.5</c:v>
                </c:pt>
                <c:pt idx="349">
                  <c:v>473</c:v>
                </c:pt>
                <c:pt idx="350">
                  <c:v>444.5</c:v>
                </c:pt>
                <c:pt idx="351">
                  <c:v>429</c:v>
                </c:pt>
                <c:pt idx="352">
                  <c:v>510.5</c:v>
                </c:pt>
                <c:pt idx="353">
                  <c:v>530</c:v>
                </c:pt>
                <c:pt idx="354">
                  <c:v>550.5</c:v>
                </c:pt>
                <c:pt idx="355">
                  <c:v>572</c:v>
                </c:pt>
                <c:pt idx="356">
                  <c:v>528</c:v>
                </c:pt>
                <c:pt idx="357">
                  <c:v>541</c:v>
                </c:pt>
                <c:pt idx="358">
                  <c:v>542.5</c:v>
                </c:pt>
                <c:pt idx="359">
                  <c:v>615</c:v>
                </c:pt>
                <c:pt idx="360">
                  <c:v>694</c:v>
                </c:pt>
                <c:pt idx="361">
                  <c:v>834.5</c:v>
                </c:pt>
                <c:pt idx="362">
                  <c:v>1068.5</c:v>
                </c:pt>
                <c:pt idx="363">
                  <c:v>1191</c:v>
                </c:pt>
                <c:pt idx="364">
                  <c:v>1368</c:v>
                </c:pt>
                <c:pt idx="365">
                  <c:v>1339.5</c:v>
                </c:pt>
                <c:pt idx="366">
                  <c:v>1379.5</c:v>
                </c:pt>
                <c:pt idx="367">
                  <c:v>1519.5</c:v>
                </c:pt>
                <c:pt idx="368">
                  <c:v>1483</c:v>
                </c:pt>
                <c:pt idx="369">
                  <c:v>1303.5</c:v>
                </c:pt>
                <c:pt idx="370">
                  <c:v>1253</c:v>
                </c:pt>
                <c:pt idx="371">
                  <c:v>1449.5</c:v>
                </c:pt>
                <c:pt idx="372">
                  <c:v>1570</c:v>
                </c:pt>
                <c:pt idx="373">
                  <c:v>1786</c:v>
                </c:pt>
                <c:pt idx="374">
                  <c:v>1967.5</c:v>
                </c:pt>
                <c:pt idx="375">
                  <c:v>1996</c:v>
                </c:pt>
                <c:pt idx="376">
                  <c:v>1922.5</c:v>
                </c:pt>
                <c:pt idx="377">
                  <c:v>1858</c:v>
                </c:pt>
                <c:pt idx="378">
                  <c:v>1502.5</c:v>
                </c:pt>
                <c:pt idx="379">
                  <c:v>1329</c:v>
                </c:pt>
                <c:pt idx="380">
                  <c:v>1153.5</c:v>
                </c:pt>
                <c:pt idx="381">
                  <c:v>942.5</c:v>
                </c:pt>
                <c:pt idx="382">
                  <c:v>743</c:v>
                </c:pt>
                <c:pt idx="383">
                  <c:v>654</c:v>
                </c:pt>
                <c:pt idx="384">
                  <c:v>582.5</c:v>
                </c:pt>
                <c:pt idx="385">
                  <c:v>549.5</c:v>
                </c:pt>
                <c:pt idx="386">
                  <c:v>573</c:v>
                </c:pt>
                <c:pt idx="387">
                  <c:v>633</c:v>
                </c:pt>
                <c:pt idx="388">
                  <c:v>689.5</c:v>
                </c:pt>
                <c:pt idx="389">
                  <c:v>735.5</c:v>
                </c:pt>
                <c:pt idx="390">
                  <c:v>846</c:v>
                </c:pt>
                <c:pt idx="391">
                  <c:v>971.5</c:v>
                </c:pt>
                <c:pt idx="392">
                  <c:v>1119</c:v>
                </c:pt>
                <c:pt idx="393">
                  <c:v>997</c:v>
                </c:pt>
                <c:pt idx="394">
                  <c:v>905</c:v>
                </c:pt>
                <c:pt idx="395">
                  <c:v>1094</c:v>
                </c:pt>
                <c:pt idx="396">
                  <c:v>1301</c:v>
                </c:pt>
                <c:pt idx="397">
                  <c:v>1430.5</c:v>
                </c:pt>
                <c:pt idx="398">
                  <c:v>1483</c:v>
                </c:pt>
                <c:pt idx="399">
                  <c:v>1618.5</c:v>
                </c:pt>
                <c:pt idx="400">
                  <c:v>1862.5</c:v>
                </c:pt>
                <c:pt idx="401">
                  <c:v>2113.5</c:v>
                </c:pt>
                <c:pt idx="402">
                  <c:v>2250.5</c:v>
                </c:pt>
                <c:pt idx="403">
                  <c:v>2102</c:v>
                </c:pt>
                <c:pt idx="404">
                  <c:v>2026.5</c:v>
                </c:pt>
                <c:pt idx="405">
                  <c:v>2276</c:v>
                </c:pt>
                <c:pt idx="406">
                  <c:v>2752.5</c:v>
                </c:pt>
                <c:pt idx="407">
                  <c:v>3146</c:v>
                </c:pt>
                <c:pt idx="408">
                  <c:v>3484</c:v>
                </c:pt>
                <c:pt idx="409">
                  <c:v>3518</c:v>
                </c:pt>
                <c:pt idx="410">
                  <c:v>3484.5</c:v>
                </c:pt>
                <c:pt idx="411">
                  <c:v>3516</c:v>
                </c:pt>
                <c:pt idx="412">
                  <c:v>3349.5</c:v>
                </c:pt>
                <c:pt idx="413">
                  <c:v>3358</c:v>
                </c:pt>
                <c:pt idx="414">
                  <c:v>3109</c:v>
                </c:pt>
                <c:pt idx="415">
                  <c:v>2811</c:v>
                </c:pt>
                <c:pt idx="416">
                  <c:v>2632.5</c:v>
                </c:pt>
                <c:pt idx="417">
                  <c:v>3003</c:v>
                </c:pt>
                <c:pt idx="418">
                  <c:v>3430.5</c:v>
                </c:pt>
                <c:pt idx="419">
                  <c:v>3544.5</c:v>
                </c:pt>
                <c:pt idx="420">
                  <c:v>3673.5</c:v>
                </c:pt>
                <c:pt idx="421">
                  <c:v>3769</c:v>
                </c:pt>
                <c:pt idx="422">
                  <c:v>3874</c:v>
                </c:pt>
                <c:pt idx="423">
                  <c:v>3887.5</c:v>
                </c:pt>
                <c:pt idx="424">
                  <c:v>3940.5</c:v>
                </c:pt>
                <c:pt idx="425">
                  <c:v>3823.5</c:v>
                </c:pt>
                <c:pt idx="426">
                  <c:v>3611</c:v>
                </c:pt>
                <c:pt idx="427">
                  <c:v>3329.5</c:v>
                </c:pt>
                <c:pt idx="428">
                  <c:v>2914.5</c:v>
                </c:pt>
                <c:pt idx="429">
                  <c:v>2743</c:v>
                </c:pt>
                <c:pt idx="430">
                  <c:v>2650</c:v>
                </c:pt>
                <c:pt idx="431">
                  <c:v>2575.5</c:v>
                </c:pt>
                <c:pt idx="432">
                  <c:v>2572</c:v>
                </c:pt>
                <c:pt idx="433">
                  <c:v>2446</c:v>
                </c:pt>
                <c:pt idx="434">
                  <c:v>2347</c:v>
                </c:pt>
                <c:pt idx="435">
                  <c:v>2168.5</c:v>
                </c:pt>
                <c:pt idx="436">
                  <c:v>1979</c:v>
                </c:pt>
                <c:pt idx="437">
                  <c:v>1982</c:v>
                </c:pt>
                <c:pt idx="438">
                  <c:v>1862.5</c:v>
                </c:pt>
                <c:pt idx="439">
                  <c:v>1837</c:v>
                </c:pt>
                <c:pt idx="440">
                  <c:v>1812</c:v>
                </c:pt>
                <c:pt idx="441">
                  <c:v>1735.5</c:v>
                </c:pt>
                <c:pt idx="442">
                  <c:v>1710.5</c:v>
                </c:pt>
                <c:pt idx="443">
                  <c:v>1619</c:v>
                </c:pt>
                <c:pt idx="444">
                  <c:v>1598.5</c:v>
                </c:pt>
                <c:pt idx="445">
                  <c:v>1683</c:v>
                </c:pt>
                <c:pt idx="446">
                  <c:v>1857.5</c:v>
                </c:pt>
                <c:pt idx="447">
                  <c:v>1969</c:v>
                </c:pt>
                <c:pt idx="448">
                  <c:v>2085</c:v>
                </c:pt>
                <c:pt idx="449">
                  <c:v>2194</c:v>
                </c:pt>
                <c:pt idx="450">
                  <c:v>2460.5</c:v>
                </c:pt>
                <c:pt idx="451">
                  <c:v>2418</c:v>
                </c:pt>
                <c:pt idx="452">
                  <c:v>2422</c:v>
                </c:pt>
                <c:pt idx="453">
                  <c:v>2286.5</c:v>
                </c:pt>
                <c:pt idx="454">
                  <c:v>2282</c:v>
                </c:pt>
                <c:pt idx="455">
                  <c:v>2338.5</c:v>
                </c:pt>
                <c:pt idx="456">
                  <c:v>2347</c:v>
                </c:pt>
                <c:pt idx="457">
                  <c:v>2474.5</c:v>
                </c:pt>
                <c:pt idx="458">
                  <c:v>2628</c:v>
                </c:pt>
                <c:pt idx="459">
                  <c:v>2664.5</c:v>
                </c:pt>
                <c:pt idx="460">
                  <c:v>2647</c:v>
                </c:pt>
                <c:pt idx="461">
                  <c:v>2728.5</c:v>
                </c:pt>
                <c:pt idx="462">
                  <c:v>2809.5</c:v>
                </c:pt>
                <c:pt idx="463">
                  <c:v>2918</c:v>
                </c:pt>
                <c:pt idx="464">
                  <c:v>3028.5</c:v>
                </c:pt>
                <c:pt idx="465">
                  <c:v>3178</c:v>
                </c:pt>
                <c:pt idx="466">
                  <c:v>3541</c:v>
                </c:pt>
                <c:pt idx="467">
                  <c:v>3635</c:v>
                </c:pt>
                <c:pt idx="468">
                  <c:v>3639.5</c:v>
                </c:pt>
                <c:pt idx="469">
                  <c:v>3641.5</c:v>
                </c:pt>
                <c:pt idx="470">
                  <c:v>3686</c:v>
                </c:pt>
                <c:pt idx="471">
                  <c:v>3670</c:v>
                </c:pt>
                <c:pt idx="472">
                  <c:v>3606</c:v>
                </c:pt>
                <c:pt idx="473">
                  <c:v>3477</c:v>
                </c:pt>
                <c:pt idx="474">
                  <c:v>3194</c:v>
                </c:pt>
                <c:pt idx="475">
                  <c:v>2912</c:v>
                </c:pt>
                <c:pt idx="476">
                  <c:v>2566</c:v>
                </c:pt>
                <c:pt idx="477">
                  <c:v>2382</c:v>
                </c:pt>
                <c:pt idx="478">
                  <c:v>2339</c:v>
                </c:pt>
                <c:pt idx="479">
                  <c:v>2310.5</c:v>
                </c:pt>
                <c:pt idx="480">
                  <c:v>2133.5</c:v>
                </c:pt>
                <c:pt idx="481">
                  <c:v>1908.5</c:v>
                </c:pt>
                <c:pt idx="482">
                  <c:v>1624.5</c:v>
                </c:pt>
                <c:pt idx="483">
                  <c:v>1356</c:v>
                </c:pt>
                <c:pt idx="484">
                  <c:v>1229</c:v>
                </c:pt>
                <c:pt idx="485">
                  <c:v>1132</c:v>
                </c:pt>
                <c:pt idx="486">
                  <c:v>972</c:v>
                </c:pt>
                <c:pt idx="487">
                  <c:v>797.5</c:v>
                </c:pt>
                <c:pt idx="488">
                  <c:v>589</c:v>
                </c:pt>
                <c:pt idx="489">
                  <c:v>379</c:v>
                </c:pt>
                <c:pt idx="490">
                  <c:v>381.5</c:v>
                </c:pt>
                <c:pt idx="491">
                  <c:v>460.5</c:v>
                </c:pt>
                <c:pt idx="492">
                  <c:v>569.5</c:v>
                </c:pt>
                <c:pt idx="493">
                  <c:v>677</c:v>
                </c:pt>
                <c:pt idx="494">
                  <c:v>753</c:v>
                </c:pt>
                <c:pt idx="495">
                  <c:v>800</c:v>
                </c:pt>
                <c:pt idx="496">
                  <c:v>842</c:v>
                </c:pt>
                <c:pt idx="497">
                  <c:v>878</c:v>
                </c:pt>
                <c:pt idx="498">
                  <c:v>899.5</c:v>
                </c:pt>
                <c:pt idx="499">
                  <c:v>913</c:v>
                </c:pt>
                <c:pt idx="500">
                  <c:v>910.5</c:v>
                </c:pt>
                <c:pt idx="501">
                  <c:v>900.5</c:v>
                </c:pt>
                <c:pt idx="502">
                  <c:v>950.5</c:v>
                </c:pt>
                <c:pt idx="503">
                  <c:v>989.5</c:v>
                </c:pt>
                <c:pt idx="504">
                  <c:v>1013.5</c:v>
                </c:pt>
                <c:pt idx="505">
                  <c:v>960</c:v>
                </c:pt>
                <c:pt idx="506">
                  <c:v>954.5</c:v>
                </c:pt>
                <c:pt idx="507">
                  <c:v>980</c:v>
                </c:pt>
                <c:pt idx="508">
                  <c:v>890.5</c:v>
                </c:pt>
                <c:pt idx="509">
                  <c:v>886</c:v>
                </c:pt>
                <c:pt idx="510">
                  <c:v>835</c:v>
                </c:pt>
                <c:pt idx="511">
                  <c:v>796</c:v>
                </c:pt>
                <c:pt idx="512">
                  <c:v>708.5</c:v>
                </c:pt>
                <c:pt idx="513">
                  <c:v>654</c:v>
                </c:pt>
                <c:pt idx="514">
                  <c:v>667</c:v>
                </c:pt>
                <c:pt idx="515">
                  <c:v>771</c:v>
                </c:pt>
                <c:pt idx="516">
                  <c:v>827.5</c:v>
                </c:pt>
                <c:pt idx="517">
                  <c:v>935</c:v>
                </c:pt>
                <c:pt idx="518">
                  <c:v>1041</c:v>
                </c:pt>
                <c:pt idx="519">
                  <c:v>1160.5</c:v>
                </c:pt>
                <c:pt idx="520">
                  <c:v>1245.5</c:v>
                </c:pt>
                <c:pt idx="521">
                  <c:v>1320</c:v>
                </c:pt>
                <c:pt idx="522">
                  <c:v>1363</c:v>
                </c:pt>
                <c:pt idx="523">
                  <c:v>1289.5</c:v>
                </c:pt>
                <c:pt idx="524">
                  <c:v>1203.5</c:v>
                </c:pt>
                <c:pt idx="525">
                  <c:v>1136</c:v>
                </c:pt>
                <c:pt idx="526">
                  <c:v>1056.5</c:v>
                </c:pt>
                <c:pt idx="527">
                  <c:v>1018.5</c:v>
                </c:pt>
                <c:pt idx="528">
                  <c:v>970.5</c:v>
                </c:pt>
                <c:pt idx="529">
                  <c:v>925.5</c:v>
                </c:pt>
                <c:pt idx="530">
                  <c:v>935</c:v>
                </c:pt>
                <c:pt idx="531">
                  <c:v>933</c:v>
                </c:pt>
                <c:pt idx="532">
                  <c:v>955.5</c:v>
                </c:pt>
                <c:pt idx="533">
                  <c:v>988</c:v>
                </c:pt>
                <c:pt idx="534">
                  <c:v>973</c:v>
                </c:pt>
                <c:pt idx="535">
                  <c:v>921.5</c:v>
                </c:pt>
                <c:pt idx="536">
                  <c:v>860</c:v>
                </c:pt>
                <c:pt idx="537">
                  <c:v>719.5</c:v>
                </c:pt>
                <c:pt idx="538">
                  <c:v>598</c:v>
                </c:pt>
                <c:pt idx="539">
                  <c:v>669.5</c:v>
                </c:pt>
                <c:pt idx="540">
                  <c:v>712.5</c:v>
                </c:pt>
                <c:pt idx="541">
                  <c:v>670.5</c:v>
                </c:pt>
                <c:pt idx="542">
                  <c:v>592</c:v>
                </c:pt>
                <c:pt idx="543">
                  <c:v>507.5</c:v>
                </c:pt>
                <c:pt idx="544">
                  <c:v>469.5</c:v>
                </c:pt>
                <c:pt idx="545">
                  <c:v>422.5</c:v>
                </c:pt>
                <c:pt idx="546">
                  <c:v>332</c:v>
                </c:pt>
                <c:pt idx="547">
                  <c:v>263.5</c:v>
                </c:pt>
                <c:pt idx="548">
                  <c:v>250.5</c:v>
                </c:pt>
                <c:pt idx="549">
                  <c:v>274.5</c:v>
                </c:pt>
                <c:pt idx="550">
                  <c:v>269.5</c:v>
                </c:pt>
                <c:pt idx="551">
                  <c:v>242.5</c:v>
                </c:pt>
                <c:pt idx="552">
                  <c:v>229</c:v>
                </c:pt>
                <c:pt idx="553">
                  <c:v>242.5</c:v>
                </c:pt>
                <c:pt idx="554">
                  <c:v>235.5</c:v>
                </c:pt>
                <c:pt idx="555">
                  <c:v>254.5</c:v>
                </c:pt>
                <c:pt idx="556">
                  <c:v>314.5</c:v>
                </c:pt>
                <c:pt idx="557">
                  <c:v>383</c:v>
                </c:pt>
                <c:pt idx="558">
                  <c:v>419.5</c:v>
                </c:pt>
                <c:pt idx="559">
                  <c:v>512.5</c:v>
                </c:pt>
                <c:pt idx="560">
                  <c:v>532</c:v>
                </c:pt>
                <c:pt idx="561">
                  <c:v>413</c:v>
                </c:pt>
                <c:pt idx="562">
                  <c:v>401</c:v>
                </c:pt>
                <c:pt idx="563">
                  <c:v>516</c:v>
                </c:pt>
                <c:pt idx="564">
                  <c:v>629</c:v>
                </c:pt>
                <c:pt idx="565">
                  <c:v>676.5</c:v>
                </c:pt>
                <c:pt idx="566">
                  <c:v>654.5</c:v>
                </c:pt>
                <c:pt idx="567">
                  <c:v>617.5</c:v>
                </c:pt>
                <c:pt idx="568">
                  <c:v>556</c:v>
                </c:pt>
                <c:pt idx="569">
                  <c:v>504.5</c:v>
                </c:pt>
                <c:pt idx="570">
                  <c:v>431.5</c:v>
                </c:pt>
                <c:pt idx="571">
                  <c:v>382.5</c:v>
                </c:pt>
                <c:pt idx="572">
                  <c:v>339.5</c:v>
                </c:pt>
                <c:pt idx="573">
                  <c:v>391.5</c:v>
                </c:pt>
                <c:pt idx="574">
                  <c:v>446</c:v>
                </c:pt>
                <c:pt idx="575">
                  <c:v>525.5</c:v>
                </c:pt>
                <c:pt idx="576">
                  <c:v>569.5</c:v>
                </c:pt>
                <c:pt idx="577">
                  <c:v>591.5</c:v>
                </c:pt>
                <c:pt idx="578">
                  <c:v>571.5</c:v>
                </c:pt>
                <c:pt idx="579">
                  <c:v>573</c:v>
                </c:pt>
                <c:pt idx="580">
                  <c:v>549.5</c:v>
                </c:pt>
                <c:pt idx="581">
                  <c:v>593.5</c:v>
                </c:pt>
                <c:pt idx="582">
                  <c:v>630.5</c:v>
                </c:pt>
                <c:pt idx="583">
                  <c:v>689.5</c:v>
                </c:pt>
                <c:pt idx="584">
                  <c:v>739</c:v>
                </c:pt>
                <c:pt idx="585">
                  <c:v>670</c:v>
                </c:pt>
                <c:pt idx="586">
                  <c:v>500.5</c:v>
                </c:pt>
                <c:pt idx="587">
                  <c:v>505</c:v>
                </c:pt>
                <c:pt idx="588">
                  <c:v>563.5</c:v>
                </c:pt>
                <c:pt idx="589">
                  <c:v>569.5</c:v>
                </c:pt>
                <c:pt idx="590">
                  <c:v>593.5</c:v>
                </c:pt>
                <c:pt idx="591">
                  <c:v>645</c:v>
                </c:pt>
                <c:pt idx="592">
                  <c:v>603</c:v>
                </c:pt>
                <c:pt idx="593">
                  <c:v>531.5</c:v>
                </c:pt>
                <c:pt idx="594">
                  <c:v>516.5</c:v>
                </c:pt>
                <c:pt idx="595">
                  <c:v>455.5</c:v>
                </c:pt>
                <c:pt idx="596">
                  <c:v>399.5</c:v>
                </c:pt>
                <c:pt idx="597">
                  <c:v>427</c:v>
                </c:pt>
                <c:pt idx="598">
                  <c:v>432</c:v>
                </c:pt>
                <c:pt idx="599">
                  <c:v>431</c:v>
                </c:pt>
                <c:pt idx="600">
                  <c:v>464.5</c:v>
                </c:pt>
                <c:pt idx="601">
                  <c:v>520.5</c:v>
                </c:pt>
                <c:pt idx="602">
                  <c:v>635.5</c:v>
                </c:pt>
                <c:pt idx="603">
                  <c:v>695</c:v>
                </c:pt>
                <c:pt idx="604">
                  <c:v>805</c:v>
                </c:pt>
                <c:pt idx="605">
                  <c:v>1001</c:v>
                </c:pt>
                <c:pt idx="606">
                  <c:v>1407</c:v>
                </c:pt>
                <c:pt idx="607">
                  <c:v>1793</c:v>
                </c:pt>
                <c:pt idx="608">
                  <c:v>1890.5</c:v>
                </c:pt>
                <c:pt idx="609">
                  <c:v>1904</c:v>
                </c:pt>
                <c:pt idx="610">
                  <c:v>1993.5</c:v>
                </c:pt>
                <c:pt idx="611">
                  <c:v>2307</c:v>
                </c:pt>
                <c:pt idx="612">
                  <c:v>2621</c:v>
                </c:pt>
                <c:pt idx="613">
                  <c:v>2742</c:v>
                </c:pt>
                <c:pt idx="614">
                  <c:v>2807.5</c:v>
                </c:pt>
                <c:pt idx="615">
                  <c:v>2820</c:v>
                </c:pt>
                <c:pt idx="616">
                  <c:v>2658.5</c:v>
                </c:pt>
                <c:pt idx="617">
                  <c:v>2514.5</c:v>
                </c:pt>
                <c:pt idx="618">
                  <c:v>2397.5</c:v>
                </c:pt>
                <c:pt idx="619">
                  <c:v>2527.5</c:v>
                </c:pt>
                <c:pt idx="620">
                  <c:v>2358</c:v>
                </c:pt>
                <c:pt idx="621">
                  <c:v>2064</c:v>
                </c:pt>
                <c:pt idx="622">
                  <c:v>1829.5</c:v>
                </c:pt>
                <c:pt idx="623">
                  <c:v>1726.5</c:v>
                </c:pt>
                <c:pt idx="624">
                  <c:v>1651</c:v>
                </c:pt>
                <c:pt idx="625">
                  <c:v>1624.5</c:v>
                </c:pt>
                <c:pt idx="626">
                  <c:v>1603</c:v>
                </c:pt>
                <c:pt idx="627">
                  <c:v>1467.5</c:v>
                </c:pt>
                <c:pt idx="628">
                  <c:v>1477.5</c:v>
                </c:pt>
                <c:pt idx="629">
                  <c:v>1512</c:v>
                </c:pt>
                <c:pt idx="630">
                  <c:v>1589</c:v>
                </c:pt>
                <c:pt idx="631">
                  <c:v>1533.5</c:v>
                </c:pt>
                <c:pt idx="632">
                  <c:v>1422.5</c:v>
                </c:pt>
                <c:pt idx="633">
                  <c:v>1329.5</c:v>
                </c:pt>
                <c:pt idx="634">
                  <c:v>1537.5</c:v>
                </c:pt>
                <c:pt idx="635">
                  <c:v>1731</c:v>
                </c:pt>
                <c:pt idx="636">
                  <c:v>1717</c:v>
                </c:pt>
                <c:pt idx="637">
                  <c:v>1922.5</c:v>
                </c:pt>
                <c:pt idx="638">
                  <c:v>2306</c:v>
                </c:pt>
                <c:pt idx="639">
                  <c:v>2594</c:v>
                </c:pt>
                <c:pt idx="640">
                  <c:v>2755.5</c:v>
                </c:pt>
                <c:pt idx="641">
                  <c:v>2833.5</c:v>
                </c:pt>
                <c:pt idx="642">
                  <c:v>2776.5</c:v>
                </c:pt>
                <c:pt idx="643">
                  <c:v>2631.5</c:v>
                </c:pt>
                <c:pt idx="644">
                  <c:v>2339</c:v>
                </c:pt>
                <c:pt idx="645">
                  <c:v>2083</c:v>
                </c:pt>
                <c:pt idx="646">
                  <c:v>1868.5</c:v>
                </c:pt>
                <c:pt idx="647">
                  <c:v>1710</c:v>
                </c:pt>
                <c:pt idx="648">
                  <c:v>1615.5</c:v>
                </c:pt>
                <c:pt idx="649">
                  <c:v>1652</c:v>
                </c:pt>
                <c:pt idx="650">
                  <c:v>1773.5</c:v>
                </c:pt>
                <c:pt idx="651">
                  <c:v>1722</c:v>
                </c:pt>
                <c:pt idx="652">
                  <c:v>1563</c:v>
                </c:pt>
                <c:pt idx="653">
                  <c:v>1456</c:v>
                </c:pt>
                <c:pt idx="654">
                  <c:v>1257</c:v>
                </c:pt>
                <c:pt idx="655">
                  <c:v>1017.5</c:v>
                </c:pt>
                <c:pt idx="656">
                  <c:v>771.5</c:v>
                </c:pt>
                <c:pt idx="657">
                  <c:v>529.5</c:v>
                </c:pt>
                <c:pt idx="658">
                  <c:v>451.5</c:v>
                </c:pt>
                <c:pt idx="659">
                  <c:v>418.5</c:v>
                </c:pt>
                <c:pt idx="660">
                  <c:v>362</c:v>
                </c:pt>
                <c:pt idx="661">
                  <c:v>344</c:v>
                </c:pt>
                <c:pt idx="662">
                  <c:v>304.5</c:v>
                </c:pt>
                <c:pt idx="663">
                  <c:v>329</c:v>
                </c:pt>
                <c:pt idx="664">
                  <c:v>382</c:v>
                </c:pt>
                <c:pt idx="665">
                  <c:v>445.5</c:v>
                </c:pt>
                <c:pt idx="666">
                  <c:v>496</c:v>
                </c:pt>
                <c:pt idx="667">
                  <c:v>494.5</c:v>
                </c:pt>
                <c:pt idx="668">
                  <c:v>483.5</c:v>
                </c:pt>
                <c:pt idx="669">
                  <c:v>473</c:v>
                </c:pt>
                <c:pt idx="670">
                  <c:v>505</c:v>
                </c:pt>
                <c:pt idx="671">
                  <c:v>549.5</c:v>
                </c:pt>
                <c:pt idx="672">
                  <c:v>615.5</c:v>
                </c:pt>
                <c:pt idx="673">
                  <c:v>747</c:v>
                </c:pt>
                <c:pt idx="674">
                  <c:v>935.5</c:v>
                </c:pt>
                <c:pt idx="675">
                  <c:v>1102</c:v>
                </c:pt>
                <c:pt idx="676">
                  <c:v>1141.5</c:v>
                </c:pt>
                <c:pt idx="677">
                  <c:v>1128</c:v>
                </c:pt>
                <c:pt idx="678">
                  <c:v>1122</c:v>
                </c:pt>
                <c:pt idx="679">
                  <c:v>1062</c:v>
                </c:pt>
                <c:pt idx="680">
                  <c:v>967.5</c:v>
                </c:pt>
                <c:pt idx="681">
                  <c:v>782.5</c:v>
                </c:pt>
                <c:pt idx="682">
                  <c:v>840.5</c:v>
                </c:pt>
                <c:pt idx="683">
                  <c:v>910</c:v>
                </c:pt>
                <c:pt idx="684">
                  <c:v>856.5</c:v>
                </c:pt>
                <c:pt idx="685">
                  <c:v>886</c:v>
                </c:pt>
                <c:pt idx="686">
                  <c:v>976</c:v>
                </c:pt>
                <c:pt idx="687">
                  <c:v>1019</c:v>
                </c:pt>
                <c:pt idx="688">
                  <c:v>1073.5</c:v>
                </c:pt>
                <c:pt idx="689">
                  <c:v>1100.5</c:v>
                </c:pt>
                <c:pt idx="690">
                  <c:v>1122.5</c:v>
                </c:pt>
                <c:pt idx="691">
                  <c:v>1165</c:v>
                </c:pt>
                <c:pt idx="692">
                  <c:v>1105</c:v>
                </c:pt>
                <c:pt idx="693">
                  <c:v>1177</c:v>
                </c:pt>
                <c:pt idx="694">
                  <c:v>1382</c:v>
                </c:pt>
                <c:pt idx="695">
                  <c:v>1594</c:v>
                </c:pt>
                <c:pt idx="696">
                  <c:v>1840</c:v>
                </c:pt>
                <c:pt idx="697">
                  <c:v>2050.5</c:v>
                </c:pt>
                <c:pt idx="698">
                  <c:v>2092.5</c:v>
                </c:pt>
                <c:pt idx="699">
                  <c:v>2080</c:v>
                </c:pt>
                <c:pt idx="700">
                  <c:v>2178.5</c:v>
                </c:pt>
                <c:pt idx="701">
                  <c:v>2201.5</c:v>
                </c:pt>
                <c:pt idx="702">
                  <c:v>2311.5</c:v>
                </c:pt>
                <c:pt idx="703">
                  <c:v>2455.5</c:v>
                </c:pt>
                <c:pt idx="704">
                  <c:v>2409</c:v>
                </c:pt>
                <c:pt idx="705">
                  <c:v>2422</c:v>
                </c:pt>
                <c:pt idx="706">
                  <c:v>2749</c:v>
                </c:pt>
                <c:pt idx="707">
                  <c:v>3130.5</c:v>
                </c:pt>
                <c:pt idx="708">
                  <c:v>3399</c:v>
                </c:pt>
                <c:pt idx="709">
                  <c:v>3535.5</c:v>
                </c:pt>
                <c:pt idx="710">
                  <c:v>3615</c:v>
                </c:pt>
                <c:pt idx="711">
                  <c:v>3660</c:v>
                </c:pt>
                <c:pt idx="712">
                  <c:v>3603.5</c:v>
                </c:pt>
                <c:pt idx="713">
                  <c:v>3592.5</c:v>
                </c:pt>
                <c:pt idx="714">
                  <c:v>3719</c:v>
                </c:pt>
                <c:pt idx="715">
                  <c:v>3692</c:v>
                </c:pt>
                <c:pt idx="716">
                  <c:v>3613</c:v>
                </c:pt>
                <c:pt idx="717">
                  <c:v>3421.5</c:v>
                </c:pt>
                <c:pt idx="718">
                  <c:v>3196.5</c:v>
                </c:pt>
                <c:pt idx="719">
                  <c:v>2765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Entrées!$M$37:$M$780</c:f>
              <c:numCache>
                <c:formatCode>0.0</c:formatCode>
                <c:ptCount val="744"/>
                <c:pt idx="0">
                  <c:v>-376</c:v>
                </c:pt>
                <c:pt idx="1">
                  <c:v>-1070.5</c:v>
                </c:pt>
                <c:pt idx="2">
                  <c:v>-1544</c:v>
                </c:pt>
                <c:pt idx="3">
                  <c:v>-1710.5</c:v>
                </c:pt>
                <c:pt idx="4">
                  <c:v>-2993</c:v>
                </c:pt>
                <c:pt idx="5">
                  <c:v>-2984</c:v>
                </c:pt>
                <c:pt idx="6">
                  <c:v>-2979</c:v>
                </c:pt>
                <c:pt idx="7">
                  <c:v>-2786.5</c:v>
                </c:pt>
                <c:pt idx="8">
                  <c:v>-2608</c:v>
                </c:pt>
                <c:pt idx="9">
                  <c:v>-1875</c:v>
                </c:pt>
                <c:pt idx="10">
                  <c:v>-592.5</c:v>
                </c:pt>
                <c:pt idx="11">
                  <c:v>-507.5</c:v>
                </c:pt>
                <c:pt idx="12">
                  <c:v>-1505</c:v>
                </c:pt>
                <c:pt idx="13">
                  <c:v>-1886</c:v>
                </c:pt>
                <c:pt idx="14">
                  <c:v>-2658.5</c:v>
                </c:pt>
                <c:pt idx="15">
                  <c:v>-2788</c:v>
                </c:pt>
                <c:pt idx="16">
                  <c:v>-2779</c:v>
                </c:pt>
                <c:pt idx="17">
                  <c:v>-2687</c:v>
                </c:pt>
                <c:pt idx="18">
                  <c:v>-2217.5</c:v>
                </c:pt>
                <c:pt idx="19">
                  <c:v>-1275</c:v>
                </c:pt>
                <c:pt idx="20">
                  <c:v>-930.5</c:v>
                </c:pt>
                <c:pt idx="21">
                  <c:v>-19</c:v>
                </c:pt>
                <c:pt idx="22">
                  <c:v>-295.5</c:v>
                </c:pt>
                <c:pt idx="23">
                  <c:v>-341.5</c:v>
                </c:pt>
                <c:pt idx="24">
                  <c:v>-360</c:v>
                </c:pt>
                <c:pt idx="25">
                  <c:v>-765</c:v>
                </c:pt>
                <c:pt idx="26">
                  <c:v>-1366.5</c:v>
                </c:pt>
                <c:pt idx="27">
                  <c:v>-1788</c:v>
                </c:pt>
                <c:pt idx="28">
                  <c:v>-2355.5</c:v>
                </c:pt>
                <c:pt idx="29">
                  <c:v>-2329.5</c:v>
                </c:pt>
                <c:pt idx="30">
                  <c:v>-1361</c:v>
                </c:pt>
                <c:pt idx="31">
                  <c:v>-19</c:v>
                </c:pt>
                <c:pt idx="32">
                  <c:v>-18</c:v>
                </c:pt>
                <c:pt idx="33">
                  <c:v>-19</c:v>
                </c:pt>
                <c:pt idx="34">
                  <c:v>-7</c:v>
                </c:pt>
                <c:pt idx="35">
                  <c:v>-18</c:v>
                </c:pt>
                <c:pt idx="36">
                  <c:v>-22</c:v>
                </c:pt>
                <c:pt idx="37">
                  <c:v>-59</c:v>
                </c:pt>
                <c:pt idx="38">
                  <c:v>-62</c:v>
                </c:pt>
                <c:pt idx="39">
                  <c:v>-358.5</c:v>
                </c:pt>
                <c:pt idx="40">
                  <c:v>-699</c:v>
                </c:pt>
                <c:pt idx="41">
                  <c:v>-756.5</c:v>
                </c:pt>
                <c:pt idx="42">
                  <c:v>-618</c:v>
                </c:pt>
                <c:pt idx="43">
                  <c:v>-103.5</c:v>
                </c:pt>
                <c:pt idx="44">
                  <c:v>-20.5</c:v>
                </c:pt>
                <c:pt idx="45">
                  <c:v>-269</c:v>
                </c:pt>
                <c:pt idx="46">
                  <c:v>-375.5</c:v>
                </c:pt>
                <c:pt idx="47">
                  <c:v>-202</c:v>
                </c:pt>
                <c:pt idx="48">
                  <c:v>-212.5</c:v>
                </c:pt>
                <c:pt idx="49">
                  <c:v>-835</c:v>
                </c:pt>
                <c:pt idx="50">
                  <c:v>-1019</c:v>
                </c:pt>
                <c:pt idx="51">
                  <c:v>-1713</c:v>
                </c:pt>
                <c:pt idx="52">
                  <c:v>-2490.5</c:v>
                </c:pt>
                <c:pt idx="53">
                  <c:v>-2375.5</c:v>
                </c:pt>
                <c:pt idx="54">
                  <c:v>-993.5</c:v>
                </c:pt>
                <c:pt idx="55">
                  <c:v>-279.5</c:v>
                </c:pt>
                <c:pt idx="56">
                  <c:v>-18</c:v>
                </c:pt>
                <c:pt idx="57">
                  <c:v>-18</c:v>
                </c:pt>
                <c:pt idx="58">
                  <c:v>-18.5</c:v>
                </c:pt>
                <c:pt idx="59">
                  <c:v>-18.5</c:v>
                </c:pt>
                <c:pt idx="60">
                  <c:v>-18.5</c:v>
                </c:pt>
                <c:pt idx="61">
                  <c:v>-32</c:v>
                </c:pt>
                <c:pt idx="62">
                  <c:v>-62</c:v>
                </c:pt>
                <c:pt idx="63">
                  <c:v>-389.5</c:v>
                </c:pt>
                <c:pt idx="64">
                  <c:v>-827.5</c:v>
                </c:pt>
                <c:pt idx="65">
                  <c:v>-1432.5</c:v>
                </c:pt>
                <c:pt idx="66">
                  <c:v>-1104.5</c:v>
                </c:pt>
                <c:pt idx="67">
                  <c:v>-20</c:v>
                </c:pt>
                <c:pt idx="68">
                  <c:v>-19.5</c:v>
                </c:pt>
                <c:pt idx="69">
                  <c:v>-19</c:v>
                </c:pt>
                <c:pt idx="70">
                  <c:v>-19.5</c:v>
                </c:pt>
                <c:pt idx="71">
                  <c:v>-18</c:v>
                </c:pt>
                <c:pt idx="72">
                  <c:v>-23.5</c:v>
                </c:pt>
                <c:pt idx="73">
                  <c:v>-1220.5</c:v>
                </c:pt>
                <c:pt idx="74">
                  <c:v>-1563</c:v>
                </c:pt>
                <c:pt idx="75">
                  <c:v>-2313</c:v>
                </c:pt>
                <c:pt idx="76">
                  <c:v>-2987.5</c:v>
                </c:pt>
                <c:pt idx="77">
                  <c:v>-2882</c:v>
                </c:pt>
                <c:pt idx="78">
                  <c:v>-1595</c:v>
                </c:pt>
                <c:pt idx="79">
                  <c:v>-19</c:v>
                </c:pt>
                <c:pt idx="80">
                  <c:v>-18</c:v>
                </c:pt>
                <c:pt idx="81">
                  <c:v>-19</c:v>
                </c:pt>
                <c:pt idx="82">
                  <c:v>-19</c:v>
                </c:pt>
                <c:pt idx="83">
                  <c:v>-18.5</c:v>
                </c:pt>
                <c:pt idx="84">
                  <c:v>-18</c:v>
                </c:pt>
                <c:pt idx="85">
                  <c:v>-19</c:v>
                </c:pt>
                <c:pt idx="86">
                  <c:v>-27</c:v>
                </c:pt>
                <c:pt idx="87">
                  <c:v>-46</c:v>
                </c:pt>
                <c:pt idx="88">
                  <c:v>-143</c:v>
                </c:pt>
                <c:pt idx="89">
                  <c:v>-699.5</c:v>
                </c:pt>
                <c:pt idx="90">
                  <c:v>-698.5</c:v>
                </c:pt>
                <c:pt idx="91">
                  <c:v>-19</c:v>
                </c:pt>
                <c:pt idx="92">
                  <c:v>-18.5</c:v>
                </c:pt>
                <c:pt idx="93">
                  <c:v>-18.5</c:v>
                </c:pt>
                <c:pt idx="94">
                  <c:v>-19</c:v>
                </c:pt>
                <c:pt idx="95">
                  <c:v>-19</c:v>
                </c:pt>
                <c:pt idx="96">
                  <c:v>-28</c:v>
                </c:pt>
                <c:pt idx="97">
                  <c:v>-386</c:v>
                </c:pt>
                <c:pt idx="98">
                  <c:v>-670</c:v>
                </c:pt>
                <c:pt idx="99">
                  <c:v>-1590.5</c:v>
                </c:pt>
                <c:pt idx="100">
                  <c:v>-2703</c:v>
                </c:pt>
                <c:pt idx="101">
                  <c:v>-2667</c:v>
                </c:pt>
                <c:pt idx="102">
                  <c:v>-816.5</c:v>
                </c:pt>
                <c:pt idx="103">
                  <c:v>-18.5</c:v>
                </c:pt>
                <c:pt idx="104">
                  <c:v>-19</c:v>
                </c:pt>
                <c:pt idx="105">
                  <c:v>-18.5</c:v>
                </c:pt>
                <c:pt idx="106">
                  <c:v>-18</c:v>
                </c:pt>
                <c:pt idx="107">
                  <c:v>-19</c:v>
                </c:pt>
                <c:pt idx="108">
                  <c:v>-18.5</c:v>
                </c:pt>
                <c:pt idx="109">
                  <c:v>-18</c:v>
                </c:pt>
                <c:pt idx="110">
                  <c:v>-18</c:v>
                </c:pt>
                <c:pt idx="111">
                  <c:v>-19</c:v>
                </c:pt>
                <c:pt idx="112">
                  <c:v>-125.5</c:v>
                </c:pt>
                <c:pt idx="113">
                  <c:v>-419.5</c:v>
                </c:pt>
                <c:pt idx="114">
                  <c:v>-420.5</c:v>
                </c:pt>
                <c:pt idx="115">
                  <c:v>-95.5</c:v>
                </c:pt>
                <c:pt idx="116">
                  <c:v>-18.5</c:v>
                </c:pt>
                <c:pt idx="117">
                  <c:v>-19</c:v>
                </c:pt>
                <c:pt idx="118">
                  <c:v>-19</c:v>
                </c:pt>
                <c:pt idx="119">
                  <c:v>-19</c:v>
                </c:pt>
                <c:pt idx="120">
                  <c:v>-23.5</c:v>
                </c:pt>
                <c:pt idx="121">
                  <c:v>-169</c:v>
                </c:pt>
                <c:pt idx="122">
                  <c:v>-689</c:v>
                </c:pt>
                <c:pt idx="123">
                  <c:v>-2217.5</c:v>
                </c:pt>
                <c:pt idx="124">
                  <c:v>-2683.5</c:v>
                </c:pt>
                <c:pt idx="125">
                  <c:v>-2949</c:v>
                </c:pt>
                <c:pt idx="126">
                  <c:v>-2781</c:v>
                </c:pt>
                <c:pt idx="127">
                  <c:v>-1641</c:v>
                </c:pt>
                <c:pt idx="128">
                  <c:v>-725</c:v>
                </c:pt>
                <c:pt idx="129">
                  <c:v>-20</c:v>
                </c:pt>
                <c:pt idx="130">
                  <c:v>-19</c:v>
                </c:pt>
                <c:pt idx="131">
                  <c:v>-18</c:v>
                </c:pt>
                <c:pt idx="132">
                  <c:v>-18</c:v>
                </c:pt>
                <c:pt idx="133">
                  <c:v>-18.5</c:v>
                </c:pt>
                <c:pt idx="134">
                  <c:v>-18</c:v>
                </c:pt>
                <c:pt idx="135">
                  <c:v>-31</c:v>
                </c:pt>
                <c:pt idx="136">
                  <c:v>-377</c:v>
                </c:pt>
                <c:pt idx="137">
                  <c:v>-1251</c:v>
                </c:pt>
                <c:pt idx="138">
                  <c:v>-533</c:v>
                </c:pt>
                <c:pt idx="139">
                  <c:v>-74</c:v>
                </c:pt>
                <c:pt idx="140">
                  <c:v>-21</c:v>
                </c:pt>
                <c:pt idx="141">
                  <c:v>-19</c:v>
                </c:pt>
                <c:pt idx="142">
                  <c:v>-20</c:v>
                </c:pt>
                <c:pt idx="143">
                  <c:v>-20</c:v>
                </c:pt>
                <c:pt idx="144">
                  <c:v>-24</c:v>
                </c:pt>
                <c:pt idx="145">
                  <c:v>-29</c:v>
                </c:pt>
                <c:pt idx="146">
                  <c:v>-30</c:v>
                </c:pt>
                <c:pt idx="147">
                  <c:v>-211.5</c:v>
                </c:pt>
                <c:pt idx="148">
                  <c:v>-1117</c:v>
                </c:pt>
                <c:pt idx="149">
                  <c:v>-1731.5</c:v>
                </c:pt>
                <c:pt idx="150">
                  <c:v>-1748.5</c:v>
                </c:pt>
                <c:pt idx="151">
                  <c:v>-2046.5</c:v>
                </c:pt>
                <c:pt idx="152">
                  <c:v>-2321.5</c:v>
                </c:pt>
                <c:pt idx="153">
                  <c:v>-1772</c:v>
                </c:pt>
                <c:pt idx="154">
                  <c:v>-881.5</c:v>
                </c:pt>
                <c:pt idx="155">
                  <c:v>-243</c:v>
                </c:pt>
                <c:pt idx="156">
                  <c:v>-30</c:v>
                </c:pt>
                <c:pt idx="157">
                  <c:v>-527</c:v>
                </c:pt>
                <c:pt idx="158">
                  <c:v>-1973.5</c:v>
                </c:pt>
                <c:pt idx="159">
                  <c:v>-2876</c:v>
                </c:pt>
                <c:pt idx="160">
                  <c:v>-2779.5</c:v>
                </c:pt>
                <c:pt idx="161">
                  <c:v>-2858.5</c:v>
                </c:pt>
                <c:pt idx="162">
                  <c:v>-2736.5</c:v>
                </c:pt>
                <c:pt idx="163">
                  <c:v>-1308.5</c:v>
                </c:pt>
                <c:pt idx="164">
                  <c:v>-517.5</c:v>
                </c:pt>
                <c:pt idx="165">
                  <c:v>-20</c:v>
                </c:pt>
                <c:pt idx="166">
                  <c:v>-20</c:v>
                </c:pt>
                <c:pt idx="167">
                  <c:v>-20</c:v>
                </c:pt>
                <c:pt idx="168">
                  <c:v>-291</c:v>
                </c:pt>
                <c:pt idx="169">
                  <c:v>-1716.5</c:v>
                </c:pt>
                <c:pt idx="170">
                  <c:v>-1995.5</c:v>
                </c:pt>
                <c:pt idx="171">
                  <c:v>-2392.5</c:v>
                </c:pt>
                <c:pt idx="172">
                  <c:v>-2946</c:v>
                </c:pt>
                <c:pt idx="173">
                  <c:v>-2555</c:v>
                </c:pt>
                <c:pt idx="174">
                  <c:v>-1617</c:v>
                </c:pt>
                <c:pt idx="175">
                  <c:v>-171</c:v>
                </c:pt>
                <c:pt idx="176">
                  <c:v>-41.5</c:v>
                </c:pt>
                <c:pt idx="177">
                  <c:v>-40.5</c:v>
                </c:pt>
                <c:pt idx="178">
                  <c:v>-18</c:v>
                </c:pt>
                <c:pt idx="179">
                  <c:v>-18</c:v>
                </c:pt>
                <c:pt idx="180">
                  <c:v>-19</c:v>
                </c:pt>
                <c:pt idx="181">
                  <c:v>-19</c:v>
                </c:pt>
                <c:pt idx="182">
                  <c:v>-18.5</c:v>
                </c:pt>
                <c:pt idx="183">
                  <c:v>-19</c:v>
                </c:pt>
                <c:pt idx="184">
                  <c:v>-18.5</c:v>
                </c:pt>
                <c:pt idx="185">
                  <c:v>-20</c:v>
                </c:pt>
                <c:pt idx="186">
                  <c:v>-20</c:v>
                </c:pt>
                <c:pt idx="187">
                  <c:v>-19</c:v>
                </c:pt>
                <c:pt idx="188">
                  <c:v>-31.5</c:v>
                </c:pt>
                <c:pt idx="189">
                  <c:v>-42.5</c:v>
                </c:pt>
                <c:pt idx="190">
                  <c:v>-122.5</c:v>
                </c:pt>
                <c:pt idx="191">
                  <c:v>-228.5</c:v>
                </c:pt>
                <c:pt idx="192">
                  <c:v>-34.5</c:v>
                </c:pt>
                <c:pt idx="193">
                  <c:v>-391.5</c:v>
                </c:pt>
                <c:pt idx="194">
                  <c:v>-694.5</c:v>
                </c:pt>
                <c:pt idx="195">
                  <c:v>-1673.5</c:v>
                </c:pt>
                <c:pt idx="196">
                  <c:v>-2362.5</c:v>
                </c:pt>
                <c:pt idx="197">
                  <c:v>-2305</c:v>
                </c:pt>
                <c:pt idx="198">
                  <c:v>-676</c:v>
                </c:pt>
                <c:pt idx="199">
                  <c:v>-19.5</c:v>
                </c:pt>
                <c:pt idx="200">
                  <c:v>-18</c:v>
                </c:pt>
                <c:pt idx="201">
                  <c:v>-18</c:v>
                </c:pt>
                <c:pt idx="202">
                  <c:v>-10.5</c:v>
                </c:pt>
                <c:pt idx="203">
                  <c:v>-2</c:v>
                </c:pt>
                <c:pt idx="204">
                  <c:v>-2</c:v>
                </c:pt>
                <c:pt idx="205">
                  <c:v>-8.5</c:v>
                </c:pt>
                <c:pt idx="206">
                  <c:v>-19</c:v>
                </c:pt>
                <c:pt idx="207">
                  <c:v>-18</c:v>
                </c:pt>
                <c:pt idx="208">
                  <c:v>-315.5</c:v>
                </c:pt>
                <c:pt idx="209">
                  <c:v>-540.5</c:v>
                </c:pt>
                <c:pt idx="210">
                  <c:v>-450</c:v>
                </c:pt>
                <c:pt idx="211">
                  <c:v>-2.5</c:v>
                </c:pt>
                <c:pt idx="212">
                  <c:v>-2.5</c:v>
                </c:pt>
                <c:pt idx="213">
                  <c:v>-16.5</c:v>
                </c:pt>
                <c:pt idx="214">
                  <c:v>-18</c:v>
                </c:pt>
                <c:pt idx="215">
                  <c:v>-18.5</c:v>
                </c:pt>
                <c:pt idx="216">
                  <c:v>-207.5</c:v>
                </c:pt>
                <c:pt idx="217">
                  <c:v>-1242.5</c:v>
                </c:pt>
                <c:pt idx="218">
                  <c:v>-1672</c:v>
                </c:pt>
                <c:pt idx="219">
                  <c:v>-1915.5</c:v>
                </c:pt>
                <c:pt idx="220">
                  <c:v>-2243.5</c:v>
                </c:pt>
                <c:pt idx="221">
                  <c:v>-1894.5</c:v>
                </c:pt>
                <c:pt idx="222">
                  <c:v>-489.5</c:v>
                </c:pt>
                <c:pt idx="223">
                  <c:v>-18</c:v>
                </c:pt>
                <c:pt idx="224">
                  <c:v>-18.5</c:v>
                </c:pt>
                <c:pt idx="225">
                  <c:v>-18</c:v>
                </c:pt>
                <c:pt idx="226">
                  <c:v>-10</c:v>
                </c:pt>
                <c:pt idx="227">
                  <c:v>-3.5</c:v>
                </c:pt>
                <c:pt idx="228">
                  <c:v>-14</c:v>
                </c:pt>
                <c:pt idx="229">
                  <c:v>-170.5</c:v>
                </c:pt>
                <c:pt idx="230">
                  <c:v>-192</c:v>
                </c:pt>
                <c:pt idx="231">
                  <c:v>-327.5</c:v>
                </c:pt>
                <c:pt idx="232">
                  <c:v>-542</c:v>
                </c:pt>
                <c:pt idx="233">
                  <c:v>-540.5</c:v>
                </c:pt>
                <c:pt idx="234">
                  <c:v>-104.5</c:v>
                </c:pt>
                <c:pt idx="235">
                  <c:v>-2</c:v>
                </c:pt>
                <c:pt idx="236">
                  <c:v>-2</c:v>
                </c:pt>
                <c:pt idx="237">
                  <c:v>-16.5</c:v>
                </c:pt>
                <c:pt idx="238">
                  <c:v>-18</c:v>
                </c:pt>
                <c:pt idx="239">
                  <c:v>-18</c:v>
                </c:pt>
                <c:pt idx="240">
                  <c:v>-19.5</c:v>
                </c:pt>
                <c:pt idx="241">
                  <c:v>-1863</c:v>
                </c:pt>
                <c:pt idx="242">
                  <c:v>-2321.5</c:v>
                </c:pt>
                <c:pt idx="243">
                  <c:v>-2314.5</c:v>
                </c:pt>
                <c:pt idx="244">
                  <c:v>-2310.5</c:v>
                </c:pt>
                <c:pt idx="245">
                  <c:v>-2302</c:v>
                </c:pt>
                <c:pt idx="246">
                  <c:v>-1907.5</c:v>
                </c:pt>
                <c:pt idx="247">
                  <c:v>-19.5</c:v>
                </c:pt>
                <c:pt idx="248">
                  <c:v>-10</c:v>
                </c:pt>
                <c:pt idx="249">
                  <c:v>-2</c:v>
                </c:pt>
                <c:pt idx="250">
                  <c:v>-2</c:v>
                </c:pt>
                <c:pt idx="251">
                  <c:v>-2</c:v>
                </c:pt>
                <c:pt idx="252">
                  <c:v>-2</c:v>
                </c:pt>
                <c:pt idx="253">
                  <c:v>-9</c:v>
                </c:pt>
                <c:pt idx="254">
                  <c:v>-19</c:v>
                </c:pt>
                <c:pt idx="255">
                  <c:v>-19</c:v>
                </c:pt>
                <c:pt idx="256">
                  <c:v>-19</c:v>
                </c:pt>
                <c:pt idx="257">
                  <c:v>-378.5</c:v>
                </c:pt>
                <c:pt idx="258">
                  <c:v>-181.5</c:v>
                </c:pt>
                <c:pt idx="259">
                  <c:v>-3</c:v>
                </c:pt>
                <c:pt idx="260">
                  <c:v>-2</c:v>
                </c:pt>
                <c:pt idx="261">
                  <c:v>-17</c:v>
                </c:pt>
                <c:pt idx="262">
                  <c:v>-20</c:v>
                </c:pt>
                <c:pt idx="263">
                  <c:v>-18</c:v>
                </c:pt>
                <c:pt idx="264">
                  <c:v>-212</c:v>
                </c:pt>
                <c:pt idx="265">
                  <c:v>-1860.5</c:v>
                </c:pt>
                <c:pt idx="266">
                  <c:v>-2169.5</c:v>
                </c:pt>
                <c:pt idx="267">
                  <c:v>-2433</c:v>
                </c:pt>
                <c:pt idx="268">
                  <c:v>-2428</c:v>
                </c:pt>
                <c:pt idx="269">
                  <c:v>-2263.5</c:v>
                </c:pt>
                <c:pt idx="270">
                  <c:v>-951</c:v>
                </c:pt>
                <c:pt idx="271">
                  <c:v>-19.5</c:v>
                </c:pt>
                <c:pt idx="272">
                  <c:v>-11</c:v>
                </c:pt>
                <c:pt idx="273">
                  <c:v>-3</c:v>
                </c:pt>
                <c:pt idx="274">
                  <c:v>-2</c:v>
                </c:pt>
                <c:pt idx="275">
                  <c:v>-2</c:v>
                </c:pt>
                <c:pt idx="276">
                  <c:v>-5.5</c:v>
                </c:pt>
                <c:pt idx="277">
                  <c:v>-10</c:v>
                </c:pt>
                <c:pt idx="278">
                  <c:v>-20.5</c:v>
                </c:pt>
                <c:pt idx="279">
                  <c:v>-415</c:v>
                </c:pt>
                <c:pt idx="280">
                  <c:v>-1370.5</c:v>
                </c:pt>
                <c:pt idx="281">
                  <c:v>-1747.5</c:v>
                </c:pt>
                <c:pt idx="282">
                  <c:v>-921.5</c:v>
                </c:pt>
                <c:pt idx="283">
                  <c:v>-2.5</c:v>
                </c:pt>
                <c:pt idx="284">
                  <c:v>-2</c:v>
                </c:pt>
                <c:pt idx="285">
                  <c:v>-2</c:v>
                </c:pt>
                <c:pt idx="286">
                  <c:v>-4</c:v>
                </c:pt>
                <c:pt idx="287">
                  <c:v>-8.5</c:v>
                </c:pt>
                <c:pt idx="288">
                  <c:v>-207.5</c:v>
                </c:pt>
                <c:pt idx="289">
                  <c:v>-1563</c:v>
                </c:pt>
                <c:pt idx="290">
                  <c:v>-1430.5</c:v>
                </c:pt>
                <c:pt idx="291">
                  <c:v>-2189</c:v>
                </c:pt>
                <c:pt idx="292">
                  <c:v>-2349</c:v>
                </c:pt>
                <c:pt idx="293">
                  <c:v>-2327.5</c:v>
                </c:pt>
                <c:pt idx="294">
                  <c:v>-2301</c:v>
                </c:pt>
                <c:pt idx="295">
                  <c:v>-1675</c:v>
                </c:pt>
                <c:pt idx="296">
                  <c:v>-787</c:v>
                </c:pt>
                <c:pt idx="297">
                  <c:v>-181.5</c:v>
                </c:pt>
                <c:pt idx="298">
                  <c:v>-97.5</c:v>
                </c:pt>
                <c:pt idx="299">
                  <c:v>-391</c:v>
                </c:pt>
                <c:pt idx="300">
                  <c:v>-265.5</c:v>
                </c:pt>
                <c:pt idx="301">
                  <c:v>-192.5</c:v>
                </c:pt>
                <c:pt idx="302">
                  <c:v>-851.5</c:v>
                </c:pt>
                <c:pt idx="303">
                  <c:v>-1862</c:v>
                </c:pt>
                <c:pt idx="304">
                  <c:v>-2270</c:v>
                </c:pt>
                <c:pt idx="305">
                  <c:v>-1604</c:v>
                </c:pt>
                <c:pt idx="306">
                  <c:v>-908</c:v>
                </c:pt>
                <c:pt idx="307">
                  <c:v>-295.5</c:v>
                </c:pt>
                <c:pt idx="308">
                  <c:v>-179</c:v>
                </c:pt>
                <c:pt idx="309">
                  <c:v>-163.5</c:v>
                </c:pt>
                <c:pt idx="310">
                  <c:v>-18</c:v>
                </c:pt>
                <c:pt idx="311">
                  <c:v>-62</c:v>
                </c:pt>
                <c:pt idx="312">
                  <c:v>-48</c:v>
                </c:pt>
                <c:pt idx="313">
                  <c:v>-213.5</c:v>
                </c:pt>
                <c:pt idx="314">
                  <c:v>-687.5</c:v>
                </c:pt>
                <c:pt idx="315">
                  <c:v>-1651</c:v>
                </c:pt>
                <c:pt idx="316">
                  <c:v>-2172.5</c:v>
                </c:pt>
                <c:pt idx="317">
                  <c:v>-2095</c:v>
                </c:pt>
                <c:pt idx="318">
                  <c:v>-2076</c:v>
                </c:pt>
                <c:pt idx="319">
                  <c:v>-2145.5</c:v>
                </c:pt>
                <c:pt idx="320">
                  <c:v>-1134.5</c:v>
                </c:pt>
                <c:pt idx="321">
                  <c:v>-347</c:v>
                </c:pt>
                <c:pt idx="322">
                  <c:v>-428</c:v>
                </c:pt>
                <c:pt idx="323">
                  <c:v>-879.5</c:v>
                </c:pt>
                <c:pt idx="324">
                  <c:v>-868</c:v>
                </c:pt>
                <c:pt idx="325">
                  <c:v>-1146.5</c:v>
                </c:pt>
                <c:pt idx="326">
                  <c:v>-2401.5</c:v>
                </c:pt>
                <c:pt idx="327">
                  <c:v>-2398</c:v>
                </c:pt>
                <c:pt idx="328">
                  <c:v>-2409.5</c:v>
                </c:pt>
                <c:pt idx="329">
                  <c:v>-1631</c:v>
                </c:pt>
                <c:pt idx="330">
                  <c:v>-1476.5</c:v>
                </c:pt>
                <c:pt idx="331">
                  <c:v>-360</c:v>
                </c:pt>
                <c:pt idx="332">
                  <c:v>-340.5</c:v>
                </c:pt>
                <c:pt idx="333">
                  <c:v>-119</c:v>
                </c:pt>
                <c:pt idx="334">
                  <c:v>-18</c:v>
                </c:pt>
                <c:pt idx="335">
                  <c:v>-34.5</c:v>
                </c:pt>
                <c:pt idx="336">
                  <c:v>-72.5</c:v>
                </c:pt>
                <c:pt idx="337">
                  <c:v>-1962</c:v>
                </c:pt>
                <c:pt idx="338">
                  <c:v>-2261</c:v>
                </c:pt>
                <c:pt idx="339">
                  <c:v>-2421.5</c:v>
                </c:pt>
                <c:pt idx="340">
                  <c:v>-2416</c:v>
                </c:pt>
                <c:pt idx="341">
                  <c:v>-2271</c:v>
                </c:pt>
                <c:pt idx="342">
                  <c:v>-1642</c:v>
                </c:pt>
                <c:pt idx="343">
                  <c:v>-329</c:v>
                </c:pt>
                <c:pt idx="344">
                  <c:v>-3</c:v>
                </c:pt>
                <c:pt idx="345">
                  <c:v>-3.5</c:v>
                </c:pt>
                <c:pt idx="346">
                  <c:v>-3.5</c:v>
                </c:pt>
                <c:pt idx="347">
                  <c:v>-9</c:v>
                </c:pt>
                <c:pt idx="348">
                  <c:v>-31</c:v>
                </c:pt>
                <c:pt idx="349">
                  <c:v>-14.5</c:v>
                </c:pt>
                <c:pt idx="350">
                  <c:v>-2.5</c:v>
                </c:pt>
                <c:pt idx="351">
                  <c:v>-23.5</c:v>
                </c:pt>
                <c:pt idx="352">
                  <c:v>-33.5</c:v>
                </c:pt>
                <c:pt idx="353">
                  <c:v>-32</c:v>
                </c:pt>
                <c:pt idx="354">
                  <c:v>-10</c:v>
                </c:pt>
                <c:pt idx="355">
                  <c:v>-2</c:v>
                </c:pt>
                <c:pt idx="356">
                  <c:v>-2</c:v>
                </c:pt>
                <c:pt idx="357">
                  <c:v>-1.5</c:v>
                </c:pt>
                <c:pt idx="358">
                  <c:v>-2</c:v>
                </c:pt>
                <c:pt idx="359">
                  <c:v>-12</c:v>
                </c:pt>
                <c:pt idx="360">
                  <c:v>-230.5</c:v>
                </c:pt>
                <c:pt idx="361">
                  <c:v>-1005.5</c:v>
                </c:pt>
                <c:pt idx="362">
                  <c:v>-1319</c:v>
                </c:pt>
                <c:pt idx="363">
                  <c:v>-2136</c:v>
                </c:pt>
                <c:pt idx="364">
                  <c:v>-2336.5</c:v>
                </c:pt>
                <c:pt idx="365">
                  <c:v>-2167</c:v>
                </c:pt>
                <c:pt idx="366">
                  <c:v>-1727</c:v>
                </c:pt>
                <c:pt idx="367">
                  <c:v>-1257</c:v>
                </c:pt>
                <c:pt idx="368">
                  <c:v>-240</c:v>
                </c:pt>
                <c:pt idx="369">
                  <c:v>-17</c:v>
                </c:pt>
                <c:pt idx="370">
                  <c:v>-9.5</c:v>
                </c:pt>
                <c:pt idx="371">
                  <c:v>-4</c:v>
                </c:pt>
                <c:pt idx="372">
                  <c:v>-25</c:v>
                </c:pt>
                <c:pt idx="373">
                  <c:v>-32.5</c:v>
                </c:pt>
                <c:pt idx="374">
                  <c:v>-9</c:v>
                </c:pt>
                <c:pt idx="375">
                  <c:v>-19</c:v>
                </c:pt>
                <c:pt idx="376">
                  <c:v>-33</c:v>
                </c:pt>
                <c:pt idx="377">
                  <c:v>-353</c:v>
                </c:pt>
                <c:pt idx="378">
                  <c:v>-211</c:v>
                </c:pt>
                <c:pt idx="379">
                  <c:v>-3</c:v>
                </c:pt>
                <c:pt idx="380">
                  <c:v>-3.5</c:v>
                </c:pt>
                <c:pt idx="381">
                  <c:v>-3</c:v>
                </c:pt>
                <c:pt idx="382">
                  <c:v>-3</c:v>
                </c:pt>
                <c:pt idx="383">
                  <c:v>-8.5</c:v>
                </c:pt>
                <c:pt idx="384">
                  <c:v>-405</c:v>
                </c:pt>
                <c:pt idx="385">
                  <c:v>-1924</c:v>
                </c:pt>
                <c:pt idx="386">
                  <c:v>-1817</c:v>
                </c:pt>
                <c:pt idx="387">
                  <c:v>-1759</c:v>
                </c:pt>
                <c:pt idx="388">
                  <c:v>-2188.5</c:v>
                </c:pt>
                <c:pt idx="389">
                  <c:v>-2333</c:v>
                </c:pt>
                <c:pt idx="390">
                  <c:v>-1476</c:v>
                </c:pt>
                <c:pt idx="391">
                  <c:v>-25</c:v>
                </c:pt>
                <c:pt idx="392">
                  <c:v>-9</c:v>
                </c:pt>
                <c:pt idx="393">
                  <c:v>-2</c:v>
                </c:pt>
                <c:pt idx="394">
                  <c:v>-2</c:v>
                </c:pt>
                <c:pt idx="395">
                  <c:v>-2</c:v>
                </c:pt>
                <c:pt idx="396">
                  <c:v>-17.5</c:v>
                </c:pt>
                <c:pt idx="397">
                  <c:v>-40.5</c:v>
                </c:pt>
                <c:pt idx="398">
                  <c:v>-21</c:v>
                </c:pt>
                <c:pt idx="399">
                  <c:v>-463.5</c:v>
                </c:pt>
                <c:pt idx="400">
                  <c:v>-463.5</c:v>
                </c:pt>
                <c:pt idx="401">
                  <c:v>-701</c:v>
                </c:pt>
                <c:pt idx="402">
                  <c:v>-270</c:v>
                </c:pt>
                <c:pt idx="403">
                  <c:v>-2</c:v>
                </c:pt>
                <c:pt idx="404">
                  <c:v>-2</c:v>
                </c:pt>
                <c:pt idx="405">
                  <c:v>-1.5</c:v>
                </c:pt>
                <c:pt idx="406">
                  <c:v>-2</c:v>
                </c:pt>
                <c:pt idx="407">
                  <c:v>-299.5</c:v>
                </c:pt>
                <c:pt idx="408">
                  <c:v>-526.5</c:v>
                </c:pt>
                <c:pt idx="409">
                  <c:v>-1025.5</c:v>
                </c:pt>
                <c:pt idx="410">
                  <c:v>-2006</c:v>
                </c:pt>
                <c:pt idx="411">
                  <c:v>-2031.5</c:v>
                </c:pt>
                <c:pt idx="412">
                  <c:v>-2327</c:v>
                </c:pt>
                <c:pt idx="413">
                  <c:v>-1953.5</c:v>
                </c:pt>
                <c:pt idx="414">
                  <c:v>-671</c:v>
                </c:pt>
                <c:pt idx="415">
                  <c:v>-21.5</c:v>
                </c:pt>
                <c:pt idx="416">
                  <c:v>-9</c:v>
                </c:pt>
                <c:pt idx="417">
                  <c:v>-2</c:v>
                </c:pt>
                <c:pt idx="418">
                  <c:v>-1.5</c:v>
                </c:pt>
                <c:pt idx="419">
                  <c:v>-2</c:v>
                </c:pt>
                <c:pt idx="420">
                  <c:v>-15</c:v>
                </c:pt>
                <c:pt idx="421">
                  <c:v>-21</c:v>
                </c:pt>
                <c:pt idx="422">
                  <c:v>-31</c:v>
                </c:pt>
                <c:pt idx="423">
                  <c:v>-18.5</c:v>
                </c:pt>
                <c:pt idx="424">
                  <c:v>-218</c:v>
                </c:pt>
                <c:pt idx="425">
                  <c:v>-1313</c:v>
                </c:pt>
                <c:pt idx="426">
                  <c:v>-855.5</c:v>
                </c:pt>
                <c:pt idx="427">
                  <c:v>-43.5</c:v>
                </c:pt>
                <c:pt idx="428">
                  <c:v>-41</c:v>
                </c:pt>
                <c:pt idx="429">
                  <c:v>-40</c:v>
                </c:pt>
                <c:pt idx="430">
                  <c:v>-12.5</c:v>
                </c:pt>
                <c:pt idx="431">
                  <c:v>-26.5</c:v>
                </c:pt>
                <c:pt idx="432">
                  <c:v>-244.5</c:v>
                </c:pt>
                <c:pt idx="433">
                  <c:v>-1832.5</c:v>
                </c:pt>
                <c:pt idx="434">
                  <c:v>-2192</c:v>
                </c:pt>
                <c:pt idx="435">
                  <c:v>-2267.5</c:v>
                </c:pt>
                <c:pt idx="436">
                  <c:v>-2335</c:v>
                </c:pt>
                <c:pt idx="437">
                  <c:v>-2051.5</c:v>
                </c:pt>
                <c:pt idx="438">
                  <c:v>-753.5</c:v>
                </c:pt>
                <c:pt idx="439">
                  <c:v>-34</c:v>
                </c:pt>
                <c:pt idx="440">
                  <c:v>-2</c:v>
                </c:pt>
                <c:pt idx="441">
                  <c:v>-2</c:v>
                </c:pt>
                <c:pt idx="442">
                  <c:v>-5.5</c:v>
                </c:pt>
                <c:pt idx="443">
                  <c:v>-6.5</c:v>
                </c:pt>
                <c:pt idx="444">
                  <c:v>-6.5</c:v>
                </c:pt>
                <c:pt idx="445">
                  <c:v>-5.5</c:v>
                </c:pt>
                <c:pt idx="446">
                  <c:v>-19.5</c:v>
                </c:pt>
                <c:pt idx="447">
                  <c:v>-49</c:v>
                </c:pt>
                <c:pt idx="448">
                  <c:v>-211</c:v>
                </c:pt>
                <c:pt idx="449">
                  <c:v>-389</c:v>
                </c:pt>
                <c:pt idx="450">
                  <c:v>-196</c:v>
                </c:pt>
                <c:pt idx="451">
                  <c:v>-2</c:v>
                </c:pt>
                <c:pt idx="452">
                  <c:v>-2</c:v>
                </c:pt>
                <c:pt idx="453">
                  <c:v>-2</c:v>
                </c:pt>
                <c:pt idx="454">
                  <c:v>-182</c:v>
                </c:pt>
                <c:pt idx="455">
                  <c:v>-360</c:v>
                </c:pt>
                <c:pt idx="456">
                  <c:v>-364.5</c:v>
                </c:pt>
                <c:pt idx="457">
                  <c:v>-1136</c:v>
                </c:pt>
                <c:pt idx="458">
                  <c:v>-1570.5</c:v>
                </c:pt>
                <c:pt idx="459">
                  <c:v>-1782.5</c:v>
                </c:pt>
                <c:pt idx="460">
                  <c:v>-2187</c:v>
                </c:pt>
                <c:pt idx="461">
                  <c:v>-2170</c:v>
                </c:pt>
                <c:pt idx="462">
                  <c:v>-2229</c:v>
                </c:pt>
                <c:pt idx="463">
                  <c:v>-1869.5</c:v>
                </c:pt>
                <c:pt idx="464">
                  <c:v>-1081</c:v>
                </c:pt>
                <c:pt idx="465">
                  <c:v>-577</c:v>
                </c:pt>
                <c:pt idx="466">
                  <c:v>-3.5</c:v>
                </c:pt>
                <c:pt idx="467">
                  <c:v>-3.5</c:v>
                </c:pt>
                <c:pt idx="468">
                  <c:v>-90.5</c:v>
                </c:pt>
                <c:pt idx="469">
                  <c:v>-185</c:v>
                </c:pt>
                <c:pt idx="470">
                  <c:v>-734</c:v>
                </c:pt>
                <c:pt idx="471">
                  <c:v>-1573</c:v>
                </c:pt>
                <c:pt idx="472">
                  <c:v>-1836</c:v>
                </c:pt>
                <c:pt idx="473">
                  <c:v>-1700.5</c:v>
                </c:pt>
                <c:pt idx="474">
                  <c:v>-1372</c:v>
                </c:pt>
                <c:pt idx="475">
                  <c:v>-427</c:v>
                </c:pt>
                <c:pt idx="476">
                  <c:v>-329.5</c:v>
                </c:pt>
                <c:pt idx="477">
                  <c:v>-151</c:v>
                </c:pt>
                <c:pt idx="478">
                  <c:v>-3.5</c:v>
                </c:pt>
                <c:pt idx="479">
                  <c:v>-8.5</c:v>
                </c:pt>
                <c:pt idx="480">
                  <c:v>-21</c:v>
                </c:pt>
                <c:pt idx="481">
                  <c:v>-903.5</c:v>
                </c:pt>
                <c:pt idx="482">
                  <c:v>-1070</c:v>
                </c:pt>
                <c:pt idx="483">
                  <c:v>-1261.5</c:v>
                </c:pt>
                <c:pt idx="484">
                  <c:v>-1673</c:v>
                </c:pt>
                <c:pt idx="485">
                  <c:v>-1707.5</c:v>
                </c:pt>
                <c:pt idx="486">
                  <c:v>-1569.5</c:v>
                </c:pt>
                <c:pt idx="487">
                  <c:v>-2058</c:v>
                </c:pt>
                <c:pt idx="488">
                  <c:v>-1929</c:v>
                </c:pt>
                <c:pt idx="489">
                  <c:v>-1536.5</c:v>
                </c:pt>
                <c:pt idx="490">
                  <c:v>-1496</c:v>
                </c:pt>
                <c:pt idx="491">
                  <c:v>-1669.5</c:v>
                </c:pt>
                <c:pt idx="492">
                  <c:v>-1406</c:v>
                </c:pt>
                <c:pt idx="493">
                  <c:v>-1405.5</c:v>
                </c:pt>
                <c:pt idx="494">
                  <c:v>-1581</c:v>
                </c:pt>
                <c:pt idx="495">
                  <c:v>-1923</c:v>
                </c:pt>
                <c:pt idx="496">
                  <c:v>-2112</c:v>
                </c:pt>
                <c:pt idx="497">
                  <c:v>-1991.5</c:v>
                </c:pt>
                <c:pt idx="498">
                  <c:v>-1510</c:v>
                </c:pt>
                <c:pt idx="499">
                  <c:v>-993</c:v>
                </c:pt>
                <c:pt idx="500">
                  <c:v>-167.5</c:v>
                </c:pt>
                <c:pt idx="501">
                  <c:v>-2</c:v>
                </c:pt>
                <c:pt idx="502">
                  <c:v>-1.5</c:v>
                </c:pt>
                <c:pt idx="503">
                  <c:v>-8.5</c:v>
                </c:pt>
                <c:pt idx="504">
                  <c:v>-15</c:v>
                </c:pt>
                <c:pt idx="505">
                  <c:v>-976.5</c:v>
                </c:pt>
                <c:pt idx="506">
                  <c:v>-1531.5</c:v>
                </c:pt>
                <c:pt idx="507">
                  <c:v>-1949.5</c:v>
                </c:pt>
                <c:pt idx="508">
                  <c:v>-2293</c:v>
                </c:pt>
                <c:pt idx="509">
                  <c:v>-2101</c:v>
                </c:pt>
                <c:pt idx="510">
                  <c:v>-650.5</c:v>
                </c:pt>
                <c:pt idx="511">
                  <c:v>-21.5</c:v>
                </c:pt>
                <c:pt idx="512">
                  <c:v>-3</c:v>
                </c:pt>
                <c:pt idx="513">
                  <c:v>-2</c:v>
                </c:pt>
                <c:pt idx="514">
                  <c:v>-2</c:v>
                </c:pt>
                <c:pt idx="515">
                  <c:v>-2</c:v>
                </c:pt>
                <c:pt idx="516">
                  <c:v>-2</c:v>
                </c:pt>
                <c:pt idx="517">
                  <c:v>-2</c:v>
                </c:pt>
                <c:pt idx="518">
                  <c:v>-2</c:v>
                </c:pt>
                <c:pt idx="519">
                  <c:v>-2.5</c:v>
                </c:pt>
                <c:pt idx="520">
                  <c:v>-2.5</c:v>
                </c:pt>
                <c:pt idx="521">
                  <c:v>-362.5</c:v>
                </c:pt>
                <c:pt idx="522">
                  <c:v>-189.5</c:v>
                </c:pt>
                <c:pt idx="523">
                  <c:v>-22</c:v>
                </c:pt>
                <c:pt idx="524">
                  <c:v>-12</c:v>
                </c:pt>
                <c:pt idx="525">
                  <c:v>-2</c:v>
                </c:pt>
                <c:pt idx="526">
                  <c:v>-3.5</c:v>
                </c:pt>
                <c:pt idx="527">
                  <c:v>-271</c:v>
                </c:pt>
                <c:pt idx="528">
                  <c:v>-455</c:v>
                </c:pt>
                <c:pt idx="529">
                  <c:v>-1169</c:v>
                </c:pt>
                <c:pt idx="530">
                  <c:v>-1479.5</c:v>
                </c:pt>
                <c:pt idx="531">
                  <c:v>-2100</c:v>
                </c:pt>
                <c:pt idx="532">
                  <c:v>-2329</c:v>
                </c:pt>
                <c:pt idx="533">
                  <c:v>-2186.5</c:v>
                </c:pt>
                <c:pt idx="534">
                  <c:v>-1133.5</c:v>
                </c:pt>
                <c:pt idx="535">
                  <c:v>-38.5</c:v>
                </c:pt>
                <c:pt idx="536">
                  <c:v>-11.5</c:v>
                </c:pt>
                <c:pt idx="537">
                  <c:v>-2</c:v>
                </c:pt>
                <c:pt idx="538">
                  <c:v>-2</c:v>
                </c:pt>
                <c:pt idx="539">
                  <c:v>-2</c:v>
                </c:pt>
                <c:pt idx="540">
                  <c:v>-2</c:v>
                </c:pt>
                <c:pt idx="541">
                  <c:v>-2</c:v>
                </c:pt>
                <c:pt idx="542">
                  <c:v>-13.5</c:v>
                </c:pt>
                <c:pt idx="543">
                  <c:v>-25</c:v>
                </c:pt>
                <c:pt idx="544">
                  <c:v>-25.5</c:v>
                </c:pt>
                <c:pt idx="545">
                  <c:v>-18.5</c:v>
                </c:pt>
                <c:pt idx="546">
                  <c:v>-91</c:v>
                </c:pt>
                <c:pt idx="547">
                  <c:v>-97.5</c:v>
                </c:pt>
                <c:pt idx="548">
                  <c:v>-12.5</c:v>
                </c:pt>
                <c:pt idx="549">
                  <c:v>-2</c:v>
                </c:pt>
                <c:pt idx="550">
                  <c:v>-2</c:v>
                </c:pt>
                <c:pt idx="551">
                  <c:v>-2</c:v>
                </c:pt>
                <c:pt idx="552">
                  <c:v>-90.5</c:v>
                </c:pt>
                <c:pt idx="553">
                  <c:v>-1267</c:v>
                </c:pt>
                <c:pt idx="554">
                  <c:v>-1674</c:v>
                </c:pt>
                <c:pt idx="555">
                  <c:v>-1958.5</c:v>
                </c:pt>
                <c:pt idx="556">
                  <c:v>-2331.5</c:v>
                </c:pt>
                <c:pt idx="557">
                  <c:v>-1800</c:v>
                </c:pt>
                <c:pt idx="558">
                  <c:v>-803.5</c:v>
                </c:pt>
                <c:pt idx="559">
                  <c:v>-9</c:v>
                </c:pt>
                <c:pt idx="560">
                  <c:v>-16</c:v>
                </c:pt>
                <c:pt idx="561">
                  <c:v>-1.5</c:v>
                </c:pt>
                <c:pt idx="562">
                  <c:v>-7.5</c:v>
                </c:pt>
                <c:pt idx="563">
                  <c:v>-8</c:v>
                </c:pt>
                <c:pt idx="564">
                  <c:v>-2</c:v>
                </c:pt>
                <c:pt idx="565">
                  <c:v>-2</c:v>
                </c:pt>
                <c:pt idx="566">
                  <c:v>-3.5</c:v>
                </c:pt>
                <c:pt idx="567">
                  <c:v>-3</c:v>
                </c:pt>
                <c:pt idx="568">
                  <c:v>-2</c:v>
                </c:pt>
                <c:pt idx="569">
                  <c:v>-366.5</c:v>
                </c:pt>
                <c:pt idx="570">
                  <c:v>-229.5</c:v>
                </c:pt>
                <c:pt idx="571">
                  <c:v>-2</c:v>
                </c:pt>
                <c:pt idx="572">
                  <c:v>-10</c:v>
                </c:pt>
                <c:pt idx="573">
                  <c:v>-14</c:v>
                </c:pt>
                <c:pt idx="574">
                  <c:v>-2</c:v>
                </c:pt>
                <c:pt idx="575">
                  <c:v>-271.5</c:v>
                </c:pt>
                <c:pt idx="576">
                  <c:v>-469.5</c:v>
                </c:pt>
                <c:pt idx="577">
                  <c:v>-1366</c:v>
                </c:pt>
                <c:pt idx="578">
                  <c:v>-1773.5</c:v>
                </c:pt>
                <c:pt idx="579">
                  <c:v>-2260</c:v>
                </c:pt>
                <c:pt idx="580">
                  <c:v>-1912</c:v>
                </c:pt>
                <c:pt idx="581">
                  <c:v>-1773.5</c:v>
                </c:pt>
                <c:pt idx="582">
                  <c:v>-1496</c:v>
                </c:pt>
                <c:pt idx="583">
                  <c:v>-683</c:v>
                </c:pt>
                <c:pt idx="584">
                  <c:v>-673.5</c:v>
                </c:pt>
                <c:pt idx="585">
                  <c:v>-590</c:v>
                </c:pt>
                <c:pt idx="586">
                  <c:v>-4.5</c:v>
                </c:pt>
                <c:pt idx="587">
                  <c:v>-4.5</c:v>
                </c:pt>
                <c:pt idx="588">
                  <c:v>-2</c:v>
                </c:pt>
                <c:pt idx="589">
                  <c:v>-2</c:v>
                </c:pt>
                <c:pt idx="590">
                  <c:v>-214.5</c:v>
                </c:pt>
                <c:pt idx="591">
                  <c:v>-148</c:v>
                </c:pt>
                <c:pt idx="592">
                  <c:v>-327</c:v>
                </c:pt>
                <c:pt idx="593">
                  <c:v>-683</c:v>
                </c:pt>
                <c:pt idx="594">
                  <c:v>-180.5</c:v>
                </c:pt>
                <c:pt idx="595">
                  <c:v>-2</c:v>
                </c:pt>
                <c:pt idx="596">
                  <c:v>-2</c:v>
                </c:pt>
                <c:pt idx="597">
                  <c:v>-1.5</c:v>
                </c:pt>
                <c:pt idx="598">
                  <c:v>-1.5</c:v>
                </c:pt>
                <c:pt idx="599">
                  <c:v>-1.5</c:v>
                </c:pt>
                <c:pt idx="600">
                  <c:v>-173</c:v>
                </c:pt>
                <c:pt idx="601">
                  <c:v>-997</c:v>
                </c:pt>
                <c:pt idx="602">
                  <c:v>-2009.5</c:v>
                </c:pt>
                <c:pt idx="603">
                  <c:v>-2272.5</c:v>
                </c:pt>
                <c:pt idx="604">
                  <c:v>-2345.5</c:v>
                </c:pt>
                <c:pt idx="605">
                  <c:v>-2340</c:v>
                </c:pt>
                <c:pt idx="606">
                  <c:v>-1556.5</c:v>
                </c:pt>
                <c:pt idx="607">
                  <c:v>-979</c:v>
                </c:pt>
                <c:pt idx="608">
                  <c:v>-168</c:v>
                </c:pt>
                <c:pt idx="609">
                  <c:v>-2</c:v>
                </c:pt>
                <c:pt idx="610">
                  <c:v>-2</c:v>
                </c:pt>
                <c:pt idx="611">
                  <c:v>-4</c:v>
                </c:pt>
                <c:pt idx="612">
                  <c:v>-2</c:v>
                </c:pt>
                <c:pt idx="613">
                  <c:v>-2</c:v>
                </c:pt>
                <c:pt idx="614">
                  <c:v>-7</c:v>
                </c:pt>
                <c:pt idx="615">
                  <c:v>-71.5</c:v>
                </c:pt>
                <c:pt idx="616">
                  <c:v>-30.5</c:v>
                </c:pt>
                <c:pt idx="617">
                  <c:v>-362</c:v>
                </c:pt>
                <c:pt idx="618">
                  <c:v>-335</c:v>
                </c:pt>
                <c:pt idx="619">
                  <c:v>-334.5</c:v>
                </c:pt>
                <c:pt idx="620">
                  <c:v>-334.5</c:v>
                </c:pt>
                <c:pt idx="621">
                  <c:v>-334</c:v>
                </c:pt>
                <c:pt idx="622">
                  <c:v>-284</c:v>
                </c:pt>
                <c:pt idx="623">
                  <c:v>-3.5</c:v>
                </c:pt>
                <c:pt idx="624">
                  <c:v>-114.5</c:v>
                </c:pt>
                <c:pt idx="625">
                  <c:v>-2114.5</c:v>
                </c:pt>
                <c:pt idx="626">
                  <c:v>-2887.5</c:v>
                </c:pt>
                <c:pt idx="627">
                  <c:v>-3087</c:v>
                </c:pt>
                <c:pt idx="628">
                  <c:v>-3201.5</c:v>
                </c:pt>
                <c:pt idx="629">
                  <c:v>-3195</c:v>
                </c:pt>
                <c:pt idx="630">
                  <c:v>-3171.5</c:v>
                </c:pt>
                <c:pt idx="631">
                  <c:v>-3006</c:v>
                </c:pt>
                <c:pt idx="632">
                  <c:v>-2341.5</c:v>
                </c:pt>
                <c:pt idx="633">
                  <c:v>-1006.5</c:v>
                </c:pt>
                <c:pt idx="634">
                  <c:v>-214</c:v>
                </c:pt>
                <c:pt idx="635">
                  <c:v>-4</c:v>
                </c:pt>
                <c:pt idx="636">
                  <c:v>-3.5</c:v>
                </c:pt>
                <c:pt idx="637">
                  <c:v>-92</c:v>
                </c:pt>
                <c:pt idx="638">
                  <c:v>-865.5</c:v>
                </c:pt>
                <c:pt idx="639">
                  <c:v>-1633</c:v>
                </c:pt>
                <c:pt idx="640">
                  <c:v>-2282.5</c:v>
                </c:pt>
                <c:pt idx="641">
                  <c:v>-2103</c:v>
                </c:pt>
                <c:pt idx="642">
                  <c:v>-914</c:v>
                </c:pt>
                <c:pt idx="643">
                  <c:v>-1.5</c:v>
                </c:pt>
                <c:pt idx="644">
                  <c:v>-2</c:v>
                </c:pt>
                <c:pt idx="645">
                  <c:v>-2</c:v>
                </c:pt>
                <c:pt idx="646">
                  <c:v>-1.5</c:v>
                </c:pt>
                <c:pt idx="647">
                  <c:v>-1</c:v>
                </c:pt>
                <c:pt idx="648">
                  <c:v>-8</c:v>
                </c:pt>
                <c:pt idx="649">
                  <c:v>-1298.5</c:v>
                </c:pt>
                <c:pt idx="650">
                  <c:v>-2440</c:v>
                </c:pt>
                <c:pt idx="651">
                  <c:v>-2969.5</c:v>
                </c:pt>
                <c:pt idx="652">
                  <c:v>-3213.5</c:v>
                </c:pt>
                <c:pt idx="653">
                  <c:v>-3211</c:v>
                </c:pt>
                <c:pt idx="654">
                  <c:v>-2947</c:v>
                </c:pt>
                <c:pt idx="655">
                  <c:v>-3059.5</c:v>
                </c:pt>
                <c:pt idx="656">
                  <c:v>-2506.5</c:v>
                </c:pt>
                <c:pt idx="657">
                  <c:v>-2146.5</c:v>
                </c:pt>
                <c:pt idx="658">
                  <c:v>-1980.5</c:v>
                </c:pt>
                <c:pt idx="659">
                  <c:v>-1978.5</c:v>
                </c:pt>
                <c:pt idx="660">
                  <c:v>-1897.5</c:v>
                </c:pt>
                <c:pt idx="661">
                  <c:v>-1284.5</c:v>
                </c:pt>
                <c:pt idx="662">
                  <c:v>-2335</c:v>
                </c:pt>
                <c:pt idx="663">
                  <c:v>-2886</c:v>
                </c:pt>
                <c:pt idx="664">
                  <c:v>-2813</c:v>
                </c:pt>
                <c:pt idx="665">
                  <c:v>-2720.5</c:v>
                </c:pt>
                <c:pt idx="666">
                  <c:v>-2604.5</c:v>
                </c:pt>
                <c:pt idx="667">
                  <c:v>-657.5</c:v>
                </c:pt>
                <c:pt idx="668">
                  <c:v>-1.5</c:v>
                </c:pt>
                <c:pt idx="669">
                  <c:v>-2</c:v>
                </c:pt>
                <c:pt idx="670">
                  <c:v>-2</c:v>
                </c:pt>
                <c:pt idx="671">
                  <c:v>-1.5</c:v>
                </c:pt>
                <c:pt idx="672">
                  <c:v>-8.5</c:v>
                </c:pt>
                <c:pt idx="673">
                  <c:v>-343.5</c:v>
                </c:pt>
                <c:pt idx="674">
                  <c:v>-1109.5</c:v>
                </c:pt>
                <c:pt idx="675">
                  <c:v>-2748</c:v>
                </c:pt>
                <c:pt idx="676">
                  <c:v>-3313</c:v>
                </c:pt>
                <c:pt idx="677">
                  <c:v>-2746.5</c:v>
                </c:pt>
                <c:pt idx="678">
                  <c:v>-392.5</c:v>
                </c:pt>
                <c:pt idx="679">
                  <c:v>-9</c:v>
                </c:pt>
                <c:pt idx="680">
                  <c:v>-1.5</c:v>
                </c:pt>
                <c:pt idx="681">
                  <c:v>-2</c:v>
                </c:pt>
                <c:pt idx="682">
                  <c:v>-2</c:v>
                </c:pt>
                <c:pt idx="683">
                  <c:v>-2</c:v>
                </c:pt>
                <c:pt idx="684">
                  <c:v>-2</c:v>
                </c:pt>
                <c:pt idx="685">
                  <c:v>-3.5</c:v>
                </c:pt>
                <c:pt idx="686">
                  <c:v>-4.5</c:v>
                </c:pt>
                <c:pt idx="687">
                  <c:v>-6</c:v>
                </c:pt>
                <c:pt idx="688">
                  <c:v>-5.5</c:v>
                </c:pt>
                <c:pt idx="689">
                  <c:v>-542.5</c:v>
                </c:pt>
                <c:pt idx="690">
                  <c:v>-4</c:v>
                </c:pt>
                <c:pt idx="691">
                  <c:v>-3.5</c:v>
                </c:pt>
                <c:pt idx="692">
                  <c:v>-3.5</c:v>
                </c:pt>
                <c:pt idx="693">
                  <c:v>-3</c:v>
                </c:pt>
                <c:pt idx="694">
                  <c:v>-5</c:v>
                </c:pt>
                <c:pt idx="695">
                  <c:v>-4</c:v>
                </c:pt>
                <c:pt idx="696">
                  <c:v>-300.5</c:v>
                </c:pt>
                <c:pt idx="697">
                  <c:v>-1594</c:v>
                </c:pt>
                <c:pt idx="698">
                  <c:v>-2715</c:v>
                </c:pt>
                <c:pt idx="699">
                  <c:v>-2774.5</c:v>
                </c:pt>
                <c:pt idx="700">
                  <c:v>-2546</c:v>
                </c:pt>
                <c:pt idx="701">
                  <c:v>-2861.5</c:v>
                </c:pt>
                <c:pt idx="702">
                  <c:v>-1571</c:v>
                </c:pt>
                <c:pt idx="703">
                  <c:v>-394.5</c:v>
                </c:pt>
                <c:pt idx="704">
                  <c:v>-7.5</c:v>
                </c:pt>
                <c:pt idx="705">
                  <c:v>-2</c:v>
                </c:pt>
                <c:pt idx="706">
                  <c:v>-2</c:v>
                </c:pt>
                <c:pt idx="707">
                  <c:v>-3.5</c:v>
                </c:pt>
                <c:pt idx="708">
                  <c:v>-15.5</c:v>
                </c:pt>
                <c:pt idx="709">
                  <c:v>-5.5</c:v>
                </c:pt>
                <c:pt idx="710">
                  <c:v>-11</c:v>
                </c:pt>
                <c:pt idx="711">
                  <c:v>-82.5</c:v>
                </c:pt>
                <c:pt idx="712">
                  <c:v>-45.5</c:v>
                </c:pt>
                <c:pt idx="713">
                  <c:v>-154</c:v>
                </c:pt>
                <c:pt idx="714">
                  <c:v>-122</c:v>
                </c:pt>
                <c:pt idx="715">
                  <c:v>-19</c:v>
                </c:pt>
                <c:pt idx="716">
                  <c:v>-19</c:v>
                </c:pt>
                <c:pt idx="717">
                  <c:v>-18.5</c:v>
                </c:pt>
                <c:pt idx="718">
                  <c:v>-18</c:v>
                </c:pt>
                <c:pt idx="719">
                  <c:v>-18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05556992"/>
        <c:axId val="105562880"/>
      </c:scatterChart>
      <c:valAx>
        <c:axId val="105556992"/>
        <c:scaling>
          <c:orientation val="minMax"/>
        </c:scaling>
        <c:axPos val="b"/>
        <c:numFmt formatCode="0" sourceLinked="0"/>
        <c:tickLblPos val="nextTo"/>
        <c:crossAx val="105562880"/>
        <c:crosses val="autoZero"/>
        <c:crossBetween val="midCat"/>
      </c:valAx>
      <c:valAx>
        <c:axId val="105562880"/>
        <c:scaling>
          <c:orientation val="minMax"/>
        </c:scaling>
        <c:axPos val="l"/>
        <c:majorGridlines/>
        <c:numFmt formatCode="0" sourceLinked="0"/>
        <c:tickLblPos val="nextTo"/>
        <c:crossAx val="105556992"/>
        <c:crosses val="autoZero"/>
        <c:crossBetween val="midCat"/>
      </c:valAx>
    </c:plotArea>
    <c:plotVisOnly val="1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Solaire (H) - Pompage (V)</a:t>
            </a:r>
            <a:endParaRPr lang="fr-FR"/>
          </a:p>
        </c:rich>
      </c:tx>
      <c:layout>
        <c:manualLayout>
          <c:xMode val="edge"/>
          <c:yMode val="edge"/>
          <c:x val="0.2919764775956431"/>
          <c:y val="1.0794603208377065E-2"/>
        </c:manualLayout>
      </c:layout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Entrées!$K$37:$K$780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99</c:v>
                </c:pt>
                <c:pt idx="9">
                  <c:v>393</c:v>
                </c:pt>
                <c:pt idx="10">
                  <c:v>713.5</c:v>
                </c:pt>
                <c:pt idx="11">
                  <c:v>988.5</c:v>
                </c:pt>
                <c:pt idx="12">
                  <c:v>1165</c:v>
                </c:pt>
                <c:pt idx="13">
                  <c:v>1184</c:v>
                </c:pt>
                <c:pt idx="14">
                  <c:v>1187.5</c:v>
                </c:pt>
                <c:pt idx="15">
                  <c:v>1103.5</c:v>
                </c:pt>
                <c:pt idx="16">
                  <c:v>946.5</c:v>
                </c:pt>
                <c:pt idx="17">
                  <c:v>716</c:v>
                </c:pt>
                <c:pt idx="18">
                  <c:v>432</c:v>
                </c:pt>
                <c:pt idx="19">
                  <c:v>154</c:v>
                </c:pt>
                <c:pt idx="20">
                  <c:v>13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85.5</c:v>
                </c:pt>
                <c:pt idx="33">
                  <c:v>393.5</c:v>
                </c:pt>
                <c:pt idx="34">
                  <c:v>807.5</c:v>
                </c:pt>
                <c:pt idx="35">
                  <c:v>1166</c:v>
                </c:pt>
                <c:pt idx="36">
                  <c:v>1464</c:v>
                </c:pt>
                <c:pt idx="37">
                  <c:v>1603</c:v>
                </c:pt>
                <c:pt idx="38">
                  <c:v>1675.5</c:v>
                </c:pt>
                <c:pt idx="39">
                  <c:v>1498.5</c:v>
                </c:pt>
                <c:pt idx="40">
                  <c:v>1240</c:v>
                </c:pt>
                <c:pt idx="41">
                  <c:v>981.5</c:v>
                </c:pt>
                <c:pt idx="42">
                  <c:v>591.5</c:v>
                </c:pt>
                <c:pt idx="43">
                  <c:v>221</c:v>
                </c:pt>
                <c:pt idx="44">
                  <c:v>21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0.5</c:v>
                </c:pt>
                <c:pt idx="56">
                  <c:v>125</c:v>
                </c:pt>
                <c:pt idx="57">
                  <c:v>576.5</c:v>
                </c:pt>
                <c:pt idx="58">
                  <c:v>1168.5</c:v>
                </c:pt>
                <c:pt idx="59">
                  <c:v>1662.5</c:v>
                </c:pt>
                <c:pt idx="60">
                  <c:v>1957.5</c:v>
                </c:pt>
                <c:pt idx="61">
                  <c:v>2086.5</c:v>
                </c:pt>
                <c:pt idx="62">
                  <c:v>2058</c:v>
                </c:pt>
                <c:pt idx="63">
                  <c:v>1869</c:v>
                </c:pt>
                <c:pt idx="64">
                  <c:v>1548.5</c:v>
                </c:pt>
                <c:pt idx="65">
                  <c:v>1164</c:v>
                </c:pt>
                <c:pt idx="66">
                  <c:v>712</c:v>
                </c:pt>
                <c:pt idx="67">
                  <c:v>257</c:v>
                </c:pt>
                <c:pt idx="68">
                  <c:v>22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1.5</c:v>
                </c:pt>
                <c:pt idx="80">
                  <c:v>66.5</c:v>
                </c:pt>
                <c:pt idx="81">
                  <c:v>267.5</c:v>
                </c:pt>
                <c:pt idx="82">
                  <c:v>506</c:v>
                </c:pt>
                <c:pt idx="83">
                  <c:v>736</c:v>
                </c:pt>
                <c:pt idx="84">
                  <c:v>917</c:v>
                </c:pt>
                <c:pt idx="85">
                  <c:v>989.5</c:v>
                </c:pt>
                <c:pt idx="86">
                  <c:v>953</c:v>
                </c:pt>
                <c:pt idx="87">
                  <c:v>821</c:v>
                </c:pt>
                <c:pt idx="88">
                  <c:v>659</c:v>
                </c:pt>
                <c:pt idx="89">
                  <c:v>460.5</c:v>
                </c:pt>
                <c:pt idx="90">
                  <c:v>261.5</c:v>
                </c:pt>
                <c:pt idx="91">
                  <c:v>92.5</c:v>
                </c:pt>
                <c:pt idx="92">
                  <c:v>6.5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1</c:v>
                </c:pt>
                <c:pt idx="104">
                  <c:v>76.5</c:v>
                </c:pt>
                <c:pt idx="105">
                  <c:v>321.5</c:v>
                </c:pt>
                <c:pt idx="106">
                  <c:v>685</c:v>
                </c:pt>
                <c:pt idx="107">
                  <c:v>1014</c:v>
                </c:pt>
                <c:pt idx="108">
                  <c:v>1191</c:v>
                </c:pt>
                <c:pt idx="109">
                  <c:v>1227.5</c:v>
                </c:pt>
                <c:pt idx="110">
                  <c:v>1151.5</c:v>
                </c:pt>
                <c:pt idx="111">
                  <c:v>1060.5</c:v>
                </c:pt>
                <c:pt idx="112">
                  <c:v>896.5</c:v>
                </c:pt>
                <c:pt idx="113">
                  <c:v>609.5</c:v>
                </c:pt>
                <c:pt idx="114">
                  <c:v>397.5</c:v>
                </c:pt>
                <c:pt idx="115">
                  <c:v>162</c:v>
                </c:pt>
                <c:pt idx="116">
                  <c:v>13.5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1</c:v>
                </c:pt>
                <c:pt idx="128">
                  <c:v>53.5</c:v>
                </c:pt>
                <c:pt idx="129">
                  <c:v>217.5</c:v>
                </c:pt>
                <c:pt idx="130">
                  <c:v>442</c:v>
                </c:pt>
                <c:pt idx="131">
                  <c:v>655.5</c:v>
                </c:pt>
                <c:pt idx="132">
                  <c:v>751</c:v>
                </c:pt>
                <c:pt idx="133">
                  <c:v>803.5</c:v>
                </c:pt>
                <c:pt idx="134">
                  <c:v>776</c:v>
                </c:pt>
                <c:pt idx="135">
                  <c:v>662</c:v>
                </c:pt>
                <c:pt idx="136">
                  <c:v>582</c:v>
                </c:pt>
                <c:pt idx="137">
                  <c:v>416</c:v>
                </c:pt>
                <c:pt idx="138">
                  <c:v>248.5</c:v>
                </c:pt>
                <c:pt idx="139">
                  <c:v>97.5</c:v>
                </c:pt>
                <c:pt idx="140">
                  <c:v>10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1</c:v>
                </c:pt>
                <c:pt idx="152">
                  <c:v>101</c:v>
                </c:pt>
                <c:pt idx="153">
                  <c:v>408.5</c:v>
                </c:pt>
                <c:pt idx="154">
                  <c:v>851.5</c:v>
                </c:pt>
                <c:pt idx="155">
                  <c:v>1267.5</c:v>
                </c:pt>
                <c:pt idx="156">
                  <c:v>1569</c:v>
                </c:pt>
                <c:pt idx="157">
                  <c:v>1667</c:v>
                </c:pt>
                <c:pt idx="158">
                  <c:v>1719.5</c:v>
                </c:pt>
                <c:pt idx="159">
                  <c:v>1740</c:v>
                </c:pt>
                <c:pt idx="160">
                  <c:v>1461.5</c:v>
                </c:pt>
                <c:pt idx="161">
                  <c:v>1050</c:v>
                </c:pt>
                <c:pt idx="162">
                  <c:v>598.5</c:v>
                </c:pt>
                <c:pt idx="163">
                  <c:v>209</c:v>
                </c:pt>
                <c:pt idx="164">
                  <c:v>22.5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2.5</c:v>
                </c:pt>
                <c:pt idx="176">
                  <c:v>75</c:v>
                </c:pt>
                <c:pt idx="177">
                  <c:v>259.5</c:v>
                </c:pt>
                <c:pt idx="178">
                  <c:v>519.5</c:v>
                </c:pt>
                <c:pt idx="179">
                  <c:v>817.5</c:v>
                </c:pt>
                <c:pt idx="180">
                  <c:v>1014.5</c:v>
                </c:pt>
                <c:pt idx="181">
                  <c:v>1124.5</c:v>
                </c:pt>
                <c:pt idx="182">
                  <c:v>1163.5</c:v>
                </c:pt>
                <c:pt idx="183">
                  <c:v>1170</c:v>
                </c:pt>
                <c:pt idx="184">
                  <c:v>1065</c:v>
                </c:pt>
                <c:pt idx="185">
                  <c:v>832.5</c:v>
                </c:pt>
                <c:pt idx="186">
                  <c:v>516.5</c:v>
                </c:pt>
                <c:pt idx="187">
                  <c:v>228</c:v>
                </c:pt>
                <c:pt idx="188">
                  <c:v>25.5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3</c:v>
                </c:pt>
                <c:pt idx="200">
                  <c:v>97.5</c:v>
                </c:pt>
                <c:pt idx="201">
                  <c:v>322</c:v>
                </c:pt>
                <c:pt idx="202">
                  <c:v>563</c:v>
                </c:pt>
                <c:pt idx="203">
                  <c:v>770.5</c:v>
                </c:pt>
                <c:pt idx="204">
                  <c:v>970</c:v>
                </c:pt>
                <c:pt idx="205">
                  <c:v>1108</c:v>
                </c:pt>
                <c:pt idx="206">
                  <c:v>1207.5</c:v>
                </c:pt>
                <c:pt idx="207">
                  <c:v>1213</c:v>
                </c:pt>
                <c:pt idx="208">
                  <c:v>1091</c:v>
                </c:pt>
                <c:pt idx="209">
                  <c:v>856.5</c:v>
                </c:pt>
                <c:pt idx="210">
                  <c:v>567</c:v>
                </c:pt>
                <c:pt idx="211">
                  <c:v>236.5</c:v>
                </c:pt>
                <c:pt idx="212">
                  <c:v>27.5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5</c:v>
                </c:pt>
                <c:pt idx="224">
                  <c:v>142</c:v>
                </c:pt>
                <c:pt idx="225">
                  <c:v>483.5</c:v>
                </c:pt>
                <c:pt idx="226">
                  <c:v>914.5</c:v>
                </c:pt>
                <c:pt idx="227">
                  <c:v>1271</c:v>
                </c:pt>
                <c:pt idx="228">
                  <c:v>1529.5</c:v>
                </c:pt>
                <c:pt idx="229">
                  <c:v>1619</c:v>
                </c:pt>
                <c:pt idx="230">
                  <c:v>1557.5</c:v>
                </c:pt>
                <c:pt idx="231">
                  <c:v>1338.5</c:v>
                </c:pt>
                <c:pt idx="232">
                  <c:v>1143.5</c:v>
                </c:pt>
                <c:pt idx="233">
                  <c:v>839.5</c:v>
                </c:pt>
                <c:pt idx="234">
                  <c:v>539.5</c:v>
                </c:pt>
                <c:pt idx="235">
                  <c:v>200.5</c:v>
                </c:pt>
                <c:pt idx="236">
                  <c:v>16.5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4</c:v>
                </c:pt>
                <c:pt idx="248">
                  <c:v>103.5</c:v>
                </c:pt>
                <c:pt idx="249">
                  <c:v>355</c:v>
                </c:pt>
                <c:pt idx="250">
                  <c:v>591.5</c:v>
                </c:pt>
                <c:pt idx="251">
                  <c:v>774.5</c:v>
                </c:pt>
                <c:pt idx="252">
                  <c:v>909</c:v>
                </c:pt>
                <c:pt idx="253">
                  <c:v>956</c:v>
                </c:pt>
                <c:pt idx="254">
                  <c:v>930.5</c:v>
                </c:pt>
                <c:pt idx="255">
                  <c:v>806.5</c:v>
                </c:pt>
                <c:pt idx="256">
                  <c:v>591.5</c:v>
                </c:pt>
                <c:pt idx="257">
                  <c:v>430.5</c:v>
                </c:pt>
                <c:pt idx="258">
                  <c:v>245</c:v>
                </c:pt>
                <c:pt idx="259">
                  <c:v>103</c:v>
                </c:pt>
                <c:pt idx="260">
                  <c:v>20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8</c:v>
                </c:pt>
                <c:pt idx="272">
                  <c:v>144.5</c:v>
                </c:pt>
                <c:pt idx="273">
                  <c:v>501.5</c:v>
                </c:pt>
                <c:pt idx="274">
                  <c:v>912.5</c:v>
                </c:pt>
                <c:pt idx="275">
                  <c:v>1250.5</c:v>
                </c:pt>
                <c:pt idx="276">
                  <c:v>1555</c:v>
                </c:pt>
                <c:pt idx="277">
                  <c:v>1628.5</c:v>
                </c:pt>
                <c:pt idx="278">
                  <c:v>1532</c:v>
                </c:pt>
                <c:pt idx="279">
                  <c:v>1397.5</c:v>
                </c:pt>
                <c:pt idx="280">
                  <c:v>1292.5</c:v>
                </c:pt>
                <c:pt idx="281">
                  <c:v>1018</c:v>
                </c:pt>
                <c:pt idx="282">
                  <c:v>680.5</c:v>
                </c:pt>
                <c:pt idx="283">
                  <c:v>298.5</c:v>
                </c:pt>
                <c:pt idx="284">
                  <c:v>40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8.5</c:v>
                </c:pt>
                <c:pt idx="296">
                  <c:v>177.5</c:v>
                </c:pt>
                <c:pt idx="297">
                  <c:v>600</c:v>
                </c:pt>
                <c:pt idx="298">
                  <c:v>1071.5</c:v>
                </c:pt>
                <c:pt idx="299">
                  <c:v>1504</c:v>
                </c:pt>
                <c:pt idx="300">
                  <c:v>1738</c:v>
                </c:pt>
                <c:pt idx="301">
                  <c:v>1850</c:v>
                </c:pt>
                <c:pt idx="302">
                  <c:v>1845.5</c:v>
                </c:pt>
                <c:pt idx="303">
                  <c:v>1770.5</c:v>
                </c:pt>
                <c:pt idx="304">
                  <c:v>1546</c:v>
                </c:pt>
                <c:pt idx="305">
                  <c:v>1193.5</c:v>
                </c:pt>
                <c:pt idx="306">
                  <c:v>757.5</c:v>
                </c:pt>
                <c:pt idx="307">
                  <c:v>303</c:v>
                </c:pt>
                <c:pt idx="308">
                  <c:v>33.5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2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9</c:v>
                </c:pt>
                <c:pt idx="320">
                  <c:v>215</c:v>
                </c:pt>
                <c:pt idx="321">
                  <c:v>740</c:v>
                </c:pt>
                <c:pt idx="322">
                  <c:v>1316.5</c:v>
                </c:pt>
                <c:pt idx="323">
                  <c:v>1780</c:v>
                </c:pt>
                <c:pt idx="324">
                  <c:v>2077.5</c:v>
                </c:pt>
                <c:pt idx="325">
                  <c:v>2216.5</c:v>
                </c:pt>
                <c:pt idx="326">
                  <c:v>2230</c:v>
                </c:pt>
                <c:pt idx="327">
                  <c:v>2135</c:v>
                </c:pt>
                <c:pt idx="328">
                  <c:v>1904.5</c:v>
                </c:pt>
                <c:pt idx="329">
                  <c:v>1518.5</c:v>
                </c:pt>
                <c:pt idx="330">
                  <c:v>985</c:v>
                </c:pt>
                <c:pt idx="331">
                  <c:v>399.5</c:v>
                </c:pt>
                <c:pt idx="332">
                  <c:v>48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14</c:v>
                </c:pt>
                <c:pt idx="344">
                  <c:v>208.5</c:v>
                </c:pt>
                <c:pt idx="345">
                  <c:v>603.5</c:v>
                </c:pt>
                <c:pt idx="346">
                  <c:v>1006</c:v>
                </c:pt>
                <c:pt idx="347">
                  <c:v>1373</c:v>
                </c:pt>
                <c:pt idx="348">
                  <c:v>1654</c:v>
                </c:pt>
                <c:pt idx="349">
                  <c:v>1782</c:v>
                </c:pt>
                <c:pt idx="350">
                  <c:v>1776</c:v>
                </c:pt>
                <c:pt idx="351">
                  <c:v>1704</c:v>
                </c:pt>
                <c:pt idx="352">
                  <c:v>1518.5</c:v>
                </c:pt>
                <c:pt idx="353">
                  <c:v>1186</c:v>
                </c:pt>
                <c:pt idx="354">
                  <c:v>763.5</c:v>
                </c:pt>
                <c:pt idx="355">
                  <c:v>305.5</c:v>
                </c:pt>
                <c:pt idx="356">
                  <c:v>50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15</c:v>
                </c:pt>
                <c:pt idx="368">
                  <c:v>226.5</c:v>
                </c:pt>
                <c:pt idx="369">
                  <c:v>649</c:v>
                </c:pt>
                <c:pt idx="370">
                  <c:v>1101.5</c:v>
                </c:pt>
                <c:pt idx="371">
                  <c:v>1526</c:v>
                </c:pt>
                <c:pt idx="372">
                  <c:v>1772.5</c:v>
                </c:pt>
                <c:pt idx="373">
                  <c:v>1839</c:v>
                </c:pt>
                <c:pt idx="374">
                  <c:v>1849</c:v>
                </c:pt>
                <c:pt idx="375">
                  <c:v>1701.5</c:v>
                </c:pt>
                <c:pt idx="376">
                  <c:v>1429.5</c:v>
                </c:pt>
                <c:pt idx="377">
                  <c:v>1066</c:v>
                </c:pt>
                <c:pt idx="378">
                  <c:v>640.5</c:v>
                </c:pt>
                <c:pt idx="379">
                  <c:v>275.5</c:v>
                </c:pt>
                <c:pt idx="380">
                  <c:v>45.5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15</c:v>
                </c:pt>
                <c:pt idx="392">
                  <c:v>244.5</c:v>
                </c:pt>
                <c:pt idx="393">
                  <c:v>759.5</c:v>
                </c:pt>
                <c:pt idx="394">
                  <c:v>1313.5</c:v>
                </c:pt>
                <c:pt idx="395">
                  <c:v>1755</c:v>
                </c:pt>
                <c:pt idx="396">
                  <c:v>2033.5</c:v>
                </c:pt>
                <c:pt idx="397">
                  <c:v>2161.5</c:v>
                </c:pt>
                <c:pt idx="398">
                  <c:v>2169.5</c:v>
                </c:pt>
                <c:pt idx="399">
                  <c:v>2023</c:v>
                </c:pt>
                <c:pt idx="400">
                  <c:v>1747.5</c:v>
                </c:pt>
                <c:pt idx="401">
                  <c:v>1386</c:v>
                </c:pt>
                <c:pt idx="402">
                  <c:v>892.5</c:v>
                </c:pt>
                <c:pt idx="403">
                  <c:v>374.5</c:v>
                </c:pt>
                <c:pt idx="404">
                  <c:v>59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16</c:v>
                </c:pt>
                <c:pt idx="416">
                  <c:v>191.5</c:v>
                </c:pt>
                <c:pt idx="417">
                  <c:v>562</c:v>
                </c:pt>
                <c:pt idx="418">
                  <c:v>935.5</c:v>
                </c:pt>
                <c:pt idx="419">
                  <c:v>1238</c:v>
                </c:pt>
                <c:pt idx="420">
                  <c:v>1471</c:v>
                </c:pt>
                <c:pt idx="421">
                  <c:v>1592.5</c:v>
                </c:pt>
                <c:pt idx="422">
                  <c:v>1613.5</c:v>
                </c:pt>
                <c:pt idx="423">
                  <c:v>1465.5</c:v>
                </c:pt>
                <c:pt idx="424">
                  <c:v>1264</c:v>
                </c:pt>
                <c:pt idx="425">
                  <c:v>966.5</c:v>
                </c:pt>
                <c:pt idx="426">
                  <c:v>594.5</c:v>
                </c:pt>
                <c:pt idx="427">
                  <c:v>247.5</c:v>
                </c:pt>
                <c:pt idx="428">
                  <c:v>37</c:v>
                </c:pt>
                <c:pt idx="429">
                  <c:v>0.5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15</c:v>
                </c:pt>
                <c:pt idx="440">
                  <c:v>156.5</c:v>
                </c:pt>
                <c:pt idx="441">
                  <c:v>442</c:v>
                </c:pt>
                <c:pt idx="442">
                  <c:v>731</c:v>
                </c:pt>
                <c:pt idx="443">
                  <c:v>980.5</c:v>
                </c:pt>
                <c:pt idx="444">
                  <c:v>1125.5</c:v>
                </c:pt>
                <c:pt idx="445">
                  <c:v>1195.5</c:v>
                </c:pt>
                <c:pt idx="446">
                  <c:v>1216.5</c:v>
                </c:pt>
                <c:pt idx="447">
                  <c:v>1163</c:v>
                </c:pt>
                <c:pt idx="448">
                  <c:v>1131.5</c:v>
                </c:pt>
                <c:pt idx="449">
                  <c:v>882.5</c:v>
                </c:pt>
                <c:pt idx="450">
                  <c:v>680.5</c:v>
                </c:pt>
                <c:pt idx="451">
                  <c:v>325.5</c:v>
                </c:pt>
                <c:pt idx="452">
                  <c:v>63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15</c:v>
                </c:pt>
                <c:pt idx="464">
                  <c:v>197.5</c:v>
                </c:pt>
                <c:pt idx="465">
                  <c:v>584.5</c:v>
                </c:pt>
                <c:pt idx="466">
                  <c:v>971.5</c:v>
                </c:pt>
                <c:pt idx="467">
                  <c:v>1194.5</c:v>
                </c:pt>
                <c:pt idx="468">
                  <c:v>1292.5</c:v>
                </c:pt>
                <c:pt idx="469">
                  <c:v>1347</c:v>
                </c:pt>
                <c:pt idx="470">
                  <c:v>1286.5</c:v>
                </c:pt>
                <c:pt idx="471">
                  <c:v>1190</c:v>
                </c:pt>
                <c:pt idx="472">
                  <c:v>1021</c:v>
                </c:pt>
                <c:pt idx="473">
                  <c:v>833.5</c:v>
                </c:pt>
                <c:pt idx="474">
                  <c:v>568</c:v>
                </c:pt>
                <c:pt idx="475">
                  <c:v>273.5</c:v>
                </c:pt>
                <c:pt idx="476">
                  <c:v>51.5</c:v>
                </c:pt>
                <c:pt idx="477">
                  <c:v>0.5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15</c:v>
                </c:pt>
                <c:pt idx="488">
                  <c:v>200.5</c:v>
                </c:pt>
                <c:pt idx="489">
                  <c:v>587.5</c:v>
                </c:pt>
                <c:pt idx="490">
                  <c:v>949.5</c:v>
                </c:pt>
                <c:pt idx="491">
                  <c:v>1281</c:v>
                </c:pt>
                <c:pt idx="492">
                  <c:v>1460</c:v>
                </c:pt>
                <c:pt idx="493">
                  <c:v>1629.5</c:v>
                </c:pt>
                <c:pt idx="494">
                  <c:v>1644</c:v>
                </c:pt>
                <c:pt idx="495">
                  <c:v>1509</c:v>
                </c:pt>
                <c:pt idx="496">
                  <c:v>1311</c:v>
                </c:pt>
                <c:pt idx="497">
                  <c:v>1007.5</c:v>
                </c:pt>
                <c:pt idx="498">
                  <c:v>687.5</c:v>
                </c:pt>
                <c:pt idx="499">
                  <c:v>302</c:v>
                </c:pt>
                <c:pt idx="500">
                  <c:v>52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24.5</c:v>
                </c:pt>
                <c:pt idx="512">
                  <c:v>253</c:v>
                </c:pt>
                <c:pt idx="513">
                  <c:v>710</c:v>
                </c:pt>
                <c:pt idx="514">
                  <c:v>1209</c:v>
                </c:pt>
                <c:pt idx="515">
                  <c:v>1553</c:v>
                </c:pt>
                <c:pt idx="516">
                  <c:v>1737.5</c:v>
                </c:pt>
                <c:pt idx="517">
                  <c:v>1788.5</c:v>
                </c:pt>
                <c:pt idx="518">
                  <c:v>1754</c:v>
                </c:pt>
                <c:pt idx="519">
                  <c:v>1608.5</c:v>
                </c:pt>
                <c:pt idx="520">
                  <c:v>1381</c:v>
                </c:pt>
                <c:pt idx="521">
                  <c:v>1127</c:v>
                </c:pt>
                <c:pt idx="522">
                  <c:v>736</c:v>
                </c:pt>
                <c:pt idx="523">
                  <c:v>331</c:v>
                </c:pt>
                <c:pt idx="524">
                  <c:v>63</c:v>
                </c:pt>
                <c:pt idx="525">
                  <c:v>0.5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28.5</c:v>
                </c:pt>
                <c:pt idx="536">
                  <c:v>261.5</c:v>
                </c:pt>
                <c:pt idx="537">
                  <c:v>692.5</c:v>
                </c:pt>
                <c:pt idx="538">
                  <c:v>1110</c:v>
                </c:pt>
                <c:pt idx="539">
                  <c:v>1449</c:v>
                </c:pt>
                <c:pt idx="540">
                  <c:v>1660</c:v>
                </c:pt>
                <c:pt idx="541">
                  <c:v>1717</c:v>
                </c:pt>
                <c:pt idx="542">
                  <c:v>1746</c:v>
                </c:pt>
                <c:pt idx="543">
                  <c:v>1700.5</c:v>
                </c:pt>
                <c:pt idx="544">
                  <c:v>1530.5</c:v>
                </c:pt>
                <c:pt idx="545">
                  <c:v>1262</c:v>
                </c:pt>
                <c:pt idx="546">
                  <c:v>856.5</c:v>
                </c:pt>
                <c:pt idx="547">
                  <c:v>384</c:v>
                </c:pt>
                <c:pt idx="548">
                  <c:v>74.5</c:v>
                </c:pt>
                <c:pt idx="549">
                  <c:v>0.5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36</c:v>
                </c:pt>
                <c:pt idx="560">
                  <c:v>322</c:v>
                </c:pt>
                <c:pt idx="561">
                  <c:v>854.5</c:v>
                </c:pt>
                <c:pt idx="562">
                  <c:v>1396</c:v>
                </c:pt>
                <c:pt idx="563">
                  <c:v>1800</c:v>
                </c:pt>
                <c:pt idx="564">
                  <c:v>2043</c:v>
                </c:pt>
                <c:pt idx="565">
                  <c:v>2187</c:v>
                </c:pt>
                <c:pt idx="566">
                  <c:v>2210</c:v>
                </c:pt>
                <c:pt idx="567">
                  <c:v>2102</c:v>
                </c:pt>
                <c:pt idx="568">
                  <c:v>1880.5</c:v>
                </c:pt>
                <c:pt idx="569">
                  <c:v>1526.5</c:v>
                </c:pt>
                <c:pt idx="570">
                  <c:v>1030</c:v>
                </c:pt>
                <c:pt idx="571">
                  <c:v>462</c:v>
                </c:pt>
                <c:pt idx="572">
                  <c:v>80</c:v>
                </c:pt>
                <c:pt idx="573">
                  <c:v>0.5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28.5</c:v>
                </c:pt>
                <c:pt idx="584">
                  <c:v>261.5</c:v>
                </c:pt>
                <c:pt idx="585">
                  <c:v>699</c:v>
                </c:pt>
                <c:pt idx="586">
                  <c:v>1170.5</c:v>
                </c:pt>
                <c:pt idx="587">
                  <c:v>1489.5</c:v>
                </c:pt>
                <c:pt idx="588">
                  <c:v>1730.5</c:v>
                </c:pt>
                <c:pt idx="589">
                  <c:v>1786.5</c:v>
                </c:pt>
                <c:pt idx="590">
                  <c:v>1721.5</c:v>
                </c:pt>
                <c:pt idx="591">
                  <c:v>1605</c:v>
                </c:pt>
                <c:pt idx="592">
                  <c:v>1463.5</c:v>
                </c:pt>
                <c:pt idx="593">
                  <c:v>1179</c:v>
                </c:pt>
                <c:pt idx="594">
                  <c:v>764</c:v>
                </c:pt>
                <c:pt idx="595">
                  <c:v>348</c:v>
                </c:pt>
                <c:pt idx="596">
                  <c:v>71</c:v>
                </c:pt>
                <c:pt idx="597">
                  <c:v>1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9.5</c:v>
                </c:pt>
                <c:pt idx="608">
                  <c:v>97.5</c:v>
                </c:pt>
                <c:pt idx="609">
                  <c:v>232.5</c:v>
                </c:pt>
                <c:pt idx="610">
                  <c:v>351</c:v>
                </c:pt>
                <c:pt idx="611">
                  <c:v>429</c:v>
                </c:pt>
                <c:pt idx="612">
                  <c:v>455</c:v>
                </c:pt>
                <c:pt idx="613">
                  <c:v>439</c:v>
                </c:pt>
                <c:pt idx="614">
                  <c:v>433</c:v>
                </c:pt>
                <c:pt idx="615">
                  <c:v>419.5</c:v>
                </c:pt>
                <c:pt idx="616">
                  <c:v>362</c:v>
                </c:pt>
                <c:pt idx="617">
                  <c:v>308.5</c:v>
                </c:pt>
                <c:pt idx="618">
                  <c:v>207</c:v>
                </c:pt>
                <c:pt idx="619">
                  <c:v>102</c:v>
                </c:pt>
                <c:pt idx="620">
                  <c:v>30.5</c:v>
                </c:pt>
                <c:pt idx="621">
                  <c:v>2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8.5</c:v>
                </c:pt>
                <c:pt idx="632">
                  <c:v>103</c:v>
                </c:pt>
                <c:pt idx="633">
                  <c:v>283</c:v>
                </c:pt>
                <c:pt idx="634">
                  <c:v>489.5</c:v>
                </c:pt>
                <c:pt idx="635">
                  <c:v>654.5</c:v>
                </c:pt>
                <c:pt idx="636">
                  <c:v>761.5</c:v>
                </c:pt>
                <c:pt idx="637">
                  <c:v>866</c:v>
                </c:pt>
                <c:pt idx="638">
                  <c:v>876.5</c:v>
                </c:pt>
                <c:pt idx="639">
                  <c:v>810.5</c:v>
                </c:pt>
                <c:pt idx="640">
                  <c:v>774.5</c:v>
                </c:pt>
                <c:pt idx="641">
                  <c:v>670.5</c:v>
                </c:pt>
                <c:pt idx="642">
                  <c:v>490.5</c:v>
                </c:pt>
                <c:pt idx="643">
                  <c:v>266</c:v>
                </c:pt>
                <c:pt idx="644">
                  <c:v>62.5</c:v>
                </c:pt>
                <c:pt idx="645">
                  <c:v>1.5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23.5</c:v>
                </c:pt>
                <c:pt idx="656">
                  <c:v>190.5</c:v>
                </c:pt>
                <c:pt idx="657">
                  <c:v>462.5</c:v>
                </c:pt>
                <c:pt idx="658">
                  <c:v>727</c:v>
                </c:pt>
                <c:pt idx="659">
                  <c:v>915</c:v>
                </c:pt>
                <c:pt idx="660">
                  <c:v>977.5</c:v>
                </c:pt>
                <c:pt idx="661">
                  <c:v>972.5</c:v>
                </c:pt>
                <c:pt idx="662">
                  <c:v>921.5</c:v>
                </c:pt>
                <c:pt idx="663">
                  <c:v>818</c:v>
                </c:pt>
                <c:pt idx="664">
                  <c:v>709.5</c:v>
                </c:pt>
                <c:pt idx="665">
                  <c:v>594</c:v>
                </c:pt>
                <c:pt idx="666">
                  <c:v>404</c:v>
                </c:pt>
                <c:pt idx="667">
                  <c:v>218</c:v>
                </c:pt>
                <c:pt idx="668">
                  <c:v>57.5</c:v>
                </c:pt>
                <c:pt idx="669">
                  <c:v>2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16</c:v>
                </c:pt>
                <c:pt idx="680">
                  <c:v>157</c:v>
                </c:pt>
                <c:pt idx="681">
                  <c:v>427</c:v>
                </c:pt>
                <c:pt idx="682">
                  <c:v>738.5</c:v>
                </c:pt>
                <c:pt idx="683">
                  <c:v>924</c:v>
                </c:pt>
                <c:pt idx="684">
                  <c:v>1031.5</c:v>
                </c:pt>
                <c:pt idx="685">
                  <c:v>1052</c:v>
                </c:pt>
                <c:pt idx="686">
                  <c:v>993.5</c:v>
                </c:pt>
                <c:pt idx="687">
                  <c:v>918</c:v>
                </c:pt>
                <c:pt idx="688">
                  <c:v>808</c:v>
                </c:pt>
                <c:pt idx="689">
                  <c:v>581</c:v>
                </c:pt>
                <c:pt idx="690">
                  <c:v>332</c:v>
                </c:pt>
                <c:pt idx="691">
                  <c:v>163</c:v>
                </c:pt>
                <c:pt idx="692">
                  <c:v>39</c:v>
                </c:pt>
                <c:pt idx="693">
                  <c:v>2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10</c:v>
                </c:pt>
                <c:pt idx="704">
                  <c:v>99</c:v>
                </c:pt>
                <c:pt idx="705">
                  <c:v>243.5</c:v>
                </c:pt>
                <c:pt idx="706">
                  <c:v>451.5</c:v>
                </c:pt>
                <c:pt idx="707">
                  <c:v>682</c:v>
                </c:pt>
                <c:pt idx="708">
                  <c:v>874.5</c:v>
                </c:pt>
                <c:pt idx="709">
                  <c:v>910.5</c:v>
                </c:pt>
                <c:pt idx="710">
                  <c:v>938.5</c:v>
                </c:pt>
                <c:pt idx="711">
                  <c:v>889</c:v>
                </c:pt>
                <c:pt idx="712">
                  <c:v>798.5</c:v>
                </c:pt>
                <c:pt idx="713">
                  <c:v>637</c:v>
                </c:pt>
                <c:pt idx="714">
                  <c:v>435.5</c:v>
                </c:pt>
                <c:pt idx="715">
                  <c:v>202.5</c:v>
                </c:pt>
                <c:pt idx="716">
                  <c:v>44</c:v>
                </c:pt>
                <c:pt idx="717">
                  <c:v>1.5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Entrées!$M$37:$M$780</c:f>
              <c:numCache>
                <c:formatCode>0.0</c:formatCode>
                <c:ptCount val="744"/>
                <c:pt idx="0">
                  <c:v>-376</c:v>
                </c:pt>
                <c:pt idx="1">
                  <c:v>-1070.5</c:v>
                </c:pt>
                <c:pt idx="2">
                  <c:v>-1544</c:v>
                </c:pt>
                <c:pt idx="3">
                  <c:v>-1710.5</c:v>
                </c:pt>
                <c:pt idx="4">
                  <c:v>-2993</c:v>
                </c:pt>
                <c:pt idx="5">
                  <c:v>-2984</c:v>
                </c:pt>
                <c:pt idx="6">
                  <c:v>-2979</c:v>
                </c:pt>
                <c:pt idx="7">
                  <c:v>-2786.5</c:v>
                </c:pt>
                <c:pt idx="8">
                  <c:v>-2608</c:v>
                </c:pt>
                <c:pt idx="9">
                  <c:v>-1875</c:v>
                </c:pt>
                <c:pt idx="10">
                  <c:v>-592.5</c:v>
                </c:pt>
                <c:pt idx="11">
                  <c:v>-507.5</c:v>
                </c:pt>
                <c:pt idx="12">
                  <c:v>-1505</c:v>
                </c:pt>
                <c:pt idx="13">
                  <c:v>-1886</c:v>
                </c:pt>
                <c:pt idx="14">
                  <c:v>-2658.5</c:v>
                </c:pt>
                <c:pt idx="15">
                  <c:v>-2788</c:v>
                </c:pt>
                <c:pt idx="16">
                  <c:v>-2779</c:v>
                </c:pt>
                <c:pt idx="17">
                  <c:v>-2687</c:v>
                </c:pt>
                <c:pt idx="18">
                  <c:v>-2217.5</c:v>
                </c:pt>
                <c:pt idx="19">
                  <c:v>-1275</c:v>
                </c:pt>
                <c:pt idx="20">
                  <c:v>-930.5</c:v>
                </c:pt>
                <c:pt idx="21">
                  <c:v>-19</c:v>
                </c:pt>
                <c:pt idx="22">
                  <c:v>-295.5</c:v>
                </c:pt>
                <c:pt idx="23">
                  <c:v>-341.5</c:v>
                </c:pt>
                <c:pt idx="24">
                  <c:v>-360</c:v>
                </c:pt>
                <c:pt idx="25">
                  <c:v>-765</c:v>
                </c:pt>
                <c:pt idx="26">
                  <c:v>-1366.5</c:v>
                </c:pt>
                <c:pt idx="27">
                  <c:v>-1788</c:v>
                </c:pt>
                <c:pt idx="28">
                  <c:v>-2355.5</c:v>
                </c:pt>
                <c:pt idx="29">
                  <c:v>-2329.5</c:v>
                </c:pt>
                <c:pt idx="30">
                  <c:v>-1361</c:v>
                </c:pt>
                <c:pt idx="31">
                  <c:v>-19</c:v>
                </c:pt>
                <c:pt idx="32">
                  <c:v>-18</c:v>
                </c:pt>
                <c:pt idx="33">
                  <c:v>-19</c:v>
                </c:pt>
                <c:pt idx="34">
                  <c:v>-7</c:v>
                </c:pt>
                <c:pt idx="35">
                  <c:v>-18</c:v>
                </c:pt>
                <c:pt idx="36">
                  <c:v>-22</c:v>
                </c:pt>
                <c:pt idx="37">
                  <c:v>-59</c:v>
                </c:pt>
                <c:pt idx="38">
                  <c:v>-62</c:v>
                </c:pt>
                <c:pt idx="39">
                  <c:v>-358.5</c:v>
                </c:pt>
                <c:pt idx="40">
                  <c:v>-699</c:v>
                </c:pt>
                <c:pt idx="41">
                  <c:v>-756.5</c:v>
                </c:pt>
                <c:pt idx="42">
                  <c:v>-618</c:v>
                </c:pt>
                <c:pt idx="43">
                  <c:v>-103.5</c:v>
                </c:pt>
                <c:pt idx="44">
                  <c:v>-20.5</c:v>
                </c:pt>
                <c:pt idx="45">
                  <c:v>-269</c:v>
                </c:pt>
                <c:pt idx="46">
                  <c:v>-375.5</c:v>
                </c:pt>
                <c:pt idx="47">
                  <c:v>-202</c:v>
                </c:pt>
                <c:pt idx="48">
                  <c:v>-212.5</c:v>
                </c:pt>
                <c:pt idx="49">
                  <c:v>-835</c:v>
                </c:pt>
                <c:pt idx="50">
                  <c:v>-1019</c:v>
                </c:pt>
                <c:pt idx="51">
                  <c:v>-1713</c:v>
                </c:pt>
                <c:pt idx="52">
                  <c:v>-2490.5</c:v>
                </c:pt>
                <c:pt idx="53">
                  <c:v>-2375.5</c:v>
                </c:pt>
                <c:pt idx="54">
                  <c:v>-993.5</c:v>
                </c:pt>
                <c:pt idx="55">
                  <c:v>-279.5</c:v>
                </c:pt>
                <c:pt idx="56">
                  <c:v>-18</c:v>
                </c:pt>
                <c:pt idx="57">
                  <c:v>-18</c:v>
                </c:pt>
                <c:pt idx="58">
                  <c:v>-18.5</c:v>
                </c:pt>
                <c:pt idx="59">
                  <c:v>-18.5</c:v>
                </c:pt>
                <c:pt idx="60">
                  <c:v>-18.5</c:v>
                </c:pt>
                <c:pt idx="61">
                  <c:v>-32</c:v>
                </c:pt>
                <c:pt idx="62">
                  <c:v>-62</c:v>
                </c:pt>
                <c:pt idx="63">
                  <c:v>-389.5</c:v>
                </c:pt>
                <c:pt idx="64">
                  <c:v>-827.5</c:v>
                </c:pt>
                <c:pt idx="65">
                  <c:v>-1432.5</c:v>
                </c:pt>
                <c:pt idx="66">
                  <c:v>-1104.5</c:v>
                </c:pt>
                <c:pt idx="67">
                  <c:v>-20</c:v>
                </c:pt>
                <c:pt idx="68">
                  <c:v>-19.5</c:v>
                </c:pt>
                <c:pt idx="69">
                  <c:v>-19</c:v>
                </c:pt>
                <c:pt idx="70">
                  <c:v>-19.5</c:v>
                </c:pt>
                <c:pt idx="71">
                  <c:v>-18</c:v>
                </c:pt>
                <c:pt idx="72">
                  <c:v>-23.5</c:v>
                </c:pt>
                <c:pt idx="73">
                  <c:v>-1220.5</c:v>
                </c:pt>
                <c:pt idx="74">
                  <c:v>-1563</c:v>
                </c:pt>
                <c:pt idx="75">
                  <c:v>-2313</c:v>
                </c:pt>
                <c:pt idx="76">
                  <c:v>-2987.5</c:v>
                </c:pt>
                <c:pt idx="77">
                  <c:v>-2882</c:v>
                </c:pt>
                <c:pt idx="78">
                  <c:v>-1595</c:v>
                </c:pt>
                <c:pt idx="79">
                  <c:v>-19</c:v>
                </c:pt>
                <c:pt idx="80">
                  <c:v>-18</c:v>
                </c:pt>
                <c:pt idx="81">
                  <c:v>-19</c:v>
                </c:pt>
                <c:pt idx="82">
                  <c:v>-19</c:v>
                </c:pt>
                <c:pt idx="83">
                  <c:v>-18.5</c:v>
                </c:pt>
                <c:pt idx="84">
                  <c:v>-18</c:v>
                </c:pt>
                <c:pt idx="85">
                  <c:v>-19</c:v>
                </c:pt>
                <c:pt idx="86">
                  <c:v>-27</c:v>
                </c:pt>
                <c:pt idx="87">
                  <c:v>-46</c:v>
                </c:pt>
                <c:pt idx="88">
                  <c:v>-143</c:v>
                </c:pt>
                <c:pt idx="89">
                  <c:v>-699.5</c:v>
                </c:pt>
                <c:pt idx="90">
                  <c:v>-698.5</c:v>
                </c:pt>
                <c:pt idx="91">
                  <c:v>-19</c:v>
                </c:pt>
                <c:pt idx="92">
                  <c:v>-18.5</c:v>
                </c:pt>
                <c:pt idx="93">
                  <c:v>-18.5</c:v>
                </c:pt>
                <c:pt idx="94">
                  <c:v>-19</c:v>
                </c:pt>
                <c:pt idx="95">
                  <c:v>-19</c:v>
                </c:pt>
                <c:pt idx="96">
                  <c:v>-28</c:v>
                </c:pt>
                <c:pt idx="97">
                  <c:v>-386</c:v>
                </c:pt>
                <c:pt idx="98">
                  <c:v>-670</c:v>
                </c:pt>
                <c:pt idx="99">
                  <c:v>-1590.5</c:v>
                </c:pt>
                <c:pt idx="100">
                  <c:v>-2703</c:v>
                </c:pt>
                <c:pt idx="101">
                  <c:v>-2667</c:v>
                </c:pt>
                <c:pt idx="102">
                  <c:v>-816.5</c:v>
                </c:pt>
                <c:pt idx="103">
                  <c:v>-18.5</c:v>
                </c:pt>
                <c:pt idx="104">
                  <c:v>-19</c:v>
                </c:pt>
                <c:pt idx="105">
                  <c:v>-18.5</c:v>
                </c:pt>
                <c:pt idx="106">
                  <c:v>-18</c:v>
                </c:pt>
                <c:pt idx="107">
                  <c:v>-19</c:v>
                </c:pt>
                <c:pt idx="108">
                  <c:v>-18.5</c:v>
                </c:pt>
                <c:pt idx="109">
                  <c:v>-18</c:v>
                </c:pt>
                <c:pt idx="110">
                  <c:v>-18</c:v>
                </c:pt>
                <c:pt idx="111">
                  <c:v>-19</c:v>
                </c:pt>
                <c:pt idx="112">
                  <c:v>-125.5</c:v>
                </c:pt>
                <c:pt idx="113">
                  <c:v>-419.5</c:v>
                </c:pt>
                <c:pt idx="114">
                  <c:v>-420.5</c:v>
                </c:pt>
                <c:pt idx="115">
                  <c:v>-95.5</c:v>
                </c:pt>
                <c:pt idx="116">
                  <c:v>-18.5</c:v>
                </c:pt>
                <c:pt idx="117">
                  <c:v>-19</c:v>
                </c:pt>
                <c:pt idx="118">
                  <c:v>-19</c:v>
                </c:pt>
                <c:pt idx="119">
                  <c:v>-19</c:v>
                </c:pt>
                <c:pt idx="120">
                  <c:v>-23.5</c:v>
                </c:pt>
                <c:pt idx="121">
                  <c:v>-169</c:v>
                </c:pt>
                <c:pt idx="122">
                  <c:v>-689</c:v>
                </c:pt>
                <c:pt idx="123">
                  <c:v>-2217.5</c:v>
                </c:pt>
                <c:pt idx="124">
                  <c:v>-2683.5</c:v>
                </c:pt>
                <c:pt idx="125">
                  <c:v>-2949</c:v>
                </c:pt>
                <c:pt idx="126">
                  <c:v>-2781</c:v>
                </c:pt>
                <c:pt idx="127">
                  <c:v>-1641</c:v>
                </c:pt>
                <c:pt idx="128">
                  <c:v>-725</c:v>
                </c:pt>
                <c:pt idx="129">
                  <c:v>-20</c:v>
                </c:pt>
                <c:pt idx="130">
                  <c:v>-19</c:v>
                </c:pt>
                <c:pt idx="131">
                  <c:v>-18</c:v>
                </c:pt>
                <c:pt idx="132">
                  <c:v>-18</c:v>
                </c:pt>
                <c:pt idx="133">
                  <c:v>-18.5</c:v>
                </c:pt>
                <c:pt idx="134">
                  <c:v>-18</c:v>
                </c:pt>
                <c:pt idx="135">
                  <c:v>-31</c:v>
                </c:pt>
                <c:pt idx="136">
                  <c:v>-377</c:v>
                </c:pt>
                <c:pt idx="137">
                  <c:v>-1251</c:v>
                </c:pt>
                <c:pt idx="138">
                  <c:v>-533</c:v>
                </c:pt>
                <c:pt idx="139">
                  <c:v>-74</c:v>
                </c:pt>
                <c:pt idx="140">
                  <c:v>-21</c:v>
                </c:pt>
                <c:pt idx="141">
                  <c:v>-19</c:v>
                </c:pt>
                <c:pt idx="142">
                  <c:v>-20</c:v>
                </c:pt>
                <c:pt idx="143">
                  <c:v>-20</c:v>
                </c:pt>
                <c:pt idx="144">
                  <c:v>-24</c:v>
                </c:pt>
                <c:pt idx="145">
                  <c:v>-29</c:v>
                </c:pt>
                <c:pt idx="146">
                  <c:v>-30</c:v>
                </c:pt>
                <c:pt idx="147">
                  <c:v>-211.5</c:v>
                </c:pt>
                <c:pt idx="148">
                  <c:v>-1117</c:v>
                </c:pt>
                <c:pt idx="149">
                  <c:v>-1731.5</c:v>
                </c:pt>
                <c:pt idx="150">
                  <c:v>-1748.5</c:v>
                </c:pt>
                <c:pt idx="151">
                  <c:v>-2046.5</c:v>
                </c:pt>
                <c:pt idx="152">
                  <c:v>-2321.5</c:v>
                </c:pt>
                <c:pt idx="153">
                  <c:v>-1772</c:v>
                </c:pt>
                <c:pt idx="154">
                  <c:v>-881.5</c:v>
                </c:pt>
                <c:pt idx="155">
                  <c:v>-243</c:v>
                </c:pt>
                <c:pt idx="156">
                  <c:v>-30</c:v>
                </c:pt>
                <c:pt idx="157">
                  <c:v>-527</c:v>
                </c:pt>
                <c:pt idx="158">
                  <c:v>-1973.5</c:v>
                </c:pt>
                <c:pt idx="159">
                  <c:v>-2876</c:v>
                </c:pt>
                <c:pt idx="160">
                  <c:v>-2779.5</c:v>
                </c:pt>
                <c:pt idx="161">
                  <c:v>-2858.5</c:v>
                </c:pt>
                <c:pt idx="162">
                  <c:v>-2736.5</c:v>
                </c:pt>
                <c:pt idx="163">
                  <c:v>-1308.5</c:v>
                </c:pt>
                <c:pt idx="164">
                  <c:v>-517.5</c:v>
                </c:pt>
                <c:pt idx="165">
                  <c:v>-20</c:v>
                </c:pt>
                <c:pt idx="166">
                  <c:v>-20</c:v>
                </c:pt>
                <c:pt idx="167">
                  <c:v>-20</c:v>
                </c:pt>
                <c:pt idx="168">
                  <c:v>-291</c:v>
                </c:pt>
                <c:pt idx="169">
                  <c:v>-1716.5</c:v>
                </c:pt>
                <c:pt idx="170">
                  <c:v>-1995.5</c:v>
                </c:pt>
                <c:pt idx="171">
                  <c:v>-2392.5</c:v>
                </c:pt>
                <c:pt idx="172">
                  <c:v>-2946</c:v>
                </c:pt>
                <c:pt idx="173">
                  <c:v>-2555</c:v>
                </c:pt>
                <c:pt idx="174">
                  <c:v>-1617</c:v>
                </c:pt>
                <c:pt idx="175">
                  <c:v>-171</c:v>
                </c:pt>
                <c:pt idx="176">
                  <c:v>-41.5</c:v>
                </c:pt>
                <c:pt idx="177">
                  <c:v>-40.5</c:v>
                </c:pt>
                <c:pt idx="178">
                  <c:v>-18</c:v>
                </c:pt>
                <c:pt idx="179">
                  <c:v>-18</c:v>
                </c:pt>
                <c:pt idx="180">
                  <c:v>-19</c:v>
                </c:pt>
                <c:pt idx="181">
                  <c:v>-19</c:v>
                </c:pt>
                <c:pt idx="182">
                  <c:v>-18.5</c:v>
                </c:pt>
                <c:pt idx="183">
                  <c:v>-19</c:v>
                </c:pt>
                <c:pt idx="184">
                  <c:v>-18.5</c:v>
                </c:pt>
                <c:pt idx="185">
                  <c:v>-20</c:v>
                </c:pt>
                <c:pt idx="186">
                  <c:v>-20</c:v>
                </c:pt>
                <c:pt idx="187">
                  <c:v>-19</c:v>
                </c:pt>
                <c:pt idx="188">
                  <c:v>-31.5</c:v>
                </c:pt>
                <c:pt idx="189">
                  <c:v>-42.5</c:v>
                </c:pt>
                <c:pt idx="190">
                  <c:v>-122.5</c:v>
                </c:pt>
                <c:pt idx="191">
                  <c:v>-228.5</c:v>
                </c:pt>
                <c:pt idx="192">
                  <c:v>-34.5</c:v>
                </c:pt>
                <c:pt idx="193">
                  <c:v>-391.5</c:v>
                </c:pt>
                <c:pt idx="194">
                  <c:v>-694.5</c:v>
                </c:pt>
                <c:pt idx="195">
                  <c:v>-1673.5</c:v>
                </c:pt>
                <c:pt idx="196">
                  <c:v>-2362.5</c:v>
                </c:pt>
                <c:pt idx="197">
                  <c:v>-2305</c:v>
                </c:pt>
                <c:pt idx="198">
                  <c:v>-676</c:v>
                </c:pt>
                <c:pt idx="199">
                  <c:v>-19.5</c:v>
                </c:pt>
                <c:pt idx="200">
                  <c:v>-18</c:v>
                </c:pt>
                <c:pt idx="201">
                  <c:v>-18</c:v>
                </c:pt>
                <c:pt idx="202">
                  <c:v>-10.5</c:v>
                </c:pt>
                <c:pt idx="203">
                  <c:v>-2</c:v>
                </c:pt>
                <c:pt idx="204">
                  <c:v>-2</c:v>
                </c:pt>
                <c:pt idx="205">
                  <c:v>-8.5</c:v>
                </c:pt>
                <c:pt idx="206">
                  <c:v>-19</c:v>
                </c:pt>
                <c:pt idx="207">
                  <c:v>-18</c:v>
                </c:pt>
                <c:pt idx="208">
                  <c:v>-315.5</c:v>
                </c:pt>
                <c:pt idx="209">
                  <c:v>-540.5</c:v>
                </c:pt>
                <c:pt idx="210">
                  <c:v>-450</c:v>
                </c:pt>
                <c:pt idx="211">
                  <c:v>-2.5</c:v>
                </c:pt>
                <c:pt idx="212">
                  <c:v>-2.5</c:v>
                </c:pt>
                <c:pt idx="213">
                  <c:v>-16.5</c:v>
                </c:pt>
                <c:pt idx="214">
                  <c:v>-18</c:v>
                </c:pt>
                <c:pt idx="215">
                  <c:v>-18.5</c:v>
                </c:pt>
                <c:pt idx="216">
                  <c:v>-207.5</c:v>
                </c:pt>
                <c:pt idx="217">
                  <c:v>-1242.5</c:v>
                </c:pt>
                <c:pt idx="218">
                  <c:v>-1672</c:v>
                </c:pt>
                <c:pt idx="219">
                  <c:v>-1915.5</c:v>
                </c:pt>
                <c:pt idx="220">
                  <c:v>-2243.5</c:v>
                </c:pt>
                <c:pt idx="221">
                  <c:v>-1894.5</c:v>
                </c:pt>
                <c:pt idx="222">
                  <c:v>-489.5</c:v>
                </c:pt>
                <c:pt idx="223">
                  <c:v>-18</c:v>
                </c:pt>
                <c:pt idx="224">
                  <c:v>-18.5</c:v>
                </c:pt>
                <c:pt idx="225">
                  <c:v>-18</c:v>
                </c:pt>
                <c:pt idx="226">
                  <c:v>-10</c:v>
                </c:pt>
                <c:pt idx="227">
                  <c:v>-3.5</c:v>
                </c:pt>
                <c:pt idx="228">
                  <c:v>-14</c:v>
                </c:pt>
                <c:pt idx="229">
                  <c:v>-170.5</c:v>
                </c:pt>
                <c:pt idx="230">
                  <c:v>-192</c:v>
                </c:pt>
                <c:pt idx="231">
                  <c:v>-327.5</c:v>
                </c:pt>
                <c:pt idx="232">
                  <c:v>-542</c:v>
                </c:pt>
                <c:pt idx="233">
                  <c:v>-540.5</c:v>
                </c:pt>
                <c:pt idx="234">
                  <c:v>-104.5</c:v>
                </c:pt>
                <c:pt idx="235">
                  <c:v>-2</c:v>
                </c:pt>
                <c:pt idx="236">
                  <c:v>-2</c:v>
                </c:pt>
                <c:pt idx="237">
                  <c:v>-16.5</c:v>
                </c:pt>
                <c:pt idx="238">
                  <c:v>-18</c:v>
                </c:pt>
                <c:pt idx="239">
                  <c:v>-18</c:v>
                </c:pt>
                <c:pt idx="240">
                  <c:v>-19.5</c:v>
                </c:pt>
                <c:pt idx="241">
                  <c:v>-1863</c:v>
                </c:pt>
                <c:pt idx="242">
                  <c:v>-2321.5</c:v>
                </c:pt>
                <c:pt idx="243">
                  <c:v>-2314.5</c:v>
                </c:pt>
                <c:pt idx="244">
                  <c:v>-2310.5</c:v>
                </c:pt>
                <c:pt idx="245">
                  <c:v>-2302</c:v>
                </c:pt>
                <c:pt idx="246">
                  <c:v>-1907.5</c:v>
                </c:pt>
                <c:pt idx="247">
                  <c:v>-19.5</c:v>
                </c:pt>
                <c:pt idx="248">
                  <c:v>-10</c:v>
                </c:pt>
                <c:pt idx="249">
                  <c:v>-2</c:v>
                </c:pt>
                <c:pt idx="250">
                  <c:v>-2</c:v>
                </c:pt>
                <c:pt idx="251">
                  <c:v>-2</c:v>
                </c:pt>
                <c:pt idx="252">
                  <c:v>-2</c:v>
                </c:pt>
                <c:pt idx="253">
                  <c:v>-9</c:v>
                </c:pt>
                <c:pt idx="254">
                  <c:v>-19</c:v>
                </c:pt>
                <c:pt idx="255">
                  <c:v>-19</c:v>
                </c:pt>
                <c:pt idx="256">
                  <c:v>-19</c:v>
                </c:pt>
                <c:pt idx="257">
                  <c:v>-378.5</c:v>
                </c:pt>
                <c:pt idx="258">
                  <c:v>-181.5</c:v>
                </c:pt>
                <c:pt idx="259">
                  <c:v>-3</c:v>
                </c:pt>
                <c:pt idx="260">
                  <c:v>-2</c:v>
                </c:pt>
                <c:pt idx="261">
                  <c:v>-17</c:v>
                </c:pt>
                <c:pt idx="262">
                  <c:v>-20</c:v>
                </c:pt>
                <c:pt idx="263">
                  <c:v>-18</c:v>
                </c:pt>
                <c:pt idx="264">
                  <c:v>-212</c:v>
                </c:pt>
                <c:pt idx="265">
                  <c:v>-1860.5</c:v>
                </c:pt>
                <c:pt idx="266">
                  <c:v>-2169.5</c:v>
                </c:pt>
                <c:pt idx="267">
                  <c:v>-2433</c:v>
                </c:pt>
                <c:pt idx="268">
                  <c:v>-2428</c:v>
                </c:pt>
                <c:pt idx="269">
                  <c:v>-2263.5</c:v>
                </c:pt>
                <c:pt idx="270">
                  <c:v>-951</c:v>
                </c:pt>
                <c:pt idx="271">
                  <c:v>-19.5</c:v>
                </c:pt>
                <c:pt idx="272">
                  <c:v>-11</c:v>
                </c:pt>
                <c:pt idx="273">
                  <c:v>-3</c:v>
                </c:pt>
                <c:pt idx="274">
                  <c:v>-2</c:v>
                </c:pt>
                <c:pt idx="275">
                  <c:v>-2</c:v>
                </c:pt>
                <c:pt idx="276">
                  <c:v>-5.5</c:v>
                </c:pt>
                <c:pt idx="277">
                  <c:v>-10</c:v>
                </c:pt>
                <c:pt idx="278">
                  <c:v>-20.5</c:v>
                </c:pt>
                <c:pt idx="279">
                  <c:v>-415</c:v>
                </c:pt>
                <c:pt idx="280">
                  <c:v>-1370.5</c:v>
                </c:pt>
                <c:pt idx="281">
                  <c:v>-1747.5</c:v>
                </c:pt>
                <c:pt idx="282">
                  <c:v>-921.5</c:v>
                </c:pt>
                <c:pt idx="283">
                  <c:v>-2.5</c:v>
                </c:pt>
                <c:pt idx="284">
                  <c:v>-2</c:v>
                </c:pt>
                <c:pt idx="285">
                  <c:v>-2</c:v>
                </c:pt>
                <c:pt idx="286">
                  <c:v>-4</c:v>
                </c:pt>
                <c:pt idx="287">
                  <c:v>-8.5</c:v>
                </c:pt>
                <c:pt idx="288">
                  <c:v>-207.5</c:v>
                </c:pt>
                <c:pt idx="289">
                  <c:v>-1563</c:v>
                </c:pt>
                <c:pt idx="290">
                  <c:v>-1430.5</c:v>
                </c:pt>
                <c:pt idx="291">
                  <c:v>-2189</c:v>
                </c:pt>
                <c:pt idx="292">
                  <c:v>-2349</c:v>
                </c:pt>
                <c:pt idx="293">
                  <c:v>-2327.5</c:v>
                </c:pt>
                <c:pt idx="294">
                  <c:v>-2301</c:v>
                </c:pt>
                <c:pt idx="295">
                  <c:v>-1675</c:v>
                </c:pt>
                <c:pt idx="296">
                  <c:v>-787</c:v>
                </c:pt>
                <c:pt idx="297">
                  <c:v>-181.5</c:v>
                </c:pt>
                <c:pt idx="298">
                  <c:v>-97.5</c:v>
                </c:pt>
                <c:pt idx="299">
                  <c:v>-391</c:v>
                </c:pt>
                <c:pt idx="300">
                  <c:v>-265.5</c:v>
                </c:pt>
                <c:pt idx="301">
                  <c:v>-192.5</c:v>
                </c:pt>
                <c:pt idx="302">
                  <c:v>-851.5</c:v>
                </c:pt>
                <c:pt idx="303">
                  <c:v>-1862</c:v>
                </c:pt>
                <c:pt idx="304">
                  <c:v>-2270</c:v>
                </c:pt>
                <c:pt idx="305">
                  <c:v>-1604</c:v>
                </c:pt>
                <c:pt idx="306">
                  <c:v>-908</c:v>
                </c:pt>
                <c:pt idx="307">
                  <c:v>-295.5</c:v>
                </c:pt>
                <c:pt idx="308">
                  <c:v>-179</c:v>
                </c:pt>
                <c:pt idx="309">
                  <c:v>-163.5</c:v>
                </c:pt>
                <c:pt idx="310">
                  <c:v>-18</c:v>
                </c:pt>
                <c:pt idx="311">
                  <c:v>-62</c:v>
                </c:pt>
                <c:pt idx="312">
                  <c:v>-48</c:v>
                </c:pt>
                <c:pt idx="313">
                  <c:v>-213.5</c:v>
                </c:pt>
                <c:pt idx="314">
                  <c:v>-687.5</c:v>
                </c:pt>
                <c:pt idx="315">
                  <c:v>-1651</c:v>
                </c:pt>
                <c:pt idx="316">
                  <c:v>-2172.5</c:v>
                </c:pt>
                <c:pt idx="317">
                  <c:v>-2095</c:v>
                </c:pt>
                <c:pt idx="318">
                  <c:v>-2076</c:v>
                </c:pt>
                <c:pt idx="319">
                  <c:v>-2145.5</c:v>
                </c:pt>
                <c:pt idx="320">
                  <c:v>-1134.5</c:v>
                </c:pt>
                <c:pt idx="321">
                  <c:v>-347</c:v>
                </c:pt>
                <c:pt idx="322">
                  <c:v>-428</c:v>
                </c:pt>
                <c:pt idx="323">
                  <c:v>-879.5</c:v>
                </c:pt>
                <c:pt idx="324">
                  <c:v>-868</c:v>
                </c:pt>
                <c:pt idx="325">
                  <c:v>-1146.5</c:v>
                </c:pt>
                <c:pt idx="326">
                  <c:v>-2401.5</c:v>
                </c:pt>
                <c:pt idx="327">
                  <c:v>-2398</c:v>
                </c:pt>
                <c:pt idx="328">
                  <c:v>-2409.5</c:v>
                </c:pt>
                <c:pt idx="329">
                  <c:v>-1631</c:v>
                </c:pt>
                <c:pt idx="330">
                  <c:v>-1476.5</c:v>
                </c:pt>
                <c:pt idx="331">
                  <c:v>-360</c:v>
                </c:pt>
                <c:pt idx="332">
                  <c:v>-340.5</c:v>
                </c:pt>
                <c:pt idx="333">
                  <c:v>-119</c:v>
                </c:pt>
                <c:pt idx="334">
                  <c:v>-18</c:v>
                </c:pt>
                <c:pt idx="335">
                  <c:v>-34.5</c:v>
                </c:pt>
                <c:pt idx="336">
                  <c:v>-72.5</c:v>
                </c:pt>
                <c:pt idx="337">
                  <c:v>-1962</c:v>
                </c:pt>
                <c:pt idx="338">
                  <c:v>-2261</c:v>
                </c:pt>
                <c:pt idx="339">
                  <c:v>-2421.5</c:v>
                </c:pt>
                <c:pt idx="340">
                  <c:v>-2416</c:v>
                </c:pt>
                <c:pt idx="341">
                  <c:v>-2271</c:v>
                </c:pt>
                <c:pt idx="342">
                  <c:v>-1642</c:v>
                </c:pt>
                <c:pt idx="343">
                  <c:v>-329</c:v>
                </c:pt>
                <c:pt idx="344">
                  <c:v>-3</c:v>
                </c:pt>
                <c:pt idx="345">
                  <c:v>-3.5</c:v>
                </c:pt>
                <c:pt idx="346">
                  <c:v>-3.5</c:v>
                </c:pt>
                <c:pt idx="347">
                  <c:v>-9</c:v>
                </c:pt>
                <c:pt idx="348">
                  <c:v>-31</c:v>
                </c:pt>
                <c:pt idx="349">
                  <c:v>-14.5</c:v>
                </c:pt>
                <c:pt idx="350">
                  <c:v>-2.5</c:v>
                </c:pt>
                <c:pt idx="351">
                  <c:v>-23.5</c:v>
                </c:pt>
                <c:pt idx="352">
                  <c:v>-33.5</c:v>
                </c:pt>
                <c:pt idx="353">
                  <c:v>-32</c:v>
                </c:pt>
                <c:pt idx="354">
                  <c:v>-10</c:v>
                </c:pt>
                <c:pt idx="355">
                  <c:v>-2</c:v>
                </c:pt>
                <c:pt idx="356">
                  <c:v>-2</c:v>
                </c:pt>
                <c:pt idx="357">
                  <c:v>-1.5</c:v>
                </c:pt>
                <c:pt idx="358">
                  <c:v>-2</c:v>
                </c:pt>
                <c:pt idx="359">
                  <c:v>-12</c:v>
                </c:pt>
                <c:pt idx="360">
                  <c:v>-230.5</c:v>
                </c:pt>
                <c:pt idx="361">
                  <c:v>-1005.5</c:v>
                </c:pt>
                <c:pt idx="362">
                  <c:v>-1319</c:v>
                </c:pt>
                <c:pt idx="363">
                  <c:v>-2136</c:v>
                </c:pt>
                <c:pt idx="364">
                  <c:v>-2336.5</c:v>
                </c:pt>
                <c:pt idx="365">
                  <c:v>-2167</c:v>
                </c:pt>
                <c:pt idx="366">
                  <c:v>-1727</c:v>
                </c:pt>
                <c:pt idx="367">
                  <c:v>-1257</c:v>
                </c:pt>
                <c:pt idx="368">
                  <c:v>-240</c:v>
                </c:pt>
                <c:pt idx="369">
                  <c:v>-17</c:v>
                </c:pt>
                <c:pt idx="370">
                  <c:v>-9.5</c:v>
                </c:pt>
                <c:pt idx="371">
                  <c:v>-4</c:v>
                </c:pt>
                <c:pt idx="372">
                  <c:v>-25</c:v>
                </c:pt>
                <c:pt idx="373">
                  <c:v>-32.5</c:v>
                </c:pt>
                <c:pt idx="374">
                  <c:v>-9</c:v>
                </c:pt>
                <c:pt idx="375">
                  <c:v>-19</c:v>
                </c:pt>
                <c:pt idx="376">
                  <c:v>-33</c:v>
                </c:pt>
                <c:pt idx="377">
                  <c:v>-353</c:v>
                </c:pt>
                <c:pt idx="378">
                  <c:v>-211</c:v>
                </c:pt>
                <c:pt idx="379">
                  <c:v>-3</c:v>
                </c:pt>
                <c:pt idx="380">
                  <c:v>-3.5</c:v>
                </c:pt>
                <c:pt idx="381">
                  <c:v>-3</c:v>
                </c:pt>
                <c:pt idx="382">
                  <c:v>-3</c:v>
                </c:pt>
                <c:pt idx="383">
                  <c:v>-8.5</c:v>
                </c:pt>
                <c:pt idx="384">
                  <c:v>-405</c:v>
                </c:pt>
                <c:pt idx="385">
                  <c:v>-1924</c:v>
                </c:pt>
                <c:pt idx="386">
                  <c:v>-1817</c:v>
                </c:pt>
                <c:pt idx="387">
                  <c:v>-1759</c:v>
                </c:pt>
                <c:pt idx="388">
                  <c:v>-2188.5</c:v>
                </c:pt>
                <c:pt idx="389">
                  <c:v>-2333</c:v>
                </c:pt>
                <c:pt idx="390">
                  <c:v>-1476</c:v>
                </c:pt>
                <c:pt idx="391">
                  <c:v>-25</c:v>
                </c:pt>
                <c:pt idx="392">
                  <c:v>-9</c:v>
                </c:pt>
                <c:pt idx="393">
                  <c:v>-2</c:v>
                </c:pt>
                <c:pt idx="394">
                  <c:v>-2</c:v>
                </c:pt>
                <c:pt idx="395">
                  <c:v>-2</c:v>
                </c:pt>
                <c:pt idx="396">
                  <c:v>-17.5</c:v>
                </c:pt>
                <c:pt idx="397">
                  <c:v>-40.5</c:v>
                </c:pt>
                <c:pt idx="398">
                  <c:v>-21</c:v>
                </c:pt>
                <c:pt idx="399">
                  <c:v>-463.5</c:v>
                </c:pt>
                <c:pt idx="400">
                  <c:v>-463.5</c:v>
                </c:pt>
                <c:pt idx="401">
                  <c:v>-701</c:v>
                </c:pt>
                <c:pt idx="402">
                  <c:v>-270</c:v>
                </c:pt>
                <c:pt idx="403">
                  <c:v>-2</c:v>
                </c:pt>
                <c:pt idx="404">
                  <c:v>-2</c:v>
                </c:pt>
                <c:pt idx="405">
                  <c:v>-1.5</c:v>
                </c:pt>
                <c:pt idx="406">
                  <c:v>-2</c:v>
                </c:pt>
                <c:pt idx="407">
                  <c:v>-299.5</c:v>
                </c:pt>
                <c:pt idx="408">
                  <c:v>-526.5</c:v>
                </c:pt>
                <c:pt idx="409">
                  <c:v>-1025.5</c:v>
                </c:pt>
                <c:pt idx="410">
                  <c:v>-2006</c:v>
                </c:pt>
                <c:pt idx="411">
                  <c:v>-2031.5</c:v>
                </c:pt>
                <c:pt idx="412">
                  <c:v>-2327</c:v>
                </c:pt>
                <c:pt idx="413">
                  <c:v>-1953.5</c:v>
                </c:pt>
                <c:pt idx="414">
                  <c:v>-671</c:v>
                </c:pt>
                <c:pt idx="415">
                  <c:v>-21.5</c:v>
                </c:pt>
                <c:pt idx="416">
                  <c:v>-9</c:v>
                </c:pt>
                <c:pt idx="417">
                  <c:v>-2</c:v>
                </c:pt>
                <c:pt idx="418">
                  <c:v>-1.5</c:v>
                </c:pt>
                <c:pt idx="419">
                  <c:v>-2</c:v>
                </c:pt>
                <c:pt idx="420">
                  <c:v>-15</c:v>
                </c:pt>
                <c:pt idx="421">
                  <c:v>-21</c:v>
                </c:pt>
                <c:pt idx="422">
                  <c:v>-31</c:v>
                </c:pt>
                <c:pt idx="423">
                  <c:v>-18.5</c:v>
                </c:pt>
                <c:pt idx="424">
                  <c:v>-218</c:v>
                </c:pt>
                <c:pt idx="425">
                  <c:v>-1313</c:v>
                </c:pt>
                <c:pt idx="426">
                  <c:v>-855.5</c:v>
                </c:pt>
                <c:pt idx="427">
                  <c:v>-43.5</c:v>
                </c:pt>
                <c:pt idx="428">
                  <c:v>-41</c:v>
                </c:pt>
                <c:pt idx="429">
                  <c:v>-40</c:v>
                </c:pt>
                <c:pt idx="430">
                  <c:v>-12.5</c:v>
                </c:pt>
                <c:pt idx="431">
                  <c:v>-26.5</c:v>
                </c:pt>
                <c:pt idx="432">
                  <c:v>-244.5</c:v>
                </c:pt>
                <c:pt idx="433">
                  <c:v>-1832.5</c:v>
                </c:pt>
                <c:pt idx="434">
                  <c:v>-2192</c:v>
                </c:pt>
                <c:pt idx="435">
                  <c:v>-2267.5</c:v>
                </c:pt>
                <c:pt idx="436">
                  <c:v>-2335</c:v>
                </c:pt>
                <c:pt idx="437">
                  <c:v>-2051.5</c:v>
                </c:pt>
                <c:pt idx="438">
                  <c:v>-753.5</c:v>
                </c:pt>
                <c:pt idx="439">
                  <c:v>-34</c:v>
                </c:pt>
                <c:pt idx="440">
                  <c:v>-2</c:v>
                </c:pt>
                <c:pt idx="441">
                  <c:v>-2</c:v>
                </c:pt>
                <c:pt idx="442">
                  <c:v>-5.5</c:v>
                </c:pt>
                <c:pt idx="443">
                  <c:v>-6.5</c:v>
                </c:pt>
                <c:pt idx="444">
                  <c:v>-6.5</c:v>
                </c:pt>
                <c:pt idx="445">
                  <c:v>-5.5</c:v>
                </c:pt>
                <c:pt idx="446">
                  <c:v>-19.5</c:v>
                </c:pt>
                <c:pt idx="447">
                  <c:v>-49</c:v>
                </c:pt>
                <c:pt idx="448">
                  <c:v>-211</c:v>
                </c:pt>
                <c:pt idx="449">
                  <c:v>-389</c:v>
                </c:pt>
                <c:pt idx="450">
                  <c:v>-196</c:v>
                </c:pt>
                <c:pt idx="451">
                  <c:v>-2</c:v>
                </c:pt>
                <c:pt idx="452">
                  <c:v>-2</c:v>
                </c:pt>
                <c:pt idx="453">
                  <c:v>-2</c:v>
                </c:pt>
                <c:pt idx="454">
                  <c:v>-182</c:v>
                </c:pt>
                <c:pt idx="455">
                  <c:v>-360</c:v>
                </c:pt>
                <c:pt idx="456">
                  <c:v>-364.5</c:v>
                </c:pt>
                <c:pt idx="457">
                  <c:v>-1136</c:v>
                </c:pt>
                <c:pt idx="458">
                  <c:v>-1570.5</c:v>
                </c:pt>
                <c:pt idx="459">
                  <c:v>-1782.5</c:v>
                </c:pt>
                <c:pt idx="460">
                  <c:v>-2187</c:v>
                </c:pt>
                <c:pt idx="461">
                  <c:v>-2170</c:v>
                </c:pt>
                <c:pt idx="462">
                  <c:v>-2229</c:v>
                </c:pt>
                <c:pt idx="463">
                  <c:v>-1869.5</c:v>
                </c:pt>
                <c:pt idx="464">
                  <c:v>-1081</c:v>
                </c:pt>
                <c:pt idx="465">
                  <c:v>-577</c:v>
                </c:pt>
                <c:pt idx="466">
                  <c:v>-3.5</c:v>
                </c:pt>
                <c:pt idx="467">
                  <c:v>-3.5</c:v>
                </c:pt>
                <c:pt idx="468">
                  <c:v>-90.5</c:v>
                </c:pt>
                <c:pt idx="469">
                  <c:v>-185</c:v>
                </c:pt>
                <c:pt idx="470">
                  <c:v>-734</c:v>
                </c:pt>
                <c:pt idx="471">
                  <c:v>-1573</c:v>
                </c:pt>
                <c:pt idx="472">
                  <c:v>-1836</c:v>
                </c:pt>
                <c:pt idx="473">
                  <c:v>-1700.5</c:v>
                </c:pt>
                <c:pt idx="474">
                  <c:v>-1372</c:v>
                </c:pt>
                <c:pt idx="475">
                  <c:v>-427</c:v>
                </c:pt>
                <c:pt idx="476">
                  <c:v>-329.5</c:v>
                </c:pt>
                <c:pt idx="477">
                  <c:v>-151</c:v>
                </c:pt>
                <c:pt idx="478">
                  <c:v>-3.5</c:v>
                </c:pt>
                <c:pt idx="479">
                  <c:v>-8.5</c:v>
                </c:pt>
                <c:pt idx="480">
                  <c:v>-21</c:v>
                </c:pt>
                <c:pt idx="481">
                  <c:v>-903.5</c:v>
                </c:pt>
                <c:pt idx="482">
                  <c:v>-1070</c:v>
                </c:pt>
                <c:pt idx="483">
                  <c:v>-1261.5</c:v>
                </c:pt>
                <c:pt idx="484">
                  <c:v>-1673</c:v>
                </c:pt>
                <c:pt idx="485">
                  <c:v>-1707.5</c:v>
                </c:pt>
                <c:pt idx="486">
                  <c:v>-1569.5</c:v>
                </c:pt>
                <c:pt idx="487">
                  <c:v>-2058</c:v>
                </c:pt>
                <c:pt idx="488">
                  <c:v>-1929</c:v>
                </c:pt>
                <c:pt idx="489">
                  <c:v>-1536.5</c:v>
                </c:pt>
                <c:pt idx="490">
                  <c:v>-1496</c:v>
                </c:pt>
                <c:pt idx="491">
                  <c:v>-1669.5</c:v>
                </c:pt>
                <c:pt idx="492">
                  <c:v>-1406</c:v>
                </c:pt>
                <c:pt idx="493">
                  <c:v>-1405.5</c:v>
                </c:pt>
                <c:pt idx="494">
                  <c:v>-1581</c:v>
                </c:pt>
                <c:pt idx="495">
                  <c:v>-1923</c:v>
                </c:pt>
                <c:pt idx="496">
                  <c:v>-2112</c:v>
                </c:pt>
                <c:pt idx="497">
                  <c:v>-1991.5</c:v>
                </c:pt>
                <c:pt idx="498">
                  <c:v>-1510</c:v>
                </c:pt>
                <c:pt idx="499">
                  <c:v>-993</c:v>
                </c:pt>
                <c:pt idx="500">
                  <c:v>-167.5</c:v>
                </c:pt>
                <c:pt idx="501">
                  <c:v>-2</c:v>
                </c:pt>
                <c:pt idx="502">
                  <c:v>-1.5</c:v>
                </c:pt>
                <c:pt idx="503">
                  <c:v>-8.5</c:v>
                </c:pt>
                <c:pt idx="504">
                  <c:v>-15</c:v>
                </c:pt>
                <c:pt idx="505">
                  <c:v>-976.5</c:v>
                </c:pt>
                <c:pt idx="506">
                  <c:v>-1531.5</c:v>
                </c:pt>
                <c:pt idx="507">
                  <c:v>-1949.5</c:v>
                </c:pt>
                <c:pt idx="508">
                  <c:v>-2293</c:v>
                </c:pt>
                <c:pt idx="509">
                  <c:v>-2101</c:v>
                </c:pt>
                <c:pt idx="510">
                  <c:v>-650.5</c:v>
                </c:pt>
                <c:pt idx="511">
                  <c:v>-21.5</c:v>
                </c:pt>
                <c:pt idx="512">
                  <c:v>-3</c:v>
                </c:pt>
                <c:pt idx="513">
                  <c:v>-2</c:v>
                </c:pt>
                <c:pt idx="514">
                  <c:v>-2</c:v>
                </c:pt>
                <c:pt idx="515">
                  <c:v>-2</c:v>
                </c:pt>
                <c:pt idx="516">
                  <c:v>-2</c:v>
                </c:pt>
                <c:pt idx="517">
                  <c:v>-2</c:v>
                </c:pt>
                <c:pt idx="518">
                  <c:v>-2</c:v>
                </c:pt>
                <c:pt idx="519">
                  <c:v>-2.5</c:v>
                </c:pt>
                <c:pt idx="520">
                  <c:v>-2.5</c:v>
                </c:pt>
                <c:pt idx="521">
                  <c:v>-362.5</c:v>
                </c:pt>
                <c:pt idx="522">
                  <c:v>-189.5</c:v>
                </c:pt>
                <c:pt idx="523">
                  <c:v>-22</c:v>
                </c:pt>
                <c:pt idx="524">
                  <c:v>-12</c:v>
                </c:pt>
                <c:pt idx="525">
                  <c:v>-2</c:v>
                </c:pt>
                <c:pt idx="526">
                  <c:v>-3.5</c:v>
                </c:pt>
                <c:pt idx="527">
                  <c:v>-271</c:v>
                </c:pt>
                <c:pt idx="528">
                  <c:v>-455</c:v>
                </c:pt>
                <c:pt idx="529">
                  <c:v>-1169</c:v>
                </c:pt>
                <c:pt idx="530">
                  <c:v>-1479.5</c:v>
                </c:pt>
                <c:pt idx="531">
                  <c:v>-2100</c:v>
                </c:pt>
                <c:pt idx="532">
                  <c:v>-2329</c:v>
                </c:pt>
                <c:pt idx="533">
                  <c:v>-2186.5</c:v>
                </c:pt>
                <c:pt idx="534">
                  <c:v>-1133.5</c:v>
                </c:pt>
                <c:pt idx="535">
                  <c:v>-38.5</c:v>
                </c:pt>
                <c:pt idx="536">
                  <c:v>-11.5</c:v>
                </c:pt>
                <c:pt idx="537">
                  <c:v>-2</c:v>
                </c:pt>
                <c:pt idx="538">
                  <c:v>-2</c:v>
                </c:pt>
                <c:pt idx="539">
                  <c:v>-2</c:v>
                </c:pt>
                <c:pt idx="540">
                  <c:v>-2</c:v>
                </c:pt>
                <c:pt idx="541">
                  <c:v>-2</c:v>
                </c:pt>
                <c:pt idx="542">
                  <c:v>-13.5</c:v>
                </c:pt>
                <c:pt idx="543">
                  <c:v>-25</c:v>
                </c:pt>
                <c:pt idx="544">
                  <c:v>-25.5</c:v>
                </c:pt>
                <c:pt idx="545">
                  <c:v>-18.5</c:v>
                </c:pt>
                <c:pt idx="546">
                  <c:v>-91</c:v>
                </c:pt>
                <c:pt idx="547">
                  <c:v>-97.5</c:v>
                </c:pt>
                <c:pt idx="548">
                  <c:v>-12.5</c:v>
                </c:pt>
                <c:pt idx="549">
                  <c:v>-2</c:v>
                </c:pt>
                <c:pt idx="550">
                  <c:v>-2</c:v>
                </c:pt>
                <c:pt idx="551">
                  <c:v>-2</c:v>
                </c:pt>
                <c:pt idx="552">
                  <c:v>-90.5</c:v>
                </c:pt>
                <c:pt idx="553">
                  <c:v>-1267</c:v>
                </c:pt>
                <c:pt idx="554">
                  <c:v>-1674</c:v>
                </c:pt>
                <c:pt idx="555">
                  <c:v>-1958.5</c:v>
                </c:pt>
                <c:pt idx="556">
                  <c:v>-2331.5</c:v>
                </c:pt>
                <c:pt idx="557">
                  <c:v>-1800</c:v>
                </c:pt>
                <c:pt idx="558">
                  <c:v>-803.5</c:v>
                </c:pt>
                <c:pt idx="559">
                  <c:v>-9</c:v>
                </c:pt>
                <c:pt idx="560">
                  <c:v>-16</c:v>
                </c:pt>
                <c:pt idx="561">
                  <c:v>-1.5</c:v>
                </c:pt>
                <c:pt idx="562">
                  <c:v>-7.5</c:v>
                </c:pt>
                <c:pt idx="563">
                  <c:v>-8</c:v>
                </c:pt>
                <c:pt idx="564">
                  <c:v>-2</c:v>
                </c:pt>
                <c:pt idx="565">
                  <c:v>-2</c:v>
                </c:pt>
                <c:pt idx="566">
                  <c:v>-3.5</c:v>
                </c:pt>
                <c:pt idx="567">
                  <c:v>-3</c:v>
                </c:pt>
                <c:pt idx="568">
                  <c:v>-2</c:v>
                </c:pt>
                <c:pt idx="569">
                  <c:v>-366.5</c:v>
                </c:pt>
                <c:pt idx="570">
                  <c:v>-229.5</c:v>
                </c:pt>
                <c:pt idx="571">
                  <c:v>-2</c:v>
                </c:pt>
                <c:pt idx="572">
                  <c:v>-10</c:v>
                </c:pt>
                <c:pt idx="573">
                  <c:v>-14</c:v>
                </c:pt>
                <c:pt idx="574">
                  <c:v>-2</c:v>
                </c:pt>
                <c:pt idx="575">
                  <c:v>-271.5</c:v>
                </c:pt>
                <c:pt idx="576">
                  <c:v>-469.5</c:v>
                </c:pt>
                <c:pt idx="577">
                  <c:v>-1366</c:v>
                </c:pt>
                <c:pt idx="578">
                  <c:v>-1773.5</c:v>
                </c:pt>
                <c:pt idx="579">
                  <c:v>-2260</c:v>
                </c:pt>
                <c:pt idx="580">
                  <c:v>-1912</c:v>
                </c:pt>
                <c:pt idx="581">
                  <c:v>-1773.5</c:v>
                </c:pt>
                <c:pt idx="582">
                  <c:v>-1496</c:v>
                </c:pt>
                <c:pt idx="583">
                  <c:v>-683</c:v>
                </c:pt>
                <c:pt idx="584">
                  <c:v>-673.5</c:v>
                </c:pt>
                <c:pt idx="585">
                  <c:v>-590</c:v>
                </c:pt>
                <c:pt idx="586">
                  <c:v>-4.5</c:v>
                </c:pt>
                <c:pt idx="587">
                  <c:v>-4.5</c:v>
                </c:pt>
                <c:pt idx="588">
                  <c:v>-2</c:v>
                </c:pt>
                <c:pt idx="589">
                  <c:v>-2</c:v>
                </c:pt>
                <c:pt idx="590">
                  <c:v>-214.5</c:v>
                </c:pt>
                <c:pt idx="591">
                  <c:v>-148</c:v>
                </c:pt>
                <c:pt idx="592">
                  <c:v>-327</c:v>
                </c:pt>
                <c:pt idx="593">
                  <c:v>-683</c:v>
                </c:pt>
                <c:pt idx="594">
                  <c:v>-180.5</c:v>
                </c:pt>
                <c:pt idx="595">
                  <c:v>-2</c:v>
                </c:pt>
                <c:pt idx="596">
                  <c:v>-2</c:v>
                </c:pt>
                <c:pt idx="597">
                  <c:v>-1.5</c:v>
                </c:pt>
                <c:pt idx="598">
                  <c:v>-1.5</c:v>
                </c:pt>
                <c:pt idx="599">
                  <c:v>-1.5</c:v>
                </c:pt>
                <c:pt idx="600">
                  <c:v>-173</c:v>
                </c:pt>
                <c:pt idx="601">
                  <c:v>-997</c:v>
                </c:pt>
                <c:pt idx="602">
                  <c:v>-2009.5</c:v>
                </c:pt>
                <c:pt idx="603">
                  <c:v>-2272.5</c:v>
                </c:pt>
                <c:pt idx="604">
                  <c:v>-2345.5</c:v>
                </c:pt>
                <c:pt idx="605">
                  <c:v>-2340</c:v>
                </c:pt>
                <c:pt idx="606">
                  <c:v>-1556.5</c:v>
                </c:pt>
                <c:pt idx="607">
                  <c:v>-979</c:v>
                </c:pt>
                <c:pt idx="608">
                  <c:v>-168</c:v>
                </c:pt>
                <c:pt idx="609">
                  <c:v>-2</c:v>
                </c:pt>
                <c:pt idx="610">
                  <c:v>-2</c:v>
                </c:pt>
                <c:pt idx="611">
                  <c:v>-4</c:v>
                </c:pt>
                <c:pt idx="612">
                  <c:v>-2</c:v>
                </c:pt>
                <c:pt idx="613">
                  <c:v>-2</c:v>
                </c:pt>
                <c:pt idx="614">
                  <c:v>-7</c:v>
                </c:pt>
                <c:pt idx="615">
                  <c:v>-71.5</c:v>
                </c:pt>
                <c:pt idx="616">
                  <c:v>-30.5</c:v>
                </c:pt>
                <c:pt idx="617">
                  <c:v>-362</c:v>
                </c:pt>
                <c:pt idx="618">
                  <c:v>-335</c:v>
                </c:pt>
                <c:pt idx="619">
                  <c:v>-334.5</c:v>
                </c:pt>
                <c:pt idx="620">
                  <c:v>-334.5</c:v>
                </c:pt>
                <c:pt idx="621">
                  <c:v>-334</c:v>
                </c:pt>
                <c:pt idx="622">
                  <c:v>-284</c:v>
                </c:pt>
                <c:pt idx="623">
                  <c:v>-3.5</c:v>
                </c:pt>
                <c:pt idx="624">
                  <c:v>-114.5</c:v>
                </c:pt>
                <c:pt idx="625">
                  <c:v>-2114.5</c:v>
                </c:pt>
                <c:pt idx="626">
                  <c:v>-2887.5</c:v>
                </c:pt>
                <c:pt idx="627">
                  <c:v>-3087</c:v>
                </c:pt>
                <c:pt idx="628">
                  <c:v>-3201.5</c:v>
                </c:pt>
                <c:pt idx="629">
                  <c:v>-3195</c:v>
                </c:pt>
                <c:pt idx="630">
                  <c:v>-3171.5</c:v>
                </c:pt>
                <c:pt idx="631">
                  <c:v>-3006</c:v>
                </c:pt>
                <c:pt idx="632">
                  <c:v>-2341.5</c:v>
                </c:pt>
                <c:pt idx="633">
                  <c:v>-1006.5</c:v>
                </c:pt>
                <c:pt idx="634">
                  <c:v>-214</c:v>
                </c:pt>
                <c:pt idx="635">
                  <c:v>-4</c:v>
                </c:pt>
                <c:pt idx="636">
                  <c:v>-3.5</c:v>
                </c:pt>
                <c:pt idx="637">
                  <c:v>-92</c:v>
                </c:pt>
                <c:pt idx="638">
                  <c:v>-865.5</c:v>
                </c:pt>
                <c:pt idx="639">
                  <c:v>-1633</c:v>
                </c:pt>
                <c:pt idx="640">
                  <c:v>-2282.5</c:v>
                </c:pt>
                <c:pt idx="641">
                  <c:v>-2103</c:v>
                </c:pt>
                <c:pt idx="642">
                  <c:v>-914</c:v>
                </c:pt>
                <c:pt idx="643">
                  <c:v>-1.5</c:v>
                </c:pt>
                <c:pt idx="644">
                  <c:v>-2</c:v>
                </c:pt>
                <c:pt idx="645">
                  <c:v>-2</c:v>
                </c:pt>
                <c:pt idx="646">
                  <c:v>-1.5</c:v>
                </c:pt>
                <c:pt idx="647">
                  <c:v>-1</c:v>
                </c:pt>
                <c:pt idx="648">
                  <c:v>-8</c:v>
                </c:pt>
                <c:pt idx="649">
                  <c:v>-1298.5</c:v>
                </c:pt>
                <c:pt idx="650">
                  <c:v>-2440</c:v>
                </c:pt>
                <c:pt idx="651">
                  <c:v>-2969.5</c:v>
                </c:pt>
                <c:pt idx="652">
                  <c:v>-3213.5</c:v>
                </c:pt>
                <c:pt idx="653">
                  <c:v>-3211</c:v>
                </c:pt>
                <c:pt idx="654">
                  <c:v>-2947</c:v>
                </c:pt>
                <c:pt idx="655">
                  <c:v>-3059.5</c:v>
                </c:pt>
                <c:pt idx="656">
                  <c:v>-2506.5</c:v>
                </c:pt>
                <c:pt idx="657">
                  <c:v>-2146.5</c:v>
                </c:pt>
                <c:pt idx="658">
                  <c:v>-1980.5</c:v>
                </c:pt>
                <c:pt idx="659">
                  <c:v>-1978.5</c:v>
                </c:pt>
                <c:pt idx="660">
                  <c:v>-1897.5</c:v>
                </c:pt>
                <c:pt idx="661">
                  <c:v>-1284.5</c:v>
                </c:pt>
                <c:pt idx="662">
                  <c:v>-2335</c:v>
                </c:pt>
                <c:pt idx="663">
                  <c:v>-2886</c:v>
                </c:pt>
                <c:pt idx="664">
                  <c:v>-2813</c:v>
                </c:pt>
                <c:pt idx="665">
                  <c:v>-2720.5</c:v>
                </c:pt>
                <c:pt idx="666">
                  <c:v>-2604.5</c:v>
                </c:pt>
                <c:pt idx="667">
                  <c:v>-657.5</c:v>
                </c:pt>
                <c:pt idx="668">
                  <c:v>-1.5</c:v>
                </c:pt>
                <c:pt idx="669">
                  <c:v>-2</c:v>
                </c:pt>
                <c:pt idx="670">
                  <c:v>-2</c:v>
                </c:pt>
                <c:pt idx="671">
                  <c:v>-1.5</c:v>
                </c:pt>
                <c:pt idx="672">
                  <c:v>-8.5</c:v>
                </c:pt>
                <c:pt idx="673">
                  <c:v>-343.5</c:v>
                </c:pt>
                <c:pt idx="674">
                  <c:v>-1109.5</c:v>
                </c:pt>
                <c:pt idx="675">
                  <c:v>-2748</c:v>
                </c:pt>
                <c:pt idx="676">
                  <c:v>-3313</c:v>
                </c:pt>
                <c:pt idx="677">
                  <c:v>-2746.5</c:v>
                </c:pt>
                <c:pt idx="678">
                  <c:v>-392.5</c:v>
                </c:pt>
                <c:pt idx="679">
                  <c:v>-9</c:v>
                </c:pt>
                <c:pt idx="680">
                  <c:v>-1.5</c:v>
                </c:pt>
                <c:pt idx="681">
                  <c:v>-2</c:v>
                </c:pt>
                <c:pt idx="682">
                  <c:v>-2</c:v>
                </c:pt>
                <c:pt idx="683">
                  <c:v>-2</c:v>
                </c:pt>
                <c:pt idx="684">
                  <c:v>-2</c:v>
                </c:pt>
                <c:pt idx="685">
                  <c:v>-3.5</c:v>
                </c:pt>
                <c:pt idx="686">
                  <c:v>-4.5</c:v>
                </c:pt>
                <c:pt idx="687">
                  <c:v>-6</c:v>
                </c:pt>
                <c:pt idx="688">
                  <c:v>-5.5</c:v>
                </c:pt>
                <c:pt idx="689">
                  <c:v>-542.5</c:v>
                </c:pt>
                <c:pt idx="690">
                  <c:v>-4</c:v>
                </c:pt>
                <c:pt idx="691">
                  <c:v>-3.5</c:v>
                </c:pt>
                <c:pt idx="692">
                  <c:v>-3.5</c:v>
                </c:pt>
                <c:pt idx="693">
                  <c:v>-3</c:v>
                </c:pt>
                <c:pt idx="694">
                  <c:v>-5</c:v>
                </c:pt>
                <c:pt idx="695">
                  <c:v>-4</c:v>
                </c:pt>
                <c:pt idx="696">
                  <c:v>-300.5</c:v>
                </c:pt>
                <c:pt idx="697">
                  <c:v>-1594</c:v>
                </c:pt>
                <c:pt idx="698">
                  <c:v>-2715</c:v>
                </c:pt>
                <c:pt idx="699">
                  <c:v>-2774.5</c:v>
                </c:pt>
                <c:pt idx="700">
                  <c:v>-2546</c:v>
                </c:pt>
                <c:pt idx="701">
                  <c:v>-2861.5</c:v>
                </c:pt>
                <c:pt idx="702">
                  <c:v>-1571</c:v>
                </c:pt>
                <c:pt idx="703">
                  <c:v>-394.5</c:v>
                </c:pt>
                <c:pt idx="704">
                  <c:v>-7.5</c:v>
                </c:pt>
                <c:pt idx="705">
                  <c:v>-2</c:v>
                </c:pt>
                <c:pt idx="706">
                  <c:v>-2</c:v>
                </c:pt>
                <c:pt idx="707">
                  <c:v>-3.5</c:v>
                </c:pt>
                <c:pt idx="708">
                  <c:v>-15.5</c:v>
                </c:pt>
                <c:pt idx="709">
                  <c:v>-5.5</c:v>
                </c:pt>
                <c:pt idx="710">
                  <c:v>-11</c:v>
                </c:pt>
                <c:pt idx="711">
                  <c:v>-82.5</c:v>
                </c:pt>
                <c:pt idx="712">
                  <c:v>-45.5</c:v>
                </c:pt>
                <c:pt idx="713">
                  <c:v>-154</c:v>
                </c:pt>
                <c:pt idx="714">
                  <c:v>-122</c:v>
                </c:pt>
                <c:pt idx="715">
                  <c:v>-19</c:v>
                </c:pt>
                <c:pt idx="716">
                  <c:v>-19</c:v>
                </c:pt>
                <c:pt idx="717">
                  <c:v>-18.5</c:v>
                </c:pt>
                <c:pt idx="718">
                  <c:v>-18</c:v>
                </c:pt>
                <c:pt idx="719">
                  <c:v>-18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05566592"/>
        <c:axId val="105580032"/>
      </c:scatterChart>
      <c:valAx>
        <c:axId val="105566592"/>
        <c:scaling>
          <c:orientation val="minMax"/>
        </c:scaling>
        <c:axPos val="b"/>
        <c:numFmt formatCode="0" sourceLinked="0"/>
        <c:tickLblPos val="nextTo"/>
        <c:crossAx val="105580032"/>
        <c:crosses val="autoZero"/>
        <c:crossBetween val="midCat"/>
      </c:valAx>
      <c:valAx>
        <c:axId val="105580032"/>
        <c:scaling>
          <c:orientation val="minMax"/>
        </c:scaling>
        <c:axPos val="l"/>
        <c:majorGridlines/>
        <c:numFmt formatCode="0" sourceLinked="0"/>
        <c:tickLblPos val="nextTo"/>
        <c:crossAx val="105566592"/>
        <c:crosses val="autoZero"/>
        <c:crossBetween val="midCat"/>
      </c:valAx>
    </c:plotArea>
    <c:plotVisOnly val="1"/>
  </c:chart>
  <c:printSettings>
    <c:headerFooter/>
    <c:pageMargins b="0.75000000000000466" l="0.70000000000000062" r="0.70000000000000062" t="0.75000000000000466" header="0.30000000000000032" footer="0.30000000000000032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Efficacité Eolienne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22"/>
          <c:y val="2.7011287893677047E-2"/>
        </c:manualLayout>
      </c:layout>
    </c:title>
    <c:plotArea>
      <c:layout>
        <c:manualLayout>
          <c:layoutTarget val="inner"/>
          <c:xMode val="edge"/>
          <c:yMode val="edge"/>
          <c:x val="3.670829947068887E-2"/>
          <c:y val="2.0071960251390811E-2"/>
          <c:w val="0.95470187729445666"/>
          <c:h val="0.91316856742691077"/>
        </c:manualLayout>
      </c:layout>
      <c:lineChart>
        <c:grouping val="standard"/>
        <c:ser>
          <c:idx val="1"/>
          <c:order val="0"/>
          <c:tx>
            <c:v>EfficacitéEolienne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Calcul!$CD$10:$CD$753</c:f>
              <c:numCache>
                <c:formatCode>0.00</c:formatCode>
                <c:ptCount val="744"/>
                <c:pt idx="0">
                  <c:v>0.32703947368421055</c:v>
                </c:pt>
                <c:pt idx="1">
                  <c:v>0.34493421052631579</c:v>
                </c:pt>
                <c:pt idx="2">
                  <c:v>0.37223684210526314</c:v>
                </c:pt>
                <c:pt idx="3">
                  <c:v>0.37355263157894736</c:v>
                </c:pt>
                <c:pt idx="4">
                  <c:v>0.38190789473684211</c:v>
                </c:pt>
                <c:pt idx="5">
                  <c:v>0.3995394736842105</c:v>
                </c:pt>
                <c:pt idx="6">
                  <c:v>0.41486842105263155</c:v>
                </c:pt>
                <c:pt idx="7">
                  <c:v>0.4325</c:v>
                </c:pt>
                <c:pt idx="8">
                  <c:v>0.43552631578947371</c:v>
                </c:pt>
                <c:pt idx="9">
                  <c:v>0.38934210526315788</c:v>
                </c:pt>
                <c:pt idx="10">
                  <c:v>0.3855921052631579</c:v>
                </c:pt>
                <c:pt idx="11">
                  <c:v>0.43013157894736842</c:v>
                </c:pt>
                <c:pt idx="12">
                  <c:v>0.47763157894736841</c:v>
                </c:pt>
                <c:pt idx="13">
                  <c:v>0.45651315789473684</c:v>
                </c:pt>
                <c:pt idx="14">
                  <c:v>0.42861842105263159</c:v>
                </c:pt>
                <c:pt idx="15">
                  <c:v>0.41953947368421052</c:v>
                </c:pt>
                <c:pt idx="16">
                  <c:v>0.42197368421052633</c:v>
                </c:pt>
                <c:pt idx="17">
                  <c:v>0.42907894736842106</c:v>
                </c:pt>
                <c:pt idx="18">
                  <c:v>0.43874999999999997</c:v>
                </c:pt>
                <c:pt idx="19">
                  <c:v>0.42486842105263156</c:v>
                </c:pt>
                <c:pt idx="20">
                  <c:v>0.38980263157894735</c:v>
                </c:pt>
                <c:pt idx="21">
                  <c:v>0.4098684210526316</c:v>
                </c:pt>
                <c:pt idx="22">
                  <c:v>0.43914473684210525</c:v>
                </c:pt>
                <c:pt idx="23">
                  <c:v>0.44</c:v>
                </c:pt>
                <c:pt idx="24">
                  <c:v>0.41796052631578945</c:v>
                </c:pt>
                <c:pt idx="25">
                  <c:v>0.39736842105263159</c:v>
                </c:pt>
                <c:pt idx="26">
                  <c:v>0.39092105263157895</c:v>
                </c:pt>
                <c:pt idx="27">
                  <c:v>0.39756578947368421</c:v>
                </c:pt>
                <c:pt idx="28">
                  <c:v>0.40611842105263157</c:v>
                </c:pt>
                <c:pt idx="29">
                  <c:v>0.40019736842105263</c:v>
                </c:pt>
                <c:pt idx="30">
                  <c:v>0.39072368421052633</c:v>
                </c:pt>
                <c:pt idx="31">
                  <c:v>0.38624999999999998</c:v>
                </c:pt>
                <c:pt idx="32">
                  <c:v>0.37315789473684213</c:v>
                </c:pt>
                <c:pt idx="33">
                  <c:v>0.34032894736842106</c:v>
                </c:pt>
                <c:pt idx="34">
                  <c:v>0.3395394736842105</c:v>
                </c:pt>
                <c:pt idx="35">
                  <c:v>0.36513157894736842</c:v>
                </c:pt>
                <c:pt idx="36">
                  <c:v>0.40230263157894736</c:v>
                </c:pt>
                <c:pt idx="37">
                  <c:v>0.3817105263157895</c:v>
                </c:pt>
                <c:pt idx="38">
                  <c:v>0.34552631578947368</c:v>
                </c:pt>
                <c:pt idx="39">
                  <c:v>0.34572368421052629</c:v>
                </c:pt>
                <c:pt idx="40">
                  <c:v>0.34585526315789472</c:v>
                </c:pt>
                <c:pt idx="41">
                  <c:v>0.3549342105263158</c:v>
                </c:pt>
                <c:pt idx="42">
                  <c:v>0.36671052631578949</c:v>
                </c:pt>
                <c:pt idx="43">
                  <c:v>0.36769736842105261</c:v>
                </c:pt>
                <c:pt idx="44">
                  <c:v>0.3420394736842105</c:v>
                </c:pt>
                <c:pt idx="45">
                  <c:v>0.35842105263157897</c:v>
                </c:pt>
                <c:pt idx="46">
                  <c:v>0.36723684210526314</c:v>
                </c:pt>
                <c:pt idx="47">
                  <c:v>0.35888157894736844</c:v>
                </c:pt>
                <c:pt idx="48">
                  <c:v>0.34388157894736843</c:v>
                </c:pt>
                <c:pt idx="49">
                  <c:v>0.31874999999999998</c:v>
                </c:pt>
                <c:pt idx="50">
                  <c:v>0.30223684210526314</c:v>
                </c:pt>
                <c:pt idx="51">
                  <c:v>0.27473684210526317</c:v>
                </c:pt>
                <c:pt idx="52">
                  <c:v>0.25368421052631579</c:v>
                </c:pt>
                <c:pt idx="53">
                  <c:v>0.24085526315789474</c:v>
                </c:pt>
                <c:pt idx="54">
                  <c:v>0.22657894736842105</c:v>
                </c:pt>
                <c:pt idx="55">
                  <c:v>0.21223684210526317</c:v>
                </c:pt>
                <c:pt idx="56">
                  <c:v>0.1994736842105263</c:v>
                </c:pt>
                <c:pt idx="57">
                  <c:v>0.16019736842105264</c:v>
                </c:pt>
                <c:pt idx="58">
                  <c:v>0.15177631578947368</c:v>
                </c:pt>
                <c:pt idx="59">
                  <c:v>0.16019736842105264</c:v>
                </c:pt>
                <c:pt idx="60">
                  <c:v>0.17092105263157895</c:v>
                </c:pt>
                <c:pt idx="61">
                  <c:v>0.17111842105263159</c:v>
                </c:pt>
                <c:pt idx="62">
                  <c:v>0.17434210526315788</c:v>
                </c:pt>
                <c:pt idx="63">
                  <c:v>0.19618421052631579</c:v>
                </c:pt>
                <c:pt idx="64">
                  <c:v>0.23177631578947369</c:v>
                </c:pt>
                <c:pt idx="65">
                  <c:v>0.26171052631578945</c:v>
                </c:pt>
                <c:pt idx="66">
                  <c:v>0.29973684210526313</c:v>
                </c:pt>
                <c:pt idx="67">
                  <c:v>0.32967105263157892</c:v>
                </c:pt>
                <c:pt idx="68">
                  <c:v>0.34164473684210528</c:v>
                </c:pt>
                <c:pt idx="69">
                  <c:v>0.37</c:v>
                </c:pt>
                <c:pt idx="70">
                  <c:v>0.39184210526315788</c:v>
                </c:pt>
                <c:pt idx="71">
                  <c:v>0.39486842105263159</c:v>
                </c:pt>
                <c:pt idx="72">
                  <c:v>0.38894736842105265</c:v>
                </c:pt>
                <c:pt idx="73">
                  <c:v>0.3786184210526316</c:v>
                </c:pt>
                <c:pt idx="74">
                  <c:v>0.37743421052631582</c:v>
                </c:pt>
                <c:pt idx="75">
                  <c:v>0.38888157894736841</c:v>
                </c:pt>
                <c:pt idx="76">
                  <c:v>0.39019736842105263</c:v>
                </c:pt>
                <c:pt idx="77">
                  <c:v>0.38993421052631577</c:v>
                </c:pt>
                <c:pt idx="78">
                  <c:v>0.39177631578947369</c:v>
                </c:pt>
                <c:pt idx="79">
                  <c:v>0.38565789473684209</c:v>
                </c:pt>
                <c:pt idx="80">
                  <c:v>0.38361842105263155</c:v>
                </c:pt>
                <c:pt idx="81">
                  <c:v>0.36249999999999999</c:v>
                </c:pt>
                <c:pt idx="82">
                  <c:v>0.35625000000000001</c:v>
                </c:pt>
                <c:pt idx="83">
                  <c:v>0.35065789473684211</c:v>
                </c:pt>
                <c:pt idx="84">
                  <c:v>0.37763157894736843</c:v>
                </c:pt>
                <c:pt idx="85">
                  <c:v>0.40118421052631581</c:v>
                </c:pt>
                <c:pt idx="86">
                  <c:v>0.41125</c:v>
                </c:pt>
                <c:pt idx="87">
                  <c:v>0.43493421052631581</c:v>
                </c:pt>
                <c:pt idx="88">
                  <c:v>0.45105263157894737</c:v>
                </c:pt>
                <c:pt idx="89">
                  <c:v>0.45855263157894738</c:v>
                </c:pt>
                <c:pt idx="90">
                  <c:v>0.47111842105263158</c:v>
                </c:pt>
                <c:pt idx="91">
                  <c:v>0.46743421052631579</c:v>
                </c:pt>
                <c:pt idx="92">
                  <c:v>0.45710526315789474</c:v>
                </c:pt>
                <c:pt idx="93">
                  <c:v>0.47032894736842107</c:v>
                </c:pt>
                <c:pt idx="94">
                  <c:v>0.46401315789473685</c:v>
                </c:pt>
                <c:pt idx="95">
                  <c:v>0.44401315789473683</c:v>
                </c:pt>
                <c:pt idx="96">
                  <c:v>0.44434210526315787</c:v>
                </c:pt>
                <c:pt idx="97">
                  <c:v>0.44769736842105262</c:v>
                </c:pt>
                <c:pt idx="98">
                  <c:v>0.43598684210526317</c:v>
                </c:pt>
                <c:pt idx="99">
                  <c:v>0.41736842105263156</c:v>
                </c:pt>
                <c:pt idx="100">
                  <c:v>0.39881578947368423</c:v>
                </c:pt>
                <c:pt idx="101">
                  <c:v>0.38651315789473684</c:v>
                </c:pt>
                <c:pt idx="102">
                  <c:v>0.37986842105263158</c:v>
                </c:pt>
                <c:pt idx="103">
                  <c:v>0.35809210526315788</c:v>
                </c:pt>
                <c:pt idx="104">
                  <c:v>0.35019736842105265</c:v>
                </c:pt>
                <c:pt idx="105">
                  <c:v>0.34309210526315792</c:v>
                </c:pt>
                <c:pt idx="106">
                  <c:v>0.34434210526315789</c:v>
                </c:pt>
                <c:pt idx="107">
                  <c:v>0.32730263157894735</c:v>
                </c:pt>
                <c:pt idx="108">
                  <c:v>0.31874999999999998</c:v>
                </c:pt>
                <c:pt idx="109">
                  <c:v>0.31519736842105261</c:v>
                </c:pt>
                <c:pt idx="110">
                  <c:v>0.30618421052631578</c:v>
                </c:pt>
                <c:pt idx="111">
                  <c:v>0.3155921052631579</c:v>
                </c:pt>
                <c:pt idx="112">
                  <c:v>0.32276315789473686</c:v>
                </c:pt>
                <c:pt idx="113">
                  <c:v>0.33624999999999999</c:v>
                </c:pt>
                <c:pt idx="114">
                  <c:v>0.34388157894736843</c:v>
                </c:pt>
                <c:pt idx="115">
                  <c:v>0.34717105263157894</c:v>
                </c:pt>
                <c:pt idx="116">
                  <c:v>0.33131578947368423</c:v>
                </c:pt>
                <c:pt idx="117">
                  <c:v>0.32644736842105265</c:v>
                </c:pt>
                <c:pt idx="118">
                  <c:v>0.32967105263157892</c:v>
                </c:pt>
                <c:pt idx="119">
                  <c:v>0.31243421052631581</c:v>
                </c:pt>
                <c:pt idx="120">
                  <c:v>0.28756578947368422</c:v>
                </c:pt>
                <c:pt idx="121">
                  <c:v>0.26848684210526313</c:v>
                </c:pt>
                <c:pt idx="122">
                  <c:v>0.25631578947368422</c:v>
                </c:pt>
                <c:pt idx="123">
                  <c:v>0.24513157894736842</c:v>
                </c:pt>
                <c:pt idx="124">
                  <c:v>0.24236842105263157</c:v>
                </c:pt>
                <c:pt idx="125">
                  <c:v>0.24157894736842106</c:v>
                </c:pt>
                <c:pt idx="126">
                  <c:v>0.23796052631578948</c:v>
                </c:pt>
                <c:pt idx="127">
                  <c:v>0.23315789473684209</c:v>
                </c:pt>
                <c:pt idx="128">
                  <c:v>0.23217105263157894</c:v>
                </c:pt>
                <c:pt idx="129">
                  <c:v>0.24907894736842107</c:v>
                </c:pt>
                <c:pt idx="130">
                  <c:v>0.27809210526315792</c:v>
                </c:pt>
                <c:pt idx="131">
                  <c:v>0.28769736842105265</c:v>
                </c:pt>
                <c:pt idx="132">
                  <c:v>0.28855263157894739</c:v>
                </c:pt>
                <c:pt idx="133">
                  <c:v>0.28256578947368421</c:v>
                </c:pt>
                <c:pt idx="134">
                  <c:v>0.2714473684210526</c:v>
                </c:pt>
                <c:pt idx="135">
                  <c:v>0.28342105263157896</c:v>
                </c:pt>
                <c:pt idx="136">
                  <c:v>0.30151315789473682</c:v>
                </c:pt>
                <c:pt idx="137">
                  <c:v>0.30769736842105261</c:v>
                </c:pt>
                <c:pt idx="138">
                  <c:v>0.29822368421052631</c:v>
                </c:pt>
                <c:pt idx="139">
                  <c:v>0.2686842105263158</c:v>
                </c:pt>
                <c:pt idx="140">
                  <c:v>0.22782894736842105</c:v>
                </c:pt>
                <c:pt idx="141">
                  <c:v>0.21881578947368421</c:v>
                </c:pt>
                <c:pt idx="142">
                  <c:v>0.2156578947368421</c:v>
                </c:pt>
                <c:pt idx="143">
                  <c:v>0.20901315789473685</c:v>
                </c:pt>
                <c:pt idx="144">
                  <c:v>0.19638157894736843</c:v>
                </c:pt>
                <c:pt idx="145">
                  <c:v>0.1905921052631579</c:v>
                </c:pt>
                <c:pt idx="146">
                  <c:v>0.18888157894736843</c:v>
                </c:pt>
                <c:pt idx="147">
                  <c:v>0.19243421052631579</c:v>
                </c:pt>
                <c:pt idx="148">
                  <c:v>0.1918421052631579</c:v>
                </c:pt>
                <c:pt idx="149">
                  <c:v>0.17782894736842106</c:v>
                </c:pt>
                <c:pt idx="150">
                  <c:v>0.17151315789473684</c:v>
                </c:pt>
                <c:pt idx="151">
                  <c:v>0.16335526315789473</c:v>
                </c:pt>
                <c:pt idx="152">
                  <c:v>0.15986842105263158</c:v>
                </c:pt>
                <c:pt idx="153">
                  <c:v>0.13894736842105262</c:v>
                </c:pt>
                <c:pt idx="154">
                  <c:v>0.12111842105263158</c:v>
                </c:pt>
                <c:pt idx="155">
                  <c:v>0.12335526315789473</c:v>
                </c:pt>
                <c:pt idx="156">
                  <c:v>0.13763157894736841</c:v>
                </c:pt>
                <c:pt idx="157">
                  <c:v>0.12684210526315789</c:v>
                </c:pt>
                <c:pt idx="158">
                  <c:v>0.11447368421052631</c:v>
                </c:pt>
                <c:pt idx="159">
                  <c:v>0.11710526315789474</c:v>
                </c:pt>
                <c:pt idx="160">
                  <c:v>0.12026315789473684</c:v>
                </c:pt>
                <c:pt idx="161">
                  <c:v>0.11848684210526315</c:v>
                </c:pt>
                <c:pt idx="162">
                  <c:v>0.11835526315789474</c:v>
                </c:pt>
                <c:pt idx="163">
                  <c:v>0.10960526315789473</c:v>
                </c:pt>
                <c:pt idx="164">
                  <c:v>9.9802631578947365E-2</c:v>
                </c:pt>
                <c:pt idx="165">
                  <c:v>0.1155921052631579</c:v>
                </c:pt>
                <c:pt idx="166">
                  <c:v>0.14171052631578948</c:v>
                </c:pt>
                <c:pt idx="167">
                  <c:v>0.17151315789473684</c:v>
                </c:pt>
                <c:pt idx="168">
                  <c:v>0.18710526315789475</c:v>
                </c:pt>
                <c:pt idx="169">
                  <c:v>0.18940789473684211</c:v>
                </c:pt>
                <c:pt idx="170">
                  <c:v>0.18019736842105263</c:v>
                </c:pt>
                <c:pt idx="171">
                  <c:v>0.16506578947368422</c:v>
                </c:pt>
                <c:pt idx="172">
                  <c:v>0.15631578947368421</c:v>
                </c:pt>
                <c:pt idx="173">
                  <c:v>0.14874999999999999</c:v>
                </c:pt>
                <c:pt idx="174">
                  <c:v>0.13901315789473684</c:v>
                </c:pt>
                <c:pt idx="175">
                  <c:v>0.1305921052631579</c:v>
                </c:pt>
                <c:pt idx="176">
                  <c:v>0.12</c:v>
                </c:pt>
                <c:pt idx="177">
                  <c:v>9.6052631578947362E-2</c:v>
                </c:pt>
                <c:pt idx="178">
                  <c:v>9.1513157894736838E-2</c:v>
                </c:pt>
                <c:pt idx="179">
                  <c:v>8.9144736842105263E-2</c:v>
                </c:pt>
                <c:pt idx="180">
                  <c:v>0.10282894736842105</c:v>
                </c:pt>
                <c:pt idx="181">
                  <c:v>0.12907894736842104</c:v>
                </c:pt>
                <c:pt idx="182">
                  <c:v>0.13269736842105262</c:v>
                </c:pt>
                <c:pt idx="183">
                  <c:v>0.1399342105263158</c:v>
                </c:pt>
                <c:pt idx="184">
                  <c:v>0.13934210526315791</c:v>
                </c:pt>
                <c:pt idx="185">
                  <c:v>0.14019736842105263</c:v>
                </c:pt>
                <c:pt idx="186">
                  <c:v>0.13953947368421052</c:v>
                </c:pt>
                <c:pt idx="187">
                  <c:v>0.12013157894736842</c:v>
                </c:pt>
                <c:pt idx="188">
                  <c:v>0.10171052631578947</c:v>
                </c:pt>
                <c:pt idx="189">
                  <c:v>0.12164473684210526</c:v>
                </c:pt>
                <c:pt idx="190">
                  <c:v>0.15407894736842107</c:v>
                </c:pt>
                <c:pt idx="191">
                  <c:v>0.19394736842105262</c:v>
                </c:pt>
                <c:pt idx="192">
                  <c:v>0.23078947368421052</c:v>
                </c:pt>
                <c:pt idx="193">
                  <c:v>0.27013157894736844</c:v>
                </c:pt>
                <c:pt idx="194">
                  <c:v>0.30256578947368423</c:v>
                </c:pt>
                <c:pt idx="195">
                  <c:v>0.32782894736842105</c:v>
                </c:pt>
                <c:pt idx="196">
                  <c:v>0.34302631578947368</c:v>
                </c:pt>
                <c:pt idx="197">
                  <c:v>0.34164473684210528</c:v>
                </c:pt>
                <c:pt idx="198">
                  <c:v>0.35651315789473687</c:v>
                </c:pt>
                <c:pt idx="199">
                  <c:v>0.39980263157894735</c:v>
                </c:pt>
                <c:pt idx="200">
                  <c:v>0.4249342105263158</c:v>
                </c:pt>
                <c:pt idx="201">
                  <c:v>0.44822368421052633</c:v>
                </c:pt>
                <c:pt idx="202">
                  <c:v>0.47644736842105262</c:v>
                </c:pt>
                <c:pt idx="203">
                  <c:v>0.48868421052631578</c:v>
                </c:pt>
                <c:pt idx="204">
                  <c:v>0.48828947368421055</c:v>
                </c:pt>
                <c:pt idx="205">
                  <c:v>0.49756578947368418</c:v>
                </c:pt>
                <c:pt idx="206">
                  <c:v>0.50210526315789472</c:v>
                </c:pt>
                <c:pt idx="207">
                  <c:v>0.52361842105263157</c:v>
                </c:pt>
                <c:pt idx="208">
                  <c:v>0.53480263157894736</c:v>
                </c:pt>
                <c:pt idx="209">
                  <c:v>0.51184210526315788</c:v>
                </c:pt>
                <c:pt idx="210">
                  <c:v>0.52032894736842106</c:v>
                </c:pt>
                <c:pt idx="211">
                  <c:v>0.48973684210526314</c:v>
                </c:pt>
                <c:pt idx="212">
                  <c:v>0.4704605263157895</c:v>
                </c:pt>
                <c:pt idx="213">
                  <c:v>0.46013157894736845</c:v>
                </c:pt>
                <c:pt idx="214">
                  <c:v>0.4726315789473684</c:v>
                </c:pt>
                <c:pt idx="215">
                  <c:v>0.48342105263157897</c:v>
                </c:pt>
                <c:pt idx="216">
                  <c:v>0.4905263157894737</c:v>
                </c:pt>
                <c:pt idx="217">
                  <c:v>0.49486842105263157</c:v>
                </c:pt>
                <c:pt idx="218">
                  <c:v>0.50394736842105259</c:v>
                </c:pt>
                <c:pt idx="219">
                  <c:v>0.48749999999999999</c:v>
                </c:pt>
                <c:pt idx="220">
                  <c:v>0.46578947368421053</c:v>
                </c:pt>
                <c:pt idx="221">
                  <c:v>0.44552631578947366</c:v>
                </c:pt>
                <c:pt idx="222">
                  <c:v>0.42901315789473682</c:v>
                </c:pt>
                <c:pt idx="223">
                  <c:v>0.40118421052631581</c:v>
                </c:pt>
                <c:pt idx="224">
                  <c:v>0.37618421052631579</c:v>
                </c:pt>
                <c:pt idx="225">
                  <c:v>0.34480263157894736</c:v>
                </c:pt>
                <c:pt idx="226">
                  <c:v>0.32414473684210526</c:v>
                </c:pt>
                <c:pt idx="227">
                  <c:v>0.32177631578947369</c:v>
                </c:pt>
                <c:pt idx="228">
                  <c:v>0.31263157894736843</c:v>
                </c:pt>
                <c:pt idx="229">
                  <c:v>0.30822368421052632</c:v>
                </c:pt>
                <c:pt idx="230">
                  <c:v>0.31578947368421051</c:v>
                </c:pt>
                <c:pt idx="231">
                  <c:v>0.33276315789473682</c:v>
                </c:pt>
                <c:pt idx="232">
                  <c:v>0.31736842105263158</c:v>
                </c:pt>
                <c:pt idx="233">
                  <c:v>0.29947368421052634</c:v>
                </c:pt>
                <c:pt idx="234">
                  <c:v>0.29394736842105262</c:v>
                </c:pt>
                <c:pt idx="235">
                  <c:v>0.30631578947368421</c:v>
                </c:pt>
                <c:pt idx="236">
                  <c:v>0.35230263157894737</c:v>
                </c:pt>
                <c:pt idx="237">
                  <c:v>0.44467105263157897</c:v>
                </c:pt>
                <c:pt idx="238">
                  <c:v>0.52578947368421047</c:v>
                </c:pt>
                <c:pt idx="239">
                  <c:v>0.60335526315789478</c:v>
                </c:pt>
                <c:pt idx="240">
                  <c:v>0.64171052631578951</c:v>
                </c:pt>
                <c:pt idx="241">
                  <c:v>0.65118421052631581</c:v>
                </c:pt>
                <c:pt idx="242">
                  <c:v>0.64539473684210524</c:v>
                </c:pt>
                <c:pt idx="243">
                  <c:v>0.61013157894736847</c:v>
                </c:pt>
                <c:pt idx="244">
                  <c:v>0.58414473684210522</c:v>
                </c:pt>
                <c:pt idx="245">
                  <c:v>0.58598684210526319</c:v>
                </c:pt>
                <c:pt idx="246">
                  <c:v>0.56940789473684206</c:v>
                </c:pt>
                <c:pt idx="247">
                  <c:v>0.55282894736842103</c:v>
                </c:pt>
                <c:pt idx="248">
                  <c:v>0.52585526315789477</c:v>
                </c:pt>
                <c:pt idx="249">
                  <c:v>0.48427631578947367</c:v>
                </c:pt>
                <c:pt idx="250">
                  <c:v>0.43914473684210525</c:v>
                </c:pt>
                <c:pt idx="251">
                  <c:v>0.40184210526315789</c:v>
                </c:pt>
                <c:pt idx="252">
                  <c:v>0.38473684210526315</c:v>
                </c:pt>
                <c:pt idx="253">
                  <c:v>0.35138157894736843</c:v>
                </c:pt>
                <c:pt idx="254">
                  <c:v>0.30960526315789472</c:v>
                </c:pt>
                <c:pt idx="255">
                  <c:v>0.28815789473684211</c:v>
                </c:pt>
                <c:pt idx="256">
                  <c:v>0.28940789473684209</c:v>
                </c:pt>
                <c:pt idx="257">
                  <c:v>0.26769736842105263</c:v>
                </c:pt>
                <c:pt idx="258">
                  <c:v>0.25230263157894739</c:v>
                </c:pt>
                <c:pt idx="259">
                  <c:v>0.24282894736842106</c:v>
                </c:pt>
                <c:pt idx="260">
                  <c:v>0.29756578947368423</c:v>
                </c:pt>
                <c:pt idx="261">
                  <c:v>0.32690789473684212</c:v>
                </c:pt>
                <c:pt idx="262">
                  <c:v>0.32697368421052631</c:v>
                </c:pt>
                <c:pt idx="263">
                  <c:v>0.38407894736842108</c:v>
                </c:pt>
                <c:pt idx="264">
                  <c:v>0.46605263157894739</c:v>
                </c:pt>
                <c:pt idx="265">
                  <c:v>0.50986842105263153</c:v>
                </c:pt>
                <c:pt idx="266">
                  <c:v>0.52651315789473685</c:v>
                </c:pt>
                <c:pt idx="267">
                  <c:v>0.53342105263157891</c:v>
                </c:pt>
                <c:pt idx="268">
                  <c:v>0.54585526315789479</c:v>
                </c:pt>
                <c:pt idx="269">
                  <c:v>0.55348684210526311</c:v>
                </c:pt>
                <c:pt idx="270">
                  <c:v>0.56585526315789469</c:v>
                </c:pt>
                <c:pt idx="271">
                  <c:v>0.6021052631578947</c:v>
                </c:pt>
                <c:pt idx="272">
                  <c:v>0.62296052631578946</c:v>
                </c:pt>
                <c:pt idx="273">
                  <c:v>0.63684210526315788</c:v>
                </c:pt>
                <c:pt idx="274">
                  <c:v>0.6640789473684211</c:v>
                </c:pt>
                <c:pt idx="275">
                  <c:v>0.67</c:v>
                </c:pt>
                <c:pt idx="276">
                  <c:v>0.68618421052631584</c:v>
                </c:pt>
                <c:pt idx="277">
                  <c:v>0.70282894736842105</c:v>
                </c:pt>
                <c:pt idx="278">
                  <c:v>0.70203947368421049</c:v>
                </c:pt>
                <c:pt idx="279">
                  <c:v>0.69460526315789473</c:v>
                </c:pt>
                <c:pt idx="280">
                  <c:v>0.70078947368421052</c:v>
                </c:pt>
                <c:pt idx="281">
                  <c:v>0.69467105263157891</c:v>
                </c:pt>
                <c:pt idx="282">
                  <c:v>0.6573684210526316</c:v>
                </c:pt>
                <c:pt idx="283">
                  <c:v>0.60440789473684209</c:v>
                </c:pt>
                <c:pt idx="284">
                  <c:v>0.53500000000000003</c:v>
                </c:pt>
                <c:pt idx="285">
                  <c:v>0.47138157894736843</c:v>
                </c:pt>
                <c:pt idx="286">
                  <c:v>0.42618421052631578</c:v>
                </c:pt>
                <c:pt idx="287">
                  <c:v>0.39690789473684213</c:v>
                </c:pt>
                <c:pt idx="288">
                  <c:v>0.37532894736842104</c:v>
                </c:pt>
                <c:pt idx="289">
                  <c:v>0.35717105263157894</c:v>
                </c:pt>
                <c:pt idx="290">
                  <c:v>0.32651315789473684</c:v>
                </c:pt>
                <c:pt idx="291">
                  <c:v>0.30236842105263156</c:v>
                </c:pt>
                <c:pt idx="292">
                  <c:v>0.28085526315789472</c:v>
                </c:pt>
                <c:pt idx="293">
                  <c:v>0.24881578947368421</c:v>
                </c:pt>
                <c:pt idx="294">
                  <c:v>0.23723684210526316</c:v>
                </c:pt>
                <c:pt idx="295">
                  <c:v>0.24855263157894736</c:v>
                </c:pt>
                <c:pt idx="296">
                  <c:v>0.24651315789473685</c:v>
                </c:pt>
                <c:pt idx="297">
                  <c:v>0.26947368421052631</c:v>
                </c:pt>
                <c:pt idx="298">
                  <c:v>0.31802631578947366</c:v>
                </c:pt>
                <c:pt idx="299">
                  <c:v>0.32842105263157895</c:v>
                </c:pt>
                <c:pt idx="300">
                  <c:v>0.34901315789473686</c:v>
                </c:pt>
                <c:pt idx="301">
                  <c:v>0.37092105263157893</c:v>
                </c:pt>
                <c:pt idx="302">
                  <c:v>0.3936842105263158</c:v>
                </c:pt>
                <c:pt idx="303">
                  <c:v>0.39302631578947367</c:v>
                </c:pt>
                <c:pt idx="304">
                  <c:v>0.39809210526315791</c:v>
                </c:pt>
                <c:pt idx="305">
                  <c:v>0.37874999999999998</c:v>
                </c:pt>
                <c:pt idx="306">
                  <c:v>0.35342105263157897</c:v>
                </c:pt>
                <c:pt idx="307">
                  <c:v>0.32815789473684209</c:v>
                </c:pt>
                <c:pt idx="308">
                  <c:v>0.32710526315789473</c:v>
                </c:pt>
                <c:pt idx="309">
                  <c:v>0.33750000000000002</c:v>
                </c:pt>
                <c:pt idx="310">
                  <c:v>0.35052631578947369</c:v>
                </c:pt>
                <c:pt idx="311">
                  <c:v>0.35052631578947369</c:v>
                </c:pt>
                <c:pt idx="312">
                  <c:v>0.35171052631578947</c:v>
                </c:pt>
                <c:pt idx="313">
                  <c:v>0.3557236842105263</c:v>
                </c:pt>
                <c:pt idx="314">
                  <c:v>0.35671052631578948</c:v>
                </c:pt>
                <c:pt idx="315">
                  <c:v>0.34078947368421053</c:v>
                </c:pt>
                <c:pt idx="316">
                  <c:v>0.32861842105263156</c:v>
                </c:pt>
                <c:pt idx="317">
                  <c:v>0.3426315789473684</c:v>
                </c:pt>
                <c:pt idx="318">
                  <c:v>0.35223684210526318</c:v>
                </c:pt>
                <c:pt idx="319">
                  <c:v>0.3775</c:v>
                </c:pt>
                <c:pt idx="320">
                  <c:v>0.38605263157894737</c:v>
                </c:pt>
                <c:pt idx="321">
                  <c:v>0.35473684210526318</c:v>
                </c:pt>
                <c:pt idx="322">
                  <c:v>0.32585526315789476</c:v>
                </c:pt>
                <c:pt idx="323">
                  <c:v>0.34644736842105261</c:v>
                </c:pt>
                <c:pt idx="324">
                  <c:v>0.39105263157894737</c:v>
                </c:pt>
                <c:pt idx="325">
                  <c:v>0.43763157894736843</c:v>
                </c:pt>
                <c:pt idx="326">
                  <c:v>0.47105263157894739</c:v>
                </c:pt>
                <c:pt idx="327">
                  <c:v>0.46072368421052634</c:v>
                </c:pt>
                <c:pt idx="328">
                  <c:v>0.43157894736842106</c:v>
                </c:pt>
                <c:pt idx="329">
                  <c:v>0.38730263157894734</c:v>
                </c:pt>
                <c:pt idx="330">
                  <c:v>0.33539473684210525</c:v>
                </c:pt>
                <c:pt idx="331">
                  <c:v>0.29401315789473687</c:v>
                </c:pt>
                <c:pt idx="332">
                  <c:v>0.25874999999999998</c:v>
                </c:pt>
                <c:pt idx="333">
                  <c:v>0.26519736842105263</c:v>
                </c:pt>
                <c:pt idx="334">
                  <c:v>0.29144736842105262</c:v>
                </c:pt>
                <c:pt idx="335">
                  <c:v>0.29769736842105265</c:v>
                </c:pt>
                <c:pt idx="336">
                  <c:v>0.30519736842105261</c:v>
                </c:pt>
                <c:pt idx="337">
                  <c:v>0.28394736842105261</c:v>
                </c:pt>
                <c:pt idx="338">
                  <c:v>0.2555921052631579</c:v>
                </c:pt>
                <c:pt idx="339">
                  <c:v>0.2338157894736842</c:v>
                </c:pt>
                <c:pt idx="340">
                  <c:v>0.21572368421052632</c:v>
                </c:pt>
                <c:pt idx="341">
                  <c:v>0.21322368421052632</c:v>
                </c:pt>
                <c:pt idx="342">
                  <c:v>0.20138157894736841</c:v>
                </c:pt>
                <c:pt idx="343">
                  <c:v>0.19697368421052633</c:v>
                </c:pt>
                <c:pt idx="344">
                  <c:v>0.18546052631578946</c:v>
                </c:pt>
                <c:pt idx="345">
                  <c:v>0.1374342105263158</c:v>
                </c:pt>
                <c:pt idx="346">
                  <c:v>0.10914473684210527</c:v>
                </c:pt>
                <c:pt idx="347">
                  <c:v>8.5328947368421046E-2</c:v>
                </c:pt>
                <c:pt idx="348">
                  <c:v>6.7171052631578951E-2</c:v>
                </c:pt>
                <c:pt idx="349">
                  <c:v>6.223684210526316E-2</c:v>
                </c:pt>
                <c:pt idx="350">
                  <c:v>5.8486842105263157E-2</c:v>
                </c:pt>
                <c:pt idx="351">
                  <c:v>5.6447368421052635E-2</c:v>
                </c:pt>
                <c:pt idx="352">
                  <c:v>6.7171052631578951E-2</c:v>
                </c:pt>
                <c:pt idx="353">
                  <c:v>6.9736842105263153E-2</c:v>
                </c:pt>
                <c:pt idx="354">
                  <c:v>7.2434210526315795E-2</c:v>
                </c:pt>
                <c:pt idx="355">
                  <c:v>7.5263157894736837E-2</c:v>
                </c:pt>
                <c:pt idx="356">
                  <c:v>6.9473684210526312E-2</c:v>
                </c:pt>
                <c:pt idx="357">
                  <c:v>7.1184210526315794E-2</c:v>
                </c:pt>
                <c:pt idx="358">
                  <c:v>7.1381578947368421E-2</c:v>
                </c:pt>
                <c:pt idx="359">
                  <c:v>8.0921052631578949E-2</c:v>
                </c:pt>
                <c:pt idx="360">
                  <c:v>9.1315789473684211E-2</c:v>
                </c:pt>
                <c:pt idx="361">
                  <c:v>0.10980263157894737</c:v>
                </c:pt>
                <c:pt idx="362">
                  <c:v>0.14059210526315791</c:v>
                </c:pt>
                <c:pt idx="363">
                  <c:v>0.15671052631578947</c:v>
                </c:pt>
                <c:pt idx="364">
                  <c:v>0.18</c:v>
                </c:pt>
                <c:pt idx="365">
                  <c:v>0.17624999999999999</c:v>
                </c:pt>
                <c:pt idx="366">
                  <c:v>0.18151315789473685</c:v>
                </c:pt>
                <c:pt idx="367">
                  <c:v>0.1999342105263158</c:v>
                </c:pt>
                <c:pt idx="368">
                  <c:v>0.19513157894736843</c:v>
                </c:pt>
                <c:pt idx="369">
                  <c:v>0.17151315789473684</c:v>
                </c:pt>
                <c:pt idx="370">
                  <c:v>0.16486842105263158</c:v>
                </c:pt>
                <c:pt idx="371">
                  <c:v>0.19072368421052632</c:v>
                </c:pt>
                <c:pt idx="372">
                  <c:v>0.20657894736842106</c:v>
                </c:pt>
                <c:pt idx="373">
                  <c:v>0.23499999999999999</c:v>
                </c:pt>
                <c:pt idx="374">
                  <c:v>0.25888157894736841</c:v>
                </c:pt>
                <c:pt idx="375">
                  <c:v>0.26263157894736844</c:v>
                </c:pt>
                <c:pt idx="376">
                  <c:v>0.25296052631578947</c:v>
                </c:pt>
                <c:pt idx="377">
                  <c:v>0.24447368421052632</c:v>
                </c:pt>
                <c:pt idx="378">
                  <c:v>0.19769736842105262</c:v>
                </c:pt>
                <c:pt idx="379">
                  <c:v>0.17486842105263159</c:v>
                </c:pt>
                <c:pt idx="380">
                  <c:v>0.15177631578947368</c:v>
                </c:pt>
                <c:pt idx="381">
                  <c:v>0.12401315789473684</c:v>
                </c:pt>
                <c:pt idx="382">
                  <c:v>9.7763157894736843E-2</c:v>
                </c:pt>
                <c:pt idx="383">
                  <c:v>8.6052631578947367E-2</c:v>
                </c:pt>
                <c:pt idx="384">
                  <c:v>7.6644736842105265E-2</c:v>
                </c:pt>
                <c:pt idx="385">
                  <c:v>7.2302631578947368E-2</c:v>
                </c:pt>
                <c:pt idx="386">
                  <c:v>7.5394736842105264E-2</c:v>
                </c:pt>
                <c:pt idx="387">
                  <c:v>8.3289473684210524E-2</c:v>
                </c:pt>
                <c:pt idx="388">
                  <c:v>9.0723684210526317E-2</c:v>
                </c:pt>
                <c:pt idx="389">
                  <c:v>9.6776315789473683E-2</c:v>
                </c:pt>
                <c:pt idx="390">
                  <c:v>0.11131578947368422</c:v>
                </c:pt>
                <c:pt idx="391">
                  <c:v>0.12782894736842104</c:v>
                </c:pt>
                <c:pt idx="392">
                  <c:v>0.14723684210526317</c:v>
                </c:pt>
                <c:pt idx="393">
                  <c:v>0.13118421052631579</c:v>
                </c:pt>
                <c:pt idx="394">
                  <c:v>0.11907894736842105</c:v>
                </c:pt>
                <c:pt idx="395">
                  <c:v>0.14394736842105263</c:v>
                </c:pt>
                <c:pt idx="396">
                  <c:v>0.1711842105263158</c:v>
                </c:pt>
                <c:pt idx="397">
                  <c:v>0.18822368421052632</c:v>
                </c:pt>
                <c:pt idx="398">
                  <c:v>0.19513157894736843</c:v>
                </c:pt>
                <c:pt idx="399">
                  <c:v>0.21296052631578946</c:v>
                </c:pt>
                <c:pt idx="400">
                  <c:v>0.24506578947368421</c:v>
                </c:pt>
                <c:pt idx="401">
                  <c:v>0.27809210526315792</c:v>
                </c:pt>
                <c:pt idx="402">
                  <c:v>0.29611842105263159</c:v>
                </c:pt>
                <c:pt idx="403">
                  <c:v>0.27657894736842104</c:v>
                </c:pt>
                <c:pt idx="404">
                  <c:v>0.26664473684210527</c:v>
                </c:pt>
                <c:pt idx="405">
                  <c:v>0.29947368421052634</c:v>
                </c:pt>
                <c:pt idx="406">
                  <c:v>0.36217105263157895</c:v>
                </c:pt>
                <c:pt idx="407">
                  <c:v>0.41394736842105262</c:v>
                </c:pt>
                <c:pt idx="408">
                  <c:v>0.45842105263157895</c:v>
                </c:pt>
                <c:pt idx="409">
                  <c:v>0.46289473684210525</c:v>
                </c:pt>
                <c:pt idx="410">
                  <c:v>0.45848684210526314</c:v>
                </c:pt>
                <c:pt idx="411">
                  <c:v>0.46263157894736839</c:v>
                </c:pt>
                <c:pt idx="412">
                  <c:v>0.44072368421052632</c:v>
                </c:pt>
                <c:pt idx="413">
                  <c:v>0.44184210526315787</c:v>
                </c:pt>
                <c:pt idx="414">
                  <c:v>0.40907894736842104</c:v>
                </c:pt>
                <c:pt idx="415">
                  <c:v>0.36986842105263157</c:v>
                </c:pt>
                <c:pt idx="416">
                  <c:v>0.34638157894736843</c:v>
                </c:pt>
                <c:pt idx="417">
                  <c:v>0.39513157894736844</c:v>
                </c:pt>
                <c:pt idx="418">
                  <c:v>0.45138157894736841</c:v>
                </c:pt>
                <c:pt idx="419">
                  <c:v>0.46638157894736842</c:v>
                </c:pt>
                <c:pt idx="420">
                  <c:v>0.48335526315789473</c:v>
                </c:pt>
                <c:pt idx="421">
                  <c:v>0.49592105263157893</c:v>
                </c:pt>
                <c:pt idx="422">
                  <c:v>0.50973684210526315</c:v>
                </c:pt>
                <c:pt idx="423">
                  <c:v>0.51151315789473684</c:v>
                </c:pt>
                <c:pt idx="424">
                  <c:v>0.51848684210526319</c:v>
                </c:pt>
                <c:pt idx="425">
                  <c:v>0.50309210526315784</c:v>
                </c:pt>
                <c:pt idx="426">
                  <c:v>0.4751315789473684</c:v>
                </c:pt>
                <c:pt idx="427">
                  <c:v>0.43809210526315789</c:v>
                </c:pt>
                <c:pt idx="428">
                  <c:v>0.38348684210526318</c:v>
                </c:pt>
                <c:pt idx="429">
                  <c:v>0.36092105263157892</c:v>
                </c:pt>
                <c:pt idx="430">
                  <c:v>0.34868421052631576</c:v>
                </c:pt>
                <c:pt idx="431">
                  <c:v>0.33888157894736842</c:v>
                </c:pt>
                <c:pt idx="432">
                  <c:v>0.33842105263157896</c:v>
                </c:pt>
                <c:pt idx="433">
                  <c:v>0.32184210526315787</c:v>
                </c:pt>
                <c:pt idx="434">
                  <c:v>0.30881578947368421</c:v>
                </c:pt>
                <c:pt idx="435">
                  <c:v>0.28532894736842107</c:v>
                </c:pt>
                <c:pt idx="436">
                  <c:v>0.26039473684210529</c:v>
                </c:pt>
                <c:pt idx="437">
                  <c:v>0.26078947368421052</c:v>
                </c:pt>
                <c:pt idx="438">
                  <c:v>0.24506578947368421</c:v>
                </c:pt>
                <c:pt idx="439">
                  <c:v>0.24171052631578949</c:v>
                </c:pt>
                <c:pt idx="440">
                  <c:v>0.23842105263157895</c:v>
                </c:pt>
                <c:pt idx="441">
                  <c:v>0.22835526315789473</c:v>
                </c:pt>
                <c:pt idx="442">
                  <c:v>0.22506578947368422</c:v>
                </c:pt>
                <c:pt idx="443">
                  <c:v>0.21302631578947367</c:v>
                </c:pt>
                <c:pt idx="444">
                  <c:v>0.21032894736842106</c:v>
                </c:pt>
                <c:pt idx="445">
                  <c:v>0.22144736842105264</c:v>
                </c:pt>
                <c:pt idx="446">
                  <c:v>0.2444078947368421</c:v>
                </c:pt>
                <c:pt idx="447">
                  <c:v>0.25907894736842108</c:v>
                </c:pt>
                <c:pt idx="448">
                  <c:v>0.27434210526315789</c:v>
                </c:pt>
                <c:pt idx="449">
                  <c:v>0.28868421052631577</c:v>
                </c:pt>
                <c:pt idx="450">
                  <c:v>0.32374999999999998</c:v>
                </c:pt>
                <c:pt idx="451">
                  <c:v>0.31815789473684208</c:v>
                </c:pt>
                <c:pt idx="452">
                  <c:v>0.31868421052631579</c:v>
                </c:pt>
                <c:pt idx="453">
                  <c:v>0.30085526315789474</c:v>
                </c:pt>
                <c:pt idx="454">
                  <c:v>0.30026315789473684</c:v>
                </c:pt>
                <c:pt idx="455">
                  <c:v>0.30769736842105261</c:v>
                </c:pt>
                <c:pt idx="456">
                  <c:v>0.30881578947368421</c:v>
                </c:pt>
                <c:pt idx="457">
                  <c:v>0.3255921052631579</c:v>
                </c:pt>
                <c:pt idx="458">
                  <c:v>0.34578947368421054</c:v>
                </c:pt>
                <c:pt idx="459">
                  <c:v>0.35059210526315787</c:v>
                </c:pt>
                <c:pt idx="460">
                  <c:v>0.34828947368421054</c:v>
                </c:pt>
                <c:pt idx="461">
                  <c:v>0.35901315789473687</c:v>
                </c:pt>
                <c:pt idx="462">
                  <c:v>0.36967105263157896</c:v>
                </c:pt>
                <c:pt idx="463">
                  <c:v>0.38394736842105265</c:v>
                </c:pt>
                <c:pt idx="464">
                  <c:v>0.39848684210526314</c:v>
                </c:pt>
                <c:pt idx="465">
                  <c:v>0.41815789473684212</c:v>
                </c:pt>
                <c:pt idx="466">
                  <c:v>0.46592105263157896</c:v>
                </c:pt>
                <c:pt idx="467">
                  <c:v>0.47828947368421054</c:v>
                </c:pt>
                <c:pt idx="468">
                  <c:v>0.47888157894736844</c:v>
                </c:pt>
                <c:pt idx="469">
                  <c:v>0.47914473684210529</c:v>
                </c:pt>
                <c:pt idx="470">
                  <c:v>0.48499999999999999</c:v>
                </c:pt>
                <c:pt idx="471">
                  <c:v>0.48289473684210527</c:v>
                </c:pt>
                <c:pt idx="472">
                  <c:v>0.47447368421052633</c:v>
                </c:pt>
                <c:pt idx="473">
                  <c:v>0.45750000000000002</c:v>
                </c:pt>
                <c:pt idx="474">
                  <c:v>0.42026315789473684</c:v>
                </c:pt>
                <c:pt idx="475">
                  <c:v>0.38315789473684209</c:v>
                </c:pt>
                <c:pt idx="476">
                  <c:v>0.33763157894736839</c:v>
                </c:pt>
                <c:pt idx="477">
                  <c:v>0.31342105263157893</c:v>
                </c:pt>
                <c:pt idx="478">
                  <c:v>0.30776315789473685</c:v>
                </c:pt>
                <c:pt idx="479">
                  <c:v>0.30401315789473682</c:v>
                </c:pt>
                <c:pt idx="480">
                  <c:v>0.28072368421052629</c:v>
                </c:pt>
                <c:pt idx="481">
                  <c:v>0.2511184210526316</c:v>
                </c:pt>
                <c:pt idx="482">
                  <c:v>0.21375</c:v>
                </c:pt>
                <c:pt idx="483">
                  <c:v>0.17842105263157895</c:v>
                </c:pt>
                <c:pt idx="484">
                  <c:v>0.16171052631578947</c:v>
                </c:pt>
                <c:pt idx="485">
                  <c:v>0.14894736842105263</c:v>
                </c:pt>
                <c:pt idx="486">
                  <c:v>0.12789473684210526</c:v>
                </c:pt>
                <c:pt idx="487">
                  <c:v>0.10493421052631578</c:v>
                </c:pt>
                <c:pt idx="488">
                  <c:v>7.7499999999999999E-2</c:v>
                </c:pt>
                <c:pt idx="489">
                  <c:v>4.9868421052631576E-2</c:v>
                </c:pt>
                <c:pt idx="490">
                  <c:v>5.0197368421052629E-2</c:v>
                </c:pt>
                <c:pt idx="491">
                  <c:v>6.0592105263157892E-2</c:v>
                </c:pt>
                <c:pt idx="492">
                  <c:v>7.4934210526315784E-2</c:v>
                </c:pt>
                <c:pt idx="493">
                  <c:v>8.9078947368421049E-2</c:v>
                </c:pt>
                <c:pt idx="494">
                  <c:v>9.9078947368421058E-2</c:v>
                </c:pt>
                <c:pt idx="495">
                  <c:v>0.10526315789473684</c:v>
                </c:pt>
                <c:pt idx="496">
                  <c:v>0.11078947368421052</c:v>
                </c:pt>
                <c:pt idx="497">
                  <c:v>0.11552631578947369</c:v>
                </c:pt>
                <c:pt idx="498">
                  <c:v>0.11835526315789474</c:v>
                </c:pt>
                <c:pt idx="499">
                  <c:v>0.12013157894736842</c:v>
                </c:pt>
                <c:pt idx="500">
                  <c:v>0.11980263157894737</c:v>
                </c:pt>
                <c:pt idx="501">
                  <c:v>0.11848684210526315</c:v>
                </c:pt>
                <c:pt idx="502">
                  <c:v>0.12506578947368421</c:v>
                </c:pt>
                <c:pt idx="503">
                  <c:v>0.13019736842105264</c:v>
                </c:pt>
                <c:pt idx="504">
                  <c:v>0.13335526315789473</c:v>
                </c:pt>
                <c:pt idx="505">
                  <c:v>0.12631578947368421</c:v>
                </c:pt>
                <c:pt idx="506">
                  <c:v>0.12559210526315789</c:v>
                </c:pt>
                <c:pt idx="507">
                  <c:v>0.12894736842105264</c:v>
                </c:pt>
                <c:pt idx="508">
                  <c:v>0.11717105263157895</c:v>
                </c:pt>
                <c:pt idx="509">
                  <c:v>0.11657894736842105</c:v>
                </c:pt>
                <c:pt idx="510">
                  <c:v>0.10986842105263157</c:v>
                </c:pt>
                <c:pt idx="511">
                  <c:v>0.10473684210526316</c:v>
                </c:pt>
                <c:pt idx="512">
                  <c:v>9.322368421052632E-2</c:v>
                </c:pt>
                <c:pt idx="513">
                  <c:v>8.6052631578947367E-2</c:v>
                </c:pt>
                <c:pt idx="514">
                  <c:v>8.7763157894736848E-2</c:v>
                </c:pt>
                <c:pt idx="515">
                  <c:v>0.10144736842105263</c:v>
                </c:pt>
                <c:pt idx="516">
                  <c:v>0.10888157894736843</c:v>
                </c:pt>
                <c:pt idx="517">
                  <c:v>0.12302631578947368</c:v>
                </c:pt>
                <c:pt idx="518">
                  <c:v>0.1369736842105263</c:v>
                </c:pt>
                <c:pt idx="519">
                  <c:v>0.15269736842105264</c:v>
                </c:pt>
                <c:pt idx="520">
                  <c:v>0.16388157894736843</c:v>
                </c:pt>
                <c:pt idx="521">
                  <c:v>0.1736842105263158</c:v>
                </c:pt>
                <c:pt idx="522">
                  <c:v>0.17934210526315789</c:v>
                </c:pt>
                <c:pt idx="523">
                  <c:v>0.16967105263157894</c:v>
                </c:pt>
                <c:pt idx="524">
                  <c:v>0.15835526315789475</c:v>
                </c:pt>
                <c:pt idx="525">
                  <c:v>0.14947368421052631</c:v>
                </c:pt>
                <c:pt idx="526">
                  <c:v>0.13901315789473684</c:v>
                </c:pt>
                <c:pt idx="527">
                  <c:v>0.13401315789473683</c:v>
                </c:pt>
                <c:pt idx="528">
                  <c:v>0.12769736842105264</c:v>
                </c:pt>
                <c:pt idx="529">
                  <c:v>0.12177631578947369</c:v>
                </c:pt>
                <c:pt idx="530">
                  <c:v>0.12302631578947368</c:v>
                </c:pt>
                <c:pt idx="531">
                  <c:v>0.12276315789473684</c:v>
                </c:pt>
                <c:pt idx="532">
                  <c:v>0.12572368421052632</c:v>
                </c:pt>
                <c:pt idx="533">
                  <c:v>0.13</c:v>
                </c:pt>
                <c:pt idx="534">
                  <c:v>0.12802631578947368</c:v>
                </c:pt>
                <c:pt idx="535">
                  <c:v>0.12125</c:v>
                </c:pt>
                <c:pt idx="536">
                  <c:v>0.11315789473684211</c:v>
                </c:pt>
                <c:pt idx="537">
                  <c:v>9.4671052631578947E-2</c:v>
                </c:pt>
                <c:pt idx="538">
                  <c:v>7.8684210526315787E-2</c:v>
                </c:pt>
                <c:pt idx="539">
                  <c:v>8.8092105263157888E-2</c:v>
                </c:pt>
                <c:pt idx="540">
                  <c:v>9.375E-2</c:v>
                </c:pt>
                <c:pt idx="541">
                  <c:v>8.8223684210526315E-2</c:v>
                </c:pt>
                <c:pt idx="542">
                  <c:v>7.7894736842105267E-2</c:v>
                </c:pt>
                <c:pt idx="543">
                  <c:v>6.6776315789473684E-2</c:v>
                </c:pt>
                <c:pt idx="544">
                  <c:v>6.1776315789473686E-2</c:v>
                </c:pt>
                <c:pt idx="545">
                  <c:v>5.5592105263157894E-2</c:v>
                </c:pt>
                <c:pt idx="546">
                  <c:v>4.3684210526315791E-2</c:v>
                </c:pt>
                <c:pt idx="547">
                  <c:v>3.467105263157895E-2</c:v>
                </c:pt>
                <c:pt idx="548">
                  <c:v>3.2960526315789475E-2</c:v>
                </c:pt>
                <c:pt idx="549">
                  <c:v>3.6118421052631577E-2</c:v>
                </c:pt>
                <c:pt idx="550">
                  <c:v>3.5460526315789477E-2</c:v>
                </c:pt>
                <c:pt idx="551">
                  <c:v>3.1907894736842107E-2</c:v>
                </c:pt>
                <c:pt idx="552">
                  <c:v>3.0131578947368422E-2</c:v>
                </c:pt>
                <c:pt idx="553">
                  <c:v>3.1907894736842107E-2</c:v>
                </c:pt>
                <c:pt idx="554">
                  <c:v>3.0986842105263156E-2</c:v>
                </c:pt>
                <c:pt idx="555">
                  <c:v>3.3486842105263155E-2</c:v>
                </c:pt>
                <c:pt idx="556">
                  <c:v>4.1381578947368422E-2</c:v>
                </c:pt>
                <c:pt idx="557">
                  <c:v>5.0394736842105263E-2</c:v>
                </c:pt>
                <c:pt idx="558">
                  <c:v>5.5197368421052634E-2</c:v>
                </c:pt>
                <c:pt idx="559">
                  <c:v>6.7434210526315791E-2</c:v>
                </c:pt>
                <c:pt idx="560">
                  <c:v>7.0000000000000007E-2</c:v>
                </c:pt>
                <c:pt idx="561">
                  <c:v>5.4342105263157893E-2</c:v>
                </c:pt>
                <c:pt idx="562">
                  <c:v>5.2763157894736845E-2</c:v>
                </c:pt>
                <c:pt idx="563">
                  <c:v>6.7894736842105258E-2</c:v>
                </c:pt>
                <c:pt idx="564">
                  <c:v>8.2763157894736844E-2</c:v>
                </c:pt>
                <c:pt idx="565">
                  <c:v>8.9013157894736836E-2</c:v>
                </c:pt>
                <c:pt idx="566">
                  <c:v>8.611842105263158E-2</c:v>
                </c:pt>
                <c:pt idx="567">
                  <c:v>8.1250000000000003E-2</c:v>
                </c:pt>
                <c:pt idx="568">
                  <c:v>7.3157894736842102E-2</c:v>
                </c:pt>
                <c:pt idx="569">
                  <c:v>6.6381578947368416E-2</c:v>
                </c:pt>
                <c:pt idx="570">
                  <c:v>5.6776315789473682E-2</c:v>
                </c:pt>
                <c:pt idx="571">
                  <c:v>5.0328947368421049E-2</c:v>
                </c:pt>
                <c:pt idx="572">
                  <c:v>4.4671052631578945E-2</c:v>
                </c:pt>
                <c:pt idx="573">
                  <c:v>5.1513157894736844E-2</c:v>
                </c:pt>
                <c:pt idx="574">
                  <c:v>5.868421052631579E-2</c:v>
                </c:pt>
                <c:pt idx="575">
                  <c:v>6.9144736842105259E-2</c:v>
                </c:pt>
                <c:pt idx="576">
                  <c:v>7.4934210526315784E-2</c:v>
                </c:pt>
                <c:pt idx="577">
                  <c:v>7.7828947368421053E-2</c:v>
                </c:pt>
                <c:pt idx="578">
                  <c:v>7.5197368421052638E-2</c:v>
                </c:pt>
                <c:pt idx="579">
                  <c:v>7.5394736842105264E-2</c:v>
                </c:pt>
                <c:pt idx="580">
                  <c:v>7.2302631578947368E-2</c:v>
                </c:pt>
                <c:pt idx="581">
                  <c:v>7.8092105263157893E-2</c:v>
                </c:pt>
                <c:pt idx="582">
                  <c:v>8.2960526315789471E-2</c:v>
                </c:pt>
                <c:pt idx="583">
                  <c:v>9.0723684210526317E-2</c:v>
                </c:pt>
                <c:pt idx="584">
                  <c:v>9.7236842105263163E-2</c:v>
                </c:pt>
                <c:pt idx="585">
                  <c:v>8.8157894736842102E-2</c:v>
                </c:pt>
                <c:pt idx="586">
                  <c:v>6.5855263157894736E-2</c:v>
                </c:pt>
                <c:pt idx="587">
                  <c:v>6.644736842105263E-2</c:v>
                </c:pt>
                <c:pt idx="588">
                  <c:v>7.4144736842105263E-2</c:v>
                </c:pt>
                <c:pt idx="589">
                  <c:v>7.4934210526315784E-2</c:v>
                </c:pt>
                <c:pt idx="590">
                  <c:v>7.8092105263157893E-2</c:v>
                </c:pt>
                <c:pt idx="591">
                  <c:v>8.4868421052631579E-2</c:v>
                </c:pt>
                <c:pt idx="592">
                  <c:v>7.9342105263157894E-2</c:v>
                </c:pt>
                <c:pt idx="593">
                  <c:v>6.9934210526315793E-2</c:v>
                </c:pt>
                <c:pt idx="594">
                  <c:v>6.7960526315789471E-2</c:v>
                </c:pt>
                <c:pt idx="595">
                  <c:v>5.9934210526315791E-2</c:v>
                </c:pt>
                <c:pt idx="596">
                  <c:v>5.2565789473684212E-2</c:v>
                </c:pt>
                <c:pt idx="597">
                  <c:v>5.6184210526315788E-2</c:v>
                </c:pt>
                <c:pt idx="598">
                  <c:v>5.6842105263157895E-2</c:v>
                </c:pt>
                <c:pt idx="599">
                  <c:v>5.6710526315789475E-2</c:v>
                </c:pt>
                <c:pt idx="600">
                  <c:v>6.1118421052631579E-2</c:v>
                </c:pt>
                <c:pt idx="601">
                  <c:v>6.8486842105263152E-2</c:v>
                </c:pt>
                <c:pt idx="602">
                  <c:v>8.3618421052631578E-2</c:v>
                </c:pt>
                <c:pt idx="603">
                  <c:v>9.1447368421052638E-2</c:v>
                </c:pt>
                <c:pt idx="604">
                  <c:v>0.10592105263157894</c:v>
                </c:pt>
                <c:pt idx="605">
                  <c:v>0.13171052631578947</c:v>
                </c:pt>
                <c:pt idx="606">
                  <c:v>0.18513157894736842</c:v>
                </c:pt>
                <c:pt idx="607">
                  <c:v>0.23592105263157895</c:v>
                </c:pt>
                <c:pt idx="608">
                  <c:v>0.24875</c:v>
                </c:pt>
                <c:pt idx="609">
                  <c:v>0.25052631578947371</c:v>
                </c:pt>
                <c:pt idx="610">
                  <c:v>0.26230263157894734</c:v>
                </c:pt>
                <c:pt idx="611">
                  <c:v>0.30355263157894735</c:v>
                </c:pt>
                <c:pt idx="612">
                  <c:v>0.3448684210526316</c:v>
                </c:pt>
                <c:pt idx="613">
                  <c:v>0.36078947368421055</c:v>
                </c:pt>
                <c:pt idx="614">
                  <c:v>0.3694078947368421</c:v>
                </c:pt>
                <c:pt idx="615">
                  <c:v>0.37105263157894736</c:v>
                </c:pt>
                <c:pt idx="616">
                  <c:v>0.34980263157894737</c:v>
                </c:pt>
                <c:pt idx="617">
                  <c:v>0.33085526315789476</c:v>
                </c:pt>
                <c:pt idx="618">
                  <c:v>0.31546052631578947</c:v>
                </c:pt>
                <c:pt idx="619">
                  <c:v>0.3325657894736842</c:v>
                </c:pt>
                <c:pt idx="620">
                  <c:v>0.31026315789473685</c:v>
                </c:pt>
                <c:pt idx="621">
                  <c:v>0.27157894736842103</c:v>
                </c:pt>
                <c:pt idx="622">
                  <c:v>0.24072368421052631</c:v>
                </c:pt>
                <c:pt idx="623">
                  <c:v>0.22717105263157894</c:v>
                </c:pt>
                <c:pt idx="624">
                  <c:v>0.21723684210526314</c:v>
                </c:pt>
                <c:pt idx="625">
                  <c:v>0.21375</c:v>
                </c:pt>
                <c:pt idx="626">
                  <c:v>0.21092105263157895</c:v>
                </c:pt>
                <c:pt idx="627">
                  <c:v>0.1930921052631579</c:v>
                </c:pt>
                <c:pt idx="628">
                  <c:v>0.19440789473684211</c:v>
                </c:pt>
                <c:pt idx="629">
                  <c:v>0.19894736842105262</c:v>
                </c:pt>
                <c:pt idx="630">
                  <c:v>0.20907894736842106</c:v>
                </c:pt>
                <c:pt idx="631">
                  <c:v>0.20177631578947369</c:v>
                </c:pt>
                <c:pt idx="632">
                  <c:v>0.18717105263157896</c:v>
                </c:pt>
                <c:pt idx="633">
                  <c:v>0.1749342105263158</c:v>
                </c:pt>
                <c:pt idx="634">
                  <c:v>0.20230263157894737</c:v>
                </c:pt>
                <c:pt idx="635">
                  <c:v>0.22776315789473683</c:v>
                </c:pt>
                <c:pt idx="636">
                  <c:v>0.22592105263157894</c:v>
                </c:pt>
                <c:pt idx="637">
                  <c:v>0.25296052631578947</c:v>
                </c:pt>
                <c:pt idx="638">
                  <c:v>0.30342105263157892</c:v>
                </c:pt>
                <c:pt idx="639">
                  <c:v>0.34131578947368418</c:v>
                </c:pt>
                <c:pt idx="640">
                  <c:v>0.36256578947368423</c:v>
                </c:pt>
                <c:pt idx="641">
                  <c:v>0.37282894736842104</c:v>
                </c:pt>
                <c:pt idx="642">
                  <c:v>0.36532894736842103</c:v>
                </c:pt>
                <c:pt idx="643">
                  <c:v>0.34625</c:v>
                </c:pt>
                <c:pt idx="644">
                  <c:v>0.30776315789473685</c:v>
                </c:pt>
                <c:pt idx="645">
                  <c:v>0.27407894736842103</c:v>
                </c:pt>
                <c:pt idx="646">
                  <c:v>0.24585526315789474</c:v>
                </c:pt>
                <c:pt idx="647">
                  <c:v>0.22500000000000001</c:v>
                </c:pt>
                <c:pt idx="648">
                  <c:v>0.21256578947368421</c:v>
                </c:pt>
                <c:pt idx="649">
                  <c:v>0.21736842105263157</c:v>
                </c:pt>
                <c:pt idx="650">
                  <c:v>0.23335526315789473</c:v>
                </c:pt>
                <c:pt idx="651">
                  <c:v>0.22657894736842105</c:v>
                </c:pt>
                <c:pt idx="652">
                  <c:v>0.2056578947368421</c:v>
                </c:pt>
                <c:pt idx="653">
                  <c:v>0.19157894736842104</c:v>
                </c:pt>
                <c:pt idx="654">
                  <c:v>0.16539473684210526</c:v>
                </c:pt>
                <c:pt idx="655">
                  <c:v>0.13388157894736843</c:v>
                </c:pt>
                <c:pt idx="656">
                  <c:v>0.10151315789473685</c:v>
                </c:pt>
                <c:pt idx="657">
                  <c:v>6.9671052631578953E-2</c:v>
                </c:pt>
                <c:pt idx="658">
                  <c:v>5.9407894736842104E-2</c:v>
                </c:pt>
                <c:pt idx="659">
                  <c:v>5.5065789473684214E-2</c:v>
                </c:pt>
                <c:pt idx="660">
                  <c:v>4.7631578947368421E-2</c:v>
                </c:pt>
                <c:pt idx="661">
                  <c:v>4.5263157894736845E-2</c:v>
                </c:pt>
                <c:pt idx="662">
                  <c:v>4.0065789473684207E-2</c:v>
                </c:pt>
                <c:pt idx="663">
                  <c:v>4.3289473684210523E-2</c:v>
                </c:pt>
                <c:pt idx="664">
                  <c:v>5.0263157894736843E-2</c:v>
                </c:pt>
                <c:pt idx="665">
                  <c:v>5.8618421052631577E-2</c:v>
                </c:pt>
                <c:pt idx="666">
                  <c:v>6.5263157894736842E-2</c:v>
                </c:pt>
                <c:pt idx="667">
                  <c:v>6.5065789473684216E-2</c:v>
                </c:pt>
                <c:pt idx="668">
                  <c:v>6.3618421052631574E-2</c:v>
                </c:pt>
                <c:pt idx="669">
                  <c:v>6.223684210526316E-2</c:v>
                </c:pt>
                <c:pt idx="670">
                  <c:v>6.644736842105263E-2</c:v>
                </c:pt>
                <c:pt idx="671">
                  <c:v>7.2302631578947368E-2</c:v>
                </c:pt>
                <c:pt idx="672">
                  <c:v>8.0986842105263163E-2</c:v>
                </c:pt>
                <c:pt idx="673">
                  <c:v>9.8289473684210524E-2</c:v>
                </c:pt>
                <c:pt idx="674">
                  <c:v>0.12309210526315789</c:v>
                </c:pt>
                <c:pt idx="675">
                  <c:v>0.14499999999999999</c:v>
                </c:pt>
                <c:pt idx="676">
                  <c:v>0.15019736842105263</c:v>
                </c:pt>
                <c:pt idx="677">
                  <c:v>0.14842105263157895</c:v>
                </c:pt>
                <c:pt idx="678">
                  <c:v>0.14763157894736842</c:v>
                </c:pt>
                <c:pt idx="679">
                  <c:v>0.13973684210526316</c:v>
                </c:pt>
                <c:pt idx="680">
                  <c:v>0.12730263157894736</c:v>
                </c:pt>
                <c:pt idx="681">
                  <c:v>0.10296052631578947</c:v>
                </c:pt>
                <c:pt idx="682">
                  <c:v>0.11059210526315789</c:v>
                </c:pt>
                <c:pt idx="683">
                  <c:v>0.11973684210526316</c:v>
                </c:pt>
                <c:pt idx="684">
                  <c:v>0.11269736842105263</c:v>
                </c:pt>
                <c:pt idx="685">
                  <c:v>0.11657894736842105</c:v>
                </c:pt>
                <c:pt idx="686">
                  <c:v>0.12842105263157894</c:v>
                </c:pt>
                <c:pt idx="687">
                  <c:v>0.13407894736842105</c:v>
                </c:pt>
                <c:pt idx="688">
                  <c:v>0.14124999999999999</c:v>
                </c:pt>
                <c:pt idx="689">
                  <c:v>0.14480263157894738</c:v>
                </c:pt>
                <c:pt idx="690">
                  <c:v>0.14769736842105263</c:v>
                </c:pt>
                <c:pt idx="691">
                  <c:v>0.15328947368421053</c:v>
                </c:pt>
                <c:pt idx="692">
                  <c:v>0.14539473684210527</c:v>
                </c:pt>
                <c:pt idx="693">
                  <c:v>0.15486842105263157</c:v>
                </c:pt>
                <c:pt idx="694">
                  <c:v>0.18184210526315789</c:v>
                </c:pt>
                <c:pt idx="695">
                  <c:v>0.20973684210526317</c:v>
                </c:pt>
                <c:pt idx="696">
                  <c:v>0.24210526315789474</c:v>
                </c:pt>
                <c:pt idx="697">
                  <c:v>0.26980263157894735</c:v>
                </c:pt>
                <c:pt idx="698">
                  <c:v>0.27532894736842106</c:v>
                </c:pt>
                <c:pt idx="699">
                  <c:v>0.27368421052631581</c:v>
                </c:pt>
                <c:pt idx="700">
                  <c:v>0.28664473684210529</c:v>
                </c:pt>
                <c:pt idx="701">
                  <c:v>0.28967105263157894</c:v>
                </c:pt>
                <c:pt idx="702">
                  <c:v>0.30414473684210525</c:v>
                </c:pt>
                <c:pt idx="703">
                  <c:v>0.3230921052631579</c:v>
                </c:pt>
                <c:pt idx="704">
                  <c:v>0.3169736842105263</c:v>
                </c:pt>
                <c:pt idx="705">
                  <c:v>0.31868421052631579</c:v>
                </c:pt>
                <c:pt idx="706">
                  <c:v>0.36171052631578948</c:v>
                </c:pt>
                <c:pt idx="707">
                  <c:v>0.41190789473684208</c:v>
                </c:pt>
                <c:pt idx="708">
                  <c:v>0.44723684210526315</c:v>
                </c:pt>
                <c:pt idx="709">
                  <c:v>0.46519736842105264</c:v>
                </c:pt>
                <c:pt idx="710">
                  <c:v>0.47565789473684211</c:v>
                </c:pt>
                <c:pt idx="711">
                  <c:v>0.48157894736842105</c:v>
                </c:pt>
                <c:pt idx="712">
                  <c:v>0.47414473684210529</c:v>
                </c:pt>
                <c:pt idx="713">
                  <c:v>0.47269736842105264</c:v>
                </c:pt>
                <c:pt idx="714">
                  <c:v>0.48934210526315791</c:v>
                </c:pt>
                <c:pt idx="715">
                  <c:v>0.48578947368421055</c:v>
                </c:pt>
                <c:pt idx="716">
                  <c:v>0.47539473684210526</c:v>
                </c:pt>
                <c:pt idx="717">
                  <c:v>0.45019736842105262</c:v>
                </c:pt>
                <c:pt idx="718">
                  <c:v>0.42059210526315788</c:v>
                </c:pt>
                <c:pt idx="719">
                  <c:v>0.3638157894736842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Calcul!$CH$10:$CH$753</c:f>
              <c:numCache>
                <c:formatCode>0.000</c:formatCode>
                <c:ptCount val="744"/>
                <c:pt idx="0">
                  <c:v>0.26950009137426939</c:v>
                </c:pt>
                <c:pt idx="1">
                  <c:v>0.26950009137426939</c:v>
                </c:pt>
                <c:pt idx="2">
                  <c:v>0.26950009137426939</c:v>
                </c:pt>
                <c:pt idx="3">
                  <c:v>0.26950009137426939</c:v>
                </c:pt>
                <c:pt idx="4">
                  <c:v>0.26950009137426939</c:v>
                </c:pt>
                <c:pt idx="5">
                  <c:v>0.26950009137426939</c:v>
                </c:pt>
                <c:pt idx="6">
                  <c:v>0.26950009137426939</c:v>
                </c:pt>
                <c:pt idx="7">
                  <c:v>0.26950009137426939</c:v>
                </c:pt>
                <c:pt idx="8">
                  <c:v>0.26950009137426939</c:v>
                </c:pt>
                <c:pt idx="9">
                  <c:v>0.26950009137426939</c:v>
                </c:pt>
                <c:pt idx="10">
                  <c:v>0.26950009137426939</c:v>
                </c:pt>
                <c:pt idx="11">
                  <c:v>0.26950009137426939</c:v>
                </c:pt>
                <c:pt idx="12">
                  <c:v>0.26950009137426939</c:v>
                </c:pt>
                <c:pt idx="13">
                  <c:v>0.26950009137426939</c:v>
                </c:pt>
                <c:pt idx="14">
                  <c:v>0.26950009137426939</c:v>
                </c:pt>
                <c:pt idx="15">
                  <c:v>0.26950009137426939</c:v>
                </c:pt>
                <c:pt idx="16">
                  <c:v>0.26950009137426939</c:v>
                </c:pt>
                <c:pt idx="17">
                  <c:v>0.26950009137426939</c:v>
                </c:pt>
                <c:pt idx="18">
                  <c:v>0.26950009137426939</c:v>
                </c:pt>
                <c:pt idx="19">
                  <c:v>0.26950009137426939</c:v>
                </c:pt>
                <c:pt idx="20">
                  <c:v>0.26950009137426939</c:v>
                </c:pt>
                <c:pt idx="21">
                  <c:v>0.26950009137426939</c:v>
                </c:pt>
                <c:pt idx="22">
                  <c:v>0.26950009137426939</c:v>
                </c:pt>
                <c:pt idx="23">
                  <c:v>0.26950009137426939</c:v>
                </c:pt>
                <c:pt idx="24">
                  <c:v>0.26950009137426939</c:v>
                </c:pt>
                <c:pt idx="25">
                  <c:v>0.26950009137426939</c:v>
                </c:pt>
                <c:pt idx="26">
                  <c:v>0.26950009137426939</c:v>
                </c:pt>
                <c:pt idx="27">
                  <c:v>0.26950009137426939</c:v>
                </c:pt>
                <c:pt idx="28">
                  <c:v>0.26950009137426939</c:v>
                </c:pt>
                <c:pt idx="29">
                  <c:v>0.26950009137426939</c:v>
                </c:pt>
                <c:pt idx="30">
                  <c:v>0.26950009137426939</c:v>
                </c:pt>
                <c:pt idx="31">
                  <c:v>0.26950009137426939</c:v>
                </c:pt>
                <c:pt idx="32">
                  <c:v>0.26950009137426939</c:v>
                </c:pt>
                <c:pt idx="33">
                  <c:v>0.26950009137426939</c:v>
                </c:pt>
                <c:pt idx="34">
                  <c:v>0.26950009137426939</c:v>
                </c:pt>
                <c:pt idx="35">
                  <c:v>0.26950009137426939</c:v>
                </c:pt>
                <c:pt idx="36">
                  <c:v>0.26950009137426939</c:v>
                </c:pt>
                <c:pt idx="37">
                  <c:v>0.26950009137426939</c:v>
                </c:pt>
                <c:pt idx="38">
                  <c:v>0.26950009137426939</c:v>
                </c:pt>
                <c:pt idx="39">
                  <c:v>0.26950009137426939</c:v>
                </c:pt>
                <c:pt idx="40">
                  <c:v>0.26950009137426939</c:v>
                </c:pt>
                <c:pt idx="41">
                  <c:v>0.26950009137426939</c:v>
                </c:pt>
                <c:pt idx="42">
                  <c:v>0.26950009137426939</c:v>
                </c:pt>
                <c:pt idx="43">
                  <c:v>0.26950009137426939</c:v>
                </c:pt>
                <c:pt idx="44">
                  <c:v>0.26950009137426939</c:v>
                </c:pt>
                <c:pt idx="45">
                  <c:v>0.26950009137426939</c:v>
                </c:pt>
                <c:pt idx="46">
                  <c:v>0.26950009137426939</c:v>
                </c:pt>
                <c:pt idx="47">
                  <c:v>0.26950009137426939</c:v>
                </c:pt>
                <c:pt idx="48">
                  <c:v>0.26950009137426939</c:v>
                </c:pt>
                <c:pt idx="49">
                  <c:v>0.26950009137426939</c:v>
                </c:pt>
                <c:pt idx="50">
                  <c:v>0.26950009137426939</c:v>
                </c:pt>
                <c:pt idx="51">
                  <c:v>0.26950009137426939</c:v>
                </c:pt>
                <c:pt idx="52">
                  <c:v>0.26950009137426939</c:v>
                </c:pt>
                <c:pt idx="53">
                  <c:v>0.26950009137426939</c:v>
                </c:pt>
                <c:pt idx="54">
                  <c:v>0.26950009137426939</c:v>
                </c:pt>
                <c:pt idx="55">
                  <c:v>0.26950009137426939</c:v>
                </c:pt>
                <c:pt idx="56">
                  <c:v>0.26950009137426939</c:v>
                </c:pt>
                <c:pt idx="57">
                  <c:v>0.26950009137426939</c:v>
                </c:pt>
                <c:pt idx="58">
                  <c:v>0.26950009137426939</c:v>
                </c:pt>
                <c:pt idx="59">
                  <c:v>0.26950009137426939</c:v>
                </c:pt>
                <c:pt idx="60">
                  <c:v>0.26950009137426939</c:v>
                </c:pt>
                <c:pt idx="61">
                  <c:v>0.26950009137426939</c:v>
                </c:pt>
                <c:pt idx="62">
                  <c:v>0.26950009137426939</c:v>
                </c:pt>
                <c:pt idx="63">
                  <c:v>0.26950009137426939</c:v>
                </c:pt>
                <c:pt idx="64">
                  <c:v>0.26950009137426939</c:v>
                </c:pt>
                <c:pt idx="65">
                  <c:v>0.26950009137426939</c:v>
                </c:pt>
                <c:pt idx="66">
                  <c:v>0.26950009137426939</c:v>
                </c:pt>
                <c:pt idx="67">
                  <c:v>0.26950009137426939</c:v>
                </c:pt>
                <c:pt idx="68">
                  <c:v>0.26950009137426939</c:v>
                </c:pt>
                <c:pt idx="69">
                  <c:v>0.26950009137426939</c:v>
                </c:pt>
                <c:pt idx="70">
                  <c:v>0.26950009137426939</c:v>
                </c:pt>
                <c:pt idx="71">
                  <c:v>0.26950009137426939</c:v>
                </c:pt>
                <c:pt idx="72">
                  <c:v>0.26950009137426939</c:v>
                </c:pt>
                <c:pt idx="73">
                  <c:v>0.26950009137426939</c:v>
                </c:pt>
                <c:pt idx="74">
                  <c:v>0.26950009137426939</c:v>
                </c:pt>
                <c:pt idx="75">
                  <c:v>0.26950009137426939</c:v>
                </c:pt>
                <c:pt idx="76">
                  <c:v>0.26950009137426939</c:v>
                </c:pt>
                <c:pt idx="77">
                  <c:v>0.26950009137426939</c:v>
                </c:pt>
                <c:pt idx="78">
                  <c:v>0.26950009137426939</c:v>
                </c:pt>
                <c:pt idx="79">
                  <c:v>0.26950009137426939</c:v>
                </c:pt>
                <c:pt idx="80">
                  <c:v>0.26950009137426939</c:v>
                </c:pt>
                <c:pt idx="81">
                  <c:v>0.26950009137426939</c:v>
                </c:pt>
                <c:pt idx="82">
                  <c:v>0.26950009137426939</c:v>
                </c:pt>
                <c:pt idx="83">
                  <c:v>0.26950009137426939</c:v>
                </c:pt>
                <c:pt idx="84">
                  <c:v>0.26950009137426939</c:v>
                </c:pt>
                <c:pt idx="85">
                  <c:v>0.26950009137426939</c:v>
                </c:pt>
                <c:pt idx="86">
                  <c:v>0.26950009137426939</c:v>
                </c:pt>
                <c:pt idx="87">
                  <c:v>0.26950009137426939</c:v>
                </c:pt>
                <c:pt idx="88">
                  <c:v>0.26950009137426939</c:v>
                </c:pt>
                <c:pt idx="89">
                  <c:v>0.26950009137426939</c:v>
                </c:pt>
                <c:pt idx="90">
                  <c:v>0.26950009137426939</c:v>
                </c:pt>
                <c:pt idx="91">
                  <c:v>0.26950009137426939</c:v>
                </c:pt>
                <c:pt idx="92">
                  <c:v>0.26950009137426939</c:v>
                </c:pt>
                <c:pt idx="93">
                  <c:v>0.26950009137426939</c:v>
                </c:pt>
                <c:pt idx="94">
                  <c:v>0.26950009137426939</c:v>
                </c:pt>
                <c:pt idx="95">
                  <c:v>0.26950009137426939</c:v>
                </c:pt>
                <c:pt idx="96">
                  <c:v>0.26950009137426939</c:v>
                </c:pt>
                <c:pt idx="97">
                  <c:v>0.26950009137426939</c:v>
                </c:pt>
                <c:pt idx="98">
                  <c:v>0.26950009137426939</c:v>
                </c:pt>
                <c:pt idx="99">
                  <c:v>0.26950009137426939</c:v>
                </c:pt>
                <c:pt idx="100">
                  <c:v>0.26950009137426939</c:v>
                </c:pt>
                <c:pt idx="101">
                  <c:v>0.26950009137426939</c:v>
                </c:pt>
                <c:pt idx="102">
                  <c:v>0.26950009137426939</c:v>
                </c:pt>
                <c:pt idx="103">
                  <c:v>0.26950009137426939</c:v>
                </c:pt>
                <c:pt idx="104">
                  <c:v>0.26950009137426939</c:v>
                </c:pt>
                <c:pt idx="105">
                  <c:v>0.26950009137426939</c:v>
                </c:pt>
                <c:pt idx="106">
                  <c:v>0.26950009137426939</c:v>
                </c:pt>
                <c:pt idx="107">
                  <c:v>0.26950009137426939</c:v>
                </c:pt>
                <c:pt idx="108">
                  <c:v>0.26950009137426939</c:v>
                </c:pt>
                <c:pt idx="109">
                  <c:v>0.26950009137426939</c:v>
                </c:pt>
                <c:pt idx="110">
                  <c:v>0.26950009137426939</c:v>
                </c:pt>
                <c:pt idx="111">
                  <c:v>0.26950009137426939</c:v>
                </c:pt>
                <c:pt idx="112">
                  <c:v>0.26950009137426939</c:v>
                </c:pt>
                <c:pt idx="113">
                  <c:v>0.26950009137426939</c:v>
                </c:pt>
                <c:pt idx="114">
                  <c:v>0.26950009137426939</c:v>
                </c:pt>
                <c:pt idx="115">
                  <c:v>0.26950009137426939</c:v>
                </c:pt>
                <c:pt idx="116">
                  <c:v>0.26950009137426939</c:v>
                </c:pt>
                <c:pt idx="117">
                  <c:v>0.26950009137426939</c:v>
                </c:pt>
                <c:pt idx="118">
                  <c:v>0.26950009137426939</c:v>
                </c:pt>
                <c:pt idx="119">
                  <c:v>0.26950009137426939</c:v>
                </c:pt>
                <c:pt idx="120">
                  <c:v>0.26950009137426939</c:v>
                </c:pt>
                <c:pt idx="121">
                  <c:v>0.26950009137426939</c:v>
                </c:pt>
                <c:pt idx="122">
                  <c:v>0.26950009137426939</c:v>
                </c:pt>
                <c:pt idx="123">
                  <c:v>0.26950009137426939</c:v>
                </c:pt>
                <c:pt idx="124">
                  <c:v>0.26950009137426939</c:v>
                </c:pt>
                <c:pt idx="125">
                  <c:v>0.26950009137426939</c:v>
                </c:pt>
                <c:pt idx="126">
                  <c:v>0.26950009137426939</c:v>
                </c:pt>
                <c:pt idx="127">
                  <c:v>0.26950009137426939</c:v>
                </c:pt>
                <c:pt idx="128">
                  <c:v>0.26950009137426939</c:v>
                </c:pt>
                <c:pt idx="129">
                  <c:v>0.26950009137426939</c:v>
                </c:pt>
                <c:pt idx="130">
                  <c:v>0.26950009137426939</c:v>
                </c:pt>
                <c:pt idx="131">
                  <c:v>0.26950009137426939</c:v>
                </c:pt>
                <c:pt idx="132">
                  <c:v>0.26950009137426939</c:v>
                </c:pt>
                <c:pt idx="133">
                  <c:v>0.26950009137426939</c:v>
                </c:pt>
                <c:pt idx="134">
                  <c:v>0.26950009137426939</c:v>
                </c:pt>
                <c:pt idx="135">
                  <c:v>0.26950009137426939</c:v>
                </c:pt>
                <c:pt idx="136">
                  <c:v>0.26950009137426939</c:v>
                </c:pt>
                <c:pt idx="137">
                  <c:v>0.26950009137426939</c:v>
                </c:pt>
                <c:pt idx="138">
                  <c:v>0.26950009137426939</c:v>
                </c:pt>
                <c:pt idx="139">
                  <c:v>0.26950009137426939</c:v>
                </c:pt>
                <c:pt idx="140">
                  <c:v>0.26950009137426939</c:v>
                </c:pt>
                <c:pt idx="141">
                  <c:v>0.26950009137426939</c:v>
                </c:pt>
                <c:pt idx="142">
                  <c:v>0.26950009137426939</c:v>
                </c:pt>
                <c:pt idx="143">
                  <c:v>0.26950009137426939</c:v>
                </c:pt>
                <c:pt idx="144">
                  <c:v>0.26950009137426939</c:v>
                </c:pt>
                <c:pt idx="145">
                  <c:v>0.26950009137426939</c:v>
                </c:pt>
                <c:pt idx="146">
                  <c:v>0.26950009137426939</c:v>
                </c:pt>
                <c:pt idx="147">
                  <c:v>0.26950009137426939</c:v>
                </c:pt>
                <c:pt idx="148">
                  <c:v>0.26950009137426939</c:v>
                </c:pt>
                <c:pt idx="149">
                  <c:v>0.26950009137426939</c:v>
                </c:pt>
                <c:pt idx="150">
                  <c:v>0.26950009137426939</c:v>
                </c:pt>
                <c:pt idx="151">
                  <c:v>0.26950009137426939</c:v>
                </c:pt>
                <c:pt idx="152">
                  <c:v>0.26950009137426939</c:v>
                </c:pt>
                <c:pt idx="153">
                  <c:v>0.26950009137426939</c:v>
                </c:pt>
                <c:pt idx="154">
                  <c:v>0.26950009137426939</c:v>
                </c:pt>
                <c:pt idx="155">
                  <c:v>0.26950009137426939</c:v>
                </c:pt>
                <c:pt idx="156">
                  <c:v>0.26950009137426939</c:v>
                </c:pt>
                <c:pt idx="157">
                  <c:v>0.26950009137426939</c:v>
                </c:pt>
                <c:pt idx="158">
                  <c:v>0.26950009137426939</c:v>
                </c:pt>
                <c:pt idx="159">
                  <c:v>0.26950009137426939</c:v>
                </c:pt>
                <c:pt idx="160">
                  <c:v>0.26950009137426939</c:v>
                </c:pt>
                <c:pt idx="161">
                  <c:v>0.26950009137426939</c:v>
                </c:pt>
                <c:pt idx="162">
                  <c:v>0.26950009137426939</c:v>
                </c:pt>
                <c:pt idx="163">
                  <c:v>0.26950009137426939</c:v>
                </c:pt>
                <c:pt idx="164">
                  <c:v>0.26950009137426939</c:v>
                </c:pt>
                <c:pt idx="165">
                  <c:v>0.26950009137426939</c:v>
                </c:pt>
                <c:pt idx="166">
                  <c:v>0.26950009137426939</c:v>
                </c:pt>
                <c:pt idx="167">
                  <c:v>0.26950009137426939</c:v>
                </c:pt>
                <c:pt idx="168">
                  <c:v>0.26950009137426939</c:v>
                </c:pt>
                <c:pt idx="169">
                  <c:v>0.26950009137426939</c:v>
                </c:pt>
                <c:pt idx="170">
                  <c:v>0.26950009137426939</c:v>
                </c:pt>
                <c:pt idx="171">
                  <c:v>0.26950009137426939</c:v>
                </c:pt>
                <c:pt idx="172">
                  <c:v>0.26950009137426939</c:v>
                </c:pt>
                <c:pt idx="173">
                  <c:v>0.26950009137426939</c:v>
                </c:pt>
                <c:pt idx="174">
                  <c:v>0.26950009137426939</c:v>
                </c:pt>
                <c:pt idx="175">
                  <c:v>0.26950009137426939</c:v>
                </c:pt>
                <c:pt idx="176">
                  <c:v>0.26950009137426939</c:v>
                </c:pt>
                <c:pt idx="177">
                  <c:v>0.26950009137426939</c:v>
                </c:pt>
                <c:pt idx="178">
                  <c:v>0.26950009137426939</c:v>
                </c:pt>
                <c:pt idx="179">
                  <c:v>0.26950009137426939</c:v>
                </c:pt>
                <c:pt idx="180">
                  <c:v>0.26950009137426939</c:v>
                </c:pt>
                <c:pt idx="181">
                  <c:v>0.26950009137426939</c:v>
                </c:pt>
                <c:pt idx="182">
                  <c:v>0.26950009137426939</c:v>
                </c:pt>
                <c:pt idx="183">
                  <c:v>0.26950009137426939</c:v>
                </c:pt>
                <c:pt idx="184">
                  <c:v>0.26950009137426939</c:v>
                </c:pt>
                <c:pt idx="185">
                  <c:v>0.26950009137426939</c:v>
                </c:pt>
                <c:pt idx="186">
                  <c:v>0.26950009137426939</c:v>
                </c:pt>
                <c:pt idx="187">
                  <c:v>0.26950009137426939</c:v>
                </c:pt>
                <c:pt idx="188">
                  <c:v>0.26950009137426939</c:v>
                </c:pt>
                <c:pt idx="189">
                  <c:v>0.26950009137426939</c:v>
                </c:pt>
                <c:pt idx="190">
                  <c:v>0.26950009137426939</c:v>
                </c:pt>
                <c:pt idx="191">
                  <c:v>0.26950009137426939</c:v>
                </c:pt>
                <c:pt idx="192">
                  <c:v>0.26950009137426939</c:v>
                </c:pt>
                <c:pt idx="193">
                  <c:v>0.26950009137426939</c:v>
                </c:pt>
                <c:pt idx="194">
                  <c:v>0.26950009137426939</c:v>
                </c:pt>
                <c:pt idx="195">
                  <c:v>0.26950009137426939</c:v>
                </c:pt>
                <c:pt idx="196">
                  <c:v>0.26950009137426939</c:v>
                </c:pt>
                <c:pt idx="197">
                  <c:v>0.26950009137426939</c:v>
                </c:pt>
                <c:pt idx="198">
                  <c:v>0.26950009137426939</c:v>
                </c:pt>
                <c:pt idx="199">
                  <c:v>0.26950009137426939</c:v>
                </c:pt>
                <c:pt idx="200">
                  <c:v>0.26950009137426939</c:v>
                </c:pt>
                <c:pt idx="201">
                  <c:v>0.26950009137426939</c:v>
                </c:pt>
                <c:pt idx="202">
                  <c:v>0.26950009137426939</c:v>
                </c:pt>
                <c:pt idx="203">
                  <c:v>0.26950009137426939</c:v>
                </c:pt>
                <c:pt idx="204">
                  <c:v>0.26950009137426939</c:v>
                </c:pt>
                <c:pt idx="205">
                  <c:v>0.26950009137426939</c:v>
                </c:pt>
                <c:pt idx="206">
                  <c:v>0.26950009137426939</c:v>
                </c:pt>
                <c:pt idx="207">
                  <c:v>0.26950009137426939</c:v>
                </c:pt>
                <c:pt idx="208">
                  <c:v>0.26950009137426939</c:v>
                </c:pt>
                <c:pt idx="209">
                  <c:v>0.26950009137426939</c:v>
                </c:pt>
                <c:pt idx="210">
                  <c:v>0.26950009137426939</c:v>
                </c:pt>
                <c:pt idx="211">
                  <c:v>0.26950009137426939</c:v>
                </c:pt>
                <c:pt idx="212">
                  <c:v>0.26950009137426939</c:v>
                </c:pt>
                <c:pt idx="213">
                  <c:v>0.26950009137426939</c:v>
                </c:pt>
                <c:pt idx="214">
                  <c:v>0.26950009137426939</c:v>
                </c:pt>
                <c:pt idx="215">
                  <c:v>0.26950009137426939</c:v>
                </c:pt>
                <c:pt idx="216">
                  <c:v>0.26950009137426939</c:v>
                </c:pt>
                <c:pt idx="217">
                  <c:v>0.26950009137426939</c:v>
                </c:pt>
                <c:pt idx="218">
                  <c:v>0.26950009137426939</c:v>
                </c:pt>
                <c:pt idx="219">
                  <c:v>0.26950009137426939</c:v>
                </c:pt>
                <c:pt idx="220">
                  <c:v>0.26950009137426939</c:v>
                </c:pt>
                <c:pt idx="221">
                  <c:v>0.26950009137426939</c:v>
                </c:pt>
                <c:pt idx="222">
                  <c:v>0.26950009137426939</c:v>
                </c:pt>
                <c:pt idx="223">
                  <c:v>0.26950009137426939</c:v>
                </c:pt>
                <c:pt idx="224">
                  <c:v>0.26950009137426939</c:v>
                </c:pt>
                <c:pt idx="225">
                  <c:v>0.26950009137426939</c:v>
                </c:pt>
                <c:pt idx="226">
                  <c:v>0.26950009137426939</c:v>
                </c:pt>
                <c:pt idx="227">
                  <c:v>0.26950009137426939</c:v>
                </c:pt>
                <c:pt idx="228">
                  <c:v>0.26950009137426939</c:v>
                </c:pt>
                <c:pt idx="229">
                  <c:v>0.26950009137426939</c:v>
                </c:pt>
                <c:pt idx="230">
                  <c:v>0.26950009137426939</c:v>
                </c:pt>
                <c:pt idx="231">
                  <c:v>0.26950009137426939</c:v>
                </c:pt>
                <c:pt idx="232">
                  <c:v>0.26950009137426939</c:v>
                </c:pt>
                <c:pt idx="233">
                  <c:v>0.26950009137426939</c:v>
                </c:pt>
                <c:pt idx="234">
                  <c:v>0.26950009137426939</c:v>
                </c:pt>
                <c:pt idx="235">
                  <c:v>0.26950009137426939</c:v>
                </c:pt>
                <c:pt idx="236">
                  <c:v>0.26950009137426939</c:v>
                </c:pt>
                <c:pt idx="237">
                  <c:v>0.26950009137426939</c:v>
                </c:pt>
                <c:pt idx="238">
                  <c:v>0.26950009137426939</c:v>
                </c:pt>
                <c:pt idx="239">
                  <c:v>0.26950009137426939</c:v>
                </c:pt>
                <c:pt idx="240">
                  <c:v>0.26950009137426939</c:v>
                </c:pt>
                <c:pt idx="241">
                  <c:v>0.26950009137426939</c:v>
                </c:pt>
                <c:pt idx="242">
                  <c:v>0.26950009137426939</c:v>
                </c:pt>
                <c:pt idx="243">
                  <c:v>0.26950009137426939</c:v>
                </c:pt>
                <c:pt idx="244">
                  <c:v>0.26950009137426939</c:v>
                </c:pt>
                <c:pt idx="245">
                  <c:v>0.26950009137426939</c:v>
                </c:pt>
                <c:pt idx="246">
                  <c:v>0.26950009137426939</c:v>
                </c:pt>
                <c:pt idx="247">
                  <c:v>0.26950009137426939</c:v>
                </c:pt>
                <c:pt idx="248">
                  <c:v>0.26950009137426939</c:v>
                </c:pt>
                <c:pt idx="249">
                  <c:v>0.26950009137426939</c:v>
                </c:pt>
                <c:pt idx="250">
                  <c:v>0.26950009137426939</c:v>
                </c:pt>
                <c:pt idx="251">
                  <c:v>0.26950009137426939</c:v>
                </c:pt>
                <c:pt idx="252">
                  <c:v>0.26950009137426939</c:v>
                </c:pt>
                <c:pt idx="253">
                  <c:v>0.26950009137426939</c:v>
                </c:pt>
                <c:pt idx="254">
                  <c:v>0.26950009137426939</c:v>
                </c:pt>
                <c:pt idx="255">
                  <c:v>0.26950009137426939</c:v>
                </c:pt>
                <c:pt idx="256">
                  <c:v>0.26950009137426939</c:v>
                </c:pt>
                <c:pt idx="257">
                  <c:v>0.26950009137426939</c:v>
                </c:pt>
                <c:pt idx="258">
                  <c:v>0.26950009137426939</c:v>
                </c:pt>
                <c:pt idx="259">
                  <c:v>0.26950009137426939</c:v>
                </c:pt>
                <c:pt idx="260">
                  <c:v>0.26950009137426939</c:v>
                </c:pt>
                <c:pt idx="261">
                  <c:v>0.26950009137426939</c:v>
                </c:pt>
                <c:pt idx="262">
                  <c:v>0.26950009137426939</c:v>
                </c:pt>
                <c:pt idx="263">
                  <c:v>0.26950009137426939</c:v>
                </c:pt>
                <c:pt idx="264">
                  <c:v>0.26950009137426939</c:v>
                </c:pt>
                <c:pt idx="265">
                  <c:v>0.26950009137426939</c:v>
                </c:pt>
                <c:pt idx="266">
                  <c:v>0.26950009137426939</c:v>
                </c:pt>
                <c:pt idx="267">
                  <c:v>0.26950009137426939</c:v>
                </c:pt>
                <c:pt idx="268">
                  <c:v>0.26950009137426939</c:v>
                </c:pt>
                <c:pt idx="269">
                  <c:v>0.26950009137426939</c:v>
                </c:pt>
                <c:pt idx="270">
                  <c:v>0.26950009137426939</c:v>
                </c:pt>
                <c:pt idx="271">
                  <c:v>0.26950009137426939</c:v>
                </c:pt>
                <c:pt idx="272">
                  <c:v>0.26950009137426939</c:v>
                </c:pt>
                <c:pt idx="273">
                  <c:v>0.26950009137426939</c:v>
                </c:pt>
                <c:pt idx="274">
                  <c:v>0.26950009137426939</c:v>
                </c:pt>
                <c:pt idx="275">
                  <c:v>0.26950009137426939</c:v>
                </c:pt>
                <c:pt idx="276">
                  <c:v>0.26950009137426939</c:v>
                </c:pt>
                <c:pt idx="277">
                  <c:v>0.26950009137426939</c:v>
                </c:pt>
                <c:pt idx="278">
                  <c:v>0.26950009137426939</c:v>
                </c:pt>
                <c:pt idx="279">
                  <c:v>0.26950009137426939</c:v>
                </c:pt>
                <c:pt idx="280">
                  <c:v>0.26950009137426939</c:v>
                </c:pt>
                <c:pt idx="281">
                  <c:v>0.26950009137426939</c:v>
                </c:pt>
                <c:pt idx="282">
                  <c:v>0.26950009137426939</c:v>
                </c:pt>
                <c:pt idx="283">
                  <c:v>0.26950009137426939</c:v>
                </c:pt>
                <c:pt idx="284">
                  <c:v>0.26950009137426939</c:v>
                </c:pt>
                <c:pt idx="285">
                  <c:v>0.26950009137426939</c:v>
                </c:pt>
                <c:pt idx="286">
                  <c:v>0.26950009137426939</c:v>
                </c:pt>
                <c:pt idx="287">
                  <c:v>0.26950009137426939</c:v>
                </c:pt>
                <c:pt idx="288">
                  <c:v>0.26950009137426939</c:v>
                </c:pt>
                <c:pt idx="289">
                  <c:v>0.26950009137426939</c:v>
                </c:pt>
                <c:pt idx="290">
                  <c:v>0.26950009137426939</c:v>
                </c:pt>
                <c:pt idx="291">
                  <c:v>0.26950009137426939</c:v>
                </c:pt>
                <c:pt idx="292">
                  <c:v>0.26950009137426939</c:v>
                </c:pt>
                <c:pt idx="293">
                  <c:v>0.26950009137426939</c:v>
                </c:pt>
                <c:pt idx="294">
                  <c:v>0.26950009137426939</c:v>
                </c:pt>
                <c:pt idx="295">
                  <c:v>0.26950009137426939</c:v>
                </c:pt>
                <c:pt idx="296">
                  <c:v>0.26950009137426939</c:v>
                </c:pt>
                <c:pt idx="297">
                  <c:v>0.26950009137426939</c:v>
                </c:pt>
                <c:pt idx="298">
                  <c:v>0.26950009137426939</c:v>
                </c:pt>
                <c:pt idx="299">
                  <c:v>0.26950009137426939</c:v>
                </c:pt>
                <c:pt idx="300">
                  <c:v>0.26950009137426939</c:v>
                </c:pt>
                <c:pt idx="301">
                  <c:v>0.26950009137426939</c:v>
                </c:pt>
                <c:pt idx="302">
                  <c:v>0.26950009137426939</c:v>
                </c:pt>
                <c:pt idx="303">
                  <c:v>0.26950009137426939</c:v>
                </c:pt>
                <c:pt idx="304">
                  <c:v>0.26950009137426939</c:v>
                </c:pt>
                <c:pt idx="305">
                  <c:v>0.26950009137426939</c:v>
                </c:pt>
                <c:pt idx="306">
                  <c:v>0.26950009137426939</c:v>
                </c:pt>
                <c:pt idx="307">
                  <c:v>0.26950009137426939</c:v>
                </c:pt>
                <c:pt idx="308">
                  <c:v>0.26950009137426939</c:v>
                </c:pt>
                <c:pt idx="309">
                  <c:v>0.26950009137426939</c:v>
                </c:pt>
                <c:pt idx="310">
                  <c:v>0.26950009137426939</c:v>
                </c:pt>
                <c:pt idx="311">
                  <c:v>0.26950009137426939</c:v>
                </c:pt>
                <c:pt idx="312">
                  <c:v>0.26950009137426939</c:v>
                </c:pt>
                <c:pt idx="313">
                  <c:v>0.26950009137426939</c:v>
                </c:pt>
                <c:pt idx="314">
                  <c:v>0.26950009137426939</c:v>
                </c:pt>
                <c:pt idx="315">
                  <c:v>0.26950009137426939</c:v>
                </c:pt>
                <c:pt idx="316">
                  <c:v>0.26950009137426939</c:v>
                </c:pt>
                <c:pt idx="317">
                  <c:v>0.26950009137426939</c:v>
                </c:pt>
                <c:pt idx="318">
                  <c:v>0.26950009137426939</c:v>
                </c:pt>
                <c:pt idx="319">
                  <c:v>0.26950009137426939</c:v>
                </c:pt>
                <c:pt idx="320">
                  <c:v>0.26950009137426939</c:v>
                </c:pt>
                <c:pt idx="321">
                  <c:v>0.26950009137426939</c:v>
                </c:pt>
                <c:pt idx="322">
                  <c:v>0.26950009137426939</c:v>
                </c:pt>
                <c:pt idx="323">
                  <c:v>0.26950009137426939</c:v>
                </c:pt>
                <c:pt idx="324">
                  <c:v>0.26950009137426939</c:v>
                </c:pt>
                <c:pt idx="325">
                  <c:v>0.26950009137426939</c:v>
                </c:pt>
                <c:pt idx="326">
                  <c:v>0.26950009137426939</c:v>
                </c:pt>
                <c:pt idx="327">
                  <c:v>0.26950009137426939</c:v>
                </c:pt>
                <c:pt idx="328">
                  <c:v>0.26950009137426939</c:v>
                </c:pt>
                <c:pt idx="329">
                  <c:v>0.26950009137426939</c:v>
                </c:pt>
                <c:pt idx="330">
                  <c:v>0.26950009137426939</c:v>
                </c:pt>
                <c:pt idx="331">
                  <c:v>0.26950009137426939</c:v>
                </c:pt>
                <c:pt idx="332">
                  <c:v>0.26950009137426939</c:v>
                </c:pt>
                <c:pt idx="333">
                  <c:v>0.26950009137426939</c:v>
                </c:pt>
                <c:pt idx="334">
                  <c:v>0.26950009137426939</c:v>
                </c:pt>
                <c:pt idx="335">
                  <c:v>0.26950009137426939</c:v>
                </c:pt>
                <c:pt idx="336">
                  <c:v>0.26950009137426939</c:v>
                </c:pt>
                <c:pt idx="337">
                  <c:v>0.26950009137426939</c:v>
                </c:pt>
                <c:pt idx="338">
                  <c:v>0.26950009137426939</c:v>
                </c:pt>
                <c:pt idx="339">
                  <c:v>0.26950009137426939</c:v>
                </c:pt>
                <c:pt idx="340">
                  <c:v>0.26950009137426939</c:v>
                </c:pt>
                <c:pt idx="341">
                  <c:v>0.26950009137426939</c:v>
                </c:pt>
                <c:pt idx="342">
                  <c:v>0.26950009137426939</c:v>
                </c:pt>
                <c:pt idx="343">
                  <c:v>0.26950009137426939</c:v>
                </c:pt>
                <c:pt idx="344">
                  <c:v>0.26950009137426939</c:v>
                </c:pt>
                <c:pt idx="345">
                  <c:v>0.26950009137426939</c:v>
                </c:pt>
                <c:pt idx="346">
                  <c:v>0.26950009137426939</c:v>
                </c:pt>
                <c:pt idx="347">
                  <c:v>0.26950009137426939</c:v>
                </c:pt>
                <c:pt idx="348">
                  <c:v>0.26950009137426939</c:v>
                </c:pt>
                <c:pt idx="349">
                  <c:v>0.26950009137426939</c:v>
                </c:pt>
                <c:pt idx="350">
                  <c:v>0.26950009137426939</c:v>
                </c:pt>
                <c:pt idx="351">
                  <c:v>0.26950009137426939</c:v>
                </c:pt>
                <c:pt idx="352">
                  <c:v>0.26950009137426939</c:v>
                </c:pt>
                <c:pt idx="353">
                  <c:v>0.26950009137426939</c:v>
                </c:pt>
                <c:pt idx="354">
                  <c:v>0.26950009137426939</c:v>
                </c:pt>
                <c:pt idx="355">
                  <c:v>0.26950009137426939</c:v>
                </c:pt>
                <c:pt idx="356">
                  <c:v>0.26950009137426939</c:v>
                </c:pt>
                <c:pt idx="357">
                  <c:v>0.26950009137426939</c:v>
                </c:pt>
                <c:pt idx="358">
                  <c:v>0.26950009137426939</c:v>
                </c:pt>
                <c:pt idx="359">
                  <c:v>0.26950009137426939</c:v>
                </c:pt>
                <c:pt idx="360">
                  <c:v>0.26950009137426939</c:v>
                </c:pt>
                <c:pt idx="361">
                  <c:v>0.26950009137426939</c:v>
                </c:pt>
                <c:pt idx="362">
                  <c:v>0.26950009137426939</c:v>
                </c:pt>
                <c:pt idx="363">
                  <c:v>0.26950009137426939</c:v>
                </c:pt>
                <c:pt idx="364">
                  <c:v>0.26950009137426939</c:v>
                </c:pt>
                <c:pt idx="365">
                  <c:v>0.26950009137426939</c:v>
                </c:pt>
                <c:pt idx="366">
                  <c:v>0.26950009137426939</c:v>
                </c:pt>
                <c:pt idx="367">
                  <c:v>0.26950009137426939</c:v>
                </c:pt>
                <c:pt idx="368">
                  <c:v>0.26950009137426939</c:v>
                </c:pt>
                <c:pt idx="369">
                  <c:v>0.26950009137426939</c:v>
                </c:pt>
                <c:pt idx="370">
                  <c:v>0.26950009137426939</c:v>
                </c:pt>
                <c:pt idx="371">
                  <c:v>0.26950009137426939</c:v>
                </c:pt>
                <c:pt idx="372">
                  <c:v>0.26950009137426939</c:v>
                </c:pt>
                <c:pt idx="373">
                  <c:v>0.26950009137426939</c:v>
                </c:pt>
                <c:pt idx="374">
                  <c:v>0.26950009137426939</c:v>
                </c:pt>
                <c:pt idx="375">
                  <c:v>0.26950009137426939</c:v>
                </c:pt>
                <c:pt idx="376">
                  <c:v>0.26950009137426939</c:v>
                </c:pt>
                <c:pt idx="377">
                  <c:v>0.26950009137426939</c:v>
                </c:pt>
                <c:pt idx="378">
                  <c:v>0.26950009137426939</c:v>
                </c:pt>
                <c:pt idx="379">
                  <c:v>0.26950009137426939</c:v>
                </c:pt>
                <c:pt idx="380">
                  <c:v>0.26950009137426939</c:v>
                </c:pt>
                <c:pt idx="381">
                  <c:v>0.26950009137426939</c:v>
                </c:pt>
                <c:pt idx="382">
                  <c:v>0.26950009137426939</c:v>
                </c:pt>
                <c:pt idx="383">
                  <c:v>0.26950009137426939</c:v>
                </c:pt>
                <c:pt idx="384">
                  <c:v>0.26950009137426939</c:v>
                </c:pt>
                <c:pt idx="385">
                  <c:v>0.26950009137426939</c:v>
                </c:pt>
                <c:pt idx="386">
                  <c:v>0.26950009137426939</c:v>
                </c:pt>
                <c:pt idx="387">
                  <c:v>0.26950009137426939</c:v>
                </c:pt>
                <c:pt idx="388">
                  <c:v>0.26950009137426939</c:v>
                </c:pt>
                <c:pt idx="389">
                  <c:v>0.26950009137426939</c:v>
                </c:pt>
                <c:pt idx="390">
                  <c:v>0.26950009137426939</c:v>
                </c:pt>
                <c:pt idx="391">
                  <c:v>0.26950009137426939</c:v>
                </c:pt>
                <c:pt idx="392">
                  <c:v>0.26950009137426939</c:v>
                </c:pt>
                <c:pt idx="393">
                  <c:v>0.26950009137426939</c:v>
                </c:pt>
                <c:pt idx="394">
                  <c:v>0.26950009137426939</c:v>
                </c:pt>
                <c:pt idx="395">
                  <c:v>0.26950009137426939</c:v>
                </c:pt>
                <c:pt idx="396">
                  <c:v>0.26950009137426939</c:v>
                </c:pt>
                <c:pt idx="397">
                  <c:v>0.26950009137426939</c:v>
                </c:pt>
                <c:pt idx="398">
                  <c:v>0.26950009137426939</c:v>
                </c:pt>
                <c:pt idx="399">
                  <c:v>0.26950009137426939</c:v>
                </c:pt>
                <c:pt idx="400">
                  <c:v>0.26950009137426939</c:v>
                </c:pt>
                <c:pt idx="401">
                  <c:v>0.26950009137426939</c:v>
                </c:pt>
                <c:pt idx="402">
                  <c:v>0.26950009137426939</c:v>
                </c:pt>
                <c:pt idx="403">
                  <c:v>0.26950009137426939</c:v>
                </c:pt>
                <c:pt idx="404">
                  <c:v>0.26950009137426939</c:v>
                </c:pt>
                <c:pt idx="405">
                  <c:v>0.26950009137426939</c:v>
                </c:pt>
                <c:pt idx="406">
                  <c:v>0.26950009137426939</c:v>
                </c:pt>
                <c:pt idx="407">
                  <c:v>0.26950009137426939</c:v>
                </c:pt>
                <c:pt idx="408">
                  <c:v>0.26950009137426939</c:v>
                </c:pt>
                <c:pt idx="409">
                  <c:v>0.26950009137426939</c:v>
                </c:pt>
                <c:pt idx="410">
                  <c:v>0.26950009137426939</c:v>
                </c:pt>
                <c:pt idx="411">
                  <c:v>0.26950009137426939</c:v>
                </c:pt>
                <c:pt idx="412">
                  <c:v>0.26950009137426939</c:v>
                </c:pt>
                <c:pt idx="413">
                  <c:v>0.26950009137426939</c:v>
                </c:pt>
                <c:pt idx="414">
                  <c:v>0.26950009137426939</c:v>
                </c:pt>
                <c:pt idx="415">
                  <c:v>0.26950009137426939</c:v>
                </c:pt>
                <c:pt idx="416">
                  <c:v>0.26950009137426939</c:v>
                </c:pt>
                <c:pt idx="417">
                  <c:v>0.26950009137426939</c:v>
                </c:pt>
                <c:pt idx="418">
                  <c:v>0.26950009137426939</c:v>
                </c:pt>
                <c:pt idx="419">
                  <c:v>0.26950009137426939</c:v>
                </c:pt>
                <c:pt idx="420">
                  <c:v>0.26950009137426939</c:v>
                </c:pt>
                <c:pt idx="421">
                  <c:v>0.26950009137426939</c:v>
                </c:pt>
                <c:pt idx="422">
                  <c:v>0.26950009137426939</c:v>
                </c:pt>
                <c:pt idx="423">
                  <c:v>0.26950009137426939</c:v>
                </c:pt>
                <c:pt idx="424">
                  <c:v>0.26950009137426939</c:v>
                </c:pt>
                <c:pt idx="425">
                  <c:v>0.26950009137426939</c:v>
                </c:pt>
                <c:pt idx="426">
                  <c:v>0.26950009137426939</c:v>
                </c:pt>
                <c:pt idx="427">
                  <c:v>0.26950009137426939</c:v>
                </c:pt>
                <c:pt idx="428">
                  <c:v>0.26950009137426939</c:v>
                </c:pt>
                <c:pt idx="429">
                  <c:v>0.26950009137426939</c:v>
                </c:pt>
                <c:pt idx="430">
                  <c:v>0.26950009137426939</c:v>
                </c:pt>
                <c:pt idx="431">
                  <c:v>0.26950009137426939</c:v>
                </c:pt>
                <c:pt idx="432">
                  <c:v>0.26950009137426939</c:v>
                </c:pt>
                <c:pt idx="433">
                  <c:v>0.26950009137426939</c:v>
                </c:pt>
                <c:pt idx="434">
                  <c:v>0.26950009137426939</c:v>
                </c:pt>
                <c:pt idx="435">
                  <c:v>0.26950009137426939</c:v>
                </c:pt>
                <c:pt idx="436">
                  <c:v>0.26950009137426939</c:v>
                </c:pt>
                <c:pt idx="437">
                  <c:v>0.26950009137426939</c:v>
                </c:pt>
                <c:pt idx="438">
                  <c:v>0.26950009137426939</c:v>
                </c:pt>
                <c:pt idx="439">
                  <c:v>0.26950009137426939</c:v>
                </c:pt>
                <c:pt idx="440">
                  <c:v>0.26950009137426939</c:v>
                </c:pt>
                <c:pt idx="441">
                  <c:v>0.26950009137426939</c:v>
                </c:pt>
                <c:pt idx="442">
                  <c:v>0.26950009137426939</c:v>
                </c:pt>
                <c:pt idx="443">
                  <c:v>0.26950009137426939</c:v>
                </c:pt>
                <c:pt idx="444">
                  <c:v>0.26950009137426939</c:v>
                </c:pt>
                <c:pt idx="445">
                  <c:v>0.26950009137426939</c:v>
                </c:pt>
                <c:pt idx="446">
                  <c:v>0.26950009137426939</c:v>
                </c:pt>
                <c:pt idx="447">
                  <c:v>0.26950009137426939</c:v>
                </c:pt>
                <c:pt idx="448">
                  <c:v>0.26950009137426939</c:v>
                </c:pt>
                <c:pt idx="449">
                  <c:v>0.26950009137426939</c:v>
                </c:pt>
                <c:pt idx="450">
                  <c:v>0.26950009137426939</c:v>
                </c:pt>
                <c:pt idx="451">
                  <c:v>0.26950009137426939</c:v>
                </c:pt>
                <c:pt idx="452">
                  <c:v>0.26950009137426939</c:v>
                </c:pt>
                <c:pt idx="453">
                  <c:v>0.26950009137426939</c:v>
                </c:pt>
                <c:pt idx="454">
                  <c:v>0.26950009137426939</c:v>
                </c:pt>
                <c:pt idx="455">
                  <c:v>0.26950009137426939</c:v>
                </c:pt>
                <c:pt idx="456">
                  <c:v>0.26950009137426939</c:v>
                </c:pt>
                <c:pt idx="457">
                  <c:v>0.26950009137426939</c:v>
                </c:pt>
                <c:pt idx="458">
                  <c:v>0.26950009137426939</c:v>
                </c:pt>
                <c:pt idx="459">
                  <c:v>0.26950009137426939</c:v>
                </c:pt>
                <c:pt idx="460">
                  <c:v>0.26950009137426939</c:v>
                </c:pt>
                <c:pt idx="461">
                  <c:v>0.26950009137426939</c:v>
                </c:pt>
                <c:pt idx="462">
                  <c:v>0.26950009137426939</c:v>
                </c:pt>
                <c:pt idx="463">
                  <c:v>0.26950009137426939</c:v>
                </c:pt>
                <c:pt idx="464">
                  <c:v>0.26950009137426939</c:v>
                </c:pt>
                <c:pt idx="465">
                  <c:v>0.26950009137426939</c:v>
                </c:pt>
                <c:pt idx="466">
                  <c:v>0.26950009137426939</c:v>
                </c:pt>
                <c:pt idx="467">
                  <c:v>0.26950009137426939</c:v>
                </c:pt>
                <c:pt idx="468">
                  <c:v>0.26950009137426939</c:v>
                </c:pt>
                <c:pt idx="469">
                  <c:v>0.26950009137426939</c:v>
                </c:pt>
                <c:pt idx="470">
                  <c:v>0.26950009137426939</c:v>
                </c:pt>
                <c:pt idx="471">
                  <c:v>0.26950009137426939</c:v>
                </c:pt>
                <c:pt idx="472">
                  <c:v>0.26950009137426939</c:v>
                </c:pt>
                <c:pt idx="473">
                  <c:v>0.26950009137426939</c:v>
                </c:pt>
                <c:pt idx="474">
                  <c:v>0.26950009137426939</c:v>
                </c:pt>
                <c:pt idx="475">
                  <c:v>0.26950009137426939</c:v>
                </c:pt>
                <c:pt idx="476">
                  <c:v>0.26950009137426939</c:v>
                </c:pt>
                <c:pt idx="477">
                  <c:v>0.26950009137426939</c:v>
                </c:pt>
                <c:pt idx="478">
                  <c:v>0.26950009137426939</c:v>
                </c:pt>
                <c:pt idx="479">
                  <c:v>0.26950009137426939</c:v>
                </c:pt>
                <c:pt idx="480">
                  <c:v>0.26950009137426939</c:v>
                </c:pt>
                <c:pt idx="481">
                  <c:v>0.26950009137426939</c:v>
                </c:pt>
                <c:pt idx="482">
                  <c:v>0.26950009137426939</c:v>
                </c:pt>
                <c:pt idx="483">
                  <c:v>0.26950009137426939</c:v>
                </c:pt>
                <c:pt idx="484">
                  <c:v>0.26950009137426939</c:v>
                </c:pt>
                <c:pt idx="485">
                  <c:v>0.26950009137426939</c:v>
                </c:pt>
                <c:pt idx="486">
                  <c:v>0.26950009137426939</c:v>
                </c:pt>
                <c:pt idx="487">
                  <c:v>0.26950009137426939</c:v>
                </c:pt>
                <c:pt idx="488">
                  <c:v>0.26950009137426939</c:v>
                </c:pt>
                <c:pt idx="489">
                  <c:v>0.26950009137426939</c:v>
                </c:pt>
                <c:pt idx="490">
                  <c:v>0.26950009137426939</c:v>
                </c:pt>
                <c:pt idx="491">
                  <c:v>0.26950009137426939</c:v>
                </c:pt>
                <c:pt idx="492">
                  <c:v>0.26950009137426939</c:v>
                </c:pt>
                <c:pt idx="493">
                  <c:v>0.26950009137426939</c:v>
                </c:pt>
                <c:pt idx="494">
                  <c:v>0.26950009137426939</c:v>
                </c:pt>
                <c:pt idx="495">
                  <c:v>0.26950009137426939</c:v>
                </c:pt>
                <c:pt idx="496">
                  <c:v>0.26950009137426939</c:v>
                </c:pt>
                <c:pt idx="497">
                  <c:v>0.26950009137426939</c:v>
                </c:pt>
                <c:pt idx="498">
                  <c:v>0.26950009137426939</c:v>
                </c:pt>
                <c:pt idx="499">
                  <c:v>0.26950009137426939</c:v>
                </c:pt>
                <c:pt idx="500">
                  <c:v>0.26950009137426939</c:v>
                </c:pt>
                <c:pt idx="501">
                  <c:v>0.26950009137426939</c:v>
                </c:pt>
                <c:pt idx="502">
                  <c:v>0.26950009137426939</c:v>
                </c:pt>
                <c:pt idx="503">
                  <c:v>0.26950009137426939</c:v>
                </c:pt>
                <c:pt idx="504">
                  <c:v>0.26950009137426939</c:v>
                </c:pt>
                <c:pt idx="505">
                  <c:v>0.26950009137426939</c:v>
                </c:pt>
                <c:pt idx="506">
                  <c:v>0.26950009137426939</c:v>
                </c:pt>
                <c:pt idx="507">
                  <c:v>0.26950009137426939</c:v>
                </c:pt>
                <c:pt idx="508">
                  <c:v>0.26950009137426939</c:v>
                </c:pt>
                <c:pt idx="509">
                  <c:v>0.26950009137426939</c:v>
                </c:pt>
                <c:pt idx="510">
                  <c:v>0.26950009137426939</c:v>
                </c:pt>
                <c:pt idx="511">
                  <c:v>0.26950009137426939</c:v>
                </c:pt>
                <c:pt idx="512">
                  <c:v>0.26950009137426939</c:v>
                </c:pt>
                <c:pt idx="513">
                  <c:v>0.26950009137426939</c:v>
                </c:pt>
                <c:pt idx="514">
                  <c:v>0.26950009137426939</c:v>
                </c:pt>
                <c:pt idx="515">
                  <c:v>0.26950009137426939</c:v>
                </c:pt>
                <c:pt idx="516">
                  <c:v>0.26950009137426939</c:v>
                </c:pt>
                <c:pt idx="517">
                  <c:v>0.26950009137426939</c:v>
                </c:pt>
                <c:pt idx="518">
                  <c:v>0.26950009137426939</c:v>
                </c:pt>
                <c:pt idx="519">
                  <c:v>0.26950009137426939</c:v>
                </c:pt>
                <c:pt idx="520">
                  <c:v>0.26950009137426939</c:v>
                </c:pt>
                <c:pt idx="521">
                  <c:v>0.26950009137426939</c:v>
                </c:pt>
                <c:pt idx="522">
                  <c:v>0.26950009137426939</c:v>
                </c:pt>
                <c:pt idx="523">
                  <c:v>0.26950009137426939</c:v>
                </c:pt>
                <c:pt idx="524">
                  <c:v>0.26950009137426939</c:v>
                </c:pt>
                <c:pt idx="525">
                  <c:v>0.26950009137426939</c:v>
                </c:pt>
                <c:pt idx="526">
                  <c:v>0.26950009137426939</c:v>
                </c:pt>
                <c:pt idx="527">
                  <c:v>0.26950009137426939</c:v>
                </c:pt>
                <c:pt idx="528">
                  <c:v>0.26950009137426939</c:v>
                </c:pt>
                <c:pt idx="529">
                  <c:v>0.26950009137426939</c:v>
                </c:pt>
                <c:pt idx="530">
                  <c:v>0.26950009137426939</c:v>
                </c:pt>
                <c:pt idx="531">
                  <c:v>0.26950009137426939</c:v>
                </c:pt>
                <c:pt idx="532">
                  <c:v>0.26950009137426939</c:v>
                </c:pt>
                <c:pt idx="533">
                  <c:v>0.26950009137426939</c:v>
                </c:pt>
                <c:pt idx="534">
                  <c:v>0.26950009137426939</c:v>
                </c:pt>
                <c:pt idx="535">
                  <c:v>0.26950009137426939</c:v>
                </c:pt>
                <c:pt idx="536">
                  <c:v>0.26950009137426939</c:v>
                </c:pt>
                <c:pt idx="537">
                  <c:v>0.26950009137426939</c:v>
                </c:pt>
                <c:pt idx="538">
                  <c:v>0.26950009137426939</c:v>
                </c:pt>
                <c:pt idx="539">
                  <c:v>0.26950009137426939</c:v>
                </c:pt>
                <c:pt idx="540">
                  <c:v>0.26950009137426939</c:v>
                </c:pt>
                <c:pt idx="541">
                  <c:v>0.26950009137426939</c:v>
                </c:pt>
                <c:pt idx="542">
                  <c:v>0.26950009137426939</c:v>
                </c:pt>
                <c:pt idx="543">
                  <c:v>0.26950009137426939</c:v>
                </c:pt>
                <c:pt idx="544">
                  <c:v>0.26950009137426939</c:v>
                </c:pt>
                <c:pt idx="545">
                  <c:v>0.26950009137426939</c:v>
                </c:pt>
                <c:pt idx="546">
                  <c:v>0.26950009137426939</c:v>
                </c:pt>
                <c:pt idx="547">
                  <c:v>0.26950009137426939</c:v>
                </c:pt>
                <c:pt idx="548">
                  <c:v>0.26950009137426939</c:v>
                </c:pt>
                <c:pt idx="549">
                  <c:v>0.26950009137426939</c:v>
                </c:pt>
                <c:pt idx="550">
                  <c:v>0.26950009137426939</c:v>
                </c:pt>
                <c:pt idx="551">
                  <c:v>0.26950009137426939</c:v>
                </c:pt>
                <c:pt idx="552">
                  <c:v>0.26950009137426939</c:v>
                </c:pt>
                <c:pt idx="553">
                  <c:v>0.26950009137426939</c:v>
                </c:pt>
                <c:pt idx="554">
                  <c:v>0.26950009137426939</c:v>
                </c:pt>
                <c:pt idx="555">
                  <c:v>0.26950009137426939</c:v>
                </c:pt>
                <c:pt idx="556">
                  <c:v>0.26950009137426939</c:v>
                </c:pt>
                <c:pt idx="557">
                  <c:v>0.26950009137426939</c:v>
                </c:pt>
                <c:pt idx="558">
                  <c:v>0.26950009137426939</c:v>
                </c:pt>
                <c:pt idx="559">
                  <c:v>0.26950009137426939</c:v>
                </c:pt>
                <c:pt idx="560">
                  <c:v>0.26950009137426939</c:v>
                </c:pt>
                <c:pt idx="561">
                  <c:v>0.26950009137426939</c:v>
                </c:pt>
                <c:pt idx="562">
                  <c:v>0.26950009137426939</c:v>
                </c:pt>
                <c:pt idx="563">
                  <c:v>0.26950009137426939</c:v>
                </c:pt>
                <c:pt idx="564">
                  <c:v>0.26950009137426939</c:v>
                </c:pt>
                <c:pt idx="565">
                  <c:v>0.26950009137426939</c:v>
                </c:pt>
                <c:pt idx="566">
                  <c:v>0.26950009137426939</c:v>
                </c:pt>
                <c:pt idx="567">
                  <c:v>0.26950009137426939</c:v>
                </c:pt>
                <c:pt idx="568">
                  <c:v>0.26950009137426939</c:v>
                </c:pt>
                <c:pt idx="569">
                  <c:v>0.26950009137426939</c:v>
                </c:pt>
                <c:pt idx="570">
                  <c:v>0.26950009137426939</c:v>
                </c:pt>
                <c:pt idx="571">
                  <c:v>0.26950009137426939</c:v>
                </c:pt>
                <c:pt idx="572">
                  <c:v>0.26950009137426939</c:v>
                </c:pt>
                <c:pt idx="573">
                  <c:v>0.26950009137426939</c:v>
                </c:pt>
                <c:pt idx="574">
                  <c:v>0.26950009137426939</c:v>
                </c:pt>
                <c:pt idx="575">
                  <c:v>0.26950009137426939</c:v>
                </c:pt>
                <c:pt idx="576">
                  <c:v>0.26950009137426939</c:v>
                </c:pt>
                <c:pt idx="577">
                  <c:v>0.26950009137426939</c:v>
                </c:pt>
                <c:pt idx="578">
                  <c:v>0.26950009137426939</c:v>
                </c:pt>
                <c:pt idx="579">
                  <c:v>0.26950009137426939</c:v>
                </c:pt>
                <c:pt idx="580">
                  <c:v>0.26950009137426939</c:v>
                </c:pt>
                <c:pt idx="581">
                  <c:v>0.26950009137426939</c:v>
                </c:pt>
                <c:pt idx="582">
                  <c:v>0.26950009137426939</c:v>
                </c:pt>
                <c:pt idx="583">
                  <c:v>0.26950009137426939</c:v>
                </c:pt>
                <c:pt idx="584">
                  <c:v>0.26950009137426939</c:v>
                </c:pt>
                <c:pt idx="585">
                  <c:v>0.26950009137426939</c:v>
                </c:pt>
                <c:pt idx="586">
                  <c:v>0.26950009137426939</c:v>
                </c:pt>
                <c:pt idx="587">
                  <c:v>0.26950009137426939</c:v>
                </c:pt>
                <c:pt idx="588">
                  <c:v>0.26950009137426939</c:v>
                </c:pt>
                <c:pt idx="589">
                  <c:v>0.26950009137426939</c:v>
                </c:pt>
                <c:pt idx="590">
                  <c:v>0.26950009137426939</c:v>
                </c:pt>
                <c:pt idx="591">
                  <c:v>0.26950009137426939</c:v>
                </c:pt>
                <c:pt idx="592">
                  <c:v>0.26950009137426939</c:v>
                </c:pt>
                <c:pt idx="593">
                  <c:v>0.26950009137426939</c:v>
                </c:pt>
                <c:pt idx="594">
                  <c:v>0.26950009137426939</c:v>
                </c:pt>
                <c:pt idx="595">
                  <c:v>0.26950009137426939</c:v>
                </c:pt>
                <c:pt idx="596">
                  <c:v>0.26950009137426939</c:v>
                </c:pt>
                <c:pt idx="597">
                  <c:v>0.26950009137426939</c:v>
                </c:pt>
                <c:pt idx="598">
                  <c:v>0.26950009137426939</c:v>
                </c:pt>
                <c:pt idx="599">
                  <c:v>0.26950009137426939</c:v>
                </c:pt>
                <c:pt idx="600">
                  <c:v>0.26950009137426939</c:v>
                </c:pt>
                <c:pt idx="601">
                  <c:v>0.26950009137426939</c:v>
                </c:pt>
                <c:pt idx="602">
                  <c:v>0.26950009137426939</c:v>
                </c:pt>
                <c:pt idx="603">
                  <c:v>0.26950009137426939</c:v>
                </c:pt>
                <c:pt idx="604">
                  <c:v>0.26950009137426939</c:v>
                </c:pt>
                <c:pt idx="605">
                  <c:v>0.26950009137426939</c:v>
                </c:pt>
                <c:pt idx="606">
                  <c:v>0.26950009137426939</c:v>
                </c:pt>
                <c:pt idx="607">
                  <c:v>0.26950009137426939</c:v>
                </c:pt>
                <c:pt idx="608">
                  <c:v>0.26950009137426939</c:v>
                </c:pt>
                <c:pt idx="609">
                  <c:v>0.26950009137426939</c:v>
                </c:pt>
                <c:pt idx="610">
                  <c:v>0.26950009137426939</c:v>
                </c:pt>
                <c:pt idx="611">
                  <c:v>0.26950009137426939</c:v>
                </c:pt>
                <c:pt idx="612">
                  <c:v>0.26950009137426939</c:v>
                </c:pt>
                <c:pt idx="613">
                  <c:v>0.26950009137426939</c:v>
                </c:pt>
                <c:pt idx="614">
                  <c:v>0.26950009137426939</c:v>
                </c:pt>
                <c:pt idx="615">
                  <c:v>0.26950009137426939</c:v>
                </c:pt>
                <c:pt idx="616">
                  <c:v>0.26950009137426939</c:v>
                </c:pt>
                <c:pt idx="617">
                  <c:v>0.26950009137426939</c:v>
                </c:pt>
                <c:pt idx="618">
                  <c:v>0.26950009137426939</c:v>
                </c:pt>
                <c:pt idx="619">
                  <c:v>0.26950009137426939</c:v>
                </c:pt>
                <c:pt idx="620">
                  <c:v>0.26950009137426939</c:v>
                </c:pt>
                <c:pt idx="621">
                  <c:v>0.26950009137426939</c:v>
                </c:pt>
                <c:pt idx="622">
                  <c:v>0.26950009137426939</c:v>
                </c:pt>
                <c:pt idx="623">
                  <c:v>0.26950009137426939</c:v>
                </c:pt>
                <c:pt idx="624">
                  <c:v>0.26950009137426939</c:v>
                </c:pt>
                <c:pt idx="625">
                  <c:v>0.26950009137426939</c:v>
                </c:pt>
                <c:pt idx="626">
                  <c:v>0.26950009137426939</c:v>
                </c:pt>
                <c:pt idx="627">
                  <c:v>0.26950009137426939</c:v>
                </c:pt>
                <c:pt idx="628">
                  <c:v>0.26950009137426939</c:v>
                </c:pt>
                <c:pt idx="629">
                  <c:v>0.26950009137426939</c:v>
                </c:pt>
                <c:pt idx="630">
                  <c:v>0.26950009137426939</c:v>
                </c:pt>
                <c:pt idx="631">
                  <c:v>0.26950009137426939</c:v>
                </c:pt>
                <c:pt idx="632">
                  <c:v>0.26950009137426939</c:v>
                </c:pt>
                <c:pt idx="633">
                  <c:v>0.26950009137426939</c:v>
                </c:pt>
                <c:pt idx="634">
                  <c:v>0.26950009137426939</c:v>
                </c:pt>
                <c:pt idx="635">
                  <c:v>0.26950009137426939</c:v>
                </c:pt>
                <c:pt idx="636">
                  <c:v>0.26950009137426939</c:v>
                </c:pt>
                <c:pt idx="637">
                  <c:v>0.26950009137426939</c:v>
                </c:pt>
                <c:pt idx="638">
                  <c:v>0.26950009137426939</c:v>
                </c:pt>
                <c:pt idx="639">
                  <c:v>0.26950009137426939</c:v>
                </c:pt>
                <c:pt idx="640">
                  <c:v>0.26950009137426939</c:v>
                </c:pt>
                <c:pt idx="641">
                  <c:v>0.26950009137426939</c:v>
                </c:pt>
                <c:pt idx="642">
                  <c:v>0.26950009137426939</c:v>
                </c:pt>
                <c:pt idx="643">
                  <c:v>0.26950009137426939</c:v>
                </c:pt>
                <c:pt idx="644">
                  <c:v>0.26950009137426939</c:v>
                </c:pt>
                <c:pt idx="645">
                  <c:v>0.26950009137426939</c:v>
                </c:pt>
                <c:pt idx="646">
                  <c:v>0.26950009137426939</c:v>
                </c:pt>
                <c:pt idx="647">
                  <c:v>0.26950009137426939</c:v>
                </c:pt>
                <c:pt idx="648">
                  <c:v>0.26950009137426939</c:v>
                </c:pt>
                <c:pt idx="649">
                  <c:v>0.26950009137426939</c:v>
                </c:pt>
                <c:pt idx="650">
                  <c:v>0.26950009137426939</c:v>
                </c:pt>
                <c:pt idx="651">
                  <c:v>0.26950009137426939</c:v>
                </c:pt>
                <c:pt idx="652">
                  <c:v>0.26950009137426939</c:v>
                </c:pt>
                <c:pt idx="653">
                  <c:v>0.26950009137426939</c:v>
                </c:pt>
                <c:pt idx="654">
                  <c:v>0.26950009137426939</c:v>
                </c:pt>
                <c:pt idx="655">
                  <c:v>0.26950009137426939</c:v>
                </c:pt>
                <c:pt idx="656">
                  <c:v>0.26950009137426939</c:v>
                </c:pt>
                <c:pt idx="657">
                  <c:v>0.26950009137426939</c:v>
                </c:pt>
                <c:pt idx="658">
                  <c:v>0.26950009137426939</c:v>
                </c:pt>
                <c:pt idx="659">
                  <c:v>0.26950009137426939</c:v>
                </c:pt>
                <c:pt idx="660">
                  <c:v>0.26950009137426939</c:v>
                </c:pt>
                <c:pt idx="661">
                  <c:v>0.26950009137426939</c:v>
                </c:pt>
                <c:pt idx="662">
                  <c:v>0.26950009137426939</c:v>
                </c:pt>
                <c:pt idx="663">
                  <c:v>0.26950009137426939</c:v>
                </c:pt>
                <c:pt idx="664">
                  <c:v>0.26950009137426939</c:v>
                </c:pt>
                <c:pt idx="665">
                  <c:v>0.26950009137426939</c:v>
                </c:pt>
                <c:pt idx="666">
                  <c:v>0.26950009137426939</c:v>
                </c:pt>
                <c:pt idx="667">
                  <c:v>0.26950009137426939</c:v>
                </c:pt>
                <c:pt idx="668">
                  <c:v>0.26950009137426939</c:v>
                </c:pt>
                <c:pt idx="669">
                  <c:v>0.26950009137426939</c:v>
                </c:pt>
                <c:pt idx="670">
                  <c:v>0.26950009137426939</c:v>
                </c:pt>
                <c:pt idx="671">
                  <c:v>0.26950009137426939</c:v>
                </c:pt>
                <c:pt idx="672">
                  <c:v>0.26950009137426939</c:v>
                </c:pt>
                <c:pt idx="673">
                  <c:v>0.26950009137426939</c:v>
                </c:pt>
                <c:pt idx="674">
                  <c:v>0.26950009137426939</c:v>
                </c:pt>
                <c:pt idx="675">
                  <c:v>0.26950009137426939</c:v>
                </c:pt>
                <c:pt idx="676">
                  <c:v>0.26950009137426939</c:v>
                </c:pt>
                <c:pt idx="677">
                  <c:v>0.26950009137426939</c:v>
                </c:pt>
                <c:pt idx="678">
                  <c:v>0.26950009137426939</c:v>
                </c:pt>
                <c:pt idx="679">
                  <c:v>0.26950009137426939</c:v>
                </c:pt>
                <c:pt idx="680">
                  <c:v>0.26950009137426939</c:v>
                </c:pt>
                <c:pt idx="681">
                  <c:v>0.26950009137426939</c:v>
                </c:pt>
                <c:pt idx="682">
                  <c:v>0.26950009137426939</c:v>
                </c:pt>
                <c:pt idx="683">
                  <c:v>0.26950009137426939</c:v>
                </c:pt>
                <c:pt idx="684">
                  <c:v>0.26950009137426939</c:v>
                </c:pt>
                <c:pt idx="685">
                  <c:v>0.26950009137426939</c:v>
                </c:pt>
                <c:pt idx="686">
                  <c:v>0.26950009137426939</c:v>
                </c:pt>
                <c:pt idx="687">
                  <c:v>0.26950009137426939</c:v>
                </c:pt>
                <c:pt idx="688">
                  <c:v>0.26950009137426939</c:v>
                </c:pt>
                <c:pt idx="689">
                  <c:v>0.26950009137426939</c:v>
                </c:pt>
                <c:pt idx="690">
                  <c:v>0.26950009137426939</c:v>
                </c:pt>
                <c:pt idx="691">
                  <c:v>0.26950009137426939</c:v>
                </c:pt>
                <c:pt idx="692">
                  <c:v>0.26950009137426939</c:v>
                </c:pt>
                <c:pt idx="693">
                  <c:v>0.26950009137426939</c:v>
                </c:pt>
                <c:pt idx="694">
                  <c:v>0.26950009137426939</c:v>
                </c:pt>
                <c:pt idx="695">
                  <c:v>0.26950009137426939</c:v>
                </c:pt>
                <c:pt idx="696">
                  <c:v>0.26950009137426939</c:v>
                </c:pt>
                <c:pt idx="697">
                  <c:v>0.26950009137426939</c:v>
                </c:pt>
                <c:pt idx="698">
                  <c:v>0.26950009137426939</c:v>
                </c:pt>
                <c:pt idx="699">
                  <c:v>0.26950009137426939</c:v>
                </c:pt>
                <c:pt idx="700">
                  <c:v>0.26950009137426939</c:v>
                </c:pt>
                <c:pt idx="701">
                  <c:v>0.26950009137426939</c:v>
                </c:pt>
                <c:pt idx="702">
                  <c:v>0.26950009137426939</c:v>
                </c:pt>
                <c:pt idx="703">
                  <c:v>0.26950009137426939</c:v>
                </c:pt>
                <c:pt idx="704">
                  <c:v>0.26950009137426939</c:v>
                </c:pt>
                <c:pt idx="705">
                  <c:v>0.26950009137426939</c:v>
                </c:pt>
                <c:pt idx="706">
                  <c:v>0.26950009137426939</c:v>
                </c:pt>
                <c:pt idx="707">
                  <c:v>0.26950009137426939</c:v>
                </c:pt>
                <c:pt idx="708">
                  <c:v>0.26950009137426939</c:v>
                </c:pt>
                <c:pt idx="709">
                  <c:v>0.26950009137426939</c:v>
                </c:pt>
                <c:pt idx="710">
                  <c:v>0.26950009137426939</c:v>
                </c:pt>
                <c:pt idx="711">
                  <c:v>0.26950009137426939</c:v>
                </c:pt>
                <c:pt idx="712">
                  <c:v>0.26950009137426939</c:v>
                </c:pt>
                <c:pt idx="713">
                  <c:v>0.26950009137426939</c:v>
                </c:pt>
                <c:pt idx="714">
                  <c:v>0.26950009137426939</c:v>
                </c:pt>
                <c:pt idx="715">
                  <c:v>0.26950009137426939</c:v>
                </c:pt>
                <c:pt idx="716">
                  <c:v>0.26950009137426939</c:v>
                </c:pt>
                <c:pt idx="717">
                  <c:v>0.26950009137426939</c:v>
                </c:pt>
                <c:pt idx="718">
                  <c:v>0.26950009137426939</c:v>
                </c:pt>
                <c:pt idx="719">
                  <c:v>0.26950009137426939</c:v>
                </c:pt>
                <c:pt idx="720">
                  <c:v>0.26950009137426939</c:v>
                </c:pt>
                <c:pt idx="721">
                  <c:v>0.26950009137426939</c:v>
                </c:pt>
                <c:pt idx="722">
                  <c:v>0.26950009137426939</c:v>
                </c:pt>
                <c:pt idx="723">
                  <c:v>0.26950009137426939</c:v>
                </c:pt>
                <c:pt idx="724">
                  <c:v>0.26950009137426939</c:v>
                </c:pt>
                <c:pt idx="725">
                  <c:v>0.26950009137426939</c:v>
                </c:pt>
                <c:pt idx="726">
                  <c:v>0.26950009137426939</c:v>
                </c:pt>
                <c:pt idx="727">
                  <c:v>0.26950009137426939</c:v>
                </c:pt>
                <c:pt idx="728">
                  <c:v>0.26950009137426939</c:v>
                </c:pt>
                <c:pt idx="729">
                  <c:v>0.26950009137426939</c:v>
                </c:pt>
                <c:pt idx="730">
                  <c:v>0.26950009137426939</c:v>
                </c:pt>
                <c:pt idx="731">
                  <c:v>0.26950009137426939</c:v>
                </c:pt>
                <c:pt idx="732">
                  <c:v>0.26950009137426939</c:v>
                </c:pt>
                <c:pt idx="733">
                  <c:v>0.26950009137426939</c:v>
                </c:pt>
                <c:pt idx="734">
                  <c:v>0.26950009137426939</c:v>
                </c:pt>
                <c:pt idx="735">
                  <c:v>0.26950009137426939</c:v>
                </c:pt>
                <c:pt idx="736">
                  <c:v>0.26950009137426939</c:v>
                </c:pt>
                <c:pt idx="737">
                  <c:v>0.26950009137426939</c:v>
                </c:pt>
                <c:pt idx="738">
                  <c:v>0.26950009137426939</c:v>
                </c:pt>
                <c:pt idx="739">
                  <c:v>0.26950009137426939</c:v>
                </c:pt>
                <c:pt idx="740">
                  <c:v>0.26950009137426939</c:v>
                </c:pt>
                <c:pt idx="741">
                  <c:v>0.26950009137426939</c:v>
                </c:pt>
                <c:pt idx="742">
                  <c:v>0.26950009137426939</c:v>
                </c:pt>
                <c:pt idx="743">
                  <c:v>0.26950009137426939</c:v>
                </c:pt>
              </c:numCache>
            </c:numRef>
          </c:val>
        </c:ser>
        <c:marker val="1"/>
        <c:axId val="105620992"/>
        <c:axId val="105622528"/>
      </c:lineChart>
      <c:catAx>
        <c:axId val="105620992"/>
        <c:scaling>
          <c:orientation val="minMax"/>
        </c:scaling>
        <c:axPos val="b"/>
        <c:numFmt formatCode="General" sourceLinked="1"/>
        <c:majorTickMark val="none"/>
        <c:tickLblPos val="nextTo"/>
        <c:crossAx val="105622528"/>
        <c:crosses val="autoZero"/>
        <c:auto val="1"/>
        <c:lblAlgn val="ctr"/>
        <c:lblOffset val="100"/>
        <c:tickLblSkip val="24"/>
      </c:catAx>
      <c:valAx>
        <c:axId val="105622528"/>
        <c:scaling>
          <c:orientation val="minMax"/>
          <c:max val="1"/>
          <c:min val="0"/>
        </c:scaling>
        <c:axPos val="l"/>
        <c:majorGridlines/>
        <c:numFmt formatCode="0%" sourceLinked="0"/>
        <c:majorTickMark val="none"/>
        <c:tickLblPos val="nextTo"/>
        <c:spPr>
          <a:ln w="9525">
            <a:noFill/>
          </a:ln>
        </c:spPr>
        <c:crossAx val="105620992"/>
        <c:crosses val="autoZero"/>
        <c:crossBetween val="between"/>
        <c:majorUnit val="0.05"/>
      </c:val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Efficacité Solaire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33"/>
          <c:y val="2.7011287893677058E-2"/>
        </c:manualLayout>
      </c:layout>
    </c:title>
    <c:plotArea>
      <c:layout>
        <c:manualLayout>
          <c:layoutTarget val="inner"/>
          <c:xMode val="edge"/>
          <c:yMode val="edge"/>
          <c:x val="3.670829947068887E-2"/>
          <c:y val="2.0071960251390811E-2"/>
          <c:w val="0.9547018772944571"/>
          <c:h val="0.91316856742691055"/>
        </c:manualLayout>
      </c:layout>
      <c:lineChart>
        <c:grouping val="standard"/>
        <c:ser>
          <c:idx val="1"/>
          <c:order val="0"/>
          <c:tx>
            <c:v>Efficacité Solaire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Calcul!$CE$10:$CE$753</c:f>
              <c:numCache>
                <c:formatCode>0.00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2.380952380952381E-4</c:v>
                </c:pt>
                <c:pt idx="8">
                  <c:v>2.3571428571428573E-2</c:v>
                </c:pt>
                <c:pt idx="9">
                  <c:v>9.3571428571428569E-2</c:v>
                </c:pt>
                <c:pt idx="10">
                  <c:v>0.16988095238095238</c:v>
                </c:pt>
                <c:pt idx="11">
                  <c:v>0.23535714285714285</c:v>
                </c:pt>
                <c:pt idx="12">
                  <c:v>0.27738095238095239</c:v>
                </c:pt>
                <c:pt idx="13">
                  <c:v>0.28190476190476188</c:v>
                </c:pt>
                <c:pt idx="14">
                  <c:v>0.28273809523809523</c:v>
                </c:pt>
                <c:pt idx="15">
                  <c:v>0.26273809523809522</c:v>
                </c:pt>
                <c:pt idx="16">
                  <c:v>0.22535714285714287</c:v>
                </c:pt>
                <c:pt idx="17">
                  <c:v>0.17047619047619048</c:v>
                </c:pt>
                <c:pt idx="18">
                  <c:v>0.10285714285714286</c:v>
                </c:pt>
                <c:pt idx="19">
                  <c:v>3.6666666666666667E-2</c:v>
                </c:pt>
                <c:pt idx="20">
                  <c:v>3.0952380952380953E-3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2.380952380952381E-4</c:v>
                </c:pt>
                <c:pt idx="32">
                  <c:v>2.0357142857142858E-2</c:v>
                </c:pt>
                <c:pt idx="33">
                  <c:v>9.3690476190476185E-2</c:v>
                </c:pt>
                <c:pt idx="34">
                  <c:v>0.19226190476190477</c:v>
                </c:pt>
                <c:pt idx="35">
                  <c:v>0.2776190476190476</c:v>
                </c:pt>
                <c:pt idx="36">
                  <c:v>0.34857142857142859</c:v>
                </c:pt>
                <c:pt idx="37">
                  <c:v>0.38166666666666665</c:v>
                </c:pt>
                <c:pt idx="38">
                  <c:v>0.39892857142857141</c:v>
                </c:pt>
                <c:pt idx="39">
                  <c:v>0.35678571428571426</c:v>
                </c:pt>
                <c:pt idx="40">
                  <c:v>0.29523809523809524</c:v>
                </c:pt>
                <c:pt idx="41">
                  <c:v>0.2336904761904762</c:v>
                </c:pt>
                <c:pt idx="42">
                  <c:v>0.14083333333333334</c:v>
                </c:pt>
                <c:pt idx="43">
                  <c:v>5.2619047619047621E-2</c:v>
                </c:pt>
                <c:pt idx="44">
                  <c:v>5.0000000000000001E-3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1.1904761904761905E-4</c:v>
                </c:pt>
                <c:pt idx="56">
                  <c:v>2.976190476190476E-2</c:v>
                </c:pt>
                <c:pt idx="57">
                  <c:v>0.13726190476190475</c:v>
                </c:pt>
                <c:pt idx="58">
                  <c:v>0.27821428571428569</c:v>
                </c:pt>
                <c:pt idx="59">
                  <c:v>0.39583333333333331</c:v>
                </c:pt>
                <c:pt idx="60">
                  <c:v>0.46607142857142858</c:v>
                </c:pt>
                <c:pt idx="61">
                  <c:v>0.49678571428571427</c:v>
                </c:pt>
                <c:pt idx="62">
                  <c:v>0.49</c:v>
                </c:pt>
                <c:pt idx="63">
                  <c:v>0.44500000000000001</c:v>
                </c:pt>
                <c:pt idx="64">
                  <c:v>0.36869047619047618</c:v>
                </c:pt>
                <c:pt idx="65">
                  <c:v>0.27714285714285714</c:v>
                </c:pt>
                <c:pt idx="66">
                  <c:v>0.16952380952380952</c:v>
                </c:pt>
                <c:pt idx="67">
                  <c:v>6.1190476190476191E-2</c:v>
                </c:pt>
                <c:pt idx="68">
                  <c:v>5.2380952380952379E-3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3.5714285714285714E-4</c:v>
                </c:pt>
                <c:pt idx="80">
                  <c:v>1.5833333333333335E-2</c:v>
                </c:pt>
                <c:pt idx="81">
                  <c:v>6.3690476190476186E-2</c:v>
                </c:pt>
                <c:pt idx="82">
                  <c:v>0.12047619047619047</c:v>
                </c:pt>
                <c:pt idx="83">
                  <c:v>0.17523809523809525</c:v>
                </c:pt>
                <c:pt idx="84">
                  <c:v>0.21833333333333332</c:v>
                </c:pt>
                <c:pt idx="85">
                  <c:v>0.23559523809523811</c:v>
                </c:pt>
                <c:pt idx="86">
                  <c:v>0.22690476190476191</c:v>
                </c:pt>
                <c:pt idx="87">
                  <c:v>0.19547619047619047</c:v>
                </c:pt>
                <c:pt idx="88">
                  <c:v>0.15690476190476191</c:v>
                </c:pt>
                <c:pt idx="89">
                  <c:v>0.10964285714285714</c:v>
                </c:pt>
                <c:pt idx="90">
                  <c:v>6.2261904761904761E-2</c:v>
                </c:pt>
                <c:pt idx="91">
                  <c:v>2.2023809523809525E-2</c:v>
                </c:pt>
                <c:pt idx="92">
                  <c:v>1.5476190476190477E-3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2.380952380952381E-4</c:v>
                </c:pt>
                <c:pt idx="104">
                  <c:v>1.8214285714285714E-2</c:v>
                </c:pt>
                <c:pt idx="105">
                  <c:v>7.6547619047619045E-2</c:v>
                </c:pt>
                <c:pt idx="106">
                  <c:v>0.1630952380952381</c:v>
                </c:pt>
                <c:pt idx="107">
                  <c:v>0.24142857142857144</c:v>
                </c:pt>
                <c:pt idx="108">
                  <c:v>0.28357142857142859</c:v>
                </c:pt>
                <c:pt idx="109">
                  <c:v>0.29226190476190478</c:v>
                </c:pt>
                <c:pt idx="110">
                  <c:v>0.27416666666666667</c:v>
                </c:pt>
                <c:pt idx="111">
                  <c:v>0.2525</c:v>
                </c:pt>
                <c:pt idx="112">
                  <c:v>0.21345238095238095</c:v>
                </c:pt>
                <c:pt idx="113">
                  <c:v>0.14511904761904762</c:v>
                </c:pt>
                <c:pt idx="114">
                  <c:v>9.464285714285714E-2</c:v>
                </c:pt>
                <c:pt idx="115">
                  <c:v>3.8571428571428569E-2</c:v>
                </c:pt>
                <c:pt idx="116">
                  <c:v>3.2142857142857142E-3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2.380952380952381E-4</c:v>
                </c:pt>
                <c:pt idx="128">
                  <c:v>1.2738095238095238E-2</c:v>
                </c:pt>
                <c:pt idx="129">
                  <c:v>5.1785714285714289E-2</c:v>
                </c:pt>
                <c:pt idx="130">
                  <c:v>0.10523809523809524</c:v>
                </c:pt>
                <c:pt idx="131">
                  <c:v>0.15607142857142858</c:v>
                </c:pt>
                <c:pt idx="132">
                  <c:v>0.17880952380952381</c:v>
                </c:pt>
                <c:pt idx="133">
                  <c:v>0.19130952380952382</c:v>
                </c:pt>
                <c:pt idx="134">
                  <c:v>0.18476190476190477</c:v>
                </c:pt>
                <c:pt idx="135">
                  <c:v>0.15761904761904763</c:v>
                </c:pt>
                <c:pt idx="136">
                  <c:v>0.13857142857142857</c:v>
                </c:pt>
                <c:pt idx="137">
                  <c:v>9.9047619047619051E-2</c:v>
                </c:pt>
                <c:pt idx="138">
                  <c:v>5.9166666666666666E-2</c:v>
                </c:pt>
                <c:pt idx="139">
                  <c:v>2.3214285714285715E-2</c:v>
                </c:pt>
                <c:pt idx="140">
                  <c:v>2.3809523809523812E-3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2.380952380952381E-4</c:v>
                </c:pt>
                <c:pt idx="152">
                  <c:v>2.4047619047619047E-2</c:v>
                </c:pt>
                <c:pt idx="153">
                  <c:v>9.7261904761904758E-2</c:v>
                </c:pt>
                <c:pt idx="154">
                  <c:v>0.20273809523809525</c:v>
                </c:pt>
                <c:pt idx="155">
                  <c:v>0.30178571428571427</c:v>
                </c:pt>
                <c:pt idx="156">
                  <c:v>0.37357142857142855</c:v>
                </c:pt>
                <c:pt idx="157">
                  <c:v>0.39690476190476193</c:v>
                </c:pt>
                <c:pt idx="158">
                  <c:v>0.40940476190476188</c:v>
                </c:pt>
                <c:pt idx="159">
                  <c:v>0.41428571428571431</c:v>
                </c:pt>
                <c:pt idx="160">
                  <c:v>0.34797619047619049</c:v>
                </c:pt>
                <c:pt idx="161">
                  <c:v>0.25</c:v>
                </c:pt>
                <c:pt idx="162">
                  <c:v>0.14249999999999999</c:v>
                </c:pt>
                <c:pt idx="163">
                  <c:v>4.9761904761904764E-2</c:v>
                </c:pt>
                <c:pt idx="164">
                  <c:v>5.3571428571428572E-3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5.9523809523809529E-4</c:v>
                </c:pt>
                <c:pt idx="176">
                  <c:v>1.7857142857142856E-2</c:v>
                </c:pt>
                <c:pt idx="177">
                  <c:v>6.1785714285714284E-2</c:v>
                </c:pt>
                <c:pt idx="178">
                  <c:v>0.12369047619047618</c:v>
                </c:pt>
                <c:pt idx="179">
                  <c:v>0.19464285714285715</c:v>
                </c:pt>
                <c:pt idx="180">
                  <c:v>0.24154761904761904</c:v>
                </c:pt>
                <c:pt idx="181">
                  <c:v>0.26773809523809522</c:v>
                </c:pt>
                <c:pt idx="182">
                  <c:v>0.27702380952380951</c:v>
                </c:pt>
                <c:pt idx="183">
                  <c:v>0.27857142857142858</c:v>
                </c:pt>
                <c:pt idx="184">
                  <c:v>0.25357142857142856</c:v>
                </c:pt>
                <c:pt idx="185">
                  <c:v>0.1982142857142857</c:v>
                </c:pt>
                <c:pt idx="186">
                  <c:v>0.12297619047619048</c:v>
                </c:pt>
                <c:pt idx="187">
                  <c:v>5.4285714285714284E-2</c:v>
                </c:pt>
                <c:pt idx="188">
                  <c:v>6.0714285714285714E-3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7.1428571428571429E-4</c:v>
                </c:pt>
                <c:pt idx="200">
                  <c:v>2.3214285714285715E-2</c:v>
                </c:pt>
                <c:pt idx="201">
                  <c:v>7.6666666666666661E-2</c:v>
                </c:pt>
                <c:pt idx="202">
                  <c:v>0.13404761904761905</c:v>
                </c:pt>
                <c:pt idx="203">
                  <c:v>0.18345238095238095</c:v>
                </c:pt>
                <c:pt idx="204">
                  <c:v>0.23095238095238096</c:v>
                </c:pt>
                <c:pt idx="205">
                  <c:v>0.26380952380952383</c:v>
                </c:pt>
                <c:pt idx="206">
                  <c:v>0.28749999999999998</c:v>
                </c:pt>
                <c:pt idx="207">
                  <c:v>0.28880952380952379</c:v>
                </c:pt>
                <c:pt idx="208">
                  <c:v>0.25976190476190475</c:v>
                </c:pt>
                <c:pt idx="209">
                  <c:v>0.20392857142857143</c:v>
                </c:pt>
                <c:pt idx="210">
                  <c:v>0.13500000000000001</c:v>
                </c:pt>
                <c:pt idx="211">
                  <c:v>5.6309523809523809E-2</c:v>
                </c:pt>
                <c:pt idx="212">
                  <c:v>6.5476190476190478E-3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1.1904761904761906E-3</c:v>
                </c:pt>
                <c:pt idx="224">
                  <c:v>3.380952380952381E-2</c:v>
                </c:pt>
                <c:pt idx="225">
                  <c:v>0.11511904761904762</c:v>
                </c:pt>
                <c:pt idx="226">
                  <c:v>0.21773809523809523</c:v>
                </c:pt>
                <c:pt idx="227">
                  <c:v>0.30261904761904762</c:v>
                </c:pt>
                <c:pt idx="228">
                  <c:v>0.36416666666666669</c:v>
                </c:pt>
                <c:pt idx="229">
                  <c:v>0.38547619047619047</c:v>
                </c:pt>
                <c:pt idx="230">
                  <c:v>0.37083333333333335</c:v>
                </c:pt>
                <c:pt idx="231">
                  <c:v>0.31869047619047619</c:v>
                </c:pt>
                <c:pt idx="232">
                  <c:v>0.27226190476190476</c:v>
                </c:pt>
                <c:pt idx="233">
                  <c:v>0.19988095238095238</c:v>
                </c:pt>
                <c:pt idx="234">
                  <c:v>0.12845238095238096</c:v>
                </c:pt>
                <c:pt idx="235">
                  <c:v>4.7738095238095239E-2</c:v>
                </c:pt>
                <c:pt idx="236">
                  <c:v>3.9285714285714288E-3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9.5238095238095238E-4</c:v>
                </c:pt>
                <c:pt idx="248">
                  <c:v>2.4642857142857143E-2</c:v>
                </c:pt>
                <c:pt idx="249">
                  <c:v>8.4523809523809529E-2</c:v>
                </c:pt>
                <c:pt idx="250">
                  <c:v>0.14083333333333334</c:v>
                </c:pt>
                <c:pt idx="251">
                  <c:v>0.1844047619047619</c:v>
                </c:pt>
                <c:pt idx="252">
                  <c:v>0.21642857142857144</c:v>
                </c:pt>
                <c:pt idx="253">
                  <c:v>0.22761904761904761</c:v>
                </c:pt>
                <c:pt idx="254">
                  <c:v>0.22154761904761905</c:v>
                </c:pt>
                <c:pt idx="255">
                  <c:v>0.19202380952380951</c:v>
                </c:pt>
                <c:pt idx="256">
                  <c:v>0.14083333333333334</c:v>
                </c:pt>
                <c:pt idx="257">
                  <c:v>0.10249999999999999</c:v>
                </c:pt>
                <c:pt idx="258">
                  <c:v>5.8333333333333334E-2</c:v>
                </c:pt>
                <c:pt idx="259">
                  <c:v>2.4523809523809524E-2</c:v>
                </c:pt>
                <c:pt idx="260">
                  <c:v>4.7619047619047623E-3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1.9047619047619048E-3</c:v>
                </c:pt>
                <c:pt idx="272">
                  <c:v>3.4404761904761903E-2</c:v>
                </c:pt>
                <c:pt idx="273">
                  <c:v>0.1194047619047619</c:v>
                </c:pt>
                <c:pt idx="274">
                  <c:v>0.21726190476190477</c:v>
                </c:pt>
                <c:pt idx="275">
                  <c:v>0.29773809523809525</c:v>
                </c:pt>
                <c:pt idx="276">
                  <c:v>0.37023809523809526</c:v>
                </c:pt>
                <c:pt idx="277">
                  <c:v>0.38773809523809522</c:v>
                </c:pt>
                <c:pt idx="278">
                  <c:v>0.36476190476190479</c:v>
                </c:pt>
                <c:pt idx="279">
                  <c:v>0.33273809523809522</c:v>
                </c:pt>
                <c:pt idx="280">
                  <c:v>0.30773809523809526</c:v>
                </c:pt>
                <c:pt idx="281">
                  <c:v>0.24238095238095239</c:v>
                </c:pt>
                <c:pt idx="282">
                  <c:v>0.16202380952380951</c:v>
                </c:pt>
                <c:pt idx="283">
                  <c:v>7.1071428571428577E-2</c:v>
                </c:pt>
                <c:pt idx="284">
                  <c:v>9.5238095238095247E-3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2.0238095238095236E-3</c:v>
                </c:pt>
                <c:pt idx="296">
                  <c:v>4.2261904761904764E-2</c:v>
                </c:pt>
                <c:pt idx="297">
                  <c:v>0.14285714285714285</c:v>
                </c:pt>
                <c:pt idx="298">
                  <c:v>0.25511904761904763</c:v>
                </c:pt>
                <c:pt idx="299">
                  <c:v>0.35809523809523808</c:v>
                </c:pt>
                <c:pt idx="300">
                  <c:v>0.41380952380952379</c:v>
                </c:pt>
                <c:pt idx="301">
                  <c:v>0.44047619047619047</c:v>
                </c:pt>
                <c:pt idx="302">
                  <c:v>0.43940476190476191</c:v>
                </c:pt>
                <c:pt idx="303">
                  <c:v>0.42154761904761906</c:v>
                </c:pt>
                <c:pt idx="304">
                  <c:v>0.36809523809523809</c:v>
                </c:pt>
                <c:pt idx="305">
                  <c:v>0.28416666666666668</c:v>
                </c:pt>
                <c:pt idx="306">
                  <c:v>0.18035714285714285</c:v>
                </c:pt>
                <c:pt idx="307">
                  <c:v>7.2142857142857147E-2</c:v>
                </c:pt>
                <c:pt idx="308">
                  <c:v>7.976190476190477E-3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4.7619047619047619E-4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2.142857142857143E-3</c:v>
                </c:pt>
                <c:pt idx="320">
                  <c:v>5.1190476190476189E-2</c:v>
                </c:pt>
                <c:pt idx="321">
                  <c:v>0.1761904761904762</c:v>
                </c:pt>
                <c:pt idx="322">
                  <c:v>0.31345238095238093</c:v>
                </c:pt>
                <c:pt idx="323">
                  <c:v>0.4238095238095238</c:v>
                </c:pt>
                <c:pt idx="324">
                  <c:v>0.49464285714285716</c:v>
                </c:pt>
                <c:pt idx="325">
                  <c:v>0.52773809523809523</c:v>
                </c:pt>
                <c:pt idx="326">
                  <c:v>0.53095238095238095</c:v>
                </c:pt>
                <c:pt idx="327">
                  <c:v>0.5083333333333333</c:v>
                </c:pt>
                <c:pt idx="328">
                  <c:v>0.45345238095238094</c:v>
                </c:pt>
                <c:pt idx="329">
                  <c:v>0.36154761904761906</c:v>
                </c:pt>
                <c:pt idx="330">
                  <c:v>0.23452380952380952</c:v>
                </c:pt>
                <c:pt idx="331">
                  <c:v>9.5119047619047617E-2</c:v>
                </c:pt>
                <c:pt idx="332">
                  <c:v>1.1428571428571429E-2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3.3333333333333335E-3</c:v>
                </c:pt>
                <c:pt idx="344">
                  <c:v>4.9642857142857141E-2</c:v>
                </c:pt>
                <c:pt idx="345">
                  <c:v>0.1436904761904762</c:v>
                </c:pt>
                <c:pt idx="346">
                  <c:v>0.23952380952380953</c:v>
                </c:pt>
                <c:pt idx="347">
                  <c:v>0.32690476190476192</c:v>
                </c:pt>
                <c:pt idx="348">
                  <c:v>0.39380952380952383</c:v>
                </c:pt>
                <c:pt idx="349">
                  <c:v>0.42428571428571427</c:v>
                </c:pt>
                <c:pt idx="350">
                  <c:v>0.42285714285714288</c:v>
                </c:pt>
                <c:pt idx="351">
                  <c:v>0.40571428571428569</c:v>
                </c:pt>
                <c:pt idx="352">
                  <c:v>0.36154761904761906</c:v>
                </c:pt>
                <c:pt idx="353">
                  <c:v>0.2823809523809524</c:v>
                </c:pt>
                <c:pt idx="354">
                  <c:v>0.18178571428571427</c:v>
                </c:pt>
                <c:pt idx="355">
                  <c:v>7.2738095238095241E-2</c:v>
                </c:pt>
                <c:pt idx="356">
                  <c:v>1.1904761904761904E-2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3.5714285714285713E-3</c:v>
                </c:pt>
                <c:pt idx="368">
                  <c:v>5.392857142857143E-2</c:v>
                </c:pt>
                <c:pt idx="369">
                  <c:v>0.15452380952380954</c:v>
                </c:pt>
                <c:pt idx="370">
                  <c:v>0.26226190476190475</c:v>
                </c:pt>
                <c:pt idx="371">
                  <c:v>0.36333333333333334</c:v>
                </c:pt>
                <c:pt idx="372">
                  <c:v>0.42202380952380952</c:v>
                </c:pt>
                <c:pt idx="373">
                  <c:v>0.43785714285714283</c:v>
                </c:pt>
                <c:pt idx="374">
                  <c:v>0.44023809523809526</c:v>
                </c:pt>
                <c:pt idx="375">
                  <c:v>0.4051190476190476</c:v>
                </c:pt>
                <c:pt idx="376">
                  <c:v>0.34035714285714286</c:v>
                </c:pt>
                <c:pt idx="377">
                  <c:v>0.25380952380952382</c:v>
                </c:pt>
                <c:pt idx="378">
                  <c:v>0.1525</c:v>
                </c:pt>
                <c:pt idx="379">
                  <c:v>6.5595238095238095E-2</c:v>
                </c:pt>
                <c:pt idx="380">
                  <c:v>1.0833333333333334E-2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3.5714285714285713E-3</c:v>
                </c:pt>
                <c:pt idx="392">
                  <c:v>5.8214285714285711E-2</c:v>
                </c:pt>
                <c:pt idx="393">
                  <c:v>0.18083333333333335</c:v>
                </c:pt>
                <c:pt idx="394">
                  <c:v>0.31273809523809526</c:v>
                </c:pt>
                <c:pt idx="395">
                  <c:v>0.41785714285714287</c:v>
                </c:pt>
                <c:pt idx="396">
                  <c:v>0.48416666666666669</c:v>
                </c:pt>
                <c:pt idx="397">
                  <c:v>0.51464285714285718</c:v>
                </c:pt>
                <c:pt idx="398">
                  <c:v>0.51654761904761903</c:v>
                </c:pt>
                <c:pt idx="399">
                  <c:v>0.48166666666666669</c:v>
                </c:pt>
                <c:pt idx="400">
                  <c:v>0.41607142857142859</c:v>
                </c:pt>
                <c:pt idx="401">
                  <c:v>0.33</c:v>
                </c:pt>
                <c:pt idx="402">
                  <c:v>0.21249999999999999</c:v>
                </c:pt>
                <c:pt idx="403">
                  <c:v>8.9166666666666672E-2</c:v>
                </c:pt>
                <c:pt idx="404">
                  <c:v>1.4047619047619048E-2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3.8095238095238095E-3</c:v>
                </c:pt>
                <c:pt idx="416">
                  <c:v>4.5595238095238098E-2</c:v>
                </c:pt>
                <c:pt idx="417">
                  <c:v>0.13380952380952382</c:v>
                </c:pt>
                <c:pt idx="418">
                  <c:v>0.22273809523809524</c:v>
                </c:pt>
                <c:pt idx="419">
                  <c:v>0.29476190476190478</c:v>
                </c:pt>
                <c:pt idx="420">
                  <c:v>0.35023809523809524</c:v>
                </c:pt>
                <c:pt idx="421">
                  <c:v>0.37916666666666665</c:v>
                </c:pt>
                <c:pt idx="422">
                  <c:v>0.38416666666666666</c:v>
                </c:pt>
                <c:pt idx="423">
                  <c:v>0.34892857142857142</c:v>
                </c:pt>
                <c:pt idx="424">
                  <c:v>0.30095238095238097</c:v>
                </c:pt>
                <c:pt idx="425">
                  <c:v>0.23011904761904761</c:v>
                </c:pt>
                <c:pt idx="426">
                  <c:v>0.14154761904761906</c:v>
                </c:pt>
                <c:pt idx="427">
                  <c:v>5.8928571428571427E-2</c:v>
                </c:pt>
                <c:pt idx="428">
                  <c:v>8.8095238095238088E-3</c:v>
                </c:pt>
                <c:pt idx="429">
                  <c:v>1.1904761904761905E-4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3.5714285714285713E-3</c:v>
                </c:pt>
                <c:pt idx="440">
                  <c:v>3.726190476190476E-2</c:v>
                </c:pt>
                <c:pt idx="441">
                  <c:v>0.10523809523809524</c:v>
                </c:pt>
                <c:pt idx="442">
                  <c:v>0.17404761904761903</c:v>
                </c:pt>
                <c:pt idx="443">
                  <c:v>0.23345238095238094</c:v>
                </c:pt>
                <c:pt idx="444">
                  <c:v>0.26797619047619048</c:v>
                </c:pt>
                <c:pt idx="445">
                  <c:v>0.28464285714285714</c:v>
                </c:pt>
                <c:pt idx="446">
                  <c:v>0.28964285714285715</c:v>
                </c:pt>
                <c:pt idx="447">
                  <c:v>0.27690476190476193</c:v>
                </c:pt>
                <c:pt idx="448">
                  <c:v>0.26940476190476192</c:v>
                </c:pt>
                <c:pt idx="449">
                  <c:v>0.21011904761904762</c:v>
                </c:pt>
                <c:pt idx="450">
                  <c:v>0.16202380952380951</c:v>
                </c:pt>
                <c:pt idx="451">
                  <c:v>7.7499999999999999E-2</c:v>
                </c:pt>
                <c:pt idx="452">
                  <c:v>1.4999999999999999E-2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3.5714285714285713E-3</c:v>
                </c:pt>
                <c:pt idx="464">
                  <c:v>4.7023809523809523E-2</c:v>
                </c:pt>
                <c:pt idx="465">
                  <c:v>0.13916666666666666</c:v>
                </c:pt>
                <c:pt idx="466">
                  <c:v>0.2313095238095238</c:v>
                </c:pt>
                <c:pt idx="467">
                  <c:v>0.28440476190476188</c:v>
                </c:pt>
                <c:pt idx="468">
                  <c:v>0.30773809523809526</c:v>
                </c:pt>
                <c:pt idx="469">
                  <c:v>0.32071428571428573</c:v>
                </c:pt>
                <c:pt idx="470">
                  <c:v>0.30630952380952381</c:v>
                </c:pt>
                <c:pt idx="471">
                  <c:v>0.28333333333333333</c:v>
                </c:pt>
                <c:pt idx="472">
                  <c:v>0.24309523809523809</c:v>
                </c:pt>
                <c:pt idx="473">
                  <c:v>0.19845238095238096</c:v>
                </c:pt>
                <c:pt idx="474">
                  <c:v>0.13523809523809524</c:v>
                </c:pt>
                <c:pt idx="475">
                  <c:v>6.5119047619047618E-2</c:v>
                </c:pt>
                <c:pt idx="476">
                  <c:v>1.2261904761904762E-2</c:v>
                </c:pt>
                <c:pt idx="477">
                  <c:v>1.1904761904761905E-4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3.5714285714285713E-3</c:v>
                </c:pt>
                <c:pt idx="488">
                  <c:v>4.7738095238095239E-2</c:v>
                </c:pt>
                <c:pt idx="489">
                  <c:v>0.13988095238095238</c:v>
                </c:pt>
                <c:pt idx="490">
                  <c:v>0.22607142857142856</c:v>
                </c:pt>
                <c:pt idx="491">
                  <c:v>0.30499999999999999</c:v>
                </c:pt>
                <c:pt idx="492">
                  <c:v>0.34761904761904761</c:v>
                </c:pt>
                <c:pt idx="493">
                  <c:v>0.38797619047619047</c:v>
                </c:pt>
                <c:pt idx="494">
                  <c:v>0.3914285714285714</c:v>
                </c:pt>
                <c:pt idx="495">
                  <c:v>0.35928571428571426</c:v>
                </c:pt>
                <c:pt idx="496">
                  <c:v>0.31214285714285717</c:v>
                </c:pt>
                <c:pt idx="497">
                  <c:v>0.23988095238095239</c:v>
                </c:pt>
                <c:pt idx="498">
                  <c:v>0.16369047619047619</c:v>
                </c:pt>
                <c:pt idx="499">
                  <c:v>7.1904761904761902E-2</c:v>
                </c:pt>
                <c:pt idx="500">
                  <c:v>1.2380952380952381E-2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5.8333333333333336E-3</c:v>
                </c:pt>
                <c:pt idx="512">
                  <c:v>6.0238095238095236E-2</c:v>
                </c:pt>
                <c:pt idx="513">
                  <c:v>0.16904761904761906</c:v>
                </c:pt>
                <c:pt idx="514">
                  <c:v>0.28785714285714287</c:v>
                </c:pt>
                <c:pt idx="515">
                  <c:v>0.36976190476190474</c:v>
                </c:pt>
                <c:pt idx="516">
                  <c:v>0.41369047619047616</c:v>
                </c:pt>
                <c:pt idx="517">
                  <c:v>0.42583333333333334</c:v>
                </c:pt>
                <c:pt idx="518">
                  <c:v>0.41761904761904761</c:v>
                </c:pt>
                <c:pt idx="519">
                  <c:v>0.38297619047619047</c:v>
                </c:pt>
                <c:pt idx="520">
                  <c:v>0.32880952380952383</c:v>
                </c:pt>
                <c:pt idx="521">
                  <c:v>0.26833333333333331</c:v>
                </c:pt>
                <c:pt idx="522">
                  <c:v>0.17523809523809525</c:v>
                </c:pt>
                <c:pt idx="523">
                  <c:v>7.8809523809523815E-2</c:v>
                </c:pt>
                <c:pt idx="524">
                  <c:v>1.4999999999999999E-2</c:v>
                </c:pt>
                <c:pt idx="525">
                  <c:v>1.1904761904761905E-4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6.7857142857142855E-3</c:v>
                </c:pt>
                <c:pt idx="536">
                  <c:v>6.2261904761904761E-2</c:v>
                </c:pt>
                <c:pt idx="537">
                  <c:v>0.16488095238095238</c:v>
                </c:pt>
                <c:pt idx="538">
                  <c:v>0.26428571428571429</c:v>
                </c:pt>
                <c:pt idx="539">
                  <c:v>0.34499999999999997</c:v>
                </c:pt>
                <c:pt idx="540">
                  <c:v>0.39523809523809522</c:v>
                </c:pt>
                <c:pt idx="541">
                  <c:v>0.40880952380952379</c:v>
                </c:pt>
                <c:pt idx="542">
                  <c:v>0.4157142857142857</c:v>
                </c:pt>
                <c:pt idx="543">
                  <c:v>0.4048809523809524</c:v>
                </c:pt>
                <c:pt idx="544">
                  <c:v>0.3644047619047619</c:v>
                </c:pt>
                <c:pt idx="545">
                  <c:v>0.30047619047619045</c:v>
                </c:pt>
                <c:pt idx="546">
                  <c:v>0.20392857142857143</c:v>
                </c:pt>
                <c:pt idx="547">
                  <c:v>9.1428571428571428E-2</c:v>
                </c:pt>
                <c:pt idx="548">
                  <c:v>1.7738095238095237E-2</c:v>
                </c:pt>
                <c:pt idx="549">
                  <c:v>1.1904761904761905E-4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8.5714285714285719E-3</c:v>
                </c:pt>
                <c:pt idx="560">
                  <c:v>7.6666666666666661E-2</c:v>
                </c:pt>
                <c:pt idx="561">
                  <c:v>0.20345238095238094</c:v>
                </c:pt>
                <c:pt idx="562">
                  <c:v>0.33238095238095239</c:v>
                </c:pt>
                <c:pt idx="563">
                  <c:v>0.42857142857142855</c:v>
                </c:pt>
                <c:pt idx="564">
                  <c:v>0.48642857142857143</c:v>
                </c:pt>
                <c:pt idx="565">
                  <c:v>0.52071428571428569</c:v>
                </c:pt>
                <c:pt idx="566">
                  <c:v>0.52619047619047621</c:v>
                </c:pt>
                <c:pt idx="567">
                  <c:v>0.50047619047619052</c:v>
                </c:pt>
                <c:pt idx="568">
                  <c:v>0.44773809523809521</c:v>
                </c:pt>
                <c:pt idx="569">
                  <c:v>0.36345238095238097</c:v>
                </c:pt>
                <c:pt idx="570">
                  <c:v>0.24523809523809523</c:v>
                </c:pt>
                <c:pt idx="571">
                  <c:v>0.11</c:v>
                </c:pt>
                <c:pt idx="572">
                  <c:v>1.9047619047619049E-2</c:v>
                </c:pt>
                <c:pt idx="573">
                  <c:v>1.1904761904761905E-4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6.7857142857142855E-3</c:v>
                </c:pt>
                <c:pt idx="584">
                  <c:v>6.2261904761904761E-2</c:v>
                </c:pt>
                <c:pt idx="585">
                  <c:v>0.16642857142857143</c:v>
                </c:pt>
                <c:pt idx="586">
                  <c:v>0.27869047619047621</c:v>
                </c:pt>
                <c:pt idx="587">
                  <c:v>0.35464285714285715</c:v>
                </c:pt>
                <c:pt idx="588">
                  <c:v>0.41202380952380951</c:v>
                </c:pt>
                <c:pt idx="589">
                  <c:v>0.42535714285714288</c:v>
                </c:pt>
                <c:pt idx="590">
                  <c:v>0.4098809523809524</c:v>
                </c:pt>
                <c:pt idx="591">
                  <c:v>0.38214285714285712</c:v>
                </c:pt>
                <c:pt idx="592">
                  <c:v>0.34845238095238096</c:v>
                </c:pt>
                <c:pt idx="593">
                  <c:v>0.28071428571428569</c:v>
                </c:pt>
                <c:pt idx="594">
                  <c:v>0.1819047619047619</c:v>
                </c:pt>
                <c:pt idx="595">
                  <c:v>8.2857142857142851E-2</c:v>
                </c:pt>
                <c:pt idx="596">
                  <c:v>1.6904761904761905E-2</c:v>
                </c:pt>
                <c:pt idx="597">
                  <c:v>2.380952380952381E-4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2.2619047619047618E-3</c:v>
                </c:pt>
                <c:pt idx="608">
                  <c:v>2.3214285714285715E-2</c:v>
                </c:pt>
                <c:pt idx="609">
                  <c:v>5.5357142857142855E-2</c:v>
                </c:pt>
                <c:pt idx="610">
                  <c:v>8.3571428571428574E-2</c:v>
                </c:pt>
                <c:pt idx="611">
                  <c:v>0.10214285714285715</c:v>
                </c:pt>
                <c:pt idx="612">
                  <c:v>0.10833333333333334</c:v>
                </c:pt>
                <c:pt idx="613">
                  <c:v>0.10452380952380952</c:v>
                </c:pt>
                <c:pt idx="614">
                  <c:v>0.1030952380952381</c:v>
                </c:pt>
                <c:pt idx="615">
                  <c:v>9.9880952380952376E-2</c:v>
                </c:pt>
                <c:pt idx="616">
                  <c:v>8.6190476190476192E-2</c:v>
                </c:pt>
                <c:pt idx="617">
                  <c:v>7.345238095238095E-2</c:v>
                </c:pt>
                <c:pt idx="618">
                  <c:v>4.9285714285714287E-2</c:v>
                </c:pt>
                <c:pt idx="619">
                  <c:v>2.4285714285714285E-2</c:v>
                </c:pt>
                <c:pt idx="620">
                  <c:v>7.261904761904762E-3</c:v>
                </c:pt>
                <c:pt idx="621">
                  <c:v>4.7619047619047619E-4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2.0238095238095236E-3</c:v>
                </c:pt>
                <c:pt idx="632">
                  <c:v>2.4523809523809524E-2</c:v>
                </c:pt>
                <c:pt idx="633">
                  <c:v>6.7380952380952375E-2</c:v>
                </c:pt>
                <c:pt idx="634">
                  <c:v>0.11654761904761905</c:v>
                </c:pt>
                <c:pt idx="635">
                  <c:v>0.15583333333333332</c:v>
                </c:pt>
                <c:pt idx="636">
                  <c:v>0.18130952380952381</c:v>
                </c:pt>
                <c:pt idx="637">
                  <c:v>0.2061904761904762</c:v>
                </c:pt>
                <c:pt idx="638">
                  <c:v>0.2086904761904762</c:v>
                </c:pt>
                <c:pt idx="639">
                  <c:v>0.19297619047619047</c:v>
                </c:pt>
                <c:pt idx="640">
                  <c:v>0.1844047619047619</c:v>
                </c:pt>
                <c:pt idx="641">
                  <c:v>0.15964285714285714</c:v>
                </c:pt>
                <c:pt idx="642">
                  <c:v>0.11678571428571428</c:v>
                </c:pt>
                <c:pt idx="643">
                  <c:v>6.3333333333333339E-2</c:v>
                </c:pt>
                <c:pt idx="644">
                  <c:v>1.488095238095238E-2</c:v>
                </c:pt>
                <c:pt idx="645">
                  <c:v>3.5714285714285714E-4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5.595238095238095E-3</c:v>
                </c:pt>
                <c:pt idx="656">
                  <c:v>4.535714285714286E-2</c:v>
                </c:pt>
                <c:pt idx="657">
                  <c:v>0.11011904761904762</c:v>
                </c:pt>
                <c:pt idx="658">
                  <c:v>0.17309523809523811</c:v>
                </c:pt>
                <c:pt idx="659">
                  <c:v>0.21785714285714286</c:v>
                </c:pt>
                <c:pt idx="660">
                  <c:v>0.23273809523809524</c:v>
                </c:pt>
                <c:pt idx="661">
                  <c:v>0.23154761904761906</c:v>
                </c:pt>
                <c:pt idx="662">
                  <c:v>0.21940476190476191</c:v>
                </c:pt>
                <c:pt idx="663">
                  <c:v>0.19476190476190477</c:v>
                </c:pt>
                <c:pt idx="664">
                  <c:v>0.16892857142857143</c:v>
                </c:pt>
                <c:pt idx="665">
                  <c:v>0.14142857142857143</c:v>
                </c:pt>
                <c:pt idx="666">
                  <c:v>9.6190476190476187E-2</c:v>
                </c:pt>
                <c:pt idx="667">
                  <c:v>5.1904761904761905E-2</c:v>
                </c:pt>
                <c:pt idx="668">
                  <c:v>1.369047619047619E-2</c:v>
                </c:pt>
                <c:pt idx="669">
                  <c:v>4.7619047619047619E-4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3.8095238095238095E-3</c:v>
                </c:pt>
                <c:pt idx="680">
                  <c:v>3.7380952380952383E-2</c:v>
                </c:pt>
                <c:pt idx="681">
                  <c:v>0.10166666666666667</c:v>
                </c:pt>
                <c:pt idx="682">
                  <c:v>0.17583333333333334</c:v>
                </c:pt>
                <c:pt idx="683">
                  <c:v>0.22</c:v>
                </c:pt>
                <c:pt idx="684">
                  <c:v>0.24559523809523809</c:v>
                </c:pt>
                <c:pt idx="685">
                  <c:v>0.25047619047619046</c:v>
                </c:pt>
                <c:pt idx="686">
                  <c:v>0.23654761904761903</c:v>
                </c:pt>
                <c:pt idx="687">
                  <c:v>0.21857142857142858</c:v>
                </c:pt>
                <c:pt idx="688">
                  <c:v>0.19238095238095237</c:v>
                </c:pt>
                <c:pt idx="689">
                  <c:v>0.13833333333333334</c:v>
                </c:pt>
                <c:pt idx="690">
                  <c:v>7.9047619047619047E-2</c:v>
                </c:pt>
                <c:pt idx="691">
                  <c:v>3.8809523809523808E-2</c:v>
                </c:pt>
                <c:pt idx="692">
                  <c:v>9.285714285714286E-3</c:v>
                </c:pt>
                <c:pt idx="693">
                  <c:v>4.7619047619047619E-4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2.3809523809523812E-3</c:v>
                </c:pt>
                <c:pt idx="704">
                  <c:v>2.3571428571428573E-2</c:v>
                </c:pt>
                <c:pt idx="705">
                  <c:v>5.7976190476190473E-2</c:v>
                </c:pt>
                <c:pt idx="706">
                  <c:v>0.1075</c:v>
                </c:pt>
                <c:pt idx="707">
                  <c:v>0.16238095238095238</c:v>
                </c:pt>
                <c:pt idx="708">
                  <c:v>0.20821428571428571</c:v>
                </c:pt>
                <c:pt idx="709">
                  <c:v>0.21678571428571428</c:v>
                </c:pt>
                <c:pt idx="710">
                  <c:v>0.22345238095238096</c:v>
                </c:pt>
                <c:pt idx="711">
                  <c:v>0.21166666666666667</c:v>
                </c:pt>
                <c:pt idx="712">
                  <c:v>0.19011904761904763</c:v>
                </c:pt>
                <c:pt idx="713">
                  <c:v>0.15166666666666667</c:v>
                </c:pt>
                <c:pt idx="714">
                  <c:v>0.10369047619047619</c:v>
                </c:pt>
                <c:pt idx="715">
                  <c:v>4.8214285714285716E-2</c:v>
                </c:pt>
                <c:pt idx="716">
                  <c:v>1.0476190476190476E-2</c:v>
                </c:pt>
                <c:pt idx="717">
                  <c:v>3.5714285714285714E-4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Calcul!$CI$10:$CI$753</c:f>
              <c:numCache>
                <c:formatCode>0.000</c:formatCode>
                <c:ptCount val="744"/>
                <c:pt idx="0">
                  <c:v>0.11132787698412699</c:v>
                </c:pt>
                <c:pt idx="1">
                  <c:v>0.11132787698412699</c:v>
                </c:pt>
                <c:pt idx="2">
                  <c:v>0.11132787698412699</c:v>
                </c:pt>
                <c:pt idx="3">
                  <c:v>0.11132787698412699</c:v>
                </c:pt>
                <c:pt idx="4">
                  <c:v>0.11132787698412699</c:v>
                </c:pt>
                <c:pt idx="5">
                  <c:v>0.11132787698412699</c:v>
                </c:pt>
                <c:pt idx="6">
                  <c:v>0.11132787698412699</c:v>
                </c:pt>
                <c:pt idx="7">
                  <c:v>0.11132787698412699</c:v>
                </c:pt>
                <c:pt idx="8">
                  <c:v>0.11132787698412699</c:v>
                </c:pt>
                <c:pt idx="9">
                  <c:v>0.11132787698412699</c:v>
                </c:pt>
                <c:pt idx="10">
                  <c:v>0.11132787698412699</c:v>
                </c:pt>
                <c:pt idx="11">
                  <c:v>0.11132787698412699</c:v>
                </c:pt>
                <c:pt idx="12">
                  <c:v>0.11132787698412699</c:v>
                </c:pt>
                <c:pt idx="13">
                  <c:v>0.11132787698412699</c:v>
                </c:pt>
                <c:pt idx="14">
                  <c:v>0.11132787698412699</c:v>
                </c:pt>
                <c:pt idx="15">
                  <c:v>0.11132787698412699</c:v>
                </c:pt>
                <c:pt idx="16">
                  <c:v>0.11132787698412699</c:v>
                </c:pt>
                <c:pt idx="17">
                  <c:v>0.11132787698412699</c:v>
                </c:pt>
                <c:pt idx="18">
                  <c:v>0.11132787698412699</c:v>
                </c:pt>
                <c:pt idx="19">
                  <c:v>0.11132787698412699</c:v>
                </c:pt>
                <c:pt idx="20">
                  <c:v>0.11132787698412699</c:v>
                </c:pt>
                <c:pt idx="21">
                  <c:v>0.11132787698412699</c:v>
                </c:pt>
                <c:pt idx="22">
                  <c:v>0.11132787698412699</c:v>
                </c:pt>
                <c:pt idx="23">
                  <c:v>0.11132787698412699</c:v>
                </c:pt>
                <c:pt idx="24">
                  <c:v>0.11132787698412699</c:v>
                </c:pt>
                <c:pt idx="25">
                  <c:v>0.11132787698412699</c:v>
                </c:pt>
                <c:pt idx="26">
                  <c:v>0.11132787698412699</c:v>
                </c:pt>
                <c:pt idx="27">
                  <c:v>0.11132787698412699</c:v>
                </c:pt>
                <c:pt idx="28">
                  <c:v>0.11132787698412699</c:v>
                </c:pt>
                <c:pt idx="29">
                  <c:v>0.11132787698412699</c:v>
                </c:pt>
                <c:pt idx="30">
                  <c:v>0.11132787698412699</c:v>
                </c:pt>
                <c:pt idx="31">
                  <c:v>0.11132787698412699</c:v>
                </c:pt>
                <c:pt idx="32">
                  <c:v>0.11132787698412699</c:v>
                </c:pt>
                <c:pt idx="33">
                  <c:v>0.11132787698412699</c:v>
                </c:pt>
                <c:pt idx="34">
                  <c:v>0.11132787698412699</c:v>
                </c:pt>
                <c:pt idx="35">
                  <c:v>0.11132787698412699</c:v>
                </c:pt>
                <c:pt idx="36">
                  <c:v>0.11132787698412699</c:v>
                </c:pt>
                <c:pt idx="37">
                  <c:v>0.11132787698412699</c:v>
                </c:pt>
                <c:pt idx="38">
                  <c:v>0.11132787698412699</c:v>
                </c:pt>
                <c:pt idx="39">
                  <c:v>0.11132787698412699</c:v>
                </c:pt>
                <c:pt idx="40">
                  <c:v>0.11132787698412699</c:v>
                </c:pt>
                <c:pt idx="41">
                  <c:v>0.11132787698412699</c:v>
                </c:pt>
                <c:pt idx="42">
                  <c:v>0.11132787698412699</c:v>
                </c:pt>
                <c:pt idx="43">
                  <c:v>0.11132787698412699</c:v>
                </c:pt>
                <c:pt idx="44">
                  <c:v>0.11132787698412699</c:v>
                </c:pt>
                <c:pt idx="45">
                  <c:v>0.11132787698412699</c:v>
                </c:pt>
                <c:pt idx="46">
                  <c:v>0.11132787698412699</c:v>
                </c:pt>
                <c:pt idx="47">
                  <c:v>0.11132787698412699</c:v>
                </c:pt>
                <c:pt idx="48">
                  <c:v>0.11132787698412699</c:v>
                </c:pt>
                <c:pt idx="49">
                  <c:v>0.11132787698412699</c:v>
                </c:pt>
                <c:pt idx="50">
                  <c:v>0.11132787698412699</c:v>
                </c:pt>
                <c:pt idx="51">
                  <c:v>0.11132787698412699</c:v>
                </c:pt>
                <c:pt idx="52">
                  <c:v>0.11132787698412699</c:v>
                </c:pt>
                <c:pt idx="53">
                  <c:v>0.11132787698412699</c:v>
                </c:pt>
                <c:pt idx="54">
                  <c:v>0.11132787698412699</c:v>
                </c:pt>
                <c:pt idx="55">
                  <c:v>0.11132787698412699</c:v>
                </c:pt>
                <c:pt idx="56">
                  <c:v>0.11132787698412699</c:v>
                </c:pt>
                <c:pt idx="57">
                  <c:v>0.11132787698412699</c:v>
                </c:pt>
                <c:pt idx="58">
                  <c:v>0.11132787698412699</c:v>
                </c:pt>
                <c:pt idx="59">
                  <c:v>0.11132787698412699</c:v>
                </c:pt>
                <c:pt idx="60">
                  <c:v>0.11132787698412699</c:v>
                </c:pt>
                <c:pt idx="61">
                  <c:v>0.11132787698412699</c:v>
                </c:pt>
                <c:pt idx="62">
                  <c:v>0.11132787698412699</c:v>
                </c:pt>
                <c:pt idx="63">
                  <c:v>0.11132787698412699</c:v>
                </c:pt>
                <c:pt idx="64">
                  <c:v>0.11132787698412699</c:v>
                </c:pt>
                <c:pt idx="65">
                  <c:v>0.11132787698412699</c:v>
                </c:pt>
                <c:pt idx="66">
                  <c:v>0.11132787698412699</c:v>
                </c:pt>
                <c:pt idx="67">
                  <c:v>0.11132787698412699</c:v>
                </c:pt>
                <c:pt idx="68">
                  <c:v>0.11132787698412699</c:v>
                </c:pt>
                <c:pt idx="69">
                  <c:v>0.11132787698412699</c:v>
                </c:pt>
                <c:pt idx="70">
                  <c:v>0.11132787698412699</c:v>
                </c:pt>
                <c:pt idx="71">
                  <c:v>0.11132787698412699</c:v>
                </c:pt>
                <c:pt idx="72">
                  <c:v>0.11132787698412699</c:v>
                </c:pt>
                <c:pt idx="73">
                  <c:v>0.11132787698412699</c:v>
                </c:pt>
                <c:pt idx="74">
                  <c:v>0.11132787698412699</c:v>
                </c:pt>
                <c:pt idx="75">
                  <c:v>0.11132787698412699</c:v>
                </c:pt>
                <c:pt idx="76">
                  <c:v>0.11132787698412699</c:v>
                </c:pt>
                <c:pt idx="77">
                  <c:v>0.11132787698412699</c:v>
                </c:pt>
                <c:pt idx="78">
                  <c:v>0.11132787698412699</c:v>
                </c:pt>
                <c:pt idx="79">
                  <c:v>0.11132787698412699</c:v>
                </c:pt>
                <c:pt idx="80">
                  <c:v>0.11132787698412699</c:v>
                </c:pt>
                <c:pt idx="81">
                  <c:v>0.11132787698412699</c:v>
                </c:pt>
                <c:pt idx="82">
                  <c:v>0.11132787698412699</c:v>
                </c:pt>
                <c:pt idx="83">
                  <c:v>0.11132787698412699</c:v>
                </c:pt>
                <c:pt idx="84">
                  <c:v>0.11132787698412699</c:v>
                </c:pt>
                <c:pt idx="85">
                  <c:v>0.11132787698412699</c:v>
                </c:pt>
                <c:pt idx="86">
                  <c:v>0.11132787698412699</c:v>
                </c:pt>
                <c:pt idx="87">
                  <c:v>0.11132787698412699</c:v>
                </c:pt>
                <c:pt idx="88">
                  <c:v>0.11132787698412699</c:v>
                </c:pt>
                <c:pt idx="89">
                  <c:v>0.11132787698412699</c:v>
                </c:pt>
                <c:pt idx="90">
                  <c:v>0.11132787698412699</c:v>
                </c:pt>
                <c:pt idx="91">
                  <c:v>0.11132787698412699</c:v>
                </c:pt>
                <c:pt idx="92">
                  <c:v>0.11132787698412699</c:v>
                </c:pt>
                <c:pt idx="93">
                  <c:v>0.11132787698412699</c:v>
                </c:pt>
                <c:pt idx="94">
                  <c:v>0.11132787698412699</c:v>
                </c:pt>
                <c:pt idx="95">
                  <c:v>0.11132787698412699</c:v>
                </c:pt>
                <c:pt idx="96">
                  <c:v>0.11132787698412699</c:v>
                </c:pt>
                <c:pt idx="97">
                  <c:v>0.11132787698412699</c:v>
                </c:pt>
                <c:pt idx="98">
                  <c:v>0.11132787698412699</c:v>
                </c:pt>
                <c:pt idx="99">
                  <c:v>0.11132787698412699</c:v>
                </c:pt>
                <c:pt idx="100">
                  <c:v>0.11132787698412699</c:v>
                </c:pt>
                <c:pt idx="101">
                  <c:v>0.11132787698412699</c:v>
                </c:pt>
                <c:pt idx="102">
                  <c:v>0.11132787698412699</c:v>
                </c:pt>
                <c:pt idx="103">
                  <c:v>0.11132787698412699</c:v>
                </c:pt>
                <c:pt idx="104">
                  <c:v>0.11132787698412699</c:v>
                </c:pt>
                <c:pt idx="105">
                  <c:v>0.11132787698412699</c:v>
                </c:pt>
                <c:pt idx="106">
                  <c:v>0.11132787698412699</c:v>
                </c:pt>
                <c:pt idx="107">
                  <c:v>0.11132787698412699</c:v>
                </c:pt>
                <c:pt idx="108">
                  <c:v>0.11132787698412699</c:v>
                </c:pt>
                <c:pt idx="109">
                  <c:v>0.11132787698412699</c:v>
                </c:pt>
                <c:pt idx="110">
                  <c:v>0.11132787698412699</c:v>
                </c:pt>
                <c:pt idx="111">
                  <c:v>0.11132787698412699</c:v>
                </c:pt>
                <c:pt idx="112">
                  <c:v>0.11132787698412699</c:v>
                </c:pt>
                <c:pt idx="113">
                  <c:v>0.11132787698412699</c:v>
                </c:pt>
                <c:pt idx="114">
                  <c:v>0.11132787698412699</c:v>
                </c:pt>
                <c:pt idx="115">
                  <c:v>0.11132787698412699</c:v>
                </c:pt>
                <c:pt idx="116">
                  <c:v>0.11132787698412699</c:v>
                </c:pt>
                <c:pt idx="117">
                  <c:v>0.11132787698412699</c:v>
                </c:pt>
                <c:pt idx="118">
                  <c:v>0.11132787698412699</c:v>
                </c:pt>
                <c:pt idx="119">
                  <c:v>0.11132787698412699</c:v>
                </c:pt>
                <c:pt idx="120">
                  <c:v>0.11132787698412699</c:v>
                </c:pt>
                <c:pt idx="121">
                  <c:v>0.11132787698412699</c:v>
                </c:pt>
                <c:pt idx="122">
                  <c:v>0.11132787698412699</c:v>
                </c:pt>
                <c:pt idx="123">
                  <c:v>0.11132787698412699</c:v>
                </c:pt>
                <c:pt idx="124">
                  <c:v>0.11132787698412699</c:v>
                </c:pt>
                <c:pt idx="125">
                  <c:v>0.11132787698412699</c:v>
                </c:pt>
                <c:pt idx="126">
                  <c:v>0.11132787698412699</c:v>
                </c:pt>
                <c:pt idx="127">
                  <c:v>0.11132787698412699</c:v>
                </c:pt>
                <c:pt idx="128">
                  <c:v>0.11132787698412699</c:v>
                </c:pt>
                <c:pt idx="129">
                  <c:v>0.11132787698412699</c:v>
                </c:pt>
                <c:pt idx="130">
                  <c:v>0.11132787698412699</c:v>
                </c:pt>
                <c:pt idx="131">
                  <c:v>0.11132787698412699</c:v>
                </c:pt>
                <c:pt idx="132">
                  <c:v>0.11132787698412699</c:v>
                </c:pt>
                <c:pt idx="133">
                  <c:v>0.11132787698412699</c:v>
                </c:pt>
                <c:pt idx="134">
                  <c:v>0.11132787698412699</c:v>
                </c:pt>
                <c:pt idx="135">
                  <c:v>0.11132787698412699</c:v>
                </c:pt>
                <c:pt idx="136">
                  <c:v>0.11132787698412699</c:v>
                </c:pt>
                <c:pt idx="137">
                  <c:v>0.11132787698412699</c:v>
                </c:pt>
                <c:pt idx="138">
                  <c:v>0.11132787698412699</c:v>
                </c:pt>
                <c:pt idx="139">
                  <c:v>0.11132787698412699</c:v>
                </c:pt>
                <c:pt idx="140">
                  <c:v>0.11132787698412699</c:v>
                </c:pt>
                <c:pt idx="141">
                  <c:v>0.11132787698412699</c:v>
                </c:pt>
                <c:pt idx="142">
                  <c:v>0.11132787698412699</c:v>
                </c:pt>
                <c:pt idx="143">
                  <c:v>0.11132787698412699</c:v>
                </c:pt>
                <c:pt idx="144">
                  <c:v>0.11132787698412699</c:v>
                </c:pt>
                <c:pt idx="145">
                  <c:v>0.11132787698412699</c:v>
                </c:pt>
                <c:pt idx="146">
                  <c:v>0.11132787698412699</c:v>
                </c:pt>
                <c:pt idx="147">
                  <c:v>0.11132787698412699</c:v>
                </c:pt>
                <c:pt idx="148">
                  <c:v>0.11132787698412699</c:v>
                </c:pt>
                <c:pt idx="149">
                  <c:v>0.11132787698412699</c:v>
                </c:pt>
                <c:pt idx="150">
                  <c:v>0.11132787698412699</c:v>
                </c:pt>
                <c:pt idx="151">
                  <c:v>0.11132787698412699</c:v>
                </c:pt>
                <c:pt idx="152">
                  <c:v>0.11132787698412699</c:v>
                </c:pt>
                <c:pt idx="153">
                  <c:v>0.11132787698412699</c:v>
                </c:pt>
                <c:pt idx="154">
                  <c:v>0.11132787698412699</c:v>
                </c:pt>
                <c:pt idx="155">
                  <c:v>0.11132787698412699</c:v>
                </c:pt>
                <c:pt idx="156">
                  <c:v>0.11132787698412699</c:v>
                </c:pt>
                <c:pt idx="157">
                  <c:v>0.11132787698412699</c:v>
                </c:pt>
                <c:pt idx="158">
                  <c:v>0.11132787698412699</c:v>
                </c:pt>
                <c:pt idx="159">
                  <c:v>0.11132787698412699</c:v>
                </c:pt>
                <c:pt idx="160">
                  <c:v>0.11132787698412699</c:v>
                </c:pt>
                <c:pt idx="161">
                  <c:v>0.11132787698412699</c:v>
                </c:pt>
                <c:pt idx="162">
                  <c:v>0.11132787698412699</c:v>
                </c:pt>
                <c:pt idx="163">
                  <c:v>0.11132787698412699</c:v>
                </c:pt>
                <c:pt idx="164">
                  <c:v>0.11132787698412699</c:v>
                </c:pt>
                <c:pt idx="165">
                  <c:v>0.11132787698412699</c:v>
                </c:pt>
                <c:pt idx="166">
                  <c:v>0.11132787698412699</c:v>
                </c:pt>
                <c:pt idx="167">
                  <c:v>0.11132787698412699</c:v>
                </c:pt>
                <c:pt idx="168">
                  <c:v>0.11132787698412699</c:v>
                </c:pt>
                <c:pt idx="169">
                  <c:v>0.11132787698412699</c:v>
                </c:pt>
                <c:pt idx="170">
                  <c:v>0.11132787698412699</c:v>
                </c:pt>
                <c:pt idx="171">
                  <c:v>0.11132787698412699</c:v>
                </c:pt>
                <c:pt idx="172">
                  <c:v>0.11132787698412699</c:v>
                </c:pt>
                <c:pt idx="173">
                  <c:v>0.11132787698412699</c:v>
                </c:pt>
                <c:pt idx="174">
                  <c:v>0.11132787698412699</c:v>
                </c:pt>
                <c:pt idx="175">
                  <c:v>0.11132787698412699</c:v>
                </c:pt>
                <c:pt idx="176">
                  <c:v>0.11132787698412699</c:v>
                </c:pt>
                <c:pt idx="177">
                  <c:v>0.11132787698412699</c:v>
                </c:pt>
                <c:pt idx="178">
                  <c:v>0.11132787698412699</c:v>
                </c:pt>
                <c:pt idx="179">
                  <c:v>0.11132787698412699</c:v>
                </c:pt>
                <c:pt idx="180">
                  <c:v>0.11132787698412699</c:v>
                </c:pt>
                <c:pt idx="181">
                  <c:v>0.11132787698412699</c:v>
                </c:pt>
                <c:pt idx="182">
                  <c:v>0.11132787698412699</c:v>
                </c:pt>
                <c:pt idx="183">
                  <c:v>0.11132787698412699</c:v>
                </c:pt>
                <c:pt idx="184">
                  <c:v>0.11132787698412699</c:v>
                </c:pt>
                <c:pt idx="185">
                  <c:v>0.11132787698412699</c:v>
                </c:pt>
                <c:pt idx="186">
                  <c:v>0.11132787698412699</c:v>
                </c:pt>
                <c:pt idx="187">
                  <c:v>0.11132787698412699</c:v>
                </c:pt>
                <c:pt idx="188">
                  <c:v>0.11132787698412699</c:v>
                </c:pt>
                <c:pt idx="189">
                  <c:v>0.11132787698412699</c:v>
                </c:pt>
                <c:pt idx="190">
                  <c:v>0.11132787698412699</c:v>
                </c:pt>
                <c:pt idx="191">
                  <c:v>0.11132787698412699</c:v>
                </c:pt>
                <c:pt idx="192">
                  <c:v>0.11132787698412699</c:v>
                </c:pt>
                <c:pt idx="193">
                  <c:v>0.11132787698412699</c:v>
                </c:pt>
                <c:pt idx="194">
                  <c:v>0.11132787698412699</c:v>
                </c:pt>
                <c:pt idx="195">
                  <c:v>0.11132787698412699</c:v>
                </c:pt>
                <c:pt idx="196">
                  <c:v>0.11132787698412699</c:v>
                </c:pt>
                <c:pt idx="197">
                  <c:v>0.11132787698412699</c:v>
                </c:pt>
                <c:pt idx="198">
                  <c:v>0.11132787698412699</c:v>
                </c:pt>
                <c:pt idx="199">
                  <c:v>0.11132787698412699</c:v>
                </c:pt>
                <c:pt idx="200">
                  <c:v>0.11132787698412699</c:v>
                </c:pt>
                <c:pt idx="201">
                  <c:v>0.11132787698412699</c:v>
                </c:pt>
                <c:pt idx="202">
                  <c:v>0.11132787698412699</c:v>
                </c:pt>
                <c:pt idx="203">
                  <c:v>0.11132787698412699</c:v>
                </c:pt>
                <c:pt idx="204">
                  <c:v>0.11132787698412699</c:v>
                </c:pt>
                <c:pt idx="205">
                  <c:v>0.11132787698412699</c:v>
                </c:pt>
                <c:pt idx="206">
                  <c:v>0.11132787698412699</c:v>
                </c:pt>
                <c:pt idx="207">
                  <c:v>0.11132787698412699</c:v>
                </c:pt>
                <c:pt idx="208">
                  <c:v>0.11132787698412699</c:v>
                </c:pt>
                <c:pt idx="209">
                  <c:v>0.11132787698412699</c:v>
                </c:pt>
                <c:pt idx="210">
                  <c:v>0.11132787698412699</c:v>
                </c:pt>
                <c:pt idx="211">
                  <c:v>0.11132787698412699</c:v>
                </c:pt>
                <c:pt idx="212">
                  <c:v>0.11132787698412699</c:v>
                </c:pt>
                <c:pt idx="213">
                  <c:v>0.11132787698412699</c:v>
                </c:pt>
                <c:pt idx="214">
                  <c:v>0.11132787698412699</c:v>
                </c:pt>
                <c:pt idx="215">
                  <c:v>0.11132787698412699</c:v>
                </c:pt>
                <c:pt idx="216">
                  <c:v>0.11132787698412699</c:v>
                </c:pt>
                <c:pt idx="217">
                  <c:v>0.11132787698412699</c:v>
                </c:pt>
                <c:pt idx="218">
                  <c:v>0.11132787698412699</c:v>
                </c:pt>
                <c:pt idx="219">
                  <c:v>0.11132787698412699</c:v>
                </c:pt>
                <c:pt idx="220">
                  <c:v>0.11132787698412699</c:v>
                </c:pt>
                <c:pt idx="221">
                  <c:v>0.11132787698412699</c:v>
                </c:pt>
                <c:pt idx="222">
                  <c:v>0.11132787698412699</c:v>
                </c:pt>
                <c:pt idx="223">
                  <c:v>0.11132787698412699</c:v>
                </c:pt>
                <c:pt idx="224">
                  <c:v>0.11132787698412699</c:v>
                </c:pt>
                <c:pt idx="225">
                  <c:v>0.11132787698412699</c:v>
                </c:pt>
                <c:pt idx="226">
                  <c:v>0.11132787698412699</c:v>
                </c:pt>
                <c:pt idx="227">
                  <c:v>0.11132787698412699</c:v>
                </c:pt>
                <c:pt idx="228">
                  <c:v>0.11132787698412699</c:v>
                </c:pt>
                <c:pt idx="229">
                  <c:v>0.11132787698412699</c:v>
                </c:pt>
                <c:pt idx="230">
                  <c:v>0.11132787698412699</c:v>
                </c:pt>
                <c:pt idx="231">
                  <c:v>0.11132787698412699</c:v>
                </c:pt>
                <c:pt idx="232">
                  <c:v>0.11132787698412699</c:v>
                </c:pt>
                <c:pt idx="233">
                  <c:v>0.11132787698412699</c:v>
                </c:pt>
                <c:pt idx="234">
                  <c:v>0.11132787698412699</c:v>
                </c:pt>
                <c:pt idx="235">
                  <c:v>0.11132787698412699</c:v>
                </c:pt>
                <c:pt idx="236">
                  <c:v>0.11132787698412699</c:v>
                </c:pt>
                <c:pt idx="237">
                  <c:v>0.11132787698412699</c:v>
                </c:pt>
                <c:pt idx="238">
                  <c:v>0.11132787698412699</c:v>
                </c:pt>
                <c:pt idx="239">
                  <c:v>0.11132787698412699</c:v>
                </c:pt>
                <c:pt idx="240">
                  <c:v>0.11132787698412699</c:v>
                </c:pt>
                <c:pt idx="241">
                  <c:v>0.11132787698412699</c:v>
                </c:pt>
                <c:pt idx="242">
                  <c:v>0.11132787698412699</c:v>
                </c:pt>
                <c:pt idx="243">
                  <c:v>0.11132787698412699</c:v>
                </c:pt>
                <c:pt idx="244">
                  <c:v>0.11132787698412699</c:v>
                </c:pt>
                <c:pt idx="245">
                  <c:v>0.11132787698412699</c:v>
                </c:pt>
                <c:pt idx="246">
                  <c:v>0.11132787698412699</c:v>
                </c:pt>
                <c:pt idx="247">
                  <c:v>0.11132787698412699</c:v>
                </c:pt>
                <c:pt idx="248">
                  <c:v>0.11132787698412699</c:v>
                </c:pt>
                <c:pt idx="249">
                  <c:v>0.11132787698412699</c:v>
                </c:pt>
                <c:pt idx="250">
                  <c:v>0.11132787698412699</c:v>
                </c:pt>
                <c:pt idx="251">
                  <c:v>0.11132787698412699</c:v>
                </c:pt>
                <c:pt idx="252">
                  <c:v>0.11132787698412699</c:v>
                </c:pt>
                <c:pt idx="253">
                  <c:v>0.11132787698412699</c:v>
                </c:pt>
                <c:pt idx="254">
                  <c:v>0.11132787698412699</c:v>
                </c:pt>
                <c:pt idx="255">
                  <c:v>0.11132787698412699</c:v>
                </c:pt>
                <c:pt idx="256">
                  <c:v>0.11132787698412699</c:v>
                </c:pt>
                <c:pt idx="257">
                  <c:v>0.11132787698412699</c:v>
                </c:pt>
                <c:pt idx="258">
                  <c:v>0.11132787698412699</c:v>
                </c:pt>
                <c:pt idx="259">
                  <c:v>0.11132787698412699</c:v>
                </c:pt>
                <c:pt idx="260">
                  <c:v>0.11132787698412699</c:v>
                </c:pt>
                <c:pt idx="261">
                  <c:v>0.11132787698412699</c:v>
                </c:pt>
                <c:pt idx="262">
                  <c:v>0.11132787698412699</c:v>
                </c:pt>
                <c:pt idx="263">
                  <c:v>0.11132787698412699</c:v>
                </c:pt>
                <c:pt idx="264">
                  <c:v>0.11132787698412699</c:v>
                </c:pt>
                <c:pt idx="265">
                  <c:v>0.11132787698412699</c:v>
                </c:pt>
                <c:pt idx="266">
                  <c:v>0.11132787698412699</c:v>
                </c:pt>
                <c:pt idx="267">
                  <c:v>0.11132787698412699</c:v>
                </c:pt>
                <c:pt idx="268">
                  <c:v>0.11132787698412699</c:v>
                </c:pt>
                <c:pt idx="269">
                  <c:v>0.11132787698412699</c:v>
                </c:pt>
                <c:pt idx="270">
                  <c:v>0.11132787698412699</c:v>
                </c:pt>
                <c:pt idx="271">
                  <c:v>0.11132787698412699</c:v>
                </c:pt>
                <c:pt idx="272">
                  <c:v>0.11132787698412699</c:v>
                </c:pt>
                <c:pt idx="273">
                  <c:v>0.11132787698412699</c:v>
                </c:pt>
                <c:pt idx="274">
                  <c:v>0.11132787698412699</c:v>
                </c:pt>
                <c:pt idx="275">
                  <c:v>0.11132787698412699</c:v>
                </c:pt>
                <c:pt idx="276">
                  <c:v>0.11132787698412699</c:v>
                </c:pt>
                <c:pt idx="277">
                  <c:v>0.11132787698412699</c:v>
                </c:pt>
                <c:pt idx="278">
                  <c:v>0.11132787698412699</c:v>
                </c:pt>
                <c:pt idx="279">
                  <c:v>0.11132787698412699</c:v>
                </c:pt>
                <c:pt idx="280">
                  <c:v>0.11132787698412699</c:v>
                </c:pt>
                <c:pt idx="281">
                  <c:v>0.11132787698412699</c:v>
                </c:pt>
                <c:pt idx="282">
                  <c:v>0.11132787698412699</c:v>
                </c:pt>
                <c:pt idx="283">
                  <c:v>0.11132787698412699</c:v>
                </c:pt>
                <c:pt idx="284">
                  <c:v>0.11132787698412699</c:v>
                </c:pt>
                <c:pt idx="285">
                  <c:v>0.11132787698412699</c:v>
                </c:pt>
                <c:pt idx="286">
                  <c:v>0.11132787698412699</c:v>
                </c:pt>
                <c:pt idx="287">
                  <c:v>0.11132787698412699</c:v>
                </c:pt>
                <c:pt idx="288">
                  <c:v>0.11132787698412699</c:v>
                </c:pt>
                <c:pt idx="289">
                  <c:v>0.11132787698412699</c:v>
                </c:pt>
                <c:pt idx="290">
                  <c:v>0.11132787698412699</c:v>
                </c:pt>
                <c:pt idx="291">
                  <c:v>0.11132787698412699</c:v>
                </c:pt>
                <c:pt idx="292">
                  <c:v>0.11132787698412699</c:v>
                </c:pt>
                <c:pt idx="293">
                  <c:v>0.11132787698412699</c:v>
                </c:pt>
                <c:pt idx="294">
                  <c:v>0.11132787698412699</c:v>
                </c:pt>
                <c:pt idx="295">
                  <c:v>0.11132787698412699</c:v>
                </c:pt>
                <c:pt idx="296">
                  <c:v>0.11132787698412699</c:v>
                </c:pt>
                <c:pt idx="297">
                  <c:v>0.11132787698412699</c:v>
                </c:pt>
                <c:pt idx="298">
                  <c:v>0.11132787698412699</c:v>
                </c:pt>
                <c:pt idx="299">
                  <c:v>0.11132787698412699</c:v>
                </c:pt>
                <c:pt idx="300">
                  <c:v>0.11132787698412699</c:v>
                </c:pt>
                <c:pt idx="301">
                  <c:v>0.11132787698412699</c:v>
                </c:pt>
                <c:pt idx="302">
                  <c:v>0.11132787698412699</c:v>
                </c:pt>
                <c:pt idx="303">
                  <c:v>0.11132787698412699</c:v>
                </c:pt>
                <c:pt idx="304">
                  <c:v>0.11132787698412699</c:v>
                </c:pt>
                <c:pt idx="305">
                  <c:v>0.11132787698412699</c:v>
                </c:pt>
                <c:pt idx="306">
                  <c:v>0.11132787698412699</c:v>
                </c:pt>
                <c:pt idx="307">
                  <c:v>0.11132787698412699</c:v>
                </c:pt>
                <c:pt idx="308">
                  <c:v>0.11132787698412699</c:v>
                </c:pt>
                <c:pt idx="309">
                  <c:v>0.11132787698412699</c:v>
                </c:pt>
                <c:pt idx="310">
                  <c:v>0.11132787698412699</c:v>
                </c:pt>
                <c:pt idx="311">
                  <c:v>0.11132787698412699</c:v>
                </c:pt>
                <c:pt idx="312">
                  <c:v>0.11132787698412699</c:v>
                </c:pt>
                <c:pt idx="313">
                  <c:v>0.11132787698412699</c:v>
                </c:pt>
                <c:pt idx="314">
                  <c:v>0.11132787698412699</c:v>
                </c:pt>
                <c:pt idx="315">
                  <c:v>0.11132787698412699</c:v>
                </c:pt>
                <c:pt idx="316">
                  <c:v>0.11132787698412699</c:v>
                </c:pt>
                <c:pt idx="317">
                  <c:v>0.11132787698412699</c:v>
                </c:pt>
                <c:pt idx="318">
                  <c:v>0.11132787698412699</c:v>
                </c:pt>
                <c:pt idx="319">
                  <c:v>0.11132787698412699</c:v>
                </c:pt>
                <c:pt idx="320">
                  <c:v>0.11132787698412699</c:v>
                </c:pt>
                <c:pt idx="321">
                  <c:v>0.11132787698412699</c:v>
                </c:pt>
                <c:pt idx="322">
                  <c:v>0.11132787698412699</c:v>
                </c:pt>
                <c:pt idx="323">
                  <c:v>0.11132787698412699</c:v>
                </c:pt>
                <c:pt idx="324">
                  <c:v>0.11132787698412699</c:v>
                </c:pt>
                <c:pt idx="325">
                  <c:v>0.11132787698412699</c:v>
                </c:pt>
                <c:pt idx="326">
                  <c:v>0.11132787698412699</c:v>
                </c:pt>
                <c:pt idx="327">
                  <c:v>0.11132787698412699</c:v>
                </c:pt>
                <c:pt idx="328">
                  <c:v>0.11132787698412699</c:v>
                </c:pt>
                <c:pt idx="329">
                  <c:v>0.11132787698412699</c:v>
                </c:pt>
                <c:pt idx="330">
                  <c:v>0.11132787698412699</c:v>
                </c:pt>
                <c:pt idx="331">
                  <c:v>0.11132787698412699</c:v>
                </c:pt>
                <c:pt idx="332">
                  <c:v>0.11132787698412699</c:v>
                </c:pt>
                <c:pt idx="333">
                  <c:v>0.11132787698412699</c:v>
                </c:pt>
                <c:pt idx="334">
                  <c:v>0.11132787698412699</c:v>
                </c:pt>
                <c:pt idx="335">
                  <c:v>0.11132787698412699</c:v>
                </c:pt>
                <c:pt idx="336">
                  <c:v>0.11132787698412699</c:v>
                </c:pt>
                <c:pt idx="337">
                  <c:v>0.11132787698412699</c:v>
                </c:pt>
                <c:pt idx="338">
                  <c:v>0.11132787698412699</c:v>
                </c:pt>
                <c:pt idx="339">
                  <c:v>0.11132787698412699</c:v>
                </c:pt>
                <c:pt idx="340">
                  <c:v>0.11132787698412699</c:v>
                </c:pt>
                <c:pt idx="341">
                  <c:v>0.11132787698412699</c:v>
                </c:pt>
                <c:pt idx="342">
                  <c:v>0.11132787698412699</c:v>
                </c:pt>
                <c:pt idx="343">
                  <c:v>0.11132787698412699</c:v>
                </c:pt>
                <c:pt idx="344">
                  <c:v>0.11132787698412699</c:v>
                </c:pt>
                <c:pt idx="345">
                  <c:v>0.11132787698412699</c:v>
                </c:pt>
                <c:pt idx="346">
                  <c:v>0.11132787698412699</c:v>
                </c:pt>
                <c:pt idx="347">
                  <c:v>0.11132787698412699</c:v>
                </c:pt>
                <c:pt idx="348">
                  <c:v>0.11132787698412699</c:v>
                </c:pt>
                <c:pt idx="349">
                  <c:v>0.11132787698412699</c:v>
                </c:pt>
                <c:pt idx="350">
                  <c:v>0.11132787698412699</c:v>
                </c:pt>
                <c:pt idx="351">
                  <c:v>0.11132787698412699</c:v>
                </c:pt>
                <c:pt idx="352">
                  <c:v>0.11132787698412699</c:v>
                </c:pt>
                <c:pt idx="353">
                  <c:v>0.11132787698412699</c:v>
                </c:pt>
                <c:pt idx="354">
                  <c:v>0.11132787698412699</c:v>
                </c:pt>
                <c:pt idx="355">
                  <c:v>0.11132787698412699</c:v>
                </c:pt>
                <c:pt idx="356">
                  <c:v>0.11132787698412699</c:v>
                </c:pt>
                <c:pt idx="357">
                  <c:v>0.11132787698412699</c:v>
                </c:pt>
                <c:pt idx="358">
                  <c:v>0.11132787698412699</c:v>
                </c:pt>
                <c:pt idx="359">
                  <c:v>0.11132787698412699</c:v>
                </c:pt>
                <c:pt idx="360">
                  <c:v>0.11132787698412699</c:v>
                </c:pt>
                <c:pt idx="361">
                  <c:v>0.11132787698412699</c:v>
                </c:pt>
                <c:pt idx="362">
                  <c:v>0.11132787698412699</c:v>
                </c:pt>
                <c:pt idx="363">
                  <c:v>0.11132787698412699</c:v>
                </c:pt>
                <c:pt idx="364">
                  <c:v>0.11132787698412699</c:v>
                </c:pt>
                <c:pt idx="365">
                  <c:v>0.11132787698412699</c:v>
                </c:pt>
                <c:pt idx="366">
                  <c:v>0.11132787698412699</c:v>
                </c:pt>
                <c:pt idx="367">
                  <c:v>0.11132787698412699</c:v>
                </c:pt>
                <c:pt idx="368">
                  <c:v>0.11132787698412699</c:v>
                </c:pt>
                <c:pt idx="369">
                  <c:v>0.11132787698412699</c:v>
                </c:pt>
                <c:pt idx="370">
                  <c:v>0.11132787698412699</c:v>
                </c:pt>
                <c:pt idx="371">
                  <c:v>0.11132787698412699</c:v>
                </c:pt>
                <c:pt idx="372">
                  <c:v>0.11132787698412699</c:v>
                </c:pt>
                <c:pt idx="373">
                  <c:v>0.11132787698412699</c:v>
                </c:pt>
                <c:pt idx="374">
                  <c:v>0.11132787698412699</c:v>
                </c:pt>
                <c:pt idx="375">
                  <c:v>0.11132787698412699</c:v>
                </c:pt>
                <c:pt idx="376">
                  <c:v>0.11132787698412699</c:v>
                </c:pt>
                <c:pt idx="377">
                  <c:v>0.11132787698412699</c:v>
                </c:pt>
                <c:pt idx="378">
                  <c:v>0.11132787698412699</c:v>
                </c:pt>
                <c:pt idx="379">
                  <c:v>0.11132787698412699</c:v>
                </c:pt>
                <c:pt idx="380">
                  <c:v>0.11132787698412699</c:v>
                </c:pt>
                <c:pt idx="381">
                  <c:v>0.11132787698412699</c:v>
                </c:pt>
                <c:pt idx="382">
                  <c:v>0.11132787698412699</c:v>
                </c:pt>
                <c:pt idx="383">
                  <c:v>0.11132787698412699</c:v>
                </c:pt>
                <c:pt idx="384">
                  <c:v>0.11132787698412699</c:v>
                </c:pt>
                <c:pt idx="385">
                  <c:v>0.11132787698412699</c:v>
                </c:pt>
                <c:pt idx="386">
                  <c:v>0.11132787698412699</c:v>
                </c:pt>
                <c:pt idx="387">
                  <c:v>0.11132787698412699</c:v>
                </c:pt>
                <c:pt idx="388">
                  <c:v>0.11132787698412699</c:v>
                </c:pt>
                <c:pt idx="389">
                  <c:v>0.11132787698412699</c:v>
                </c:pt>
                <c:pt idx="390">
                  <c:v>0.11132787698412699</c:v>
                </c:pt>
                <c:pt idx="391">
                  <c:v>0.11132787698412699</c:v>
                </c:pt>
                <c:pt idx="392">
                  <c:v>0.11132787698412699</c:v>
                </c:pt>
                <c:pt idx="393">
                  <c:v>0.11132787698412699</c:v>
                </c:pt>
                <c:pt idx="394">
                  <c:v>0.11132787698412699</c:v>
                </c:pt>
                <c:pt idx="395">
                  <c:v>0.11132787698412699</c:v>
                </c:pt>
                <c:pt idx="396">
                  <c:v>0.11132787698412699</c:v>
                </c:pt>
                <c:pt idx="397">
                  <c:v>0.11132787698412699</c:v>
                </c:pt>
                <c:pt idx="398">
                  <c:v>0.11132787698412699</c:v>
                </c:pt>
                <c:pt idx="399">
                  <c:v>0.11132787698412699</c:v>
                </c:pt>
                <c:pt idx="400">
                  <c:v>0.11132787698412699</c:v>
                </c:pt>
                <c:pt idx="401">
                  <c:v>0.11132787698412699</c:v>
                </c:pt>
                <c:pt idx="402">
                  <c:v>0.11132787698412699</c:v>
                </c:pt>
                <c:pt idx="403">
                  <c:v>0.11132787698412699</c:v>
                </c:pt>
                <c:pt idx="404">
                  <c:v>0.11132787698412699</c:v>
                </c:pt>
                <c:pt idx="405">
                  <c:v>0.11132787698412699</c:v>
                </c:pt>
                <c:pt idx="406">
                  <c:v>0.11132787698412699</c:v>
                </c:pt>
                <c:pt idx="407">
                  <c:v>0.11132787698412699</c:v>
                </c:pt>
                <c:pt idx="408">
                  <c:v>0.11132787698412699</c:v>
                </c:pt>
                <c:pt idx="409">
                  <c:v>0.11132787698412699</c:v>
                </c:pt>
                <c:pt idx="410">
                  <c:v>0.11132787698412699</c:v>
                </c:pt>
                <c:pt idx="411">
                  <c:v>0.11132787698412699</c:v>
                </c:pt>
                <c:pt idx="412">
                  <c:v>0.11132787698412699</c:v>
                </c:pt>
                <c:pt idx="413">
                  <c:v>0.11132787698412699</c:v>
                </c:pt>
                <c:pt idx="414">
                  <c:v>0.11132787698412699</c:v>
                </c:pt>
                <c:pt idx="415">
                  <c:v>0.11132787698412699</c:v>
                </c:pt>
                <c:pt idx="416">
                  <c:v>0.11132787698412699</c:v>
                </c:pt>
                <c:pt idx="417">
                  <c:v>0.11132787698412699</c:v>
                </c:pt>
                <c:pt idx="418">
                  <c:v>0.11132787698412699</c:v>
                </c:pt>
                <c:pt idx="419">
                  <c:v>0.11132787698412699</c:v>
                </c:pt>
                <c:pt idx="420">
                  <c:v>0.11132787698412699</c:v>
                </c:pt>
                <c:pt idx="421">
                  <c:v>0.11132787698412699</c:v>
                </c:pt>
                <c:pt idx="422">
                  <c:v>0.11132787698412699</c:v>
                </c:pt>
                <c:pt idx="423">
                  <c:v>0.11132787698412699</c:v>
                </c:pt>
                <c:pt idx="424">
                  <c:v>0.11132787698412699</c:v>
                </c:pt>
                <c:pt idx="425">
                  <c:v>0.11132787698412699</c:v>
                </c:pt>
                <c:pt idx="426">
                  <c:v>0.11132787698412699</c:v>
                </c:pt>
                <c:pt idx="427">
                  <c:v>0.11132787698412699</c:v>
                </c:pt>
                <c:pt idx="428">
                  <c:v>0.11132787698412699</c:v>
                </c:pt>
                <c:pt idx="429">
                  <c:v>0.11132787698412699</c:v>
                </c:pt>
                <c:pt idx="430">
                  <c:v>0.11132787698412699</c:v>
                </c:pt>
                <c:pt idx="431">
                  <c:v>0.11132787698412699</c:v>
                </c:pt>
                <c:pt idx="432">
                  <c:v>0.11132787698412699</c:v>
                </c:pt>
                <c:pt idx="433">
                  <c:v>0.11132787698412699</c:v>
                </c:pt>
                <c:pt idx="434">
                  <c:v>0.11132787698412699</c:v>
                </c:pt>
                <c:pt idx="435">
                  <c:v>0.11132787698412699</c:v>
                </c:pt>
                <c:pt idx="436">
                  <c:v>0.11132787698412699</c:v>
                </c:pt>
                <c:pt idx="437">
                  <c:v>0.11132787698412699</c:v>
                </c:pt>
                <c:pt idx="438">
                  <c:v>0.11132787698412699</c:v>
                </c:pt>
                <c:pt idx="439">
                  <c:v>0.11132787698412699</c:v>
                </c:pt>
                <c:pt idx="440">
                  <c:v>0.11132787698412699</c:v>
                </c:pt>
                <c:pt idx="441">
                  <c:v>0.11132787698412699</c:v>
                </c:pt>
                <c:pt idx="442">
                  <c:v>0.11132787698412699</c:v>
                </c:pt>
                <c:pt idx="443">
                  <c:v>0.11132787698412699</c:v>
                </c:pt>
                <c:pt idx="444">
                  <c:v>0.11132787698412699</c:v>
                </c:pt>
                <c:pt idx="445">
                  <c:v>0.11132787698412699</c:v>
                </c:pt>
                <c:pt idx="446">
                  <c:v>0.11132787698412699</c:v>
                </c:pt>
                <c:pt idx="447">
                  <c:v>0.11132787698412699</c:v>
                </c:pt>
                <c:pt idx="448">
                  <c:v>0.11132787698412699</c:v>
                </c:pt>
                <c:pt idx="449">
                  <c:v>0.11132787698412699</c:v>
                </c:pt>
                <c:pt idx="450">
                  <c:v>0.11132787698412699</c:v>
                </c:pt>
                <c:pt idx="451">
                  <c:v>0.11132787698412699</c:v>
                </c:pt>
                <c:pt idx="452">
                  <c:v>0.11132787698412699</c:v>
                </c:pt>
                <c:pt idx="453">
                  <c:v>0.11132787698412699</c:v>
                </c:pt>
                <c:pt idx="454">
                  <c:v>0.11132787698412699</c:v>
                </c:pt>
                <c:pt idx="455">
                  <c:v>0.11132787698412699</c:v>
                </c:pt>
                <c:pt idx="456">
                  <c:v>0.11132787698412699</c:v>
                </c:pt>
                <c:pt idx="457">
                  <c:v>0.11132787698412699</c:v>
                </c:pt>
                <c:pt idx="458">
                  <c:v>0.11132787698412699</c:v>
                </c:pt>
                <c:pt idx="459">
                  <c:v>0.11132787698412699</c:v>
                </c:pt>
                <c:pt idx="460">
                  <c:v>0.11132787698412699</c:v>
                </c:pt>
                <c:pt idx="461">
                  <c:v>0.11132787698412699</c:v>
                </c:pt>
                <c:pt idx="462">
                  <c:v>0.11132787698412699</c:v>
                </c:pt>
                <c:pt idx="463">
                  <c:v>0.11132787698412699</c:v>
                </c:pt>
                <c:pt idx="464">
                  <c:v>0.11132787698412699</c:v>
                </c:pt>
                <c:pt idx="465">
                  <c:v>0.11132787698412699</c:v>
                </c:pt>
                <c:pt idx="466">
                  <c:v>0.11132787698412699</c:v>
                </c:pt>
                <c:pt idx="467">
                  <c:v>0.11132787698412699</c:v>
                </c:pt>
                <c:pt idx="468">
                  <c:v>0.11132787698412699</c:v>
                </c:pt>
                <c:pt idx="469">
                  <c:v>0.11132787698412699</c:v>
                </c:pt>
                <c:pt idx="470">
                  <c:v>0.11132787698412699</c:v>
                </c:pt>
                <c:pt idx="471">
                  <c:v>0.11132787698412699</c:v>
                </c:pt>
                <c:pt idx="472">
                  <c:v>0.11132787698412699</c:v>
                </c:pt>
                <c:pt idx="473">
                  <c:v>0.11132787698412699</c:v>
                </c:pt>
                <c:pt idx="474">
                  <c:v>0.11132787698412699</c:v>
                </c:pt>
                <c:pt idx="475">
                  <c:v>0.11132787698412699</c:v>
                </c:pt>
                <c:pt idx="476">
                  <c:v>0.11132787698412699</c:v>
                </c:pt>
                <c:pt idx="477">
                  <c:v>0.11132787698412699</c:v>
                </c:pt>
                <c:pt idx="478">
                  <c:v>0.11132787698412699</c:v>
                </c:pt>
                <c:pt idx="479">
                  <c:v>0.11132787698412699</c:v>
                </c:pt>
                <c:pt idx="480">
                  <c:v>0.11132787698412699</c:v>
                </c:pt>
                <c:pt idx="481">
                  <c:v>0.11132787698412699</c:v>
                </c:pt>
                <c:pt idx="482">
                  <c:v>0.11132787698412699</c:v>
                </c:pt>
                <c:pt idx="483">
                  <c:v>0.11132787698412699</c:v>
                </c:pt>
                <c:pt idx="484">
                  <c:v>0.11132787698412699</c:v>
                </c:pt>
                <c:pt idx="485">
                  <c:v>0.11132787698412699</c:v>
                </c:pt>
                <c:pt idx="486">
                  <c:v>0.11132787698412699</c:v>
                </c:pt>
                <c:pt idx="487">
                  <c:v>0.11132787698412699</c:v>
                </c:pt>
                <c:pt idx="488">
                  <c:v>0.11132787698412699</c:v>
                </c:pt>
                <c:pt idx="489">
                  <c:v>0.11132787698412699</c:v>
                </c:pt>
                <c:pt idx="490">
                  <c:v>0.11132787698412699</c:v>
                </c:pt>
                <c:pt idx="491">
                  <c:v>0.11132787698412699</c:v>
                </c:pt>
                <c:pt idx="492">
                  <c:v>0.11132787698412699</c:v>
                </c:pt>
                <c:pt idx="493">
                  <c:v>0.11132787698412699</c:v>
                </c:pt>
                <c:pt idx="494">
                  <c:v>0.11132787698412699</c:v>
                </c:pt>
                <c:pt idx="495">
                  <c:v>0.11132787698412699</c:v>
                </c:pt>
                <c:pt idx="496">
                  <c:v>0.11132787698412699</c:v>
                </c:pt>
                <c:pt idx="497">
                  <c:v>0.11132787698412699</c:v>
                </c:pt>
                <c:pt idx="498">
                  <c:v>0.11132787698412699</c:v>
                </c:pt>
                <c:pt idx="499">
                  <c:v>0.11132787698412699</c:v>
                </c:pt>
                <c:pt idx="500">
                  <c:v>0.11132787698412699</c:v>
                </c:pt>
                <c:pt idx="501">
                  <c:v>0.11132787698412699</c:v>
                </c:pt>
                <c:pt idx="502">
                  <c:v>0.11132787698412699</c:v>
                </c:pt>
                <c:pt idx="503">
                  <c:v>0.11132787698412699</c:v>
                </c:pt>
                <c:pt idx="504">
                  <c:v>0.11132787698412699</c:v>
                </c:pt>
                <c:pt idx="505">
                  <c:v>0.11132787698412699</c:v>
                </c:pt>
                <c:pt idx="506">
                  <c:v>0.11132787698412699</c:v>
                </c:pt>
                <c:pt idx="507">
                  <c:v>0.11132787698412699</c:v>
                </c:pt>
                <c:pt idx="508">
                  <c:v>0.11132787698412699</c:v>
                </c:pt>
                <c:pt idx="509">
                  <c:v>0.11132787698412699</c:v>
                </c:pt>
                <c:pt idx="510">
                  <c:v>0.11132787698412699</c:v>
                </c:pt>
                <c:pt idx="511">
                  <c:v>0.11132787698412699</c:v>
                </c:pt>
                <c:pt idx="512">
                  <c:v>0.11132787698412699</c:v>
                </c:pt>
                <c:pt idx="513">
                  <c:v>0.11132787698412699</c:v>
                </c:pt>
                <c:pt idx="514">
                  <c:v>0.11132787698412699</c:v>
                </c:pt>
                <c:pt idx="515">
                  <c:v>0.11132787698412699</c:v>
                </c:pt>
                <c:pt idx="516">
                  <c:v>0.11132787698412699</c:v>
                </c:pt>
                <c:pt idx="517">
                  <c:v>0.11132787698412699</c:v>
                </c:pt>
                <c:pt idx="518">
                  <c:v>0.11132787698412699</c:v>
                </c:pt>
                <c:pt idx="519">
                  <c:v>0.11132787698412699</c:v>
                </c:pt>
                <c:pt idx="520">
                  <c:v>0.11132787698412699</c:v>
                </c:pt>
                <c:pt idx="521">
                  <c:v>0.11132787698412699</c:v>
                </c:pt>
                <c:pt idx="522">
                  <c:v>0.11132787698412699</c:v>
                </c:pt>
                <c:pt idx="523">
                  <c:v>0.11132787698412699</c:v>
                </c:pt>
                <c:pt idx="524">
                  <c:v>0.11132787698412699</c:v>
                </c:pt>
                <c:pt idx="525">
                  <c:v>0.11132787698412699</c:v>
                </c:pt>
                <c:pt idx="526">
                  <c:v>0.11132787698412699</c:v>
                </c:pt>
                <c:pt idx="527">
                  <c:v>0.11132787698412699</c:v>
                </c:pt>
                <c:pt idx="528">
                  <c:v>0.11132787698412699</c:v>
                </c:pt>
                <c:pt idx="529">
                  <c:v>0.11132787698412699</c:v>
                </c:pt>
                <c:pt idx="530">
                  <c:v>0.11132787698412699</c:v>
                </c:pt>
                <c:pt idx="531">
                  <c:v>0.11132787698412699</c:v>
                </c:pt>
                <c:pt idx="532">
                  <c:v>0.11132787698412699</c:v>
                </c:pt>
                <c:pt idx="533">
                  <c:v>0.11132787698412699</c:v>
                </c:pt>
                <c:pt idx="534">
                  <c:v>0.11132787698412699</c:v>
                </c:pt>
                <c:pt idx="535">
                  <c:v>0.11132787698412699</c:v>
                </c:pt>
                <c:pt idx="536">
                  <c:v>0.11132787698412699</c:v>
                </c:pt>
                <c:pt idx="537">
                  <c:v>0.11132787698412699</c:v>
                </c:pt>
                <c:pt idx="538">
                  <c:v>0.11132787698412699</c:v>
                </c:pt>
                <c:pt idx="539">
                  <c:v>0.11132787698412699</c:v>
                </c:pt>
                <c:pt idx="540">
                  <c:v>0.11132787698412699</c:v>
                </c:pt>
                <c:pt idx="541">
                  <c:v>0.11132787698412699</c:v>
                </c:pt>
                <c:pt idx="542">
                  <c:v>0.11132787698412699</c:v>
                </c:pt>
                <c:pt idx="543">
                  <c:v>0.11132787698412699</c:v>
                </c:pt>
                <c:pt idx="544">
                  <c:v>0.11132787698412699</c:v>
                </c:pt>
                <c:pt idx="545">
                  <c:v>0.11132787698412699</c:v>
                </c:pt>
                <c:pt idx="546">
                  <c:v>0.11132787698412699</c:v>
                </c:pt>
                <c:pt idx="547">
                  <c:v>0.11132787698412699</c:v>
                </c:pt>
                <c:pt idx="548">
                  <c:v>0.11132787698412699</c:v>
                </c:pt>
                <c:pt idx="549">
                  <c:v>0.11132787698412699</c:v>
                </c:pt>
                <c:pt idx="550">
                  <c:v>0.11132787698412699</c:v>
                </c:pt>
                <c:pt idx="551">
                  <c:v>0.11132787698412699</c:v>
                </c:pt>
                <c:pt idx="552">
                  <c:v>0.11132787698412699</c:v>
                </c:pt>
                <c:pt idx="553">
                  <c:v>0.11132787698412699</c:v>
                </c:pt>
                <c:pt idx="554">
                  <c:v>0.11132787698412699</c:v>
                </c:pt>
                <c:pt idx="555">
                  <c:v>0.11132787698412699</c:v>
                </c:pt>
                <c:pt idx="556">
                  <c:v>0.11132787698412699</c:v>
                </c:pt>
                <c:pt idx="557">
                  <c:v>0.11132787698412699</c:v>
                </c:pt>
                <c:pt idx="558">
                  <c:v>0.11132787698412699</c:v>
                </c:pt>
                <c:pt idx="559">
                  <c:v>0.11132787698412699</c:v>
                </c:pt>
                <c:pt idx="560">
                  <c:v>0.11132787698412699</c:v>
                </c:pt>
                <c:pt idx="561">
                  <c:v>0.11132787698412699</c:v>
                </c:pt>
                <c:pt idx="562">
                  <c:v>0.11132787698412699</c:v>
                </c:pt>
                <c:pt idx="563">
                  <c:v>0.11132787698412699</c:v>
                </c:pt>
                <c:pt idx="564">
                  <c:v>0.11132787698412699</c:v>
                </c:pt>
                <c:pt idx="565">
                  <c:v>0.11132787698412699</c:v>
                </c:pt>
                <c:pt idx="566">
                  <c:v>0.11132787698412699</c:v>
                </c:pt>
                <c:pt idx="567">
                  <c:v>0.11132787698412699</c:v>
                </c:pt>
                <c:pt idx="568">
                  <c:v>0.11132787698412699</c:v>
                </c:pt>
                <c:pt idx="569">
                  <c:v>0.11132787698412699</c:v>
                </c:pt>
                <c:pt idx="570">
                  <c:v>0.11132787698412699</c:v>
                </c:pt>
                <c:pt idx="571">
                  <c:v>0.11132787698412699</c:v>
                </c:pt>
                <c:pt idx="572">
                  <c:v>0.11132787698412699</c:v>
                </c:pt>
                <c:pt idx="573">
                  <c:v>0.11132787698412699</c:v>
                </c:pt>
                <c:pt idx="574">
                  <c:v>0.11132787698412699</c:v>
                </c:pt>
                <c:pt idx="575">
                  <c:v>0.11132787698412699</c:v>
                </c:pt>
                <c:pt idx="576">
                  <c:v>0.11132787698412699</c:v>
                </c:pt>
                <c:pt idx="577">
                  <c:v>0.11132787698412699</c:v>
                </c:pt>
                <c:pt idx="578">
                  <c:v>0.11132787698412699</c:v>
                </c:pt>
                <c:pt idx="579">
                  <c:v>0.11132787698412699</c:v>
                </c:pt>
                <c:pt idx="580">
                  <c:v>0.11132787698412699</c:v>
                </c:pt>
                <c:pt idx="581">
                  <c:v>0.11132787698412699</c:v>
                </c:pt>
                <c:pt idx="582">
                  <c:v>0.11132787698412699</c:v>
                </c:pt>
                <c:pt idx="583">
                  <c:v>0.11132787698412699</c:v>
                </c:pt>
                <c:pt idx="584">
                  <c:v>0.11132787698412699</c:v>
                </c:pt>
                <c:pt idx="585">
                  <c:v>0.11132787698412699</c:v>
                </c:pt>
                <c:pt idx="586">
                  <c:v>0.11132787698412699</c:v>
                </c:pt>
                <c:pt idx="587">
                  <c:v>0.11132787698412699</c:v>
                </c:pt>
                <c:pt idx="588">
                  <c:v>0.11132787698412699</c:v>
                </c:pt>
                <c:pt idx="589">
                  <c:v>0.11132787698412699</c:v>
                </c:pt>
                <c:pt idx="590">
                  <c:v>0.11132787698412699</c:v>
                </c:pt>
                <c:pt idx="591">
                  <c:v>0.11132787698412699</c:v>
                </c:pt>
                <c:pt idx="592">
                  <c:v>0.11132787698412699</c:v>
                </c:pt>
                <c:pt idx="593">
                  <c:v>0.11132787698412699</c:v>
                </c:pt>
                <c:pt idx="594">
                  <c:v>0.11132787698412699</c:v>
                </c:pt>
                <c:pt idx="595">
                  <c:v>0.11132787698412699</c:v>
                </c:pt>
                <c:pt idx="596">
                  <c:v>0.11132787698412699</c:v>
                </c:pt>
                <c:pt idx="597">
                  <c:v>0.11132787698412699</c:v>
                </c:pt>
                <c:pt idx="598">
                  <c:v>0.11132787698412699</c:v>
                </c:pt>
                <c:pt idx="599">
                  <c:v>0.11132787698412699</c:v>
                </c:pt>
                <c:pt idx="600">
                  <c:v>0.11132787698412699</c:v>
                </c:pt>
                <c:pt idx="601">
                  <c:v>0.11132787698412699</c:v>
                </c:pt>
                <c:pt idx="602">
                  <c:v>0.11132787698412699</c:v>
                </c:pt>
                <c:pt idx="603">
                  <c:v>0.11132787698412699</c:v>
                </c:pt>
                <c:pt idx="604">
                  <c:v>0.11132787698412699</c:v>
                </c:pt>
                <c:pt idx="605">
                  <c:v>0.11132787698412699</c:v>
                </c:pt>
                <c:pt idx="606">
                  <c:v>0.11132787698412699</c:v>
                </c:pt>
                <c:pt idx="607">
                  <c:v>0.11132787698412699</c:v>
                </c:pt>
                <c:pt idx="608">
                  <c:v>0.11132787698412699</c:v>
                </c:pt>
                <c:pt idx="609">
                  <c:v>0.11132787698412699</c:v>
                </c:pt>
                <c:pt idx="610">
                  <c:v>0.11132787698412699</c:v>
                </c:pt>
                <c:pt idx="611">
                  <c:v>0.11132787698412699</c:v>
                </c:pt>
                <c:pt idx="612">
                  <c:v>0.11132787698412699</c:v>
                </c:pt>
                <c:pt idx="613">
                  <c:v>0.11132787698412699</c:v>
                </c:pt>
                <c:pt idx="614">
                  <c:v>0.11132787698412699</c:v>
                </c:pt>
                <c:pt idx="615">
                  <c:v>0.11132787698412699</c:v>
                </c:pt>
                <c:pt idx="616">
                  <c:v>0.11132787698412699</c:v>
                </c:pt>
                <c:pt idx="617">
                  <c:v>0.11132787698412699</c:v>
                </c:pt>
                <c:pt idx="618">
                  <c:v>0.11132787698412699</c:v>
                </c:pt>
                <c:pt idx="619">
                  <c:v>0.11132787698412699</c:v>
                </c:pt>
                <c:pt idx="620">
                  <c:v>0.11132787698412699</c:v>
                </c:pt>
                <c:pt idx="621">
                  <c:v>0.11132787698412699</c:v>
                </c:pt>
                <c:pt idx="622">
                  <c:v>0.11132787698412699</c:v>
                </c:pt>
                <c:pt idx="623">
                  <c:v>0.11132787698412699</c:v>
                </c:pt>
                <c:pt idx="624">
                  <c:v>0.11132787698412699</c:v>
                </c:pt>
                <c:pt idx="625">
                  <c:v>0.11132787698412699</c:v>
                </c:pt>
                <c:pt idx="626">
                  <c:v>0.11132787698412699</c:v>
                </c:pt>
                <c:pt idx="627">
                  <c:v>0.11132787698412699</c:v>
                </c:pt>
                <c:pt idx="628">
                  <c:v>0.11132787698412699</c:v>
                </c:pt>
                <c:pt idx="629">
                  <c:v>0.11132787698412699</c:v>
                </c:pt>
                <c:pt idx="630">
                  <c:v>0.11132787698412699</c:v>
                </c:pt>
                <c:pt idx="631">
                  <c:v>0.11132787698412699</c:v>
                </c:pt>
                <c:pt idx="632">
                  <c:v>0.11132787698412699</c:v>
                </c:pt>
                <c:pt idx="633">
                  <c:v>0.11132787698412699</c:v>
                </c:pt>
                <c:pt idx="634">
                  <c:v>0.11132787698412699</c:v>
                </c:pt>
                <c:pt idx="635">
                  <c:v>0.11132787698412699</c:v>
                </c:pt>
                <c:pt idx="636">
                  <c:v>0.11132787698412699</c:v>
                </c:pt>
                <c:pt idx="637">
                  <c:v>0.11132787698412699</c:v>
                </c:pt>
                <c:pt idx="638">
                  <c:v>0.11132787698412699</c:v>
                </c:pt>
                <c:pt idx="639">
                  <c:v>0.11132787698412699</c:v>
                </c:pt>
                <c:pt idx="640">
                  <c:v>0.11132787698412699</c:v>
                </c:pt>
                <c:pt idx="641">
                  <c:v>0.11132787698412699</c:v>
                </c:pt>
                <c:pt idx="642">
                  <c:v>0.11132787698412699</c:v>
                </c:pt>
                <c:pt idx="643">
                  <c:v>0.11132787698412699</c:v>
                </c:pt>
                <c:pt idx="644">
                  <c:v>0.11132787698412699</c:v>
                </c:pt>
                <c:pt idx="645">
                  <c:v>0.11132787698412699</c:v>
                </c:pt>
                <c:pt idx="646">
                  <c:v>0.11132787698412699</c:v>
                </c:pt>
                <c:pt idx="647">
                  <c:v>0.11132787698412699</c:v>
                </c:pt>
                <c:pt idx="648">
                  <c:v>0.11132787698412699</c:v>
                </c:pt>
                <c:pt idx="649">
                  <c:v>0.11132787698412699</c:v>
                </c:pt>
                <c:pt idx="650">
                  <c:v>0.11132787698412699</c:v>
                </c:pt>
                <c:pt idx="651">
                  <c:v>0.11132787698412699</c:v>
                </c:pt>
                <c:pt idx="652">
                  <c:v>0.11132787698412699</c:v>
                </c:pt>
                <c:pt idx="653">
                  <c:v>0.11132787698412699</c:v>
                </c:pt>
                <c:pt idx="654">
                  <c:v>0.11132787698412699</c:v>
                </c:pt>
                <c:pt idx="655">
                  <c:v>0.11132787698412699</c:v>
                </c:pt>
                <c:pt idx="656">
                  <c:v>0.11132787698412699</c:v>
                </c:pt>
                <c:pt idx="657">
                  <c:v>0.11132787698412699</c:v>
                </c:pt>
                <c:pt idx="658">
                  <c:v>0.11132787698412699</c:v>
                </c:pt>
                <c:pt idx="659">
                  <c:v>0.11132787698412699</c:v>
                </c:pt>
                <c:pt idx="660">
                  <c:v>0.11132787698412699</c:v>
                </c:pt>
                <c:pt idx="661">
                  <c:v>0.11132787698412699</c:v>
                </c:pt>
                <c:pt idx="662">
                  <c:v>0.11132787698412699</c:v>
                </c:pt>
                <c:pt idx="663">
                  <c:v>0.11132787698412699</c:v>
                </c:pt>
                <c:pt idx="664">
                  <c:v>0.11132787698412699</c:v>
                </c:pt>
                <c:pt idx="665">
                  <c:v>0.11132787698412699</c:v>
                </c:pt>
                <c:pt idx="666">
                  <c:v>0.11132787698412699</c:v>
                </c:pt>
                <c:pt idx="667">
                  <c:v>0.11132787698412699</c:v>
                </c:pt>
                <c:pt idx="668">
                  <c:v>0.11132787698412699</c:v>
                </c:pt>
                <c:pt idx="669">
                  <c:v>0.11132787698412699</c:v>
                </c:pt>
                <c:pt idx="670">
                  <c:v>0.11132787698412699</c:v>
                </c:pt>
                <c:pt idx="671">
                  <c:v>0.11132787698412699</c:v>
                </c:pt>
                <c:pt idx="672">
                  <c:v>0.11132787698412699</c:v>
                </c:pt>
                <c:pt idx="673">
                  <c:v>0.11132787698412699</c:v>
                </c:pt>
                <c:pt idx="674">
                  <c:v>0.11132787698412699</c:v>
                </c:pt>
                <c:pt idx="675">
                  <c:v>0.11132787698412699</c:v>
                </c:pt>
                <c:pt idx="676">
                  <c:v>0.11132787698412699</c:v>
                </c:pt>
                <c:pt idx="677">
                  <c:v>0.11132787698412699</c:v>
                </c:pt>
                <c:pt idx="678">
                  <c:v>0.11132787698412699</c:v>
                </c:pt>
                <c:pt idx="679">
                  <c:v>0.11132787698412699</c:v>
                </c:pt>
                <c:pt idx="680">
                  <c:v>0.11132787698412699</c:v>
                </c:pt>
                <c:pt idx="681">
                  <c:v>0.11132787698412699</c:v>
                </c:pt>
                <c:pt idx="682">
                  <c:v>0.11132787698412699</c:v>
                </c:pt>
                <c:pt idx="683">
                  <c:v>0.11132787698412699</c:v>
                </c:pt>
                <c:pt idx="684">
                  <c:v>0.11132787698412699</c:v>
                </c:pt>
                <c:pt idx="685">
                  <c:v>0.11132787698412699</c:v>
                </c:pt>
                <c:pt idx="686">
                  <c:v>0.11132787698412699</c:v>
                </c:pt>
                <c:pt idx="687">
                  <c:v>0.11132787698412699</c:v>
                </c:pt>
                <c:pt idx="688">
                  <c:v>0.11132787698412699</c:v>
                </c:pt>
                <c:pt idx="689">
                  <c:v>0.11132787698412699</c:v>
                </c:pt>
                <c:pt idx="690">
                  <c:v>0.11132787698412699</c:v>
                </c:pt>
                <c:pt idx="691">
                  <c:v>0.11132787698412699</c:v>
                </c:pt>
                <c:pt idx="692">
                  <c:v>0.11132787698412699</c:v>
                </c:pt>
                <c:pt idx="693">
                  <c:v>0.11132787698412699</c:v>
                </c:pt>
                <c:pt idx="694">
                  <c:v>0.11132787698412699</c:v>
                </c:pt>
                <c:pt idx="695">
                  <c:v>0.11132787698412699</c:v>
                </c:pt>
                <c:pt idx="696">
                  <c:v>0.11132787698412699</c:v>
                </c:pt>
                <c:pt idx="697">
                  <c:v>0.11132787698412699</c:v>
                </c:pt>
                <c:pt idx="698">
                  <c:v>0.11132787698412699</c:v>
                </c:pt>
                <c:pt idx="699">
                  <c:v>0.11132787698412699</c:v>
                </c:pt>
                <c:pt idx="700">
                  <c:v>0.11132787698412699</c:v>
                </c:pt>
                <c:pt idx="701">
                  <c:v>0.11132787698412699</c:v>
                </c:pt>
                <c:pt idx="702">
                  <c:v>0.11132787698412699</c:v>
                </c:pt>
                <c:pt idx="703">
                  <c:v>0.11132787698412699</c:v>
                </c:pt>
                <c:pt idx="704">
                  <c:v>0.11132787698412699</c:v>
                </c:pt>
                <c:pt idx="705">
                  <c:v>0.11132787698412699</c:v>
                </c:pt>
                <c:pt idx="706">
                  <c:v>0.11132787698412699</c:v>
                </c:pt>
                <c:pt idx="707">
                  <c:v>0.11132787698412699</c:v>
                </c:pt>
                <c:pt idx="708">
                  <c:v>0.11132787698412699</c:v>
                </c:pt>
                <c:pt idx="709">
                  <c:v>0.11132787698412699</c:v>
                </c:pt>
                <c:pt idx="710">
                  <c:v>0.11132787698412699</c:v>
                </c:pt>
                <c:pt idx="711">
                  <c:v>0.11132787698412699</c:v>
                </c:pt>
                <c:pt idx="712">
                  <c:v>0.11132787698412699</c:v>
                </c:pt>
                <c:pt idx="713">
                  <c:v>0.11132787698412699</c:v>
                </c:pt>
                <c:pt idx="714">
                  <c:v>0.11132787698412699</c:v>
                </c:pt>
                <c:pt idx="715">
                  <c:v>0.11132787698412699</c:v>
                </c:pt>
                <c:pt idx="716">
                  <c:v>0.11132787698412699</c:v>
                </c:pt>
                <c:pt idx="717">
                  <c:v>0.11132787698412699</c:v>
                </c:pt>
                <c:pt idx="718">
                  <c:v>0.11132787698412699</c:v>
                </c:pt>
                <c:pt idx="719">
                  <c:v>0.11132787698412699</c:v>
                </c:pt>
                <c:pt idx="720">
                  <c:v>0.11132787698412699</c:v>
                </c:pt>
                <c:pt idx="721">
                  <c:v>0.11132787698412699</c:v>
                </c:pt>
                <c:pt idx="722">
                  <c:v>0.11132787698412699</c:v>
                </c:pt>
                <c:pt idx="723">
                  <c:v>0.11132787698412699</c:v>
                </c:pt>
                <c:pt idx="724">
                  <c:v>0.11132787698412699</c:v>
                </c:pt>
                <c:pt idx="725">
                  <c:v>0.11132787698412699</c:v>
                </c:pt>
                <c:pt idx="726">
                  <c:v>0.11132787698412699</c:v>
                </c:pt>
                <c:pt idx="727">
                  <c:v>0.11132787698412699</c:v>
                </c:pt>
                <c:pt idx="728">
                  <c:v>0.11132787698412699</c:v>
                </c:pt>
                <c:pt idx="729">
                  <c:v>0.11132787698412699</c:v>
                </c:pt>
                <c:pt idx="730">
                  <c:v>0.11132787698412699</c:v>
                </c:pt>
                <c:pt idx="731">
                  <c:v>0.11132787698412699</c:v>
                </c:pt>
                <c:pt idx="732">
                  <c:v>0.11132787698412699</c:v>
                </c:pt>
                <c:pt idx="733">
                  <c:v>0.11132787698412699</c:v>
                </c:pt>
                <c:pt idx="734">
                  <c:v>0.11132787698412699</c:v>
                </c:pt>
                <c:pt idx="735">
                  <c:v>0.11132787698412699</c:v>
                </c:pt>
                <c:pt idx="736">
                  <c:v>0.11132787698412699</c:v>
                </c:pt>
                <c:pt idx="737">
                  <c:v>0.11132787698412699</c:v>
                </c:pt>
                <c:pt idx="738">
                  <c:v>0.11132787698412699</c:v>
                </c:pt>
                <c:pt idx="739">
                  <c:v>0.11132787698412699</c:v>
                </c:pt>
                <c:pt idx="740">
                  <c:v>0.11132787698412699</c:v>
                </c:pt>
                <c:pt idx="741">
                  <c:v>0.11132787698412699</c:v>
                </c:pt>
                <c:pt idx="742">
                  <c:v>0.11132787698412699</c:v>
                </c:pt>
                <c:pt idx="743">
                  <c:v>0.11132787698412699</c:v>
                </c:pt>
              </c:numCache>
            </c:numRef>
          </c:val>
        </c:ser>
        <c:marker val="1"/>
        <c:axId val="99163520"/>
        <c:axId val="99181696"/>
      </c:lineChart>
      <c:catAx>
        <c:axId val="99163520"/>
        <c:scaling>
          <c:orientation val="minMax"/>
        </c:scaling>
        <c:axPos val="b"/>
        <c:numFmt formatCode="General" sourceLinked="1"/>
        <c:majorTickMark val="none"/>
        <c:tickLblPos val="nextTo"/>
        <c:crossAx val="99181696"/>
        <c:crosses val="autoZero"/>
        <c:auto val="1"/>
        <c:lblAlgn val="ctr"/>
        <c:lblOffset val="100"/>
        <c:tickLblSkip val="24"/>
      </c:catAx>
      <c:valAx>
        <c:axId val="99181696"/>
        <c:scaling>
          <c:orientation val="minMax"/>
          <c:max val="1"/>
          <c:min val="0"/>
        </c:scaling>
        <c:axPos val="l"/>
        <c:majorGridlines/>
        <c:numFmt formatCode="0%" sourceLinked="0"/>
        <c:majorTickMark val="none"/>
        <c:tickLblPos val="nextTo"/>
        <c:spPr>
          <a:ln w="9525">
            <a:noFill/>
          </a:ln>
        </c:spPr>
        <c:crossAx val="99163520"/>
        <c:crosses val="autoZero"/>
        <c:crossBetween val="between"/>
        <c:majorUnit val="0.05"/>
      </c:val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-et consommation 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59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Solde des échnages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'Out2'!$N$8:$N$38</c:f>
              <c:numCache>
                <c:formatCode>0.0</c:formatCode>
                <c:ptCount val="31"/>
                <c:pt idx="0">
                  <c:v>-1095.2291666666667</c:v>
                </c:pt>
                <c:pt idx="1">
                  <c:v>-908.54166666666663</c:v>
                </c:pt>
                <c:pt idx="2">
                  <c:v>-1500.9166666666667</c:v>
                </c:pt>
                <c:pt idx="3">
                  <c:v>-1650.0208333333333</c:v>
                </c:pt>
                <c:pt idx="4">
                  <c:v>-1591.1666666666667</c:v>
                </c:pt>
                <c:pt idx="5">
                  <c:v>-1219.3958333333333</c:v>
                </c:pt>
                <c:pt idx="6">
                  <c:v>-1019.3333333333334</c:v>
                </c:pt>
                <c:pt idx="7">
                  <c:v>642.89583333333337</c:v>
                </c:pt>
                <c:pt idx="8">
                  <c:v>-1931.1875</c:v>
                </c:pt>
                <c:pt idx="9">
                  <c:v>-3814.4791666666665</c:v>
                </c:pt>
                <c:pt idx="10">
                  <c:v>-4773.479166666667</c:v>
                </c:pt>
                <c:pt idx="11">
                  <c:v>-6435.583333333333</c:v>
                </c:pt>
                <c:pt idx="12">
                  <c:v>-4248.395833333333</c:v>
                </c:pt>
                <c:pt idx="13">
                  <c:v>-5178.479166666667</c:v>
                </c:pt>
                <c:pt idx="14">
                  <c:v>-6401.979166666667</c:v>
                </c:pt>
                <c:pt idx="15">
                  <c:v>-6870.25</c:v>
                </c:pt>
                <c:pt idx="16">
                  <c:v>-7766.625</c:v>
                </c:pt>
                <c:pt idx="17">
                  <c:v>-8489.2291666666661</c:v>
                </c:pt>
                <c:pt idx="18">
                  <c:v>-7293.541666666667</c:v>
                </c:pt>
                <c:pt idx="19">
                  <c:v>-7493.854166666667</c:v>
                </c:pt>
                <c:pt idx="20">
                  <c:v>-4986.645833333333</c:v>
                </c:pt>
                <c:pt idx="21">
                  <c:v>-5838.5</c:v>
                </c:pt>
                <c:pt idx="22">
                  <c:v>-6775.25</c:v>
                </c:pt>
                <c:pt idx="23">
                  <c:v>-7619.375</c:v>
                </c:pt>
                <c:pt idx="24">
                  <c:v>-8045.1875</c:v>
                </c:pt>
                <c:pt idx="25">
                  <c:v>-7173.458333333333</c:v>
                </c:pt>
                <c:pt idx="26">
                  <c:v>-6856.770833333333</c:v>
                </c:pt>
                <c:pt idx="27">
                  <c:v>-4424.895833333333</c:v>
                </c:pt>
                <c:pt idx="28">
                  <c:v>-2416.3125</c:v>
                </c:pt>
                <c:pt idx="29">
                  <c:v>-3933.9375</c:v>
                </c:pt>
                <c:pt idx="30">
                  <c:v>0</c:v>
                </c:pt>
              </c:numCache>
            </c:numRef>
          </c:val>
        </c:ser>
        <c:marker val="1"/>
        <c:axId val="99220480"/>
        <c:axId val="10585369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59769.583333333336</c:v>
                </c:pt>
                <c:pt idx="1">
                  <c:v>66109.875</c:v>
                </c:pt>
                <c:pt idx="2">
                  <c:v>66204.604166666672</c:v>
                </c:pt>
                <c:pt idx="3">
                  <c:v>67960.104166666672</c:v>
                </c:pt>
                <c:pt idx="4">
                  <c:v>68194.5</c:v>
                </c:pt>
                <c:pt idx="5">
                  <c:v>63024.895833333336</c:v>
                </c:pt>
                <c:pt idx="6">
                  <c:v>58078.604166666664</c:v>
                </c:pt>
                <c:pt idx="7">
                  <c:v>64099.458333333336</c:v>
                </c:pt>
                <c:pt idx="8">
                  <c:v>63938.166666666664</c:v>
                </c:pt>
                <c:pt idx="9">
                  <c:v>62054.3125</c:v>
                </c:pt>
                <c:pt idx="10">
                  <c:v>59780.666666666664</c:v>
                </c:pt>
                <c:pt idx="11">
                  <c:v>58190.916666666664</c:v>
                </c:pt>
                <c:pt idx="12">
                  <c:v>51544.645833333336</c:v>
                </c:pt>
                <c:pt idx="13">
                  <c:v>44266</c:v>
                </c:pt>
                <c:pt idx="14">
                  <c:v>49871.354166666664</c:v>
                </c:pt>
                <c:pt idx="15">
                  <c:v>51091</c:v>
                </c:pt>
                <c:pt idx="16">
                  <c:v>50132.979166666664</c:v>
                </c:pt>
                <c:pt idx="17">
                  <c:v>49790.458333333336</c:v>
                </c:pt>
                <c:pt idx="18">
                  <c:v>51701.395833333336</c:v>
                </c:pt>
                <c:pt idx="19">
                  <c:v>48995.604166666664</c:v>
                </c:pt>
                <c:pt idx="20">
                  <c:v>46415.5625</c:v>
                </c:pt>
                <c:pt idx="21">
                  <c:v>53340.041666666664</c:v>
                </c:pt>
                <c:pt idx="22">
                  <c:v>53451.083333333336</c:v>
                </c:pt>
                <c:pt idx="23">
                  <c:v>51468.979166666664</c:v>
                </c:pt>
                <c:pt idx="24">
                  <c:v>49671.770833333336</c:v>
                </c:pt>
                <c:pt idx="25">
                  <c:v>50481.208333333336</c:v>
                </c:pt>
                <c:pt idx="26">
                  <c:v>48742.375</c:v>
                </c:pt>
                <c:pt idx="27">
                  <c:v>48417.9375</c:v>
                </c:pt>
                <c:pt idx="28">
                  <c:v>55914.5</c:v>
                </c:pt>
                <c:pt idx="29">
                  <c:v>56072.458333333336</c:v>
                </c:pt>
                <c:pt idx="30">
                  <c:v>0</c:v>
                </c:pt>
              </c:numCache>
            </c:numRef>
          </c:val>
        </c:ser>
        <c:marker val="1"/>
        <c:axId val="105857024"/>
        <c:axId val="105855232"/>
      </c:lineChart>
      <c:catAx>
        <c:axId val="99220480"/>
        <c:scaling>
          <c:orientation val="minMax"/>
        </c:scaling>
        <c:axPos val="b"/>
        <c:numFmt formatCode="General" sourceLinked="1"/>
        <c:majorTickMark val="none"/>
        <c:tickLblPos val="nextTo"/>
        <c:crossAx val="105853696"/>
        <c:crosses val="autoZero"/>
        <c:auto val="1"/>
        <c:lblAlgn val="ctr"/>
        <c:lblOffset val="100"/>
        <c:tickLblSkip val="1"/>
      </c:catAx>
      <c:valAx>
        <c:axId val="10585369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9220480"/>
        <c:crosses val="autoZero"/>
        <c:crossBetween val="between"/>
      </c:valAx>
      <c:valAx>
        <c:axId val="105855232"/>
        <c:scaling>
          <c:orientation val="minMax"/>
          <c:min val="35000"/>
        </c:scaling>
        <c:axPos val="r"/>
        <c:numFmt formatCode="0" sourceLinked="0"/>
        <c:tickLblPos val="nextTo"/>
        <c:crossAx val="105857024"/>
        <c:crosses val="max"/>
        <c:crossBetween val="between"/>
        <c:majorUnit val="5000"/>
      </c:valAx>
      <c:catAx>
        <c:axId val="105857024"/>
        <c:scaling>
          <c:orientation val="minMax"/>
        </c:scaling>
        <c:delete val="1"/>
        <c:axPos val="b"/>
        <c:numFmt formatCode="General" sourceLinked="1"/>
        <c:tickLblPos val="none"/>
        <c:crossAx val="105855232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73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Nucléaire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'Out2'!$H$8:$H$38</c:f>
              <c:numCache>
                <c:formatCode>0.0</c:formatCode>
                <c:ptCount val="31"/>
                <c:pt idx="0">
                  <c:v>46610.979166666664</c:v>
                </c:pt>
                <c:pt idx="1">
                  <c:v>47750.354166666664</c:v>
                </c:pt>
                <c:pt idx="2">
                  <c:v>47903</c:v>
                </c:pt>
                <c:pt idx="3">
                  <c:v>47785.916666666664</c:v>
                </c:pt>
                <c:pt idx="4">
                  <c:v>47994.125</c:v>
                </c:pt>
                <c:pt idx="5">
                  <c:v>45533.666666666664</c:v>
                </c:pt>
                <c:pt idx="6">
                  <c:v>44949.916666666664</c:v>
                </c:pt>
                <c:pt idx="7">
                  <c:v>45864.5</c:v>
                </c:pt>
                <c:pt idx="8">
                  <c:v>45747.083333333336</c:v>
                </c:pt>
                <c:pt idx="9">
                  <c:v>45036.166666666664</c:v>
                </c:pt>
                <c:pt idx="10">
                  <c:v>45003.020833333336</c:v>
                </c:pt>
                <c:pt idx="11">
                  <c:v>44990.354166666664</c:v>
                </c:pt>
                <c:pt idx="12">
                  <c:v>41475.4375</c:v>
                </c:pt>
                <c:pt idx="13">
                  <c:v>36157.625</c:v>
                </c:pt>
                <c:pt idx="14">
                  <c:v>40625.729166666664</c:v>
                </c:pt>
                <c:pt idx="15">
                  <c:v>41842.25</c:v>
                </c:pt>
                <c:pt idx="16">
                  <c:v>43315.833333333336</c:v>
                </c:pt>
                <c:pt idx="17">
                  <c:v>42151.458333333336</c:v>
                </c:pt>
                <c:pt idx="18">
                  <c:v>43258.9375</c:v>
                </c:pt>
                <c:pt idx="19">
                  <c:v>42149.583333333336</c:v>
                </c:pt>
                <c:pt idx="20">
                  <c:v>39697.1875</c:v>
                </c:pt>
                <c:pt idx="21">
                  <c:v>43818.625</c:v>
                </c:pt>
                <c:pt idx="22">
                  <c:v>44642.875</c:v>
                </c:pt>
                <c:pt idx="23">
                  <c:v>43856.875</c:v>
                </c:pt>
                <c:pt idx="24">
                  <c:v>43256.104166666664</c:v>
                </c:pt>
                <c:pt idx="25">
                  <c:v>42521.604166666664</c:v>
                </c:pt>
                <c:pt idx="26">
                  <c:v>41688.8125</c:v>
                </c:pt>
                <c:pt idx="27">
                  <c:v>40663.875</c:v>
                </c:pt>
                <c:pt idx="28">
                  <c:v>41948.125</c:v>
                </c:pt>
                <c:pt idx="29">
                  <c:v>42364.1875</c:v>
                </c:pt>
                <c:pt idx="30">
                  <c:v>0</c:v>
                </c:pt>
              </c:numCache>
            </c:numRef>
          </c:val>
        </c:ser>
        <c:marker val="1"/>
        <c:axId val="105879040"/>
        <c:axId val="10588057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59769.583333333336</c:v>
                </c:pt>
                <c:pt idx="1">
                  <c:v>66109.875</c:v>
                </c:pt>
                <c:pt idx="2">
                  <c:v>66204.604166666672</c:v>
                </c:pt>
                <c:pt idx="3">
                  <c:v>67960.104166666672</c:v>
                </c:pt>
                <c:pt idx="4">
                  <c:v>68194.5</c:v>
                </c:pt>
                <c:pt idx="5">
                  <c:v>63024.895833333336</c:v>
                </c:pt>
                <c:pt idx="6">
                  <c:v>58078.604166666664</c:v>
                </c:pt>
                <c:pt idx="7">
                  <c:v>64099.458333333336</c:v>
                </c:pt>
                <c:pt idx="8">
                  <c:v>63938.166666666664</c:v>
                </c:pt>
                <c:pt idx="9">
                  <c:v>62054.3125</c:v>
                </c:pt>
                <c:pt idx="10">
                  <c:v>59780.666666666664</c:v>
                </c:pt>
                <c:pt idx="11">
                  <c:v>58190.916666666664</c:v>
                </c:pt>
                <c:pt idx="12">
                  <c:v>51544.645833333336</c:v>
                </c:pt>
                <c:pt idx="13">
                  <c:v>44266</c:v>
                </c:pt>
                <c:pt idx="14">
                  <c:v>49871.354166666664</c:v>
                </c:pt>
                <c:pt idx="15">
                  <c:v>51091</c:v>
                </c:pt>
                <c:pt idx="16">
                  <c:v>50132.979166666664</c:v>
                </c:pt>
                <c:pt idx="17">
                  <c:v>49790.458333333336</c:v>
                </c:pt>
                <c:pt idx="18">
                  <c:v>51701.395833333336</c:v>
                </c:pt>
                <c:pt idx="19">
                  <c:v>48995.604166666664</c:v>
                </c:pt>
                <c:pt idx="20">
                  <c:v>46415.5625</c:v>
                </c:pt>
                <c:pt idx="21">
                  <c:v>53340.041666666664</c:v>
                </c:pt>
                <c:pt idx="22">
                  <c:v>53451.083333333336</c:v>
                </c:pt>
                <c:pt idx="23">
                  <c:v>51468.979166666664</c:v>
                </c:pt>
                <c:pt idx="24">
                  <c:v>49671.770833333336</c:v>
                </c:pt>
                <c:pt idx="25">
                  <c:v>50481.208333333336</c:v>
                </c:pt>
                <c:pt idx="26">
                  <c:v>48742.375</c:v>
                </c:pt>
                <c:pt idx="27">
                  <c:v>48417.9375</c:v>
                </c:pt>
                <c:pt idx="28">
                  <c:v>55914.5</c:v>
                </c:pt>
                <c:pt idx="29">
                  <c:v>56072.458333333336</c:v>
                </c:pt>
                <c:pt idx="30">
                  <c:v>0</c:v>
                </c:pt>
              </c:numCache>
            </c:numRef>
          </c:val>
        </c:ser>
        <c:marker val="1"/>
        <c:axId val="105892096"/>
        <c:axId val="105890560"/>
      </c:lineChart>
      <c:catAx>
        <c:axId val="105879040"/>
        <c:scaling>
          <c:orientation val="minMax"/>
        </c:scaling>
        <c:axPos val="b"/>
        <c:numFmt formatCode="General" sourceLinked="1"/>
        <c:majorTickMark val="none"/>
        <c:tickLblPos val="nextTo"/>
        <c:crossAx val="105880576"/>
        <c:crosses val="autoZero"/>
        <c:auto val="1"/>
        <c:lblAlgn val="ctr"/>
        <c:lblOffset val="100"/>
        <c:tickLblSkip val="1"/>
      </c:catAx>
      <c:valAx>
        <c:axId val="10588057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5879040"/>
        <c:crosses val="autoZero"/>
        <c:crossBetween val="between"/>
      </c:valAx>
      <c:valAx>
        <c:axId val="105890560"/>
        <c:scaling>
          <c:orientation val="minMax"/>
          <c:min val="35000"/>
        </c:scaling>
        <c:axPos val="r"/>
        <c:numFmt formatCode="0" sourceLinked="0"/>
        <c:tickLblPos val="nextTo"/>
        <c:crossAx val="105892096"/>
        <c:crosses val="max"/>
        <c:crossBetween val="between"/>
        <c:majorUnit val="5000"/>
      </c:valAx>
      <c:catAx>
        <c:axId val="105892096"/>
        <c:scaling>
          <c:orientation val="minMax"/>
        </c:scaling>
        <c:delete val="1"/>
        <c:axPos val="b"/>
        <c:numFmt formatCode="General" sourceLinked="1"/>
        <c:tickLblPos val="none"/>
        <c:crossAx val="105890560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83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Pompage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'Out2'!$L$8:$L$38</c:f>
              <c:numCache>
                <c:formatCode>0.0</c:formatCode>
                <c:ptCount val="31"/>
                <c:pt idx="0">
                  <c:v>-1725.375</c:v>
                </c:pt>
                <c:pt idx="1">
                  <c:v>-581.33333333333337</c:v>
                </c:pt>
                <c:pt idx="2">
                  <c:v>-581.41666666666663</c:v>
                </c:pt>
                <c:pt idx="3">
                  <c:v>-600.95833333333337</c:v>
                </c:pt>
                <c:pt idx="4">
                  <c:v>-423.5</c:v>
                </c:pt>
                <c:pt idx="5">
                  <c:v>-680.66666666666663</c:v>
                </c:pt>
                <c:pt idx="6">
                  <c:v>-1159.2916666666667</c:v>
                </c:pt>
                <c:pt idx="7">
                  <c:v>-599.1875</c:v>
                </c:pt>
                <c:pt idx="8">
                  <c:v>-400.70833333333331</c:v>
                </c:pt>
                <c:pt idx="9">
                  <c:v>-486.6875</c:v>
                </c:pt>
                <c:pt idx="10">
                  <c:v>-573.41666666666663</c:v>
                </c:pt>
                <c:pt idx="11">
                  <c:v>-702.6875</c:v>
                </c:pt>
                <c:pt idx="12">
                  <c:v>-1007.125</c:v>
                </c:pt>
                <c:pt idx="13">
                  <c:v>-1128.375</c:v>
                </c:pt>
                <c:pt idx="14">
                  <c:v>-565.02083333333337</c:v>
                </c:pt>
                <c:pt idx="15">
                  <c:v>-548.02083333333337</c:v>
                </c:pt>
                <c:pt idx="16">
                  <c:v>-592.77083333333337</c:v>
                </c:pt>
                <c:pt idx="17">
                  <c:v>-550.52083333333337</c:v>
                </c:pt>
                <c:pt idx="18">
                  <c:v>-547.95833333333337</c:v>
                </c:pt>
                <c:pt idx="19">
                  <c:v>-974.35416666666663</c:v>
                </c:pt>
                <c:pt idx="20">
                  <c:v>-1249.8541666666667</c:v>
                </c:pt>
                <c:pt idx="21">
                  <c:v>-434.20833333333331</c:v>
                </c:pt>
                <c:pt idx="22">
                  <c:v>-466.75</c:v>
                </c:pt>
                <c:pt idx="23">
                  <c:v>-453.125</c:v>
                </c:pt>
                <c:pt idx="24">
                  <c:v>-607.14583333333337</c:v>
                </c:pt>
                <c:pt idx="25">
                  <c:v>-622.89583333333337</c:v>
                </c:pt>
                <c:pt idx="26">
                  <c:v>-1343.5416666666667</c:v>
                </c:pt>
                <c:pt idx="27">
                  <c:v>-1873.5208333333333</c:v>
                </c:pt>
                <c:pt idx="28">
                  <c:v>-469.375</c:v>
                </c:pt>
                <c:pt idx="29">
                  <c:v>-637.52083333333337</c:v>
                </c:pt>
                <c:pt idx="30">
                  <c:v>0</c:v>
                </c:pt>
              </c:numCache>
            </c:numRef>
          </c:val>
        </c:ser>
        <c:marker val="1"/>
        <c:axId val="105934848"/>
        <c:axId val="10593638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59769.583333333336</c:v>
                </c:pt>
                <c:pt idx="1">
                  <c:v>66109.875</c:v>
                </c:pt>
                <c:pt idx="2">
                  <c:v>66204.604166666672</c:v>
                </c:pt>
                <c:pt idx="3">
                  <c:v>67960.104166666672</c:v>
                </c:pt>
                <c:pt idx="4">
                  <c:v>68194.5</c:v>
                </c:pt>
                <c:pt idx="5">
                  <c:v>63024.895833333336</c:v>
                </c:pt>
                <c:pt idx="6">
                  <c:v>58078.604166666664</c:v>
                </c:pt>
                <c:pt idx="7">
                  <c:v>64099.458333333336</c:v>
                </c:pt>
                <c:pt idx="8">
                  <c:v>63938.166666666664</c:v>
                </c:pt>
                <c:pt idx="9">
                  <c:v>62054.3125</c:v>
                </c:pt>
                <c:pt idx="10">
                  <c:v>59780.666666666664</c:v>
                </c:pt>
                <c:pt idx="11">
                  <c:v>58190.916666666664</c:v>
                </c:pt>
                <c:pt idx="12">
                  <c:v>51544.645833333336</c:v>
                </c:pt>
                <c:pt idx="13">
                  <c:v>44266</c:v>
                </c:pt>
                <c:pt idx="14">
                  <c:v>49871.354166666664</c:v>
                </c:pt>
                <c:pt idx="15">
                  <c:v>51091</c:v>
                </c:pt>
                <c:pt idx="16">
                  <c:v>50132.979166666664</c:v>
                </c:pt>
                <c:pt idx="17">
                  <c:v>49790.458333333336</c:v>
                </c:pt>
                <c:pt idx="18">
                  <c:v>51701.395833333336</c:v>
                </c:pt>
                <c:pt idx="19">
                  <c:v>48995.604166666664</c:v>
                </c:pt>
                <c:pt idx="20">
                  <c:v>46415.5625</c:v>
                </c:pt>
                <c:pt idx="21">
                  <c:v>53340.041666666664</c:v>
                </c:pt>
                <c:pt idx="22">
                  <c:v>53451.083333333336</c:v>
                </c:pt>
                <c:pt idx="23">
                  <c:v>51468.979166666664</c:v>
                </c:pt>
                <c:pt idx="24">
                  <c:v>49671.770833333336</c:v>
                </c:pt>
                <c:pt idx="25">
                  <c:v>50481.208333333336</c:v>
                </c:pt>
                <c:pt idx="26">
                  <c:v>48742.375</c:v>
                </c:pt>
                <c:pt idx="27">
                  <c:v>48417.9375</c:v>
                </c:pt>
                <c:pt idx="28">
                  <c:v>55914.5</c:v>
                </c:pt>
                <c:pt idx="29">
                  <c:v>56072.458333333336</c:v>
                </c:pt>
                <c:pt idx="30">
                  <c:v>0</c:v>
                </c:pt>
              </c:numCache>
            </c:numRef>
          </c:val>
        </c:ser>
        <c:marker val="1"/>
        <c:axId val="105943808"/>
        <c:axId val="105937920"/>
      </c:lineChart>
      <c:catAx>
        <c:axId val="105934848"/>
        <c:scaling>
          <c:orientation val="minMax"/>
        </c:scaling>
        <c:axPos val="b"/>
        <c:numFmt formatCode="General" sourceLinked="1"/>
        <c:majorTickMark val="none"/>
        <c:tickLblPos val="nextTo"/>
        <c:crossAx val="105936384"/>
        <c:crosses val="autoZero"/>
        <c:auto val="1"/>
        <c:lblAlgn val="ctr"/>
        <c:lblOffset val="100"/>
        <c:tickLblSkip val="1"/>
      </c:catAx>
      <c:valAx>
        <c:axId val="10593638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5934848"/>
        <c:crosses val="autoZero"/>
        <c:crossBetween val="between"/>
      </c:valAx>
      <c:valAx>
        <c:axId val="105937920"/>
        <c:scaling>
          <c:orientation val="minMax"/>
          <c:min val="35000"/>
        </c:scaling>
        <c:axPos val="r"/>
        <c:numFmt formatCode="0" sourceLinked="0"/>
        <c:tickLblPos val="nextTo"/>
        <c:crossAx val="105943808"/>
        <c:crosses val="max"/>
        <c:crossBetween val="between"/>
        <c:majorUnit val="5000"/>
      </c:valAx>
      <c:catAx>
        <c:axId val="105943808"/>
        <c:scaling>
          <c:orientation val="minMax"/>
        </c:scaling>
        <c:delete val="1"/>
        <c:axPos val="b"/>
        <c:numFmt formatCode="General" sourceLinked="1"/>
        <c:tickLblPos val="none"/>
        <c:crossAx val="105937920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94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Hydraulique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'Out2'!$K$8:$K$38</c:f>
              <c:numCache>
                <c:formatCode>0.0</c:formatCode>
                <c:ptCount val="31"/>
                <c:pt idx="0">
                  <c:v>8311.5625</c:v>
                </c:pt>
                <c:pt idx="1">
                  <c:v>9466.8541666666661</c:v>
                </c:pt>
                <c:pt idx="2">
                  <c:v>9339.6875</c:v>
                </c:pt>
                <c:pt idx="3">
                  <c:v>10261.791666666666</c:v>
                </c:pt>
                <c:pt idx="4">
                  <c:v>10420.958333333334</c:v>
                </c:pt>
                <c:pt idx="5">
                  <c:v>9310.5833333333339</c:v>
                </c:pt>
                <c:pt idx="6">
                  <c:v>7640.104166666667</c:v>
                </c:pt>
                <c:pt idx="7">
                  <c:v>8545.7708333333339</c:v>
                </c:pt>
                <c:pt idx="8">
                  <c:v>8692.7083333333339</c:v>
                </c:pt>
                <c:pt idx="9">
                  <c:v>9134.9166666666661</c:v>
                </c:pt>
                <c:pt idx="10">
                  <c:v>9573</c:v>
                </c:pt>
                <c:pt idx="11">
                  <c:v>10130.125</c:v>
                </c:pt>
                <c:pt idx="12">
                  <c:v>9705.3958333333339</c:v>
                </c:pt>
                <c:pt idx="13">
                  <c:v>9347.3541666666661</c:v>
                </c:pt>
                <c:pt idx="14">
                  <c:v>10201.833333333334</c:v>
                </c:pt>
                <c:pt idx="15">
                  <c:v>9711.1458333333339</c:v>
                </c:pt>
                <c:pt idx="16">
                  <c:v>10081.395833333334</c:v>
                </c:pt>
                <c:pt idx="17">
                  <c:v>10125.645833333334</c:v>
                </c:pt>
                <c:pt idx="18">
                  <c:v>10909.875</c:v>
                </c:pt>
                <c:pt idx="19">
                  <c:v>9945.6041666666661</c:v>
                </c:pt>
                <c:pt idx="20">
                  <c:v>9819.5</c:v>
                </c:pt>
                <c:pt idx="21">
                  <c:v>10297.020833333334</c:v>
                </c:pt>
                <c:pt idx="22">
                  <c:v>10125.729166666666</c:v>
                </c:pt>
                <c:pt idx="23">
                  <c:v>10228.208333333334</c:v>
                </c:pt>
                <c:pt idx="24">
                  <c:v>10787.6875</c:v>
                </c:pt>
                <c:pt idx="25">
                  <c:v>11181.5625</c:v>
                </c:pt>
                <c:pt idx="26">
                  <c:v>10791.9375</c:v>
                </c:pt>
                <c:pt idx="27">
                  <c:v>10445.25</c:v>
                </c:pt>
                <c:pt idx="28">
                  <c:v>11166.041666666666</c:v>
                </c:pt>
                <c:pt idx="29">
                  <c:v>10460.875</c:v>
                </c:pt>
                <c:pt idx="30">
                  <c:v>0</c:v>
                </c:pt>
              </c:numCache>
            </c:numRef>
          </c:val>
        </c:ser>
        <c:marker val="1"/>
        <c:axId val="106060032"/>
        <c:axId val="10606592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59769.583333333336</c:v>
                </c:pt>
                <c:pt idx="1">
                  <c:v>66109.875</c:v>
                </c:pt>
                <c:pt idx="2">
                  <c:v>66204.604166666672</c:v>
                </c:pt>
                <c:pt idx="3">
                  <c:v>67960.104166666672</c:v>
                </c:pt>
                <c:pt idx="4">
                  <c:v>68194.5</c:v>
                </c:pt>
                <c:pt idx="5">
                  <c:v>63024.895833333336</c:v>
                </c:pt>
                <c:pt idx="6">
                  <c:v>58078.604166666664</c:v>
                </c:pt>
                <c:pt idx="7">
                  <c:v>64099.458333333336</c:v>
                </c:pt>
                <c:pt idx="8">
                  <c:v>63938.166666666664</c:v>
                </c:pt>
                <c:pt idx="9">
                  <c:v>62054.3125</c:v>
                </c:pt>
                <c:pt idx="10">
                  <c:v>59780.666666666664</c:v>
                </c:pt>
                <c:pt idx="11">
                  <c:v>58190.916666666664</c:v>
                </c:pt>
                <c:pt idx="12">
                  <c:v>51544.645833333336</c:v>
                </c:pt>
                <c:pt idx="13">
                  <c:v>44266</c:v>
                </c:pt>
                <c:pt idx="14">
                  <c:v>49871.354166666664</c:v>
                </c:pt>
                <c:pt idx="15">
                  <c:v>51091</c:v>
                </c:pt>
                <c:pt idx="16">
                  <c:v>50132.979166666664</c:v>
                </c:pt>
                <c:pt idx="17">
                  <c:v>49790.458333333336</c:v>
                </c:pt>
                <c:pt idx="18">
                  <c:v>51701.395833333336</c:v>
                </c:pt>
                <c:pt idx="19">
                  <c:v>48995.604166666664</c:v>
                </c:pt>
                <c:pt idx="20">
                  <c:v>46415.5625</c:v>
                </c:pt>
                <c:pt idx="21">
                  <c:v>53340.041666666664</c:v>
                </c:pt>
                <c:pt idx="22">
                  <c:v>53451.083333333336</c:v>
                </c:pt>
                <c:pt idx="23">
                  <c:v>51468.979166666664</c:v>
                </c:pt>
                <c:pt idx="24">
                  <c:v>49671.770833333336</c:v>
                </c:pt>
                <c:pt idx="25">
                  <c:v>50481.208333333336</c:v>
                </c:pt>
                <c:pt idx="26">
                  <c:v>48742.375</c:v>
                </c:pt>
                <c:pt idx="27">
                  <c:v>48417.9375</c:v>
                </c:pt>
                <c:pt idx="28">
                  <c:v>55914.5</c:v>
                </c:pt>
                <c:pt idx="29">
                  <c:v>56072.458333333336</c:v>
                </c:pt>
                <c:pt idx="30">
                  <c:v>0</c:v>
                </c:pt>
              </c:numCache>
            </c:numRef>
          </c:val>
        </c:ser>
        <c:marker val="1"/>
        <c:axId val="106068992"/>
        <c:axId val="106067456"/>
      </c:lineChart>
      <c:catAx>
        <c:axId val="106060032"/>
        <c:scaling>
          <c:orientation val="minMax"/>
        </c:scaling>
        <c:axPos val="b"/>
        <c:numFmt formatCode="General" sourceLinked="1"/>
        <c:majorTickMark val="none"/>
        <c:tickLblPos val="nextTo"/>
        <c:crossAx val="106065920"/>
        <c:crosses val="autoZero"/>
        <c:auto val="1"/>
        <c:lblAlgn val="ctr"/>
        <c:lblOffset val="100"/>
        <c:tickLblSkip val="1"/>
      </c:catAx>
      <c:valAx>
        <c:axId val="10606592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6060032"/>
        <c:crosses val="autoZero"/>
        <c:crossBetween val="between"/>
      </c:valAx>
      <c:valAx>
        <c:axId val="106067456"/>
        <c:scaling>
          <c:orientation val="minMax"/>
          <c:min val="35000"/>
        </c:scaling>
        <c:axPos val="r"/>
        <c:numFmt formatCode="0" sourceLinked="0"/>
        <c:tickLblPos val="nextTo"/>
        <c:crossAx val="106068992"/>
        <c:crosses val="max"/>
        <c:crossBetween val="between"/>
        <c:majorUnit val="5000"/>
      </c:valAx>
      <c:catAx>
        <c:axId val="106068992"/>
        <c:scaling>
          <c:orientation val="minMax"/>
        </c:scaling>
        <c:delete val="1"/>
        <c:axPos val="b"/>
        <c:numFmt formatCode="General" sourceLinked="1"/>
        <c:tickLblPos val="none"/>
        <c:crossAx val="106067456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04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Autres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'Out2'!$M$8:$M$38</c:f>
              <c:numCache>
                <c:formatCode>0.0</c:formatCode>
                <c:ptCount val="31"/>
                <c:pt idx="0">
                  <c:v>626.97916666666663</c:v>
                </c:pt>
                <c:pt idx="1">
                  <c:v>580.39583333333337</c:v>
                </c:pt>
                <c:pt idx="2">
                  <c:v>567.5</c:v>
                </c:pt>
                <c:pt idx="3">
                  <c:v>561.47916666666663</c:v>
                </c:pt>
                <c:pt idx="4">
                  <c:v>570.41666666666663</c:v>
                </c:pt>
                <c:pt idx="5">
                  <c:v>568.33333333333337</c:v>
                </c:pt>
                <c:pt idx="6">
                  <c:v>557.45833333333337</c:v>
                </c:pt>
                <c:pt idx="7">
                  <c:v>536.08333333333337</c:v>
                </c:pt>
                <c:pt idx="8">
                  <c:v>516.20833333333337</c:v>
                </c:pt>
                <c:pt idx="9">
                  <c:v>541.45833333333337</c:v>
                </c:pt>
                <c:pt idx="10">
                  <c:v>560.89583333333337</c:v>
                </c:pt>
                <c:pt idx="11">
                  <c:v>586.79166666666663</c:v>
                </c:pt>
                <c:pt idx="12">
                  <c:v>596.02083333333337</c:v>
                </c:pt>
                <c:pt idx="13">
                  <c:v>527.64583333333337</c:v>
                </c:pt>
                <c:pt idx="14">
                  <c:v>535.64583333333337</c:v>
                </c:pt>
                <c:pt idx="15">
                  <c:v>552.0625</c:v>
                </c:pt>
                <c:pt idx="16">
                  <c:v>553.25</c:v>
                </c:pt>
                <c:pt idx="17">
                  <c:v>566.1875</c:v>
                </c:pt>
                <c:pt idx="18">
                  <c:v>591.33333333333337</c:v>
                </c:pt>
                <c:pt idx="19">
                  <c:v>592.75</c:v>
                </c:pt>
                <c:pt idx="20">
                  <c:v>566.77083333333337</c:v>
                </c:pt>
                <c:pt idx="21">
                  <c:v>582.0625</c:v>
                </c:pt>
                <c:pt idx="22">
                  <c:v>598.35416666666663</c:v>
                </c:pt>
                <c:pt idx="23">
                  <c:v>613.39583333333337</c:v>
                </c:pt>
                <c:pt idx="24">
                  <c:v>587.64583333333337</c:v>
                </c:pt>
                <c:pt idx="25">
                  <c:v>634.875</c:v>
                </c:pt>
                <c:pt idx="26">
                  <c:v>645.95833333333337</c:v>
                </c:pt>
                <c:pt idx="27">
                  <c:v>637.97916666666663</c:v>
                </c:pt>
                <c:pt idx="28">
                  <c:v>622.5</c:v>
                </c:pt>
                <c:pt idx="29">
                  <c:v>630.64583333333337</c:v>
                </c:pt>
                <c:pt idx="30">
                  <c:v>0</c:v>
                </c:pt>
              </c:numCache>
            </c:numRef>
          </c:val>
        </c:ser>
        <c:marker val="1"/>
        <c:axId val="105972480"/>
        <c:axId val="10597401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59769.583333333336</c:v>
                </c:pt>
                <c:pt idx="1">
                  <c:v>66109.875</c:v>
                </c:pt>
                <c:pt idx="2">
                  <c:v>66204.604166666672</c:v>
                </c:pt>
                <c:pt idx="3">
                  <c:v>67960.104166666672</c:v>
                </c:pt>
                <c:pt idx="4">
                  <c:v>68194.5</c:v>
                </c:pt>
                <c:pt idx="5">
                  <c:v>63024.895833333336</c:v>
                </c:pt>
                <c:pt idx="6">
                  <c:v>58078.604166666664</c:v>
                </c:pt>
                <c:pt idx="7">
                  <c:v>64099.458333333336</c:v>
                </c:pt>
                <c:pt idx="8">
                  <c:v>63938.166666666664</c:v>
                </c:pt>
                <c:pt idx="9">
                  <c:v>62054.3125</c:v>
                </c:pt>
                <c:pt idx="10">
                  <c:v>59780.666666666664</c:v>
                </c:pt>
                <c:pt idx="11">
                  <c:v>58190.916666666664</c:v>
                </c:pt>
                <c:pt idx="12">
                  <c:v>51544.645833333336</c:v>
                </c:pt>
                <c:pt idx="13">
                  <c:v>44266</c:v>
                </c:pt>
                <c:pt idx="14">
                  <c:v>49871.354166666664</c:v>
                </c:pt>
                <c:pt idx="15">
                  <c:v>51091</c:v>
                </c:pt>
                <c:pt idx="16">
                  <c:v>50132.979166666664</c:v>
                </c:pt>
                <c:pt idx="17">
                  <c:v>49790.458333333336</c:v>
                </c:pt>
                <c:pt idx="18">
                  <c:v>51701.395833333336</c:v>
                </c:pt>
                <c:pt idx="19">
                  <c:v>48995.604166666664</c:v>
                </c:pt>
                <c:pt idx="20">
                  <c:v>46415.5625</c:v>
                </c:pt>
                <c:pt idx="21">
                  <c:v>53340.041666666664</c:v>
                </c:pt>
                <c:pt idx="22">
                  <c:v>53451.083333333336</c:v>
                </c:pt>
                <c:pt idx="23">
                  <c:v>51468.979166666664</c:v>
                </c:pt>
                <c:pt idx="24">
                  <c:v>49671.770833333336</c:v>
                </c:pt>
                <c:pt idx="25">
                  <c:v>50481.208333333336</c:v>
                </c:pt>
                <c:pt idx="26">
                  <c:v>48742.375</c:v>
                </c:pt>
                <c:pt idx="27">
                  <c:v>48417.9375</c:v>
                </c:pt>
                <c:pt idx="28">
                  <c:v>55914.5</c:v>
                </c:pt>
                <c:pt idx="29">
                  <c:v>56072.458333333336</c:v>
                </c:pt>
                <c:pt idx="30">
                  <c:v>0</c:v>
                </c:pt>
              </c:numCache>
            </c:numRef>
          </c:val>
        </c:ser>
        <c:marker val="1"/>
        <c:axId val="105981440"/>
        <c:axId val="105979904"/>
      </c:lineChart>
      <c:catAx>
        <c:axId val="105972480"/>
        <c:scaling>
          <c:orientation val="minMax"/>
        </c:scaling>
        <c:axPos val="b"/>
        <c:numFmt formatCode="General" sourceLinked="1"/>
        <c:majorTickMark val="none"/>
        <c:tickLblPos val="nextTo"/>
        <c:crossAx val="105974016"/>
        <c:crosses val="autoZero"/>
        <c:auto val="1"/>
        <c:lblAlgn val="ctr"/>
        <c:lblOffset val="100"/>
        <c:tickLblSkip val="1"/>
      </c:catAx>
      <c:valAx>
        <c:axId val="10597401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5972480"/>
        <c:crosses val="autoZero"/>
        <c:crossBetween val="between"/>
      </c:valAx>
      <c:valAx>
        <c:axId val="105979904"/>
        <c:scaling>
          <c:orientation val="minMax"/>
          <c:min val="35000"/>
        </c:scaling>
        <c:axPos val="r"/>
        <c:numFmt formatCode="0" sourceLinked="0"/>
        <c:tickLblPos val="nextTo"/>
        <c:crossAx val="105981440"/>
        <c:crosses val="max"/>
        <c:crossBetween val="between"/>
        <c:majorUnit val="5000"/>
      </c:valAx>
      <c:catAx>
        <c:axId val="105981440"/>
        <c:scaling>
          <c:orientation val="minMax"/>
        </c:scaling>
        <c:delete val="1"/>
        <c:axPos val="b"/>
        <c:numFmt formatCode="General" sourceLinked="1"/>
        <c:tickLblPos val="none"/>
        <c:crossAx val="105979904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chart" Target="../charts/chart26.xml"/><Relationship Id="rId21" Type="http://schemas.openxmlformats.org/officeDocument/2006/relationships/chart" Target="../charts/chart21.xml"/><Relationship Id="rId42" Type="http://schemas.openxmlformats.org/officeDocument/2006/relationships/chart" Target="../charts/chart42.xml"/><Relationship Id="rId47" Type="http://schemas.openxmlformats.org/officeDocument/2006/relationships/chart" Target="../charts/chart47.xml"/><Relationship Id="rId63" Type="http://schemas.openxmlformats.org/officeDocument/2006/relationships/chart" Target="../charts/chart63.xml"/><Relationship Id="rId68" Type="http://schemas.openxmlformats.org/officeDocument/2006/relationships/chart" Target="../charts/chart68.xml"/><Relationship Id="rId84" Type="http://schemas.openxmlformats.org/officeDocument/2006/relationships/chart" Target="../charts/chart84.xml"/><Relationship Id="rId89" Type="http://schemas.openxmlformats.org/officeDocument/2006/relationships/chart" Target="../charts/chart89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9" Type="http://schemas.openxmlformats.org/officeDocument/2006/relationships/chart" Target="../charts/chart29.xml"/><Relationship Id="rId107" Type="http://schemas.openxmlformats.org/officeDocument/2006/relationships/chart" Target="../charts/chart107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53" Type="http://schemas.openxmlformats.org/officeDocument/2006/relationships/chart" Target="../charts/chart53.xml"/><Relationship Id="rId58" Type="http://schemas.openxmlformats.org/officeDocument/2006/relationships/chart" Target="../charts/chart58.xml"/><Relationship Id="rId66" Type="http://schemas.openxmlformats.org/officeDocument/2006/relationships/chart" Target="../charts/chart66.xml"/><Relationship Id="rId74" Type="http://schemas.openxmlformats.org/officeDocument/2006/relationships/chart" Target="../charts/chart74.xml"/><Relationship Id="rId79" Type="http://schemas.openxmlformats.org/officeDocument/2006/relationships/chart" Target="../charts/chart79.xml"/><Relationship Id="rId87" Type="http://schemas.openxmlformats.org/officeDocument/2006/relationships/chart" Target="../charts/chart87.xml"/><Relationship Id="rId102" Type="http://schemas.openxmlformats.org/officeDocument/2006/relationships/chart" Target="../charts/chart102.xml"/><Relationship Id="rId110" Type="http://schemas.openxmlformats.org/officeDocument/2006/relationships/chart" Target="../charts/chart110.xml"/><Relationship Id="rId5" Type="http://schemas.openxmlformats.org/officeDocument/2006/relationships/chart" Target="../charts/chart5.xml"/><Relationship Id="rId61" Type="http://schemas.openxmlformats.org/officeDocument/2006/relationships/chart" Target="../charts/chart61.xml"/><Relationship Id="rId82" Type="http://schemas.openxmlformats.org/officeDocument/2006/relationships/chart" Target="../charts/chart82.xml"/><Relationship Id="rId90" Type="http://schemas.openxmlformats.org/officeDocument/2006/relationships/chart" Target="../charts/chart90.xml"/><Relationship Id="rId95" Type="http://schemas.openxmlformats.org/officeDocument/2006/relationships/chart" Target="../charts/chart95.xml"/><Relationship Id="rId19" Type="http://schemas.openxmlformats.org/officeDocument/2006/relationships/chart" Target="../charts/chart1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Relationship Id="rId48" Type="http://schemas.openxmlformats.org/officeDocument/2006/relationships/chart" Target="../charts/chart48.xml"/><Relationship Id="rId56" Type="http://schemas.openxmlformats.org/officeDocument/2006/relationships/chart" Target="../charts/chart56.xml"/><Relationship Id="rId64" Type="http://schemas.openxmlformats.org/officeDocument/2006/relationships/chart" Target="../charts/chart64.xml"/><Relationship Id="rId69" Type="http://schemas.openxmlformats.org/officeDocument/2006/relationships/chart" Target="../charts/chart69.xml"/><Relationship Id="rId77" Type="http://schemas.openxmlformats.org/officeDocument/2006/relationships/chart" Target="../charts/chart77.xml"/><Relationship Id="rId100" Type="http://schemas.openxmlformats.org/officeDocument/2006/relationships/chart" Target="../charts/chart100.xml"/><Relationship Id="rId105" Type="http://schemas.openxmlformats.org/officeDocument/2006/relationships/chart" Target="../charts/chart105.xml"/><Relationship Id="rId8" Type="http://schemas.openxmlformats.org/officeDocument/2006/relationships/chart" Target="../charts/chart8.xml"/><Relationship Id="rId51" Type="http://schemas.openxmlformats.org/officeDocument/2006/relationships/chart" Target="../charts/chart51.xml"/><Relationship Id="rId72" Type="http://schemas.openxmlformats.org/officeDocument/2006/relationships/chart" Target="../charts/chart72.xml"/><Relationship Id="rId80" Type="http://schemas.openxmlformats.org/officeDocument/2006/relationships/chart" Target="../charts/chart80.xml"/><Relationship Id="rId85" Type="http://schemas.openxmlformats.org/officeDocument/2006/relationships/chart" Target="../charts/chart85.xml"/><Relationship Id="rId93" Type="http://schemas.openxmlformats.org/officeDocument/2006/relationships/chart" Target="../charts/chart93.xml"/><Relationship Id="rId98" Type="http://schemas.openxmlformats.org/officeDocument/2006/relationships/chart" Target="../charts/chart98.xml"/><Relationship Id="rId3" Type="http://schemas.openxmlformats.org/officeDocument/2006/relationships/chart" Target="../charts/chart3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46" Type="http://schemas.openxmlformats.org/officeDocument/2006/relationships/chart" Target="../charts/chart46.xml"/><Relationship Id="rId59" Type="http://schemas.openxmlformats.org/officeDocument/2006/relationships/chart" Target="../charts/chart59.xml"/><Relationship Id="rId67" Type="http://schemas.openxmlformats.org/officeDocument/2006/relationships/chart" Target="../charts/chart67.xml"/><Relationship Id="rId103" Type="http://schemas.openxmlformats.org/officeDocument/2006/relationships/chart" Target="../charts/chart103.xml"/><Relationship Id="rId108" Type="http://schemas.openxmlformats.org/officeDocument/2006/relationships/chart" Target="../charts/chart108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Relationship Id="rId54" Type="http://schemas.openxmlformats.org/officeDocument/2006/relationships/chart" Target="../charts/chart54.xml"/><Relationship Id="rId62" Type="http://schemas.openxmlformats.org/officeDocument/2006/relationships/chart" Target="../charts/chart62.xml"/><Relationship Id="rId70" Type="http://schemas.openxmlformats.org/officeDocument/2006/relationships/chart" Target="../charts/chart70.xml"/><Relationship Id="rId75" Type="http://schemas.openxmlformats.org/officeDocument/2006/relationships/chart" Target="../charts/chart75.xml"/><Relationship Id="rId83" Type="http://schemas.openxmlformats.org/officeDocument/2006/relationships/chart" Target="../charts/chart83.xml"/><Relationship Id="rId88" Type="http://schemas.openxmlformats.org/officeDocument/2006/relationships/chart" Target="../charts/chart88.xml"/><Relationship Id="rId91" Type="http://schemas.openxmlformats.org/officeDocument/2006/relationships/chart" Target="../charts/chart91.xml"/><Relationship Id="rId96" Type="http://schemas.openxmlformats.org/officeDocument/2006/relationships/chart" Target="../charts/chart9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49" Type="http://schemas.openxmlformats.org/officeDocument/2006/relationships/chart" Target="../charts/chart49.xml"/><Relationship Id="rId57" Type="http://schemas.openxmlformats.org/officeDocument/2006/relationships/chart" Target="../charts/chart57.xml"/><Relationship Id="rId106" Type="http://schemas.openxmlformats.org/officeDocument/2006/relationships/chart" Target="../charts/chart106.xml"/><Relationship Id="rId10" Type="http://schemas.openxmlformats.org/officeDocument/2006/relationships/chart" Target="../charts/chart10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52" Type="http://schemas.openxmlformats.org/officeDocument/2006/relationships/chart" Target="../charts/chart52.xml"/><Relationship Id="rId60" Type="http://schemas.openxmlformats.org/officeDocument/2006/relationships/chart" Target="../charts/chart60.xml"/><Relationship Id="rId65" Type="http://schemas.openxmlformats.org/officeDocument/2006/relationships/chart" Target="../charts/chart65.xml"/><Relationship Id="rId73" Type="http://schemas.openxmlformats.org/officeDocument/2006/relationships/chart" Target="../charts/chart73.xml"/><Relationship Id="rId78" Type="http://schemas.openxmlformats.org/officeDocument/2006/relationships/chart" Target="../charts/chart78.xml"/><Relationship Id="rId81" Type="http://schemas.openxmlformats.org/officeDocument/2006/relationships/chart" Target="../charts/chart81.xml"/><Relationship Id="rId86" Type="http://schemas.openxmlformats.org/officeDocument/2006/relationships/chart" Target="../charts/chart86.xml"/><Relationship Id="rId94" Type="http://schemas.openxmlformats.org/officeDocument/2006/relationships/chart" Target="../charts/chart94.xml"/><Relationship Id="rId99" Type="http://schemas.openxmlformats.org/officeDocument/2006/relationships/chart" Target="../charts/chart99.xml"/><Relationship Id="rId101" Type="http://schemas.openxmlformats.org/officeDocument/2006/relationships/chart" Target="../charts/chart10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9" Type="http://schemas.openxmlformats.org/officeDocument/2006/relationships/chart" Target="../charts/chart39.xml"/><Relationship Id="rId109" Type="http://schemas.openxmlformats.org/officeDocument/2006/relationships/chart" Target="../charts/chart109.xml"/><Relationship Id="rId34" Type="http://schemas.openxmlformats.org/officeDocument/2006/relationships/chart" Target="../charts/chart34.xml"/><Relationship Id="rId50" Type="http://schemas.openxmlformats.org/officeDocument/2006/relationships/chart" Target="../charts/chart50.xml"/><Relationship Id="rId55" Type="http://schemas.openxmlformats.org/officeDocument/2006/relationships/chart" Target="../charts/chart55.xml"/><Relationship Id="rId76" Type="http://schemas.openxmlformats.org/officeDocument/2006/relationships/chart" Target="../charts/chart76.xml"/><Relationship Id="rId97" Type="http://schemas.openxmlformats.org/officeDocument/2006/relationships/chart" Target="../charts/chart97.xml"/><Relationship Id="rId104" Type="http://schemas.openxmlformats.org/officeDocument/2006/relationships/chart" Target="../charts/chart104.xml"/><Relationship Id="rId7" Type="http://schemas.openxmlformats.org/officeDocument/2006/relationships/chart" Target="../charts/chart7.xml"/><Relationship Id="rId71" Type="http://schemas.openxmlformats.org/officeDocument/2006/relationships/chart" Target="../charts/chart71.xml"/><Relationship Id="rId92" Type="http://schemas.openxmlformats.org/officeDocument/2006/relationships/chart" Target="../charts/chart9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20</xdr:col>
      <xdr:colOff>709083</xdr:colOff>
      <xdr:row>38</xdr:row>
      <xdr:rowOff>166007</xdr:rowOff>
    </xdr:to>
    <xdr:graphicFrame macro="">
      <xdr:nvGraphicFramePr>
        <xdr:cNvPr id="41" name="Graphique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40</xdr:row>
      <xdr:rowOff>0</xdr:rowOff>
    </xdr:from>
    <xdr:to>
      <xdr:col>20</xdr:col>
      <xdr:colOff>751417</xdr:colOff>
      <xdr:row>77</xdr:row>
      <xdr:rowOff>14288</xdr:rowOff>
    </xdr:to>
    <xdr:graphicFrame macro="">
      <xdr:nvGraphicFramePr>
        <xdr:cNvPr id="42" name="Graphique 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740833</xdr:colOff>
      <xdr:row>1</xdr:row>
      <xdr:rowOff>21167</xdr:rowOff>
    </xdr:from>
    <xdr:to>
      <xdr:col>41</xdr:col>
      <xdr:colOff>486833</xdr:colOff>
      <xdr:row>38</xdr:row>
      <xdr:rowOff>187174</xdr:rowOff>
    </xdr:to>
    <xdr:graphicFrame macro="">
      <xdr:nvGraphicFramePr>
        <xdr:cNvPr id="43" name="Graphique 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42</xdr:col>
      <xdr:colOff>751416</xdr:colOff>
      <xdr:row>1</xdr:row>
      <xdr:rowOff>10583</xdr:rowOff>
    </xdr:from>
    <xdr:to>
      <xdr:col>61</xdr:col>
      <xdr:colOff>751416</xdr:colOff>
      <xdr:row>38</xdr:row>
      <xdr:rowOff>176590</xdr:rowOff>
    </xdr:to>
    <xdr:graphicFrame macro="">
      <xdr:nvGraphicFramePr>
        <xdr:cNvPr id="44" name="Graphique 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0</xdr:colOff>
      <xdr:row>40</xdr:row>
      <xdr:rowOff>0</xdr:rowOff>
    </xdr:from>
    <xdr:to>
      <xdr:col>41</xdr:col>
      <xdr:colOff>497417</xdr:colOff>
      <xdr:row>77</xdr:row>
      <xdr:rowOff>14288</xdr:rowOff>
    </xdr:to>
    <xdr:graphicFrame macro="">
      <xdr:nvGraphicFramePr>
        <xdr:cNvPr id="45" name="Graphique 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43</xdr:col>
      <xdr:colOff>0</xdr:colOff>
      <xdr:row>40</xdr:row>
      <xdr:rowOff>10583</xdr:rowOff>
    </xdr:from>
    <xdr:to>
      <xdr:col>62</xdr:col>
      <xdr:colOff>0</xdr:colOff>
      <xdr:row>77</xdr:row>
      <xdr:rowOff>24871</xdr:rowOff>
    </xdr:to>
    <xdr:graphicFrame macro="">
      <xdr:nvGraphicFramePr>
        <xdr:cNvPr id="46" name="Graphique 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83</xdr:col>
      <xdr:colOff>759353</xdr:colOff>
      <xdr:row>40</xdr:row>
      <xdr:rowOff>5290</xdr:rowOff>
    </xdr:from>
    <xdr:to>
      <xdr:col>103</xdr:col>
      <xdr:colOff>685269</xdr:colOff>
      <xdr:row>77</xdr:row>
      <xdr:rowOff>30162</xdr:rowOff>
    </xdr:to>
    <xdr:graphicFrame macro="">
      <xdr:nvGraphicFramePr>
        <xdr:cNvPr id="50" name="Graphique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104</xdr:col>
      <xdr:colOff>752739</xdr:colOff>
      <xdr:row>39</xdr:row>
      <xdr:rowOff>197115</xdr:rowOff>
    </xdr:from>
    <xdr:to>
      <xdr:col>117</xdr:col>
      <xdr:colOff>742156</xdr:colOff>
      <xdr:row>77</xdr:row>
      <xdr:rowOff>6614</xdr:rowOff>
    </xdr:to>
    <xdr:graphicFrame macro="">
      <xdr:nvGraphicFramePr>
        <xdr:cNvPr id="52" name="Graphique 5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78</xdr:row>
      <xdr:rowOff>0</xdr:rowOff>
    </xdr:from>
    <xdr:to>
      <xdr:col>20</xdr:col>
      <xdr:colOff>751417</xdr:colOff>
      <xdr:row>115</xdr:row>
      <xdr:rowOff>14288</xdr:rowOff>
    </xdr:to>
    <xdr:graphicFrame macro="">
      <xdr:nvGraphicFramePr>
        <xdr:cNvPr id="31" name="Graphique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22</xdr:col>
      <xdr:colOff>0</xdr:colOff>
      <xdr:row>78</xdr:row>
      <xdr:rowOff>0</xdr:rowOff>
    </xdr:from>
    <xdr:to>
      <xdr:col>41</xdr:col>
      <xdr:colOff>497417</xdr:colOff>
      <xdr:row>115</xdr:row>
      <xdr:rowOff>14288</xdr:rowOff>
    </xdr:to>
    <xdr:graphicFrame macro="">
      <xdr:nvGraphicFramePr>
        <xdr:cNvPr id="35" name="Graphique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43</xdr:col>
      <xdr:colOff>0</xdr:colOff>
      <xdr:row>78</xdr:row>
      <xdr:rowOff>0</xdr:rowOff>
    </xdr:from>
    <xdr:to>
      <xdr:col>62</xdr:col>
      <xdr:colOff>0</xdr:colOff>
      <xdr:row>115</xdr:row>
      <xdr:rowOff>14288</xdr:rowOff>
    </xdr:to>
    <xdr:graphicFrame macro="">
      <xdr:nvGraphicFramePr>
        <xdr:cNvPr id="38" name="Graphique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84</xdr:col>
      <xdr:colOff>35720</xdr:colOff>
      <xdr:row>78</xdr:row>
      <xdr:rowOff>35719</xdr:rowOff>
    </xdr:from>
    <xdr:to>
      <xdr:col>103</xdr:col>
      <xdr:colOff>723636</xdr:colOff>
      <xdr:row>115</xdr:row>
      <xdr:rowOff>50007</xdr:rowOff>
    </xdr:to>
    <xdr:graphicFrame macro="">
      <xdr:nvGraphicFramePr>
        <xdr:cNvPr id="39" name="Graphique 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105</xdr:col>
      <xdr:colOff>17198</xdr:colOff>
      <xdr:row>77</xdr:row>
      <xdr:rowOff>198437</xdr:rowOff>
    </xdr:from>
    <xdr:to>
      <xdr:col>118</xdr:col>
      <xdr:colOff>6615</xdr:colOff>
      <xdr:row>115</xdr:row>
      <xdr:rowOff>7937</xdr:rowOff>
    </xdr:to>
    <xdr:graphicFrame macro="">
      <xdr:nvGraphicFramePr>
        <xdr:cNvPr id="40" name="Graphique 3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0</xdr:colOff>
      <xdr:row>116</xdr:row>
      <xdr:rowOff>0</xdr:rowOff>
    </xdr:from>
    <xdr:to>
      <xdr:col>20</xdr:col>
      <xdr:colOff>751417</xdr:colOff>
      <xdr:row>153</xdr:row>
      <xdr:rowOff>14288</xdr:rowOff>
    </xdr:to>
    <xdr:graphicFrame macro="">
      <xdr:nvGraphicFramePr>
        <xdr:cNvPr id="48" name="Graphique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22</xdr:col>
      <xdr:colOff>0</xdr:colOff>
      <xdr:row>116</xdr:row>
      <xdr:rowOff>0</xdr:rowOff>
    </xdr:from>
    <xdr:to>
      <xdr:col>41</xdr:col>
      <xdr:colOff>497417</xdr:colOff>
      <xdr:row>153</xdr:row>
      <xdr:rowOff>14288</xdr:rowOff>
    </xdr:to>
    <xdr:graphicFrame macro="">
      <xdr:nvGraphicFramePr>
        <xdr:cNvPr id="53" name="Graphique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43</xdr:col>
      <xdr:colOff>0</xdr:colOff>
      <xdr:row>116</xdr:row>
      <xdr:rowOff>0</xdr:rowOff>
    </xdr:from>
    <xdr:to>
      <xdr:col>62</xdr:col>
      <xdr:colOff>0</xdr:colOff>
      <xdr:row>153</xdr:row>
      <xdr:rowOff>14288</xdr:rowOff>
    </xdr:to>
    <xdr:graphicFrame macro="">
      <xdr:nvGraphicFramePr>
        <xdr:cNvPr id="54" name="Graphique 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84</xdr:col>
      <xdr:colOff>11907</xdr:colOff>
      <xdr:row>116</xdr:row>
      <xdr:rowOff>35718</xdr:rowOff>
    </xdr:from>
    <xdr:to>
      <xdr:col>103</xdr:col>
      <xdr:colOff>699823</xdr:colOff>
      <xdr:row>153</xdr:row>
      <xdr:rowOff>50006</xdr:rowOff>
    </xdr:to>
    <xdr:graphicFrame macro="">
      <xdr:nvGraphicFramePr>
        <xdr:cNvPr id="55" name="Graphique 5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104</xdr:col>
      <xdr:colOff>738187</xdr:colOff>
      <xdr:row>116</xdr:row>
      <xdr:rowOff>9261</xdr:rowOff>
    </xdr:from>
    <xdr:to>
      <xdr:col>117</xdr:col>
      <xdr:colOff>727604</xdr:colOff>
      <xdr:row>153</xdr:row>
      <xdr:rowOff>19844</xdr:rowOff>
    </xdr:to>
    <xdr:graphicFrame macro="">
      <xdr:nvGraphicFramePr>
        <xdr:cNvPr id="56" name="Graphique 5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</xdr:col>
      <xdr:colOff>0</xdr:colOff>
      <xdr:row>154</xdr:row>
      <xdr:rowOff>0</xdr:rowOff>
    </xdr:from>
    <xdr:to>
      <xdr:col>20</xdr:col>
      <xdr:colOff>751417</xdr:colOff>
      <xdr:row>191</xdr:row>
      <xdr:rowOff>14288</xdr:rowOff>
    </xdr:to>
    <xdr:graphicFrame macro="">
      <xdr:nvGraphicFramePr>
        <xdr:cNvPr id="57" name="Graphique 5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22</xdr:col>
      <xdr:colOff>0</xdr:colOff>
      <xdr:row>154</xdr:row>
      <xdr:rowOff>0</xdr:rowOff>
    </xdr:from>
    <xdr:to>
      <xdr:col>41</xdr:col>
      <xdr:colOff>497417</xdr:colOff>
      <xdr:row>191</xdr:row>
      <xdr:rowOff>14288</xdr:rowOff>
    </xdr:to>
    <xdr:graphicFrame macro="">
      <xdr:nvGraphicFramePr>
        <xdr:cNvPr id="58" name="Graphique 5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43</xdr:col>
      <xdr:colOff>0</xdr:colOff>
      <xdr:row>154</xdr:row>
      <xdr:rowOff>0</xdr:rowOff>
    </xdr:from>
    <xdr:to>
      <xdr:col>62</xdr:col>
      <xdr:colOff>0</xdr:colOff>
      <xdr:row>191</xdr:row>
      <xdr:rowOff>14288</xdr:rowOff>
    </xdr:to>
    <xdr:graphicFrame macro="">
      <xdr:nvGraphicFramePr>
        <xdr:cNvPr id="59" name="Graphique 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84</xdr:col>
      <xdr:colOff>0</xdr:colOff>
      <xdr:row>154</xdr:row>
      <xdr:rowOff>35719</xdr:rowOff>
    </xdr:from>
    <xdr:to>
      <xdr:col>103</xdr:col>
      <xdr:colOff>687916</xdr:colOff>
      <xdr:row>191</xdr:row>
      <xdr:rowOff>50007</xdr:rowOff>
    </xdr:to>
    <xdr:graphicFrame macro="">
      <xdr:nvGraphicFramePr>
        <xdr:cNvPr id="60" name="Graphique 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105</xdr:col>
      <xdr:colOff>13229</xdr:colOff>
      <xdr:row>154</xdr:row>
      <xdr:rowOff>23812</xdr:rowOff>
    </xdr:from>
    <xdr:to>
      <xdr:col>118</xdr:col>
      <xdr:colOff>2646</xdr:colOff>
      <xdr:row>191</xdr:row>
      <xdr:rowOff>44978</xdr:rowOff>
    </xdr:to>
    <xdr:graphicFrame macro="">
      <xdr:nvGraphicFramePr>
        <xdr:cNvPr id="61" name="Graphique 6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</xdr:col>
      <xdr:colOff>0</xdr:colOff>
      <xdr:row>192</xdr:row>
      <xdr:rowOff>0</xdr:rowOff>
    </xdr:from>
    <xdr:to>
      <xdr:col>20</xdr:col>
      <xdr:colOff>751417</xdr:colOff>
      <xdr:row>229</xdr:row>
      <xdr:rowOff>14288</xdr:rowOff>
    </xdr:to>
    <xdr:graphicFrame macro="">
      <xdr:nvGraphicFramePr>
        <xdr:cNvPr id="62" name="Graphique 6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22</xdr:col>
      <xdr:colOff>0</xdr:colOff>
      <xdr:row>192</xdr:row>
      <xdr:rowOff>0</xdr:rowOff>
    </xdr:from>
    <xdr:to>
      <xdr:col>41</xdr:col>
      <xdr:colOff>497417</xdr:colOff>
      <xdr:row>229</xdr:row>
      <xdr:rowOff>14288</xdr:rowOff>
    </xdr:to>
    <xdr:graphicFrame macro="">
      <xdr:nvGraphicFramePr>
        <xdr:cNvPr id="63" name="Graphique 6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43</xdr:col>
      <xdr:colOff>0</xdr:colOff>
      <xdr:row>192</xdr:row>
      <xdr:rowOff>0</xdr:rowOff>
    </xdr:from>
    <xdr:to>
      <xdr:col>62</xdr:col>
      <xdr:colOff>0</xdr:colOff>
      <xdr:row>229</xdr:row>
      <xdr:rowOff>14288</xdr:rowOff>
    </xdr:to>
    <xdr:graphicFrame macro="">
      <xdr:nvGraphicFramePr>
        <xdr:cNvPr id="64" name="Graphique 6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84</xdr:col>
      <xdr:colOff>35718</xdr:colOff>
      <xdr:row>192</xdr:row>
      <xdr:rowOff>47624</xdr:rowOff>
    </xdr:from>
    <xdr:to>
      <xdr:col>103</xdr:col>
      <xdr:colOff>723634</xdr:colOff>
      <xdr:row>229</xdr:row>
      <xdr:rowOff>61912</xdr:rowOff>
    </xdr:to>
    <xdr:graphicFrame macro="">
      <xdr:nvGraphicFramePr>
        <xdr:cNvPr id="65" name="Graphique 6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105</xdr:col>
      <xdr:colOff>55563</xdr:colOff>
      <xdr:row>192</xdr:row>
      <xdr:rowOff>23813</xdr:rowOff>
    </xdr:from>
    <xdr:to>
      <xdr:col>118</xdr:col>
      <xdr:colOff>44980</xdr:colOff>
      <xdr:row>229</xdr:row>
      <xdr:rowOff>44979</xdr:rowOff>
    </xdr:to>
    <xdr:graphicFrame macro="">
      <xdr:nvGraphicFramePr>
        <xdr:cNvPr id="66" name="Graphique 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</xdr:col>
      <xdr:colOff>0</xdr:colOff>
      <xdr:row>230</xdr:row>
      <xdr:rowOff>0</xdr:rowOff>
    </xdr:from>
    <xdr:to>
      <xdr:col>20</xdr:col>
      <xdr:colOff>751417</xdr:colOff>
      <xdr:row>267</xdr:row>
      <xdr:rowOff>14288</xdr:rowOff>
    </xdr:to>
    <xdr:graphicFrame macro="">
      <xdr:nvGraphicFramePr>
        <xdr:cNvPr id="67" name="Graphique 6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22</xdr:col>
      <xdr:colOff>0</xdr:colOff>
      <xdr:row>230</xdr:row>
      <xdr:rowOff>0</xdr:rowOff>
    </xdr:from>
    <xdr:to>
      <xdr:col>41</xdr:col>
      <xdr:colOff>497417</xdr:colOff>
      <xdr:row>267</xdr:row>
      <xdr:rowOff>14288</xdr:rowOff>
    </xdr:to>
    <xdr:graphicFrame macro="">
      <xdr:nvGraphicFramePr>
        <xdr:cNvPr id="68" name="Graphique 6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43</xdr:col>
      <xdr:colOff>0</xdr:colOff>
      <xdr:row>230</xdr:row>
      <xdr:rowOff>0</xdr:rowOff>
    </xdr:from>
    <xdr:to>
      <xdr:col>62</xdr:col>
      <xdr:colOff>0</xdr:colOff>
      <xdr:row>267</xdr:row>
      <xdr:rowOff>14288</xdr:rowOff>
    </xdr:to>
    <xdr:graphicFrame macro="">
      <xdr:nvGraphicFramePr>
        <xdr:cNvPr id="69" name="Graphique 6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84</xdr:col>
      <xdr:colOff>54239</xdr:colOff>
      <xdr:row>230</xdr:row>
      <xdr:rowOff>23812</xdr:rowOff>
    </xdr:from>
    <xdr:to>
      <xdr:col>103</xdr:col>
      <xdr:colOff>742155</xdr:colOff>
      <xdr:row>267</xdr:row>
      <xdr:rowOff>38100</xdr:rowOff>
    </xdr:to>
    <xdr:graphicFrame macro="">
      <xdr:nvGraphicFramePr>
        <xdr:cNvPr id="70" name="Graphique 6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105</xdr:col>
      <xdr:colOff>34395</xdr:colOff>
      <xdr:row>230</xdr:row>
      <xdr:rowOff>6614</xdr:rowOff>
    </xdr:from>
    <xdr:to>
      <xdr:col>118</xdr:col>
      <xdr:colOff>23812</xdr:colOff>
      <xdr:row>267</xdr:row>
      <xdr:rowOff>17197</xdr:rowOff>
    </xdr:to>
    <xdr:graphicFrame macro="">
      <xdr:nvGraphicFramePr>
        <xdr:cNvPr id="71" name="Graphique 7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</xdr:col>
      <xdr:colOff>0</xdr:colOff>
      <xdr:row>268</xdr:row>
      <xdr:rowOff>0</xdr:rowOff>
    </xdr:from>
    <xdr:to>
      <xdr:col>20</xdr:col>
      <xdr:colOff>751417</xdr:colOff>
      <xdr:row>305</xdr:row>
      <xdr:rowOff>14288</xdr:rowOff>
    </xdr:to>
    <xdr:graphicFrame macro="">
      <xdr:nvGraphicFramePr>
        <xdr:cNvPr id="72" name="Graphique 7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22</xdr:col>
      <xdr:colOff>0</xdr:colOff>
      <xdr:row>268</xdr:row>
      <xdr:rowOff>0</xdr:rowOff>
    </xdr:from>
    <xdr:to>
      <xdr:col>41</xdr:col>
      <xdr:colOff>497417</xdr:colOff>
      <xdr:row>305</xdr:row>
      <xdr:rowOff>14288</xdr:rowOff>
    </xdr:to>
    <xdr:graphicFrame macro="">
      <xdr:nvGraphicFramePr>
        <xdr:cNvPr id="73" name="Graphique 7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43</xdr:col>
      <xdr:colOff>0</xdr:colOff>
      <xdr:row>268</xdr:row>
      <xdr:rowOff>0</xdr:rowOff>
    </xdr:from>
    <xdr:to>
      <xdr:col>62</xdr:col>
      <xdr:colOff>0</xdr:colOff>
      <xdr:row>305</xdr:row>
      <xdr:rowOff>14288</xdr:rowOff>
    </xdr:to>
    <xdr:graphicFrame macro="">
      <xdr:nvGraphicFramePr>
        <xdr:cNvPr id="74" name="Graphique 7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84</xdr:col>
      <xdr:colOff>35719</xdr:colOff>
      <xdr:row>267</xdr:row>
      <xdr:rowOff>190499</xdr:rowOff>
    </xdr:from>
    <xdr:to>
      <xdr:col>103</xdr:col>
      <xdr:colOff>723635</xdr:colOff>
      <xdr:row>305</xdr:row>
      <xdr:rowOff>14287</xdr:rowOff>
    </xdr:to>
    <xdr:graphicFrame macro="">
      <xdr:nvGraphicFramePr>
        <xdr:cNvPr id="75" name="Graphique 7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105</xdr:col>
      <xdr:colOff>47626</xdr:colOff>
      <xdr:row>268</xdr:row>
      <xdr:rowOff>35719</xdr:rowOff>
    </xdr:from>
    <xdr:to>
      <xdr:col>118</xdr:col>
      <xdr:colOff>37043</xdr:colOff>
      <xdr:row>305</xdr:row>
      <xdr:rowOff>46302</xdr:rowOff>
    </xdr:to>
    <xdr:graphicFrame macro="">
      <xdr:nvGraphicFramePr>
        <xdr:cNvPr id="76" name="Graphique 7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1</xdr:col>
      <xdr:colOff>0</xdr:colOff>
      <xdr:row>306</xdr:row>
      <xdr:rowOff>0</xdr:rowOff>
    </xdr:from>
    <xdr:to>
      <xdr:col>20</xdr:col>
      <xdr:colOff>751417</xdr:colOff>
      <xdr:row>343</xdr:row>
      <xdr:rowOff>14288</xdr:rowOff>
    </xdr:to>
    <xdr:graphicFrame macro="">
      <xdr:nvGraphicFramePr>
        <xdr:cNvPr id="77" name="Graphique 7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22</xdr:col>
      <xdr:colOff>0</xdr:colOff>
      <xdr:row>306</xdr:row>
      <xdr:rowOff>0</xdr:rowOff>
    </xdr:from>
    <xdr:to>
      <xdr:col>41</xdr:col>
      <xdr:colOff>497417</xdr:colOff>
      <xdr:row>343</xdr:row>
      <xdr:rowOff>14288</xdr:rowOff>
    </xdr:to>
    <xdr:graphicFrame macro="">
      <xdr:nvGraphicFramePr>
        <xdr:cNvPr id="78" name="Graphique 7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43</xdr:col>
      <xdr:colOff>0</xdr:colOff>
      <xdr:row>306</xdr:row>
      <xdr:rowOff>0</xdr:rowOff>
    </xdr:from>
    <xdr:to>
      <xdr:col>62</xdr:col>
      <xdr:colOff>0</xdr:colOff>
      <xdr:row>343</xdr:row>
      <xdr:rowOff>14288</xdr:rowOff>
    </xdr:to>
    <xdr:graphicFrame macro="">
      <xdr:nvGraphicFramePr>
        <xdr:cNvPr id="79" name="Graphique 7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84</xdr:col>
      <xdr:colOff>35719</xdr:colOff>
      <xdr:row>306</xdr:row>
      <xdr:rowOff>35719</xdr:rowOff>
    </xdr:from>
    <xdr:to>
      <xdr:col>103</xdr:col>
      <xdr:colOff>723635</xdr:colOff>
      <xdr:row>343</xdr:row>
      <xdr:rowOff>50007</xdr:rowOff>
    </xdr:to>
    <xdr:graphicFrame macro="">
      <xdr:nvGraphicFramePr>
        <xdr:cNvPr id="80" name="Graphique 7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105</xdr:col>
      <xdr:colOff>11907</xdr:colOff>
      <xdr:row>306</xdr:row>
      <xdr:rowOff>23813</xdr:rowOff>
    </xdr:from>
    <xdr:to>
      <xdr:col>118</xdr:col>
      <xdr:colOff>1324</xdr:colOff>
      <xdr:row>343</xdr:row>
      <xdr:rowOff>34396</xdr:rowOff>
    </xdr:to>
    <xdr:graphicFrame macro="">
      <xdr:nvGraphicFramePr>
        <xdr:cNvPr id="81" name="Graphique 8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1</xdr:col>
      <xdr:colOff>0</xdr:colOff>
      <xdr:row>344</xdr:row>
      <xdr:rowOff>0</xdr:rowOff>
    </xdr:from>
    <xdr:to>
      <xdr:col>20</xdr:col>
      <xdr:colOff>751417</xdr:colOff>
      <xdr:row>381</xdr:row>
      <xdr:rowOff>14288</xdr:rowOff>
    </xdr:to>
    <xdr:graphicFrame macro="">
      <xdr:nvGraphicFramePr>
        <xdr:cNvPr id="82" name="Graphique 8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22</xdr:col>
      <xdr:colOff>0</xdr:colOff>
      <xdr:row>344</xdr:row>
      <xdr:rowOff>0</xdr:rowOff>
    </xdr:from>
    <xdr:to>
      <xdr:col>41</xdr:col>
      <xdr:colOff>497417</xdr:colOff>
      <xdr:row>381</xdr:row>
      <xdr:rowOff>14288</xdr:rowOff>
    </xdr:to>
    <xdr:graphicFrame macro="">
      <xdr:nvGraphicFramePr>
        <xdr:cNvPr id="84" name="Graphique 8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43</xdr:col>
      <xdr:colOff>0</xdr:colOff>
      <xdr:row>344</xdr:row>
      <xdr:rowOff>0</xdr:rowOff>
    </xdr:from>
    <xdr:to>
      <xdr:col>62</xdr:col>
      <xdr:colOff>0</xdr:colOff>
      <xdr:row>381</xdr:row>
      <xdr:rowOff>14288</xdr:rowOff>
    </xdr:to>
    <xdr:graphicFrame macro="">
      <xdr:nvGraphicFramePr>
        <xdr:cNvPr id="85" name="Graphique 8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84</xdr:col>
      <xdr:colOff>46302</xdr:colOff>
      <xdr:row>344</xdr:row>
      <xdr:rowOff>2646</xdr:rowOff>
    </xdr:from>
    <xdr:to>
      <xdr:col>103</xdr:col>
      <xdr:colOff>734218</xdr:colOff>
      <xdr:row>381</xdr:row>
      <xdr:rowOff>27517</xdr:rowOff>
    </xdr:to>
    <xdr:graphicFrame macro="">
      <xdr:nvGraphicFramePr>
        <xdr:cNvPr id="86" name="Graphique 8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105</xdr:col>
      <xdr:colOff>21166</xdr:colOff>
      <xdr:row>343</xdr:row>
      <xdr:rowOff>197114</xdr:rowOff>
    </xdr:from>
    <xdr:to>
      <xdr:col>118</xdr:col>
      <xdr:colOff>10583</xdr:colOff>
      <xdr:row>381</xdr:row>
      <xdr:rowOff>17197</xdr:rowOff>
    </xdr:to>
    <xdr:graphicFrame macro="">
      <xdr:nvGraphicFramePr>
        <xdr:cNvPr id="87" name="Graphique 8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1</xdr:col>
      <xdr:colOff>0</xdr:colOff>
      <xdr:row>382</xdr:row>
      <xdr:rowOff>0</xdr:rowOff>
    </xdr:from>
    <xdr:to>
      <xdr:col>20</xdr:col>
      <xdr:colOff>751417</xdr:colOff>
      <xdr:row>419</xdr:row>
      <xdr:rowOff>14288</xdr:rowOff>
    </xdr:to>
    <xdr:graphicFrame macro="">
      <xdr:nvGraphicFramePr>
        <xdr:cNvPr id="88" name="Graphique 8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22</xdr:col>
      <xdr:colOff>0</xdr:colOff>
      <xdr:row>382</xdr:row>
      <xdr:rowOff>0</xdr:rowOff>
    </xdr:from>
    <xdr:to>
      <xdr:col>41</xdr:col>
      <xdr:colOff>497417</xdr:colOff>
      <xdr:row>419</xdr:row>
      <xdr:rowOff>14288</xdr:rowOff>
    </xdr:to>
    <xdr:graphicFrame macro="">
      <xdr:nvGraphicFramePr>
        <xdr:cNvPr id="90" name="Graphique 8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43</xdr:col>
      <xdr:colOff>0</xdr:colOff>
      <xdr:row>382</xdr:row>
      <xdr:rowOff>0</xdr:rowOff>
    </xdr:from>
    <xdr:to>
      <xdr:col>62</xdr:col>
      <xdr:colOff>0</xdr:colOff>
      <xdr:row>419</xdr:row>
      <xdr:rowOff>14288</xdr:rowOff>
    </xdr:to>
    <xdr:graphicFrame macro="">
      <xdr:nvGraphicFramePr>
        <xdr:cNvPr id="91" name="Graphique 9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84</xdr:col>
      <xdr:colOff>11906</xdr:colOff>
      <xdr:row>382</xdr:row>
      <xdr:rowOff>47625</xdr:rowOff>
    </xdr:from>
    <xdr:to>
      <xdr:col>103</xdr:col>
      <xdr:colOff>699822</xdr:colOff>
      <xdr:row>419</xdr:row>
      <xdr:rowOff>61913</xdr:rowOff>
    </xdr:to>
    <xdr:graphicFrame macro="">
      <xdr:nvGraphicFramePr>
        <xdr:cNvPr id="92" name="Graphique 9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105</xdr:col>
      <xdr:colOff>50271</xdr:colOff>
      <xdr:row>382</xdr:row>
      <xdr:rowOff>6614</xdr:rowOff>
    </xdr:from>
    <xdr:to>
      <xdr:col>118</xdr:col>
      <xdr:colOff>39688</xdr:colOff>
      <xdr:row>419</xdr:row>
      <xdr:rowOff>27781</xdr:rowOff>
    </xdr:to>
    <xdr:graphicFrame macro="">
      <xdr:nvGraphicFramePr>
        <xdr:cNvPr id="93" name="Graphique 9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119</xdr:col>
      <xdr:colOff>23812</xdr:colOff>
      <xdr:row>381</xdr:row>
      <xdr:rowOff>187854</xdr:rowOff>
    </xdr:from>
    <xdr:to>
      <xdr:col>131</xdr:col>
      <xdr:colOff>738188</xdr:colOff>
      <xdr:row>418</xdr:row>
      <xdr:rowOff>177271</xdr:rowOff>
    </xdr:to>
    <xdr:graphicFrame macro="">
      <xdr:nvGraphicFramePr>
        <xdr:cNvPr id="94" name="Graphique 9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119</xdr:col>
      <xdr:colOff>26457</xdr:colOff>
      <xdr:row>344</xdr:row>
      <xdr:rowOff>11906</xdr:rowOff>
    </xdr:from>
    <xdr:to>
      <xdr:col>132</xdr:col>
      <xdr:colOff>2646</xdr:colOff>
      <xdr:row>381</xdr:row>
      <xdr:rowOff>11906</xdr:rowOff>
    </xdr:to>
    <xdr:graphicFrame macro="">
      <xdr:nvGraphicFramePr>
        <xdr:cNvPr id="95" name="Graphique 9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147</xdr:col>
      <xdr:colOff>21166</xdr:colOff>
      <xdr:row>382</xdr:row>
      <xdr:rowOff>34397</xdr:rowOff>
    </xdr:from>
    <xdr:to>
      <xdr:col>167</xdr:col>
      <xdr:colOff>10583</xdr:colOff>
      <xdr:row>419</xdr:row>
      <xdr:rowOff>59269</xdr:rowOff>
    </xdr:to>
    <xdr:graphicFrame macro="">
      <xdr:nvGraphicFramePr>
        <xdr:cNvPr id="96" name="Graphique 9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147</xdr:col>
      <xdr:colOff>0</xdr:colOff>
      <xdr:row>344</xdr:row>
      <xdr:rowOff>11906</xdr:rowOff>
    </xdr:from>
    <xdr:to>
      <xdr:col>166</xdr:col>
      <xdr:colOff>751417</xdr:colOff>
      <xdr:row>381</xdr:row>
      <xdr:rowOff>36777</xdr:rowOff>
    </xdr:to>
    <xdr:graphicFrame macro="">
      <xdr:nvGraphicFramePr>
        <xdr:cNvPr id="97" name="Graphique 9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147</xdr:col>
      <xdr:colOff>35718</xdr:colOff>
      <xdr:row>78</xdr:row>
      <xdr:rowOff>1</xdr:rowOff>
    </xdr:from>
    <xdr:to>
      <xdr:col>167</xdr:col>
      <xdr:colOff>25135</xdr:colOff>
      <xdr:row>115</xdr:row>
      <xdr:rowOff>14289</xdr:rowOff>
    </xdr:to>
    <xdr:graphicFrame macro="">
      <xdr:nvGraphicFramePr>
        <xdr:cNvPr id="98" name="Graphique 9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146</xdr:col>
      <xdr:colOff>754063</xdr:colOff>
      <xdr:row>154</xdr:row>
      <xdr:rowOff>6613</xdr:rowOff>
    </xdr:from>
    <xdr:to>
      <xdr:col>166</xdr:col>
      <xdr:colOff>743480</xdr:colOff>
      <xdr:row>191</xdr:row>
      <xdr:rowOff>31484</xdr:rowOff>
    </xdr:to>
    <xdr:graphicFrame macro="">
      <xdr:nvGraphicFramePr>
        <xdr:cNvPr id="99" name="Graphique 9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168</xdr:col>
      <xdr:colOff>7938</xdr:colOff>
      <xdr:row>154</xdr:row>
      <xdr:rowOff>26458</xdr:rowOff>
    </xdr:from>
    <xdr:to>
      <xdr:col>187</xdr:col>
      <xdr:colOff>759355</xdr:colOff>
      <xdr:row>191</xdr:row>
      <xdr:rowOff>51329</xdr:rowOff>
    </xdr:to>
    <xdr:graphicFrame macro="">
      <xdr:nvGraphicFramePr>
        <xdr:cNvPr id="83" name="Graphique 8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119</xdr:col>
      <xdr:colOff>34395</xdr:colOff>
      <xdr:row>154</xdr:row>
      <xdr:rowOff>52916</xdr:rowOff>
    </xdr:from>
    <xdr:to>
      <xdr:col>132</xdr:col>
      <xdr:colOff>23812</xdr:colOff>
      <xdr:row>191</xdr:row>
      <xdr:rowOff>74082</xdr:rowOff>
    </xdr:to>
    <xdr:graphicFrame macro="">
      <xdr:nvGraphicFramePr>
        <xdr:cNvPr id="100" name="Graphique 9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132</xdr:col>
      <xdr:colOff>739511</xdr:colOff>
      <xdr:row>344</xdr:row>
      <xdr:rowOff>9260</xdr:rowOff>
    </xdr:from>
    <xdr:to>
      <xdr:col>145</xdr:col>
      <xdr:colOff>715698</xdr:colOff>
      <xdr:row>381</xdr:row>
      <xdr:rowOff>10318</xdr:rowOff>
    </xdr:to>
    <xdr:graphicFrame macro="">
      <xdr:nvGraphicFramePr>
        <xdr:cNvPr id="101" name="Graphique 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147</xdr:col>
      <xdr:colOff>47626</xdr:colOff>
      <xdr:row>0</xdr:row>
      <xdr:rowOff>154783</xdr:rowOff>
    </xdr:from>
    <xdr:to>
      <xdr:col>167</xdr:col>
      <xdr:colOff>37043</xdr:colOff>
      <xdr:row>38</xdr:row>
      <xdr:rowOff>169334</xdr:rowOff>
    </xdr:to>
    <xdr:graphicFrame macro="">
      <xdr:nvGraphicFramePr>
        <xdr:cNvPr id="102" name="Graphique 10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133</xdr:col>
      <xdr:colOff>25138</xdr:colOff>
      <xdr:row>382</xdr:row>
      <xdr:rowOff>33072</xdr:rowOff>
    </xdr:from>
    <xdr:to>
      <xdr:col>145</xdr:col>
      <xdr:colOff>751417</xdr:colOff>
      <xdr:row>419</xdr:row>
      <xdr:rowOff>34131</xdr:rowOff>
    </xdr:to>
    <xdr:graphicFrame macro="">
      <xdr:nvGraphicFramePr>
        <xdr:cNvPr id="103" name="Graphique 10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>
    <xdr:from>
      <xdr:col>119</xdr:col>
      <xdr:colOff>3969</xdr:colOff>
      <xdr:row>40</xdr:row>
      <xdr:rowOff>56886</xdr:rowOff>
    </xdr:from>
    <xdr:to>
      <xdr:col>131</xdr:col>
      <xdr:colOff>755386</xdr:colOff>
      <xdr:row>77</xdr:row>
      <xdr:rowOff>67469</xdr:rowOff>
    </xdr:to>
    <xdr:graphicFrame macro="">
      <xdr:nvGraphicFramePr>
        <xdr:cNvPr id="104" name="Graphique 10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>
    <xdr:from>
      <xdr:col>133</xdr:col>
      <xdr:colOff>23812</xdr:colOff>
      <xdr:row>40</xdr:row>
      <xdr:rowOff>35718</xdr:rowOff>
    </xdr:from>
    <xdr:to>
      <xdr:col>146</xdr:col>
      <xdr:colOff>13229</xdr:colOff>
      <xdr:row>77</xdr:row>
      <xdr:rowOff>46301</xdr:rowOff>
    </xdr:to>
    <xdr:graphicFrame macro="">
      <xdr:nvGraphicFramePr>
        <xdr:cNvPr id="105" name="Graphique 10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>
    <xdr:from>
      <xdr:col>1</xdr:col>
      <xdr:colOff>0</xdr:colOff>
      <xdr:row>420</xdr:row>
      <xdr:rowOff>0</xdr:rowOff>
    </xdr:from>
    <xdr:to>
      <xdr:col>20</xdr:col>
      <xdr:colOff>751417</xdr:colOff>
      <xdr:row>457</xdr:row>
      <xdr:rowOff>14288</xdr:rowOff>
    </xdr:to>
    <xdr:graphicFrame macro="">
      <xdr:nvGraphicFramePr>
        <xdr:cNvPr id="89" name="Graphique 8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>
    <xdr:from>
      <xdr:col>1</xdr:col>
      <xdr:colOff>0</xdr:colOff>
      <xdr:row>458</xdr:row>
      <xdr:rowOff>0</xdr:rowOff>
    </xdr:from>
    <xdr:to>
      <xdr:col>20</xdr:col>
      <xdr:colOff>751417</xdr:colOff>
      <xdr:row>495</xdr:row>
      <xdr:rowOff>14288</xdr:rowOff>
    </xdr:to>
    <xdr:graphicFrame macro="">
      <xdr:nvGraphicFramePr>
        <xdr:cNvPr id="106" name="Graphique 10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>
    <xdr:from>
      <xdr:col>1</xdr:col>
      <xdr:colOff>0</xdr:colOff>
      <xdr:row>496</xdr:row>
      <xdr:rowOff>0</xdr:rowOff>
    </xdr:from>
    <xdr:to>
      <xdr:col>20</xdr:col>
      <xdr:colOff>751417</xdr:colOff>
      <xdr:row>533</xdr:row>
      <xdr:rowOff>14288</xdr:rowOff>
    </xdr:to>
    <xdr:graphicFrame macro="">
      <xdr:nvGraphicFramePr>
        <xdr:cNvPr id="107" name="Graphique 10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>
    <xdr:from>
      <xdr:col>1</xdr:col>
      <xdr:colOff>0</xdr:colOff>
      <xdr:row>534</xdr:row>
      <xdr:rowOff>0</xdr:rowOff>
    </xdr:from>
    <xdr:to>
      <xdr:col>20</xdr:col>
      <xdr:colOff>751417</xdr:colOff>
      <xdr:row>571</xdr:row>
      <xdr:rowOff>14288</xdr:rowOff>
    </xdr:to>
    <xdr:graphicFrame macro="">
      <xdr:nvGraphicFramePr>
        <xdr:cNvPr id="108" name="Graphique 10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>
    <xdr:from>
      <xdr:col>1</xdr:col>
      <xdr:colOff>0</xdr:colOff>
      <xdr:row>572</xdr:row>
      <xdr:rowOff>0</xdr:rowOff>
    </xdr:from>
    <xdr:to>
      <xdr:col>20</xdr:col>
      <xdr:colOff>751417</xdr:colOff>
      <xdr:row>609</xdr:row>
      <xdr:rowOff>14288</xdr:rowOff>
    </xdr:to>
    <xdr:graphicFrame macro="">
      <xdr:nvGraphicFramePr>
        <xdr:cNvPr id="109" name="Graphique 10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>
    <xdr:from>
      <xdr:col>1</xdr:col>
      <xdr:colOff>0</xdr:colOff>
      <xdr:row>610</xdr:row>
      <xdr:rowOff>0</xdr:rowOff>
    </xdr:from>
    <xdr:to>
      <xdr:col>20</xdr:col>
      <xdr:colOff>751417</xdr:colOff>
      <xdr:row>647</xdr:row>
      <xdr:rowOff>14288</xdr:rowOff>
    </xdr:to>
    <xdr:graphicFrame macro="">
      <xdr:nvGraphicFramePr>
        <xdr:cNvPr id="110" name="Graphique 10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>
    <xdr:from>
      <xdr:col>22</xdr:col>
      <xdr:colOff>0</xdr:colOff>
      <xdr:row>420</xdr:row>
      <xdr:rowOff>0</xdr:rowOff>
    </xdr:from>
    <xdr:to>
      <xdr:col>41</xdr:col>
      <xdr:colOff>497417</xdr:colOff>
      <xdr:row>457</xdr:row>
      <xdr:rowOff>14288</xdr:rowOff>
    </xdr:to>
    <xdr:graphicFrame macro="">
      <xdr:nvGraphicFramePr>
        <xdr:cNvPr id="111" name="Graphique 1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3"/>
        </a:graphicData>
      </a:graphic>
    </xdr:graphicFrame>
    <xdr:clientData/>
  </xdr:twoCellAnchor>
  <xdr:twoCellAnchor>
    <xdr:from>
      <xdr:col>22</xdr:col>
      <xdr:colOff>0</xdr:colOff>
      <xdr:row>458</xdr:row>
      <xdr:rowOff>0</xdr:rowOff>
    </xdr:from>
    <xdr:to>
      <xdr:col>41</xdr:col>
      <xdr:colOff>497417</xdr:colOff>
      <xdr:row>495</xdr:row>
      <xdr:rowOff>14288</xdr:rowOff>
    </xdr:to>
    <xdr:graphicFrame macro="">
      <xdr:nvGraphicFramePr>
        <xdr:cNvPr id="112" name="Graphique 1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>
    <xdr:from>
      <xdr:col>22</xdr:col>
      <xdr:colOff>0</xdr:colOff>
      <xdr:row>496</xdr:row>
      <xdr:rowOff>0</xdr:rowOff>
    </xdr:from>
    <xdr:to>
      <xdr:col>41</xdr:col>
      <xdr:colOff>497417</xdr:colOff>
      <xdr:row>533</xdr:row>
      <xdr:rowOff>14288</xdr:rowOff>
    </xdr:to>
    <xdr:graphicFrame macro="">
      <xdr:nvGraphicFramePr>
        <xdr:cNvPr id="113" name="Graphique 1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>
    <xdr:from>
      <xdr:col>22</xdr:col>
      <xdr:colOff>0</xdr:colOff>
      <xdr:row>534</xdr:row>
      <xdr:rowOff>0</xdr:rowOff>
    </xdr:from>
    <xdr:to>
      <xdr:col>41</xdr:col>
      <xdr:colOff>497417</xdr:colOff>
      <xdr:row>571</xdr:row>
      <xdr:rowOff>14288</xdr:rowOff>
    </xdr:to>
    <xdr:graphicFrame macro="">
      <xdr:nvGraphicFramePr>
        <xdr:cNvPr id="114" name="Graphique 1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  <xdr:twoCellAnchor>
    <xdr:from>
      <xdr:col>22</xdr:col>
      <xdr:colOff>0</xdr:colOff>
      <xdr:row>572</xdr:row>
      <xdr:rowOff>0</xdr:rowOff>
    </xdr:from>
    <xdr:to>
      <xdr:col>41</xdr:col>
      <xdr:colOff>497417</xdr:colOff>
      <xdr:row>609</xdr:row>
      <xdr:rowOff>14288</xdr:rowOff>
    </xdr:to>
    <xdr:graphicFrame macro="">
      <xdr:nvGraphicFramePr>
        <xdr:cNvPr id="115" name="Graphique 1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7"/>
        </a:graphicData>
      </a:graphic>
    </xdr:graphicFrame>
    <xdr:clientData/>
  </xdr:twoCellAnchor>
  <xdr:twoCellAnchor>
    <xdr:from>
      <xdr:col>22</xdr:col>
      <xdr:colOff>0</xdr:colOff>
      <xdr:row>610</xdr:row>
      <xdr:rowOff>0</xdr:rowOff>
    </xdr:from>
    <xdr:to>
      <xdr:col>41</xdr:col>
      <xdr:colOff>497417</xdr:colOff>
      <xdr:row>647</xdr:row>
      <xdr:rowOff>14288</xdr:rowOff>
    </xdr:to>
    <xdr:graphicFrame macro="">
      <xdr:nvGraphicFramePr>
        <xdr:cNvPr id="116" name="Graphique 1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8"/>
        </a:graphicData>
      </a:graphic>
    </xdr:graphicFrame>
    <xdr:clientData/>
  </xdr:twoCellAnchor>
  <xdr:twoCellAnchor>
    <xdr:from>
      <xdr:col>43</xdr:col>
      <xdr:colOff>0</xdr:colOff>
      <xdr:row>420</xdr:row>
      <xdr:rowOff>0</xdr:rowOff>
    </xdr:from>
    <xdr:to>
      <xdr:col>62</xdr:col>
      <xdr:colOff>0</xdr:colOff>
      <xdr:row>457</xdr:row>
      <xdr:rowOff>14288</xdr:rowOff>
    </xdr:to>
    <xdr:graphicFrame macro="">
      <xdr:nvGraphicFramePr>
        <xdr:cNvPr id="117" name="Graphique 1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9"/>
        </a:graphicData>
      </a:graphic>
    </xdr:graphicFrame>
    <xdr:clientData/>
  </xdr:twoCellAnchor>
  <xdr:twoCellAnchor>
    <xdr:from>
      <xdr:col>84</xdr:col>
      <xdr:colOff>71438</xdr:colOff>
      <xdr:row>420</xdr:row>
      <xdr:rowOff>23812</xdr:rowOff>
    </xdr:from>
    <xdr:to>
      <xdr:col>103</xdr:col>
      <xdr:colOff>759354</xdr:colOff>
      <xdr:row>457</xdr:row>
      <xdr:rowOff>38100</xdr:rowOff>
    </xdr:to>
    <xdr:graphicFrame macro="">
      <xdr:nvGraphicFramePr>
        <xdr:cNvPr id="118" name="Graphique 1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0"/>
        </a:graphicData>
      </a:graphic>
    </xdr:graphicFrame>
    <xdr:clientData/>
  </xdr:twoCellAnchor>
  <xdr:twoCellAnchor>
    <xdr:from>
      <xdr:col>43</xdr:col>
      <xdr:colOff>0</xdr:colOff>
      <xdr:row>458</xdr:row>
      <xdr:rowOff>0</xdr:rowOff>
    </xdr:from>
    <xdr:to>
      <xdr:col>62</xdr:col>
      <xdr:colOff>0</xdr:colOff>
      <xdr:row>495</xdr:row>
      <xdr:rowOff>14288</xdr:rowOff>
    </xdr:to>
    <xdr:graphicFrame macro="">
      <xdr:nvGraphicFramePr>
        <xdr:cNvPr id="119" name="Graphique 1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1"/>
        </a:graphicData>
      </a:graphic>
    </xdr:graphicFrame>
    <xdr:clientData/>
  </xdr:twoCellAnchor>
  <xdr:twoCellAnchor>
    <xdr:from>
      <xdr:col>43</xdr:col>
      <xdr:colOff>0</xdr:colOff>
      <xdr:row>496</xdr:row>
      <xdr:rowOff>0</xdr:rowOff>
    </xdr:from>
    <xdr:to>
      <xdr:col>62</xdr:col>
      <xdr:colOff>0</xdr:colOff>
      <xdr:row>533</xdr:row>
      <xdr:rowOff>14288</xdr:rowOff>
    </xdr:to>
    <xdr:graphicFrame macro="">
      <xdr:nvGraphicFramePr>
        <xdr:cNvPr id="120" name="Graphique 1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2"/>
        </a:graphicData>
      </a:graphic>
    </xdr:graphicFrame>
    <xdr:clientData/>
  </xdr:twoCellAnchor>
  <xdr:twoCellAnchor>
    <xdr:from>
      <xdr:col>43</xdr:col>
      <xdr:colOff>0</xdr:colOff>
      <xdr:row>534</xdr:row>
      <xdr:rowOff>0</xdr:rowOff>
    </xdr:from>
    <xdr:to>
      <xdr:col>62</xdr:col>
      <xdr:colOff>0</xdr:colOff>
      <xdr:row>571</xdr:row>
      <xdr:rowOff>14288</xdr:rowOff>
    </xdr:to>
    <xdr:graphicFrame macro="">
      <xdr:nvGraphicFramePr>
        <xdr:cNvPr id="121" name="Graphique 1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3"/>
        </a:graphicData>
      </a:graphic>
    </xdr:graphicFrame>
    <xdr:clientData/>
  </xdr:twoCellAnchor>
  <xdr:twoCellAnchor>
    <xdr:from>
      <xdr:col>43</xdr:col>
      <xdr:colOff>0</xdr:colOff>
      <xdr:row>572</xdr:row>
      <xdr:rowOff>0</xdr:rowOff>
    </xdr:from>
    <xdr:to>
      <xdr:col>62</xdr:col>
      <xdr:colOff>0</xdr:colOff>
      <xdr:row>609</xdr:row>
      <xdr:rowOff>14288</xdr:rowOff>
    </xdr:to>
    <xdr:graphicFrame macro="">
      <xdr:nvGraphicFramePr>
        <xdr:cNvPr id="122" name="Graphique 1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4"/>
        </a:graphicData>
      </a:graphic>
    </xdr:graphicFrame>
    <xdr:clientData/>
  </xdr:twoCellAnchor>
  <xdr:twoCellAnchor>
    <xdr:from>
      <xdr:col>43</xdr:col>
      <xdr:colOff>0</xdr:colOff>
      <xdr:row>610</xdr:row>
      <xdr:rowOff>0</xdr:rowOff>
    </xdr:from>
    <xdr:to>
      <xdr:col>62</xdr:col>
      <xdr:colOff>0</xdr:colOff>
      <xdr:row>647</xdr:row>
      <xdr:rowOff>14288</xdr:rowOff>
    </xdr:to>
    <xdr:graphicFrame macro="">
      <xdr:nvGraphicFramePr>
        <xdr:cNvPr id="123" name="Graphique 1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5"/>
        </a:graphicData>
      </a:graphic>
    </xdr:graphicFrame>
    <xdr:clientData/>
  </xdr:twoCellAnchor>
  <xdr:twoCellAnchor>
    <xdr:from>
      <xdr:col>84</xdr:col>
      <xdr:colOff>11906</xdr:colOff>
      <xdr:row>458</xdr:row>
      <xdr:rowOff>11907</xdr:rowOff>
    </xdr:from>
    <xdr:to>
      <xdr:col>103</xdr:col>
      <xdr:colOff>699822</xdr:colOff>
      <xdr:row>495</xdr:row>
      <xdr:rowOff>26195</xdr:rowOff>
    </xdr:to>
    <xdr:graphicFrame macro="">
      <xdr:nvGraphicFramePr>
        <xdr:cNvPr id="124" name="Graphique 1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6"/>
        </a:graphicData>
      </a:graphic>
    </xdr:graphicFrame>
    <xdr:clientData/>
  </xdr:twoCellAnchor>
  <xdr:twoCellAnchor>
    <xdr:from>
      <xdr:col>84</xdr:col>
      <xdr:colOff>23813</xdr:colOff>
      <xdr:row>496</xdr:row>
      <xdr:rowOff>23813</xdr:rowOff>
    </xdr:from>
    <xdr:to>
      <xdr:col>103</xdr:col>
      <xdr:colOff>711729</xdr:colOff>
      <xdr:row>533</xdr:row>
      <xdr:rowOff>38101</xdr:rowOff>
    </xdr:to>
    <xdr:graphicFrame macro="">
      <xdr:nvGraphicFramePr>
        <xdr:cNvPr id="125" name="Graphique 1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7"/>
        </a:graphicData>
      </a:graphic>
    </xdr:graphicFrame>
    <xdr:clientData/>
  </xdr:twoCellAnchor>
  <xdr:twoCellAnchor>
    <xdr:from>
      <xdr:col>84</xdr:col>
      <xdr:colOff>37042</xdr:colOff>
      <xdr:row>534</xdr:row>
      <xdr:rowOff>15875</xdr:rowOff>
    </xdr:from>
    <xdr:to>
      <xdr:col>103</xdr:col>
      <xdr:colOff>724958</xdr:colOff>
      <xdr:row>571</xdr:row>
      <xdr:rowOff>30163</xdr:rowOff>
    </xdr:to>
    <xdr:graphicFrame macro="">
      <xdr:nvGraphicFramePr>
        <xdr:cNvPr id="126" name="Graphique 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8"/>
        </a:graphicData>
      </a:graphic>
    </xdr:graphicFrame>
    <xdr:clientData/>
  </xdr:twoCellAnchor>
  <xdr:twoCellAnchor>
    <xdr:from>
      <xdr:col>84</xdr:col>
      <xdr:colOff>44980</xdr:colOff>
      <xdr:row>571</xdr:row>
      <xdr:rowOff>186529</xdr:rowOff>
    </xdr:from>
    <xdr:to>
      <xdr:col>103</xdr:col>
      <xdr:colOff>732896</xdr:colOff>
      <xdr:row>608</xdr:row>
      <xdr:rowOff>190234</xdr:rowOff>
    </xdr:to>
    <xdr:graphicFrame macro="">
      <xdr:nvGraphicFramePr>
        <xdr:cNvPr id="127" name="Graphique 1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9"/>
        </a:graphicData>
      </a:graphic>
    </xdr:graphicFrame>
    <xdr:clientData/>
  </xdr:twoCellAnchor>
  <xdr:twoCellAnchor>
    <xdr:from>
      <xdr:col>83</xdr:col>
      <xdr:colOff>750094</xdr:colOff>
      <xdr:row>610</xdr:row>
      <xdr:rowOff>11907</xdr:rowOff>
    </xdr:from>
    <xdr:to>
      <xdr:col>103</xdr:col>
      <xdr:colOff>676010</xdr:colOff>
      <xdr:row>647</xdr:row>
      <xdr:rowOff>26195</xdr:rowOff>
    </xdr:to>
    <xdr:graphicFrame macro="">
      <xdr:nvGraphicFramePr>
        <xdr:cNvPr id="128" name="Graphique 1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0"/>
        </a:graphicData>
      </a:graphic>
    </xdr:graphicFrame>
    <xdr:clientData/>
  </xdr:twoCellAnchor>
  <xdr:twoCellAnchor>
    <xdr:from>
      <xdr:col>118</xdr:col>
      <xdr:colOff>750095</xdr:colOff>
      <xdr:row>116</xdr:row>
      <xdr:rowOff>21167</xdr:rowOff>
    </xdr:from>
    <xdr:to>
      <xdr:col>131</xdr:col>
      <xdr:colOff>739512</xdr:colOff>
      <xdr:row>153</xdr:row>
      <xdr:rowOff>42334</xdr:rowOff>
    </xdr:to>
    <xdr:graphicFrame macro="">
      <xdr:nvGraphicFramePr>
        <xdr:cNvPr id="129" name="Graphique 12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1"/>
        </a:graphicData>
      </a:graphic>
    </xdr:graphicFrame>
    <xdr:clientData/>
  </xdr:twoCellAnchor>
  <xdr:twoCellAnchor>
    <xdr:from>
      <xdr:col>133</xdr:col>
      <xdr:colOff>22489</xdr:colOff>
      <xdr:row>116</xdr:row>
      <xdr:rowOff>19844</xdr:rowOff>
    </xdr:from>
    <xdr:to>
      <xdr:col>146</xdr:col>
      <xdr:colOff>11906</xdr:colOff>
      <xdr:row>153</xdr:row>
      <xdr:rowOff>30427</xdr:rowOff>
    </xdr:to>
    <xdr:graphicFrame macro="">
      <xdr:nvGraphicFramePr>
        <xdr:cNvPr id="131" name="Graphique 13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2"/>
        </a:graphicData>
      </a:graphic>
    </xdr:graphicFrame>
    <xdr:clientData/>
  </xdr:twoCellAnchor>
  <xdr:twoCellAnchor>
    <xdr:from>
      <xdr:col>167</xdr:col>
      <xdr:colOff>755386</xdr:colOff>
      <xdr:row>344</xdr:row>
      <xdr:rowOff>21168</xdr:rowOff>
    </xdr:from>
    <xdr:to>
      <xdr:col>187</xdr:col>
      <xdr:colOff>744803</xdr:colOff>
      <xdr:row>381</xdr:row>
      <xdr:rowOff>46039</xdr:rowOff>
    </xdr:to>
    <xdr:graphicFrame macro="">
      <xdr:nvGraphicFramePr>
        <xdr:cNvPr id="130" name="Graphique 1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3"/>
        </a:graphicData>
      </a:graphic>
    </xdr:graphicFrame>
    <xdr:clientData/>
  </xdr:twoCellAnchor>
  <xdr:twoCellAnchor>
    <xdr:from>
      <xdr:col>168</xdr:col>
      <xdr:colOff>7938</xdr:colOff>
      <xdr:row>381</xdr:row>
      <xdr:rowOff>190499</xdr:rowOff>
    </xdr:from>
    <xdr:to>
      <xdr:col>187</xdr:col>
      <xdr:colOff>759355</xdr:colOff>
      <xdr:row>419</xdr:row>
      <xdr:rowOff>14287</xdr:rowOff>
    </xdr:to>
    <xdr:graphicFrame macro="">
      <xdr:nvGraphicFramePr>
        <xdr:cNvPr id="132" name="Graphique 1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4"/>
        </a:graphicData>
      </a:graphic>
    </xdr:graphicFrame>
    <xdr:clientData/>
  </xdr:twoCellAnchor>
  <xdr:twoCellAnchor>
    <xdr:from>
      <xdr:col>63</xdr:col>
      <xdr:colOff>0</xdr:colOff>
      <xdr:row>40</xdr:row>
      <xdr:rowOff>0</xdr:rowOff>
    </xdr:from>
    <xdr:to>
      <xdr:col>82</xdr:col>
      <xdr:colOff>687916</xdr:colOff>
      <xdr:row>77</xdr:row>
      <xdr:rowOff>14288</xdr:rowOff>
    </xdr:to>
    <xdr:graphicFrame macro="">
      <xdr:nvGraphicFramePr>
        <xdr:cNvPr id="133" name="Graphique 1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5"/>
        </a:graphicData>
      </a:graphic>
    </xdr:graphicFrame>
    <xdr:clientData/>
  </xdr:twoCellAnchor>
  <xdr:twoCellAnchor>
    <xdr:from>
      <xdr:col>63</xdr:col>
      <xdr:colOff>0</xdr:colOff>
      <xdr:row>78</xdr:row>
      <xdr:rowOff>0</xdr:rowOff>
    </xdr:from>
    <xdr:to>
      <xdr:col>82</xdr:col>
      <xdr:colOff>687916</xdr:colOff>
      <xdr:row>115</xdr:row>
      <xdr:rowOff>14288</xdr:rowOff>
    </xdr:to>
    <xdr:graphicFrame macro="">
      <xdr:nvGraphicFramePr>
        <xdr:cNvPr id="134" name="Graphique 1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6"/>
        </a:graphicData>
      </a:graphic>
    </xdr:graphicFrame>
    <xdr:clientData/>
  </xdr:twoCellAnchor>
  <xdr:twoCellAnchor>
    <xdr:from>
      <xdr:col>63</xdr:col>
      <xdr:colOff>0</xdr:colOff>
      <xdr:row>116</xdr:row>
      <xdr:rowOff>0</xdr:rowOff>
    </xdr:from>
    <xdr:to>
      <xdr:col>82</xdr:col>
      <xdr:colOff>687916</xdr:colOff>
      <xdr:row>153</xdr:row>
      <xdr:rowOff>14288</xdr:rowOff>
    </xdr:to>
    <xdr:graphicFrame macro="">
      <xdr:nvGraphicFramePr>
        <xdr:cNvPr id="136" name="Graphique 1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7"/>
        </a:graphicData>
      </a:graphic>
    </xdr:graphicFrame>
    <xdr:clientData/>
  </xdr:twoCellAnchor>
  <xdr:twoCellAnchor>
    <xdr:from>
      <xdr:col>63</xdr:col>
      <xdr:colOff>0</xdr:colOff>
      <xdr:row>154</xdr:row>
      <xdr:rowOff>0</xdr:rowOff>
    </xdr:from>
    <xdr:to>
      <xdr:col>82</xdr:col>
      <xdr:colOff>687916</xdr:colOff>
      <xdr:row>191</xdr:row>
      <xdr:rowOff>14288</xdr:rowOff>
    </xdr:to>
    <xdr:graphicFrame macro="">
      <xdr:nvGraphicFramePr>
        <xdr:cNvPr id="137" name="Graphique 1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8"/>
        </a:graphicData>
      </a:graphic>
    </xdr:graphicFrame>
    <xdr:clientData/>
  </xdr:twoCellAnchor>
  <xdr:twoCellAnchor>
    <xdr:from>
      <xdr:col>63</xdr:col>
      <xdr:colOff>0</xdr:colOff>
      <xdr:row>192</xdr:row>
      <xdr:rowOff>0</xdr:rowOff>
    </xdr:from>
    <xdr:to>
      <xdr:col>82</xdr:col>
      <xdr:colOff>687916</xdr:colOff>
      <xdr:row>229</xdr:row>
      <xdr:rowOff>14288</xdr:rowOff>
    </xdr:to>
    <xdr:graphicFrame macro="">
      <xdr:nvGraphicFramePr>
        <xdr:cNvPr id="138" name="Graphique 1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9"/>
        </a:graphicData>
      </a:graphic>
    </xdr:graphicFrame>
    <xdr:clientData/>
  </xdr:twoCellAnchor>
  <xdr:twoCellAnchor>
    <xdr:from>
      <xdr:col>63</xdr:col>
      <xdr:colOff>0</xdr:colOff>
      <xdr:row>230</xdr:row>
      <xdr:rowOff>0</xdr:rowOff>
    </xdr:from>
    <xdr:to>
      <xdr:col>82</xdr:col>
      <xdr:colOff>687916</xdr:colOff>
      <xdr:row>267</xdr:row>
      <xdr:rowOff>14288</xdr:rowOff>
    </xdr:to>
    <xdr:graphicFrame macro="">
      <xdr:nvGraphicFramePr>
        <xdr:cNvPr id="139" name="Graphique 1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0"/>
        </a:graphicData>
      </a:graphic>
    </xdr:graphicFrame>
    <xdr:clientData/>
  </xdr:twoCellAnchor>
  <xdr:twoCellAnchor>
    <xdr:from>
      <xdr:col>63</xdr:col>
      <xdr:colOff>0</xdr:colOff>
      <xdr:row>268</xdr:row>
      <xdr:rowOff>0</xdr:rowOff>
    </xdr:from>
    <xdr:to>
      <xdr:col>82</xdr:col>
      <xdr:colOff>687916</xdr:colOff>
      <xdr:row>305</xdr:row>
      <xdr:rowOff>14288</xdr:rowOff>
    </xdr:to>
    <xdr:graphicFrame macro="">
      <xdr:nvGraphicFramePr>
        <xdr:cNvPr id="140" name="Graphique 1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1"/>
        </a:graphicData>
      </a:graphic>
    </xdr:graphicFrame>
    <xdr:clientData/>
  </xdr:twoCellAnchor>
  <xdr:twoCellAnchor>
    <xdr:from>
      <xdr:col>63</xdr:col>
      <xdr:colOff>0</xdr:colOff>
      <xdr:row>306</xdr:row>
      <xdr:rowOff>0</xdr:rowOff>
    </xdr:from>
    <xdr:to>
      <xdr:col>82</xdr:col>
      <xdr:colOff>687916</xdr:colOff>
      <xdr:row>343</xdr:row>
      <xdr:rowOff>14288</xdr:rowOff>
    </xdr:to>
    <xdr:graphicFrame macro="">
      <xdr:nvGraphicFramePr>
        <xdr:cNvPr id="141" name="Graphique 1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2"/>
        </a:graphicData>
      </a:graphic>
    </xdr:graphicFrame>
    <xdr:clientData/>
  </xdr:twoCellAnchor>
  <xdr:twoCellAnchor>
    <xdr:from>
      <xdr:col>63</xdr:col>
      <xdr:colOff>0</xdr:colOff>
      <xdr:row>344</xdr:row>
      <xdr:rowOff>0</xdr:rowOff>
    </xdr:from>
    <xdr:to>
      <xdr:col>82</xdr:col>
      <xdr:colOff>687916</xdr:colOff>
      <xdr:row>381</xdr:row>
      <xdr:rowOff>14288</xdr:rowOff>
    </xdr:to>
    <xdr:graphicFrame macro="">
      <xdr:nvGraphicFramePr>
        <xdr:cNvPr id="142" name="Graphique 1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3"/>
        </a:graphicData>
      </a:graphic>
    </xdr:graphicFrame>
    <xdr:clientData/>
  </xdr:twoCellAnchor>
  <xdr:twoCellAnchor>
    <xdr:from>
      <xdr:col>63</xdr:col>
      <xdr:colOff>0</xdr:colOff>
      <xdr:row>382</xdr:row>
      <xdr:rowOff>0</xdr:rowOff>
    </xdr:from>
    <xdr:to>
      <xdr:col>82</xdr:col>
      <xdr:colOff>687916</xdr:colOff>
      <xdr:row>419</xdr:row>
      <xdr:rowOff>14288</xdr:rowOff>
    </xdr:to>
    <xdr:graphicFrame macro="">
      <xdr:nvGraphicFramePr>
        <xdr:cNvPr id="143" name="Graphique 1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4"/>
        </a:graphicData>
      </a:graphic>
    </xdr:graphicFrame>
    <xdr:clientData/>
  </xdr:twoCellAnchor>
  <xdr:twoCellAnchor>
    <xdr:from>
      <xdr:col>63</xdr:col>
      <xdr:colOff>0</xdr:colOff>
      <xdr:row>420</xdr:row>
      <xdr:rowOff>0</xdr:rowOff>
    </xdr:from>
    <xdr:to>
      <xdr:col>82</xdr:col>
      <xdr:colOff>687916</xdr:colOff>
      <xdr:row>457</xdr:row>
      <xdr:rowOff>14288</xdr:rowOff>
    </xdr:to>
    <xdr:graphicFrame macro="">
      <xdr:nvGraphicFramePr>
        <xdr:cNvPr id="144" name="Graphique 1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5"/>
        </a:graphicData>
      </a:graphic>
    </xdr:graphicFrame>
    <xdr:clientData/>
  </xdr:twoCellAnchor>
  <xdr:twoCellAnchor>
    <xdr:from>
      <xdr:col>63</xdr:col>
      <xdr:colOff>0</xdr:colOff>
      <xdr:row>458</xdr:row>
      <xdr:rowOff>0</xdr:rowOff>
    </xdr:from>
    <xdr:to>
      <xdr:col>82</xdr:col>
      <xdr:colOff>687916</xdr:colOff>
      <xdr:row>495</xdr:row>
      <xdr:rowOff>14288</xdr:rowOff>
    </xdr:to>
    <xdr:graphicFrame macro="">
      <xdr:nvGraphicFramePr>
        <xdr:cNvPr id="145" name="Graphique 1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6"/>
        </a:graphicData>
      </a:graphic>
    </xdr:graphicFrame>
    <xdr:clientData/>
  </xdr:twoCellAnchor>
  <xdr:twoCellAnchor>
    <xdr:from>
      <xdr:col>63</xdr:col>
      <xdr:colOff>0</xdr:colOff>
      <xdr:row>496</xdr:row>
      <xdr:rowOff>0</xdr:rowOff>
    </xdr:from>
    <xdr:to>
      <xdr:col>82</xdr:col>
      <xdr:colOff>687916</xdr:colOff>
      <xdr:row>533</xdr:row>
      <xdr:rowOff>14288</xdr:rowOff>
    </xdr:to>
    <xdr:graphicFrame macro="">
      <xdr:nvGraphicFramePr>
        <xdr:cNvPr id="146" name="Graphique 1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7"/>
        </a:graphicData>
      </a:graphic>
    </xdr:graphicFrame>
    <xdr:clientData/>
  </xdr:twoCellAnchor>
  <xdr:twoCellAnchor>
    <xdr:from>
      <xdr:col>63</xdr:col>
      <xdr:colOff>0</xdr:colOff>
      <xdr:row>534</xdr:row>
      <xdr:rowOff>0</xdr:rowOff>
    </xdr:from>
    <xdr:to>
      <xdr:col>82</xdr:col>
      <xdr:colOff>687916</xdr:colOff>
      <xdr:row>571</xdr:row>
      <xdr:rowOff>14288</xdr:rowOff>
    </xdr:to>
    <xdr:graphicFrame macro="">
      <xdr:nvGraphicFramePr>
        <xdr:cNvPr id="147" name="Graphique 1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8"/>
        </a:graphicData>
      </a:graphic>
    </xdr:graphicFrame>
    <xdr:clientData/>
  </xdr:twoCellAnchor>
  <xdr:twoCellAnchor>
    <xdr:from>
      <xdr:col>63</xdr:col>
      <xdr:colOff>0</xdr:colOff>
      <xdr:row>572</xdr:row>
      <xdr:rowOff>0</xdr:rowOff>
    </xdr:from>
    <xdr:to>
      <xdr:col>82</xdr:col>
      <xdr:colOff>687916</xdr:colOff>
      <xdr:row>609</xdr:row>
      <xdr:rowOff>14288</xdr:rowOff>
    </xdr:to>
    <xdr:graphicFrame macro="">
      <xdr:nvGraphicFramePr>
        <xdr:cNvPr id="148" name="Graphique 1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9"/>
        </a:graphicData>
      </a:graphic>
    </xdr:graphicFrame>
    <xdr:clientData/>
  </xdr:twoCellAnchor>
  <xdr:twoCellAnchor>
    <xdr:from>
      <xdr:col>63</xdr:col>
      <xdr:colOff>0</xdr:colOff>
      <xdr:row>610</xdr:row>
      <xdr:rowOff>0</xdr:rowOff>
    </xdr:from>
    <xdr:to>
      <xdr:col>82</xdr:col>
      <xdr:colOff>687916</xdr:colOff>
      <xdr:row>647</xdr:row>
      <xdr:rowOff>14288</xdr:rowOff>
    </xdr:to>
    <xdr:graphicFrame macro="">
      <xdr:nvGraphicFramePr>
        <xdr:cNvPr id="149" name="Graphique 1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N3108"/>
  <sheetViews>
    <sheetView tabSelected="1" zoomScale="120" zoomScaleNormal="120" workbookViewId="0"/>
  </sheetViews>
  <sheetFormatPr baseColWidth="10" defaultRowHeight="15"/>
  <cols>
    <col min="26" max="33" width="11.42578125" style="11"/>
    <col min="36" max="36" width="12.7109375" bestFit="1" customWidth="1"/>
    <col min="161" max="163" width="11.42578125" style="11"/>
  </cols>
  <sheetData>
    <row r="1" spans="1:170">
      <c r="A1" s="5" t="s">
        <v>94</v>
      </c>
      <c r="G1" s="5"/>
      <c r="H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H1" s="11"/>
      <c r="EU1" s="11"/>
      <c r="EV1" s="11"/>
      <c r="EW1" s="11"/>
      <c r="EX1" s="11"/>
      <c r="FB1" s="11"/>
      <c r="FC1" s="11"/>
      <c r="FD1" s="11"/>
      <c r="FH1" s="11"/>
      <c r="FI1" s="11"/>
      <c r="FL1" s="11"/>
      <c r="FM1" s="11"/>
      <c r="FN1" s="11"/>
    </row>
    <row r="2" spans="1:170">
      <c r="A2" s="24" t="s">
        <v>95</v>
      </c>
      <c r="B2" s="7"/>
      <c r="C2" s="19"/>
      <c r="E2" s="19"/>
      <c r="F2" s="19"/>
      <c r="G2" s="19"/>
      <c r="H2" s="19"/>
      <c r="I2" s="19"/>
      <c r="J2" s="19"/>
      <c r="K2" s="19"/>
      <c r="L2" s="19"/>
      <c r="M2" s="7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EN2" s="4"/>
      <c r="EO2" s="3"/>
      <c r="EP2" s="3"/>
      <c r="EQ2" s="3"/>
      <c r="ET2" s="11"/>
      <c r="EU2" s="3"/>
      <c r="EV2" s="3"/>
      <c r="EW2" s="3"/>
      <c r="EX2" s="3"/>
      <c r="FA2" s="11"/>
      <c r="FB2" s="4"/>
      <c r="FC2" s="4"/>
      <c r="FD2" s="4"/>
      <c r="FH2" s="11"/>
      <c r="FJ2" s="4"/>
      <c r="FL2" s="11"/>
      <c r="FM2" s="4"/>
      <c r="FN2" s="11"/>
    </row>
    <row r="3" spans="1:170">
      <c r="A3" s="7"/>
      <c r="B3" s="7" t="s">
        <v>96</v>
      </c>
      <c r="C3" s="19"/>
      <c r="E3" s="19"/>
      <c r="F3" s="19"/>
      <c r="G3" s="19"/>
      <c r="H3" s="19"/>
      <c r="I3" s="19"/>
      <c r="J3" s="19"/>
      <c r="K3" s="19"/>
      <c r="L3" s="19"/>
      <c r="M3" s="7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H3" s="11"/>
      <c r="AI3" s="11"/>
      <c r="AJ3" s="11"/>
      <c r="EN3" s="4"/>
      <c r="EO3" s="3"/>
      <c r="EP3" s="3"/>
      <c r="EQ3" s="3"/>
      <c r="EU3" s="3"/>
      <c r="EV3" s="3"/>
      <c r="EW3" s="3"/>
      <c r="EX3" s="3"/>
      <c r="FA3" s="11"/>
      <c r="FB3" s="4"/>
      <c r="FC3" s="4"/>
      <c r="FD3" s="4"/>
      <c r="FH3" s="3"/>
      <c r="FJ3" s="4"/>
      <c r="FK3" s="3"/>
      <c r="FL3" s="11"/>
      <c r="FM3" s="4"/>
      <c r="FN3" s="3"/>
    </row>
    <row r="4" spans="1:170">
      <c r="A4" s="7"/>
      <c r="B4" s="7"/>
      <c r="C4" s="19" t="s">
        <v>97</v>
      </c>
      <c r="E4" s="19"/>
      <c r="F4" s="19"/>
      <c r="G4" s="19"/>
      <c r="H4" s="19"/>
      <c r="I4" s="19"/>
      <c r="J4" s="19"/>
      <c r="K4" s="19"/>
      <c r="L4" s="19"/>
      <c r="M4" s="7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H4" s="11"/>
      <c r="EN4" s="4"/>
      <c r="EO4" s="3"/>
      <c r="EP4" s="3"/>
      <c r="EQ4" s="3"/>
      <c r="EU4" s="3"/>
      <c r="EV4" s="3"/>
      <c r="EW4" s="3"/>
      <c r="EX4" s="3"/>
      <c r="FA4" s="11"/>
      <c r="FB4" s="4"/>
      <c r="FC4" s="4"/>
      <c r="FD4" s="4"/>
      <c r="FH4" s="3"/>
      <c r="FJ4" s="4"/>
      <c r="FK4" s="3"/>
      <c r="FL4" s="11"/>
      <c r="FM4" s="4"/>
      <c r="FN4" s="3"/>
    </row>
    <row r="5" spans="1:170">
      <c r="A5" s="7"/>
      <c r="B5" s="7"/>
      <c r="C5" s="19" t="s">
        <v>145</v>
      </c>
      <c r="E5" s="20"/>
      <c r="F5" s="19"/>
      <c r="G5" s="19"/>
      <c r="H5" s="21"/>
      <c r="I5" s="21"/>
      <c r="J5" s="21"/>
      <c r="K5" s="19"/>
      <c r="L5" s="19"/>
      <c r="M5" s="7"/>
      <c r="EN5" s="4"/>
      <c r="EO5" s="3"/>
      <c r="EP5" s="3"/>
      <c r="EQ5" s="3"/>
      <c r="EU5" s="3"/>
      <c r="EV5" s="3"/>
      <c r="EW5" s="3"/>
      <c r="EX5" s="3"/>
      <c r="FA5" s="11"/>
      <c r="FB5" s="4"/>
      <c r="FC5" s="4"/>
      <c r="FD5" s="4"/>
      <c r="FH5" s="3"/>
      <c r="FJ5" s="4"/>
      <c r="FK5" s="3"/>
      <c r="FL5" s="11"/>
      <c r="FM5" s="4"/>
      <c r="FN5" s="3"/>
    </row>
    <row r="6" spans="1:170">
      <c r="A6" s="7"/>
      <c r="B6" s="7"/>
      <c r="C6" s="21" t="s">
        <v>128</v>
      </c>
      <c r="E6" s="21"/>
      <c r="F6" s="21"/>
      <c r="G6" s="19"/>
      <c r="H6" s="22"/>
      <c r="I6" s="22"/>
      <c r="J6" s="22"/>
      <c r="K6" s="19"/>
      <c r="L6" s="19"/>
      <c r="M6" s="7"/>
      <c r="EN6" s="4"/>
      <c r="EO6" s="3"/>
      <c r="EP6" s="3"/>
      <c r="EQ6" s="3"/>
      <c r="EU6" s="3"/>
      <c r="EV6" s="3"/>
      <c r="EW6" s="3"/>
      <c r="EX6" s="3"/>
      <c r="FA6" s="11"/>
      <c r="FB6" s="4"/>
      <c r="FC6" s="4"/>
      <c r="FD6" s="4"/>
      <c r="FH6" s="3"/>
      <c r="FJ6" s="4"/>
      <c r="FK6" s="3"/>
      <c r="FL6" s="11"/>
      <c r="FM6" s="4"/>
      <c r="FN6" s="3"/>
    </row>
    <row r="7" spans="1:170">
      <c r="A7" s="24" t="s">
        <v>188</v>
      </c>
      <c r="C7" s="149" t="s">
        <v>239</v>
      </c>
      <c r="D7" s="10"/>
      <c r="E7" s="10"/>
      <c r="F7" s="10"/>
      <c r="G7" s="18"/>
      <c r="H7" s="18"/>
      <c r="I7" s="10"/>
      <c r="J7" s="10"/>
      <c r="K7" s="7"/>
      <c r="L7" s="7"/>
      <c r="M7" s="7"/>
      <c r="EN7" s="4"/>
      <c r="EO7" s="3"/>
      <c r="EP7" s="3"/>
      <c r="EQ7" s="3"/>
      <c r="EU7" s="3"/>
      <c r="EV7" s="3"/>
      <c r="EW7" s="3"/>
      <c r="EX7" s="3"/>
      <c r="FA7" s="11"/>
      <c r="FB7" s="4"/>
      <c r="FC7" s="4"/>
      <c r="FD7" s="4"/>
      <c r="FH7" s="3"/>
      <c r="FJ7" s="4"/>
      <c r="FK7" s="3"/>
      <c r="FL7" s="11"/>
      <c r="FM7" s="4"/>
      <c r="FN7" s="3"/>
    </row>
    <row r="8" spans="1:170">
      <c r="A8" s="7"/>
      <c r="B8" s="24" t="s">
        <v>189</v>
      </c>
      <c r="C8" s="7"/>
      <c r="D8" s="10"/>
      <c r="E8" s="10"/>
      <c r="F8" s="10"/>
      <c r="G8" s="18"/>
      <c r="H8" s="18"/>
      <c r="I8" s="10"/>
      <c r="J8" s="10"/>
      <c r="K8" s="7"/>
      <c r="L8" s="7"/>
      <c r="M8" s="7"/>
      <c r="EN8" s="4"/>
      <c r="EO8" s="3"/>
      <c r="EP8" s="3"/>
      <c r="EQ8" s="3"/>
      <c r="EU8" s="3"/>
      <c r="EV8" s="3"/>
      <c r="EW8" s="3"/>
      <c r="EX8" s="3"/>
      <c r="FA8" s="11"/>
      <c r="FB8" s="4"/>
      <c r="FC8" s="4"/>
      <c r="FD8" s="4"/>
      <c r="FH8" s="3"/>
      <c r="FJ8" s="4"/>
      <c r="FK8" s="3"/>
      <c r="FL8" s="11"/>
      <c r="FM8" s="4"/>
      <c r="FN8" s="3"/>
    </row>
    <row r="9" spans="1:170">
      <c r="A9" s="7"/>
      <c r="B9" s="7"/>
      <c r="C9" s="19" t="s">
        <v>101</v>
      </c>
      <c r="D9" s="10"/>
      <c r="E9" s="10"/>
      <c r="F9" s="10"/>
      <c r="G9" s="18"/>
      <c r="H9" s="18"/>
      <c r="I9" s="10"/>
      <c r="J9" s="10"/>
      <c r="K9" s="7"/>
      <c r="L9" s="7"/>
      <c r="M9" s="17">
        <v>2013</v>
      </c>
      <c r="O9" s="151" t="s">
        <v>114</v>
      </c>
      <c r="P9" s="152" t="str">
        <f>Calcul!Y6</f>
        <v>Avril</v>
      </c>
      <c r="EN9" s="4"/>
      <c r="EO9" s="3"/>
      <c r="EP9" s="3"/>
      <c r="EQ9" s="3"/>
      <c r="EU9" s="3"/>
      <c r="EV9" s="3"/>
      <c r="EW9" s="3"/>
      <c r="EX9" s="3"/>
      <c r="FA9" s="11"/>
      <c r="FB9" s="4"/>
      <c r="FC9" s="4"/>
      <c r="FD9" s="4"/>
      <c r="FH9" s="3"/>
      <c r="FJ9" s="4"/>
      <c r="FK9" s="3"/>
      <c r="FL9" s="11"/>
      <c r="FM9" s="4"/>
      <c r="FN9" s="3"/>
    </row>
    <row r="10" spans="1:170">
      <c r="A10" s="7"/>
      <c r="B10" s="7"/>
      <c r="C10" s="7" t="s">
        <v>102</v>
      </c>
      <c r="D10" s="10"/>
      <c r="E10" s="10"/>
      <c r="F10" s="10"/>
      <c r="G10" s="18"/>
      <c r="H10" s="18"/>
      <c r="I10" s="10"/>
      <c r="J10" s="10"/>
      <c r="K10" s="7"/>
      <c r="L10" s="7"/>
      <c r="M10" s="17">
        <v>4</v>
      </c>
      <c r="O10" s="151" t="s">
        <v>125</v>
      </c>
      <c r="P10" s="151">
        <f>Calcul!Y7</f>
        <v>30</v>
      </c>
      <c r="EN10" s="4"/>
      <c r="EO10" s="3"/>
      <c r="EP10" s="3"/>
      <c r="EQ10" s="3"/>
      <c r="EU10" s="3"/>
      <c r="EV10" s="3"/>
      <c r="EW10" s="3"/>
      <c r="EX10" s="3"/>
      <c r="FA10" s="11"/>
      <c r="FB10" s="4"/>
      <c r="FC10" s="4"/>
      <c r="FD10" s="4"/>
      <c r="FH10" s="3"/>
      <c r="FJ10" s="4"/>
      <c r="FK10" s="3"/>
      <c r="FL10" s="11"/>
      <c r="FM10" s="4"/>
      <c r="FN10" s="3"/>
    </row>
    <row r="11" spans="1:170">
      <c r="A11" s="7"/>
      <c r="B11" s="7"/>
      <c r="C11" s="19" t="s">
        <v>103</v>
      </c>
      <c r="D11" s="10"/>
      <c r="E11" s="10"/>
      <c r="F11" s="10"/>
      <c r="G11" s="18"/>
      <c r="H11" s="18"/>
      <c r="I11" s="10"/>
      <c r="J11" s="10"/>
      <c r="K11" s="7"/>
      <c r="L11" s="7"/>
      <c r="M11" s="17">
        <v>7600</v>
      </c>
      <c r="O11" s="151" t="s">
        <v>127</v>
      </c>
      <c r="P11" s="151">
        <f>P10*24</f>
        <v>720</v>
      </c>
      <c r="EN11" s="4"/>
      <c r="EO11" s="3"/>
      <c r="EP11" s="3"/>
      <c r="EQ11" s="3"/>
      <c r="EU11" s="3"/>
      <c r="EV11" s="3"/>
      <c r="EW11" s="3"/>
      <c r="EX11" s="3"/>
      <c r="FA11" s="11"/>
      <c r="FB11" s="4"/>
      <c r="FC11" s="4"/>
      <c r="FD11" s="4"/>
      <c r="FH11" s="3"/>
      <c r="FJ11" s="4"/>
      <c r="FK11" s="3"/>
      <c r="FL11" s="11"/>
      <c r="FM11" s="4"/>
      <c r="FN11" s="3"/>
    </row>
    <row r="12" spans="1:170">
      <c r="A12" s="7"/>
      <c r="B12" s="7"/>
      <c r="C12" s="19" t="s">
        <v>104</v>
      </c>
      <c r="D12" s="10"/>
      <c r="E12" s="10"/>
      <c r="F12" s="10"/>
      <c r="G12" s="18"/>
      <c r="H12" s="18"/>
      <c r="I12" s="10"/>
      <c r="J12" s="10"/>
      <c r="K12" s="7"/>
      <c r="L12" s="7"/>
      <c r="M12" s="17">
        <v>4200</v>
      </c>
      <c r="EN12" s="4"/>
      <c r="EO12" s="3"/>
      <c r="EP12" s="3"/>
      <c r="EQ12" s="3"/>
      <c r="EU12" s="3"/>
      <c r="EV12" s="3"/>
      <c r="EW12" s="3"/>
      <c r="EX12" s="3"/>
      <c r="FA12" s="11"/>
      <c r="FB12" s="4"/>
      <c r="FC12" s="4"/>
      <c r="FD12" s="4"/>
      <c r="FH12" s="3"/>
      <c r="FJ12" s="4"/>
      <c r="FK12" s="3"/>
      <c r="FL12" s="11"/>
      <c r="FM12" s="4"/>
      <c r="FN12" s="3"/>
    </row>
    <row r="13" spans="1:170">
      <c r="A13" s="7"/>
      <c r="B13" s="7"/>
      <c r="C13" s="19" t="s">
        <v>252</v>
      </c>
      <c r="D13" s="10"/>
      <c r="E13" s="10"/>
      <c r="F13" s="10"/>
      <c r="G13" s="18"/>
      <c r="H13" s="18"/>
      <c r="I13" s="10"/>
      <c r="J13" s="10"/>
      <c r="K13" s="7"/>
      <c r="L13" s="7"/>
      <c r="M13" s="7"/>
      <c r="EN13" s="4"/>
      <c r="EO13" s="3"/>
      <c r="EP13" s="3"/>
      <c r="EQ13" s="3"/>
      <c r="EU13" s="3"/>
      <c r="EV13" s="3"/>
      <c r="EW13" s="3"/>
      <c r="EX13" s="3"/>
      <c r="FA13" s="11"/>
      <c r="FB13" s="4"/>
      <c r="FC13" s="4"/>
      <c r="FD13" s="4"/>
      <c r="FH13" s="3"/>
      <c r="FJ13" s="4"/>
      <c r="FK13" s="3"/>
      <c r="FL13" s="11"/>
      <c r="FM13" s="4"/>
      <c r="FN13" s="3"/>
    </row>
    <row r="14" spans="1:170">
      <c r="A14" s="7"/>
      <c r="B14" s="7"/>
      <c r="C14" s="19" t="s">
        <v>129</v>
      </c>
      <c r="D14" s="10"/>
      <c r="E14" s="10"/>
      <c r="F14" s="10"/>
      <c r="G14" s="18"/>
      <c r="H14" s="18"/>
      <c r="I14" s="10"/>
      <c r="J14" s="10"/>
      <c r="K14" s="7"/>
      <c r="L14" s="7"/>
      <c r="M14" s="7"/>
      <c r="EN14" s="4"/>
      <c r="EO14" s="3"/>
      <c r="EP14" s="3"/>
      <c r="EQ14" s="3"/>
      <c r="EU14" s="3"/>
      <c r="EV14" s="3"/>
      <c r="EW14" s="3"/>
      <c r="EX14" s="3"/>
    </row>
    <row r="15" spans="1:170">
      <c r="A15" s="7"/>
      <c r="B15" s="7"/>
      <c r="C15" s="7"/>
      <c r="D15" s="10" t="s">
        <v>98</v>
      </c>
      <c r="E15" s="10"/>
      <c r="F15" s="10"/>
      <c r="G15" s="18"/>
      <c r="H15" s="18"/>
      <c r="I15" s="10"/>
      <c r="J15" s="10"/>
      <c r="K15" s="7"/>
      <c r="L15" s="7"/>
      <c r="M15" s="7"/>
      <c r="EN15" s="4"/>
      <c r="EO15" s="3"/>
      <c r="EP15" s="3"/>
      <c r="EQ15" s="3"/>
      <c r="EU15" s="3"/>
      <c r="EV15" s="3"/>
      <c r="EW15" s="3"/>
      <c r="EX15" s="3"/>
    </row>
    <row r="16" spans="1:170">
      <c r="A16" s="7"/>
      <c r="B16" s="7"/>
      <c r="C16" s="7"/>
      <c r="D16" s="10" t="s">
        <v>100</v>
      </c>
      <c r="E16" s="10"/>
      <c r="F16" s="10"/>
      <c r="G16" s="18"/>
      <c r="H16" s="18"/>
      <c r="I16" s="10"/>
      <c r="J16" s="10"/>
      <c r="K16" s="7"/>
      <c r="L16" s="7"/>
      <c r="M16" s="7"/>
      <c r="EN16" s="4"/>
      <c r="EO16" s="3"/>
      <c r="EP16" s="3"/>
      <c r="EQ16" s="3"/>
      <c r="EU16" s="3"/>
      <c r="EV16" s="3"/>
      <c r="EW16" s="3"/>
      <c r="EX16" s="3"/>
    </row>
    <row r="17" spans="1:154">
      <c r="A17" s="7"/>
      <c r="B17" s="7"/>
      <c r="C17" s="14"/>
      <c r="D17" s="10" t="s">
        <v>99</v>
      </c>
      <c r="E17" s="10"/>
      <c r="F17" s="10"/>
      <c r="G17" s="18"/>
      <c r="H17" s="18"/>
      <c r="I17" s="10"/>
      <c r="J17" s="10"/>
      <c r="K17" s="7"/>
      <c r="L17" s="7"/>
      <c r="M17" s="7"/>
      <c r="EN17" s="4"/>
      <c r="EO17" s="3"/>
      <c r="EP17" s="3"/>
      <c r="EQ17" s="3"/>
      <c r="EU17" s="3"/>
      <c r="EV17" s="3"/>
      <c r="EW17" s="3"/>
      <c r="EX17" s="3"/>
    </row>
    <row r="18" spans="1:154">
      <c r="A18" s="7"/>
      <c r="D18" s="23" t="s">
        <v>105</v>
      </c>
      <c r="H18" s="18"/>
      <c r="I18" s="10"/>
      <c r="J18" s="10"/>
      <c r="K18" s="7"/>
      <c r="L18" s="7"/>
      <c r="M18" s="7"/>
      <c r="EN18" s="4"/>
      <c r="EO18" s="3"/>
      <c r="EP18" s="3"/>
      <c r="EQ18" s="3"/>
      <c r="EU18" s="3"/>
      <c r="EV18" s="3"/>
      <c r="EW18" s="3"/>
      <c r="EX18" s="3"/>
    </row>
    <row r="19" spans="1:154">
      <c r="A19" s="7"/>
      <c r="B19" s="24" t="s">
        <v>187</v>
      </c>
      <c r="C19" s="7"/>
      <c r="D19" s="10"/>
      <c r="E19" s="10"/>
      <c r="F19" s="10"/>
      <c r="G19" s="18"/>
      <c r="H19" s="18"/>
      <c r="I19" s="10"/>
      <c r="J19" s="10"/>
      <c r="K19" s="7"/>
      <c r="L19" s="7"/>
      <c r="M19" s="7"/>
      <c r="EN19" s="4"/>
      <c r="EO19" s="3"/>
      <c r="EP19" s="3"/>
      <c r="EQ19" s="3"/>
      <c r="EU19" s="3"/>
      <c r="EV19" s="3"/>
      <c r="EW19" s="3"/>
      <c r="EX19" s="3"/>
    </row>
    <row r="20" spans="1:154">
      <c r="A20" s="7"/>
      <c r="B20" s="7"/>
      <c r="C20" s="7" t="s">
        <v>183</v>
      </c>
      <c r="D20" s="10"/>
      <c r="E20" s="10"/>
      <c r="F20" s="10"/>
      <c r="G20" s="18"/>
      <c r="H20" s="18"/>
      <c r="I20" s="10"/>
      <c r="J20" s="10"/>
      <c r="K20" s="7"/>
      <c r="L20" s="7"/>
      <c r="M20" s="7"/>
      <c r="EN20" s="4"/>
      <c r="EO20" s="3"/>
      <c r="EP20" s="3"/>
      <c r="EQ20" s="3"/>
      <c r="EU20" s="3"/>
      <c r="EV20" s="3"/>
      <c r="EW20" s="3"/>
      <c r="EX20" s="3"/>
    </row>
    <row r="21" spans="1:154">
      <c r="A21" s="7"/>
      <c r="B21" s="7"/>
      <c r="C21" s="7"/>
      <c r="D21" s="10" t="s">
        <v>232</v>
      </c>
      <c r="E21" s="10"/>
      <c r="F21" s="10"/>
      <c r="G21" s="18"/>
      <c r="H21" s="18"/>
      <c r="I21" s="10"/>
      <c r="J21" s="10"/>
      <c r="K21" s="7"/>
      <c r="L21" s="7"/>
      <c r="M21" s="7"/>
      <c r="EN21" s="4"/>
      <c r="EO21" s="3"/>
      <c r="EP21" s="3"/>
      <c r="EQ21" s="3"/>
      <c r="EU21" s="3"/>
      <c r="EV21" s="3"/>
      <c r="EW21" s="3"/>
      <c r="EX21" s="3"/>
    </row>
    <row r="22" spans="1:154">
      <c r="A22" s="7"/>
      <c r="B22" s="7"/>
      <c r="C22" s="7"/>
      <c r="D22" s="10" t="s">
        <v>233</v>
      </c>
      <c r="E22" s="10"/>
      <c r="F22" s="10"/>
      <c r="G22" s="18"/>
      <c r="H22" s="18"/>
      <c r="I22" s="10"/>
      <c r="J22" s="10"/>
      <c r="K22" s="7"/>
      <c r="L22" s="7"/>
      <c r="M22" s="7"/>
      <c r="EN22" s="4"/>
      <c r="EO22" s="3"/>
      <c r="EP22" s="3"/>
      <c r="EQ22" s="3"/>
      <c r="EU22" s="3"/>
      <c r="EV22" s="3"/>
      <c r="EW22" s="3"/>
      <c r="EX22" s="3"/>
    </row>
    <row r="23" spans="1:154">
      <c r="A23" s="7"/>
      <c r="B23" s="7"/>
      <c r="C23" s="7"/>
      <c r="D23" s="10" t="s">
        <v>234</v>
      </c>
      <c r="E23" s="10"/>
      <c r="F23" s="10"/>
      <c r="G23" s="18"/>
      <c r="H23" s="18"/>
      <c r="I23" s="10"/>
      <c r="J23" s="10"/>
      <c r="K23" s="7"/>
      <c r="L23" s="7"/>
      <c r="M23" s="7"/>
      <c r="EN23" s="4"/>
      <c r="EO23" s="3"/>
      <c r="EP23" s="3"/>
      <c r="EQ23" s="3"/>
      <c r="EU23" s="3"/>
      <c r="EV23" s="3"/>
      <c r="EW23" s="3"/>
      <c r="EX23" s="3"/>
    </row>
    <row r="24" spans="1:154">
      <c r="A24" s="7"/>
      <c r="B24" s="7"/>
      <c r="D24" s="10" t="s">
        <v>235</v>
      </c>
      <c r="E24" s="10"/>
      <c r="F24" s="10"/>
      <c r="G24" s="18"/>
      <c r="H24" s="18"/>
      <c r="I24" s="10"/>
      <c r="J24" s="10"/>
      <c r="K24" s="7"/>
      <c r="L24" s="7"/>
      <c r="M24" s="7"/>
      <c r="EN24" s="4"/>
      <c r="EO24" s="3"/>
      <c r="EP24" s="3"/>
      <c r="EQ24" s="3"/>
      <c r="EU24" s="3"/>
      <c r="EV24" s="3"/>
      <c r="EW24" s="3"/>
      <c r="EX24" s="3"/>
    </row>
    <row r="25" spans="1:154">
      <c r="A25" s="7"/>
      <c r="B25" s="7"/>
      <c r="C25" s="7" t="s">
        <v>231</v>
      </c>
      <c r="D25" s="10"/>
      <c r="E25" s="10"/>
      <c r="F25" s="10"/>
      <c r="G25" s="18"/>
      <c r="H25" s="18"/>
      <c r="I25" s="10"/>
      <c r="J25" s="10"/>
      <c r="K25" s="7"/>
      <c r="L25" s="7"/>
      <c r="M25" s="7"/>
      <c r="EN25" s="4"/>
      <c r="EO25" s="3"/>
      <c r="EP25" s="3"/>
      <c r="EQ25" s="3"/>
      <c r="EU25" s="3"/>
      <c r="EV25" s="3"/>
      <c r="EW25" s="3"/>
      <c r="EX25" s="3"/>
    </row>
    <row r="26" spans="1:154">
      <c r="A26" s="7"/>
      <c r="B26" s="7"/>
      <c r="C26" s="7"/>
      <c r="D26" s="10" t="s">
        <v>190</v>
      </c>
      <c r="E26" s="10"/>
      <c r="F26" s="10"/>
      <c r="G26" s="18"/>
      <c r="H26" s="18"/>
      <c r="I26" s="10"/>
      <c r="J26" s="10"/>
      <c r="K26" s="7"/>
      <c r="L26" s="7"/>
      <c r="M26" s="7"/>
      <c r="AH26" s="1"/>
      <c r="EN26" s="4"/>
      <c r="EO26" s="3"/>
      <c r="EP26" s="3"/>
      <c r="EQ26" s="3"/>
      <c r="EU26" s="3"/>
      <c r="EV26" s="3"/>
      <c r="EW26" s="3"/>
      <c r="EX26" s="3"/>
    </row>
    <row r="27" spans="1:154">
      <c r="A27" s="24" t="s">
        <v>110</v>
      </c>
      <c r="B27" s="7"/>
      <c r="C27" s="7"/>
      <c r="D27" s="10"/>
      <c r="E27" s="10"/>
      <c r="F27" s="10"/>
      <c r="G27" s="18"/>
      <c r="H27" s="18"/>
      <c r="I27" s="10"/>
      <c r="J27" s="10"/>
      <c r="K27" s="7"/>
      <c r="L27" s="7"/>
      <c r="M27" s="7"/>
      <c r="AH27" s="1"/>
      <c r="EN27" s="4"/>
      <c r="EO27" s="3"/>
      <c r="EP27" s="3"/>
      <c r="EQ27" s="3"/>
      <c r="EU27" s="3"/>
      <c r="EV27" s="3"/>
      <c r="EW27" s="3"/>
      <c r="EX27" s="3"/>
    </row>
    <row r="28" spans="1:154">
      <c r="A28" s="7"/>
      <c r="B28" s="7" t="s">
        <v>106</v>
      </c>
      <c r="C28" s="7"/>
      <c r="D28" s="10"/>
      <c r="E28" s="10"/>
      <c r="F28" s="10"/>
      <c r="G28" s="18"/>
      <c r="H28" s="18"/>
      <c r="I28" s="10"/>
      <c r="J28" s="10"/>
      <c r="K28" s="7"/>
      <c r="L28" s="7"/>
      <c r="M28" s="7"/>
      <c r="EN28" s="4"/>
      <c r="EO28" s="3"/>
      <c r="EP28" s="3"/>
      <c r="EQ28" s="3"/>
      <c r="EU28" s="3"/>
      <c r="EV28" s="3"/>
      <c r="EW28" s="3"/>
      <c r="EX28" s="3"/>
    </row>
    <row r="29" spans="1:154">
      <c r="A29" s="7"/>
      <c r="B29" s="7" t="s">
        <v>191</v>
      </c>
      <c r="C29" s="15"/>
      <c r="D29" s="10"/>
      <c r="E29" s="10"/>
      <c r="F29" s="10"/>
      <c r="G29" s="18"/>
      <c r="H29" s="18"/>
      <c r="I29" s="10"/>
      <c r="J29" s="10"/>
      <c r="K29" s="7"/>
      <c r="L29" s="7"/>
      <c r="M29" s="7"/>
      <c r="EN29" s="4"/>
      <c r="EO29" s="3"/>
      <c r="EP29" s="3"/>
      <c r="EQ29" s="3"/>
      <c r="EU29" s="3"/>
      <c r="EV29" s="3"/>
      <c r="EW29" s="3"/>
      <c r="EX29" s="3"/>
    </row>
    <row r="30" spans="1:154">
      <c r="A30" s="7"/>
      <c r="B30" s="7" t="s">
        <v>192</v>
      </c>
      <c r="C30" s="7"/>
      <c r="D30" s="10"/>
      <c r="E30" s="10"/>
      <c r="F30" s="10"/>
      <c r="G30" s="18"/>
      <c r="H30" s="18"/>
      <c r="I30" s="10"/>
      <c r="J30" s="10"/>
      <c r="K30" s="7"/>
      <c r="L30" s="7"/>
      <c r="M30" s="7"/>
      <c r="EN30" s="4"/>
      <c r="EO30" s="3"/>
      <c r="EQ30" s="3"/>
      <c r="EU30" s="3"/>
      <c r="EV30" s="3"/>
      <c r="EW30" s="3"/>
      <c r="EX30" s="3"/>
    </row>
    <row r="31" spans="1:154">
      <c r="A31" s="7"/>
      <c r="B31" s="19" t="s">
        <v>107</v>
      </c>
      <c r="C31" s="7"/>
      <c r="D31" s="10"/>
      <c r="E31" s="10"/>
      <c r="F31" s="10"/>
      <c r="G31" s="18"/>
      <c r="H31" s="18"/>
      <c r="I31" s="10"/>
      <c r="J31" s="10"/>
      <c r="K31" s="7"/>
      <c r="L31" s="7"/>
      <c r="M31" s="7"/>
      <c r="AH31" s="11"/>
      <c r="EK31" s="11"/>
      <c r="EL31" s="11"/>
      <c r="EM31" s="11"/>
      <c r="EN31" s="4"/>
      <c r="EO31" s="3"/>
      <c r="EQ31" s="3"/>
      <c r="EU31" s="3"/>
      <c r="EV31" s="3"/>
      <c r="EW31" s="3"/>
      <c r="EX31" s="3"/>
    </row>
    <row r="32" spans="1:154">
      <c r="A32" s="7"/>
      <c r="B32" s="19" t="s">
        <v>108</v>
      </c>
      <c r="C32" s="7"/>
      <c r="D32" s="10"/>
      <c r="E32" s="10"/>
      <c r="F32" s="10"/>
      <c r="G32" s="18"/>
      <c r="H32" s="18"/>
      <c r="I32" s="10"/>
      <c r="J32" s="10"/>
      <c r="K32" s="7"/>
      <c r="L32" s="7"/>
      <c r="M32" s="7"/>
      <c r="AH32" s="11"/>
      <c r="EK32" s="11"/>
      <c r="EL32" s="11"/>
      <c r="EM32" s="11"/>
      <c r="EN32" s="4"/>
      <c r="EO32" s="3"/>
      <c r="EQ32" s="3"/>
      <c r="EU32" s="3"/>
      <c r="EV32" s="3"/>
      <c r="EW32" s="3"/>
      <c r="EX32" s="3"/>
    </row>
    <row r="33" spans="1:34">
      <c r="A33" s="7"/>
      <c r="B33" s="7" t="s">
        <v>109</v>
      </c>
      <c r="C33" s="7"/>
      <c r="D33" s="10"/>
      <c r="E33" s="10"/>
      <c r="F33" s="10"/>
      <c r="G33" s="18"/>
      <c r="H33" s="18"/>
      <c r="I33" s="10"/>
      <c r="J33" s="10"/>
      <c r="K33" s="7"/>
      <c r="L33" s="7"/>
      <c r="M33" s="7"/>
      <c r="AH33" s="11"/>
    </row>
    <row r="34" spans="1:34" s="11" customForma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Y34" s="13"/>
      <c r="Z34" s="13"/>
      <c r="AA34" s="13"/>
      <c r="AB34" s="13"/>
      <c r="AC34" s="13"/>
    </row>
    <row r="35" spans="1:34">
      <c r="I35" t="s">
        <v>0</v>
      </c>
      <c r="M35" s="11" t="s">
        <v>64</v>
      </c>
    </row>
    <row r="36" spans="1:34">
      <c r="A36" t="s">
        <v>3</v>
      </c>
      <c r="B36" s="11" t="s">
        <v>4</v>
      </c>
      <c r="C36" t="s">
        <v>11</v>
      </c>
      <c r="D36" t="s">
        <v>67</v>
      </c>
      <c r="E36" t="s">
        <v>68</v>
      </c>
      <c r="F36" t="s">
        <v>69</v>
      </c>
      <c r="G36" t="s">
        <v>5</v>
      </c>
      <c r="H36" s="11" t="s">
        <v>6</v>
      </c>
      <c r="I36" t="s">
        <v>7</v>
      </c>
      <c r="J36" s="11" t="s">
        <v>8</v>
      </c>
      <c r="K36" t="s">
        <v>70</v>
      </c>
      <c r="L36" t="s">
        <v>9</v>
      </c>
      <c r="M36" s="11" t="s">
        <v>66</v>
      </c>
      <c r="N36" t="s">
        <v>10</v>
      </c>
      <c r="O36" t="s">
        <v>71</v>
      </c>
      <c r="P36" t="s">
        <v>72</v>
      </c>
      <c r="Q36" t="s">
        <v>73</v>
      </c>
      <c r="R36" t="s">
        <v>74</v>
      </c>
      <c r="S36" t="s">
        <v>75</v>
      </c>
      <c r="T36" t="s">
        <v>76</v>
      </c>
      <c r="U36" t="s">
        <v>77</v>
      </c>
      <c r="V36" t="s">
        <v>78</v>
      </c>
      <c r="Y36" s="11"/>
    </row>
    <row r="37" spans="1:34">
      <c r="A37">
        <v>1</v>
      </c>
      <c r="B37" s="13">
        <v>0</v>
      </c>
      <c r="C37" s="26">
        <v>64634.5</v>
      </c>
      <c r="D37" s="153">
        <v>60587.5</v>
      </c>
      <c r="E37" s="153">
        <v>62637.5</v>
      </c>
      <c r="F37" s="153">
        <v>421</v>
      </c>
      <c r="G37" s="153">
        <v>1776</v>
      </c>
      <c r="H37" s="153">
        <v>2479</v>
      </c>
      <c r="I37" s="153">
        <v>47712.5</v>
      </c>
      <c r="J37" s="153">
        <v>2485.5</v>
      </c>
      <c r="K37" s="153">
        <v>0</v>
      </c>
      <c r="L37" s="153">
        <v>10512.5</v>
      </c>
      <c r="M37" s="153">
        <v>-376</v>
      </c>
      <c r="N37" s="153">
        <v>693.5</v>
      </c>
      <c r="O37" s="153">
        <v>-1069</v>
      </c>
      <c r="P37" s="153">
        <v>50.5</v>
      </c>
      <c r="Q37" s="153">
        <v>3000</v>
      </c>
      <c r="R37" s="153">
        <v>-1500</v>
      </c>
      <c r="S37" s="153">
        <v>-2589</v>
      </c>
      <c r="T37" s="153">
        <v>1000</v>
      </c>
      <c r="U37" s="153">
        <v>-351</v>
      </c>
      <c r="V37" s="153">
        <v>-516</v>
      </c>
    </row>
    <row r="38" spans="1:34">
      <c r="A38">
        <f>A37</f>
        <v>1</v>
      </c>
      <c r="B38" s="13">
        <f>B37+1</f>
        <v>1</v>
      </c>
      <c r="C38" s="153">
        <v>61168.5</v>
      </c>
      <c r="D38" s="153">
        <v>58762.5</v>
      </c>
      <c r="E38" s="153">
        <v>60187.5</v>
      </c>
      <c r="F38" s="153">
        <v>359</v>
      </c>
      <c r="G38" s="153">
        <v>1759</v>
      </c>
      <c r="H38" s="153">
        <v>2231.5</v>
      </c>
      <c r="I38" s="153">
        <v>46944</v>
      </c>
      <c r="J38" s="153">
        <v>2621.5</v>
      </c>
      <c r="K38" s="153">
        <v>0</v>
      </c>
      <c r="L38" s="153">
        <v>8590</v>
      </c>
      <c r="M38" s="153">
        <v>-1070.5</v>
      </c>
      <c r="N38" s="153">
        <v>662</v>
      </c>
      <c r="O38" s="153">
        <v>-927.5</v>
      </c>
      <c r="P38" s="153">
        <v>50.5</v>
      </c>
      <c r="Q38" s="153">
        <v>2916</v>
      </c>
      <c r="R38" s="153">
        <v>-1500</v>
      </c>
      <c r="S38" s="153">
        <v>-1963</v>
      </c>
      <c r="T38" s="153">
        <v>1100</v>
      </c>
      <c r="U38" s="153">
        <v>-347</v>
      </c>
      <c r="V38" s="153">
        <v>-495</v>
      </c>
      <c r="Y38" s="11"/>
    </row>
    <row r="39" spans="1:34">
      <c r="A39" s="11">
        <f t="shared" ref="A39:A60" si="0">A38</f>
        <v>1</v>
      </c>
      <c r="B39" s="13">
        <f t="shared" ref="B39:B60" si="1">B38+1</f>
        <v>2</v>
      </c>
      <c r="C39" s="153">
        <v>60729.5</v>
      </c>
      <c r="D39" s="153">
        <v>58275</v>
      </c>
      <c r="E39" s="153">
        <v>59800</v>
      </c>
      <c r="F39" s="153">
        <v>357</v>
      </c>
      <c r="G39" s="153">
        <v>1642.5</v>
      </c>
      <c r="H39" s="153">
        <v>1934</v>
      </c>
      <c r="I39" s="153">
        <v>47099.5</v>
      </c>
      <c r="J39" s="153">
        <v>2829</v>
      </c>
      <c r="K39" s="153">
        <v>0</v>
      </c>
      <c r="L39" s="153">
        <v>8165.5</v>
      </c>
      <c r="M39" s="153">
        <v>-1544</v>
      </c>
      <c r="N39" s="153">
        <v>660</v>
      </c>
      <c r="O39" s="153">
        <v>-413.5</v>
      </c>
      <c r="P39" s="153">
        <v>48</v>
      </c>
      <c r="Q39" s="153">
        <v>2955</v>
      </c>
      <c r="R39" s="153">
        <v>-1500</v>
      </c>
      <c r="S39" s="153">
        <v>-2042</v>
      </c>
      <c r="T39" s="153">
        <v>1100</v>
      </c>
      <c r="U39" s="153">
        <v>-351</v>
      </c>
      <c r="V39" s="153">
        <v>-665</v>
      </c>
      <c r="Y39" s="11"/>
    </row>
    <row r="40" spans="1:34">
      <c r="A40" s="11">
        <f t="shared" si="0"/>
        <v>1</v>
      </c>
      <c r="B40" s="13">
        <f t="shared" si="1"/>
        <v>3</v>
      </c>
      <c r="C40" s="153">
        <v>58228.5</v>
      </c>
      <c r="D40" s="153">
        <v>55975</v>
      </c>
      <c r="E40" s="153">
        <v>56712.5</v>
      </c>
      <c r="F40" s="153">
        <v>354.5</v>
      </c>
      <c r="G40" s="153">
        <v>1359.5</v>
      </c>
      <c r="H40" s="153">
        <v>1656</v>
      </c>
      <c r="I40" s="153">
        <v>46470.5</v>
      </c>
      <c r="J40" s="153">
        <v>2839</v>
      </c>
      <c r="K40" s="153">
        <v>0</v>
      </c>
      <c r="L40" s="153">
        <v>7662</v>
      </c>
      <c r="M40" s="153">
        <v>-1710.5</v>
      </c>
      <c r="N40" s="153">
        <v>646</v>
      </c>
      <c r="O40" s="153">
        <v>-1048.5</v>
      </c>
      <c r="P40" s="153">
        <v>43</v>
      </c>
      <c r="Q40" s="153">
        <v>2887</v>
      </c>
      <c r="R40" s="153">
        <v>-1500</v>
      </c>
      <c r="S40" s="153">
        <v>-2738</v>
      </c>
      <c r="T40" s="153">
        <v>1100</v>
      </c>
      <c r="U40" s="153">
        <v>-351</v>
      </c>
      <c r="V40" s="153">
        <v>-658</v>
      </c>
      <c r="Y40" s="11"/>
    </row>
    <row r="41" spans="1:34">
      <c r="A41" s="11">
        <f t="shared" si="0"/>
        <v>1</v>
      </c>
      <c r="B41" s="13">
        <f t="shared" si="1"/>
        <v>4</v>
      </c>
      <c r="C41" s="153">
        <v>56336.5</v>
      </c>
      <c r="D41" s="153">
        <v>54237.5</v>
      </c>
      <c r="E41" s="153">
        <v>55362.5</v>
      </c>
      <c r="F41" s="153">
        <v>355.5</v>
      </c>
      <c r="G41" s="153">
        <v>1092</v>
      </c>
      <c r="H41" s="153">
        <v>1629</v>
      </c>
      <c r="I41" s="153">
        <v>46745</v>
      </c>
      <c r="J41" s="153">
        <v>2902.5</v>
      </c>
      <c r="K41" s="153">
        <v>0</v>
      </c>
      <c r="L41" s="153">
        <v>7455</v>
      </c>
      <c r="M41" s="153">
        <v>-2993</v>
      </c>
      <c r="N41" s="153">
        <v>637.5</v>
      </c>
      <c r="O41" s="153">
        <v>-1487.5</v>
      </c>
      <c r="P41" s="153">
        <v>39.5</v>
      </c>
      <c r="Q41" s="153">
        <v>2559</v>
      </c>
      <c r="R41" s="153">
        <v>-1500</v>
      </c>
      <c r="S41" s="153">
        <v>-3050</v>
      </c>
      <c r="T41" s="153">
        <v>1100</v>
      </c>
      <c r="U41" s="153">
        <v>-351</v>
      </c>
      <c r="V41" s="153">
        <v>-566</v>
      </c>
      <c r="Y41" s="11"/>
    </row>
    <row r="42" spans="1:34">
      <c r="A42" s="11">
        <f t="shared" si="0"/>
        <v>1</v>
      </c>
      <c r="B42" s="13">
        <f t="shared" si="1"/>
        <v>5</v>
      </c>
      <c r="C42" s="153">
        <v>56231.5</v>
      </c>
      <c r="D42" s="153">
        <v>54562.5</v>
      </c>
      <c r="E42" s="153">
        <v>55437.5</v>
      </c>
      <c r="F42" s="153">
        <v>354.5</v>
      </c>
      <c r="G42" s="153">
        <v>1107</v>
      </c>
      <c r="H42" s="153">
        <v>1615</v>
      </c>
      <c r="I42" s="153">
        <v>46907</v>
      </c>
      <c r="J42" s="153">
        <v>3036.5</v>
      </c>
      <c r="K42" s="153">
        <v>0</v>
      </c>
      <c r="L42" s="153">
        <v>7326</v>
      </c>
      <c r="M42" s="153">
        <v>-2984</v>
      </c>
      <c r="N42" s="153">
        <v>635</v>
      </c>
      <c r="O42" s="153">
        <v>-1766.5</v>
      </c>
      <c r="P42" s="153">
        <v>39.5</v>
      </c>
      <c r="Q42" s="153">
        <v>2606</v>
      </c>
      <c r="R42" s="153">
        <v>-1500</v>
      </c>
      <c r="S42" s="153">
        <v>-3050</v>
      </c>
      <c r="T42" s="153">
        <v>1100</v>
      </c>
      <c r="U42" s="153">
        <v>-351</v>
      </c>
      <c r="V42" s="153">
        <v>-527</v>
      </c>
      <c r="Y42" s="11"/>
    </row>
    <row r="43" spans="1:34">
      <c r="A43" s="11">
        <f t="shared" si="0"/>
        <v>1</v>
      </c>
      <c r="B43" s="13">
        <f t="shared" si="1"/>
        <v>6</v>
      </c>
      <c r="C43" s="153">
        <v>57316</v>
      </c>
      <c r="D43" s="153">
        <v>56100</v>
      </c>
      <c r="E43" s="153">
        <v>56687.5</v>
      </c>
      <c r="F43" s="153">
        <v>355</v>
      </c>
      <c r="G43" s="153">
        <v>1305</v>
      </c>
      <c r="H43" s="153">
        <v>1580.5</v>
      </c>
      <c r="I43" s="153">
        <v>47279</v>
      </c>
      <c r="J43" s="153">
        <v>3153</v>
      </c>
      <c r="K43" s="153">
        <v>0</v>
      </c>
      <c r="L43" s="153">
        <v>7454.5</v>
      </c>
      <c r="M43" s="153">
        <v>-2979</v>
      </c>
      <c r="N43" s="153">
        <v>635.5</v>
      </c>
      <c r="O43" s="153">
        <v>-1466.5</v>
      </c>
      <c r="P43" s="153">
        <v>42</v>
      </c>
      <c r="Q43" s="153">
        <v>2915</v>
      </c>
      <c r="R43" s="153">
        <v>-1500</v>
      </c>
      <c r="S43" s="153">
        <v>-2967</v>
      </c>
      <c r="T43" s="153">
        <v>1100</v>
      </c>
      <c r="U43" s="153">
        <v>-351</v>
      </c>
      <c r="V43" s="153">
        <v>-381</v>
      </c>
      <c r="Y43" s="11"/>
    </row>
    <row r="44" spans="1:34">
      <c r="A44" s="11">
        <f t="shared" si="0"/>
        <v>1</v>
      </c>
      <c r="B44" s="13">
        <f t="shared" si="1"/>
        <v>7</v>
      </c>
      <c r="C44" s="153">
        <v>58320.5</v>
      </c>
      <c r="D44" s="153">
        <v>57537.5</v>
      </c>
      <c r="E44" s="153">
        <v>57725</v>
      </c>
      <c r="F44" s="153">
        <v>353</v>
      </c>
      <c r="G44" s="153">
        <v>1473.5</v>
      </c>
      <c r="H44" s="153">
        <v>1533</v>
      </c>
      <c r="I44" s="153">
        <v>47068</v>
      </c>
      <c r="J44" s="153">
        <v>3287</v>
      </c>
      <c r="K44" s="153">
        <v>1</v>
      </c>
      <c r="L44" s="153">
        <v>7613.5</v>
      </c>
      <c r="M44" s="153">
        <v>-2786.5</v>
      </c>
      <c r="N44" s="153">
        <v>634.5</v>
      </c>
      <c r="O44" s="153">
        <v>-857</v>
      </c>
      <c r="P44" s="153">
        <v>44</v>
      </c>
      <c r="Q44" s="153">
        <v>2821</v>
      </c>
      <c r="R44" s="153">
        <v>-1500</v>
      </c>
      <c r="S44" s="153">
        <v>-2264</v>
      </c>
      <c r="T44" s="153">
        <v>1000</v>
      </c>
      <c r="U44" s="153">
        <v>-351</v>
      </c>
      <c r="V44" s="153">
        <v>-196</v>
      </c>
      <c r="Y44" s="11"/>
    </row>
    <row r="45" spans="1:34">
      <c r="A45" s="11">
        <f t="shared" si="0"/>
        <v>1</v>
      </c>
      <c r="B45" s="13">
        <f t="shared" si="1"/>
        <v>8</v>
      </c>
      <c r="C45" s="153">
        <v>59016</v>
      </c>
      <c r="D45" s="153">
        <v>58387.5</v>
      </c>
      <c r="E45" s="153">
        <v>59100</v>
      </c>
      <c r="F45" s="153">
        <v>354.5</v>
      </c>
      <c r="G45" s="153">
        <v>1630</v>
      </c>
      <c r="H45" s="153">
        <v>1430</v>
      </c>
      <c r="I45" s="153">
        <v>46643.5</v>
      </c>
      <c r="J45" s="153">
        <v>3310</v>
      </c>
      <c r="K45" s="153">
        <v>99</v>
      </c>
      <c r="L45" s="153">
        <v>7806.5</v>
      </c>
      <c r="M45" s="153">
        <v>-2608</v>
      </c>
      <c r="N45" s="153">
        <v>633.5</v>
      </c>
      <c r="O45" s="153">
        <v>-283</v>
      </c>
      <c r="P45" s="153">
        <v>46</v>
      </c>
      <c r="Q45" s="153">
        <v>2865</v>
      </c>
      <c r="R45" s="153">
        <v>-1500</v>
      </c>
      <c r="S45" s="153">
        <v>-2103</v>
      </c>
      <c r="T45" s="153">
        <v>1000</v>
      </c>
      <c r="U45" s="153">
        <v>-141</v>
      </c>
      <c r="V45" s="153">
        <v>-273</v>
      </c>
      <c r="Y45" s="11"/>
    </row>
    <row r="46" spans="1:34">
      <c r="A46" s="11">
        <f t="shared" si="0"/>
        <v>1</v>
      </c>
      <c r="B46" s="13">
        <f t="shared" si="1"/>
        <v>9</v>
      </c>
      <c r="C46" s="153">
        <v>61222</v>
      </c>
      <c r="D46" s="153">
        <v>60400</v>
      </c>
      <c r="E46" s="153">
        <v>61650</v>
      </c>
      <c r="F46" s="153">
        <v>353.5</v>
      </c>
      <c r="G46" s="153">
        <v>1824.5</v>
      </c>
      <c r="H46" s="153">
        <v>1281.5</v>
      </c>
      <c r="I46" s="153">
        <v>47793.5</v>
      </c>
      <c r="J46" s="153">
        <v>2959</v>
      </c>
      <c r="K46" s="153">
        <v>393</v>
      </c>
      <c r="L46" s="153">
        <v>7906</v>
      </c>
      <c r="M46" s="153">
        <v>-1875</v>
      </c>
      <c r="N46" s="153">
        <v>634.5</v>
      </c>
      <c r="O46" s="153">
        <v>-47</v>
      </c>
      <c r="P46" s="153">
        <v>46.5</v>
      </c>
      <c r="Q46" s="153">
        <v>2546</v>
      </c>
      <c r="R46" s="153">
        <v>-1500</v>
      </c>
      <c r="S46" s="153">
        <v>-1761</v>
      </c>
      <c r="T46" s="153">
        <v>1000</v>
      </c>
      <c r="U46" s="153">
        <v>-25</v>
      </c>
      <c r="V46" s="153">
        <v>-326</v>
      </c>
      <c r="Y46" s="11"/>
    </row>
    <row r="47" spans="1:34">
      <c r="A47" s="11">
        <f t="shared" si="0"/>
        <v>1</v>
      </c>
      <c r="B47" s="13">
        <f t="shared" si="1"/>
        <v>10</v>
      </c>
      <c r="C47" s="153">
        <v>62899</v>
      </c>
      <c r="D47" s="153">
        <v>62500</v>
      </c>
      <c r="E47" s="153">
        <v>63062.5</v>
      </c>
      <c r="F47" s="153">
        <v>353</v>
      </c>
      <c r="G47" s="153">
        <v>1913.5</v>
      </c>
      <c r="H47" s="153">
        <v>1191</v>
      </c>
      <c r="I47" s="153">
        <v>47419.5</v>
      </c>
      <c r="J47" s="153">
        <v>2930.5</v>
      </c>
      <c r="K47" s="153">
        <v>713.5</v>
      </c>
      <c r="L47" s="153">
        <v>8172.5</v>
      </c>
      <c r="M47" s="153">
        <v>-592.5</v>
      </c>
      <c r="N47" s="153">
        <v>635</v>
      </c>
      <c r="O47" s="153">
        <v>161.5</v>
      </c>
      <c r="P47" s="153">
        <v>46.5</v>
      </c>
      <c r="Q47" s="153">
        <v>2890</v>
      </c>
      <c r="R47" s="153">
        <v>-1450</v>
      </c>
      <c r="S47" s="153">
        <v>-2253</v>
      </c>
      <c r="T47" s="153">
        <v>1000</v>
      </c>
      <c r="U47" s="153">
        <v>-91</v>
      </c>
      <c r="V47" s="153">
        <v>13</v>
      </c>
      <c r="Y47" s="11"/>
    </row>
    <row r="48" spans="1:34">
      <c r="A48" s="11">
        <f t="shared" si="0"/>
        <v>1</v>
      </c>
      <c r="B48" s="13">
        <f t="shared" si="1"/>
        <v>11</v>
      </c>
      <c r="C48" s="153">
        <v>63330.5</v>
      </c>
      <c r="D48" s="153">
        <v>62662.5</v>
      </c>
      <c r="E48" s="153">
        <v>63362.5</v>
      </c>
      <c r="F48" s="153">
        <v>354</v>
      </c>
      <c r="G48" s="153">
        <v>2022.5</v>
      </c>
      <c r="H48" s="153">
        <v>1120</v>
      </c>
      <c r="I48" s="153">
        <v>47292</v>
      </c>
      <c r="J48" s="153">
        <v>3269</v>
      </c>
      <c r="K48" s="153">
        <v>988.5</v>
      </c>
      <c r="L48" s="153">
        <v>8446</v>
      </c>
      <c r="M48" s="153">
        <v>-507.5</v>
      </c>
      <c r="N48" s="153">
        <v>631</v>
      </c>
      <c r="O48" s="153">
        <v>-285</v>
      </c>
      <c r="P48" s="153">
        <v>46.5</v>
      </c>
      <c r="Q48" s="153">
        <v>2678</v>
      </c>
      <c r="R48" s="153">
        <v>-1500</v>
      </c>
      <c r="S48" s="153">
        <v>-2836</v>
      </c>
      <c r="T48" s="153">
        <v>1000</v>
      </c>
      <c r="U48" s="153">
        <v>32</v>
      </c>
      <c r="V48" s="153">
        <v>28</v>
      </c>
      <c r="Y48" s="11"/>
    </row>
    <row r="49" spans="1:25">
      <c r="A49" s="11">
        <f t="shared" si="0"/>
        <v>1</v>
      </c>
      <c r="B49" s="13">
        <f t="shared" si="1"/>
        <v>12</v>
      </c>
      <c r="C49" s="153">
        <v>63833</v>
      </c>
      <c r="D49" s="153">
        <v>62737.5</v>
      </c>
      <c r="E49" s="153">
        <v>64275</v>
      </c>
      <c r="F49" s="153">
        <v>353</v>
      </c>
      <c r="G49" s="153">
        <v>2067.5</v>
      </c>
      <c r="H49" s="153">
        <v>1110.5</v>
      </c>
      <c r="I49" s="153">
        <v>47521</v>
      </c>
      <c r="J49" s="153">
        <v>3630</v>
      </c>
      <c r="K49" s="153">
        <v>1165</v>
      </c>
      <c r="L49" s="153">
        <v>8652.5</v>
      </c>
      <c r="M49" s="153">
        <v>-1505</v>
      </c>
      <c r="N49" s="153">
        <v>627.5</v>
      </c>
      <c r="O49" s="153">
        <v>211.5</v>
      </c>
      <c r="P49" s="153">
        <v>47.5</v>
      </c>
      <c r="Q49" s="153">
        <v>3000</v>
      </c>
      <c r="R49" s="153">
        <v>-1500</v>
      </c>
      <c r="S49" s="153">
        <v>-1441</v>
      </c>
      <c r="T49" s="153">
        <v>1000</v>
      </c>
      <c r="U49" s="153">
        <v>-16</v>
      </c>
      <c r="V49" s="153">
        <v>9</v>
      </c>
      <c r="Y49" s="11"/>
    </row>
    <row r="50" spans="1:25">
      <c r="A50" s="11">
        <f t="shared" si="0"/>
        <v>1</v>
      </c>
      <c r="B50" s="13">
        <f t="shared" si="1"/>
        <v>13</v>
      </c>
      <c r="C50" s="153">
        <v>63077</v>
      </c>
      <c r="D50" s="153">
        <v>61500</v>
      </c>
      <c r="E50" s="153">
        <v>62387.5</v>
      </c>
      <c r="F50" s="153">
        <v>353</v>
      </c>
      <c r="G50" s="153">
        <v>1761.5</v>
      </c>
      <c r="H50" s="153">
        <v>1106.5</v>
      </c>
      <c r="I50" s="153">
        <v>47272</v>
      </c>
      <c r="J50" s="153">
        <v>3469.5</v>
      </c>
      <c r="K50" s="153">
        <v>1184</v>
      </c>
      <c r="L50" s="153">
        <v>8359</v>
      </c>
      <c r="M50" s="153">
        <v>-1886</v>
      </c>
      <c r="N50" s="153">
        <v>616.5</v>
      </c>
      <c r="O50" s="153">
        <v>841.5</v>
      </c>
      <c r="P50" s="153">
        <v>43.5</v>
      </c>
      <c r="Q50" s="153">
        <v>2989</v>
      </c>
      <c r="R50" s="153">
        <v>-1500</v>
      </c>
      <c r="S50" s="153">
        <v>-2115</v>
      </c>
      <c r="T50" s="153">
        <v>1000</v>
      </c>
      <c r="U50" s="153">
        <v>-16</v>
      </c>
      <c r="V50" s="153">
        <v>140</v>
      </c>
      <c r="Y50" s="11"/>
    </row>
    <row r="51" spans="1:25">
      <c r="A51" s="11">
        <f t="shared" si="0"/>
        <v>1</v>
      </c>
      <c r="B51" s="13">
        <f t="shared" si="1"/>
        <v>14</v>
      </c>
      <c r="C51" s="153">
        <v>59360.5</v>
      </c>
      <c r="D51" s="153">
        <v>57387.5</v>
      </c>
      <c r="E51" s="153">
        <v>58562.5</v>
      </c>
      <c r="F51" s="153">
        <v>352</v>
      </c>
      <c r="G51" s="153">
        <v>1435</v>
      </c>
      <c r="H51" s="153">
        <v>1105.5</v>
      </c>
      <c r="I51" s="153">
        <v>46486</v>
      </c>
      <c r="J51" s="153">
        <v>3257.5</v>
      </c>
      <c r="K51" s="153">
        <v>1187.5</v>
      </c>
      <c r="L51" s="153">
        <v>7550</v>
      </c>
      <c r="M51" s="153">
        <v>-2658.5</v>
      </c>
      <c r="N51" s="153">
        <v>618.5</v>
      </c>
      <c r="O51" s="153">
        <v>28</v>
      </c>
      <c r="P51" s="153">
        <v>40.5</v>
      </c>
      <c r="Q51" s="153">
        <v>2846</v>
      </c>
      <c r="R51" s="153">
        <v>-1500</v>
      </c>
      <c r="S51" s="153">
        <v>-1845</v>
      </c>
      <c r="T51" s="153">
        <v>1000</v>
      </c>
      <c r="U51" s="153">
        <v>-16</v>
      </c>
      <c r="V51" s="153">
        <v>-483</v>
      </c>
      <c r="Y51" s="11"/>
    </row>
    <row r="52" spans="1:25">
      <c r="A52" s="11">
        <f t="shared" si="0"/>
        <v>1</v>
      </c>
      <c r="B52" s="13">
        <f t="shared" si="1"/>
        <v>15</v>
      </c>
      <c r="C52" s="153">
        <v>56071.5</v>
      </c>
      <c r="D52" s="153">
        <v>53937.5</v>
      </c>
      <c r="E52" s="153">
        <v>55350</v>
      </c>
      <c r="F52" s="153">
        <v>352</v>
      </c>
      <c r="G52" s="153">
        <v>1372.5</v>
      </c>
      <c r="H52" s="153">
        <v>1103.5</v>
      </c>
      <c r="I52" s="153">
        <v>43938</v>
      </c>
      <c r="J52" s="153">
        <v>3188.5</v>
      </c>
      <c r="K52" s="153">
        <v>1103.5</v>
      </c>
      <c r="L52" s="153">
        <v>7303</v>
      </c>
      <c r="M52" s="153">
        <v>-2788</v>
      </c>
      <c r="N52" s="153">
        <v>616.5</v>
      </c>
      <c r="O52" s="153">
        <v>-117.5</v>
      </c>
      <c r="P52" s="153">
        <v>41.5</v>
      </c>
      <c r="Q52" s="153">
        <v>2790</v>
      </c>
      <c r="R52" s="153">
        <v>-1500</v>
      </c>
      <c r="S52" s="153">
        <v>-1793</v>
      </c>
      <c r="T52" s="153">
        <v>1000</v>
      </c>
      <c r="U52" s="153">
        <v>-98</v>
      </c>
      <c r="V52" s="153">
        <v>-561</v>
      </c>
      <c r="Y52" s="11"/>
    </row>
    <row r="53" spans="1:25">
      <c r="A53" s="11">
        <f t="shared" si="0"/>
        <v>1</v>
      </c>
      <c r="B53" s="13">
        <f t="shared" si="1"/>
        <v>16</v>
      </c>
      <c r="C53" s="153">
        <v>53976</v>
      </c>
      <c r="D53" s="153">
        <v>51262.5</v>
      </c>
      <c r="E53" s="153">
        <v>52387.5</v>
      </c>
      <c r="F53" s="153">
        <v>352</v>
      </c>
      <c r="G53" s="153">
        <v>1429</v>
      </c>
      <c r="H53" s="153">
        <v>1103</v>
      </c>
      <c r="I53" s="153">
        <v>42551</v>
      </c>
      <c r="J53" s="153">
        <v>3207</v>
      </c>
      <c r="K53" s="153">
        <v>946.5</v>
      </c>
      <c r="L53" s="153">
        <v>7365.5</v>
      </c>
      <c r="M53" s="153">
        <v>-2779</v>
      </c>
      <c r="N53" s="153">
        <v>615</v>
      </c>
      <c r="O53" s="153">
        <v>-814.5</v>
      </c>
      <c r="P53" s="153">
        <v>43.5</v>
      </c>
      <c r="Q53" s="153">
        <v>2614</v>
      </c>
      <c r="R53" s="153">
        <v>-1500</v>
      </c>
      <c r="S53" s="153">
        <v>-2173</v>
      </c>
      <c r="T53" s="153">
        <v>1000</v>
      </c>
      <c r="U53" s="153">
        <v>-340</v>
      </c>
      <c r="V53" s="153">
        <v>-1111</v>
      </c>
      <c r="Y53" s="11"/>
    </row>
    <row r="54" spans="1:25">
      <c r="A54" s="11">
        <f t="shared" si="0"/>
        <v>1</v>
      </c>
      <c r="B54" s="13">
        <f t="shared" si="1"/>
        <v>17</v>
      </c>
      <c r="C54" s="153">
        <v>53442</v>
      </c>
      <c r="D54" s="153">
        <v>50487.5</v>
      </c>
      <c r="E54" s="153">
        <v>51550</v>
      </c>
      <c r="F54" s="153">
        <v>353.5</v>
      </c>
      <c r="G54" s="153">
        <v>1668.5</v>
      </c>
      <c r="H54" s="153">
        <v>1098.5</v>
      </c>
      <c r="I54" s="153">
        <v>43017</v>
      </c>
      <c r="J54" s="153">
        <v>3261</v>
      </c>
      <c r="K54" s="153">
        <v>716</v>
      </c>
      <c r="L54" s="153">
        <v>7507</v>
      </c>
      <c r="M54" s="153">
        <v>-2687</v>
      </c>
      <c r="N54" s="153">
        <v>605</v>
      </c>
      <c r="O54" s="153">
        <v>-2097</v>
      </c>
      <c r="P54" s="153">
        <v>47</v>
      </c>
      <c r="Q54" s="153">
        <v>1722</v>
      </c>
      <c r="R54" s="153">
        <v>-1500</v>
      </c>
      <c r="S54" s="153">
        <v>-2551</v>
      </c>
      <c r="T54" s="153">
        <v>1000</v>
      </c>
      <c r="U54" s="153">
        <v>-326</v>
      </c>
      <c r="V54" s="153">
        <v>-1449</v>
      </c>
      <c r="Y54" s="11"/>
    </row>
    <row r="55" spans="1:25">
      <c r="A55" s="11">
        <f t="shared" si="0"/>
        <v>1</v>
      </c>
      <c r="B55" s="13">
        <f t="shared" si="1"/>
        <v>18</v>
      </c>
      <c r="C55" s="153">
        <v>55135</v>
      </c>
      <c r="D55" s="153">
        <v>53300</v>
      </c>
      <c r="E55" s="153">
        <v>54462.5</v>
      </c>
      <c r="F55" s="153">
        <v>351.5</v>
      </c>
      <c r="G55" s="153">
        <v>2041</v>
      </c>
      <c r="H55" s="153">
        <v>1090.5</v>
      </c>
      <c r="I55" s="153">
        <v>44860.5</v>
      </c>
      <c r="J55" s="153">
        <v>3334.5</v>
      </c>
      <c r="K55" s="153">
        <v>432</v>
      </c>
      <c r="L55" s="153">
        <v>8047.5</v>
      </c>
      <c r="M55" s="153">
        <v>-2217.5</v>
      </c>
      <c r="N55" s="153">
        <v>610</v>
      </c>
      <c r="O55" s="153">
        <v>-3415</v>
      </c>
      <c r="P55" s="153">
        <v>51</v>
      </c>
      <c r="Q55" s="153">
        <v>1505</v>
      </c>
      <c r="R55" s="153">
        <v>-1500</v>
      </c>
      <c r="S55" s="153">
        <v>-2935</v>
      </c>
      <c r="T55" s="153">
        <v>1000</v>
      </c>
      <c r="U55" s="153">
        <v>-326</v>
      </c>
      <c r="V55" s="153">
        <v>-1396</v>
      </c>
      <c r="Y55" s="11"/>
    </row>
    <row r="56" spans="1:25">
      <c r="A56" s="11">
        <f t="shared" si="0"/>
        <v>1</v>
      </c>
      <c r="B56" s="13">
        <f t="shared" si="1"/>
        <v>19</v>
      </c>
      <c r="C56" s="153">
        <v>58895.5</v>
      </c>
      <c r="D56" s="153">
        <v>57137.5</v>
      </c>
      <c r="E56" s="153">
        <v>58400</v>
      </c>
      <c r="F56" s="153">
        <v>354.5</v>
      </c>
      <c r="G56" s="153">
        <v>2224.5</v>
      </c>
      <c r="H56" s="153">
        <v>1091</v>
      </c>
      <c r="I56" s="153">
        <v>47081.5</v>
      </c>
      <c r="J56" s="153">
        <v>3229</v>
      </c>
      <c r="K56" s="153">
        <v>154</v>
      </c>
      <c r="L56" s="153">
        <v>8731.5</v>
      </c>
      <c r="M56" s="153">
        <v>-1275</v>
      </c>
      <c r="N56" s="153">
        <v>608.5</v>
      </c>
      <c r="O56" s="153">
        <v>-3303</v>
      </c>
      <c r="P56" s="153">
        <v>51</v>
      </c>
      <c r="Q56" s="153">
        <v>2459</v>
      </c>
      <c r="R56" s="153">
        <v>-1500</v>
      </c>
      <c r="S56" s="153">
        <v>-2957</v>
      </c>
      <c r="T56" s="153">
        <v>1000</v>
      </c>
      <c r="U56" s="153">
        <v>-351</v>
      </c>
      <c r="V56" s="153">
        <v>-1447</v>
      </c>
      <c r="Y56" s="11"/>
    </row>
    <row r="57" spans="1:25">
      <c r="A57" s="11">
        <f t="shared" si="0"/>
        <v>1</v>
      </c>
      <c r="B57" s="13">
        <f t="shared" si="1"/>
        <v>20</v>
      </c>
      <c r="C57" s="153">
        <v>61663.5</v>
      </c>
      <c r="D57" s="153">
        <v>59737.5</v>
      </c>
      <c r="E57" s="153">
        <v>61100</v>
      </c>
      <c r="F57" s="153">
        <v>355</v>
      </c>
      <c r="G57" s="153">
        <v>2455.5</v>
      </c>
      <c r="H57" s="153">
        <v>1113</v>
      </c>
      <c r="I57" s="153">
        <v>48037</v>
      </c>
      <c r="J57" s="153">
        <v>2962.5</v>
      </c>
      <c r="K57" s="153">
        <v>13</v>
      </c>
      <c r="L57" s="153">
        <v>9060</v>
      </c>
      <c r="M57" s="153">
        <v>-930.5</v>
      </c>
      <c r="N57" s="153">
        <v>603</v>
      </c>
      <c r="O57" s="153">
        <v>-2005.5</v>
      </c>
      <c r="P57" s="153">
        <v>53</v>
      </c>
      <c r="Q57" s="153">
        <v>2981</v>
      </c>
      <c r="R57" s="153">
        <v>-1500</v>
      </c>
      <c r="S57" s="153">
        <v>-2561</v>
      </c>
      <c r="T57" s="153">
        <v>1000</v>
      </c>
      <c r="U57" s="153">
        <v>-351</v>
      </c>
      <c r="V57" s="153">
        <v>-829</v>
      </c>
      <c r="Y57" s="11"/>
    </row>
    <row r="58" spans="1:25">
      <c r="A58" s="11">
        <f t="shared" si="0"/>
        <v>1</v>
      </c>
      <c r="B58" s="13">
        <f t="shared" si="1"/>
        <v>21</v>
      </c>
      <c r="C58" s="153">
        <v>63270.5</v>
      </c>
      <c r="D58" s="153">
        <v>61750</v>
      </c>
      <c r="E58" s="153">
        <v>63087.5</v>
      </c>
      <c r="F58" s="153">
        <v>355</v>
      </c>
      <c r="G58" s="153">
        <v>2357.5</v>
      </c>
      <c r="H58" s="153">
        <v>1104</v>
      </c>
      <c r="I58" s="153">
        <v>47510.5</v>
      </c>
      <c r="J58" s="153">
        <v>3115</v>
      </c>
      <c r="K58" s="153">
        <v>0</v>
      </c>
      <c r="L58" s="153">
        <v>10241</v>
      </c>
      <c r="M58" s="153">
        <v>-19</v>
      </c>
      <c r="N58" s="153">
        <v>605.5</v>
      </c>
      <c r="O58" s="153">
        <v>-1998.5</v>
      </c>
      <c r="P58" s="153">
        <v>50</v>
      </c>
      <c r="Q58" s="153">
        <v>3000</v>
      </c>
      <c r="R58" s="153">
        <v>-1500</v>
      </c>
      <c r="S58" s="153">
        <v>-3071</v>
      </c>
      <c r="T58" s="153">
        <v>1000</v>
      </c>
      <c r="U58" s="153">
        <v>-351</v>
      </c>
      <c r="V58" s="153">
        <v>-1404</v>
      </c>
      <c r="Y58" s="11"/>
    </row>
    <row r="59" spans="1:25">
      <c r="A59" s="11">
        <f t="shared" si="0"/>
        <v>1</v>
      </c>
      <c r="B59" s="13">
        <f t="shared" si="1"/>
        <v>22</v>
      </c>
      <c r="C59" s="153">
        <v>61878.5</v>
      </c>
      <c r="D59" s="153">
        <v>61575</v>
      </c>
      <c r="E59" s="153">
        <v>62800</v>
      </c>
      <c r="F59" s="153">
        <v>355</v>
      </c>
      <c r="G59" s="153">
        <v>2768</v>
      </c>
      <c r="H59" s="153">
        <v>1104.5</v>
      </c>
      <c r="I59" s="153">
        <v>47299.5</v>
      </c>
      <c r="J59" s="153">
        <v>3337.5</v>
      </c>
      <c r="K59" s="153">
        <v>0</v>
      </c>
      <c r="L59" s="153">
        <v>9428.5</v>
      </c>
      <c r="M59" s="153">
        <v>-295.5</v>
      </c>
      <c r="N59" s="153">
        <v>596</v>
      </c>
      <c r="O59" s="153">
        <v>-2716</v>
      </c>
      <c r="P59" s="153">
        <v>57</v>
      </c>
      <c r="Q59" s="153">
        <v>2991</v>
      </c>
      <c r="R59" s="153">
        <v>-1500</v>
      </c>
      <c r="S59" s="153">
        <v>-3073</v>
      </c>
      <c r="T59" s="153">
        <v>1000</v>
      </c>
      <c r="U59" s="153">
        <v>-351</v>
      </c>
      <c r="V59" s="153">
        <v>-1176</v>
      </c>
      <c r="Y59" s="11"/>
    </row>
    <row r="60" spans="1:25">
      <c r="A60" s="11">
        <f t="shared" si="0"/>
        <v>1</v>
      </c>
      <c r="B60" s="13">
        <f t="shared" si="1"/>
        <v>23</v>
      </c>
      <c r="C60" s="153">
        <v>64434</v>
      </c>
      <c r="D60" s="153">
        <v>63037.5</v>
      </c>
      <c r="E60" s="153">
        <v>64050</v>
      </c>
      <c r="F60" s="153">
        <v>354.5</v>
      </c>
      <c r="G60" s="153">
        <v>2961.5</v>
      </c>
      <c r="H60" s="153">
        <v>1101</v>
      </c>
      <c r="I60" s="153">
        <v>47715.5</v>
      </c>
      <c r="J60" s="153">
        <v>3344</v>
      </c>
      <c r="K60" s="153">
        <v>0</v>
      </c>
      <c r="L60" s="153">
        <v>10122</v>
      </c>
      <c r="M60" s="153">
        <v>-341.5</v>
      </c>
      <c r="N60" s="153">
        <v>587.5</v>
      </c>
      <c r="O60" s="153">
        <v>-1410</v>
      </c>
      <c r="P60" s="153">
        <v>58</v>
      </c>
      <c r="Q60" s="153">
        <v>3000</v>
      </c>
      <c r="R60" s="153">
        <v>-1500</v>
      </c>
      <c r="S60" s="153">
        <v>-2221</v>
      </c>
      <c r="T60" s="153">
        <v>1000</v>
      </c>
      <c r="U60" s="153">
        <v>-351</v>
      </c>
      <c r="V60" s="153">
        <v>-773</v>
      </c>
      <c r="Y60" s="11"/>
    </row>
    <row r="61" spans="1:25">
      <c r="A61" s="11">
        <f>A60+1</f>
        <v>2</v>
      </c>
      <c r="B61" s="13">
        <v>0</v>
      </c>
      <c r="C61" s="153">
        <v>63227</v>
      </c>
      <c r="D61" s="153">
        <v>62337.5</v>
      </c>
      <c r="E61" s="153">
        <v>61375</v>
      </c>
      <c r="F61" s="153">
        <v>354.5</v>
      </c>
      <c r="G61" s="153">
        <v>2879.5</v>
      </c>
      <c r="H61" s="153">
        <v>1092</v>
      </c>
      <c r="I61" s="153">
        <v>47549.5</v>
      </c>
      <c r="J61" s="153">
        <v>3176.5</v>
      </c>
      <c r="K61" s="153">
        <v>0</v>
      </c>
      <c r="L61" s="153">
        <v>9005.5</v>
      </c>
      <c r="M61" s="153">
        <v>-360</v>
      </c>
      <c r="N61" s="153">
        <v>588.5</v>
      </c>
      <c r="O61" s="153">
        <v>-1059.5</v>
      </c>
      <c r="P61" s="153">
        <v>58.5</v>
      </c>
      <c r="Q61" s="153">
        <v>2191</v>
      </c>
      <c r="R61" s="153">
        <v>-1100</v>
      </c>
      <c r="S61" s="153">
        <v>-3000</v>
      </c>
      <c r="T61" s="153">
        <v>1000</v>
      </c>
      <c r="U61" s="153">
        <v>-351</v>
      </c>
      <c r="V61" s="153">
        <v>-602</v>
      </c>
      <c r="Y61" s="11"/>
    </row>
    <row r="62" spans="1:25">
      <c r="A62" s="11">
        <f>A61</f>
        <v>2</v>
      </c>
      <c r="B62" s="13">
        <f>B61+1</f>
        <v>1</v>
      </c>
      <c r="C62" s="153">
        <v>59937.5</v>
      </c>
      <c r="D62" s="153">
        <v>60550</v>
      </c>
      <c r="E62" s="153">
        <v>59625</v>
      </c>
      <c r="F62" s="153">
        <v>354</v>
      </c>
      <c r="G62" s="153">
        <v>2785.5</v>
      </c>
      <c r="H62" s="153">
        <v>1120.5</v>
      </c>
      <c r="I62" s="153">
        <v>47077.5</v>
      </c>
      <c r="J62" s="153">
        <v>3020</v>
      </c>
      <c r="K62" s="153">
        <v>0</v>
      </c>
      <c r="L62" s="153">
        <v>7600</v>
      </c>
      <c r="M62" s="153">
        <v>-765</v>
      </c>
      <c r="N62" s="153">
        <v>584</v>
      </c>
      <c r="O62" s="153">
        <v>-1839.5</v>
      </c>
      <c r="P62" s="153">
        <v>60</v>
      </c>
      <c r="Q62" s="153">
        <v>1903</v>
      </c>
      <c r="R62" s="153">
        <v>-956</v>
      </c>
      <c r="S62" s="153">
        <v>-2880</v>
      </c>
      <c r="T62" s="153">
        <v>1100</v>
      </c>
      <c r="U62" s="153">
        <v>-351</v>
      </c>
      <c r="V62" s="153">
        <v>-614</v>
      </c>
      <c r="Y62" s="11"/>
    </row>
    <row r="63" spans="1:25">
      <c r="A63" s="11">
        <f t="shared" ref="A63:A84" si="2">A62</f>
        <v>2</v>
      </c>
      <c r="B63" s="13">
        <f t="shared" ref="B63:B84" si="3">B62+1</f>
        <v>2</v>
      </c>
      <c r="C63" s="153">
        <v>59769.5</v>
      </c>
      <c r="D63" s="153">
        <v>60075</v>
      </c>
      <c r="E63" s="153">
        <v>58800</v>
      </c>
      <c r="F63" s="153">
        <v>354.5</v>
      </c>
      <c r="G63" s="153">
        <v>2998</v>
      </c>
      <c r="H63" s="153">
        <v>1172.5</v>
      </c>
      <c r="I63" s="153">
        <v>47580</v>
      </c>
      <c r="J63" s="153">
        <v>2971</v>
      </c>
      <c r="K63" s="153">
        <v>0</v>
      </c>
      <c r="L63" s="153">
        <v>7403</v>
      </c>
      <c r="M63" s="153">
        <v>-1366.5</v>
      </c>
      <c r="N63" s="153">
        <v>578.5</v>
      </c>
      <c r="O63" s="153">
        <v>-1921</v>
      </c>
      <c r="P63" s="153">
        <v>63</v>
      </c>
      <c r="Q63" s="153">
        <v>1487</v>
      </c>
      <c r="R63" s="153">
        <v>-1111</v>
      </c>
      <c r="S63" s="153">
        <v>-2890</v>
      </c>
      <c r="T63" s="153">
        <v>1100</v>
      </c>
      <c r="U63" s="153">
        <v>-351</v>
      </c>
      <c r="V63" s="153">
        <v>-524</v>
      </c>
      <c r="Y63" s="11"/>
    </row>
    <row r="64" spans="1:25">
      <c r="A64" s="11">
        <f t="shared" si="2"/>
        <v>2</v>
      </c>
      <c r="B64" s="13">
        <f t="shared" si="3"/>
        <v>3</v>
      </c>
      <c r="C64" s="153">
        <v>57612</v>
      </c>
      <c r="D64" s="153">
        <v>57450</v>
      </c>
      <c r="E64" s="153">
        <v>56362.5</v>
      </c>
      <c r="F64" s="153">
        <v>354.5</v>
      </c>
      <c r="G64" s="153">
        <v>2825</v>
      </c>
      <c r="H64" s="153">
        <v>1187.5</v>
      </c>
      <c r="I64" s="153">
        <v>47137</v>
      </c>
      <c r="J64" s="153">
        <v>3021.5</v>
      </c>
      <c r="K64" s="153">
        <v>0</v>
      </c>
      <c r="L64" s="153">
        <v>7228.5</v>
      </c>
      <c r="M64" s="153">
        <v>-1788</v>
      </c>
      <c r="N64" s="153">
        <v>574.5</v>
      </c>
      <c r="O64" s="153">
        <v>-2928</v>
      </c>
      <c r="P64" s="153">
        <v>62</v>
      </c>
      <c r="Q64" s="153">
        <v>493</v>
      </c>
      <c r="R64" s="153">
        <v>-1499</v>
      </c>
      <c r="S64" s="153">
        <v>-2790</v>
      </c>
      <c r="T64" s="153">
        <v>1100</v>
      </c>
      <c r="U64" s="153">
        <v>-351</v>
      </c>
      <c r="V64" s="153">
        <v>-492</v>
      </c>
      <c r="Y64" s="11"/>
    </row>
    <row r="65" spans="1:25">
      <c r="A65" s="11">
        <f t="shared" si="2"/>
        <v>2</v>
      </c>
      <c r="B65" s="13">
        <f t="shared" si="3"/>
        <v>4</v>
      </c>
      <c r="C65" s="153">
        <v>56241</v>
      </c>
      <c r="D65" s="153">
        <v>56300</v>
      </c>
      <c r="E65" s="153">
        <v>55450</v>
      </c>
      <c r="F65" s="153">
        <v>354.5</v>
      </c>
      <c r="G65" s="153">
        <v>2807</v>
      </c>
      <c r="H65" s="153">
        <v>1445.5</v>
      </c>
      <c r="I65" s="153">
        <v>46794</v>
      </c>
      <c r="J65" s="153">
        <v>3086.5</v>
      </c>
      <c r="K65" s="153">
        <v>0</v>
      </c>
      <c r="L65" s="153">
        <v>7187</v>
      </c>
      <c r="M65" s="153">
        <v>-2355.5</v>
      </c>
      <c r="N65" s="153">
        <v>576.5</v>
      </c>
      <c r="O65" s="153">
        <v>-3653.5</v>
      </c>
      <c r="P65" s="153">
        <v>64</v>
      </c>
      <c r="Q65" s="153">
        <v>101</v>
      </c>
      <c r="R65" s="153">
        <v>-1500</v>
      </c>
      <c r="S65" s="153">
        <v>-2790</v>
      </c>
      <c r="T65" s="153">
        <v>1100</v>
      </c>
      <c r="U65" s="153">
        <v>-351</v>
      </c>
      <c r="V65" s="153">
        <v>-403</v>
      </c>
      <c r="Y65" s="11"/>
    </row>
    <row r="66" spans="1:25">
      <c r="A66" s="11">
        <f t="shared" si="2"/>
        <v>2</v>
      </c>
      <c r="B66" s="13">
        <f t="shared" si="3"/>
        <v>5</v>
      </c>
      <c r="C66" s="153">
        <v>57960.5</v>
      </c>
      <c r="D66" s="153">
        <v>58687.5</v>
      </c>
      <c r="E66" s="153">
        <v>58237.5</v>
      </c>
      <c r="F66" s="153">
        <v>355.5</v>
      </c>
      <c r="G66" s="153">
        <v>3285</v>
      </c>
      <c r="H66" s="153">
        <v>1736.5</v>
      </c>
      <c r="I66" s="153">
        <v>47177.5</v>
      </c>
      <c r="J66" s="153">
        <v>3041.5</v>
      </c>
      <c r="K66" s="153">
        <v>0</v>
      </c>
      <c r="L66" s="153">
        <v>7291.5</v>
      </c>
      <c r="M66" s="153">
        <v>-2329.5</v>
      </c>
      <c r="N66" s="153">
        <v>580.5</v>
      </c>
      <c r="O66" s="153">
        <v>-3177</v>
      </c>
      <c r="P66" s="153">
        <v>72</v>
      </c>
      <c r="Q66" s="153">
        <v>1367</v>
      </c>
      <c r="R66" s="153">
        <v>-1145</v>
      </c>
      <c r="S66" s="153">
        <v>-2650</v>
      </c>
      <c r="T66" s="153">
        <v>1100</v>
      </c>
      <c r="U66" s="153">
        <v>-351</v>
      </c>
      <c r="V66" s="153">
        <v>-871</v>
      </c>
      <c r="Y66" s="11"/>
    </row>
    <row r="67" spans="1:25">
      <c r="A67" s="11">
        <f t="shared" si="2"/>
        <v>2</v>
      </c>
      <c r="B67" s="13">
        <f t="shared" si="3"/>
        <v>6</v>
      </c>
      <c r="C67" s="153">
        <v>63540.5</v>
      </c>
      <c r="D67" s="153">
        <v>64000</v>
      </c>
      <c r="E67" s="153">
        <v>64362.5</v>
      </c>
      <c r="F67" s="153">
        <v>355</v>
      </c>
      <c r="G67" s="153">
        <v>3888.5</v>
      </c>
      <c r="H67" s="153">
        <v>2185.5</v>
      </c>
      <c r="I67" s="153">
        <v>47627.5</v>
      </c>
      <c r="J67" s="153">
        <v>2969.5</v>
      </c>
      <c r="K67" s="153">
        <v>0</v>
      </c>
      <c r="L67" s="153">
        <v>7908.5</v>
      </c>
      <c r="M67" s="153">
        <v>-1361</v>
      </c>
      <c r="N67" s="153">
        <v>576.5</v>
      </c>
      <c r="O67" s="153">
        <v>-609.5</v>
      </c>
      <c r="P67" s="153">
        <v>80</v>
      </c>
      <c r="Q67" s="153">
        <v>2916</v>
      </c>
      <c r="R67" s="153">
        <v>871</v>
      </c>
      <c r="S67" s="153">
        <v>-2782</v>
      </c>
      <c r="T67" s="153">
        <v>1100</v>
      </c>
      <c r="U67" s="153">
        <v>99</v>
      </c>
      <c r="V67" s="153">
        <v>-1325</v>
      </c>
      <c r="Y67" s="11"/>
    </row>
    <row r="68" spans="1:25">
      <c r="A68" s="11">
        <f t="shared" si="2"/>
        <v>2</v>
      </c>
      <c r="B68" s="13">
        <f t="shared" si="3"/>
        <v>7</v>
      </c>
      <c r="C68" s="153">
        <v>71240</v>
      </c>
      <c r="D68" s="153">
        <v>70975</v>
      </c>
      <c r="E68" s="153">
        <v>71325</v>
      </c>
      <c r="F68" s="153">
        <v>354.5</v>
      </c>
      <c r="G68" s="153">
        <v>4569</v>
      </c>
      <c r="H68" s="153">
        <v>2827.5</v>
      </c>
      <c r="I68" s="153">
        <v>48288</v>
      </c>
      <c r="J68" s="153">
        <v>2935.5</v>
      </c>
      <c r="K68" s="153">
        <v>1</v>
      </c>
      <c r="L68" s="153">
        <v>10461</v>
      </c>
      <c r="M68" s="153">
        <v>-19</v>
      </c>
      <c r="N68" s="153">
        <v>578.5</v>
      </c>
      <c r="O68" s="153">
        <v>1244.5</v>
      </c>
      <c r="P68" s="153">
        <v>85.5</v>
      </c>
      <c r="Q68" s="153">
        <v>3000</v>
      </c>
      <c r="R68" s="153">
        <v>1232</v>
      </c>
      <c r="S68" s="153">
        <v>-1633</v>
      </c>
      <c r="T68" s="153">
        <v>1000</v>
      </c>
      <c r="U68" s="153">
        <v>-124</v>
      </c>
      <c r="V68" s="153">
        <v>-2084</v>
      </c>
      <c r="Y68" s="11"/>
    </row>
    <row r="69" spans="1:25">
      <c r="A69" s="11">
        <f t="shared" si="2"/>
        <v>2</v>
      </c>
      <c r="B69" s="13">
        <f t="shared" si="3"/>
        <v>8</v>
      </c>
      <c r="C69" s="153">
        <v>74046</v>
      </c>
      <c r="D69" s="153">
        <v>74125</v>
      </c>
      <c r="E69" s="153">
        <v>74200</v>
      </c>
      <c r="F69" s="153">
        <v>365.5</v>
      </c>
      <c r="G69" s="153">
        <v>4523.5</v>
      </c>
      <c r="H69" s="153">
        <v>3612</v>
      </c>
      <c r="I69" s="153">
        <v>48351</v>
      </c>
      <c r="J69" s="153">
        <v>2836</v>
      </c>
      <c r="K69" s="153">
        <v>85.5</v>
      </c>
      <c r="L69" s="153">
        <v>12147.5</v>
      </c>
      <c r="M69" s="153">
        <v>-18</v>
      </c>
      <c r="N69" s="153">
        <v>582</v>
      </c>
      <c r="O69" s="153">
        <v>1562</v>
      </c>
      <c r="P69" s="153">
        <v>86</v>
      </c>
      <c r="Q69" s="153">
        <v>3000</v>
      </c>
      <c r="R69" s="153">
        <v>1499</v>
      </c>
      <c r="S69" s="153">
        <v>-987</v>
      </c>
      <c r="T69" s="153">
        <v>500</v>
      </c>
      <c r="U69" s="153">
        <v>-369</v>
      </c>
      <c r="V69" s="153">
        <v>-1745</v>
      </c>
      <c r="Y69" s="11"/>
    </row>
    <row r="70" spans="1:25">
      <c r="A70" s="11">
        <f t="shared" si="2"/>
        <v>2</v>
      </c>
      <c r="B70" s="13">
        <f t="shared" si="3"/>
        <v>9</v>
      </c>
      <c r="C70" s="153">
        <v>75493</v>
      </c>
      <c r="D70" s="153">
        <v>75087.5</v>
      </c>
      <c r="E70" s="153">
        <v>75612.5</v>
      </c>
      <c r="F70" s="153">
        <v>365</v>
      </c>
      <c r="G70" s="153">
        <v>4536.5</v>
      </c>
      <c r="H70" s="153">
        <v>4061.5</v>
      </c>
      <c r="I70" s="153">
        <v>48410</v>
      </c>
      <c r="J70" s="153">
        <v>2586.5</v>
      </c>
      <c r="K70" s="153">
        <v>393.5</v>
      </c>
      <c r="L70" s="153">
        <v>13372</v>
      </c>
      <c r="M70" s="153">
        <v>-19</v>
      </c>
      <c r="N70" s="153">
        <v>580</v>
      </c>
      <c r="O70" s="153">
        <v>1206.5</v>
      </c>
      <c r="P70" s="153">
        <v>86.5</v>
      </c>
      <c r="Q70" s="153">
        <v>3000</v>
      </c>
      <c r="R70" s="153">
        <v>1499</v>
      </c>
      <c r="S70" s="153">
        <v>-837</v>
      </c>
      <c r="T70" s="153">
        <v>500</v>
      </c>
      <c r="U70" s="153">
        <v>-1067</v>
      </c>
      <c r="V70" s="153">
        <v>-1943</v>
      </c>
      <c r="Y70" s="11"/>
    </row>
    <row r="71" spans="1:25">
      <c r="A71" s="11">
        <f t="shared" si="2"/>
        <v>2</v>
      </c>
      <c r="B71" s="13">
        <f t="shared" si="3"/>
        <v>10</v>
      </c>
      <c r="C71" s="153">
        <v>74917.5</v>
      </c>
      <c r="D71" s="153">
        <v>74562.5</v>
      </c>
      <c r="E71" s="153">
        <v>74662.5</v>
      </c>
      <c r="F71" s="153">
        <v>369.5</v>
      </c>
      <c r="G71" s="153">
        <v>4537.5</v>
      </c>
      <c r="H71" s="153">
        <v>4021</v>
      </c>
      <c r="I71" s="153">
        <v>48348</v>
      </c>
      <c r="J71" s="153">
        <v>2580.5</v>
      </c>
      <c r="K71" s="153">
        <v>807.5</v>
      </c>
      <c r="L71" s="153">
        <v>12942</v>
      </c>
      <c r="M71" s="153">
        <v>-7</v>
      </c>
      <c r="N71" s="153">
        <v>573.5</v>
      </c>
      <c r="O71" s="153">
        <v>745.5</v>
      </c>
      <c r="P71" s="153">
        <v>86.5</v>
      </c>
      <c r="Q71" s="153">
        <v>3000</v>
      </c>
      <c r="R71" s="153">
        <v>1067</v>
      </c>
      <c r="S71" s="153">
        <v>-687</v>
      </c>
      <c r="T71" s="153">
        <v>500</v>
      </c>
      <c r="U71" s="153">
        <v>-783</v>
      </c>
      <c r="V71" s="153">
        <v>-1922</v>
      </c>
      <c r="Y71" s="11"/>
    </row>
    <row r="72" spans="1:25">
      <c r="A72" s="11">
        <f t="shared" si="2"/>
        <v>2</v>
      </c>
      <c r="B72" s="13">
        <f t="shared" si="3"/>
        <v>11</v>
      </c>
      <c r="C72" s="153">
        <v>73633.5</v>
      </c>
      <c r="D72" s="153">
        <v>73875</v>
      </c>
      <c r="E72" s="153">
        <v>73275</v>
      </c>
      <c r="F72" s="153">
        <v>364.5</v>
      </c>
      <c r="G72" s="153">
        <v>4482</v>
      </c>
      <c r="H72" s="153">
        <v>3545.5</v>
      </c>
      <c r="I72" s="153">
        <v>48250</v>
      </c>
      <c r="J72" s="153">
        <v>2775</v>
      </c>
      <c r="K72" s="153">
        <v>1166</v>
      </c>
      <c r="L72" s="153">
        <v>12051</v>
      </c>
      <c r="M72" s="153">
        <v>-18</v>
      </c>
      <c r="N72" s="153">
        <v>565.5</v>
      </c>
      <c r="O72" s="153">
        <v>452.5</v>
      </c>
      <c r="P72" s="153">
        <v>84.5</v>
      </c>
      <c r="Q72" s="153">
        <v>3000</v>
      </c>
      <c r="R72" s="153">
        <v>729</v>
      </c>
      <c r="S72" s="153">
        <v>-535</v>
      </c>
      <c r="T72" s="153">
        <v>500</v>
      </c>
      <c r="U72" s="153">
        <v>-1206</v>
      </c>
      <c r="V72" s="153">
        <v>-1951</v>
      </c>
      <c r="Y72" s="11"/>
    </row>
    <row r="73" spans="1:25">
      <c r="A73" s="11">
        <f t="shared" si="2"/>
        <v>2</v>
      </c>
      <c r="B73" s="13">
        <f t="shared" si="3"/>
        <v>12</v>
      </c>
      <c r="C73" s="153">
        <v>72477.5</v>
      </c>
      <c r="D73" s="153">
        <v>73175</v>
      </c>
      <c r="E73" s="153">
        <v>72200</v>
      </c>
      <c r="F73" s="153">
        <v>365</v>
      </c>
      <c r="G73" s="153">
        <v>4230.5</v>
      </c>
      <c r="H73" s="153">
        <v>2944.5</v>
      </c>
      <c r="I73" s="153">
        <v>48201</v>
      </c>
      <c r="J73" s="153">
        <v>3057.5</v>
      </c>
      <c r="K73" s="153">
        <v>1464</v>
      </c>
      <c r="L73" s="153">
        <v>11086.5</v>
      </c>
      <c r="M73" s="153">
        <v>-22</v>
      </c>
      <c r="N73" s="153">
        <v>566.5</v>
      </c>
      <c r="O73" s="153">
        <v>584.5</v>
      </c>
      <c r="P73" s="153">
        <v>79.5</v>
      </c>
      <c r="Q73" s="153">
        <v>3000</v>
      </c>
      <c r="R73" s="153">
        <v>146</v>
      </c>
      <c r="S73" s="153">
        <v>-821</v>
      </c>
      <c r="T73" s="153">
        <v>500</v>
      </c>
      <c r="U73" s="153">
        <v>48</v>
      </c>
      <c r="V73" s="153">
        <v>-1918</v>
      </c>
      <c r="Y73" s="11"/>
    </row>
    <row r="74" spans="1:25">
      <c r="A74" s="11">
        <f t="shared" si="2"/>
        <v>2</v>
      </c>
      <c r="B74" s="13">
        <f t="shared" si="3"/>
        <v>13</v>
      </c>
      <c r="C74" s="153">
        <v>71013</v>
      </c>
      <c r="D74" s="153">
        <v>72250</v>
      </c>
      <c r="E74" s="153">
        <v>70662.5</v>
      </c>
      <c r="F74" s="153">
        <v>367.5</v>
      </c>
      <c r="G74" s="153">
        <v>4046</v>
      </c>
      <c r="H74" s="153">
        <v>2837.5</v>
      </c>
      <c r="I74" s="153">
        <v>48205</v>
      </c>
      <c r="J74" s="153">
        <v>2901</v>
      </c>
      <c r="K74" s="153">
        <v>1603</v>
      </c>
      <c r="L74" s="153">
        <v>10332</v>
      </c>
      <c r="M74" s="153">
        <v>-59</v>
      </c>
      <c r="N74" s="153">
        <v>565</v>
      </c>
      <c r="O74" s="153">
        <v>215</v>
      </c>
      <c r="P74" s="153">
        <v>77.5</v>
      </c>
      <c r="Q74" s="153">
        <v>3000</v>
      </c>
      <c r="R74" s="153">
        <v>-446</v>
      </c>
      <c r="S74" s="153">
        <v>-1023</v>
      </c>
      <c r="T74" s="153">
        <v>500</v>
      </c>
      <c r="U74" s="153">
        <v>125</v>
      </c>
      <c r="V74" s="153">
        <v>-1847</v>
      </c>
      <c r="Y74" s="11"/>
    </row>
    <row r="75" spans="1:25">
      <c r="A75" s="11">
        <f t="shared" si="2"/>
        <v>2</v>
      </c>
      <c r="B75" s="13">
        <f t="shared" si="3"/>
        <v>14</v>
      </c>
      <c r="C75" s="153">
        <v>68986.5</v>
      </c>
      <c r="D75" s="153">
        <v>69400</v>
      </c>
      <c r="E75" s="153">
        <v>68012.5</v>
      </c>
      <c r="F75" s="153">
        <v>365</v>
      </c>
      <c r="G75" s="153">
        <v>3882</v>
      </c>
      <c r="H75" s="153">
        <v>2756.5</v>
      </c>
      <c r="I75" s="153">
        <v>48135</v>
      </c>
      <c r="J75" s="153">
        <v>2626</v>
      </c>
      <c r="K75" s="153">
        <v>1675.5</v>
      </c>
      <c r="L75" s="153">
        <v>9134.5</v>
      </c>
      <c r="M75" s="153">
        <v>-62</v>
      </c>
      <c r="N75" s="153">
        <v>570.5</v>
      </c>
      <c r="O75" s="153">
        <v>-98.5</v>
      </c>
      <c r="P75" s="153">
        <v>77</v>
      </c>
      <c r="Q75" s="153">
        <v>3000</v>
      </c>
      <c r="R75" s="153">
        <v>-235</v>
      </c>
      <c r="S75" s="153">
        <v>-842</v>
      </c>
      <c r="T75" s="153">
        <v>500</v>
      </c>
      <c r="U75" s="153">
        <v>-800</v>
      </c>
      <c r="V75" s="153">
        <v>-2006</v>
      </c>
      <c r="Y75" s="11"/>
    </row>
    <row r="76" spans="1:25">
      <c r="A76" s="11">
        <f t="shared" si="2"/>
        <v>2</v>
      </c>
      <c r="B76" s="13">
        <f t="shared" si="3"/>
        <v>15</v>
      </c>
      <c r="C76" s="153">
        <v>65816</v>
      </c>
      <c r="D76" s="153">
        <v>66650</v>
      </c>
      <c r="E76" s="153">
        <v>65362.5</v>
      </c>
      <c r="F76" s="153">
        <v>367.5</v>
      </c>
      <c r="G76" s="153">
        <v>3667.5</v>
      </c>
      <c r="H76" s="153">
        <v>2263</v>
      </c>
      <c r="I76" s="153">
        <v>48011</v>
      </c>
      <c r="J76" s="153">
        <v>2627.5</v>
      </c>
      <c r="K76" s="153">
        <v>1498.5</v>
      </c>
      <c r="L76" s="153">
        <v>8067.5</v>
      </c>
      <c r="M76" s="153">
        <v>-358.5</v>
      </c>
      <c r="N76" s="153">
        <v>574</v>
      </c>
      <c r="O76" s="153">
        <v>-901.5</v>
      </c>
      <c r="P76" s="153">
        <v>74</v>
      </c>
      <c r="Q76" s="153">
        <v>3000</v>
      </c>
      <c r="R76" s="153">
        <v>324</v>
      </c>
      <c r="S76" s="153">
        <v>-1624</v>
      </c>
      <c r="T76" s="153">
        <v>500</v>
      </c>
      <c r="U76" s="153">
        <v>-1011</v>
      </c>
      <c r="V76" s="153">
        <v>-2160</v>
      </c>
      <c r="Y76" s="11"/>
    </row>
    <row r="77" spans="1:25">
      <c r="A77" s="11">
        <f t="shared" si="2"/>
        <v>2</v>
      </c>
      <c r="B77" s="13">
        <f t="shared" si="3"/>
        <v>16</v>
      </c>
      <c r="C77" s="153">
        <v>63600.5</v>
      </c>
      <c r="D77" s="153">
        <v>64612.5</v>
      </c>
      <c r="E77" s="153">
        <v>63425</v>
      </c>
      <c r="F77" s="153">
        <v>367</v>
      </c>
      <c r="G77" s="153">
        <v>3578</v>
      </c>
      <c r="H77" s="153">
        <v>2094.5</v>
      </c>
      <c r="I77" s="153">
        <v>47652</v>
      </c>
      <c r="J77" s="153">
        <v>2628.5</v>
      </c>
      <c r="K77" s="153">
        <v>1240</v>
      </c>
      <c r="L77" s="153">
        <v>7833</v>
      </c>
      <c r="M77" s="153">
        <v>-699</v>
      </c>
      <c r="N77" s="153">
        <v>580.5</v>
      </c>
      <c r="O77" s="153">
        <v>-1673</v>
      </c>
      <c r="P77" s="153">
        <v>73</v>
      </c>
      <c r="Q77" s="153">
        <v>3000</v>
      </c>
      <c r="R77" s="153">
        <v>126</v>
      </c>
      <c r="S77" s="153">
        <v>-1551</v>
      </c>
      <c r="T77" s="153">
        <v>500</v>
      </c>
      <c r="U77" s="153">
        <v>-1954</v>
      </c>
      <c r="V77" s="153">
        <v>-2084</v>
      </c>
      <c r="Y77" s="11"/>
    </row>
    <row r="78" spans="1:25">
      <c r="A78" s="11">
        <f t="shared" si="2"/>
        <v>2</v>
      </c>
      <c r="B78" s="13">
        <f t="shared" si="3"/>
        <v>17</v>
      </c>
      <c r="C78" s="153">
        <v>62343</v>
      </c>
      <c r="D78" s="153">
        <v>63550</v>
      </c>
      <c r="E78" s="153">
        <v>62387.5</v>
      </c>
      <c r="F78" s="153">
        <v>368</v>
      </c>
      <c r="G78" s="153">
        <v>3647</v>
      </c>
      <c r="H78" s="153">
        <v>2096.5</v>
      </c>
      <c r="I78" s="153">
        <v>47459.5</v>
      </c>
      <c r="J78" s="153">
        <v>2697.5</v>
      </c>
      <c r="K78" s="153">
        <v>981.5</v>
      </c>
      <c r="L78" s="153">
        <v>7847.5</v>
      </c>
      <c r="M78" s="153">
        <v>-756.5</v>
      </c>
      <c r="N78" s="153">
        <v>583</v>
      </c>
      <c r="O78" s="153">
        <v>-2582.5</v>
      </c>
      <c r="P78" s="153">
        <v>74.5</v>
      </c>
      <c r="Q78" s="153">
        <v>2808</v>
      </c>
      <c r="R78" s="153">
        <v>179</v>
      </c>
      <c r="S78" s="153">
        <v>-2235</v>
      </c>
      <c r="T78" s="153">
        <v>500</v>
      </c>
      <c r="U78" s="153">
        <v>-1769</v>
      </c>
      <c r="V78" s="153">
        <v>-1864</v>
      </c>
      <c r="Y78" s="11"/>
    </row>
    <row r="79" spans="1:25">
      <c r="A79" s="11">
        <f t="shared" si="2"/>
        <v>2</v>
      </c>
      <c r="B79" s="13">
        <f t="shared" si="3"/>
        <v>18</v>
      </c>
      <c r="C79" s="153">
        <v>63141</v>
      </c>
      <c r="D79" s="153">
        <v>64775</v>
      </c>
      <c r="E79" s="153">
        <v>63500</v>
      </c>
      <c r="F79" s="153">
        <v>366.5</v>
      </c>
      <c r="G79" s="153">
        <v>3531.5</v>
      </c>
      <c r="H79" s="153">
        <v>2063.5</v>
      </c>
      <c r="I79" s="153">
        <v>47055.5</v>
      </c>
      <c r="J79" s="153">
        <v>2787</v>
      </c>
      <c r="K79" s="153">
        <v>591.5</v>
      </c>
      <c r="L79" s="153">
        <v>8373.5</v>
      </c>
      <c r="M79" s="153">
        <v>-618</v>
      </c>
      <c r="N79" s="153">
        <v>595.5</v>
      </c>
      <c r="O79" s="153">
        <v>-1605</v>
      </c>
      <c r="P79" s="153">
        <v>73</v>
      </c>
      <c r="Q79" s="153">
        <v>3000</v>
      </c>
      <c r="R79" s="153">
        <v>30</v>
      </c>
      <c r="S79" s="153">
        <v>-1259</v>
      </c>
      <c r="T79" s="153">
        <v>500</v>
      </c>
      <c r="U79" s="153">
        <v>-681</v>
      </c>
      <c r="V79" s="153">
        <v>-1914</v>
      </c>
      <c r="Y79" s="11"/>
    </row>
    <row r="80" spans="1:25">
      <c r="A80" s="11">
        <f t="shared" si="2"/>
        <v>2</v>
      </c>
      <c r="B80" s="13">
        <f t="shared" si="3"/>
        <v>19</v>
      </c>
      <c r="C80" s="153">
        <v>65836.5</v>
      </c>
      <c r="D80" s="153">
        <v>67037.5</v>
      </c>
      <c r="E80" s="153">
        <v>65575</v>
      </c>
      <c r="F80" s="153">
        <v>368.5</v>
      </c>
      <c r="G80" s="153">
        <v>3727</v>
      </c>
      <c r="H80" s="153">
        <v>2305.5</v>
      </c>
      <c r="I80" s="153">
        <v>47439.5</v>
      </c>
      <c r="J80" s="153">
        <v>2794.5</v>
      </c>
      <c r="K80" s="153">
        <v>221</v>
      </c>
      <c r="L80" s="153">
        <v>9379</v>
      </c>
      <c r="M80" s="153">
        <v>-103.5</v>
      </c>
      <c r="N80" s="153">
        <v>597.5</v>
      </c>
      <c r="O80" s="153">
        <v>-893</v>
      </c>
      <c r="P80" s="153">
        <v>75</v>
      </c>
      <c r="Q80" s="153">
        <v>2998</v>
      </c>
      <c r="R80" s="153">
        <v>89</v>
      </c>
      <c r="S80" s="153">
        <v>-1211</v>
      </c>
      <c r="T80" s="153">
        <v>1000</v>
      </c>
      <c r="U80" s="153">
        <v>-1428</v>
      </c>
      <c r="V80" s="153">
        <v>-1856</v>
      </c>
      <c r="Y80" s="11"/>
    </row>
    <row r="81" spans="1:25">
      <c r="A81" s="11">
        <f t="shared" si="2"/>
        <v>2</v>
      </c>
      <c r="B81" s="13">
        <f t="shared" si="3"/>
        <v>20</v>
      </c>
      <c r="C81" s="153">
        <v>66509.5</v>
      </c>
      <c r="D81" s="153">
        <v>68750</v>
      </c>
      <c r="E81" s="153">
        <v>67212.5</v>
      </c>
      <c r="F81" s="153">
        <v>367.5</v>
      </c>
      <c r="G81" s="153">
        <v>3850.5</v>
      </c>
      <c r="H81" s="153">
        <v>2589</v>
      </c>
      <c r="I81" s="153">
        <v>47925.5</v>
      </c>
      <c r="J81" s="153">
        <v>2599.5</v>
      </c>
      <c r="K81" s="153">
        <v>21</v>
      </c>
      <c r="L81" s="153">
        <v>10089</v>
      </c>
      <c r="M81" s="153">
        <v>-20.5</v>
      </c>
      <c r="N81" s="153">
        <v>598.5</v>
      </c>
      <c r="O81" s="153">
        <v>-1510.5</v>
      </c>
      <c r="P81" s="153">
        <v>77</v>
      </c>
      <c r="Q81" s="153">
        <v>3000</v>
      </c>
      <c r="R81" s="153">
        <v>-967</v>
      </c>
      <c r="S81" s="153">
        <v>-1207</v>
      </c>
      <c r="T81" s="153">
        <v>1000</v>
      </c>
      <c r="U81" s="153">
        <v>-1179</v>
      </c>
      <c r="V81" s="153">
        <v>-2286</v>
      </c>
      <c r="Y81" s="11"/>
    </row>
    <row r="82" spans="1:25">
      <c r="A82" s="11">
        <f t="shared" si="2"/>
        <v>2</v>
      </c>
      <c r="B82" s="13">
        <f t="shared" si="3"/>
        <v>21</v>
      </c>
      <c r="C82" s="153">
        <v>67050</v>
      </c>
      <c r="D82" s="153">
        <v>67825</v>
      </c>
      <c r="E82" s="153">
        <v>66512.5</v>
      </c>
      <c r="F82" s="153">
        <v>366.5</v>
      </c>
      <c r="G82" s="153">
        <v>4219.5</v>
      </c>
      <c r="H82" s="153">
        <v>2547.5</v>
      </c>
      <c r="I82" s="153">
        <v>48005</v>
      </c>
      <c r="J82" s="153">
        <v>2724</v>
      </c>
      <c r="K82" s="153">
        <v>0</v>
      </c>
      <c r="L82" s="153">
        <v>10599.5</v>
      </c>
      <c r="M82" s="153">
        <v>-269</v>
      </c>
      <c r="N82" s="153">
        <v>596</v>
      </c>
      <c r="O82" s="153">
        <v>-1739</v>
      </c>
      <c r="P82" s="153">
        <v>81</v>
      </c>
      <c r="Q82" s="153">
        <v>3000</v>
      </c>
      <c r="R82" s="153">
        <v>-1498</v>
      </c>
      <c r="S82" s="153">
        <v>-1467</v>
      </c>
      <c r="T82" s="153">
        <v>1000</v>
      </c>
      <c r="U82" s="153">
        <v>-1254</v>
      </c>
      <c r="V82" s="153">
        <v>-1902</v>
      </c>
      <c r="Y82" s="11"/>
    </row>
    <row r="83" spans="1:25">
      <c r="A83" s="11">
        <f t="shared" si="2"/>
        <v>2</v>
      </c>
      <c r="B83" s="13">
        <f t="shared" si="3"/>
        <v>22</v>
      </c>
      <c r="C83" s="153">
        <v>64996</v>
      </c>
      <c r="D83" s="153">
        <v>66912.5</v>
      </c>
      <c r="E83" s="153">
        <v>65900</v>
      </c>
      <c r="F83" s="153">
        <v>366.5</v>
      </c>
      <c r="G83" s="153">
        <v>3711</v>
      </c>
      <c r="H83" s="153">
        <v>2276</v>
      </c>
      <c r="I83" s="153">
        <v>47616</v>
      </c>
      <c r="J83" s="153">
        <v>2791</v>
      </c>
      <c r="K83" s="153">
        <v>0</v>
      </c>
      <c r="L83" s="153">
        <v>9446</v>
      </c>
      <c r="M83" s="153">
        <v>-375.5</v>
      </c>
      <c r="N83" s="153">
        <v>585.5</v>
      </c>
      <c r="O83" s="153">
        <v>-1420.5</v>
      </c>
      <c r="P83" s="153">
        <v>74.5</v>
      </c>
      <c r="Q83" s="153">
        <v>3000</v>
      </c>
      <c r="R83" s="153">
        <v>-167</v>
      </c>
      <c r="S83" s="153">
        <v>-2368</v>
      </c>
      <c r="T83" s="153">
        <v>1000</v>
      </c>
      <c r="U83" s="153">
        <v>-749</v>
      </c>
      <c r="V83" s="153">
        <v>-1876</v>
      </c>
      <c r="Y83" s="11"/>
    </row>
    <row r="84" spans="1:25">
      <c r="A84" s="11">
        <f t="shared" si="2"/>
        <v>2</v>
      </c>
      <c r="B84" s="13">
        <f t="shared" si="3"/>
        <v>23</v>
      </c>
      <c r="C84" s="153">
        <v>67249.5</v>
      </c>
      <c r="D84" s="153">
        <v>68075</v>
      </c>
      <c r="E84" s="153">
        <v>67325</v>
      </c>
      <c r="F84" s="153">
        <v>365</v>
      </c>
      <c r="G84" s="153">
        <v>3738</v>
      </c>
      <c r="H84" s="153">
        <v>2113.5</v>
      </c>
      <c r="I84" s="153">
        <v>47713.5</v>
      </c>
      <c r="J84" s="153">
        <v>2727.5</v>
      </c>
      <c r="K84" s="153">
        <v>0</v>
      </c>
      <c r="L84" s="153">
        <v>10419</v>
      </c>
      <c r="M84" s="153">
        <v>-202</v>
      </c>
      <c r="N84" s="153">
        <v>578.5</v>
      </c>
      <c r="O84" s="153">
        <v>-204</v>
      </c>
      <c r="P84" s="153">
        <v>73.5</v>
      </c>
      <c r="Q84" s="153">
        <v>2999</v>
      </c>
      <c r="R84" s="153">
        <v>243</v>
      </c>
      <c r="S84" s="153">
        <v>-2331</v>
      </c>
      <c r="T84" s="153">
        <v>1000</v>
      </c>
      <c r="U84" s="153">
        <v>-315</v>
      </c>
      <c r="V84" s="153">
        <v>-1099</v>
      </c>
      <c r="Y84" s="11"/>
    </row>
    <row r="85" spans="1:25">
      <c r="A85" s="11">
        <f>A84+1</f>
        <v>3</v>
      </c>
      <c r="B85" s="13">
        <v>0</v>
      </c>
      <c r="C85" s="153">
        <v>65994</v>
      </c>
      <c r="D85" s="153">
        <v>64600</v>
      </c>
      <c r="E85" s="153">
        <v>64125</v>
      </c>
      <c r="F85" s="153">
        <v>363.5</v>
      </c>
      <c r="G85" s="153">
        <v>3896.5</v>
      </c>
      <c r="H85" s="153">
        <v>1779</v>
      </c>
      <c r="I85" s="153">
        <v>47836</v>
      </c>
      <c r="J85" s="153">
        <v>2613.5</v>
      </c>
      <c r="K85" s="153">
        <v>0</v>
      </c>
      <c r="L85" s="153">
        <v>9017.5</v>
      </c>
      <c r="M85" s="153">
        <v>-212.5</v>
      </c>
      <c r="N85" s="153">
        <v>571</v>
      </c>
      <c r="O85" s="153">
        <v>130</v>
      </c>
      <c r="P85" s="153">
        <v>75.5</v>
      </c>
      <c r="Q85" s="153">
        <v>3000</v>
      </c>
      <c r="R85" s="153">
        <v>132</v>
      </c>
      <c r="S85" s="153">
        <v>-1935</v>
      </c>
      <c r="T85" s="153">
        <v>950</v>
      </c>
      <c r="U85" s="153">
        <v>-418</v>
      </c>
      <c r="V85" s="153">
        <v>-2054</v>
      </c>
      <c r="Y85" s="11"/>
    </row>
    <row r="86" spans="1:25">
      <c r="A86" s="11">
        <f>A85</f>
        <v>3</v>
      </c>
      <c r="B86" s="13">
        <f>B85+1</f>
        <v>1</v>
      </c>
      <c r="C86" s="153">
        <v>62232</v>
      </c>
      <c r="D86" s="153">
        <v>61825</v>
      </c>
      <c r="E86" s="153">
        <v>61925</v>
      </c>
      <c r="F86" s="153">
        <v>360</v>
      </c>
      <c r="G86" s="153">
        <v>3784</v>
      </c>
      <c r="H86" s="153">
        <v>1643</v>
      </c>
      <c r="I86" s="153">
        <v>47581</v>
      </c>
      <c r="J86" s="153">
        <v>2422.5</v>
      </c>
      <c r="K86" s="153">
        <v>0</v>
      </c>
      <c r="L86" s="153">
        <v>7882.5</v>
      </c>
      <c r="M86" s="153">
        <v>-835</v>
      </c>
      <c r="N86" s="153">
        <v>570.5</v>
      </c>
      <c r="O86" s="153">
        <v>-1177.5</v>
      </c>
      <c r="P86" s="153">
        <v>75.5</v>
      </c>
      <c r="Q86" s="153">
        <v>3000</v>
      </c>
      <c r="R86" s="153">
        <v>24</v>
      </c>
      <c r="S86" s="153">
        <v>-2429</v>
      </c>
      <c r="T86" s="153">
        <v>1100</v>
      </c>
      <c r="U86" s="153">
        <v>-773</v>
      </c>
      <c r="V86" s="153">
        <v>-2207</v>
      </c>
      <c r="Y86" s="11"/>
    </row>
    <row r="87" spans="1:25">
      <c r="A87" s="11">
        <f t="shared" ref="A87:A108" si="4">A86</f>
        <v>3</v>
      </c>
      <c r="B87" s="13">
        <f t="shared" ref="B87:B108" si="5">B86+1</f>
        <v>2</v>
      </c>
      <c r="C87" s="153">
        <v>61688</v>
      </c>
      <c r="D87" s="153">
        <v>61050</v>
      </c>
      <c r="E87" s="153">
        <v>60800</v>
      </c>
      <c r="F87" s="153">
        <v>359.5</v>
      </c>
      <c r="G87" s="153">
        <v>3974</v>
      </c>
      <c r="H87" s="153">
        <v>1547.5</v>
      </c>
      <c r="I87" s="153">
        <v>47431.5</v>
      </c>
      <c r="J87" s="153">
        <v>2297</v>
      </c>
      <c r="K87" s="153">
        <v>0</v>
      </c>
      <c r="L87" s="153">
        <v>7856</v>
      </c>
      <c r="M87" s="153">
        <v>-1019</v>
      </c>
      <c r="N87" s="153">
        <v>572.5</v>
      </c>
      <c r="O87" s="153">
        <v>-1332</v>
      </c>
      <c r="P87" s="153">
        <v>78.5</v>
      </c>
      <c r="Q87" s="153">
        <v>3000</v>
      </c>
      <c r="R87" s="153">
        <v>-424</v>
      </c>
      <c r="S87" s="153">
        <v>-2187</v>
      </c>
      <c r="T87" s="153">
        <v>1100</v>
      </c>
      <c r="U87" s="153">
        <v>-771</v>
      </c>
      <c r="V87" s="153">
        <v>-2114</v>
      </c>
      <c r="Y87" s="11"/>
    </row>
    <row r="88" spans="1:25">
      <c r="A88" s="11">
        <f t="shared" si="4"/>
        <v>3</v>
      </c>
      <c r="B88" s="13">
        <f t="shared" si="5"/>
        <v>3</v>
      </c>
      <c r="C88" s="153">
        <v>59463.5</v>
      </c>
      <c r="D88" s="153">
        <v>58525</v>
      </c>
      <c r="E88" s="153">
        <v>58275</v>
      </c>
      <c r="F88" s="153">
        <v>359.5</v>
      </c>
      <c r="G88" s="153">
        <v>3672</v>
      </c>
      <c r="H88" s="153">
        <v>1594</v>
      </c>
      <c r="I88" s="153">
        <v>47022</v>
      </c>
      <c r="J88" s="153">
        <v>2088</v>
      </c>
      <c r="K88" s="153">
        <v>0</v>
      </c>
      <c r="L88" s="153">
        <v>7561.5</v>
      </c>
      <c r="M88" s="153">
        <v>-1713</v>
      </c>
      <c r="N88" s="153">
        <v>574</v>
      </c>
      <c r="O88" s="153">
        <v>-1694.5</v>
      </c>
      <c r="P88" s="153">
        <v>76.5</v>
      </c>
      <c r="Q88" s="153">
        <v>3000</v>
      </c>
      <c r="R88" s="153">
        <v>-636</v>
      </c>
      <c r="S88" s="153">
        <v>-2283</v>
      </c>
      <c r="T88" s="153">
        <v>1100</v>
      </c>
      <c r="U88" s="153">
        <v>-892</v>
      </c>
      <c r="V88" s="153">
        <v>-2324</v>
      </c>
      <c r="Y88" s="11"/>
    </row>
    <row r="89" spans="1:25">
      <c r="A89" s="11">
        <f t="shared" si="4"/>
        <v>3</v>
      </c>
      <c r="B89" s="13">
        <f t="shared" si="5"/>
        <v>4</v>
      </c>
      <c r="C89" s="153">
        <v>58157.5</v>
      </c>
      <c r="D89" s="153">
        <v>57587.5</v>
      </c>
      <c r="E89" s="153">
        <v>57387.5</v>
      </c>
      <c r="F89" s="153">
        <v>358.5</v>
      </c>
      <c r="G89" s="153">
        <v>3706</v>
      </c>
      <c r="H89" s="153">
        <v>1621.5</v>
      </c>
      <c r="I89" s="153">
        <v>47425</v>
      </c>
      <c r="J89" s="153">
        <v>1928</v>
      </c>
      <c r="K89" s="153">
        <v>0</v>
      </c>
      <c r="L89" s="153">
        <v>6932</v>
      </c>
      <c r="M89" s="153">
        <v>-2490.5</v>
      </c>
      <c r="N89" s="153">
        <v>573.5</v>
      </c>
      <c r="O89" s="153">
        <v>-1897.5</v>
      </c>
      <c r="P89" s="153">
        <v>79</v>
      </c>
      <c r="Q89" s="153">
        <v>3000</v>
      </c>
      <c r="R89" s="153">
        <v>-462</v>
      </c>
      <c r="S89" s="153">
        <v>-2444</v>
      </c>
      <c r="T89" s="153">
        <v>1100</v>
      </c>
      <c r="U89" s="153">
        <v>-968</v>
      </c>
      <c r="V89" s="153">
        <v>-2422</v>
      </c>
      <c r="Y89" s="11"/>
    </row>
    <row r="90" spans="1:25">
      <c r="A90" s="11">
        <f t="shared" si="4"/>
        <v>3</v>
      </c>
      <c r="B90" s="13">
        <f t="shared" si="5"/>
        <v>5</v>
      </c>
      <c r="C90" s="153">
        <v>59643</v>
      </c>
      <c r="D90" s="153">
        <v>59575</v>
      </c>
      <c r="E90" s="153">
        <v>59850</v>
      </c>
      <c r="F90" s="153">
        <v>360.5</v>
      </c>
      <c r="G90" s="153">
        <v>3811</v>
      </c>
      <c r="H90" s="153">
        <v>1874.5</v>
      </c>
      <c r="I90" s="153">
        <v>47712.5</v>
      </c>
      <c r="J90" s="153">
        <v>1830.5</v>
      </c>
      <c r="K90" s="153">
        <v>0</v>
      </c>
      <c r="L90" s="153">
        <v>7149</v>
      </c>
      <c r="M90" s="153">
        <v>-2375.5</v>
      </c>
      <c r="N90" s="153">
        <v>568</v>
      </c>
      <c r="O90" s="153">
        <v>-1287.5</v>
      </c>
      <c r="P90" s="153">
        <v>80.5</v>
      </c>
      <c r="Q90" s="153">
        <v>3000</v>
      </c>
      <c r="R90" s="153">
        <v>124</v>
      </c>
      <c r="S90" s="153">
        <v>-1615</v>
      </c>
      <c r="T90" s="153">
        <v>1100</v>
      </c>
      <c r="U90" s="153">
        <v>-967</v>
      </c>
      <c r="V90" s="153">
        <v>-2343</v>
      </c>
      <c r="Y90" s="11"/>
    </row>
    <row r="91" spans="1:25">
      <c r="A91" s="11">
        <f t="shared" si="4"/>
        <v>3</v>
      </c>
      <c r="B91" s="13">
        <f t="shared" si="5"/>
        <v>6</v>
      </c>
      <c r="C91" s="153">
        <v>64661</v>
      </c>
      <c r="D91" s="153">
        <v>64712.5</v>
      </c>
      <c r="E91" s="153">
        <v>65475</v>
      </c>
      <c r="F91" s="153">
        <v>364</v>
      </c>
      <c r="G91" s="153">
        <v>4162.5</v>
      </c>
      <c r="H91" s="153">
        <v>2839</v>
      </c>
      <c r="I91" s="153">
        <v>48056</v>
      </c>
      <c r="J91" s="153">
        <v>1722</v>
      </c>
      <c r="K91" s="153">
        <v>0</v>
      </c>
      <c r="L91" s="153">
        <v>8113.5</v>
      </c>
      <c r="M91" s="153">
        <v>-993.5</v>
      </c>
      <c r="N91" s="153">
        <v>579</v>
      </c>
      <c r="O91" s="153">
        <v>-181.5</v>
      </c>
      <c r="P91" s="153">
        <v>86.5</v>
      </c>
      <c r="Q91" s="153">
        <v>3000</v>
      </c>
      <c r="R91" s="153">
        <v>626</v>
      </c>
      <c r="S91" s="153">
        <v>-1045</v>
      </c>
      <c r="T91" s="153">
        <v>1100</v>
      </c>
      <c r="U91" s="153">
        <v>-1459</v>
      </c>
      <c r="V91" s="153">
        <v>-1864</v>
      </c>
      <c r="Y91" s="11"/>
    </row>
    <row r="92" spans="1:25">
      <c r="A92" s="11">
        <f t="shared" si="4"/>
        <v>3</v>
      </c>
      <c r="B92" s="13">
        <f t="shared" si="5"/>
        <v>7</v>
      </c>
      <c r="C92" s="153">
        <v>71781</v>
      </c>
      <c r="D92" s="153">
        <v>70300</v>
      </c>
      <c r="E92" s="153">
        <v>72087.5</v>
      </c>
      <c r="F92" s="153">
        <v>366.5</v>
      </c>
      <c r="G92" s="153">
        <v>4445</v>
      </c>
      <c r="H92" s="153">
        <v>4473.5</v>
      </c>
      <c r="I92" s="153">
        <v>48297.5</v>
      </c>
      <c r="J92" s="153">
        <v>1613</v>
      </c>
      <c r="K92" s="153">
        <v>0.5</v>
      </c>
      <c r="L92" s="153">
        <v>11366.5</v>
      </c>
      <c r="M92" s="153">
        <v>-279.5</v>
      </c>
      <c r="N92" s="153">
        <v>569.5</v>
      </c>
      <c r="O92" s="153">
        <v>929</v>
      </c>
      <c r="P92" s="153">
        <v>91</v>
      </c>
      <c r="Q92" s="153">
        <v>3000</v>
      </c>
      <c r="R92" s="153">
        <v>1349</v>
      </c>
      <c r="S92" s="153">
        <v>-1154</v>
      </c>
      <c r="T92" s="153">
        <v>925</v>
      </c>
      <c r="U92" s="153">
        <v>-1228</v>
      </c>
      <c r="V92" s="153">
        <v>-1522</v>
      </c>
      <c r="Y92" s="11"/>
    </row>
    <row r="93" spans="1:25">
      <c r="A93" s="11">
        <f t="shared" si="4"/>
        <v>3</v>
      </c>
      <c r="B93" s="13">
        <f t="shared" si="5"/>
        <v>8</v>
      </c>
      <c r="C93" s="153">
        <v>74546.5</v>
      </c>
      <c r="D93" s="153">
        <v>73337.5</v>
      </c>
      <c r="E93" s="153">
        <v>74537.5</v>
      </c>
      <c r="F93" s="153">
        <v>979</v>
      </c>
      <c r="G93" s="153">
        <v>4350.5</v>
      </c>
      <c r="H93" s="153">
        <v>5048.5</v>
      </c>
      <c r="I93" s="153">
        <v>48357</v>
      </c>
      <c r="J93" s="153">
        <v>1516</v>
      </c>
      <c r="K93" s="153">
        <v>125</v>
      </c>
      <c r="L93" s="153">
        <v>12134</v>
      </c>
      <c r="M93" s="153">
        <v>-18</v>
      </c>
      <c r="N93" s="153">
        <v>573.5</v>
      </c>
      <c r="O93" s="153">
        <v>1481</v>
      </c>
      <c r="P93" s="153">
        <v>97</v>
      </c>
      <c r="Q93" s="153">
        <v>3000</v>
      </c>
      <c r="R93" s="153">
        <v>1499</v>
      </c>
      <c r="S93" s="153">
        <v>-324</v>
      </c>
      <c r="T93" s="153">
        <v>375</v>
      </c>
      <c r="U93" s="153">
        <v>-1088</v>
      </c>
      <c r="V93" s="153">
        <v>-1499</v>
      </c>
      <c r="Y93" s="11"/>
    </row>
    <row r="94" spans="1:25">
      <c r="A94" s="11">
        <f t="shared" si="4"/>
        <v>3</v>
      </c>
      <c r="B94" s="13">
        <f t="shared" si="5"/>
        <v>9</v>
      </c>
      <c r="C94" s="153">
        <v>74947.5</v>
      </c>
      <c r="D94" s="153">
        <v>74750</v>
      </c>
      <c r="E94" s="153">
        <v>74900</v>
      </c>
      <c r="F94" s="153">
        <v>1202.5</v>
      </c>
      <c r="G94" s="153">
        <v>4215</v>
      </c>
      <c r="H94" s="153">
        <v>5048</v>
      </c>
      <c r="I94" s="153">
        <v>48348.5</v>
      </c>
      <c r="J94" s="153">
        <v>1217.5</v>
      </c>
      <c r="K94" s="153">
        <v>576.5</v>
      </c>
      <c r="L94" s="153">
        <v>12229</v>
      </c>
      <c r="M94" s="153">
        <v>-18</v>
      </c>
      <c r="N94" s="153">
        <v>562.5</v>
      </c>
      <c r="O94" s="153">
        <v>1565.5</v>
      </c>
      <c r="P94" s="153">
        <v>97</v>
      </c>
      <c r="Q94" s="153">
        <v>3000</v>
      </c>
      <c r="R94" s="153">
        <v>1498</v>
      </c>
      <c r="S94" s="153">
        <v>-42</v>
      </c>
      <c r="T94" s="153">
        <v>350</v>
      </c>
      <c r="U94" s="153">
        <v>-1130</v>
      </c>
      <c r="V94" s="153">
        <v>-2021</v>
      </c>
      <c r="Y94" s="11"/>
    </row>
    <row r="95" spans="1:25">
      <c r="A95" s="11">
        <f t="shared" si="4"/>
        <v>3</v>
      </c>
      <c r="B95" s="13">
        <f t="shared" si="5"/>
        <v>10</v>
      </c>
      <c r="C95" s="153">
        <v>73685</v>
      </c>
      <c r="D95" s="153">
        <v>74037.5</v>
      </c>
      <c r="E95" s="153">
        <v>73175</v>
      </c>
      <c r="F95" s="153">
        <v>892.5</v>
      </c>
      <c r="G95" s="153">
        <v>4108.5</v>
      </c>
      <c r="H95" s="153">
        <v>5019</v>
      </c>
      <c r="I95" s="153">
        <v>48310.5</v>
      </c>
      <c r="J95" s="153">
        <v>1153.5</v>
      </c>
      <c r="K95" s="153">
        <v>1168.5</v>
      </c>
      <c r="L95" s="153">
        <v>11590.5</v>
      </c>
      <c r="M95" s="153">
        <v>-18.5</v>
      </c>
      <c r="N95" s="153">
        <v>558</v>
      </c>
      <c r="O95" s="153">
        <v>901.5</v>
      </c>
      <c r="P95" s="153">
        <v>92.5</v>
      </c>
      <c r="Q95" s="153">
        <v>3000</v>
      </c>
      <c r="R95" s="153">
        <v>669</v>
      </c>
      <c r="S95" s="153">
        <v>-130</v>
      </c>
      <c r="T95" s="153">
        <v>375</v>
      </c>
      <c r="U95" s="153">
        <v>-1177</v>
      </c>
      <c r="V95" s="153">
        <v>-2074</v>
      </c>
      <c r="Y95" s="11"/>
    </row>
    <row r="96" spans="1:25">
      <c r="A96" s="11">
        <f t="shared" si="4"/>
        <v>3</v>
      </c>
      <c r="B96" s="13">
        <f t="shared" si="5"/>
        <v>11</v>
      </c>
      <c r="C96" s="153">
        <v>72047</v>
      </c>
      <c r="D96" s="153">
        <v>73212.5</v>
      </c>
      <c r="E96" s="153">
        <v>71575</v>
      </c>
      <c r="F96" s="153">
        <v>904</v>
      </c>
      <c r="G96" s="153">
        <v>3708</v>
      </c>
      <c r="H96" s="153">
        <v>4869</v>
      </c>
      <c r="I96" s="153">
        <v>48282</v>
      </c>
      <c r="J96" s="153">
        <v>1217.5</v>
      </c>
      <c r="K96" s="153">
        <v>1662.5</v>
      </c>
      <c r="L96" s="153">
        <v>10747.5</v>
      </c>
      <c r="M96" s="153">
        <v>-18.5</v>
      </c>
      <c r="N96" s="153">
        <v>554</v>
      </c>
      <c r="O96" s="153">
        <v>121</v>
      </c>
      <c r="P96" s="153">
        <v>88</v>
      </c>
      <c r="Q96" s="153">
        <v>2358</v>
      </c>
      <c r="R96" s="153">
        <v>854</v>
      </c>
      <c r="S96" s="153">
        <v>-666</v>
      </c>
      <c r="T96" s="153">
        <v>376</v>
      </c>
      <c r="U96" s="153">
        <v>-984</v>
      </c>
      <c r="V96" s="153">
        <v>-2183</v>
      </c>
      <c r="Y96" s="11"/>
    </row>
    <row r="97" spans="1:25">
      <c r="A97" s="11">
        <f t="shared" si="4"/>
        <v>3</v>
      </c>
      <c r="B97" s="13">
        <f t="shared" si="5"/>
        <v>12</v>
      </c>
      <c r="C97" s="153">
        <v>70691</v>
      </c>
      <c r="D97" s="153">
        <v>72325</v>
      </c>
      <c r="E97" s="153">
        <v>70312.5</v>
      </c>
      <c r="F97" s="153">
        <v>714.5</v>
      </c>
      <c r="G97" s="153">
        <v>3399.5</v>
      </c>
      <c r="H97" s="153">
        <v>4591</v>
      </c>
      <c r="I97" s="153">
        <v>48234</v>
      </c>
      <c r="J97" s="153">
        <v>1299</v>
      </c>
      <c r="K97" s="153">
        <v>1957.5</v>
      </c>
      <c r="L97" s="153">
        <v>10078.5</v>
      </c>
      <c r="M97" s="153">
        <v>-18.5</v>
      </c>
      <c r="N97" s="153">
        <v>566.5</v>
      </c>
      <c r="O97" s="153">
        <v>-131</v>
      </c>
      <c r="P97" s="153">
        <v>82</v>
      </c>
      <c r="Q97" s="153">
        <v>2467</v>
      </c>
      <c r="R97" s="153">
        <v>297</v>
      </c>
      <c r="S97" s="153">
        <v>-860</v>
      </c>
      <c r="T97" s="153">
        <v>375</v>
      </c>
      <c r="U97" s="153">
        <v>-574</v>
      </c>
      <c r="V97" s="153">
        <v>-1758</v>
      </c>
      <c r="Y97" s="11"/>
    </row>
    <row r="98" spans="1:25">
      <c r="A98" s="11">
        <f t="shared" si="4"/>
        <v>3</v>
      </c>
      <c r="B98" s="13">
        <f t="shared" si="5"/>
        <v>13</v>
      </c>
      <c r="C98" s="153">
        <v>69321.5</v>
      </c>
      <c r="D98" s="153">
        <v>71112.5</v>
      </c>
      <c r="E98" s="153">
        <v>68687.5</v>
      </c>
      <c r="F98" s="153">
        <v>367.5</v>
      </c>
      <c r="G98" s="153">
        <v>3319</v>
      </c>
      <c r="H98" s="153">
        <v>4463</v>
      </c>
      <c r="I98" s="153">
        <v>48190</v>
      </c>
      <c r="J98" s="153">
        <v>1300.5</v>
      </c>
      <c r="K98" s="153">
        <v>2086.5</v>
      </c>
      <c r="L98" s="153">
        <v>9764</v>
      </c>
      <c r="M98" s="153">
        <v>-32</v>
      </c>
      <c r="N98" s="153">
        <v>568.5</v>
      </c>
      <c r="O98" s="153">
        <v>-705</v>
      </c>
      <c r="P98" s="153">
        <v>77</v>
      </c>
      <c r="Q98" s="153">
        <v>2334</v>
      </c>
      <c r="R98" s="153">
        <v>282</v>
      </c>
      <c r="S98" s="153">
        <v>-1273</v>
      </c>
      <c r="T98" s="153">
        <v>500</v>
      </c>
      <c r="U98" s="153">
        <v>-695</v>
      </c>
      <c r="V98" s="153">
        <v>-2193</v>
      </c>
      <c r="Y98" s="11"/>
    </row>
    <row r="99" spans="1:25">
      <c r="A99" s="11">
        <f t="shared" si="4"/>
        <v>3</v>
      </c>
      <c r="B99" s="13">
        <f t="shared" si="5"/>
        <v>14</v>
      </c>
      <c r="C99" s="153">
        <v>67402.5</v>
      </c>
      <c r="D99" s="153">
        <v>69175</v>
      </c>
      <c r="E99" s="153">
        <v>66587.5</v>
      </c>
      <c r="F99" s="153">
        <v>367.5</v>
      </c>
      <c r="G99" s="153">
        <v>3258</v>
      </c>
      <c r="H99" s="153">
        <v>4343</v>
      </c>
      <c r="I99" s="153">
        <v>48023.5</v>
      </c>
      <c r="J99" s="153">
        <v>1325</v>
      </c>
      <c r="K99" s="153">
        <v>2058</v>
      </c>
      <c r="L99" s="153">
        <v>8906.5</v>
      </c>
      <c r="M99" s="153">
        <v>-62</v>
      </c>
      <c r="N99" s="153">
        <v>562.5</v>
      </c>
      <c r="O99" s="153">
        <v>-1379</v>
      </c>
      <c r="P99" s="153">
        <v>76.5</v>
      </c>
      <c r="Q99" s="153">
        <v>2424</v>
      </c>
      <c r="R99" s="153">
        <v>331</v>
      </c>
      <c r="S99" s="153">
        <v>-1015</v>
      </c>
      <c r="T99" s="153">
        <v>475</v>
      </c>
      <c r="U99" s="153">
        <v>-1196</v>
      </c>
      <c r="V99" s="153">
        <v>-2436</v>
      </c>
      <c r="Y99" s="11"/>
    </row>
    <row r="100" spans="1:25">
      <c r="A100" s="11">
        <f t="shared" si="4"/>
        <v>3</v>
      </c>
      <c r="B100" s="13">
        <f t="shared" si="5"/>
        <v>15</v>
      </c>
      <c r="C100" s="153">
        <v>64666.5</v>
      </c>
      <c r="D100" s="153">
        <v>66850</v>
      </c>
      <c r="E100" s="153">
        <v>64087.5</v>
      </c>
      <c r="F100" s="153">
        <v>367.5</v>
      </c>
      <c r="G100" s="153">
        <v>3228</v>
      </c>
      <c r="H100" s="153">
        <v>4219</v>
      </c>
      <c r="I100" s="153">
        <v>47890.5</v>
      </c>
      <c r="J100" s="153">
        <v>1491</v>
      </c>
      <c r="K100" s="153">
        <v>1869</v>
      </c>
      <c r="L100" s="153">
        <v>7850</v>
      </c>
      <c r="M100" s="153">
        <v>-389.5</v>
      </c>
      <c r="N100" s="153">
        <v>553</v>
      </c>
      <c r="O100" s="153">
        <v>-2412</v>
      </c>
      <c r="P100" s="153">
        <v>77.5</v>
      </c>
      <c r="Q100" s="153">
        <v>2306</v>
      </c>
      <c r="R100" s="153">
        <v>347</v>
      </c>
      <c r="S100" s="153">
        <v>-2137</v>
      </c>
      <c r="T100" s="153">
        <v>500</v>
      </c>
      <c r="U100" s="153">
        <v>-1469</v>
      </c>
      <c r="V100" s="153">
        <v>-2513</v>
      </c>
      <c r="Y100" s="11"/>
    </row>
    <row r="101" spans="1:25">
      <c r="A101" s="11">
        <f t="shared" si="4"/>
        <v>3</v>
      </c>
      <c r="B101" s="13">
        <f t="shared" si="5"/>
        <v>16</v>
      </c>
      <c r="C101" s="153">
        <v>62855.5</v>
      </c>
      <c r="D101" s="153">
        <v>64662.5</v>
      </c>
      <c r="E101" s="153">
        <v>61800</v>
      </c>
      <c r="F101" s="153">
        <v>368</v>
      </c>
      <c r="G101" s="153">
        <v>3230</v>
      </c>
      <c r="H101" s="153">
        <v>4270</v>
      </c>
      <c r="I101" s="153">
        <v>47687</v>
      </c>
      <c r="J101" s="153">
        <v>1761.5</v>
      </c>
      <c r="K101" s="153">
        <v>1548.5</v>
      </c>
      <c r="L101" s="153">
        <v>7897</v>
      </c>
      <c r="M101" s="153">
        <v>-827.5</v>
      </c>
      <c r="N101" s="153">
        <v>554</v>
      </c>
      <c r="O101" s="153">
        <v>-3632</v>
      </c>
      <c r="P101" s="153">
        <v>78.5</v>
      </c>
      <c r="Q101" s="153">
        <v>2143</v>
      </c>
      <c r="R101" s="153">
        <v>-162</v>
      </c>
      <c r="S101" s="153">
        <v>-1790</v>
      </c>
      <c r="T101" s="153">
        <v>500</v>
      </c>
      <c r="U101" s="153">
        <v>-1785</v>
      </c>
      <c r="V101" s="153">
        <v>-2824</v>
      </c>
      <c r="Y101" s="11"/>
    </row>
    <row r="102" spans="1:25">
      <c r="A102" s="11">
        <f t="shared" si="4"/>
        <v>3</v>
      </c>
      <c r="B102" s="13">
        <f t="shared" si="5"/>
        <v>17</v>
      </c>
      <c r="C102" s="153">
        <v>61596</v>
      </c>
      <c r="D102" s="153">
        <v>62837.5</v>
      </c>
      <c r="E102" s="153">
        <v>59900</v>
      </c>
      <c r="F102" s="153">
        <v>369.5</v>
      </c>
      <c r="G102" s="153">
        <v>3273.5</v>
      </c>
      <c r="H102" s="153">
        <v>4284.5</v>
      </c>
      <c r="I102" s="153">
        <v>47636</v>
      </c>
      <c r="J102" s="153">
        <v>1989</v>
      </c>
      <c r="K102" s="153">
        <v>1164</v>
      </c>
      <c r="L102" s="153">
        <v>8018.5</v>
      </c>
      <c r="M102" s="153">
        <v>-1432.5</v>
      </c>
      <c r="N102" s="153">
        <v>562</v>
      </c>
      <c r="O102" s="153">
        <v>-4267.5</v>
      </c>
      <c r="P102" s="153">
        <v>80</v>
      </c>
      <c r="Q102" s="153">
        <v>1936</v>
      </c>
      <c r="R102" s="153">
        <v>-323</v>
      </c>
      <c r="S102" s="153">
        <v>-2053</v>
      </c>
      <c r="T102" s="153">
        <v>500</v>
      </c>
      <c r="U102" s="153">
        <v>-1712</v>
      </c>
      <c r="V102" s="153">
        <v>-2612</v>
      </c>
      <c r="Y102" s="11"/>
    </row>
    <row r="103" spans="1:25">
      <c r="A103" s="11">
        <f t="shared" si="4"/>
        <v>3</v>
      </c>
      <c r="B103" s="13">
        <f t="shared" si="5"/>
        <v>18</v>
      </c>
      <c r="C103" s="153">
        <v>62862.5</v>
      </c>
      <c r="D103" s="153">
        <v>63762.5</v>
      </c>
      <c r="E103" s="153">
        <v>61125</v>
      </c>
      <c r="F103" s="153">
        <v>368.5</v>
      </c>
      <c r="G103" s="153">
        <v>3400.5</v>
      </c>
      <c r="H103" s="153">
        <v>4385</v>
      </c>
      <c r="I103" s="153">
        <v>47807</v>
      </c>
      <c r="J103" s="153">
        <v>2278</v>
      </c>
      <c r="K103" s="153">
        <v>712</v>
      </c>
      <c r="L103" s="153">
        <v>8328</v>
      </c>
      <c r="M103" s="153">
        <v>-1104.5</v>
      </c>
      <c r="N103" s="153">
        <v>565.5</v>
      </c>
      <c r="O103" s="153">
        <v>-3876.5</v>
      </c>
      <c r="P103" s="153">
        <v>81.5</v>
      </c>
      <c r="Q103" s="153">
        <v>2097</v>
      </c>
      <c r="R103" s="153">
        <v>-483</v>
      </c>
      <c r="S103" s="153">
        <v>-1616</v>
      </c>
      <c r="T103" s="153">
        <v>500</v>
      </c>
      <c r="U103" s="153">
        <v>-1128</v>
      </c>
      <c r="V103" s="153">
        <v>-2665</v>
      </c>
      <c r="Y103" s="11"/>
    </row>
    <row r="104" spans="1:25">
      <c r="A104" s="11">
        <f t="shared" si="4"/>
        <v>3</v>
      </c>
      <c r="B104" s="13">
        <f t="shared" si="5"/>
        <v>19</v>
      </c>
      <c r="C104" s="153">
        <v>65662.5</v>
      </c>
      <c r="D104" s="153">
        <v>65650</v>
      </c>
      <c r="E104" s="153">
        <v>63500</v>
      </c>
      <c r="F104" s="153">
        <v>369</v>
      </c>
      <c r="G104" s="153">
        <v>3362.5</v>
      </c>
      <c r="H104" s="153">
        <v>4773.5</v>
      </c>
      <c r="I104" s="153">
        <v>47869</v>
      </c>
      <c r="J104" s="153">
        <v>2505.5</v>
      </c>
      <c r="K104" s="153">
        <v>257</v>
      </c>
      <c r="L104" s="153">
        <v>9222.5</v>
      </c>
      <c r="M104" s="153">
        <v>-20</v>
      </c>
      <c r="N104" s="153">
        <v>565.5</v>
      </c>
      <c r="O104" s="153">
        <v>-3242</v>
      </c>
      <c r="P104" s="153">
        <v>80</v>
      </c>
      <c r="Q104" s="153">
        <v>2158</v>
      </c>
      <c r="R104" s="153">
        <v>-95</v>
      </c>
      <c r="S104" s="153">
        <v>-1765</v>
      </c>
      <c r="T104" s="153">
        <v>1000</v>
      </c>
      <c r="U104" s="153">
        <v>-1397</v>
      </c>
      <c r="V104" s="153">
        <v>-2607</v>
      </c>
      <c r="Y104" s="11"/>
    </row>
    <row r="105" spans="1:25">
      <c r="A105" s="11">
        <f t="shared" si="4"/>
        <v>3</v>
      </c>
      <c r="B105" s="13">
        <f t="shared" si="5"/>
        <v>20</v>
      </c>
      <c r="C105" s="153">
        <v>66468</v>
      </c>
      <c r="D105" s="153">
        <v>66375</v>
      </c>
      <c r="E105" s="153">
        <v>64612.5</v>
      </c>
      <c r="F105" s="153">
        <v>366.5</v>
      </c>
      <c r="G105" s="153">
        <v>3482</v>
      </c>
      <c r="H105" s="153">
        <v>4784</v>
      </c>
      <c r="I105" s="153">
        <v>47855</v>
      </c>
      <c r="J105" s="153">
        <v>2596.5</v>
      </c>
      <c r="K105" s="153">
        <v>22</v>
      </c>
      <c r="L105" s="153">
        <v>10135.5</v>
      </c>
      <c r="M105" s="153">
        <v>-19.5</v>
      </c>
      <c r="N105" s="153">
        <v>574.5</v>
      </c>
      <c r="O105" s="153">
        <v>-3328.5</v>
      </c>
      <c r="P105" s="153">
        <v>80.5</v>
      </c>
      <c r="Q105" s="153">
        <v>2173</v>
      </c>
      <c r="R105" s="153">
        <v>-546</v>
      </c>
      <c r="S105" s="153">
        <v>-1684</v>
      </c>
      <c r="T105" s="153">
        <v>1000</v>
      </c>
      <c r="U105" s="153">
        <v>-1887</v>
      </c>
      <c r="V105" s="153">
        <v>-2373</v>
      </c>
      <c r="Y105" s="11"/>
    </row>
    <row r="106" spans="1:25">
      <c r="A106" s="11">
        <f t="shared" si="4"/>
        <v>3</v>
      </c>
      <c r="B106" s="13">
        <f t="shared" si="5"/>
        <v>21</v>
      </c>
      <c r="C106" s="153">
        <v>66848</v>
      </c>
      <c r="D106" s="153">
        <v>65437.5</v>
      </c>
      <c r="E106" s="153">
        <v>63912.5</v>
      </c>
      <c r="F106" s="153">
        <v>369</v>
      </c>
      <c r="G106" s="153">
        <v>3579</v>
      </c>
      <c r="H106" s="153">
        <v>4395</v>
      </c>
      <c r="I106" s="153">
        <v>48058.5</v>
      </c>
      <c r="J106" s="153">
        <v>2812</v>
      </c>
      <c r="K106" s="153">
        <v>0</v>
      </c>
      <c r="L106" s="153">
        <v>11203</v>
      </c>
      <c r="M106" s="153">
        <v>-19</v>
      </c>
      <c r="N106" s="153">
        <v>574</v>
      </c>
      <c r="O106" s="153">
        <v>-4123.5</v>
      </c>
      <c r="P106" s="153">
        <v>79</v>
      </c>
      <c r="Q106" s="153">
        <v>2500</v>
      </c>
      <c r="R106" s="153">
        <v>-1167</v>
      </c>
      <c r="S106" s="153">
        <v>-2244</v>
      </c>
      <c r="T106" s="153">
        <v>937</v>
      </c>
      <c r="U106" s="153">
        <v>-2036</v>
      </c>
      <c r="V106" s="153">
        <v>-2473</v>
      </c>
      <c r="Y106" s="11"/>
    </row>
    <row r="107" spans="1:25">
      <c r="A107" s="11">
        <f t="shared" si="4"/>
        <v>3</v>
      </c>
      <c r="B107" s="13">
        <f t="shared" si="5"/>
        <v>22</v>
      </c>
      <c r="C107" s="153">
        <v>64710</v>
      </c>
      <c r="D107" s="153">
        <v>64650</v>
      </c>
      <c r="E107" s="153">
        <v>63325</v>
      </c>
      <c r="F107" s="153">
        <v>366.5</v>
      </c>
      <c r="G107" s="153">
        <v>3256</v>
      </c>
      <c r="H107" s="153">
        <v>3889</v>
      </c>
      <c r="I107" s="153">
        <v>47934</v>
      </c>
      <c r="J107" s="153">
        <v>2978</v>
      </c>
      <c r="K107" s="153">
        <v>0</v>
      </c>
      <c r="L107" s="153">
        <v>9706.5</v>
      </c>
      <c r="M107" s="153">
        <v>-19.5</v>
      </c>
      <c r="N107" s="153">
        <v>575.5</v>
      </c>
      <c r="O107" s="153">
        <v>-3976.5</v>
      </c>
      <c r="P107" s="153">
        <v>74</v>
      </c>
      <c r="Q107" s="153">
        <v>2498</v>
      </c>
      <c r="R107" s="153">
        <v>-874</v>
      </c>
      <c r="S107" s="153">
        <v>-2213</v>
      </c>
      <c r="T107" s="153">
        <v>1000</v>
      </c>
      <c r="U107" s="153">
        <v>-957</v>
      </c>
      <c r="V107" s="153">
        <v>-2412</v>
      </c>
      <c r="Y107" s="11"/>
    </row>
    <row r="108" spans="1:25">
      <c r="A108" s="11">
        <f t="shared" si="4"/>
        <v>3</v>
      </c>
      <c r="B108" s="13">
        <f t="shared" si="5"/>
        <v>23</v>
      </c>
      <c r="C108" s="153">
        <v>66980.5</v>
      </c>
      <c r="D108" s="153">
        <v>66612.5</v>
      </c>
      <c r="E108" s="153">
        <v>65612.5</v>
      </c>
      <c r="F108" s="153">
        <v>367</v>
      </c>
      <c r="G108" s="153">
        <v>3703.5</v>
      </c>
      <c r="H108" s="153">
        <v>3569.5</v>
      </c>
      <c r="I108" s="153">
        <v>47828</v>
      </c>
      <c r="J108" s="153">
        <v>3001</v>
      </c>
      <c r="K108" s="153">
        <v>0</v>
      </c>
      <c r="L108" s="153">
        <v>10463</v>
      </c>
      <c r="M108" s="153">
        <v>-18</v>
      </c>
      <c r="N108" s="153">
        <v>572.5</v>
      </c>
      <c r="O108" s="153">
        <v>-2506</v>
      </c>
      <c r="P108" s="153">
        <v>78</v>
      </c>
      <c r="Q108" s="153">
        <v>3000</v>
      </c>
      <c r="R108" s="153">
        <v>-862</v>
      </c>
      <c r="S108" s="153">
        <v>-2399</v>
      </c>
      <c r="T108" s="153">
        <v>1000</v>
      </c>
      <c r="U108" s="153">
        <v>-496</v>
      </c>
      <c r="V108" s="153">
        <v>-2163</v>
      </c>
      <c r="Y108" s="11"/>
    </row>
    <row r="109" spans="1:25">
      <c r="A109" s="11">
        <f>A108+1</f>
        <v>4</v>
      </c>
      <c r="B109" s="13">
        <v>0</v>
      </c>
      <c r="C109" s="153">
        <v>65619.5</v>
      </c>
      <c r="D109" s="153">
        <v>63425</v>
      </c>
      <c r="E109" s="153">
        <v>63800</v>
      </c>
      <c r="F109" s="153">
        <v>365</v>
      </c>
      <c r="G109" s="153">
        <v>3781.5</v>
      </c>
      <c r="H109" s="153">
        <v>3020.5</v>
      </c>
      <c r="I109" s="153">
        <v>47608</v>
      </c>
      <c r="J109" s="153">
        <v>2956</v>
      </c>
      <c r="K109" s="153">
        <v>0</v>
      </c>
      <c r="L109" s="153">
        <v>9017.5</v>
      </c>
      <c r="M109" s="153">
        <v>-23.5</v>
      </c>
      <c r="N109" s="153">
        <v>575.5</v>
      </c>
      <c r="O109" s="153">
        <v>-1681.5</v>
      </c>
      <c r="P109" s="153">
        <v>78.5</v>
      </c>
      <c r="Q109" s="153">
        <v>2500</v>
      </c>
      <c r="R109" s="153">
        <v>263</v>
      </c>
      <c r="S109" s="153">
        <v>-2109</v>
      </c>
      <c r="T109" s="153">
        <v>1000</v>
      </c>
      <c r="U109" s="153">
        <v>-1125</v>
      </c>
      <c r="V109" s="153">
        <v>-1931</v>
      </c>
      <c r="Y109" s="11"/>
    </row>
    <row r="110" spans="1:25">
      <c r="A110" s="11">
        <f>A109</f>
        <v>4</v>
      </c>
      <c r="B110" s="13">
        <f>B109+1</f>
        <v>1</v>
      </c>
      <c r="C110" s="153">
        <v>61895</v>
      </c>
      <c r="D110" s="153">
        <v>61700</v>
      </c>
      <c r="E110" s="153">
        <v>61625</v>
      </c>
      <c r="F110" s="153">
        <v>363</v>
      </c>
      <c r="G110" s="153">
        <v>3646.5</v>
      </c>
      <c r="H110" s="153">
        <v>2008</v>
      </c>
      <c r="I110" s="153">
        <v>47375</v>
      </c>
      <c r="J110" s="153">
        <v>2877.5</v>
      </c>
      <c r="K110" s="153">
        <v>0</v>
      </c>
      <c r="L110" s="153">
        <v>7822.5</v>
      </c>
      <c r="M110" s="153">
        <v>-1220.5</v>
      </c>
      <c r="N110" s="153">
        <v>575.5</v>
      </c>
      <c r="O110" s="153">
        <v>-1553.5</v>
      </c>
      <c r="P110" s="153">
        <v>75.5</v>
      </c>
      <c r="Q110" s="153">
        <v>3000</v>
      </c>
      <c r="R110" s="153">
        <v>696</v>
      </c>
      <c r="S110" s="153">
        <v>-2888</v>
      </c>
      <c r="T110" s="153">
        <v>1100</v>
      </c>
      <c r="U110" s="153">
        <v>-934</v>
      </c>
      <c r="V110" s="153">
        <v>-2074</v>
      </c>
      <c r="Y110" s="11"/>
    </row>
    <row r="111" spans="1:25">
      <c r="A111" s="11">
        <f t="shared" ref="A111:A132" si="6">A110</f>
        <v>4</v>
      </c>
      <c r="B111" s="13">
        <f t="shared" ref="B111:B132" si="7">B110+1</f>
        <v>2</v>
      </c>
      <c r="C111" s="153">
        <v>61537.5</v>
      </c>
      <c r="D111" s="153">
        <v>61037.5</v>
      </c>
      <c r="E111" s="153">
        <v>60612.5</v>
      </c>
      <c r="F111" s="153">
        <v>361</v>
      </c>
      <c r="G111" s="153">
        <v>3740</v>
      </c>
      <c r="H111" s="153">
        <v>1939</v>
      </c>
      <c r="I111" s="153">
        <v>47405.5</v>
      </c>
      <c r="J111" s="153">
        <v>2868.5</v>
      </c>
      <c r="K111" s="153">
        <v>0</v>
      </c>
      <c r="L111" s="153">
        <v>7566</v>
      </c>
      <c r="M111" s="153">
        <v>-1563</v>
      </c>
      <c r="N111" s="153">
        <v>567.5</v>
      </c>
      <c r="O111" s="153">
        <v>-1346.5</v>
      </c>
      <c r="P111" s="153">
        <v>77.5</v>
      </c>
      <c r="Q111" s="153">
        <v>3000</v>
      </c>
      <c r="R111" s="153">
        <v>56</v>
      </c>
      <c r="S111" s="153">
        <v>-2909</v>
      </c>
      <c r="T111" s="153">
        <v>1100</v>
      </c>
      <c r="U111" s="153">
        <v>-825</v>
      </c>
      <c r="V111" s="153">
        <v>-1716</v>
      </c>
      <c r="Y111" s="11"/>
    </row>
    <row r="112" spans="1:25">
      <c r="A112" s="11">
        <f t="shared" si="6"/>
        <v>4</v>
      </c>
      <c r="B112" s="13">
        <f t="shared" si="7"/>
        <v>3</v>
      </c>
      <c r="C112" s="153">
        <v>59111</v>
      </c>
      <c r="D112" s="153">
        <v>58600</v>
      </c>
      <c r="E112" s="153">
        <v>57862.5</v>
      </c>
      <c r="F112" s="153">
        <v>361.5</v>
      </c>
      <c r="G112" s="153">
        <v>3480</v>
      </c>
      <c r="H112" s="153">
        <v>1944</v>
      </c>
      <c r="I112" s="153">
        <v>46735.5</v>
      </c>
      <c r="J112" s="153">
        <v>2955.5</v>
      </c>
      <c r="K112" s="153">
        <v>0</v>
      </c>
      <c r="L112" s="153">
        <v>7133.5</v>
      </c>
      <c r="M112" s="153">
        <v>-2313</v>
      </c>
      <c r="N112" s="153">
        <v>563.5</v>
      </c>
      <c r="O112" s="153">
        <v>-1749</v>
      </c>
      <c r="P112" s="153">
        <v>76</v>
      </c>
      <c r="Q112" s="153">
        <v>3000</v>
      </c>
      <c r="R112" s="153">
        <v>-840</v>
      </c>
      <c r="S112" s="153">
        <v>-2601</v>
      </c>
      <c r="T112" s="153">
        <v>1100</v>
      </c>
      <c r="U112" s="153">
        <v>-823</v>
      </c>
      <c r="V112" s="153">
        <v>-1763</v>
      </c>
      <c r="Y112" s="11"/>
    </row>
    <row r="113" spans="1:25">
      <c r="A113" s="11">
        <f t="shared" si="6"/>
        <v>4</v>
      </c>
      <c r="B113" s="13">
        <f t="shared" si="7"/>
        <v>4</v>
      </c>
      <c r="C113" s="153">
        <v>57565.5</v>
      </c>
      <c r="D113" s="153">
        <v>57462.5</v>
      </c>
      <c r="E113" s="153">
        <v>56762.5</v>
      </c>
      <c r="F113" s="153">
        <v>360.5</v>
      </c>
      <c r="G113" s="153">
        <v>3528.5</v>
      </c>
      <c r="H113" s="153">
        <v>1833</v>
      </c>
      <c r="I113" s="153">
        <v>46948</v>
      </c>
      <c r="J113" s="153">
        <v>2965.5</v>
      </c>
      <c r="K113" s="153">
        <v>0</v>
      </c>
      <c r="L113" s="153">
        <v>6919</v>
      </c>
      <c r="M113" s="153">
        <v>-2987.5</v>
      </c>
      <c r="N113" s="153">
        <v>557</v>
      </c>
      <c r="O113" s="153">
        <v>-2558.5</v>
      </c>
      <c r="P113" s="153">
        <v>77</v>
      </c>
      <c r="Q113" s="153">
        <v>2868</v>
      </c>
      <c r="R113" s="153">
        <v>-731</v>
      </c>
      <c r="S113" s="153">
        <v>-2975</v>
      </c>
      <c r="T113" s="153">
        <v>1100</v>
      </c>
      <c r="U113" s="153">
        <v>-1072</v>
      </c>
      <c r="V113" s="153">
        <v>-1596</v>
      </c>
      <c r="Y113" s="11"/>
    </row>
    <row r="114" spans="1:25">
      <c r="A114" s="11">
        <f t="shared" si="6"/>
        <v>4</v>
      </c>
      <c r="B114" s="13">
        <f t="shared" si="7"/>
        <v>5</v>
      </c>
      <c r="C114" s="153">
        <v>58765.5</v>
      </c>
      <c r="D114" s="153">
        <v>59512.5</v>
      </c>
      <c r="E114" s="153">
        <v>58925</v>
      </c>
      <c r="F114" s="153">
        <v>363</v>
      </c>
      <c r="G114" s="153">
        <v>3664</v>
      </c>
      <c r="H114" s="153">
        <v>1892</v>
      </c>
      <c r="I114" s="153">
        <v>47202.5</v>
      </c>
      <c r="J114" s="153">
        <v>2963.5</v>
      </c>
      <c r="K114" s="153">
        <v>0</v>
      </c>
      <c r="L114" s="153">
        <v>7211.5</v>
      </c>
      <c r="M114" s="153">
        <v>-2882</v>
      </c>
      <c r="N114" s="153">
        <v>556.5</v>
      </c>
      <c r="O114" s="153">
        <v>-2206</v>
      </c>
      <c r="P114" s="153">
        <v>78</v>
      </c>
      <c r="Q114" s="153">
        <v>3000</v>
      </c>
      <c r="R114" s="153">
        <v>199</v>
      </c>
      <c r="S114" s="153">
        <v>-2871</v>
      </c>
      <c r="T114" s="153">
        <v>1100</v>
      </c>
      <c r="U114" s="153">
        <v>-1314</v>
      </c>
      <c r="V114" s="153">
        <v>-1756</v>
      </c>
      <c r="Y114" s="11"/>
    </row>
    <row r="115" spans="1:25">
      <c r="A115" s="11">
        <f t="shared" si="6"/>
        <v>4</v>
      </c>
      <c r="B115" s="13">
        <f t="shared" si="7"/>
        <v>6</v>
      </c>
      <c r="C115" s="153">
        <v>63710.5</v>
      </c>
      <c r="D115" s="153">
        <v>64850</v>
      </c>
      <c r="E115" s="153">
        <v>64837.5</v>
      </c>
      <c r="F115" s="153">
        <v>372.5</v>
      </c>
      <c r="G115" s="153">
        <v>4083</v>
      </c>
      <c r="H115" s="153">
        <v>2989.5</v>
      </c>
      <c r="I115" s="153">
        <v>47754.5</v>
      </c>
      <c r="J115" s="153">
        <v>2977.5</v>
      </c>
      <c r="K115" s="153">
        <v>0</v>
      </c>
      <c r="L115" s="153">
        <v>7882.5</v>
      </c>
      <c r="M115" s="153">
        <v>-1595</v>
      </c>
      <c r="N115" s="153">
        <v>555.5</v>
      </c>
      <c r="O115" s="153">
        <v>-1310</v>
      </c>
      <c r="P115" s="153">
        <v>86</v>
      </c>
      <c r="Q115" s="153">
        <v>2995</v>
      </c>
      <c r="R115" s="153">
        <v>752</v>
      </c>
      <c r="S115" s="153">
        <v>-1966</v>
      </c>
      <c r="T115" s="153">
        <v>1100</v>
      </c>
      <c r="U115" s="153">
        <v>-1762</v>
      </c>
      <c r="V115" s="153">
        <v>-1863</v>
      </c>
      <c r="Y115" s="11"/>
    </row>
    <row r="116" spans="1:25">
      <c r="A116" s="11">
        <f t="shared" si="6"/>
        <v>4</v>
      </c>
      <c r="B116" s="13">
        <f t="shared" si="7"/>
        <v>7</v>
      </c>
      <c r="C116" s="153">
        <v>71004</v>
      </c>
      <c r="D116" s="153">
        <v>71725</v>
      </c>
      <c r="E116" s="153">
        <v>70950</v>
      </c>
      <c r="F116" s="153">
        <v>374</v>
      </c>
      <c r="G116" s="153">
        <v>4406</v>
      </c>
      <c r="H116" s="153">
        <v>4032</v>
      </c>
      <c r="I116" s="153">
        <v>48080</v>
      </c>
      <c r="J116" s="153">
        <v>2931</v>
      </c>
      <c r="K116" s="153">
        <v>1.5</v>
      </c>
      <c r="L116" s="153">
        <v>11187.5</v>
      </c>
      <c r="M116" s="153">
        <v>-19</v>
      </c>
      <c r="N116" s="153">
        <v>558</v>
      </c>
      <c r="O116" s="153">
        <v>-547.5</v>
      </c>
      <c r="P116" s="153">
        <v>87.5</v>
      </c>
      <c r="Q116" s="153">
        <v>3000</v>
      </c>
      <c r="R116" s="153">
        <v>723</v>
      </c>
      <c r="S116" s="153">
        <v>-1338</v>
      </c>
      <c r="T116" s="153">
        <v>1000</v>
      </c>
      <c r="U116" s="153">
        <v>-1821</v>
      </c>
      <c r="V116" s="153">
        <v>-1609</v>
      </c>
      <c r="Y116" s="11"/>
    </row>
    <row r="117" spans="1:25">
      <c r="A117" s="11">
        <f t="shared" si="6"/>
        <v>4</v>
      </c>
      <c r="B117" s="13">
        <f t="shared" si="7"/>
        <v>8</v>
      </c>
      <c r="C117" s="153">
        <v>73903.5</v>
      </c>
      <c r="D117" s="153">
        <v>74287.5</v>
      </c>
      <c r="E117" s="153">
        <v>74125</v>
      </c>
      <c r="F117" s="153">
        <v>374</v>
      </c>
      <c r="G117" s="153">
        <v>4354.5</v>
      </c>
      <c r="H117" s="153">
        <v>4209.5</v>
      </c>
      <c r="I117" s="153">
        <v>48213</v>
      </c>
      <c r="J117" s="153">
        <v>2915.5</v>
      </c>
      <c r="K117" s="153">
        <v>66.5</v>
      </c>
      <c r="L117" s="153">
        <v>12991</v>
      </c>
      <c r="M117" s="153">
        <v>-18</v>
      </c>
      <c r="N117" s="153">
        <v>555</v>
      </c>
      <c r="O117" s="153">
        <v>242</v>
      </c>
      <c r="P117" s="153">
        <v>85</v>
      </c>
      <c r="Q117" s="153">
        <v>2874</v>
      </c>
      <c r="R117" s="153">
        <v>1455</v>
      </c>
      <c r="S117" s="153">
        <v>-256</v>
      </c>
      <c r="T117" s="153">
        <v>500</v>
      </c>
      <c r="U117" s="153">
        <v>-1759</v>
      </c>
      <c r="V117" s="153">
        <v>-1954</v>
      </c>
      <c r="Y117" s="11"/>
    </row>
    <row r="118" spans="1:25">
      <c r="A118" s="11">
        <f t="shared" si="6"/>
        <v>4</v>
      </c>
      <c r="B118" s="13">
        <f t="shared" si="7"/>
        <v>9</v>
      </c>
      <c r="C118" s="153">
        <v>74914</v>
      </c>
      <c r="D118" s="153">
        <v>75112.5</v>
      </c>
      <c r="E118" s="153">
        <v>75050</v>
      </c>
      <c r="F118" s="153">
        <v>377</v>
      </c>
      <c r="G118" s="153">
        <v>4403.5</v>
      </c>
      <c r="H118" s="153">
        <v>4253.5</v>
      </c>
      <c r="I118" s="153">
        <v>48233.5</v>
      </c>
      <c r="J118" s="153">
        <v>2755</v>
      </c>
      <c r="K118" s="153">
        <v>267.5</v>
      </c>
      <c r="L118" s="153">
        <v>13741.5</v>
      </c>
      <c r="M118" s="153">
        <v>-19</v>
      </c>
      <c r="N118" s="153">
        <v>544.5</v>
      </c>
      <c r="O118" s="153">
        <v>357.5</v>
      </c>
      <c r="P118" s="153">
        <v>84.5</v>
      </c>
      <c r="Q118" s="153">
        <v>3000</v>
      </c>
      <c r="R118" s="153">
        <v>1326</v>
      </c>
      <c r="S118" s="153">
        <v>-1136</v>
      </c>
      <c r="T118" s="153">
        <v>500</v>
      </c>
      <c r="U118" s="153">
        <v>-1615</v>
      </c>
      <c r="V118" s="153">
        <v>-1864</v>
      </c>
      <c r="Y118" s="11"/>
    </row>
    <row r="119" spans="1:25">
      <c r="A119" s="11">
        <f t="shared" si="6"/>
        <v>4</v>
      </c>
      <c r="B119" s="13">
        <f t="shared" si="7"/>
        <v>10</v>
      </c>
      <c r="C119" s="153">
        <v>74767.5</v>
      </c>
      <c r="D119" s="153">
        <v>74087.5</v>
      </c>
      <c r="E119" s="153">
        <v>74675</v>
      </c>
      <c r="F119" s="153">
        <v>377.5</v>
      </c>
      <c r="G119" s="153">
        <v>4423</v>
      </c>
      <c r="H119" s="153">
        <v>4257.5</v>
      </c>
      <c r="I119" s="153">
        <v>48214.5</v>
      </c>
      <c r="J119" s="153">
        <v>2707.5</v>
      </c>
      <c r="K119" s="153">
        <v>506</v>
      </c>
      <c r="L119" s="153">
        <v>14118</v>
      </c>
      <c r="M119" s="153">
        <v>-19</v>
      </c>
      <c r="N119" s="153">
        <v>546</v>
      </c>
      <c r="O119" s="153">
        <v>-364.5</v>
      </c>
      <c r="P119" s="153">
        <v>84.5</v>
      </c>
      <c r="Q119" s="153">
        <v>3000</v>
      </c>
      <c r="R119" s="153">
        <v>186</v>
      </c>
      <c r="S119" s="153">
        <v>-596</v>
      </c>
      <c r="T119" s="153">
        <v>500</v>
      </c>
      <c r="U119" s="153">
        <v>-1321</v>
      </c>
      <c r="V119" s="153">
        <v>-2228</v>
      </c>
      <c r="Y119" s="11"/>
    </row>
    <row r="120" spans="1:25">
      <c r="A120" s="11">
        <f t="shared" si="6"/>
        <v>4</v>
      </c>
      <c r="B120" s="13">
        <f t="shared" si="7"/>
        <v>11</v>
      </c>
      <c r="C120" s="153">
        <v>73989</v>
      </c>
      <c r="D120" s="153">
        <v>72700</v>
      </c>
      <c r="E120" s="153">
        <v>74225</v>
      </c>
      <c r="F120" s="153">
        <v>375.5</v>
      </c>
      <c r="G120" s="153">
        <v>4279</v>
      </c>
      <c r="H120" s="153">
        <v>4213</v>
      </c>
      <c r="I120" s="153">
        <v>48198.5</v>
      </c>
      <c r="J120" s="153">
        <v>2665</v>
      </c>
      <c r="K120" s="153">
        <v>736</v>
      </c>
      <c r="L120" s="153">
        <v>13337.5</v>
      </c>
      <c r="M120" s="153">
        <v>-18.5</v>
      </c>
      <c r="N120" s="153">
        <v>539</v>
      </c>
      <c r="O120" s="153">
        <v>-337</v>
      </c>
      <c r="P120" s="153">
        <v>83.5</v>
      </c>
      <c r="Q120" s="153">
        <v>3000</v>
      </c>
      <c r="R120" s="153">
        <v>-70</v>
      </c>
      <c r="S120" s="153">
        <v>-468</v>
      </c>
      <c r="T120" s="153">
        <v>500</v>
      </c>
      <c r="U120" s="153">
        <v>-872</v>
      </c>
      <c r="V120" s="153">
        <v>-2047</v>
      </c>
      <c r="Y120" s="11"/>
    </row>
    <row r="121" spans="1:25">
      <c r="A121" s="11">
        <f t="shared" si="6"/>
        <v>4</v>
      </c>
      <c r="B121" s="13">
        <f t="shared" si="7"/>
        <v>12</v>
      </c>
      <c r="C121" s="153">
        <v>73286.5</v>
      </c>
      <c r="D121" s="153">
        <v>71950</v>
      </c>
      <c r="E121" s="153">
        <v>73725</v>
      </c>
      <c r="F121" s="153">
        <v>380</v>
      </c>
      <c r="G121" s="153">
        <v>4250.5</v>
      </c>
      <c r="H121" s="153">
        <v>4144.5</v>
      </c>
      <c r="I121" s="153">
        <v>48167.5</v>
      </c>
      <c r="J121" s="153">
        <v>2870</v>
      </c>
      <c r="K121" s="153">
        <v>917</v>
      </c>
      <c r="L121" s="153">
        <v>12218.5</v>
      </c>
      <c r="M121" s="153">
        <v>-18</v>
      </c>
      <c r="N121" s="153">
        <v>551.5</v>
      </c>
      <c r="O121" s="153">
        <v>-195.5</v>
      </c>
      <c r="P121" s="153">
        <v>83.5</v>
      </c>
      <c r="Q121" s="153">
        <v>2734</v>
      </c>
      <c r="R121" s="153">
        <v>-425</v>
      </c>
      <c r="S121" s="153">
        <v>-789</v>
      </c>
      <c r="T121" s="153">
        <v>500</v>
      </c>
      <c r="U121" s="153">
        <v>-641</v>
      </c>
      <c r="V121" s="153">
        <v>-1723</v>
      </c>
      <c r="Y121" s="11"/>
    </row>
    <row r="122" spans="1:25">
      <c r="A122" s="11">
        <f t="shared" si="6"/>
        <v>4</v>
      </c>
      <c r="B122" s="13">
        <f t="shared" si="7"/>
        <v>13</v>
      </c>
      <c r="C122" s="153">
        <v>72568.5</v>
      </c>
      <c r="D122" s="153">
        <v>70850</v>
      </c>
      <c r="E122" s="153">
        <v>72675</v>
      </c>
      <c r="F122" s="153">
        <v>374</v>
      </c>
      <c r="G122" s="153">
        <v>4304</v>
      </c>
      <c r="H122" s="153">
        <v>4168.5</v>
      </c>
      <c r="I122" s="153">
        <v>48112</v>
      </c>
      <c r="J122" s="153">
        <v>3049</v>
      </c>
      <c r="K122" s="153">
        <v>989.5</v>
      </c>
      <c r="L122" s="153">
        <v>11686</v>
      </c>
      <c r="M122" s="153">
        <v>-19</v>
      </c>
      <c r="N122" s="153">
        <v>562.5</v>
      </c>
      <c r="O122" s="153">
        <v>-657.5</v>
      </c>
      <c r="P122" s="153">
        <v>85</v>
      </c>
      <c r="Q122" s="153">
        <v>2822</v>
      </c>
      <c r="R122" s="153">
        <v>-495</v>
      </c>
      <c r="S122" s="153">
        <v>-482</v>
      </c>
      <c r="T122" s="153">
        <v>500</v>
      </c>
      <c r="U122" s="153">
        <v>-503</v>
      </c>
      <c r="V122" s="153">
        <v>-2544</v>
      </c>
      <c r="Y122" s="11"/>
    </row>
    <row r="123" spans="1:25">
      <c r="A123" s="11">
        <f t="shared" si="6"/>
        <v>4</v>
      </c>
      <c r="B123" s="13">
        <f t="shared" si="7"/>
        <v>14</v>
      </c>
      <c r="C123" s="153">
        <v>71426</v>
      </c>
      <c r="D123" s="153">
        <v>68787.5</v>
      </c>
      <c r="E123" s="153">
        <v>70837.5</v>
      </c>
      <c r="F123" s="153">
        <v>377.5</v>
      </c>
      <c r="G123" s="153">
        <v>4363.5</v>
      </c>
      <c r="H123" s="153">
        <v>4155.5</v>
      </c>
      <c r="I123" s="153">
        <v>48015</v>
      </c>
      <c r="J123" s="153">
        <v>3125.5</v>
      </c>
      <c r="K123" s="153">
        <v>953</v>
      </c>
      <c r="L123" s="153">
        <v>11222.5</v>
      </c>
      <c r="M123" s="153">
        <v>-27</v>
      </c>
      <c r="N123" s="153">
        <v>563</v>
      </c>
      <c r="O123" s="153">
        <v>-1323.5</v>
      </c>
      <c r="P123" s="153">
        <v>86.5</v>
      </c>
      <c r="Q123" s="153">
        <v>2685</v>
      </c>
      <c r="R123" s="153">
        <v>-285</v>
      </c>
      <c r="S123" s="153">
        <v>-594</v>
      </c>
      <c r="T123" s="153">
        <v>500</v>
      </c>
      <c r="U123" s="153">
        <v>-1190</v>
      </c>
      <c r="V123" s="153">
        <v>-2653</v>
      </c>
      <c r="Y123" s="11"/>
    </row>
    <row r="124" spans="1:25">
      <c r="A124" s="11">
        <f t="shared" si="6"/>
        <v>4</v>
      </c>
      <c r="B124" s="13">
        <f t="shared" si="7"/>
        <v>15</v>
      </c>
      <c r="C124" s="153">
        <v>68724.5</v>
      </c>
      <c r="D124" s="153">
        <v>65937.5</v>
      </c>
      <c r="E124" s="153">
        <v>68112.5</v>
      </c>
      <c r="F124" s="153">
        <v>376</v>
      </c>
      <c r="G124" s="153">
        <v>4095.5</v>
      </c>
      <c r="H124" s="153">
        <v>4062</v>
      </c>
      <c r="I124" s="153">
        <v>47884.5</v>
      </c>
      <c r="J124" s="153">
        <v>3305.5</v>
      </c>
      <c r="K124" s="153">
        <v>821</v>
      </c>
      <c r="L124" s="153">
        <v>10589</v>
      </c>
      <c r="M124" s="153">
        <v>-46</v>
      </c>
      <c r="N124" s="153">
        <v>553.5</v>
      </c>
      <c r="O124" s="153">
        <v>-2917.5</v>
      </c>
      <c r="P124" s="153">
        <v>83.5</v>
      </c>
      <c r="Q124" s="153">
        <v>2863</v>
      </c>
      <c r="R124" s="153">
        <v>-615</v>
      </c>
      <c r="S124" s="153">
        <v>-1289</v>
      </c>
      <c r="T124" s="153">
        <v>500</v>
      </c>
      <c r="U124" s="153">
        <v>-2001</v>
      </c>
      <c r="V124" s="153">
        <v>-2489</v>
      </c>
      <c r="Y124" s="11"/>
    </row>
    <row r="125" spans="1:25">
      <c r="A125" s="11">
        <f t="shared" si="6"/>
        <v>4</v>
      </c>
      <c r="B125" s="13">
        <f t="shared" si="7"/>
        <v>16</v>
      </c>
      <c r="C125" s="153">
        <v>67516.5</v>
      </c>
      <c r="D125" s="153">
        <v>63825</v>
      </c>
      <c r="E125" s="153">
        <v>66200</v>
      </c>
      <c r="F125" s="153">
        <v>373</v>
      </c>
      <c r="G125" s="153">
        <v>4348</v>
      </c>
      <c r="H125" s="153">
        <v>4136</v>
      </c>
      <c r="I125" s="153">
        <v>47909.5</v>
      </c>
      <c r="J125" s="153">
        <v>3428</v>
      </c>
      <c r="K125" s="153">
        <v>659</v>
      </c>
      <c r="L125" s="153">
        <v>9703.5</v>
      </c>
      <c r="M125" s="153">
        <v>-143</v>
      </c>
      <c r="N125" s="153">
        <v>547</v>
      </c>
      <c r="O125" s="153">
        <v>-3445</v>
      </c>
      <c r="P125" s="153">
        <v>88</v>
      </c>
      <c r="Q125" s="153">
        <v>2800</v>
      </c>
      <c r="R125" s="153">
        <v>-698</v>
      </c>
      <c r="S125" s="153">
        <v>-770</v>
      </c>
      <c r="T125" s="153">
        <v>500</v>
      </c>
      <c r="U125" s="153">
        <v>-1857</v>
      </c>
      <c r="V125" s="153">
        <v>-2757</v>
      </c>
      <c r="Y125" s="11"/>
    </row>
    <row r="126" spans="1:25">
      <c r="A126" s="11">
        <f t="shared" si="6"/>
        <v>4</v>
      </c>
      <c r="B126" s="13">
        <f t="shared" si="7"/>
        <v>17</v>
      </c>
      <c r="C126" s="153">
        <v>66816</v>
      </c>
      <c r="D126" s="153">
        <v>62750</v>
      </c>
      <c r="E126" s="153">
        <v>65162.5</v>
      </c>
      <c r="F126" s="153">
        <v>373.5</v>
      </c>
      <c r="G126" s="153">
        <v>4256.5</v>
      </c>
      <c r="H126" s="153">
        <v>4359.5</v>
      </c>
      <c r="I126" s="153">
        <v>47685.5</v>
      </c>
      <c r="J126" s="153">
        <v>3485</v>
      </c>
      <c r="K126" s="153">
        <v>460.5</v>
      </c>
      <c r="L126" s="153">
        <v>9416.5</v>
      </c>
      <c r="M126" s="153">
        <v>-699.5</v>
      </c>
      <c r="N126" s="153">
        <v>552.5</v>
      </c>
      <c r="O126" s="153">
        <v>-3074</v>
      </c>
      <c r="P126" s="153">
        <v>89.5</v>
      </c>
      <c r="Q126" s="153">
        <v>2900</v>
      </c>
      <c r="R126" s="153">
        <v>-365</v>
      </c>
      <c r="S126" s="153">
        <v>-955</v>
      </c>
      <c r="T126" s="153">
        <v>500</v>
      </c>
      <c r="U126" s="153">
        <v>-2179</v>
      </c>
      <c r="V126" s="153">
        <v>-2693</v>
      </c>
      <c r="Y126" s="11"/>
    </row>
    <row r="127" spans="1:25">
      <c r="A127" s="11">
        <f t="shared" si="6"/>
        <v>4</v>
      </c>
      <c r="B127" s="13">
        <f t="shared" si="7"/>
        <v>18</v>
      </c>
      <c r="C127" s="153">
        <v>68367</v>
      </c>
      <c r="D127" s="153">
        <v>64300</v>
      </c>
      <c r="E127" s="153">
        <v>66412.5</v>
      </c>
      <c r="F127" s="153">
        <v>368.5</v>
      </c>
      <c r="G127" s="153">
        <v>4298</v>
      </c>
      <c r="H127" s="153">
        <v>4584.5</v>
      </c>
      <c r="I127" s="153">
        <v>47683</v>
      </c>
      <c r="J127" s="153">
        <v>3580.5</v>
      </c>
      <c r="K127" s="153">
        <v>261.5</v>
      </c>
      <c r="L127" s="153">
        <v>9934</v>
      </c>
      <c r="M127" s="153">
        <v>-698.5</v>
      </c>
      <c r="N127" s="153">
        <v>562.5</v>
      </c>
      <c r="O127" s="153">
        <v>-2208.5</v>
      </c>
      <c r="P127" s="153">
        <v>90.5</v>
      </c>
      <c r="Q127" s="153">
        <v>2988</v>
      </c>
      <c r="R127" s="153">
        <v>-420</v>
      </c>
      <c r="S127" s="153">
        <v>-1103</v>
      </c>
      <c r="T127" s="153">
        <v>500</v>
      </c>
      <c r="U127" s="153">
        <v>-953</v>
      </c>
      <c r="V127" s="153">
        <v>-2499</v>
      </c>
      <c r="Y127" s="11"/>
    </row>
    <row r="128" spans="1:25">
      <c r="A128" s="11">
        <f t="shared" si="6"/>
        <v>4</v>
      </c>
      <c r="B128" s="13">
        <f t="shared" si="7"/>
        <v>19</v>
      </c>
      <c r="C128" s="153">
        <v>71040</v>
      </c>
      <c r="D128" s="153">
        <v>66275</v>
      </c>
      <c r="E128" s="153">
        <v>68175</v>
      </c>
      <c r="F128" s="153">
        <v>368.5</v>
      </c>
      <c r="G128" s="153">
        <v>4611</v>
      </c>
      <c r="H128" s="153">
        <v>4698</v>
      </c>
      <c r="I128" s="153">
        <v>48080.5</v>
      </c>
      <c r="J128" s="153">
        <v>3552.5</v>
      </c>
      <c r="K128" s="153">
        <v>92.5</v>
      </c>
      <c r="L128" s="153">
        <v>10738</v>
      </c>
      <c r="M128" s="153">
        <v>-19</v>
      </c>
      <c r="N128" s="153">
        <v>572</v>
      </c>
      <c r="O128" s="153">
        <v>-1653.5</v>
      </c>
      <c r="P128" s="153">
        <v>92.5</v>
      </c>
      <c r="Q128" s="153">
        <v>3000</v>
      </c>
      <c r="R128" s="153">
        <v>-357</v>
      </c>
      <c r="S128" s="153">
        <v>-968</v>
      </c>
      <c r="T128" s="153">
        <v>1000</v>
      </c>
      <c r="U128" s="153">
        <v>-1704</v>
      </c>
      <c r="V128" s="153">
        <v>-2750</v>
      </c>
      <c r="Y128" s="11"/>
    </row>
    <row r="129" spans="1:25">
      <c r="A129" s="11">
        <f t="shared" si="6"/>
        <v>4</v>
      </c>
      <c r="B129" s="13">
        <f t="shared" si="7"/>
        <v>20</v>
      </c>
      <c r="C129" s="153">
        <v>70362.5</v>
      </c>
      <c r="D129" s="153">
        <v>66025</v>
      </c>
      <c r="E129" s="153">
        <v>67925</v>
      </c>
      <c r="F129" s="153">
        <v>539.5</v>
      </c>
      <c r="G129" s="153">
        <v>4384.5</v>
      </c>
      <c r="H129" s="153">
        <v>4708</v>
      </c>
      <c r="I129" s="153">
        <v>48034.5</v>
      </c>
      <c r="J129" s="153">
        <v>3474</v>
      </c>
      <c r="K129" s="153">
        <v>6.5</v>
      </c>
      <c r="L129" s="153">
        <v>11404</v>
      </c>
      <c r="M129" s="153">
        <v>-18.5</v>
      </c>
      <c r="N129" s="153">
        <v>576.5</v>
      </c>
      <c r="O129" s="153">
        <v>-2747.5</v>
      </c>
      <c r="P129" s="153">
        <v>90.5</v>
      </c>
      <c r="Q129" s="153">
        <v>2767</v>
      </c>
      <c r="R129" s="153">
        <v>-1334</v>
      </c>
      <c r="S129" s="153">
        <v>-964</v>
      </c>
      <c r="T129" s="153">
        <v>1000</v>
      </c>
      <c r="U129" s="153">
        <v>-2681</v>
      </c>
      <c r="V129" s="153">
        <v>-1881</v>
      </c>
      <c r="Y129" s="11"/>
    </row>
    <row r="130" spans="1:25">
      <c r="A130" s="11">
        <f t="shared" si="6"/>
        <v>4</v>
      </c>
      <c r="B130" s="13">
        <f t="shared" si="7"/>
        <v>21</v>
      </c>
      <c r="C130" s="153">
        <v>69276.5</v>
      </c>
      <c r="D130" s="153">
        <v>65212.5</v>
      </c>
      <c r="E130" s="153">
        <v>67100</v>
      </c>
      <c r="F130" s="153">
        <v>705.5</v>
      </c>
      <c r="G130" s="153">
        <v>4284</v>
      </c>
      <c r="H130" s="153">
        <v>4672</v>
      </c>
      <c r="I130" s="153">
        <v>48060</v>
      </c>
      <c r="J130" s="153">
        <v>3574.5</v>
      </c>
      <c r="K130" s="153">
        <v>0</v>
      </c>
      <c r="L130" s="153">
        <v>10591</v>
      </c>
      <c r="M130" s="153">
        <v>-18.5</v>
      </c>
      <c r="N130" s="153">
        <v>577</v>
      </c>
      <c r="O130" s="153">
        <v>-3168</v>
      </c>
      <c r="P130" s="153">
        <v>92</v>
      </c>
      <c r="Q130" s="153">
        <v>3000</v>
      </c>
      <c r="R130" s="153">
        <v>-1500</v>
      </c>
      <c r="S130" s="153">
        <v>-1146</v>
      </c>
      <c r="T130" s="153">
        <v>1000</v>
      </c>
      <c r="U130" s="153">
        <v>-2496</v>
      </c>
      <c r="V130" s="153">
        <v>-1960</v>
      </c>
      <c r="Y130" s="11"/>
    </row>
    <row r="131" spans="1:25">
      <c r="A131" s="11">
        <f t="shared" si="6"/>
        <v>4</v>
      </c>
      <c r="B131" s="13">
        <f t="shared" si="7"/>
        <v>22</v>
      </c>
      <c r="C131" s="153">
        <v>66388.5</v>
      </c>
      <c r="D131" s="153">
        <v>64687.5</v>
      </c>
      <c r="E131" s="153">
        <v>66475</v>
      </c>
      <c r="F131" s="153">
        <v>366</v>
      </c>
      <c r="G131" s="153">
        <v>3970</v>
      </c>
      <c r="H131" s="153">
        <v>4651.5</v>
      </c>
      <c r="I131" s="153">
        <v>47397</v>
      </c>
      <c r="J131" s="153">
        <v>3526.5</v>
      </c>
      <c r="K131" s="153">
        <v>0</v>
      </c>
      <c r="L131" s="153">
        <v>9347.5</v>
      </c>
      <c r="M131" s="153">
        <v>-19</v>
      </c>
      <c r="N131" s="153">
        <v>583</v>
      </c>
      <c r="O131" s="153">
        <v>-3435</v>
      </c>
      <c r="P131" s="153">
        <v>87.5</v>
      </c>
      <c r="Q131" s="153">
        <v>2985</v>
      </c>
      <c r="R131" s="153">
        <v>-1497</v>
      </c>
      <c r="S131" s="153">
        <v>-1037</v>
      </c>
      <c r="T131" s="153">
        <v>1000</v>
      </c>
      <c r="U131" s="153">
        <v>-1762</v>
      </c>
      <c r="V131" s="153">
        <v>-1994</v>
      </c>
      <c r="Y131" s="11"/>
    </row>
    <row r="132" spans="1:25">
      <c r="A132" s="11">
        <f t="shared" si="6"/>
        <v>4</v>
      </c>
      <c r="B132" s="13">
        <f t="shared" si="7"/>
        <v>23</v>
      </c>
      <c r="C132" s="153">
        <v>68487.5</v>
      </c>
      <c r="D132" s="153">
        <v>66087.5</v>
      </c>
      <c r="E132" s="153">
        <v>67425</v>
      </c>
      <c r="F132" s="153">
        <v>365</v>
      </c>
      <c r="G132" s="153">
        <v>4152.5</v>
      </c>
      <c r="H132" s="153">
        <v>3384.5</v>
      </c>
      <c r="I132" s="153">
        <v>47864.5</v>
      </c>
      <c r="J132" s="153">
        <v>3374.5</v>
      </c>
      <c r="K132" s="153">
        <v>0</v>
      </c>
      <c r="L132" s="153">
        <v>10504.5</v>
      </c>
      <c r="M132" s="153">
        <v>-19</v>
      </c>
      <c r="N132" s="153">
        <v>581</v>
      </c>
      <c r="O132" s="153">
        <v>-1720.5</v>
      </c>
      <c r="P132" s="153">
        <v>82.5</v>
      </c>
      <c r="Q132" s="153">
        <v>3000</v>
      </c>
      <c r="R132" s="153">
        <v>-659</v>
      </c>
      <c r="S132" s="153">
        <v>-1018</v>
      </c>
      <c r="T132" s="153">
        <v>1000</v>
      </c>
      <c r="U132" s="153">
        <v>-1821</v>
      </c>
      <c r="V132" s="153">
        <v>-1524</v>
      </c>
      <c r="Y132" s="11"/>
    </row>
    <row r="133" spans="1:25">
      <c r="A133" s="11">
        <f>A132+1</f>
        <v>5</v>
      </c>
      <c r="B133" s="13">
        <v>0</v>
      </c>
      <c r="C133" s="153">
        <v>66932.5</v>
      </c>
      <c r="D133" s="153">
        <v>64437.5</v>
      </c>
      <c r="E133" s="153">
        <v>64937.5</v>
      </c>
      <c r="F133" s="153">
        <v>362.5</v>
      </c>
      <c r="G133" s="153">
        <v>4196.5</v>
      </c>
      <c r="H133" s="153">
        <v>2327</v>
      </c>
      <c r="I133" s="153">
        <v>48003</v>
      </c>
      <c r="J133" s="153">
        <v>3377</v>
      </c>
      <c r="K133" s="153">
        <v>0</v>
      </c>
      <c r="L133" s="153">
        <v>9996.5</v>
      </c>
      <c r="M133" s="153">
        <v>-28</v>
      </c>
      <c r="N133" s="153">
        <v>581.5</v>
      </c>
      <c r="O133" s="153">
        <v>-1883.5</v>
      </c>
      <c r="P133" s="153">
        <v>79.5</v>
      </c>
      <c r="Q133" s="153">
        <v>3000</v>
      </c>
      <c r="R133" s="153">
        <v>-1195</v>
      </c>
      <c r="S133" s="153">
        <v>-2067</v>
      </c>
      <c r="T133" s="153">
        <v>1000</v>
      </c>
      <c r="U133" s="153">
        <v>-1229</v>
      </c>
      <c r="V133" s="153">
        <v>-1570</v>
      </c>
      <c r="Y133" s="11"/>
    </row>
    <row r="134" spans="1:25">
      <c r="A134" s="11">
        <f>A133</f>
        <v>5</v>
      </c>
      <c r="B134" s="13">
        <f>B133+1</f>
        <v>1</v>
      </c>
      <c r="C134" s="153">
        <v>63106</v>
      </c>
      <c r="D134" s="153">
        <v>62012.5</v>
      </c>
      <c r="E134" s="153">
        <v>62175</v>
      </c>
      <c r="F134" s="153">
        <v>360</v>
      </c>
      <c r="G134" s="153">
        <v>3871</v>
      </c>
      <c r="H134" s="153">
        <v>1770</v>
      </c>
      <c r="I134" s="153">
        <v>47693.5</v>
      </c>
      <c r="J134" s="153">
        <v>3402.5</v>
      </c>
      <c r="K134" s="153">
        <v>0</v>
      </c>
      <c r="L134" s="153">
        <v>8001.5</v>
      </c>
      <c r="M134" s="153">
        <v>-386</v>
      </c>
      <c r="N134" s="153">
        <v>585.5</v>
      </c>
      <c r="O134" s="153">
        <v>-2191</v>
      </c>
      <c r="P134" s="153">
        <v>75.5</v>
      </c>
      <c r="Q134" s="153">
        <v>3000</v>
      </c>
      <c r="R134" s="153">
        <v>-1049</v>
      </c>
      <c r="S134" s="153">
        <v>-1991</v>
      </c>
      <c r="T134" s="153">
        <v>1100</v>
      </c>
      <c r="U134" s="153">
        <v>-1390</v>
      </c>
      <c r="V134" s="153">
        <v>-1634</v>
      </c>
      <c r="Y134" s="11"/>
    </row>
    <row r="135" spans="1:25">
      <c r="A135" s="11">
        <f t="shared" ref="A135:A156" si="8">A134</f>
        <v>5</v>
      </c>
      <c r="B135" s="13">
        <f t="shared" ref="B135:B156" si="9">B134+1</f>
        <v>2</v>
      </c>
      <c r="C135" s="153">
        <v>62361</v>
      </c>
      <c r="D135" s="153">
        <v>61050</v>
      </c>
      <c r="E135" s="153">
        <v>61025</v>
      </c>
      <c r="F135" s="153">
        <v>359</v>
      </c>
      <c r="G135" s="153">
        <v>3797.5</v>
      </c>
      <c r="H135" s="153">
        <v>1775</v>
      </c>
      <c r="I135" s="153">
        <v>47777</v>
      </c>
      <c r="J135" s="153">
        <v>3313.5</v>
      </c>
      <c r="K135" s="153">
        <v>0</v>
      </c>
      <c r="L135" s="153">
        <v>7637.5</v>
      </c>
      <c r="M135" s="153">
        <v>-670</v>
      </c>
      <c r="N135" s="153">
        <v>580.5</v>
      </c>
      <c r="O135" s="153">
        <v>-2208.5</v>
      </c>
      <c r="P135" s="153">
        <v>75.5</v>
      </c>
      <c r="Q135" s="153">
        <v>3000</v>
      </c>
      <c r="R135" s="153">
        <v>-1440</v>
      </c>
      <c r="S135" s="153">
        <v>-2175</v>
      </c>
      <c r="T135" s="153">
        <v>1100</v>
      </c>
      <c r="U135" s="153">
        <v>-1119</v>
      </c>
      <c r="V135" s="153">
        <v>-1490</v>
      </c>
      <c r="Y135" s="11"/>
    </row>
    <row r="136" spans="1:25">
      <c r="A136" s="11">
        <f t="shared" si="8"/>
        <v>5</v>
      </c>
      <c r="B136" s="13">
        <f t="shared" si="9"/>
        <v>3</v>
      </c>
      <c r="C136" s="153">
        <v>59848</v>
      </c>
      <c r="D136" s="153">
        <v>58250</v>
      </c>
      <c r="E136" s="153">
        <v>58375</v>
      </c>
      <c r="F136" s="153">
        <v>359.5</v>
      </c>
      <c r="G136" s="153">
        <v>3708</v>
      </c>
      <c r="H136" s="153">
        <v>1772.5</v>
      </c>
      <c r="I136" s="153">
        <v>47342.5</v>
      </c>
      <c r="J136" s="153">
        <v>3172</v>
      </c>
      <c r="K136" s="153">
        <v>0</v>
      </c>
      <c r="L136" s="153">
        <v>7243.5</v>
      </c>
      <c r="M136" s="153">
        <v>-1590.5</v>
      </c>
      <c r="N136" s="153">
        <v>573.5</v>
      </c>
      <c r="O136" s="153">
        <v>-2733.5</v>
      </c>
      <c r="P136" s="153">
        <v>76.5</v>
      </c>
      <c r="Q136" s="153">
        <v>3000</v>
      </c>
      <c r="R136" s="153">
        <v>-1499</v>
      </c>
      <c r="S136" s="153">
        <v>-2855</v>
      </c>
      <c r="T136" s="153">
        <v>1100</v>
      </c>
      <c r="U136" s="153">
        <v>-1124</v>
      </c>
      <c r="V136" s="153">
        <v>-1489</v>
      </c>
      <c r="Y136" s="11"/>
    </row>
    <row r="137" spans="1:25">
      <c r="A137" s="11">
        <f t="shared" si="8"/>
        <v>5</v>
      </c>
      <c r="B137" s="13">
        <f t="shared" si="9"/>
        <v>4</v>
      </c>
      <c r="C137" s="153">
        <v>58147.5</v>
      </c>
      <c r="D137" s="153">
        <v>56900</v>
      </c>
      <c r="E137" s="153">
        <v>57050</v>
      </c>
      <c r="F137" s="153">
        <v>360.5</v>
      </c>
      <c r="G137" s="153">
        <v>4141.5</v>
      </c>
      <c r="H137" s="153">
        <v>1773</v>
      </c>
      <c r="I137" s="153">
        <v>47324.5</v>
      </c>
      <c r="J137" s="153">
        <v>3031</v>
      </c>
      <c r="K137" s="153">
        <v>0</v>
      </c>
      <c r="L137" s="153">
        <v>6839.5</v>
      </c>
      <c r="M137" s="153">
        <v>-2703</v>
      </c>
      <c r="N137" s="153">
        <v>573.5</v>
      </c>
      <c r="O137" s="153">
        <v>-3193</v>
      </c>
      <c r="P137" s="153">
        <v>85</v>
      </c>
      <c r="Q137" s="153">
        <v>3000</v>
      </c>
      <c r="R137" s="153">
        <v>-1499</v>
      </c>
      <c r="S137" s="153">
        <v>-2838</v>
      </c>
      <c r="T137" s="153">
        <v>1100</v>
      </c>
      <c r="U137" s="153">
        <v>-1259</v>
      </c>
      <c r="V137" s="153">
        <v>-1562</v>
      </c>
      <c r="Y137" s="11"/>
    </row>
    <row r="138" spans="1:25">
      <c r="A138" s="11">
        <f t="shared" si="8"/>
        <v>5</v>
      </c>
      <c r="B138" s="13">
        <f t="shared" si="9"/>
        <v>5</v>
      </c>
      <c r="C138" s="153">
        <v>59424.5</v>
      </c>
      <c r="D138" s="153">
        <v>58937.5</v>
      </c>
      <c r="E138" s="153">
        <v>59000</v>
      </c>
      <c r="F138" s="153">
        <v>389</v>
      </c>
      <c r="G138" s="153">
        <v>4150</v>
      </c>
      <c r="H138" s="153">
        <v>1763</v>
      </c>
      <c r="I138" s="153">
        <v>47799.5</v>
      </c>
      <c r="J138" s="153">
        <v>2937.5</v>
      </c>
      <c r="K138" s="153">
        <v>0</v>
      </c>
      <c r="L138" s="153">
        <v>6935.5</v>
      </c>
      <c r="M138" s="153">
        <v>-2667</v>
      </c>
      <c r="N138" s="153">
        <v>569</v>
      </c>
      <c r="O138" s="153">
        <v>-2451</v>
      </c>
      <c r="P138" s="153">
        <v>85</v>
      </c>
      <c r="Q138" s="153">
        <v>3000</v>
      </c>
      <c r="R138" s="153">
        <v>-1299</v>
      </c>
      <c r="S138" s="153">
        <v>-1911</v>
      </c>
      <c r="T138" s="153">
        <v>1100</v>
      </c>
      <c r="U138" s="153">
        <v>-1190</v>
      </c>
      <c r="V138" s="153">
        <v>-1540</v>
      </c>
      <c r="Y138" s="11"/>
    </row>
    <row r="139" spans="1:25">
      <c r="A139" s="11">
        <f t="shared" si="8"/>
        <v>5</v>
      </c>
      <c r="B139" s="13">
        <f t="shared" si="9"/>
        <v>6</v>
      </c>
      <c r="C139" s="153">
        <v>64329.5</v>
      </c>
      <c r="D139" s="153">
        <v>63962.5</v>
      </c>
      <c r="E139" s="153">
        <v>64762.5</v>
      </c>
      <c r="F139" s="153">
        <v>573.5</v>
      </c>
      <c r="G139" s="153">
        <v>4239.5</v>
      </c>
      <c r="H139" s="153">
        <v>2085.5</v>
      </c>
      <c r="I139" s="153">
        <v>48077</v>
      </c>
      <c r="J139" s="153">
        <v>2887</v>
      </c>
      <c r="K139" s="153">
        <v>0</v>
      </c>
      <c r="L139" s="153">
        <v>7983.5</v>
      </c>
      <c r="M139" s="153">
        <v>-816.5</v>
      </c>
      <c r="N139" s="153">
        <v>581.5</v>
      </c>
      <c r="O139" s="153">
        <v>-1282.5</v>
      </c>
      <c r="P139" s="153">
        <v>85</v>
      </c>
      <c r="Q139" s="153">
        <v>3000</v>
      </c>
      <c r="R139" s="153">
        <v>-342</v>
      </c>
      <c r="S139" s="153">
        <v>-973</v>
      </c>
      <c r="T139" s="153">
        <v>1100</v>
      </c>
      <c r="U139" s="153">
        <v>-1623</v>
      </c>
      <c r="V139" s="153">
        <v>-1949</v>
      </c>
      <c r="Y139" s="11"/>
    </row>
    <row r="140" spans="1:25">
      <c r="A140" s="11">
        <f t="shared" si="8"/>
        <v>5</v>
      </c>
      <c r="B140" s="13">
        <f t="shared" si="9"/>
        <v>7</v>
      </c>
      <c r="C140" s="153">
        <v>70930</v>
      </c>
      <c r="D140" s="153">
        <v>70062.5</v>
      </c>
      <c r="E140" s="153">
        <v>70762.5</v>
      </c>
      <c r="F140" s="153">
        <v>772</v>
      </c>
      <c r="G140" s="153">
        <v>4229.5</v>
      </c>
      <c r="H140" s="153">
        <v>3093</v>
      </c>
      <c r="I140" s="153">
        <v>48205.5</v>
      </c>
      <c r="J140" s="153">
        <v>2721.5</v>
      </c>
      <c r="K140" s="153">
        <v>1</v>
      </c>
      <c r="L140" s="153">
        <v>11768.5</v>
      </c>
      <c r="M140" s="153">
        <v>-18.5</v>
      </c>
      <c r="N140" s="153">
        <v>570</v>
      </c>
      <c r="O140" s="153">
        <v>-414</v>
      </c>
      <c r="P140" s="153">
        <v>85.5</v>
      </c>
      <c r="Q140" s="153">
        <v>3000</v>
      </c>
      <c r="R140" s="153">
        <v>383</v>
      </c>
      <c r="S140" s="153">
        <v>-452</v>
      </c>
      <c r="T140" s="153">
        <v>1000</v>
      </c>
      <c r="U140" s="153">
        <v>-2132</v>
      </c>
      <c r="V140" s="153">
        <v>-1706</v>
      </c>
      <c r="Y140" s="11"/>
    </row>
    <row r="141" spans="1:25">
      <c r="A141" s="11">
        <f t="shared" si="8"/>
        <v>5</v>
      </c>
      <c r="B141" s="13">
        <f t="shared" si="9"/>
        <v>8</v>
      </c>
      <c r="C141" s="153">
        <v>73690</v>
      </c>
      <c r="D141" s="153">
        <v>72825</v>
      </c>
      <c r="E141" s="153">
        <v>73775</v>
      </c>
      <c r="F141" s="153">
        <v>1058</v>
      </c>
      <c r="G141" s="153">
        <v>4216</v>
      </c>
      <c r="H141" s="153">
        <v>4048</v>
      </c>
      <c r="I141" s="153">
        <v>48171.5</v>
      </c>
      <c r="J141" s="153">
        <v>2661.5</v>
      </c>
      <c r="K141" s="153">
        <v>76.5</v>
      </c>
      <c r="L141" s="153">
        <v>12726.5</v>
      </c>
      <c r="M141" s="153">
        <v>-19</v>
      </c>
      <c r="N141" s="153">
        <v>567</v>
      </c>
      <c r="O141" s="153">
        <v>183.5</v>
      </c>
      <c r="P141" s="153">
        <v>90.5</v>
      </c>
      <c r="Q141" s="153">
        <v>2604</v>
      </c>
      <c r="R141" s="153">
        <v>1116</v>
      </c>
      <c r="S141" s="153">
        <v>-800</v>
      </c>
      <c r="T141" s="153">
        <v>500</v>
      </c>
      <c r="U141" s="153">
        <v>-1384</v>
      </c>
      <c r="V141" s="153">
        <v>-1529</v>
      </c>
      <c r="Y141" s="11"/>
    </row>
    <row r="142" spans="1:25">
      <c r="A142" s="11">
        <f t="shared" si="8"/>
        <v>5</v>
      </c>
      <c r="B142" s="13">
        <f t="shared" si="9"/>
        <v>9</v>
      </c>
      <c r="C142" s="153">
        <v>75207</v>
      </c>
      <c r="D142" s="153">
        <v>74200</v>
      </c>
      <c r="E142" s="153">
        <v>75575</v>
      </c>
      <c r="F142" s="153">
        <v>1121.5</v>
      </c>
      <c r="G142" s="153">
        <v>4442</v>
      </c>
      <c r="H142" s="153">
        <v>4214</v>
      </c>
      <c r="I142" s="153">
        <v>48156.5</v>
      </c>
      <c r="J142" s="153">
        <v>2607.5</v>
      </c>
      <c r="K142" s="153">
        <v>321.5</v>
      </c>
      <c r="L142" s="153">
        <v>13905.5</v>
      </c>
      <c r="M142" s="153">
        <v>-18.5</v>
      </c>
      <c r="N142" s="153">
        <v>564</v>
      </c>
      <c r="O142" s="153">
        <v>-107.5</v>
      </c>
      <c r="P142" s="153">
        <v>93</v>
      </c>
      <c r="Q142" s="153">
        <v>2945</v>
      </c>
      <c r="R142" s="153">
        <v>-142</v>
      </c>
      <c r="S142" s="153">
        <v>-451</v>
      </c>
      <c r="T142" s="153">
        <v>500</v>
      </c>
      <c r="U142" s="153">
        <v>-1641</v>
      </c>
      <c r="V142" s="153">
        <v>-1380</v>
      </c>
      <c r="Y142" s="11"/>
    </row>
    <row r="143" spans="1:25">
      <c r="A143" s="11">
        <f t="shared" si="8"/>
        <v>5</v>
      </c>
      <c r="B143" s="13">
        <f t="shared" si="9"/>
        <v>10</v>
      </c>
      <c r="C143" s="153">
        <v>75229.5</v>
      </c>
      <c r="D143" s="153">
        <v>73912.5</v>
      </c>
      <c r="E143" s="153">
        <v>75337.5</v>
      </c>
      <c r="F143" s="153">
        <v>1232.5</v>
      </c>
      <c r="G143" s="153">
        <v>4455</v>
      </c>
      <c r="H143" s="153">
        <v>4210</v>
      </c>
      <c r="I143" s="153">
        <v>48152.5</v>
      </c>
      <c r="J143" s="153">
        <v>2617</v>
      </c>
      <c r="K143" s="153">
        <v>685</v>
      </c>
      <c r="L143" s="153">
        <v>14197</v>
      </c>
      <c r="M143" s="153">
        <v>-18</v>
      </c>
      <c r="N143" s="153">
        <v>563.5</v>
      </c>
      <c r="O143" s="153">
        <v>-863.5</v>
      </c>
      <c r="P143" s="153">
        <v>93</v>
      </c>
      <c r="Q143" s="153">
        <v>2951</v>
      </c>
      <c r="R143" s="153">
        <v>-825</v>
      </c>
      <c r="S143" s="153">
        <v>-379</v>
      </c>
      <c r="T143" s="153">
        <v>500</v>
      </c>
      <c r="U143" s="153">
        <v>-1474</v>
      </c>
      <c r="V143" s="153">
        <v>-1894</v>
      </c>
      <c r="Y143" s="11"/>
    </row>
    <row r="144" spans="1:25">
      <c r="A144" s="11">
        <f t="shared" si="8"/>
        <v>5</v>
      </c>
      <c r="B144" s="13">
        <f t="shared" si="9"/>
        <v>11</v>
      </c>
      <c r="C144" s="153">
        <v>74863.5</v>
      </c>
      <c r="D144" s="153">
        <v>73250</v>
      </c>
      <c r="E144" s="153">
        <v>75050</v>
      </c>
      <c r="F144" s="153">
        <v>1355</v>
      </c>
      <c r="G144" s="153">
        <v>4271</v>
      </c>
      <c r="H144" s="153">
        <v>4139</v>
      </c>
      <c r="I144" s="153">
        <v>48143</v>
      </c>
      <c r="J144" s="153">
        <v>2487.5</v>
      </c>
      <c r="K144" s="153">
        <v>1014</v>
      </c>
      <c r="L144" s="153">
        <v>13917.5</v>
      </c>
      <c r="M144" s="153">
        <v>-19</v>
      </c>
      <c r="N144" s="153">
        <v>561.5</v>
      </c>
      <c r="O144" s="153">
        <v>-1007</v>
      </c>
      <c r="P144" s="153">
        <v>91.5</v>
      </c>
      <c r="Q144" s="153">
        <v>2366</v>
      </c>
      <c r="R144" s="153">
        <v>-816</v>
      </c>
      <c r="S144" s="153">
        <v>-514</v>
      </c>
      <c r="T144" s="153">
        <v>500</v>
      </c>
      <c r="U144" s="153">
        <v>-1218</v>
      </c>
      <c r="V144" s="153">
        <v>-1933</v>
      </c>
      <c r="Y144" s="11"/>
    </row>
    <row r="145" spans="1:25">
      <c r="A145" s="11">
        <f t="shared" si="8"/>
        <v>5</v>
      </c>
      <c r="B145" s="13">
        <f t="shared" si="9"/>
        <v>12</v>
      </c>
      <c r="C145" s="153">
        <v>74390.5</v>
      </c>
      <c r="D145" s="153">
        <v>72700</v>
      </c>
      <c r="E145" s="153">
        <v>74525</v>
      </c>
      <c r="F145" s="153">
        <v>1421</v>
      </c>
      <c r="G145" s="153">
        <v>4273.5</v>
      </c>
      <c r="H145" s="153">
        <v>4187</v>
      </c>
      <c r="I145" s="153">
        <v>48135.5</v>
      </c>
      <c r="J145" s="153">
        <v>2422.5</v>
      </c>
      <c r="K145" s="153">
        <v>1191</v>
      </c>
      <c r="L145" s="153">
        <v>12682.5</v>
      </c>
      <c r="M145" s="153">
        <v>-18.5</v>
      </c>
      <c r="N145" s="153">
        <v>569</v>
      </c>
      <c r="O145" s="153">
        <v>-473</v>
      </c>
      <c r="P145" s="153">
        <v>94</v>
      </c>
      <c r="Q145" s="153">
        <v>2932</v>
      </c>
      <c r="R145" s="153">
        <v>-980</v>
      </c>
      <c r="S145" s="153">
        <v>-536</v>
      </c>
      <c r="T145" s="153">
        <v>500</v>
      </c>
      <c r="U145" s="153">
        <v>-746</v>
      </c>
      <c r="V145" s="153">
        <v>-1682</v>
      </c>
      <c r="Y145" s="11"/>
    </row>
    <row r="146" spans="1:25">
      <c r="A146" s="11">
        <f t="shared" si="8"/>
        <v>5</v>
      </c>
      <c r="B146" s="13">
        <f t="shared" si="9"/>
        <v>13</v>
      </c>
      <c r="C146" s="153">
        <v>73528</v>
      </c>
      <c r="D146" s="153">
        <v>71800</v>
      </c>
      <c r="E146" s="153">
        <v>73550</v>
      </c>
      <c r="F146" s="153">
        <v>1369</v>
      </c>
      <c r="G146" s="153">
        <v>4160.5</v>
      </c>
      <c r="H146" s="153">
        <v>4119.5</v>
      </c>
      <c r="I146" s="153">
        <v>48124.5</v>
      </c>
      <c r="J146" s="153">
        <v>2395.5</v>
      </c>
      <c r="K146" s="153">
        <v>1227.5</v>
      </c>
      <c r="L146" s="153">
        <v>11735.5</v>
      </c>
      <c r="M146" s="153">
        <v>-18</v>
      </c>
      <c r="N146" s="153">
        <v>575.5</v>
      </c>
      <c r="O146" s="153">
        <v>-161</v>
      </c>
      <c r="P146" s="153">
        <v>93.5</v>
      </c>
      <c r="Q146" s="153">
        <v>2949</v>
      </c>
      <c r="R146" s="153">
        <v>-910</v>
      </c>
      <c r="S146" s="153">
        <v>-394</v>
      </c>
      <c r="T146" s="153">
        <v>500</v>
      </c>
      <c r="U146" s="153">
        <v>-779</v>
      </c>
      <c r="V146" s="153">
        <v>-1857</v>
      </c>
      <c r="Y146" s="11"/>
    </row>
    <row r="147" spans="1:25">
      <c r="A147" s="11">
        <f t="shared" si="8"/>
        <v>5</v>
      </c>
      <c r="B147" s="13">
        <f t="shared" si="9"/>
        <v>14</v>
      </c>
      <c r="C147" s="153">
        <v>71770.5</v>
      </c>
      <c r="D147" s="153">
        <v>69512.5</v>
      </c>
      <c r="E147" s="153">
        <v>71412.5</v>
      </c>
      <c r="F147" s="153">
        <v>1393.5</v>
      </c>
      <c r="G147" s="153">
        <v>4150.5</v>
      </c>
      <c r="H147" s="153">
        <v>4056.5</v>
      </c>
      <c r="I147" s="153">
        <v>48116.5</v>
      </c>
      <c r="J147" s="153">
        <v>2327</v>
      </c>
      <c r="K147" s="153">
        <v>1151.5</v>
      </c>
      <c r="L147" s="153">
        <v>10959</v>
      </c>
      <c r="M147" s="153">
        <v>-18</v>
      </c>
      <c r="N147" s="153">
        <v>567.5</v>
      </c>
      <c r="O147" s="153">
        <v>-933</v>
      </c>
      <c r="P147" s="153">
        <v>94.5</v>
      </c>
      <c r="Q147" s="153">
        <v>2782</v>
      </c>
      <c r="R147" s="153">
        <v>-765</v>
      </c>
      <c r="S147" s="153">
        <v>-791</v>
      </c>
      <c r="T147" s="153">
        <v>500</v>
      </c>
      <c r="U147" s="153">
        <v>-931</v>
      </c>
      <c r="V147" s="153">
        <v>-2095</v>
      </c>
      <c r="Y147" s="11"/>
    </row>
    <row r="148" spans="1:25">
      <c r="A148" s="11">
        <f t="shared" si="8"/>
        <v>5</v>
      </c>
      <c r="B148" s="13">
        <f t="shared" si="9"/>
        <v>15</v>
      </c>
      <c r="C148" s="153">
        <v>68940.5</v>
      </c>
      <c r="D148" s="153">
        <v>66737.5</v>
      </c>
      <c r="E148" s="153">
        <v>68425</v>
      </c>
      <c r="F148" s="153">
        <v>1349.5</v>
      </c>
      <c r="G148" s="153">
        <v>3869.5</v>
      </c>
      <c r="H148" s="153">
        <v>3821.5</v>
      </c>
      <c r="I148" s="153">
        <v>48100</v>
      </c>
      <c r="J148" s="153">
        <v>2398.5</v>
      </c>
      <c r="K148" s="153">
        <v>1060.5</v>
      </c>
      <c r="L148" s="153">
        <v>9876</v>
      </c>
      <c r="M148" s="153">
        <v>-19</v>
      </c>
      <c r="N148" s="153">
        <v>562.5</v>
      </c>
      <c r="O148" s="153">
        <v>-2078.5</v>
      </c>
      <c r="P148" s="153">
        <v>91</v>
      </c>
      <c r="Q148" s="153">
        <v>2215</v>
      </c>
      <c r="R148" s="153">
        <v>-775</v>
      </c>
      <c r="S148" s="153">
        <v>-655</v>
      </c>
      <c r="T148" s="153">
        <v>500</v>
      </c>
      <c r="U148" s="153">
        <v>-1242</v>
      </c>
      <c r="V148" s="153">
        <v>-2253</v>
      </c>
      <c r="Y148" s="11"/>
    </row>
    <row r="149" spans="1:25">
      <c r="A149" s="11">
        <f t="shared" si="8"/>
        <v>5</v>
      </c>
      <c r="B149" s="13">
        <f t="shared" si="9"/>
        <v>16</v>
      </c>
      <c r="C149" s="153">
        <v>67156</v>
      </c>
      <c r="D149" s="153">
        <v>64225</v>
      </c>
      <c r="E149" s="153">
        <v>65812.5</v>
      </c>
      <c r="F149" s="153">
        <v>1173</v>
      </c>
      <c r="G149" s="153">
        <v>4247.5</v>
      </c>
      <c r="H149" s="153">
        <v>3356.5</v>
      </c>
      <c r="I149" s="153">
        <v>48074.5</v>
      </c>
      <c r="J149" s="153">
        <v>2453</v>
      </c>
      <c r="K149" s="153">
        <v>896.5</v>
      </c>
      <c r="L149" s="153">
        <v>9125.5</v>
      </c>
      <c r="M149" s="153">
        <v>-125.5</v>
      </c>
      <c r="N149" s="153">
        <v>559</v>
      </c>
      <c r="O149" s="153">
        <v>-2604</v>
      </c>
      <c r="P149" s="153">
        <v>93.5</v>
      </c>
      <c r="Q149" s="153">
        <v>2761</v>
      </c>
      <c r="R149" s="153">
        <v>-1137</v>
      </c>
      <c r="S149" s="153">
        <v>-1162</v>
      </c>
      <c r="T149" s="153">
        <v>500</v>
      </c>
      <c r="U149" s="153">
        <v>-1583</v>
      </c>
      <c r="V149" s="153">
        <v>-2255</v>
      </c>
      <c r="Y149" s="11"/>
    </row>
    <row r="150" spans="1:25">
      <c r="A150" s="11">
        <f t="shared" si="8"/>
        <v>5</v>
      </c>
      <c r="B150" s="13">
        <f t="shared" si="9"/>
        <v>17</v>
      </c>
      <c r="C150" s="153">
        <v>66254.5</v>
      </c>
      <c r="D150" s="153">
        <v>63162.5</v>
      </c>
      <c r="E150" s="153">
        <v>64800</v>
      </c>
      <c r="F150" s="153">
        <v>1200.5</v>
      </c>
      <c r="G150" s="153">
        <v>4239.5</v>
      </c>
      <c r="H150" s="153">
        <v>3323.5</v>
      </c>
      <c r="I150" s="153">
        <v>48047</v>
      </c>
      <c r="J150" s="153">
        <v>2555.5</v>
      </c>
      <c r="K150" s="153">
        <v>609.5</v>
      </c>
      <c r="L150" s="153">
        <v>9374.5</v>
      </c>
      <c r="M150" s="153">
        <v>-419.5</v>
      </c>
      <c r="N150" s="153">
        <v>567.5</v>
      </c>
      <c r="O150" s="153">
        <v>-3244.5</v>
      </c>
      <c r="P150" s="153">
        <v>94</v>
      </c>
      <c r="Q150" s="153">
        <v>2148</v>
      </c>
      <c r="R150" s="153">
        <v>-1047</v>
      </c>
      <c r="S150" s="153">
        <v>-686</v>
      </c>
      <c r="T150" s="153">
        <v>500</v>
      </c>
      <c r="U150" s="153">
        <v>-1868</v>
      </c>
      <c r="V150" s="153">
        <v>-2099</v>
      </c>
      <c r="Y150" s="11"/>
    </row>
    <row r="151" spans="1:25">
      <c r="A151" s="11">
        <f t="shared" si="8"/>
        <v>5</v>
      </c>
      <c r="B151" s="13">
        <f t="shared" si="9"/>
        <v>18</v>
      </c>
      <c r="C151" s="153">
        <v>67225.5</v>
      </c>
      <c r="D151" s="153">
        <v>64150</v>
      </c>
      <c r="E151" s="153">
        <v>66087.5</v>
      </c>
      <c r="F151" s="153">
        <v>1185</v>
      </c>
      <c r="G151" s="153">
        <v>4105.5</v>
      </c>
      <c r="H151" s="153">
        <v>3341</v>
      </c>
      <c r="I151" s="153">
        <v>48169</v>
      </c>
      <c r="J151" s="153">
        <v>2613.5</v>
      </c>
      <c r="K151" s="153">
        <v>397.5</v>
      </c>
      <c r="L151" s="153">
        <v>9647.5</v>
      </c>
      <c r="M151" s="153">
        <v>-420.5</v>
      </c>
      <c r="N151" s="153">
        <v>575</v>
      </c>
      <c r="O151" s="153">
        <v>-2387.5</v>
      </c>
      <c r="P151" s="153">
        <v>92</v>
      </c>
      <c r="Q151" s="153">
        <v>2277</v>
      </c>
      <c r="R151" s="153">
        <v>-885</v>
      </c>
      <c r="S151" s="153">
        <v>-544</v>
      </c>
      <c r="T151" s="153">
        <v>500</v>
      </c>
      <c r="U151" s="153">
        <v>-1059</v>
      </c>
      <c r="V151" s="153">
        <v>-1932</v>
      </c>
      <c r="Y151" s="11"/>
    </row>
    <row r="152" spans="1:25">
      <c r="A152" s="11">
        <f t="shared" si="8"/>
        <v>5</v>
      </c>
      <c r="B152" s="13">
        <f t="shared" si="9"/>
        <v>19</v>
      </c>
      <c r="C152" s="153">
        <v>69264.5</v>
      </c>
      <c r="D152" s="153">
        <v>65450</v>
      </c>
      <c r="E152" s="153">
        <v>67337.5</v>
      </c>
      <c r="F152" s="153">
        <v>965.5</v>
      </c>
      <c r="G152" s="153">
        <v>4229</v>
      </c>
      <c r="H152" s="153">
        <v>3380</v>
      </c>
      <c r="I152" s="153">
        <v>48245</v>
      </c>
      <c r="J152" s="153">
        <v>2638.5</v>
      </c>
      <c r="K152" s="153">
        <v>162</v>
      </c>
      <c r="L152" s="153">
        <v>10644.5</v>
      </c>
      <c r="M152" s="153">
        <v>-95.5</v>
      </c>
      <c r="N152" s="153">
        <v>568.5</v>
      </c>
      <c r="O152" s="153">
        <v>-1473.5</v>
      </c>
      <c r="P152" s="153">
        <v>90</v>
      </c>
      <c r="Q152" s="153">
        <v>2900</v>
      </c>
      <c r="R152" s="153">
        <v>-734</v>
      </c>
      <c r="S152" s="153">
        <v>-591</v>
      </c>
      <c r="T152" s="153">
        <v>1000</v>
      </c>
      <c r="U152" s="153">
        <v>-1205</v>
      </c>
      <c r="V152" s="153">
        <v>-2406</v>
      </c>
      <c r="Y152" s="11"/>
    </row>
    <row r="153" spans="1:25">
      <c r="A153" s="11">
        <f t="shared" si="8"/>
        <v>5</v>
      </c>
      <c r="B153" s="13">
        <f t="shared" si="9"/>
        <v>20</v>
      </c>
      <c r="C153" s="153">
        <v>69038.5</v>
      </c>
      <c r="D153" s="153">
        <v>66212.5</v>
      </c>
      <c r="E153" s="153">
        <v>67587.5</v>
      </c>
      <c r="F153" s="153">
        <v>745.5</v>
      </c>
      <c r="G153" s="153">
        <v>3986</v>
      </c>
      <c r="H153" s="153">
        <v>3440</v>
      </c>
      <c r="I153" s="153">
        <v>48264</v>
      </c>
      <c r="J153" s="153">
        <v>2518</v>
      </c>
      <c r="K153" s="153">
        <v>13.5</v>
      </c>
      <c r="L153" s="153">
        <v>11394</v>
      </c>
      <c r="M153" s="153">
        <v>-18.5</v>
      </c>
      <c r="N153" s="153">
        <v>566.5</v>
      </c>
      <c r="O153" s="153">
        <v>-1870.5</v>
      </c>
      <c r="P153" s="153">
        <v>84.5</v>
      </c>
      <c r="Q153" s="153">
        <v>2790</v>
      </c>
      <c r="R153" s="153">
        <v>-896</v>
      </c>
      <c r="S153" s="153">
        <v>-714</v>
      </c>
      <c r="T153" s="153">
        <v>1000</v>
      </c>
      <c r="U153" s="153">
        <v>-2012</v>
      </c>
      <c r="V153" s="153">
        <v>-2165</v>
      </c>
      <c r="Y153" s="11"/>
    </row>
    <row r="154" spans="1:25">
      <c r="A154" s="11">
        <f t="shared" si="8"/>
        <v>5</v>
      </c>
      <c r="B154" s="13">
        <f t="shared" si="9"/>
        <v>21</v>
      </c>
      <c r="C154" s="153">
        <v>68723.5</v>
      </c>
      <c r="D154" s="153">
        <v>66237.5</v>
      </c>
      <c r="E154" s="153">
        <v>67100</v>
      </c>
      <c r="F154" s="153">
        <v>709</v>
      </c>
      <c r="G154" s="153">
        <v>3852.5</v>
      </c>
      <c r="H154" s="153">
        <v>3459.5</v>
      </c>
      <c r="I154" s="153">
        <v>48269.5</v>
      </c>
      <c r="J154" s="153">
        <v>2481</v>
      </c>
      <c r="K154" s="153">
        <v>0</v>
      </c>
      <c r="L154" s="153">
        <v>11575</v>
      </c>
      <c r="M154" s="153">
        <v>-19</v>
      </c>
      <c r="N154" s="153">
        <v>573.5</v>
      </c>
      <c r="O154" s="153">
        <v>-2178.5</v>
      </c>
      <c r="P154" s="153">
        <v>82.5</v>
      </c>
      <c r="Q154" s="153">
        <v>2727</v>
      </c>
      <c r="R154" s="153">
        <v>-998</v>
      </c>
      <c r="S154" s="153">
        <v>-809</v>
      </c>
      <c r="T154" s="153">
        <v>1000</v>
      </c>
      <c r="U154" s="153">
        <v>-1380</v>
      </c>
      <c r="V154" s="153">
        <v>-2424</v>
      </c>
      <c r="Y154" s="11"/>
    </row>
    <row r="155" spans="1:25">
      <c r="A155" s="11">
        <f t="shared" si="8"/>
        <v>5</v>
      </c>
      <c r="B155" s="13">
        <f t="shared" si="9"/>
        <v>22</v>
      </c>
      <c r="C155" s="153">
        <v>66890</v>
      </c>
      <c r="D155" s="153">
        <v>65450</v>
      </c>
      <c r="E155" s="153">
        <v>66000</v>
      </c>
      <c r="F155" s="153">
        <v>599.5</v>
      </c>
      <c r="G155" s="153">
        <v>3685</v>
      </c>
      <c r="H155" s="153">
        <v>3400</v>
      </c>
      <c r="I155" s="153">
        <v>47980.5</v>
      </c>
      <c r="J155" s="153">
        <v>2505.5</v>
      </c>
      <c r="K155" s="153">
        <v>0</v>
      </c>
      <c r="L155" s="153">
        <v>9832</v>
      </c>
      <c r="M155" s="153">
        <v>-19</v>
      </c>
      <c r="N155" s="153">
        <v>569.5</v>
      </c>
      <c r="O155" s="153">
        <v>-1663.5</v>
      </c>
      <c r="P155" s="153">
        <v>81</v>
      </c>
      <c r="Q155" s="153">
        <v>3000</v>
      </c>
      <c r="R155" s="153">
        <v>-778</v>
      </c>
      <c r="S155" s="153">
        <v>-1228</v>
      </c>
      <c r="T155" s="153">
        <v>1000</v>
      </c>
      <c r="U155" s="153">
        <v>-736</v>
      </c>
      <c r="V155" s="153">
        <v>-2282</v>
      </c>
      <c r="Y155" s="11"/>
    </row>
    <row r="156" spans="1:25">
      <c r="A156" s="11">
        <f t="shared" si="8"/>
        <v>5</v>
      </c>
      <c r="B156" s="13">
        <f t="shared" si="9"/>
        <v>23</v>
      </c>
      <c r="C156" s="153">
        <v>69417</v>
      </c>
      <c r="D156" s="153">
        <v>67337.5</v>
      </c>
      <c r="E156" s="153">
        <v>67650</v>
      </c>
      <c r="F156" s="153">
        <v>648</v>
      </c>
      <c r="G156" s="153">
        <v>3737.5</v>
      </c>
      <c r="H156" s="153">
        <v>3488</v>
      </c>
      <c r="I156" s="153">
        <v>47487</v>
      </c>
      <c r="J156" s="153">
        <v>2374.5</v>
      </c>
      <c r="K156" s="153">
        <v>0</v>
      </c>
      <c r="L156" s="153">
        <v>12104.5</v>
      </c>
      <c r="M156" s="153">
        <v>-19</v>
      </c>
      <c r="N156" s="153">
        <v>565</v>
      </c>
      <c r="O156" s="153">
        <v>-969</v>
      </c>
      <c r="P156" s="153">
        <v>80.5</v>
      </c>
      <c r="Q156" s="153">
        <v>2977</v>
      </c>
      <c r="R156" s="153">
        <v>-408</v>
      </c>
      <c r="S156" s="153">
        <v>-1787</v>
      </c>
      <c r="T156" s="153">
        <v>1000</v>
      </c>
      <c r="U156" s="153">
        <v>-438</v>
      </c>
      <c r="V156" s="153">
        <v>-1962</v>
      </c>
      <c r="Y156" s="11"/>
    </row>
    <row r="157" spans="1:25">
      <c r="A157" s="11">
        <f>A156+1</f>
        <v>6</v>
      </c>
      <c r="B157" s="13">
        <v>0</v>
      </c>
      <c r="C157" s="153">
        <v>67501</v>
      </c>
      <c r="D157" s="153">
        <v>64662.5</v>
      </c>
      <c r="E157" s="153">
        <v>65862.5</v>
      </c>
      <c r="F157" s="153">
        <v>678</v>
      </c>
      <c r="G157" s="153">
        <v>3536.5</v>
      </c>
      <c r="H157" s="153">
        <v>3355.5</v>
      </c>
      <c r="I157" s="153">
        <v>46498</v>
      </c>
      <c r="J157" s="153">
        <v>2185.5</v>
      </c>
      <c r="K157" s="153">
        <v>0</v>
      </c>
      <c r="L157" s="153">
        <v>11965</v>
      </c>
      <c r="M157" s="153">
        <v>-23.5</v>
      </c>
      <c r="N157" s="153">
        <v>566</v>
      </c>
      <c r="O157" s="153">
        <v>-1260</v>
      </c>
      <c r="P157" s="153">
        <v>79.5</v>
      </c>
      <c r="Q157" s="153">
        <v>3000</v>
      </c>
      <c r="R157" s="153">
        <v>-1343</v>
      </c>
      <c r="S157" s="153">
        <v>-1797</v>
      </c>
      <c r="T157" s="153">
        <v>1000</v>
      </c>
      <c r="U157" s="153">
        <v>-773</v>
      </c>
      <c r="V157" s="153">
        <v>-1432</v>
      </c>
      <c r="Y157" s="11"/>
    </row>
    <row r="158" spans="1:25">
      <c r="A158" s="11">
        <f>A157</f>
        <v>6</v>
      </c>
      <c r="B158" s="13">
        <f>B157+1</f>
        <v>1</v>
      </c>
      <c r="C158" s="153">
        <v>63148.5</v>
      </c>
      <c r="D158" s="153">
        <v>61787.5</v>
      </c>
      <c r="E158" s="153">
        <v>62687.5</v>
      </c>
      <c r="F158" s="153">
        <v>759.5</v>
      </c>
      <c r="G158" s="153">
        <v>3067.5</v>
      </c>
      <c r="H158" s="153">
        <v>3196</v>
      </c>
      <c r="I158" s="153">
        <v>45782.5</v>
      </c>
      <c r="J158" s="153">
        <v>2040.5</v>
      </c>
      <c r="K158" s="153">
        <v>0</v>
      </c>
      <c r="L158" s="153">
        <v>8839.5</v>
      </c>
      <c r="M158" s="153">
        <v>-169</v>
      </c>
      <c r="N158" s="153">
        <v>566</v>
      </c>
      <c r="O158" s="153">
        <v>-933</v>
      </c>
      <c r="P158" s="153">
        <v>78</v>
      </c>
      <c r="Q158" s="153">
        <v>3000</v>
      </c>
      <c r="R158" s="153">
        <v>-732</v>
      </c>
      <c r="S158" s="153">
        <v>-1444</v>
      </c>
      <c r="T158" s="153">
        <v>1000</v>
      </c>
      <c r="U158" s="153">
        <v>-967</v>
      </c>
      <c r="V158" s="153">
        <v>-1398</v>
      </c>
      <c r="Y158" s="11"/>
    </row>
    <row r="159" spans="1:25">
      <c r="A159" s="11">
        <f t="shared" ref="A159:A180" si="10">A158</f>
        <v>6</v>
      </c>
      <c r="B159" s="13">
        <f t="shared" ref="B159:B180" si="11">B158+1</f>
        <v>2</v>
      </c>
      <c r="C159" s="153">
        <v>62005</v>
      </c>
      <c r="D159" s="153">
        <v>60212.5</v>
      </c>
      <c r="E159" s="153">
        <v>61100</v>
      </c>
      <c r="F159" s="153">
        <v>838</v>
      </c>
      <c r="G159" s="153">
        <v>3128.5</v>
      </c>
      <c r="H159" s="153">
        <v>3172</v>
      </c>
      <c r="I159" s="153">
        <v>45472.5</v>
      </c>
      <c r="J159" s="153">
        <v>1948</v>
      </c>
      <c r="K159" s="153">
        <v>0</v>
      </c>
      <c r="L159" s="153">
        <v>7844</v>
      </c>
      <c r="M159" s="153">
        <v>-689</v>
      </c>
      <c r="N159" s="153">
        <v>575</v>
      </c>
      <c r="O159" s="153">
        <v>-285</v>
      </c>
      <c r="P159" s="153">
        <v>82.5</v>
      </c>
      <c r="Q159" s="153">
        <v>3000</v>
      </c>
      <c r="R159" s="153">
        <v>-1040</v>
      </c>
      <c r="S159" s="153">
        <v>-1131</v>
      </c>
      <c r="T159" s="153">
        <v>1100</v>
      </c>
      <c r="U159" s="153">
        <v>-926</v>
      </c>
      <c r="V159" s="153">
        <v>-1319</v>
      </c>
      <c r="Y159" s="11"/>
    </row>
    <row r="160" spans="1:25">
      <c r="A160" s="11">
        <f t="shared" si="10"/>
        <v>6</v>
      </c>
      <c r="B160" s="13">
        <f t="shared" si="11"/>
        <v>3</v>
      </c>
      <c r="C160" s="153">
        <v>58861</v>
      </c>
      <c r="D160" s="153">
        <v>57025</v>
      </c>
      <c r="E160" s="153">
        <v>57762.5</v>
      </c>
      <c r="F160" s="153">
        <v>728.5</v>
      </c>
      <c r="G160" s="153">
        <v>3194</v>
      </c>
      <c r="H160" s="153">
        <v>2882</v>
      </c>
      <c r="I160" s="153">
        <v>45476</v>
      </c>
      <c r="J160" s="153">
        <v>1863</v>
      </c>
      <c r="K160" s="153">
        <v>0</v>
      </c>
      <c r="L160" s="153">
        <v>7249.5</v>
      </c>
      <c r="M160" s="153">
        <v>-2217.5</v>
      </c>
      <c r="N160" s="153">
        <v>574</v>
      </c>
      <c r="O160" s="153">
        <v>-889</v>
      </c>
      <c r="P160" s="153">
        <v>83.5</v>
      </c>
      <c r="Q160" s="153">
        <v>3000</v>
      </c>
      <c r="R160" s="153">
        <v>-1018</v>
      </c>
      <c r="S160" s="153">
        <v>-1812</v>
      </c>
      <c r="T160" s="153">
        <v>1100</v>
      </c>
      <c r="U160" s="153">
        <v>-1017</v>
      </c>
      <c r="V160" s="153">
        <v>-1422</v>
      </c>
      <c r="Y160" s="11"/>
    </row>
    <row r="161" spans="1:25">
      <c r="A161" s="11">
        <f t="shared" si="10"/>
        <v>6</v>
      </c>
      <c r="B161" s="13">
        <f t="shared" si="11"/>
        <v>4</v>
      </c>
      <c r="C161" s="153">
        <v>56758.5</v>
      </c>
      <c r="D161" s="153">
        <v>55325</v>
      </c>
      <c r="E161" s="153">
        <v>55950</v>
      </c>
      <c r="F161" s="153">
        <v>602</v>
      </c>
      <c r="G161" s="153">
        <v>3096.5</v>
      </c>
      <c r="H161" s="153">
        <v>2813</v>
      </c>
      <c r="I161" s="153">
        <v>45618.5</v>
      </c>
      <c r="J161" s="153">
        <v>1842</v>
      </c>
      <c r="K161" s="153">
        <v>0</v>
      </c>
      <c r="L161" s="153">
        <v>6630</v>
      </c>
      <c r="M161" s="153">
        <v>-2683.5</v>
      </c>
      <c r="N161" s="153">
        <v>574.5</v>
      </c>
      <c r="O161" s="153">
        <v>-1735</v>
      </c>
      <c r="P161" s="153">
        <v>81.5</v>
      </c>
      <c r="Q161" s="153">
        <v>3000</v>
      </c>
      <c r="R161" s="153">
        <v>-1500</v>
      </c>
      <c r="S161" s="153">
        <v>-1910</v>
      </c>
      <c r="T161" s="153">
        <v>1100</v>
      </c>
      <c r="U161" s="153">
        <v>-1002</v>
      </c>
      <c r="V161" s="153">
        <v>-1539</v>
      </c>
      <c r="Y161" s="11"/>
    </row>
    <row r="162" spans="1:25">
      <c r="A162" s="11">
        <f t="shared" si="10"/>
        <v>6</v>
      </c>
      <c r="B162" s="13">
        <f t="shared" si="11"/>
        <v>5</v>
      </c>
      <c r="C162" s="153">
        <v>56535.5</v>
      </c>
      <c r="D162" s="153">
        <v>55437.5</v>
      </c>
      <c r="E162" s="153">
        <v>56175</v>
      </c>
      <c r="F162" s="153">
        <v>607</v>
      </c>
      <c r="G162" s="153">
        <v>3163</v>
      </c>
      <c r="H162" s="153">
        <v>2821.5</v>
      </c>
      <c r="I162" s="153">
        <v>45658</v>
      </c>
      <c r="J162" s="153">
        <v>1836</v>
      </c>
      <c r="K162" s="153">
        <v>0</v>
      </c>
      <c r="L162" s="153">
        <v>6435</v>
      </c>
      <c r="M162" s="153">
        <v>-2949</v>
      </c>
      <c r="N162" s="153">
        <v>574</v>
      </c>
      <c r="O162" s="153">
        <v>-1610.5</v>
      </c>
      <c r="P162" s="153">
        <v>83.5</v>
      </c>
      <c r="Q162" s="153">
        <v>3000</v>
      </c>
      <c r="R162" s="153">
        <v>-1138</v>
      </c>
      <c r="S162" s="153">
        <v>-1361</v>
      </c>
      <c r="T162" s="153">
        <v>1100</v>
      </c>
      <c r="U162" s="153">
        <v>-1032</v>
      </c>
      <c r="V162" s="153">
        <v>-1613</v>
      </c>
      <c r="Y162" s="11"/>
    </row>
    <row r="163" spans="1:25">
      <c r="A163" s="11">
        <f t="shared" si="10"/>
        <v>6</v>
      </c>
      <c r="B163" s="13">
        <f t="shared" si="11"/>
        <v>6</v>
      </c>
      <c r="C163" s="153">
        <v>58075.5</v>
      </c>
      <c r="D163" s="153">
        <v>57550</v>
      </c>
      <c r="E163" s="153">
        <v>58175</v>
      </c>
      <c r="F163" s="153">
        <v>627</v>
      </c>
      <c r="G163" s="153">
        <v>3275</v>
      </c>
      <c r="H163" s="153">
        <v>2815</v>
      </c>
      <c r="I163" s="153">
        <v>45784.5</v>
      </c>
      <c r="J163" s="153">
        <v>1808.5</v>
      </c>
      <c r="K163" s="153">
        <v>0</v>
      </c>
      <c r="L163" s="153">
        <v>6681.5</v>
      </c>
      <c r="M163" s="153">
        <v>-2781</v>
      </c>
      <c r="N163" s="153">
        <v>574</v>
      </c>
      <c r="O163" s="153">
        <v>-708</v>
      </c>
      <c r="P163" s="153">
        <v>84.5</v>
      </c>
      <c r="Q163" s="153">
        <v>3000</v>
      </c>
      <c r="R163" s="153">
        <v>-900</v>
      </c>
      <c r="S163" s="153">
        <v>-813</v>
      </c>
      <c r="T163" s="153">
        <v>1100</v>
      </c>
      <c r="U163" s="153">
        <v>-1041</v>
      </c>
      <c r="V163" s="153">
        <v>-1471</v>
      </c>
      <c r="Y163" s="11"/>
    </row>
    <row r="164" spans="1:25">
      <c r="A164" s="11">
        <f t="shared" si="10"/>
        <v>6</v>
      </c>
      <c r="B164" s="13">
        <f t="shared" si="11"/>
        <v>7</v>
      </c>
      <c r="C164" s="153">
        <v>60086.5</v>
      </c>
      <c r="D164" s="153">
        <v>59487.5</v>
      </c>
      <c r="E164" s="153">
        <v>60237.5</v>
      </c>
      <c r="F164" s="153">
        <v>641</v>
      </c>
      <c r="G164" s="153">
        <v>3203.5</v>
      </c>
      <c r="H164" s="153">
        <v>2839</v>
      </c>
      <c r="I164" s="153">
        <v>45443</v>
      </c>
      <c r="J164" s="153">
        <v>1772</v>
      </c>
      <c r="K164" s="153">
        <v>1</v>
      </c>
      <c r="L164" s="153">
        <v>7751</v>
      </c>
      <c r="M164" s="153">
        <v>-1641</v>
      </c>
      <c r="N164" s="153">
        <v>566.5</v>
      </c>
      <c r="O164" s="153">
        <v>-490</v>
      </c>
      <c r="P164" s="153">
        <v>81</v>
      </c>
      <c r="Q164" s="153">
        <v>2997</v>
      </c>
      <c r="R164" s="153">
        <v>-708</v>
      </c>
      <c r="S164" s="153">
        <v>-1132</v>
      </c>
      <c r="T164" s="153">
        <v>1100</v>
      </c>
      <c r="U164" s="153">
        <v>-1215</v>
      </c>
      <c r="V164" s="153">
        <v>-1348</v>
      </c>
      <c r="Y164" s="11"/>
    </row>
    <row r="165" spans="1:25">
      <c r="A165" s="11">
        <f t="shared" si="10"/>
        <v>6</v>
      </c>
      <c r="B165" s="13">
        <f t="shared" si="11"/>
        <v>8</v>
      </c>
      <c r="C165" s="153">
        <v>62362</v>
      </c>
      <c r="D165" s="153">
        <v>62612.5</v>
      </c>
      <c r="E165" s="153">
        <v>63162.5</v>
      </c>
      <c r="F165" s="153">
        <v>645.5</v>
      </c>
      <c r="G165" s="153">
        <v>3129</v>
      </c>
      <c r="H165" s="153">
        <v>3206.5</v>
      </c>
      <c r="I165" s="153">
        <v>45273.5</v>
      </c>
      <c r="J165" s="153">
        <v>1764.5</v>
      </c>
      <c r="K165" s="153">
        <v>53.5</v>
      </c>
      <c r="L165" s="153">
        <v>8829</v>
      </c>
      <c r="M165" s="153">
        <v>-725</v>
      </c>
      <c r="N165" s="153">
        <v>565.5</v>
      </c>
      <c r="O165" s="153">
        <v>-380.5</v>
      </c>
      <c r="P165" s="153">
        <v>79.5</v>
      </c>
      <c r="Q165" s="153">
        <v>2954</v>
      </c>
      <c r="R165" s="153">
        <v>-248</v>
      </c>
      <c r="S165" s="153">
        <v>-1256</v>
      </c>
      <c r="T165" s="153">
        <v>1000</v>
      </c>
      <c r="U165" s="153">
        <v>-1215</v>
      </c>
      <c r="V165" s="153">
        <v>-1602</v>
      </c>
      <c r="Y165" s="11"/>
    </row>
    <row r="166" spans="1:25">
      <c r="A166" s="11">
        <f t="shared" si="10"/>
        <v>6</v>
      </c>
      <c r="B166" s="13">
        <f t="shared" si="11"/>
        <v>9</v>
      </c>
      <c r="C166" s="153">
        <v>66008</v>
      </c>
      <c r="D166" s="153">
        <v>65912.5</v>
      </c>
      <c r="E166" s="153">
        <v>66862.5</v>
      </c>
      <c r="F166" s="153">
        <v>862.5</v>
      </c>
      <c r="G166" s="153">
        <v>3208</v>
      </c>
      <c r="H166" s="153">
        <v>3385.5</v>
      </c>
      <c r="I166" s="153">
        <v>45421.5</v>
      </c>
      <c r="J166" s="153">
        <v>1893</v>
      </c>
      <c r="K166" s="153">
        <v>217.5</v>
      </c>
      <c r="L166" s="153">
        <v>11032</v>
      </c>
      <c r="M166" s="153">
        <v>-20</v>
      </c>
      <c r="N166" s="153">
        <v>572</v>
      </c>
      <c r="O166" s="153">
        <v>-565</v>
      </c>
      <c r="P166" s="153">
        <v>79.5</v>
      </c>
      <c r="Q166" s="153">
        <v>3000</v>
      </c>
      <c r="R166" s="153">
        <v>-863</v>
      </c>
      <c r="S166" s="153">
        <v>-1679</v>
      </c>
      <c r="T166" s="153">
        <v>1000</v>
      </c>
      <c r="U166" s="153">
        <v>-949</v>
      </c>
      <c r="V166" s="153">
        <v>-1487</v>
      </c>
      <c r="Y166" s="11"/>
    </row>
    <row r="167" spans="1:25">
      <c r="A167" s="11">
        <f t="shared" si="10"/>
        <v>6</v>
      </c>
      <c r="B167" s="13">
        <f t="shared" si="11"/>
        <v>10</v>
      </c>
      <c r="C167" s="153">
        <v>67319.5</v>
      </c>
      <c r="D167" s="153">
        <v>66675</v>
      </c>
      <c r="E167" s="153">
        <v>67937.5</v>
      </c>
      <c r="F167" s="153">
        <v>906</v>
      </c>
      <c r="G167" s="153">
        <v>3292.5</v>
      </c>
      <c r="H167" s="153">
        <v>3443</v>
      </c>
      <c r="I167" s="153">
        <v>45421.5</v>
      </c>
      <c r="J167" s="153">
        <v>2113.5</v>
      </c>
      <c r="K167" s="153">
        <v>442</v>
      </c>
      <c r="L167" s="153">
        <v>12202</v>
      </c>
      <c r="M167" s="153">
        <v>-19</v>
      </c>
      <c r="N167" s="153">
        <v>564.5</v>
      </c>
      <c r="O167" s="153">
        <v>-1046</v>
      </c>
      <c r="P167" s="153">
        <v>79.5</v>
      </c>
      <c r="Q167" s="153">
        <v>3000</v>
      </c>
      <c r="R167" s="153">
        <v>-1084</v>
      </c>
      <c r="S167" s="153">
        <v>-1855</v>
      </c>
      <c r="T167" s="153">
        <v>1000</v>
      </c>
      <c r="U167" s="153">
        <v>-590</v>
      </c>
      <c r="V167" s="153">
        <v>-1420</v>
      </c>
      <c r="Y167" s="11"/>
    </row>
    <row r="168" spans="1:25">
      <c r="A168" s="11">
        <f t="shared" si="10"/>
        <v>6</v>
      </c>
      <c r="B168" s="13">
        <f t="shared" si="11"/>
        <v>11</v>
      </c>
      <c r="C168" s="153">
        <v>67173.5</v>
      </c>
      <c r="D168" s="153">
        <v>66125</v>
      </c>
      <c r="E168" s="153">
        <v>67750</v>
      </c>
      <c r="F168" s="153">
        <v>887</v>
      </c>
      <c r="G168" s="153">
        <v>3379.5</v>
      </c>
      <c r="H168" s="153">
        <v>3403.5</v>
      </c>
      <c r="I168" s="153">
        <v>45450</v>
      </c>
      <c r="J168" s="153">
        <v>2186.5</v>
      </c>
      <c r="K168" s="153">
        <v>655.5</v>
      </c>
      <c r="L168" s="153">
        <v>11587.5</v>
      </c>
      <c r="M168" s="153">
        <v>-18</v>
      </c>
      <c r="N168" s="153">
        <v>565</v>
      </c>
      <c r="O168" s="153">
        <v>-922.5</v>
      </c>
      <c r="P168" s="153">
        <v>80.5</v>
      </c>
      <c r="Q168" s="153">
        <v>3000</v>
      </c>
      <c r="R168" s="153">
        <v>-1097</v>
      </c>
      <c r="S168" s="153">
        <v>-2065</v>
      </c>
      <c r="T168" s="153">
        <v>1000</v>
      </c>
      <c r="U168" s="153">
        <v>-572</v>
      </c>
      <c r="V168" s="153">
        <v>-1081</v>
      </c>
      <c r="Y168" s="11"/>
    </row>
    <row r="169" spans="1:25">
      <c r="A169" s="11">
        <f t="shared" si="10"/>
        <v>6</v>
      </c>
      <c r="B169" s="13">
        <f t="shared" si="11"/>
        <v>12</v>
      </c>
      <c r="C169" s="153">
        <v>67906.5</v>
      </c>
      <c r="D169" s="153">
        <v>67037.5</v>
      </c>
      <c r="E169" s="153">
        <v>68937.5</v>
      </c>
      <c r="F169" s="153">
        <v>864</v>
      </c>
      <c r="G169" s="153">
        <v>3480.5</v>
      </c>
      <c r="H169" s="153">
        <v>3503</v>
      </c>
      <c r="I169" s="153">
        <v>45510.5</v>
      </c>
      <c r="J169" s="153">
        <v>2193</v>
      </c>
      <c r="K169" s="153">
        <v>751</v>
      </c>
      <c r="L169" s="153">
        <v>11734.5</v>
      </c>
      <c r="M169" s="153">
        <v>-18</v>
      </c>
      <c r="N169" s="153">
        <v>565</v>
      </c>
      <c r="O169" s="153">
        <v>-677.5</v>
      </c>
      <c r="P169" s="153">
        <v>81.5</v>
      </c>
      <c r="Q169" s="153">
        <v>3000</v>
      </c>
      <c r="R169" s="153">
        <v>-1500</v>
      </c>
      <c r="S169" s="153">
        <v>-1643</v>
      </c>
      <c r="T169" s="153">
        <v>1000</v>
      </c>
      <c r="U169" s="153">
        <v>-583</v>
      </c>
      <c r="V169" s="153">
        <v>-1005</v>
      </c>
      <c r="Y169" s="11"/>
    </row>
    <row r="170" spans="1:25">
      <c r="A170" s="11">
        <f t="shared" si="10"/>
        <v>6</v>
      </c>
      <c r="B170" s="13">
        <f t="shared" si="11"/>
        <v>13</v>
      </c>
      <c r="C170" s="153">
        <v>67866.5</v>
      </c>
      <c r="D170" s="153">
        <v>66125</v>
      </c>
      <c r="E170" s="153">
        <v>68225</v>
      </c>
      <c r="F170" s="153">
        <v>922.5</v>
      </c>
      <c r="G170" s="153">
        <v>3631</v>
      </c>
      <c r="H170" s="153">
        <v>3630</v>
      </c>
      <c r="I170" s="153">
        <v>45509</v>
      </c>
      <c r="J170" s="153">
        <v>2147.5</v>
      </c>
      <c r="K170" s="153">
        <v>803.5</v>
      </c>
      <c r="L170" s="153">
        <v>11665.5</v>
      </c>
      <c r="M170" s="153">
        <v>-18.5</v>
      </c>
      <c r="N170" s="153">
        <v>563.5</v>
      </c>
      <c r="O170" s="153">
        <v>-987</v>
      </c>
      <c r="P170" s="153">
        <v>85</v>
      </c>
      <c r="Q170" s="153">
        <v>3000</v>
      </c>
      <c r="R170" s="153">
        <v>-1500</v>
      </c>
      <c r="S170" s="153">
        <v>-1711</v>
      </c>
      <c r="T170" s="153">
        <v>1000</v>
      </c>
      <c r="U170" s="153">
        <v>-510</v>
      </c>
      <c r="V170" s="153">
        <v>-1169</v>
      </c>
      <c r="Y170" s="11"/>
    </row>
    <row r="171" spans="1:25">
      <c r="A171" s="11">
        <f t="shared" si="10"/>
        <v>6</v>
      </c>
      <c r="B171" s="13">
        <f t="shared" si="11"/>
        <v>14</v>
      </c>
      <c r="C171" s="153">
        <v>65092.5</v>
      </c>
      <c r="D171" s="153">
        <v>63025</v>
      </c>
      <c r="E171" s="153">
        <v>65225</v>
      </c>
      <c r="F171" s="153">
        <v>777</v>
      </c>
      <c r="G171" s="153">
        <v>3501</v>
      </c>
      <c r="H171" s="153">
        <v>3377</v>
      </c>
      <c r="I171" s="153">
        <v>45288.5</v>
      </c>
      <c r="J171" s="153">
        <v>2063</v>
      </c>
      <c r="K171" s="153">
        <v>776</v>
      </c>
      <c r="L171" s="153">
        <v>10143.5</v>
      </c>
      <c r="M171" s="153">
        <v>-18</v>
      </c>
      <c r="N171" s="153">
        <v>563</v>
      </c>
      <c r="O171" s="153">
        <v>-1377</v>
      </c>
      <c r="P171" s="153">
        <v>82.5</v>
      </c>
      <c r="Q171" s="153">
        <v>3000</v>
      </c>
      <c r="R171" s="153">
        <v>-1500</v>
      </c>
      <c r="S171" s="153">
        <v>-1515</v>
      </c>
      <c r="T171" s="153">
        <v>1000</v>
      </c>
      <c r="U171" s="153">
        <v>-876</v>
      </c>
      <c r="V171" s="153">
        <v>-1619</v>
      </c>
      <c r="Y171" s="11"/>
    </row>
    <row r="172" spans="1:25">
      <c r="A172" s="11">
        <f t="shared" si="10"/>
        <v>6</v>
      </c>
      <c r="B172" s="13">
        <f t="shared" si="11"/>
        <v>15</v>
      </c>
      <c r="C172" s="153">
        <v>62290.5</v>
      </c>
      <c r="D172" s="153">
        <v>60237.5</v>
      </c>
      <c r="E172" s="153">
        <v>62250</v>
      </c>
      <c r="F172" s="153">
        <v>599.5</v>
      </c>
      <c r="G172" s="153">
        <v>3173.5</v>
      </c>
      <c r="H172" s="153">
        <v>3257</v>
      </c>
      <c r="I172" s="153">
        <v>45179.5</v>
      </c>
      <c r="J172" s="153">
        <v>2154</v>
      </c>
      <c r="K172" s="153">
        <v>662</v>
      </c>
      <c r="L172" s="153">
        <v>8622</v>
      </c>
      <c r="M172" s="153">
        <v>-31</v>
      </c>
      <c r="N172" s="153">
        <v>562</v>
      </c>
      <c r="O172" s="153">
        <v>-1887</v>
      </c>
      <c r="P172" s="153">
        <v>78</v>
      </c>
      <c r="Q172" s="153">
        <v>3000</v>
      </c>
      <c r="R172" s="153">
        <v>-1500</v>
      </c>
      <c r="S172" s="153">
        <v>-1917</v>
      </c>
      <c r="T172" s="153">
        <v>1000</v>
      </c>
      <c r="U172" s="153">
        <v>-1016</v>
      </c>
      <c r="V172" s="153">
        <v>-1429</v>
      </c>
      <c r="Y172" s="11"/>
    </row>
    <row r="173" spans="1:25">
      <c r="A173" s="11">
        <f t="shared" si="10"/>
        <v>6</v>
      </c>
      <c r="B173" s="13">
        <f t="shared" si="11"/>
        <v>16</v>
      </c>
      <c r="C173" s="153">
        <v>60464</v>
      </c>
      <c r="D173" s="153">
        <v>57887.5</v>
      </c>
      <c r="E173" s="153">
        <v>59600</v>
      </c>
      <c r="F173" s="153">
        <v>555.5</v>
      </c>
      <c r="G173" s="153">
        <v>2987</v>
      </c>
      <c r="H173" s="153">
        <v>3051</v>
      </c>
      <c r="I173" s="153">
        <v>44961.5</v>
      </c>
      <c r="J173" s="153">
        <v>2291.5</v>
      </c>
      <c r="K173" s="153">
        <v>582</v>
      </c>
      <c r="L173" s="153">
        <v>8045.5</v>
      </c>
      <c r="M173" s="153">
        <v>-377</v>
      </c>
      <c r="N173" s="153">
        <v>568</v>
      </c>
      <c r="O173" s="153">
        <v>-2202</v>
      </c>
      <c r="P173" s="153">
        <v>75</v>
      </c>
      <c r="Q173" s="153">
        <v>3000</v>
      </c>
      <c r="R173" s="153">
        <v>-1500</v>
      </c>
      <c r="S173" s="153">
        <v>-1574</v>
      </c>
      <c r="T173" s="153">
        <v>1000</v>
      </c>
      <c r="U173" s="153">
        <v>-1171</v>
      </c>
      <c r="V173" s="153">
        <v>-1893</v>
      </c>
      <c r="Y173" s="11"/>
    </row>
    <row r="174" spans="1:25">
      <c r="A174" s="11">
        <f t="shared" si="10"/>
        <v>6</v>
      </c>
      <c r="B174" s="13">
        <f t="shared" si="11"/>
        <v>17</v>
      </c>
      <c r="C174" s="153">
        <v>60071</v>
      </c>
      <c r="D174" s="153">
        <v>57012.5</v>
      </c>
      <c r="E174" s="153">
        <v>58500</v>
      </c>
      <c r="F174" s="153">
        <v>602</v>
      </c>
      <c r="G174" s="153">
        <v>3159</v>
      </c>
      <c r="H174" s="153">
        <v>2855.5</v>
      </c>
      <c r="I174" s="153">
        <v>45320.5</v>
      </c>
      <c r="J174" s="153">
        <v>2338.5</v>
      </c>
      <c r="K174" s="153">
        <v>416</v>
      </c>
      <c r="L174" s="153">
        <v>8043.5</v>
      </c>
      <c r="M174" s="153">
        <v>-1251</v>
      </c>
      <c r="N174" s="153">
        <v>569.5</v>
      </c>
      <c r="O174" s="153">
        <v>-1982.5</v>
      </c>
      <c r="P174" s="153">
        <v>78</v>
      </c>
      <c r="Q174" s="153">
        <v>3000</v>
      </c>
      <c r="R174" s="153">
        <v>-1434</v>
      </c>
      <c r="S174" s="153">
        <v>-1492</v>
      </c>
      <c r="T174" s="153">
        <v>1000</v>
      </c>
      <c r="U174" s="153">
        <v>-984</v>
      </c>
      <c r="V174" s="153">
        <v>-1858</v>
      </c>
      <c r="Y174" s="11"/>
    </row>
    <row r="175" spans="1:25">
      <c r="A175" s="11">
        <f t="shared" si="10"/>
        <v>6</v>
      </c>
      <c r="B175" s="13">
        <f t="shared" si="11"/>
        <v>18</v>
      </c>
      <c r="C175" s="153">
        <v>61402</v>
      </c>
      <c r="D175" s="153">
        <v>58875</v>
      </c>
      <c r="E175" s="153">
        <v>60275</v>
      </c>
      <c r="F175" s="153">
        <v>628.5</v>
      </c>
      <c r="G175" s="153">
        <v>3292.5</v>
      </c>
      <c r="H175" s="153">
        <v>3030</v>
      </c>
      <c r="I175" s="153">
        <v>45410.5</v>
      </c>
      <c r="J175" s="153">
        <v>2266.5</v>
      </c>
      <c r="K175" s="153">
        <v>248.5</v>
      </c>
      <c r="L175" s="153">
        <v>8312</v>
      </c>
      <c r="M175" s="153">
        <v>-533</v>
      </c>
      <c r="N175" s="153">
        <v>567</v>
      </c>
      <c r="O175" s="153">
        <v>-1820.5</v>
      </c>
      <c r="P175" s="153">
        <v>80</v>
      </c>
      <c r="Q175" s="153">
        <v>3000</v>
      </c>
      <c r="R175" s="153">
        <v>-1500</v>
      </c>
      <c r="S175" s="153">
        <v>-1547</v>
      </c>
      <c r="T175" s="153">
        <v>1000</v>
      </c>
      <c r="U175" s="153">
        <v>-1190</v>
      </c>
      <c r="V175" s="153">
        <v>-1988</v>
      </c>
      <c r="Y175" s="11"/>
    </row>
    <row r="176" spans="1:25">
      <c r="A176" s="11">
        <f t="shared" si="10"/>
        <v>6</v>
      </c>
      <c r="B176" s="13">
        <f t="shared" si="11"/>
        <v>19</v>
      </c>
      <c r="C176" s="153">
        <v>63649.5</v>
      </c>
      <c r="D176" s="153">
        <v>60887.5</v>
      </c>
      <c r="E176" s="153">
        <v>62225</v>
      </c>
      <c r="F176" s="153">
        <v>876.5</v>
      </c>
      <c r="G176" s="153">
        <v>3450.5</v>
      </c>
      <c r="H176" s="153">
        <v>3492</v>
      </c>
      <c r="I176" s="153">
        <v>45514</v>
      </c>
      <c r="J176" s="153">
        <v>2042</v>
      </c>
      <c r="K176" s="153">
        <v>97.5</v>
      </c>
      <c r="L176" s="153">
        <v>9366</v>
      </c>
      <c r="M176" s="153">
        <v>-74</v>
      </c>
      <c r="N176" s="153">
        <v>572</v>
      </c>
      <c r="O176" s="153">
        <v>-1687</v>
      </c>
      <c r="P176" s="153">
        <v>85.5</v>
      </c>
      <c r="Q176" s="153">
        <v>3000</v>
      </c>
      <c r="R176" s="153">
        <v>-1500</v>
      </c>
      <c r="S176" s="153">
        <v>-688</v>
      </c>
      <c r="T176" s="153">
        <v>1000</v>
      </c>
      <c r="U176" s="153">
        <v>-1215</v>
      </c>
      <c r="V176" s="153">
        <v>-1791</v>
      </c>
      <c r="Y176" s="11"/>
    </row>
    <row r="177" spans="1:25">
      <c r="A177" s="11">
        <f t="shared" si="10"/>
        <v>6</v>
      </c>
      <c r="B177" s="13">
        <f t="shared" si="11"/>
        <v>20</v>
      </c>
      <c r="C177" s="153">
        <v>64079.5</v>
      </c>
      <c r="D177" s="153">
        <v>61800</v>
      </c>
      <c r="E177" s="153">
        <v>63037.5</v>
      </c>
      <c r="F177" s="153">
        <v>858.5</v>
      </c>
      <c r="G177" s="153">
        <v>3342.5</v>
      </c>
      <c r="H177" s="153">
        <v>3862</v>
      </c>
      <c r="I177" s="153">
        <v>45566.5</v>
      </c>
      <c r="J177" s="153">
        <v>1731.5</v>
      </c>
      <c r="K177" s="153">
        <v>10</v>
      </c>
      <c r="L177" s="153">
        <v>9832.5</v>
      </c>
      <c r="M177" s="153">
        <v>-21</v>
      </c>
      <c r="N177" s="153">
        <v>570.5</v>
      </c>
      <c r="O177" s="153">
        <v>-1673.5</v>
      </c>
      <c r="P177" s="153">
        <v>85</v>
      </c>
      <c r="Q177" s="153">
        <v>3000</v>
      </c>
      <c r="R177" s="153">
        <v>-1247</v>
      </c>
      <c r="S177" s="153">
        <v>-1253</v>
      </c>
      <c r="T177" s="153">
        <v>1000</v>
      </c>
      <c r="U177" s="153">
        <v>-1215</v>
      </c>
      <c r="V177" s="153">
        <v>-1659</v>
      </c>
      <c r="Y177" s="11"/>
    </row>
    <row r="178" spans="1:25">
      <c r="A178" s="11">
        <f t="shared" si="10"/>
        <v>6</v>
      </c>
      <c r="B178" s="13">
        <f t="shared" si="11"/>
        <v>21</v>
      </c>
      <c r="C178" s="153">
        <v>64270.5</v>
      </c>
      <c r="D178" s="153">
        <v>61787.5</v>
      </c>
      <c r="E178" s="153">
        <v>63062.5</v>
      </c>
      <c r="F178" s="153">
        <v>870</v>
      </c>
      <c r="G178" s="153">
        <v>3331</v>
      </c>
      <c r="H178" s="153">
        <v>3872</v>
      </c>
      <c r="I178" s="153">
        <v>45607.5</v>
      </c>
      <c r="J178" s="153">
        <v>1663</v>
      </c>
      <c r="K178" s="153">
        <v>0</v>
      </c>
      <c r="L178" s="153">
        <v>10220</v>
      </c>
      <c r="M178" s="153">
        <v>-19</v>
      </c>
      <c r="N178" s="153">
        <v>572.5</v>
      </c>
      <c r="O178" s="153">
        <v>-1846</v>
      </c>
      <c r="P178" s="153">
        <v>85</v>
      </c>
      <c r="Q178" s="153">
        <v>3000</v>
      </c>
      <c r="R178" s="153">
        <v>-1348</v>
      </c>
      <c r="S178" s="153">
        <v>-1558</v>
      </c>
      <c r="T178" s="153">
        <v>1000</v>
      </c>
      <c r="U178" s="153">
        <v>-1215</v>
      </c>
      <c r="V178" s="153">
        <v>-1902</v>
      </c>
      <c r="Y178" s="11"/>
    </row>
    <row r="179" spans="1:25">
      <c r="A179" s="11">
        <f t="shared" si="10"/>
        <v>6</v>
      </c>
      <c r="B179" s="13">
        <f t="shared" si="11"/>
        <v>22</v>
      </c>
      <c r="C179" s="153">
        <v>63212</v>
      </c>
      <c r="D179" s="153">
        <v>61675</v>
      </c>
      <c r="E179" s="153">
        <v>63150</v>
      </c>
      <c r="F179" s="153">
        <v>829</v>
      </c>
      <c r="G179" s="153">
        <v>3157</v>
      </c>
      <c r="H179" s="153">
        <v>3788.5</v>
      </c>
      <c r="I179" s="153">
        <v>45612.5</v>
      </c>
      <c r="J179" s="153">
        <v>1639</v>
      </c>
      <c r="K179" s="153">
        <v>0</v>
      </c>
      <c r="L179" s="153">
        <v>9616.5</v>
      </c>
      <c r="M179" s="153">
        <v>-20</v>
      </c>
      <c r="N179" s="153">
        <v>565.5</v>
      </c>
      <c r="O179" s="153">
        <v>-1976</v>
      </c>
      <c r="P179" s="153">
        <v>82.5</v>
      </c>
      <c r="Q179" s="153">
        <v>3000</v>
      </c>
      <c r="R179" s="153">
        <v>-1348</v>
      </c>
      <c r="S179" s="153">
        <v>-1122</v>
      </c>
      <c r="T179" s="153">
        <v>1000</v>
      </c>
      <c r="U179" s="153">
        <v>-968</v>
      </c>
      <c r="V179" s="153">
        <v>-1593</v>
      </c>
      <c r="Y179" s="11"/>
    </row>
    <row r="180" spans="1:25">
      <c r="A180" s="11">
        <f t="shared" si="10"/>
        <v>6</v>
      </c>
      <c r="B180" s="13">
        <f t="shared" si="11"/>
        <v>23</v>
      </c>
      <c r="C180" s="153">
        <v>66458.5</v>
      </c>
      <c r="D180" s="153">
        <v>64400</v>
      </c>
      <c r="E180" s="153">
        <v>65700</v>
      </c>
      <c r="F180" s="153">
        <v>929.5</v>
      </c>
      <c r="G180" s="153">
        <v>3557.5</v>
      </c>
      <c r="H180" s="153">
        <v>3328.5</v>
      </c>
      <c r="I180" s="153">
        <v>46028</v>
      </c>
      <c r="J180" s="153">
        <v>1588.5</v>
      </c>
      <c r="K180" s="153">
        <v>0</v>
      </c>
      <c r="L180" s="153">
        <v>10806.5</v>
      </c>
      <c r="M180" s="153">
        <v>-20</v>
      </c>
      <c r="N180" s="153">
        <v>564.5</v>
      </c>
      <c r="O180" s="153">
        <v>-325</v>
      </c>
      <c r="P180" s="153">
        <v>84.5</v>
      </c>
      <c r="Q180" s="153">
        <v>3000</v>
      </c>
      <c r="R180" s="153">
        <v>-948</v>
      </c>
      <c r="S180" s="153">
        <v>-1136</v>
      </c>
      <c r="T180" s="153">
        <v>1000</v>
      </c>
      <c r="U180" s="153">
        <v>-535</v>
      </c>
      <c r="V180" s="153">
        <v>-1167</v>
      </c>
      <c r="Y180" s="11"/>
    </row>
    <row r="181" spans="1:25">
      <c r="A181" s="11">
        <f>A180+1</f>
        <v>7</v>
      </c>
      <c r="B181" s="13">
        <v>0</v>
      </c>
      <c r="C181" s="153">
        <v>65722</v>
      </c>
      <c r="D181" s="153">
        <v>63650</v>
      </c>
      <c r="E181" s="153">
        <v>64312.5</v>
      </c>
      <c r="F181" s="153">
        <v>821.5</v>
      </c>
      <c r="G181" s="153">
        <v>3485</v>
      </c>
      <c r="H181" s="153">
        <v>2199.5</v>
      </c>
      <c r="I181" s="153">
        <v>45770</v>
      </c>
      <c r="J181" s="153">
        <v>1492.5</v>
      </c>
      <c r="K181" s="153">
        <v>0</v>
      </c>
      <c r="L181" s="153">
        <v>11162</v>
      </c>
      <c r="M181" s="153">
        <v>-24</v>
      </c>
      <c r="N181" s="153">
        <v>570.5</v>
      </c>
      <c r="O181" s="153">
        <v>243.5</v>
      </c>
      <c r="P181" s="153">
        <v>78</v>
      </c>
      <c r="Q181" s="153">
        <v>3000</v>
      </c>
      <c r="R181" s="153">
        <v>-307</v>
      </c>
      <c r="S181" s="153">
        <v>-1776</v>
      </c>
      <c r="T181" s="153">
        <v>1000</v>
      </c>
      <c r="U181" s="153">
        <v>-642</v>
      </c>
      <c r="V181" s="153">
        <v>-901</v>
      </c>
      <c r="Y181" s="11"/>
    </row>
    <row r="182" spans="1:25">
      <c r="A182" s="11">
        <f>A181</f>
        <v>7</v>
      </c>
      <c r="B182" s="13">
        <f>B181+1</f>
        <v>1</v>
      </c>
      <c r="C182" s="153">
        <v>62239</v>
      </c>
      <c r="D182" s="153">
        <v>61125</v>
      </c>
      <c r="E182" s="153">
        <v>61800</v>
      </c>
      <c r="F182" s="153">
        <v>357.5</v>
      </c>
      <c r="G182" s="153">
        <v>3539</v>
      </c>
      <c r="H182" s="153">
        <v>1579.5</v>
      </c>
      <c r="I182" s="153">
        <v>44981.5</v>
      </c>
      <c r="J182" s="153">
        <v>1448.5</v>
      </c>
      <c r="K182" s="153">
        <v>0</v>
      </c>
      <c r="L182" s="153">
        <v>9179</v>
      </c>
      <c r="M182" s="153">
        <v>-29</v>
      </c>
      <c r="N182" s="153">
        <v>567.5</v>
      </c>
      <c r="O182" s="153">
        <v>615.5</v>
      </c>
      <c r="P182" s="153">
        <v>74</v>
      </c>
      <c r="Q182" s="153">
        <v>3000</v>
      </c>
      <c r="R182" s="153">
        <v>-223</v>
      </c>
      <c r="S182" s="153">
        <v>-1461</v>
      </c>
      <c r="T182" s="153">
        <v>1100</v>
      </c>
      <c r="U182" s="153">
        <v>-967</v>
      </c>
      <c r="V182" s="153">
        <v>-533</v>
      </c>
      <c r="Y182" s="11"/>
    </row>
    <row r="183" spans="1:25">
      <c r="A183" s="11">
        <f t="shared" ref="A183:A204" si="12">A182</f>
        <v>7</v>
      </c>
      <c r="B183" s="13">
        <f t="shared" ref="B183:B204" si="13">B182+1</f>
        <v>2</v>
      </c>
      <c r="C183" s="153">
        <v>61190</v>
      </c>
      <c r="D183" s="153">
        <v>59725</v>
      </c>
      <c r="E183" s="153">
        <v>60362.5</v>
      </c>
      <c r="F183" s="153">
        <v>357</v>
      </c>
      <c r="G183" s="153">
        <v>3514</v>
      </c>
      <c r="H183" s="153">
        <v>1642</v>
      </c>
      <c r="I183" s="153">
        <v>44557</v>
      </c>
      <c r="J183" s="153">
        <v>1435.5</v>
      </c>
      <c r="K183" s="153">
        <v>0</v>
      </c>
      <c r="L183" s="153">
        <v>8516.5</v>
      </c>
      <c r="M183" s="153">
        <v>-30</v>
      </c>
      <c r="N183" s="153">
        <v>562.5</v>
      </c>
      <c r="O183" s="153">
        <v>634</v>
      </c>
      <c r="P183" s="153">
        <v>75</v>
      </c>
      <c r="Q183" s="153">
        <v>3000</v>
      </c>
      <c r="R183" s="153">
        <v>-492</v>
      </c>
      <c r="S183" s="153">
        <v>-1546</v>
      </c>
      <c r="T183" s="153">
        <v>1100</v>
      </c>
      <c r="U183" s="153">
        <v>-921</v>
      </c>
      <c r="V183" s="153">
        <v>-436</v>
      </c>
      <c r="Y183" s="11"/>
    </row>
    <row r="184" spans="1:25">
      <c r="A184" s="11">
        <f t="shared" si="12"/>
        <v>7</v>
      </c>
      <c r="B184" s="13">
        <f t="shared" si="13"/>
        <v>3</v>
      </c>
      <c r="C184" s="153">
        <v>58160.5</v>
      </c>
      <c r="D184" s="153">
        <v>56512.5</v>
      </c>
      <c r="E184" s="153">
        <v>57075</v>
      </c>
      <c r="F184" s="153">
        <v>356.5</v>
      </c>
      <c r="G184" s="153">
        <v>3312.5</v>
      </c>
      <c r="H184" s="153">
        <v>1644</v>
      </c>
      <c r="I184" s="153">
        <v>43915.5</v>
      </c>
      <c r="J184" s="153">
        <v>1462.5</v>
      </c>
      <c r="K184" s="153">
        <v>0</v>
      </c>
      <c r="L184" s="153">
        <v>7186</v>
      </c>
      <c r="M184" s="153">
        <v>-211.5</v>
      </c>
      <c r="N184" s="153">
        <v>566</v>
      </c>
      <c r="O184" s="153">
        <v>-70.5</v>
      </c>
      <c r="P184" s="153">
        <v>75</v>
      </c>
      <c r="Q184" s="153">
        <v>3000</v>
      </c>
      <c r="R184" s="153">
        <v>-948</v>
      </c>
      <c r="S184" s="153">
        <v>-1912</v>
      </c>
      <c r="T184" s="153">
        <v>1100</v>
      </c>
      <c r="U184" s="153">
        <v>-1004</v>
      </c>
      <c r="V184" s="153">
        <v>-637</v>
      </c>
      <c r="Y184" s="11"/>
    </row>
    <row r="185" spans="1:25">
      <c r="A185" s="11">
        <f t="shared" si="12"/>
        <v>7</v>
      </c>
      <c r="B185" s="13">
        <f t="shared" si="13"/>
        <v>4</v>
      </c>
      <c r="C185" s="153">
        <v>55765</v>
      </c>
      <c r="D185" s="153">
        <v>54525</v>
      </c>
      <c r="E185" s="153">
        <v>55000</v>
      </c>
      <c r="F185" s="153">
        <v>357</v>
      </c>
      <c r="G185" s="153">
        <v>3294.5</v>
      </c>
      <c r="H185" s="153">
        <v>1587.5</v>
      </c>
      <c r="I185" s="153">
        <v>43648.5</v>
      </c>
      <c r="J185" s="153">
        <v>1458</v>
      </c>
      <c r="K185" s="153">
        <v>0</v>
      </c>
      <c r="L185" s="153">
        <v>6289</v>
      </c>
      <c r="M185" s="153">
        <v>-1117</v>
      </c>
      <c r="N185" s="153">
        <v>563.5</v>
      </c>
      <c r="O185" s="153">
        <v>-315.5</v>
      </c>
      <c r="P185" s="153">
        <v>77</v>
      </c>
      <c r="Q185" s="153">
        <v>3000</v>
      </c>
      <c r="R185" s="153">
        <v>-948</v>
      </c>
      <c r="S185" s="153">
        <v>-1732</v>
      </c>
      <c r="T185" s="153">
        <v>1100</v>
      </c>
      <c r="U185" s="153">
        <v>-1042</v>
      </c>
      <c r="V185" s="153">
        <v>-522</v>
      </c>
      <c r="Y185" s="11"/>
    </row>
    <row r="186" spans="1:25">
      <c r="A186" s="11">
        <f t="shared" si="12"/>
        <v>7</v>
      </c>
      <c r="B186" s="13">
        <f t="shared" si="13"/>
        <v>5</v>
      </c>
      <c r="C186" s="153">
        <v>55053.5</v>
      </c>
      <c r="D186" s="153">
        <v>54250</v>
      </c>
      <c r="E186" s="153">
        <v>54737.5</v>
      </c>
      <c r="F186" s="153">
        <v>357.5</v>
      </c>
      <c r="G186" s="153">
        <v>3383</v>
      </c>
      <c r="H186" s="153">
        <v>1496.5</v>
      </c>
      <c r="I186" s="153">
        <v>43443</v>
      </c>
      <c r="J186" s="153">
        <v>1351.5</v>
      </c>
      <c r="K186" s="153">
        <v>0</v>
      </c>
      <c r="L186" s="153">
        <v>6284</v>
      </c>
      <c r="M186" s="153">
        <v>-1731.5</v>
      </c>
      <c r="N186" s="153">
        <v>559.5</v>
      </c>
      <c r="O186" s="153">
        <v>-89</v>
      </c>
      <c r="P186" s="153">
        <v>79.5</v>
      </c>
      <c r="Q186" s="153">
        <v>3000</v>
      </c>
      <c r="R186" s="153">
        <v>-538</v>
      </c>
      <c r="S186" s="153">
        <v>-1897</v>
      </c>
      <c r="T186" s="153">
        <v>1100</v>
      </c>
      <c r="U186" s="153">
        <v>-1042</v>
      </c>
      <c r="V186" s="153">
        <v>-750</v>
      </c>
      <c r="Y186" s="11"/>
    </row>
    <row r="187" spans="1:25">
      <c r="A187" s="11">
        <f t="shared" si="12"/>
        <v>7</v>
      </c>
      <c r="B187" s="13">
        <f t="shared" si="13"/>
        <v>6</v>
      </c>
      <c r="C187" s="153">
        <v>55908.5</v>
      </c>
      <c r="D187" s="153">
        <v>55712.5</v>
      </c>
      <c r="E187" s="153">
        <v>55800</v>
      </c>
      <c r="F187" s="153">
        <v>357</v>
      </c>
      <c r="G187" s="153">
        <v>3559.5</v>
      </c>
      <c r="H187" s="153">
        <v>1521.5</v>
      </c>
      <c r="I187" s="153">
        <v>43926.5</v>
      </c>
      <c r="J187" s="153">
        <v>1303.5</v>
      </c>
      <c r="K187" s="153">
        <v>0</v>
      </c>
      <c r="L187" s="153">
        <v>6221.5</v>
      </c>
      <c r="M187" s="153">
        <v>-1748.5</v>
      </c>
      <c r="N187" s="153">
        <v>565</v>
      </c>
      <c r="O187" s="153">
        <v>202.5</v>
      </c>
      <c r="P187" s="153">
        <v>81.5</v>
      </c>
      <c r="Q187" s="153">
        <v>3000</v>
      </c>
      <c r="R187" s="153">
        <v>-425</v>
      </c>
      <c r="S187" s="153">
        <v>-1257</v>
      </c>
      <c r="T187" s="153">
        <v>1100</v>
      </c>
      <c r="U187" s="153">
        <v>-1042</v>
      </c>
      <c r="V187" s="153">
        <v>-898</v>
      </c>
      <c r="Y187" s="11"/>
    </row>
    <row r="188" spans="1:25">
      <c r="A188" s="11">
        <f t="shared" si="12"/>
        <v>7</v>
      </c>
      <c r="B188" s="13">
        <f t="shared" si="13"/>
        <v>7</v>
      </c>
      <c r="C188" s="153">
        <v>56426</v>
      </c>
      <c r="D188" s="153">
        <v>56375</v>
      </c>
      <c r="E188" s="153">
        <v>56462.5</v>
      </c>
      <c r="F188" s="153">
        <v>356</v>
      </c>
      <c r="G188" s="153">
        <v>3468.5</v>
      </c>
      <c r="H188" s="153">
        <v>1654</v>
      </c>
      <c r="I188" s="153">
        <v>44459.5</v>
      </c>
      <c r="J188" s="153">
        <v>1241.5</v>
      </c>
      <c r="K188" s="153">
        <v>1</v>
      </c>
      <c r="L188" s="153">
        <v>6307.5</v>
      </c>
      <c r="M188" s="153">
        <v>-2046.5</v>
      </c>
      <c r="N188" s="153">
        <v>565.5</v>
      </c>
      <c r="O188" s="153">
        <v>418.5</v>
      </c>
      <c r="P188" s="153">
        <v>80</v>
      </c>
      <c r="Q188" s="153">
        <v>2989</v>
      </c>
      <c r="R188" s="153">
        <v>-238</v>
      </c>
      <c r="S188" s="153">
        <v>-1606</v>
      </c>
      <c r="T188" s="153">
        <v>1100</v>
      </c>
      <c r="U188" s="153">
        <v>-810</v>
      </c>
      <c r="V188" s="153">
        <v>-1001</v>
      </c>
      <c r="Y188" s="11"/>
    </row>
    <row r="189" spans="1:25">
      <c r="A189" s="11">
        <f t="shared" si="12"/>
        <v>7</v>
      </c>
      <c r="B189" s="13">
        <f t="shared" si="13"/>
        <v>8</v>
      </c>
      <c r="C189" s="153">
        <v>57646</v>
      </c>
      <c r="D189" s="153">
        <v>58050</v>
      </c>
      <c r="E189" s="153">
        <v>58237.5</v>
      </c>
      <c r="F189" s="153">
        <v>356</v>
      </c>
      <c r="G189" s="153">
        <v>3675</v>
      </c>
      <c r="H189" s="153">
        <v>1851.5</v>
      </c>
      <c r="I189" s="153">
        <v>45047</v>
      </c>
      <c r="J189" s="153">
        <v>1215</v>
      </c>
      <c r="K189" s="153">
        <v>101</v>
      </c>
      <c r="L189" s="153">
        <v>7106.5</v>
      </c>
      <c r="M189" s="153">
        <v>-2321.5</v>
      </c>
      <c r="N189" s="153">
        <v>561.5</v>
      </c>
      <c r="O189" s="153">
        <v>54</v>
      </c>
      <c r="P189" s="153">
        <v>83</v>
      </c>
      <c r="Q189" s="153">
        <v>3000</v>
      </c>
      <c r="R189" s="153">
        <v>-1017</v>
      </c>
      <c r="S189" s="153">
        <v>-1463</v>
      </c>
      <c r="T189" s="153">
        <v>1100</v>
      </c>
      <c r="U189" s="153">
        <v>-1000</v>
      </c>
      <c r="V189" s="153">
        <v>-629</v>
      </c>
      <c r="Y189" s="11"/>
    </row>
    <row r="190" spans="1:25">
      <c r="A190" s="11">
        <f t="shared" si="12"/>
        <v>7</v>
      </c>
      <c r="B190" s="13">
        <f t="shared" si="13"/>
        <v>9</v>
      </c>
      <c r="C190" s="153">
        <v>60079.5</v>
      </c>
      <c r="D190" s="153">
        <v>60950</v>
      </c>
      <c r="E190" s="153">
        <v>60762.5</v>
      </c>
      <c r="F190" s="153">
        <v>356</v>
      </c>
      <c r="G190" s="153">
        <v>3758.5</v>
      </c>
      <c r="H190" s="153">
        <v>2010</v>
      </c>
      <c r="I190" s="153">
        <v>45768.5</v>
      </c>
      <c r="J190" s="153">
        <v>1056</v>
      </c>
      <c r="K190" s="153">
        <v>408.5</v>
      </c>
      <c r="L190" s="153">
        <v>7894.5</v>
      </c>
      <c r="M190" s="153">
        <v>-1772</v>
      </c>
      <c r="N190" s="153">
        <v>563</v>
      </c>
      <c r="O190" s="153">
        <v>36.5</v>
      </c>
      <c r="P190" s="153">
        <v>82</v>
      </c>
      <c r="Q190" s="153">
        <v>3000</v>
      </c>
      <c r="R190" s="153">
        <v>-1267</v>
      </c>
      <c r="S190" s="153">
        <v>-901</v>
      </c>
      <c r="T190" s="153">
        <v>1100</v>
      </c>
      <c r="U190" s="153">
        <v>-1057</v>
      </c>
      <c r="V190" s="153">
        <v>-301</v>
      </c>
      <c r="Y190" s="11"/>
    </row>
    <row r="191" spans="1:25">
      <c r="A191" s="11">
        <f t="shared" si="12"/>
        <v>7</v>
      </c>
      <c r="B191" s="13">
        <f t="shared" si="13"/>
        <v>10</v>
      </c>
      <c r="C191" s="153">
        <v>61390.5</v>
      </c>
      <c r="D191" s="153">
        <v>62125</v>
      </c>
      <c r="E191" s="153">
        <v>61925</v>
      </c>
      <c r="F191" s="153">
        <v>358</v>
      </c>
      <c r="G191" s="153">
        <v>3707.5</v>
      </c>
      <c r="H191" s="153">
        <v>2008.5</v>
      </c>
      <c r="I191" s="153">
        <v>45759.5</v>
      </c>
      <c r="J191" s="153">
        <v>920.5</v>
      </c>
      <c r="K191" s="153">
        <v>851.5</v>
      </c>
      <c r="L191" s="153">
        <v>8153</v>
      </c>
      <c r="M191" s="153">
        <v>-881.5</v>
      </c>
      <c r="N191" s="153">
        <v>555</v>
      </c>
      <c r="O191" s="153">
        <v>-41</v>
      </c>
      <c r="P191" s="153">
        <v>79</v>
      </c>
      <c r="Q191" s="153">
        <v>3000</v>
      </c>
      <c r="R191" s="153">
        <v>-1174</v>
      </c>
      <c r="S191" s="153">
        <v>-1019</v>
      </c>
      <c r="T191" s="153">
        <v>1100</v>
      </c>
      <c r="U191" s="153">
        <v>-911</v>
      </c>
      <c r="V191" s="153">
        <v>-734</v>
      </c>
      <c r="Y191" s="11"/>
    </row>
    <row r="192" spans="1:25">
      <c r="A192" s="11">
        <f t="shared" si="12"/>
        <v>7</v>
      </c>
      <c r="B192" s="13">
        <f t="shared" si="13"/>
        <v>11</v>
      </c>
      <c r="C192" s="153">
        <v>61359.5</v>
      </c>
      <c r="D192" s="153">
        <v>62037.5</v>
      </c>
      <c r="E192" s="153">
        <v>61550</v>
      </c>
      <c r="F192" s="153">
        <v>358</v>
      </c>
      <c r="G192" s="153">
        <v>3405</v>
      </c>
      <c r="H192" s="153">
        <v>1805.5</v>
      </c>
      <c r="I192" s="153">
        <v>45665</v>
      </c>
      <c r="J192" s="153">
        <v>937.5</v>
      </c>
      <c r="K192" s="153">
        <v>1267.5</v>
      </c>
      <c r="L192" s="153">
        <v>8050</v>
      </c>
      <c r="M192" s="153">
        <v>-243</v>
      </c>
      <c r="N192" s="153">
        <v>560</v>
      </c>
      <c r="O192" s="153">
        <v>-446.5</v>
      </c>
      <c r="P192" s="153">
        <v>72.5</v>
      </c>
      <c r="Q192" s="153">
        <v>3000</v>
      </c>
      <c r="R192" s="153">
        <v>-1500</v>
      </c>
      <c r="S192" s="153">
        <v>-1636</v>
      </c>
      <c r="T192" s="153">
        <v>1100</v>
      </c>
      <c r="U192" s="153">
        <v>-693</v>
      </c>
      <c r="V192" s="153">
        <v>-695</v>
      </c>
      <c r="Y192" s="11"/>
    </row>
    <row r="193" spans="1:25">
      <c r="A193" s="11">
        <f t="shared" si="12"/>
        <v>7</v>
      </c>
      <c r="B193" s="13">
        <f t="shared" si="13"/>
        <v>12</v>
      </c>
      <c r="C193" s="153">
        <v>61453.5</v>
      </c>
      <c r="D193" s="153">
        <v>62987.5</v>
      </c>
      <c r="E193" s="153">
        <v>61862.5</v>
      </c>
      <c r="F193" s="153">
        <v>358</v>
      </c>
      <c r="G193" s="153">
        <v>3180.5</v>
      </c>
      <c r="H193" s="153">
        <v>1506</v>
      </c>
      <c r="I193" s="153">
        <v>45599</v>
      </c>
      <c r="J193" s="153">
        <v>1046</v>
      </c>
      <c r="K193" s="153">
        <v>1569</v>
      </c>
      <c r="L193" s="153">
        <v>8428.5</v>
      </c>
      <c r="M193" s="153">
        <v>-30</v>
      </c>
      <c r="N193" s="153">
        <v>563</v>
      </c>
      <c r="O193" s="153">
        <v>-766.5</v>
      </c>
      <c r="P193" s="153">
        <v>67</v>
      </c>
      <c r="Q193" s="153">
        <v>3000</v>
      </c>
      <c r="R193" s="153">
        <v>-1500</v>
      </c>
      <c r="S193" s="153">
        <v>-1525</v>
      </c>
      <c r="T193" s="153">
        <v>1100</v>
      </c>
      <c r="U193" s="153">
        <v>-373</v>
      </c>
      <c r="V193" s="153">
        <v>-737</v>
      </c>
      <c r="Y193" s="11"/>
    </row>
    <row r="194" spans="1:25">
      <c r="A194" s="11">
        <f t="shared" si="12"/>
        <v>7</v>
      </c>
      <c r="B194" s="13">
        <f t="shared" si="13"/>
        <v>13</v>
      </c>
      <c r="C194" s="153">
        <v>60524</v>
      </c>
      <c r="D194" s="153">
        <v>61825</v>
      </c>
      <c r="E194" s="153">
        <v>59987.5</v>
      </c>
      <c r="F194" s="153">
        <v>358</v>
      </c>
      <c r="G194" s="153">
        <v>3254</v>
      </c>
      <c r="H194" s="153">
        <v>1509.5</v>
      </c>
      <c r="I194" s="153">
        <v>45470</v>
      </c>
      <c r="J194" s="153">
        <v>964</v>
      </c>
      <c r="K194" s="153">
        <v>1667</v>
      </c>
      <c r="L194" s="153">
        <v>7753.5</v>
      </c>
      <c r="M194" s="153">
        <v>-527</v>
      </c>
      <c r="N194" s="153">
        <v>565.5</v>
      </c>
      <c r="O194" s="153">
        <v>-490.5</v>
      </c>
      <c r="P194" s="153">
        <v>69.5</v>
      </c>
      <c r="Q194" s="153">
        <v>3000</v>
      </c>
      <c r="R194" s="153">
        <v>-1500</v>
      </c>
      <c r="S194" s="153">
        <v>-1965</v>
      </c>
      <c r="T194" s="153">
        <v>1100</v>
      </c>
      <c r="U194" s="153">
        <v>-648</v>
      </c>
      <c r="V194" s="153">
        <v>-586</v>
      </c>
      <c r="Y194" s="11"/>
    </row>
    <row r="195" spans="1:25">
      <c r="A195" s="11">
        <f t="shared" si="12"/>
        <v>7</v>
      </c>
      <c r="B195" s="13">
        <f t="shared" si="13"/>
        <v>14</v>
      </c>
      <c r="C195" s="153">
        <v>56558</v>
      </c>
      <c r="D195" s="153">
        <v>57750</v>
      </c>
      <c r="E195" s="153">
        <v>55737.5</v>
      </c>
      <c r="F195" s="153">
        <v>358</v>
      </c>
      <c r="G195" s="153">
        <v>3014.5</v>
      </c>
      <c r="H195" s="153">
        <v>1523</v>
      </c>
      <c r="I195" s="153">
        <v>45127.5</v>
      </c>
      <c r="J195" s="153">
        <v>870</v>
      </c>
      <c r="K195" s="153">
        <v>1719.5</v>
      </c>
      <c r="L195" s="153">
        <v>6477</v>
      </c>
      <c r="M195" s="153">
        <v>-1973.5</v>
      </c>
      <c r="N195" s="153">
        <v>564</v>
      </c>
      <c r="O195" s="153">
        <v>-1122.5</v>
      </c>
      <c r="P195" s="153">
        <v>70</v>
      </c>
      <c r="Q195" s="153">
        <v>3000</v>
      </c>
      <c r="R195" s="153">
        <v>-1500</v>
      </c>
      <c r="S195" s="153">
        <v>-2836</v>
      </c>
      <c r="T195" s="153">
        <v>1100</v>
      </c>
      <c r="U195" s="153">
        <v>-665</v>
      </c>
      <c r="V195" s="153">
        <v>-594</v>
      </c>
      <c r="Y195" s="11"/>
    </row>
    <row r="196" spans="1:25">
      <c r="A196" s="11">
        <f t="shared" si="12"/>
        <v>7</v>
      </c>
      <c r="B196" s="13">
        <f t="shared" si="13"/>
        <v>15</v>
      </c>
      <c r="C196" s="153">
        <v>53223</v>
      </c>
      <c r="D196" s="153">
        <v>54675</v>
      </c>
      <c r="E196" s="153">
        <v>52437.5</v>
      </c>
      <c r="F196" s="153">
        <v>358.5</v>
      </c>
      <c r="G196" s="153">
        <v>2643</v>
      </c>
      <c r="H196" s="153">
        <v>1517</v>
      </c>
      <c r="I196" s="153">
        <v>44485</v>
      </c>
      <c r="J196" s="153">
        <v>890</v>
      </c>
      <c r="K196" s="153">
        <v>1740</v>
      </c>
      <c r="L196" s="153">
        <v>6165</v>
      </c>
      <c r="M196" s="153">
        <v>-2876</v>
      </c>
      <c r="N196" s="153">
        <v>558</v>
      </c>
      <c r="O196" s="153">
        <v>-2257</v>
      </c>
      <c r="P196" s="153">
        <v>65.5</v>
      </c>
      <c r="Q196" s="153">
        <v>2948</v>
      </c>
      <c r="R196" s="153">
        <v>-1500</v>
      </c>
      <c r="S196" s="153">
        <v>-2894</v>
      </c>
      <c r="T196" s="153">
        <v>1100</v>
      </c>
      <c r="U196" s="153">
        <v>-1001</v>
      </c>
      <c r="V196" s="153">
        <v>-916</v>
      </c>
      <c r="Y196" s="11"/>
    </row>
    <row r="197" spans="1:25">
      <c r="A197" s="11">
        <f t="shared" si="12"/>
        <v>7</v>
      </c>
      <c r="B197" s="13">
        <f t="shared" si="13"/>
        <v>16</v>
      </c>
      <c r="C197" s="153">
        <v>51014</v>
      </c>
      <c r="D197" s="153">
        <v>52412.5</v>
      </c>
      <c r="E197" s="153">
        <v>50275</v>
      </c>
      <c r="F197" s="153">
        <v>356.5</v>
      </c>
      <c r="G197" s="153">
        <v>2591</v>
      </c>
      <c r="H197" s="153">
        <v>1477</v>
      </c>
      <c r="I197" s="153">
        <v>43198</v>
      </c>
      <c r="J197" s="153">
        <v>914</v>
      </c>
      <c r="K197" s="153">
        <v>1461.5</v>
      </c>
      <c r="L197" s="153">
        <v>6130.5</v>
      </c>
      <c r="M197" s="153">
        <v>-2779.5</v>
      </c>
      <c r="N197" s="153">
        <v>553.5</v>
      </c>
      <c r="O197" s="153">
        <v>-2888</v>
      </c>
      <c r="P197" s="153">
        <v>66.5</v>
      </c>
      <c r="Q197" s="153">
        <v>2723</v>
      </c>
      <c r="R197" s="153">
        <v>-1500</v>
      </c>
      <c r="S197" s="153">
        <v>-3000</v>
      </c>
      <c r="T197" s="153">
        <v>1100</v>
      </c>
      <c r="U197" s="153">
        <v>-1111</v>
      </c>
      <c r="V197" s="153">
        <v>-1230</v>
      </c>
      <c r="Y197" s="11"/>
    </row>
    <row r="198" spans="1:25">
      <c r="A198" s="11">
        <f t="shared" si="12"/>
        <v>7</v>
      </c>
      <c r="B198" s="13">
        <f t="shared" si="13"/>
        <v>17</v>
      </c>
      <c r="C198" s="153">
        <v>50278</v>
      </c>
      <c r="D198" s="153">
        <v>51700</v>
      </c>
      <c r="E198" s="153">
        <v>49737.5</v>
      </c>
      <c r="F198" s="153">
        <v>354.5</v>
      </c>
      <c r="G198" s="153">
        <v>2672</v>
      </c>
      <c r="H198" s="153">
        <v>1443.5</v>
      </c>
      <c r="I198" s="153">
        <v>43228</v>
      </c>
      <c r="J198" s="153">
        <v>900.5</v>
      </c>
      <c r="K198" s="153">
        <v>1050</v>
      </c>
      <c r="L198" s="153">
        <v>6172.5</v>
      </c>
      <c r="M198" s="153">
        <v>-2858.5</v>
      </c>
      <c r="N198" s="153">
        <v>551</v>
      </c>
      <c r="O198" s="153">
        <v>-3236</v>
      </c>
      <c r="P198" s="153">
        <v>68</v>
      </c>
      <c r="Q198" s="153">
        <v>2212</v>
      </c>
      <c r="R198" s="153">
        <v>-1500</v>
      </c>
      <c r="S198" s="153">
        <v>-2645</v>
      </c>
      <c r="T198" s="153">
        <v>1100</v>
      </c>
      <c r="U198" s="153">
        <v>-1096</v>
      </c>
      <c r="V198" s="153">
        <v>-1047</v>
      </c>
      <c r="Y198" s="11"/>
    </row>
    <row r="199" spans="1:25">
      <c r="A199" s="11">
        <f t="shared" si="12"/>
        <v>7</v>
      </c>
      <c r="B199" s="13">
        <f t="shared" si="13"/>
        <v>18</v>
      </c>
      <c r="C199" s="153">
        <v>52158.5</v>
      </c>
      <c r="D199" s="153">
        <v>53700</v>
      </c>
      <c r="E199" s="153">
        <v>52050</v>
      </c>
      <c r="F199" s="153">
        <v>355</v>
      </c>
      <c r="G199" s="153">
        <v>2777</v>
      </c>
      <c r="H199" s="153">
        <v>1644</v>
      </c>
      <c r="I199" s="153">
        <v>44889.5</v>
      </c>
      <c r="J199" s="153">
        <v>899.5</v>
      </c>
      <c r="K199" s="153">
        <v>598.5</v>
      </c>
      <c r="L199" s="153">
        <v>6497</v>
      </c>
      <c r="M199" s="153">
        <v>-2736.5</v>
      </c>
      <c r="N199" s="153">
        <v>544</v>
      </c>
      <c r="O199" s="153">
        <v>-3310</v>
      </c>
      <c r="P199" s="153">
        <v>68.5</v>
      </c>
      <c r="Q199" s="153">
        <v>3000</v>
      </c>
      <c r="R199" s="153">
        <v>-1500</v>
      </c>
      <c r="S199" s="153">
        <v>-2772</v>
      </c>
      <c r="T199" s="153">
        <v>1000</v>
      </c>
      <c r="U199" s="153">
        <v>-1119</v>
      </c>
      <c r="V199" s="153">
        <v>-1114</v>
      </c>
      <c r="Y199" s="11"/>
    </row>
    <row r="200" spans="1:25">
      <c r="A200" s="11">
        <f t="shared" si="12"/>
        <v>7</v>
      </c>
      <c r="B200" s="13">
        <f t="shared" si="13"/>
        <v>19</v>
      </c>
      <c r="C200" s="153">
        <v>56172.5</v>
      </c>
      <c r="D200" s="153">
        <v>57100</v>
      </c>
      <c r="E200" s="153">
        <v>55787.5</v>
      </c>
      <c r="F200" s="153">
        <v>354</v>
      </c>
      <c r="G200" s="153">
        <v>3248</v>
      </c>
      <c r="H200" s="153">
        <v>1892.5</v>
      </c>
      <c r="I200" s="153">
        <v>45809.5</v>
      </c>
      <c r="J200" s="153">
        <v>833</v>
      </c>
      <c r="K200" s="153">
        <v>209</v>
      </c>
      <c r="L200" s="153">
        <v>7058</v>
      </c>
      <c r="M200" s="153">
        <v>-1308.5</v>
      </c>
      <c r="N200" s="153">
        <v>545</v>
      </c>
      <c r="O200" s="153">
        <v>-2468.5</v>
      </c>
      <c r="P200" s="153">
        <v>74</v>
      </c>
      <c r="Q200" s="153">
        <v>3000</v>
      </c>
      <c r="R200" s="153">
        <v>-1500</v>
      </c>
      <c r="S200" s="153">
        <v>-1896</v>
      </c>
      <c r="T200" s="153">
        <v>1000</v>
      </c>
      <c r="U200" s="153">
        <v>-1125</v>
      </c>
      <c r="V200" s="153">
        <v>-1403</v>
      </c>
      <c r="Y200" s="11"/>
    </row>
    <row r="201" spans="1:25">
      <c r="A201" s="11">
        <f t="shared" si="12"/>
        <v>7</v>
      </c>
      <c r="B201" s="13">
        <f t="shared" si="13"/>
        <v>20</v>
      </c>
      <c r="C201" s="153">
        <v>59140.5</v>
      </c>
      <c r="D201" s="153">
        <v>60437.5</v>
      </c>
      <c r="E201" s="153">
        <v>59425</v>
      </c>
      <c r="F201" s="153">
        <v>353.5</v>
      </c>
      <c r="G201" s="153">
        <v>3862</v>
      </c>
      <c r="H201" s="153">
        <v>2145.5</v>
      </c>
      <c r="I201" s="153">
        <v>45979.5</v>
      </c>
      <c r="J201" s="153">
        <v>758.5</v>
      </c>
      <c r="K201" s="153">
        <v>22.5</v>
      </c>
      <c r="L201" s="153">
        <v>8317</v>
      </c>
      <c r="M201" s="153">
        <v>-517.5</v>
      </c>
      <c r="N201" s="153">
        <v>546</v>
      </c>
      <c r="O201" s="153">
        <v>-2326</v>
      </c>
      <c r="P201" s="153">
        <v>82</v>
      </c>
      <c r="Q201" s="153">
        <v>3000</v>
      </c>
      <c r="R201" s="153">
        <v>-1500</v>
      </c>
      <c r="S201" s="153">
        <v>-1923</v>
      </c>
      <c r="T201" s="153">
        <v>1000</v>
      </c>
      <c r="U201" s="153">
        <v>-1203</v>
      </c>
      <c r="V201" s="153">
        <v>-1762</v>
      </c>
      <c r="Y201" s="11"/>
    </row>
    <row r="202" spans="1:25">
      <c r="A202" s="11">
        <f t="shared" si="12"/>
        <v>7</v>
      </c>
      <c r="B202" s="13">
        <f t="shared" si="13"/>
        <v>21</v>
      </c>
      <c r="C202" s="153">
        <v>60811.5</v>
      </c>
      <c r="D202" s="153">
        <v>61687.5</v>
      </c>
      <c r="E202" s="153">
        <v>61037.5</v>
      </c>
      <c r="F202" s="153">
        <v>351</v>
      </c>
      <c r="G202" s="153">
        <v>3836.5</v>
      </c>
      <c r="H202" s="153">
        <v>2128</v>
      </c>
      <c r="I202" s="153">
        <v>46074.5</v>
      </c>
      <c r="J202" s="153">
        <v>878.5</v>
      </c>
      <c r="K202" s="153">
        <v>0</v>
      </c>
      <c r="L202" s="153">
        <v>9862.5</v>
      </c>
      <c r="M202" s="153">
        <v>-20</v>
      </c>
      <c r="N202" s="153">
        <v>544.5</v>
      </c>
      <c r="O202" s="153">
        <v>-2844.5</v>
      </c>
      <c r="P202" s="153">
        <v>78.5</v>
      </c>
      <c r="Q202" s="153">
        <v>3000</v>
      </c>
      <c r="R202" s="153">
        <v>-1500</v>
      </c>
      <c r="S202" s="153">
        <v>-1997</v>
      </c>
      <c r="T202" s="153">
        <v>1000</v>
      </c>
      <c r="U202" s="153">
        <v>-1215</v>
      </c>
      <c r="V202" s="153">
        <v>-1935</v>
      </c>
      <c r="Y202" s="11"/>
    </row>
    <row r="203" spans="1:25">
      <c r="A203" s="11">
        <f t="shared" si="12"/>
        <v>7</v>
      </c>
      <c r="B203" s="13">
        <f t="shared" si="13"/>
        <v>22</v>
      </c>
      <c r="C203" s="153">
        <v>59434</v>
      </c>
      <c r="D203" s="153">
        <v>61350</v>
      </c>
      <c r="E203" s="153">
        <v>61100</v>
      </c>
      <c r="F203" s="153">
        <v>350</v>
      </c>
      <c r="G203" s="153">
        <v>3400.5</v>
      </c>
      <c r="H203" s="153">
        <v>2057.5</v>
      </c>
      <c r="I203" s="153">
        <v>45919</v>
      </c>
      <c r="J203" s="153">
        <v>1077</v>
      </c>
      <c r="K203" s="153">
        <v>0</v>
      </c>
      <c r="L203" s="153">
        <v>8905</v>
      </c>
      <c r="M203" s="153">
        <v>-20</v>
      </c>
      <c r="N203" s="153">
        <v>540.5</v>
      </c>
      <c r="O203" s="153">
        <v>-2794.5</v>
      </c>
      <c r="P203" s="153">
        <v>73</v>
      </c>
      <c r="Q203" s="153">
        <v>3000</v>
      </c>
      <c r="R203" s="153">
        <v>-1500</v>
      </c>
      <c r="S203" s="153">
        <v>-1943</v>
      </c>
      <c r="T203" s="153">
        <v>1000</v>
      </c>
      <c r="U203" s="153">
        <v>-1076</v>
      </c>
      <c r="V203" s="153">
        <v>-1526</v>
      </c>
      <c r="Y203" s="11"/>
    </row>
    <row r="204" spans="1:25">
      <c r="A204" s="11">
        <f t="shared" si="12"/>
        <v>7</v>
      </c>
      <c r="B204" s="13">
        <f t="shared" si="13"/>
        <v>23</v>
      </c>
      <c r="C204" s="153">
        <v>62179</v>
      </c>
      <c r="D204" s="153">
        <v>63262.5</v>
      </c>
      <c r="E204" s="153">
        <v>63312.5</v>
      </c>
      <c r="F204" s="153">
        <v>350</v>
      </c>
      <c r="G204" s="153">
        <v>3742.5</v>
      </c>
      <c r="H204" s="153">
        <v>2136</v>
      </c>
      <c r="I204" s="153">
        <v>46077</v>
      </c>
      <c r="J204" s="153">
        <v>1303.5</v>
      </c>
      <c r="K204" s="153">
        <v>0</v>
      </c>
      <c r="L204" s="153">
        <v>9246.5</v>
      </c>
      <c r="M204" s="153">
        <v>-20</v>
      </c>
      <c r="N204" s="153">
        <v>544.5</v>
      </c>
      <c r="O204" s="153">
        <v>-1202</v>
      </c>
      <c r="P204" s="153">
        <v>77.5</v>
      </c>
      <c r="Q204" s="153">
        <v>3000</v>
      </c>
      <c r="R204" s="153">
        <v>-1080</v>
      </c>
      <c r="S204" s="153">
        <v>-1298</v>
      </c>
      <c r="T204" s="153">
        <v>998</v>
      </c>
      <c r="U204" s="153">
        <v>-999</v>
      </c>
      <c r="V204" s="153">
        <v>-1366</v>
      </c>
      <c r="Y204" s="11"/>
    </row>
    <row r="205" spans="1:25">
      <c r="A205" s="11">
        <f>A204+1</f>
        <v>8</v>
      </c>
      <c r="B205" s="13">
        <v>0</v>
      </c>
      <c r="C205" s="153">
        <v>61049.5</v>
      </c>
      <c r="D205" s="153">
        <v>61237.5</v>
      </c>
      <c r="E205" s="153">
        <v>59787.5</v>
      </c>
      <c r="F205" s="153">
        <v>350</v>
      </c>
      <c r="G205" s="153">
        <v>3707.5</v>
      </c>
      <c r="H205" s="153">
        <v>2108.5</v>
      </c>
      <c r="I205" s="153">
        <v>45705</v>
      </c>
      <c r="J205" s="153">
        <v>1422</v>
      </c>
      <c r="K205" s="153">
        <v>0</v>
      </c>
      <c r="L205" s="153">
        <v>7809</v>
      </c>
      <c r="M205" s="153">
        <v>-291</v>
      </c>
      <c r="N205" s="153">
        <v>543.5</v>
      </c>
      <c r="O205" s="153">
        <v>-304</v>
      </c>
      <c r="P205" s="153">
        <v>79</v>
      </c>
      <c r="Q205" s="153">
        <v>2100</v>
      </c>
      <c r="R205" s="153">
        <v>-371</v>
      </c>
      <c r="S205" s="153">
        <v>-1133</v>
      </c>
      <c r="T205" s="153">
        <v>1000</v>
      </c>
      <c r="U205" s="153">
        <v>-402</v>
      </c>
      <c r="V205" s="153">
        <v>-813</v>
      </c>
      <c r="Y205" s="11"/>
    </row>
    <row r="206" spans="1:25">
      <c r="A206" s="11">
        <f>A205</f>
        <v>8</v>
      </c>
      <c r="B206" s="13">
        <f>B205+1</f>
        <v>1</v>
      </c>
      <c r="C206" s="153">
        <v>57829.5</v>
      </c>
      <c r="D206" s="153">
        <v>59175</v>
      </c>
      <c r="E206" s="153">
        <v>57775</v>
      </c>
      <c r="F206" s="153">
        <v>350</v>
      </c>
      <c r="G206" s="153">
        <v>3547</v>
      </c>
      <c r="H206" s="153">
        <v>1787.5</v>
      </c>
      <c r="I206" s="153">
        <v>45249</v>
      </c>
      <c r="J206" s="153">
        <v>1439.5</v>
      </c>
      <c r="K206" s="153">
        <v>0</v>
      </c>
      <c r="L206" s="153">
        <v>6406.5</v>
      </c>
      <c r="M206" s="153">
        <v>-1716.5</v>
      </c>
      <c r="N206" s="153">
        <v>541.5</v>
      </c>
      <c r="O206" s="153">
        <v>225.5</v>
      </c>
      <c r="P206" s="153">
        <v>79.5</v>
      </c>
      <c r="Q206" s="153">
        <v>2100</v>
      </c>
      <c r="R206" s="153">
        <v>65</v>
      </c>
      <c r="S206" s="153">
        <v>-946</v>
      </c>
      <c r="T206" s="153">
        <v>1100</v>
      </c>
      <c r="U206" s="153">
        <v>-309</v>
      </c>
      <c r="V206" s="153">
        <v>-905</v>
      </c>
      <c r="Y206" s="11"/>
    </row>
    <row r="207" spans="1:25">
      <c r="A207" s="11">
        <f t="shared" ref="A207:A228" si="14">A206</f>
        <v>8</v>
      </c>
      <c r="B207" s="13">
        <f t="shared" ref="B207:B228" si="15">B206+1</f>
        <v>2</v>
      </c>
      <c r="C207" s="153">
        <v>57383.5</v>
      </c>
      <c r="D207" s="153">
        <v>58400</v>
      </c>
      <c r="E207" s="153">
        <v>56887.5</v>
      </c>
      <c r="F207" s="153">
        <v>348</v>
      </c>
      <c r="G207" s="153">
        <v>3643.5</v>
      </c>
      <c r="H207" s="153">
        <v>1137.5</v>
      </c>
      <c r="I207" s="153">
        <v>45572</v>
      </c>
      <c r="J207" s="153">
        <v>1369.5</v>
      </c>
      <c r="K207" s="153">
        <v>0</v>
      </c>
      <c r="L207" s="153">
        <v>5916</v>
      </c>
      <c r="M207" s="153">
        <v>-1995.5</v>
      </c>
      <c r="N207" s="153">
        <v>541.5</v>
      </c>
      <c r="O207" s="153">
        <v>851</v>
      </c>
      <c r="P207" s="153">
        <v>79</v>
      </c>
      <c r="Q207" s="153">
        <v>2089</v>
      </c>
      <c r="R207" s="153">
        <v>-260</v>
      </c>
      <c r="S207" s="153">
        <v>-975</v>
      </c>
      <c r="T207" s="153">
        <v>1100</v>
      </c>
      <c r="U207" s="153">
        <v>-242</v>
      </c>
      <c r="V207" s="153">
        <v>-912</v>
      </c>
      <c r="Y207" s="11"/>
    </row>
    <row r="208" spans="1:25">
      <c r="A208" s="11">
        <f t="shared" si="14"/>
        <v>8</v>
      </c>
      <c r="B208" s="13">
        <f t="shared" si="15"/>
        <v>3</v>
      </c>
      <c r="C208" s="153">
        <v>54946</v>
      </c>
      <c r="D208" s="153">
        <v>55800</v>
      </c>
      <c r="E208" s="153">
        <v>54100</v>
      </c>
      <c r="F208" s="153">
        <v>365</v>
      </c>
      <c r="G208" s="153">
        <v>3400.5</v>
      </c>
      <c r="H208" s="153">
        <v>1132.5</v>
      </c>
      <c r="I208" s="153">
        <v>45183.5</v>
      </c>
      <c r="J208" s="153">
        <v>1254.5</v>
      </c>
      <c r="K208" s="153">
        <v>0</v>
      </c>
      <c r="L208" s="153">
        <v>5426.5</v>
      </c>
      <c r="M208" s="153">
        <v>-2392.5</v>
      </c>
      <c r="N208" s="153">
        <v>542</v>
      </c>
      <c r="O208" s="153">
        <v>34.5</v>
      </c>
      <c r="P208" s="153">
        <v>77</v>
      </c>
      <c r="Q208" s="153">
        <v>2100</v>
      </c>
      <c r="R208" s="153">
        <v>-535</v>
      </c>
      <c r="S208" s="153">
        <v>-1518</v>
      </c>
      <c r="T208" s="153">
        <v>1100</v>
      </c>
      <c r="U208" s="153">
        <v>-427</v>
      </c>
      <c r="V208" s="153">
        <v>-1031</v>
      </c>
      <c r="Y208" s="11"/>
    </row>
    <row r="209" spans="1:25">
      <c r="A209" s="11">
        <f t="shared" si="14"/>
        <v>8</v>
      </c>
      <c r="B209" s="13">
        <f t="shared" si="15"/>
        <v>4</v>
      </c>
      <c r="C209" s="153">
        <v>53292</v>
      </c>
      <c r="D209" s="153">
        <v>54812.5</v>
      </c>
      <c r="E209" s="153">
        <v>52975</v>
      </c>
      <c r="F209" s="153">
        <v>383.5</v>
      </c>
      <c r="G209" s="153">
        <v>3335</v>
      </c>
      <c r="H209" s="153">
        <v>1208.5</v>
      </c>
      <c r="I209" s="153">
        <v>44953.5</v>
      </c>
      <c r="J209" s="153">
        <v>1188</v>
      </c>
      <c r="K209" s="153">
        <v>0</v>
      </c>
      <c r="L209" s="153">
        <v>5361</v>
      </c>
      <c r="M209" s="153">
        <v>-2946</v>
      </c>
      <c r="N209" s="153">
        <v>543</v>
      </c>
      <c r="O209" s="153">
        <v>-734.5</v>
      </c>
      <c r="P209" s="153">
        <v>78</v>
      </c>
      <c r="Q209" s="153">
        <v>2100</v>
      </c>
      <c r="R209" s="153">
        <v>-385</v>
      </c>
      <c r="S209" s="153">
        <v>-1663</v>
      </c>
      <c r="T209" s="153">
        <v>1100</v>
      </c>
      <c r="U209" s="153">
        <v>-507</v>
      </c>
      <c r="V209" s="153">
        <v>-1186</v>
      </c>
      <c r="Y209" s="11"/>
    </row>
    <row r="210" spans="1:25">
      <c r="A210" s="11">
        <f t="shared" si="14"/>
        <v>8</v>
      </c>
      <c r="B210" s="13">
        <f t="shared" si="15"/>
        <v>5</v>
      </c>
      <c r="C210" s="153">
        <v>54789.5</v>
      </c>
      <c r="D210" s="153">
        <v>57062.5</v>
      </c>
      <c r="E210" s="153">
        <v>55300</v>
      </c>
      <c r="F210" s="153">
        <v>400</v>
      </c>
      <c r="G210" s="153">
        <v>3417</v>
      </c>
      <c r="H210" s="153">
        <v>1632</v>
      </c>
      <c r="I210" s="153">
        <v>44973</v>
      </c>
      <c r="J210" s="153">
        <v>1130.5</v>
      </c>
      <c r="K210" s="153">
        <v>0</v>
      </c>
      <c r="L210" s="153">
        <v>5661</v>
      </c>
      <c r="M210" s="153">
        <v>-2555</v>
      </c>
      <c r="N210" s="153">
        <v>540</v>
      </c>
      <c r="O210" s="153">
        <v>-410.5</v>
      </c>
      <c r="P210" s="153">
        <v>81</v>
      </c>
      <c r="Q210" s="153">
        <v>2100</v>
      </c>
      <c r="R210" s="153">
        <v>-54</v>
      </c>
      <c r="S210" s="153">
        <v>-351</v>
      </c>
      <c r="T210" s="153">
        <v>1100</v>
      </c>
      <c r="U210" s="153">
        <v>-801</v>
      </c>
      <c r="V210" s="153">
        <v>-1251</v>
      </c>
      <c r="Y210" s="11"/>
    </row>
    <row r="211" spans="1:25">
      <c r="A211" s="11">
        <f t="shared" si="14"/>
        <v>8</v>
      </c>
      <c r="B211" s="13">
        <f t="shared" si="15"/>
        <v>6</v>
      </c>
      <c r="C211" s="153">
        <v>60245</v>
      </c>
      <c r="D211" s="153">
        <v>62462.5</v>
      </c>
      <c r="E211" s="153">
        <v>61262.5</v>
      </c>
      <c r="F211" s="153">
        <v>431</v>
      </c>
      <c r="G211" s="153">
        <v>3940</v>
      </c>
      <c r="H211" s="153">
        <v>2648</v>
      </c>
      <c r="I211" s="153">
        <v>45709</v>
      </c>
      <c r="J211" s="153">
        <v>1056.5</v>
      </c>
      <c r="K211" s="153">
        <v>0</v>
      </c>
      <c r="L211" s="153">
        <v>6735</v>
      </c>
      <c r="M211" s="153">
        <v>-1617</v>
      </c>
      <c r="N211" s="153">
        <v>537</v>
      </c>
      <c r="O211" s="153">
        <v>805.5</v>
      </c>
      <c r="P211" s="153">
        <v>90</v>
      </c>
      <c r="Q211" s="153">
        <v>1989</v>
      </c>
      <c r="R211" s="153">
        <v>1104</v>
      </c>
      <c r="S211" s="153">
        <v>-576</v>
      </c>
      <c r="T211" s="153">
        <v>1100</v>
      </c>
      <c r="U211" s="153">
        <v>-601</v>
      </c>
      <c r="V211" s="153">
        <v>-1996</v>
      </c>
      <c r="Y211" s="11"/>
    </row>
    <row r="212" spans="1:25">
      <c r="A212" s="11">
        <f t="shared" si="14"/>
        <v>8</v>
      </c>
      <c r="B212" s="13">
        <f t="shared" si="15"/>
        <v>7</v>
      </c>
      <c r="C212" s="153">
        <v>67222</v>
      </c>
      <c r="D212" s="153">
        <v>68900</v>
      </c>
      <c r="E212" s="153">
        <v>67775</v>
      </c>
      <c r="F212" s="153">
        <v>511.5</v>
      </c>
      <c r="G212" s="153">
        <v>4439</v>
      </c>
      <c r="H212" s="153">
        <v>3823.5</v>
      </c>
      <c r="I212" s="153">
        <v>46164.5</v>
      </c>
      <c r="J212" s="153">
        <v>992.5</v>
      </c>
      <c r="K212" s="153">
        <v>2.5</v>
      </c>
      <c r="L212" s="153">
        <v>9376</v>
      </c>
      <c r="M212" s="153">
        <v>-171</v>
      </c>
      <c r="N212" s="153">
        <v>530</v>
      </c>
      <c r="O212" s="153">
        <v>1554</v>
      </c>
      <c r="P212" s="153">
        <v>96</v>
      </c>
      <c r="Q212" s="153">
        <v>1971</v>
      </c>
      <c r="R212" s="153">
        <v>1459</v>
      </c>
      <c r="S212" s="153">
        <v>-394</v>
      </c>
      <c r="T212" s="153">
        <v>1000</v>
      </c>
      <c r="U212" s="153">
        <v>-252</v>
      </c>
      <c r="V212" s="153">
        <v>-1618</v>
      </c>
      <c r="Y212" s="11"/>
    </row>
    <row r="213" spans="1:25">
      <c r="A213" s="11">
        <f t="shared" si="14"/>
        <v>8</v>
      </c>
      <c r="B213" s="13">
        <f t="shared" si="15"/>
        <v>8</v>
      </c>
      <c r="C213" s="153">
        <v>70397.5</v>
      </c>
      <c r="D213" s="153">
        <v>72000</v>
      </c>
      <c r="E213" s="153">
        <v>71125</v>
      </c>
      <c r="F213" s="153">
        <v>670</v>
      </c>
      <c r="G213" s="153">
        <v>4409.5</v>
      </c>
      <c r="H213" s="153">
        <v>4208</v>
      </c>
      <c r="I213" s="153">
        <v>46172</v>
      </c>
      <c r="J213" s="153">
        <v>912</v>
      </c>
      <c r="K213" s="153">
        <v>75</v>
      </c>
      <c r="L213" s="153">
        <v>10964.5</v>
      </c>
      <c r="M213" s="153">
        <v>-41.5</v>
      </c>
      <c r="N213" s="153">
        <v>535</v>
      </c>
      <c r="O213" s="153">
        <v>2493</v>
      </c>
      <c r="P213" s="153">
        <v>96</v>
      </c>
      <c r="Q213" s="153">
        <v>2200</v>
      </c>
      <c r="R213" s="153">
        <v>1500</v>
      </c>
      <c r="S213" s="153">
        <v>-447</v>
      </c>
      <c r="T213" s="153">
        <v>1000</v>
      </c>
      <c r="U213" s="153">
        <v>3</v>
      </c>
      <c r="V213" s="153">
        <v>-1030</v>
      </c>
      <c r="Y213" s="11"/>
    </row>
    <row r="214" spans="1:25">
      <c r="A214" s="11">
        <f t="shared" si="14"/>
        <v>8</v>
      </c>
      <c r="B214" s="13">
        <f t="shared" si="15"/>
        <v>9</v>
      </c>
      <c r="C214" s="153">
        <v>71957</v>
      </c>
      <c r="D214" s="153">
        <v>73025</v>
      </c>
      <c r="E214" s="153">
        <v>72850</v>
      </c>
      <c r="F214" s="153">
        <v>836</v>
      </c>
      <c r="G214" s="153">
        <v>4474</v>
      </c>
      <c r="H214" s="153">
        <v>4204</v>
      </c>
      <c r="I214" s="153">
        <v>46211.5</v>
      </c>
      <c r="J214" s="153">
        <v>730</v>
      </c>
      <c r="K214" s="153">
        <v>259.5</v>
      </c>
      <c r="L214" s="153">
        <v>11677</v>
      </c>
      <c r="M214" s="153">
        <v>-40.5</v>
      </c>
      <c r="N214" s="153">
        <v>521.5</v>
      </c>
      <c r="O214" s="153">
        <v>3085</v>
      </c>
      <c r="P214" s="153">
        <v>97.5</v>
      </c>
      <c r="Q214" s="153">
        <v>2200</v>
      </c>
      <c r="R214" s="153">
        <v>1500</v>
      </c>
      <c r="S214" s="153">
        <v>-31</v>
      </c>
      <c r="T214" s="153">
        <v>1000</v>
      </c>
      <c r="U214" s="153">
        <v>-257</v>
      </c>
      <c r="V214" s="153">
        <v>-1033</v>
      </c>
      <c r="Y214" s="11"/>
    </row>
    <row r="215" spans="1:25">
      <c r="A215" s="11">
        <f t="shared" si="14"/>
        <v>8</v>
      </c>
      <c r="B215" s="13">
        <f t="shared" si="15"/>
        <v>10</v>
      </c>
      <c r="C215" s="153">
        <v>71765</v>
      </c>
      <c r="D215" s="153">
        <v>72762.5</v>
      </c>
      <c r="E215" s="153">
        <v>72362.5</v>
      </c>
      <c r="F215" s="153">
        <v>787</v>
      </c>
      <c r="G215" s="153">
        <v>4399.5</v>
      </c>
      <c r="H215" s="153">
        <v>4215.5</v>
      </c>
      <c r="I215" s="153">
        <v>46213</v>
      </c>
      <c r="J215" s="153">
        <v>695.5</v>
      </c>
      <c r="K215" s="153">
        <v>519.5</v>
      </c>
      <c r="L215" s="153">
        <v>11283</v>
      </c>
      <c r="M215" s="153">
        <v>-18</v>
      </c>
      <c r="N215" s="153">
        <v>521</v>
      </c>
      <c r="O215" s="153">
        <v>3149.5</v>
      </c>
      <c r="P215" s="153">
        <v>96.5</v>
      </c>
      <c r="Q215" s="153">
        <v>2200</v>
      </c>
      <c r="R215" s="153">
        <v>1500</v>
      </c>
      <c r="S215" s="153">
        <v>-145</v>
      </c>
      <c r="T215" s="153">
        <v>1000</v>
      </c>
      <c r="U215" s="153">
        <v>-230</v>
      </c>
      <c r="V215" s="153">
        <v>-1056</v>
      </c>
      <c r="Y215" s="11"/>
    </row>
    <row r="216" spans="1:25">
      <c r="A216" s="11">
        <f t="shared" si="14"/>
        <v>8</v>
      </c>
      <c r="B216" s="13">
        <f t="shared" si="15"/>
        <v>11</v>
      </c>
      <c r="C216" s="153">
        <v>71056.5</v>
      </c>
      <c r="D216" s="153">
        <v>72250</v>
      </c>
      <c r="E216" s="153">
        <v>71587.5</v>
      </c>
      <c r="F216" s="153">
        <v>697.5</v>
      </c>
      <c r="G216" s="153">
        <v>4423</v>
      </c>
      <c r="H216" s="153">
        <v>4217</v>
      </c>
      <c r="I216" s="153">
        <v>46210.5</v>
      </c>
      <c r="J216" s="153">
        <v>677.5</v>
      </c>
      <c r="K216" s="153">
        <v>817.5</v>
      </c>
      <c r="L216" s="153">
        <v>10533.5</v>
      </c>
      <c r="M216" s="153">
        <v>-18</v>
      </c>
      <c r="N216" s="153">
        <v>523</v>
      </c>
      <c r="O216" s="153">
        <v>2974.5</v>
      </c>
      <c r="P216" s="153">
        <v>96.5</v>
      </c>
      <c r="Q216" s="153">
        <v>2200</v>
      </c>
      <c r="R216" s="153">
        <v>1477</v>
      </c>
      <c r="S216" s="153">
        <v>-439</v>
      </c>
      <c r="T216" s="153">
        <v>1000</v>
      </c>
      <c r="U216" s="153">
        <v>440</v>
      </c>
      <c r="V216" s="153">
        <v>-1482</v>
      </c>
      <c r="Y216" s="11"/>
    </row>
    <row r="217" spans="1:25">
      <c r="A217" s="11">
        <f t="shared" si="14"/>
        <v>8</v>
      </c>
      <c r="B217" s="13">
        <f t="shared" si="15"/>
        <v>12</v>
      </c>
      <c r="C217" s="153">
        <v>70401.5</v>
      </c>
      <c r="D217" s="153">
        <v>71587.5</v>
      </c>
      <c r="E217" s="153">
        <v>70762.5</v>
      </c>
      <c r="F217" s="153">
        <v>618</v>
      </c>
      <c r="G217" s="153">
        <v>4083.5</v>
      </c>
      <c r="H217" s="153">
        <v>4006.5</v>
      </c>
      <c r="I217" s="153">
        <v>46193</v>
      </c>
      <c r="J217" s="153">
        <v>781.5</v>
      </c>
      <c r="K217" s="153">
        <v>1014.5</v>
      </c>
      <c r="L217" s="153">
        <v>9889.5</v>
      </c>
      <c r="M217" s="153">
        <v>-19</v>
      </c>
      <c r="N217" s="153">
        <v>529.5</v>
      </c>
      <c r="O217" s="153">
        <v>3305</v>
      </c>
      <c r="P217" s="153">
        <v>91</v>
      </c>
      <c r="Q217" s="153">
        <v>2200</v>
      </c>
      <c r="R217" s="153">
        <v>1106</v>
      </c>
      <c r="S217" s="153">
        <v>-788</v>
      </c>
      <c r="T217" s="153">
        <v>1000</v>
      </c>
      <c r="U217" s="153">
        <v>531</v>
      </c>
      <c r="V217" s="153">
        <v>-390</v>
      </c>
      <c r="Y217" s="11"/>
    </row>
    <row r="218" spans="1:25">
      <c r="A218" s="11">
        <f t="shared" si="14"/>
        <v>8</v>
      </c>
      <c r="B218" s="13">
        <f t="shared" si="15"/>
        <v>13</v>
      </c>
      <c r="C218" s="153">
        <v>69698.5</v>
      </c>
      <c r="D218" s="153">
        <v>71087.5</v>
      </c>
      <c r="E218" s="153">
        <v>70050</v>
      </c>
      <c r="F218" s="153">
        <v>559.5</v>
      </c>
      <c r="G218" s="153">
        <v>3735</v>
      </c>
      <c r="H218" s="153">
        <v>3883</v>
      </c>
      <c r="I218" s="153">
        <v>46164.5</v>
      </c>
      <c r="J218" s="153">
        <v>981</v>
      </c>
      <c r="K218" s="153">
        <v>1124.5</v>
      </c>
      <c r="L218" s="153">
        <v>9651</v>
      </c>
      <c r="M218" s="153">
        <v>-19</v>
      </c>
      <c r="N218" s="153">
        <v>535.5</v>
      </c>
      <c r="O218" s="153">
        <v>3084</v>
      </c>
      <c r="P218" s="153">
        <v>85.5</v>
      </c>
      <c r="Q218" s="153">
        <v>2200</v>
      </c>
      <c r="R218" s="153">
        <v>1134</v>
      </c>
      <c r="S218" s="153">
        <v>-931</v>
      </c>
      <c r="T218" s="153">
        <v>1000</v>
      </c>
      <c r="U218" s="153">
        <v>515</v>
      </c>
      <c r="V218" s="153">
        <v>-1063</v>
      </c>
      <c r="Y218" s="11"/>
    </row>
    <row r="219" spans="1:25">
      <c r="A219" s="11">
        <f t="shared" si="14"/>
        <v>8</v>
      </c>
      <c r="B219" s="13">
        <f t="shared" si="15"/>
        <v>14</v>
      </c>
      <c r="C219" s="153">
        <v>68273.5</v>
      </c>
      <c r="D219" s="153">
        <v>69200</v>
      </c>
      <c r="E219" s="153">
        <v>68350</v>
      </c>
      <c r="F219" s="153">
        <v>600.5</v>
      </c>
      <c r="G219" s="153">
        <v>3854.5</v>
      </c>
      <c r="H219" s="153">
        <v>3889</v>
      </c>
      <c r="I219" s="153">
        <v>46136</v>
      </c>
      <c r="J219" s="153">
        <v>1008.5</v>
      </c>
      <c r="K219" s="153">
        <v>1163.5</v>
      </c>
      <c r="L219" s="153">
        <v>9281.5</v>
      </c>
      <c r="M219" s="153">
        <v>-18.5</v>
      </c>
      <c r="N219" s="153">
        <v>538.5</v>
      </c>
      <c r="O219" s="153">
        <v>1820.5</v>
      </c>
      <c r="P219" s="153">
        <v>88</v>
      </c>
      <c r="Q219" s="153">
        <v>2200</v>
      </c>
      <c r="R219" s="153">
        <v>745</v>
      </c>
      <c r="S219" s="153">
        <v>-1030</v>
      </c>
      <c r="T219" s="153">
        <v>1000</v>
      </c>
      <c r="U219" s="153">
        <v>28</v>
      </c>
      <c r="V219" s="153">
        <v>-1731</v>
      </c>
      <c r="Y219" s="11"/>
    </row>
    <row r="220" spans="1:25">
      <c r="A220" s="11">
        <f t="shared" si="14"/>
        <v>8</v>
      </c>
      <c r="B220" s="13">
        <f t="shared" si="15"/>
        <v>15</v>
      </c>
      <c r="C220" s="153">
        <v>65709</v>
      </c>
      <c r="D220" s="153">
        <v>66412.5</v>
      </c>
      <c r="E220" s="153">
        <v>65500</v>
      </c>
      <c r="F220" s="153">
        <v>565.5</v>
      </c>
      <c r="G220" s="153">
        <v>3820.5</v>
      </c>
      <c r="H220" s="153">
        <v>4024</v>
      </c>
      <c r="I220" s="153">
        <v>45921.5</v>
      </c>
      <c r="J220" s="153">
        <v>1063.5</v>
      </c>
      <c r="K220" s="153">
        <v>1170</v>
      </c>
      <c r="L220" s="153">
        <v>8358.5</v>
      </c>
      <c r="M220" s="153">
        <v>-19</v>
      </c>
      <c r="N220" s="153">
        <v>539.5</v>
      </c>
      <c r="O220" s="153">
        <v>264</v>
      </c>
      <c r="P220" s="153">
        <v>89</v>
      </c>
      <c r="Q220" s="153">
        <v>2200</v>
      </c>
      <c r="R220" s="153">
        <v>757</v>
      </c>
      <c r="S220" s="153">
        <v>-1272</v>
      </c>
      <c r="T220" s="153">
        <v>1000</v>
      </c>
      <c r="U220" s="153">
        <v>-668</v>
      </c>
      <c r="V220" s="153">
        <v>-2065</v>
      </c>
      <c r="Y220" s="11"/>
    </row>
    <row r="221" spans="1:25">
      <c r="A221" s="11">
        <f t="shared" si="14"/>
        <v>8</v>
      </c>
      <c r="B221" s="13">
        <f t="shared" si="15"/>
        <v>16</v>
      </c>
      <c r="C221" s="153">
        <v>63761.5</v>
      </c>
      <c r="D221" s="153">
        <v>63912.5</v>
      </c>
      <c r="E221" s="153">
        <v>62850</v>
      </c>
      <c r="F221" s="153">
        <v>437</v>
      </c>
      <c r="G221" s="153">
        <v>3881</v>
      </c>
      <c r="H221" s="153">
        <v>3990.5</v>
      </c>
      <c r="I221" s="153">
        <v>45916.5</v>
      </c>
      <c r="J221" s="153">
        <v>1059</v>
      </c>
      <c r="K221" s="153">
        <v>1065</v>
      </c>
      <c r="L221" s="153">
        <v>7923.5</v>
      </c>
      <c r="M221" s="153">
        <v>-18.5</v>
      </c>
      <c r="N221" s="153">
        <v>529</v>
      </c>
      <c r="O221" s="153">
        <v>-1021</v>
      </c>
      <c r="P221" s="153">
        <v>89</v>
      </c>
      <c r="Q221" s="153">
        <v>2200</v>
      </c>
      <c r="R221" s="153">
        <v>-139</v>
      </c>
      <c r="S221" s="153">
        <v>-1207</v>
      </c>
      <c r="T221" s="153">
        <v>1000</v>
      </c>
      <c r="U221" s="153">
        <v>-1498</v>
      </c>
      <c r="V221" s="153">
        <v>-1992</v>
      </c>
      <c r="Y221" s="11"/>
    </row>
    <row r="222" spans="1:25">
      <c r="A222" s="11">
        <f t="shared" si="14"/>
        <v>8</v>
      </c>
      <c r="B222" s="13">
        <f t="shared" si="15"/>
        <v>17</v>
      </c>
      <c r="C222" s="153">
        <v>62388.5</v>
      </c>
      <c r="D222" s="153">
        <v>62437.5</v>
      </c>
      <c r="E222" s="153">
        <v>61287.5</v>
      </c>
      <c r="F222" s="153">
        <v>352</v>
      </c>
      <c r="G222" s="153">
        <v>3732.5</v>
      </c>
      <c r="H222" s="153">
        <v>3836</v>
      </c>
      <c r="I222" s="153">
        <v>46014</v>
      </c>
      <c r="J222" s="153">
        <v>1065.5</v>
      </c>
      <c r="K222" s="153">
        <v>832.5</v>
      </c>
      <c r="L222" s="153">
        <v>7637.5</v>
      </c>
      <c r="M222" s="153">
        <v>-20</v>
      </c>
      <c r="N222" s="153">
        <v>537.5</v>
      </c>
      <c r="O222" s="153">
        <v>-1599</v>
      </c>
      <c r="P222" s="153">
        <v>86</v>
      </c>
      <c r="Q222" s="153">
        <v>2200</v>
      </c>
      <c r="R222" s="153">
        <v>-331</v>
      </c>
      <c r="S222" s="153">
        <v>-1374</v>
      </c>
      <c r="T222" s="153">
        <v>1000</v>
      </c>
      <c r="U222" s="153">
        <v>-1375</v>
      </c>
      <c r="V222" s="153">
        <v>-1737</v>
      </c>
      <c r="Y222" s="11"/>
    </row>
    <row r="223" spans="1:25">
      <c r="A223" s="11">
        <f t="shared" si="14"/>
        <v>8</v>
      </c>
      <c r="B223" s="13">
        <f t="shared" si="15"/>
        <v>18</v>
      </c>
      <c r="C223" s="153">
        <v>62991.5</v>
      </c>
      <c r="D223" s="153">
        <v>63300</v>
      </c>
      <c r="E223" s="153">
        <v>62275</v>
      </c>
      <c r="F223" s="153">
        <v>357</v>
      </c>
      <c r="G223" s="153">
        <v>3736</v>
      </c>
      <c r="H223" s="153">
        <v>3739</v>
      </c>
      <c r="I223" s="153">
        <v>45976.5</v>
      </c>
      <c r="J223" s="153">
        <v>1060.5</v>
      </c>
      <c r="K223" s="153">
        <v>516.5</v>
      </c>
      <c r="L223" s="153">
        <v>8321</v>
      </c>
      <c r="M223" s="153">
        <v>-20</v>
      </c>
      <c r="N223" s="153">
        <v>532</v>
      </c>
      <c r="O223" s="153">
        <v>-1228</v>
      </c>
      <c r="P223" s="153">
        <v>85</v>
      </c>
      <c r="Q223" s="153">
        <v>2200</v>
      </c>
      <c r="R223" s="153">
        <v>-310</v>
      </c>
      <c r="S223" s="153">
        <v>-1398</v>
      </c>
      <c r="T223" s="153">
        <v>1000</v>
      </c>
      <c r="U223" s="153">
        <v>-1017</v>
      </c>
      <c r="V223" s="153">
        <v>-1516</v>
      </c>
      <c r="Y223" s="11"/>
    </row>
    <row r="224" spans="1:25">
      <c r="A224" s="11">
        <f t="shared" si="14"/>
        <v>8</v>
      </c>
      <c r="B224" s="13">
        <f t="shared" si="15"/>
        <v>19</v>
      </c>
      <c r="C224" s="153">
        <v>65495</v>
      </c>
      <c r="D224" s="153">
        <v>64837.5</v>
      </c>
      <c r="E224" s="153">
        <v>63950</v>
      </c>
      <c r="F224" s="153">
        <v>353.5</v>
      </c>
      <c r="G224" s="153">
        <v>4130</v>
      </c>
      <c r="H224" s="153">
        <v>3972.5</v>
      </c>
      <c r="I224" s="153">
        <v>46097</v>
      </c>
      <c r="J224" s="153">
        <v>913</v>
      </c>
      <c r="K224" s="153">
        <v>228</v>
      </c>
      <c r="L224" s="153">
        <v>10209.5</v>
      </c>
      <c r="M224" s="153">
        <v>-19</v>
      </c>
      <c r="N224" s="153">
        <v>539</v>
      </c>
      <c r="O224" s="153">
        <v>-928.5</v>
      </c>
      <c r="P224" s="153">
        <v>89.5</v>
      </c>
      <c r="Q224" s="153">
        <v>2108</v>
      </c>
      <c r="R224" s="153">
        <v>-20</v>
      </c>
      <c r="S224" s="153">
        <v>-1133</v>
      </c>
      <c r="T224" s="153">
        <v>1000</v>
      </c>
      <c r="U224" s="153">
        <v>-966</v>
      </c>
      <c r="V224" s="153">
        <v>-1178</v>
      </c>
      <c r="Y224" s="11"/>
    </row>
    <row r="225" spans="1:25">
      <c r="A225" s="11">
        <f t="shared" si="14"/>
        <v>8</v>
      </c>
      <c r="B225" s="13">
        <f t="shared" si="15"/>
        <v>20</v>
      </c>
      <c r="C225" s="153">
        <v>65047</v>
      </c>
      <c r="D225" s="153">
        <v>65112.5</v>
      </c>
      <c r="E225" s="153">
        <v>64387.5</v>
      </c>
      <c r="F225" s="153">
        <v>356</v>
      </c>
      <c r="G225" s="153">
        <v>4106.5</v>
      </c>
      <c r="H225" s="153">
        <v>4100</v>
      </c>
      <c r="I225" s="153">
        <v>46138</v>
      </c>
      <c r="J225" s="153">
        <v>773</v>
      </c>
      <c r="K225" s="153">
        <v>25.5</v>
      </c>
      <c r="L225" s="153">
        <v>10064</v>
      </c>
      <c r="M225" s="153">
        <v>-31.5</v>
      </c>
      <c r="N225" s="153">
        <v>546</v>
      </c>
      <c r="O225" s="153">
        <v>-1030.5</v>
      </c>
      <c r="P225" s="153">
        <v>90</v>
      </c>
      <c r="Q225" s="153">
        <v>2144</v>
      </c>
      <c r="R225" s="153">
        <v>61</v>
      </c>
      <c r="S225" s="153">
        <v>-781</v>
      </c>
      <c r="T225" s="153">
        <v>1000</v>
      </c>
      <c r="U225" s="153">
        <v>-1213</v>
      </c>
      <c r="V225" s="153">
        <v>-1751</v>
      </c>
      <c r="Y225" s="11"/>
    </row>
    <row r="226" spans="1:25">
      <c r="A226" s="11">
        <f t="shared" si="14"/>
        <v>8</v>
      </c>
      <c r="B226" s="13">
        <f t="shared" si="15"/>
        <v>21</v>
      </c>
      <c r="C226" s="153">
        <v>65068</v>
      </c>
      <c r="D226" s="153">
        <v>65387.5</v>
      </c>
      <c r="E226" s="153">
        <v>64712.5</v>
      </c>
      <c r="F226" s="153">
        <v>356</v>
      </c>
      <c r="G226" s="153">
        <v>4165.5</v>
      </c>
      <c r="H226" s="153">
        <v>4039.5</v>
      </c>
      <c r="I226" s="153">
        <v>46050</v>
      </c>
      <c r="J226" s="153">
        <v>924.5</v>
      </c>
      <c r="K226" s="153">
        <v>0</v>
      </c>
      <c r="L226" s="153">
        <v>9722</v>
      </c>
      <c r="M226" s="153">
        <v>-42.5</v>
      </c>
      <c r="N226" s="153">
        <v>544</v>
      </c>
      <c r="O226" s="153">
        <v>-689.5</v>
      </c>
      <c r="P226" s="153">
        <v>91</v>
      </c>
      <c r="Q226" s="153">
        <v>2200</v>
      </c>
      <c r="R226" s="153">
        <v>-665</v>
      </c>
      <c r="S226" s="153">
        <v>-955</v>
      </c>
      <c r="T226" s="153">
        <v>1000</v>
      </c>
      <c r="U226" s="153">
        <v>-655</v>
      </c>
      <c r="V226" s="153">
        <v>-1549</v>
      </c>
      <c r="Y226" s="11"/>
    </row>
    <row r="227" spans="1:25">
      <c r="A227" s="11">
        <f t="shared" si="14"/>
        <v>8</v>
      </c>
      <c r="B227" s="13">
        <f t="shared" si="15"/>
        <v>22</v>
      </c>
      <c r="C227" s="153">
        <v>62708</v>
      </c>
      <c r="D227" s="153">
        <v>64862.5</v>
      </c>
      <c r="E227" s="153">
        <v>63987.5</v>
      </c>
      <c r="F227" s="153">
        <v>354.5</v>
      </c>
      <c r="G227" s="153">
        <v>3603.5</v>
      </c>
      <c r="H227" s="153">
        <v>3913.5</v>
      </c>
      <c r="I227" s="153">
        <v>45787.5</v>
      </c>
      <c r="J227" s="153">
        <v>1171</v>
      </c>
      <c r="K227" s="153">
        <v>0</v>
      </c>
      <c r="L227" s="153">
        <v>8360</v>
      </c>
      <c r="M227" s="153">
        <v>-122.5</v>
      </c>
      <c r="N227" s="153">
        <v>543.5</v>
      </c>
      <c r="O227" s="153">
        <v>-902.5</v>
      </c>
      <c r="P227" s="153">
        <v>85.5</v>
      </c>
      <c r="Q227" s="153">
        <v>2200</v>
      </c>
      <c r="R227" s="153">
        <v>-148</v>
      </c>
      <c r="S227" s="153">
        <v>-1330</v>
      </c>
      <c r="T227" s="153">
        <v>1000</v>
      </c>
      <c r="U227" s="153">
        <v>-363</v>
      </c>
      <c r="V227" s="153">
        <v>-906</v>
      </c>
      <c r="Y227" s="11"/>
    </row>
    <row r="228" spans="1:25">
      <c r="A228" s="11">
        <f t="shared" si="14"/>
        <v>8</v>
      </c>
      <c r="B228" s="13">
        <f t="shared" si="15"/>
        <v>23</v>
      </c>
      <c r="C228" s="153">
        <v>64912</v>
      </c>
      <c r="D228" s="153">
        <v>66012.5</v>
      </c>
      <c r="E228" s="153">
        <v>65087.5</v>
      </c>
      <c r="F228" s="153">
        <v>357</v>
      </c>
      <c r="G228" s="153">
        <v>3819.5</v>
      </c>
      <c r="H228" s="153">
        <v>3757</v>
      </c>
      <c r="I228" s="153">
        <v>46037</v>
      </c>
      <c r="J228" s="153">
        <v>1474</v>
      </c>
      <c r="K228" s="153">
        <v>0</v>
      </c>
      <c r="L228" s="153">
        <v>8531.5</v>
      </c>
      <c r="M228" s="153">
        <v>-228.5</v>
      </c>
      <c r="N228" s="153">
        <v>533</v>
      </c>
      <c r="O228" s="153">
        <v>631.5</v>
      </c>
      <c r="P228" s="153">
        <v>86.5</v>
      </c>
      <c r="Q228" s="153">
        <v>2200</v>
      </c>
      <c r="R228" s="153">
        <v>181</v>
      </c>
      <c r="S228" s="153">
        <v>-1068</v>
      </c>
      <c r="T228" s="153">
        <v>1000</v>
      </c>
      <c r="U228" s="153">
        <v>-270</v>
      </c>
      <c r="V228" s="153">
        <v>-694</v>
      </c>
      <c r="Y228" s="11"/>
    </row>
    <row r="229" spans="1:25">
      <c r="A229" s="11">
        <f>A228+1</f>
        <v>9</v>
      </c>
      <c r="B229" s="13">
        <v>0</v>
      </c>
      <c r="C229" s="153">
        <v>63396.5</v>
      </c>
      <c r="D229" s="153">
        <v>62537.5</v>
      </c>
      <c r="E229" s="153">
        <v>61762.5</v>
      </c>
      <c r="F229" s="153">
        <v>356</v>
      </c>
      <c r="G229" s="153">
        <v>3650.5</v>
      </c>
      <c r="H229" s="153">
        <v>2894</v>
      </c>
      <c r="I229" s="153">
        <v>45693.5</v>
      </c>
      <c r="J229" s="153">
        <v>1754</v>
      </c>
      <c r="K229" s="153">
        <v>0</v>
      </c>
      <c r="L229" s="153">
        <v>8694</v>
      </c>
      <c r="M229" s="153">
        <v>-34.5</v>
      </c>
      <c r="N229" s="153">
        <v>534.5</v>
      </c>
      <c r="O229" s="153">
        <v>-145.5</v>
      </c>
      <c r="P229" s="153">
        <v>80</v>
      </c>
      <c r="Q229" s="153">
        <v>2100</v>
      </c>
      <c r="R229" s="153">
        <v>502</v>
      </c>
      <c r="S229" s="153">
        <v>-2089</v>
      </c>
      <c r="T229" s="153">
        <v>1000</v>
      </c>
      <c r="U229" s="153">
        <v>-304</v>
      </c>
      <c r="V229" s="153">
        <v>-2395</v>
      </c>
      <c r="Y229" s="11"/>
    </row>
    <row r="230" spans="1:25">
      <c r="A230" s="11">
        <f>A229</f>
        <v>9</v>
      </c>
      <c r="B230" s="13">
        <f>B229+1</f>
        <v>1</v>
      </c>
      <c r="C230" s="153">
        <v>59420</v>
      </c>
      <c r="D230" s="153">
        <v>60062.5</v>
      </c>
      <c r="E230" s="153">
        <v>59075</v>
      </c>
      <c r="F230" s="153">
        <v>355.5</v>
      </c>
      <c r="G230" s="153">
        <v>3440.5</v>
      </c>
      <c r="H230" s="153">
        <v>2113.5</v>
      </c>
      <c r="I230" s="153">
        <v>45410.5</v>
      </c>
      <c r="J230" s="153">
        <v>2053</v>
      </c>
      <c r="K230" s="153">
        <v>0</v>
      </c>
      <c r="L230" s="153">
        <v>7481</v>
      </c>
      <c r="M230" s="153">
        <v>-391.5</v>
      </c>
      <c r="N230" s="153">
        <v>535.5</v>
      </c>
      <c r="O230" s="153">
        <v>-1578.5</v>
      </c>
      <c r="P230" s="153">
        <v>75.5</v>
      </c>
      <c r="Q230" s="153">
        <v>2100</v>
      </c>
      <c r="R230" s="153">
        <v>559</v>
      </c>
      <c r="S230" s="153">
        <v>-2020</v>
      </c>
      <c r="T230" s="153">
        <v>900</v>
      </c>
      <c r="U230" s="153">
        <v>-467</v>
      </c>
      <c r="V230" s="153">
        <v>-2324</v>
      </c>
      <c r="Y230" s="11"/>
    </row>
    <row r="231" spans="1:25">
      <c r="A231" s="11">
        <f t="shared" ref="A231:A252" si="16">A230</f>
        <v>9</v>
      </c>
      <c r="B231" s="13">
        <f t="shared" ref="B231:B252" si="17">B230+1</f>
        <v>2</v>
      </c>
      <c r="C231" s="153">
        <v>58747.5</v>
      </c>
      <c r="D231" s="153">
        <v>58975</v>
      </c>
      <c r="E231" s="153">
        <v>58037.5</v>
      </c>
      <c r="F231" s="153">
        <v>357</v>
      </c>
      <c r="G231" s="153">
        <v>3419</v>
      </c>
      <c r="H231" s="153">
        <v>1894.5</v>
      </c>
      <c r="I231" s="153">
        <v>45518.5</v>
      </c>
      <c r="J231" s="153">
        <v>2299.5</v>
      </c>
      <c r="K231" s="153">
        <v>0</v>
      </c>
      <c r="L231" s="153">
        <v>6943</v>
      </c>
      <c r="M231" s="153">
        <v>-694.5</v>
      </c>
      <c r="N231" s="153">
        <v>536</v>
      </c>
      <c r="O231" s="153">
        <v>-1525</v>
      </c>
      <c r="P231" s="153">
        <v>75</v>
      </c>
      <c r="Q231" s="153">
        <v>2100</v>
      </c>
      <c r="R231" s="153">
        <v>-35</v>
      </c>
      <c r="S231" s="153">
        <v>-1988</v>
      </c>
      <c r="T231" s="153">
        <v>900</v>
      </c>
      <c r="U231" s="153">
        <v>-685</v>
      </c>
      <c r="V231" s="153">
        <v>-1841</v>
      </c>
      <c r="Y231" s="11"/>
    </row>
    <row r="232" spans="1:25">
      <c r="A232" s="11">
        <f t="shared" si="16"/>
        <v>9</v>
      </c>
      <c r="B232" s="13">
        <f t="shared" si="17"/>
        <v>3</v>
      </c>
      <c r="C232" s="153">
        <v>56153.5</v>
      </c>
      <c r="D232" s="153">
        <v>56100</v>
      </c>
      <c r="E232" s="153">
        <v>55125</v>
      </c>
      <c r="F232" s="153">
        <v>357</v>
      </c>
      <c r="G232" s="153">
        <v>3114.5</v>
      </c>
      <c r="H232" s="153">
        <v>1862</v>
      </c>
      <c r="I232" s="153">
        <v>45379.5</v>
      </c>
      <c r="J232" s="153">
        <v>2491.5</v>
      </c>
      <c r="K232" s="153">
        <v>0</v>
      </c>
      <c r="L232" s="153">
        <v>6297</v>
      </c>
      <c r="M232" s="153">
        <v>-1673.5</v>
      </c>
      <c r="N232" s="153">
        <v>536</v>
      </c>
      <c r="O232" s="153">
        <v>-2211</v>
      </c>
      <c r="P232" s="153">
        <v>72</v>
      </c>
      <c r="Q232" s="153">
        <v>1854</v>
      </c>
      <c r="R232" s="153">
        <v>-332</v>
      </c>
      <c r="S232" s="153">
        <v>-2322</v>
      </c>
      <c r="T232" s="153">
        <v>900</v>
      </c>
      <c r="U232" s="153">
        <v>-622</v>
      </c>
      <c r="V232" s="153">
        <v>-1898</v>
      </c>
      <c r="Y232" s="11"/>
    </row>
    <row r="233" spans="1:25">
      <c r="A233" s="11">
        <f t="shared" si="16"/>
        <v>9</v>
      </c>
      <c r="B233" s="13">
        <f t="shared" si="17"/>
        <v>4</v>
      </c>
      <c r="C233" s="153">
        <v>54478</v>
      </c>
      <c r="D233" s="153">
        <v>54537.5</v>
      </c>
      <c r="E233" s="153">
        <v>54000</v>
      </c>
      <c r="F233" s="153">
        <v>356.5</v>
      </c>
      <c r="G233" s="153">
        <v>2853.5</v>
      </c>
      <c r="H233" s="153">
        <v>1842.5</v>
      </c>
      <c r="I233" s="153">
        <v>45300.5</v>
      </c>
      <c r="J233" s="153">
        <v>2607</v>
      </c>
      <c r="K233" s="153">
        <v>0</v>
      </c>
      <c r="L233" s="153">
        <v>6160</v>
      </c>
      <c r="M233" s="153">
        <v>-2362.5</v>
      </c>
      <c r="N233" s="153">
        <v>533</v>
      </c>
      <c r="O233" s="153">
        <v>-2812.5</v>
      </c>
      <c r="P233" s="153">
        <v>69</v>
      </c>
      <c r="Q233" s="153">
        <v>1784</v>
      </c>
      <c r="R233" s="153">
        <v>-255</v>
      </c>
      <c r="S233" s="153">
        <v>-2393</v>
      </c>
      <c r="T233" s="153">
        <v>900</v>
      </c>
      <c r="U233" s="153">
        <v>-726</v>
      </c>
      <c r="V233" s="153">
        <v>-2041</v>
      </c>
      <c r="Y233" s="11"/>
    </row>
    <row r="234" spans="1:25">
      <c r="A234" s="11">
        <f t="shared" si="16"/>
        <v>9</v>
      </c>
      <c r="B234" s="13">
        <f t="shared" si="17"/>
        <v>5</v>
      </c>
      <c r="C234" s="153">
        <v>55730</v>
      </c>
      <c r="D234" s="153">
        <v>56312.5</v>
      </c>
      <c r="E234" s="153">
        <v>56025</v>
      </c>
      <c r="F234" s="153">
        <v>357</v>
      </c>
      <c r="G234" s="153">
        <v>2816</v>
      </c>
      <c r="H234" s="153">
        <v>2130.5</v>
      </c>
      <c r="I234" s="153">
        <v>45572.5</v>
      </c>
      <c r="J234" s="153">
        <v>2596.5</v>
      </c>
      <c r="K234" s="153">
        <v>0</v>
      </c>
      <c r="L234" s="153">
        <v>6243</v>
      </c>
      <c r="M234" s="153">
        <v>-2305</v>
      </c>
      <c r="N234" s="153">
        <v>529</v>
      </c>
      <c r="O234" s="153">
        <v>-2210.5</v>
      </c>
      <c r="P234" s="153">
        <v>69.5</v>
      </c>
      <c r="Q234" s="153">
        <v>2100</v>
      </c>
      <c r="R234" s="153">
        <v>-51</v>
      </c>
      <c r="S234" s="153">
        <v>-1948</v>
      </c>
      <c r="T234" s="153">
        <v>900</v>
      </c>
      <c r="U234" s="153">
        <v>-689</v>
      </c>
      <c r="V234" s="153">
        <v>-2019</v>
      </c>
      <c r="Y234" s="11"/>
    </row>
    <row r="235" spans="1:25">
      <c r="A235" s="11">
        <f t="shared" si="16"/>
        <v>9</v>
      </c>
      <c r="B235" s="13">
        <f t="shared" si="17"/>
        <v>6</v>
      </c>
      <c r="C235" s="153">
        <v>60631.5</v>
      </c>
      <c r="D235" s="153">
        <v>61762.5</v>
      </c>
      <c r="E235" s="153">
        <v>61300</v>
      </c>
      <c r="F235" s="153">
        <v>355.5</v>
      </c>
      <c r="G235" s="153">
        <v>3599.5</v>
      </c>
      <c r="H235" s="153">
        <v>2879.5</v>
      </c>
      <c r="I235" s="153">
        <v>45550.5</v>
      </c>
      <c r="J235" s="153">
        <v>2709.5</v>
      </c>
      <c r="K235" s="153">
        <v>0</v>
      </c>
      <c r="L235" s="153">
        <v>7096</v>
      </c>
      <c r="M235" s="153">
        <v>-676</v>
      </c>
      <c r="N235" s="153">
        <v>523</v>
      </c>
      <c r="O235" s="153">
        <v>-1406.5</v>
      </c>
      <c r="P235" s="153">
        <v>81</v>
      </c>
      <c r="Q235" s="153">
        <v>1932</v>
      </c>
      <c r="R235" s="153">
        <v>725</v>
      </c>
      <c r="S235" s="153">
        <v>-1531</v>
      </c>
      <c r="T235" s="153">
        <v>900</v>
      </c>
      <c r="U235" s="153">
        <v>-1321</v>
      </c>
      <c r="V235" s="153">
        <v>-1766</v>
      </c>
      <c r="Y235" s="11"/>
    </row>
    <row r="236" spans="1:25">
      <c r="A236" s="11">
        <f t="shared" si="16"/>
        <v>9</v>
      </c>
      <c r="B236" s="13">
        <f t="shared" si="17"/>
        <v>7</v>
      </c>
      <c r="C236" s="153">
        <v>67347.5</v>
      </c>
      <c r="D236" s="153">
        <v>68025</v>
      </c>
      <c r="E236" s="153">
        <v>67575</v>
      </c>
      <c r="F236" s="153">
        <v>355.5</v>
      </c>
      <c r="G236" s="153">
        <v>4291</v>
      </c>
      <c r="H236" s="153">
        <v>3942</v>
      </c>
      <c r="I236" s="153">
        <v>45999</v>
      </c>
      <c r="J236" s="153">
        <v>3038.5</v>
      </c>
      <c r="K236" s="153">
        <v>3</v>
      </c>
      <c r="L236" s="153">
        <v>9958</v>
      </c>
      <c r="M236" s="153">
        <v>-19.5</v>
      </c>
      <c r="N236" s="153">
        <v>516</v>
      </c>
      <c r="O236" s="153">
        <v>-737</v>
      </c>
      <c r="P236" s="153">
        <v>89</v>
      </c>
      <c r="Q236" s="153">
        <v>1928</v>
      </c>
      <c r="R236" s="153">
        <v>812</v>
      </c>
      <c r="S236" s="153">
        <v>-1211</v>
      </c>
      <c r="T236" s="153">
        <v>1000</v>
      </c>
      <c r="U236" s="153">
        <v>-1011</v>
      </c>
      <c r="V236" s="153">
        <v>-1751</v>
      </c>
      <c r="Y236" s="11"/>
    </row>
    <row r="237" spans="1:25">
      <c r="A237" s="11">
        <f t="shared" si="16"/>
        <v>9</v>
      </c>
      <c r="B237" s="13">
        <f t="shared" si="17"/>
        <v>8</v>
      </c>
      <c r="C237" s="153">
        <v>70107</v>
      </c>
      <c r="D237" s="153">
        <v>70550</v>
      </c>
      <c r="E237" s="153">
        <v>70412.5</v>
      </c>
      <c r="F237" s="153">
        <v>397</v>
      </c>
      <c r="G237" s="153">
        <v>4312.5</v>
      </c>
      <c r="H237" s="153">
        <v>4173.5</v>
      </c>
      <c r="I237" s="153">
        <v>46052</v>
      </c>
      <c r="J237" s="153">
        <v>3229.5</v>
      </c>
      <c r="K237" s="153">
        <v>97.5</v>
      </c>
      <c r="L237" s="153">
        <v>10997.5</v>
      </c>
      <c r="M237" s="153">
        <v>-18</v>
      </c>
      <c r="N237" s="153">
        <v>504</v>
      </c>
      <c r="O237" s="153">
        <v>362.5</v>
      </c>
      <c r="P237" s="153">
        <v>89</v>
      </c>
      <c r="Q237" s="153">
        <v>2119</v>
      </c>
      <c r="R237" s="153">
        <v>1366</v>
      </c>
      <c r="S237" s="153">
        <v>-603</v>
      </c>
      <c r="T237" s="153">
        <v>1000</v>
      </c>
      <c r="U237" s="153">
        <v>-1102</v>
      </c>
      <c r="V237" s="153">
        <v>-1892</v>
      </c>
      <c r="Y237" s="11"/>
    </row>
    <row r="238" spans="1:25">
      <c r="A238" s="11">
        <f t="shared" si="16"/>
        <v>9</v>
      </c>
      <c r="B238" s="13">
        <f t="shared" si="17"/>
        <v>9</v>
      </c>
      <c r="C238" s="153">
        <v>71155.5</v>
      </c>
      <c r="D238" s="153">
        <v>71712.5</v>
      </c>
      <c r="E238" s="153">
        <v>71612.5</v>
      </c>
      <c r="F238" s="153">
        <v>441.5</v>
      </c>
      <c r="G238" s="153">
        <v>4343</v>
      </c>
      <c r="H238" s="153">
        <v>4192</v>
      </c>
      <c r="I238" s="153">
        <v>46097.5</v>
      </c>
      <c r="J238" s="153">
        <v>3406.5</v>
      </c>
      <c r="K238" s="153">
        <v>322</v>
      </c>
      <c r="L238" s="153">
        <v>11078.5</v>
      </c>
      <c r="M238" s="153">
        <v>-18</v>
      </c>
      <c r="N238" s="153">
        <v>495</v>
      </c>
      <c r="O238" s="153">
        <v>797.5</v>
      </c>
      <c r="P238" s="153">
        <v>89</v>
      </c>
      <c r="Q238" s="153">
        <v>2200</v>
      </c>
      <c r="R238" s="153">
        <v>1205</v>
      </c>
      <c r="S238" s="153">
        <v>-805</v>
      </c>
      <c r="T238" s="153">
        <v>1000</v>
      </c>
      <c r="U238" s="153">
        <v>-1272</v>
      </c>
      <c r="V238" s="153">
        <v>-1392</v>
      </c>
      <c r="Y238" s="11"/>
    </row>
    <row r="239" spans="1:25">
      <c r="A239" s="11">
        <f t="shared" si="16"/>
        <v>9</v>
      </c>
      <c r="B239" s="13">
        <f t="shared" si="17"/>
        <v>10</v>
      </c>
      <c r="C239" s="153">
        <v>70959.5</v>
      </c>
      <c r="D239" s="153">
        <v>70962.5</v>
      </c>
      <c r="E239" s="153">
        <v>71187.5</v>
      </c>
      <c r="F239" s="153">
        <v>442.5</v>
      </c>
      <c r="G239" s="153">
        <v>4219.5</v>
      </c>
      <c r="H239" s="153">
        <v>4153.5</v>
      </c>
      <c r="I239" s="153">
        <v>46041.5</v>
      </c>
      <c r="J239" s="153">
        <v>3621</v>
      </c>
      <c r="K239" s="153">
        <v>563</v>
      </c>
      <c r="L239" s="153">
        <v>10825.5</v>
      </c>
      <c r="M239" s="153">
        <v>-10.5</v>
      </c>
      <c r="N239" s="153">
        <v>493</v>
      </c>
      <c r="O239" s="153">
        <v>610</v>
      </c>
      <c r="P239" s="153">
        <v>87</v>
      </c>
      <c r="Q239" s="153">
        <v>2200</v>
      </c>
      <c r="R239" s="153">
        <v>672</v>
      </c>
      <c r="S239" s="153">
        <v>-949</v>
      </c>
      <c r="T239" s="153">
        <v>1000</v>
      </c>
      <c r="U239" s="153">
        <v>-1019</v>
      </c>
      <c r="V239" s="153">
        <v>-1501</v>
      </c>
      <c r="Y239" s="11"/>
    </row>
    <row r="240" spans="1:25">
      <c r="A240" s="11">
        <f t="shared" si="16"/>
        <v>9</v>
      </c>
      <c r="B240" s="13">
        <f t="shared" si="17"/>
        <v>11</v>
      </c>
      <c r="C240" s="153">
        <v>70373.5</v>
      </c>
      <c r="D240" s="153">
        <v>70037.5</v>
      </c>
      <c r="E240" s="153">
        <v>70650</v>
      </c>
      <c r="F240" s="153">
        <v>562.5</v>
      </c>
      <c r="G240" s="153">
        <v>4160</v>
      </c>
      <c r="H240" s="153">
        <v>4077.5</v>
      </c>
      <c r="I240" s="153">
        <v>46019</v>
      </c>
      <c r="J240" s="153">
        <v>3714</v>
      </c>
      <c r="K240" s="153">
        <v>770.5</v>
      </c>
      <c r="L240" s="153">
        <v>10394.5</v>
      </c>
      <c r="M240" s="153">
        <v>-2</v>
      </c>
      <c r="N240" s="153">
        <v>487</v>
      </c>
      <c r="O240" s="153">
        <v>191</v>
      </c>
      <c r="P240" s="153">
        <v>87.5</v>
      </c>
      <c r="Q240" s="153">
        <v>2200</v>
      </c>
      <c r="R240" s="153">
        <v>578</v>
      </c>
      <c r="S240" s="153">
        <v>-1660</v>
      </c>
      <c r="T240" s="153">
        <v>1000</v>
      </c>
      <c r="U240" s="153">
        <v>-385</v>
      </c>
      <c r="V240" s="153">
        <v>-1440</v>
      </c>
      <c r="Y240" s="11"/>
    </row>
    <row r="241" spans="1:25">
      <c r="A241" s="11">
        <f t="shared" si="16"/>
        <v>9</v>
      </c>
      <c r="B241" s="13">
        <f t="shared" si="17"/>
        <v>12</v>
      </c>
      <c r="C241" s="153">
        <v>70007</v>
      </c>
      <c r="D241" s="153">
        <v>69175</v>
      </c>
      <c r="E241" s="153">
        <v>70087.5</v>
      </c>
      <c r="F241" s="153">
        <v>459.5</v>
      </c>
      <c r="G241" s="153">
        <v>4262</v>
      </c>
      <c r="H241" s="153">
        <v>4081</v>
      </c>
      <c r="I241" s="153">
        <v>46041</v>
      </c>
      <c r="J241" s="153">
        <v>3711</v>
      </c>
      <c r="K241" s="153">
        <v>970</v>
      </c>
      <c r="L241" s="153">
        <v>10152</v>
      </c>
      <c r="M241" s="153">
        <v>-2</v>
      </c>
      <c r="N241" s="153">
        <v>508.5</v>
      </c>
      <c r="O241" s="153">
        <v>-176.5</v>
      </c>
      <c r="P241" s="153">
        <v>88</v>
      </c>
      <c r="Q241" s="153">
        <v>2200</v>
      </c>
      <c r="R241" s="153">
        <v>-20</v>
      </c>
      <c r="S241" s="153">
        <v>-1450</v>
      </c>
      <c r="T241" s="153">
        <v>1000</v>
      </c>
      <c r="U241" s="153">
        <v>-532</v>
      </c>
      <c r="V241" s="153">
        <v>-1476</v>
      </c>
      <c r="Y241" s="11"/>
    </row>
    <row r="242" spans="1:25">
      <c r="A242" s="11">
        <f t="shared" si="16"/>
        <v>9</v>
      </c>
      <c r="B242" s="13">
        <f t="shared" si="17"/>
        <v>13</v>
      </c>
      <c r="C242" s="153">
        <v>69040.5</v>
      </c>
      <c r="D242" s="153">
        <v>68137.5</v>
      </c>
      <c r="E242" s="153">
        <v>69175</v>
      </c>
      <c r="F242" s="153">
        <v>399.5</v>
      </c>
      <c r="G242" s="153">
        <v>4135.5</v>
      </c>
      <c r="H242" s="153">
        <v>4005</v>
      </c>
      <c r="I242" s="153">
        <v>46044</v>
      </c>
      <c r="J242" s="153">
        <v>3781.5</v>
      </c>
      <c r="K242" s="153">
        <v>1108</v>
      </c>
      <c r="L242" s="153">
        <v>9774.5</v>
      </c>
      <c r="M242" s="153">
        <v>-8.5</v>
      </c>
      <c r="N242" s="153">
        <v>496.5</v>
      </c>
      <c r="O242" s="153">
        <v>-694.5</v>
      </c>
      <c r="P242" s="153">
        <v>86</v>
      </c>
      <c r="Q242" s="153">
        <v>2200</v>
      </c>
      <c r="R242" s="153">
        <v>34</v>
      </c>
      <c r="S242" s="153">
        <v>-1339</v>
      </c>
      <c r="T242" s="153">
        <v>1000</v>
      </c>
      <c r="U242" s="153">
        <v>-321</v>
      </c>
      <c r="V242" s="153">
        <v>-2129</v>
      </c>
      <c r="Y242" s="11"/>
    </row>
    <row r="243" spans="1:25">
      <c r="A243" s="11">
        <f t="shared" si="16"/>
        <v>9</v>
      </c>
      <c r="B243" s="13">
        <f t="shared" si="17"/>
        <v>14</v>
      </c>
      <c r="C243" s="153">
        <v>67763</v>
      </c>
      <c r="D243" s="153">
        <v>66162.5</v>
      </c>
      <c r="E243" s="153">
        <v>67262.5</v>
      </c>
      <c r="F243" s="153">
        <v>378.5</v>
      </c>
      <c r="G243" s="153">
        <v>4036.5</v>
      </c>
      <c r="H243" s="153">
        <v>3954.5</v>
      </c>
      <c r="I243" s="153">
        <v>46022</v>
      </c>
      <c r="J243" s="153">
        <v>3816</v>
      </c>
      <c r="K243" s="153">
        <v>1207.5</v>
      </c>
      <c r="L243" s="153">
        <v>9160</v>
      </c>
      <c r="M243" s="153">
        <v>-19</v>
      </c>
      <c r="N243" s="153">
        <v>488.5</v>
      </c>
      <c r="O243" s="153">
        <v>-1281</v>
      </c>
      <c r="P243" s="153">
        <v>84.5</v>
      </c>
      <c r="Q243" s="153">
        <v>2200</v>
      </c>
      <c r="R243" s="153">
        <v>-265</v>
      </c>
      <c r="S243" s="153">
        <v>-1296</v>
      </c>
      <c r="T243" s="153">
        <v>1000</v>
      </c>
      <c r="U243" s="153">
        <v>-759</v>
      </c>
      <c r="V243" s="153">
        <v>-2529</v>
      </c>
      <c r="Y243" s="11"/>
    </row>
    <row r="244" spans="1:25">
      <c r="A244" s="11">
        <f t="shared" si="16"/>
        <v>9</v>
      </c>
      <c r="B244" s="13">
        <f t="shared" si="17"/>
        <v>15</v>
      </c>
      <c r="C244" s="153">
        <v>65121</v>
      </c>
      <c r="D244" s="153">
        <v>63150</v>
      </c>
      <c r="E244" s="153">
        <v>64250</v>
      </c>
      <c r="F244" s="153">
        <v>359</v>
      </c>
      <c r="G244" s="153">
        <v>3652</v>
      </c>
      <c r="H244" s="153">
        <v>3885</v>
      </c>
      <c r="I244" s="153">
        <v>46019</v>
      </c>
      <c r="J244" s="153">
        <v>3979.5</v>
      </c>
      <c r="K244" s="153">
        <v>1213</v>
      </c>
      <c r="L244" s="153">
        <v>7982.5</v>
      </c>
      <c r="M244" s="153">
        <v>-18</v>
      </c>
      <c r="N244" s="153">
        <v>494</v>
      </c>
      <c r="O244" s="153">
        <v>-2445.5</v>
      </c>
      <c r="P244" s="153">
        <v>80</v>
      </c>
      <c r="Q244" s="153">
        <v>2200</v>
      </c>
      <c r="R244" s="153">
        <v>-240</v>
      </c>
      <c r="S244" s="153">
        <v>-1443</v>
      </c>
      <c r="T244" s="153">
        <v>1000</v>
      </c>
      <c r="U244" s="153">
        <v>-1411</v>
      </c>
      <c r="V244" s="153">
        <v>-2804</v>
      </c>
      <c r="Y244" s="11"/>
    </row>
    <row r="245" spans="1:25">
      <c r="A245" s="11">
        <f t="shared" si="16"/>
        <v>9</v>
      </c>
      <c r="B245" s="13">
        <f t="shared" si="17"/>
        <v>16</v>
      </c>
      <c r="C245" s="153">
        <v>63078</v>
      </c>
      <c r="D245" s="153">
        <v>61100</v>
      </c>
      <c r="E245" s="153">
        <v>62137.5</v>
      </c>
      <c r="F245" s="153">
        <v>357.5</v>
      </c>
      <c r="G245" s="153">
        <v>3801</v>
      </c>
      <c r="H245" s="153">
        <v>3935.5</v>
      </c>
      <c r="I245" s="153">
        <v>45870.5</v>
      </c>
      <c r="J245" s="153">
        <v>4064.5</v>
      </c>
      <c r="K245" s="153">
        <v>1091</v>
      </c>
      <c r="L245" s="153">
        <v>7281.5</v>
      </c>
      <c r="M245" s="153">
        <v>-315.5</v>
      </c>
      <c r="N245" s="153">
        <v>495.5</v>
      </c>
      <c r="O245" s="153">
        <v>-3503</v>
      </c>
      <c r="P245" s="153">
        <v>84</v>
      </c>
      <c r="Q245" s="153">
        <v>2200</v>
      </c>
      <c r="R245" s="153">
        <v>-840</v>
      </c>
      <c r="S245" s="153">
        <v>-1645</v>
      </c>
      <c r="T245" s="153">
        <v>1000</v>
      </c>
      <c r="U245" s="153">
        <v>-1962</v>
      </c>
      <c r="V245" s="153">
        <v>-2866</v>
      </c>
      <c r="Y245" s="11"/>
    </row>
    <row r="246" spans="1:25">
      <c r="A246" s="11">
        <f t="shared" si="16"/>
        <v>9</v>
      </c>
      <c r="B246" s="13">
        <f t="shared" si="17"/>
        <v>17</v>
      </c>
      <c r="C246" s="153">
        <v>61874.5</v>
      </c>
      <c r="D246" s="153">
        <v>59975</v>
      </c>
      <c r="E246" s="153">
        <v>60962.5</v>
      </c>
      <c r="F246" s="153">
        <v>354.5</v>
      </c>
      <c r="G246" s="153">
        <v>3911</v>
      </c>
      <c r="H246" s="153">
        <v>3874</v>
      </c>
      <c r="I246" s="153">
        <v>45681</v>
      </c>
      <c r="J246" s="153">
        <v>3890</v>
      </c>
      <c r="K246" s="153">
        <v>856.5</v>
      </c>
      <c r="L246" s="153">
        <v>7601.5</v>
      </c>
      <c r="M246" s="153">
        <v>-540.5</v>
      </c>
      <c r="N246" s="153">
        <v>496.5</v>
      </c>
      <c r="O246" s="153">
        <v>-4250.5</v>
      </c>
      <c r="P246" s="153">
        <v>85.5</v>
      </c>
      <c r="Q246" s="153">
        <v>1965</v>
      </c>
      <c r="R246" s="153">
        <v>-740</v>
      </c>
      <c r="S246" s="153">
        <v>-1980</v>
      </c>
      <c r="T246" s="153">
        <v>1000</v>
      </c>
      <c r="U246" s="153">
        <v>-1771</v>
      </c>
      <c r="V246" s="153">
        <v>-2573</v>
      </c>
      <c r="Y246" s="11"/>
    </row>
    <row r="247" spans="1:25">
      <c r="A247" s="11">
        <f t="shared" si="16"/>
        <v>9</v>
      </c>
      <c r="B247" s="13">
        <f t="shared" si="17"/>
        <v>18</v>
      </c>
      <c r="C247" s="153">
        <v>62228.5</v>
      </c>
      <c r="D247" s="153">
        <v>61637.5</v>
      </c>
      <c r="E247" s="153">
        <v>62525</v>
      </c>
      <c r="F247" s="153">
        <v>349</v>
      </c>
      <c r="G247" s="153">
        <v>3900</v>
      </c>
      <c r="H247" s="153">
        <v>3830</v>
      </c>
      <c r="I247" s="153">
        <v>45629</v>
      </c>
      <c r="J247" s="153">
        <v>3954.5</v>
      </c>
      <c r="K247" s="153">
        <v>567</v>
      </c>
      <c r="L247" s="153">
        <v>7893</v>
      </c>
      <c r="M247" s="153">
        <v>-450</v>
      </c>
      <c r="N247" s="153">
        <v>521.5</v>
      </c>
      <c r="O247" s="153">
        <v>-3965.5</v>
      </c>
      <c r="P247" s="153">
        <v>85.5</v>
      </c>
      <c r="Q247" s="153">
        <v>1451</v>
      </c>
      <c r="R247" s="153">
        <v>-852</v>
      </c>
      <c r="S247" s="153">
        <v>-1724</v>
      </c>
      <c r="T247" s="153">
        <v>1000</v>
      </c>
      <c r="U247" s="153">
        <v>-1340</v>
      </c>
      <c r="V247" s="153">
        <v>-2370</v>
      </c>
      <c r="Y247" s="11"/>
    </row>
    <row r="248" spans="1:25">
      <c r="A248" s="11">
        <f t="shared" si="16"/>
        <v>9</v>
      </c>
      <c r="B248" s="13">
        <f t="shared" si="17"/>
        <v>19</v>
      </c>
      <c r="C248" s="153">
        <v>64288.5</v>
      </c>
      <c r="D248" s="153">
        <v>63587.5</v>
      </c>
      <c r="E248" s="153">
        <v>64312.5</v>
      </c>
      <c r="F248" s="153">
        <v>343</v>
      </c>
      <c r="G248" s="153">
        <v>4092</v>
      </c>
      <c r="H248" s="153">
        <v>3984</v>
      </c>
      <c r="I248" s="153">
        <v>45910.5</v>
      </c>
      <c r="J248" s="153">
        <v>3722</v>
      </c>
      <c r="K248" s="153">
        <v>236.5</v>
      </c>
      <c r="L248" s="153">
        <v>9380.5</v>
      </c>
      <c r="M248" s="153">
        <v>-2.5</v>
      </c>
      <c r="N248" s="153">
        <v>534</v>
      </c>
      <c r="O248" s="153">
        <v>-3912</v>
      </c>
      <c r="P248" s="153">
        <v>86.5</v>
      </c>
      <c r="Q248" s="153">
        <v>1404</v>
      </c>
      <c r="R248" s="153">
        <v>-688</v>
      </c>
      <c r="S248" s="153">
        <v>-1380</v>
      </c>
      <c r="T248" s="153">
        <v>1000</v>
      </c>
      <c r="U248" s="153">
        <v>-1723</v>
      </c>
      <c r="V248" s="153">
        <v>-2368</v>
      </c>
      <c r="Y248" s="11"/>
    </row>
    <row r="249" spans="1:25">
      <c r="A249" s="11">
        <f t="shared" si="16"/>
        <v>9</v>
      </c>
      <c r="B249" s="13">
        <f t="shared" si="17"/>
        <v>20</v>
      </c>
      <c r="C249" s="153">
        <v>63742</v>
      </c>
      <c r="D249" s="153">
        <v>63825</v>
      </c>
      <c r="E249" s="153">
        <v>64412.5</v>
      </c>
      <c r="F249" s="153">
        <v>343</v>
      </c>
      <c r="G249" s="153">
        <v>3985.5</v>
      </c>
      <c r="H249" s="153">
        <v>4008</v>
      </c>
      <c r="I249" s="153">
        <v>45895</v>
      </c>
      <c r="J249" s="153">
        <v>3575.5</v>
      </c>
      <c r="K249" s="153">
        <v>27.5</v>
      </c>
      <c r="L249" s="153">
        <v>9662</v>
      </c>
      <c r="M249" s="153">
        <v>-2.5</v>
      </c>
      <c r="N249" s="153">
        <v>535</v>
      </c>
      <c r="O249" s="153">
        <v>-4287</v>
      </c>
      <c r="P249" s="153">
        <v>85.5</v>
      </c>
      <c r="Q249" s="153">
        <v>1655</v>
      </c>
      <c r="R249" s="153">
        <v>-1162</v>
      </c>
      <c r="S249" s="153">
        <v>-1351</v>
      </c>
      <c r="T249" s="153">
        <v>1000</v>
      </c>
      <c r="U249" s="153">
        <v>-1952</v>
      </c>
      <c r="V249" s="153">
        <v>-2299</v>
      </c>
      <c r="Y249" s="11"/>
    </row>
    <row r="250" spans="1:25">
      <c r="A250" s="11">
        <f t="shared" si="16"/>
        <v>9</v>
      </c>
      <c r="B250" s="13">
        <f t="shared" si="17"/>
        <v>21</v>
      </c>
      <c r="C250" s="153">
        <v>63655.5</v>
      </c>
      <c r="D250" s="153">
        <v>62812.5</v>
      </c>
      <c r="E250" s="153">
        <v>63237.5</v>
      </c>
      <c r="F250" s="153">
        <v>340</v>
      </c>
      <c r="G250" s="153">
        <v>4247</v>
      </c>
      <c r="H250" s="153">
        <v>4052.5</v>
      </c>
      <c r="I250" s="153">
        <v>45481</v>
      </c>
      <c r="J250" s="153">
        <v>3497</v>
      </c>
      <c r="K250" s="153">
        <v>0</v>
      </c>
      <c r="L250" s="153">
        <v>10316.5</v>
      </c>
      <c r="M250" s="153">
        <v>-16.5</v>
      </c>
      <c r="N250" s="153">
        <v>538.5</v>
      </c>
      <c r="O250" s="153">
        <v>-4801.5</v>
      </c>
      <c r="P250" s="153">
        <v>89</v>
      </c>
      <c r="Q250" s="153">
        <v>1843</v>
      </c>
      <c r="R250" s="153">
        <v>-1500</v>
      </c>
      <c r="S250" s="153">
        <v>-2392</v>
      </c>
      <c r="T250" s="153">
        <v>1000</v>
      </c>
      <c r="U250" s="153">
        <v>-1671</v>
      </c>
      <c r="V250" s="153">
        <v>-2152</v>
      </c>
      <c r="Y250" s="11"/>
    </row>
    <row r="251" spans="1:25">
      <c r="A251" s="11">
        <f t="shared" si="16"/>
        <v>9</v>
      </c>
      <c r="B251" s="13">
        <f t="shared" si="17"/>
        <v>22</v>
      </c>
      <c r="C251" s="153">
        <v>61618</v>
      </c>
      <c r="D251" s="153">
        <v>61975</v>
      </c>
      <c r="E251" s="153">
        <v>62137.5</v>
      </c>
      <c r="F251" s="153">
        <v>336.5</v>
      </c>
      <c r="G251" s="153">
        <v>3771</v>
      </c>
      <c r="H251" s="153">
        <v>3758</v>
      </c>
      <c r="I251" s="153">
        <v>45264.5</v>
      </c>
      <c r="J251" s="153">
        <v>3592</v>
      </c>
      <c r="K251" s="153">
        <v>0</v>
      </c>
      <c r="L251" s="153">
        <v>8377</v>
      </c>
      <c r="M251" s="153">
        <v>-18</v>
      </c>
      <c r="N251" s="153">
        <v>530</v>
      </c>
      <c r="O251" s="153">
        <v>-3994</v>
      </c>
      <c r="P251" s="153">
        <v>84</v>
      </c>
      <c r="Q251" s="153">
        <v>1639</v>
      </c>
      <c r="R251" s="153">
        <v>-867</v>
      </c>
      <c r="S251" s="153">
        <v>-1829</v>
      </c>
      <c r="T251" s="153">
        <v>1000</v>
      </c>
      <c r="U251" s="153">
        <v>-687</v>
      </c>
      <c r="V251" s="153">
        <v>-1973</v>
      </c>
      <c r="Y251" s="11"/>
    </row>
    <row r="252" spans="1:25">
      <c r="A252" s="11">
        <f t="shared" si="16"/>
        <v>9</v>
      </c>
      <c r="B252" s="13">
        <f t="shared" si="17"/>
        <v>23</v>
      </c>
      <c r="C252" s="153">
        <v>63599.5</v>
      </c>
      <c r="D252" s="153">
        <v>63337.5</v>
      </c>
      <c r="E252" s="153">
        <v>63287.5</v>
      </c>
      <c r="F252" s="153">
        <v>336.5</v>
      </c>
      <c r="G252" s="153">
        <v>3965.5</v>
      </c>
      <c r="H252" s="153">
        <v>3173</v>
      </c>
      <c r="I252" s="153">
        <v>45438</v>
      </c>
      <c r="J252" s="153">
        <v>3674</v>
      </c>
      <c r="K252" s="153">
        <v>0</v>
      </c>
      <c r="L252" s="153">
        <v>8876</v>
      </c>
      <c r="M252" s="153">
        <v>-18.5</v>
      </c>
      <c r="N252" s="153">
        <v>528.5</v>
      </c>
      <c r="O252" s="153">
        <v>-2372</v>
      </c>
      <c r="P252" s="153">
        <v>83</v>
      </c>
      <c r="Q252" s="153">
        <v>2200</v>
      </c>
      <c r="R252" s="153">
        <v>-167</v>
      </c>
      <c r="S252" s="153">
        <v>-1859</v>
      </c>
      <c r="T252" s="153">
        <v>1000</v>
      </c>
      <c r="U252" s="153">
        <v>-1037</v>
      </c>
      <c r="V252" s="153">
        <v>-1684</v>
      </c>
      <c r="Y252" s="11"/>
    </row>
    <row r="253" spans="1:25">
      <c r="A253" s="11">
        <f>A252+1</f>
        <v>10</v>
      </c>
      <c r="B253" s="13">
        <v>0</v>
      </c>
      <c r="C253" s="153">
        <v>62067</v>
      </c>
      <c r="D253" s="153">
        <v>60487.5</v>
      </c>
      <c r="E253" s="153">
        <v>60037.5</v>
      </c>
      <c r="F253" s="153">
        <v>336.5</v>
      </c>
      <c r="G253" s="153">
        <v>4042.5</v>
      </c>
      <c r="H253" s="153">
        <v>2733.5</v>
      </c>
      <c r="I253" s="153">
        <v>45286.5</v>
      </c>
      <c r="J253" s="153">
        <v>3728</v>
      </c>
      <c r="K253" s="153">
        <v>0</v>
      </c>
      <c r="L253" s="153">
        <v>8092.5</v>
      </c>
      <c r="M253" s="153">
        <v>-207.5</v>
      </c>
      <c r="N253" s="153">
        <v>539</v>
      </c>
      <c r="O253" s="153">
        <v>-2483.5</v>
      </c>
      <c r="P253" s="153">
        <v>84</v>
      </c>
      <c r="Q253" s="153">
        <v>2100</v>
      </c>
      <c r="R253" s="153">
        <v>-1081</v>
      </c>
      <c r="S253" s="153">
        <v>-1960</v>
      </c>
      <c r="T253" s="153">
        <v>1000</v>
      </c>
      <c r="U253" s="153">
        <v>-1354</v>
      </c>
      <c r="V253" s="153">
        <v>-1648</v>
      </c>
      <c r="Y253" s="11"/>
    </row>
    <row r="254" spans="1:25">
      <c r="A254" s="11">
        <f>A253</f>
        <v>10</v>
      </c>
      <c r="B254" s="13">
        <f>B253+1</f>
        <v>1</v>
      </c>
      <c r="C254" s="153">
        <v>58029</v>
      </c>
      <c r="D254" s="153">
        <v>57650</v>
      </c>
      <c r="E254" s="153">
        <v>57262.5</v>
      </c>
      <c r="F254" s="153">
        <v>335.5</v>
      </c>
      <c r="G254" s="153">
        <v>3612.5</v>
      </c>
      <c r="H254" s="153">
        <v>2552</v>
      </c>
      <c r="I254" s="153">
        <v>44775</v>
      </c>
      <c r="J254" s="153">
        <v>3761</v>
      </c>
      <c r="K254" s="153">
        <v>0</v>
      </c>
      <c r="L254" s="153">
        <v>7038.5</v>
      </c>
      <c r="M254" s="153">
        <v>-1242.5</v>
      </c>
      <c r="N254" s="153">
        <v>542.5</v>
      </c>
      <c r="O254" s="153">
        <v>-3346</v>
      </c>
      <c r="P254" s="153">
        <v>80.5</v>
      </c>
      <c r="Q254" s="153">
        <v>2100</v>
      </c>
      <c r="R254" s="153">
        <v>-499</v>
      </c>
      <c r="S254" s="153">
        <v>-2385</v>
      </c>
      <c r="T254" s="153">
        <v>900</v>
      </c>
      <c r="U254" s="153">
        <v>-1448</v>
      </c>
      <c r="V254" s="153">
        <v>-1734</v>
      </c>
      <c r="Y254" s="11"/>
    </row>
    <row r="255" spans="1:25">
      <c r="A255" s="11">
        <f t="shared" ref="A255:A276" si="18">A254</f>
        <v>10</v>
      </c>
      <c r="B255" s="13">
        <f t="shared" ref="B255:B276" si="19">B254+1</f>
        <v>2</v>
      </c>
      <c r="C255" s="153">
        <v>57014.5</v>
      </c>
      <c r="D255" s="153">
        <v>56275</v>
      </c>
      <c r="E255" s="153">
        <v>56100</v>
      </c>
      <c r="F255" s="153">
        <v>378.5</v>
      </c>
      <c r="G255" s="153">
        <v>3579</v>
      </c>
      <c r="H255" s="153">
        <v>2329.5</v>
      </c>
      <c r="I255" s="153">
        <v>44948.5</v>
      </c>
      <c r="J255" s="153">
        <v>3830</v>
      </c>
      <c r="K255" s="153">
        <v>0</v>
      </c>
      <c r="L255" s="153">
        <v>6779.5</v>
      </c>
      <c r="M255" s="153">
        <v>-1672</v>
      </c>
      <c r="N255" s="153">
        <v>547.5</v>
      </c>
      <c r="O255" s="153">
        <v>-3705.5</v>
      </c>
      <c r="P255" s="153">
        <v>79.5</v>
      </c>
      <c r="Q255" s="153">
        <v>2016</v>
      </c>
      <c r="R255" s="153">
        <v>-1221</v>
      </c>
      <c r="S255" s="153">
        <v>-2469</v>
      </c>
      <c r="T255" s="153">
        <v>900</v>
      </c>
      <c r="U255" s="153">
        <v>-1027</v>
      </c>
      <c r="V255" s="153">
        <v>-1928</v>
      </c>
      <c r="Y255" s="11"/>
    </row>
    <row r="256" spans="1:25">
      <c r="A256" s="11">
        <f t="shared" si="18"/>
        <v>10</v>
      </c>
      <c r="B256" s="13">
        <f t="shared" si="19"/>
        <v>3</v>
      </c>
      <c r="C256" s="153">
        <v>54450</v>
      </c>
      <c r="D256" s="153">
        <v>53375</v>
      </c>
      <c r="E256" s="153">
        <v>52962.5</v>
      </c>
      <c r="F256" s="153">
        <v>404</v>
      </c>
      <c r="G256" s="153">
        <v>3305.5</v>
      </c>
      <c r="H256" s="153">
        <v>1930</v>
      </c>
      <c r="I256" s="153">
        <v>44143</v>
      </c>
      <c r="J256" s="153">
        <v>3705</v>
      </c>
      <c r="K256" s="153">
        <v>0</v>
      </c>
      <c r="L256" s="153">
        <v>6635.5</v>
      </c>
      <c r="M256" s="153">
        <v>-1915.5</v>
      </c>
      <c r="N256" s="153">
        <v>550</v>
      </c>
      <c r="O256" s="153">
        <v>-4308.5</v>
      </c>
      <c r="P256" s="153">
        <v>76</v>
      </c>
      <c r="Q256" s="153">
        <v>1811</v>
      </c>
      <c r="R256" s="153">
        <v>-1500</v>
      </c>
      <c r="S256" s="153">
        <v>-2500</v>
      </c>
      <c r="T256" s="153">
        <v>900</v>
      </c>
      <c r="U256" s="153">
        <v>-1176</v>
      </c>
      <c r="V256" s="153">
        <v>-1955</v>
      </c>
      <c r="Y256" s="11"/>
    </row>
    <row r="257" spans="1:25">
      <c r="A257" s="11">
        <f t="shared" si="18"/>
        <v>10</v>
      </c>
      <c r="B257" s="13">
        <f t="shared" si="19"/>
        <v>4</v>
      </c>
      <c r="C257" s="153">
        <v>52857.5</v>
      </c>
      <c r="D257" s="153">
        <v>52075</v>
      </c>
      <c r="E257" s="153">
        <v>51762.5</v>
      </c>
      <c r="F257" s="153">
        <v>468.5</v>
      </c>
      <c r="G257" s="153">
        <v>3009.5</v>
      </c>
      <c r="H257" s="153">
        <v>1869</v>
      </c>
      <c r="I257" s="153">
        <v>43968.5</v>
      </c>
      <c r="J257" s="153">
        <v>3540</v>
      </c>
      <c r="K257" s="153">
        <v>0</v>
      </c>
      <c r="L257" s="153">
        <v>6506</v>
      </c>
      <c r="M257" s="153">
        <v>-2243.5</v>
      </c>
      <c r="N257" s="153">
        <v>551</v>
      </c>
      <c r="O257" s="153">
        <v>-4812</v>
      </c>
      <c r="P257" s="153">
        <v>73</v>
      </c>
      <c r="Q257" s="153">
        <v>1250</v>
      </c>
      <c r="R257" s="153">
        <v>-1500</v>
      </c>
      <c r="S257" s="153">
        <v>-2500</v>
      </c>
      <c r="T257" s="153">
        <v>900</v>
      </c>
      <c r="U257" s="153">
        <v>-1272</v>
      </c>
      <c r="V257" s="153">
        <v>-1942</v>
      </c>
      <c r="Y257" s="11"/>
    </row>
    <row r="258" spans="1:25">
      <c r="A258" s="11">
        <f t="shared" si="18"/>
        <v>10</v>
      </c>
      <c r="B258" s="13">
        <f t="shared" si="19"/>
        <v>5</v>
      </c>
      <c r="C258" s="153">
        <v>53942</v>
      </c>
      <c r="D258" s="153">
        <v>53775</v>
      </c>
      <c r="E258" s="153">
        <v>53762.5</v>
      </c>
      <c r="F258" s="153">
        <v>601</v>
      </c>
      <c r="G258" s="153">
        <v>3403</v>
      </c>
      <c r="H258" s="153">
        <v>1919</v>
      </c>
      <c r="I258" s="153">
        <v>44400</v>
      </c>
      <c r="J258" s="153">
        <v>3386</v>
      </c>
      <c r="K258" s="153">
        <v>0</v>
      </c>
      <c r="L258" s="153">
        <v>6570.5</v>
      </c>
      <c r="M258" s="153">
        <v>-1894.5</v>
      </c>
      <c r="N258" s="153">
        <v>542.5</v>
      </c>
      <c r="O258" s="153">
        <v>-4987</v>
      </c>
      <c r="P258" s="153">
        <v>80</v>
      </c>
      <c r="Q258" s="153">
        <v>1390</v>
      </c>
      <c r="R258" s="153">
        <v>-1299</v>
      </c>
      <c r="S258" s="153">
        <v>-2500</v>
      </c>
      <c r="T258" s="153">
        <v>900</v>
      </c>
      <c r="U258" s="153">
        <v>-1409</v>
      </c>
      <c r="V258" s="153">
        <v>-1930</v>
      </c>
      <c r="Y258" s="11"/>
    </row>
    <row r="259" spans="1:25">
      <c r="A259" s="11">
        <f t="shared" si="18"/>
        <v>10</v>
      </c>
      <c r="B259" s="13">
        <f t="shared" si="19"/>
        <v>6</v>
      </c>
      <c r="C259" s="153">
        <v>58675</v>
      </c>
      <c r="D259" s="153">
        <v>58937.5</v>
      </c>
      <c r="E259" s="153">
        <v>58787.5</v>
      </c>
      <c r="F259" s="153">
        <v>724</v>
      </c>
      <c r="G259" s="153">
        <v>3663</v>
      </c>
      <c r="H259" s="153">
        <v>2436</v>
      </c>
      <c r="I259" s="153">
        <v>45053.5</v>
      </c>
      <c r="J259" s="153">
        <v>3260.5</v>
      </c>
      <c r="K259" s="153">
        <v>0</v>
      </c>
      <c r="L259" s="153">
        <v>7282.5</v>
      </c>
      <c r="M259" s="153">
        <v>-489.5</v>
      </c>
      <c r="N259" s="153">
        <v>540</v>
      </c>
      <c r="O259" s="153">
        <v>-3794.5</v>
      </c>
      <c r="P259" s="153">
        <v>84</v>
      </c>
      <c r="Q259" s="153">
        <v>2056</v>
      </c>
      <c r="R259" s="153">
        <v>-315</v>
      </c>
      <c r="S259" s="153">
        <v>-1307</v>
      </c>
      <c r="T259" s="153">
        <v>900</v>
      </c>
      <c r="U259" s="153">
        <v>-2334</v>
      </c>
      <c r="V259" s="153">
        <v>-2058</v>
      </c>
      <c r="Y259" s="11"/>
    </row>
    <row r="260" spans="1:25">
      <c r="A260" s="11">
        <f t="shared" si="18"/>
        <v>10</v>
      </c>
      <c r="B260" s="13">
        <f t="shared" si="19"/>
        <v>7</v>
      </c>
      <c r="C260" s="153">
        <v>64343.5</v>
      </c>
      <c r="D260" s="153">
        <v>65087.5</v>
      </c>
      <c r="E260" s="153">
        <v>64487.5</v>
      </c>
      <c r="F260" s="153">
        <v>1173.5</v>
      </c>
      <c r="G260" s="153">
        <v>4020.5</v>
      </c>
      <c r="H260" s="153">
        <v>3770</v>
      </c>
      <c r="I260" s="153">
        <v>45145</v>
      </c>
      <c r="J260" s="153">
        <v>3049</v>
      </c>
      <c r="K260" s="153">
        <v>5</v>
      </c>
      <c r="L260" s="153">
        <v>9759</v>
      </c>
      <c r="M260" s="153">
        <v>-18</v>
      </c>
      <c r="N260" s="153">
        <v>530.5</v>
      </c>
      <c r="O260" s="153">
        <v>-3090</v>
      </c>
      <c r="P260" s="153">
        <v>95</v>
      </c>
      <c r="Q260" s="153">
        <v>1841</v>
      </c>
      <c r="R260" s="153">
        <v>-113</v>
      </c>
      <c r="S260" s="153">
        <v>-1625</v>
      </c>
      <c r="T260" s="153">
        <v>1000</v>
      </c>
      <c r="U260" s="153">
        <v>-1764</v>
      </c>
      <c r="V260" s="153">
        <v>-2218</v>
      </c>
      <c r="Y260" s="11"/>
    </row>
    <row r="261" spans="1:25">
      <c r="A261" s="11">
        <f t="shared" si="18"/>
        <v>10</v>
      </c>
      <c r="B261" s="13">
        <f t="shared" si="19"/>
        <v>8</v>
      </c>
      <c r="C261" s="153">
        <v>67331.5</v>
      </c>
      <c r="D261" s="153">
        <v>68500</v>
      </c>
      <c r="E261" s="153">
        <v>67575</v>
      </c>
      <c r="F261" s="153">
        <v>1330.5</v>
      </c>
      <c r="G261" s="153">
        <v>4123</v>
      </c>
      <c r="H261" s="153">
        <v>4401</v>
      </c>
      <c r="I261" s="153">
        <v>45325</v>
      </c>
      <c r="J261" s="153">
        <v>2859</v>
      </c>
      <c r="K261" s="153">
        <v>142</v>
      </c>
      <c r="L261" s="153">
        <v>10679</v>
      </c>
      <c r="M261" s="153">
        <v>-18.5</v>
      </c>
      <c r="N261" s="153">
        <v>531.5</v>
      </c>
      <c r="O261" s="153">
        <v>-2040.5</v>
      </c>
      <c r="P261" s="153">
        <v>99</v>
      </c>
      <c r="Q261" s="153">
        <v>2100</v>
      </c>
      <c r="R261" s="153">
        <v>922</v>
      </c>
      <c r="S261" s="153">
        <v>-1555</v>
      </c>
      <c r="T261" s="153">
        <v>1000</v>
      </c>
      <c r="U261" s="153">
        <v>-1329</v>
      </c>
      <c r="V261" s="153">
        <v>-2559</v>
      </c>
      <c r="Y261" s="11"/>
    </row>
    <row r="262" spans="1:25">
      <c r="A262" s="11">
        <f t="shared" si="18"/>
        <v>10</v>
      </c>
      <c r="B262" s="13">
        <f t="shared" si="19"/>
        <v>9</v>
      </c>
      <c r="C262" s="153">
        <v>68944.5</v>
      </c>
      <c r="D262" s="153">
        <v>69837.5</v>
      </c>
      <c r="E262" s="153">
        <v>68800</v>
      </c>
      <c r="F262" s="153">
        <v>1365</v>
      </c>
      <c r="G262" s="153">
        <v>4139</v>
      </c>
      <c r="H262" s="153">
        <v>4502</v>
      </c>
      <c r="I262" s="153">
        <v>45518</v>
      </c>
      <c r="J262" s="153">
        <v>2620.5</v>
      </c>
      <c r="K262" s="153">
        <v>483.5</v>
      </c>
      <c r="L262" s="153">
        <v>11448</v>
      </c>
      <c r="M262" s="153">
        <v>-18</v>
      </c>
      <c r="N262" s="153">
        <v>530.5</v>
      </c>
      <c r="O262" s="153">
        <v>-1643.5</v>
      </c>
      <c r="P262" s="153">
        <v>98.5</v>
      </c>
      <c r="Q262" s="153">
        <v>2100</v>
      </c>
      <c r="R262" s="153">
        <v>34</v>
      </c>
      <c r="S262" s="153">
        <v>-1262</v>
      </c>
      <c r="T262" s="153">
        <v>1000</v>
      </c>
      <c r="U262" s="153">
        <v>-1328</v>
      </c>
      <c r="V262" s="153">
        <v>-1706</v>
      </c>
      <c r="Y262" s="11"/>
    </row>
    <row r="263" spans="1:25">
      <c r="A263" s="11">
        <f t="shared" si="18"/>
        <v>10</v>
      </c>
      <c r="B263" s="13">
        <f t="shared" si="19"/>
        <v>10</v>
      </c>
      <c r="C263" s="153">
        <v>68619</v>
      </c>
      <c r="D263" s="153">
        <v>69325</v>
      </c>
      <c r="E263" s="153">
        <v>68275</v>
      </c>
      <c r="F263" s="153">
        <v>1299.5</v>
      </c>
      <c r="G263" s="153">
        <v>3998.5</v>
      </c>
      <c r="H263" s="153">
        <v>4463.5</v>
      </c>
      <c r="I263" s="153">
        <v>45460</v>
      </c>
      <c r="J263" s="153">
        <v>2463.5</v>
      </c>
      <c r="K263" s="153">
        <v>914.5</v>
      </c>
      <c r="L263" s="153">
        <v>11303.5</v>
      </c>
      <c r="M263" s="153">
        <v>-10</v>
      </c>
      <c r="N263" s="153">
        <v>529</v>
      </c>
      <c r="O263" s="153">
        <v>-1803</v>
      </c>
      <c r="P263" s="153">
        <v>96</v>
      </c>
      <c r="Q263" s="153">
        <v>2100</v>
      </c>
      <c r="R263" s="153">
        <v>-326</v>
      </c>
      <c r="S263" s="153">
        <v>-1361</v>
      </c>
      <c r="T263" s="153">
        <v>1000</v>
      </c>
      <c r="U263" s="153">
        <v>-1015</v>
      </c>
      <c r="V263" s="153">
        <v>-1486</v>
      </c>
      <c r="Y263" s="11"/>
    </row>
    <row r="264" spans="1:25">
      <c r="A264" s="11">
        <f t="shared" si="18"/>
        <v>10</v>
      </c>
      <c r="B264" s="13">
        <f t="shared" si="19"/>
        <v>11</v>
      </c>
      <c r="C264" s="153">
        <v>67953</v>
      </c>
      <c r="D264" s="153">
        <v>68650</v>
      </c>
      <c r="E264" s="153">
        <v>67675</v>
      </c>
      <c r="F264" s="153">
        <v>957.5</v>
      </c>
      <c r="G264" s="153">
        <v>3880.5</v>
      </c>
      <c r="H264" s="153">
        <v>4458</v>
      </c>
      <c r="I264" s="153">
        <v>45412</v>
      </c>
      <c r="J264" s="153">
        <v>2445.5</v>
      </c>
      <c r="K264" s="153">
        <v>1271</v>
      </c>
      <c r="L264" s="153">
        <v>10527</v>
      </c>
      <c r="M264" s="153">
        <v>-3.5</v>
      </c>
      <c r="N264" s="153">
        <v>526.5</v>
      </c>
      <c r="O264" s="153">
        <v>-1521</v>
      </c>
      <c r="P264" s="153">
        <v>91.5</v>
      </c>
      <c r="Q264" s="153">
        <v>1922</v>
      </c>
      <c r="R264" s="153">
        <v>-675</v>
      </c>
      <c r="S264" s="153">
        <v>-1407</v>
      </c>
      <c r="T264" s="153">
        <v>1000</v>
      </c>
      <c r="U264" s="153">
        <v>-856</v>
      </c>
      <c r="V264" s="153">
        <v>-1780</v>
      </c>
      <c r="Y264" s="11"/>
    </row>
    <row r="265" spans="1:25">
      <c r="A265" s="11">
        <f t="shared" si="18"/>
        <v>10</v>
      </c>
      <c r="B265" s="13">
        <f t="shared" si="19"/>
        <v>12</v>
      </c>
      <c r="C265" s="153">
        <v>67710.5</v>
      </c>
      <c r="D265" s="153">
        <v>68312.5</v>
      </c>
      <c r="E265" s="153">
        <v>67400</v>
      </c>
      <c r="F265" s="153">
        <v>817.5</v>
      </c>
      <c r="G265" s="153">
        <v>3957</v>
      </c>
      <c r="H265" s="153">
        <v>4358.5</v>
      </c>
      <c r="I265" s="153">
        <v>45412.5</v>
      </c>
      <c r="J265" s="153">
        <v>2376</v>
      </c>
      <c r="K265" s="153">
        <v>1529.5</v>
      </c>
      <c r="L265" s="153">
        <v>10376.5</v>
      </c>
      <c r="M265" s="153">
        <v>-14</v>
      </c>
      <c r="N265" s="153">
        <v>532.5</v>
      </c>
      <c r="O265" s="153">
        <v>-1635.5</v>
      </c>
      <c r="P265" s="153">
        <v>90.5</v>
      </c>
      <c r="Q265" s="153">
        <v>1748</v>
      </c>
      <c r="R265" s="153">
        <v>-882</v>
      </c>
      <c r="S265" s="153">
        <v>-1458</v>
      </c>
      <c r="T265" s="153">
        <v>1000</v>
      </c>
      <c r="U265" s="153">
        <v>-476</v>
      </c>
      <c r="V265" s="153">
        <v>-1400</v>
      </c>
      <c r="Y265" s="11"/>
    </row>
    <row r="266" spans="1:25">
      <c r="A266" s="11">
        <f t="shared" si="18"/>
        <v>10</v>
      </c>
      <c r="B266" s="13">
        <f t="shared" si="19"/>
        <v>13</v>
      </c>
      <c r="C266" s="153">
        <v>66692.5</v>
      </c>
      <c r="D266" s="153">
        <v>67462.5</v>
      </c>
      <c r="E266" s="153">
        <v>66512.5</v>
      </c>
      <c r="F266" s="153">
        <v>619.5</v>
      </c>
      <c r="G266" s="153">
        <v>4074</v>
      </c>
      <c r="H266" s="153">
        <v>4277.5</v>
      </c>
      <c r="I266" s="153">
        <v>45303</v>
      </c>
      <c r="J266" s="153">
        <v>2342.5</v>
      </c>
      <c r="K266" s="153">
        <v>1619</v>
      </c>
      <c r="L266" s="153">
        <v>9990.5</v>
      </c>
      <c r="M266" s="153">
        <v>-170.5</v>
      </c>
      <c r="N266" s="153">
        <v>537.5</v>
      </c>
      <c r="O266" s="153">
        <v>-1900.5</v>
      </c>
      <c r="P266" s="153">
        <v>91</v>
      </c>
      <c r="Q266" s="153">
        <v>1950</v>
      </c>
      <c r="R266" s="153">
        <v>-852</v>
      </c>
      <c r="S266" s="153">
        <v>-1699</v>
      </c>
      <c r="T266" s="153">
        <v>1000</v>
      </c>
      <c r="U266" s="153">
        <v>-544</v>
      </c>
      <c r="V266" s="153">
        <v>-1718</v>
      </c>
      <c r="Y266" s="11"/>
    </row>
    <row r="267" spans="1:25">
      <c r="A267" s="11">
        <f t="shared" si="18"/>
        <v>10</v>
      </c>
      <c r="B267" s="13">
        <f t="shared" si="19"/>
        <v>14</v>
      </c>
      <c r="C267" s="153">
        <v>65382</v>
      </c>
      <c r="D267" s="153">
        <v>65775</v>
      </c>
      <c r="E267" s="153">
        <v>64875</v>
      </c>
      <c r="F267" s="153">
        <v>437</v>
      </c>
      <c r="G267" s="153">
        <v>3998.5</v>
      </c>
      <c r="H267" s="153">
        <v>4238</v>
      </c>
      <c r="I267" s="153">
        <v>45228</v>
      </c>
      <c r="J267" s="153">
        <v>2400</v>
      </c>
      <c r="K267" s="153">
        <v>1557.5</v>
      </c>
      <c r="L267" s="153">
        <v>9474</v>
      </c>
      <c r="M267" s="153">
        <v>-192</v>
      </c>
      <c r="N267" s="153">
        <v>534</v>
      </c>
      <c r="O267" s="153">
        <v>-2292.5</v>
      </c>
      <c r="P267" s="153">
        <v>88.5</v>
      </c>
      <c r="Q267" s="153">
        <v>2100</v>
      </c>
      <c r="R267" s="153">
        <v>-614</v>
      </c>
      <c r="S267" s="153">
        <v>-1719</v>
      </c>
      <c r="T267" s="153">
        <v>1000</v>
      </c>
      <c r="U267" s="153">
        <v>-963</v>
      </c>
      <c r="V267" s="153">
        <v>-2285</v>
      </c>
      <c r="Y267" s="11"/>
    </row>
    <row r="268" spans="1:25">
      <c r="A268" s="11">
        <f t="shared" si="18"/>
        <v>10</v>
      </c>
      <c r="B268" s="13">
        <f t="shared" si="19"/>
        <v>15</v>
      </c>
      <c r="C268" s="153">
        <v>63092.5</v>
      </c>
      <c r="D268" s="153">
        <v>62812.5</v>
      </c>
      <c r="E268" s="153">
        <v>62125</v>
      </c>
      <c r="F268" s="153">
        <v>353.5</v>
      </c>
      <c r="G268" s="153">
        <v>3829</v>
      </c>
      <c r="H268" s="153">
        <v>4213</v>
      </c>
      <c r="I268" s="153">
        <v>45000</v>
      </c>
      <c r="J268" s="153">
        <v>2529</v>
      </c>
      <c r="K268" s="153">
        <v>1338.5</v>
      </c>
      <c r="L268" s="153">
        <v>9140.5</v>
      </c>
      <c r="M268" s="153">
        <v>-327.5</v>
      </c>
      <c r="N268" s="153">
        <v>535</v>
      </c>
      <c r="O268" s="153">
        <v>-3518.5</v>
      </c>
      <c r="P268" s="153">
        <v>86.5</v>
      </c>
      <c r="Q268" s="153">
        <v>2100</v>
      </c>
      <c r="R268" s="153">
        <v>-827</v>
      </c>
      <c r="S268" s="153">
        <v>-2296</v>
      </c>
      <c r="T268" s="153">
        <v>1000</v>
      </c>
      <c r="U268" s="153">
        <v>-1545</v>
      </c>
      <c r="V268" s="153">
        <v>-2422</v>
      </c>
      <c r="Y268" s="11"/>
    </row>
    <row r="269" spans="1:25">
      <c r="A269" s="11">
        <f t="shared" si="18"/>
        <v>10</v>
      </c>
      <c r="B269" s="13">
        <f t="shared" si="19"/>
        <v>16</v>
      </c>
      <c r="C269" s="153">
        <v>61449</v>
      </c>
      <c r="D269" s="153">
        <v>60375</v>
      </c>
      <c r="E269" s="153">
        <v>59787.5</v>
      </c>
      <c r="F269" s="153">
        <v>354</v>
      </c>
      <c r="G269" s="153">
        <v>3990</v>
      </c>
      <c r="H269" s="153">
        <v>4240</v>
      </c>
      <c r="I269" s="153">
        <v>45215.5</v>
      </c>
      <c r="J269" s="153">
        <v>2412</v>
      </c>
      <c r="K269" s="153">
        <v>1143.5</v>
      </c>
      <c r="L269" s="153">
        <v>8851</v>
      </c>
      <c r="M269" s="153">
        <v>-542</v>
      </c>
      <c r="N269" s="153">
        <v>538.5</v>
      </c>
      <c r="O269" s="153">
        <v>-4753.5</v>
      </c>
      <c r="P269" s="153">
        <v>89.5</v>
      </c>
      <c r="Q269" s="153">
        <v>2100</v>
      </c>
      <c r="R269" s="153">
        <v>-1290</v>
      </c>
      <c r="S269" s="153">
        <v>-2296</v>
      </c>
      <c r="T269" s="153">
        <v>1000</v>
      </c>
      <c r="U269" s="153">
        <v>-1859</v>
      </c>
      <c r="V269" s="153">
        <v>-2940</v>
      </c>
      <c r="Y269" s="11"/>
    </row>
    <row r="270" spans="1:25">
      <c r="A270" s="11">
        <f t="shared" si="18"/>
        <v>10</v>
      </c>
      <c r="B270" s="13">
        <f t="shared" si="19"/>
        <v>17</v>
      </c>
      <c r="C270" s="153">
        <v>60438</v>
      </c>
      <c r="D270" s="153">
        <v>59287.5</v>
      </c>
      <c r="E270" s="153">
        <v>58787.5</v>
      </c>
      <c r="F270" s="153">
        <v>350.5</v>
      </c>
      <c r="G270" s="153">
        <v>3951.5</v>
      </c>
      <c r="H270" s="153">
        <v>4347.5</v>
      </c>
      <c r="I270" s="153">
        <v>45416</v>
      </c>
      <c r="J270" s="153">
        <v>2276</v>
      </c>
      <c r="K270" s="153">
        <v>839.5</v>
      </c>
      <c r="L270" s="153">
        <v>8684</v>
      </c>
      <c r="M270" s="153">
        <v>-540.5</v>
      </c>
      <c r="N270" s="153">
        <v>548</v>
      </c>
      <c r="O270" s="153">
        <v>-5436</v>
      </c>
      <c r="P270" s="153">
        <v>90</v>
      </c>
      <c r="Q270" s="153">
        <v>2100</v>
      </c>
      <c r="R270" s="153">
        <v>-1266</v>
      </c>
      <c r="S270" s="153">
        <v>-2388</v>
      </c>
      <c r="T270" s="153">
        <v>1000</v>
      </c>
      <c r="U270" s="153">
        <v>-2297</v>
      </c>
      <c r="V270" s="153">
        <v>-2813</v>
      </c>
      <c r="Y270" s="11"/>
    </row>
    <row r="271" spans="1:25">
      <c r="A271" s="11">
        <f t="shared" si="18"/>
        <v>10</v>
      </c>
      <c r="B271" s="13">
        <f t="shared" si="19"/>
        <v>18</v>
      </c>
      <c r="C271" s="153">
        <v>61353</v>
      </c>
      <c r="D271" s="153">
        <v>60500</v>
      </c>
      <c r="E271" s="153">
        <v>60000</v>
      </c>
      <c r="F271" s="153">
        <v>351.5</v>
      </c>
      <c r="G271" s="153">
        <v>3977</v>
      </c>
      <c r="H271" s="153">
        <v>4407.5</v>
      </c>
      <c r="I271" s="153">
        <v>45358.5</v>
      </c>
      <c r="J271" s="153">
        <v>2234</v>
      </c>
      <c r="K271" s="153">
        <v>539.5</v>
      </c>
      <c r="L271" s="153">
        <v>9633.5</v>
      </c>
      <c r="M271" s="153">
        <v>-104.5</v>
      </c>
      <c r="N271" s="153">
        <v>555.5</v>
      </c>
      <c r="O271" s="153">
        <v>-5599</v>
      </c>
      <c r="P271" s="153">
        <v>89.5</v>
      </c>
      <c r="Q271" s="153">
        <v>1800</v>
      </c>
      <c r="R271" s="153">
        <v>-1215</v>
      </c>
      <c r="S271" s="153">
        <v>-2412</v>
      </c>
      <c r="T271" s="153">
        <v>1000</v>
      </c>
      <c r="U271" s="153">
        <v>-1982</v>
      </c>
      <c r="V271" s="153">
        <v>-2680</v>
      </c>
      <c r="Y271" s="11"/>
    </row>
    <row r="272" spans="1:25">
      <c r="A272" s="11">
        <f t="shared" si="18"/>
        <v>10</v>
      </c>
      <c r="B272" s="13">
        <f t="shared" si="19"/>
        <v>19</v>
      </c>
      <c r="C272" s="153">
        <v>63592</v>
      </c>
      <c r="D272" s="153">
        <v>62400</v>
      </c>
      <c r="E272" s="153">
        <v>61900</v>
      </c>
      <c r="F272" s="153">
        <v>472.5</v>
      </c>
      <c r="G272" s="153">
        <v>4001.5</v>
      </c>
      <c r="H272" s="153">
        <v>4485</v>
      </c>
      <c r="I272" s="153">
        <v>45351.5</v>
      </c>
      <c r="J272" s="153">
        <v>2328</v>
      </c>
      <c r="K272" s="153">
        <v>200.5</v>
      </c>
      <c r="L272" s="153">
        <v>11684.5</v>
      </c>
      <c r="M272" s="153">
        <v>-2</v>
      </c>
      <c r="N272" s="153">
        <v>546.5</v>
      </c>
      <c r="O272" s="153">
        <v>-5476.5</v>
      </c>
      <c r="P272" s="153">
        <v>88.5</v>
      </c>
      <c r="Q272" s="153">
        <v>1638</v>
      </c>
      <c r="R272" s="153">
        <v>-922</v>
      </c>
      <c r="S272" s="153">
        <v>-2304</v>
      </c>
      <c r="T272" s="153">
        <v>1000</v>
      </c>
      <c r="U272" s="153">
        <v>-2175</v>
      </c>
      <c r="V272" s="153">
        <v>-2803</v>
      </c>
      <c r="Y272" s="11"/>
    </row>
    <row r="273" spans="1:25">
      <c r="A273" s="11">
        <f t="shared" si="18"/>
        <v>10</v>
      </c>
      <c r="B273" s="13">
        <f t="shared" si="19"/>
        <v>20</v>
      </c>
      <c r="C273" s="153">
        <v>62633.5</v>
      </c>
      <c r="D273" s="153">
        <v>62475</v>
      </c>
      <c r="E273" s="153">
        <v>61975</v>
      </c>
      <c r="F273" s="153">
        <v>871</v>
      </c>
      <c r="G273" s="153">
        <v>3633</v>
      </c>
      <c r="H273" s="153">
        <v>4526</v>
      </c>
      <c r="I273" s="153">
        <v>45314.5</v>
      </c>
      <c r="J273" s="153">
        <v>2677.5</v>
      </c>
      <c r="K273" s="153">
        <v>16.5</v>
      </c>
      <c r="L273" s="153">
        <v>11370.5</v>
      </c>
      <c r="M273" s="153">
        <v>-2</v>
      </c>
      <c r="N273" s="153">
        <v>554.5</v>
      </c>
      <c r="O273" s="153">
        <v>-6327.5</v>
      </c>
      <c r="P273" s="153">
        <v>88.5</v>
      </c>
      <c r="Q273" s="153">
        <v>1952</v>
      </c>
      <c r="R273" s="153">
        <v>-1379</v>
      </c>
      <c r="S273" s="153">
        <v>-2253</v>
      </c>
      <c r="T273" s="153">
        <v>1000</v>
      </c>
      <c r="U273" s="153">
        <v>-2621</v>
      </c>
      <c r="V273" s="153">
        <v>-2836</v>
      </c>
      <c r="Y273" s="11"/>
    </row>
    <row r="274" spans="1:25">
      <c r="A274" s="11">
        <f t="shared" si="18"/>
        <v>10</v>
      </c>
      <c r="B274" s="13">
        <f t="shared" si="19"/>
        <v>21</v>
      </c>
      <c r="C274" s="153">
        <v>61815</v>
      </c>
      <c r="D274" s="153">
        <v>61687.5</v>
      </c>
      <c r="E274" s="153">
        <v>61175</v>
      </c>
      <c r="F274" s="153">
        <v>721</v>
      </c>
      <c r="G274" s="153">
        <v>3633.5</v>
      </c>
      <c r="H274" s="153">
        <v>4482</v>
      </c>
      <c r="I274" s="153">
        <v>45494.5</v>
      </c>
      <c r="J274" s="153">
        <v>3379.5</v>
      </c>
      <c r="K274" s="153">
        <v>0</v>
      </c>
      <c r="L274" s="153">
        <v>10196.5</v>
      </c>
      <c r="M274" s="153">
        <v>-16.5</v>
      </c>
      <c r="N274" s="153">
        <v>546</v>
      </c>
      <c r="O274" s="153">
        <v>-6622</v>
      </c>
      <c r="P274" s="153">
        <v>87</v>
      </c>
      <c r="Q274" s="153">
        <v>1313</v>
      </c>
      <c r="R274" s="153">
        <v>-1500</v>
      </c>
      <c r="S274" s="153">
        <v>-2182</v>
      </c>
      <c r="T274" s="153">
        <v>1000</v>
      </c>
      <c r="U274" s="153">
        <v>-2331</v>
      </c>
      <c r="V274" s="153">
        <v>-3090</v>
      </c>
      <c r="Y274" s="11"/>
    </row>
    <row r="275" spans="1:25">
      <c r="A275" s="11">
        <f t="shared" si="18"/>
        <v>10</v>
      </c>
      <c r="B275" s="13">
        <f t="shared" si="19"/>
        <v>22</v>
      </c>
      <c r="C275" s="153">
        <v>59449</v>
      </c>
      <c r="D275" s="153">
        <v>60162.5</v>
      </c>
      <c r="E275" s="153">
        <v>59550</v>
      </c>
      <c r="F275" s="153">
        <v>350</v>
      </c>
      <c r="G275" s="153">
        <v>3535</v>
      </c>
      <c r="H275" s="153">
        <v>4324.5</v>
      </c>
      <c r="I275" s="153">
        <v>44380.5</v>
      </c>
      <c r="J275" s="153">
        <v>3996</v>
      </c>
      <c r="K275" s="153">
        <v>0</v>
      </c>
      <c r="L275" s="153">
        <v>8264</v>
      </c>
      <c r="M275" s="153">
        <v>-18</v>
      </c>
      <c r="N275" s="153">
        <v>549.5</v>
      </c>
      <c r="O275" s="153">
        <v>-5932</v>
      </c>
      <c r="P275" s="153">
        <v>84</v>
      </c>
      <c r="Q275" s="153">
        <v>2079</v>
      </c>
      <c r="R275" s="153">
        <v>-1183</v>
      </c>
      <c r="S275" s="153">
        <v>-2347</v>
      </c>
      <c r="T275" s="153">
        <v>1000</v>
      </c>
      <c r="U275" s="153">
        <v>-1894</v>
      </c>
      <c r="V275" s="153">
        <v>-2544</v>
      </c>
      <c r="Y275" s="11"/>
    </row>
    <row r="276" spans="1:25">
      <c r="A276" s="11">
        <f t="shared" si="18"/>
        <v>10</v>
      </c>
      <c r="B276" s="13">
        <f t="shared" si="19"/>
        <v>23</v>
      </c>
      <c r="C276" s="153">
        <v>61470</v>
      </c>
      <c r="D276" s="153">
        <v>61875</v>
      </c>
      <c r="E276" s="153">
        <v>61312.5</v>
      </c>
      <c r="F276" s="153">
        <v>352</v>
      </c>
      <c r="G276" s="153">
        <v>3577</v>
      </c>
      <c r="H276" s="153">
        <v>4026.5</v>
      </c>
      <c r="I276" s="153">
        <v>43958.5</v>
      </c>
      <c r="J276" s="153">
        <v>4585.5</v>
      </c>
      <c r="K276" s="153">
        <v>0</v>
      </c>
      <c r="L276" s="153">
        <v>8951</v>
      </c>
      <c r="M276" s="153">
        <v>-18</v>
      </c>
      <c r="N276" s="153">
        <v>557</v>
      </c>
      <c r="O276" s="153">
        <v>-4519</v>
      </c>
      <c r="P276" s="153">
        <v>82.5</v>
      </c>
      <c r="Q276" s="153">
        <v>2100</v>
      </c>
      <c r="R276" s="153">
        <v>-807</v>
      </c>
      <c r="S276" s="153">
        <v>-2342</v>
      </c>
      <c r="T276" s="153">
        <v>1000</v>
      </c>
      <c r="U276" s="153">
        <v>-1969</v>
      </c>
      <c r="V276" s="153">
        <v>-2019</v>
      </c>
      <c r="Y276" s="11"/>
    </row>
    <row r="277" spans="1:25">
      <c r="A277" s="11">
        <f>A276+1</f>
        <v>11</v>
      </c>
      <c r="B277" s="13">
        <v>0</v>
      </c>
      <c r="C277" s="153">
        <v>59647.5</v>
      </c>
      <c r="D277" s="153">
        <v>58787.5</v>
      </c>
      <c r="E277" s="153">
        <v>57650</v>
      </c>
      <c r="F277" s="153">
        <v>351.5</v>
      </c>
      <c r="G277" s="153">
        <v>3563</v>
      </c>
      <c r="H277" s="153">
        <v>2582.5</v>
      </c>
      <c r="I277" s="153">
        <v>44161.5</v>
      </c>
      <c r="J277" s="153">
        <v>4877</v>
      </c>
      <c r="K277" s="153">
        <v>0</v>
      </c>
      <c r="L277" s="153">
        <v>7856</v>
      </c>
      <c r="M277" s="153">
        <v>-19.5</v>
      </c>
      <c r="N277" s="153">
        <v>566.5</v>
      </c>
      <c r="O277" s="153">
        <v>-4290</v>
      </c>
      <c r="P277" s="153">
        <v>77</v>
      </c>
      <c r="Q277" s="153">
        <v>2100</v>
      </c>
      <c r="R277" s="153">
        <v>-1500</v>
      </c>
      <c r="S277" s="153">
        <v>-2231</v>
      </c>
      <c r="T277" s="153">
        <v>1000</v>
      </c>
      <c r="U277" s="153">
        <v>-1273</v>
      </c>
      <c r="V277" s="153">
        <v>-2313</v>
      </c>
      <c r="Y277" s="11"/>
    </row>
    <row r="278" spans="1:25">
      <c r="A278" s="11">
        <f>A277</f>
        <v>11</v>
      </c>
      <c r="B278" s="13">
        <f>B277+1</f>
        <v>1</v>
      </c>
      <c r="C278" s="153">
        <v>55696</v>
      </c>
      <c r="D278" s="153">
        <v>56025</v>
      </c>
      <c r="E278" s="153">
        <v>54550</v>
      </c>
      <c r="F278" s="153">
        <v>352</v>
      </c>
      <c r="G278" s="153">
        <v>3473</v>
      </c>
      <c r="H278" s="153">
        <v>1320</v>
      </c>
      <c r="I278" s="153">
        <v>44437</v>
      </c>
      <c r="J278" s="153">
        <v>4949</v>
      </c>
      <c r="K278" s="153">
        <v>0</v>
      </c>
      <c r="L278" s="153">
        <v>6875</v>
      </c>
      <c r="M278" s="153">
        <v>-1863</v>
      </c>
      <c r="N278" s="153">
        <v>578</v>
      </c>
      <c r="O278" s="153">
        <v>-4425</v>
      </c>
      <c r="P278" s="153">
        <v>73.5</v>
      </c>
      <c r="Q278" s="153">
        <v>2100</v>
      </c>
      <c r="R278" s="153">
        <v>-1497</v>
      </c>
      <c r="S278" s="153">
        <v>-2500</v>
      </c>
      <c r="T278" s="153">
        <v>900</v>
      </c>
      <c r="U278" s="153">
        <v>-975</v>
      </c>
      <c r="V278" s="153">
        <v>-2004</v>
      </c>
      <c r="Y278" s="11"/>
    </row>
    <row r="279" spans="1:25">
      <c r="A279" s="11">
        <f t="shared" ref="A279:A300" si="20">A278</f>
        <v>11</v>
      </c>
      <c r="B279" s="13">
        <f t="shared" ref="B279:B300" si="21">B278+1</f>
        <v>2</v>
      </c>
      <c r="C279" s="153">
        <v>54774.5</v>
      </c>
      <c r="D279" s="153">
        <v>54587.5</v>
      </c>
      <c r="E279" s="153">
        <v>53312.5</v>
      </c>
      <c r="F279" s="153">
        <v>351</v>
      </c>
      <c r="G279" s="153">
        <v>3624.5</v>
      </c>
      <c r="H279" s="153">
        <v>904</v>
      </c>
      <c r="I279" s="153">
        <v>44804.5</v>
      </c>
      <c r="J279" s="153">
        <v>4905</v>
      </c>
      <c r="K279" s="153">
        <v>0</v>
      </c>
      <c r="L279" s="153">
        <v>6438.5</v>
      </c>
      <c r="M279" s="153">
        <v>-2321.5</v>
      </c>
      <c r="N279" s="153">
        <v>578.5</v>
      </c>
      <c r="O279" s="153">
        <v>-4509.5</v>
      </c>
      <c r="P279" s="153">
        <v>74</v>
      </c>
      <c r="Q279" s="153">
        <v>1407</v>
      </c>
      <c r="R279" s="153">
        <v>-1500</v>
      </c>
      <c r="S279" s="153">
        <v>-2500</v>
      </c>
      <c r="T279" s="153">
        <v>900</v>
      </c>
      <c r="U279" s="153">
        <v>-968</v>
      </c>
      <c r="V279" s="153">
        <v>-2050</v>
      </c>
      <c r="Y279" s="11"/>
    </row>
    <row r="280" spans="1:25">
      <c r="A280" s="11">
        <f t="shared" si="20"/>
        <v>11</v>
      </c>
      <c r="B280" s="13">
        <f t="shared" si="21"/>
        <v>3</v>
      </c>
      <c r="C280" s="153">
        <v>51972</v>
      </c>
      <c r="D280" s="153">
        <v>51337.5</v>
      </c>
      <c r="E280" s="153">
        <v>50512.5</v>
      </c>
      <c r="F280" s="153">
        <v>352</v>
      </c>
      <c r="G280" s="153">
        <v>3324</v>
      </c>
      <c r="H280" s="153">
        <v>904.5</v>
      </c>
      <c r="I280" s="153">
        <v>44485.5</v>
      </c>
      <c r="J280" s="153">
        <v>4637</v>
      </c>
      <c r="K280" s="153">
        <v>0</v>
      </c>
      <c r="L280" s="153">
        <v>6257</v>
      </c>
      <c r="M280" s="153">
        <v>-2314.5</v>
      </c>
      <c r="N280" s="153">
        <v>567</v>
      </c>
      <c r="O280" s="153">
        <v>-6241</v>
      </c>
      <c r="P280" s="153">
        <v>70.5</v>
      </c>
      <c r="Q280" s="153">
        <v>-227</v>
      </c>
      <c r="R280" s="153">
        <v>-1500</v>
      </c>
      <c r="S280" s="153">
        <v>-2500</v>
      </c>
      <c r="T280" s="153">
        <v>900</v>
      </c>
      <c r="U280" s="153">
        <v>-1324</v>
      </c>
      <c r="V280" s="153">
        <v>-2418</v>
      </c>
      <c r="Y280" s="11"/>
    </row>
    <row r="281" spans="1:25">
      <c r="A281" s="11">
        <f t="shared" si="20"/>
        <v>11</v>
      </c>
      <c r="B281" s="13">
        <f t="shared" si="21"/>
        <v>4</v>
      </c>
      <c r="C281" s="153">
        <v>49936</v>
      </c>
      <c r="D281" s="153">
        <v>49600</v>
      </c>
      <c r="E281" s="153">
        <v>48837.5</v>
      </c>
      <c r="F281" s="153">
        <v>351</v>
      </c>
      <c r="G281" s="153">
        <v>2689</v>
      </c>
      <c r="H281" s="153">
        <v>882</v>
      </c>
      <c r="I281" s="153">
        <v>44751</v>
      </c>
      <c r="J281" s="153">
        <v>4439.5</v>
      </c>
      <c r="K281" s="153">
        <v>0</v>
      </c>
      <c r="L281" s="153">
        <v>6264</v>
      </c>
      <c r="M281" s="153">
        <v>-2310.5</v>
      </c>
      <c r="N281" s="153">
        <v>566.5</v>
      </c>
      <c r="O281" s="153">
        <v>-7697.5</v>
      </c>
      <c r="P281" s="153">
        <v>60.5</v>
      </c>
      <c r="Q281" s="153">
        <v>-422</v>
      </c>
      <c r="R281" s="153">
        <v>-1500</v>
      </c>
      <c r="S281" s="153">
        <v>-2500</v>
      </c>
      <c r="T281" s="153">
        <v>900</v>
      </c>
      <c r="U281" s="153">
        <v>-1852</v>
      </c>
      <c r="V281" s="153">
        <v>-2457</v>
      </c>
      <c r="Y281" s="11"/>
    </row>
    <row r="282" spans="1:25">
      <c r="A282" s="11">
        <f t="shared" si="20"/>
        <v>11</v>
      </c>
      <c r="B282" s="13">
        <f t="shared" si="21"/>
        <v>5</v>
      </c>
      <c r="C282" s="153">
        <v>50885.5</v>
      </c>
      <c r="D282" s="153">
        <v>51087.5</v>
      </c>
      <c r="E282" s="153">
        <v>50312.5</v>
      </c>
      <c r="F282" s="153">
        <v>350.5</v>
      </c>
      <c r="G282" s="153">
        <v>2953</v>
      </c>
      <c r="H282" s="153">
        <v>853</v>
      </c>
      <c r="I282" s="153">
        <v>44868.5</v>
      </c>
      <c r="J282" s="153">
        <v>4453.5</v>
      </c>
      <c r="K282" s="153">
        <v>0</v>
      </c>
      <c r="L282" s="153">
        <v>6275</v>
      </c>
      <c r="M282" s="153">
        <v>-2302</v>
      </c>
      <c r="N282" s="153">
        <v>564.5</v>
      </c>
      <c r="O282" s="153">
        <v>-7130</v>
      </c>
      <c r="P282" s="153">
        <v>64</v>
      </c>
      <c r="Q282" s="153">
        <v>612</v>
      </c>
      <c r="R282" s="153">
        <v>-1500</v>
      </c>
      <c r="S282" s="153">
        <v>-2500</v>
      </c>
      <c r="T282" s="153">
        <v>900</v>
      </c>
      <c r="U282" s="153">
        <v>-1570</v>
      </c>
      <c r="V282" s="153">
        <v>-2122</v>
      </c>
      <c r="Y282" s="11"/>
    </row>
    <row r="283" spans="1:25">
      <c r="A283" s="11">
        <f t="shared" si="20"/>
        <v>11</v>
      </c>
      <c r="B283" s="13">
        <f t="shared" si="21"/>
        <v>6</v>
      </c>
      <c r="C283" s="153">
        <v>55489.5</v>
      </c>
      <c r="D283" s="153">
        <v>55975</v>
      </c>
      <c r="E283" s="153">
        <v>55900</v>
      </c>
      <c r="F283" s="153">
        <v>350.5</v>
      </c>
      <c r="G283" s="153">
        <v>3856.5</v>
      </c>
      <c r="H283" s="153">
        <v>1212.5</v>
      </c>
      <c r="I283" s="153">
        <v>45280.5</v>
      </c>
      <c r="J283" s="153">
        <v>4327.5</v>
      </c>
      <c r="K283" s="153">
        <v>0</v>
      </c>
      <c r="L283" s="153">
        <v>6919</v>
      </c>
      <c r="M283" s="153">
        <v>-1907.5</v>
      </c>
      <c r="N283" s="153">
        <v>557</v>
      </c>
      <c r="O283" s="153">
        <v>-5107</v>
      </c>
      <c r="P283" s="153">
        <v>78</v>
      </c>
      <c r="Q283" s="153">
        <v>2048</v>
      </c>
      <c r="R283" s="153">
        <v>-976</v>
      </c>
      <c r="S283" s="153">
        <v>-1032</v>
      </c>
      <c r="T283" s="153">
        <v>900</v>
      </c>
      <c r="U283" s="153">
        <v>-1836</v>
      </c>
      <c r="V283" s="153">
        <v>-3074</v>
      </c>
      <c r="Y283" s="11"/>
    </row>
    <row r="284" spans="1:25">
      <c r="A284" s="11">
        <f t="shared" si="20"/>
        <v>11</v>
      </c>
      <c r="B284" s="13">
        <f t="shared" si="21"/>
        <v>7</v>
      </c>
      <c r="C284" s="153">
        <v>61688.5</v>
      </c>
      <c r="D284" s="153">
        <v>62037.5</v>
      </c>
      <c r="E284" s="153">
        <v>61475</v>
      </c>
      <c r="F284" s="153">
        <v>352</v>
      </c>
      <c r="G284" s="153">
        <v>3952.5</v>
      </c>
      <c r="H284" s="153">
        <v>2849</v>
      </c>
      <c r="I284" s="153">
        <v>44823</v>
      </c>
      <c r="J284" s="153">
        <v>4201.5</v>
      </c>
      <c r="K284" s="153">
        <v>4</v>
      </c>
      <c r="L284" s="153">
        <v>8877.5</v>
      </c>
      <c r="M284" s="153">
        <v>-19.5</v>
      </c>
      <c r="N284" s="153">
        <v>556</v>
      </c>
      <c r="O284" s="153">
        <v>-3907</v>
      </c>
      <c r="P284" s="153">
        <v>82.5</v>
      </c>
      <c r="Q284" s="153">
        <v>1210</v>
      </c>
      <c r="R284" s="153">
        <v>-669</v>
      </c>
      <c r="S284" s="153">
        <v>-657</v>
      </c>
      <c r="T284" s="153">
        <v>1000</v>
      </c>
      <c r="U284" s="153">
        <v>-1685</v>
      </c>
      <c r="V284" s="153">
        <v>-3135</v>
      </c>
      <c r="Y284" s="11"/>
    </row>
    <row r="285" spans="1:25">
      <c r="A285" s="11">
        <f t="shared" si="20"/>
        <v>11</v>
      </c>
      <c r="B285" s="13">
        <f t="shared" si="21"/>
        <v>8</v>
      </c>
      <c r="C285" s="153">
        <v>64279</v>
      </c>
      <c r="D285" s="153">
        <v>64512.5</v>
      </c>
      <c r="E285" s="153">
        <v>64262.5</v>
      </c>
      <c r="F285" s="153">
        <v>373.5</v>
      </c>
      <c r="G285" s="153">
        <v>4080.5</v>
      </c>
      <c r="H285" s="153">
        <v>3205.5</v>
      </c>
      <c r="I285" s="153">
        <v>45128.5</v>
      </c>
      <c r="J285" s="153">
        <v>3996.5</v>
      </c>
      <c r="K285" s="153">
        <v>103.5</v>
      </c>
      <c r="L285" s="153">
        <v>10258.5</v>
      </c>
      <c r="M285" s="153">
        <v>-10</v>
      </c>
      <c r="N285" s="153">
        <v>553</v>
      </c>
      <c r="O285" s="153">
        <v>-3410</v>
      </c>
      <c r="P285" s="153">
        <v>83.5</v>
      </c>
      <c r="Q285" s="153">
        <v>2000</v>
      </c>
      <c r="R285" s="153">
        <v>-609</v>
      </c>
      <c r="S285" s="153">
        <v>-359</v>
      </c>
      <c r="T285" s="153">
        <v>1000</v>
      </c>
      <c r="U285" s="153">
        <v>-1827</v>
      </c>
      <c r="V285" s="153">
        <v>-3153</v>
      </c>
      <c r="Y285" s="11"/>
    </row>
    <row r="286" spans="1:25">
      <c r="A286" s="11">
        <f t="shared" si="20"/>
        <v>11</v>
      </c>
      <c r="B286" s="13">
        <f t="shared" si="21"/>
        <v>9</v>
      </c>
      <c r="C286" s="153">
        <v>65481</v>
      </c>
      <c r="D286" s="153">
        <v>65462.5</v>
      </c>
      <c r="E286" s="153">
        <v>65625</v>
      </c>
      <c r="F286" s="153">
        <v>393.5</v>
      </c>
      <c r="G286" s="153">
        <v>4209</v>
      </c>
      <c r="H286" s="153">
        <v>2862.5</v>
      </c>
      <c r="I286" s="153">
        <v>45390</v>
      </c>
      <c r="J286" s="153">
        <v>3680.5</v>
      </c>
      <c r="K286" s="153">
        <v>355</v>
      </c>
      <c r="L286" s="153">
        <v>11068.5</v>
      </c>
      <c r="M286" s="153">
        <v>-2</v>
      </c>
      <c r="N286" s="153">
        <v>549.5</v>
      </c>
      <c r="O286" s="153">
        <v>-3025.5</v>
      </c>
      <c r="P286" s="153">
        <v>82.5</v>
      </c>
      <c r="Q286" s="153">
        <v>2000</v>
      </c>
      <c r="R286" s="153">
        <v>-841</v>
      </c>
      <c r="S286" s="153">
        <v>-634</v>
      </c>
      <c r="T286" s="153">
        <v>1000</v>
      </c>
      <c r="U286" s="153">
        <v>-1482</v>
      </c>
      <c r="V286" s="153">
        <v>-2857</v>
      </c>
      <c r="Y286" s="11"/>
    </row>
    <row r="287" spans="1:25">
      <c r="A287" s="11">
        <f t="shared" si="20"/>
        <v>11</v>
      </c>
      <c r="B287" s="13">
        <f t="shared" si="21"/>
        <v>10</v>
      </c>
      <c r="C287" s="153">
        <v>65586</v>
      </c>
      <c r="D287" s="153">
        <v>65137.5</v>
      </c>
      <c r="E287" s="153">
        <v>65662.5</v>
      </c>
      <c r="F287" s="153">
        <v>392</v>
      </c>
      <c r="G287" s="153">
        <v>4184</v>
      </c>
      <c r="H287" s="153">
        <v>2779.5</v>
      </c>
      <c r="I287" s="153">
        <v>45368</v>
      </c>
      <c r="J287" s="153">
        <v>3337.5</v>
      </c>
      <c r="K287" s="153">
        <v>591.5</v>
      </c>
      <c r="L287" s="153">
        <v>11321.5</v>
      </c>
      <c r="M287" s="153">
        <v>-2</v>
      </c>
      <c r="N287" s="153">
        <v>544</v>
      </c>
      <c r="O287" s="153">
        <v>-2930</v>
      </c>
      <c r="P287" s="153">
        <v>82</v>
      </c>
      <c r="Q287" s="153">
        <v>2000</v>
      </c>
      <c r="R287" s="153">
        <v>-1500</v>
      </c>
      <c r="S287" s="153">
        <v>-639</v>
      </c>
      <c r="T287" s="153">
        <v>1000</v>
      </c>
      <c r="U287" s="153">
        <v>-1456</v>
      </c>
      <c r="V287" s="153">
        <v>-2631</v>
      </c>
      <c r="Y287" s="11"/>
    </row>
    <row r="288" spans="1:25">
      <c r="A288" s="11">
        <f t="shared" si="20"/>
        <v>11</v>
      </c>
      <c r="B288" s="13">
        <f t="shared" si="21"/>
        <v>11</v>
      </c>
      <c r="C288" s="153">
        <v>65472.5</v>
      </c>
      <c r="D288" s="153">
        <v>64837.5</v>
      </c>
      <c r="E288" s="153">
        <v>65337.5</v>
      </c>
      <c r="F288" s="153">
        <v>551</v>
      </c>
      <c r="G288" s="153">
        <v>4233.5</v>
      </c>
      <c r="H288" s="153">
        <v>2636</v>
      </c>
      <c r="I288" s="153">
        <v>45302.5</v>
      </c>
      <c r="J288" s="153">
        <v>3054</v>
      </c>
      <c r="K288" s="153">
        <v>774.5</v>
      </c>
      <c r="L288" s="153">
        <v>11676</v>
      </c>
      <c r="M288" s="153">
        <v>-2</v>
      </c>
      <c r="N288" s="153">
        <v>548.5</v>
      </c>
      <c r="O288" s="153">
        <v>-3300.5</v>
      </c>
      <c r="P288" s="153">
        <v>83.5</v>
      </c>
      <c r="Q288" s="153">
        <v>2000</v>
      </c>
      <c r="R288" s="153">
        <v>-1500</v>
      </c>
      <c r="S288" s="153">
        <v>-1028</v>
      </c>
      <c r="T288" s="153">
        <v>1000</v>
      </c>
      <c r="U288" s="153">
        <v>-1409</v>
      </c>
      <c r="V288" s="153">
        <v>-2608</v>
      </c>
      <c r="Y288" s="11"/>
    </row>
    <row r="289" spans="1:25">
      <c r="A289" s="11">
        <f t="shared" si="20"/>
        <v>11</v>
      </c>
      <c r="B289" s="13">
        <f t="shared" si="21"/>
        <v>12</v>
      </c>
      <c r="C289" s="153">
        <v>65008</v>
      </c>
      <c r="D289" s="153">
        <v>64400</v>
      </c>
      <c r="E289" s="153">
        <v>65187.5</v>
      </c>
      <c r="F289" s="153">
        <v>596</v>
      </c>
      <c r="G289" s="153">
        <v>4168</v>
      </c>
      <c r="H289" s="153">
        <v>2551</v>
      </c>
      <c r="I289" s="153">
        <v>45139.5</v>
      </c>
      <c r="J289" s="153">
        <v>2924</v>
      </c>
      <c r="K289" s="153">
        <v>909</v>
      </c>
      <c r="L289" s="153">
        <v>11657.5</v>
      </c>
      <c r="M289" s="153">
        <v>-2</v>
      </c>
      <c r="N289" s="153">
        <v>550</v>
      </c>
      <c r="O289" s="153">
        <v>-3485.5</v>
      </c>
      <c r="P289" s="153">
        <v>83</v>
      </c>
      <c r="Q289" s="153">
        <v>1723</v>
      </c>
      <c r="R289" s="153">
        <v>-1500</v>
      </c>
      <c r="S289" s="153">
        <v>-1372</v>
      </c>
      <c r="T289" s="153">
        <v>1000</v>
      </c>
      <c r="U289" s="153">
        <v>-914</v>
      </c>
      <c r="V289" s="153">
        <v>-2454</v>
      </c>
      <c r="Y289" s="11"/>
    </row>
    <row r="290" spans="1:25">
      <c r="A290" s="11">
        <f t="shared" si="20"/>
        <v>11</v>
      </c>
      <c r="B290" s="13">
        <f t="shared" si="21"/>
        <v>13</v>
      </c>
      <c r="C290" s="153">
        <v>64406.5</v>
      </c>
      <c r="D290" s="153">
        <v>63900</v>
      </c>
      <c r="E290" s="153">
        <v>64687.5</v>
      </c>
      <c r="F290" s="153">
        <v>517.5</v>
      </c>
      <c r="G290" s="153">
        <v>4166.5</v>
      </c>
      <c r="H290" s="153">
        <v>2390.5</v>
      </c>
      <c r="I290" s="153">
        <v>45119.5</v>
      </c>
      <c r="J290" s="153">
        <v>2670.5</v>
      </c>
      <c r="K290" s="153">
        <v>956</v>
      </c>
      <c r="L290" s="153">
        <v>11818.5</v>
      </c>
      <c r="M290" s="153">
        <v>-9</v>
      </c>
      <c r="N290" s="153">
        <v>546.5</v>
      </c>
      <c r="O290" s="153">
        <v>-3770</v>
      </c>
      <c r="P290" s="153">
        <v>81.5</v>
      </c>
      <c r="Q290" s="153">
        <v>2000</v>
      </c>
      <c r="R290" s="153">
        <v>-1500</v>
      </c>
      <c r="S290" s="153">
        <v>-1398</v>
      </c>
      <c r="T290" s="153">
        <v>1000</v>
      </c>
      <c r="U290" s="153">
        <v>-1398</v>
      </c>
      <c r="V290" s="153">
        <v>-2509</v>
      </c>
      <c r="Y290" s="11"/>
    </row>
    <row r="291" spans="1:25">
      <c r="A291" s="11">
        <f t="shared" si="20"/>
        <v>11</v>
      </c>
      <c r="B291" s="13">
        <f t="shared" si="21"/>
        <v>14</v>
      </c>
      <c r="C291" s="153">
        <v>63211</v>
      </c>
      <c r="D291" s="153">
        <v>62275</v>
      </c>
      <c r="E291" s="153">
        <v>63037.5</v>
      </c>
      <c r="F291" s="153">
        <v>399</v>
      </c>
      <c r="G291" s="153">
        <v>4076.5</v>
      </c>
      <c r="H291" s="153">
        <v>2345.5</v>
      </c>
      <c r="I291" s="153">
        <v>45190</v>
      </c>
      <c r="J291" s="153">
        <v>2353</v>
      </c>
      <c r="K291" s="153">
        <v>930.5</v>
      </c>
      <c r="L291" s="153">
        <v>11594</v>
      </c>
      <c r="M291" s="153">
        <v>-19</v>
      </c>
      <c r="N291" s="153">
        <v>544</v>
      </c>
      <c r="O291" s="153">
        <v>-4203</v>
      </c>
      <c r="P291" s="153">
        <v>79.5</v>
      </c>
      <c r="Q291" s="153">
        <v>2000</v>
      </c>
      <c r="R291" s="153">
        <v>-1500</v>
      </c>
      <c r="S291" s="153">
        <v>-1544</v>
      </c>
      <c r="T291" s="153">
        <v>1000</v>
      </c>
      <c r="U291" s="153">
        <v>-1782</v>
      </c>
      <c r="V291" s="153">
        <v>-2788</v>
      </c>
      <c r="Y291" s="11"/>
    </row>
    <row r="292" spans="1:25">
      <c r="A292" s="11">
        <f t="shared" si="20"/>
        <v>11</v>
      </c>
      <c r="B292" s="13">
        <f t="shared" si="21"/>
        <v>15</v>
      </c>
      <c r="C292" s="153">
        <v>61245.5</v>
      </c>
      <c r="D292" s="153">
        <v>59762.5</v>
      </c>
      <c r="E292" s="153">
        <v>60562.5</v>
      </c>
      <c r="F292" s="153">
        <v>355</v>
      </c>
      <c r="G292" s="153">
        <v>4077.5</v>
      </c>
      <c r="H292" s="153">
        <v>2248.5</v>
      </c>
      <c r="I292" s="153">
        <v>45146</v>
      </c>
      <c r="J292" s="153">
        <v>2190</v>
      </c>
      <c r="K292" s="153">
        <v>806.5</v>
      </c>
      <c r="L292" s="153">
        <v>10738</v>
      </c>
      <c r="M292" s="153">
        <v>-19</v>
      </c>
      <c r="N292" s="153">
        <v>543.5</v>
      </c>
      <c r="O292" s="153">
        <v>-4840</v>
      </c>
      <c r="P292" s="153">
        <v>80</v>
      </c>
      <c r="Q292" s="153">
        <v>2000</v>
      </c>
      <c r="R292" s="153">
        <v>-1500</v>
      </c>
      <c r="S292" s="153">
        <v>-1425</v>
      </c>
      <c r="T292" s="153">
        <v>1000</v>
      </c>
      <c r="U292" s="153">
        <v>-2002</v>
      </c>
      <c r="V292" s="153">
        <v>-3061</v>
      </c>
      <c r="Y292" s="11"/>
    </row>
    <row r="293" spans="1:25">
      <c r="A293" s="11">
        <f t="shared" si="20"/>
        <v>11</v>
      </c>
      <c r="B293" s="13">
        <f t="shared" si="21"/>
        <v>16</v>
      </c>
      <c r="C293" s="153">
        <v>59769</v>
      </c>
      <c r="D293" s="153">
        <v>57500</v>
      </c>
      <c r="E293" s="153">
        <v>58300</v>
      </c>
      <c r="F293" s="153">
        <v>354</v>
      </c>
      <c r="G293" s="153">
        <v>4145.5</v>
      </c>
      <c r="H293" s="153">
        <v>2287.5</v>
      </c>
      <c r="I293" s="153">
        <v>44952.5</v>
      </c>
      <c r="J293" s="153">
        <v>2199.5</v>
      </c>
      <c r="K293" s="153">
        <v>591.5</v>
      </c>
      <c r="L293" s="153">
        <v>9942</v>
      </c>
      <c r="M293" s="153">
        <v>-19</v>
      </c>
      <c r="N293" s="153">
        <v>548.5</v>
      </c>
      <c r="O293" s="153">
        <v>-5233.5</v>
      </c>
      <c r="P293" s="153">
        <v>82.5</v>
      </c>
      <c r="Q293" s="153">
        <v>2000</v>
      </c>
      <c r="R293" s="153">
        <v>-1500</v>
      </c>
      <c r="S293" s="153">
        <v>-1519</v>
      </c>
      <c r="T293" s="153">
        <v>1000</v>
      </c>
      <c r="U293" s="153">
        <v>-2002</v>
      </c>
      <c r="V293" s="153">
        <v>-3070</v>
      </c>
      <c r="Y293" s="11"/>
    </row>
    <row r="294" spans="1:25">
      <c r="A294" s="11">
        <f t="shared" si="20"/>
        <v>11</v>
      </c>
      <c r="B294" s="13">
        <f t="shared" si="21"/>
        <v>17</v>
      </c>
      <c r="C294" s="153">
        <v>58999</v>
      </c>
      <c r="D294" s="153">
        <v>56600</v>
      </c>
      <c r="E294" s="153">
        <v>57387.5</v>
      </c>
      <c r="F294" s="153">
        <v>356.5</v>
      </c>
      <c r="G294" s="153">
        <v>4093.5</v>
      </c>
      <c r="H294" s="153">
        <v>2309.5</v>
      </c>
      <c r="I294" s="153">
        <v>45167.5</v>
      </c>
      <c r="J294" s="153">
        <v>2034.5</v>
      </c>
      <c r="K294" s="153">
        <v>430.5</v>
      </c>
      <c r="L294" s="153">
        <v>9730</v>
      </c>
      <c r="M294" s="153">
        <v>-378.5</v>
      </c>
      <c r="N294" s="153">
        <v>563.5</v>
      </c>
      <c r="O294" s="153">
        <v>-5307</v>
      </c>
      <c r="P294" s="153">
        <v>83</v>
      </c>
      <c r="Q294" s="153">
        <v>2000</v>
      </c>
      <c r="R294" s="153">
        <v>-1500</v>
      </c>
      <c r="S294" s="153">
        <v>-1699</v>
      </c>
      <c r="T294" s="153">
        <v>1000</v>
      </c>
      <c r="U294" s="153">
        <v>-1987</v>
      </c>
      <c r="V294" s="153">
        <v>-3150</v>
      </c>
      <c r="Y294" s="11"/>
    </row>
    <row r="295" spans="1:25">
      <c r="A295" s="11">
        <f t="shared" si="20"/>
        <v>11</v>
      </c>
      <c r="B295" s="13">
        <f t="shared" si="21"/>
        <v>18</v>
      </c>
      <c r="C295" s="153">
        <v>59931</v>
      </c>
      <c r="D295" s="153">
        <v>57650</v>
      </c>
      <c r="E295" s="153">
        <v>58275</v>
      </c>
      <c r="F295" s="153">
        <v>356</v>
      </c>
      <c r="G295" s="153">
        <v>4008.5</v>
      </c>
      <c r="H295" s="153">
        <v>2537</v>
      </c>
      <c r="I295" s="153">
        <v>45673</v>
      </c>
      <c r="J295" s="153">
        <v>1917.5</v>
      </c>
      <c r="K295" s="153">
        <v>245</v>
      </c>
      <c r="L295" s="153">
        <v>10038.5</v>
      </c>
      <c r="M295" s="153">
        <v>-181.5</v>
      </c>
      <c r="N295" s="153">
        <v>567</v>
      </c>
      <c r="O295" s="153">
        <v>-5230</v>
      </c>
      <c r="P295" s="153">
        <v>82</v>
      </c>
      <c r="Q295" s="153">
        <v>2000</v>
      </c>
      <c r="R295" s="153">
        <v>-1500</v>
      </c>
      <c r="S295" s="153">
        <v>-1532</v>
      </c>
      <c r="T295" s="153">
        <v>1000</v>
      </c>
      <c r="U295" s="153">
        <v>-2026</v>
      </c>
      <c r="V295" s="153">
        <v>-3116</v>
      </c>
      <c r="Y295" s="11"/>
    </row>
    <row r="296" spans="1:25">
      <c r="A296" s="11">
        <f t="shared" si="20"/>
        <v>11</v>
      </c>
      <c r="B296" s="13">
        <f t="shared" si="21"/>
        <v>19</v>
      </c>
      <c r="C296" s="153">
        <v>62309</v>
      </c>
      <c r="D296" s="153">
        <v>59175</v>
      </c>
      <c r="E296" s="153">
        <v>59662.5</v>
      </c>
      <c r="F296" s="153">
        <v>356</v>
      </c>
      <c r="G296" s="153">
        <v>4200</v>
      </c>
      <c r="H296" s="153">
        <v>2713</v>
      </c>
      <c r="I296" s="153">
        <v>45447</v>
      </c>
      <c r="J296" s="153">
        <v>1845.5</v>
      </c>
      <c r="K296" s="153">
        <v>103</v>
      </c>
      <c r="L296" s="153">
        <v>12328.5</v>
      </c>
      <c r="M296" s="153">
        <v>-3</v>
      </c>
      <c r="N296" s="153">
        <v>563</v>
      </c>
      <c r="O296" s="153">
        <v>-5245.5</v>
      </c>
      <c r="P296" s="153">
        <v>83</v>
      </c>
      <c r="Q296" s="153">
        <v>1870</v>
      </c>
      <c r="R296" s="153">
        <v>-1500</v>
      </c>
      <c r="S296" s="153">
        <v>-1408</v>
      </c>
      <c r="T296" s="153">
        <v>1000</v>
      </c>
      <c r="U296" s="153">
        <v>-1986</v>
      </c>
      <c r="V296" s="153">
        <v>-3151</v>
      </c>
      <c r="Y296" s="11"/>
    </row>
    <row r="297" spans="1:25">
      <c r="A297" s="11">
        <f t="shared" si="20"/>
        <v>11</v>
      </c>
      <c r="B297" s="13">
        <f t="shared" si="21"/>
        <v>20</v>
      </c>
      <c r="C297" s="153">
        <v>60993.5</v>
      </c>
      <c r="D297" s="153">
        <v>58750</v>
      </c>
      <c r="E297" s="153">
        <v>59075</v>
      </c>
      <c r="F297" s="153">
        <v>355.5</v>
      </c>
      <c r="G297" s="153">
        <v>3983</v>
      </c>
      <c r="H297" s="153">
        <v>2768</v>
      </c>
      <c r="I297" s="153">
        <v>45197</v>
      </c>
      <c r="J297" s="153">
        <v>2261.5</v>
      </c>
      <c r="K297" s="153">
        <v>20</v>
      </c>
      <c r="L297" s="153">
        <v>11834.5</v>
      </c>
      <c r="M297" s="153">
        <v>-2</v>
      </c>
      <c r="N297" s="153">
        <v>574</v>
      </c>
      <c r="O297" s="153">
        <v>-5997.5</v>
      </c>
      <c r="P297" s="153">
        <v>80.5</v>
      </c>
      <c r="Q297" s="153">
        <v>1797</v>
      </c>
      <c r="R297" s="153">
        <v>-1500</v>
      </c>
      <c r="S297" s="153">
        <v>-1302</v>
      </c>
      <c r="T297" s="153">
        <v>1000</v>
      </c>
      <c r="U297" s="153">
        <v>-2751</v>
      </c>
      <c r="V297" s="153">
        <v>-3200</v>
      </c>
      <c r="Y297" s="11"/>
    </row>
    <row r="298" spans="1:25">
      <c r="A298" s="11">
        <f t="shared" si="20"/>
        <v>11</v>
      </c>
      <c r="B298" s="13">
        <f t="shared" si="21"/>
        <v>21</v>
      </c>
      <c r="C298" s="153">
        <v>60076</v>
      </c>
      <c r="D298" s="153">
        <v>58087.5</v>
      </c>
      <c r="E298" s="153">
        <v>58212.5</v>
      </c>
      <c r="F298" s="153">
        <v>354.5</v>
      </c>
      <c r="G298" s="153">
        <v>3921</v>
      </c>
      <c r="H298" s="153">
        <v>2841.5</v>
      </c>
      <c r="I298" s="153">
        <v>45201.5</v>
      </c>
      <c r="J298" s="153">
        <v>2484.5</v>
      </c>
      <c r="K298" s="153">
        <v>0</v>
      </c>
      <c r="L298" s="153">
        <v>10958.5</v>
      </c>
      <c r="M298" s="153">
        <v>-17</v>
      </c>
      <c r="N298" s="153">
        <v>573.5</v>
      </c>
      <c r="O298" s="153">
        <v>-6240</v>
      </c>
      <c r="P298" s="153">
        <v>81</v>
      </c>
      <c r="Q298" s="153">
        <v>1960</v>
      </c>
      <c r="R298" s="153">
        <v>-1500</v>
      </c>
      <c r="S298" s="153">
        <v>-1617</v>
      </c>
      <c r="T298" s="153">
        <v>1000</v>
      </c>
      <c r="U298" s="153">
        <v>-2751</v>
      </c>
      <c r="V298" s="153">
        <v>-3140</v>
      </c>
      <c r="Y298" s="11"/>
    </row>
    <row r="299" spans="1:25">
      <c r="A299" s="11">
        <f t="shared" si="20"/>
        <v>11</v>
      </c>
      <c r="B299" s="13">
        <f t="shared" si="21"/>
        <v>22</v>
      </c>
      <c r="C299" s="153">
        <v>57944.5</v>
      </c>
      <c r="D299" s="153">
        <v>57362.5</v>
      </c>
      <c r="E299" s="153">
        <v>57287.5</v>
      </c>
      <c r="F299" s="153">
        <v>354</v>
      </c>
      <c r="G299" s="153">
        <v>3846.5</v>
      </c>
      <c r="H299" s="153">
        <v>2046</v>
      </c>
      <c r="I299" s="153">
        <v>44527.5</v>
      </c>
      <c r="J299" s="153">
        <v>2485</v>
      </c>
      <c r="K299" s="153">
        <v>0</v>
      </c>
      <c r="L299" s="153">
        <v>9384</v>
      </c>
      <c r="M299" s="153">
        <v>-20</v>
      </c>
      <c r="N299" s="153">
        <v>576.5</v>
      </c>
      <c r="O299" s="153">
        <v>-5256.5</v>
      </c>
      <c r="P299" s="153">
        <v>79.5</v>
      </c>
      <c r="Q299" s="153">
        <v>2000</v>
      </c>
      <c r="R299" s="153">
        <v>-899</v>
      </c>
      <c r="S299" s="153">
        <v>-1599</v>
      </c>
      <c r="T299" s="153">
        <v>1000</v>
      </c>
      <c r="U299" s="153">
        <v>-1595</v>
      </c>
      <c r="V299" s="153">
        <v>-2967</v>
      </c>
      <c r="Y299" s="11"/>
    </row>
    <row r="300" spans="1:25">
      <c r="A300" s="11">
        <f t="shared" si="20"/>
        <v>11</v>
      </c>
      <c r="B300" s="13">
        <f t="shared" si="21"/>
        <v>23</v>
      </c>
      <c r="C300" s="153">
        <v>59935</v>
      </c>
      <c r="D300" s="153">
        <v>59187.5</v>
      </c>
      <c r="E300" s="153">
        <v>58912.5</v>
      </c>
      <c r="F300" s="153">
        <v>355</v>
      </c>
      <c r="G300" s="153">
        <v>3873.5</v>
      </c>
      <c r="H300" s="153">
        <v>1853</v>
      </c>
      <c r="I300" s="153">
        <v>44511</v>
      </c>
      <c r="J300" s="153">
        <v>2919</v>
      </c>
      <c r="K300" s="153">
        <v>0</v>
      </c>
      <c r="L300" s="153">
        <v>9641.5</v>
      </c>
      <c r="M300" s="153">
        <v>-18</v>
      </c>
      <c r="N300" s="153">
        <v>582.5</v>
      </c>
      <c r="O300" s="153">
        <v>-3782</v>
      </c>
      <c r="P300" s="153">
        <v>78</v>
      </c>
      <c r="Q300" s="153">
        <v>2000</v>
      </c>
      <c r="R300" s="153">
        <v>-850</v>
      </c>
      <c r="S300" s="153">
        <v>-1487</v>
      </c>
      <c r="T300" s="153">
        <v>1000</v>
      </c>
      <c r="U300" s="153">
        <v>-1205</v>
      </c>
      <c r="V300" s="153">
        <v>-2621</v>
      </c>
      <c r="Y300" s="11"/>
    </row>
    <row r="301" spans="1:25">
      <c r="A301" s="11">
        <f>A300+1</f>
        <v>12</v>
      </c>
      <c r="B301" s="13">
        <v>0</v>
      </c>
      <c r="C301" s="153">
        <v>58409.5</v>
      </c>
      <c r="D301" s="153">
        <v>55500</v>
      </c>
      <c r="E301" s="153">
        <v>56100</v>
      </c>
      <c r="F301" s="153">
        <v>357</v>
      </c>
      <c r="G301" s="153">
        <v>3557.5</v>
      </c>
      <c r="H301" s="153">
        <v>1622.5</v>
      </c>
      <c r="I301" s="153">
        <v>44433.5</v>
      </c>
      <c r="J301" s="153">
        <v>3542</v>
      </c>
      <c r="K301" s="153">
        <v>0</v>
      </c>
      <c r="L301" s="153">
        <v>9052.5</v>
      </c>
      <c r="M301" s="153">
        <v>-212</v>
      </c>
      <c r="N301" s="153">
        <v>586</v>
      </c>
      <c r="O301" s="153">
        <v>-4529.5</v>
      </c>
      <c r="P301" s="153">
        <v>73</v>
      </c>
      <c r="Q301" s="153">
        <v>2049</v>
      </c>
      <c r="R301" s="153">
        <v>-1500</v>
      </c>
      <c r="S301" s="153">
        <v>-2250</v>
      </c>
      <c r="T301" s="153">
        <v>1000</v>
      </c>
      <c r="U301" s="153">
        <v>-2479</v>
      </c>
      <c r="V301" s="153">
        <v>-1941</v>
      </c>
      <c r="Y301" s="11"/>
    </row>
    <row r="302" spans="1:25">
      <c r="A302" s="11">
        <f>A301</f>
        <v>12</v>
      </c>
      <c r="B302" s="13">
        <f>B301+1</f>
        <v>1</v>
      </c>
      <c r="C302" s="153">
        <v>54542.5</v>
      </c>
      <c r="D302" s="153">
        <v>52837.5</v>
      </c>
      <c r="E302" s="153">
        <v>53350</v>
      </c>
      <c r="F302" s="153">
        <v>356.5</v>
      </c>
      <c r="G302" s="153">
        <v>3217.5</v>
      </c>
      <c r="H302" s="153">
        <v>988.5</v>
      </c>
      <c r="I302" s="153">
        <v>44360</v>
      </c>
      <c r="J302" s="153">
        <v>3875</v>
      </c>
      <c r="K302" s="153">
        <v>0</v>
      </c>
      <c r="L302" s="153">
        <v>8547.5</v>
      </c>
      <c r="M302" s="153">
        <v>-1860.5</v>
      </c>
      <c r="N302" s="153">
        <v>591.5</v>
      </c>
      <c r="O302" s="153">
        <v>-5534</v>
      </c>
      <c r="P302" s="153">
        <v>67.5</v>
      </c>
      <c r="Q302" s="153">
        <v>1963</v>
      </c>
      <c r="R302" s="153">
        <v>-1500</v>
      </c>
      <c r="S302" s="153">
        <v>-2500</v>
      </c>
      <c r="T302" s="153">
        <v>1100</v>
      </c>
      <c r="U302" s="153">
        <v>-2370</v>
      </c>
      <c r="V302" s="153">
        <v>-1855</v>
      </c>
      <c r="Y302" s="11"/>
    </row>
    <row r="303" spans="1:25">
      <c r="A303" s="11">
        <f t="shared" ref="A303:A324" si="22">A302</f>
        <v>12</v>
      </c>
      <c r="B303" s="13">
        <f t="shared" ref="B303:B324" si="23">B302+1</f>
        <v>2</v>
      </c>
      <c r="C303" s="153">
        <v>53557.5</v>
      </c>
      <c r="D303" s="153">
        <v>51900</v>
      </c>
      <c r="E303" s="153">
        <v>52025</v>
      </c>
      <c r="F303" s="153">
        <v>355</v>
      </c>
      <c r="G303" s="153">
        <v>2788.5</v>
      </c>
      <c r="H303" s="153">
        <v>866</v>
      </c>
      <c r="I303" s="153">
        <v>44647.5</v>
      </c>
      <c r="J303" s="153">
        <v>4001.5</v>
      </c>
      <c r="K303" s="153">
        <v>0</v>
      </c>
      <c r="L303" s="153">
        <v>8572</v>
      </c>
      <c r="M303" s="153">
        <v>-2169.5</v>
      </c>
      <c r="N303" s="153">
        <v>591</v>
      </c>
      <c r="O303" s="153">
        <v>-6094.5</v>
      </c>
      <c r="P303" s="153">
        <v>60</v>
      </c>
      <c r="Q303" s="153">
        <v>839</v>
      </c>
      <c r="R303" s="153">
        <v>-1500</v>
      </c>
      <c r="S303" s="153">
        <v>-2500</v>
      </c>
      <c r="T303" s="153">
        <v>1100</v>
      </c>
      <c r="U303" s="153">
        <v>-2277</v>
      </c>
      <c r="V303" s="153">
        <v>-2133</v>
      </c>
      <c r="Y303" s="11"/>
    </row>
    <row r="304" spans="1:25">
      <c r="A304" s="11">
        <f t="shared" si="22"/>
        <v>12</v>
      </c>
      <c r="B304" s="13">
        <f t="shared" si="23"/>
        <v>3</v>
      </c>
      <c r="C304" s="153">
        <v>51037.5</v>
      </c>
      <c r="D304" s="153">
        <v>49337.5</v>
      </c>
      <c r="E304" s="153">
        <v>49225</v>
      </c>
      <c r="F304" s="153">
        <v>355.5</v>
      </c>
      <c r="G304" s="153">
        <v>2462.5</v>
      </c>
      <c r="H304" s="153">
        <v>896.5</v>
      </c>
      <c r="I304" s="153">
        <v>44135</v>
      </c>
      <c r="J304" s="153">
        <v>4054</v>
      </c>
      <c r="K304" s="153">
        <v>0</v>
      </c>
      <c r="L304" s="153">
        <v>8583</v>
      </c>
      <c r="M304" s="153">
        <v>-2433</v>
      </c>
      <c r="N304" s="153">
        <v>594.5</v>
      </c>
      <c r="O304" s="153">
        <v>-7611</v>
      </c>
      <c r="P304" s="153">
        <v>56</v>
      </c>
      <c r="Q304" s="153">
        <v>-901</v>
      </c>
      <c r="R304" s="153">
        <v>-1500</v>
      </c>
      <c r="S304" s="153">
        <v>-2500</v>
      </c>
      <c r="T304" s="153">
        <v>1100</v>
      </c>
      <c r="U304" s="153">
        <v>-2293</v>
      </c>
      <c r="V304" s="153">
        <v>-2262</v>
      </c>
      <c r="Y304" s="11"/>
    </row>
    <row r="305" spans="1:25">
      <c r="A305" s="11">
        <f t="shared" si="22"/>
        <v>12</v>
      </c>
      <c r="B305" s="13">
        <f t="shared" si="23"/>
        <v>4</v>
      </c>
      <c r="C305" s="153">
        <v>49579.5</v>
      </c>
      <c r="D305" s="153">
        <v>47875</v>
      </c>
      <c r="E305" s="153">
        <v>48437.5</v>
      </c>
      <c r="F305" s="153">
        <v>356.5</v>
      </c>
      <c r="G305" s="153">
        <v>2435</v>
      </c>
      <c r="H305" s="153">
        <v>922.5</v>
      </c>
      <c r="I305" s="153">
        <v>43837.5</v>
      </c>
      <c r="J305" s="153">
        <v>4148.5</v>
      </c>
      <c r="K305" s="153">
        <v>0</v>
      </c>
      <c r="L305" s="153">
        <v>8618.5</v>
      </c>
      <c r="M305" s="153">
        <v>-2428</v>
      </c>
      <c r="N305" s="153">
        <v>590</v>
      </c>
      <c r="O305" s="153">
        <v>-8902</v>
      </c>
      <c r="P305" s="153">
        <v>56</v>
      </c>
      <c r="Q305" s="153">
        <v>-1800</v>
      </c>
      <c r="R305" s="153">
        <v>-1500</v>
      </c>
      <c r="S305" s="153">
        <v>-2500</v>
      </c>
      <c r="T305" s="153">
        <v>1100</v>
      </c>
      <c r="U305" s="153">
        <v>-2291</v>
      </c>
      <c r="V305" s="153">
        <v>-2312</v>
      </c>
      <c r="Y305" s="11"/>
    </row>
    <row r="306" spans="1:25">
      <c r="A306" s="11">
        <f t="shared" si="22"/>
        <v>12</v>
      </c>
      <c r="B306" s="13">
        <f t="shared" si="23"/>
        <v>5</v>
      </c>
      <c r="C306" s="153">
        <v>50917.5</v>
      </c>
      <c r="D306" s="153">
        <v>49450</v>
      </c>
      <c r="E306" s="153">
        <v>50400</v>
      </c>
      <c r="F306" s="153">
        <v>355</v>
      </c>
      <c r="G306" s="153">
        <v>2627</v>
      </c>
      <c r="H306" s="153">
        <v>902</v>
      </c>
      <c r="I306" s="153">
        <v>44834</v>
      </c>
      <c r="J306" s="153">
        <v>4206.5</v>
      </c>
      <c r="K306" s="153">
        <v>0</v>
      </c>
      <c r="L306" s="153">
        <v>8631</v>
      </c>
      <c r="M306" s="153">
        <v>-2263.5</v>
      </c>
      <c r="N306" s="153">
        <v>590</v>
      </c>
      <c r="O306" s="153">
        <v>-8965</v>
      </c>
      <c r="P306" s="153">
        <v>57.5</v>
      </c>
      <c r="Q306" s="153">
        <v>-878</v>
      </c>
      <c r="R306" s="153">
        <v>-1500</v>
      </c>
      <c r="S306" s="153">
        <v>-2500</v>
      </c>
      <c r="T306" s="153">
        <v>1100</v>
      </c>
      <c r="U306" s="153">
        <v>-2145</v>
      </c>
      <c r="V306" s="153">
        <v>-2467</v>
      </c>
      <c r="Y306" s="11"/>
    </row>
    <row r="307" spans="1:25">
      <c r="A307" s="11">
        <f t="shared" si="22"/>
        <v>12</v>
      </c>
      <c r="B307" s="13">
        <f t="shared" si="23"/>
        <v>6</v>
      </c>
      <c r="C307" s="153">
        <v>55555</v>
      </c>
      <c r="D307" s="153">
        <v>54562.5</v>
      </c>
      <c r="E307" s="153">
        <v>55775</v>
      </c>
      <c r="F307" s="153">
        <v>356</v>
      </c>
      <c r="G307" s="153">
        <v>3457</v>
      </c>
      <c r="H307" s="153">
        <v>861</v>
      </c>
      <c r="I307" s="153">
        <v>45220.5</v>
      </c>
      <c r="J307" s="153">
        <v>4300.5</v>
      </c>
      <c r="K307" s="153">
        <v>0</v>
      </c>
      <c r="L307" s="153">
        <v>9260.5</v>
      </c>
      <c r="M307" s="153">
        <v>-951</v>
      </c>
      <c r="N307" s="153">
        <v>587.5</v>
      </c>
      <c r="O307" s="153">
        <v>-7537</v>
      </c>
      <c r="P307" s="153">
        <v>66.5</v>
      </c>
      <c r="Q307" s="153">
        <v>1183</v>
      </c>
      <c r="R307" s="153">
        <v>-1045</v>
      </c>
      <c r="S307" s="153">
        <v>-2500</v>
      </c>
      <c r="T307" s="153">
        <v>1100</v>
      </c>
      <c r="U307" s="153">
        <v>-2591</v>
      </c>
      <c r="V307" s="153">
        <v>-2825</v>
      </c>
      <c r="Y307" s="11"/>
    </row>
    <row r="308" spans="1:25">
      <c r="A308" s="11">
        <f t="shared" si="22"/>
        <v>12</v>
      </c>
      <c r="B308" s="13">
        <f t="shared" si="23"/>
        <v>7</v>
      </c>
      <c r="C308" s="153">
        <v>61291</v>
      </c>
      <c r="D308" s="153">
        <v>60025</v>
      </c>
      <c r="E308" s="153">
        <v>61225</v>
      </c>
      <c r="F308" s="153">
        <v>354</v>
      </c>
      <c r="G308" s="153">
        <v>3876</v>
      </c>
      <c r="H308" s="153">
        <v>1258.5</v>
      </c>
      <c r="I308" s="153">
        <v>45793</v>
      </c>
      <c r="J308" s="153">
        <v>4576</v>
      </c>
      <c r="K308" s="153">
        <v>8</v>
      </c>
      <c r="L308" s="153">
        <v>10550</v>
      </c>
      <c r="M308" s="153">
        <v>-19.5</v>
      </c>
      <c r="N308" s="153">
        <v>584</v>
      </c>
      <c r="O308" s="153">
        <v>-5689.5</v>
      </c>
      <c r="P308" s="153">
        <v>71</v>
      </c>
      <c r="Q308" s="153">
        <v>1695</v>
      </c>
      <c r="R308" s="153">
        <v>-795</v>
      </c>
      <c r="S308" s="153">
        <v>-1383</v>
      </c>
      <c r="T308" s="153">
        <v>1000</v>
      </c>
      <c r="U308" s="153">
        <v>-2392</v>
      </c>
      <c r="V308" s="153">
        <v>-2783</v>
      </c>
      <c r="Y308" s="11"/>
    </row>
    <row r="309" spans="1:25">
      <c r="A309" s="11">
        <f t="shared" si="22"/>
        <v>12</v>
      </c>
      <c r="B309" s="13">
        <f t="shared" si="23"/>
        <v>8</v>
      </c>
      <c r="C309" s="153">
        <v>64051.5</v>
      </c>
      <c r="D309" s="153">
        <v>63262.5</v>
      </c>
      <c r="E309" s="153">
        <v>63750</v>
      </c>
      <c r="F309" s="153">
        <v>354</v>
      </c>
      <c r="G309" s="153">
        <v>3817.5</v>
      </c>
      <c r="H309" s="153">
        <v>1382</v>
      </c>
      <c r="I309" s="153">
        <v>45730.5</v>
      </c>
      <c r="J309" s="153">
        <v>4734.5</v>
      </c>
      <c r="K309" s="153">
        <v>144.5</v>
      </c>
      <c r="L309" s="153">
        <v>11947</v>
      </c>
      <c r="M309" s="153">
        <v>-11</v>
      </c>
      <c r="N309" s="153">
        <v>571</v>
      </c>
      <c r="O309" s="153">
        <v>-4619</v>
      </c>
      <c r="P309" s="153">
        <v>69</v>
      </c>
      <c r="Q309" s="153">
        <v>1947</v>
      </c>
      <c r="R309" s="153">
        <v>-615</v>
      </c>
      <c r="S309" s="153">
        <v>-1334</v>
      </c>
      <c r="T309" s="153">
        <v>1000</v>
      </c>
      <c r="U309" s="153">
        <v>-2662</v>
      </c>
      <c r="V309" s="153">
        <v>-2665</v>
      </c>
      <c r="Y309" s="11"/>
    </row>
    <row r="310" spans="1:25">
      <c r="A310" s="11">
        <f t="shared" si="22"/>
        <v>12</v>
      </c>
      <c r="B310" s="13">
        <f t="shared" si="23"/>
        <v>9</v>
      </c>
      <c r="C310" s="153">
        <v>65174</v>
      </c>
      <c r="D310" s="153">
        <v>64862.5</v>
      </c>
      <c r="E310" s="153">
        <v>64800</v>
      </c>
      <c r="F310" s="153">
        <v>430</v>
      </c>
      <c r="G310" s="153">
        <v>3814.5</v>
      </c>
      <c r="H310" s="153">
        <v>1546.5</v>
      </c>
      <c r="I310" s="153">
        <v>45814.5</v>
      </c>
      <c r="J310" s="153">
        <v>4840</v>
      </c>
      <c r="K310" s="153">
        <v>501.5</v>
      </c>
      <c r="L310" s="153">
        <v>12349.5</v>
      </c>
      <c r="M310" s="153">
        <v>-3</v>
      </c>
      <c r="N310" s="153">
        <v>566.5</v>
      </c>
      <c r="O310" s="153">
        <v>-4686.5</v>
      </c>
      <c r="P310" s="153">
        <v>69.5</v>
      </c>
      <c r="Q310" s="153">
        <v>2100</v>
      </c>
      <c r="R310" s="153">
        <v>-1190</v>
      </c>
      <c r="S310" s="153">
        <v>-1649</v>
      </c>
      <c r="T310" s="153">
        <v>1000</v>
      </c>
      <c r="U310" s="153">
        <v>-2521</v>
      </c>
      <c r="V310" s="153">
        <v>-2559</v>
      </c>
      <c r="Y310" s="11"/>
    </row>
    <row r="311" spans="1:25">
      <c r="A311" s="11">
        <f t="shared" si="22"/>
        <v>12</v>
      </c>
      <c r="B311" s="13">
        <f t="shared" si="23"/>
        <v>10</v>
      </c>
      <c r="C311" s="153">
        <v>64825</v>
      </c>
      <c r="D311" s="153">
        <v>64437.5</v>
      </c>
      <c r="E311" s="153">
        <v>64137.5</v>
      </c>
      <c r="F311" s="153">
        <v>521</v>
      </c>
      <c r="G311" s="153">
        <v>3629.5</v>
      </c>
      <c r="H311" s="153">
        <v>1768.5</v>
      </c>
      <c r="I311" s="153">
        <v>45707.5</v>
      </c>
      <c r="J311" s="153">
        <v>5047</v>
      </c>
      <c r="K311" s="153">
        <v>912.5</v>
      </c>
      <c r="L311" s="153">
        <v>11955</v>
      </c>
      <c r="M311" s="153">
        <v>-2</v>
      </c>
      <c r="N311" s="153">
        <v>565.5</v>
      </c>
      <c r="O311" s="153">
        <v>-5279.5</v>
      </c>
      <c r="P311" s="153">
        <v>69</v>
      </c>
      <c r="Q311" s="153">
        <v>2075</v>
      </c>
      <c r="R311" s="153">
        <v>-1500</v>
      </c>
      <c r="S311" s="153">
        <v>-1918</v>
      </c>
      <c r="T311" s="153">
        <v>1000</v>
      </c>
      <c r="U311" s="153">
        <v>-2348</v>
      </c>
      <c r="V311" s="153">
        <v>-2904</v>
      </c>
      <c r="Y311" s="11"/>
    </row>
    <row r="312" spans="1:25">
      <c r="A312" s="11">
        <f t="shared" si="22"/>
        <v>12</v>
      </c>
      <c r="B312" s="13">
        <f t="shared" si="23"/>
        <v>11</v>
      </c>
      <c r="C312" s="153">
        <v>64249.5</v>
      </c>
      <c r="D312" s="153">
        <v>63662.5</v>
      </c>
      <c r="E312" s="153">
        <v>63312.5</v>
      </c>
      <c r="F312" s="153">
        <v>357.5</v>
      </c>
      <c r="G312" s="153">
        <v>3729.5</v>
      </c>
      <c r="H312" s="153">
        <v>1562.5</v>
      </c>
      <c r="I312" s="153">
        <v>45700.5</v>
      </c>
      <c r="J312" s="153">
        <v>5092</v>
      </c>
      <c r="K312" s="153">
        <v>1250.5</v>
      </c>
      <c r="L312" s="153">
        <v>11859.5</v>
      </c>
      <c r="M312" s="153">
        <v>-2</v>
      </c>
      <c r="N312" s="153">
        <v>569</v>
      </c>
      <c r="O312" s="153">
        <v>-5868.5</v>
      </c>
      <c r="P312" s="153">
        <v>67.5</v>
      </c>
      <c r="Q312" s="153">
        <v>2021</v>
      </c>
      <c r="R312" s="153">
        <v>-1500</v>
      </c>
      <c r="S312" s="153">
        <v>-1900</v>
      </c>
      <c r="T312" s="153">
        <v>1000</v>
      </c>
      <c r="U312" s="153">
        <v>-2569</v>
      </c>
      <c r="V312" s="153">
        <v>-2965</v>
      </c>
      <c r="Y312" s="11"/>
    </row>
    <row r="313" spans="1:25">
      <c r="A313" s="11">
        <f t="shared" si="22"/>
        <v>12</v>
      </c>
      <c r="B313" s="13">
        <f t="shared" si="23"/>
        <v>12</v>
      </c>
      <c r="C313" s="153">
        <v>63702</v>
      </c>
      <c r="D313" s="153">
        <v>62850</v>
      </c>
      <c r="E313" s="153">
        <v>62775</v>
      </c>
      <c r="F313" s="153">
        <v>357</v>
      </c>
      <c r="G313" s="153">
        <v>3601</v>
      </c>
      <c r="H313" s="153">
        <v>1513</v>
      </c>
      <c r="I313" s="153">
        <v>45478.5</v>
      </c>
      <c r="J313" s="153">
        <v>5215</v>
      </c>
      <c r="K313" s="153">
        <v>1555</v>
      </c>
      <c r="L313" s="153">
        <v>11462</v>
      </c>
      <c r="M313" s="153">
        <v>-5.5</v>
      </c>
      <c r="N313" s="153">
        <v>576</v>
      </c>
      <c r="O313" s="153">
        <v>-6050</v>
      </c>
      <c r="P313" s="153">
        <v>65.5</v>
      </c>
      <c r="Q313" s="153">
        <v>1790</v>
      </c>
      <c r="R313" s="153">
        <v>-1500</v>
      </c>
      <c r="S313" s="153">
        <v>-2305</v>
      </c>
      <c r="T313" s="153">
        <v>1000</v>
      </c>
      <c r="U313" s="153">
        <v>-2230</v>
      </c>
      <c r="V313" s="153">
        <v>-2572</v>
      </c>
      <c r="Y313" s="11"/>
    </row>
    <row r="314" spans="1:25">
      <c r="A314" s="11">
        <f t="shared" si="22"/>
        <v>12</v>
      </c>
      <c r="B314" s="13">
        <f t="shared" si="23"/>
        <v>13</v>
      </c>
      <c r="C314" s="153">
        <v>62652.5</v>
      </c>
      <c r="D314" s="153">
        <v>62250</v>
      </c>
      <c r="E314" s="153">
        <v>61850</v>
      </c>
      <c r="F314" s="153">
        <v>357</v>
      </c>
      <c r="G314" s="153">
        <v>3731.5</v>
      </c>
      <c r="H314" s="153">
        <v>1252.5</v>
      </c>
      <c r="I314" s="153">
        <v>45230.5</v>
      </c>
      <c r="J314" s="153">
        <v>5341.5</v>
      </c>
      <c r="K314" s="153">
        <v>1628.5</v>
      </c>
      <c r="L314" s="153">
        <v>10709</v>
      </c>
      <c r="M314" s="153">
        <v>-10</v>
      </c>
      <c r="N314" s="153">
        <v>580.5</v>
      </c>
      <c r="O314" s="153">
        <v>-6168.5</v>
      </c>
      <c r="P314" s="153">
        <v>67</v>
      </c>
      <c r="Q314" s="153">
        <v>2038</v>
      </c>
      <c r="R314" s="153">
        <v>-1500</v>
      </c>
      <c r="S314" s="153">
        <v>-2500</v>
      </c>
      <c r="T314" s="153">
        <v>1000</v>
      </c>
      <c r="U314" s="153">
        <v>-2353</v>
      </c>
      <c r="V314" s="153">
        <v>-2849</v>
      </c>
      <c r="Y314" s="11"/>
    </row>
    <row r="315" spans="1:25">
      <c r="A315" s="11">
        <f t="shared" si="22"/>
        <v>12</v>
      </c>
      <c r="B315" s="13">
        <f t="shared" si="23"/>
        <v>14</v>
      </c>
      <c r="C315" s="153">
        <v>60885</v>
      </c>
      <c r="D315" s="153">
        <v>60400</v>
      </c>
      <c r="E315" s="153">
        <v>59637.5</v>
      </c>
      <c r="F315" s="153">
        <v>353</v>
      </c>
      <c r="G315" s="153">
        <v>3727.5</v>
      </c>
      <c r="H315" s="153">
        <v>1011</v>
      </c>
      <c r="I315" s="153">
        <v>44945</v>
      </c>
      <c r="J315" s="153">
        <v>5335.5</v>
      </c>
      <c r="K315" s="153">
        <v>1532</v>
      </c>
      <c r="L315" s="153">
        <v>9812</v>
      </c>
      <c r="M315" s="153">
        <v>-20.5</v>
      </c>
      <c r="N315" s="153">
        <v>578</v>
      </c>
      <c r="O315" s="153">
        <v>-6388.5</v>
      </c>
      <c r="P315" s="153">
        <v>67.5</v>
      </c>
      <c r="Q315" s="153">
        <v>1908</v>
      </c>
      <c r="R315" s="153">
        <v>-1500</v>
      </c>
      <c r="S315" s="153">
        <v>-2500</v>
      </c>
      <c r="T315" s="153">
        <v>1000</v>
      </c>
      <c r="U315" s="153">
        <v>-2340</v>
      </c>
      <c r="V315" s="153">
        <v>-3075</v>
      </c>
      <c r="Y315" s="11"/>
    </row>
    <row r="316" spans="1:25">
      <c r="A316" s="11">
        <f t="shared" si="22"/>
        <v>12</v>
      </c>
      <c r="B316" s="13">
        <f t="shared" si="23"/>
        <v>15</v>
      </c>
      <c r="C316" s="153">
        <v>58480</v>
      </c>
      <c r="D316" s="153">
        <v>57750</v>
      </c>
      <c r="E316" s="153">
        <v>57287.5</v>
      </c>
      <c r="F316" s="153">
        <v>354.5</v>
      </c>
      <c r="G316" s="153">
        <v>3303.5</v>
      </c>
      <c r="H316" s="153">
        <v>1043</v>
      </c>
      <c r="I316" s="153">
        <v>44303</v>
      </c>
      <c r="J316" s="153">
        <v>5279</v>
      </c>
      <c r="K316" s="153">
        <v>1397.5</v>
      </c>
      <c r="L316" s="153">
        <v>9163</v>
      </c>
      <c r="M316" s="153">
        <v>-415</v>
      </c>
      <c r="N316" s="153">
        <v>579.5</v>
      </c>
      <c r="O316" s="153">
        <v>-6527.5</v>
      </c>
      <c r="P316" s="153">
        <v>63.5</v>
      </c>
      <c r="Q316" s="153">
        <v>1905</v>
      </c>
      <c r="R316" s="153">
        <v>-1500</v>
      </c>
      <c r="S316" s="153">
        <v>-2500</v>
      </c>
      <c r="T316" s="153">
        <v>1000</v>
      </c>
      <c r="U316" s="153">
        <v>-2478</v>
      </c>
      <c r="V316" s="153">
        <v>-2880</v>
      </c>
      <c r="Y316" s="11"/>
    </row>
    <row r="317" spans="1:25">
      <c r="A317" s="11">
        <f t="shared" si="22"/>
        <v>12</v>
      </c>
      <c r="B317" s="13">
        <f t="shared" si="23"/>
        <v>16</v>
      </c>
      <c r="C317" s="153">
        <v>56743.5</v>
      </c>
      <c r="D317" s="153">
        <v>55412.5</v>
      </c>
      <c r="E317" s="153">
        <v>55250</v>
      </c>
      <c r="F317" s="153">
        <v>355.5</v>
      </c>
      <c r="G317" s="153">
        <v>2658.5</v>
      </c>
      <c r="H317" s="153">
        <v>1148</v>
      </c>
      <c r="I317" s="153">
        <v>44167</v>
      </c>
      <c r="J317" s="153">
        <v>5326</v>
      </c>
      <c r="K317" s="153">
        <v>1292.5</v>
      </c>
      <c r="L317" s="153">
        <v>9165.5</v>
      </c>
      <c r="M317" s="153">
        <v>-1370.5</v>
      </c>
      <c r="N317" s="153">
        <v>591</v>
      </c>
      <c r="O317" s="153">
        <v>-6590.5</v>
      </c>
      <c r="P317" s="153">
        <v>56</v>
      </c>
      <c r="Q317" s="153">
        <v>2018</v>
      </c>
      <c r="R317" s="153">
        <v>-1500</v>
      </c>
      <c r="S317" s="153">
        <v>-2500</v>
      </c>
      <c r="T317" s="153">
        <v>1000</v>
      </c>
      <c r="U317" s="153">
        <v>-2583</v>
      </c>
      <c r="V317" s="153">
        <v>-2937</v>
      </c>
      <c r="Y317" s="11"/>
    </row>
    <row r="318" spans="1:25">
      <c r="A318" s="11">
        <f t="shared" si="22"/>
        <v>12</v>
      </c>
      <c r="B318" s="13">
        <f t="shared" si="23"/>
        <v>17</v>
      </c>
      <c r="C318" s="153">
        <v>55561.5</v>
      </c>
      <c r="D318" s="153">
        <v>54562.5</v>
      </c>
      <c r="E318" s="153">
        <v>54562.5</v>
      </c>
      <c r="F318" s="153">
        <v>354.5</v>
      </c>
      <c r="G318" s="153">
        <v>2553</v>
      </c>
      <c r="H318" s="153">
        <v>1219.5</v>
      </c>
      <c r="I318" s="153">
        <v>44301</v>
      </c>
      <c r="J318" s="153">
        <v>5279.5</v>
      </c>
      <c r="K318" s="153">
        <v>1018</v>
      </c>
      <c r="L318" s="153">
        <v>9212</v>
      </c>
      <c r="M318" s="153">
        <v>-1747.5</v>
      </c>
      <c r="N318" s="153">
        <v>598.5</v>
      </c>
      <c r="O318" s="153">
        <v>-7227</v>
      </c>
      <c r="P318" s="153">
        <v>55.5</v>
      </c>
      <c r="Q318" s="153">
        <v>1107</v>
      </c>
      <c r="R318" s="153">
        <v>-1500</v>
      </c>
      <c r="S318" s="153">
        <v>-2500</v>
      </c>
      <c r="T318" s="153">
        <v>1000</v>
      </c>
      <c r="U318" s="153">
        <v>-2694</v>
      </c>
      <c r="V318" s="153">
        <v>-2768</v>
      </c>
      <c r="Y318" s="11"/>
    </row>
    <row r="319" spans="1:25">
      <c r="A319" s="11">
        <f t="shared" si="22"/>
        <v>12</v>
      </c>
      <c r="B319" s="13">
        <f t="shared" si="23"/>
        <v>18</v>
      </c>
      <c r="C319" s="153">
        <v>56260.5</v>
      </c>
      <c r="D319" s="153">
        <v>55787.5</v>
      </c>
      <c r="E319" s="153">
        <v>55787.5</v>
      </c>
      <c r="F319" s="153">
        <v>355.5</v>
      </c>
      <c r="G319" s="153">
        <v>2326.5</v>
      </c>
      <c r="H319" s="153">
        <v>1072.5</v>
      </c>
      <c r="I319" s="153">
        <v>45053.5</v>
      </c>
      <c r="J319" s="153">
        <v>4996</v>
      </c>
      <c r="K319" s="153">
        <v>680.5</v>
      </c>
      <c r="L319" s="153">
        <v>9629.5</v>
      </c>
      <c r="M319" s="153">
        <v>-921.5</v>
      </c>
      <c r="N319" s="153">
        <v>592</v>
      </c>
      <c r="O319" s="153">
        <v>-7524</v>
      </c>
      <c r="P319" s="153">
        <v>50.5</v>
      </c>
      <c r="Q319" s="153">
        <v>183</v>
      </c>
      <c r="R319" s="153">
        <v>-1499</v>
      </c>
      <c r="S319" s="153">
        <v>-2500</v>
      </c>
      <c r="T319" s="153">
        <v>1000</v>
      </c>
      <c r="U319" s="153">
        <v>-2601</v>
      </c>
      <c r="V319" s="153">
        <v>-2391</v>
      </c>
      <c r="Y319" s="11"/>
    </row>
    <row r="320" spans="1:25">
      <c r="A320" s="11">
        <f t="shared" si="22"/>
        <v>12</v>
      </c>
      <c r="B320" s="13">
        <f t="shared" si="23"/>
        <v>19</v>
      </c>
      <c r="C320" s="153">
        <v>57765.5</v>
      </c>
      <c r="D320" s="153">
        <v>57100</v>
      </c>
      <c r="E320" s="153">
        <v>57037.5</v>
      </c>
      <c r="F320" s="153">
        <v>355</v>
      </c>
      <c r="G320" s="153">
        <v>2593</v>
      </c>
      <c r="H320" s="153">
        <v>901</v>
      </c>
      <c r="I320" s="153">
        <v>45641.5</v>
      </c>
      <c r="J320" s="153">
        <v>4593.5</v>
      </c>
      <c r="K320" s="153">
        <v>298.5</v>
      </c>
      <c r="L320" s="153">
        <v>10912</v>
      </c>
      <c r="M320" s="153">
        <v>-2.5</v>
      </c>
      <c r="N320" s="153">
        <v>600.5</v>
      </c>
      <c r="O320" s="153">
        <v>-8127</v>
      </c>
      <c r="P320" s="153">
        <v>52</v>
      </c>
      <c r="Q320" s="153">
        <v>104</v>
      </c>
      <c r="R320" s="153">
        <v>-1498</v>
      </c>
      <c r="S320" s="153">
        <v>-2500</v>
      </c>
      <c r="T320" s="153">
        <v>1000</v>
      </c>
      <c r="U320" s="153">
        <v>-2687</v>
      </c>
      <c r="V320" s="153">
        <v>-2706</v>
      </c>
      <c r="Y320" s="11"/>
    </row>
    <row r="321" spans="1:25">
      <c r="A321" s="11">
        <f t="shared" si="22"/>
        <v>12</v>
      </c>
      <c r="B321" s="13">
        <f t="shared" si="23"/>
        <v>20</v>
      </c>
      <c r="C321" s="153">
        <v>57023</v>
      </c>
      <c r="D321" s="153">
        <v>57187.5</v>
      </c>
      <c r="E321" s="153">
        <v>57087.5</v>
      </c>
      <c r="F321" s="153">
        <v>356</v>
      </c>
      <c r="G321" s="153">
        <v>2918</v>
      </c>
      <c r="H321" s="153">
        <v>802.5</v>
      </c>
      <c r="I321" s="153">
        <v>45630</v>
      </c>
      <c r="J321" s="153">
        <v>4066</v>
      </c>
      <c r="K321" s="153">
        <v>40</v>
      </c>
      <c r="L321" s="153">
        <v>11010.5</v>
      </c>
      <c r="M321" s="153">
        <v>-2</v>
      </c>
      <c r="N321" s="153">
        <v>604</v>
      </c>
      <c r="O321" s="153">
        <v>-8401.5</v>
      </c>
      <c r="P321" s="153">
        <v>56.5</v>
      </c>
      <c r="Q321" s="153">
        <v>853</v>
      </c>
      <c r="R321" s="153">
        <v>-1500</v>
      </c>
      <c r="S321" s="153">
        <v>-2500</v>
      </c>
      <c r="T321" s="153">
        <v>1000</v>
      </c>
      <c r="U321" s="153">
        <v>-2751</v>
      </c>
      <c r="V321" s="153">
        <v>-3200</v>
      </c>
      <c r="Y321" s="11"/>
    </row>
    <row r="322" spans="1:25">
      <c r="A322" s="11">
        <f t="shared" si="22"/>
        <v>12</v>
      </c>
      <c r="B322" s="13">
        <f t="shared" si="23"/>
        <v>21</v>
      </c>
      <c r="C322" s="153">
        <v>57957.5</v>
      </c>
      <c r="D322" s="153">
        <v>57112.5</v>
      </c>
      <c r="E322" s="153">
        <v>57087.5</v>
      </c>
      <c r="F322" s="153">
        <v>355</v>
      </c>
      <c r="G322" s="153">
        <v>3055</v>
      </c>
      <c r="H322" s="153">
        <v>807</v>
      </c>
      <c r="I322" s="153">
        <v>45748.5</v>
      </c>
      <c r="J322" s="153">
        <v>3582.5</v>
      </c>
      <c r="K322" s="153">
        <v>0</v>
      </c>
      <c r="L322" s="153">
        <v>10885.5</v>
      </c>
      <c r="M322" s="153">
        <v>-2</v>
      </c>
      <c r="N322" s="153">
        <v>599.5</v>
      </c>
      <c r="O322" s="153">
        <v>-7073</v>
      </c>
      <c r="P322" s="153">
        <v>59</v>
      </c>
      <c r="Q322" s="153">
        <v>2002</v>
      </c>
      <c r="R322" s="153">
        <v>-1500</v>
      </c>
      <c r="S322" s="153">
        <v>-2500</v>
      </c>
      <c r="T322" s="153">
        <v>1000</v>
      </c>
      <c r="U322" s="153">
        <v>-2325</v>
      </c>
      <c r="V322" s="153">
        <v>-3144</v>
      </c>
      <c r="Y322" s="11"/>
    </row>
    <row r="323" spans="1:25">
      <c r="A323" s="11">
        <f t="shared" si="22"/>
        <v>12</v>
      </c>
      <c r="B323" s="13">
        <f t="shared" si="23"/>
        <v>22</v>
      </c>
      <c r="C323" s="153">
        <v>56917</v>
      </c>
      <c r="D323" s="153">
        <v>56750</v>
      </c>
      <c r="E323" s="153">
        <v>56862.5</v>
      </c>
      <c r="F323" s="153">
        <v>354</v>
      </c>
      <c r="G323" s="153">
        <v>2666.5</v>
      </c>
      <c r="H323" s="153">
        <v>795</v>
      </c>
      <c r="I323" s="153">
        <v>44689.5</v>
      </c>
      <c r="J323" s="153">
        <v>3239</v>
      </c>
      <c r="K323" s="153">
        <v>0</v>
      </c>
      <c r="L323" s="153">
        <v>9950</v>
      </c>
      <c r="M323" s="153">
        <v>-4</v>
      </c>
      <c r="N323" s="153">
        <v>599.5</v>
      </c>
      <c r="O323" s="153">
        <v>-5373</v>
      </c>
      <c r="P323" s="153">
        <v>55</v>
      </c>
      <c r="Q323" s="153">
        <v>2100</v>
      </c>
      <c r="R323" s="153">
        <v>-1500</v>
      </c>
      <c r="S323" s="153">
        <v>-1593</v>
      </c>
      <c r="T323" s="153">
        <v>1000</v>
      </c>
      <c r="U323" s="153">
        <v>-1842</v>
      </c>
      <c r="V323" s="153">
        <v>-2836</v>
      </c>
      <c r="Y323" s="11"/>
    </row>
    <row r="324" spans="1:25">
      <c r="A324" s="11">
        <f t="shared" si="22"/>
        <v>12</v>
      </c>
      <c r="B324" s="13">
        <f t="shared" si="23"/>
        <v>23</v>
      </c>
      <c r="C324" s="153">
        <v>59444</v>
      </c>
      <c r="D324" s="153">
        <v>58212.5</v>
      </c>
      <c r="E324" s="153">
        <v>58437.5</v>
      </c>
      <c r="F324" s="153">
        <v>355</v>
      </c>
      <c r="G324" s="153">
        <v>2769.5</v>
      </c>
      <c r="H324" s="153">
        <v>749</v>
      </c>
      <c r="I324" s="153">
        <v>44366.5</v>
      </c>
      <c r="J324" s="153">
        <v>3016.5</v>
      </c>
      <c r="K324" s="153">
        <v>0</v>
      </c>
      <c r="L324" s="153">
        <v>11286</v>
      </c>
      <c r="M324" s="153">
        <v>-8.5</v>
      </c>
      <c r="N324" s="153">
        <v>597.5</v>
      </c>
      <c r="O324" s="153">
        <v>-3687.5</v>
      </c>
      <c r="P324" s="153">
        <v>56</v>
      </c>
      <c r="Q324" s="153">
        <v>2100</v>
      </c>
      <c r="R324" s="153">
        <v>-1500</v>
      </c>
      <c r="S324" s="153">
        <v>-1278</v>
      </c>
      <c r="T324" s="153">
        <v>1000</v>
      </c>
      <c r="U324" s="153">
        <v>-1464</v>
      </c>
      <c r="V324" s="153">
        <v>-1924</v>
      </c>
      <c r="Y324" s="11"/>
    </row>
    <row r="325" spans="1:25">
      <c r="A325" s="11">
        <f>A324+1</f>
        <v>13</v>
      </c>
      <c r="B325" s="13">
        <v>0</v>
      </c>
      <c r="C325" s="153">
        <v>57876</v>
      </c>
      <c r="D325" s="153">
        <v>55762.5</v>
      </c>
      <c r="E325" s="153">
        <v>55675</v>
      </c>
      <c r="F325" s="153">
        <v>355</v>
      </c>
      <c r="G325" s="153">
        <v>2415</v>
      </c>
      <c r="H325" s="153">
        <v>704.5</v>
      </c>
      <c r="I325" s="153">
        <v>43638.5</v>
      </c>
      <c r="J325" s="153">
        <v>2852.5</v>
      </c>
      <c r="K325" s="153">
        <v>0</v>
      </c>
      <c r="L325" s="153">
        <v>10214</v>
      </c>
      <c r="M325" s="153">
        <v>-207.5</v>
      </c>
      <c r="N325" s="153">
        <v>599</v>
      </c>
      <c r="O325" s="153">
        <v>-2694.5</v>
      </c>
      <c r="P325" s="153">
        <v>52.5</v>
      </c>
      <c r="Q325" s="153">
        <v>2239</v>
      </c>
      <c r="R325" s="153">
        <v>-1500</v>
      </c>
      <c r="S325" s="153">
        <v>-2500</v>
      </c>
      <c r="T325" s="153">
        <v>1000</v>
      </c>
      <c r="U325" s="153">
        <v>-1041</v>
      </c>
      <c r="V325" s="153">
        <v>-751</v>
      </c>
      <c r="Y325" s="11"/>
    </row>
    <row r="326" spans="1:25">
      <c r="A326" s="11">
        <f>A325</f>
        <v>13</v>
      </c>
      <c r="B326" s="13">
        <f>B325+1</f>
        <v>1</v>
      </c>
      <c r="C326" s="153">
        <v>53425.5</v>
      </c>
      <c r="D326" s="153">
        <v>52625</v>
      </c>
      <c r="E326" s="153">
        <v>52487.5</v>
      </c>
      <c r="F326" s="153">
        <v>356</v>
      </c>
      <c r="G326" s="153">
        <v>1996.5</v>
      </c>
      <c r="H326" s="153">
        <v>695.5</v>
      </c>
      <c r="I326" s="153">
        <v>42651.5</v>
      </c>
      <c r="J326" s="153">
        <v>2714.5</v>
      </c>
      <c r="K326" s="153">
        <v>0</v>
      </c>
      <c r="L326" s="153">
        <v>9107.5</v>
      </c>
      <c r="M326" s="153">
        <v>-1563</v>
      </c>
      <c r="N326" s="153">
        <v>599</v>
      </c>
      <c r="O326" s="153">
        <v>-3132</v>
      </c>
      <c r="P326" s="153">
        <v>49</v>
      </c>
      <c r="Q326" s="153">
        <v>1385</v>
      </c>
      <c r="R326" s="153">
        <v>-1500</v>
      </c>
      <c r="S326" s="153">
        <v>-2500</v>
      </c>
      <c r="T326" s="153">
        <v>1000</v>
      </c>
      <c r="U326" s="153">
        <v>-1041</v>
      </c>
      <c r="V326" s="153">
        <v>-588</v>
      </c>
      <c r="Y326" s="11"/>
    </row>
    <row r="327" spans="1:25">
      <c r="A327" s="11">
        <f t="shared" ref="A327:A348" si="24">A326</f>
        <v>13</v>
      </c>
      <c r="B327" s="13">
        <f t="shared" ref="B327:B348" si="25">B326+1</f>
        <v>2</v>
      </c>
      <c r="C327" s="153">
        <v>52119.5</v>
      </c>
      <c r="D327" s="153">
        <v>51237.5</v>
      </c>
      <c r="E327" s="153">
        <v>50862.5</v>
      </c>
      <c r="F327" s="153">
        <v>356</v>
      </c>
      <c r="G327" s="153">
        <v>1781.5</v>
      </c>
      <c r="H327" s="153">
        <v>694</v>
      </c>
      <c r="I327" s="153">
        <v>41937</v>
      </c>
      <c r="J327" s="153">
        <v>2481.5</v>
      </c>
      <c r="K327" s="153">
        <v>0</v>
      </c>
      <c r="L327" s="153">
        <v>8964</v>
      </c>
      <c r="M327" s="153">
        <v>-1430.5</v>
      </c>
      <c r="N327" s="153">
        <v>596</v>
      </c>
      <c r="O327" s="153">
        <v>-3259.5</v>
      </c>
      <c r="P327" s="153">
        <v>46</v>
      </c>
      <c r="Q327" s="153">
        <v>1404</v>
      </c>
      <c r="R327" s="153">
        <v>-1500</v>
      </c>
      <c r="S327" s="153">
        <v>-2500</v>
      </c>
      <c r="T327" s="153">
        <v>1100</v>
      </c>
      <c r="U327" s="153">
        <v>-1041</v>
      </c>
      <c r="V327" s="153">
        <v>-618</v>
      </c>
      <c r="Y327" s="11"/>
    </row>
    <row r="328" spans="1:25">
      <c r="A328" s="11">
        <f t="shared" si="24"/>
        <v>13</v>
      </c>
      <c r="B328" s="13">
        <f t="shared" si="25"/>
        <v>3</v>
      </c>
      <c r="C328" s="153">
        <v>49305</v>
      </c>
      <c r="D328" s="153">
        <v>48087.5</v>
      </c>
      <c r="E328" s="153">
        <v>47687.5</v>
      </c>
      <c r="F328" s="153">
        <v>353.5</v>
      </c>
      <c r="G328" s="153">
        <v>1355</v>
      </c>
      <c r="H328" s="153">
        <v>684</v>
      </c>
      <c r="I328" s="153">
        <v>40718.5</v>
      </c>
      <c r="J328" s="153">
        <v>2298</v>
      </c>
      <c r="K328" s="153">
        <v>0</v>
      </c>
      <c r="L328" s="153">
        <v>8716</v>
      </c>
      <c r="M328" s="153">
        <v>-2189</v>
      </c>
      <c r="N328" s="153">
        <v>592</v>
      </c>
      <c r="O328" s="153">
        <v>-3222</v>
      </c>
      <c r="P328" s="153">
        <v>41</v>
      </c>
      <c r="Q328" s="153">
        <v>1598</v>
      </c>
      <c r="R328" s="153">
        <v>-1500</v>
      </c>
      <c r="S328" s="153">
        <v>-2500</v>
      </c>
      <c r="T328" s="153">
        <v>1100</v>
      </c>
      <c r="U328" s="153">
        <v>-1041</v>
      </c>
      <c r="V328" s="153">
        <v>-792</v>
      </c>
      <c r="Y328" s="11"/>
    </row>
    <row r="329" spans="1:25">
      <c r="A329" s="11">
        <f t="shared" si="24"/>
        <v>13</v>
      </c>
      <c r="B329" s="13">
        <f t="shared" si="25"/>
        <v>4</v>
      </c>
      <c r="C329" s="153">
        <v>47063</v>
      </c>
      <c r="D329" s="153">
        <v>46362.5</v>
      </c>
      <c r="E329" s="153">
        <v>46150</v>
      </c>
      <c r="F329" s="153">
        <v>353.5</v>
      </c>
      <c r="G329" s="153">
        <v>938.5</v>
      </c>
      <c r="H329" s="153">
        <v>681.5</v>
      </c>
      <c r="I329" s="153">
        <v>39629</v>
      </c>
      <c r="J329" s="153">
        <v>2134.5</v>
      </c>
      <c r="K329" s="153">
        <v>0</v>
      </c>
      <c r="L329" s="153">
        <v>8446</v>
      </c>
      <c r="M329" s="153">
        <v>-2349</v>
      </c>
      <c r="N329" s="153">
        <v>589</v>
      </c>
      <c r="O329" s="153">
        <v>-3360.5</v>
      </c>
      <c r="P329" s="153">
        <v>34.5</v>
      </c>
      <c r="Q329" s="153">
        <v>1423</v>
      </c>
      <c r="R329" s="153">
        <v>-1500</v>
      </c>
      <c r="S329" s="153">
        <v>-2500</v>
      </c>
      <c r="T329" s="153">
        <v>1100</v>
      </c>
      <c r="U329" s="153">
        <v>-1041</v>
      </c>
      <c r="V329" s="153">
        <v>-940</v>
      </c>
      <c r="Y329" s="11"/>
    </row>
    <row r="330" spans="1:25">
      <c r="A330" s="11">
        <f t="shared" si="24"/>
        <v>13</v>
      </c>
      <c r="B330" s="13">
        <f t="shared" si="25"/>
        <v>5</v>
      </c>
      <c r="C330" s="153">
        <v>46948</v>
      </c>
      <c r="D330" s="153">
        <v>46475</v>
      </c>
      <c r="E330" s="153">
        <v>46362.5</v>
      </c>
      <c r="F330" s="153">
        <v>355.5</v>
      </c>
      <c r="G330" s="153">
        <v>890.5</v>
      </c>
      <c r="H330" s="153">
        <v>691.5</v>
      </c>
      <c r="I330" s="153">
        <v>39948</v>
      </c>
      <c r="J330" s="153">
        <v>1891</v>
      </c>
      <c r="K330" s="153">
        <v>0</v>
      </c>
      <c r="L330" s="153">
        <v>8615</v>
      </c>
      <c r="M330" s="153">
        <v>-2327.5</v>
      </c>
      <c r="N330" s="153">
        <v>589.5</v>
      </c>
      <c r="O330" s="153">
        <v>-3706</v>
      </c>
      <c r="P330" s="153">
        <v>33.5</v>
      </c>
      <c r="Q330" s="153">
        <v>1390</v>
      </c>
      <c r="R330" s="153">
        <v>-1500</v>
      </c>
      <c r="S330" s="153">
        <v>-2500</v>
      </c>
      <c r="T330" s="153">
        <v>1100</v>
      </c>
      <c r="U330" s="153">
        <v>-1041</v>
      </c>
      <c r="V330" s="153">
        <v>-1125</v>
      </c>
      <c r="Y330" s="11"/>
    </row>
    <row r="331" spans="1:25">
      <c r="A331" s="11">
        <f t="shared" si="24"/>
        <v>13</v>
      </c>
      <c r="B331" s="13">
        <f t="shared" si="25"/>
        <v>6</v>
      </c>
      <c r="C331" s="153">
        <v>48640</v>
      </c>
      <c r="D331" s="153">
        <v>48262.5</v>
      </c>
      <c r="E331" s="153">
        <v>48275</v>
      </c>
      <c r="F331" s="153">
        <v>354</v>
      </c>
      <c r="G331" s="153">
        <v>990.5</v>
      </c>
      <c r="H331" s="153">
        <v>694</v>
      </c>
      <c r="I331" s="153">
        <v>41287</v>
      </c>
      <c r="J331" s="153">
        <v>1803</v>
      </c>
      <c r="K331" s="153">
        <v>0</v>
      </c>
      <c r="L331" s="153">
        <v>8857.5</v>
      </c>
      <c r="M331" s="153">
        <v>-2301</v>
      </c>
      <c r="N331" s="153">
        <v>586.5</v>
      </c>
      <c r="O331" s="153">
        <v>-3631</v>
      </c>
      <c r="P331" s="153">
        <v>34</v>
      </c>
      <c r="Q331" s="153">
        <v>1031</v>
      </c>
      <c r="R331" s="153">
        <v>-1500</v>
      </c>
      <c r="S331" s="153">
        <v>-2500</v>
      </c>
      <c r="T331" s="153">
        <v>1100</v>
      </c>
      <c r="U331" s="153">
        <v>-1041</v>
      </c>
      <c r="V331" s="153">
        <v>-491</v>
      </c>
      <c r="Y331" s="11"/>
    </row>
    <row r="332" spans="1:25">
      <c r="A332" s="11">
        <f t="shared" si="24"/>
        <v>13</v>
      </c>
      <c r="B332" s="13">
        <f t="shared" si="25"/>
        <v>7</v>
      </c>
      <c r="C332" s="153">
        <v>49862</v>
      </c>
      <c r="D332" s="153">
        <v>49837.5</v>
      </c>
      <c r="E332" s="153">
        <v>49562.5</v>
      </c>
      <c r="F332" s="153">
        <v>353</v>
      </c>
      <c r="G332" s="153">
        <v>917.5</v>
      </c>
      <c r="H332" s="153">
        <v>695</v>
      </c>
      <c r="I332" s="153">
        <v>41552</v>
      </c>
      <c r="J332" s="153">
        <v>1889</v>
      </c>
      <c r="K332" s="153">
        <v>8.5</v>
      </c>
      <c r="L332" s="153">
        <v>9104</v>
      </c>
      <c r="M332" s="153">
        <v>-1675</v>
      </c>
      <c r="N332" s="153">
        <v>587.5</v>
      </c>
      <c r="O332" s="153">
        <v>-3570</v>
      </c>
      <c r="P332" s="153">
        <v>32</v>
      </c>
      <c r="Q332" s="153">
        <v>1236</v>
      </c>
      <c r="R332" s="153">
        <v>-1500</v>
      </c>
      <c r="S332" s="153">
        <v>-2500</v>
      </c>
      <c r="T332" s="153">
        <v>1100</v>
      </c>
      <c r="U332" s="153">
        <v>-1214</v>
      </c>
      <c r="V332" s="153">
        <v>-441</v>
      </c>
      <c r="Y332" s="11"/>
    </row>
    <row r="333" spans="1:25">
      <c r="A333" s="11">
        <f t="shared" si="24"/>
        <v>13</v>
      </c>
      <c r="B333" s="13">
        <f t="shared" si="25"/>
        <v>8</v>
      </c>
      <c r="C333" s="153">
        <v>52090.5</v>
      </c>
      <c r="D333" s="153">
        <v>52712.5</v>
      </c>
      <c r="E333" s="153">
        <v>52137.5</v>
      </c>
      <c r="F333" s="153">
        <v>354</v>
      </c>
      <c r="G333" s="153">
        <v>858</v>
      </c>
      <c r="H333" s="153">
        <v>692.5</v>
      </c>
      <c r="I333" s="153">
        <v>41947</v>
      </c>
      <c r="J333" s="153">
        <v>1873.5</v>
      </c>
      <c r="K333" s="153">
        <v>177.5</v>
      </c>
      <c r="L333" s="153">
        <v>9570</v>
      </c>
      <c r="M333" s="153">
        <v>-787</v>
      </c>
      <c r="N333" s="153">
        <v>584.5</v>
      </c>
      <c r="O333" s="153">
        <v>-3180</v>
      </c>
      <c r="P333" s="153">
        <v>30</v>
      </c>
      <c r="Q333" s="153">
        <v>1617</v>
      </c>
      <c r="R333" s="153">
        <v>-1500</v>
      </c>
      <c r="S333" s="153">
        <v>-2500</v>
      </c>
      <c r="T333" s="153">
        <v>1000</v>
      </c>
      <c r="U333" s="153">
        <v>-1214</v>
      </c>
      <c r="V333" s="153">
        <v>-523</v>
      </c>
      <c r="Y333" s="11"/>
    </row>
    <row r="334" spans="1:25">
      <c r="A334" s="11">
        <f t="shared" si="24"/>
        <v>13</v>
      </c>
      <c r="B334" s="13">
        <f t="shared" si="25"/>
        <v>9</v>
      </c>
      <c r="C334" s="153">
        <v>54699</v>
      </c>
      <c r="D334" s="153">
        <v>55912.5</v>
      </c>
      <c r="E334" s="153">
        <v>54787.5</v>
      </c>
      <c r="F334" s="153">
        <v>354.5</v>
      </c>
      <c r="G334" s="153">
        <v>839.5</v>
      </c>
      <c r="H334" s="153">
        <v>676</v>
      </c>
      <c r="I334" s="153">
        <v>42197</v>
      </c>
      <c r="J334" s="153">
        <v>2048</v>
      </c>
      <c r="K334" s="153">
        <v>600</v>
      </c>
      <c r="L334" s="153">
        <v>10793</v>
      </c>
      <c r="M334" s="153">
        <v>-181.5</v>
      </c>
      <c r="N334" s="153">
        <v>590</v>
      </c>
      <c r="O334" s="153">
        <v>-3217.5</v>
      </c>
      <c r="P334" s="153">
        <v>28</v>
      </c>
      <c r="Q334" s="153">
        <v>1542</v>
      </c>
      <c r="R334" s="153">
        <v>-1500</v>
      </c>
      <c r="S334" s="153">
        <v>-2500</v>
      </c>
      <c r="T334" s="153">
        <v>1000</v>
      </c>
      <c r="U334" s="153">
        <v>-1214</v>
      </c>
      <c r="V334" s="153">
        <v>-621</v>
      </c>
      <c r="Y334" s="11"/>
    </row>
    <row r="335" spans="1:25">
      <c r="A335" s="11">
        <f t="shared" si="24"/>
        <v>13</v>
      </c>
      <c r="B335" s="13">
        <f t="shared" si="25"/>
        <v>10</v>
      </c>
      <c r="C335" s="153">
        <v>55434.5</v>
      </c>
      <c r="D335" s="153">
        <v>56537.5</v>
      </c>
      <c r="E335" s="153">
        <v>55050</v>
      </c>
      <c r="F335" s="153">
        <v>355.5</v>
      </c>
      <c r="G335" s="153">
        <v>820.5</v>
      </c>
      <c r="H335" s="153">
        <v>700.5</v>
      </c>
      <c r="I335" s="153">
        <v>41991.5</v>
      </c>
      <c r="J335" s="153">
        <v>2417</v>
      </c>
      <c r="K335" s="153">
        <v>1071.5</v>
      </c>
      <c r="L335" s="153">
        <v>10763.5</v>
      </c>
      <c r="M335" s="153">
        <v>-97.5</v>
      </c>
      <c r="N335" s="153">
        <v>594.5</v>
      </c>
      <c r="O335" s="153">
        <v>-3182.5</v>
      </c>
      <c r="P335" s="153">
        <v>28</v>
      </c>
      <c r="Q335" s="153">
        <v>1587</v>
      </c>
      <c r="R335" s="153">
        <v>-1500</v>
      </c>
      <c r="S335" s="153">
        <v>-2500</v>
      </c>
      <c r="T335" s="153">
        <v>1000</v>
      </c>
      <c r="U335" s="153">
        <v>-1214</v>
      </c>
      <c r="V335" s="153">
        <v>-597</v>
      </c>
      <c r="Y335" s="11"/>
    </row>
    <row r="336" spans="1:25">
      <c r="A336" s="11">
        <f t="shared" si="24"/>
        <v>13</v>
      </c>
      <c r="B336" s="13">
        <f t="shared" si="25"/>
        <v>11</v>
      </c>
      <c r="C336" s="153">
        <v>54827</v>
      </c>
      <c r="D336" s="153">
        <v>55762.5</v>
      </c>
      <c r="E336" s="153">
        <v>54362.5</v>
      </c>
      <c r="F336" s="153">
        <v>357</v>
      </c>
      <c r="G336" s="153">
        <v>730.5</v>
      </c>
      <c r="H336" s="153">
        <v>724</v>
      </c>
      <c r="I336" s="153">
        <v>41731</v>
      </c>
      <c r="J336" s="153">
        <v>2496</v>
      </c>
      <c r="K336" s="153">
        <v>1504</v>
      </c>
      <c r="L336" s="153">
        <v>10248</v>
      </c>
      <c r="M336" s="153">
        <v>-391</v>
      </c>
      <c r="N336" s="153">
        <v>594.5</v>
      </c>
      <c r="O336" s="153">
        <v>-3166.5</v>
      </c>
      <c r="P336" s="153">
        <v>27</v>
      </c>
      <c r="Q336" s="153">
        <v>1738</v>
      </c>
      <c r="R336" s="153">
        <v>-1500</v>
      </c>
      <c r="S336" s="153">
        <v>-2500</v>
      </c>
      <c r="T336" s="153">
        <v>1000</v>
      </c>
      <c r="U336" s="153">
        <v>-1214</v>
      </c>
      <c r="V336" s="153">
        <v>-675</v>
      </c>
      <c r="Y336" s="11"/>
    </row>
    <row r="337" spans="1:25">
      <c r="A337" s="11">
        <f t="shared" si="24"/>
        <v>13</v>
      </c>
      <c r="B337" s="13">
        <f t="shared" si="25"/>
        <v>12</v>
      </c>
      <c r="C337" s="153">
        <v>55303.5</v>
      </c>
      <c r="D337" s="153">
        <v>56375</v>
      </c>
      <c r="E337" s="153">
        <v>55062.5</v>
      </c>
      <c r="F337" s="153">
        <v>358</v>
      </c>
      <c r="G337" s="153">
        <v>679</v>
      </c>
      <c r="H337" s="153">
        <v>723.5</v>
      </c>
      <c r="I337" s="153">
        <v>41669</v>
      </c>
      <c r="J337" s="153">
        <v>2652.5</v>
      </c>
      <c r="K337" s="153">
        <v>1738</v>
      </c>
      <c r="L337" s="153">
        <v>10093</v>
      </c>
      <c r="M337" s="153">
        <v>-265.5</v>
      </c>
      <c r="N337" s="153">
        <v>595.5</v>
      </c>
      <c r="O337" s="153">
        <v>-2941.5</v>
      </c>
      <c r="P337" s="153">
        <v>26</v>
      </c>
      <c r="Q337" s="153">
        <v>1800</v>
      </c>
      <c r="R337" s="153">
        <v>-1500</v>
      </c>
      <c r="S337" s="153">
        <v>-2500</v>
      </c>
      <c r="T337" s="153">
        <v>1000</v>
      </c>
      <c r="U337" s="153">
        <v>-1164</v>
      </c>
      <c r="V337" s="153">
        <v>-446</v>
      </c>
      <c r="Y337" s="11"/>
    </row>
    <row r="338" spans="1:25">
      <c r="A338" s="11">
        <f t="shared" si="24"/>
        <v>13</v>
      </c>
      <c r="B338" s="13">
        <f t="shared" si="25"/>
        <v>13</v>
      </c>
      <c r="C338" s="153">
        <v>55177.5</v>
      </c>
      <c r="D338" s="153">
        <v>55525</v>
      </c>
      <c r="E338" s="153">
        <v>54050</v>
      </c>
      <c r="F338" s="153">
        <v>356</v>
      </c>
      <c r="G338" s="153">
        <v>380</v>
      </c>
      <c r="H338" s="153">
        <v>723.5</v>
      </c>
      <c r="I338" s="153">
        <v>41558</v>
      </c>
      <c r="J338" s="153">
        <v>2819</v>
      </c>
      <c r="K338" s="153">
        <v>1850</v>
      </c>
      <c r="L338" s="153">
        <v>9988.5</v>
      </c>
      <c r="M338" s="153">
        <v>-192.5</v>
      </c>
      <c r="N338" s="153">
        <v>598.5</v>
      </c>
      <c r="O338" s="153">
        <v>-2905</v>
      </c>
      <c r="P338" s="153">
        <v>21</v>
      </c>
      <c r="Q338" s="153">
        <v>1028</v>
      </c>
      <c r="R338" s="153">
        <v>-1500</v>
      </c>
      <c r="S338" s="153">
        <v>-2500</v>
      </c>
      <c r="T338" s="153">
        <v>1000</v>
      </c>
      <c r="U338" s="153">
        <v>-936</v>
      </c>
      <c r="V338" s="153">
        <v>-365</v>
      </c>
      <c r="Y338" s="11"/>
    </row>
    <row r="339" spans="1:25">
      <c r="A339" s="11">
        <f t="shared" si="24"/>
        <v>13</v>
      </c>
      <c r="B339" s="13">
        <f t="shared" si="25"/>
        <v>14</v>
      </c>
      <c r="C339" s="153">
        <v>52578.5</v>
      </c>
      <c r="D339" s="153">
        <v>52587.5</v>
      </c>
      <c r="E339" s="153">
        <v>51225</v>
      </c>
      <c r="F339" s="153">
        <v>355.5</v>
      </c>
      <c r="G339" s="153">
        <v>358.5</v>
      </c>
      <c r="H339" s="153">
        <v>729</v>
      </c>
      <c r="I339" s="153">
        <v>41042</v>
      </c>
      <c r="J339" s="153">
        <v>2992</v>
      </c>
      <c r="K339" s="153">
        <v>1845.5</v>
      </c>
      <c r="L339" s="153">
        <v>8956</v>
      </c>
      <c r="M339" s="153">
        <v>-851.5</v>
      </c>
      <c r="N339" s="153">
        <v>600.5</v>
      </c>
      <c r="O339" s="153">
        <v>-3449</v>
      </c>
      <c r="P339" s="153">
        <v>22</v>
      </c>
      <c r="Q339" s="153">
        <v>1086</v>
      </c>
      <c r="R339" s="153">
        <v>-1500</v>
      </c>
      <c r="S339" s="153">
        <v>-2500</v>
      </c>
      <c r="T339" s="153">
        <v>1000</v>
      </c>
      <c r="U339" s="153">
        <v>-1159</v>
      </c>
      <c r="V339" s="153">
        <v>-684</v>
      </c>
      <c r="Y339" s="11"/>
    </row>
    <row r="340" spans="1:25">
      <c r="A340" s="11">
        <f t="shared" si="24"/>
        <v>13</v>
      </c>
      <c r="B340" s="13">
        <f t="shared" si="25"/>
        <v>15</v>
      </c>
      <c r="C340" s="153">
        <v>50005.5</v>
      </c>
      <c r="D340" s="153">
        <v>49650</v>
      </c>
      <c r="E340" s="153">
        <v>48525</v>
      </c>
      <c r="F340" s="153">
        <v>356</v>
      </c>
      <c r="G340" s="153">
        <v>331.5</v>
      </c>
      <c r="H340" s="153">
        <v>726.5</v>
      </c>
      <c r="I340" s="153">
        <v>40803.5</v>
      </c>
      <c r="J340" s="153">
        <v>2987</v>
      </c>
      <c r="K340" s="153">
        <v>1770.5</v>
      </c>
      <c r="L340" s="153">
        <v>8553.5</v>
      </c>
      <c r="M340" s="153">
        <v>-1862</v>
      </c>
      <c r="N340" s="153">
        <v>601</v>
      </c>
      <c r="O340" s="153">
        <v>-4262.5</v>
      </c>
      <c r="P340" s="153">
        <v>22</v>
      </c>
      <c r="Q340" s="153">
        <v>711</v>
      </c>
      <c r="R340" s="153">
        <v>-1500</v>
      </c>
      <c r="S340" s="153">
        <v>-2500</v>
      </c>
      <c r="T340" s="153">
        <v>951</v>
      </c>
      <c r="U340" s="153">
        <v>-1214</v>
      </c>
      <c r="V340" s="153">
        <v>-936</v>
      </c>
      <c r="Y340" s="11"/>
    </row>
    <row r="341" spans="1:25">
      <c r="A341" s="11">
        <f t="shared" si="24"/>
        <v>13</v>
      </c>
      <c r="B341" s="13">
        <f t="shared" si="25"/>
        <v>16</v>
      </c>
      <c r="C341" s="153">
        <v>48164</v>
      </c>
      <c r="D341" s="153">
        <v>47225</v>
      </c>
      <c r="E341" s="153">
        <v>46300</v>
      </c>
      <c r="F341" s="153">
        <v>356</v>
      </c>
      <c r="G341" s="153">
        <v>351.5</v>
      </c>
      <c r="H341" s="153">
        <v>760.5</v>
      </c>
      <c r="I341" s="153">
        <v>40123</v>
      </c>
      <c r="J341" s="153">
        <v>3025.5</v>
      </c>
      <c r="K341" s="153">
        <v>1546</v>
      </c>
      <c r="L341" s="153">
        <v>8551.5</v>
      </c>
      <c r="M341" s="153">
        <v>-2270</v>
      </c>
      <c r="N341" s="153">
        <v>598.5</v>
      </c>
      <c r="O341" s="153">
        <v>-4879.5</v>
      </c>
      <c r="P341" s="153">
        <v>23</v>
      </c>
      <c r="Q341" s="153">
        <v>-115</v>
      </c>
      <c r="R341" s="153">
        <v>-1500</v>
      </c>
      <c r="S341" s="153">
        <v>-2500</v>
      </c>
      <c r="T341" s="153">
        <v>1000</v>
      </c>
      <c r="U341" s="153">
        <v>-1214</v>
      </c>
      <c r="V341" s="153">
        <v>-957</v>
      </c>
      <c r="Y341" s="11"/>
    </row>
    <row r="342" spans="1:25">
      <c r="A342" s="11">
        <f t="shared" si="24"/>
        <v>13</v>
      </c>
      <c r="B342" s="13">
        <f t="shared" si="25"/>
        <v>17</v>
      </c>
      <c r="C342" s="153">
        <v>47398</v>
      </c>
      <c r="D342" s="153">
        <v>46625</v>
      </c>
      <c r="E342" s="153">
        <v>45900</v>
      </c>
      <c r="F342" s="153">
        <v>356</v>
      </c>
      <c r="G342" s="153">
        <v>363</v>
      </c>
      <c r="H342" s="153">
        <v>899.5</v>
      </c>
      <c r="I342" s="153">
        <v>40165</v>
      </c>
      <c r="J342" s="153">
        <v>2878.5</v>
      </c>
      <c r="K342" s="153">
        <v>1193.5</v>
      </c>
      <c r="L342" s="153">
        <v>8644.5</v>
      </c>
      <c r="M342" s="153">
        <v>-1604</v>
      </c>
      <c r="N342" s="153">
        <v>602.5</v>
      </c>
      <c r="O342" s="153">
        <v>-6101</v>
      </c>
      <c r="P342" s="153">
        <v>24</v>
      </c>
      <c r="Q342" s="153">
        <v>-1187</v>
      </c>
      <c r="R342" s="153">
        <v>-1500</v>
      </c>
      <c r="S342" s="153">
        <v>-2500</v>
      </c>
      <c r="T342" s="153">
        <v>1000</v>
      </c>
      <c r="U342" s="153">
        <v>-1214</v>
      </c>
      <c r="V342" s="153">
        <v>-1244</v>
      </c>
      <c r="Y342" s="11"/>
    </row>
    <row r="343" spans="1:25">
      <c r="A343" s="11">
        <f t="shared" si="24"/>
        <v>13</v>
      </c>
      <c r="B343" s="13">
        <f t="shared" si="25"/>
        <v>18</v>
      </c>
      <c r="C343" s="153">
        <v>48631</v>
      </c>
      <c r="D343" s="153">
        <v>48275</v>
      </c>
      <c r="E343" s="153">
        <v>47687.5</v>
      </c>
      <c r="F343" s="153">
        <v>356</v>
      </c>
      <c r="G343" s="153">
        <v>492</v>
      </c>
      <c r="H343" s="153">
        <v>1046</v>
      </c>
      <c r="I343" s="153">
        <v>41215.5</v>
      </c>
      <c r="J343" s="153">
        <v>2686</v>
      </c>
      <c r="K343" s="153">
        <v>757.5</v>
      </c>
      <c r="L343" s="153">
        <v>9171.5</v>
      </c>
      <c r="M343" s="153">
        <v>-908</v>
      </c>
      <c r="N343" s="153">
        <v>608.5</v>
      </c>
      <c r="O343" s="153">
        <v>-6793.5</v>
      </c>
      <c r="P343" s="153">
        <v>26.5</v>
      </c>
      <c r="Q343" s="153">
        <v>-1235</v>
      </c>
      <c r="R343" s="153">
        <v>-1500</v>
      </c>
      <c r="S343" s="153">
        <v>-2500</v>
      </c>
      <c r="T343" s="153">
        <v>1000</v>
      </c>
      <c r="U343" s="153">
        <v>-1214</v>
      </c>
      <c r="V343" s="153">
        <v>-1065</v>
      </c>
      <c r="Y343" s="11"/>
    </row>
    <row r="344" spans="1:25">
      <c r="A344" s="11">
        <f t="shared" si="24"/>
        <v>13</v>
      </c>
      <c r="B344" s="13">
        <f t="shared" si="25"/>
        <v>19</v>
      </c>
      <c r="C344" s="153">
        <v>50582</v>
      </c>
      <c r="D344" s="153">
        <v>50175</v>
      </c>
      <c r="E344" s="153">
        <v>49750</v>
      </c>
      <c r="F344" s="153">
        <v>355.5</v>
      </c>
      <c r="G344" s="153">
        <v>559</v>
      </c>
      <c r="H344" s="153">
        <v>747.5</v>
      </c>
      <c r="I344" s="153">
        <v>41964.5</v>
      </c>
      <c r="J344" s="153">
        <v>2494</v>
      </c>
      <c r="K344" s="153">
        <v>303</v>
      </c>
      <c r="L344" s="153">
        <v>10779</v>
      </c>
      <c r="M344" s="153">
        <v>-295.5</v>
      </c>
      <c r="N344" s="153">
        <v>600.5</v>
      </c>
      <c r="O344" s="153">
        <v>-6925.5</v>
      </c>
      <c r="P344" s="153">
        <v>24.5</v>
      </c>
      <c r="Q344" s="153">
        <v>-1450</v>
      </c>
      <c r="R344" s="153">
        <v>-1500</v>
      </c>
      <c r="S344" s="153">
        <v>-2500</v>
      </c>
      <c r="T344" s="153">
        <v>1000</v>
      </c>
      <c r="U344" s="153">
        <v>-1214</v>
      </c>
      <c r="V344" s="153">
        <v>-1261</v>
      </c>
      <c r="Y344" s="11"/>
    </row>
    <row r="345" spans="1:25">
      <c r="A345" s="11">
        <f t="shared" si="24"/>
        <v>13</v>
      </c>
      <c r="B345" s="13">
        <f t="shared" si="25"/>
        <v>20</v>
      </c>
      <c r="C345" s="153">
        <v>50700.5</v>
      </c>
      <c r="D345" s="153">
        <v>50675</v>
      </c>
      <c r="E345" s="153">
        <v>50387.5</v>
      </c>
      <c r="F345" s="153">
        <v>357.5</v>
      </c>
      <c r="G345" s="153">
        <v>577</v>
      </c>
      <c r="H345" s="153">
        <v>693</v>
      </c>
      <c r="I345" s="153">
        <v>42478.5</v>
      </c>
      <c r="J345" s="153">
        <v>2486</v>
      </c>
      <c r="K345" s="153">
        <v>33.5</v>
      </c>
      <c r="L345" s="153">
        <v>10966</v>
      </c>
      <c r="M345" s="153">
        <v>-179</v>
      </c>
      <c r="N345" s="153">
        <v>595</v>
      </c>
      <c r="O345" s="153">
        <v>-7307.5</v>
      </c>
      <c r="P345" s="153">
        <v>24.5</v>
      </c>
      <c r="Q345" s="153">
        <v>-1695</v>
      </c>
      <c r="R345" s="153">
        <v>-1500</v>
      </c>
      <c r="S345" s="153">
        <v>-2500</v>
      </c>
      <c r="T345" s="153">
        <v>1000</v>
      </c>
      <c r="U345" s="153">
        <v>-1214</v>
      </c>
      <c r="V345" s="153">
        <v>-1163</v>
      </c>
      <c r="Y345" s="11"/>
    </row>
    <row r="346" spans="1:25">
      <c r="A346" s="11">
        <f t="shared" si="24"/>
        <v>13</v>
      </c>
      <c r="B346" s="13">
        <f t="shared" si="25"/>
        <v>21</v>
      </c>
      <c r="C346" s="153">
        <v>51630.5</v>
      </c>
      <c r="D346" s="153">
        <v>51025</v>
      </c>
      <c r="E346" s="153">
        <v>50887.5</v>
      </c>
      <c r="F346" s="153">
        <v>354.5</v>
      </c>
      <c r="G346" s="153">
        <v>626.5</v>
      </c>
      <c r="H346" s="153">
        <v>742.5</v>
      </c>
      <c r="I346" s="153">
        <v>42363</v>
      </c>
      <c r="J346" s="153">
        <v>2565</v>
      </c>
      <c r="K346" s="153">
        <v>0</v>
      </c>
      <c r="L346" s="153">
        <v>11446.5</v>
      </c>
      <c r="M346" s="153">
        <v>-163.5</v>
      </c>
      <c r="N346" s="153">
        <v>597</v>
      </c>
      <c r="O346" s="153">
        <v>-6901</v>
      </c>
      <c r="P346" s="153">
        <v>25</v>
      </c>
      <c r="Q346" s="153">
        <v>-1118</v>
      </c>
      <c r="R346" s="153">
        <v>-1500</v>
      </c>
      <c r="S346" s="153">
        <v>-2500</v>
      </c>
      <c r="T346" s="153">
        <v>1000</v>
      </c>
      <c r="U346" s="153">
        <v>-1214</v>
      </c>
      <c r="V346" s="153">
        <v>-1201</v>
      </c>
      <c r="Y346" s="11"/>
    </row>
    <row r="347" spans="1:25">
      <c r="A347" s="11">
        <f t="shared" si="24"/>
        <v>13</v>
      </c>
      <c r="B347" s="13">
        <f t="shared" si="25"/>
        <v>22</v>
      </c>
      <c r="C347" s="153">
        <v>50682</v>
      </c>
      <c r="D347" s="153">
        <v>51437.5</v>
      </c>
      <c r="E347" s="153">
        <v>51400</v>
      </c>
      <c r="F347" s="153">
        <v>355.5</v>
      </c>
      <c r="G347" s="153">
        <v>511</v>
      </c>
      <c r="H347" s="153">
        <v>738</v>
      </c>
      <c r="I347" s="153">
        <v>41341.5</v>
      </c>
      <c r="J347" s="153">
        <v>2664</v>
      </c>
      <c r="K347" s="153">
        <v>0</v>
      </c>
      <c r="L347" s="153">
        <v>10465</v>
      </c>
      <c r="M347" s="153">
        <v>-18</v>
      </c>
      <c r="N347" s="153">
        <v>603</v>
      </c>
      <c r="O347" s="153">
        <v>-5977.5</v>
      </c>
      <c r="P347" s="153">
        <v>24</v>
      </c>
      <c r="Q347" s="153">
        <v>611</v>
      </c>
      <c r="R347" s="153">
        <v>-1500</v>
      </c>
      <c r="S347" s="153">
        <v>-2500</v>
      </c>
      <c r="T347" s="153">
        <v>1000</v>
      </c>
      <c r="U347" s="153">
        <v>-1214</v>
      </c>
      <c r="V347" s="153">
        <v>-658</v>
      </c>
      <c r="Y347" s="11"/>
    </row>
    <row r="348" spans="1:25">
      <c r="A348" s="11">
        <f t="shared" si="24"/>
        <v>13</v>
      </c>
      <c r="B348" s="13">
        <f t="shared" si="25"/>
        <v>23</v>
      </c>
      <c r="C348" s="153">
        <v>53928.5</v>
      </c>
      <c r="D348" s="153">
        <v>53587.5</v>
      </c>
      <c r="E348" s="153">
        <v>53737.5</v>
      </c>
      <c r="F348" s="153">
        <v>355.5</v>
      </c>
      <c r="G348" s="153">
        <v>487.5</v>
      </c>
      <c r="H348" s="153">
        <v>702.5</v>
      </c>
      <c r="I348" s="153">
        <v>41459</v>
      </c>
      <c r="J348" s="153">
        <v>2664</v>
      </c>
      <c r="K348" s="153">
        <v>0</v>
      </c>
      <c r="L348" s="153">
        <v>11916</v>
      </c>
      <c r="M348" s="153">
        <v>-62</v>
      </c>
      <c r="N348" s="153">
        <v>602</v>
      </c>
      <c r="O348" s="153">
        <v>-4196</v>
      </c>
      <c r="P348" s="153">
        <v>22.5</v>
      </c>
      <c r="Q348" s="153">
        <v>-4</v>
      </c>
      <c r="R348" s="153">
        <v>-1500</v>
      </c>
      <c r="S348" s="153">
        <v>-2500</v>
      </c>
      <c r="T348" s="153">
        <v>1000</v>
      </c>
      <c r="U348" s="153">
        <v>-1041</v>
      </c>
      <c r="V348" s="153">
        <v>-257</v>
      </c>
      <c r="Y348" s="11"/>
    </row>
    <row r="349" spans="1:25">
      <c r="A349" s="11">
        <f>A348+1</f>
        <v>14</v>
      </c>
      <c r="B349" s="13">
        <v>0</v>
      </c>
      <c r="C349" s="153">
        <v>53125</v>
      </c>
      <c r="D349" s="153">
        <v>51850</v>
      </c>
      <c r="E349" s="153">
        <v>51350</v>
      </c>
      <c r="F349" s="153">
        <v>356</v>
      </c>
      <c r="G349" s="153">
        <v>394</v>
      </c>
      <c r="H349" s="153">
        <v>676</v>
      </c>
      <c r="I349" s="153">
        <v>41487</v>
      </c>
      <c r="J349" s="153">
        <v>2673</v>
      </c>
      <c r="K349" s="153">
        <v>2</v>
      </c>
      <c r="L349" s="153">
        <v>11793.5</v>
      </c>
      <c r="M349" s="153">
        <v>-48</v>
      </c>
      <c r="N349" s="153">
        <v>605.5</v>
      </c>
      <c r="O349" s="153">
        <v>-4814</v>
      </c>
      <c r="P349" s="153">
        <v>21</v>
      </c>
      <c r="Q349" s="153">
        <v>1076</v>
      </c>
      <c r="R349" s="153">
        <v>-1500</v>
      </c>
      <c r="S349" s="153">
        <v>-2500</v>
      </c>
      <c r="T349" s="153">
        <v>1000</v>
      </c>
      <c r="U349" s="153">
        <v>-1041</v>
      </c>
      <c r="V349" s="153">
        <v>-2396</v>
      </c>
      <c r="Y349" s="11"/>
    </row>
    <row r="350" spans="1:25">
      <c r="A350" s="11">
        <f>A349</f>
        <v>14</v>
      </c>
      <c r="B350" s="13">
        <f>B349+1</f>
        <v>1</v>
      </c>
      <c r="C350" s="153">
        <v>49115.5</v>
      </c>
      <c r="D350" s="153">
        <v>48887.5</v>
      </c>
      <c r="E350" s="153">
        <v>48312.5</v>
      </c>
      <c r="F350" s="153">
        <v>356.5</v>
      </c>
      <c r="G350" s="153">
        <v>226.5</v>
      </c>
      <c r="H350" s="153">
        <v>684.5</v>
      </c>
      <c r="I350" s="153">
        <v>39397.5</v>
      </c>
      <c r="J350" s="153">
        <v>2703.5</v>
      </c>
      <c r="K350" s="153">
        <v>0</v>
      </c>
      <c r="L350" s="153">
        <v>9517.5</v>
      </c>
      <c r="M350" s="153">
        <v>-213.5</v>
      </c>
      <c r="N350" s="153">
        <v>599</v>
      </c>
      <c r="O350" s="153">
        <v>-4157</v>
      </c>
      <c r="P350" s="153">
        <v>19.5</v>
      </c>
      <c r="Q350" s="153">
        <v>3000</v>
      </c>
      <c r="R350" s="153">
        <v>-1500</v>
      </c>
      <c r="S350" s="153">
        <v>-2500</v>
      </c>
      <c r="T350" s="153">
        <v>1100</v>
      </c>
      <c r="U350" s="153">
        <v>-1041</v>
      </c>
      <c r="V350" s="153">
        <v>-2381</v>
      </c>
      <c r="Y350" s="11"/>
    </row>
    <row r="351" spans="1:25">
      <c r="A351" s="11">
        <f t="shared" ref="A351:A372" si="26">A350</f>
        <v>14</v>
      </c>
      <c r="B351" s="13">
        <f t="shared" ref="B351:B372" si="27">B350+1</f>
        <v>2</v>
      </c>
      <c r="C351" s="153">
        <v>47806</v>
      </c>
      <c r="D351" s="153">
        <v>47137.5</v>
      </c>
      <c r="E351" s="153">
        <v>46662.5</v>
      </c>
      <c r="F351" s="153">
        <v>355.5</v>
      </c>
      <c r="G351" s="153">
        <v>11</v>
      </c>
      <c r="H351" s="153">
        <v>695.5</v>
      </c>
      <c r="I351" s="153">
        <v>38774</v>
      </c>
      <c r="J351" s="153">
        <v>2711</v>
      </c>
      <c r="K351" s="153">
        <v>0</v>
      </c>
      <c r="L351" s="153">
        <v>8767.5</v>
      </c>
      <c r="M351" s="153">
        <v>-687.5</v>
      </c>
      <c r="N351" s="153">
        <v>570</v>
      </c>
      <c r="O351" s="153">
        <v>-3391.5</v>
      </c>
      <c r="P351" s="153">
        <v>17</v>
      </c>
      <c r="Q351" s="153">
        <v>2800</v>
      </c>
      <c r="R351" s="153">
        <v>-1500</v>
      </c>
      <c r="S351" s="153">
        <v>-2500</v>
      </c>
      <c r="T351" s="153">
        <v>1100</v>
      </c>
      <c r="U351" s="153">
        <v>-1041</v>
      </c>
      <c r="V351" s="153">
        <v>-2507</v>
      </c>
      <c r="Y351" s="11"/>
    </row>
    <row r="352" spans="1:25">
      <c r="A352" s="11">
        <f t="shared" si="26"/>
        <v>14</v>
      </c>
      <c r="B352" s="13">
        <f t="shared" si="27"/>
        <v>3</v>
      </c>
      <c r="C352" s="153">
        <v>44502.5</v>
      </c>
      <c r="D352" s="153">
        <v>43737.5</v>
      </c>
      <c r="E352" s="153">
        <v>43200</v>
      </c>
      <c r="F352" s="153">
        <v>355.5</v>
      </c>
      <c r="G352" s="153">
        <v>0</v>
      </c>
      <c r="H352" s="153">
        <v>694.5</v>
      </c>
      <c r="I352" s="153">
        <v>37182.5</v>
      </c>
      <c r="J352" s="153">
        <v>2590</v>
      </c>
      <c r="K352" s="153">
        <v>0</v>
      </c>
      <c r="L352" s="153">
        <v>8486.5</v>
      </c>
      <c r="M352" s="153">
        <v>-1651</v>
      </c>
      <c r="N352" s="153">
        <v>539</v>
      </c>
      <c r="O352" s="153">
        <v>-3693.5</v>
      </c>
      <c r="P352" s="153">
        <v>17.5</v>
      </c>
      <c r="Q352" s="153">
        <v>2928</v>
      </c>
      <c r="R352" s="153">
        <v>-1500</v>
      </c>
      <c r="S352" s="153">
        <v>-2500</v>
      </c>
      <c r="T352" s="153">
        <v>1100</v>
      </c>
      <c r="U352" s="153">
        <v>-1041</v>
      </c>
      <c r="V352" s="153">
        <v>-2378</v>
      </c>
      <c r="Y352" s="11"/>
    </row>
    <row r="353" spans="1:25">
      <c r="A353" s="11">
        <f t="shared" si="26"/>
        <v>14</v>
      </c>
      <c r="B353" s="13">
        <f t="shared" si="27"/>
        <v>4</v>
      </c>
      <c r="C353" s="153">
        <v>41914.5</v>
      </c>
      <c r="D353" s="153">
        <v>41625</v>
      </c>
      <c r="E353" s="153">
        <v>40950</v>
      </c>
      <c r="F353" s="153">
        <v>355.5</v>
      </c>
      <c r="G353" s="153">
        <v>0</v>
      </c>
      <c r="H353" s="153">
        <v>691.5</v>
      </c>
      <c r="I353" s="153">
        <v>35044</v>
      </c>
      <c r="J353" s="153">
        <v>2497.5</v>
      </c>
      <c r="K353" s="153">
        <v>0</v>
      </c>
      <c r="L353" s="153">
        <v>8325</v>
      </c>
      <c r="M353" s="153">
        <v>-2172.5</v>
      </c>
      <c r="N353" s="153">
        <v>549</v>
      </c>
      <c r="O353" s="153">
        <v>-3375.5</v>
      </c>
      <c r="P353" s="153">
        <v>19</v>
      </c>
      <c r="Q353" s="153">
        <v>2765</v>
      </c>
      <c r="R353" s="153">
        <v>-1500</v>
      </c>
      <c r="S353" s="153">
        <v>-2500</v>
      </c>
      <c r="T353" s="153">
        <v>1100</v>
      </c>
      <c r="U353" s="153">
        <v>-1041</v>
      </c>
      <c r="V353" s="153">
        <v>-2304</v>
      </c>
      <c r="Y353" s="11"/>
    </row>
    <row r="354" spans="1:25">
      <c r="A354" s="11">
        <f t="shared" si="26"/>
        <v>14</v>
      </c>
      <c r="B354" s="13">
        <f t="shared" si="27"/>
        <v>5</v>
      </c>
      <c r="C354" s="153">
        <v>41380</v>
      </c>
      <c r="D354" s="153">
        <v>41050</v>
      </c>
      <c r="E354" s="153">
        <v>40587.5</v>
      </c>
      <c r="F354" s="153">
        <v>355.5</v>
      </c>
      <c r="G354" s="153">
        <v>0</v>
      </c>
      <c r="H354" s="153">
        <v>706</v>
      </c>
      <c r="I354" s="153">
        <v>34826.5</v>
      </c>
      <c r="J354" s="153">
        <v>2604</v>
      </c>
      <c r="K354" s="153">
        <v>0</v>
      </c>
      <c r="L354" s="153">
        <v>8323.5</v>
      </c>
      <c r="M354" s="153">
        <v>-2095</v>
      </c>
      <c r="N354" s="153">
        <v>547.5</v>
      </c>
      <c r="O354" s="153">
        <v>-3888</v>
      </c>
      <c r="P354" s="153">
        <v>19</v>
      </c>
      <c r="Q354" s="153">
        <v>1753</v>
      </c>
      <c r="R354" s="153">
        <v>-1500</v>
      </c>
      <c r="S354" s="153">
        <v>-2500</v>
      </c>
      <c r="T354" s="153">
        <v>1100</v>
      </c>
      <c r="U354" s="153">
        <v>-1041</v>
      </c>
      <c r="V354" s="153">
        <v>-2372</v>
      </c>
      <c r="Y354" s="11"/>
    </row>
    <row r="355" spans="1:25">
      <c r="A355" s="11">
        <f t="shared" si="26"/>
        <v>14</v>
      </c>
      <c r="B355" s="13">
        <f t="shared" si="27"/>
        <v>6</v>
      </c>
      <c r="C355" s="153">
        <v>41972</v>
      </c>
      <c r="D355" s="153">
        <v>42000</v>
      </c>
      <c r="E355" s="153">
        <v>41387.5</v>
      </c>
      <c r="F355" s="153">
        <v>355</v>
      </c>
      <c r="G355" s="153">
        <v>0</v>
      </c>
      <c r="H355" s="153">
        <v>715.5</v>
      </c>
      <c r="I355" s="153">
        <v>35085</v>
      </c>
      <c r="J355" s="153">
        <v>2677</v>
      </c>
      <c r="K355" s="153">
        <v>0</v>
      </c>
      <c r="L355" s="153">
        <v>8463</v>
      </c>
      <c r="M355" s="153">
        <v>-2076</v>
      </c>
      <c r="N355" s="153">
        <v>547</v>
      </c>
      <c r="O355" s="153">
        <v>-3795</v>
      </c>
      <c r="P355" s="153">
        <v>18.5</v>
      </c>
      <c r="Q355" s="153">
        <v>2595</v>
      </c>
      <c r="R355" s="153">
        <v>-1500</v>
      </c>
      <c r="S355" s="153">
        <v>-2500</v>
      </c>
      <c r="T355" s="153">
        <v>1100</v>
      </c>
      <c r="U355" s="153">
        <v>-1041</v>
      </c>
      <c r="V355" s="153">
        <v>-2099</v>
      </c>
      <c r="Y355" s="11"/>
    </row>
    <row r="356" spans="1:25">
      <c r="A356" s="11">
        <f t="shared" si="26"/>
        <v>14</v>
      </c>
      <c r="B356" s="13">
        <f t="shared" si="27"/>
        <v>7</v>
      </c>
      <c r="C356" s="153">
        <v>41794.5</v>
      </c>
      <c r="D356" s="153">
        <v>42037.5</v>
      </c>
      <c r="E356" s="153">
        <v>41500</v>
      </c>
      <c r="F356" s="153">
        <v>354</v>
      </c>
      <c r="G356" s="153">
        <v>0</v>
      </c>
      <c r="H356" s="153">
        <v>744</v>
      </c>
      <c r="I356" s="153">
        <v>35146.5</v>
      </c>
      <c r="J356" s="153">
        <v>2869</v>
      </c>
      <c r="K356" s="153">
        <v>9</v>
      </c>
      <c r="L356" s="153">
        <v>8555.5</v>
      </c>
      <c r="M356" s="153">
        <v>-2145.5</v>
      </c>
      <c r="N356" s="153">
        <v>546.5</v>
      </c>
      <c r="O356" s="153">
        <v>-4284.5</v>
      </c>
      <c r="P356" s="153">
        <v>18.5</v>
      </c>
      <c r="Q356" s="153">
        <v>1354</v>
      </c>
      <c r="R356" s="153">
        <v>-1500</v>
      </c>
      <c r="S356" s="153">
        <v>-2500</v>
      </c>
      <c r="T356" s="153">
        <v>1100</v>
      </c>
      <c r="U356" s="153">
        <v>-1214</v>
      </c>
      <c r="V356" s="153">
        <v>-2120</v>
      </c>
      <c r="Y356" s="11"/>
    </row>
    <row r="357" spans="1:25">
      <c r="A357" s="11">
        <f t="shared" si="26"/>
        <v>14</v>
      </c>
      <c r="B357" s="13">
        <f t="shared" si="27"/>
        <v>8</v>
      </c>
      <c r="C357" s="153">
        <v>43248.5</v>
      </c>
      <c r="D357" s="153">
        <v>43337.5</v>
      </c>
      <c r="E357" s="153">
        <v>43425</v>
      </c>
      <c r="F357" s="153">
        <v>355</v>
      </c>
      <c r="G357" s="153">
        <v>0</v>
      </c>
      <c r="H357" s="153">
        <v>708</v>
      </c>
      <c r="I357" s="153">
        <v>36395.5</v>
      </c>
      <c r="J357" s="153">
        <v>2934</v>
      </c>
      <c r="K357" s="153">
        <v>215</v>
      </c>
      <c r="L357" s="153">
        <v>8952.5</v>
      </c>
      <c r="M357" s="153">
        <v>-1134.5</v>
      </c>
      <c r="N357" s="153">
        <v>539.5</v>
      </c>
      <c r="O357" s="153">
        <v>-5716.5</v>
      </c>
      <c r="P357" s="153">
        <v>17</v>
      </c>
      <c r="Q357" s="153">
        <v>346</v>
      </c>
      <c r="R357" s="153">
        <v>-1500</v>
      </c>
      <c r="S357" s="153">
        <v>-2500</v>
      </c>
      <c r="T357" s="153">
        <v>1100</v>
      </c>
      <c r="U357" s="153">
        <v>-1214</v>
      </c>
      <c r="V357" s="153">
        <v>-2395</v>
      </c>
      <c r="Y357" s="11"/>
    </row>
    <row r="358" spans="1:25">
      <c r="A358" s="11">
        <f t="shared" si="26"/>
        <v>14</v>
      </c>
      <c r="B358" s="13">
        <f t="shared" si="27"/>
        <v>9</v>
      </c>
      <c r="C358" s="153">
        <v>45416.5</v>
      </c>
      <c r="D358" s="153">
        <v>45425</v>
      </c>
      <c r="E358" s="153">
        <v>45612.5</v>
      </c>
      <c r="F358" s="153">
        <v>355.5</v>
      </c>
      <c r="G358" s="153">
        <v>0</v>
      </c>
      <c r="H358" s="153">
        <v>694.5</v>
      </c>
      <c r="I358" s="153">
        <v>37263.5</v>
      </c>
      <c r="J358" s="153">
        <v>2696</v>
      </c>
      <c r="K358" s="153">
        <v>740</v>
      </c>
      <c r="L358" s="153">
        <v>9679</v>
      </c>
      <c r="M358" s="153">
        <v>-347</v>
      </c>
      <c r="N358" s="153">
        <v>540</v>
      </c>
      <c r="O358" s="153">
        <v>-6204.5</v>
      </c>
      <c r="P358" s="153">
        <v>16</v>
      </c>
      <c r="Q358" s="153">
        <v>86</v>
      </c>
      <c r="R358" s="153">
        <v>-1500</v>
      </c>
      <c r="S358" s="153">
        <v>-2500</v>
      </c>
      <c r="T358" s="153">
        <v>1100</v>
      </c>
      <c r="U358" s="153">
        <v>-1214</v>
      </c>
      <c r="V358" s="153">
        <v>-2436</v>
      </c>
      <c r="Y358" s="11"/>
    </row>
    <row r="359" spans="1:25">
      <c r="A359" s="11">
        <f t="shared" si="26"/>
        <v>14</v>
      </c>
      <c r="B359" s="13">
        <f t="shared" si="27"/>
        <v>10</v>
      </c>
      <c r="C359" s="153">
        <v>46271.5</v>
      </c>
      <c r="D359" s="153">
        <v>45975</v>
      </c>
      <c r="E359" s="153">
        <v>46150</v>
      </c>
      <c r="F359" s="153">
        <v>357.5</v>
      </c>
      <c r="G359" s="153">
        <v>0</v>
      </c>
      <c r="H359" s="153">
        <v>690</v>
      </c>
      <c r="I359" s="153">
        <v>37521</v>
      </c>
      <c r="J359" s="153">
        <v>2476.5</v>
      </c>
      <c r="K359" s="153">
        <v>1316.5</v>
      </c>
      <c r="L359" s="153">
        <v>9957</v>
      </c>
      <c r="M359" s="153">
        <v>-428</v>
      </c>
      <c r="N359" s="153">
        <v>539</v>
      </c>
      <c r="O359" s="153">
        <v>-6158</v>
      </c>
      <c r="P359" s="153">
        <v>16</v>
      </c>
      <c r="Q359" s="153">
        <v>237</v>
      </c>
      <c r="R359" s="153">
        <v>-1500</v>
      </c>
      <c r="S359" s="153">
        <v>-2500</v>
      </c>
      <c r="T359" s="153">
        <v>1100</v>
      </c>
      <c r="U359" s="153">
        <v>-1164</v>
      </c>
      <c r="V359" s="153">
        <v>-2282</v>
      </c>
      <c r="Y359" s="11"/>
    </row>
    <row r="360" spans="1:25">
      <c r="A360" s="11">
        <f t="shared" si="26"/>
        <v>14</v>
      </c>
      <c r="B360" s="13">
        <f t="shared" si="27"/>
        <v>11</v>
      </c>
      <c r="C360" s="153">
        <v>46375</v>
      </c>
      <c r="D360" s="153">
        <v>45625</v>
      </c>
      <c r="E360" s="153">
        <v>45925</v>
      </c>
      <c r="F360" s="153">
        <v>357</v>
      </c>
      <c r="G360" s="153">
        <v>0</v>
      </c>
      <c r="H360" s="153">
        <v>719.5</v>
      </c>
      <c r="I360" s="153">
        <v>37348.5</v>
      </c>
      <c r="J360" s="153">
        <v>2633</v>
      </c>
      <c r="K360" s="153">
        <v>1780</v>
      </c>
      <c r="L360" s="153">
        <v>9563</v>
      </c>
      <c r="M360" s="153">
        <v>-879.5</v>
      </c>
      <c r="N360" s="153">
        <v>536.5</v>
      </c>
      <c r="O360" s="153">
        <v>-5683.5</v>
      </c>
      <c r="P360" s="153">
        <v>16</v>
      </c>
      <c r="Q360" s="153">
        <v>-744</v>
      </c>
      <c r="R360" s="153">
        <v>-1500</v>
      </c>
      <c r="S360" s="153">
        <v>-2500</v>
      </c>
      <c r="T360" s="153">
        <v>1100</v>
      </c>
      <c r="U360" s="153">
        <v>-1009</v>
      </c>
      <c r="V360" s="153">
        <v>-889</v>
      </c>
      <c r="Y360" s="11"/>
    </row>
    <row r="361" spans="1:25">
      <c r="A361" s="11">
        <f t="shared" si="26"/>
        <v>14</v>
      </c>
      <c r="B361" s="13">
        <f t="shared" si="27"/>
        <v>12</v>
      </c>
      <c r="C361" s="153">
        <v>46821</v>
      </c>
      <c r="D361" s="153">
        <v>46025</v>
      </c>
      <c r="E361" s="153">
        <v>46662.5</v>
      </c>
      <c r="F361" s="153">
        <v>356.5</v>
      </c>
      <c r="G361" s="153">
        <v>0</v>
      </c>
      <c r="H361" s="153">
        <v>725</v>
      </c>
      <c r="I361" s="153">
        <v>36075.5</v>
      </c>
      <c r="J361" s="153">
        <v>2972</v>
      </c>
      <c r="K361" s="153">
        <v>2077.5</v>
      </c>
      <c r="L361" s="153">
        <v>9578.5</v>
      </c>
      <c r="M361" s="153">
        <v>-868</v>
      </c>
      <c r="N361" s="153">
        <v>529.5</v>
      </c>
      <c r="O361" s="153">
        <v>-4625.5</v>
      </c>
      <c r="P361" s="153">
        <v>16</v>
      </c>
      <c r="Q361" s="153">
        <v>631</v>
      </c>
      <c r="R361" s="153">
        <v>-1500</v>
      </c>
      <c r="S361" s="153">
        <v>-2500</v>
      </c>
      <c r="T361" s="153">
        <v>1100</v>
      </c>
      <c r="U361" s="153">
        <v>-990</v>
      </c>
      <c r="V361" s="153">
        <v>-739</v>
      </c>
      <c r="Y361" s="11"/>
    </row>
    <row r="362" spans="1:25">
      <c r="A362" s="11">
        <f t="shared" si="26"/>
        <v>14</v>
      </c>
      <c r="B362" s="13">
        <f t="shared" si="27"/>
        <v>13</v>
      </c>
      <c r="C362" s="153">
        <v>46550</v>
      </c>
      <c r="D362" s="153">
        <v>44800</v>
      </c>
      <c r="E362" s="153">
        <v>45362.5</v>
      </c>
      <c r="F362" s="153">
        <v>356</v>
      </c>
      <c r="G362" s="153">
        <v>0</v>
      </c>
      <c r="H362" s="153">
        <v>727</v>
      </c>
      <c r="I362" s="153">
        <v>34732</v>
      </c>
      <c r="J362" s="153">
        <v>3326</v>
      </c>
      <c r="K362" s="153">
        <v>2216.5</v>
      </c>
      <c r="L362" s="153">
        <v>8907</v>
      </c>
      <c r="M362" s="153">
        <v>-1146.5</v>
      </c>
      <c r="N362" s="153">
        <v>517.5</v>
      </c>
      <c r="O362" s="153">
        <v>-3086</v>
      </c>
      <c r="P362" s="153">
        <v>16.5</v>
      </c>
      <c r="Q362" s="153">
        <v>1162</v>
      </c>
      <c r="R362" s="153">
        <v>-1500</v>
      </c>
      <c r="S362" s="153">
        <v>-2300</v>
      </c>
      <c r="T362" s="153">
        <v>1100</v>
      </c>
      <c r="U362" s="153">
        <v>-908</v>
      </c>
      <c r="V362" s="153">
        <v>-264</v>
      </c>
      <c r="Y362" s="11"/>
    </row>
    <row r="363" spans="1:25">
      <c r="A363" s="11">
        <f t="shared" si="26"/>
        <v>14</v>
      </c>
      <c r="B363" s="13">
        <f t="shared" si="27"/>
        <v>14</v>
      </c>
      <c r="C363" s="153">
        <v>43076.5</v>
      </c>
      <c r="D363" s="153">
        <v>41087.5</v>
      </c>
      <c r="E363" s="153">
        <v>41687.5</v>
      </c>
      <c r="F363" s="153">
        <v>356</v>
      </c>
      <c r="G363" s="153">
        <v>0</v>
      </c>
      <c r="H363" s="153">
        <v>738</v>
      </c>
      <c r="I363" s="153">
        <v>32033.5</v>
      </c>
      <c r="J363" s="153">
        <v>3580</v>
      </c>
      <c r="K363" s="153">
        <v>2230</v>
      </c>
      <c r="L363" s="153">
        <v>8210.5</v>
      </c>
      <c r="M363" s="153">
        <v>-2401.5</v>
      </c>
      <c r="N363" s="153">
        <v>508.5</v>
      </c>
      <c r="O363" s="153">
        <v>-2178.5</v>
      </c>
      <c r="P363" s="153">
        <v>18.5</v>
      </c>
      <c r="Q363" s="153">
        <v>1942</v>
      </c>
      <c r="R363" s="153">
        <v>-1500</v>
      </c>
      <c r="S363" s="153">
        <v>-2247</v>
      </c>
      <c r="T363" s="153">
        <v>1100</v>
      </c>
      <c r="U363" s="153">
        <v>-774</v>
      </c>
      <c r="V363" s="153">
        <v>-487</v>
      </c>
      <c r="Y363" s="11"/>
    </row>
    <row r="364" spans="1:25">
      <c r="A364" s="11">
        <f t="shared" si="26"/>
        <v>14</v>
      </c>
      <c r="B364" s="13">
        <f t="shared" si="27"/>
        <v>15</v>
      </c>
      <c r="C364" s="153">
        <v>40492</v>
      </c>
      <c r="D364" s="153">
        <v>38087.5</v>
      </c>
      <c r="E364" s="153">
        <v>38625</v>
      </c>
      <c r="F364" s="153">
        <v>356.5</v>
      </c>
      <c r="G364" s="153">
        <v>0</v>
      </c>
      <c r="H364" s="153">
        <v>743.5</v>
      </c>
      <c r="I364" s="153">
        <v>29949</v>
      </c>
      <c r="J364" s="153">
        <v>3501.5</v>
      </c>
      <c r="K364" s="153">
        <v>2135</v>
      </c>
      <c r="L364" s="153">
        <v>8077</v>
      </c>
      <c r="M364" s="153">
        <v>-2398</v>
      </c>
      <c r="N364" s="153">
        <v>504</v>
      </c>
      <c r="O364" s="153">
        <v>-2376</v>
      </c>
      <c r="P364" s="153">
        <v>20</v>
      </c>
      <c r="Q364" s="153">
        <v>1363</v>
      </c>
      <c r="R364" s="153">
        <v>-1500</v>
      </c>
      <c r="S364" s="153">
        <v>-2087</v>
      </c>
      <c r="T364" s="153">
        <v>1100</v>
      </c>
      <c r="U364" s="153">
        <v>-861</v>
      </c>
      <c r="V364" s="153">
        <v>-747</v>
      </c>
      <c r="Y364" s="11"/>
    </row>
    <row r="365" spans="1:25">
      <c r="A365" s="11">
        <f t="shared" si="26"/>
        <v>14</v>
      </c>
      <c r="B365" s="13">
        <f t="shared" si="27"/>
        <v>16</v>
      </c>
      <c r="C365" s="153">
        <v>38828.5</v>
      </c>
      <c r="D365" s="153">
        <v>36275</v>
      </c>
      <c r="E365" s="153">
        <v>36775</v>
      </c>
      <c r="F365" s="153">
        <v>356.5</v>
      </c>
      <c r="G365" s="153">
        <v>0</v>
      </c>
      <c r="H365" s="153">
        <v>752.5</v>
      </c>
      <c r="I365" s="153">
        <v>29408.5</v>
      </c>
      <c r="J365" s="153">
        <v>3280</v>
      </c>
      <c r="K365" s="153">
        <v>1904.5</v>
      </c>
      <c r="L365" s="153">
        <v>8134.5</v>
      </c>
      <c r="M365" s="153">
        <v>-2409.5</v>
      </c>
      <c r="N365" s="153">
        <v>498.5</v>
      </c>
      <c r="O365" s="153">
        <v>-3096.5</v>
      </c>
      <c r="P365" s="153">
        <v>20</v>
      </c>
      <c r="Q365" s="153">
        <v>969</v>
      </c>
      <c r="R365" s="153">
        <v>-1500</v>
      </c>
      <c r="S365" s="153">
        <v>-2237</v>
      </c>
      <c r="T365" s="153">
        <v>1100</v>
      </c>
      <c r="U365" s="153">
        <v>-936</v>
      </c>
      <c r="V365" s="153">
        <v>-772</v>
      </c>
      <c r="Y365" s="11"/>
    </row>
    <row r="366" spans="1:25">
      <c r="A366" s="11">
        <f t="shared" si="26"/>
        <v>14</v>
      </c>
      <c r="B366" s="13">
        <f t="shared" si="27"/>
        <v>17</v>
      </c>
      <c r="C366" s="153">
        <v>37911.5</v>
      </c>
      <c r="D366" s="153">
        <v>35975</v>
      </c>
      <c r="E366" s="153">
        <v>36412.5</v>
      </c>
      <c r="F366" s="153">
        <v>357</v>
      </c>
      <c r="G366" s="153">
        <v>0</v>
      </c>
      <c r="H366" s="153">
        <v>740.5</v>
      </c>
      <c r="I366" s="153">
        <v>30722.5</v>
      </c>
      <c r="J366" s="153">
        <v>2943.5</v>
      </c>
      <c r="K366" s="153">
        <v>1518.5</v>
      </c>
      <c r="L366" s="153">
        <v>8198.5</v>
      </c>
      <c r="M366" s="153">
        <v>-1631</v>
      </c>
      <c r="N366" s="153">
        <v>491.5</v>
      </c>
      <c r="O366" s="153">
        <v>-5430</v>
      </c>
      <c r="P366" s="153">
        <v>19.5</v>
      </c>
      <c r="Q366" s="153">
        <v>-996</v>
      </c>
      <c r="R366" s="153">
        <v>-1500</v>
      </c>
      <c r="S366" s="153">
        <v>-2450</v>
      </c>
      <c r="T366" s="153">
        <v>1100</v>
      </c>
      <c r="U366" s="153">
        <v>-1164</v>
      </c>
      <c r="V366" s="153">
        <v>-1114</v>
      </c>
      <c r="Y366" s="11"/>
    </row>
    <row r="367" spans="1:25">
      <c r="A367" s="11">
        <f t="shared" si="26"/>
        <v>14</v>
      </c>
      <c r="B367" s="13">
        <f t="shared" si="27"/>
        <v>18</v>
      </c>
      <c r="C367" s="153">
        <v>39030</v>
      </c>
      <c r="D367" s="153">
        <v>37975</v>
      </c>
      <c r="E367" s="153">
        <v>38312.5</v>
      </c>
      <c r="F367" s="153">
        <v>356.5</v>
      </c>
      <c r="G367" s="153">
        <v>0</v>
      </c>
      <c r="H367" s="153">
        <v>738</v>
      </c>
      <c r="I367" s="153">
        <v>35015.5</v>
      </c>
      <c r="J367" s="153">
        <v>2549</v>
      </c>
      <c r="K367" s="153">
        <v>985</v>
      </c>
      <c r="L367" s="153">
        <v>8702.5</v>
      </c>
      <c r="M367" s="153">
        <v>-1476.5</v>
      </c>
      <c r="N367" s="153">
        <v>489.5</v>
      </c>
      <c r="O367" s="153">
        <v>-8329</v>
      </c>
      <c r="P367" s="153">
        <v>17.5</v>
      </c>
      <c r="Q367" s="153">
        <v>-1745</v>
      </c>
      <c r="R367" s="153">
        <v>-1500</v>
      </c>
      <c r="S367" s="153">
        <v>-2500</v>
      </c>
      <c r="T367" s="153">
        <v>1000</v>
      </c>
      <c r="U367" s="153">
        <v>-1214</v>
      </c>
      <c r="V367" s="153">
        <v>-2944</v>
      </c>
      <c r="Y367" s="11"/>
    </row>
    <row r="368" spans="1:25">
      <c r="A368" s="11">
        <f t="shared" si="26"/>
        <v>14</v>
      </c>
      <c r="B368" s="13">
        <f t="shared" si="27"/>
        <v>19</v>
      </c>
      <c r="C368" s="153">
        <v>41846.5</v>
      </c>
      <c r="D368" s="153">
        <v>41175</v>
      </c>
      <c r="E368" s="153">
        <v>41400</v>
      </c>
      <c r="F368" s="153">
        <v>357</v>
      </c>
      <c r="G368" s="153">
        <v>0</v>
      </c>
      <c r="H368" s="153">
        <v>739.5</v>
      </c>
      <c r="I368" s="153">
        <v>37544</v>
      </c>
      <c r="J368" s="153">
        <v>2234.5</v>
      </c>
      <c r="K368" s="153">
        <v>399.5</v>
      </c>
      <c r="L368" s="153">
        <v>9422.5</v>
      </c>
      <c r="M368" s="153">
        <v>-360</v>
      </c>
      <c r="N368" s="153">
        <v>494</v>
      </c>
      <c r="O368" s="153">
        <v>-8985</v>
      </c>
      <c r="P368" s="153">
        <v>16.5</v>
      </c>
      <c r="Q368" s="153">
        <v>-1655</v>
      </c>
      <c r="R368" s="153">
        <v>-1500</v>
      </c>
      <c r="S368" s="153">
        <v>-2500</v>
      </c>
      <c r="T368" s="153">
        <v>1000</v>
      </c>
      <c r="U368" s="153">
        <v>-1214</v>
      </c>
      <c r="V368" s="153">
        <v>-2958</v>
      </c>
      <c r="Y368" s="11"/>
    </row>
    <row r="369" spans="1:25">
      <c r="A369" s="11">
        <f t="shared" si="26"/>
        <v>14</v>
      </c>
      <c r="B369" s="13">
        <f t="shared" si="27"/>
        <v>20</v>
      </c>
      <c r="C369" s="153">
        <v>43753</v>
      </c>
      <c r="D369" s="153">
        <v>43775</v>
      </c>
      <c r="E369" s="153">
        <v>43862.5</v>
      </c>
      <c r="F369" s="153">
        <v>355</v>
      </c>
      <c r="G369" s="153">
        <v>0</v>
      </c>
      <c r="H369" s="153">
        <v>726</v>
      </c>
      <c r="I369" s="153">
        <v>39322.5</v>
      </c>
      <c r="J369" s="153">
        <v>1966.5</v>
      </c>
      <c r="K369" s="153">
        <v>48</v>
      </c>
      <c r="L369" s="153">
        <v>10389</v>
      </c>
      <c r="M369" s="153">
        <v>-340.5</v>
      </c>
      <c r="N369" s="153">
        <v>502.5</v>
      </c>
      <c r="O369" s="153">
        <v>-9216</v>
      </c>
      <c r="P369" s="153">
        <v>16</v>
      </c>
      <c r="Q369" s="153">
        <v>-1611</v>
      </c>
      <c r="R369" s="153">
        <v>-1500</v>
      </c>
      <c r="S369" s="153">
        <v>-2500</v>
      </c>
      <c r="T369" s="153">
        <v>1000</v>
      </c>
      <c r="U369" s="153">
        <v>-1214</v>
      </c>
      <c r="V369" s="153">
        <v>-2989</v>
      </c>
      <c r="Y369" s="11"/>
    </row>
    <row r="370" spans="1:25">
      <c r="A370" s="11">
        <f t="shared" si="26"/>
        <v>14</v>
      </c>
      <c r="B370" s="13">
        <f t="shared" si="27"/>
        <v>21</v>
      </c>
      <c r="C370" s="153">
        <v>46594</v>
      </c>
      <c r="D370" s="153">
        <v>45200</v>
      </c>
      <c r="E370" s="153">
        <v>45187.5</v>
      </c>
      <c r="F370" s="153">
        <v>353</v>
      </c>
      <c r="G370" s="153">
        <v>0</v>
      </c>
      <c r="H370" s="153">
        <v>741</v>
      </c>
      <c r="I370" s="153">
        <v>39636</v>
      </c>
      <c r="J370" s="153">
        <v>2015.5</v>
      </c>
      <c r="K370" s="153">
        <v>0</v>
      </c>
      <c r="L370" s="153">
        <v>11956.5</v>
      </c>
      <c r="M370" s="153">
        <v>-119</v>
      </c>
      <c r="N370" s="153">
        <v>495.5</v>
      </c>
      <c r="O370" s="153">
        <v>-8484</v>
      </c>
      <c r="P370" s="153">
        <v>15</v>
      </c>
      <c r="Q370" s="153">
        <v>-1212</v>
      </c>
      <c r="R370" s="153">
        <v>-1500</v>
      </c>
      <c r="S370" s="153">
        <v>-2500</v>
      </c>
      <c r="T370" s="153">
        <v>1000</v>
      </c>
      <c r="U370" s="153">
        <v>-1214</v>
      </c>
      <c r="V370" s="153">
        <v>-2939</v>
      </c>
      <c r="Y370" s="11"/>
    </row>
    <row r="371" spans="1:25">
      <c r="A371" s="11">
        <f t="shared" si="26"/>
        <v>14</v>
      </c>
      <c r="B371" s="13">
        <f t="shared" si="27"/>
        <v>22</v>
      </c>
      <c r="C371" s="153">
        <v>46071</v>
      </c>
      <c r="D371" s="153">
        <v>45125</v>
      </c>
      <c r="E371" s="153">
        <v>45012.5</v>
      </c>
      <c r="F371" s="153">
        <v>348.5</v>
      </c>
      <c r="G371" s="153">
        <v>0</v>
      </c>
      <c r="H371" s="153">
        <v>765</v>
      </c>
      <c r="I371" s="153">
        <v>38806</v>
      </c>
      <c r="J371" s="153">
        <v>2215</v>
      </c>
      <c r="K371" s="153">
        <v>0</v>
      </c>
      <c r="L371" s="153">
        <v>11305.5</v>
      </c>
      <c r="M371" s="153">
        <v>-18</v>
      </c>
      <c r="N371" s="153">
        <v>486</v>
      </c>
      <c r="O371" s="153">
        <v>-7837</v>
      </c>
      <c r="P371" s="153">
        <v>15.5</v>
      </c>
      <c r="Q371" s="153">
        <v>507</v>
      </c>
      <c r="R371" s="153">
        <v>-1500</v>
      </c>
      <c r="S371" s="153">
        <v>-2500</v>
      </c>
      <c r="T371" s="153">
        <v>886</v>
      </c>
      <c r="U371" s="153">
        <v>-1214</v>
      </c>
      <c r="V371" s="153">
        <v>-2538</v>
      </c>
      <c r="Y371" s="11"/>
    </row>
    <row r="372" spans="1:25">
      <c r="A372" s="11">
        <f t="shared" si="26"/>
        <v>14</v>
      </c>
      <c r="B372" s="13">
        <f t="shared" si="27"/>
        <v>23</v>
      </c>
      <c r="C372" s="153">
        <v>48488.5</v>
      </c>
      <c r="D372" s="153">
        <v>47562.5</v>
      </c>
      <c r="E372" s="153">
        <v>47437.5</v>
      </c>
      <c r="F372" s="153">
        <v>348.5</v>
      </c>
      <c r="G372" s="153">
        <v>0</v>
      </c>
      <c r="H372" s="153">
        <v>764.5</v>
      </c>
      <c r="I372" s="153">
        <v>39066.5</v>
      </c>
      <c r="J372" s="153">
        <v>2262.5</v>
      </c>
      <c r="K372" s="153">
        <v>0</v>
      </c>
      <c r="L372" s="153">
        <v>11071</v>
      </c>
      <c r="M372" s="153">
        <v>-34.5</v>
      </c>
      <c r="N372" s="153">
        <v>488</v>
      </c>
      <c r="O372" s="153">
        <v>-5478.5</v>
      </c>
      <c r="P372" s="153">
        <v>15.5</v>
      </c>
      <c r="Q372" s="153">
        <v>1422</v>
      </c>
      <c r="R372" s="153">
        <v>-1500</v>
      </c>
      <c r="S372" s="153">
        <v>-2500</v>
      </c>
      <c r="T372" s="153">
        <v>849</v>
      </c>
      <c r="U372" s="153">
        <v>-1041</v>
      </c>
      <c r="V372" s="153">
        <v>-2167</v>
      </c>
      <c r="Y372" s="11"/>
    </row>
    <row r="373" spans="1:25">
      <c r="A373" s="11">
        <f>A372+1</f>
        <v>15</v>
      </c>
      <c r="B373" s="13">
        <v>0</v>
      </c>
      <c r="C373" s="153">
        <v>47298</v>
      </c>
      <c r="D373" s="153">
        <v>45512.5</v>
      </c>
      <c r="E373" s="153">
        <v>45450</v>
      </c>
      <c r="F373" s="153">
        <v>343</v>
      </c>
      <c r="G373" s="153">
        <v>0</v>
      </c>
      <c r="H373" s="153">
        <v>707.5</v>
      </c>
      <c r="I373" s="153">
        <v>38907</v>
      </c>
      <c r="J373" s="153">
        <v>2319.5</v>
      </c>
      <c r="K373" s="153">
        <v>0</v>
      </c>
      <c r="L373" s="153">
        <v>9691</v>
      </c>
      <c r="M373" s="153">
        <v>-72.5</v>
      </c>
      <c r="N373" s="153">
        <v>481.5</v>
      </c>
      <c r="O373" s="153">
        <v>-5078.5</v>
      </c>
      <c r="P373" s="153">
        <v>15.5</v>
      </c>
      <c r="Q373" s="153">
        <v>651</v>
      </c>
      <c r="R373" s="153">
        <v>-1500</v>
      </c>
      <c r="S373" s="153">
        <v>-2500</v>
      </c>
      <c r="T373" s="153">
        <v>-412</v>
      </c>
      <c r="U373" s="153">
        <v>-1041</v>
      </c>
      <c r="V373" s="153">
        <v>-774</v>
      </c>
      <c r="Y373" s="11"/>
    </row>
    <row r="374" spans="1:25">
      <c r="A374" s="11">
        <f>A373</f>
        <v>15</v>
      </c>
      <c r="B374" s="13">
        <f>B373+1</f>
        <v>1</v>
      </c>
      <c r="C374" s="153">
        <v>43860</v>
      </c>
      <c r="D374" s="153">
        <v>43262.5</v>
      </c>
      <c r="E374" s="153">
        <v>43087.5</v>
      </c>
      <c r="F374" s="153">
        <v>340.5</v>
      </c>
      <c r="G374" s="153">
        <v>0</v>
      </c>
      <c r="H374" s="153">
        <v>669</v>
      </c>
      <c r="I374" s="153">
        <v>38666</v>
      </c>
      <c r="J374" s="153">
        <v>2158</v>
      </c>
      <c r="K374" s="153">
        <v>0</v>
      </c>
      <c r="L374" s="153">
        <v>8756.5</v>
      </c>
      <c r="M374" s="153">
        <v>-1962</v>
      </c>
      <c r="N374" s="153">
        <v>474</v>
      </c>
      <c r="O374" s="153">
        <v>-5242</v>
      </c>
      <c r="P374" s="153">
        <v>16</v>
      </c>
      <c r="Q374" s="153">
        <v>796</v>
      </c>
      <c r="R374" s="153">
        <v>-1500</v>
      </c>
      <c r="S374" s="153">
        <v>-2500</v>
      </c>
      <c r="T374" s="153">
        <v>-250</v>
      </c>
      <c r="U374" s="153">
        <v>-1041</v>
      </c>
      <c r="V374" s="153">
        <v>-678</v>
      </c>
      <c r="Y374" s="11"/>
    </row>
    <row r="375" spans="1:25">
      <c r="A375" s="11">
        <f t="shared" ref="A375:A396" si="28">A374</f>
        <v>15</v>
      </c>
      <c r="B375" s="13">
        <f t="shared" ref="B375:B396" si="29">B374+1</f>
        <v>2</v>
      </c>
      <c r="C375" s="153">
        <v>42850</v>
      </c>
      <c r="D375" s="153">
        <v>42387.5</v>
      </c>
      <c r="E375" s="153">
        <v>42050</v>
      </c>
      <c r="F375" s="153">
        <v>340.5</v>
      </c>
      <c r="G375" s="153">
        <v>0</v>
      </c>
      <c r="H375" s="153">
        <v>670</v>
      </c>
      <c r="I375" s="153">
        <v>38272</v>
      </c>
      <c r="J375" s="153">
        <v>1942.5</v>
      </c>
      <c r="K375" s="153">
        <v>0</v>
      </c>
      <c r="L375" s="153">
        <v>8563.5</v>
      </c>
      <c r="M375" s="153">
        <v>-2261</v>
      </c>
      <c r="N375" s="153">
        <v>481.5</v>
      </c>
      <c r="O375" s="153">
        <v>-5159.5</v>
      </c>
      <c r="P375" s="153">
        <v>17</v>
      </c>
      <c r="Q375" s="153">
        <v>34</v>
      </c>
      <c r="R375" s="153">
        <v>-1500</v>
      </c>
      <c r="S375" s="153">
        <v>-2500</v>
      </c>
      <c r="T375" s="153">
        <v>437</v>
      </c>
      <c r="U375" s="153">
        <v>-1041</v>
      </c>
      <c r="V375" s="153">
        <v>-721</v>
      </c>
      <c r="Y375" s="11"/>
    </row>
    <row r="376" spans="1:25">
      <c r="A376" s="11">
        <f t="shared" si="28"/>
        <v>15</v>
      </c>
      <c r="B376" s="13">
        <f t="shared" si="29"/>
        <v>3</v>
      </c>
      <c r="C376" s="153">
        <v>40369.5</v>
      </c>
      <c r="D376" s="153">
        <v>40087.5</v>
      </c>
      <c r="E376" s="153">
        <v>39237.5</v>
      </c>
      <c r="F376" s="153">
        <v>377</v>
      </c>
      <c r="G376" s="153">
        <v>0</v>
      </c>
      <c r="H376" s="153">
        <v>676</v>
      </c>
      <c r="I376" s="153">
        <v>37031</v>
      </c>
      <c r="J376" s="153">
        <v>1777</v>
      </c>
      <c r="K376" s="153">
        <v>0</v>
      </c>
      <c r="L376" s="153">
        <v>8385</v>
      </c>
      <c r="M376" s="153">
        <v>-2421.5</v>
      </c>
      <c r="N376" s="153">
        <v>535</v>
      </c>
      <c r="O376" s="153">
        <v>-5990</v>
      </c>
      <c r="P376" s="153">
        <v>18</v>
      </c>
      <c r="Q376" s="153">
        <v>-1738</v>
      </c>
      <c r="R376" s="153">
        <v>-1500</v>
      </c>
      <c r="S376" s="153">
        <v>-2500</v>
      </c>
      <c r="T376" s="153">
        <v>694</v>
      </c>
      <c r="U376" s="153">
        <v>-1041</v>
      </c>
      <c r="V376" s="153">
        <v>-622</v>
      </c>
      <c r="Y376" s="11"/>
    </row>
    <row r="377" spans="1:25">
      <c r="A377" s="11">
        <f t="shared" si="28"/>
        <v>15</v>
      </c>
      <c r="B377" s="13">
        <f t="shared" si="29"/>
        <v>4</v>
      </c>
      <c r="C377" s="153">
        <v>38975</v>
      </c>
      <c r="D377" s="153">
        <v>39487.5</v>
      </c>
      <c r="E377" s="153">
        <v>38312.5</v>
      </c>
      <c r="F377" s="153">
        <v>390</v>
      </c>
      <c r="G377" s="153">
        <v>52.5</v>
      </c>
      <c r="H377" s="153">
        <v>672.5</v>
      </c>
      <c r="I377" s="153">
        <v>36506.5</v>
      </c>
      <c r="J377" s="153">
        <v>1639.5</v>
      </c>
      <c r="K377" s="153">
        <v>0</v>
      </c>
      <c r="L377" s="153">
        <v>8289.5</v>
      </c>
      <c r="M377" s="153">
        <v>-2416</v>
      </c>
      <c r="N377" s="153">
        <v>543.5</v>
      </c>
      <c r="O377" s="153">
        <v>-6703.5</v>
      </c>
      <c r="P377" s="153">
        <v>19.5</v>
      </c>
      <c r="Q377" s="153">
        <v>-1622</v>
      </c>
      <c r="R377" s="153">
        <v>-1500</v>
      </c>
      <c r="S377" s="153">
        <v>-2500</v>
      </c>
      <c r="T377" s="153">
        <v>1007</v>
      </c>
      <c r="U377" s="153">
        <v>-1041</v>
      </c>
      <c r="V377" s="153">
        <v>-786</v>
      </c>
      <c r="Y377" s="11"/>
    </row>
    <row r="378" spans="1:25">
      <c r="A378" s="11">
        <f t="shared" si="28"/>
        <v>15</v>
      </c>
      <c r="B378" s="13">
        <f t="shared" si="29"/>
        <v>5</v>
      </c>
      <c r="C378" s="153">
        <v>40489.5</v>
      </c>
      <c r="D378" s="153">
        <v>41837.5</v>
      </c>
      <c r="E378" s="153">
        <v>40600</v>
      </c>
      <c r="F378" s="153">
        <v>432.5</v>
      </c>
      <c r="G378" s="153">
        <v>311</v>
      </c>
      <c r="H378" s="153">
        <v>806.5</v>
      </c>
      <c r="I378" s="153">
        <v>37266.5</v>
      </c>
      <c r="J378" s="153">
        <v>1620.5</v>
      </c>
      <c r="K378" s="153">
        <v>0</v>
      </c>
      <c r="L378" s="153">
        <v>8479.5</v>
      </c>
      <c r="M378" s="153">
        <v>-2271</v>
      </c>
      <c r="N378" s="153">
        <v>534.5</v>
      </c>
      <c r="O378" s="153">
        <v>-6691</v>
      </c>
      <c r="P378" s="153">
        <v>25.5</v>
      </c>
      <c r="Q378" s="153">
        <v>-973</v>
      </c>
      <c r="R378" s="153">
        <v>-1500</v>
      </c>
      <c r="S378" s="153">
        <v>-2500</v>
      </c>
      <c r="T378" s="153">
        <v>982</v>
      </c>
      <c r="U378" s="153">
        <v>-1041</v>
      </c>
      <c r="V378" s="153">
        <v>-1406</v>
      </c>
      <c r="Y378" s="11"/>
    </row>
    <row r="379" spans="1:25">
      <c r="A379" s="11">
        <f t="shared" si="28"/>
        <v>15</v>
      </c>
      <c r="B379" s="13">
        <f t="shared" si="29"/>
        <v>6</v>
      </c>
      <c r="C379" s="153">
        <v>45184</v>
      </c>
      <c r="D379" s="153">
        <v>47500</v>
      </c>
      <c r="E379" s="153">
        <v>45525</v>
      </c>
      <c r="F379" s="153">
        <v>521.5</v>
      </c>
      <c r="G379" s="153">
        <v>926</v>
      </c>
      <c r="H379" s="153">
        <v>1197.5</v>
      </c>
      <c r="I379" s="153">
        <v>39440.5</v>
      </c>
      <c r="J379" s="153">
        <v>1530.5</v>
      </c>
      <c r="K379" s="153">
        <v>0</v>
      </c>
      <c r="L379" s="153">
        <v>9045.5</v>
      </c>
      <c r="M379" s="153">
        <v>-1642</v>
      </c>
      <c r="N379" s="153">
        <v>539</v>
      </c>
      <c r="O379" s="153">
        <v>-6374</v>
      </c>
      <c r="P379" s="153">
        <v>39</v>
      </c>
      <c r="Q379" s="153">
        <v>564</v>
      </c>
      <c r="R379" s="153">
        <v>-1425</v>
      </c>
      <c r="S379" s="153">
        <v>-2500</v>
      </c>
      <c r="T379" s="153">
        <v>1100</v>
      </c>
      <c r="U379" s="153">
        <v>-1469</v>
      </c>
      <c r="V379" s="153">
        <v>-2110</v>
      </c>
      <c r="Y379" s="11"/>
    </row>
    <row r="380" spans="1:25">
      <c r="A380" s="11">
        <f t="shared" si="28"/>
        <v>15</v>
      </c>
      <c r="B380" s="13">
        <f t="shared" si="29"/>
        <v>7</v>
      </c>
      <c r="C380" s="153">
        <v>50123.5</v>
      </c>
      <c r="D380" s="153">
        <v>53612.5</v>
      </c>
      <c r="E380" s="153">
        <v>50375</v>
      </c>
      <c r="F380" s="153">
        <v>565.5</v>
      </c>
      <c r="G380" s="153">
        <v>1544</v>
      </c>
      <c r="H380" s="153">
        <v>1692</v>
      </c>
      <c r="I380" s="153">
        <v>40831.5</v>
      </c>
      <c r="J380" s="153">
        <v>1497</v>
      </c>
      <c r="K380" s="153">
        <v>14</v>
      </c>
      <c r="L380" s="153">
        <v>9632.5</v>
      </c>
      <c r="M380" s="153">
        <v>-329</v>
      </c>
      <c r="N380" s="153">
        <v>539</v>
      </c>
      <c r="O380" s="153">
        <v>-5863</v>
      </c>
      <c r="P380" s="153">
        <v>50.5</v>
      </c>
      <c r="Q380" s="153">
        <v>1576</v>
      </c>
      <c r="R380" s="153">
        <v>-972</v>
      </c>
      <c r="S380" s="153">
        <v>-2500</v>
      </c>
      <c r="T380" s="153">
        <v>995</v>
      </c>
      <c r="U380" s="153">
        <v>-1897</v>
      </c>
      <c r="V380" s="153">
        <v>-2533</v>
      </c>
      <c r="Y380" s="11"/>
    </row>
    <row r="381" spans="1:25">
      <c r="A381" s="11">
        <f t="shared" si="28"/>
        <v>15</v>
      </c>
      <c r="B381" s="13">
        <f t="shared" si="29"/>
        <v>8</v>
      </c>
      <c r="C381" s="153">
        <v>53614</v>
      </c>
      <c r="D381" s="153">
        <v>56975</v>
      </c>
      <c r="E381" s="153">
        <v>53875</v>
      </c>
      <c r="F381" s="153">
        <v>824.5</v>
      </c>
      <c r="G381" s="153">
        <v>2192.5</v>
      </c>
      <c r="H381" s="153">
        <v>2399</v>
      </c>
      <c r="I381" s="153">
        <v>41101.5</v>
      </c>
      <c r="J381" s="153">
        <v>1409.5</v>
      </c>
      <c r="K381" s="153">
        <v>208.5</v>
      </c>
      <c r="L381" s="153">
        <v>10392.5</v>
      </c>
      <c r="M381" s="153">
        <v>-3</v>
      </c>
      <c r="N381" s="153">
        <v>538</v>
      </c>
      <c r="O381" s="153">
        <v>-5449.5</v>
      </c>
      <c r="P381" s="153">
        <v>66</v>
      </c>
      <c r="Q381" s="153">
        <v>2337</v>
      </c>
      <c r="R381" s="153">
        <v>-866</v>
      </c>
      <c r="S381" s="153">
        <v>-2370</v>
      </c>
      <c r="T381" s="153">
        <v>872</v>
      </c>
      <c r="U381" s="153">
        <v>-2325</v>
      </c>
      <c r="V381" s="153">
        <v>-3177</v>
      </c>
      <c r="Y381" s="11"/>
    </row>
    <row r="382" spans="1:25">
      <c r="A382" s="11">
        <f t="shared" si="28"/>
        <v>15</v>
      </c>
      <c r="B382" s="13">
        <f t="shared" si="29"/>
        <v>9</v>
      </c>
      <c r="C382" s="153">
        <v>55476.5</v>
      </c>
      <c r="D382" s="153">
        <v>58662.5</v>
      </c>
      <c r="E382" s="153">
        <v>55762.5</v>
      </c>
      <c r="F382" s="153">
        <v>1031.5</v>
      </c>
      <c r="G382" s="153">
        <v>2478</v>
      </c>
      <c r="H382" s="153">
        <v>2457.5</v>
      </c>
      <c r="I382" s="153">
        <v>41012</v>
      </c>
      <c r="J382" s="153">
        <v>1044.5</v>
      </c>
      <c r="K382" s="153">
        <v>603.5</v>
      </c>
      <c r="L382" s="153">
        <v>11797</v>
      </c>
      <c r="M382" s="153">
        <v>-3.5</v>
      </c>
      <c r="N382" s="153">
        <v>533</v>
      </c>
      <c r="O382" s="153">
        <v>-5477</v>
      </c>
      <c r="P382" s="153">
        <v>71.5</v>
      </c>
      <c r="Q382" s="153">
        <v>2400</v>
      </c>
      <c r="R382" s="153">
        <v>-1008</v>
      </c>
      <c r="S382" s="153">
        <v>-1825</v>
      </c>
      <c r="T382" s="153">
        <v>866</v>
      </c>
      <c r="U382" s="153">
        <v>-2751</v>
      </c>
      <c r="V382" s="153">
        <v>-2959</v>
      </c>
      <c r="Y382" s="11"/>
    </row>
    <row r="383" spans="1:25">
      <c r="A383" s="11">
        <f t="shared" si="28"/>
        <v>15</v>
      </c>
      <c r="B383" s="13">
        <f t="shared" si="29"/>
        <v>10</v>
      </c>
      <c r="C383" s="153">
        <v>56009.5</v>
      </c>
      <c r="D383" s="153">
        <v>58362.5</v>
      </c>
      <c r="E383" s="153">
        <v>56250</v>
      </c>
      <c r="F383" s="153">
        <v>1122</v>
      </c>
      <c r="G383" s="153">
        <v>2720.5</v>
      </c>
      <c r="H383" s="153">
        <v>2476.5</v>
      </c>
      <c r="I383" s="153">
        <v>40913</v>
      </c>
      <c r="J383" s="153">
        <v>829.5</v>
      </c>
      <c r="K383" s="153">
        <v>1006</v>
      </c>
      <c r="L383" s="153">
        <v>11762</v>
      </c>
      <c r="M383" s="153">
        <v>-3.5</v>
      </c>
      <c r="N383" s="153">
        <v>531.5</v>
      </c>
      <c r="O383" s="153">
        <v>-5347</v>
      </c>
      <c r="P383" s="153">
        <v>76</v>
      </c>
      <c r="Q383" s="153">
        <v>2400</v>
      </c>
      <c r="R383" s="153">
        <v>-1197</v>
      </c>
      <c r="S383" s="153">
        <v>-2450</v>
      </c>
      <c r="T383" s="153">
        <v>1000</v>
      </c>
      <c r="U383" s="153">
        <v>-2300</v>
      </c>
      <c r="V383" s="153">
        <v>-2867</v>
      </c>
      <c r="Y383" s="11"/>
    </row>
    <row r="384" spans="1:25">
      <c r="A384" s="11">
        <f t="shared" si="28"/>
        <v>15</v>
      </c>
      <c r="B384" s="13">
        <f t="shared" si="29"/>
        <v>11</v>
      </c>
      <c r="C384" s="153">
        <v>56205</v>
      </c>
      <c r="D384" s="153">
        <v>57925</v>
      </c>
      <c r="E384" s="153">
        <v>56462.5</v>
      </c>
      <c r="F384" s="153">
        <v>1081</v>
      </c>
      <c r="G384" s="153">
        <v>2791</v>
      </c>
      <c r="H384" s="153">
        <v>2484.5</v>
      </c>
      <c r="I384" s="153">
        <v>41279.5</v>
      </c>
      <c r="J384" s="153">
        <v>648.5</v>
      </c>
      <c r="K384" s="153">
        <v>1373</v>
      </c>
      <c r="L384" s="153">
        <v>11544</v>
      </c>
      <c r="M384" s="153">
        <v>-9</v>
      </c>
      <c r="N384" s="153">
        <v>539.5</v>
      </c>
      <c r="O384" s="153">
        <v>-5526.5</v>
      </c>
      <c r="P384" s="153">
        <v>76.5</v>
      </c>
      <c r="Q384" s="153">
        <v>2400</v>
      </c>
      <c r="R384" s="153">
        <v>-1197</v>
      </c>
      <c r="S384" s="153">
        <v>-2475</v>
      </c>
      <c r="T384" s="153">
        <v>1000</v>
      </c>
      <c r="U384" s="153">
        <v>-2351</v>
      </c>
      <c r="V384" s="153">
        <v>-2975</v>
      </c>
      <c r="Y384" s="11"/>
    </row>
    <row r="385" spans="1:25">
      <c r="A385" s="11">
        <f t="shared" si="28"/>
        <v>15</v>
      </c>
      <c r="B385" s="13">
        <f t="shared" si="29"/>
        <v>12</v>
      </c>
      <c r="C385" s="153">
        <v>56435.5</v>
      </c>
      <c r="D385" s="153">
        <v>57462.5</v>
      </c>
      <c r="E385" s="153">
        <v>56487.5</v>
      </c>
      <c r="F385" s="153">
        <v>803.5</v>
      </c>
      <c r="G385" s="153">
        <v>2746.5</v>
      </c>
      <c r="H385" s="153">
        <v>2433.5</v>
      </c>
      <c r="I385" s="153">
        <v>41961.5</v>
      </c>
      <c r="J385" s="153">
        <v>510.5</v>
      </c>
      <c r="K385" s="153">
        <v>1654</v>
      </c>
      <c r="L385" s="153">
        <v>11190.5</v>
      </c>
      <c r="M385" s="153">
        <v>-31</v>
      </c>
      <c r="N385" s="153">
        <v>544.5</v>
      </c>
      <c r="O385" s="153">
        <v>-5379</v>
      </c>
      <c r="P385" s="153">
        <v>72</v>
      </c>
      <c r="Q385" s="153">
        <v>2400</v>
      </c>
      <c r="R385" s="153">
        <v>-1500</v>
      </c>
      <c r="S385" s="153">
        <v>-2475</v>
      </c>
      <c r="T385" s="153">
        <v>974</v>
      </c>
      <c r="U385" s="153">
        <v>-2475</v>
      </c>
      <c r="V385" s="153">
        <v>-2135</v>
      </c>
      <c r="Y385" s="11"/>
    </row>
    <row r="386" spans="1:25">
      <c r="A386" s="11">
        <f t="shared" si="28"/>
        <v>15</v>
      </c>
      <c r="B386" s="13">
        <f t="shared" si="29"/>
        <v>13</v>
      </c>
      <c r="C386" s="153">
        <v>55862</v>
      </c>
      <c r="D386" s="153">
        <v>56950</v>
      </c>
      <c r="E386" s="153">
        <v>55675</v>
      </c>
      <c r="F386" s="153">
        <v>786</v>
      </c>
      <c r="G386" s="153">
        <v>2762</v>
      </c>
      <c r="H386" s="153">
        <v>1855.5</v>
      </c>
      <c r="I386" s="153">
        <v>42142</v>
      </c>
      <c r="J386" s="153">
        <v>473</v>
      </c>
      <c r="K386" s="153">
        <v>1782</v>
      </c>
      <c r="L386" s="153">
        <v>11163.5</v>
      </c>
      <c r="M386" s="153">
        <v>-14.5</v>
      </c>
      <c r="N386" s="153">
        <v>551.5</v>
      </c>
      <c r="O386" s="153">
        <v>-5640</v>
      </c>
      <c r="P386" s="153">
        <v>69</v>
      </c>
      <c r="Q386" s="153">
        <v>2370</v>
      </c>
      <c r="R386" s="153">
        <v>-1500</v>
      </c>
      <c r="S386" s="153">
        <v>-2500</v>
      </c>
      <c r="T386" s="153">
        <v>882</v>
      </c>
      <c r="U386" s="153">
        <v>-2687</v>
      </c>
      <c r="V386" s="153">
        <v>-2390</v>
      </c>
      <c r="Y386" s="11"/>
    </row>
    <row r="387" spans="1:25">
      <c r="A387" s="11">
        <f t="shared" si="28"/>
        <v>15</v>
      </c>
      <c r="B387" s="13">
        <f t="shared" si="29"/>
        <v>14</v>
      </c>
      <c r="C387" s="153">
        <v>54858</v>
      </c>
      <c r="D387" s="153">
        <v>55387.5</v>
      </c>
      <c r="E387" s="153">
        <v>54075</v>
      </c>
      <c r="F387" s="153">
        <v>504.5</v>
      </c>
      <c r="G387" s="153">
        <v>2719.5</v>
      </c>
      <c r="H387" s="153">
        <v>2028</v>
      </c>
      <c r="I387" s="153">
        <v>42107</v>
      </c>
      <c r="J387" s="153">
        <v>444.5</v>
      </c>
      <c r="K387" s="153">
        <v>1776</v>
      </c>
      <c r="L387" s="153">
        <v>10706.5</v>
      </c>
      <c r="M387" s="153">
        <v>-2.5</v>
      </c>
      <c r="N387" s="153">
        <v>549</v>
      </c>
      <c r="O387" s="153">
        <v>-5975.5</v>
      </c>
      <c r="P387" s="153">
        <v>66</v>
      </c>
      <c r="Q387" s="153">
        <v>2400</v>
      </c>
      <c r="R387" s="153">
        <v>-1500</v>
      </c>
      <c r="S387" s="153">
        <v>-2500</v>
      </c>
      <c r="T387" s="153">
        <v>1000</v>
      </c>
      <c r="U387" s="153">
        <v>-2601</v>
      </c>
      <c r="V387" s="153">
        <v>-2722</v>
      </c>
      <c r="Y387" s="11"/>
    </row>
    <row r="388" spans="1:25">
      <c r="A388" s="11">
        <f t="shared" si="28"/>
        <v>15</v>
      </c>
      <c r="B388" s="13">
        <f t="shared" si="29"/>
        <v>15</v>
      </c>
      <c r="C388" s="153">
        <v>52824</v>
      </c>
      <c r="D388" s="153">
        <v>52625</v>
      </c>
      <c r="E388" s="153">
        <v>51612.5</v>
      </c>
      <c r="F388" s="153">
        <v>349.5</v>
      </c>
      <c r="G388" s="153">
        <v>2292</v>
      </c>
      <c r="H388" s="153">
        <v>2001.5</v>
      </c>
      <c r="I388" s="153">
        <v>42008.5</v>
      </c>
      <c r="J388" s="153">
        <v>429</v>
      </c>
      <c r="K388" s="153">
        <v>1704</v>
      </c>
      <c r="L388" s="153">
        <v>9837</v>
      </c>
      <c r="M388" s="153">
        <v>-23.5</v>
      </c>
      <c r="N388" s="153">
        <v>543.5</v>
      </c>
      <c r="O388" s="153">
        <v>-6318</v>
      </c>
      <c r="P388" s="153">
        <v>58.5</v>
      </c>
      <c r="Q388" s="153">
        <v>2279</v>
      </c>
      <c r="R388" s="153">
        <v>-1500</v>
      </c>
      <c r="S388" s="153">
        <v>-2500</v>
      </c>
      <c r="T388" s="153">
        <v>900</v>
      </c>
      <c r="U388" s="153">
        <v>-2751</v>
      </c>
      <c r="V388" s="153">
        <v>-2874</v>
      </c>
      <c r="Y388" s="11"/>
    </row>
    <row r="389" spans="1:25">
      <c r="A389" s="11">
        <f t="shared" si="28"/>
        <v>15</v>
      </c>
      <c r="B389" s="13">
        <f t="shared" si="29"/>
        <v>16</v>
      </c>
      <c r="C389" s="153">
        <v>51192</v>
      </c>
      <c r="D389" s="153">
        <v>50425</v>
      </c>
      <c r="E389" s="153">
        <v>49762.5</v>
      </c>
      <c r="F389" s="153">
        <v>353</v>
      </c>
      <c r="G389" s="153">
        <v>2171.5</v>
      </c>
      <c r="H389" s="153">
        <v>2055</v>
      </c>
      <c r="I389" s="153">
        <v>41644</v>
      </c>
      <c r="J389" s="153">
        <v>510.5</v>
      </c>
      <c r="K389" s="153">
        <v>1518.5</v>
      </c>
      <c r="L389" s="153">
        <v>9214.5</v>
      </c>
      <c r="M389" s="153">
        <v>-33.5</v>
      </c>
      <c r="N389" s="153">
        <v>544.5</v>
      </c>
      <c r="O389" s="153">
        <v>-6785.5</v>
      </c>
      <c r="P389" s="153">
        <v>58.5</v>
      </c>
      <c r="Q389" s="153">
        <v>2003</v>
      </c>
      <c r="R389" s="153">
        <v>-1500</v>
      </c>
      <c r="S389" s="153">
        <v>-2500</v>
      </c>
      <c r="T389" s="153">
        <v>859</v>
      </c>
      <c r="U389" s="153">
        <v>-2626</v>
      </c>
      <c r="V389" s="153">
        <v>-2959</v>
      </c>
      <c r="Y389" s="11"/>
    </row>
    <row r="390" spans="1:25">
      <c r="A390" s="11">
        <f t="shared" si="28"/>
        <v>15</v>
      </c>
      <c r="B390" s="13">
        <f t="shared" si="29"/>
        <v>17</v>
      </c>
      <c r="C390" s="153">
        <v>49746</v>
      </c>
      <c r="D390" s="153">
        <v>49275</v>
      </c>
      <c r="E390" s="153">
        <v>48912.5</v>
      </c>
      <c r="F390" s="153">
        <v>465</v>
      </c>
      <c r="G390" s="153">
        <v>2156</v>
      </c>
      <c r="H390" s="153">
        <v>1859</v>
      </c>
      <c r="I390" s="153">
        <v>41261.5</v>
      </c>
      <c r="J390" s="153">
        <v>530</v>
      </c>
      <c r="K390" s="153">
        <v>1186</v>
      </c>
      <c r="L390" s="153">
        <v>9484.5</v>
      </c>
      <c r="M390" s="153">
        <v>-32</v>
      </c>
      <c r="N390" s="153">
        <v>530.5</v>
      </c>
      <c r="O390" s="153">
        <v>-7694</v>
      </c>
      <c r="P390" s="153">
        <v>59</v>
      </c>
      <c r="Q390" s="153">
        <v>537</v>
      </c>
      <c r="R390" s="153">
        <v>-1500</v>
      </c>
      <c r="S390" s="153">
        <v>-2500</v>
      </c>
      <c r="T390" s="153">
        <v>1000</v>
      </c>
      <c r="U390" s="153">
        <v>-2751</v>
      </c>
      <c r="V390" s="153">
        <v>-2869</v>
      </c>
      <c r="Y390" s="11"/>
    </row>
    <row r="391" spans="1:25">
      <c r="A391" s="11">
        <f t="shared" si="28"/>
        <v>15</v>
      </c>
      <c r="B391" s="13">
        <f t="shared" si="29"/>
        <v>18</v>
      </c>
      <c r="C391" s="153">
        <v>49858</v>
      </c>
      <c r="D391" s="153">
        <v>50050</v>
      </c>
      <c r="E391" s="153">
        <v>49925</v>
      </c>
      <c r="F391" s="153">
        <v>354</v>
      </c>
      <c r="G391" s="153">
        <v>2497.5</v>
      </c>
      <c r="H391" s="153">
        <v>1790.5</v>
      </c>
      <c r="I391" s="153">
        <v>41653</v>
      </c>
      <c r="J391" s="153">
        <v>550.5</v>
      </c>
      <c r="K391" s="153">
        <v>763.5</v>
      </c>
      <c r="L391" s="153">
        <v>9919.5</v>
      </c>
      <c r="M391" s="153">
        <v>-10</v>
      </c>
      <c r="N391" s="153">
        <v>540.5</v>
      </c>
      <c r="O391" s="153">
        <v>-8200.5</v>
      </c>
      <c r="P391" s="153">
        <v>61.5</v>
      </c>
      <c r="Q391" s="153">
        <v>718</v>
      </c>
      <c r="R391" s="153">
        <v>-1500</v>
      </c>
      <c r="S391" s="153">
        <v>-2500</v>
      </c>
      <c r="T391" s="153">
        <v>1000</v>
      </c>
      <c r="U391" s="153">
        <v>-2751</v>
      </c>
      <c r="V391" s="153">
        <v>-3048</v>
      </c>
      <c r="Y391" s="11"/>
    </row>
    <row r="392" spans="1:25">
      <c r="A392" s="11">
        <f t="shared" si="28"/>
        <v>15</v>
      </c>
      <c r="B392" s="13">
        <f t="shared" si="29"/>
        <v>19</v>
      </c>
      <c r="C392" s="153">
        <v>51726.5</v>
      </c>
      <c r="D392" s="153">
        <v>51875</v>
      </c>
      <c r="E392" s="153">
        <v>51950</v>
      </c>
      <c r="F392" s="153">
        <v>354.5</v>
      </c>
      <c r="G392" s="153">
        <v>2116</v>
      </c>
      <c r="H392" s="153">
        <v>1814</v>
      </c>
      <c r="I392" s="153">
        <v>42309.5</v>
      </c>
      <c r="J392" s="153">
        <v>572</v>
      </c>
      <c r="K392" s="153">
        <v>305.5</v>
      </c>
      <c r="L392" s="153">
        <v>12235.5</v>
      </c>
      <c r="M392" s="153">
        <v>-2</v>
      </c>
      <c r="N392" s="153">
        <v>552.5</v>
      </c>
      <c r="O392" s="153">
        <v>-8531.5</v>
      </c>
      <c r="P392" s="153">
        <v>53.5</v>
      </c>
      <c r="Q392" s="153">
        <v>-71</v>
      </c>
      <c r="R392" s="153">
        <v>-1500</v>
      </c>
      <c r="S392" s="153">
        <v>-2500</v>
      </c>
      <c r="T392" s="153">
        <v>1000</v>
      </c>
      <c r="U392" s="153">
        <v>-2651</v>
      </c>
      <c r="V392" s="153">
        <v>-2855</v>
      </c>
      <c r="Y392" s="11"/>
    </row>
    <row r="393" spans="1:25">
      <c r="A393" s="11">
        <f t="shared" si="28"/>
        <v>15</v>
      </c>
      <c r="B393" s="13">
        <f t="shared" si="29"/>
        <v>20</v>
      </c>
      <c r="C393" s="153">
        <v>50918</v>
      </c>
      <c r="D393" s="153">
        <v>52150</v>
      </c>
      <c r="E393" s="153">
        <v>52425</v>
      </c>
      <c r="F393" s="153">
        <v>356</v>
      </c>
      <c r="G393" s="153">
        <v>2162.5</v>
      </c>
      <c r="H393" s="153">
        <v>1773.5</v>
      </c>
      <c r="I393" s="153">
        <v>42159.5</v>
      </c>
      <c r="J393" s="153">
        <v>528</v>
      </c>
      <c r="K393" s="153">
        <v>50</v>
      </c>
      <c r="L393" s="153">
        <v>11907</v>
      </c>
      <c r="M393" s="153">
        <v>-2</v>
      </c>
      <c r="N393" s="153">
        <v>555.5</v>
      </c>
      <c r="O393" s="153">
        <v>-8572</v>
      </c>
      <c r="P393" s="153">
        <v>55</v>
      </c>
      <c r="Q393" s="153">
        <v>939</v>
      </c>
      <c r="R393" s="153">
        <v>-1500</v>
      </c>
      <c r="S393" s="153">
        <v>-2489</v>
      </c>
      <c r="T393" s="153">
        <v>999</v>
      </c>
      <c r="U393" s="153">
        <v>-2751</v>
      </c>
      <c r="V393" s="153">
        <v>-3088</v>
      </c>
      <c r="Y393" s="11"/>
    </row>
    <row r="394" spans="1:25">
      <c r="A394" s="11">
        <f t="shared" si="28"/>
        <v>15</v>
      </c>
      <c r="B394" s="13">
        <f t="shared" si="29"/>
        <v>21</v>
      </c>
      <c r="C394" s="153">
        <v>51321.5</v>
      </c>
      <c r="D394" s="153">
        <v>51812.5</v>
      </c>
      <c r="E394" s="153">
        <v>52137.5</v>
      </c>
      <c r="F394" s="153">
        <v>356</v>
      </c>
      <c r="G394" s="153">
        <v>2389</v>
      </c>
      <c r="H394" s="153">
        <v>1690.5</v>
      </c>
      <c r="I394" s="153">
        <v>42423</v>
      </c>
      <c r="J394" s="153">
        <v>541</v>
      </c>
      <c r="K394" s="153">
        <v>0</v>
      </c>
      <c r="L394" s="153">
        <v>11626</v>
      </c>
      <c r="M394" s="153">
        <v>-1.5</v>
      </c>
      <c r="N394" s="153">
        <v>552</v>
      </c>
      <c r="O394" s="153">
        <v>-8254</v>
      </c>
      <c r="P394" s="153">
        <v>58</v>
      </c>
      <c r="Q394" s="153">
        <v>982</v>
      </c>
      <c r="R394" s="153">
        <v>-1500</v>
      </c>
      <c r="S394" s="153">
        <v>-2339</v>
      </c>
      <c r="T394" s="153">
        <v>349</v>
      </c>
      <c r="U394" s="153">
        <v>-2751</v>
      </c>
      <c r="V394" s="153">
        <v>-3175</v>
      </c>
      <c r="Y394" s="11"/>
    </row>
    <row r="395" spans="1:25">
      <c r="A395" s="11">
        <f t="shared" si="28"/>
        <v>15</v>
      </c>
      <c r="B395" s="13">
        <f t="shared" si="29"/>
        <v>22</v>
      </c>
      <c r="C395" s="153">
        <v>49689</v>
      </c>
      <c r="D395" s="153">
        <v>50637.5</v>
      </c>
      <c r="E395" s="153">
        <v>50762.5</v>
      </c>
      <c r="F395" s="153">
        <v>355</v>
      </c>
      <c r="G395" s="153">
        <v>2026.5</v>
      </c>
      <c r="H395" s="153">
        <v>1263</v>
      </c>
      <c r="I395" s="153">
        <v>41985.5</v>
      </c>
      <c r="J395" s="153">
        <v>542.5</v>
      </c>
      <c r="K395" s="153">
        <v>0</v>
      </c>
      <c r="L395" s="153">
        <v>10524.5</v>
      </c>
      <c r="M395" s="153">
        <v>-2</v>
      </c>
      <c r="N395" s="153">
        <v>558</v>
      </c>
      <c r="O395" s="153">
        <v>-7564.5</v>
      </c>
      <c r="P395" s="153">
        <v>51.5</v>
      </c>
      <c r="Q395" s="153">
        <v>2235</v>
      </c>
      <c r="R395" s="153">
        <v>-1500</v>
      </c>
      <c r="S395" s="153">
        <v>-2429</v>
      </c>
      <c r="T395" s="153">
        <v>990</v>
      </c>
      <c r="U395" s="153">
        <v>-2711</v>
      </c>
      <c r="V395" s="153">
        <v>-2956</v>
      </c>
      <c r="Y395" s="11"/>
    </row>
    <row r="396" spans="1:25">
      <c r="A396" s="11">
        <f t="shared" si="28"/>
        <v>15</v>
      </c>
      <c r="B396" s="13">
        <f t="shared" si="29"/>
        <v>23</v>
      </c>
      <c r="C396" s="153">
        <v>52027.5</v>
      </c>
      <c r="D396" s="153">
        <v>52487.5</v>
      </c>
      <c r="E396" s="153">
        <v>52437.5</v>
      </c>
      <c r="F396" s="153">
        <v>355.5</v>
      </c>
      <c r="G396" s="153">
        <v>2379</v>
      </c>
      <c r="H396" s="153">
        <v>1126</v>
      </c>
      <c r="I396" s="153">
        <v>42135.5</v>
      </c>
      <c r="J396" s="153">
        <v>615</v>
      </c>
      <c r="K396" s="153">
        <v>0</v>
      </c>
      <c r="L396" s="153">
        <v>10696.5</v>
      </c>
      <c r="M396" s="153">
        <v>-12</v>
      </c>
      <c r="N396" s="153">
        <v>563.5</v>
      </c>
      <c r="O396" s="153">
        <v>-5831.5</v>
      </c>
      <c r="P396" s="153">
        <v>56</v>
      </c>
      <c r="Q396" s="153">
        <v>2400</v>
      </c>
      <c r="R396" s="153">
        <v>-1229</v>
      </c>
      <c r="S396" s="153">
        <v>-2500</v>
      </c>
      <c r="T396" s="153">
        <v>647</v>
      </c>
      <c r="U396" s="153">
        <v>-2596</v>
      </c>
      <c r="V396" s="153">
        <v>-2128</v>
      </c>
      <c r="Y396" s="11"/>
    </row>
    <row r="397" spans="1:25">
      <c r="A397" s="11">
        <f>A396+1</f>
        <v>16</v>
      </c>
      <c r="B397" s="13">
        <v>0</v>
      </c>
      <c r="C397" s="153">
        <v>50434</v>
      </c>
      <c r="D397" s="153">
        <v>49575</v>
      </c>
      <c r="E397" s="153">
        <v>48625</v>
      </c>
      <c r="F397" s="153">
        <v>356</v>
      </c>
      <c r="G397" s="153">
        <v>2389</v>
      </c>
      <c r="H397" s="153">
        <v>749.5</v>
      </c>
      <c r="I397" s="153">
        <v>41943</v>
      </c>
      <c r="J397" s="153">
        <v>694</v>
      </c>
      <c r="K397" s="153">
        <v>0</v>
      </c>
      <c r="L397" s="153">
        <v>9857.5</v>
      </c>
      <c r="M397" s="153">
        <v>-230.5</v>
      </c>
      <c r="N397" s="153">
        <v>557.5</v>
      </c>
      <c r="O397" s="153">
        <v>-5881.5</v>
      </c>
      <c r="P397" s="153">
        <v>55.5</v>
      </c>
      <c r="Q397" s="153">
        <v>2369</v>
      </c>
      <c r="R397" s="153">
        <v>-1244</v>
      </c>
      <c r="S397" s="153">
        <v>-2500</v>
      </c>
      <c r="T397" s="153">
        <v>-417</v>
      </c>
      <c r="U397" s="153">
        <v>-2596</v>
      </c>
      <c r="V397" s="153">
        <v>-1664</v>
      </c>
      <c r="Y397" s="11"/>
    </row>
    <row r="398" spans="1:25">
      <c r="A398" s="11">
        <f>A397</f>
        <v>16</v>
      </c>
      <c r="B398" s="13">
        <f>B397+1</f>
        <v>1</v>
      </c>
      <c r="C398" s="153">
        <v>46430</v>
      </c>
      <c r="D398" s="153">
        <v>46637.5</v>
      </c>
      <c r="E398" s="153">
        <v>45762.5</v>
      </c>
      <c r="F398" s="153">
        <v>356</v>
      </c>
      <c r="G398" s="153">
        <v>1926.5</v>
      </c>
      <c r="H398" s="153">
        <v>712.5</v>
      </c>
      <c r="I398" s="153">
        <v>40782.5</v>
      </c>
      <c r="J398" s="153">
        <v>834.5</v>
      </c>
      <c r="K398" s="153">
        <v>0</v>
      </c>
      <c r="L398" s="153">
        <v>9020.5</v>
      </c>
      <c r="M398" s="153">
        <v>-1005.5</v>
      </c>
      <c r="N398" s="153">
        <v>554</v>
      </c>
      <c r="O398" s="153">
        <v>-6751.5</v>
      </c>
      <c r="P398" s="153">
        <v>50</v>
      </c>
      <c r="Q398" s="153">
        <v>2285</v>
      </c>
      <c r="R398" s="153">
        <v>-1411</v>
      </c>
      <c r="S398" s="153">
        <v>-2500</v>
      </c>
      <c r="T398" s="153">
        <v>-56</v>
      </c>
      <c r="U398" s="153">
        <v>-2596</v>
      </c>
      <c r="V398" s="153">
        <v>-1856</v>
      </c>
      <c r="Y398" s="11"/>
    </row>
    <row r="399" spans="1:25">
      <c r="A399" s="11">
        <f t="shared" ref="A399:A420" si="30">A398</f>
        <v>16</v>
      </c>
      <c r="B399" s="13">
        <f t="shared" ref="B399:B420" si="31">B398+1</f>
        <v>2</v>
      </c>
      <c r="C399" s="153">
        <v>45447</v>
      </c>
      <c r="D399" s="153">
        <v>45400</v>
      </c>
      <c r="E399" s="153">
        <v>44550</v>
      </c>
      <c r="F399" s="153">
        <v>355</v>
      </c>
      <c r="G399" s="153">
        <v>1908.5</v>
      </c>
      <c r="H399" s="153">
        <v>714</v>
      </c>
      <c r="I399" s="153">
        <v>40695.5</v>
      </c>
      <c r="J399" s="153">
        <v>1068.5</v>
      </c>
      <c r="K399" s="153">
        <v>0</v>
      </c>
      <c r="L399" s="153">
        <v>8894.5</v>
      </c>
      <c r="M399" s="153">
        <v>-1319</v>
      </c>
      <c r="N399" s="153">
        <v>560</v>
      </c>
      <c r="O399" s="153">
        <v>-7430</v>
      </c>
      <c r="P399" s="153">
        <v>50</v>
      </c>
      <c r="Q399" s="153">
        <v>932</v>
      </c>
      <c r="R399" s="153">
        <v>-1500</v>
      </c>
      <c r="S399" s="153">
        <v>-2500</v>
      </c>
      <c r="T399" s="153">
        <v>132</v>
      </c>
      <c r="U399" s="153">
        <v>-2556</v>
      </c>
      <c r="V399" s="153">
        <v>-2376</v>
      </c>
      <c r="Y399" s="11"/>
    </row>
    <row r="400" spans="1:25">
      <c r="A400" s="11">
        <f t="shared" si="30"/>
        <v>16</v>
      </c>
      <c r="B400" s="13">
        <f t="shared" si="31"/>
        <v>3</v>
      </c>
      <c r="C400" s="153">
        <v>42892</v>
      </c>
      <c r="D400" s="153">
        <v>42637.5</v>
      </c>
      <c r="E400" s="153">
        <v>41812.5</v>
      </c>
      <c r="F400" s="153">
        <v>355</v>
      </c>
      <c r="G400" s="153">
        <v>1783</v>
      </c>
      <c r="H400" s="153">
        <v>719.5</v>
      </c>
      <c r="I400" s="153">
        <v>40675</v>
      </c>
      <c r="J400" s="153">
        <v>1191</v>
      </c>
      <c r="K400" s="153">
        <v>0</v>
      </c>
      <c r="L400" s="153">
        <v>8723.5</v>
      </c>
      <c r="M400" s="153">
        <v>-2136</v>
      </c>
      <c r="N400" s="153">
        <v>565.5</v>
      </c>
      <c r="O400" s="153">
        <v>-8984.5</v>
      </c>
      <c r="P400" s="153">
        <v>49</v>
      </c>
      <c r="Q400" s="153">
        <v>-413</v>
      </c>
      <c r="R400" s="153">
        <v>-1500</v>
      </c>
      <c r="S400" s="153">
        <v>-2400</v>
      </c>
      <c r="T400" s="153">
        <v>-100</v>
      </c>
      <c r="U400" s="153">
        <v>-2596</v>
      </c>
      <c r="V400" s="153">
        <v>-2601</v>
      </c>
      <c r="Y400" s="11"/>
    </row>
    <row r="401" spans="1:25">
      <c r="A401" s="11">
        <f t="shared" si="30"/>
        <v>16</v>
      </c>
      <c r="B401" s="13">
        <f t="shared" si="31"/>
        <v>4</v>
      </c>
      <c r="C401" s="153">
        <v>41410</v>
      </c>
      <c r="D401" s="153">
        <v>41500</v>
      </c>
      <c r="E401" s="153">
        <v>40650</v>
      </c>
      <c r="F401" s="153">
        <v>353</v>
      </c>
      <c r="G401" s="153">
        <v>1729</v>
      </c>
      <c r="H401" s="153">
        <v>719.5</v>
      </c>
      <c r="I401" s="153">
        <v>40655.5</v>
      </c>
      <c r="J401" s="153">
        <v>1368</v>
      </c>
      <c r="K401" s="153">
        <v>0</v>
      </c>
      <c r="L401" s="153">
        <v>8786</v>
      </c>
      <c r="M401" s="153">
        <v>-2336.5</v>
      </c>
      <c r="N401" s="153">
        <v>560</v>
      </c>
      <c r="O401" s="153">
        <v>-10424.5</v>
      </c>
      <c r="P401" s="153">
        <v>48</v>
      </c>
      <c r="Q401" s="153">
        <v>-1750</v>
      </c>
      <c r="R401" s="153">
        <v>-1499</v>
      </c>
      <c r="S401" s="153">
        <v>-2400</v>
      </c>
      <c r="T401" s="153">
        <v>179</v>
      </c>
      <c r="U401" s="153">
        <v>-2548</v>
      </c>
      <c r="V401" s="153">
        <v>-2756</v>
      </c>
      <c r="Y401" s="11"/>
    </row>
    <row r="402" spans="1:25">
      <c r="A402" s="11">
        <f t="shared" si="30"/>
        <v>16</v>
      </c>
      <c r="B402" s="13">
        <f t="shared" si="31"/>
        <v>5</v>
      </c>
      <c r="C402" s="153">
        <v>42251.5</v>
      </c>
      <c r="D402" s="153">
        <v>43187.5</v>
      </c>
      <c r="E402" s="153">
        <v>42250</v>
      </c>
      <c r="F402" s="153">
        <v>345</v>
      </c>
      <c r="G402" s="153">
        <v>1855.5</v>
      </c>
      <c r="H402" s="153">
        <v>715.5</v>
      </c>
      <c r="I402" s="153">
        <v>40978</v>
      </c>
      <c r="J402" s="153">
        <v>1339.5</v>
      </c>
      <c r="K402" s="153">
        <v>0</v>
      </c>
      <c r="L402" s="153">
        <v>8839.5</v>
      </c>
      <c r="M402" s="153">
        <v>-2167</v>
      </c>
      <c r="N402" s="153">
        <v>553</v>
      </c>
      <c r="O402" s="153">
        <v>-10208</v>
      </c>
      <c r="P402" s="153">
        <v>49.5</v>
      </c>
      <c r="Q402" s="153">
        <v>-209</v>
      </c>
      <c r="R402" s="153">
        <v>-1415</v>
      </c>
      <c r="S402" s="153">
        <v>-2500</v>
      </c>
      <c r="T402" s="153">
        <v>236</v>
      </c>
      <c r="U402" s="153">
        <v>-2596</v>
      </c>
      <c r="V402" s="153">
        <v>-2755</v>
      </c>
      <c r="Y402" s="11"/>
    </row>
    <row r="403" spans="1:25">
      <c r="A403" s="11">
        <f t="shared" si="30"/>
        <v>16</v>
      </c>
      <c r="B403" s="13">
        <f t="shared" si="31"/>
        <v>6</v>
      </c>
      <c r="C403" s="153">
        <v>46509</v>
      </c>
      <c r="D403" s="153">
        <v>48325</v>
      </c>
      <c r="E403" s="153">
        <v>46862.5</v>
      </c>
      <c r="F403" s="153">
        <v>343</v>
      </c>
      <c r="G403" s="153">
        <v>2340.5</v>
      </c>
      <c r="H403" s="153">
        <v>842.5</v>
      </c>
      <c r="I403" s="153">
        <v>41583.5</v>
      </c>
      <c r="J403" s="153">
        <v>1379.5</v>
      </c>
      <c r="K403" s="153">
        <v>0</v>
      </c>
      <c r="L403" s="153">
        <v>8980</v>
      </c>
      <c r="M403" s="153">
        <v>-1727</v>
      </c>
      <c r="N403" s="153">
        <v>546.5</v>
      </c>
      <c r="O403" s="153">
        <v>-7779</v>
      </c>
      <c r="P403" s="153">
        <v>57</v>
      </c>
      <c r="Q403" s="153">
        <v>-171</v>
      </c>
      <c r="R403" s="153">
        <v>1030</v>
      </c>
      <c r="S403" s="153">
        <v>-2500</v>
      </c>
      <c r="T403" s="153">
        <v>1100</v>
      </c>
      <c r="U403" s="153">
        <v>-2592</v>
      </c>
      <c r="V403" s="153">
        <v>-2961</v>
      </c>
      <c r="Y403" s="11"/>
    </row>
    <row r="404" spans="1:25">
      <c r="A404" s="11">
        <f t="shared" si="30"/>
        <v>16</v>
      </c>
      <c r="B404" s="13">
        <f t="shared" si="31"/>
        <v>7</v>
      </c>
      <c r="C404" s="153">
        <v>51281.5</v>
      </c>
      <c r="D404" s="153">
        <v>53850</v>
      </c>
      <c r="E404" s="153">
        <v>51575</v>
      </c>
      <c r="F404" s="153">
        <v>337.5</v>
      </c>
      <c r="G404" s="153">
        <v>2937</v>
      </c>
      <c r="H404" s="153">
        <v>1405.5</v>
      </c>
      <c r="I404" s="153">
        <v>42299</v>
      </c>
      <c r="J404" s="153">
        <v>1519.5</v>
      </c>
      <c r="K404" s="153">
        <v>15</v>
      </c>
      <c r="L404" s="153">
        <v>9479.5</v>
      </c>
      <c r="M404" s="153">
        <v>-1257</v>
      </c>
      <c r="N404" s="153">
        <v>541</v>
      </c>
      <c r="O404" s="153">
        <v>-5996</v>
      </c>
      <c r="P404" s="153">
        <v>67.5</v>
      </c>
      <c r="Q404" s="153">
        <v>87</v>
      </c>
      <c r="R404" s="153">
        <v>1143</v>
      </c>
      <c r="S404" s="153">
        <v>-2500</v>
      </c>
      <c r="T404" s="153">
        <v>1000</v>
      </c>
      <c r="U404" s="153">
        <v>-2131</v>
      </c>
      <c r="V404" s="153">
        <v>-3053</v>
      </c>
      <c r="Y404" s="11"/>
    </row>
    <row r="405" spans="1:25">
      <c r="A405" s="11">
        <f t="shared" si="30"/>
        <v>16</v>
      </c>
      <c r="B405" s="13">
        <f t="shared" si="31"/>
        <v>8</v>
      </c>
      <c r="C405" s="153">
        <v>54531.5</v>
      </c>
      <c r="D405" s="153">
        <v>56900</v>
      </c>
      <c r="E405" s="153">
        <v>54850</v>
      </c>
      <c r="F405" s="153">
        <v>421</v>
      </c>
      <c r="G405" s="153">
        <v>3036</v>
      </c>
      <c r="H405" s="153">
        <v>2335</v>
      </c>
      <c r="I405" s="153">
        <v>42456</v>
      </c>
      <c r="J405" s="153">
        <v>1483</v>
      </c>
      <c r="K405" s="153">
        <v>226.5</v>
      </c>
      <c r="L405" s="153">
        <v>10407</v>
      </c>
      <c r="M405" s="153">
        <v>-240</v>
      </c>
      <c r="N405" s="153">
        <v>544.5</v>
      </c>
      <c r="O405" s="153">
        <v>-6137</v>
      </c>
      <c r="P405" s="153">
        <v>72</v>
      </c>
      <c r="Q405" s="153">
        <v>1042</v>
      </c>
      <c r="R405" s="153">
        <v>183</v>
      </c>
      <c r="S405" s="153">
        <v>-2285</v>
      </c>
      <c r="T405" s="153">
        <v>999</v>
      </c>
      <c r="U405" s="153">
        <v>-2751</v>
      </c>
      <c r="V405" s="153">
        <v>-3200</v>
      </c>
      <c r="Y405" s="11"/>
    </row>
    <row r="406" spans="1:25">
      <c r="A406" s="11">
        <f t="shared" si="30"/>
        <v>16</v>
      </c>
      <c r="B406" s="13">
        <f t="shared" si="31"/>
        <v>9</v>
      </c>
      <c r="C406" s="153">
        <v>56048</v>
      </c>
      <c r="D406" s="153">
        <v>58375</v>
      </c>
      <c r="E406" s="153">
        <v>56687.5</v>
      </c>
      <c r="F406" s="153">
        <v>748.5</v>
      </c>
      <c r="G406" s="153">
        <v>3035.5</v>
      </c>
      <c r="H406" s="153">
        <v>2426.5</v>
      </c>
      <c r="I406" s="153">
        <v>42501</v>
      </c>
      <c r="J406" s="153">
        <v>1303.5</v>
      </c>
      <c r="K406" s="153">
        <v>649</v>
      </c>
      <c r="L406" s="153">
        <v>10995</v>
      </c>
      <c r="M406" s="153">
        <v>-17</v>
      </c>
      <c r="N406" s="153">
        <v>547.5</v>
      </c>
      <c r="O406" s="153">
        <v>-6141.5</v>
      </c>
      <c r="P406" s="153">
        <v>75</v>
      </c>
      <c r="Q406" s="153">
        <v>1935</v>
      </c>
      <c r="R406" s="153">
        <v>-358</v>
      </c>
      <c r="S406" s="153">
        <v>-2072</v>
      </c>
      <c r="T406" s="153">
        <v>963</v>
      </c>
      <c r="U406" s="153">
        <v>-2506</v>
      </c>
      <c r="V406" s="153">
        <v>-2966</v>
      </c>
      <c r="Y406" s="11"/>
    </row>
    <row r="407" spans="1:25">
      <c r="A407" s="11">
        <f t="shared" si="30"/>
        <v>16</v>
      </c>
      <c r="B407" s="13">
        <f t="shared" si="31"/>
        <v>10</v>
      </c>
      <c r="C407" s="153">
        <v>56310.5</v>
      </c>
      <c r="D407" s="153">
        <v>58200</v>
      </c>
      <c r="E407" s="153">
        <v>56425</v>
      </c>
      <c r="F407" s="153">
        <v>838.5</v>
      </c>
      <c r="G407" s="153">
        <v>2795.5</v>
      </c>
      <c r="H407" s="153">
        <v>2381</v>
      </c>
      <c r="I407" s="153">
        <v>42252</v>
      </c>
      <c r="J407" s="153">
        <v>1253</v>
      </c>
      <c r="K407" s="153">
        <v>1101.5</v>
      </c>
      <c r="L407" s="153">
        <v>10751</v>
      </c>
      <c r="M407" s="153">
        <v>-9.5</v>
      </c>
      <c r="N407" s="153">
        <v>541</v>
      </c>
      <c r="O407" s="153">
        <v>-5593.5</v>
      </c>
      <c r="P407" s="153">
        <v>72.5</v>
      </c>
      <c r="Q407" s="153">
        <v>2153</v>
      </c>
      <c r="R407" s="153">
        <v>-987</v>
      </c>
      <c r="S407" s="153">
        <v>-2267</v>
      </c>
      <c r="T407" s="153">
        <v>975</v>
      </c>
      <c r="U407" s="153">
        <v>-2506</v>
      </c>
      <c r="V407" s="153">
        <v>-2841</v>
      </c>
      <c r="Y407" s="11"/>
    </row>
    <row r="408" spans="1:25">
      <c r="A408" s="11">
        <f t="shared" si="30"/>
        <v>16</v>
      </c>
      <c r="B408" s="13">
        <f t="shared" si="31"/>
        <v>11</v>
      </c>
      <c r="C408" s="153">
        <v>56390</v>
      </c>
      <c r="D408" s="153">
        <v>57900</v>
      </c>
      <c r="E408" s="153">
        <v>56312.5</v>
      </c>
      <c r="F408" s="153">
        <v>837</v>
      </c>
      <c r="G408" s="153">
        <v>2727</v>
      </c>
      <c r="H408" s="153">
        <v>2292.5</v>
      </c>
      <c r="I408" s="153">
        <v>42049</v>
      </c>
      <c r="J408" s="153">
        <v>1449.5</v>
      </c>
      <c r="K408" s="153">
        <v>1526</v>
      </c>
      <c r="L408" s="153">
        <v>10340</v>
      </c>
      <c r="M408" s="153">
        <v>-4</v>
      </c>
      <c r="N408" s="153">
        <v>539.5</v>
      </c>
      <c r="O408" s="153">
        <v>-5368</v>
      </c>
      <c r="P408" s="153">
        <v>71.5</v>
      </c>
      <c r="Q408" s="153">
        <v>2287</v>
      </c>
      <c r="R408" s="153">
        <v>-1107</v>
      </c>
      <c r="S408" s="153">
        <v>-2128</v>
      </c>
      <c r="T408" s="153">
        <v>1000</v>
      </c>
      <c r="U408" s="153">
        <v>-2436</v>
      </c>
      <c r="V408" s="153">
        <v>-2973</v>
      </c>
      <c r="Y408" s="11"/>
    </row>
    <row r="409" spans="1:25">
      <c r="A409" s="11">
        <f t="shared" si="30"/>
        <v>16</v>
      </c>
      <c r="B409" s="13">
        <f t="shared" si="31"/>
        <v>12</v>
      </c>
      <c r="C409" s="153">
        <v>56515</v>
      </c>
      <c r="D409" s="153">
        <v>57650</v>
      </c>
      <c r="E409" s="153">
        <v>56175</v>
      </c>
      <c r="F409" s="153">
        <v>887</v>
      </c>
      <c r="G409" s="153">
        <v>2823</v>
      </c>
      <c r="H409" s="153">
        <v>2107</v>
      </c>
      <c r="I409" s="153">
        <v>42030.5</v>
      </c>
      <c r="J409" s="153">
        <v>1570</v>
      </c>
      <c r="K409" s="153">
        <v>1772.5</v>
      </c>
      <c r="L409" s="153">
        <v>9984.5</v>
      </c>
      <c r="M409" s="153">
        <v>-25</v>
      </c>
      <c r="N409" s="153">
        <v>544.5</v>
      </c>
      <c r="O409" s="153">
        <v>-5179</v>
      </c>
      <c r="P409" s="153">
        <v>72.5</v>
      </c>
      <c r="Q409" s="153">
        <v>2400</v>
      </c>
      <c r="R409" s="153">
        <v>-1455</v>
      </c>
      <c r="S409" s="153">
        <v>-1930</v>
      </c>
      <c r="T409" s="153">
        <v>52</v>
      </c>
      <c r="U409" s="153">
        <v>-1706</v>
      </c>
      <c r="V409" s="153">
        <v>-2322</v>
      </c>
      <c r="Y409" s="11"/>
    </row>
    <row r="410" spans="1:25">
      <c r="A410" s="11">
        <f t="shared" si="30"/>
        <v>16</v>
      </c>
      <c r="B410" s="13">
        <f t="shared" si="31"/>
        <v>13</v>
      </c>
      <c r="C410" s="153">
        <v>56395.5</v>
      </c>
      <c r="D410" s="153">
        <v>57037.5</v>
      </c>
      <c r="E410" s="153">
        <v>55750</v>
      </c>
      <c r="F410" s="153">
        <v>889.5</v>
      </c>
      <c r="G410" s="153">
        <v>2856.5</v>
      </c>
      <c r="H410" s="153">
        <v>2003</v>
      </c>
      <c r="I410" s="153">
        <v>42041.5</v>
      </c>
      <c r="J410" s="153">
        <v>1786</v>
      </c>
      <c r="K410" s="153">
        <v>1839</v>
      </c>
      <c r="L410" s="153">
        <v>9964.5</v>
      </c>
      <c r="M410" s="153">
        <v>-32.5</v>
      </c>
      <c r="N410" s="153">
        <v>545</v>
      </c>
      <c r="O410" s="153">
        <v>-5496.5</v>
      </c>
      <c r="P410" s="153">
        <v>72</v>
      </c>
      <c r="Q410" s="153">
        <v>2400</v>
      </c>
      <c r="R410" s="153">
        <v>-1455</v>
      </c>
      <c r="S410" s="153">
        <v>-1987</v>
      </c>
      <c r="T410" s="153">
        <v>-390</v>
      </c>
      <c r="U410" s="153">
        <v>-2126</v>
      </c>
      <c r="V410" s="153">
        <v>-2201</v>
      </c>
      <c r="Y410" s="11"/>
    </row>
    <row r="411" spans="1:25">
      <c r="A411" s="11">
        <f t="shared" si="30"/>
        <v>16</v>
      </c>
      <c r="B411" s="13">
        <f t="shared" si="31"/>
        <v>14</v>
      </c>
      <c r="C411" s="153">
        <v>55419.5</v>
      </c>
      <c r="D411" s="153">
        <v>55400</v>
      </c>
      <c r="E411" s="153">
        <v>54300</v>
      </c>
      <c r="F411" s="153">
        <v>887</v>
      </c>
      <c r="G411" s="153">
        <v>2723.5</v>
      </c>
      <c r="H411" s="153">
        <v>1879.5</v>
      </c>
      <c r="I411" s="153">
        <v>42096</v>
      </c>
      <c r="J411" s="153">
        <v>1967.5</v>
      </c>
      <c r="K411" s="153">
        <v>1849</v>
      </c>
      <c r="L411" s="153">
        <v>9250</v>
      </c>
      <c r="M411" s="153">
        <v>-9</v>
      </c>
      <c r="N411" s="153">
        <v>541</v>
      </c>
      <c r="O411" s="153">
        <v>-5765</v>
      </c>
      <c r="P411" s="153">
        <v>70</v>
      </c>
      <c r="Q411" s="153">
        <v>2400</v>
      </c>
      <c r="R411" s="153">
        <v>-1500</v>
      </c>
      <c r="S411" s="153">
        <v>-2231</v>
      </c>
      <c r="T411" s="153">
        <v>935</v>
      </c>
      <c r="U411" s="153">
        <v>-2492</v>
      </c>
      <c r="V411" s="153">
        <v>-2651</v>
      </c>
      <c r="Y411" s="11"/>
    </row>
    <row r="412" spans="1:25">
      <c r="A412" s="11">
        <f t="shared" si="30"/>
        <v>16</v>
      </c>
      <c r="B412" s="13">
        <f t="shared" si="31"/>
        <v>15</v>
      </c>
      <c r="C412" s="153">
        <v>53705.5</v>
      </c>
      <c r="D412" s="153">
        <v>52837.5</v>
      </c>
      <c r="E412" s="153">
        <v>52037.5</v>
      </c>
      <c r="F412" s="153">
        <v>751.5</v>
      </c>
      <c r="G412" s="153">
        <v>2254.5</v>
      </c>
      <c r="H412" s="153">
        <v>1692</v>
      </c>
      <c r="I412" s="153">
        <v>41835.5</v>
      </c>
      <c r="J412" s="153">
        <v>1996</v>
      </c>
      <c r="K412" s="153">
        <v>1701.5</v>
      </c>
      <c r="L412" s="153">
        <v>9120</v>
      </c>
      <c r="M412" s="153">
        <v>-19</v>
      </c>
      <c r="N412" s="153">
        <v>545</v>
      </c>
      <c r="O412" s="153">
        <v>-6172</v>
      </c>
      <c r="P412" s="153">
        <v>61.5</v>
      </c>
      <c r="Q412" s="153">
        <v>2397</v>
      </c>
      <c r="R412" s="153">
        <v>-1500</v>
      </c>
      <c r="S412" s="153">
        <v>-2393</v>
      </c>
      <c r="T412" s="153">
        <v>519</v>
      </c>
      <c r="U412" s="153">
        <v>-2531</v>
      </c>
      <c r="V412" s="153">
        <v>-2908</v>
      </c>
      <c r="Y412" s="11"/>
    </row>
    <row r="413" spans="1:25">
      <c r="A413" s="11">
        <f t="shared" si="30"/>
        <v>16</v>
      </c>
      <c r="B413" s="13">
        <f t="shared" si="31"/>
        <v>16</v>
      </c>
      <c r="C413" s="153">
        <v>52300.5</v>
      </c>
      <c r="D413" s="153">
        <v>51112.5</v>
      </c>
      <c r="E413" s="153">
        <v>50312.5</v>
      </c>
      <c r="F413" s="153">
        <v>795</v>
      </c>
      <c r="G413" s="153">
        <v>2079.5</v>
      </c>
      <c r="H413" s="153">
        <v>1698.5</v>
      </c>
      <c r="I413" s="153">
        <v>41794</v>
      </c>
      <c r="J413" s="153">
        <v>1922.5</v>
      </c>
      <c r="K413" s="153">
        <v>1429.5</v>
      </c>
      <c r="L413" s="153">
        <v>9090</v>
      </c>
      <c r="M413" s="153">
        <v>-33</v>
      </c>
      <c r="N413" s="153">
        <v>559.5</v>
      </c>
      <c r="O413" s="153">
        <v>-7034.5</v>
      </c>
      <c r="P413" s="153">
        <v>59.5</v>
      </c>
      <c r="Q413" s="153">
        <v>1891</v>
      </c>
      <c r="R413" s="153">
        <v>-1500</v>
      </c>
      <c r="S413" s="153">
        <v>-2500</v>
      </c>
      <c r="T413" s="153">
        <v>559</v>
      </c>
      <c r="U413" s="153">
        <v>-2750</v>
      </c>
      <c r="V413" s="153">
        <v>-2793</v>
      </c>
      <c r="Y413" s="11"/>
    </row>
    <row r="414" spans="1:25">
      <c r="A414" s="11">
        <f t="shared" si="30"/>
        <v>16</v>
      </c>
      <c r="B414" s="13">
        <f t="shared" si="31"/>
        <v>17</v>
      </c>
      <c r="C414" s="153">
        <v>51062</v>
      </c>
      <c r="D414" s="153">
        <v>50062.5</v>
      </c>
      <c r="E414" s="153">
        <v>49250</v>
      </c>
      <c r="F414" s="153">
        <v>677</v>
      </c>
      <c r="G414" s="153">
        <v>2049</v>
      </c>
      <c r="H414" s="153">
        <v>1708</v>
      </c>
      <c r="I414" s="153">
        <v>41547</v>
      </c>
      <c r="J414" s="153">
        <v>1858</v>
      </c>
      <c r="K414" s="153">
        <v>1066</v>
      </c>
      <c r="L414" s="153">
        <v>8934</v>
      </c>
      <c r="M414" s="153">
        <v>-353</v>
      </c>
      <c r="N414" s="153">
        <v>560.5</v>
      </c>
      <c r="O414" s="153">
        <v>-6983</v>
      </c>
      <c r="P414" s="153">
        <v>58.5</v>
      </c>
      <c r="Q414" s="153">
        <v>2053</v>
      </c>
      <c r="R414" s="153">
        <v>-1500</v>
      </c>
      <c r="S414" s="153">
        <v>-2500</v>
      </c>
      <c r="T414" s="153">
        <v>803</v>
      </c>
      <c r="U414" s="153">
        <v>-2751</v>
      </c>
      <c r="V414" s="153">
        <v>-2848</v>
      </c>
      <c r="Y414" s="11"/>
    </row>
    <row r="415" spans="1:25">
      <c r="A415" s="11">
        <f t="shared" si="30"/>
        <v>16</v>
      </c>
      <c r="B415" s="13">
        <f t="shared" si="31"/>
        <v>18</v>
      </c>
      <c r="C415" s="153">
        <v>51216</v>
      </c>
      <c r="D415" s="153">
        <v>51325</v>
      </c>
      <c r="E415" s="153">
        <v>50412.5</v>
      </c>
      <c r="F415" s="153">
        <v>357.5</v>
      </c>
      <c r="G415" s="153">
        <v>2181</v>
      </c>
      <c r="H415" s="153">
        <v>1711</v>
      </c>
      <c r="I415" s="153">
        <v>41951</v>
      </c>
      <c r="J415" s="153">
        <v>1502.5</v>
      </c>
      <c r="K415" s="153">
        <v>640.5</v>
      </c>
      <c r="L415" s="153">
        <v>9334.5</v>
      </c>
      <c r="M415" s="153">
        <v>-211</v>
      </c>
      <c r="N415" s="153">
        <v>562.5</v>
      </c>
      <c r="O415" s="153">
        <v>-6812.5</v>
      </c>
      <c r="P415" s="153">
        <v>57</v>
      </c>
      <c r="Q415" s="153">
        <v>1901</v>
      </c>
      <c r="R415" s="153">
        <v>-1500</v>
      </c>
      <c r="S415" s="153">
        <v>-2500</v>
      </c>
      <c r="T415" s="153">
        <v>1000</v>
      </c>
      <c r="U415" s="153">
        <v>-2751</v>
      </c>
      <c r="V415" s="153">
        <v>-2761</v>
      </c>
      <c r="Y415" s="11"/>
    </row>
    <row r="416" spans="1:25">
      <c r="A416" s="11">
        <f t="shared" si="30"/>
        <v>16</v>
      </c>
      <c r="B416" s="13">
        <f t="shared" si="31"/>
        <v>19</v>
      </c>
      <c r="C416" s="153">
        <v>53036.5</v>
      </c>
      <c r="D416" s="153">
        <v>53262.5</v>
      </c>
      <c r="E416" s="153">
        <v>52250</v>
      </c>
      <c r="F416" s="153">
        <v>354</v>
      </c>
      <c r="G416" s="153">
        <v>2847.5</v>
      </c>
      <c r="H416" s="153">
        <v>1577.5</v>
      </c>
      <c r="I416" s="153">
        <v>42274.5</v>
      </c>
      <c r="J416" s="153">
        <v>1329</v>
      </c>
      <c r="K416" s="153">
        <v>275.5</v>
      </c>
      <c r="L416" s="153">
        <v>10626</v>
      </c>
      <c r="M416" s="153">
        <v>-3</v>
      </c>
      <c r="N416" s="153">
        <v>552</v>
      </c>
      <c r="O416" s="153">
        <v>-6797</v>
      </c>
      <c r="P416" s="153">
        <v>65</v>
      </c>
      <c r="Q416" s="153">
        <v>1763</v>
      </c>
      <c r="R416" s="153">
        <v>-1450</v>
      </c>
      <c r="S416" s="153">
        <v>-2264</v>
      </c>
      <c r="T416" s="153">
        <v>1000</v>
      </c>
      <c r="U416" s="153">
        <v>-2751</v>
      </c>
      <c r="V416" s="153">
        <v>-2795</v>
      </c>
      <c r="Y416" s="11"/>
    </row>
    <row r="417" spans="1:25">
      <c r="A417" s="11">
        <f t="shared" si="30"/>
        <v>16</v>
      </c>
      <c r="B417" s="13">
        <f t="shared" si="31"/>
        <v>20</v>
      </c>
      <c r="C417" s="153">
        <v>51961</v>
      </c>
      <c r="D417" s="153">
        <v>52937.5</v>
      </c>
      <c r="E417" s="153">
        <v>51825</v>
      </c>
      <c r="F417" s="153">
        <v>353.5</v>
      </c>
      <c r="G417" s="153">
        <v>2880</v>
      </c>
      <c r="H417" s="153">
        <v>1424.5</v>
      </c>
      <c r="I417" s="153">
        <v>42343</v>
      </c>
      <c r="J417" s="153">
        <v>1153.5</v>
      </c>
      <c r="K417" s="153">
        <v>45.5</v>
      </c>
      <c r="L417" s="153">
        <v>10592.5</v>
      </c>
      <c r="M417" s="153">
        <v>-3.5</v>
      </c>
      <c r="N417" s="153">
        <v>553</v>
      </c>
      <c r="O417" s="153">
        <v>-7382</v>
      </c>
      <c r="P417" s="153">
        <v>65</v>
      </c>
      <c r="Q417" s="153">
        <v>804</v>
      </c>
      <c r="R417" s="153">
        <v>-1442</v>
      </c>
      <c r="S417" s="153">
        <v>-2392</v>
      </c>
      <c r="T417" s="153">
        <v>712</v>
      </c>
      <c r="U417" s="153">
        <v>-2751</v>
      </c>
      <c r="V417" s="153">
        <v>-2463</v>
      </c>
      <c r="Y417" s="11"/>
    </row>
    <row r="418" spans="1:25">
      <c r="A418" s="11">
        <f t="shared" si="30"/>
        <v>16</v>
      </c>
      <c r="B418" s="13">
        <f t="shared" si="31"/>
        <v>21</v>
      </c>
      <c r="C418" s="153">
        <v>51805.5</v>
      </c>
      <c r="D418" s="153">
        <v>52287.5</v>
      </c>
      <c r="E418" s="153">
        <v>51162.5</v>
      </c>
      <c r="F418" s="153">
        <v>355.5</v>
      </c>
      <c r="G418" s="153">
        <v>2789.5</v>
      </c>
      <c r="H418" s="153">
        <v>1419.5</v>
      </c>
      <c r="I418" s="153">
        <v>42568.5</v>
      </c>
      <c r="J418" s="153">
        <v>942.5</v>
      </c>
      <c r="K418" s="153">
        <v>0</v>
      </c>
      <c r="L418" s="153">
        <v>10785.5</v>
      </c>
      <c r="M418" s="153">
        <v>-3</v>
      </c>
      <c r="N418" s="153">
        <v>560</v>
      </c>
      <c r="O418" s="153">
        <v>-7612.5</v>
      </c>
      <c r="P418" s="153">
        <v>63.5</v>
      </c>
      <c r="Q418" s="153">
        <v>2204</v>
      </c>
      <c r="R418" s="153">
        <v>-1490</v>
      </c>
      <c r="S418" s="153">
        <v>-2500</v>
      </c>
      <c r="T418" s="153">
        <v>-794</v>
      </c>
      <c r="U418" s="153">
        <v>-2751</v>
      </c>
      <c r="V418" s="153">
        <v>-2362</v>
      </c>
      <c r="Y418" s="11"/>
    </row>
    <row r="419" spans="1:25">
      <c r="A419" s="11">
        <f t="shared" si="30"/>
        <v>16</v>
      </c>
      <c r="B419" s="13">
        <f t="shared" si="31"/>
        <v>22</v>
      </c>
      <c r="C419" s="153">
        <v>50439.5</v>
      </c>
      <c r="D419" s="153">
        <v>51237.5</v>
      </c>
      <c r="E419" s="153">
        <v>50250</v>
      </c>
      <c r="F419" s="153">
        <v>354.5</v>
      </c>
      <c r="G419" s="153">
        <v>2466.5</v>
      </c>
      <c r="H419" s="153">
        <v>1336</v>
      </c>
      <c r="I419" s="153">
        <v>42380</v>
      </c>
      <c r="J419" s="153">
        <v>743</v>
      </c>
      <c r="K419" s="153">
        <v>0</v>
      </c>
      <c r="L419" s="153">
        <v>9866</v>
      </c>
      <c r="M419" s="153">
        <v>-3</v>
      </c>
      <c r="N419" s="153">
        <v>556.5</v>
      </c>
      <c r="O419" s="153">
        <v>-7260</v>
      </c>
      <c r="P419" s="153">
        <v>59.5</v>
      </c>
      <c r="Q419" s="153">
        <v>2058</v>
      </c>
      <c r="R419" s="153">
        <v>-1500</v>
      </c>
      <c r="S419" s="153">
        <v>-2326</v>
      </c>
      <c r="T419" s="153">
        <v>1000</v>
      </c>
      <c r="U419" s="153">
        <v>-2751</v>
      </c>
      <c r="V419" s="153">
        <v>-2567</v>
      </c>
      <c r="Y419" s="11"/>
    </row>
    <row r="420" spans="1:25">
      <c r="A420" s="11">
        <f t="shared" si="30"/>
        <v>16</v>
      </c>
      <c r="B420" s="13">
        <f t="shared" si="31"/>
        <v>23</v>
      </c>
      <c r="C420" s="153">
        <v>52392.5</v>
      </c>
      <c r="D420" s="153">
        <v>52475</v>
      </c>
      <c r="E420" s="153">
        <v>51737.5</v>
      </c>
      <c r="F420" s="153">
        <v>356</v>
      </c>
      <c r="G420" s="153">
        <v>2393.5</v>
      </c>
      <c r="H420" s="153">
        <v>1206</v>
      </c>
      <c r="I420" s="153">
        <v>42482.5</v>
      </c>
      <c r="J420" s="153">
        <v>654</v>
      </c>
      <c r="K420" s="153">
        <v>0</v>
      </c>
      <c r="L420" s="153">
        <v>10446</v>
      </c>
      <c r="M420" s="153">
        <v>-8.5</v>
      </c>
      <c r="N420" s="153">
        <v>560</v>
      </c>
      <c r="O420" s="153">
        <v>-5697</v>
      </c>
      <c r="P420" s="153">
        <v>57</v>
      </c>
      <c r="Q420" s="153">
        <v>2077</v>
      </c>
      <c r="R420" s="153">
        <v>-1179</v>
      </c>
      <c r="S420" s="153">
        <v>-2474</v>
      </c>
      <c r="T420" s="153">
        <v>1000</v>
      </c>
      <c r="U420" s="153">
        <v>-2555</v>
      </c>
      <c r="V420" s="153">
        <v>-1650</v>
      </c>
      <c r="Y420" s="11"/>
    </row>
    <row r="421" spans="1:25">
      <c r="A421" s="11">
        <f>A420+1</f>
        <v>17</v>
      </c>
      <c r="B421" s="13">
        <v>0</v>
      </c>
      <c r="C421" s="153">
        <v>50574</v>
      </c>
      <c r="D421" s="153">
        <v>48925</v>
      </c>
      <c r="E421" s="153">
        <v>48650</v>
      </c>
      <c r="F421" s="153">
        <v>356.5</v>
      </c>
      <c r="G421" s="153">
        <v>2207.5</v>
      </c>
      <c r="H421" s="153">
        <v>1013</v>
      </c>
      <c r="I421" s="153">
        <v>42269.5</v>
      </c>
      <c r="J421" s="153">
        <v>582.5</v>
      </c>
      <c r="K421" s="153">
        <v>0</v>
      </c>
      <c r="L421" s="153">
        <v>9577.5</v>
      </c>
      <c r="M421" s="153">
        <v>-405</v>
      </c>
      <c r="N421" s="153">
        <v>565.5</v>
      </c>
      <c r="O421" s="153">
        <v>-5592.5</v>
      </c>
      <c r="P421" s="153">
        <v>54.5</v>
      </c>
      <c r="Q421" s="153">
        <v>2400</v>
      </c>
      <c r="R421" s="153">
        <v>-1180</v>
      </c>
      <c r="S421" s="153">
        <v>-2500</v>
      </c>
      <c r="T421" s="153">
        <v>-1002</v>
      </c>
      <c r="U421" s="153">
        <v>-2571</v>
      </c>
      <c r="V421" s="153">
        <v>-1383</v>
      </c>
      <c r="Y421" s="11"/>
    </row>
    <row r="422" spans="1:25">
      <c r="A422" s="11">
        <f>A421</f>
        <v>17</v>
      </c>
      <c r="B422" s="13">
        <f>B421+1</f>
        <v>1</v>
      </c>
      <c r="C422" s="153">
        <v>46373</v>
      </c>
      <c r="D422" s="153">
        <v>46150</v>
      </c>
      <c r="E422" s="153">
        <v>45550</v>
      </c>
      <c r="F422" s="153">
        <v>352</v>
      </c>
      <c r="G422" s="153">
        <v>1577.5</v>
      </c>
      <c r="H422" s="153">
        <v>728.5</v>
      </c>
      <c r="I422" s="153">
        <v>42666</v>
      </c>
      <c r="J422" s="153">
        <v>549.5</v>
      </c>
      <c r="K422" s="153">
        <v>0</v>
      </c>
      <c r="L422" s="153">
        <v>9215</v>
      </c>
      <c r="M422" s="153">
        <v>-1924</v>
      </c>
      <c r="N422" s="153">
        <v>564.5</v>
      </c>
      <c r="O422" s="153">
        <v>-7355.5</v>
      </c>
      <c r="P422" s="153">
        <v>44</v>
      </c>
      <c r="Q422" s="153">
        <v>1862</v>
      </c>
      <c r="R422" s="153">
        <v>-1499</v>
      </c>
      <c r="S422" s="153">
        <v>-2500</v>
      </c>
      <c r="T422" s="153">
        <v>-1103</v>
      </c>
      <c r="U422" s="153">
        <v>-2571</v>
      </c>
      <c r="V422" s="153">
        <v>-1468</v>
      </c>
      <c r="Y422" s="11"/>
    </row>
    <row r="423" spans="1:25">
      <c r="A423" s="11">
        <f t="shared" ref="A423:A444" si="32">A422</f>
        <v>17</v>
      </c>
      <c r="B423" s="13">
        <f t="shared" ref="B423:B444" si="33">B422+1</f>
        <v>2</v>
      </c>
      <c r="C423" s="153">
        <v>45260.5</v>
      </c>
      <c r="D423" s="153">
        <v>44987.5</v>
      </c>
      <c r="E423" s="153">
        <v>44200</v>
      </c>
      <c r="F423" s="153">
        <v>350</v>
      </c>
      <c r="G423" s="153">
        <v>1418.5</v>
      </c>
      <c r="H423" s="153">
        <v>716</v>
      </c>
      <c r="I423" s="153">
        <v>42783</v>
      </c>
      <c r="J423" s="153">
        <v>573</v>
      </c>
      <c r="K423" s="153">
        <v>0</v>
      </c>
      <c r="L423" s="153">
        <v>9014</v>
      </c>
      <c r="M423" s="153">
        <v>-1817</v>
      </c>
      <c r="N423" s="153">
        <v>568.5</v>
      </c>
      <c r="O423" s="153">
        <v>-8345</v>
      </c>
      <c r="P423" s="153">
        <v>41</v>
      </c>
      <c r="Q423" s="153">
        <v>-76</v>
      </c>
      <c r="R423" s="153">
        <v>-1499</v>
      </c>
      <c r="S423" s="153">
        <v>-2500</v>
      </c>
      <c r="T423" s="153">
        <v>-708</v>
      </c>
      <c r="U423" s="153">
        <v>-2510</v>
      </c>
      <c r="V423" s="153">
        <v>-1715</v>
      </c>
      <c r="Y423" s="11"/>
    </row>
    <row r="424" spans="1:25">
      <c r="A424" s="11">
        <f t="shared" si="32"/>
        <v>17</v>
      </c>
      <c r="B424" s="13">
        <f t="shared" si="33"/>
        <v>3</v>
      </c>
      <c r="C424" s="153">
        <v>42638</v>
      </c>
      <c r="D424" s="153">
        <v>41950</v>
      </c>
      <c r="E424" s="153">
        <v>41500</v>
      </c>
      <c r="F424" s="153">
        <v>348</v>
      </c>
      <c r="G424" s="153">
        <v>1388.5</v>
      </c>
      <c r="H424" s="153">
        <v>716</v>
      </c>
      <c r="I424" s="153">
        <v>41595</v>
      </c>
      <c r="J424" s="153">
        <v>633</v>
      </c>
      <c r="K424" s="153">
        <v>0</v>
      </c>
      <c r="L424" s="153">
        <v>8836.5</v>
      </c>
      <c r="M424" s="153">
        <v>-1759</v>
      </c>
      <c r="N424" s="153">
        <v>565.5</v>
      </c>
      <c r="O424" s="153">
        <v>-9685.5</v>
      </c>
      <c r="P424" s="153">
        <v>41.5</v>
      </c>
      <c r="Q424" s="153">
        <v>-826</v>
      </c>
      <c r="R424" s="153">
        <v>-1499</v>
      </c>
      <c r="S424" s="153">
        <v>-2500</v>
      </c>
      <c r="T424" s="153">
        <v>-560</v>
      </c>
      <c r="U424" s="153">
        <v>-2517</v>
      </c>
      <c r="V424" s="153">
        <v>-2047</v>
      </c>
      <c r="Y424" s="11"/>
    </row>
    <row r="425" spans="1:25">
      <c r="A425" s="11">
        <f t="shared" si="32"/>
        <v>17</v>
      </c>
      <c r="B425" s="13">
        <f t="shared" si="33"/>
        <v>4</v>
      </c>
      <c r="C425" s="153">
        <v>41265</v>
      </c>
      <c r="D425" s="153">
        <v>40700</v>
      </c>
      <c r="E425" s="153">
        <v>40425</v>
      </c>
      <c r="F425" s="153">
        <v>351.5</v>
      </c>
      <c r="G425" s="153">
        <v>1146.5</v>
      </c>
      <c r="H425" s="153">
        <v>716</v>
      </c>
      <c r="I425" s="153">
        <v>41923</v>
      </c>
      <c r="J425" s="153">
        <v>689.5</v>
      </c>
      <c r="K425" s="153">
        <v>0</v>
      </c>
      <c r="L425" s="153">
        <v>8891</v>
      </c>
      <c r="M425" s="153">
        <v>-2188.5</v>
      </c>
      <c r="N425" s="153">
        <v>570.5</v>
      </c>
      <c r="O425" s="153">
        <v>-10834.5</v>
      </c>
      <c r="P425" s="153">
        <v>37</v>
      </c>
      <c r="Q425" s="153">
        <v>-1800</v>
      </c>
      <c r="R425" s="153">
        <v>-1499</v>
      </c>
      <c r="S425" s="153">
        <v>-2500</v>
      </c>
      <c r="T425" s="153">
        <v>-605</v>
      </c>
      <c r="U425" s="153">
        <v>-2526</v>
      </c>
      <c r="V425" s="153">
        <v>-2139</v>
      </c>
      <c r="Y425" s="11"/>
    </row>
    <row r="426" spans="1:25">
      <c r="A426" s="11">
        <f t="shared" si="32"/>
        <v>17</v>
      </c>
      <c r="B426" s="13">
        <f t="shared" si="33"/>
        <v>5</v>
      </c>
      <c r="C426" s="153">
        <v>42161.5</v>
      </c>
      <c r="D426" s="153">
        <v>42275</v>
      </c>
      <c r="E426" s="153">
        <v>42150</v>
      </c>
      <c r="F426" s="153">
        <v>356</v>
      </c>
      <c r="G426" s="153">
        <v>1121</v>
      </c>
      <c r="H426" s="153">
        <v>716</v>
      </c>
      <c r="I426" s="153">
        <v>42437.5</v>
      </c>
      <c r="J426" s="153">
        <v>735.5</v>
      </c>
      <c r="K426" s="153">
        <v>0</v>
      </c>
      <c r="L426" s="153">
        <v>8888.5</v>
      </c>
      <c r="M426" s="153">
        <v>-2333</v>
      </c>
      <c r="N426" s="153">
        <v>566.5</v>
      </c>
      <c r="O426" s="153">
        <v>-10328</v>
      </c>
      <c r="P426" s="153">
        <v>36.5</v>
      </c>
      <c r="Q426" s="153">
        <v>-1064</v>
      </c>
      <c r="R426" s="153">
        <v>-1494</v>
      </c>
      <c r="S426" s="153">
        <v>-2500</v>
      </c>
      <c r="T426" s="153">
        <v>489</v>
      </c>
      <c r="U426" s="153">
        <v>-2596</v>
      </c>
      <c r="V426" s="153">
        <v>-2410</v>
      </c>
      <c r="Y426" s="11"/>
    </row>
    <row r="427" spans="1:25">
      <c r="A427" s="11">
        <f t="shared" si="32"/>
        <v>17</v>
      </c>
      <c r="B427" s="13">
        <f t="shared" si="33"/>
        <v>6</v>
      </c>
      <c r="C427" s="153">
        <v>46335</v>
      </c>
      <c r="D427" s="153">
        <v>46437.5</v>
      </c>
      <c r="E427" s="153">
        <v>46750</v>
      </c>
      <c r="F427" s="153">
        <v>356</v>
      </c>
      <c r="G427" s="153">
        <v>1500</v>
      </c>
      <c r="H427" s="153">
        <v>715</v>
      </c>
      <c r="I427" s="153">
        <v>43573</v>
      </c>
      <c r="J427" s="153">
        <v>846</v>
      </c>
      <c r="K427" s="153">
        <v>0</v>
      </c>
      <c r="L427" s="153">
        <v>9200.5</v>
      </c>
      <c r="M427" s="153">
        <v>-1476</v>
      </c>
      <c r="N427" s="153">
        <v>572</v>
      </c>
      <c r="O427" s="153">
        <v>-8951</v>
      </c>
      <c r="P427" s="153">
        <v>41.5</v>
      </c>
      <c r="Q427" s="153">
        <v>-806</v>
      </c>
      <c r="R427" s="153">
        <v>-557</v>
      </c>
      <c r="S427" s="153">
        <v>-2500</v>
      </c>
      <c r="T427" s="153">
        <v>1039</v>
      </c>
      <c r="U427" s="153">
        <v>-2596</v>
      </c>
      <c r="V427" s="153">
        <v>-2852</v>
      </c>
      <c r="Y427" s="11"/>
    </row>
    <row r="428" spans="1:25">
      <c r="A428" s="11">
        <f t="shared" si="32"/>
        <v>17</v>
      </c>
      <c r="B428" s="13">
        <f t="shared" si="33"/>
        <v>7</v>
      </c>
      <c r="C428" s="153">
        <v>50682</v>
      </c>
      <c r="D428" s="153">
        <v>51112.5</v>
      </c>
      <c r="E428" s="153">
        <v>51012.5</v>
      </c>
      <c r="F428" s="153">
        <v>353.5</v>
      </c>
      <c r="G428" s="153">
        <v>1661</v>
      </c>
      <c r="H428" s="153">
        <v>779.5</v>
      </c>
      <c r="I428" s="153">
        <v>44246.5</v>
      </c>
      <c r="J428" s="153">
        <v>971.5</v>
      </c>
      <c r="K428" s="153">
        <v>15</v>
      </c>
      <c r="L428" s="153">
        <v>10308.5</v>
      </c>
      <c r="M428" s="153">
        <v>-25</v>
      </c>
      <c r="N428" s="153">
        <v>564</v>
      </c>
      <c r="O428" s="153">
        <v>-8192.5</v>
      </c>
      <c r="P428" s="153">
        <v>41.5</v>
      </c>
      <c r="Q428" s="153">
        <v>-20</v>
      </c>
      <c r="R428" s="153">
        <v>-375</v>
      </c>
      <c r="S428" s="153">
        <v>-2500</v>
      </c>
      <c r="T428" s="153">
        <v>990</v>
      </c>
      <c r="U428" s="153">
        <v>-2751</v>
      </c>
      <c r="V428" s="153">
        <v>-3122</v>
      </c>
      <c r="Y428" s="11"/>
    </row>
    <row r="429" spans="1:25">
      <c r="A429" s="11">
        <f t="shared" si="32"/>
        <v>17</v>
      </c>
      <c r="B429" s="13">
        <f t="shared" si="33"/>
        <v>8</v>
      </c>
      <c r="C429" s="153">
        <v>53843.5</v>
      </c>
      <c r="D429" s="153">
        <v>54400</v>
      </c>
      <c r="E429" s="153">
        <v>53900</v>
      </c>
      <c r="F429" s="153">
        <v>369.5</v>
      </c>
      <c r="G429" s="153">
        <v>1587</v>
      </c>
      <c r="H429" s="153">
        <v>784.5</v>
      </c>
      <c r="I429" s="153">
        <v>44610</v>
      </c>
      <c r="J429" s="153">
        <v>1119</v>
      </c>
      <c r="K429" s="153">
        <v>244.5</v>
      </c>
      <c r="L429" s="153">
        <v>11409.5</v>
      </c>
      <c r="M429" s="153">
        <v>-9</v>
      </c>
      <c r="N429" s="153">
        <v>566</v>
      </c>
      <c r="O429" s="153">
        <v>-6837.5</v>
      </c>
      <c r="P429" s="153">
        <v>39.5</v>
      </c>
      <c r="Q429" s="153">
        <v>1881</v>
      </c>
      <c r="R429" s="153">
        <v>-657</v>
      </c>
      <c r="S429" s="153">
        <v>-2500</v>
      </c>
      <c r="T429" s="153">
        <v>884</v>
      </c>
      <c r="U429" s="153">
        <v>-2751</v>
      </c>
      <c r="V429" s="153">
        <v>-2582</v>
      </c>
      <c r="Y429" s="11"/>
    </row>
    <row r="430" spans="1:25">
      <c r="A430" s="11">
        <f t="shared" si="32"/>
        <v>17</v>
      </c>
      <c r="B430" s="13">
        <f t="shared" si="33"/>
        <v>9</v>
      </c>
      <c r="C430" s="153">
        <v>55460</v>
      </c>
      <c r="D430" s="153">
        <v>56025</v>
      </c>
      <c r="E430" s="153">
        <v>55512.5</v>
      </c>
      <c r="F430" s="153">
        <v>520</v>
      </c>
      <c r="G430" s="153">
        <v>1469.5</v>
      </c>
      <c r="H430" s="153">
        <v>782</v>
      </c>
      <c r="I430" s="153">
        <v>44515</v>
      </c>
      <c r="J430" s="153">
        <v>997</v>
      </c>
      <c r="K430" s="153">
        <v>759.5</v>
      </c>
      <c r="L430" s="153">
        <v>11611.5</v>
      </c>
      <c r="M430" s="153">
        <v>-2</v>
      </c>
      <c r="N430" s="153">
        <v>559</v>
      </c>
      <c r="O430" s="153">
        <v>-5751</v>
      </c>
      <c r="P430" s="153">
        <v>39</v>
      </c>
      <c r="Q430" s="153">
        <v>1775</v>
      </c>
      <c r="R430" s="153">
        <v>-1000</v>
      </c>
      <c r="S430" s="153">
        <v>-2500</v>
      </c>
      <c r="T430" s="153">
        <v>932</v>
      </c>
      <c r="U430" s="153">
        <v>-2736</v>
      </c>
      <c r="V430" s="153">
        <v>-2284</v>
      </c>
      <c r="Y430" s="11"/>
    </row>
    <row r="431" spans="1:25">
      <c r="A431" s="11">
        <f t="shared" si="32"/>
        <v>17</v>
      </c>
      <c r="B431" s="13">
        <f t="shared" si="33"/>
        <v>10</v>
      </c>
      <c r="C431" s="153">
        <v>55764.5</v>
      </c>
      <c r="D431" s="153">
        <v>55762.5</v>
      </c>
      <c r="E431" s="153">
        <v>55400</v>
      </c>
      <c r="F431" s="153">
        <v>522.5</v>
      </c>
      <c r="G431" s="153">
        <v>1519</v>
      </c>
      <c r="H431" s="153">
        <v>781.5</v>
      </c>
      <c r="I431" s="153">
        <v>44555</v>
      </c>
      <c r="J431" s="153">
        <v>905</v>
      </c>
      <c r="K431" s="153">
        <v>1313.5</v>
      </c>
      <c r="L431" s="153">
        <v>11557.5</v>
      </c>
      <c r="M431" s="153">
        <v>-2</v>
      </c>
      <c r="N431" s="153">
        <v>540.5</v>
      </c>
      <c r="O431" s="153">
        <v>-5928</v>
      </c>
      <c r="P431" s="153">
        <v>39.5</v>
      </c>
      <c r="Q431" s="153">
        <v>1789</v>
      </c>
      <c r="R431" s="153">
        <v>-1000</v>
      </c>
      <c r="S431" s="153">
        <v>-2500</v>
      </c>
      <c r="T431" s="153">
        <v>653</v>
      </c>
      <c r="U431" s="153">
        <v>-2751</v>
      </c>
      <c r="V431" s="153">
        <v>-2149</v>
      </c>
      <c r="Y431" s="11"/>
    </row>
    <row r="432" spans="1:25">
      <c r="A432" s="11">
        <f t="shared" si="32"/>
        <v>17</v>
      </c>
      <c r="B432" s="13">
        <f t="shared" si="33"/>
        <v>11</v>
      </c>
      <c r="C432" s="153">
        <v>55444.5</v>
      </c>
      <c r="D432" s="153">
        <v>55437.5</v>
      </c>
      <c r="E432" s="153">
        <v>55037.5</v>
      </c>
      <c r="F432" s="153">
        <v>447.5</v>
      </c>
      <c r="G432" s="153">
        <v>1388</v>
      </c>
      <c r="H432" s="153">
        <v>780.5</v>
      </c>
      <c r="I432" s="153">
        <v>44309</v>
      </c>
      <c r="J432" s="153">
        <v>1094</v>
      </c>
      <c r="K432" s="153">
        <v>1755</v>
      </c>
      <c r="L432" s="153">
        <v>10809.5</v>
      </c>
      <c r="M432" s="153">
        <v>-2</v>
      </c>
      <c r="N432" s="153">
        <v>536.5</v>
      </c>
      <c r="O432" s="153">
        <v>-5674.5</v>
      </c>
      <c r="P432" s="153">
        <v>37</v>
      </c>
      <c r="Q432" s="153">
        <v>2126</v>
      </c>
      <c r="R432" s="153">
        <v>-1000</v>
      </c>
      <c r="S432" s="153">
        <v>-2500</v>
      </c>
      <c r="T432" s="153">
        <v>917</v>
      </c>
      <c r="U432" s="153">
        <v>-2641</v>
      </c>
      <c r="V432" s="153">
        <v>-1984</v>
      </c>
      <c r="Y432" s="11"/>
    </row>
    <row r="433" spans="1:25">
      <c r="A433" s="11">
        <f t="shared" si="32"/>
        <v>17</v>
      </c>
      <c r="B433" s="13">
        <f t="shared" si="33"/>
        <v>12</v>
      </c>
      <c r="C433" s="153">
        <v>55677</v>
      </c>
      <c r="D433" s="153">
        <v>54862.5</v>
      </c>
      <c r="E433" s="153">
        <v>55025</v>
      </c>
      <c r="F433" s="153">
        <v>355.5</v>
      </c>
      <c r="G433" s="153">
        <v>1126</v>
      </c>
      <c r="H433" s="153">
        <v>780.5</v>
      </c>
      <c r="I433" s="153">
        <v>44083</v>
      </c>
      <c r="J433" s="153">
        <v>1301</v>
      </c>
      <c r="K433" s="153">
        <v>2033.5</v>
      </c>
      <c r="L433" s="153">
        <v>10091</v>
      </c>
      <c r="M433" s="153">
        <v>-17.5</v>
      </c>
      <c r="N433" s="153">
        <v>533.5</v>
      </c>
      <c r="O433" s="153">
        <v>-4610.5</v>
      </c>
      <c r="P433" s="153">
        <v>32</v>
      </c>
      <c r="Q433" s="153">
        <v>1003</v>
      </c>
      <c r="R433" s="153">
        <v>-1000</v>
      </c>
      <c r="S433" s="153">
        <v>-2500</v>
      </c>
      <c r="T433" s="153">
        <v>981</v>
      </c>
      <c r="U433" s="153">
        <v>-1628</v>
      </c>
      <c r="V433" s="153">
        <v>-1261</v>
      </c>
      <c r="Y433" s="11"/>
    </row>
    <row r="434" spans="1:25">
      <c r="A434" s="11">
        <f t="shared" si="32"/>
        <v>17</v>
      </c>
      <c r="B434" s="13">
        <f t="shared" si="33"/>
        <v>13</v>
      </c>
      <c r="C434" s="153">
        <v>55028.5</v>
      </c>
      <c r="D434" s="153">
        <v>54312.5</v>
      </c>
      <c r="E434" s="153">
        <v>54412.5</v>
      </c>
      <c r="F434" s="153">
        <v>357</v>
      </c>
      <c r="G434" s="153">
        <v>959</v>
      </c>
      <c r="H434" s="153">
        <v>779.5</v>
      </c>
      <c r="I434" s="153">
        <v>43667.5</v>
      </c>
      <c r="J434" s="153">
        <v>1430.5</v>
      </c>
      <c r="K434" s="153">
        <v>2161.5</v>
      </c>
      <c r="L434" s="153">
        <v>9861</v>
      </c>
      <c r="M434" s="153">
        <v>-40.5</v>
      </c>
      <c r="N434" s="153">
        <v>530</v>
      </c>
      <c r="O434" s="153">
        <v>-4677</v>
      </c>
      <c r="P434" s="153">
        <v>29.5</v>
      </c>
      <c r="Q434" s="153">
        <v>730</v>
      </c>
      <c r="R434" s="153">
        <v>-1000</v>
      </c>
      <c r="S434" s="153">
        <v>-2500</v>
      </c>
      <c r="T434" s="153">
        <v>593</v>
      </c>
      <c r="U434" s="153">
        <v>-1465</v>
      </c>
      <c r="V434" s="153">
        <v>-1145</v>
      </c>
      <c r="Y434" s="11"/>
    </row>
    <row r="435" spans="1:25">
      <c r="A435" s="11">
        <f t="shared" si="32"/>
        <v>17</v>
      </c>
      <c r="B435" s="13">
        <f t="shared" si="33"/>
        <v>14</v>
      </c>
      <c r="C435" s="153">
        <v>54137</v>
      </c>
      <c r="D435" s="153">
        <v>53062.5</v>
      </c>
      <c r="E435" s="153">
        <v>52987.5</v>
      </c>
      <c r="F435" s="153">
        <v>355.5</v>
      </c>
      <c r="G435" s="153">
        <v>970.5</v>
      </c>
      <c r="H435" s="153">
        <v>810.5</v>
      </c>
      <c r="I435" s="153">
        <v>43799</v>
      </c>
      <c r="J435" s="153">
        <v>1483</v>
      </c>
      <c r="K435" s="153">
        <v>2169.5</v>
      </c>
      <c r="L435" s="153">
        <v>9183.5</v>
      </c>
      <c r="M435" s="153">
        <v>-21</v>
      </c>
      <c r="N435" s="153">
        <v>520</v>
      </c>
      <c r="O435" s="153">
        <v>-5133</v>
      </c>
      <c r="P435" s="153">
        <v>30</v>
      </c>
      <c r="Q435" s="153">
        <v>1490</v>
      </c>
      <c r="R435" s="153">
        <v>-1000</v>
      </c>
      <c r="S435" s="153">
        <v>-2500</v>
      </c>
      <c r="T435" s="153">
        <v>893</v>
      </c>
      <c r="U435" s="153">
        <v>-2337</v>
      </c>
      <c r="V435" s="153">
        <v>-1872</v>
      </c>
      <c r="Y435" s="11"/>
    </row>
    <row r="436" spans="1:25">
      <c r="A436" s="11">
        <f t="shared" si="32"/>
        <v>17</v>
      </c>
      <c r="B436" s="13">
        <f t="shared" si="33"/>
        <v>15</v>
      </c>
      <c r="C436" s="153">
        <v>52366.5</v>
      </c>
      <c r="D436" s="153">
        <v>50687.5</v>
      </c>
      <c r="E436" s="153">
        <v>50675</v>
      </c>
      <c r="F436" s="153">
        <v>352.5</v>
      </c>
      <c r="G436" s="153">
        <v>992</v>
      </c>
      <c r="H436" s="153">
        <v>898</v>
      </c>
      <c r="I436" s="153">
        <v>43513</v>
      </c>
      <c r="J436" s="153">
        <v>1618.5</v>
      </c>
      <c r="K436" s="153">
        <v>2023</v>
      </c>
      <c r="L436" s="153">
        <v>8941.5</v>
      </c>
      <c r="M436" s="153">
        <v>-463.5</v>
      </c>
      <c r="N436" s="153">
        <v>529</v>
      </c>
      <c r="O436" s="153">
        <v>-6038</v>
      </c>
      <c r="P436" s="153">
        <v>31.5</v>
      </c>
      <c r="Q436" s="153">
        <v>996</v>
      </c>
      <c r="R436" s="153">
        <v>-1000</v>
      </c>
      <c r="S436" s="153">
        <v>-2500</v>
      </c>
      <c r="T436" s="153">
        <v>1000</v>
      </c>
      <c r="U436" s="153">
        <v>-2731</v>
      </c>
      <c r="V436" s="153">
        <v>-2185</v>
      </c>
      <c r="Y436" s="11"/>
    </row>
    <row r="437" spans="1:25">
      <c r="A437" s="11">
        <f t="shared" si="32"/>
        <v>17</v>
      </c>
      <c r="B437" s="13">
        <f t="shared" si="33"/>
        <v>16</v>
      </c>
      <c r="C437" s="153">
        <v>50769.5</v>
      </c>
      <c r="D437" s="153">
        <v>49037.5</v>
      </c>
      <c r="E437" s="153">
        <v>49312.5</v>
      </c>
      <c r="F437" s="153">
        <v>350</v>
      </c>
      <c r="G437" s="153">
        <v>972.5</v>
      </c>
      <c r="H437" s="153">
        <v>974</v>
      </c>
      <c r="I437" s="153">
        <v>42795</v>
      </c>
      <c r="J437" s="153">
        <v>1862.5</v>
      </c>
      <c r="K437" s="153">
        <v>1747.5</v>
      </c>
      <c r="L437" s="153">
        <v>9125.5</v>
      </c>
      <c r="M437" s="153">
        <v>-463.5</v>
      </c>
      <c r="N437" s="153">
        <v>533</v>
      </c>
      <c r="O437" s="153">
        <v>-7126.5</v>
      </c>
      <c r="P437" s="153">
        <v>32</v>
      </c>
      <c r="Q437" s="153">
        <v>637</v>
      </c>
      <c r="R437" s="153">
        <v>-1000</v>
      </c>
      <c r="S437" s="153">
        <v>-2500</v>
      </c>
      <c r="T437" s="153">
        <v>999</v>
      </c>
      <c r="U437" s="153">
        <v>-2751</v>
      </c>
      <c r="V437" s="153">
        <v>-2689</v>
      </c>
      <c r="Y437" s="11"/>
    </row>
    <row r="438" spans="1:25">
      <c r="A438" s="11">
        <f t="shared" si="32"/>
        <v>17</v>
      </c>
      <c r="B438" s="13">
        <f t="shared" si="33"/>
        <v>17</v>
      </c>
      <c r="C438" s="153">
        <v>49535</v>
      </c>
      <c r="D438" s="153">
        <v>47737.5</v>
      </c>
      <c r="E438" s="153">
        <v>48200</v>
      </c>
      <c r="F438" s="153">
        <v>352.5</v>
      </c>
      <c r="G438" s="153">
        <v>975</v>
      </c>
      <c r="H438" s="153">
        <v>975.5</v>
      </c>
      <c r="I438" s="153">
        <v>42682.5</v>
      </c>
      <c r="J438" s="153">
        <v>2113.5</v>
      </c>
      <c r="K438" s="153">
        <v>1386</v>
      </c>
      <c r="L438" s="153">
        <v>9429.5</v>
      </c>
      <c r="M438" s="153">
        <v>-701</v>
      </c>
      <c r="N438" s="153">
        <v>531</v>
      </c>
      <c r="O438" s="153">
        <v>-8209.5</v>
      </c>
      <c r="P438" s="153">
        <v>32</v>
      </c>
      <c r="Q438" s="153">
        <v>-1249</v>
      </c>
      <c r="R438" s="153">
        <v>-500</v>
      </c>
      <c r="S438" s="153">
        <v>-2500</v>
      </c>
      <c r="T438" s="153">
        <v>992</v>
      </c>
      <c r="U438" s="153">
        <v>-2751</v>
      </c>
      <c r="V438" s="153">
        <v>-2605</v>
      </c>
      <c r="Y438" s="11"/>
    </row>
    <row r="439" spans="1:25">
      <c r="A439" s="11">
        <f t="shared" si="32"/>
        <v>17</v>
      </c>
      <c r="B439" s="13">
        <f t="shared" si="33"/>
        <v>18</v>
      </c>
      <c r="C439" s="153">
        <v>49728.5</v>
      </c>
      <c r="D439" s="153">
        <v>48737.5</v>
      </c>
      <c r="E439" s="153">
        <v>49300</v>
      </c>
      <c r="F439" s="153">
        <v>354</v>
      </c>
      <c r="G439" s="153">
        <v>969.5</v>
      </c>
      <c r="H439" s="153">
        <v>973.5</v>
      </c>
      <c r="I439" s="153">
        <v>43061.5</v>
      </c>
      <c r="J439" s="153">
        <v>2250.5</v>
      </c>
      <c r="K439" s="153">
        <v>892.5</v>
      </c>
      <c r="L439" s="153">
        <v>9945</v>
      </c>
      <c r="M439" s="153">
        <v>-270</v>
      </c>
      <c r="N439" s="153">
        <v>540.5</v>
      </c>
      <c r="O439" s="153">
        <v>-8989.5</v>
      </c>
      <c r="P439" s="153">
        <v>31.5</v>
      </c>
      <c r="Q439" s="153">
        <v>-788</v>
      </c>
      <c r="R439" s="153">
        <v>-1333</v>
      </c>
      <c r="S439" s="153">
        <v>-2500</v>
      </c>
      <c r="T439" s="153">
        <v>1000</v>
      </c>
      <c r="U439" s="153">
        <v>-2751</v>
      </c>
      <c r="V439" s="153">
        <v>-2673</v>
      </c>
      <c r="Y439" s="11"/>
    </row>
    <row r="440" spans="1:25">
      <c r="A440" s="11">
        <f t="shared" si="32"/>
        <v>17</v>
      </c>
      <c r="B440" s="13">
        <f t="shared" si="33"/>
        <v>19</v>
      </c>
      <c r="C440" s="153">
        <v>50911.5</v>
      </c>
      <c r="D440" s="153">
        <v>50487.5</v>
      </c>
      <c r="E440" s="153">
        <v>51087.5</v>
      </c>
      <c r="F440" s="153">
        <v>356</v>
      </c>
      <c r="G440" s="153">
        <v>1005.5</v>
      </c>
      <c r="H440" s="153">
        <v>904.5</v>
      </c>
      <c r="I440" s="153">
        <v>44132</v>
      </c>
      <c r="J440" s="153">
        <v>2102</v>
      </c>
      <c r="K440" s="153">
        <v>374.5</v>
      </c>
      <c r="L440" s="153">
        <v>11241.5</v>
      </c>
      <c r="M440" s="153">
        <v>-2</v>
      </c>
      <c r="N440" s="153">
        <v>559.5</v>
      </c>
      <c r="O440" s="153">
        <v>-9763</v>
      </c>
      <c r="P440" s="153">
        <v>30.5</v>
      </c>
      <c r="Q440" s="153">
        <v>-1659</v>
      </c>
      <c r="R440" s="153">
        <v>-1500</v>
      </c>
      <c r="S440" s="153">
        <v>-2500</v>
      </c>
      <c r="T440" s="153">
        <v>1000</v>
      </c>
      <c r="U440" s="153">
        <v>-2751</v>
      </c>
      <c r="V440" s="153">
        <v>-2593</v>
      </c>
      <c r="Y440" s="11"/>
    </row>
    <row r="441" spans="1:25">
      <c r="A441" s="11">
        <f t="shared" si="32"/>
        <v>17</v>
      </c>
      <c r="B441" s="13">
        <f t="shared" si="33"/>
        <v>20</v>
      </c>
      <c r="C441" s="153">
        <v>49531.5</v>
      </c>
      <c r="D441" s="153">
        <v>50062.5</v>
      </c>
      <c r="E441" s="153">
        <v>50600</v>
      </c>
      <c r="F441" s="153">
        <v>356</v>
      </c>
      <c r="G441" s="153">
        <v>905</v>
      </c>
      <c r="H441" s="153">
        <v>811.5</v>
      </c>
      <c r="I441" s="153">
        <v>43827.5</v>
      </c>
      <c r="J441" s="153">
        <v>2026.5</v>
      </c>
      <c r="K441" s="153">
        <v>59</v>
      </c>
      <c r="L441" s="153">
        <v>11283.5</v>
      </c>
      <c r="M441" s="153">
        <v>-2</v>
      </c>
      <c r="N441" s="153">
        <v>566</v>
      </c>
      <c r="O441" s="153">
        <v>-10301</v>
      </c>
      <c r="P441" s="153">
        <v>29</v>
      </c>
      <c r="Q441" s="153">
        <v>-1800</v>
      </c>
      <c r="R441" s="153">
        <v>-1495</v>
      </c>
      <c r="S441" s="153">
        <v>-2500</v>
      </c>
      <c r="T441" s="153">
        <v>1000</v>
      </c>
      <c r="U441" s="153">
        <v>-2751</v>
      </c>
      <c r="V441" s="153">
        <v>-2565</v>
      </c>
      <c r="Y441" s="11"/>
    </row>
    <row r="442" spans="1:25">
      <c r="A442" s="11">
        <f t="shared" si="32"/>
        <v>17</v>
      </c>
      <c r="B442" s="13">
        <f t="shared" si="33"/>
        <v>21</v>
      </c>
      <c r="C442" s="153">
        <v>50153</v>
      </c>
      <c r="D442" s="153">
        <v>49750</v>
      </c>
      <c r="E442" s="153">
        <v>50250</v>
      </c>
      <c r="F442" s="153">
        <v>356.5</v>
      </c>
      <c r="G442" s="153">
        <v>806</v>
      </c>
      <c r="H442" s="153">
        <v>811.5</v>
      </c>
      <c r="I442" s="153">
        <v>43803</v>
      </c>
      <c r="J442" s="153">
        <v>2276</v>
      </c>
      <c r="K442" s="153">
        <v>0</v>
      </c>
      <c r="L442" s="153">
        <v>11752.5</v>
      </c>
      <c r="M442" s="153">
        <v>-1.5</v>
      </c>
      <c r="N442" s="153">
        <v>560.5</v>
      </c>
      <c r="O442" s="153">
        <v>-10211.5</v>
      </c>
      <c r="P442" s="153">
        <v>27</v>
      </c>
      <c r="Q442" s="153">
        <v>-342</v>
      </c>
      <c r="R442" s="153">
        <v>-1499</v>
      </c>
      <c r="S442" s="153">
        <v>-2500</v>
      </c>
      <c r="T442" s="153">
        <v>-866</v>
      </c>
      <c r="U442" s="153">
        <v>-2751</v>
      </c>
      <c r="V442" s="153">
        <v>-2386</v>
      </c>
      <c r="Y442" s="11"/>
    </row>
    <row r="443" spans="1:25">
      <c r="A443" s="11">
        <f t="shared" si="32"/>
        <v>17</v>
      </c>
      <c r="B443" s="13">
        <f t="shared" si="33"/>
        <v>22</v>
      </c>
      <c r="C443" s="153">
        <v>48747.5</v>
      </c>
      <c r="D443" s="153">
        <v>48987.5</v>
      </c>
      <c r="E443" s="153">
        <v>49425</v>
      </c>
      <c r="F443" s="153">
        <v>354</v>
      </c>
      <c r="G443" s="153">
        <v>878</v>
      </c>
      <c r="H443" s="153">
        <v>792</v>
      </c>
      <c r="I443" s="153">
        <v>42164</v>
      </c>
      <c r="J443" s="153">
        <v>2752.5</v>
      </c>
      <c r="K443" s="153">
        <v>0</v>
      </c>
      <c r="L443" s="153">
        <v>10960.5</v>
      </c>
      <c r="M443" s="153">
        <v>-2</v>
      </c>
      <c r="N443" s="153">
        <v>566.5</v>
      </c>
      <c r="O443" s="153">
        <v>-9718</v>
      </c>
      <c r="P443" s="153">
        <v>29.5</v>
      </c>
      <c r="Q443" s="153">
        <v>1071</v>
      </c>
      <c r="R443" s="153">
        <v>-1499</v>
      </c>
      <c r="S443" s="153">
        <v>-2500</v>
      </c>
      <c r="T443" s="153">
        <v>-629</v>
      </c>
      <c r="U443" s="153">
        <v>-2751</v>
      </c>
      <c r="V443" s="153">
        <v>-2381</v>
      </c>
      <c r="Y443" s="11"/>
    </row>
    <row r="444" spans="1:25">
      <c r="A444" s="11">
        <f t="shared" si="32"/>
        <v>17</v>
      </c>
      <c r="B444" s="13">
        <f t="shared" si="33"/>
        <v>23</v>
      </c>
      <c r="C444" s="153">
        <v>50804.5</v>
      </c>
      <c r="D444" s="153">
        <v>50287.5</v>
      </c>
      <c r="E444" s="153">
        <v>50637.5</v>
      </c>
      <c r="F444" s="153">
        <v>354.5</v>
      </c>
      <c r="G444" s="153">
        <v>1033.5</v>
      </c>
      <c r="H444" s="153">
        <v>758.5</v>
      </c>
      <c r="I444" s="153">
        <v>42569.5</v>
      </c>
      <c r="J444" s="153">
        <v>3146</v>
      </c>
      <c r="K444" s="153">
        <v>0</v>
      </c>
      <c r="L444" s="153">
        <v>10819</v>
      </c>
      <c r="M444" s="153">
        <v>-299.5</v>
      </c>
      <c r="N444" s="153">
        <v>569.5</v>
      </c>
      <c r="O444" s="153">
        <v>-8146</v>
      </c>
      <c r="P444" s="153">
        <v>31.5</v>
      </c>
      <c r="Q444" s="153">
        <v>1108</v>
      </c>
      <c r="R444" s="153">
        <v>-1246</v>
      </c>
      <c r="S444" s="153">
        <v>-2500</v>
      </c>
      <c r="T444" s="153">
        <v>-720</v>
      </c>
      <c r="U444" s="153">
        <v>-2596</v>
      </c>
      <c r="V444" s="153">
        <v>-1661</v>
      </c>
      <c r="Y444" s="11"/>
    </row>
    <row r="445" spans="1:25">
      <c r="A445" s="11">
        <f>A444+1</f>
        <v>18</v>
      </c>
      <c r="B445" s="13">
        <v>0</v>
      </c>
      <c r="C445" s="153">
        <v>49139</v>
      </c>
      <c r="D445" s="153">
        <v>47812.5</v>
      </c>
      <c r="E445" s="153">
        <v>47287.5</v>
      </c>
      <c r="F445" s="153">
        <v>349.5</v>
      </c>
      <c r="G445" s="153">
        <v>984</v>
      </c>
      <c r="H445" s="153">
        <v>744.5</v>
      </c>
      <c r="I445" s="153">
        <v>42044</v>
      </c>
      <c r="J445" s="153">
        <v>3484</v>
      </c>
      <c r="K445" s="153">
        <v>0</v>
      </c>
      <c r="L445" s="153">
        <v>10137.5</v>
      </c>
      <c r="M445" s="153">
        <v>-526.5</v>
      </c>
      <c r="N445" s="153">
        <v>572.5</v>
      </c>
      <c r="O445" s="153">
        <v>-8650</v>
      </c>
      <c r="P445" s="153">
        <v>31</v>
      </c>
      <c r="Q445" s="153">
        <v>-252</v>
      </c>
      <c r="R445" s="153">
        <v>-1500</v>
      </c>
      <c r="S445" s="153">
        <v>-2500</v>
      </c>
      <c r="T445" s="153">
        <v>-1099</v>
      </c>
      <c r="U445" s="153">
        <v>-2593</v>
      </c>
      <c r="V445" s="153">
        <v>-1912</v>
      </c>
      <c r="Y445" s="11"/>
    </row>
    <row r="446" spans="1:25">
      <c r="A446" s="11">
        <f>A445</f>
        <v>18</v>
      </c>
      <c r="B446" s="13">
        <f>B445+1</f>
        <v>1</v>
      </c>
      <c r="C446" s="153">
        <v>45033</v>
      </c>
      <c r="D446" s="153">
        <v>44862.5</v>
      </c>
      <c r="E446" s="153">
        <v>44487.5</v>
      </c>
      <c r="F446" s="153">
        <v>349.5</v>
      </c>
      <c r="G446" s="153">
        <v>843.5</v>
      </c>
      <c r="H446" s="153">
        <v>745</v>
      </c>
      <c r="I446" s="153">
        <v>41593.5</v>
      </c>
      <c r="J446" s="153">
        <v>3518</v>
      </c>
      <c r="K446" s="153">
        <v>0</v>
      </c>
      <c r="L446" s="153">
        <v>8962</v>
      </c>
      <c r="M446" s="153">
        <v>-1025.5</v>
      </c>
      <c r="N446" s="153">
        <v>575.5</v>
      </c>
      <c r="O446" s="153">
        <v>-10529.5</v>
      </c>
      <c r="P446" s="153">
        <v>30</v>
      </c>
      <c r="Q446" s="153">
        <v>65</v>
      </c>
      <c r="R446" s="153">
        <v>-1500</v>
      </c>
      <c r="S446" s="153">
        <v>-2500</v>
      </c>
      <c r="T446" s="153">
        <v>-1143</v>
      </c>
      <c r="U446" s="153">
        <v>-2598</v>
      </c>
      <c r="V446" s="153">
        <v>-1833</v>
      </c>
      <c r="Y446" s="11"/>
    </row>
    <row r="447" spans="1:25">
      <c r="A447" s="11">
        <f t="shared" ref="A447:A468" si="34">A446</f>
        <v>18</v>
      </c>
      <c r="B447" s="13">
        <f t="shared" ref="B447:B468" si="35">B446+1</f>
        <v>2</v>
      </c>
      <c r="C447" s="153">
        <v>43674.5</v>
      </c>
      <c r="D447" s="153">
        <v>43612.5</v>
      </c>
      <c r="E447" s="153">
        <v>42637.5</v>
      </c>
      <c r="F447" s="153">
        <v>355.5</v>
      </c>
      <c r="G447" s="153">
        <v>748</v>
      </c>
      <c r="H447" s="153">
        <v>744</v>
      </c>
      <c r="I447" s="153">
        <v>39969.5</v>
      </c>
      <c r="J447" s="153">
        <v>3484.5</v>
      </c>
      <c r="K447" s="153">
        <v>0</v>
      </c>
      <c r="L447" s="153">
        <v>8849</v>
      </c>
      <c r="M447" s="153">
        <v>-2006</v>
      </c>
      <c r="N447" s="153">
        <v>580.5</v>
      </c>
      <c r="O447" s="153">
        <v>-9050</v>
      </c>
      <c r="P447" s="153">
        <v>30</v>
      </c>
      <c r="Q447" s="153">
        <v>997</v>
      </c>
      <c r="R447" s="153">
        <v>-1500</v>
      </c>
      <c r="S447" s="153">
        <v>-2500</v>
      </c>
      <c r="T447" s="153">
        <v>-1294</v>
      </c>
      <c r="U447" s="153">
        <v>-2598</v>
      </c>
      <c r="V447" s="153">
        <v>-1616</v>
      </c>
      <c r="Y447" s="11"/>
    </row>
    <row r="448" spans="1:25">
      <c r="A448" s="11">
        <f t="shared" si="34"/>
        <v>18</v>
      </c>
      <c r="B448" s="13">
        <f t="shared" si="35"/>
        <v>3</v>
      </c>
      <c r="C448" s="153">
        <v>41016</v>
      </c>
      <c r="D448" s="153">
        <v>40775</v>
      </c>
      <c r="E448" s="153">
        <v>39587.5</v>
      </c>
      <c r="F448" s="153">
        <v>355.5</v>
      </c>
      <c r="G448" s="153">
        <v>685</v>
      </c>
      <c r="H448" s="153">
        <v>744.5</v>
      </c>
      <c r="I448" s="153">
        <v>36903</v>
      </c>
      <c r="J448" s="153">
        <v>3516</v>
      </c>
      <c r="K448" s="153">
        <v>0</v>
      </c>
      <c r="L448" s="153">
        <v>8721.5</v>
      </c>
      <c r="M448" s="153">
        <v>-2031.5</v>
      </c>
      <c r="N448" s="153">
        <v>583.5</v>
      </c>
      <c r="O448" s="153">
        <v>-8461.5</v>
      </c>
      <c r="P448" s="153">
        <v>30.5</v>
      </c>
      <c r="Q448" s="153">
        <v>1345</v>
      </c>
      <c r="R448" s="153">
        <v>-1500</v>
      </c>
      <c r="S448" s="153">
        <v>-2500</v>
      </c>
      <c r="T448" s="153">
        <v>-1299</v>
      </c>
      <c r="U448" s="153">
        <v>-2598</v>
      </c>
      <c r="V448" s="153">
        <v>-1445</v>
      </c>
      <c r="Y448" s="11"/>
    </row>
    <row r="449" spans="1:25">
      <c r="A449" s="11">
        <f t="shared" si="34"/>
        <v>18</v>
      </c>
      <c r="B449" s="13">
        <f t="shared" si="35"/>
        <v>4</v>
      </c>
      <c r="C449" s="153">
        <v>39362.5</v>
      </c>
      <c r="D449" s="153">
        <v>39537.5</v>
      </c>
      <c r="E449" s="153">
        <v>38375</v>
      </c>
      <c r="F449" s="153">
        <v>356</v>
      </c>
      <c r="G449" s="153">
        <v>585</v>
      </c>
      <c r="H449" s="153">
        <v>733.5</v>
      </c>
      <c r="I449" s="153">
        <v>35187</v>
      </c>
      <c r="J449" s="153">
        <v>3349.5</v>
      </c>
      <c r="K449" s="153">
        <v>0</v>
      </c>
      <c r="L449" s="153">
        <v>8697</v>
      </c>
      <c r="M449" s="153">
        <v>-2327</v>
      </c>
      <c r="N449" s="153">
        <v>586</v>
      </c>
      <c r="O449" s="153">
        <v>-7804.5</v>
      </c>
      <c r="P449" s="153">
        <v>30</v>
      </c>
      <c r="Q449" s="153">
        <v>1192</v>
      </c>
      <c r="R449" s="153">
        <v>-1500</v>
      </c>
      <c r="S449" s="153">
        <v>-2500</v>
      </c>
      <c r="T449" s="153">
        <v>-1215</v>
      </c>
      <c r="U449" s="153">
        <v>-2598</v>
      </c>
      <c r="V449" s="153">
        <v>-1241</v>
      </c>
      <c r="Y449" s="11"/>
    </row>
    <row r="450" spans="1:25">
      <c r="A450" s="11">
        <f t="shared" si="34"/>
        <v>18</v>
      </c>
      <c r="B450" s="13">
        <f t="shared" si="35"/>
        <v>5</v>
      </c>
      <c r="C450" s="153">
        <v>40142</v>
      </c>
      <c r="D450" s="153">
        <v>41037.5</v>
      </c>
      <c r="E450" s="153">
        <v>40012.5</v>
      </c>
      <c r="F450" s="153">
        <v>355.5</v>
      </c>
      <c r="G450" s="153">
        <v>603</v>
      </c>
      <c r="H450" s="153">
        <v>733</v>
      </c>
      <c r="I450" s="153">
        <v>36836</v>
      </c>
      <c r="J450" s="153">
        <v>3358</v>
      </c>
      <c r="K450" s="153">
        <v>0</v>
      </c>
      <c r="L450" s="153">
        <v>8766.5</v>
      </c>
      <c r="M450" s="153">
        <v>-1953.5</v>
      </c>
      <c r="N450" s="153">
        <v>585.5</v>
      </c>
      <c r="O450" s="153">
        <v>-9142.5</v>
      </c>
      <c r="P450" s="153">
        <v>29</v>
      </c>
      <c r="Q450" s="153">
        <v>-727</v>
      </c>
      <c r="R450" s="153">
        <v>-1500</v>
      </c>
      <c r="S450" s="153">
        <v>-2500</v>
      </c>
      <c r="T450" s="153">
        <v>-1200</v>
      </c>
      <c r="U450" s="153">
        <v>-2598</v>
      </c>
      <c r="V450" s="153">
        <v>-1734</v>
      </c>
      <c r="Y450" s="11"/>
    </row>
    <row r="451" spans="1:25">
      <c r="A451" s="11">
        <f t="shared" si="34"/>
        <v>18</v>
      </c>
      <c r="B451" s="13">
        <f t="shared" si="35"/>
        <v>6</v>
      </c>
      <c r="C451" s="153">
        <v>44434.5</v>
      </c>
      <c r="D451" s="153">
        <v>45612.5</v>
      </c>
      <c r="E451" s="153">
        <v>44712.5</v>
      </c>
      <c r="F451" s="153">
        <v>354</v>
      </c>
      <c r="G451" s="153">
        <v>682.5</v>
      </c>
      <c r="H451" s="153">
        <v>734</v>
      </c>
      <c r="I451" s="153">
        <v>41019.5</v>
      </c>
      <c r="J451" s="153">
        <v>3109</v>
      </c>
      <c r="K451" s="153">
        <v>0</v>
      </c>
      <c r="L451" s="153">
        <v>9117.5</v>
      </c>
      <c r="M451" s="153">
        <v>-671</v>
      </c>
      <c r="N451" s="153">
        <v>561.5</v>
      </c>
      <c r="O451" s="153">
        <v>-10471.5</v>
      </c>
      <c r="P451" s="153">
        <v>27.5</v>
      </c>
      <c r="Q451" s="153">
        <v>-1600</v>
      </c>
      <c r="R451" s="153">
        <v>-1500</v>
      </c>
      <c r="S451" s="153">
        <v>-2500</v>
      </c>
      <c r="T451" s="153">
        <v>-135</v>
      </c>
      <c r="U451" s="153">
        <v>-2598</v>
      </c>
      <c r="V451" s="153">
        <v>-2524</v>
      </c>
      <c r="Y451" s="11"/>
    </row>
    <row r="452" spans="1:25">
      <c r="A452" s="11">
        <f t="shared" si="34"/>
        <v>18</v>
      </c>
      <c r="B452" s="13">
        <f t="shared" si="35"/>
        <v>7</v>
      </c>
      <c r="C452" s="153">
        <v>49212.5</v>
      </c>
      <c r="D452" s="153">
        <v>50637.5</v>
      </c>
      <c r="E452" s="153">
        <v>49287.5</v>
      </c>
      <c r="F452" s="153">
        <v>358.5</v>
      </c>
      <c r="G452" s="153">
        <v>975</v>
      </c>
      <c r="H452" s="153">
        <v>739</v>
      </c>
      <c r="I452" s="153">
        <v>43757</v>
      </c>
      <c r="J452" s="153">
        <v>2811</v>
      </c>
      <c r="K452" s="153">
        <v>16</v>
      </c>
      <c r="L452" s="153">
        <v>10368.5</v>
      </c>
      <c r="M452" s="153">
        <v>-21.5</v>
      </c>
      <c r="N452" s="153">
        <v>553</v>
      </c>
      <c r="O452" s="153">
        <v>-10343</v>
      </c>
      <c r="P452" s="153">
        <v>30</v>
      </c>
      <c r="Q452" s="153">
        <v>-607</v>
      </c>
      <c r="R452" s="153">
        <v>-1500</v>
      </c>
      <c r="S452" s="153">
        <v>-2500</v>
      </c>
      <c r="T452" s="153">
        <v>-180</v>
      </c>
      <c r="U452" s="153">
        <v>-2753</v>
      </c>
      <c r="V452" s="153">
        <v>-2304</v>
      </c>
      <c r="Y452" s="11"/>
    </row>
    <row r="453" spans="1:25">
      <c r="A453" s="11">
        <f t="shared" si="34"/>
        <v>18</v>
      </c>
      <c r="B453" s="13">
        <f t="shared" si="35"/>
        <v>8</v>
      </c>
      <c r="C453" s="153">
        <v>52703.5</v>
      </c>
      <c r="D453" s="153">
        <v>53800</v>
      </c>
      <c r="E453" s="153">
        <v>52762.5</v>
      </c>
      <c r="F453" s="153">
        <v>363.5</v>
      </c>
      <c r="G453" s="153">
        <v>1017.5</v>
      </c>
      <c r="H453" s="153">
        <v>739.5</v>
      </c>
      <c r="I453" s="153">
        <v>44193</v>
      </c>
      <c r="J453" s="153">
        <v>2632.5</v>
      </c>
      <c r="K453" s="153">
        <v>191.5</v>
      </c>
      <c r="L453" s="153">
        <v>11727</v>
      </c>
      <c r="M453" s="153">
        <v>-9</v>
      </c>
      <c r="N453" s="153">
        <v>551</v>
      </c>
      <c r="O453" s="153">
        <v>-8703</v>
      </c>
      <c r="P453" s="153">
        <v>30</v>
      </c>
      <c r="Q453" s="153">
        <v>1751</v>
      </c>
      <c r="R453" s="153">
        <v>-1500</v>
      </c>
      <c r="S453" s="153">
        <v>-2500</v>
      </c>
      <c r="T453" s="153">
        <v>-65</v>
      </c>
      <c r="U453" s="153">
        <v>-2753</v>
      </c>
      <c r="V453" s="153">
        <v>-2400</v>
      </c>
      <c r="Y453" s="11"/>
    </row>
    <row r="454" spans="1:25">
      <c r="A454" s="11">
        <f t="shared" si="34"/>
        <v>18</v>
      </c>
      <c r="B454" s="13">
        <f t="shared" si="35"/>
        <v>9</v>
      </c>
      <c r="C454" s="153">
        <v>54403.5</v>
      </c>
      <c r="D454" s="153">
        <v>55387.5</v>
      </c>
      <c r="E454" s="153">
        <v>54637.5</v>
      </c>
      <c r="F454" s="153">
        <v>498</v>
      </c>
      <c r="G454" s="153">
        <v>989</v>
      </c>
      <c r="H454" s="153">
        <v>747</v>
      </c>
      <c r="I454" s="153">
        <v>44112.5</v>
      </c>
      <c r="J454" s="153">
        <v>3003</v>
      </c>
      <c r="K454" s="153">
        <v>562</v>
      </c>
      <c r="L454" s="153">
        <v>11175</v>
      </c>
      <c r="M454" s="153">
        <v>-2</v>
      </c>
      <c r="N454" s="153">
        <v>560.5</v>
      </c>
      <c r="O454" s="153">
        <v>-7240</v>
      </c>
      <c r="P454" s="153">
        <v>31</v>
      </c>
      <c r="Q454" s="153">
        <v>1764</v>
      </c>
      <c r="R454" s="153">
        <v>-1500</v>
      </c>
      <c r="S454" s="153">
        <v>-2500</v>
      </c>
      <c r="T454" s="153">
        <v>468</v>
      </c>
      <c r="U454" s="153">
        <v>-2753</v>
      </c>
      <c r="V454" s="153">
        <v>-2636</v>
      </c>
      <c r="Y454" s="11"/>
    </row>
    <row r="455" spans="1:25">
      <c r="A455" s="11">
        <f t="shared" si="34"/>
        <v>18</v>
      </c>
      <c r="B455" s="13">
        <f t="shared" si="35"/>
        <v>10</v>
      </c>
      <c r="C455" s="153">
        <v>55031.5</v>
      </c>
      <c r="D455" s="153">
        <v>55637.5</v>
      </c>
      <c r="E455" s="153">
        <v>54825</v>
      </c>
      <c r="F455" s="153">
        <v>486.5</v>
      </c>
      <c r="G455" s="153">
        <v>981</v>
      </c>
      <c r="H455" s="153">
        <v>794</v>
      </c>
      <c r="I455" s="153">
        <v>44443</v>
      </c>
      <c r="J455" s="153">
        <v>3430.5</v>
      </c>
      <c r="K455" s="153">
        <v>935.5</v>
      </c>
      <c r="L455" s="153">
        <v>10653</v>
      </c>
      <c r="M455" s="153">
        <v>-1.5</v>
      </c>
      <c r="N455" s="153">
        <v>549</v>
      </c>
      <c r="O455" s="153">
        <v>-7240.5</v>
      </c>
      <c r="P455" s="153">
        <v>30.5</v>
      </c>
      <c r="Q455" s="153">
        <v>1777</v>
      </c>
      <c r="R455" s="153">
        <v>-1500</v>
      </c>
      <c r="S455" s="153">
        <v>-2500</v>
      </c>
      <c r="T455" s="153">
        <v>98</v>
      </c>
      <c r="U455" s="153">
        <v>-2753</v>
      </c>
      <c r="V455" s="153">
        <v>-2681</v>
      </c>
      <c r="Y455" s="11"/>
    </row>
    <row r="456" spans="1:25">
      <c r="A456" s="11">
        <f t="shared" si="34"/>
        <v>18</v>
      </c>
      <c r="B456" s="13">
        <f t="shared" si="35"/>
        <v>11</v>
      </c>
      <c r="C456" s="153">
        <v>55417.5</v>
      </c>
      <c r="D456" s="153">
        <v>55675</v>
      </c>
      <c r="E456" s="153">
        <v>55075</v>
      </c>
      <c r="F456" s="153">
        <v>518</v>
      </c>
      <c r="G456" s="153">
        <v>928</v>
      </c>
      <c r="H456" s="153">
        <v>1010.5</v>
      </c>
      <c r="I456" s="153">
        <v>44411.5</v>
      </c>
      <c r="J456" s="153">
        <v>3544.5</v>
      </c>
      <c r="K456" s="153">
        <v>1238</v>
      </c>
      <c r="L456" s="153">
        <v>10436</v>
      </c>
      <c r="M456" s="153">
        <v>-2</v>
      </c>
      <c r="N456" s="153">
        <v>544.5</v>
      </c>
      <c r="O456" s="153">
        <v>-7211.5</v>
      </c>
      <c r="P456" s="153">
        <v>31</v>
      </c>
      <c r="Q456" s="153">
        <v>1791</v>
      </c>
      <c r="R456" s="153">
        <v>-1500</v>
      </c>
      <c r="S456" s="153">
        <v>-2500</v>
      </c>
      <c r="T456" s="153">
        <v>625</v>
      </c>
      <c r="U456" s="153">
        <v>-2716</v>
      </c>
      <c r="V456" s="153">
        <v>-2533</v>
      </c>
      <c r="Y456" s="11"/>
    </row>
    <row r="457" spans="1:25">
      <c r="A457" s="11">
        <f t="shared" si="34"/>
        <v>18</v>
      </c>
      <c r="B457" s="13">
        <f t="shared" si="35"/>
        <v>12</v>
      </c>
      <c r="C457" s="153">
        <v>55551</v>
      </c>
      <c r="D457" s="153">
        <v>55637.5</v>
      </c>
      <c r="E457" s="153">
        <v>55350</v>
      </c>
      <c r="F457" s="153">
        <v>540</v>
      </c>
      <c r="G457" s="153">
        <v>808</v>
      </c>
      <c r="H457" s="153">
        <v>1134</v>
      </c>
      <c r="I457" s="153">
        <v>44044.5</v>
      </c>
      <c r="J457" s="153">
        <v>3673.5</v>
      </c>
      <c r="K457" s="153">
        <v>1471</v>
      </c>
      <c r="L457" s="153">
        <v>9926.5</v>
      </c>
      <c r="M457" s="153">
        <v>-15</v>
      </c>
      <c r="N457" s="153">
        <v>546.5</v>
      </c>
      <c r="O457" s="153">
        <v>-6577.5</v>
      </c>
      <c r="P457" s="153">
        <v>30.5</v>
      </c>
      <c r="Q457" s="153">
        <v>1800</v>
      </c>
      <c r="R457" s="153">
        <v>-1500</v>
      </c>
      <c r="S457" s="153">
        <v>-2500</v>
      </c>
      <c r="T457" s="153">
        <v>-97</v>
      </c>
      <c r="U457" s="153">
        <v>-1689</v>
      </c>
      <c r="V457" s="153">
        <v>-2045</v>
      </c>
      <c r="Y457" s="11"/>
    </row>
    <row r="458" spans="1:25">
      <c r="A458" s="11">
        <f t="shared" si="34"/>
        <v>18</v>
      </c>
      <c r="B458" s="13">
        <f t="shared" si="35"/>
        <v>13</v>
      </c>
      <c r="C458" s="153">
        <v>55138</v>
      </c>
      <c r="D458" s="153">
        <v>55475</v>
      </c>
      <c r="E458" s="153">
        <v>54737.5</v>
      </c>
      <c r="F458" s="153">
        <v>537</v>
      </c>
      <c r="G458" s="153">
        <v>825.5</v>
      </c>
      <c r="H458" s="153">
        <v>1144.5</v>
      </c>
      <c r="I458" s="153">
        <v>43601</v>
      </c>
      <c r="J458" s="153">
        <v>3769</v>
      </c>
      <c r="K458" s="153">
        <v>1592.5</v>
      </c>
      <c r="L458" s="153">
        <v>9798.5</v>
      </c>
      <c r="M458" s="153">
        <v>-21</v>
      </c>
      <c r="N458" s="153">
        <v>540.5</v>
      </c>
      <c r="O458" s="153">
        <v>-6649.5</v>
      </c>
      <c r="P458" s="153">
        <v>31</v>
      </c>
      <c r="Q458" s="153">
        <v>1265</v>
      </c>
      <c r="R458" s="153">
        <v>-1500</v>
      </c>
      <c r="S458" s="153">
        <v>-2500</v>
      </c>
      <c r="T458" s="153">
        <v>-519</v>
      </c>
      <c r="U458" s="153">
        <v>-1895</v>
      </c>
      <c r="V458" s="153">
        <v>-1959</v>
      </c>
      <c r="Y458" s="11"/>
    </row>
    <row r="459" spans="1:25">
      <c r="A459" s="11">
        <f t="shared" si="34"/>
        <v>18</v>
      </c>
      <c r="B459" s="13">
        <f t="shared" si="35"/>
        <v>14</v>
      </c>
      <c r="C459" s="153">
        <v>54134.5</v>
      </c>
      <c r="D459" s="153">
        <v>54187.5</v>
      </c>
      <c r="E459" s="153">
        <v>53362.5</v>
      </c>
      <c r="F459" s="153">
        <v>528.5</v>
      </c>
      <c r="G459" s="153">
        <v>829.5</v>
      </c>
      <c r="H459" s="153">
        <v>1152.5</v>
      </c>
      <c r="I459" s="153">
        <v>43077.5</v>
      </c>
      <c r="J459" s="153">
        <v>3874</v>
      </c>
      <c r="K459" s="153">
        <v>1613.5</v>
      </c>
      <c r="L459" s="153">
        <v>9714</v>
      </c>
      <c r="M459" s="153">
        <v>-31</v>
      </c>
      <c r="N459" s="153">
        <v>541.5</v>
      </c>
      <c r="O459" s="153">
        <v>-7165</v>
      </c>
      <c r="P459" s="153">
        <v>31</v>
      </c>
      <c r="Q459" s="153">
        <v>1500</v>
      </c>
      <c r="R459" s="153">
        <v>-1500</v>
      </c>
      <c r="S459" s="153">
        <v>-2500</v>
      </c>
      <c r="T459" s="153">
        <v>455</v>
      </c>
      <c r="U459" s="153">
        <v>-2453</v>
      </c>
      <c r="V459" s="153">
        <v>-2655</v>
      </c>
      <c r="Y459" s="11"/>
    </row>
    <row r="460" spans="1:25">
      <c r="A460" s="11">
        <f t="shared" si="34"/>
        <v>18</v>
      </c>
      <c r="B460" s="13">
        <f t="shared" si="35"/>
        <v>15</v>
      </c>
      <c r="C460" s="153">
        <v>52651</v>
      </c>
      <c r="D460" s="153">
        <v>52175</v>
      </c>
      <c r="E460" s="153">
        <v>51275</v>
      </c>
      <c r="F460" s="153">
        <v>437.5</v>
      </c>
      <c r="G460" s="153">
        <v>829.5</v>
      </c>
      <c r="H460" s="153">
        <v>1166.5</v>
      </c>
      <c r="I460" s="153">
        <v>42441</v>
      </c>
      <c r="J460" s="153">
        <v>3887.5</v>
      </c>
      <c r="K460" s="153">
        <v>1465.5</v>
      </c>
      <c r="L460" s="153">
        <v>9402</v>
      </c>
      <c r="M460" s="153">
        <v>-18.5</v>
      </c>
      <c r="N460" s="153">
        <v>562.5</v>
      </c>
      <c r="O460" s="153">
        <v>-7522.5</v>
      </c>
      <c r="P460" s="153">
        <v>31</v>
      </c>
      <c r="Q460" s="153">
        <v>1500</v>
      </c>
      <c r="R460" s="153">
        <v>-1500</v>
      </c>
      <c r="S460" s="153">
        <v>-2500</v>
      </c>
      <c r="T460" s="153">
        <v>227</v>
      </c>
      <c r="U460" s="153">
        <v>-2753</v>
      </c>
      <c r="V460" s="153">
        <v>-2717</v>
      </c>
      <c r="Y460" s="11"/>
    </row>
    <row r="461" spans="1:25">
      <c r="A461" s="11">
        <f t="shared" si="34"/>
        <v>18</v>
      </c>
      <c r="B461" s="13">
        <f t="shared" si="35"/>
        <v>16</v>
      </c>
      <c r="C461" s="153">
        <v>51154</v>
      </c>
      <c r="D461" s="153">
        <v>50500</v>
      </c>
      <c r="E461" s="153">
        <v>49537.5</v>
      </c>
      <c r="F461" s="153">
        <v>354.5</v>
      </c>
      <c r="G461" s="153">
        <v>832</v>
      </c>
      <c r="H461" s="153">
        <v>1162.5</v>
      </c>
      <c r="I461" s="153">
        <v>41725</v>
      </c>
      <c r="J461" s="153">
        <v>3940.5</v>
      </c>
      <c r="K461" s="153">
        <v>1264</v>
      </c>
      <c r="L461" s="153">
        <v>9220.5</v>
      </c>
      <c r="M461" s="153">
        <v>-218</v>
      </c>
      <c r="N461" s="153">
        <v>562.5</v>
      </c>
      <c r="O461" s="153">
        <v>-7690</v>
      </c>
      <c r="P461" s="153">
        <v>30.5</v>
      </c>
      <c r="Q461" s="153">
        <v>1416</v>
      </c>
      <c r="R461" s="153">
        <v>-1500</v>
      </c>
      <c r="S461" s="153">
        <v>-2500</v>
      </c>
      <c r="T461" s="153">
        <v>550</v>
      </c>
      <c r="U461" s="153">
        <v>-2753</v>
      </c>
      <c r="V461" s="153">
        <v>-2589</v>
      </c>
      <c r="Y461" s="11"/>
    </row>
    <row r="462" spans="1:25">
      <c r="A462" s="11">
        <f t="shared" si="34"/>
        <v>18</v>
      </c>
      <c r="B462" s="13">
        <f t="shared" si="35"/>
        <v>17</v>
      </c>
      <c r="C462" s="153">
        <v>49991</v>
      </c>
      <c r="D462" s="153">
        <v>49250</v>
      </c>
      <c r="E462" s="153">
        <v>48225</v>
      </c>
      <c r="F462" s="153">
        <v>356</v>
      </c>
      <c r="G462" s="153">
        <v>819.5</v>
      </c>
      <c r="H462" s="153">
        <v>1164.5</v>
      </c>
      <c r="I462" s="153">
        <v>41746.5</v>
      </c>
      <c r="J462" s="153">
        <v>3823.5</v>
      </c>
      <c r="K462" s="153">
        <v>966.5</v>
      </c>
      <c r="L462" s="153">
        <v>9389.5</v>
      </c>
      <c r="M462" s="153">
        <v>-1313</v>
      </c>
      <c r="N462" s="153">
        <v>578.5</v>
      </c>
      <c r="O462" s="153">
        <v>-7541</v>
      </c>
      <c r="P462" s="153">
        <v>31</v>
      </c>
      <c r="Q462" s="153">
        <v>1140</v>
      </c>
      <c r="R462" s="153">
        <v>-1500</v>
      </c>
      <c r="S462" s="153">
        <v>-2500</v>
      </c>
      <c r="T462" s="153">
        <v>750</v>
      </c>
      <c r="U462" s="153">
        <v>-2753</v>
      </c>
      <c r="V462" s="153">
        <v>-2384</v>
      </c>
      <c r="Y462" s="11"/>
    </row>
    <row r="463" spans="1:25">
      <c r="A463" s="11">
        <f t="shared" si="34"/>
        <v>18</v>
      </c>
      <c r="B463" s="13">
        <f t="shared" si="35"/>
        <v>18</v>
      </c>
      <c r="C463" s="153">
        <v>50362</v>
      </c>
      <c r="D463" s="153">
        <v>50612.5</v>
      </c>
      <c r="E463" s="153">
        <v>49262.5</v>
      </c>
      <c r="F463" s="153">
        <v>356</v>
      </c>
      <c r="G463" s="153">
        <v>832</v>
      </c>
      <c r="H463" s="153">
        <v>1131</v>
      </c>
      <c r="I463" s="153">
        <v>42239</v>
      </c>
      <c r="J463" s="153">
        <v>3611</v>
      </c>
      <c r="K463" s="153">
        <v>594.5</v>
      </c>
      <c r="L463" s="153">
        <v>9746.5</v>
      </c>
      <c r="M463" s="153">
        <v>-855.5</v>
      </c>
      <c r="N463" s="153">
        <v>578</v>
      </c>
      <c r="O463" s="153">
        <v>-7871</v>
      </c>
      <c r="P463" s="153">
        <v>30.5</v>
      </c>
      <c r="Q463" s="153">
        <v>-200</v>
      </c>
      <c r="R463" s="153">
        <v>-1500</v>
      </c>
      <c r="S463" s="153">
        <v>-2500</v>
      </c>
      <c r="T463" s="153">
        <v>750</v>
      </c>
      <c r="U463" s="153">
        <v>-2753</v>
      </c>
      <c r="V463" s="153">
        <v>-2081</v>
      </c>
      <c r="Y463" s="11"/>
    </row>
    <row r="464" spans="1:25">
      <c r="A464" s="11">
        <f t="shared" si="34"/>
        <v>18</v>
      </c>
      <c r="B464" s="13">
        <f t="shared" si="35"/>
        <v>19</v>
      </c>
      <c r="C464" s="153">
        <v>52179.5</v>
      </c>
      <c r="D464" s="153">
        <v>52225</v>
      </c>
      <c r="E464" s="153">
        <v>50700</v>
      </c>
      <c r="F464" s="153">
        <v>355</v>
      </c>
      <c r="G464" s="153">
        <v>859.5</v>
      </c>
      <c r="H464" s="153">
        <v>991.5</v>
      </c>
      <c r="I464" s="153">
        <v>43586.5</v>
      </c>
      <c r="J464" s="153">
        <v>3329.5</v>
      </c>
      <c r="K464" s="153">
        <v>247.5</v>
      </c>
      <c r="L464" s="153">
        <v>11725</v>
      </c>
      <c r="M464" s="153">
        <v>-43.5</v>
      </c>
      <c r="N464" s="153">
        <v>579</v>
      </c>
      <c r="O464" s="153">
        <v>-9451</v>
      </c>
      <c r="P464" s="153">
        <v>28.5</v>
      </c>
      <c r="Q464" s="153">
        <v>-1800</v>
      </c>
      <c r="R464" s="153">
        <v>-1500</v>
      </c>
      <c r="S464" s="153">
        <v>-2500</v>
      </c>
      <c r="T464" s="153">
        <v>750</v>
      </c>
      <c r="U464" s="153">
        <v>-2753</v>
      </c>
      <c r="V464" s="153">
        <v>-2299</v>
      </c>
      <c r="Y464" s="11"/>
    </row>
    <row r="465" spans="1:25">
      <c r="A465" s="11">
        <f t="shared" si="34"/>
        <v>18</v>
      </c>
      <c r="B465" s="13">
        <f t="shared" si="35"/>
        <v>20</v>
      </c>
      <c r="C465" s="153">
        <v>51009</v>
      </c>
      <c r="D465" s="153">
        <v>51187.5</v>
      </c>
      <c r="E465" s="153">
        <v>49875</v>
      </c>
      <c r="F465" s="153">
        <v>354.5</v>
      </c>
      <c r="G465" s="153">
        <v>841.5</v>
      </c>
      <c r="H465" s="153">
        <v>958.5</v>
      </c>
      <c r="I465" s="153">
        <v>43752.5</v>
      </c>
      <c r="J465" s="153">
        <v>2914.5</v>
      </c>
      <c r="K465" s="153">
        <v>37</v>
      </c>
      <c r="L465" s="153">
        <v>12172</v>
      </c>
      <c r="M465" s="153">
        <v>-41</v>
      </c>
      <c r="N465" s="153">
        <v>581</v>
      </c>
      <c r="O465" s="153">
        <v>-10561.5</v>
      </c>
      <c r="P465" s="153">
        <v>28</v>
      </c>
      <c r="Q465" s="153">
        <v>-1800</v>
      </c>
      <c r="R465" s="153">
        <v>-1500</v>
      </c>
      <c r="S465" s="153">
        <v>-2500</v>
      </c>
      <c r="T465" s="153">
        <v>750</v>
      </c>
      <c r="U465" s="153">
        <v>-2753</v>
      </c>
      <c r="V465" s="153">
        <v>-2710</v>
      </c>
      <c r="Y465" s="11"/>
    </row>
    <row r="466" spans="1:25">
      <c r="A466" s="11">
        <f t="shared" si="34"/>
        <v>18</v>
      </c>
      <c r="B466" s="13">
        <f t="shared" si="35"/>
        <v>21</v>
      </c>
      <c r="C466" s="153">
        <v>51274.5</v>
      </c>
      <c r="D466" s="153">
        <v>50775</v>
      </c>
      <c r="E466" s="153">
        <v>49750</v>
      </c>
      <c r="F466" s="153">
        <v>355</v>
      </c>
      <c r="G466" s="153">
        <v>815.5</v>
      </c>
      <c r="H466" s="153">
        <v>956</v>
      </c>
      <c r="I466" s="153">
        <v>44168</v>
      </c>
      <c r="J466" s="153">
        <v>2743</v>
      </c>
      <c r="K466" s="153">
        <v>0.5</v>
      </c>
      <c r="L466" s="153">
        <v>12301</v>
      </c>
      <c r="M466" s="153">
        <v>-40</v>
      </c>
      <c r="N466" s="153">
        <v>576</v>
      </c>
      <c r="O466" s="153">
        <v>-10601</v>
      </c>
      <c r="P466" s="153">
        <v>28</v>
      </c>
      <c r="Q466" s="153">
        <v>-1778</v>
      </c>
      <c r="R466" s="153">
        <v>-1500</v>
      </c>
      <c r="S466" s="153">
        <v>-2500</v>
      </c>
      <c r="T466" s="153">
        <v>719</v>
      </c>
      <c r="U466" s="153">
        <v>-2753</v>
      </c>
      <c r="V466" s="153">
        <v>-3003</v>
      </c>
      <c r="Y466" s="11"/>
    </row>
    <row r="467" spans="1:25">
      <c r="A467" s="11">
        <f t="shared" si="34"/>
        <v>18</v>
      </c>
      <c r="B467" s="13">
        <f t="shared" si="35"/>
        <v>22</v>
      </c>
      <c r="C467" s="153">
        <v>49929.5</v>
      </c>
      <c r="D467" s="153">
        <v>50262.5</v>
      </c>
      <c r="E467" s="153">
        <v>49437.5</v>
      </c>
      <c r="F467" s="153">
        <v>357</v>
      </c>
      <c r="G467" s="153">
        <v>724</v>
      </c>
      <c r="H467" s="153">
        <v>957.5</v>
      </c>
      <c r="I467" s="153">
        <v>43429</v>
      </c>
      <c r="J467" s="153">
        <v>2650</v>
      </c>
      <c r="K467" s="153">
        <v>0</v>
      </c>
      <c r="L467" s="153">
        <v>11174</v>
      </c>
      <c r="M467" s="153">
        <v>-12.5</v>
      </c>
      <c r="N467" s="153">
        <v>571</v>
      </c>
      <c r="O467" s="153">
        <v>-9921</v>
      </c>
      <c r="P467" s="153">
        <v>27</v>
      </c>
      <c r="Q467" s="153">
        <v>-427</v>
      </c>
      <c r="R467" s="153">
        <v>-1500</v>
      </c>
      <c r="S467" s="153">
        <v>-2500</v>
      </c>
      <c r="T467" s="153">
        <v>750</v>
      </c>
      <c r="U467" s="153">
        <v>-2753</v>
      </c>
      <c r="V467" s="153">
        <v>-2146</v>
      </c>
      <c r="Y467" s="11"/>
    </row>
    <row r="468" spans="1:25">
      <c r="A468" s="11">
        <f t="shared" si="34"/>
        <v>18</v>
      </c>
      <c r="B468" s="13">
        <f t="shared" si="35"/>
        <v>23</v>
      </c>
      <c r="C468" s="153">
        <v>52027</v>
      </c>
      <c r="D468" s="153">
        <v>51925</v>
      </c>
      <c r="E468" s="153">
        <v>51362.5</v>
      </c>
      <c r="F468" s="153">
        <v>354</v>
      </c>
      <c r="G468" s="153">
        <v>751</v>
      </c>
      <c r="H468" s="153">
        <v>956.5</v>
      </c>
      <c r="I468" s="153">
        <v>43355</v>
      </c>
      <c r="J468" s="153">
        <v>2575.5</v>
      </c>
      <c r="K468" s="153">
        <v>0</v>
      </c>
      <c r="L468" s="153">
        <v>10835.5</v>
      </c>
      <c r="M468" s="153">
        <v>-26.5</v>
      </c>
      <c r="N468" s="153">
        <v>568.5</v>
      </c>
      <c r="O468" s="153">
        <v>-7343</v>
      </c>
      <c r="P468" s="153">
        <v>27.5</v>
      </c>
      <c r="Q468" s="153">
        <v>1148</v>
      </c>
      <c r="R468" s="153">
        <v>-1500</v>
      </c>
      <c r="S468" s="153">
        <v>-2500</v>
      </c>
      <c r="T468" s="153">
        <v>1000</v>
      </c>
      <c r="U468" s="153">
        <v>-2598</v>
      </c>
      <c r="V468" s="153">
        <v>-1484</v>
      </c>
      <c r="Y468" s="11"/>
    </row>
    <row r="469" spans="1:25">
      <c r="A469" s="11">
        <f>A468+1</f>
        <v>19</v>
      </c>
      <c r="B469" s="13">
        <v>0</v>
      </c>
      <c r="C469" s="153">
        <v>50445</v>
      </c>
      <c r="D469" s="153">
        <v>48675</v>
      </c>
      <c r="E469" s="153">
        <v>48725</v>
      </c>
      <c r="F469" s="153">
        <v>356</v>
      </c>
      <c r="G469" s="153">
        <v>635</v>
      </c>
      <c r="H469" s="153">
        <v>956.5</v>
      </c>
      <c r="I469" s="153">
        <v>42556.5</v>
      </c>
      <c r="J469" s="153">
        <v>2572</v>
      </c>
      <c r="K469" s="153">
        <v>0</v>
      </c>
      <c r="L469" s="153">
        <v>9791.5</v>
      </c>
      <c r="M469" s="153">
        <v>-244.5</v>
      </c>
      <c r="N469" s="153">
        <v>577</v>
      </c>
      <c r="O469" s="153">
        <v>-6754.5</v>
      </c>
      <c r="P469" s="153">
        <v>27</v>
      </c>
      <c r="Q469" s="153">
        <v>-158</v>
      </c>
      <c r="R469" s="153">
        <v>-1500</v>
      </c>
      <c r="S469" s="153">
        <v>-2500</v>
      </c>
      <c r="T469" s="153">
        <v>885</v>
      </c>
      <c r="U469" s="153">
        <v>-2598</v>
      </c>
      <c r="V469" s="153">
        <v>-1747</v>
      </c>
      <c r="Y469" s="11"/>
    </row>
    <row r="470" spans="1:25">
      <c r="A470" s="11">
        <f>A469</f>
        <v>19</v>
      </c>
      <c r="B470" s="13">
        <f>B469+1</f>
        <v>1</v>
      </c>
      <c r="C470" s="153">
        <v>46313.5</v>
      </c>
      <c r="D470" s="153">
        <v>45800</v>
      </c>
      <c r="E470" s="153">
        <v>45762.5</v>
      </c>
      <c r="F470" s="153">
        <v>355.5</v>
      </c>
      <c r="G470" s="153">
        <v>557.5</v>
      </c>
      <c r="H470" s="153">
        <v>956</v>
      </c>
      <c r="I470" s="153">
        <v>40934.5</v>
      </c>
      <c r="J470" s="153">
        <v>2446</v>
      </c>
      <c r="K470" s="153">
        <v>0</v>
      </c>
      <c r="L470" s="153">
        <v>9314</v>
      </c>
      <c r="M470" s="153">
        <v>-1832.5</v>
      </c>
      <c r="N470" s="153">
        <v>572</v>
      </c>
      <c r="O470" s="153">
        <v>-6990</v>
      </c>
      <c r="P470" s="153">
        <v>27.5</v>
      </c>
      <c r="Q470" s="153">
        <v>1173</v>
      </c>
      <c r="R470" s="153">
        <v>-1500</v>
      </c>
      <c r="S470" s="153">
        <v>-2500</v>
      </c>
      <c r="T470" s="153">
        <v>990</v>
      </c>
      <c r="U470" s="153">
        <v>-2598</v>
      </c>
      <c r="V470" s="153">
        <v>-1358</v>
      </c>
      <c r="Y470" s="11"/>
    </row>
    <row r="471" spans="1:25">
      <c r="A471" s="11">
        <f t="shared" ref="A471:A492" si="36">A470</f>
        <v>19</v>
      </c>
      <c r="B471" s="13">
        <f t="shared" ref="B471:B492" si="37">B470+1</f>
        <v>2</v>
      </c>
      <c r="C471" s="153">
        <v>45221.5</v>
      </c>
      <c r="D471" s="153">
        <v>44300</v>
      </c>
      <c r="E471" s="153">
        <v>44287.5</v>
      </c>
      <c r="F471" s="153">
        <v>355</v>
      </c>
      <c r="G471" s="153">
        <v>566.5</v>
      </c>
      <c r="H471" s="153">
        <v>956.5</v>
      </c>
      <c r="I471" s="153">
        <v>39052.5</v>
      </c>
      <c r="J471" s="153">
        <v>2347</v>
      </c>
      <c r="K471" s="153">
        <v>0</v>
      </c>
      <c r="L471" s="153">
        <v>9051</v>
      </c>
      <c r="M471" s="153">
        <v>-2192</v>
      </c>
      <c r="N471" s="153">
        <v>573</v>
      </c>
      <c r="O471" s="153">
        <v>-5488.5</v>
      </c>
      <c r="P471" s="153">
        <v>29</v>
      </c>
      <c r="Q471" s="153">
        <v>1422</v>
      </c>
      <c r="R471" s="153">
        <v>-1500</v>
      </c>
      <c r="S471" s="153">
        <v>-2500</v>
      </c>
      <c r="T471" s="153">
        <v>978</v>
      </c>
      <c r="U471" s="153">
        <v>-2598</v>
      </c>
      <c r="V471" s="153">
        <v>-1264</v>
      </c>
      <c r="Y471" s="11"/>
    </row>
    <row r="472" spans="1:25">
      <c r="A472" s="11">
        <f t="shared" si="36"/>
        <v>19</v>
      </c>
      <c r="B472" s="13">
        <f t="shared" si="37"/>
        <v>3</v>
      </c>
      <c r="C472" s="153">
        <v>42603.5</v>
      </c>
      <c r="D472" s="153">
        <v>41300</v>
      </c>
      <c r="E472" s="153">
        <v>41350</v>
      </c>
      <c r="F472" s="153">
        <v>354.5</v>
      </c>
      <c r="G472" s="153">
        <v>552</v>
      </c>
      <c r="H472" s="153">
        <v>957</v>
      </c>
      <c r="I472" s="153">
        <v>36734</v>
      </c>
      <c r="J472" s="153">
        <v>2168.5</v>
      </c>
      <c r="K472" s="153">
        <v>0</v>
      </c>
      <c r="L472" s="153">
        <v>8843.5</v>
      </c>
      <c r="M472" s="153">
        <v>-2267.5</v>
      </c>
      <c r="N472" s="153">
        <v>581.5</v>
      </c>
      <c r="O472" s="153">
        <v>-5321</v>
      </c>
      <c r="P472" s="153">
        <v>30.5</v>
      </c>
      <c r="Q472" s="153">
        <v>1500</v>
      </c>
      <c r="R472" s="153">
        <v>-1500</v>
      </c>
      <c r="S472" s="153">
        <v>-2500</v>
      </c>
      <c r="T472" s="153">
        <v>1100</v>
      </c>
      <c r="U472" s="153">
        <v>-2598</v>
      </c>
      <c r="V472" s="153">
        <v>-1995</v>
      </c>
      <c r="Y472" s="11"/>
    </row>
    <row r="473" spans="1:25">
      <c r="A473" s="11">
        <f t="shared" si="36"/>
        <v>19</v>
      </c>
      <c r="B473" s="13">
        <f t="shared" si="37"/>
        <v>4</v>
      </c>
      <c r="C473" s="153">
        <v>41394</v>
      </c>
      <c r="D473" s="153">
        <v>40050</v>
      </c>
      <c r="E473" s="153">
        <v>40462.5</v>
      </c>
      <c r="F473" s="153">
        <v>355</v>
      </c>
      <c r="G473" s="153">
        <v>561</v>
      </c>
      <c r="H473" s="153">
        <v>957.5</v>
      </c>
      <c r="I473" s="153">
        <v>37122.5</v>
      </c>
      <c r="J473" s="153">
        <v>1979</v>
      </c>
      <c r="K473" s="153">
        <v>0</v>
      </c>
      <c r="L473" s="153">
        <v>8838</v>
      </c>
      <c r="M473" s="153">
        <v>-2335</v>
      </c>
      <c r="N473" s="153">
        <v>583.5</v>
      </c>
      <c r="O473" s="153">
        <v>-6667</v>
      </c>
      <c r="P473" s="153">
        <v>30.5</v>
      </c>
      <c r="Q473" s="153">
        <v>300</v>
      </c>
      <c r="R473" s="153">
        <v>-1500</v>
      </c>
      <c r="S473" s="153">
        <v>-2500</v>
      </c>
      <c r="T473" s="153">
        <v>1100</v>
      </c>
      <c r="U473" s="153">
        <v>-2598</v>
      </c>
      <c r="V473" s="153">
        <v>-2271</v>
      </c>
      <c r="Y473" s="11"/>
    </row>
    <row r="474" spans="1:25">
      <c r="A474" s="11">
        <f t="shared" si="36"/>
        <v>19</v>
      </c>
      <c r="B474" s="13">
        <f t="shared" si="37"/>
        <v>5</v>
      </c>
      <c r="C474" s="153">
        <v>42541.5</v>
      </c>
      <c r="D474" s="153">
        <v>41862.5</v>
      </c>
      <c r="E474" s="153">
        <v>42387.5</v>
      </c>
      <c r="F474" s="153">
        <v>355.5</v>
      </c>
      <c r="G474" s="153">
        <v>626.5</v>
      </c>
      <c r="H474" s="153">
        <v>956</v>
      </c>
      <c r="I474" s="153">
        <v>39629.5</v>
      </c>
      <c r="J474" s="153">
        <v>1982</v>
      </c>
      <c r="K474" s="153">
        <v>0</v>
      </c>
      <c r="L474" s="153">
        <v>9046</v>
      </c>
      <c r="M474" s="153">
        <v>-2051.5</v>
      </c>
      <c r="N474" s="153">
        <v>578.5</v>
      </c>
      <c r="O474" s="153">
        <v>-8581</v>
      </c>
      <c r="P474" s="153">
        <v>30.5</v>
      </c>
      <c r="Q474" s="153">
        <v>-1800</v>
      </c>
      <c r="R474" s="153">
        <v>-1500</v>
      </c>
      <c r="S474" s="153">
        <v>-2500</v>
      </c>
      <c r="T474" s="153">
        <v>1100</v>
      </c>
      <c r="U474" s="153">
        <v>-2598</v>
      </c>
      <c r="V474" s="153">
        <v>-2491</v>
      </c>
      <c r="Y474" s="11"/>
    </row>
    <row r="475" spans="1:25">
      <c r="A475" s="11">
        <f t="shared" si="36"/>
        <v>19</v>
      </c>
      <c r="B475" s="13">
        <f t="shared" si="37"/>
        <v>6</v>
      </c>
      <c r="C475" s="153">
        <v>46943.5</v>
      </c>
      <c r="D475" s="153">
        <v>46750</v>
      </c>
      <c r="E475" s="153">
        <v>47125</v>
      </c>
      <c r="F475" s="153">
        <v>355</v>
      </c>
      <c r="G475" s="153">
        <v>749</v>
      </c>
      <c r="H475" s="153">
        <v>957</v>
      </c>
      <c r="I475" s="153">
        <v>42952</v>
      </c>
      <c r="J475" s="153">
        <v>1862.5</v>
      </c>
      <c r="K475" s="153">
        <v>0</v>
      </c>
      <c r="L475" s="153">
        <v>9715.5</v>
      </c>
      <c r="M475" s="153">
        <v>-753.5</v>
      </c>
      <c r="N475" s="153">
        <v>583</v>
      </c>
      <c r="O475" s="153">
        <v>-9478</v>
      </c>
      <c r="P475" s="153">
        <v>29.5</v>
      </c>
      <c r="Q475" s="153">
        <v>-1496</v>
      </c>
      <c r="R475" s="153">
        <v>-1500</v>
      </c>
      <c r="S475" s="153">
        <v>-2500</v>
      </c>
      <c r="T475" s="153">
        <v>1100</v>
      </c>
      <c r="U475" s="153">
        <v>-2598</v>
      </c>
      <c r="V475" s="153">
        <v>-2579</v>
      </c>
      <c r="Y475" s="11"/>
    </row>
    <row r="476" spans="1:25">
      <c r="A476" s="11">
        <f t="shared" si="36"/>
        <v>19</v>
      </c>
      <c r="B476" s="13">
        <f t="shared" si="37"/>
        <v>7</v>
      </c>
      <c r="C476" s="153">
        <v>51534</v>
      </c>
      <c r="D476" s="153">
        <v>51725</v>
      </c>
      <c r="E476" s="153">
        <v>51812.5</v>
      </c>
      <c r="F476" s="153">
        <v>354.5</v>
      </c>
      <c r="G476" s="153">
        <v>1167.5</v>
      </c>
      <c r="H476" s="153">
        <v>955.5</v>
      </c>
      <c r="I476" s="153">
        <v>44599.5</v>
      </c>
      <c r="J476" s="153">
        <v>1837</v>
      </c>
      <c r="K476" s="153">
        <v>15</v>
      </c>
      <c r="L476" s="153">
        <v>11059</v>
      </c>
      <c r="M476" s="153">
        <v>-34</v>
      </c>
      <c r="N476" s="153">
        <v>579.5</v>
      </c>
      <c r="O476" s="153">
        <v>-8999</v>
      </c>
      <c r="P476" s="153">
        <v>34</v>
      </c>
      <c r="Q476" s="153">
        <v>305</v>
      </c>
      <c r="R476" s="153">
        <v>-1500</v>
      </c>
      <c r="S476" s="153">
        <v>-2500</v>
      </c>
      <c r="T476" s="153">
        <v>750</v>
      </c>
      <c r="U476" s="153">
        <v>-2753</v>
      </c>
      <c r="V476" s="153">
        <v>-2468</v>
      </c>
      <c r="Y476" s="11"/>
    </row>
    <row r="477" spans="1:25">
      <c r="A477" s="11">
        <f t="shared" si="36"/>
        <v>19</v>
      </c>
      <c r="B477" s="13">
        <f t="shared" si="37"/>
        <v>8</v>
      </c>
      <c r="C477" s="153">
        <v>55122.5</v>
      </c>
      <c r="D477" s="153">
        <v>55112.5</v>
      </c>
      <c r="E477" s="153">
        <v>55425</v>
      </c>
      <c r="F477" s="153">
        <v>354.5</v>
      </c>
      <c r="G477" s="153">
        <v>1315.5</v>
      </c>
      <c r="H477" s="153">
        <v>955.5</v>
      </c>
      <c r="I477" s="153">
        <v>45059.5</v>
      </c>
      <c r="J477" s="153">
        <v>1812</v>
      </c>
      <c r="K477" s="153">
        <v>156.5</v>
      </c>
      <c r="L477" s="153">
        <v>11940</v>
      </c>
      <c r="M477" s="153">
        <v>-2</v>
      </c>
      <c r="N477" s="153">
        <v>572</v>
      </c>
      <c r="O477" s="153">
        <v>-7042.5</v>
      </c>
      <c r="P477" s="153">
        <v>35</v>
      </c>
      <c r="Q477" s="153">
        <v>1987</v>
      </c>
      <c r="R477" s="153">
        <v>-1500</v>
      </c>
      <c r="S477" s="153">
        <v>-2500</v>
      </c>
      <c r="T477" s="153">
        <v>750</v>
      </c>
      <c r="U477" s="153">
        <v>-2753</v>
      </c>
      <c r="V477" s="153">
        <v>-2198</v>
      </c>
      <c r="Y477" s="11"/>
    </row>
    <row r="478" spans="1:25">
      <c r="A478" s="11">
        <f t="shared" si="36"/>
        <v>19</v>
      </c>
      <c r="B478" s="13">
        <f t="shared" si="37"/>
        <v>9</v>
      </c>
      <c r="C478" s="153">
        <v>56991.5</v>
      </c>
      <c r="D478" s="153">
        <v>56987.5</v>
      </c>
      <c r="E478" s="153">
        <v>57612.5</v>
      </c>
      <c r="F478" s="153">
        <v>354.5</v>
      </c>
      <c r="G478" s="153">
        <v>1414.5</v>
      </c>
      <c r="H478" s="153">
        <v>1017</v>
      </c>
      <c r="I478" s="153">
        <v>45170</v>
      </c>
      <c r="J478" s="153">
        <v>1735.5</v>
      </c>
      <c r="K478" s="153">
        <v>442</v>
      </c>
      <c r="L478" s="153">
        <v>12355</v>
      </c>
      <c r="M478" s="153">
        <v>-2</v>
      </c>
      <c r="N478" s="153">
        <v>575.5</v>
      </c>
      <c r="O478" s="153">
        <v>-6070</v>
      </c>
      <c r="P478" s="153">
        <v>37</v>
      </c>
      <c r="Q478" s="153">
        <v>2124</v>
      </c>
      <c r="R478" s="153">
        <v>-1500</v>
      </c>
      <c r="S478" s="153">
        <v>-2500</v>
      </c>
      <c r="T478" s="153">
        <v>750</v>
      </c>
      <c r="U478" s="153">
        <v>-2753</v>
      </c>
      <c r="V478" s="153">
        <v>-1935</v>
      </c>
      <c r="Y478" s="11"/>
    </row>
    <row r="479" spans="1:25">
      <c r="A479" s="11">
        <f t="shared" si="36"/>
        <v>19</v>
      </c>
      <c r="B479" s="13">
        <f t="shared" si="37"/>
        <v>10</v>
      </c>
      <c r="C479" s="153">
        <v>57597.5</v>
      </c>
      <c r="D479" s="153">
        <v>57225</v>
      </c>
      <c r="E479" s="153">
        <v>57825</v>
      </c>
      <c r="F479" s="153">
        <v>363</v>
      </c>
      <c r="G479" s="153">
        <v>1283.5</v>
      </c>
      <c r="H479" s="153">
        <v>1046.5</v>
      </c>
      <c r="I479" s="153">
        <v>45153</v>
      </c>
      <c r="J479" s="153">
        <v>1710.5</v>
      </c>
      <c r="K479" s="153">
        <v>731</v>
      </c>
      <c r="L479" s="153">
        <v>12758.5</v>
      </c>
      <c r="M479" s="153">
        <v>-5.5</v>
      </c>
      <c r="N479" s="153">
        <v>592.5</v>
      </c>
      <c r="O479" s="153">
        <v>-6035</v>
      </c>
      <c r="P479" s="153">
        <v>35</v>
      </c>
      <c r="Q479" s="153">
        <v>1793</v>
      </c>
      <c r="R479" s="153">
        <v>-1500</v>
      </c>
      <c r="S479" s="153">
        <v>-2500</v>
      </c>
      <c r="T479" s="153">
        <v>750</v>
      </c>
      <c r="U479" s="153">
        <v>-2752</v>
      </c>
      <c r="V479" s="153">
        <v>-2107</v>
      </c>
      <c r="Y479" s="11"/>
    </row>
    <row r="480" spans="1:25">
      <c r="A480" s="11">
        <f t="shared" si="36"/>
        <v>19</v>
      </c>
      <c r="B480" s="13">
        <f t="shared" si="37"/>
        <v>11</v>
      </c>
      <c r="C480" s="153">
        <v>57781.5</v>
      </c>
      <c r="D480" s="153">
        <v>57275</v>
      </c>
      <c r="E480" s="153">
        <v>58075</v>
      </c>
      <c r="F480" s="153">
        <v>358.5</v>
      </c>
      <c r="G480" s="153">
        <v>1273.5</v>
      </c>
      <c r="H480" s="153">
        <v>1069.5</v>
      </c>
      <c r="I480" s="153">
        <v>45270.5</v>
      </c>
      <c r="J480" s="153">
        <v>1619</v>
      </c>
      <c r="K480" s="153">
        <v>980.5</v>
      </c>
      <c r="L480" s="153">
        <v>13069.5</v>
      </c>
      <c r="M480" s="153">
        <v>-6.5</v>
      </c>
      <c r="N480" s="153">
        <v>589.5</v>
      </c>
      <c r="O480" s="153">
        <v>-6443.5</v>
      </c>
      <c r="P480" s="153">
        <v>34.5</v>
      </c>
      <c r="Q480" s="153">
        <v>2029</v>
      </c>
      <c r="R480" s="153">
        <v>-1500</v>
      </c>
      <c r="S480" s="153">
        <v>-2500</v>
      </c>
      <c r="T480" s="153">
        <v>750</v>
      </c>
      <c r="U480" s="153">
        <v>-2752</v>
      </c>
      <c r="V480" s="153">
        <v>-2503</v>
      </c>
      <c r="Y480" s="11"/>
    </row>
    <row r="481" spans="1:25">
      <c r="A481" s="11">
        <f t="shared" si="36"/>
        <v>19</v>
      </c>
      <c r="B481" s="13">
        <f t="shared" si="37"/>
        <v>12</v>
      </c>
      <c r="C481" s="153">
        <v>57858.5</v>
      </c>
      <c r="D481" s="153">
        <v>57287.5</v>
      </c>
      <c r="E481" s="153">
        <v>58700</v>
      </c>
      <c r="F481" s="153">
        <v>355</v>
      </c>
      <c r="G481" s="153">
        <v>1326.5</v>
      </c>
      <c r="H481" s="153">
        <v>1092</v>
      </c>
      <c r="I481" s="153">
        <v>45213.5</v>
      </c>
      <c r="J481" s="153">
        <v>1598.5</v>
      </c>
      <c r="K481" s="153">
        <v>1125.5</v>
      </c>
      <c r="L481" s="153">
        <v>12920.5</v>
      </c>
      <c r="M481" s="153">
        <v>-6.5</v>
      </c>
      <c r="N481" s="153">
        <v>593</v>
      </c>
      <c r="O481" s="153">
        <v>-6360.5</v>
      </c>
      <c r="P481" s="153">
        <v>35</v>
      </c>
      <c r="Q481" s="153">
        <v>2210</v>
      </c>
      <c r="R481" s="153">
        <v>-1500</v>
      </c>
      <c r="S481" s="153">
        <v>-2500</v>
      </c>
      <c r="T481" s="153">
        <v>750</v>
      </c>
      <c r="U481" s="153">
        <v>-2753</v>
      </c>
      <c r="V481" s="153">
        <v>-2328</v>
      </c>
      <c r="Y481" s="11"/>
    </row>
    <row r="482" spans="1:25">
      <c r="A482" s="11">
        <f t="shared" si="36"/>
        <v>19</v>
      </c>
      <c r="B482" s="13">
        <f t="shared" si="37"/>
        <v>13</v>
      </c>
      <c r="C482" s="153">
        <v>57514.5</v>
      </c>
      <c r="D482" s="153">
        <v>56600</v>
      </c>
      <c r="E482" s="153">
        <v>57650</v>
      </c>
      <c r="F482" s="153">
        <v>356.5</v>
      </c>
      <c r="G482" s="153">
        <v>1325</v>
      </c>
      <c r="H482" s="153">
        <v>1166.5</v>
      </c>
      <c r="I482" s="153">
        <v>45142.5</v>
      </c>
      <c r="J482" s="153">
        <v>1683</v>
      </c>
      <c r="K482" s="153">
        <v>1195.5</v>
      </c>
      <c r="L482" s="153">
        <v>12617</v>
      </c>
      <c r="M482" s="153">
        <v>-5.5</v>
      </c>
      <c r="N482" s="153">
        <v>592</v>
      </c>
      <c r="O482" s="153">
        <v>-6557</v>
      </c>
      <c r="P482" s="153">
        <v>35.5</v>
      </c>
      <c r="Q482" s="153">
        <v>1847</v>
      </c>
      <c r="R482" s="153">
        <v>-1500</v>
      </c>
      <c r="S482" s="153">
        <v>-2500</v>
      </c>
      <c r="T482" s="153">
        <v>750</v>
      </c>
      <c r="U482" s="153">
        <v>-2753</v>
      </c>
      <c r="V482" s="153">
        <v>-2637</v>
      </c>
      <c r="Y482" s="11"/>
    </row>
    <row r="483" spans="1:25">
      <c r="A483" s="11">
        <f t="shared" si="36"/>
        <v>19</v>
      </c>
      <c r="B483" s="13">
        <f t="shared" si="37"/>
        <v>14</v>
      </c>
      <c r="C483" s="153">
        <v>56217.5</v>
      </c>
      <c r="D483" s="153">
        <v>54800</v>
      </c>
      <c r="E483" s="153">
        <v>55887.5</v>
      </c>
      <c r="F483" s="153">
        <v>355.5</v>
      </c>
      <c r="G483" s="153">
        <v>1342</v>
      </c>
      <c r="H483" s="153">
        <v>712</v>
      </c>
      <c r="I483" s="153">
        <v>45120.5</v>
      </c>
      <c r="J483" s="153">
        <v>1857.5</v>
      </c>
      <c r="K483" s="153">
        <v>1216.5</v>
      </c>
      <c r="L483" s="153">
        <v>12080.5</v>
      </c>
      <c r="M483" s="153">
        <v>-19.5</v>
      </c>
      <c r="N483" s="153">
        <v>595.5</v>
      </c>
      <c r="O483" s="153">
        <v>-7043.5</v>
      </c>
      <c r="P483" s="153">
        <v>34</v>
      </c>
      <c r="Q483" s="153">
        <v>1537</v>
      </c>
      <c r="R483" s="153">
        <v>-1500</v>
      </c>
      <c r="S483" s="153">
        <v>-2500</v>
      </c>
      <c r="T483" s="153">
        <v>750</v>
      </c>
      <c r="U483" s="153">
        <v>-2753</v>
      </c>
      <c r="V483" s="153">
        <v>-2401</v>
      </c>
      <c r="Y483" s="11"/>
    </row>
    <row r="484" spans="1:25">
      <c r="A484" s="11">
        <f t="shared" si="36"/>
        <v>19</v>
      </c>
      <c r="B484" s="13">
        <f t="shared" si="37"/>
        <v>15</v>
      </c>
      <c r="C484" s="153">
        <v>54373</v>
      </c>
      <c r="D484" s="153">
        <v>52437.5</v>
      </c>
      <c r="E484" s="153">
        <v>53425</v>
      </c>
      <c r="F484" s="153">
        <v>355.5</v>
      </c>
      <c r="G484" s="153">
        <v>1310.5</v>
      </c>
      <c r="H484" s="153">
        <v>711.5</v>
      </c>
      <c r="I484" s="153">
        <v>44968</v>
      </c>
      <c r="J484" s="153">
        <v>1969</v>
      </c>
      <c r="K484" s="153">
        <v>1163</v>
      </c>
      <c r="L484" s="153">
        <v>10479</v>
      </c>
      <c r="M484" s="153">
        <v>-49</v>
      </c>
      <c r="N484" s="153">
        <v>592.5</v>
      </c>
      <c r="O484" s="153">
        <v>-7127.5</v>
      </c>
      <c r="P484" s="153">
        <v>34</v>
      </c>
      <c r="Q484" s="153">
        <v>1110</v>
      </c>
      <c r="R484" s="153">
        <v>-1500</v>
      </c>
      <c r="S484" s="153">
        <v>-2500</v>
      </c>
      <c r="T484" s="153">
        <v>750</v>
      </c>
      <c r="U484" s="153">
        <v>-2753</v>
      </c>
      <c r="V484" s="153">
        <v>-2275</v>
      </c>
      <c r="Y484" s="11"/>
    </row>
    <row r="485" spans="1:25">
      <c r="A485" s="11">
        <f t="shared" si="36"/>
        <v>19</v>
      </c>
      <c r="B485" s="13">
        <f t="shared" si="37"/>
        <v>16</v>
      </c>
      <c r="C485" s="153">
        <v>52599</v>
      </c>
      <c r="D485" s="153">
        <v>50450</v>
      </c>
      <c r="E485" s="153">
        <v>51337.5</v>
      </c>
      <c r="F485" s="153">
        <v>356</v>
      </c>
      <c r="G485" s="153">
        <v>1264</v>
      </c>
      <c r="H485" s="153">
        <v>708.5</v>
      </c>
      <c r="I485" s="153">
        <v>44727.5</v>
      </c>
      <c r="J485" s="153">
        <v>2085</v>
      </c>
      <c r="K485" s="153">
        <v>1131.5</v>
      </c>
      <c r="L485" s="153">
        <v>9952</v>
      </c>
      <c r="M485" s="153">
        <v>-211</v>
      </c>
      <c r="N485" s="153">
        <v>585</v>
      </c>
      <c r="O485" s="153">
        <v>-7999.5</v>
      </c>
      <c r="P485" s="153">
        <v>34.5</v>
      </c>
      <c r="Q485" s="153">
        <v>-19</v>
      </c>
      <c r="R485" s="153">
        <v>-1500</v>
      </c>
      <c r="S485" s="153">
        <v>-2500</v>
      </c>
      <c r="T485" s="153">
        <v>750</v>
      </c>
      <c r="U485" s="153">
        <v>-2752</v>
      </c>
      <c r="V485" s="153">
        <v>-2415</v>
      </c>
      <c r="Y485" s="11"/>
    </row>
    <row r="486" spans="1:25">
      <c r="A486" s="11">
        <f t="shared" si="36"/>
        <v>19</v>
      </c>
      <c r="B486" s="13">
        <f t="shared" si="37"/>
        <v>17</v>
      </c>
      <c r="C486" s="153">
        <v>51389.5</v>
      </c>
      <c r="D486" s="153">
        <v>49737.5</v>
      </c>
      <c r="E486" s="153">
        <v>50412.5</v>
      </c>
      <c r="F486" s="153">
        <v>354</v>
      </c>
      <c r="G486" s="153">
        <v>1121</v>
      </c>
      <c r="H486" s="153">
        <v>706.5</v>
      </c>
      <c r="I486" s="153">
        <v>44326.5</v>
      </c>
      <c r="J486" s="153">
        <v>2194</v>
      </c>
      <c r="K486" s="153">
        <v>882.5</v>
      </c>
      <c r="L486" s="153">
        <v>10270</v>
      </c>
      <c r="M486" s="153">
        <v>-389</v>
      </c>
      <c r="N486" s="153">
        <v>587</v>
      </c>
      <c r="O486" s="153">
        <v>-8662.5</v>
      </c>
      <c r="P486" s="153">
        <v>32</v>
      </c>
      <c r="Q486" s="153">
        <v>-6</v>
      </c>
      <c r="R486" s="153">
        <v>-1500</v>
      </c>
      <c r="S486" s="153">
        <v>-2500</v>
      </c>
      <c r="T486" s="153">
        <v>750</v>
      </c>
      <c r="U486" s="153">
        <v>-2752</v>
      </c>
      <c r="V486" s="153">
        <v>-2474</v>
      </c>
      <c r="Y486" s="11"/>
    </row>
    <row r="487" spans="1:25">
      <c r="A487" s="11">
        <f t="shared" si="36"/>
        <v>19</v>
      </c>
      <c r="B487" s="13">
        <f t="shared" si="37"/>
        <v>18</v>
      </c>
      <c r="C487" s="153">
        <v>51826.5</v>
      </c>
      <c r="D487" s="153">
        <v>51400</v>
      </c>
      <c r="E487" s="153">
        <v>52000</v>
      </c>
      <c r="F487" s="153">
        <v>355.5</v>
      </c>
      <c r="G487" s="153">
        <v>1075</v>
      </c>
      <c r="H487" s="153">
        <v>739.5</v>
      </c>
      <c r="I487" s="153">
        <v>44191</v>
      </c>
      <c r="J487" s="153">
        <v>2460.5</v>
      </c>
      <c r="K487" s="153">
        <v>680.5</v>
      </c>
      <c r="L487" s="153">
        <v>10700.5</v>
      </c>
      <c r="M487" s="153">
        <v>-196</v>
      </c>
      <c r="N487" s="153">
        <v>607.5</v>
      </c>
      <c r="O487" s="153">
        <v>-8786.5</v>
      </c>
      <c r="P487" s="153">
        <v>31</v>
      </c>
      <c r="Q487" s="153">
        <v>-408</v>
      </c>
      <c r="R487" s="153">
        <v>-1500</v>
      </c>
      <c r="S487" s="153">
        <v>-2500</v>
      </c>
      <c r="T487" s="153">
        <v>1000</v>
      </c>
      <c r="U487" s="153">
        <v>-2753</v>
      </c>
      <c r="V487" s="153">
        <v>-2396</v>
      </c>
      <c r="Y487" s="11"/>
    </row>
    <row r="488" spans="1:25">
      <c r="A488" s="11">
        <f t="shared" si="36"/>
        <v>19</v>
      </c>
      <c r="B488" s="13">
        <f t="shared" si="37"/>
        <v>19</v>
      </c>
      <c r="C488" s="153">
        <v>53138.5</v>
      </c>
      <c r="D488" s="153">
        <v>52650</v>
      </c>
      <c r="E488" s="153">
        <v>53312.5</v>
      </c>
      <c r="F488" s="153">
        <v>355</v>
      </c>
      <c r="G488" s="153">
        <v>1148.5</v>
      </c>
      <c r="H488" s="153">
        <v>839.5</v>
      </c>
      <c r="I488" s="153">
        <v>44658.5</v>
      </c>
      <c r="J488" s="153">
        <v>2418</v>
      </c>
      <c r="K488" s="153">
        <v>325.5</v>
      </c>
      <c r="L488" s="153">
        <v>11835</v>
      </c>
      <c r="M488" s="153">
        <v>-2</v>
      </c>
      <c r="N488" s="153">
        <v>615</v>
      </c>
      <c r="O488" s="153">
        <v>-9054</v>
      </c>
      <c r="P488" s="153">
        <v>32.5</v>
      </c>
      <c r="Q488" s="153">
        <v>-1178</v>
      </c>
      <c r="R488" s="153">
        <v>-1500</v>
      </c>
      <c r="S488" s="153">
        <v>-2500</v>
      </c>
      <c r="T488" s="153">
        <v>1000</v>
      </c>
      <c r="U488" s="153">
        <v>-2753</v>
      </c>
      <c r="V488" s="153">
        <v>-2287</v>
      </c>
      <c r="Y488" s="11"/>
    </row>
    <row r="489" spans="1:25">
      <c r="A489" s="11">
        <f t="shared" si="36"/>
        <v>19</v>
      </c>
      <c r="B489" s="13">
        <f t="shared" si="37"/>
        <v>20</v>
      </c>
      <c r="C489" s="153">
        <v>52076</v>
      </c>
      <c r="D489" s="153">
        <v>51825</v>
      </c>
      <c r="E489" s="153">
        <v>52587.5</v>
      </c>
      <c r="F489" s="153">
        <v>356.5</v>
      </c>
      <c r="G489" s="153">
        <v>1094.5</v>
      </c>
      <c r="H489" s="153">
        <v>859.5</v>
      </c>
      <c r="I489" s="153">
        <v>44284.5</v>
      </c>
      <c r="J489" s="153">
        <v>2422</v>
      </c>
      <c r="K489" s="153">
        <v>63</v>
      </c>
      <c r="L489" s="153">
        <v>12045.5</v>
      </c>
      <c r="M489" s="153">
        <v>-2</v>
      </c>
      <c r="N489" s="153">
        <v>614.5</v>
      </c>
      <c r="O489" s="153">
        <v>-9661.5</v>
      </c>
      <c r="P489" s="153">
        <v>32</v>
      </c>
      <c r="Q489" s="153">
        <v>-1344</v>
      </c>
      <c r="R489" s="153">
        <v>-1500</v>
      </c>
      <c r="S489" s="153">
        <v>-2500</v>
      </c>
      <c r="T489" s="153">
        <v>1000</v>
      </c>
      <c r="U489" s="153">
        <v>-2753</v>
      </c>
      <c r="V489" s="153">
        <v>-2577</v>
      </c>
      <c r="Y489" s="11"/>
    </row>
    <row r="490" spans="1:25">
      <c r="A490" s="11">
        <f t="shared" si="36"/>
        <v>19</v>
      </c>
      <c r="B490" s="13">
        <f t="shared" si="37"/>
        <v>21</v>
      </c>
      <c r="C490" s="153">
        <v>52621</v>
      </c>
      <c r="D490" s="153">
        <v>52412.5</v>
      </c>
      <c r="E490" s="153">
        <v>53200</v>
      </c>
      <c r="F490" s="153">
        <v>354.5</v>
      </c>
      <c r="G490" s="153">
        <v>1052.5</v>
      </c>
      <c r="H490" s="153">
        <v>959.5</v>
      </c>
      <c r="I490" s="153">
        <v>44307.5</v>
      </c>
      <c r="J490" s="153">
        <v>2286.5</v>
      </c>
      <c r="K490" s="153">
        <v>0</v>
      </c>
      <c r="L490" s="153">
        <v>11895.5</v>
      </c>
      <c r="M490" s="153">
        <v>-2</v>
      </c>
      <c r="N490" s="153">
        <v>617.5</v>
      </c>
      <c r="O490" s="153">
        <v>-8851.5</v>
      </c>
      <c r="P490" s="153">
        <v>32</v>
      </c>
      <c r="Q490" s="153">
        <v>-826</v>
      </c>
      <c r="R490" s="153">
        <v>-1500</v>
      </c>
      <c r="S490" s="153">
        <v>-2500</v>
      </c>
      <c r="T490" s="153">
        <v>1000</v>
      </c>
      <c r="U490" s="153">
        <v>-2327</v>
      </c>
      <c r="V490" s="153">
        <v>-2272</v>
      </c>
      <c r="Y490" s="11"/>
    </row>
    <row r="491" spans="1:25">
      <c r="A491" s="11">
        <f t="shared" si="36"/>
        <v>19</v>
      </c>
      <c r="B491" s="13">
        <f t="shared" si="37"/>
        <v>22</v>
      </c>
      <c r="C491" s="153">
        <v>52185.5</v>
      </c>
      <c r="D491" s="153">
        <v>52150</v>
      </c>
      <c r="E491" s="153">
        <v>52837.5</v>
      </c>
      <c r="F491" s="153">
        <v>355</v>
      </c>
      <c r="G491" s="153">
        <v>844.5</v>
      </c>
      <c r="H491" s="153">
        <v>957.5</v>
      </c>
      <c r="I491" s="153">
        <v>43539</v>
      </c>
      <c r="J491" s="153">
        <v>2282</v>
      </c>
      <c r="K491" s="153">
        <v>0</v>
      </c>
      <c r="L491" s="153">
        <v>10503</v>
      </c>
      <c r="M491" s="153">
        <v>-182</v>
      </c>
      <c r="N491" s="153">
        <v>615.5</v>
      </c>
      <c r="O491" s="153">
        <v>-6728.5</v>
      </c>
      <c r="P491" s="153">
        <v>30</v>
      </c>
      <c r="Q491" s="153">
        <v>1077</v>
      </c>
      <c r="R491" s="153">
        <v>-1500</v>
      </c>
      <c r="S491" s="153">
        <v>-2500</v>
      </c>
      <c r="T491" s="153">
        <v>1000</v>
      </c>
      <c r="U491" s="153">
        <v>-1899</v>
      </c>
      <c r="V491" s="153">
        <v>-1169</v>
      </c>
      <c r="Y491" s="11"/>
    </row>
    <row r="492" spans="1:25">
      <c r="A492" s="11">
        <f t="shared" si="36"/>
        <v>19</v>
      </c>
      <c r="B492" s="13">
        <f t="shared" si="37"/>
        <v>23</v>
      </c>
      <c r="C492" s="153">
        <v>54544.5</v>
      </c>
      <c r="D492" s="153">
        <v>53875</v>
      </c>
      <c r="E492" s="153">
        <v>54350</v>
      </c>
      <c r="F492" s="153">
        <v>355.5</v>
      </c>
      <c r="G492" s="153">
        <v>717.5</v>
      </c>
      <c r="H492" s="153">
        <v>957.5</v>
      </c>
      <c r="I492" s="153">
        <v>43501.5</v>
      </c>
      <c r="J492" s="153">
        <v>2338.5</v>
      </c>
      <c r="K492" s="153">
        <v>0</v>
      </c>
      <c r="L492" s="153">
        <v>10757</v>
      </c>
      <c r="M492" s="153">
        <v>-360</v>
      </c>
      <c r="N492" s="153">
        <v>619.5</v>
      </c>
      <c r="O492" s="153">
        <v>-4342.5</v>
      </c>
      <c r="P492" s="153">
        <v>28</v>
      </c>
      <c r="Q492" s="153">
        <v>1287</v>
      </c>
      <c r="R492" s="153">
        <v>-1500</v>
      </c>
      <c r="S492" s="153">
        <v>-2500</v>
      </c>
      <c r="T492" s="153">
        <v>1000</v>
      </c>
      <c r="U492" s="153">
        <v>-1471</v>
      </c>
      <c r="V492" s="153">
        <v>-592</v>
      </c>
      <c r="Y492" s="11"/>
    </row>
    <row r="493" spans="1:25">
      <c r="A493" s="11">
        <f>A492+1</f>
        <v>20</v>
      </c>
      <c r="B493" s="13">
        <v>0</v>
      </c>
      <c r="C493" s="153">
        <v>52918.5</v>
      </c>
      <c r="D493" s="153">
        <v>51762.5</v>
      </c>
      <c r="E493" s="153">
        <v>51012.5</v>
      </c>
      <c r="F493" s="153">
        <v>359.5</v>
      </c>
      <c r="G493" s="153">
        <v>427</v>
      </c>
      <c r="H493" s="153">
        <v>957</v>
      </c>
      <c r="I493" s="153">
        <v>43010</v>
      </c>
      <c r="J493" s="153">
        <v>2347</v>
      </c>
      <c r="K493" s="153">
        <v>0</v>
      </c>
      <c r="L493" s="153">
        <v>10498.5</v>
      </c>
      <c r="M493" s="153">
        <v>-364.5</v>
      </c>
      <c r="N493" s="153">
        <v>619</v>
      </c>
      <c r="O493" s="153">
        <v>-4935</v>
      </c>
      <c r="P493" s="153">
        <v>23.5</v>
      </c>
      <c r="Q493" s="153">
        <v>1166</v>
      </c>
      <c r="R493" s="153">
        <v>-1500</v>
      </c>
      <c r="S493" s="153">
        <v>-2600</v>
      </c>
      <c r="T493" s="153">
        <v>1000</v>
      </c>
      <c r="U493" s="153">
        <v>-1043</v>
      </c>
      <c r="V493" s="153">
        <v>-2752</v>
      </c>
      <c r="Y493" s="11"/>
    </row>
    <row r="494" spans="1:25">
      <c r="A494" s="11">
        <f>A493</f>
        <v>20</v>
      </c>
      <c r="B494" s="13">
        <f>B493+1</f>
        <v>1</v>
      </c>
      <c r="C494" s="153">
        <v>48841.5</v>
      </c>
      <c r="D494" s="153">
        <v>48912.5</v>
      </c>
      <c r="E494" s="153">
        <v>48087.5</v>
      </c>
      <c r="F494" s="153">
        <v>372</v>
      </c>
      <c r="G494" s="153">
        <v>251</v>
      </c>
      <c r="H494" s="153">
        <v>957</v>
      </c>
      <c r="I494" s="153">
        <v>42208.5</v>
      </c>
      <c r="J494" s="153">
        <v>2474.5</v>
      </c>
      <c r="K494" s="153">
        <v>0</v>
      </c>
      <c r="L494" s="153">
        <v>9287.5</v>
      </c>
      <c r="M494" s="153">
        <v>-1136</v>
      </c>
      <c r="N494" s="153">
        <v>622</v>
      </c>
      <c r="O494" s="153">
        <v>-6196</v>
      </c>
      <c r="P494" s="153">
        <v>22.5</v>
      </c>
      <c r="Q494" s="153">
        <v>1186</v>
      </c>
      <c r="R494" s="153">
        <v>-1500</v>
      </c>
      <c r="S494" s="153">
        <v>-2600</v>
      </c>
      <c r="T494" s="153">
        <v>1000</v>
      </c>
      <c r="U494" s="153">
        <v>-1043</v>
      </c>
      <c r="V494" s="153">
        <v>-2686</v>
      </c>
      <c r="Y494" s="11"/>
    </row>
    <row r="495" spans="1:25">
      <c r="A495" s="11">
        <f t="shared" ref="A495:A516" si="38">A494</f>
        <v>20</v>
      </c>
      <c r="B495" s="13">
        <f t="shared" ref="B495:B516" si="39">B494+1</f>
        <v>2</v>
      </c>
      <c r="C495" s="153">
        <v>47456.5</v>
      </c>
      <c r="D495" s="153">
        <v>47337.5</v>
      </c>
      <c r="E495" s="153">
        <v>46562.5</v>
      </c>
      <c r="F495" s="153">
        <v>372.5</v>
      </c>
      <c r="G495" s="153">
        <v>10</v>
      </c>
      <c r="H495" s="153">
        <v>957</v>
      </c>
      <c r="I495" s="153">
        <v>41538.5</v>
      </c>
      <c r="J495" s="153">
        <v>2628</v>
      </c>
      <c r="K495" s="153">
        <v>0</v>
      </c>
      <c r="L495" s="153">
        <v>9103.5</v>
      </c>
      <c r="M495" s="153">
        <v>-1570.5</v>
      </c>
      <c r="N495" s="153">
        <v>602.5</v>
      </c>
      <c r="O495" s="153">
        <v>-6185.5</v>
      </c>
      <c r="P495" s="153">
        <v>18.5</v>
      </c>
      <c r="Q495" s="153">
        <v>-127</v>
      </c>
      <c r="R495" s="153">
        <v>-1500</v>
      </c>
      <c r="S495" s="153">
        <v>-2600</v>
      </c>
      <c r="T495" s="153">
        <v>1100</v>
      </c>
      <c r="U495" s="153">
        <v>-1043</v>
      </c>
      <c r="V495" s="153">
        <v>-2775</v>
      </c>
      <c r="Y495" s="11"/>
    </row>
    <row r="496" spans="1:25">
      <c r="A496" s="11">
        <f t="shared" si="38"/>
        <v>20</v>
      </c>
      <c r="B496" s="13">
        <f t="shared" si="39"/>
        <v>3</v>
      </c>
      <c r="C496" s="153">
        <v>44782.5</v>
      </c>
      <c r="D496" s="153">
        <v>44200</v>
      </c>
      <c r="E496" s="153">
        <v>43675</v>
      </c>
      <c r="F496" s="153">
        <v>372</v>
      </c>
      <c r="G496" s="153">
        <v>0</v>
      </c>
      <c r="H496" s="153">
        <v>957.5</v>
      </c>
      <c r="I496" s="153">
        <v>40904.5</v>
      </c>
      <c r="J496" s="153">
        <v>2664.5</v>
      </c>
      <c r="K496" s="153">
        <v>0</v>
      </c>
      <c r="L496" s="153">
        <v>8894</v>
      </c>
      <c r="M496" s="153">
        <v>-1782.5</v>
      </c>
      <c r="N496" s="153">
        <v>589</v>
      </c>
      <c r="O496" s="153">
        <v>-7816.5</v>
      </c>
      <c r="P496" s="153">
        <v>19</v>
      </c>
      <c r="Q496" s="153">
        <v>-1594</v>
      </c>
      <c r="R496" s="153">
        <v>-1500</v>
      </c>
      <c r="S496" s="153">
        <v>-2600</v>
      </c>
      <c r="T496" s="153">
        <v>1091</v>
      </c>
      <c r="U496" s="153">
        <v>-1043</v>
      </c>
      <c r="V496" s="153">
        <v>-2864</v>
      </c>
      <c r="Y496" s="11"/>
    </row>
    <row r="497" spans="1:25">
      <c r="A497" s="11">
        <f t="shared" si="38"/>
        <v>20</v>
      </c>
      <c r="B497" s="13">
        <f t="shared" si="39"/>
        <v>4</v>
      </c>
      <c r="C497" s="153">
        <v>43038</v>
      </c>
      <c r="D497" s="153">
        <v>42312.5</v>
      </c>
      <c r="E497" s="153">
        <v>42225</v>
      </c>
      <c r="F497" s="153">
        <v>371</v>
      </c>
      <c r="G497" s="153">
        <v>0</v>
      </c>
      <c r="H497" s="153">
        <v>958</v>
      </c>
      <c r="I497" s="153">
        <v>40391.5</v>
      </c>
      <c r="J497" s="153">
        <v>2647</v>
      </c>
      <c r="K497" s="153">
        <v>0</v>
      </c>
      <c r="L497" s="153">
        <v>8932.5</v>
      </c>
      <c r="M497" s="153">
        <v>-2187</v>
      </c>
      <c r="N497" s="153">
        <v>588</v>
      </c>
      <c r="O497" s="153">
        <v>-8662.5</v>
      </c>
      <c r="P497" s="153">
        <v>19</v>
      </c>
      <c r="Q497" s="153">
        <v>-1800</v>
      </c>
      <c r="R497" s="153">
        <v>-1500</v>
      </c>
      <c r="S497" s="153">
        <v>-2600</v>
      </c>
      <c r="T497" s="153">
        <v>1081</v>
      </c>
      <c r="U497" s="153">
        <v>-1043</v>
      </c>
      <c r="V497" s="153">
        <v>-3200</v>
      </c>
      <c r="Y497" s="11"/>
    </row>
    <row r="498" spans="1:25">
      <c r="A498" s="11">
        <f t="shared" si="38"/>
        <v>20</v>
      </c>
      <c r="B498" s="13">
        <f t="shared" si="39"/>
        <v>5</v>
      </c>
      <c r="C498" s="153">
        <v>43040</v>
      </c>
      <c r="D498" s="153">
        <v>42350</v>
      </c>
      <c r="E498" s="153">
        <v>42450</v>
      </c>
      <c r="F498" s="153">
        <v>373</v>
      </c>
      <c r="G498" s="153">
        <v>0</v>
      </c>
      <c r="H498" s="153">
        <v>957</v>
      </c>
      <c r="I498" s="153">
        <v>40282</v>
      </c>
      <c r="J498" s="153">
        <v>2728.5</v>
      </c>
      <c r="K498" s="153">
        <v>0</v>
      </c>
      <c r="L498" s="153">
        <v>8875.5</v>
      </c>
      <c r="M498" s="153">
        <v>-2170</v>
      </c>
      <c r="N498" s="153">
        <v>590.5</v>
      </c>
      <c r="O498" s="153">
        <v>-8597</v>
      </c>
      <c r="P498" s="153">
        <v>19</v>
      </c>
      <c r="Q498" s="153">
        <v>-1545</v>
      </c>
      <c r="R498" s="153">
        <v>-1500</v>
      </c>
      <c r="S498" s="153">
        <v>-2600</v>
      </c>
      <c r="T498" s="153">
        <v>1079</v>
      </c>
      <c r="U498" s="153">
        <v>-1043</v>
      </c>
      <c r="V498" s="153">
        <v>-2931</v>
      </c>
      <c r="Y498" s="11"/>
    </row>
    <row r="499" spans="1:25">
      <c r="A499" s="11">
        <f t="shared" si="38"/>
        <v>20</v>
      </c>
      <c r="B499" s="13">
        <f t="shared" si="39"/>
        <v>6</v>
      </c>
      <c r="C499" s="153">
        <v>44421</v>
      </c>
      <c r="D499" s="153">
        <v>44450</v>
      </c>
      <c r="E499" s="153">
        <v>44100</v>
      </c>
      <c r="F499" s="153">
        <v>355</v>
      </c>
      <c r="G499" s="153">
        <v>0</v>
      </c>
      <c r="H499" s="153">
        <v>957</v>
      </c>
      <c r="I499" s="153">
        <v>40852.5</v>
      </c>
      <c r="J499" s="153">
        <v>2809.5</v>
      </c>
      <c r="K499" s="153">
        <v>0</v>
      </c>
      <c r="L499" s="153">
        <v>9043.5</v>
      </c>
      <c r="M499" s="153">
        <v>-2229</v>
      </c>
      <c r="N499" s="153">
        <v>587.5</v>
      </c>
      <c r="O499" s="153">
        <v>-7955</v>
      </c>
      <c r="P499" s="153">
        <v>18</v>
      </c>
      <c r="Q499" s="153">
        <v>-652</v>
      </c>
      <c r="R499" s="153">
        <v>-1500</v>
      </c>
      <c r="S499" s="153">
        <v>-2600</v>
      </c>
      <c r="T499" s="153">
        <v>1082</v>
      </c>
      <c r="U499" s="153">
        <v>-1043</v>
      </c>
      <c r="V499" s="153">
        <v>-2891</v>
      </c>
      <c r="Y499" s="11"/>
    </row>
    <row r="500" spans="1:25">
      <c r="A500" s="11">
        <f t="shared" si="38"/>
        <v>20</v>
      </c>
      <c r="B500" s="13">
        <f t="shared" si="39"/>
        <v>7</v>
      </c>
      <c r="C500" s="153">
        <v>45582.5</v>
      </c>
      <c r="D500" s="153">
        <v>45812.5</v>
      </c>
      <c r="E500" s="153">
        <v>45687.5</v>
      </c>
      <c r="F500" s="153">
        <v>353.5</v>
      </c>
      <c r="G500" s="153">
        <v>0</v>
      </c>
      <c r="H500" s="153">
        <v>957.5</v>
      </c>
      <c r="I500" s="153">
        <v>41466.5</v>
      </c>
      <c r="J500" s="153">
        <v>2918</v>
      </c>
      <c r="K500" s="153">
        <v>15</v>
      </c>
      <c r="L500" s="153">
        <v>9486.5</v>
      </c>
      <c r="M500" s="153">
        <v>-1869.5</v>
      </c>
      <c r="N500" s="153">
        <v>588</v>
      </c>
      <c r="O500" s="153">
        <v>-8332.5</v>
      </c>
      <c r="P500" s="153">
        <v>17.5</v>
      </c>
      <c r="Q500" s="153">
        <v>-1532</v>
      </c>
      <c r="R500" s="153">
        <v>-1500</v>
      </c>
      <c r="S500" s="153">
        <v>-2600</v>
      </c>
      <c r="T500" s="153">
        <v>1100</v>
      </c>
      <c r="U500" s="153">
        <v>-1216</v>
      </c>
      <c r="V500" s="153">
        <v>-2890</v>
      </c>
      <c r="Y500" s="11"/>
    </row>
    <row r="501" spans="1:25">
      <c r="A501" s="11">
        <f t="shared" si="38"/>
        <v>20</v>
      </c>
      <c r="B501" s="13">
        <f t="shared" si="39"/>
        <v>8</v>
      </c>
      <c r="C501" s="153">
        <v>48266</v>
      </c>
      <c r="D501" s="153">
        <v>49212.5</v>
      </c>
      <c r="E501" s="153">
        <v>48850</v>
      </c>
      <c r="F501" s="153">
        <v>354.5</v>
      </c>
      <c r="G501" s="153">
        <v>0</v>
      </c>
      <c r="H501" s="153">
        <v>978</v>
      </c>
      <c r="I501" s="153">
        <v>42438</v>
      </c>
      <c r="J501" s="153">
        <v>3028.5</v>
      </c>
      <c r="K501" s="153">
        <v>197.5</v>
      </c>
      <c r="L501" s="153">
        <v>9874.5</v>
      </c>
      <c r="M501" s="153">
        <v>-1081</v>
      </c>
      <c r="N501" s="153">
        <v>577</v>
      </c>
      <c r="O501" s="153">
        <v>-8100.5</v>
      </c>
      <c r="P501" s="153">
        <v>17</v>
      </c>
      <c r="Q501" s="153">
        <v>-585</v>
      </c>
      <c r="R501" s="153">
        <v>-1500</v>
      </c>
      <c r="S501" s="153">
        <v>-2600</v>
      </c>
      <c r="T501" s="153">
        <v>1000</v>
      </c>
      <c r="U501" s="153">
        <v>-1216</v>
      </c>
      <c r="V501" s="153">
        <v>-2672</v>
      </c>
      <c r="Y501" s="11"/>
    </row>
    <row r="502" spans="1:25">
      <c r="A502" s="11">
        <f t="shared" si="38"/>
        <v>20</v>
      </c>
      <c r="B502" s="13">
        <f t="shared" si="39"/>
        <v>9</v>
      </c>
      <c r="C502" s="153">
        <v>51209.5</v>
      </c>
      <c r="D502" s="153">
        <v>52437.5</v>
      </c>
      <c r="E502" s="153">
        <v>51812.5</v>
      </c>
      <c r="F502" s="153">
        <v>354</v>
      </c>
      <c r="G502" s="153">
        <v>0</v>
      </c>
      <c r="H502" s="153">
        <v>1143</v>
      </c>
      <c r="I502" s="153">
        <v>42779.5</v>
      </c>
      <c r="J502" s="153">
        <v>3178</v>
      </c>
      <c r="K502" s="153">
        <v>584.5</v>
      </c>
      <c r="L502" s="153">
        <v>10552.5</v>
      </c>
      <c r="M502" s="153">
        <v>-577</v>
      </c>
      <c r="N502" s="153">
        <v>573.5</v>
      </c>
      <c r="O502" s="153">
        <v>-7378.5</v>
      </c>
      <c r="P502" s="153">
        <v>17</v>
      </c>
      <c r="Q502" s="153">
        <v>-414</v>
      </c>
      <c r="R502" s="153">
        <v>-1500</v>
      </c>
      <c r="S502" s="153">
        <v>-2600</v>
      </c>
      <c r="T502" s="153">
        <v>1000</v>
      </c>
      <c r="U502" s="153">
        <v>-1216</v>
      </c>
      <c r="V502" s="153">
        <v>-2342</v>
      </c>
      <c r="Y502" s="11"/>
    </row>
    <row r="503" spans="1:25">
      <c r="A503" s="11">
        <f t="shared" si="38"/>
        <v>20</v>
      </c>
      <c r="B503" s="13">
        <f t="shared" si="39"/>
        <v>10</v>
      </c>
      <c r="C503" s="153">
        <v>52583.5</v>
      </c>
      <c r="D503" s="153">
        <v>53762.5</v>
      </c>
      <c r="E503" s="153">
        <v>52637.5</v>
      </c>
      <c r="F503" s="153">
        <v>355</v>
      </c>
      <c r="G503" s="153">
        <v>0</v>
      </c>
      <c r="H503" s="153">
        <v>1138.5</v>
      </c>
      <c r="I503" s="153">
        <v>42724</v>
      </c>
      <c r="J503" s="153">
        <v>3541</v>
      </c>
      <c r="K503" s="153">
        <v>971.5</v>
      </c>
      <c r="L503" s="153">
        <v>10521</v>
      </c>
      <c r="M503" s="153">
        <v>-3.5</v>
      </c>
      <c r="N503" s="153">
        <v>580.5</v>
      </c>
      <c r="O503" s="153">
        <v>-7245</v>
      </c>
      <c r="P503" s="153">
        <v>17</v>
      </c>
      <c r="Q503" s="153">
        <v>-413</v>
      </c>
      <c r="R503" s="153">
        <v>-1500</v>
      </c>
      <c r="S503" s="153">
        <v>-2600</v>
      </c>
      <c r="T503" s="153">
        <v>1000</v>
      </c>
      <c r="U503" s="153">
        <v>-1216</v>
      </c>
      <c r="V503" s="153">
        <v>-2454</v>
      </c>
      <c r="Y503" s="11"/>
    </row>
    <row r="504" spans="1:25">
      <c r="A504" s="11">
        <f t="shared" si="38"/>
        <v>20</v>
      </c>
      <c r="B504" s="13">
        <f t="shared" si="39"/>
        <v>11</v>
      </c>
      <c r="C504" s="153">
        <v>52775.5</v>
      </c>
      <c r="D504" s="153">
        <v>53637.5</v>
      </c>
      <c r="E504" s="153">
        <v>52937.5</v>
      </c>
      <c r="F504" s="153">
        <v>354.5</v>
      </c>
      <c r="G504" s="153">
        <v>0</v>
      </c>
      <c r="H504" s="153">
        <v>1179.5</v>
      </c>
      <c r="I504" s="153">
        <v>42737.5</v>
      </c>
      <c r="J504" s="153">
        <v>3635</v>
      </c>
      <c r="K504" s="153">
        <v>1194.5</v>
      </c>
      <c r="L504" s="153">
        <v>10336</v>
      </c>
      <c r="M504" s="153">
        <v>-3.5</v>
      </c>
      <c r="N504" s="153">
        <v>582</v>
      </c>
      <c r="O504" s="153">
        <v>-7240</v>
      </c>
      <c r="P504" s="153">
        <v>17</v>
      </c>
      <c r="Q504" s="153">
        <v>-790</v>
      </c>
      <c r="R504" s="153">
        <v>-1500</v>
      </c>
      <c r="S504" s="153">
        <v>-2575</v>
      </c>
      <c r="T504" s="153">
        <v>1000</v>
      </c>
      <c r="U504" s="153">
        <v>-1216</v>
      </c>
      <c r="V504" s="153">
        <v>-2351</v>
      </c>
      <c r="Y504" s="11"/>
    </row>
    <row r="505" spans="1:25">
      <c r="A505" s="11">
        <f t="shared" si="38"/>
        <v>20</v>
      </c>
      <c r="B505" s="13">
        <f t="shared" si="39"/>
        <v>12</v>
      </c>
      <c r="C505" s="153">
        <v>53772.5</v>
      </c>
      <c r="D505" s="153">
        <v>54575</v>
      </c>
      <c r="E505" s="153">
        <v>54537.5</v>
      </c>
      <c r="F505" s="153">
        <v>356.5</v>
      </c>
      <c r="G505" s="153">
        <v>0</v>
      </c>
      <c r="H505" s="153">
        <v>1184</v>
      </c>
      <c r="I505" s="153">
        <v>42678</v>
      </c>
      <c r="J505" s="153">
        <v>3639.5</v>
      </c>
      <c r="K505" s="153">
        <v>1292.5</v>
      </c>
      <c r="L505" s="153">
        <v>10570.5</v>
      </c>
      <c r="M505" s="153">
        <v>-90.5</v>
      </c>
      <c r="N505" s="153">
        <v>587.5</v>
      </c>
      <c r="O505" s="153">
        <v>-6445</v>
      </c>
      <c r="P505" s="153">
        <v>17</v>
      </c>
      <c r="Q505" s="153">
        <v>549</v>
      </c>
      <c r="R505" s="153">
        <v>-1500</v>
      </c>
      <c r="S505" s="153">
        <v>-2565</v>
      </c>
      <c r="T505" s="153">
        <v>1000</v>
      </c>
      <c r="U505" s="153">
        <v>-1216</v>
      </c>
      <c r="V505" s="153">
        <v>-2492</v>
      </c>
      <c r="Y505" s="11"/>
    </row>
    <row r="506" spans="1:25">
      <c r="A506" s="11">
        <f t="shared" si="38"/>
        <v>20</v>
      </c>
      <c r="B506" s="13">
        <f t="shared" si="39"/>
        <v>13</v>
      </c>
      <c r="C506" s="153">
        <v>53544.5</v>
      </c>
      <c r="D506" s="153">
        <v>53837.5</v>
      </c>
      <c r="E506" s="153">
        <v>53387.5</v>
      </c>
      <c r="F506" s="153">
        <v>356</v>
      </c>
      <c r="G506" s="153">
        <v>0</v>
      </c>
      <c r="H506" s="153">
        <v>1066.5</v>
      </c>
      <c r="I506" s="153">
        <v>42865</v>
      </c>
      <c r="J506" s="153">
        <v>3641.5</v>
      </c>
      <c r="K506" s="153">
        <v>1347</v>
      </c>
      <c r="L506" s="153">
        <v>10140</v>
      </c>
      <c r="M506" s="153">
        <v>-185</v>
      </c>
      <c r="N506" s="153">
        <v>587.5</v>
      </c>
      <c r="O506" s="153">
        <v>-6273</v>
      </c>
      <c r="P506" s="153">
        <v>16.5</v>
      </c>
      <c r="Q506" s="153">
        <v>12</v>
      </c>
      <c r="R506" s="153">
        <v>-1500</v>
      </c>
      <c r="S506" s="153">
        <v>-2425</v>
      </c>
      <c r="T506" s="153">
        <v>1000</v>
      </c>
      <c r="U506" s="153">
        <v>-1216</v>
      </c>
      <c r="V506" s="153">
        <v>-2540</v>
      </c>
      <c r="Y506" s="11"/>
    </row>
    <row r="507" spans="1:25">
      <c r="A507" s="11">
        <f t="shared" si="38"/>
        <v>20</v>
      </c>
      <c r="B507" s="13">
        <f t="shared" si="39"/>
        <v>14</v>
      </c>
      <c r="C507" s="153">
        <v>51087</v>
      </c>
      <c r="D507" s="153">
        <v>51200</v>
      </c>
      <c r="E507" s="153">
        <v>50537.5</v>
      </c>
      <c r="F507" s="153">
        <v>355</v>
      </c>
      <c r="G507" s="153">
        <v>0</v>
      </c>
      <c r="H507" s="153">
        <v>1001.5</v>
      </c>
      <c r="I507" s="153">
        <v>42229.5</v>
      </c>
      <c r="J507" s="153">
        <v>3686</v>
      </c>
      <c r="K507" s="153">
        <v>1286.5</v>
      </c>
      <c r="L507" s="153">
        <v>9284</v>
      </c>
      <c r="M507" s="153">
        <v>-734</v>
      </c>
      <c r="N507" s="153">
        <v>593</v>
      </c>
      <c r="O507" s="153">
        <v>-6614.5</v>
      </c>
      <c r="P507" s="153">
        <v>17</v>
      </c>
      <c r="Q507" s="153">
        <v>-150</v>
      </c>
      <c r="R507" s="153">
        <v>-1500</v>
      </c>
      <c r="S507" s="153">
        <v>-2524</v>
      </c>
      <c r="T507" s="153">
        <v>975</v>
      </c>
      <c r="U507" s="153">
        <v>-1216</v>
      </c>
      <c r="V507" s="153">
        <v>-2672</v>
      </c>
      <c r="Y507" s="11"/>
    </row>
    <row r="508" spans="1:25">
      <c r="A508" s="11">
        <f t="shared" si="38"/>
        <v>20</v>
      </c>
      <c r="B508" s="13">
        <f t="shared" si="39"/>
        <v>15</v>
      </c>
      <c r="C508" s="153">
        <v>48918.5</v>
      </c>
      <c r="D508" s="153">
        <v>48325</v>
      </c>
      <c r="E508" s="153">
        <v>47612.5</v>
      </c>
      <c r="F508" s="153">
        <v>356</v>
      </c>
      <c r="G508" s="153">
        <v>0</v>
      </c>
      <c r="H508" s="153">
        <v>1139</v>
      </c>
      <c r="I508" s="153">
        <v>42028.5</v>
      </c>
      <c r="J508" s="153">
        <v>3670</v>
      </c>
      <c r="K508" s="153">
        <v>1190</v>
      </c>
      <c r="L508" s="153">
        <v>9029</v>
      </c>
      <c r="M508" s="153">
        <v>-1573</v>
      </c>
      <c r="N508" s="153">
        <v>594.5</v>
      </c>
      <c r="O508" s="153">
        <v>-7516</v>
      </c>
      <c r="P508" s="153">
        <v>18</v>
      </c>
      <c r="Q508" s="153">
        <v>-1195</v>
      </c>
      <c r="R508" s="153">
        <v>-1500</v>
      </c>
      <c r="S508" s="153">
        <v>-2564</v>
      </c>
      <c r="T508" s="153">
        <v>1000</v>
      </c>
      <c r="U508" s="153">
        <v>-1216</v>
      </c>
      <c r="V508" s="153">
        <v>-2575</v>
      </c>
      <c r="Y508" s="11"/>
    </row>
    <row r="509" spans="1:25">
      <c r="A509" s="11">
        <f t="shared" si="38"/>
        <v>20</v>
      </c>
      <c r="B509" s="13">
        <f t="shared" si="39"/>
        <v>16</v>
      </c>
      <c r="C509" s="153">
        <v>47284.5</v>
      </c>
      <c r="D509" s="153">
        <v>46212.5</v>
      </c>
      <c r="E509" s="153">
        <v>45412.5</v>
      </c>
      <c r="F509" s="153">
        <v>356</v>
      </c>
      <c r="G509" s="153">
        <v>0</v>
      </c>
      <c r="H509" s="153">
        <v>914</v>
      </c>
      <c r="I509" s="153">
        <v>41727.5</v>
      </c>
      <c r="J509" s="153">
        <v>3606</v>
      </c>
      <c r="K509" s="153">
        <v>1021</v>
      </c>
      <c r="L509" s="153">
        <v>9099</v>
      </c>
      <c r="M509" s="153">
        <v>-1836</v>
      </c>
      <c r="N509" s="153">
        <v>599.5</v>
      </c>
      <c r="O509" s="153">
        <v>-8203</v>
      </c>
      <c r="P509" s="153">
        <v>17</v>
      </c>
      <c r="Q509" s="153">
        <v>-1683</v>
      </c>
      <c r="R509" s="153">
        <v>-1500</v>
      </c>
      <c r="S509" s="153">
        <v>-2600</v>
      </c>
      <c r="T509" s="153">
        <v>1000</v>
      </c>
      <c r="U509" s="153">
        <v>-1216</v>
      </c>
      <c r="V509" s="153">
        <v>-2874</v>
      </c>
      <c r="Y509" s="11"/>
    </row>
    <row r="510" spans="1:25">
      <c r="A510" s="11">
        <f t="shared" si="38"/>
        <v>20</v>
      </c>
      <c r="B510" s="13">
        <f t="shared" si="39"/>
        <v>17</v>
      </c>
      <c r="C510" s="153">
        <v>46438.5</v>
      </c>
      <c r="D510" s="153">
        <v>45125</v>
      </c>
      <c r="E510" s="153">
        <v>44312.5</v>
      </c>
      <c r="F510" s="153">
        <v>355.5</v>
      </c>
      <c r="G510" s="153">
        <v>0</v>
      </c>
      <c r="H510" s="153">
        <v>717.5</v>
      </c>
      <c r="I510" s="153">
        <v>41680</v>
      </c>
      <c r="J510" s="153">
        <v>3477</v>
      </c>
      <c r="K510" s="153">
        <v>833.5</v>
      </c>
      <c r="L510" s="153">
        <v>9410</v>
      </c>
      <c r="M510" s="153">
        <v>-1700.5</v>
      </c>
      <c r="N510" s="153">
        <v>597</v>
      </c>
      <c r="O510" s="153">
        <v>-8932</v>
      </c>
      <c r="P510" s="153">
        <v>16</v>
      </c>
      <c r="Q510" s="153">
        <v>-1800</v>
      </c>
      <c r="R510" s="153">
        <v>-1500</v>
      </c>
      <c r="S510" s="153">
        <v>-2600</v>
      </c>
      <c r="T510" s="153">
        <v>1000</v>
      </c>
      <c r="U510" s="153">
        <v>-1216</v>
      </c>
      <c r="V510" s="153">
        <v>-3200</v>
      </c>
      <c r="Y510" s="11"/>
    </row>
    <row r="511" spans="1:25">
      <c r="A511" s="11">
        <f t="shared" si="38"/>
        <v>20</v>
      </c>
      <c r="B511" s="13">
        <f t="shared" si="39"/>
        <v>18</v>
      </c>
      <c r="C511" s="153">
        <v>47442.5</v>
      </c>
      <c r="D511" s="153">
        <v>46912.5</v>
      </c>
      <c r="E511" s="153">
        <v>46012.5</v>
      </c>
      <c r="F511" s="153">
        <v>356</v>
      </c>
      <c r="G511" s="153">
        <v>0</v>
      </c>
      <c r="H511" s="153">
        <v>726</v>
      </c>
      <c r="I511" s="153">
        <v>42173</v>
      </c>
      <c r="J511" s="153">
        <v>3194</v>
      </c>
      <c r="K511" s="153">
        <v>568</v>
      </c>
      <c r="L511" s="153">
        <v>10028</v>
      </c>
      <c r="M511" s="153">
        <v>-1372</v>
      </c>
      <c r="N511" s="153">
        <v>598</v>
      </c>
      <c r="O511" s="153">
        <v>-8829</v>
      </c>
      <c r="P511" s="153">
        <v>15.5</v>
      </c>
      <c r="Q511" s="153">
        <v>-1428</v>
      </c>
      <c r="R511" s="153">
        <v>-1500</v>
      </c>
      <c r="S511" s="153">
        <v>-2575</v>
      </c>
      <c r="T511" s="153">
        <v>1000</v>
      </c>
      <c r="U511" s="153">
        <v>-1216</v>
      </c>
      <c r="V511" s="153">
        <v>-3159</v>
      </c>
      <c r="Y511" s="11"/>
    </row>
    <row r="512" spans="1:25">
      <c r="A512" s="11">
        <f t="shared" si="38"/>
        <v>20</v>
      </c>
      <c r="B512" s="13">
        <f t="shared" si="39"/>
        <v>19</v>
      </c>
      <c r="C512" s="153">
        <v>49297.5</v>
      </c>
      <c r="D512" s="153">
        <v>48937.5</v>
      </c>
      <c r="E512" s="153">
        <v>47975</v>
      </c>
      <c r="F512" s="153">
        <v>356</v>
      </c>
      <c r="G512" s="153">
        <v>0</v>
      </c>
      <c r="H512" s="153">
        <v>723.5</v>
      </c>
      <c r="I512" s="153">
        <v>43013.5</v>
      </c>
      <c r="J512" s="153">
        <v>2912</v>
      </c>
      <c r="K512" s="153">
        <v>273.5</v>
      </c>
      <c r="L512" s="153">
        <v>10309.5</v>
      </c>
      <c r="M512" s="153">
        <v>-427</v>
      </c>
      <c r="N512" s="153">
        <v>593.5</v>
      </c>
      <c r="O512" s="153">
        <v>-8457.5</v>
      </c>
      <c r="P512" s="153">
        <v>15</v>
      </c>
      <c r="Q512" s="153">
        <v>-503</v>
      </c>
      <c r="R512" s="153">
        <v>-1500</v>
      </c>
      <c r="S512" s="153">
        <v>-2600</v>
      </c>
      <c r="T512" s="153">
        <v>1000</v>
      </c>
      <c r="U512" s="153">
        <v>-1216</v>
      </c>
      <c r="V512" s="153">
        <v>-3131</v>
      </c>
      <c r="Y512" s="11"/>
    </row>
    <row r="513" spans="1:25">
      <c r="A513" s="11">
        <f t="shared" si="38"/>
        <v>20</v>
      </c>
      <c r="B513" s="13">
        <f t="shared" si="39"/>
        <v>20</v>
      </c>
      <c r="C513" s="153">
        <v>49192</v>
      </c>
      <c r="D513" s="153">
        <v>49375</v>
      </c>
      <c r="E513" s="153">
        <v>48312.5</v>
      </c>
      <c r="F513" s="153">
        <v>356.5</v>
      </c>
      <c r="G513" s="153">
        <v>0</v>
      </c>
      <c r="H513" s="153">
        <v>732.5</v>
      </c>
      <c r="I513" s="153">
        <v>42953.5</v>
      </c>
      <c r="J513" s="153">
        <v>2566</v>
      </c>
      <c r="K513" s="153">
        <v>51.5</v>
      </c>
      <c r="L513" s="153">
        <v>10650</v>
      </c>
      <c r="M513" s="153">
        <v>-329.5</v>
      </c>
      <c r="N513" s="153">
        <v>588</v>
      </c>
      <c r="O513" s="153">
        <v>-8377</v>
      </c>
      <c r="P513" s="153">
        <v>15</v>
      </c>
      <c r="Q513" s="153">
        <v>-1176</v>
      </c>
      <c r="R513" s="153">
        <v>-1500</v>
      </c>
      <c r="S513" s="153">
        <v>-2600</v>
      </c>
      <c r="T513" s="153">
        <v>1000</v>
      </c>
      <c r="U513" s="153">
        <v>-1216</v>
      </c>
      <c r="V513" s="153">
        <v>-3200</v>
      </c>
      <c r="Y513" s="11"/>
    </row>
    <row r="514" spans="1:25">
      <c r="A514" s="11">
        <f t="shared" si="38"/>
        <v>20</v>
      </c>
      <c r="B514" s="13">
        <f t="shared" si="39"/>
        <v>21</v>
      </c>
      <c r="C514" s="153">
        <v>50072.5</v>
      </c>
      <c r="D514" s="153">
        <v>50275</v>
      </c>
      <c r="E514" s="153">
        <v>49337.5</v>
      </c>
      <c r="F514" s="153">
        <v>356</v>
      </c>
      <c r="G514" s="153">
        <v>0</v>
      </c>
      <c r="H514" s="153">
        <v>717.5</v>
      </c>
      <c r="I514" s="153">
        <v>43249.5</v>
      </c>
      <c r="J514" s="153">
        <v>2382</v>
      </c>
      <c r="K514" s="153">
        <v>0.5</v>
      </c>
      <c r="L514" s="153">
        <v>11275.5</v>
      </c>
      <c r="M514" s="153">
        <v>-151</v>
      </c>
      <c r="N514" s="153">
        <v>594.5</v>
      </c>
      <c r="O514" s="153">
        <v>-8353.5</v>
      </c>
      <c r="P514" s="153">
        <v>15</v>
      </c>
      <c r="Q514" s="153">
        <v>-301</v>
      </c>
      <c r="R514" s="153">
        <v>-1500</v>
      </c>
      <c r="S514" s="153">
        <v>-2600</v>
      </c>
      <c r="T514" s="153">
        <v>327</v>
      </c>
      <c r="U514" s="153">
        <v>-1216</v>
      </c>
      <c r="V514" s="153">
        <v>-2899</v>
      </c>
      <c r="Y514" s="11"/>
    </row>
    <row r="515" spans="1:25">
      <c r="A515" s="11">
        <f t="shared" si="38"/>
        <v>20</v>
      </c>
      <c r="B515" s="13">
        <f t="shared" si="39"/>
        <v>22</v>
      </c>
      <c r="C515" s="153">
        <v>50322</v>
      </c>
      <c r="D515" s="153">
        <v>50712.5</v>
      </c>
      <c r="E515" s="153">
        <v>50262.5</v>
      </c>
      <c r="F515" s="153">
        <v>357</v>
      </c>
      <c r="G515" s="153">
        <v>0</v>
      </c>
      <c r="H515" s="153">
        <v>723</v>
      </c>
      <c r="I515" s="153">
        <v>42747.5</v>
      </c>
      <c r="J515" s="153">
        <v>2339</v>
      </c>
      <c r="K515" s="153">
        <v>0</v>
      </c>
      <c r="L515" s="153">
        <v>10983.5</v>
      </c>
      <c r="M515" s="153">
        <v>-3.5</v>
      </c>
      <c r="N515" s="153">
        <v>597</v>
      </c>
      <c r="O515" s="153">
        <v>-7422.5</v>
      </c>
      <c r="P515" s="153">
        <v>15</v>
      </c>
      <c r="Q515" s="153">
        <v>80</v>
      </c>
      <c r="R515" s="153">
        <v>-1500</v>
      </c>
      <c r="S515" s="153">
        <v>-2600</v>
      </c>
      <c r="T515" s="153">
        <v>969</v>
      </c>
      <c r="U515" s="153">
        <v>-1216</v>
      </c>
      <c r="V515" s="153">
        <v>-2559</v>
      </c>
      <c r="Y515" s="11"/>
    </row>
    <row r="516" spans="1:25">
      <c r="A516" s="11">
        <f t="shared" si="38"/>
        <v>20</v>
      </c>
      <c r="B516" s="13">
        <f t="shared" si="39"/>
        <v>23</v>
      </c>
      <c r="C516" s="153">
        <v>53607.5</v>
      </c>
      <c r="D516" s="153">
        <v>53150</v>
      </c>
      <c r="E516" s="153">
        <v>52925</v>
      </c>
      <c r="F516" s="153">
        <v>357.5</v>
      </c>
      <c r="G516" s="153">
        <v>0</v>
      </c>
      <c r="H516" s="153">
        <v>715.5</v>
      </c>
      <c r="I516" s="153">
        <v>42911.5</v>
      </c>
      <c r="J516" s="153">
        <v>2310.5</v>
      </c>
      <c r="K516" s="153">
        <v>0</v>
      </c>
      <c r="L516" s="153">
        <v>12510</v>
      </c>
      <c r="M516" s="153">
        <v>-8.5</v>
      </c>
      <c r="N516" s="153">
        <v>596.5</v>
      </c>
      <c r="O516" s="153">
        <v>-5785.5</v>
      </c>
      <c r="P516" s="153">
        <v>15</v>
      </c>
      <c r="Q516" s="153">
        <v>1811</v>
      </c>
      <c r="R516" s="153">
        <v>-1500</v>
      </c>
      <c r="S516" s="153">
        <v>-2600</v>
      </c>
      <c r="T516" s="153">
        <v>665</v>
      </c>
      <c r="U516" s="153">
        <v>-1043</v>
      </c>
      <c r="V516" s="153">
        <v>-1875</v>
      </c>
      <c r="Y516" s="11"/>
    </row>
    <row r="517" spans="1:25">
      <c r="A517" s="11">
        <f>A516+1</f>
        <v>21</v>
      </c>
      <c r="B517" s="13">
        <v>0</v>
      </c>
      <c r="C517" s="153">
        <v>52763.5</v>
      </c>
      <c r="D517" s="153">
        <v>51037.5</v>
      </c>
      <c r="E517" s="153">
        <v>51500</v>
      </c>
      <c r="F517" s="153">
        <v>358.5</v>
      </c>
      <c r="G517" s="153">
        <v>0</v>
      </c>
      <c r="H517" s="153">
        <v>725.5</v>
      </c>
      <c r="I517" s="153">
        <v>42709</v>
      </c>
      <c r="J517" s="153">
        <v>2133.5</v>
      </c>
      <c r="K517" s="153">
        <v>0</v>
      </c>
      <c r="L517" s="153">
        <v>11075.5</v>
      </c>
      <c r="M517" s="153">
        <v>-21</v>
      </c>
      <c r="N517" s="153">
        <v>597.5</v>
      </c>
      <c r="O517" s="153">
        <v>-4815</v>
      </c>
      <c r="P517" s="153">
        <v>15</v>
      </c>
      <c r="Q517" s="153">
        <v>1540</v>
      </c>
      <c r="R517" s="153">
        <v>-1500</v>
      </c>
      <c r="S517" s="153">
        <v>-2600</v>
      </c>
      <c r="T517" s="153">
        <v>90</v>
      </c>
      <c r="U517" s="153">
        <v>-1043</v>
      </c>
      <c r="V517" s="153">
        <v>-1780</v>
      </c>
      <c r="Y517" s="11"/>
    </row>
    <row r="518" spans="1:25">
      <c r="A518" s="11">
        <f>A517</f>
        <v>21</v>
      </c>
      <c r="B518" s="13">
        <f>B517+1</f>
        <v>1</v>
      </c>
      <c r="C518" s="153">
        <v>49065.5</v>
      </c>
      <c r="D518" s="153">
        <v>48537.5</v>
      </c>
      <c r="E518" s="153">
        <v>48237.5</v>
      </c>
      <c r="F518" s="153">
        <v>357</v>
      </c>
      <c r="G518" s="153">
        <v>0</v>
      </c>
      <c r="H518" s="153">
        <v>721.5</v>
      </c>
      <c r="I518" s="153">
        <v>41463.5</v>
      </c>
      <c r="J518" s="153">
        <v>1908.5</v>
      </c>
      <c r="K518" s="153">
        <v>0</v>
      </c>
      <c r="L518" s="153">
        <v>9247</v>
      </c>
      <c r="M518" s="153">
        <v>-903.5</v>
      </c>
      <c r="N518" s="153">
        <v>588.5</v>
      </c>
      <c r="O518" s="153">
        <v>-4317</v>
      </c>
      <c r="P518" s="153">
        <v>16.5</v>
      </c>
      <c r="Q518" s="153">
        <v>1642</v>
      </c>
      <c r="R518" s="153">
        <v>-1500</v>
      </c>
      <c r="S518" s="153">
        <v>-2600</v>
      </c>
      <c r="T518" s="153">
        <v>1032</v>
      </c>
      <c r="U518" s="153">
        <v>-1043</v>
      </c>
      <c r="V518" s="153">
        <v>-1430</v>
      </c>
      <c r="Y518" s="11"/>
    </row>
    <row r="519" spans="1:25">
      <c r="A519" s="11">
        <f t="shared" ref="A519:A540" si="40">A518</f>
        <v>21</v>
      </c>
      <c r="B519" s="13">
        <f t="shared" ref="B519:B540" si="41">B518+1</f>
        <v>2</v>
      </c>
      <c r="C519" s="153">
        <v>47736.5</v>
      </c>
      <c r="D519" s="153">
        <v>47125</v>
      </c>
      <c r="E519" s="153">
        <v>46712.5</v>
      </c>
      <c r="F519" s="153">
        <v>357</v>
      </c>
      <c r="G519" s="153">
        <v>0</v>
      </c>
      <c r="H519" s="153">
        <v>723.5</v>
      </c>
      <c r="I519" s="153">
        <v>40410</v>
      </c>
      <c r="J519" s="153">
        <v>1624.5</v>
      </c>
      <c r="K519" s="153">
        <v>0</v>
      </c>
      <c r="L519" s="153">
        <v>8944.5</v>
      </c>
      <c r="M519" s="153">
        <v>-1070</v>
      </c>
      <c r="N519" s="153">
        <v>588</v>
      </c>
      <c r="O519" s="153">
        <v>-3842</v>
      </c>
      <c r="P519" s="153">
        <v>17</v>
      </c>
      <c r="Q519" s="153">
        <v>1416</v>
      </c>
      <c r="R519" s="153">
        <v>-1500</v>
      </c>
      <c r="S519" s="153">
        <v>-2600</v>
      </c>
      <c r="T519" s="153">
        <v>1055</v>
      </c>
      <c r="U519" s="153">
        <v>-1043</v>
      </c>
      <c r="V519" s="153">
        <v>-1149</v>
      </c>
      <c r="Y519" s="11"/>
    </row>
    <row r="520" spans="1:25">
      <c r="A520" s="11">
        <f t="shared" si="40"/>
        <v>21</v>
      </c>
      <c r="B520" s="13">
        <f t="shared" si="41"/>
        <v>3</v>
      </c>
      <c r="C520" s="153">
        <v>44818</v>
      </c>
      <c r="D520" s="153">
        <v>43875</v>
      </c>
      <c r="E520" s="153">
        <v>43550</v>
      </c>
      <c r="F520" s="153">
        <v>357.5</v>
      </c>
      <c r="G520" s="153">
        <v>0</v>
      </c>
      <c r="H520" s="153">
        <v>723.5</v>
      </c>
      <c r="I520" s="153">
        <v>38404.5</v>
      </c>
      <c r="J520" s="153">
        <v>1356</v>
      </c>
      <c r="K520" s="153">
        <v>0</v>
      </c>
      <c r="L520" s="153">
        <v>8858</v>
      </c>
      <c r="M520" s="153">
        <v>-1261.5</v>
      </c>
      <c r="N520" s="153">
        <v>587.5</v>
      </c>
      <c r="O520" s="153">
        <v>-4207.5</v>
      </c>
      <c r="P520" s="153">
        <v>18</v>
      </c>
      <c r="Q520" s="153">
        <v>313</v>
      </c>
      <c r="R520" s="153">
        <v>-1500</v>
      </c>
      <c r="S520" s="153">
        <v>-2600</v>
      </c>
      <c r="T520" s="153">
        <v>1095</v>
      </c>
      <c r="U520" s="153">
        <v>-1043</v>
      </c>
      <c r="V520" s="153">
        <v>-1101</v>
      </c>
      <c r="Y520" s="11"/>
    </row>
    <row r="521" spans="1:25">
      <c r="A521" s="11">
        <f t="shared" si="40"/>
        <v>21</v>
      </c>
      <c r="B521" s="13">
        <f t="shared" si="41"/>
        <v>4</v>
      </c>
      <c r="C521" s="153">
        <v>42750</v>
      </c>
      <c r="D521" s="153">
        <v>41812.5</v>
      </c>
      <c r="E521" s="153">
        <v>42025</v>
      </c>
      <c r="F521" s="153">
        <v>357</v>
      </c>
      <c r="G521" s="153">
        <v>0</v>
      </c>
      <c r="H521" s="153">
        <v>756</v>
      </c>
      <c r="I521" s="153">
        <v>37629.5</v>
      </c>
      <c r="J521" s="153">
        <v>1229</v>
      </c>
      <c r="K521" s="153">
        <v>0</v>
      </c>
      <c r="L521" s="153">
        <v>8825.5</v>
      </c>
      <c r="M521" s="153">
        <v>-1673</v>
      </c>
      <c r="N521" s="153">
        <v>587</v>
      </c>
      <c r="O521" s="153">
        <v>-4961</v>
      </c>
      <c r="P521" s="153">
        <v>18.5</v>
      </c>
      <c r="Q521" s="153">
        <v>-45</v>
      </c>
      <c r="R521" s="153">
        <v>-1500</v>
      </c>
      <c r="S521" s="153">
        <v>-2600</v>
      </c>
      <c r="T521" s="153">
        <v>993</v>
      </c>
      <c r="U521" s="153">
        <v>-1043</v>
      </c>
      <c r="V521" s="153">
        <v>-1024</v>
      </c>
      <c r="Y521" s="11"/>
    </row>
    <row r="522" spans="1:25">
      <c r="A522" s="11">
        <f t="shared" si="40"/>
        <v>21</v>
      </c>
      <c r="B522" s="13">
        <f t="shared" si="41"/>
        <v>5</v>
      </c>
      <c r="C522" s="153">
        <v>42417.5</v>
      </c>
      <c r="D522" s="153">
        <v>41512.5</v>
      </c>
      <c r="E522" s="153">
        <v>41750</v>
      </c>
      <c r="F522" s="153">
        <v>357</v>
      </c>
      <c r="G522" s="153">
        <v>0</v>
      </c>
      <c r="H522" s="153">
        <v>734</v>
      </c>
      <c r="I522" s="153">
        <v>37660.5</v>
      </c>
      <c r="J522" s="153">
        <v>1132</v>
      </c>
      <c r="K522" s="153">
        <v>0</v>
      </c>
      <c r="L522" s="153">
        <v>8776.5</v>
      </c>
      <c r="M522" s="153">
        <v>-1707.5</v>
      </c>
      <c r="N522" s="153">
        <v>583.5</v>
      </c>
      <c r="O522" s="153">
        <v>-5118.5</v>
      </c>
      <c r="P522" s="153">
        <v>18.5</v>
      </c>
      <c r="Q522" s="153">
        <v>-11</v>
      </c>
      <c r="R522" s="153">
        <v>-1500</v>
      </c>
      <c r="S522" s="153">
        <v>-2600</v>
      </c>
      <c r="T522" s="153">
        <v>1000</v>
      </c>
      <c r="U522" s="153">
        <v>-1043</v>
      </c>
      <c r="V522" s="153">
        <v>-1128</v>
      </c>
      <c r="Y522" s="11"/>
    </row>
    <row r="523" spans="1:25">
      <c r="A523" s="11">
        <f t="shared" si="40"/>
        <v>21</v>
      </c>
      <c r="B523" s="13">
        <f t="shared" si="41"/>
        <v>6</v>
      </c>
      <c r="C523" s="153">
        <v>43026.5</v>
      </c>
      <c r="D523" s="153">
        <v>42337.5</v>
      </c>
      <c r="E523" s="153">
        <v>42337.5</v>
      </c>
      <c r="F523" s="153">
        <v>357</v>
      </c>
      <c r="G523" s="153">
        <v>0</v>
      </c>
      <c r="H523" s="153">
        <v>726</v>
      </c>
      <c r="I523" s="153">
        <v>38018</v>
      </c>
      <c r="J523" s="153">
        <v>972</v>
      </c>
      <c r="K523" s="153">
        <v>0</v>
      </c>
      <c r="L523" s="153">
        <v>8762.5</v>
      </c>
      <c r="M523" s="153">
        <v>-1569.5</v>
      </c>
      <c r="N523" s="153">
        <v>578.5</v>
      </c>
      <c r="O523" s="153">
        <v>-4818</v>
      </c>
      <c r="P523" s="153">
        <v>18</v>
      </c>
      <c r="Q523" s="153">
        <v>587</v>
      </c>
      <c r="R523" s="153">
        <v>-1500</v>
      </c>
      <c r="S523" s="153">
        <v>-2600</v>
      </c>
      <c r="T523" s="153">
        <v>904</v>
      </c>
      <c r="U523" s="153">
        <v>-1043</v>
      </c>
      <c r="V523" s="153">
        <v>-1058</v>
      </c>
      <c r="Y523" s="11"/>
    </row>
    <row r="524" spans="1:25">
      <c r="A524" s="11">
        <f t="shared" si="40"/>
        <v>21</v>
      </c>
      <c r="B524" s="13">
        <f t="shared" si="41"/>
        <v>7</v>
      </c>
      <c r="C524" s="153">
        <v>42987.5</v>
      </c>
      <c r="D524" s="153">
        <v>42612.5</v>
      </c>
      <c r="E524" s="153">
        <v>42862.5</v>
      </c>
      <c r="F524" s="153">
        <v>354.5</v>
      </c>
      <c r="G524" s="153">
        <v>0</v>
      </c>
      <c r="H524" s="153">
        <v>729</v>
      </c>
      <c r="I524" s="153">
        <v>38250</v>
      </c>
      <c r="J524" s="153">
        <v>797.5</v>
      </c>
      <c r="K524" s="153">
        <v>15</v>
      </c>
      <c r="L524" s="153">
        <v>8872.5</v>
      </c>
      <c r="M524" s="153">
        <v>-2058</v>
      </c>
      <c r="N524" s="153">
        <v>581.5</v>
      </c>
      <c r="O524" s="153">
        <v>-4555</v>
      </c>
      <c r="P524" s="153">
        <v>18</v>
      </c>
      <c r="Q524" s="153">
        <v>861</v>
      </c>
      <c r="R524" s="153">
        <v>-1500</v>
      </c>
      <c r="S524" s="153">
        <v>-2600</v>
      </c>
      <c r="T524" s="153">
        <v>899</v>
      </c>
      <c r="U524" s="153">
        <v>-1132</v>
      </c>
      <c r="V524" s="153">
        <v>-1031</v>
      </c>
      <c r="Y524" s="11"/>
    </row>
    <row r="525" spans="1:25">
      <c r="A525" s="11">
        <f t="shared" si="40"/>
        <v>21</v>
      </c>
      <c r="B525" s="13">
        <f t="shared" si="41"/>
        <v>8</v>
      </c>
      <c r="C525" s="153">
        <v>44624.5</v>
      </c>
      <c r="D525" s="153">
        <v>44787.5</v>
      </c>
      <c r="E525" s="153">
        <v>45337.5</v>
      </c>
      <c r="F525" s="153">
        <v>356</v>
      </c>
      <c r="G525" s="153">
        <v>0</v>
      </c>
      <c r="H525" s="153">
        <v>720.5</v>
      </c>
      <c r="I525" s="153">
        <v>39390</v>
      </c>
      <c r="J525" s="153">
        <v>589</v>
      </c>
      <c r="K525" s="153">
        <v>200.5</v>
      </c>
      <c r="L525" s="153">
        <v>9061.5</v>
      </c>
      <c r="M525" s="153">
        <v>-1929</v>
      </c>
      <c r="N525" s="153">
        <v>582</v>
      </c>
      <c r="O525" s="153">
        <v>-4347</v>
      </c>
      <c r="P525" s="153">
        <v>18</v>
      </c>
      <c r="Q525" s="153">
        <v>1263</v>
      </c>
      <c r="R525" s="153">
        <v>-1500</v>
      </c>
      <c r="S525" s="153">
        <v>-2600</v>
      </c>
      <c r="T525" s="153">
        <v>968</v>
      </c>
      <c r="U525" s="153">
        <v>-1112</v>
      </c>
      <c r="V525" s="153">
        <v>-1111</v>
      </c>
      <c r="Y525" s="11"/>
    </row>
    <row r="526" spans="1:25">
      <c r="A526" s="11">
        <f t="shared" si="40"/>
        <v>21</v>
      </c>
      <c r="B526" s="13">
        <f t="shared" si="41"/>
        <v>9</v>
      </c>
      <c r="C526" s="153">
        <v>46977.5</v>
      </c>
      <c r="D526" s="153">
        <v>47725</v>
      </c>
      <c r="E526" s="153">
        <v>47375</v>
      </c>
      <c r="F526" s="153">
        <v>358</v>
      </c>
      <c r="G526" s="153">
        <v>0</v>
      </c>
      <c r="H526" s="153">
        <v>720.5</v>
      </c>
      <c r="I526" s="153">
        <v>40204</v>
      </c>
      <c r="J526" s="153">
        <v>379</v>
      </c>
      <c r="K526" s="153">
        <v>587.5</v>
      </c>
      <c r="L526" s="153">
        <v>9272</v>
      </c>
      <c r="M526" s="153">
        <v>-1536.5</v>
      </c>
      <c r="N526" s="153">
        <v>575</v>
      </c>
      <c r="O526" s="153">
        <v>-3581.5</v>
      </c>
      <c r="P526" s="153">
        <v>17</v>
      </c>
      <c r="Q526" s="153">
        <v>1517</v>
      </c>
      <c r="R526" s="153">
        <v>-1500</v>
      </c>
      <c r="S526" s="153">
        <v>-2600</v>
      </c>
      <c r="T526" s="153">
        <v>1090</v>
      </c>
      <c r="U526" s="153">
        <v>-1067</v>
      </c>
      <c r="V526" s="153">
        <v>-1002</v>
      </c>
      <c r="Y526" s="11"/>
    </row>
    <row r="527" spans="1:25">
      <c r="A527" s="11">
        <f t="shared" si="40"/>
        <v>21</v>
      </c>
      <c r="B527" s="13">
        <f t="shared" si="41"/>
        <v>10</v>
      </c>
      <c r="C527" s="153">
        <v>48352</v>
      </c>
      <c r="D527" s="153">
        <v>49250</v>
      </c>
      <c r="E527" s="153">
        <v>48737.5</v>
      </c>
      <c r="F527" s="153">
        <v>359</v>
      </c>
      <c r="G527" s="153">
        <v>0</v>
      </c>
      <c r="H527" s="153">
        <v>717.5</v>
      </c>
      <c r="I527" s="153">
        <v>40058</v>
      </c>
      <c r="J527" s="153">
        <v>381.5</v>
      </c>
      <c r="K527" s="153">
        <v>949.5</v>
      </c>
      <c r="L527" s="153">
        <v>10069.5</v>
      </c>
      <c r="M527" s="153">
        <v>-1496</v>
      </c>
      <c r="N527" s="153">
        <v>577.5</v>
      </c>
      <c r="O527" s="153">
        <v>-3264.5</v>
      </c>
      <c r="P527" s="153">
        <v>17</v>
      </c>
      <c r="Q527" s="153">
        <v>2239</v>
      </c>
      <c r="R527" s="153">
        <v>-1500</v>
      </c>
      <c r="S527" s="153">
        <v>-2600</v>
      </c>
      <c r="T527" s="153">
        <v>886</v>
      </c>
      <c r="U527" s="153">
        <v>-1041</v>
      </c>
      <c r="V527" s="153">
        <v>-1144</v>
      </c>
      <c r="Y527" s="11"/>
    </row>
    <row r="528" spans="1:25">
      <c r="A528" s="11">
        <f t="shared" si="40"/>
        <v>21</v>
      </c>
      <c r="B528" s="13">
        <f t="shared" si="41"/>
        <v>11</v>
      </c>
      <c r="C528" s="153">
        <v>48979</v>
      </c>
      <c r="D528" s="153">
        <v>49525</v>
      </c>
      <c r="E528" s="153">
        <v>49300</v>
      </c>
      <c r="F528" s="153">
        <v>359</v>
      </c>
      <c r="G528" s="153">
        <v>0</v>
      </c>
      <c r="H528" s="153">
        <v>716</v>
      </c>
      <c r="I528" s="153">
        <v>39946</v>
      </c>
      <c r="J528" s="153">
        <v>460.5</v>
      </c>
      <c r="K528" s="153">
        <v>1281</v>
      </c>
      <c r="L528" s="153">
        <v>10083.5</v>
      </c>
      <c r="M528" s="153">
        <v>-1669.5</v>
      </c>
      <c r="N528" s="153">
        <v>571</v>
      </c>
      <c r="O528" s="153">
        <v>-2767</v>
      </c>
      <c r="P528" s="153">
        <v>17</v>
      </c>
      <c r="Q528" s="153">
        <v>2249</v>
      </c>
      <c r="R528" s="153">
        <v>-1500</v>
      </c>
      <c r="S528" s="153">
        <v>-2600</v>
      </c>
      <c r="T528" s="153">
        <v>1070</v>
      </c>
      <c r="U528" s="153">
        <v>-932</v>
      </c>
      <c r="V528" s="153">
        <v>-859</v>
      </c>
      <c r="Y528" s="11"/>
    </row>
    <row r="529" spans="1:25">
      <c r="A529" s="11">
        <f t="shared" si="40"/>
        <v>21</v>
      </c>
      <c r="B529" s="13">
        <f t="shared" si="41"/>
        <v>12</v>
      </c>
      <c r="C529" s="153">
        <v>49913.5</v>
      </c>
      <c r="D529" s="153">
        <v>50437.5</v>
      </c>
      <c r="E529" s="153">
        <v>50437.5</v>
      </c>
      <c r="F529" s="153">
        <v>359</v>
      </c>
      <c r="G529" s="153">
        <v>0</v>
      </c>
      <c r="H529" s="153">
        <v>716.5</v>
      </c>
      <c r="I529" s="153">
        <v>39690.5</v>
      </c>
      <c r="J529" s="153">
        <v>569.5</v>
      </c>
      <c r="K529" s="153">
        <v>1460</v>
      </c>
      <c r="L529" s="153">
        <v>10394</v>
      </c>
      <c r="M529" s="153">
        <v>-1406</v>
      </c>
      <c r="N529" s="153">
        <v>576</v>
      </c>
      <c r="O529" s="153">
        <v>-2446.5</v>
      </c>
      <c r="P529" s="153">
        <v>17</v>
      </c>
      <c r="Q529" s="153">
        <v>2959</v>
      </c>
      <c r="R529" s="153">
        <v>-1500</v>
      </c>
      <c r="S529" s="153">
        <v>-2600</v>
      </c>
      <c r="T529" s="153">
        <v>755</v>
      </c>
      <c r="U529" s="153">
        <v>-672</v>
      </c>
      <c r="V529" s="153">
        <v>-973</v>
      </c>
      <c r="Y529" s="11"/>
    </row>
    <row r="530" spans="1:25">
      <c r="A530" s="11">
        <f t="shared" si="40"/>
        <v>21</v>
      </c>
      <c r="B530" s="13">
        <f t="shared" si="41"/>
        <v>13</v>
      </c>
      <c r="C530" s="153">
        <v>49558.5</v>
      </c>
      <c r="D530" s="153">
        <v>49225</v>
      </c>
      <c r="E530" s="153">
        <v>49262.5</v>
      </c>
      <c r="F530" s="153">
        <v>357</v>
      </c>
      <c r="G530" s="153">
        <v>0</v>
      </c>
      <c r="H530" s="153">
        <v>715</v>
      </c>
      <c r="I530" s="153">
        <v>39583</v>
      </c>
      <c r="J530" s="153">
        <v>677</v>
      </c>
      <c r="K530" s="153">
        <v>1629.5</v>
      </c>
      <c r="L530" s="153">
        <v>9982.5</v>
      </c>
      <c r="M530" s="153">
        <v>-1405.5</v>
      </c>
      <c r="N530" s="153">
        <v>575</v>
      </c>
      <c r="O530" s="153">
        <v>-2555.5</v>
      </c>
      <c r="P530" s="153">
        <v>16.5</v>
      </c>
      <c r="Q530" s="153">
        <v>2294</v>
      </c>
      <c r="R530" s="153">
        <v>-1500</v>
      </c>
      <c r="S530" s="153">
        <v>-2600</v>
      </c>
      <c r="T530" s="153">
        <v>-373</v>
      </c>
      <c r="U530" s="153">
        <v>-564</v>
      </c>
      <c r="V530" s="153">
        <v>-146</v>
      </c>
      <c r="Y530" s="11"/>
    </row>
    <row r="531" spans="1:25">
      <c r="A531" s="11">
        <f t="shared" si="40"/>
        <v>21</v>
      </c>
      <c r="B531" s="13">
        <f t="shared" si="41"/>
        <v>14</v>
      </c>
      <c r="C531" s="153">
        <v>46245.5</v>
      </c>
      <c r="D531" s="153">
        <v>45562.5</v>
      </c>
      <c r="E531" s="153">
        <v>45475</v>
      </c>
      <c r="F531" s="153">
        <v>358.5</v>
      </c>
      <c r="G531" s="153">
        <v>0</v>
      </c>
      <c r="H531" s="153">
        <v>715</v>
      </c>
      <c r="I531" s="153">
        <v>37952</v>
      </c>
      <c r="J531" s="153">
        <v>753</v>
      </c>
      <c r="K531" s="153">
        <v>1644</v>
      </c>
      <c r="L531" s="153">
        <v>9102.5</v>
      </c>
      <c r="M531" s="153">
        <v>-1581</v>
      </c>
      <c r="N531" s="153">
        <v>573</v>
      </c>
      <c r="O531" s="153">
        <v>-3271.5</v>
      </c>
      <c r="P531" s="153">
        <v>17.5</v>
      </c>
      <c r="Q531" s="153">
        <v>2571</v>
      </c>
      <c r="R531" s="153">
        <v>-1500</v>
      </c>
      <c r="S531" s="153">
        <v>-2600</v>
      </c>
      <c r="T531" s="153">
        <v>-545</v>
      </c>
      <c r="U531" s="153">
        <v>-708</v>
      </c>
      <c r="V531" s="153">
        <v>-362</v>
      </c>
      <c r="Y531" s="11"/>
    </row>
    <row r="532" spans="1:25">
      <c r="A532" s="11">
        <f t="shared" si="40"/>
        <v>21</v>
      </c>
      <c r="B532" s="13">
        <f t="shared" si="41"/>
        <v>15</v>
      </c>
      <c r="C532" s="153">
        <v>43588.5</v>
      </c>
      <c r="D532" s="153">
        <v>42687.5</v>
      </c>
      <c r="E532" s="153">
        <v>42550</v>
      </c>
      <c r="F532" s="153">
        <v>358.5</v>
      </c>
      <c r="G532" s="153">
        <v>0</v>
      </c>
      <c r="H532" s="153">
        <v>739</v>
      </c>
      <c r="I532" s="153">
        <v>36238</v>
      </c>
      <c r="J532" s="153">
        <v>800</v>
      </c>
      <c r="K532" s="153">
        <v>1509</v>
      </c>
      <c r="L532" s="153">
        <v>8915.5</v>
      </c>
      <c r="M532" s="153">
        <v>-1923</v>
      </c>
      <c r="N532" s="153">
        <v>572.5</v>
      </c>
      <c r="O532" s="153">
        <v>-3620.5</v>
      </c>
      <c r="P532" s="153">
        <v>19</v>
      </c>
      <c r="Q532" s="153">
        <v>1561</v>
      </c>
      <c r="R532" s="153">
        <v>-1500</v>
      </c>
      <c r="S532" s="153">
        <v>-2600</v>
      </c>
      <c r="T532" s="153">
        <v>-364</v>
      </c>
      <c r="U532" s="153">
        <v>-662</v>
      </c>
      <c r="V532" s="153">
        <v>-441</v>
      </c>
      <c r="Y532" s="11"/>
    </row>
    <row r="533" spans="1:25">
      <c r="A533" s="11">
        <f t="shared" si="40"/>
        <v>21</v>
      </c>
      <c r="B533" s="13">
        <f t="shared" si="41"/>
        <v>16</v>
      </c>
      <c r="C533" s="153">
        <v>41755.5</v>
      </c>
      <c r="D533" s="153">
        <v>40812.5</v>
      </c>
      <c r="E533" s="153">
        <v>40775</v>
      </c>
      <c r="F533" s="153">
        <v>359</v>
      </c>
      <c r="G533" s="153">
        <v>0</v>
      </c>
      <c r="H533" s="153">
        <v>728</v>
      </c>
      <c r="I533" s="153">
        <v>35399.5</v>
      </c>
      <c r="J533" s="153">
        <v>842</v>
      </c>
      <c r="K533" s="153">
        <v>1311</v>
      </c>
      <c r="L533" s="153">
        <v>8707.5</v>
      </c>
      <c r="M533" s="153">
        <v>-2112</v>
      </c>
      <c r="N533" s="153">
        <v>574.5</v>
      </c>
      <c r="O533" s="153">
        <v>-4053</v>
      </c>
      <c r="P533" s="153">
        <v>19.5</v>
      </c>
      <c r="Q533" s="153">
        <v>937</v>
      </c>
      <c r="R533" s="153">
        <v>-1500</v>
      </c>
      <c r="S533" s="153">
        <v>-2600</v>
      </c>
      <c r="T533" s="153">
        <v>379</v>
      </c>
      <c r="U533" s="153">
        <v>-710</v>
      </c>
      <c r="V533" s="153">
        <v>-514</v>
      </c>
      <c r="Y533" s="11"/>
    </row>
    <row r="534" spans="1:25">
      <c r="A534" s="11">
        <f t="shared" si="40"/>
        <v>21</v>
      </c>
      <c r="B534" s="13">
        <f t="shared" si="41"/>
        <v>17</v>
      </c>
      <c r="C534" s="153">
        <v>41056</v>
      </c>
      <c r="D534" s="153">
        <v>40200</v>
      </c>
      <c r="E534" s="153">
        <v>40200</v>
      </c>
      <c r="F534" s="153">
        <v>359.5</v>
      </c>
      <c r="G534" s="153">
        <v>0</v>
      </c>
      <c r="H534" s="153">
        <v>719.5</v>
      </c>
      <c r="I534" s="153">
        <v>35892.5</v>
      </c>
      <c r="J534" s="153">
        <v>878</v>
      </c>
      <c r="K534" s="153">
        <v>1007.5</v>
      </c>
      <c r="L534" s="153">
        <v>8855.5</v>
      </c>
      <c r="M534" s="153">
        <v>-1991.5</v>
      </c>
      <c r="N534" s="153">
        <v>562.5</v>
      </c>
      <c r="O534" s="153">
        <v>-5227</v>
      </c>
      <c r="P534" s="153">
        <v>19.5</v>
      </c>
      <c r="Q534" s="153">
        <v>-588</v>
      </c>
      <c r="R534" s="153">
        <v>-1500</v>
      </c>
      <c r="S534" s="153">
        <v>-2600</v>
      </c>
      <c r="T534" s="153">
        <v>726</v>
      </c>
      <c r="U534" s="153">
        <v>-1002</v>
      </c>
      <c r="V534" s="153">
        <v>-1184</v>
      </c>
      <c r="Y534" s="11"/>
    </row>
    <row r="535" spans="1:25">
      <c r="A535" s="11">
        <f t="shared" si="40"/>
        <v>21</v>
      </c>
      <c r="B535" s="13">
        <f t="shared" si="41"/>
        <v>18</v>
      </c>
      <c r="C535" s="153">
        <v>42653</v>
      </c>
      <c r="D535" s="153">
        <v>42400</v>
      </c>
      <c r="E535" s="153">
        <v>42400</v>
      </c>
      <c r="F535" s="153">
        <v>358.5</v>
      </c>
      <c r="G535" s="153">
        <v>0</v>
      </c>
      <c r="H535" s="153">
        <v>728</v>
      </c>
      <c r="I535" s="153">
        <v>39166.5</v>
      </c>
      <c r="J535" s="153">
        <v>899.5</v>
      </c>
      <c r="K535" s="153">
        <v>687.5</v>
      </c>
      <c r="L535" s="153">
        <v>9667</v>
      </c>
      <c r="M535" s="153">
        <v>-1510</v>
      </c>
      <c r="N535" s="153">
        <v>560</v>
      </c>
      <c r="O535" s="153">
        <v>-7904.5</v>
      </c>
      <c r="P535" s="153">
        <v>17.5</v>
      </c>
      <c r="Q535" s="153">
        <v>-1568</v>
      </c>
      <c r="R535" s="153">
        <v>-1500</v>
      </c>
      <c r="S535" s="153">
        <v>-2600</v>
      </c>
      <c r="T535" s="153">
        <v>1000</v>
      </c>
      <c r="U535" s="153">
        <v>-1211</v>
      </c>
      <c r="V535" s="153">
        <v>-3130</v>
      </c>
      <c r="Y535" s="11"/>
    </row>
    <row r="536" spans="1:25">
      <c r="A536" s="11">
        <f t="shared" si="40"/>
        <v>21</v>
      </c>
      <c r="B536" s="13">
        <f t="shared" si="41"/>
        <v>19</v>
      </c>
      <c r="C536" s="153">
        <v>45728</v>
      </c>
      <c r="D536" s="153">
        <v>45500</v>
      </c>
      <c r="E536" s="153">
        <v>45500</v>
      </c>
      <c r="F536" s="153">
        <v>359.5</v>
      </c>
      <c r="G536" s="153">
        <v>0</v>
      </c>
      <c r="H536" s="153">
        <v>725</v>
      </c>
      <c r="I536" s="153">
        <v>42301.5</v>
      </c>
      <c r="J536" s="153">
        <v>913</v>
      </c>
      <c r="K536" s="153">
        <v>302</v>
      </c>
      <c r="L536" s="153">
        <v>10532</v>
      </c>
      <c r="M536" s="153">
        <v>-993</v>
      </c>
      <c r="N536" s="153">
        <v>541.5</v>
      </c>
      <c r="O536" s="153">
        <v>-8953.5</v>
      </c>
      <c r="P536" s="153">
        <v>16</v>
      </c>
      <c r="Q536" s="153">
        <v>-1574</v>
      </c>
      <c r="R536" s="153">
        <v>-1500</v>
      </c>
      <c r="S536" s="153">
        <v>-2600</v>
      </c>
      <c r="T536" s="153">
        <v>1000</v>
      </c>
      <c r="U536" s="153">
        <v>-1216</v>
      </c>
      <c r="V536" s="153">
        <v>-3080</v>
      </c>
      <c r="Y536" s="11"/>
    </row>
    <row r="537" spans="1:25">
      <c r="A537" s="11">
        <f t="shared" si="40"/>
        <v>21</v>
      </c>
      <c r="B537" s="13">
        <f t="shared" si="41"/>
        <v>20</v>
      </c>
      <c r="C537" s="153">
        <v>47550</v>
      </c>
      <c r="D537" s="153">
        <v>47425</v>
      </c>
      <c r="E537" s="153">
        <v>47425</v>
      </c>
      <c r="F537" s="153">
        <v>358</v>
      </c>
      <c r="G537" s="153">
        <v>0</v>
      </c>
      <c r="H537" s="153">
        <v>731.5</v>
      </c>
      <c r="I537" s="153">
        <v>43116.5</v>
      </c>
      <c r="J537" s="153">
        <v>910.5</v>
      </c>
      <c r="K537" s="153">
        <v>52</v>
      </c>
      <c r="L537" s="153">
        <v>11134.5</v>
      </c>
      <c r="M537" s="153">
        <v>-167.5</v>
      </c>
      <c r="N537" s="153">
        <v>536</v>
      </c>
      <c r="O537" s="153">
        <v>-9121.5</v>
      </c>
      <c r="P537" s="153">
        <v>15.5</v>
      </c>
      <c r="Q537" s="153">
        <v>-1631</v>
      </c>
      <c r="R537" s="153">
        <v>-1500</v>
      </c>
      <c r="S537" s="153">
        <v>-2600</v>
      </c>
      <c r="T537" s="153">
        <v>1000</v>
      </c>
      <c r="U537" s="153">
        <v>-1216</v>
      </c>
      <c r="V537" s="153">
        <v>-2996</v>
      </c>
      <c r="Y537" s="11"/>
    </row>
    <row r="538" spans="1:25">
      <c r="A538" s="11">
        <f t="shared" si="40"/>
        <v>21</v>
      </c>
      <c r="B538" s="13">
        <f t="shared" si="41"/>
        <v>21</v>
      </c>
      <c r="C538" s="153">
        <v>49599</v>
      </c>
      <c r="D538" s="153">
        <v>49212.5</v>
      </c>
      <c r="E538" s="153">
        <v>49212.5</v>
      </c>
      <c r="F538" s="153">
        <v>359</v>
      </c>
      <c r="G538" s="153">
        <v>0</v>
      </c>
      <c r="H538" s="153">
        <v>712</v>
      </c>
      <c r="I538" s="153">
        <v>43262</v>
      </c>
      <c r="J538" s="153">
        <v>900.5</v>
      </c>
      <c r="K538" s="153">
        <v>0</v>
      </c>
      <c r="L538" s="153">
        <v>12311</v>
      </c>
      <c r="M538" s="153">
        <v>-2</v>
      </c>
      <c r="N538" s="153">
        <v>528.5</v>
      </c>
      <c r="O538" s="153">
        <v>-8473.5</v>
      </c>
      <c r="P538" s="153">
        <v>15</v>
      </c>
      <c r="Q538" s="153">
        <v>-1067</v>
      </c>
      <c r="R538" s="153">
        <v>-1500</v>
      </c>
      <c r="S538" s="153">
        <v>-2600</v>
      </c>
      <c r="T538" s="153">
        <v>870</v>
      </c>
      <c r="U538" s="153">
        <v>-1216</v>
      </c>
      <c r="V538" s="153">
        <v>-2636</v>
      </c>
      <c r="Y538" s="11"/>
    </row>
    <row r="539" spans="1:25">
      <c r="A539" s="11">
        <f t="shared" si="40"/>
        <v>21</v>
      </c>
      <c r="B539" s="13">
        <f t="shared" si="41"/>
        <v>22</v>
      </c>
      <c r="C539" s="153">
        <v>49608.5</v>
      </c>
      <c r="D539" s="153">
        <v>49512.5</v>
      </c>
      <c r="E539" s="153">
        <v>49512.5</v>
      </c>
      <c r="F539" s="153">
        <v>358</v>
      </c>
      <c r="G539" s="153">
        <v>0</v>
      </c>
      <c r="H539" s="153">
        <v>713.5</v>
      </c>
      <c r="I539" s="153">
        <v>42865.5</v>
      </c>
      <c r="J539" s="153">
        <v>950.5</v>
      </c>
      <c r="K539" s="153">
        <v>0</v>
      </c>
      <c r="L539" s="153">
        <v>11803</v>
      </c>
      <c r="M539" s="153">
        <v>-1.5</v>
      </c>
      <c r="N539" s="153">
        <v>502.5</v>
      </c>
      <c r="O539" s="153">
        <v>-7583.5</v>
      </c>
      <c r="P539" s="153">
        <v>15</v>
      </c>
      <c r="Q539" s="153">
        <v>-337</v>
      </c>
      <c r="R539" s="153">
        <v>-1500</v>
      </c>
      <c r="S539" s="153">
        <v>-2600</v>
      </c>
      <c r="T539" s="153">
        <v>875</v>
      </c>
      <c r="U539" s="153">
        <v>-1216</v>
      </c>
      <c r="V539" s="153">
        <v>-2301</v>
      </c>
      <c r="Y539" s="11"/>
    </row>
    <row r="540" spans="1:25">
      <c r="A540" s="11">
        <f t="shared" si="40"/>
        <v>21</v>
      </c>
      <c r="B540" s="13">
        <f t="shared" si="41"/>
        <v>23</v>
      </c>
      <c r="C540" s="153">
        <v>52219.5</v>
      </c>
      <c r="D540" s="153">
        <v>51312.5</v>
      </c>
      <c r="E540" s="153">
        <v>51312.5</v>
      </c>
      <c r="F540" s="153">
        <v>358.5</v>
      </c>
      <c r="G540" s="153">
        <v>0</v>
      </c>
      <c r="H540" s="153">
        <v>714.5</v>
      </c>
      <c r="I540" s="153">
        <v>43122</v>
      </c>
      <c r="J540" s="153">
        <v>989.5</v>
      </c>
      <c r="K540" s="153">
        <v>0</v>
      </c>
      <c r="L540" s="153">
        <v>12414.5</v>
      </c>
      <c r="M540" s="153">
        <v>-8.5</v>
      </c>
      <c r="N540" s="153">
        <v>503</v>
      </c>
      <c r="O540" s="153">
        <v>-5875</v>
      </c>
      <c r="P540" s="153">
        <v>15</v>
      </c>
      <c r="Q540" s="153">
        <v>493</v>
      </c>
      <c r="R540" s="153">
        <v>-1500</v>
      </c>
      <c r="S540" s="153">
        <v>-2600</v>
      </c>
      <c r="T540" s="153">
        <v>999</v>
      </c>
      <c r="U540" s="153">
        <v>-1043</v>
      </c>
      <c r="V540" s="153">
        <v>-1439</v>
      </c>
      <c r="Y540" s="11"/>
    </row>
    <row r="541" spans="1:25">
      <c r="A541" s="11">
        <f>A540+1</f>
        <v>22</v>
      </c>
      <c r="B541" s="13">
        <v>0</v>
      </c>
      <c r="C541" s="153">
        <v>50996.5</v>
      </c>
      <c r="D541" s="153">
        <v>49125</v>
      </c>
      <c r="E541" s="153">
        <v>49537.5</v>
      </c>
      <c r="F541" s="153">
        <v>359</v>
      </c>
      <c r="G541" s="153">
        <v>0</v>
      </c>
      <c r="H541" s="153">
        <v>714</v>
      </c>
      <c r="I541" s="153">
        <v>43216.5</v>
      </c>
      <c r="J541" s="153">
        <v>1013.5</v>
      </c>
      <c r="K541" s="153">
        <v>0</v>
      </c>
      <c r="L541" s="153">
        <v>10612</v>
      </c>
      <c r="M541" s="153">
        <v>-15</v>
      </c>
      <c r="N541" s="153">
        <v>482.5</v>
      </c>
      <c r="O541" s="153">
        <v>-5386.5</v>
      </c>
      <c r="P541" s="153">
        <v>15</v>
      </c>
      <c r="Q541" s="153">
        <v>-506</v>
      </c>
      <c r="R541" s="153">
        <v>-1500</v>
      </c>
      <c r="S541" s="153">
        <v>-2600</v>
      </c>
      <c r="T541" s="153">
        <v>570</v>
      </c>
      <c r="U541" s="153">
        <v>-1043</v>
      </c>
      <c r="V541" s="153">
        <v>-1089</v>
      </c>
      <c r="Y541" s="11"/>
    </row>
    <row r="542" spans="1:25">
      <c r="A542" s="11">
        <f>A541</f>
        <v>22</v>
      </c>
      <c r="B542" s="13">
        <f>B541+1</f>
        <v>1</v>
      </c>
      <c r="C542" s="153">
        <v>47420.5</v>
      </c>
      <c r="D542" s="153">
        <v>46750</v>
      </c>
      <c r="E542" s="153">
        <v>47012.5</v>
      </c>
      <c r="F542" s="153">
        <v>358</v>
      </c>
      <c r="G542" s="153">
        <v>0</v>
      </c>
      <c r="H542" s="153">
        <v>733</v>
      </c>
      <c r="I542" s="153">
        <v>42238.5</v>
      </c>
      <c r="J542" s="153">
        <v>960</v>
      </c>
      <c r="K542" s="153">
        <v>0</v>
      </c>
      <c r="L542" s="153">
        <v>9487.5</v>
      </c>
      <c r="M542" s="153">
        <v>-976.5</v>
      </c>
      <c r="N542" s="153">
        <v>507.5</v>
      </c>
      <c r="O542" s="153">
        <v>-5887.5</v>
      </c>
      <c r="P542" s="153">
        <v>16.5</v>
      </c>
      <c r="Q542" s="153">
        <v>-452</v>
      </c>
      <c r="R542" s="153">
        <v>-1500</v>
      </c>
      <c r="S542" s="153">
        <v>-2600</v>
      </c>
      <c r="T542" s="153">
        <v>1046</v>
      </c>
      <c r="U542" s="153">
        <v>-1023</v>
      </c>
      <c r="V542" s="153">
        <v>-1280</v>
      </c>
      <c r="Y542" s="11"/>
    </row>
    <row r="543" spans="1:25">
      <c r="A543" s="11">
        <f t="shared" ref="A543:A564" si="42">A542</f>
        <v>22</v>
      </c>
      <c r="B543" s="13">
        <f t="shared" ref="B543:B564" si="43">B542+1</f>
        <v>2</v>
      </c>
      <c r="C543" s="153">
        <v>46549.5</v>
      </c>
      <c r="D543" s="153">
        <v>46062.5</v>
      </c>
      <c r="E543" s="153">
        <v>45850</v>
      </c>
      <c r="F543" s="153">
        <v>357.5</v>
      </c>
      <c r="G543" s="153">
        <v>27</v>
      </c>
      <c r="H543" s="153">
        <v>738</v>
      </c>
      <c r="I543" s="153">
        <v>42392.5</v>
      </c>
      <c r="J543" s="153">
        <v>954.5</v>
      </c>
      <c r="K543" s="153">
        <v>0</v>
      </c>
      <c r="L543" s="153">
        <v>9176.5</v>
      </c>
      <c r="M543" s="153">
        <v>-1531.5</v>
      </c>
      <c r="N543" s="153">
        <v>584.5</v>
      </c>
      <c r="O543" s="153">
        <v>-6148.5</v>
      </c>
      <c r="P543" s="153">
        <v>17.5</v>
      </c>
      <c r="Q543" s="153">
        <v>-1033</v>
      </c>
      <c r="R543" s="153">
        <v>-1500</v>
      </c>
      <c r="S543" s="153">
        <v>-2600</v>
      </c>
      <c r="T543" s="153">
        <v>1100</v>
      </c>
      <c r="U543" s="153">
        <v>-1039</v>
      </c>
      <c r="V543" s="153">
        <v>-1232</v>
      </c>
      <c r="Y543" s="11"/>
    </row>
    <row r="544" spans="1:25">
      <c r="A544" s="11">
        <f t="shared" si="42"/>
        <v>22</v>
      </c>
      <c r="B544" s="13">
        <f t="shared" si="43"/>
        <v>3</v>
      </c>
      <c r="C544" s="153">
        <v>44062</v>
      </c>
      <c r="D544" s="153">
        <v>43537.5</v>
      </c>
      <c r="E544" s="153">
        <v>43100</v>
      </c>
      <c r="F544" s="153">
        <v>358.5</v>
      </c>
      <c r="G544" s="153">
        <v>170.5</v>
      </c>
      <c r="H544" s="153">
        <v>742.5</v>
      </c>
      <c r="I544" s="153">
        <v>40632.5</v>
      </c>
      <c r="J544" s="153">
        <v>980</v>
      </c>
      <c r="K544" s="153">
        <v>0</v>
      </c>
      <c r="L544" s="153">
        <v>9047.5</v>
      </c>
      <c r="M544" s="153">
        <v>-1949.5</v>
      </c>
      <c r="N544" s="153">
        <v>594</v>
      </c>
      <c r="O544" s="153">
        <v>-6513</v>
      </c>
      <c r="P544" s="153">
        <v>21</v>
      </c>
      <c r="Q544" s="153">
        <v>-1350</v>
      </c>
      <c r="R544" s="153">
        <v>-1500</v>
      </c>
      <c r="S544" s="153">
        <v>-2600</v>
      </c>
      <c r="T544" s="153">
        <v>1100</v>
      </c>
      <c r="U544" s="153">
        <v>-1043</v>
      </c>
      <c r="V544" s="153">
        <v>-1288</v>
      </c>
      <c r="Y544" s="11"/>
    </row>
    <row r="545" spans="1:25">
      <c r="A545" s="11">
        <f t="shared" si="42"/>
        <v>22</v>
      </c>
      <c r="B545" s="13">
        <f t="shared" si="43"/>
        <v>4</v>
      </c>
      <c r="C545" s="153">
        <v>42900</v>
      </c>
      <c r="D545" s="153">
        <v>42612.5</v>
      </c>
      <c r="E545" s="153">
        <v>42437.5</v>
      </c>
      <c r="F545" s="153">
        <v>357</v>
      </c>
      <c r="G545" s="153">
        <v>531</v>
      </c>
      <c r="H545" s="153">
        <v>722.5</v>
      </c>
      <c r="I545" s="153">
        <v>39937</v>
      </c>
      <c r="J545" s="153">
        <v>890.5</v>
      </c>
      <c r="K545" s="153">
        <v>0</v>
      </c>
      <c r="L545" s="153">
        <v>8803.5</v>
      </c>
      <c r="M545" s="153">
        <v>-2293</v>
      </c>
      <c r="N545" s="153">
        <v>595.5</v>
      </c>
      <c r="O545" s="153">
        <v>-6644</v>
      </c>
      <c r="P545" s="153">
        <v>28</v>
      </c>
      <c r="Q545" s="153">
        <v>-1009</v>
      </c>
      <c r="R545" s="153">
        <v>-1500</v>
      </c>
      <c r="S545" s="153">
        <v>-2600</v>
      </c>
      <c r="T545" s="153">
        <v>1093</v>
      </c>
      <c r="U545" s="153">
        <v>-1043</v>
      </c>
      <c r="V545" s="153">
        <v>-1635</v>
      </c>
      <c r="Y545" s="11"/>
    </row>
    <row r="546" spans="1:25">
      <c r="A546" s="11">
        <f t="shared" si="42"/>
        <v>22</v>
      </c>
      <c r="B546" s="13">
        <f t="shared" si="43"/>
        <v>5</v>
      </c>
      <c r="C546" s="153">
        <v>44633.5</v>
      </c>
      <c r="D546" s="153">
        <v>45062.5</v>
      </c>
      <c r="E546" s="153">
        <v>44950</v>
      </c>
      <c r="F546" s="153">
        <v>357.5</v>
      </c>
      <c r="G546" s="153">
        <v>993.5</v>
      </c>
      <c r="H546" s="153">
        <v>723.5</v>
      </c>
      <c r="I546" s="153">
        <v>40987</v>
      </c>
      <c r="J546" s="153">
        <v>886</v>
      </c>
      <c r="K546" s="153">
        <v>0</v>
      </c>
      <c r="L546" s="153">
        <v>9009</v>
      </c>
      <c r="M546" s="153">
        <v>-2101</v>
      </c>
      <c r="N546" s="153">
        <v>592.5</v>
      </c>
      <c r="O546" s="153">
        <v>-6815</v>
      </c>
      <c r="P546" s="153">
        <v>35.5</v>
      </c>
      <c r="Q546" s="153">
        <v>-1133</v>
      </c>
      <c r="R546" s="153">
        <v>-1500</v>
      </c>
      <c r="S546" s="153">
        <v>-2600</v>
      </c>
      <c r="T546" s="153">
        <v>1100</v>
      </c>
      <c r="U546" s="153">
        <v>-1043</v>
      </c>
      <c r="V546" s="153">
        <v>-1992</v>
      </c>
      <c r="Y546" s="11"/>
    </row>
    <row r="547" spans="1:25">
      <c r="A547" s="11">
        <f t="shared" si="42"/>
        <v>22</v>
      </c>
      <c r="B547" s="13">
        <f t="shared" si="43"/>
        <v>6</v>
      </c>
      <c r="C547" s="153">
        <v>49574</v>
      </c>
      <c r="D547" s="153">
        <v>50162.5</v>
      </c>
      <c r="E547" s="153">
        <v>50025</v>
      </c>
      <c r="F547" s="153">
        <v>357</v>
      </c>
      <c r="G547" s="153">
        <v>1807</v>
      </c>
      <c r="H547" s="153">
        <v>773</v>
      </c>
      <c r="I547" s="153">
        <v>43282.5</v>
      </c>
      <c r="J547" s="153">
        <v>835</v>
      </c>
      <c r="K547" s="153">
        <v>0</v>
      </c>
      <c r="L547" s="153">
        <v>9331.5</v>
      </c>
      <c r="M547" s="153">
        <v>-650.5</v>
      </c>
      <c r="N547" s="153">
        <v>591.5</v>
      </c>
      <c r="O547" s="153">
        <v>-6753.5</v>
      </c>
      <c r="P547" s="153">
        <v>46.5</v>
      </c>
      <c r="Q547" s="153">
        <v>-104</v>
      </c>
      <c r="R547" s="153">
        <v>-937</v>
      </c>
      <c r="S547" s="153">
        <v>-2600</v>
      </c>
      <c r="T547" s="153">
        <v>1100</v>
      </c>
      <c r="U547" s="153">
        <v>-1471</v>
      </c>
      <c r="V547" s="153">
        <v>-2261</v>
      </c>
      <c r="Y547" s="11"/>
    </row>
    <row r="548" spans="1:25">
      <c r="A548" s="11">
        <f t="shared" si="42"/>
        <v>22</v>
      </c>
      <c r="B548" s="13">
        <f t="shared" si="43"/>
        <v>7</v>
      </c>
      <c r="C548" s="153">
        <v>54093</v>
      </c>
      <c r="D548" s="153">
        <v>55125</v>
      </c>
      <c r="E548" s="153">
        <v>54787.5</v>
      </c>
      <c r="F548" s="153">
        <v>356</v>
      </c>
      <c r="G548" s="153">
        <v>2443</v>
      </c>
      <c r="H548" s="153">
        <v>878.5</v>
      </c>
      <c r="I548" s="153">
        <v>44574.5</v>
      </c>
      <c r="J548" s="153">
        <v>796</v>
      </c>
      <c r="K548" s="153">
        <v>24.5</v>
      </c>
      <c r="L548" s="153">
        <v>10143.5</v>
      </c>
      <c r="M548" s="153">
        <v>-21.5</v>
      </c>
      <c r="N548" s="153">
        <v>584.5</v>
      </c>
      <c r="O548" s="153">
        <v>-5686.5</v>
      </c>
      <c r="P548" s="153">
        <v>54.5</v>
      </c>
      <c r="Q548" s="153">
        <v>1760</v>
      </c>
      <c r="R548" s="153">
        <v>-1021</v>
      </c>
      <c r="S548" s="153">
        <v>-2600</v>
      </c>
      <c r="T548" s="153">
        <v>1000</v>
      </c>
      <c r="U548" s="153">
        <v>-1899</v>
      </c>
      <c r="V548" s="153">
        <v>-2094</v>
      </c>
      <c r="Y548" s="11"/>
    </row>
    <row r="549" spans="1:25">
      <c r="A549" s="11">
        <f t="shared" si="42"/>
        <v>22</v>
      </c>
      <c r="B549" s="13">
        <f t="shared" si="43"/>
        <v>8</v>
      </c>
      <c r="C549" s="153">
        <v>57931</v>
      </c>
      <c r="D549" s="153">
        <v>59200</v>
      </c>
      <c r="E549" s="153">
        <v>58500</v>
      </c>
      <c r="F549" s="153">
        <v>358</v>
      </c>
      <c r="G549" s="153">
        <v>3091</v>
      </c>
      <c r="H549" s="153">
        <v>1173.5</v>
      </c>
      <c r="I549" s="153">
        <v>44713</v>
      </c>
      <c r="J549" s="153">
        <v>708.5</v>
      </c>
      <c r="K549" s="153">
        <v>253</v>
      </c>
      <c r="L549" s="153">
        <v>11190.5</v>
      </c>
      <c r="M549" s="153">
        <v>-3</v>
      </c>
      <c r="N549" s="153">
        <v>584.5</v>
      </c>
      <c r="O549" s="153">
        <v>-4137.5</v>
      </c>
      <c r="P549" s="153">
        <v>64</v>
      </c>
      <c r="Q549" s="153">
        <v>2926</v>
      </c>
      <c r="R549" s="153">
        <v>-637</v>
      </c>
      <c r="S549" s="153">
        <v>-2575</v>
      </c>
      <c r="T549" s="153">
        <v>1000</v>
      </c>
      <c r="U549" s="153">
        <v>-2327</v>
      </c>
      <c r="V549" s="153">
        <v>-1771</v>
      </c>
      <c r="Y549" s="11"/>
    </row>
    <row r="550" spans="1:25">
      <c r="A550" s="11">
        <f t="shared" si="42"/>
        <v>22</v>
      </c>
      <c r="B550" s="13">
        <f t="shared" si="43"/>
        <v>9</v>
      </c>
      <c r="C550" s="153">
        <v>59662</v>
      </c>
      <c r="D550" s="153">
        <v>60837.5</v>
      </c>
      <c r="E550" s="153">
        <v>60225</v>
      </c>
      <c r="F550" s="153">
        <v>358</v>
      </c>
      <c r="G550" s="153">
        <v>3349</v>
      </c>
      <c r="H550" s="153">
        <v>1219.5</v>
      </c>
      <c r="I550" s="153">
        <v>44701.5</v>
      </c>
      <c r="J550" s="153">
        <v>654</v>
      </c>
      <c r="K550" s="153">
        <v>710</v>
      </c>
      <c r="L550" s="153">
        <v>11682.5</v>
      </c>
      <c r="M550" s="153">
        <v>-2</v>
      </c>
      <c r="N550" s="153">
        <v>574.5</v>
      </c>
      <c r="O550" s="153">
        <v>-3586</v>
      </c>
      <c r="P550" s="153">
        <v>67</v>
      </c>
      <c r="Q550" s="153">
        <v>3001</v>
      </c>
      <c r="R550" s="153">
        <v>-749</v>
      </c>
      <c r="S550" s="153">
        <v>-2430</v>
      </c>
      <c r="T550" s="153">
        <v>1000</v>
      </c>
      <c r="U550" s="153">
        <v>-2582</v>
      </c>
      <c r="V550" s="153">
        <v>-1939</v>
      </c>
      <c r="Y550" s="11"/>
    </row>
    <row r="551" spans="1:25">
      <c r="A551" s="11">
        <f t="shared" si="42"/>
        <v>22</v>
      </c>
      <c r="B551" s="13">
        <f t="shared" si="43"/>
        <v>10</v>
      </c>
      <c r="C551" s="153">
        <v>59664.5</v>
      </c>
      <c r="D551" s="153">
        <v>60625</v>
      </c>
      <c r="E551" s="153">
        <v>59650</v>
      </c>
      <c r="F551" s="153">
        <v>357</v>
      </c>
      <c r="G551" s="153">
        <v>3459.5</v>
      </c>
      <c r="H551" s="153">
        <v>1215</v>
      </c>
      <c r="I551" s="153">
        <v>44767.5</v>
      </c>
      <c r="J551" s="153">
        <v>667</v>
      </c>
      <c r="K551" s="153">
        <v>1209</v>
      </c>
      <c r="L551" s="153">
        <v>11248.5</v>
      </c>
      <c r="M551" s="153">
        <v>-2</v>
      </c>
      <c r="N551" s="153">
        <v>567</v>
      </c>
      <c r="O551" s="153">
        <v>-3823.5</v>
      </c>
      <c r="P551" s="153">
        <v>68.5</v>
      </c>
      <c r="Q551" s="153">
        <v>3001</v>
      </c>
      <c r="R551" s="153">
        <v>-1485</v>
      </c>
      <c r="S551" s="153">
        <v>-1828</v>
      </c>
      <c r="T551" s="153">
        <v>1000</v>
      </c>
      <c r="U551" s="153">
        <v>-2561</v>
      </c>
      <c r="V551" s="153">
        <v>-1818</v>
      </c>
      <c r="Y551" s="11"/>
    </row>
    <row r="552" spans="1:25">
      <c r="A552" s="11">
        <f t="shared" si="42"/>
        <v>22</v>
      </c>
      <c r="B552" s="13">
        <f t="shared" si="43"/>
        <v>11</v>
      </c>
      <c r="C552" s="153">
        <v>59350.5</v>
      </c>
      <c r="D552" s="153">
        <v>60212.5</v>
      </c>
      <c r="E552" s="153">
        <v>59312.5</v>
      </c>
      <c r="F552" s="153">
        <v>356.5</v>
      </c>
      <c r="G552" s="153">
        <v>3301</v>
      </c>
      <c r="H552" s="153">
        <v>1221</v>
      </c>
      <c r="I552" s="153">
        <v>44763</v>
      </c>
      <c r="J552" s="153">
        <v>771</v>
      </c>
      <c r="K552" s="153">
        <v>1553</v>
      </c>
      <c r="L552" s="153">
        <v>11192.5</v>
      </c>
      <c r="M552" s="153">
        <v>-2</v>
      </c>
      <c r="N552" s="153">
        <v>571.5</v>
      </c>
      <c r="O552" s="153">
        <v>-4376</v>
      </c>
      <c r="P552" s="153">
        <v>65.5</v>
      </c>
      <c r="Q552" s="153">
        <v>3001</v>
      </c>
      <c r="R552" s="153">
        <v>-1500</v>
      </c>
      <c r="S552" s="153">
        <v>-2131</v>
      </c>
      <c r="T552" s="153">
        <v>1000</v>
      </c>
      <c r="U552" s="153">
        <v>-2613</v>
      </c>
      <c r="V552" s="153">
        <v>-2515</v>
      </c>
      <c r="Y552" s="11"/>
    </row>
    <row r="553" spans="1:25">
      <c r="A553" s="11">
        <f t="shared" si="42"/>
        <v>22</v>
      </c>
      <c r="B553" s="13">
        <f t="shared" si="43"/>
        <v>12</v>
      </c>
      <c r="C553" s="153">
        <v>59501</v>
      </c>
      <c r="D553" s="153">
        <v>59862.5</v>
      </c>
      <c r="E553" s="153">
        <v>59600</v>
      </c>
      <c r="F553" s="153">
        <v>359.5</v>
      </c>
      <c r="G553" s="153">
        <v>3289</v>
      </c>
      <c r="H553" s="153">
        <v>1237.5</v>
      </c>
      <c r="I553" s="153">
        <v>44846.5</v>
      </c>
      <c r="J553" s="153">
        <v>827.5</v>
      </c>
      <c r="K553" s="153">
        <v>1737.5</v>
      </c>
      <c r="L553" s="153">
        <v>11689.5</v>
      </c>
      <c r="M553" s="153">
        <v>-2</v>
      </c>
      <c r="N553" s="153">
        <v>572.5</v>
      </c>
      <c r="O553" s="153">
        <v>-5057</v>
      </c>
      <c r="P553" s="153">
        <v>64.5</v>
      </c>
      <c r="Q553" s="153">
        <v>2424</v>
      </c>
      <c r="R553" s="153">
        <v>-1500</v>
      </c>
      <c r="S553" s="153">
        <v>-1813</v>
      </c>
      <c r="T553" s="153">
        <v>1000</v>
      </c>
      <c r="U553" s="153">
        <v>-2598</v>
      </c>
      <c r="V553" s="153">
        <v>-2731</v>
      </c>
      <c r="Y553" s="11"/>
    </row>
    <row r="554" spans="1:25">
      <c r="A554" s="11">
        <f t="shared" si="42"/>
        <v>22</v>
      </c>
      <c r="B554" s="13">
        <f t="shared" si="43"/>
        <v>13</v>
      </c>
      <c r="C554" s="153">
        <v>59007.5</v>
      </c>
      <c r="D554" s="153">
        <v>59312.5</v>
      </c>
      <c r="E554" s="153">
        <v>58862.5</v>
      </c>
      <c r="F554" s="153">
        <v>361</v>
      </c>
      <c r="G554" s="153">
        <v>3273.5</v>
      </c>
      <c r="H554" s="153">
        <v>1230.5</v>
      </c>
      <c r="I554" s="153">
        <v>44859</v>
      </c>
      <c r="J554" s="153">
        <v>935</v>
      </c>
      <c r="K554" s="153">
        <v>1788.5</v>
      </c>
      <c r="L554" s="153">
        <v>11295</v>
      </c>
      <c r="M554" s="153">
        <v>-2</v>
      </c>
      <c r="N554" s="153">
        <v>584.5</v>
      </c>
      <c r="O554" s="153">
        <v>-5317.5</v>
      </c>
      <c r="P554" s="153">
        <v>65</v>
      </c>
      <c r="Q554" s="153">
        <v>2936</v>
      </c>
      <c r="R554" s="153">
        <v>-1500</v>
      </c>
      <c r="S554" s="153">
        <v>-1837</v>
      </c>
      <c r="T554" s="153">
        <v>925</v>
      </c>
      <c r="U554" s="153">
        <v>-2602</v>
      </c>
      <c r="V554" s="153">
        <v>-3200</v>
      </c>
      <c r="Y554" s="11"/>
    </row>
    <row r="555" spans="1:25">
      <c r="A555" s="11">
        <f t="shared" si="42"/>
        <v>22</v>
      </c>
      <c r="B555" s="13">
        <f t="shared" si="43"/>
        <v>14</v>
      </c>
      <c r="C555" s="153">
        <v>57965</v>
      </c>
      <c r="D555" s="153">
        <v>57600</v>
      </c>
      <c r="E555" s="153">
        <v>57325</v>
      </c>
      <c r="F555" s="153">
        <v>362.5</v>
      </c>
      <c r="G555" s="153">
        <v>2909</v>
      </c>
      <c r="H555" s="153">
        <v>1269.5</v>
      </c>
      <c r="I555" s="153">
        <v>44883</v>
      </c>
      <c r="J555" s="153">
        <v>1041</v>
      </c>
      <c r="K555" s="153">
        <v>1754</v>
      </c>
      <c r="L555" s="153">
        <v>10733.5</v>
      </c>
      <c r="M555" s="153">
        <v>-2</v>
      </c>
      <c r="N555" s="153">
        <v>599</v>
      </c>
      <c r="O555" s="153">
        <v>-5583</v>
      </c>
      <c r="P555" s="153">
        <v>60.5</v>
      </c>
      <c r="Q555" s="153">
        <v>2656</v>
      </c>
      <c r="R555" s="153">
        <v>-1500</v>
      </c>
      <c r="S555" s="153">
        <v>-2381</v>
      </c>
      <c r="T555" s="153">
        <v>1000</v>
      </c>
      <c r="U555" s="153">
        <v>-2673</v>
      </c>
      <c r="V555" s="153">
        <v>-3038</v>
      </c>
      <c r="Y555" s="11"/>
    </row>
    <row r="556" spans="1:25">
      <c r="A556" s="11">
        <f t="shared" si="42"/>
        <v>22</v>
      </c>
      <c r="B556" s="13">
        <f t="shared" si="43"/>
        <v>15</v>
      </c>
      <c r="C556" s="153">
        <v>55743.5</v>
      </c>
      <c r="D556" s="153">
        <v>54962.5</v>
      </c>
      <c r="E556" s="153">
        <v>54825</v>
      </c>
      <c r="F556" s="153">
        <v>358.5</v>
      </c>
      <c r="G556" s="153">
        <v>2268.5</v>
      </c>
      <c r="H556" s="153">
        <v>1109.5</v>
      </c>
      <c r="I556" s="153">
        <v>44782.5</v>
      </c>
      <c r="J556" s="153">
        <v>1160.5</v>
      </c>
      <c r="K556" s="153">
        <v>1608.5</v>
      </c>
      <c r="L556" s="153">
        <v>10465</v>
      </c>
      <c r="M556" s="153">
        <v>-2.5</v>
      </c>
      <c r="N556" s="153">
        <v>597.5</v>
      </c>
      <c r="O556" s="153">
        <v>-6604</v>
      </c>
      <c r="P556" s="153">
        <v>51</v>
      </c>
      <c r="Q556" s="153">
        <v>2330</v>
      </c>
      <c r="R556" s="153">
        <v>-1500</v>
      </c>
      <c r="S556" s="153">
        <v>-2600</v>
      </c>
      <c r="T556" s="153">
        <v>627</v>
      </c>
      <c r="U556" s="153">
        <v>-2753</v>
      </c>
      <c r="V556" s="153">
        <v>-2960</v>
      </c>
      <c r="Y556" s="11"/>
    </row>
    <row r="557" spans="1:25">
      <c r="A557" s="11">
        <f t="shared" si="42"/>
        <v>22</v>
      </c>
      <c r="B557" s="13">
        <f t="shared" si="43"/>
        <v>16</v>
      </c>
      <c r="C557" s="153">
        <v>53787</v>
      </c>
      <c r="D557" s="153">
        <v>52725</v>
      </c>
      <c r="E557" s="153">
        <v>52637.5</v>
      </c>
      <c r="F557" s="153">
        <v>360</v>
      </c>
      <c r="G557" s="153">
        <v>2073.5</v>
      </c>
      <c r="H557" s="153">
        <v>830.5</v>
      </c>
      <c r="I557" s="153">
        <v>44392.5</v>
      </c>
      <c r="J557" s="153">
        <v>1245.5</v>
      </c>
      <c r="K557" s="153">
        <v>1381</v>
      </c>
      <c r="L557" s="153">
        <v>9587</v>
      </c>
      <c r="M557" s="153">
        <v>-2.5</v>
      </c>
      <c r="N557" s="153">
        <v>598</v>
      </c>
      <c r="O557" s="153">
        <v>-6678.5</v>
      </c>
      <c r="P557" s="153">
        <v>47.5</v>
      </c>
      <c r="Q557" s="153">
        <v>2803</v>
      </c>
      <c r="R557" s="153">
        <v>-1500</v>
      </c>
      <c r="S557" s="153">
        <v>-2575</v>
      </c>
      <c r="T557" s="153">
        <v>797</v>
      </c>
      <c r="U557" s="153">
        <v>-2753</v>
      </c>
      <c r="V557" s="153">
        <v>-2982</v>
      </c>
      <c r="Y557" s="11"/>
    </row>
    <row r="558" spans="1:25">
      <c r="A558" s="11">
        <f t="shared" si="42"/>
        <v>22</v>
      </c>
      <c r="B558" s="13">
        <f t="shared" si="43"/>
        <v>17</v>
      </c>
      <c r="C558" s="153">
        <v>51947</v>
      </c>
      <c r="D558" s="153">
        <v>51137.5</v>
      </c>
      <c r="E558" s="153">
        <v>51137.5</v>
      </c>
      <c r="F558" s="153">
        <v>358.5</v>
      </c>
      <c r="G558" s="153">
        <v>1957</v>
      </c>
      <c r="H558" s="153">
        <v>839.5</v>
      </c>
      <c r="I558" s="153">
        <v>43842</v>
      </c>
      <c r="J558" s="153">
        <v>1320</v>
      </c>
      <c r="K558" s="153">
        <v>1127</v>
      </c>
      <c r="L558" s="153">
        <v>9001</v>
      </c>
      <c r="M558" s="153">
        <v>-362.5</v>
      </c>
      <c r="N558" s="153">
        <v>600</v>
      </c>
      <c r="O558" s="153">
        <v>-6736</v>
      </c>
      <c r="P558" s="153">
        <v>47.5</v>
      </c>
      <c r="Q558" s="153">
        <v>2295</v>
      </c>
      <c r="R558" s="153">
        <v>-1500</v>
      </c>
      <c r="S558" s="153">
        <v>-2600</v>
      </c>
      <c r="T558" s="153">
        <v>736</v>
      </c>
      <c r="U558" s="153">
        <v>-2753</v>
      </c>
      <c r="V558" s="153">
        <v>-2969</v>
      </c>
      <c r="Y558" s="11"/>
    </row>
    <row r="559" spans="1:25">
      <c r="A559" s="11">
        <f t="shared" si="42"/>
        <v>22</v>
      </c>
      <c r="B559" s="13">
        <f t="shared" si="43"/>
        <v>18</v>
      </c>
      <c r="C559" s="153">
        <v>52767.5</v>
      </c>
      <c r="D559" s="153">
        <v>51750</v>
      </c>
      <c r="E559" s="153">
        <v>51750</v>
      </c>
      <c r="F559" s="153">
        <v>357</v>
      </c>
      <c r="G559" s="153">
        <v>2070</v>
      </c>
      <c r="H559" s="153">
        <v>825.5</v>
      </c>
      <c r="I559" s="153">
        <v>44523</v>
      </c>
      <c r="J559" s="153">
        <v>1363</v>
      </c>
      <c r="K559" s="153">
        <v>736</v>
      </c>
      <c r="L559" s="153">
        <v>9352</v>
      </c>
      <c r="M559" s="153">
        <v>-189.5</v>
      </c>
      <c r="N559" s="153">
        <v>601</v>
      </c>
      <c r="O559" s="153">
        <v>-6870.5</v>
      </c>
      <c r="P559" s="153">
        <v>48.5</v>
      </c>
      <c r="Q559" s="153">
        <v>1858</v>
      </c>
      <c r="R559" s="153">
        <v>-1500</v>
      </c>
      <c r="S559" s="153">
        <v>-2430</v>
      </c>
      <c r="T559" s="153">
        <v>1000</v>
      </c>
      <c r="U559" s="153">
        <v>-2753</v>
      </c>
      <c r="V559" s="153">
        <v>-2816</v>
      </c>
      <c r="Y559" s="11"/>
    </row>
    <row r="560" spans="1:25">
      <c r="A560" s="11">
        <f t="shared" si="42"/>
        <v>22</v>
      </c>
      <c r="B560" s="13">
        <f t="shared" si="43"/>
        <v>19</v>
      </c>
      <c r="C560" s="153">
        <v>54926</v>
      </c>
      <c r="D560" s="153">
        <v>53387.5</v>
      </c>
      <c r="E560" s="153">
        <v>53387.5</v>
      </c>
      <c r="F560" s="153">
        <v>356</v>
      </c>
      <c r="G560" s="153">
        <v>2203.5</v>
      </c>
      <c r="H560" s="153">
        <v>821</v>
      </c>
      <c r="I560" s="153">
        <v>44950.5</v>
      </c>
      <c r="J560" s="153">
        <v>1289.5</v>
      </c>
      <c r="K560" s="153">
        <v>331</v>
      </c>
      <c r="L560" s="153">
        <v>11266.5</v>
      </c>
      <c r="M560" s="153">
        <v>-22</v>
      </c>
      <c r="N560" s="153">
        <v>602.5</v>
      </c>
      <c r="O560" s="153">
        <v>-6873</v>
      </c>
      <c r="P560" s="153">
        <v>49</v>
      </c>
      <c r="Q560" s="153">
        <v>1239</v>
      </c>
      <c r="R560" s="153">
        <v>-1450</v>
      </c>
      <c r="S560" s="153">
        <v>-2116</v>
      </c>
      <c r="T560" s="153">
        <v>1000</v>
      </c>
      <c r="U560" s="153">
        <v>-2753</v>
      </c>
      <c r="V560" s="153">
        <v>-2680</v>
      </c>
      <c r="Y560" s="11"/>
    </row>
    <row r="561" spans="1:25">
      <c r="A561" s="11">
        <f t="shared" si="42"/>
        <v>22</v>
      </c>
      <c r="B561" s="13">
        <f t="shared" si="43"/>
        <v>20</v>
      </c>
      <c r="C561" s="153">
        <v>54190.5</v>
      </c>
      <c r="D561" s="153">
        <v>53075</v>
      </c>
      <c r="E561" s="153">
        <v>53075</v>
      </c>
      <c r="F561" s="153">
        <v>356</v>
      </c>
      <c r="G561" s="153">
        <v>2281.5</v>
      </c>
      <c r="H561" s="153">
        <v>892</v>
      </c>
      <c r="I561" s="153">
        <v>44918</v>
      </c>
      <c r="J561" s="153">
        <v>1203.5</v>
      </c>
      <c r="K561" s="153">
        <v>63</v>
      </c>
      <c r="L561" s="153">
        <v>11301.5</v>
      </c>
      <c r="M561" s="153">
        <v>-12</v>
      </c>
      <c r="N561" s="153">
        <v>601.5</v>
      </c>
      <c r="O561" s="153">
        <v>-7415.5</v>
      </c>
      <c r="P561" s="153">
        <v>50.5</v>
      </c>
      <c r="Q561" s="153">
        <v>485</v>
      </c>
      <c r="R561" s="153">
        <v>-1500</v>
      </c>
      <c r="S561" s="153">
        <v>-2304</v>
      </c>
      <c r="T561" s="153">
        <v>900</v>
      </c>
      <c r="U561" s="153">
        <v>-2753</v>
      </c>
      <c r="V561" s="153">
        <v>-2335</v>
      </c>
      <c r="Y561" s="11"/>
    </row>
    <row r="562" spans="1:25">
      <c r="A562" s="11">
        <f t="shared" si="42"/>
        <v>22</v>
      </c>
      <c r="B562" s="13">
        <f t="shared" si="43"/>
        <v>21</v>
      </c>
      <c r="C562" s="153">
        <v>54390.5</v>
      </c>
      <c r="D562" s="153">
        <v>53262.5</v>
      </c>
      <c r="E562" s="153">
        <v>53350</v>
      </c>
      <c r="F562" s="153">
        <v>356</v>
      </c>
      <c r="G562" s="153">
        <v>2427</v>
      </c>
      <c r="H562" s="153">
        <v>921</v>
      </c>
      <c r="I562" s="153">
        <v>44934</v>
      </c>
      <c r="J562" s="153">
        <v>1136</v>
      </c>
      <c r="K562" s="153">
        <v>0.5</v>
      </c>
      <c r="L562" s="153">
        <v>11162.5</v>
      </c>
      <c r="M562" s="153">
        <v>-2</v>
      </c>
      <c r="N562" s="153">
        <v>594.5</v>
      </c>
      <c r="O562" s="153">
        <v>-7140.5</v>
      </c>
      <c r="P562" s="153">
        <v>53</v>
      </c>
      <c r="Q562" s="153">
        <v>1781</v>
      </c>
      <c r="R562" s="153">
        <v>-1500</v>
      </c>
      <c r="S562" s="153">
        <v>-2600</v>
      </c>
      <c r="T562" s="153">
        <v>820</v>
      </c>
      <c r="U562" s="153">
        <v>-2753</v>
      </c>
      <c r="V562" s="153">
        <v>-2475</v>
      </c>
      <c r="Y562" s="11"/>
    </row>
    <row r="563" spans="1:25">
      <c r="A563" s="11">
        <f t="shared" si="42"/>
        <v>22</v>
      </c>
      <c r="B563" s="13">
        <f t="shared" si="43"/>
        <v>22</v>
      </c>
      <c r="C563" s="153">
        <v>53412</v>
      </c>
      <c r="D563" s="153">
        <v>52612.5</v>
      </c>
      <c r="E563" s="153">
        <v>52987.5</v>
      </c>
      <c r="F563" s="153">
        <v>355</v>
      </c>
      <c r="G563" s="153">
        <v>2362.5</v>
      </c>
      <c r="H563" s="153">
        <v>906</v>
      </c>
      <c r="I563" s="153">
        <v>44251</v>
      </c>
      <c r="J563" s="153">
        <v>1056.5</v>
      </c>
      <c r="K563" s="153">
        <v>0</v>
      </c>
      <c r="L563" s="153">
        <v>9738.5</v>
      </c>
      <c r="M563" s="153">
        <v>-3.5</v>
      </c>
      <c r="N563" s="153">
        <v>591</v>
      </c>
      <c r="O563" s="153">
        <v>-5845.5</v>
      </c>
      <c r="P563" s="153">
        <v>53.5</v>
      </c>
      <c r="Q563" s="153">
        <v>3001</v>
      </c>
      <c r="R563" s="153">
        <v>-1500</v>
      </c>
      <c r="S563" s="153">
        <v>-2482</v>
      </c>
      <c r="T563" s="153">
        <v>900</v>
      </c>
      <c r="U563" s="153">
        <v>-2743</v>
      </c>
      <c r="V563" s="153">
        <v>-2197</v>
      </c>
      <c r="Y563" s="11"/>
    </row>
    <row r="564" spans="1:25">
      <c r="A564" s="11">
        <f t="shared" si="42"/>
        <v>22</v>
      </c>
      <c r="B564" s="13">
        <f t="shared" si="43"/>
        <v>23</v>
      </c>
      <c r="C564" s="153">
        <v>55686.5</v>
      </c>
      <c r="D564" s="153">
        <v>54375</v>
      </c>
      <c r="E564" s="153">
        <v>54762.5</v>
      </c>
      <c r="F564" s="153">
        <v>354.5</v>
      </c>
      <c r="G564" s="153">
        <v>2506</v>
      </c>
      <c r="H564" s="153">
        <v>856</v>
      </c>
      <c r="I564" s="153">
        <v>44259</v>
      </c>
      <c r="J564" s="153">
        <v>1018.5</v>
      </c>
      <c r="K564" s="153">
        <v>0</v>
      </c>
      <c r="L564" s="153">
        <v>10611.5</v>
      </c>
      <c r="M564" s="153">
        <v>-271</v>
      </c>
      <c r="N564" s="153">
        <v>597.5</v>
      </c>
      <c r="O564" s="153">
        <v>-4245.5</v>
      </c>
      <c r="P564" s="153">
        <v>55.5</v>
      </c>
      <c r="Q564" s="153">
        <v>3001</v>
      </c>
      <c r="R564" s="153">
        <v>-1160</v>
      </c>
      <c r="S564" s="153">
        <v>-2554</v>
      </c>
      <c r="T564" s="153">
        <v>1000</v>
      </c>
      <c r="U564" s="153">
        <v>-2477</v>
      </c>
      <c r="V564" s="153">
        <v>-1568</v>
      </c>
      <c r="Y564" s="11"/>
    </row>
    <row r="565" spans="1:25">
      <c r="A565" s="11">
        <f>A564+1</f>
        <v>23</v>
      </c>
      <c r="B565" s="13">
        <v>0</v>
      </c>
      <c r="C565" s="153">
        <v>54096.5</v>
      </c>
      <c r="D565" s="153">
        <v>52037.5</v>
      </c>
      <c r="E565" s="153">
        <v>52550</v>
      </c>
      <c r="F565" s="153">
        <v>356</v>
      </c>
      <c r="G565" s="153">
        <v>2301.5</v>
      </c>
      <c r="H565" s="153">
        <v>812.5</v>
      </c>
      <c r="I565" s="153">
        <v>44207.5</v>
      </c>
      <c r="J565" s="153">
        <v>970.5</v>
      </c>
      <c r="K565" s="153">
        <v>0</v>
      </c>
      <c r="L565" s="153">
        <v>10371</v>
      </c>
      <c r="M565" s="153">
        <v>-455</v>
      </c>
      <c r="N565" s="153">
        <v>601.5</v>
      </c>
      <c r="O565" s="153">
        <v>-5069.5</v>
      </c>
      <c r="P565" s="153">
        <v>52.5</v>
      </c>
      <c r="Q565" s="153">
        <v>2103</v>
      </c>
      <c r="R565" s="153">
        <v>-1500</v>
      </c>
      <c r="S565" s="153">
        <v>-2550</v>
      </c>
      <c r="T565" s="153">
        <v>-522</v>
      </c>
      <c r="U565" s="153">
        <v>-2598</v>
      </c>
      <c r="V565" s="153">
        <v>-1322</v>
      </c>
      <c r="Y565" s="11"/>
    </row>
    <row r="566" spans="1:25">
      <c r="A566" s="11">
        <f>A565</f>
        <v>23</v>
      </c>
      <c r="B566" s="13">
        <f>B565+1</f>
        <v>1</v>
      </c>
      <c r="C566" s="153">
        <v>50125.5</v>
      </c>
      <c r="D566" s="153">
        <v>49000</v>
      </c>
      <c r="E566" s="153">
        <v>49837.5</v>
      </c>
      <c r="F566" s="153">
        <v>354</v>
      </c>
      <c r="G566" s="153">
        <v>1894.5</v>
      </c>
      <c r="H566" s="153">
        <v>749.5</v>
      </c>
      <c r="I566" s="153">
        <v>44321.5</v>
      </c>
      <c r="J566" s="153">
        <v>925.5</v>
      </c>
      <c r="K566" s="153">
        <v>0</v>
      </c>
      <c r="L566" s="153">
        <v>9260.5</v>
      </c>
      <c r="M566" s="153">
        <v>-1169</v>
      </c>
      <c r="N566" s="153">
        <v>600.5</v>
      </c>
      <c r="O566" s="153">
        <v>-6812.5</v>
      </c>
      <c r="P566" s="153">
        <v>47.5</v>
      </c>
      <c r="Q566" s="153">
        <v>298</v>
      </c>
      <c r="R566" s="153">
        <v>-1500</v>
      </c>
      <c r="S566" s="153">
        <v>-2550</v>
      </c>
      <c r="T566" s="153">
        <v>594</v>
      </c>
      <c r="U566" s="153">
        <v>-2417</v>
      </c>
      <c r="V566" s="153">
        <v>-1521</v>
      </c>
      <c r="Y566" s="11"/>
    </row>
    <row r="567" spans="1:25">
      <c r="A567" s="11">
        <f t="shared" ref="A567:A588" si="44">A566</f>
        <v>23</v>
      </c>
      <c r="B567" s="13">
        <f t="shared" ref="B567:B588" si="45">B566+1</f>
        <v>2</v>
      </c>
      <c r="C567" s="153">
        <v>49068.5</v>
      </c>
      <c r="D567" s="153">
        <v>48025</v>
      </c>
      <c r="E567" s="153">
        <v>48325</v>
      </c>
      <c r="F567" s="153">
        <v>354</v>
      </c>
      <c r="G567" s="153">
        <v>1807</v>
      </c>
      <c r="H567" s="153">
        <v>753</v>
      </c>
      <c r="I567" s="153">
        <v>44486</v>
      </c>
      <c r="J567" s="153">
        <v>935</v>
      </c>
      <c r="K567" s="153">
        <v>0</v>
      </c>
      <c r="L567" s="153">
        <v>8670.5</v>
      </c>
      <c r="M567" s="153">
        <v>-1479.5</v>
      </c>
      <c r="N567" s="153">
        <v>602.5</v>
      </c>
      <c r="O567" s="153">
        <v>-7060</v>
      </c>
      <c r="P567" s="153">
        <v>46.5</v>
      </c>
      <c r="Q567" s="153">
        <v>966</v>
      </c>
      <c r="R567" s="153">
        <v>-1500</v>
      </c>
      <c r="S567" s="153">
        <v>-2550</v>
      </c>
      <c r="T567" s="153">
        <v>-173</v>
      </c>
      <c r="U567" s="153">
        <v>-2435</v>
      </c>
      <c r="V567" s="153">
        <v>-1204</v>
      </c>
      <c r="Y567" s="11"/>
    </row>
    <row r="568" spans="1:25">
      <c r="A568" s="11">
        <f t="shared" si="44"/>
        <v>23</v>
      </c>
      <c r="B568" s="13">
        <f t="shared" si="45"/>
        <v>3</v>
      </c>
      <c r="C568" s="153">
        <v>46558.5</v>
      </c>
      <c r="D568" s="153">
        <v>44950</v>
      </c>
      <c r="E568" s="153">
        <v>45537.5</v>
      </c>
      <c r="F568" s="153">
        <v>352.5</v>
      </c>
      <c r="G568" s="153">
        <v>1745.5</v>
      </c>
      <c r="H568" s="153">
        <v>750.5</v>
      </c>
      <c r="I568" s="153">
        <v>43422</v>
      </c>
      <c r="J568" s="153">
        <v>933</v>
      </c>
      <c r="K568" s="153">
        <v>0</v>
      </c>
      <c r="L568" s="153">
        <v>8350</v>
      </c>
      <c r="M568" s="153">
        <v>-2100</v>
      </c>
      <c r="N568" s="153">
        <v>610</v>
      </c>
      <c r="O568" s="153">
        <v>-7506</v>
      </c>
      <c r="P568" s="153">
        <v>47.5</v>
      </c>
      <c r="Q568" s="153">
        <v>1027</v>
      </c>
      <c r="R568" s="153">
        <v>-1500</v>
      </c>
      <c r="S568" s="153">
        <v>-2550</v>
      </c>
      <c r="T568" s="153">
        <v>-867</v>
      </c>
      <c r="U568" s="153">
        <v>-2546</v>
      </c>
      <c r="V568" s="153">
        <v>-1580</v>
      </c>
      <c r="Y568" s="11"/>
    </row>
    <row r="569" spans="1:25">
      <c r="A569" s="11">
        <f t="shared" si="44"/>
        <v>23</v>
      </c>
      <c r="B569" s="13">
        <f t="shared" si="45"/>
        <v>4</v>
      </c>
      <c r="C569" s="153">
        <v>45250.5</v>
      </c>
      <c r="D569" s="153">
        <v>43662.5</v>
      </c>
      <c r="E569" s="153">
        <v>44537.5</v>
      </c>
      <c r="F569" s="153">
        <v>351</v>
      </c>
      <c r="G569" s="153">
        <v>1683</v>
      </c>
      <c r="H569" s="153">
        <v>750</v>
      </c>
      <c r="I569" s="153">
        <v>43408.5</v>
      </c>
      <c r="J569" s="153">
        <v>955.5</v>
      </c>
      <c r="K569" s="153">
        <v>0</v>
      </c>
      <c r="L569" s="153">
        <v>8041.5</v>
      </c>
      <c r="M569" s="153">
        <v>-2329</v>
      </c>
      <c r="N569" s="153">
        <v>608</v>
      </c>
      <c r="O569" s="153">
        <v>-8217.5</v>
      </c>
      <c r="P569" s="153">
        <v>46.5</v>
      </c>
      <c r="Q569" s="153">
        <v>164</v>
      </c>
      <c r="R569" s="153">
        <v>-1500</v>
      </c>
      <c r="S569" s="153">
        <v>-2600</v>
      </c>
      <c r="T569" s="153">
        <v>-271</v>
      </c>
      <c r="U569" s="153">
        <v>-2544</v>
      </c>
      <c r="V569" s="153">
        <v>-1684</v>
      </c>
      <c r="Y569" s="11"/>
    </row>
    <row r="570" spans="1:25">
      <c r="A570" s="11">
        <f t="shared" si="44"/>
        <v>23</v>
      </c>
      <c r="B570" s="13">
        <f t="shared" si="45"/>
        <v>5</v>
      </c>
      <c r="C570" s="153">
        <v>46336</v>
      </c>
      <c r="D570" s="153">
        <v>45700</v>
      </c>
      <c r="E570" s="153">
        <v>46537.5</v>
      </c>
      <c r="F570" s="153">
        <v>351.5</v>
      </c>
      <c r="G570" s="153">
        <v>1883.5</v>
      </c>
      <c r="H570" s="153">
        <v>760.5</v>
      </c>
      <c r="I570" s="153">
        <v>43749</v>
      </c>
      <c r="J570" s="153">
        <v>988</v>
      </c>
      <c r="K570" s="153">
        <v>0</v>
      </c>
      <c r="L570" s="153">
        <v>8237</v>
      </c>
      <c r="M570" s="153">
        <v>-2186.5</v>
      </c>
      <c r="N570" s="153">
        <v>601</v>
      </c>
      <c r="O570" s="153">
        <v>-8048.5</v>
      </c>
      <c r="P570" s="153">
        <v>49.5</v>
      </c>
      <c r="Q570" s="153">
        <v>334</v>
      </c>
      <c r="R570" s="153">
        <v>-1500</v>
      </c>
      <c r="S570" s="153">
        <v>-2598</v>
      </c>
      <c r="T570" s="153">
        <v>495</v>
      </c>
      <c r="U570" s="153">
        <v>-2528</v>
      </c>
      <c r="V570" s="153">
        <v>-1975</v>
      </c>
      <c r="Y570" s="11"/>
    </row>
    <row r="571" spans="1:25">
      <c r="A571" s="11">
        <f t="shared" si="44"/>
        <v>23</v>
      </c>
      <c r="B571" s="13">
        <f t="shared" si="45"/>
        <v>6</v>
      </c>
      <c r="C571" s="153">
        <v>50362.5</v>
      </c>
      <c r="D571" s="153">
        <v>50637.5</v>
      </c>
      <c r="E571" s="153">
        <v>50800</v>
      </c>
      <c r="F571" s="153">
        <v>351</v>
      </c>
      <c r="G571" s="153">
        <v>2505</v>
      </c>
      <c r="H571" s="153">
        <v>797.5</v>
      </c>
      <c r="I571" s="153">
        <v>44795</v>
      </c>
      <c r="J571" s="153">
        <v>973</v>
      </c>
      <c r="K571" s="153">
        <v>0</v>
      </c>
      <c r="L571" s="153">
        <v>8767</v>
      </c>
      <c r="M571" s="153">
        <v>-1133.5</v>
      </c>
      <c r="N571" s="153">
        <v>600.5</v>
      </c>
      <c r="O571" s="153">
        <v>-7294</v>
      </c>
      <c r="P571" s="153">
        <v>57.5</v>
      </c>
      <c r="Q571" s="153">
        <v>1851</v>
      </c>
      <c r="R571" s="153">
        <v>-1390</v>
      </c>
      <c r="S571" s="153">
        <v>-2575</v>
      </c>
      <c r="T571" s="153">
        <v>219</v>
      </c>
      <c r="U571" s="153">
        <v>-2598</v>
      </c>
      <c r="V571" s="153">
        <v>-2323</v>
      </c>
      <c r="Y571" s="11"/>
    </row>
    <row r="572" spans="1:25">
      <c r="A572" s="11">
        <f t="shared" si="44"/>
        <v>23</v>
      </c>
      <c r="B572" s="13">
        <f t="shared" si="45"/>
        <v>7</v>
      </c>
      <c r="C572" s="153">
        <v>54672.5</v>
      </c>
      <c r="D572" s="153">
        <v>55600</v>
      </c>
      <c r="E572" s="153">
        <v>55112.5</v>
      </c>
      <c r="F572" s="153">
        <v>348.5</v>
      </c>
      <c r="G572" s="153">
        <v>3328.5</v>
      </c>
      <c r="H572" s="153">
        <v>791.5</v>
      </c>
      <c r="I572" s="153">
        <v>45023.5</v>
      </c>
      <c r="J572" s="153">
        <v>921.5</v>
      </c>
      <c r="K572" s="153">
        <v>28.5</v>
      </c>
      <c r="L572" s="153">
        <v>10045</v>
      </c>
      <c r="M572" s="153">
        <v>-38.5</v>
      </c>
      <c r="N572" s="153">
        <v>598</v>
      </c>
      <c r="O572" s="153">
        <v>-6375</v>
      </c>
      <c r="P572" s="153">
        <v>67</v>
      </c>
      <c r="Q572" s="153">
        <v>2250</v>
      </c>
      <c r="R572" s="153">
        <v>-1300</v>
      </c>
      <c r="S572" s="153">
        <v>-2600</v>
      </c>
      <c r="T572" s="153">
        <v>1000</v>
      </c>
      <c r="U572" s="153">
        <v>-2753</v>
      </c>
      <c r="V572" s="153">
        <v>-2444</v>
      </c>
      <c r="Y572" s="11"/>
    </row>
    <row r="573" spans="1:25">
      <c r="A573" s="11">
        <f t="shared" si="44"/>
        <v>23</v>
      </c>
      <c r="B573" s="13">
        <f t="shared" si="45"/>
        <v>8</v>
      </c>
      <c r="C573" s="153">
        <v>58295.5</v>
      </c>
      <c r="D573" s="153">
        <v>58750</v>
      </c>
      <c r="E573" s="153">
        <v>58450</v>
      </c>
      <c r="F573" s="153">
        <v>350.5</v>
      </c>
      <c r="G573" s="153">
        <v>3600.5</v>
      </c>
      <c r="H573" s="153">
        <v>813</v>
      </c>
      <c r="I573" s="153">
        <v>45327</v>
      </c>
      <c r="J573" s="153">
        <v>860</v>
      </c>
      <c r="K573" s="153">
        <v>261.5</v>
      </c>
      <c r="L573" s="153">
        <v>11584</v>
      </c>
      <c r="M573" s="153">
        <v>-11.5</v>
      </c>
      <c r="N573" s="153">
        <v>593.5</v>
      </c>
      <c r="O573" s="153">
        <v>-5082.5</v>
      </c>
      <c r="P573" s="153">
        <v>68.5</v>
      </c>
      <c r="Q573" s="153">
        <v>2500</v>
      </c>
      <c r="R573" s="153">
        <v>-1175</v>
      </c>
      <c r="S573" s="153">
        <v>-2005</v>
      </c>
      <c r="T573" s="153">
        <v>1000</v>
      </c>
      <c r="U573" s="153">
        <v>-2753</v>
      </c>
      <c r="V573" s="153">
        <v>-1950</v>
      </c>
      <c r="Y573" s="11"/>
    </row>
    <row r="574" spans="1:25">
      <c r="A574" s="11">
        <f t="shared" si="44"/>
        <v>23</v>
      </c>
      <c r="B574" s="13">
        <f t="shared" si="45"/>
        <v>9</v>
      </c>
      <c r="C574" s="153">
        <v>59702</v>
      </c>
      <c r="D574" s="153">
        <v>60137.5</v>
      </c>
      <c r="E574" s="153">
        <v>59950</v>
      </c>
      <c r="F574" s="153">
        <v>352.5</v>
      </c>
      <c r="G574" s="153">
        <v>3623.5</v>
      </c>
      <c r="H574" s="153">
        <v>825.5</v>
      </c>
      <c r="I574" s="153">
        <v>45320</v>
      </c>
      <c r="J574" s="153">
        <v>719.5</v>
      </c>
      <c r="K574" s="153">
        <v>692.5</v>
      </c>
      <c r="L574" s="153">
        <v>11969.5</v>
      </c>
      <c r="M574" s="153">
        <v>-2</v>
      </c>
      <c r="N574" s="153">
        <v>579</v>
      </c>
      <c r="O574" s="153">
        <v>-4378.5</v>
      </c>
      <c r="P574" s="153">
        <v>68</v>
      </c>
      <c r="Q574" s="153">
        <v>2500</v>
      </c>
      <c r="R574" s="153">
        <v>-1425</v>
      </c>
      <c r="S574" s="153">
        <v>-2520</v>
      </c>
      <c r="T574" s="153">
        <v>1000</v>
      </c>
      <c r="U574" s="153">
        <v>-2637</v>
      </c>
      <c r="V574" s="153">
        <v>-1421</v>
      </c>
      <c r="Y574" s="11"/>
    </row>
    <row r="575" spans="1:25">
      <c r="A575" s="11">
        <f t="shared" si="44"/>
        <v>23</v>
      </c>
      <c r="B575" s="13">
        <f t="shared" si="45"/>
        <v>10</v>
      </c>
      <c r="C575" s="153">
        <v>59807.5</v>
      </c>
      <c r="D575" s="153">
        <v>59750</v>
      </c>
      <c r="E575" s="153">
        <v>59662.5</v>
      </c>
      <c r="F575" s="153">
        <v>357</v>
      </c>
      <c r="G575" s="153">
        <v>3782.5</v>
      </c>
      <c r="H575" s="153">
        <v>820.5</v>
      </c>
      <c r="I575" s="153">
        <v>45273</v>
      </c>
      <c r="J575" s="153">
        <v>598</v>
      </c>
      <c r="K575" s="153">
        <v>1110</v>
      </c>
      <c r="L575" s="153">
        <v>11956</v>
      </c>
      <c r="M575" s="153">
        <v>-2</v>
      </c>
      <c r="N575" s="153">
        <v>588</v>
      </c>
      <c r="O575" s="153">
        <v>-4677</v>
      </c>
      <c r="P575" s="153">
        <v>70.5</v>
      </c>
      <c r="Q575" s="153">
        <v>2500</v>
      </c>
      <c r="R575" s="153">
        <v>-1500</v>
      </c>
      <c r="S575" s="153">
        <v>-2600</v>
      </c>
      <c r="T575" s="153">
        <v>1000</v>
      </c>
      <c r="U575" s="153">
        <v>-2689</v>
      </c>
      <c r="V575" s="153">
        <v>-1389</v>
      </c>
      <c r="Y575" s="11"/>
    </row>
    <row r="576" spans="1:25">
      <c r="A576" s="11">
        <f t="shared" si="44"/>
        <v>23</v>
      </c>
      <c r="B576" s="13">
        <f t="shared" si="45"/>
        <v>11</v>
      </c>
      <c r="C576" s="153">
        <v>59305</v>
      </c>
      <c r="D576" s="153">
        <v>59062.5</v>
      </c>
      <c r="E576" s="153">
        <v>59350</v>
      </c>
      <c r="F576" s="153">
        <v>361</v>
      </c>
      <c r="G576" s="153">
        <v>3803.5</v>
      </c>
      <c r="H576" s="153">
        <v>819.5</v>
      </c>
      <c r="I576" s="153">
        <v>45197.5</v>
      </c>
      <c r="J576" s="153">
        <v>669.5</v>
      </c>
      <c r="K576" s="153">
        <v>1449</v>
      </c>
      <c r="L576" s="153">
        <v>11635</v>
      </c>
      <c r="M576" s="153">
        <v>-2</v>
      </c>
      <c r="N576" s="153">
        <v>589</v>
      </c>
      <c r="O576" s="153">
        <v>-5216.5</v>
      </c>
      <c r="P576" s="153">
        <v>71</v>
      </c>
      <c r="Q576" s="153">
        <v>1800</v>
      </c>
      <c r="R576" s="153">
        <v>-1500</v>
      </c>
      <c r="S576" s="153">
        <v>-2415</v>
      </c>
      <c r="T576" s="153">
        <v>1000</v>
      </c>
      <c r="U576" s="153">
        <v>-2546</v>
      </c>
      <c r="V576" s="153">
        <v>-1676</v>
      </c>
      <c r="Y576" s="11"/>
    </row>
    <row r="577" spans="1:25">
      <c r="A577" s="11">
        <f t="shared" si="44"/>
        <v>23</v>
      </c>
      <c r="B577" s="13">
        <f t="shared" si="45"/>
        <v>12</v>
      </c>
      <c r="C577" s="153">
        <v>59379</v>
      </c>
      <c r="D577" s="153">
        <v>58437.5</v>
      </c>
      <c r="E577" s="153">
        <v>59487.5</v>
      </c>
      <c r="F577" s="153">
        <v>362</v>
      </c>
      <c r="G577" s="153">
        <v>3647.5</v>
      </c>
      <c r="H577" s="153">
        <v>837.5</v>
      </c>
      <c r="I577" s="153">
        <v>45158</v>
      </c>
      <c r="J577" s="153">
        <v>712.5</v>
      </c>
      <c r="K577" s="153">
        <v>1660</v>
      </c>
      <c r="L577" s="153">
        <v>11655</v>
      </c>
      <c r="M577" s="153">
        <v>-2</v>
      </c>
      <c r="N577" s="153">
        <v>588.5</v>
      </c>
      <c r="O577" s="153">
        <v>-5241</v>
      </c>
      <c r="P577" s="153">
        <v>68.5</v>
      </c>
      <c r="Q577" s="153">
        <v>1800</v>
      </c>
      <c r="R577" s="153">
        <v>-1500</v>
      </c>
      <c r="S577" s="153">
        <v>-2549</v>
      </c>
      <c r="T577" s="153">
        <v>1000</v>
      </c>
      <c r="U577" s="153">
        <v>-2179</v>
      </c>
      <c r="V577" s="153">
        <v>-1589</v>
      </c>
      <c r="Y577" s="11"/>
    </row>
    <row r="578" spans="1:25">
      <c r="A578" s="11">
        <f t="shared" si="44"/>
        <v>23</v>
      </c>
      <c r="B578" s="13">
        <f t="shared" si="45"/>
        <v>13</v>
      </c>
      <c r="C578" s="153">
        <v>58563.5</v>
      </c>
      <c r="D578" s="153">
        <v>58075</v>
      </c>
      <c r="E578" s="153">
        <v>58437.5</v>
      </c>
      <c r="F578" s="153">
        <v>368.5</v>
      </c>
      <c r="G578" s="153">
        <v>3433</v>
      </c>
      <c r="H578" s="153">
        <v>931</v>
      </c>
      <c r="I578" s="153">
        <v>44938</v>
      </c>
      <c r="J578" s="153">
        <v>670.5</v>
      </c>
      <c r="K578" s="153">
        <v>1717</v>
      </c>
      <c r="L578" s="153">
        <v>11271.5</v>
      </c>
      <c r="M578" s="153">
        <v>-2</v>
      </c>
      <c r="N578" s="153">
        <v>590</v>
      </c>
      <c r="O578" s="153">
        <v>-5355.5</v>
      </c>
      <c r="P578" s="153">
        <v>66.5</v>
      </c>
      <c r="Q578" s="153">
        <v>1800</v>
      </c>
      <c r="R578" s="153">
        <v>-1500</v>
      </c>
      <c r="S578" s="153">
        <v>-2600</v>
      </c>
      <c r="T578" s="153">
        <v>412</v>
      </c>
      <c r="U578" s="153">
        <v>-2087</v>
      </c>
      <c r="V578" s="153">
        <v>-1451</v>
      </c>
      <c r="Y578" s="11"/>
    </row>
    <row r="579" spans="1:25">
      <c r="A579" s="11">
        <f t="shared" si="44"/>
        <v>23</v>
      </c>
      <c r="B579" s="13">
        <f t="shared" si="45"/>
        <v>14</v>
      </c>
      <c r="C579" s="153">
        <v>57366</v>
      </c>
      <c r="D579" s="153">
        <v>56537.5</v>
      </c>
      <c r="E579" s="153">
        <v>56687.5</v>
      </c>
      <c r="F579" s="153">
        <v>363</v>
      </c>
      <c r="G579" s="153">
        <v>3299.5</v>
      </c>
      <c r="H579" s="153">
        <v>1131</v>
      </c>
      <c r="I579" s="153">
        <v>44815.5</v>
      </c>
      <c r="J579" s="153">
        <v>592</v>
      </c>
      <c r="K579" s="153">
        <v>1746</v>
      </c>
      <c r="L579" s="153">
        <v>10453</v>
      </c>
      <c r="M579" s="153">
        <v>-13.5</v>
      </c>
      <c r="N579" s="153">
        <v>593</v>
      </c>
      <c r="O579" s="153">
        <v>-5613</v>
      </c>
      <c r="P579" s="153">
        <v>67</v>
      </c>
      <c r="Q579" s="153">
        <v>1800</v>
      </c>
      <c r="R579" s="153">
        <v>-1500</v>
      </c>
      <c r="S579" s="153">
        <v>-2600</v>
      </c>
      <c r="T579" s="153">
        <v>677</v>
      </c>
      <c r="U579" s="153">
        <v>-2100</v>
      </c>
      <c r="V579" s="153">
        <v>-1799</v>
      </c>
      <c r="Y579" s="11"/>
    </row>
    <row r="580" spans="1:25">
      <c r="A580" s="11">
        <f t="shared" si="44"/>
        <v>23</v>
      </c>
      <c r="B580" s="13">
        <f t="shared" si="45"/>
        <v>15</v>
      </c>
      <c r="C580" s="153">
        <v>54940</v>
      </c>
      <c r="D580" s="153">
        <v>53650</v>
      </c>
      <c r="E580" s="153">
        <v>53737.5</v>
      </c>
      <c r="F580" s="153">
        <v>364.5</v>
      </c>
      <c r="G580" s="153">
        <v>3067.5</v>
      </c>
      <c r="H580" s="153">
        <v>1233.5</v>
      </c>
      <c r="I580" s="153">
        <v>44518.5</v>
      </c>
      <c r="J580" s="153">
        <v>507.5</v>
      </c>
      <c r="K580" s="153">
        <v>1700.5</v>
      </c>
      <c r="L580" s="153">
        <v>9521.5</v>
      </c>
      <c r="M580" s="153">
        <v>-25</v>
      </c>
      <c r="N580" s="153">
        <v>599</v>
      </c>
      <c r="O580" s="153">
        <v>-6548</v>
      </c>
      <c r="P580" s="153">
        <v>65.5</v>
      </c>
      <c r="Q580" s="153">
        <v>1800</v>
      </c>
      <c r="R580" s="153">
        <v>-1500</v>
      </c>
      <c r="S580" s="153">
        <v>-2600</v>
      </c>
      <c r="T580" s="153">
        <v>365</v>
      </c>
      <c r="U580" s="153">
        <v>-2481</v>
      </c>
      <c r="V580" s="153">
        <v>-2518</v>
      </c>
      <c r="Y580" s="11"/>
    </row>
    <row r="581" spans="1:25">
      <c r="A581" s="11">
        <f t="shared" si="44"/>
        <v>23</v>
      </c>
      <c r="B581" s="13">
        <f t="shared" si="45"/>
        <v>16</v>
      </c>
      <c r="C581" s="153">
        <v>52990</v>
      </c>
      <c r="D581" s="153">
        <v>51637.5</v>
      </c>
      <c r="E581" s="153">
        <v>51575</v>
      </c>
      <c r="F581" s="153">
        <v>363</v>
      </c>
      <c r="G581" s="153">
        <v>2635.5</v>
      </c>
      <c r="H581" s="153">
        <v>1206</v>
      </c>
      <c r="I581" s="153">
        <v>44376</v>
      </c>
      <c r="J581" s="153">
        <v>469.5</v>
      </c>
      <c r="K581" s="153">
        <v>1530.5</v>
      </c>
      <c r="L581" s="153">
        <v>9539</v>
      </c>
      <c r="M581" s="153">
        <v>-25.5</v>
      </c>
      <c r="N581" s="153">
        <v>600</v>
      </c>
      <c r="O581" s="153">
        <v>-7703</v>
      </c>
      <c r="P581" s="153">
        <v>59</v>
      </c>
      <c r="Q581" s="153">
        <v>1630</v>
      </c>
      <c r="R581" s="153">
        <v>-1500</v>
      </c>
      <c r="S581" s="153">
        <v>-2600</v>
      </c>
      <c r="T581" s="153">
        <v>119</v>
      </c>
      <c r="U581" s="153">
        <v>-2753</v>
      </c>
      <c r="V581" s="153">
        <v>-2972</v>
      </c>
      <c r="Y581" s="11"/>
    </row>
    <row r="582" spans="1:25">
      <c r="A582" s="11">
        <f t="shared" si="44"/>
        <v>23</v>
      </c>
      <c r="B582" s="13">
        <f t="shared" si="45"/>
        <v>17</v>
      </c>
      <c r="C582" s="153">
        <v>51543</v>
      </c>
      <c r="D582" s="153">
        <v>49850</v>
      </c>
      <c r="E582" s="153">
        <v>49712.5</v>
      </c>
      <c r="F582" s="153">
        <v>360.5</v>
      </c>
      <c r="G582" s="153">
        <v>2507</v>
      </c>
      <c r="H582" s="153">
        <v>1153</v>
      </c>
      <c r="I582" s="153">
        <v>44475.5</v>
      </c>
      <c r="J582" s="153">
        <v>422.5</v>
      </c>
      <c r="K582" s="153">
        <v>1262</v>
      </c>
      <c r="L582" s="153">
        <v>9167</v>
      </c>
      <c r="M582" s="153">
        <v>-18.5</v>
      </c>
      <c r="N582" s="153">
        <v>602.5</v>
      </c>
      <c r="O582" s="153">
        <v>-8388.5</v>
      </c>
      <c r="P582" s="153">
        <v>57.5</v>
      </c>
      <c r="Q582" s="153">
        <v>1412</v>
      </c>
      <c r="R582" s="153">
        <v>-1500</v>
      </c>
      <c r="S582" s="153">
        <v>-2600</v>
      </c>
      <c r="T582" s="153">
        <v>-274</v>
      </c>
      <c r="U582" s="153">
        <v>-2753</v>
      </c>
      <c r="V582" s="153">
        <v>-2683</v>
      </c>
      <c r="Y582" s="11"/>
    </row>
    <row r="583" spans="1:25">
      <c r="A583" s="11">
        <f t="shared" si="44"/>
        <v>23</v>
      </c>
      <c r="B583" s="13">
        <f t="shared" si="45"/>
        <v>18</v>
      </c>
      <c r="C583" s="153">
        <v>51401</v>
      </c>
      <c r="D583" s="153">
        <v>49662.5</v>
      </c>
      <c r="E583" s="153">
        <v>49875</v>
      </c>
      <c r="F583" s="153">
        <v>362</v>
      </c>
      <c r="G583" s="153">
        <v>2518.5</v>
      </c>
      <c r="H583" s="153">
        <v>1104</v>
      </c>
      <c r="I583" s="153">
        <v>44461</v>
      </c>
      <c r="J583" s="153">
        <v>332</v>
      </c>
      <c r="K583" s="153">
        <v>856.5</v>
      </c>
      <c r="L583" s="153">
        <v>9372.5</v>
      </c>
      <c r="M583" s="153">
        <v>-91</v>
      </c>
      <c r="N583" s="153">
        <v>596.5</v>
      </c>
      <c r="O583" s="153">
        <v>-8110.5</v>
      </c>
      <c r="P583" s="153">
        <v>57.5</v>
      </c>
      <c r="Q583" s="153">
        <v>1592</v>
      </c>
      <c r="R583" s="153">
        <v>-1500</v>
      </c>
      <c r="S583" s="153">
        <v>-2600</v>
      </c>
      <c r="T583" s="153">
        <v>-156</v>
      </c>
      <c r="U583" s="153">
        <v>-2753</v>
      </c>
      <c r="V583" s="153">
        <v>-2225</v>
      </c>
      <c r="Y583" s="11"/>
    </row>
    <row r="584" spans="1:25">
      <c r="A584" s="11">
        <f t="shared" si="44"/>
        <v>23</v>
      </c>
      <c r="B584" s="13">
        <f t="shared" si="45"/>
        <v>19</v>
      </c>
      <c r="C584" s="153">
        <v>52838.5</v>
      </c>
      <c r="D584" s="153">
        <v>50887.5</v>
      </c>
      <c r="E584" s="153">
        <v>51312.5</v>
      </c>
      <c r="F584" s="153">
        <v>362</v>
      </c>
      <c r="G584" s="153">
        <v>2866.5</v>
      </c>
      <c r="H584" s="153">
        <v>1098</v>
      </c>
      <c r="I584" s="153">
        <v>44764</v>
      </c>
      <c r="J584" s="153">
        <v>263.5</v>
      </c>
      <c r="K584" s="153">
        <v>384</v>
      </c>
      <c r="L584" s="153">
        <v>10508.5</v>
      </c>
      <c r="M584" s="153">
        <v>-97.5</v>
      </c>
      <c r="N584" s="153">
        <v>596.5</v>
      </c>
      <c r="O584" s="153">
        <v>-7907.5</v>
      </c>
      <c r="P584" s="153">
        <v>61.5</v>
      </c>
      <c r="Q584" s="153">
        <v>559</v>
      </c>
      <c r="R584" s="153">
        <v>-1500</v>
      </c>
      <c r="S584" s="153">
        <v>-2523</v>
      </c>
      <c r="T584" s="153">
        <v>501</v>
      </c>
      <c r="U584" s="153">
        <v>-2753</v>
      </c>
      <c r="V584" s="153">
        <v>-2051</v>
      </c>
      <c r="Y584" s="11"/>
    </row>
    <row r="585" spans="1:25">
      <c r="A585" s="11">
        <f t="shared" si="44"/>
        <v>23</v>
      </c>
      <c r="B585" s="13">
        <f t="shared" si="45"/>
        <v>20</v>
      </c>
      <c r="C585" s="153">
        <v>51889</v>
      </c>
      <c r="D585" s="153">
        <v>50537.5</v>
      </c>
      <c r="E585" s="153">
        <v>50762.5</v>
      </c>
      <c r="F585" s="153">
        <v>359</v>
      </c>
      <c r="G585" s="153">
        <v>2920.5</v>
      </c>
      <c r="H585" s="153">
        <v>930</v>
      </c>
      <c r="I585" s="153">
        <v>44789.5</v>
      </c>
      <c r="J585" s="153">
        <v>250.5</v>
      </c>
      <c r="K585" s="153">
        <v>74.5</v>
      </c>
      <c r="L585" s="153">
        <v>10657</v>
      </c>
      <c r="M585" s="153">
        <v>-12.5</v>
      </c>
      <c r="N585" s="153">
        <v>599</v>
      </c>
      <c r="O585" s="153">
        <v>-8678.5</v>
      </c>
      <c r="P585" s="153">
        <v>62</v>
      </c>
      <c r="Q585" s="153">
        <v>-1031</v>
      </c>
      <c r="R585" s="153">
        <v>-1500</v>
      </c>
      <c r="S585" s="153">
        <v>-2523</v>
      </c>
      <c r="T585" s="153">
        <v>783</v>
      </c>
      <c r="U585" s="153">
        <v>-2753</v>
      </c>
      <c r="V585" s="153">
        <v>-1927</v>
      </c>
      <c r="Y585" s="11"/>
    </row>
    <row r="586" spans="1:25">
      <c r="A586" s="11">
        <f t="shared" si="44"/>
        <v>23</v>
      </c>
      <c r="B586" s="13">
        <f t="shared" si="45"/>
        <v>21</v>
      </c>
      <c r="C586" s="153">
        <v>52218</v>
      </c>
      <c r="D586" s="153">
        <v>51187.5</v>
      </c>
      <c r="E586" s="153">
        <v>51362.5</v>
      </c>
      <c r="F586" s="153">
        <v>361.5</v>
      </c>
      <c r="G586" s="153">
        <v>2984</v>
      </c>
      <c r="H586" s="153">
        <v>928.5</v>
      </c>
      <c r="I586" s="153">
        <v>44997.5</v>
      </c>
      <c r="J586" s="153">
        <v>274.5</v>
      </c>
      <c r="K586" s="153">
        <v>0.5</v>
      </c>
      <c r="L586" s="153">
        <v>10857</v>
      </c>
      <c r="M586" s="153">
        <v>-2</v>
      </c>
      <c r="N586" s="153">
        <v>603.5</v>
      </c>
      <c r="O586" s="153">
        <v>-8786.5</v>
      </c>
      <c r="P586" s="153">
        <v>63</v>
      </c>
      <c r="Q586" s="153">
        <v>1189</v>
      </c>
      <c r="R586" s="153">
        <v>-1500</v>
      </c>
      <c r="S586" s="153">
        <v>-2517</v>
      </c>
      <c r="T586" s="153">
        <v>-848</v>
      </c>
      <c r="U586" s="153">
        <v>-2753</v>
      </c>
      <c r="V586" s="153">
        <v>-2181</v>
      </c>
      <c r="Y586" s="11"/>
    </row>
    <row r="587" spans="1:25">
      <c r="A587" s="11">
        <f t="shared" si="44"/>
        <v>23</v>
      </c>
      <c r="B587" s="13">
        <f t="shared" si="45"/>
        <v>22</v>
      </c>
      <c r="C587" s="153">
        <v>51910.5</v>
      </c>
      <c r="D587" s="153">
        <v>51012.5</v>
      </c>
      <c r="E587" s="153">
        <v>51387.5</v>
      </c>
      <c r="F587" s="153">
        <v>357.5</v>
      </c>
      <c r="G587" s="153">
        <v>2608</v>
      </c>
      <c r="H587" s="153">
        <v>930.5</v>
      </c>
      <c r="I587" s="153">
        <v>44783</v>
      </c>
      <c r="J587" s="153">
        <v>269.5</v>
      </c>
      <c r="K587" s="153">
        <v>0</v>
      </c>
      <c r="L587" s="153">
        <v>10190</v>
      </c>
      <c r="M587" s="153">
        <v>-2</v>
      </c>
      <c r="N587" s="153">
        <v>609</v>
      </c>
      <c r="O587" s="153">
        <v>-7834</v>
      </c>
      <c r="P587" s="153">
        <v>58</v>
      </c>
      <c r="Q587" s="153">
        <v>2398</v>
      </c>
      <c r="R587" s="153">
        <v>-1500</v>
      </c>
      <c r="S587" s="153">
        <v>-2553</v>
      </c>
      <c r="T587" s="153">
        <v>-1</v>
      </c>
      <c r="U587" s="153">
        <v>-2753</v>
      </c>
      <c r="V587" s="153">
        <v>-2476</v>
      </c>
      <c r="Y587" s="11"/>
    </row>
    <row r="588" spans="1:25">
      <c r="A588" s="11">
        <f t="shared" si="44"/>
        <v>23</v>
      </c>
      <c r="B588" s="13">
        <f t="shared" si="45"/>
        <v>23</v>
      </c>
      <c r="C588" s="153">
        <v>54207</v>
      </c>
      <c r="D588" s="153">
        <v>52850</v>
      </c>
      <c r="E588" s="153">
        <v>53337.5</v>
      </c>
      <c r="F588" s="153">
        <v>359</v>
      </c>
      <c r="G588" s="153">
        <v>3009.5</v>
      </c>
      <c r="H588" s="153">
        <v>928.5</v>
      </c>
      <c r="I588" s="153">
        <v>44822</v>
      </c>
      <c r="J588" s="153">
        <v>242.5</v>
      </c>
      <c r="K588" s="153">
        <v>0</v>
      </c>
      <c r="L588" s="153">
        <v>10938.5</v>
      </c>
      <c r="M588" s="153">
        <v>-2</v>
      </c>
      <c r="N588" s="153">
        <v>611.5</v>
      </c>
      <c r="O588" s="153">
        <v>-6702.5</v>
      </c>
      <c r="P588" s="153">
        <v>63</v>
      </c>
      <c r="Q588" s="153">
        <v>2496</v>
      </c>
      <c r="R588" s="153">
        <v>-1457</v>
      </c>
      <c r="S588" s="153">
        <v>-2553</v>
      </c>
      <c r="T588" s="153">
        <v>-494</v>
      </c>
      <c r="U588" s="153">
        <v>-2598</v>
      </c>
      <c r="V588" s="153">
        <v>-1856</v>
      </c>
      <c r="Y588" s="11"/>
    </row>
    <row r="589" spans="1:25">
      <c r="A589" s="11">
        <f>A588+1</f>
        <v>24</v>
      </c>
      <c r="B589" s="13">
        <v>0</v>
      </c>
      <c r="C589" s="153">
        <v>52727</v>
      </c>
      <c r="D589" s="153">
        <v>50900</v>
      </c>
      <c r="E589" s="153">
        <v>51350</v>
      </c>
      <c r="F589" s="153">
        <v>358</v>
      </c>
      <c r="G589" s="153">
        <v>3061.5</v>
      </c>
      <c r="H589" s="153">
        <v>927</v>
      </c>
      <c r="I589" s="153">
        <v>44586</v>
      </c>
      <c r="J589" s="153">
        <v>229</v>
      </c>
      <c r="K589" s="153">
        <v>0</v>
      </c>
      <c r="L589" s="153">
        <v>9871</v>
      </c>
      <c r="M589" s="153">
        <v>-90.5</v>
      </c>
      <c r="N589" s="153">
        <v>607.5</v>
      </c>
      <c r="O589" s="153">
        <v>-6821.5</v>
      </c>
      <c r="P589" s="153">
        <v>65.5</v>
      </c>
      <c r="Q589" s="153">
        <v>3000</v>
      </c>
      <c r="R589" s="153">
        <v>-1500</v>
      </c>
      <c r="S589" s="153">
        <v>-2600</v>
      </c>
      <c r="T589" s="153">
        <v>-900</v>
      </c>
      <c r="U589" s="153">
        <v>-2598</v>
      </c>
      <c r="V589" s="153">
        <v>-2495</v>
      </c>
      <c r="Y589" s="11"/>
    </row>
    <row r="590" spans="1:25">
      <c r="A590" s="11">
        <f>A589</f>
        <v>24</v>
      </c>
      <c r="B590" s="13">
        <f>B589+1</f>
        <v>1</v>
      </c>
      <c r="C590" s="153">
        <v>48624.5</v>
      </c>
      <c r="D590" s="153">
        <v>48137.5</v>
      </c>
      <c r="E590" s="153">
        <v>48575</v>
      </c>
      <c r="F590" s="153">
        <v>358</v>
      </c>
      <c r="G590" s="153">
        <v>2583</v>
      </c>
      <c r="H590" s="153">
        <v>918.5</v>
      </c>
      <c r="I590" s="153">
        <v>44046.5</v>
      </c>
      <c r="J590" s="153">
        <v>242.5</v>
      </c>
      <c r="K590" s="153">
        <v>0</v>
      </c>
      <c r="L590" s="153">
        <v>8776</v>
      </c>
      <c r="M590" s="153">
        <v>-1267</v>
      </c>
      <c r="N590" s="153">
        <v>601.5</v>
      </c>
      <c r="O590" s="153">
        <v>-7634</v>
      </c>
      <c r="P590" s="153">
        <v>61</v>
      </c>
      <c r="Q590" s="153">
        <v>2956</v>
      </c>
      <c r="R590" s="153">
        <v>-1500</v>
      </c>
      <c r="S590" s="153">
        <v>-2600</v>
      </c>
      <c r="T590" s="153">
        <v>-1300</v>
      </c>
      <c r="U590" s="153">
        <v>-2598</v>
      </c>
      <c r="V590" s="153">
        <v>-2717</v>
      </c>
      <c r="Y590" s="11"/>
    </row>
    <row r="591" spans="1:25">
      <c r="A591" s="11">
        <f t="shared" ref="A591:A612" si="46">A590</f>
        <v>24</v>
      </c>
      <c r="B591" s="13">
        <f t="shared" ref="B591:B612" si="47">B590+1</f>
        <v>2</v>
      </c>
      <c r="C591" s="153">
        <v>47760</v>
      </c>
      <c r="D591" s="153">
        <v>46962.5</v>
      </c>
      <c r="E591" s="153">
        <v>47262.5</v>
      </c>
      <c r="F591" s="153">
        <v>357</v>
      </c>
      <c r="G591" s="153">
        <v>2578.5</v>
      </c>
      <c r="H591" s="153">
        <v>915</v>
      </c>
      <c r="I591" s="153">
        <v>44295</v>
      </c>
      <c r="J591" s="153">
        <v>235.5</v>
      </c>
      <c r="K591" s="153">
        <v>0</v>
      </c>
      <c r="L591" s="153">
        <v>8772</v>
      </c>
      <c r="M591" s="153">
        <v>-1674</v>
      </c>
      <c r="N591" s="153">
        <v>594</v>
      </c>
      <c r="O591" s="153">
        <v>-8314</v>
      </c>
      <c r="P591" s="153">
        <v>61</v>
      </c>
      <c r="Q591" s="153">
        <v>1391</v>
      </c>
      <c r="R591" s="153">
        <v>-1500</v>
      </c>
      <c r="S591" s="153">
        <v>-2600</v>
      </c>
      <c r="T591" s="153">
        <v>-1300</v>
      </c>
      <c r="U591" s="153">
        <v>-2494</v>
      </c>
      <c r="V591" s="153">
        <v>-2374</v>
      </c>
      <c r="Y591" s="11"/>
    </row>
    <row r="592" spans="1:25">
      <c r="A592" s="11">
        <f t="shared" si="46"/>
        <v>24</v>
      </c>
      <c r="B592" s="13">
        <f t="shared" si="47"/>
        <v>3</v>
      </c>
      <c r="C592" s="153">
        <v>45198.5</v>
      </c>
      <c r="D592" s="153">
        <v>43875</v>
      </c>
      <c r="E592" s="153">
        <v>44300</v>
      </c>
      <c r="F592" s="153">
        <v>353</v>
      </c>
      <c r="G592" s="153">
        <v>2462</v>
      </c>
      <c r="H592" s="153">
        <v>915.5</v>
      </c>
      <c r="I592" s="153">
        <v>43826</v>
      </c>
      <c r="J592" s="153">
        <v>254.5</v>
      </c>
      <c r="K592" s="153">
        <v>0</v>
      </c>
      <c r="L592" s="153">
        <v>8333</v>
      </c>
      <c r="M592" s="153">
        <v>-1958.5</v>
      </c>
      <c r="N592" s="153">
        <v>605.5</v>
      </c>
      <c r="O592" s="153">
        <v>-9593</v>
      </c>
      <c r="P592" s="153">
        <v>60.5</v>
      </c>
      <c r="Q592" s="153">
        <v>191</v>
      </c>
      <c r="R592" s="153">
        <v>-1500</v>
      </c>
      <c r="S592" s="153">
        <v>-2600</v>
      </c>
      <c r="T592" s="153">
        <v>-1300</v>
      </c>
      <c r="U592" s="153">
        <v>-2494</v>
      </c>
      <c r="V592" s="153">
        <v>-2426</v>
      </c>
      <c r="Y592" s="11"/>
    </row>
    <row r="593" spans="1:25">
      <c r="A593" s="11">
        <f t="shared" si="46"/>
        <v>24</v>
      </c>
      <c r="B593" s="13">
        <f t="shared" si="47"/>
        <v>4</v>
      </c>
      <c r="C593" s="153">
        <v>43912.5</v>
      </c>
      <c r="D593" s="153">
        <v>42475</v>
      </c>
      <c r="E593" s="153">
        <v>43487.5</v>
      </c>
      <c r="F593" s="153">
        <v>350.5</v>
      </c>
      <c r="G593" s="153">
        <v>2223.5</v>
      </c>
      <c r="H593" s="153">
        <v>918.5</v>
      </c>
      <c r="I593" s="153">
        <v>44201</v>
      </c>
      <c r="J593" s="153">
        <v>314.5</v>
      </c>
      <c r="K593" s="153">
        <v>0</v>
      </c>
      <c r="L593" s="153">
        <v>8119.5</v>
      </c>
      <c r="M593" s="153">
        <v>-2331.5</v>
      </c>
      <c r="N593" s="153">
        <v>606.5</v>
      </c>
      <c r="O593" s="153">
        <v>-10490</v>
      </c>
      <c r="P593" s="153">
        <v>57</v>
      </c>
      <c r="Q593" s="153">
        <v>-588</v>
      </c>
      <c r="R593" s="153">
        <v>-1500</v>
      </c>
      <c r="S593" s="153">
        <v>-2600</v>
      </c>
      <c r="T593" s="153">
        <v>-1264</v>
      </c>
      <c r="U593" s="153">
        <v>-2414</v>
      </c>
      <c r="V593" s="153">
        <v>-2440</v>
      </c>
      <c r="Y593" s="11"/>
    </row>
    <row r="594" spans="1:25">
      <c r="A594" s="11">
        <f t="shared" si="46"/>
        <v>24</v>
      </c>
      <c r="B594" s="13">
        <f t="shared" si="47"/>
        <v>5</v>
      </c>
      <c r="C594" s="153">
        <v>45124</v>
      </c>
      <c r="D594" s="153">
        <v>44150</v>
      </c>
      <c r="E594" s="153">
        <v>45400</v>
      </c>
      <c r="F594" s="153">
        <v>348.5</v>
      </c>
      <c r="G594" s="153">
        <v>2332.5</v>
      </c>
      <c r="H594" s="153">
        <v>918.5</v>
      </c>
      <c r="I594" s="153">
        <v>44424</v>
      </c>
      <c r="J594" s="153">
        <v>383</v>
      </c>
      <c r="K594" s="153">
        <v>0</v>
      </c>
      <c r="L594" s="153">
        <v>8433.5</v>
      </c>
      <c r="M594" s="153">
        <v>-1800</v>
      </c>
      <c r="N594" s="153">
        <v>608.5</v>
      </c>
      <c r="O594" s="153">
        <v>-10525</v>
      </c>
      <c r="P594" s="153">
        <v>57.5</v>
      </c>
      <c r="Q594" s="153">
        <v>249</v>
      </c>
      <c r="R594" s="153">
        <v>-1500</v>
      </c>
      <c r="S594" s="153">
        <v>-2410</v>
      </c>
      <c r="T594" s="153">
        <v>-1299</v>
      </c>
      <c r="U594" s="153">
        <v>-2563</v>
      </c>
      <c r="V594" s="153">
        <v>-2759</v>
      </c>
      <c r="Y594" s="11"/>
    </row>
    <row r="595" spans="1:25">
      <c r="A595" s="11">
        <f t="shared" si="46"/>
        <v>24</v>
      </c>
      <c r="B595" s="13">
        <f t="shared" si="47"/>
        <v>6</v>
      </c>
      <c r="C595" s="153">
        <v>48937.5</v>
      </c>
      <c r="D595" s="153">
        <v>48412.5</v>
      </c>
      <c r="E595" s="153">
        <v>49450</v>
      </c>
      <c r="F595" s="153">
        <v>347</v>
      </c>
      <c r="G595" s="153">
        <v>3162.5</v>
      </c>
      <c r="H595" s="153">
        <v>918</v>
      </c>
      <c r="I595" s="153">
        <v>44985.5</v>
      </c>
      <c r="J595" s="153">
        <v>419.5</v>
      </c>
      <c r="K595" s="153">
        <v>0</v>
      </c>
      <c r="L595" s="153">
        <v>9433</v>
      </c>
      <c r="M595" s="153">
        <v>-803.5</v>
      </c>
      <c r="N595" s="153">
        <v>613</v>
      </c>
      <c r="O595" s="153">
        <v>-10138.5</v>
      </c>
      <c r="P595" s="153">
        <v>67.5</v>
      </c>
      <c r="Q595" s="153">
        <v>808</v>
      </c>
      <c r="R595" s="153">
        <v>-1427</v>
      </c>
      <c r="S595" s="153">
        <v>-2600</v>
      </c>
      <c r="T595" s="153">
        <v>-1300</v>
      </c>
      <c r="U595" s="153">
        <v>-2598</v>
      </c>
      <c r="V595" s="153">
        <v>-2679</v>
      </c>
      <c r="Y595" s="11"/>
    </row>
    <row r="596" spans="1:25">
      <c r="A596" s="11">
        <f t="shared" si="46"/>
        <v>24</v>
      </c>
      <c r="B596" s="13">
        <f t="shared" si="47"/>
        <v>7</v>
      </c>
      <c r="C596" s="153">
        <v>52893</v>
      </c>
      <c r="D596" s="153">
        <v>53225</v>
      </c>
      <c r="E596" s="153">
        <v>53437.5</v>
      </c>
      <c r="F596" s="153">
        <v>347</v>
      </c>
      <c r="G596" s="153">
        <v>3317.5</v>
      </c>
      <c r="H596" s="153">
        <v>916.5</v>
      </c>
      <c r="I596" s="153">
        <v>45138.5</v>
      </c>
      <c r="J596" s="153">
        <v>512.5</v>
      </c>
      <c r="K596" s="153">
        <v>36</v>
      </c>
      <c r="L596" s="153">
        <v>10359.5</v>
      </c>
      <c r="M596" s="153">
        <v>-9</v>
      </c>
      <c r="N596" s="153">
        <v>621.5</v>
      </c>
      <c r="O596" s="153">
        <v>-8347.5</v>
      </c>
      <c r="P596" s="153">
        <v>67.5</v>
      </c>
      <c r="Q596" s="153">
        <v>816</v>
      </c>
      <c r="R596" s="153">
        <v>-1052</v>
      </c>
      <c r="S596" s="153">
        <v>-2186</v>
      </c>
      <c r="T596" s="153">
        <v>975</v>
      </c>
      <c r="U596" s="153">
        <v>-2753</v>
      </c>
      <c r="V596" s="153">
        <v>-2791</v>
      </c>
      <c r="Y596" s="11"/>
    </row>
    <row r="597" spans="1:25">
      <c r="A597" s="11">
        <f t="shared" si="46"/>
        <v>24</v>
      </c>
      <c r="B597" s="13">
        <f t="shared" si="47"/>
        <v>8</v>
      </c>
      <c r="C597" s="153">
        <v>56069.5</v>
      </c>
      <c r="D597" s="153">
        <v>56387.5</v>
      </c>
      <c r="E597" s="153">
        <v>56287.5</v>
      </c>
      <c r="F597" s="153">
        <v>347</v>
      </c>
      <c r="G597" s="153">
        <v>3312.5</v>
      </c>
      <c r="H597" s="153">
        <v>898</v>
      </c>
      <c r="I597" s="153">
        <v>44860</v>
      </c>
      <c r="J597" s="153">
        <v>532</v>
      </c>
      <c r="K597" s="153">
        <v>322</v>
      </c>
      <c r="L597" s="153">
        <v>10742</v>
      </c>
      <c r="M597" s="153">
        <v>-16</v>
      </c>
      <c r="N597" s="153">
        <v>619</v>
      </c>
      <c r="O597" s="153">
        <v>-5547.5</v>
      </c>
      <c r="P597" s="153">
        <v>67</v>
      </c>
      <c r="Q597" s="153">
        <v>2375</v>
      </c>
      <c r="R597" s="153">
        <v>-1051</v>
      </c>
      <c r="S597" s="153">
        <v>-1831</v>
      </c>
      <c r="T597" s="153">
        <v>1000</v>
      </c>
      <c r="U597" s="153">
        <v>-2720</v>
      </c>
      <c r="V597" s="153">
        <v>-1891</v>
      </c>
      <c r="Y597" s="11"/>
    </row>
    <row r="598" spans="1:25">
      <c r="A598" s="11">
        <f t="shared" si="46"/>
        <v>24</v>
      </c>
      <c r="B598" s="13">
        <f t="shared" si="47"/>
        <v>9</v>
      </c>
      <c r="C598" s="153">
        <v>57526.5</v>
      </c>
      <c r="D598" s="153">
        <v>57900</v>
      </c>
      <c r="E598" s="153">
        <v>57750</v>
      </c>
      <c r="F598" s="153">
        <v>433.5</v>
      </c>
      <c r="G598" s="153">
        <v>2992</v>
      </c>
      <c r="H598" s="153">
        <v>887.5</v>
      </c>
      <c r="I598" s="153">
        <v>44877.5</v>
      </c>
      <c r="J598" s="153">
        <v>413</v>
      </c>
      <c r="K598" s="153">
        <v>854.5</v>
      </c>
      <c r="L598" s="153">
        <v>11306</v>
      </c>
      <c r="M598" s="153">
        <v>-1.5</v>
      </c>
      <c r="N598" s="153">
        <v>612</v>
      </c>
      <c r="O598" s="153">
        <v>-4846.5</v>
      </c>
      <c r="P598" s="153">
        <v>62</v>
      </c>
      <c r="Q598" s="153">
        <v>2015</v>
      </c>
      <c r="R598" s="153">
        <v>-1499</v>
      </c>
      <c r="S598" s="153">
        <v>-2336</v>
      </c>
      <c r="T598" s="153">
        <v>966</v>
      </c>
      <c r="U598" s="153">
        <v>-2753</v>
      </c>
      <c r="V598" s="153">
        <v>-1972</v>
      </c>
      <c r="Y598" s="11"/>
    </row>
    <row r="599" spans="1:25">
      <c r="A599" s="11">
        <f t="shared" si="46"/>
        <v>24</v>
      </c>
      <c r="B599" s="13">
        <f t="shared" si="47"/>
        <v>10</v>
      </c>
      <c r="C599" s="153">
        <v>57374.5</v>
      </c>
      <c r="D599" s="153">
        <v>57437.5</v>
      </c>
      <c r="E599" s="153">
        <v>56987.5</v>
      </c>
      <c r="F599" s="153">
        <v>518.5</v>
      </c>
      <c r="G599" s="153">
        <v>3142</v>
      </c>
      <c r="H599" s="153">
        <v>919</v>
      </c>
      <c r="I599" s="153">
        <v>44640.5</v>
      </c>
      <c r="J599" s="153">
        <v>401</v>
      </c>
      <c r="K599" s="153">
        <v>1396</v>
      </c>
      <c r="L599" s="153">
        <v>11440.5</v>
      </c>
      <c r="M599" s="153">
        <v>-7.5</v>
      </c>
      <c r="N599" s="153">
        <v>611.5</v>
      </c>
      <c r="O599" s="153">
        <v>-5687</v>
      </c>
      <c r="P599" s="153">
        <v>65</v>
      </c>
      <c r="Q599" s="153">
        <v>2893</v>
      </c>
      <c r="R599" s="153">
        <v>-1500</v>
      </c>
      <c r="S599" s="153">
        <v>-2550</v>
      </c>
      <c r="T599" s="153">
        <v>220</v>
      </c>
      <c r="U599" s="153">
        <v>-2628</v>
      </c>
      <c r="V599" s="153">
        <v>-2140</v>
      </c>
      <c r="Y599" s="11"/>
    </row>
    <row r="600" spans="1:25">
      <c r="A600" s="11">
        <f t="shared" si="46"/>
        <v>24</v>
      </c>
      <c r="B600" s="13">
        <f t="shared" si="47"/>
        <v>11</v>
      </c>
      <c r="C600" s="153">
        <v>56835.5</v>
      </c>
      <c r="D600" s="153">
        <v>56712.5</v>
      </c>
      <c r="E600" s="153">
        <v>56587.5</v>
      </c>
      <c r="F600" s="153">
        <v>348.5</v>
      </c>
      <c r="G600" s="153">
        <v>2943</v>
      </c>
      <c r="H600" s="153">
        <v>978.5</v>
      </c>
      <c r="I600" s="153">
        <v>44450</v>
      </c>
      <c r="J600" s="153">
        <v>516</v>
      </c>
      <c r="K600" s="153">
        <v>1800</v>
      </c>
      <c r="L600" s="153">
        <v>10831</v>
      </c>
      <c r="M600" s="153">
        <v>-8</v>
      </c>
      <c r="N600" s="153">
        <v>619</v>
      </c>
      <c r="O600" s="153">
        <v>-5643</v>
      </c>
      <c r="P600" s="153">
        <v>61</v>
      </c>
      <c r="Q600" s="153">
        <v>3000</v>
      </c>
      <c r="R600" s="153">
        <v>-1500</v>
      </c>
      <c r="S600" s="153">
        <v>-2586</v>
      </c>
      <c r="T600" s="153">
        <v>145</v>
      </c>
      <c r="U600" s="153">
        <v>-2695</v>
      </c>
      <c r="V600" s="153">
        <v>-1933</v>
      </c>
      <c r="Y600" s="11"/>
    </row>
    <row r="601" spans="1:25">
      <c r="A601" s="11">
        <f t="shared" si="46"/>
        <v>24</v>
      </c>
      <c r="B601" s="13">
        <f t="shared" si="47"/>
        <v>12</v>
      </c>
      <c r="C601" s="153">
        <v>56649.5</v>
      </c>
      <c r="D601" s="153">
        <v>56225</v>
      </c>
      <c r="E601" s="153">
        <v>56225</v>
      </c>
      <c r="F601" s="153">
        <v>354</v>
      </c>
      <c r="G601" s="153">
        <v>2104.5</v>
      </c>
      <c r="H601" s="153">
        <v>992</v>
      </c>
      <c r="I601" s="153">
        <v>44361.5</v>
      </c>
      <c r="J601" s="153">
        <v>629</v>
      </c>
      <c r="K601" s="153">
        <v>2043</v>
      </c>
      <c r="L601" s="153">
        <v>10545.5</v>
      </c>
      <c r="M601" s="153">
        <v>-2</v>
      </c>
      <c r="N601" s="153">
        <v>629</v>
      </c>
      <c r="O601" s="153">
        <v>-5005.5</v>
      </c>
      <c r="P601" s="153">
        <v>49</v>
      </c>
      <c r="Q601" s="153">
        <v>2777</v>
      </c>
      <c r="R601" s="153">
        <v>-1500</v>
      </c>
      <c r="S601" s="153">
        <v>-2600</v>
      </c>
      <c r="T601" s="153">
        <v>-290</v>
      </c>
      <c r="U601" s="153">
        <v>-1993</v>
      </c>
      <c r="V601" s="153">
        <v>-877</v>
      </c>
      <c r="Y601" s="11"/>
    </row>
    <row r="602" spans="1:25">
      <c r="A602" s="11">
        <f t="shared" si="46"/>
        <v>24</v>
      </c>
      <c r="B602" s="13">
        <f t="shared" si="47"/>
        <v>13</v>
      </c>
      <c r="C602" s="153">
        <v>55791</v>
      </c>
      <c r="D602" s="153">
        <v>55437.5</v>
      </c>
      <c r="E602" s="153">
        <v>55487.5</v>
      </c>
      <c r="F602" s="153">
        <v>356.5</v>
      </c>
      <c r="G602" s="153">
        <v>1670.5</v>
      </c>
      <c r="H602" s="153">
        <v>977.5</v>
      </c>
      <c r="I602" s="153">
        <v>44119</v>
      </c>
      <c r="J602" s="153">
        <v>676.5</v>
      </c>
      <c r="K602" s="153">
        <v>2187</v>
      </c>
      <c r="L602" s="153">
        <v>10166</v>
      </c>
      <c r="M602" s="153">
        <v>-2</v>
      </c>
      <c r="N602" s="153">
        <v>629</v>
      </c>
      <c r="O602" s="153">
        <v>-4989</v>
      </c>
      <c r="P602" s="153">
        <v>42.5</v>
      </c>
      <c r="Q602" s="153">
        <v>2549</v>
      </c>
      <c r="R602" s="153">
        <v>-1500</v>
      </c>
      <c r="S602" s="153">
        <v>-2600</v>
      </c>
      <c r="T602" s="153">
        <v>-482</v>
      </c>
      <c r="U602" s="153">
        <v>-1939</v>
      </c>
      <c r="V602" s="153">
        <v>-1102</v>
      </c>
      <c r="Y602" s="11"/>
    </row>
    <row r="603" spans="1:25">
      <c r="A603" s="11">
        <f t="shared" si="46"/>
        <v>24</v>
      </c>
      <c r="B603" s="13">
        <f t="shared" si="47"/>
        <v>14</v>
      </c>
      <c r="C603" s="153">
        <v>54866.5</v>
      </c>
      <c r="D603" s="153">
        <v>53700</v>
      </c>
      <c r="E603" s="153">
        <v>53987.5</v>
      </c>
      <c r="F603" s="153">
        <v>356</v>
      </c>
      <c r="G603" s="153">
        <v>1637</v>
      </c>
      <c r="H603" s="153">
        <v>985</v>
      </c>
      <c r="I603" s="153">
        <v>44163</v>
      </c>
      <c r="J603" s="153">
        <v>654.5</v>
      </c>
      <c r="K603" s="153">
        <v>2210</v>
      </c>
      <c r="L603" s="153">
        <v>9717</v>
      </c>
      <c r="M603" s="153">
        <v>-3.5</v>
      </c>
      <c r="N603" s="153">
        <v>612</v>
      </c>
      <c r="O603" s="153">
        <v>-5464</v>
      </c>
      <c r="P603" s="153">
        <v>42.5</v>
      </c>
      <c r="Q603" s="153">
        <v>2886</v>
      </c>
      <c r="R603" s="153">
        <v>-1500</v>
      </c>
      <c r="S603" s="153">
        <v>-2600</v>
      </c>
      <c r="T603" s="153">
        <v>-463</v>
      </c>
      <c r="U603" s="153">
        <v>-2482</v>
      </c>
      <c r="V603" s="153">
        <v>-1631</v>
      </c>
      <c r="Y603" s="11"/>
    </row>
    <row r="604" spans="1:25">
      <c r="A604" s="11">
        <f t="shared" si="46"/>
        <v>24</v>
      </c>
      <c r="B604" s="13">
        <f t="shared" si="47"/>
        <v>15</v>
      </c>
      <c r="C604" s="153">
        <v>52628</v>
      </c>
      <c r="D604" s="153">
        <v>51075</v>
      </c>
      <c r="E604" s="153">
        <v>51475</v>
      </c>
      <c r="F604" s="153">
        <v>358.5</v>
      </c>
      <c r="G604" s="153">
        <v>1545.5</v>
      </c>
      <c r="H604" s="153">
        <v>980.5</v>
      </c>
      <c r="I604" s="153">
        <v>43589</v>
      </c>
      <c r="J604" s="153">
        <v>617.5</v>
      </c>
      <c r="K604" s="153">
        <v>2102</v>
      </c>
      <c r="L604" s="153">
        <v>9189</v>
      </c>
      <c r="M604" s="153">
        <v>-3</v>
      </c>
      <c r="N604" s="153">
        <v>609</v>
      </c>
      <c r="O604" s="153">
        <v>-6359</v>
      </c>
      <c r="P604" s="153">
        <v>42</v>
      </c>
      <c r="Q604" s="153">
        <v>2961</v>
      </c>
      <c r="R604" s="153">
        <v>-1500</v>
      </c>
      <c r="S604" s="153">
        <v>-2600</v>
      </c>
      <c r="T604" s="153">
        <v>-900</v>
      </c>
      <c r="U604" s="153">
        <v>-2584</v>
      </c>
      <c r="V604" s="153">
        <v>-2021</v>
      </c>
      <c r="Y604" s="11"/>
    </row>
    <row r="605" spans="1:25">
      <c r="A605" s="11">
        <f t="shared" si="46"/>
        <v>24</v>
      </c>
      <c r="B605" s="13">
        <f t="shared" si="47"/>
        <v>16</v>
      </c>
      <c r="C605" s="153">
        <v>50822</v>
      </c>
      <c r="D605" s="153">
        <v>49062.5</v>
      </c>
      <c r="E605" s="153">
        <v>49462.5</v>
      </c>
      <c r="F605" s="153">
        <v>357</v>
      </c>
      <c r="G605" s="153">
        <v>1472.5</v>
      </c>
      <c r="H605" s="153">
        <v>989.5</v>
      </c>
      <c r="I605" s="153">
        <v>42042.5</v>
      </c>
      <c r="J605" s="153">
        <v>556</v>
      </c>
      <c r="K605" s="153">
        <v>1880.5</v>
      </c>
      <c r="L605" s="153">
        <v>10176.5</v>
      </c>
      <c r="M605" s="153">
        <v>-2</v>
      </c>
      <c r="N605" s="153">
        <v>617.5</v>
      </c>
      <c r="O605" s="153">
        <v>-7268</v>
      </c>
      <c r="P605" s="153">
        <v>41</v>
      </c>
      <c r="Q605" s="153">
        <v>2788</v>
      </c>
      <c r="R605" s="153">
        <v>-1500</v>
      </c>
      <c r="S605" s="153">
        <v>-2600</v>
      </c>
      <c r="T605" s="153">
        <v>-900</v>
      </c>
      <c r="U605" s="153">
        <v>-2753</v>
      </c>
      <c r="V605" s="153">
        <v>-2513</v>
      </c>
      <c r="Y605" s="11"/>
    </row>
    <row r="606" spans="1:25">
      <c r="A606" s="11">
        <f t="shared" si="46"/>
        <v>24</v>
      </c>
      <c r="B606" s="13">
        <f t="shared" si="47"/>
        <v>17</v>
      </c>
      <c r="C606" s="153">
        <v>49567</v>
      </c>
      <c r="D606" s="153">
        <v>47387.5</v>
      </c>
      <c r="E606" s="153">
        <v>47800</v>
      </c>
      <c r="F606" s="153">
        <v>357.5</v>
      </c>
      <c r="G606" s="153">
        <v>1716.5</v>
      </c>
      <c r="H606" s="153">
        <v>978</v>
      </c>
      <c r="I606" s="153">
        <v>41955.5</v>
      </c>
      <c r="J606" s="153">
        <v>504.5</v>
      </c>
      <c r="K606" s="153">
        <v>1526.5</v>
      </c>
      <c r="L606" s="153">
        <v>10729.5</v>
      </c>
      <c r="M606" s="153">
        <v>-366.5</v>
      </c>
      <c r="N606" s="153">
        <v>626</v>
      </c>
      <c r="O606" s="153">
        <v>-8460.5</v>
      </c>
      <c r="P606" s="153">
        <v>45</v>
      </c>
      <c r="Q606" s="153">
        <v>949</v>
      </c>
      <c r="R606" s="153">
        <v>-1500</v>
      </c>
      <c r="S606" s="153">
        <v>-2600</v>
      </c>
      <c r="T606" s="153">
        <v>-900</v>
      </c>
      <c r="U606" s="153">
        <v>-2753</v>
      </c>
      <c r="V606" s="153">
        <v>-2294</v>
      </c>
      <c r="Y606" s="11"/>
    </row>
    <row r="607" spans="1:25">
      <c r="A607" s="11">
        <f t="shared" si="46"/>
        <v>24</v>
      </c>
      <c r="B607" s="13">
        <f t="shared" si="47"/>
        <v>18</v>
      </c>
      <c r="C607" s="153">
        <v>49527</v>
      </c>
      <c r="D607" s="153">
        <v>47950</v>
      </c>
      <c r="E607" s="153">
        <v>48525</v>
      </c>
      <c r="F607" s="153">
        <v>358</v>
      </c>
      <c r="G607" s="153">
        <v>1862</v>
      </c>
      <c r="H607" s="153">
        <v>995</v>
      </c>
      <c r="I607" s="153">
        <v>42588.5</v>
      </c>
      <c r="J607" s="153">
        <v>431.5</v>
      </c>
      <c r="K607" s="153">
        <v>1030</v>
      </c>
      <c r="L607" s="153">
        <v>11103</v>
      </c>
      <c r="M607" s="153">
        <v>-229.5</v>
      </c>
      <c r="N607" s="153">
        <v>627</v>
      </c>
      <c r="O607" s="153">
        <v>-9239</v>
      </c>
      <c r="P607" s="153">
        <v>47.5</v>
      </c>
      <c r="Q607" s="153">
        <v>733</v>
      </c>
      <c r="R607" s="153">
        <v>-1500</v>
      </c>
      <c r="S607" s="153">
        <v>-2600</v>
      </c>
      <c r="T607" s="153">
        <v>-900</v>
      </c>
      <c r="U607" s="153">
        <v>-2753</v>
      </c>
      <c r="V607" s="153">
        <v>-2130</v>
      </c>
      <c r="Y607" s="11"/>
    </row>
    <row r="608" spans="1:25">
      <c r="A608" s="11">
        <f t="shared" si="46"/>
        <v>24</v>
      </c>
      <c r="B608" s="13">
        <f t="shared" si="47"/>
        <v>19</v>
      </c>
      <c r="C608" s="153">
        <v>50846</v>
      </c>
      <c r="D608" s="153">
        <v>49250</v>
      </c>
      <c r="E608" s="153">
        <v>50000</v>
      </c>
      <c r="F608" s="153">
        <v>356.5</v>
      </c>
      <c r="G608" s="153">
        <v>2031.5</v>
      </c>
      <c r="H608" s="153">
        <v>1044</v>
      </c>
      <c r="I608" s="153">
        <v>43476.5</v>
      </c>
      <c r="J608" s="153">
        <v>382.5</v>
      </c>
      <c r="K608" s="153">
        <v>462</v>
      </c>
      <c r="L608" s="153">
        <v>11755.5</v>
      </c>
      <c r="M608" s="153">
        <v>-2</v>
      </c>
      <c r="N608" s="153">
        <v>618.5</v>
      </c>
      <c r="O608" s="153">
        <v>-9280.5</v>
      </c>
      <c r="P608" s="153">
        <v>49</v>
      </c>
      <c r="Q608" s="153">
        <v>623</v>
      </c>
      <c r="R608" s="153">
        <v>-1500</v>
      </c>
      <c r="S608" s="153">
        <v>-2555</v>
      </c>
      <c r="T608" s="153">
        <v>-800</v>
      </c>
      <c r="U608" s="153">
        <v>-2753</v>
      </c>
      <c r="V608" s="153">
        <v>-2334</v>
      </c>
      <c r="Y608" s="11"/>
    </row>
    <row r="609" spans="1:25">
      <c r="A609" s="11">
        <f t="shared" si="46"/>
        <v>24</v>
      </c>
      <c r="B609" s="13">
        <f t="shared" si="47"/>
        <v>20</v>
      </c>
      <c r="C609" s="153">
        <v>49772</v>
      </c>
      <c r="D609" s="153">
        <v>48800</v>
      </c>
      <c r="E609" s="153">
        <v>49487.5</v>
      </c>
      <c r="F609" s="153">
        <v>356</v>
      </c>
      <c r="G609" s="153">
        <v>2037</v>
      </c>
      <c r="H609" s="153">
        <v>1098</v>
      </c>
      <c r="I609" s="153">
        <v>43357</v>
      </c>
      <c r="J609" s="153">
        <v>339.5</v>
      </c>
      <c r="K609" s="153">
        <v>80</v>
      </c>
      <c r="L609" s="153">
        <v>12020</v>
      </c>
      <c r="M609" s="153">
        <v>-10</v>
      </c>
      <c r="N609" s="153">
        <v>618.5</v>
      </c>
      <c r="O609" s="153">
        <v>-10123.5</v>
      </c>
      <c r="P609" s="153">
        <v>49.5</v>
      </c>
      <c r="Q609" s="153">
        <v>386</v>
      </c>
      <c r="R609" s="153">
        <v>-1500</v>
      </c>
      <c r="S609" s="153">
        <v>-2550</v>
      </c>
      <c r="T609" s="153">
        <v>-900</v>
      </c>
      <c r="U609" s="153">
        <v>-2753</v>
      </c>
      <c r="V609" s="153">
        <v>-2980</v>
      </c>
      <c r="Y609" s="11"/>
    </row>
    <row r="610" spans="1:25">
      <c r="A610" s="11">
        <f t="shared" si="46"/>
        <v>24</v>
      </c>
      <c r="B610" s="13">
        <f t="shared" si="47"/>
        <v>21</v>
      </c>
      <c r="C610" s="153">
        <v>50063</v>
      </c>
      <c r="D610" s="153">
        <v>49137.5</v>
      </c>
      <c r="E610" s="153">
        <v>49725</v>
      </c>
      <c r="F610" s="153">
        <v>357.5</v>
      </c>
      <c r="G610" s="153">
        <v>2074</v>
      </c>
      <c r="H610" s="153">
        <v>1080</v>
      </c>
      <c r="I610" s="153">
        <v>43200</v>
      </c>
      <c r="J610" s="153">
        <v>391.5</v>
      </c>
      <c r="K610" s="153">
        <v>0.5</v>
      </c>
      <c r="L610" s="153">
        <v>12020.5</v>
      </c>
      <c r="M610" s="153">
        <v>-14</v>
      </c>
      <c r="N610" s="153">
        <v>612</v>
      </c>
      <c r="O610" s="153">
        <v>-9659</v>
      </c>
      <c r="P610" s="153">
        <v>50.5</v>
      </c>
      <c r="Q610" s="153">
        <v>698</v>
      </c>
      <c r="R610" s="153">
        <v>-1500</v>
      </c>
      <c r="S610" s="153">
        <v>-2600</v>
      </c>
      <c r="T610" s="153">
        <v>-900</v>
      </c>
      <c r="U610" s="153">
        <v>-2282</v>
      </c>
      <c r="V610" s="153">
        <v>-2822</v>
      </c>
      <c r="Y610" s="11"/>
    </row>
    <row r="611" spans="1:25">
      <c r="A611" s="11">
        <f t="shared" si="46"/>
        <v>24</v>
      </c>
      <c r="B611" s="13">
        <f t="shared" si="47"/>
        <v>22</v>
      </c>
      <c r="C611" s="153">
        <v>49700.5</v>
      </c>
      <c r="D611" s="153">
        <v>49125</v>
      </c>
      <c r="E611" s="153">
        <v>49612.5</v>
      </c>
      <c r="F611" s="153">
        <v>356</v>
      </c>
      <c r="G611" s="153">
        <v>1911</v>
      </c>
      <c r="H611" s="153">
        <v>914.5</v>
      </c>
      <c r="I611" s="153">
        <v>42661.5</v>
      </c>
      <c r="J611" s="153">
        <v>446</v>
      </c>
      <c r="K611" s="153">
        <v>0</v>
      </c>
      <c r="L611" s="153">
        <v>10469</v>
      </c>
      <c r="M611" s="153">
        <v>-2</v>
      </c>
      <c r="N611" s="153">
        <v>601.5</v>
      </c>
      <c r="O611" s="153">
        <v>-7658</v>
      </c>
      <c r="P611" s="153">
        <v>48.5</v>
      </c>
      <c r="Q611" s="153">
        <v>2110</v>
      </c>
      <c r="R611" s="153">
        <v>-1500</v>
      </c>
      <c r="S611" s="153">
        <v>-2600</v>
      </c>
      <c r="T611" s="153">
        <v>-900</v>
      </c>
      <c r="U611" s="153">
        <v>-1811</v>
      </c>
      <c r="V611" s="153">
        <v>-2239</v>
      </c>
      <c r="Y611" s="11"/>
    </row>
    <row r="612" spans="1:25">
      <c r="A612" s="11">
        <f t="shared" si="46"/>
        <v>24</v>
      </c>
      <c r="B612" s="13">
        <f t="shared" si="47"/>
        <v>23</v>
      </c>
      <c r="C612" s="153">
        <v>52040</v>
      </c>
      <c r="D612" s="153">
        <v>50887.5</v>
      </c>
      <c r="E612" s="153">
        <v>51287.5</v>
      </c>
      <c r="F612" s="153">
        <v>360.5</v>
      </c>
      <c r="G612" s="153">
        <v>1789</v>
      </c>
      <c r="H612" s="153">
        <v>917.5</v>
      </c>
      <c r="I612" s="153">
        <v>42720.5</v>
      </c>
      <c r="J612" s="153">
        <v>525.5</v>
      </c>
      <c r="K612" s="153">
        <v>0</v>
      </c>
      <c r="L612" s="153">
        <v>11168.5</v>
      </c>
      <c r="M612" s="153">
        <v>-271.5</v>
      </c>
      <c r="N612" s="153">
        <v>602</v>
      </c>
      <c r="O612" s="153">
        <v>-5771.5</v>
      </c>
      <c r="P612" s="153">
        <v>46.5</v>
      </c>
      <c r="Q612" s="153">
        <v>2082</v>
      </c>
      <c r="R612" s="153">
        <v>-1500</v>
      </c>
      <c r="S612" s="153">
        <v>-2600</v>
      </c>
      <c r="T612" s="153">
        <v>-900</v>
      </c>
      <c r="U612" s="153">
        <v>-1340</v>
      </c>
      <c r="V612" s="153">
        <v>-1055</v>
      </c>
      <c r="Y612" s="11"/>
    </row>
    <row r="613" spans="1:25">
      <c r="A613" s="11">
        <f>A612+1</f>
        <v>25</v>
      </c>
      <c r="B613" s="13">
        <v>0</v>
      </c>
      <c r="C613" s="153">
        <v>50402</v>
      </c>
      <c r="D613" s="153">
        <v>48875</v>
      </c>
      <c r="E613" s="153">
        <v>48875</v>
      </c>
      <c r="F613" s="153">
        <v>359</v>
      </c>
      <c r="G613" s="153">
        <v>1571.5</v>
      </c>
      <c r="H613" s="153">
        <v>920</v>
      </c>
      <c r="I613" s="153">
        <v>42612.5</v>
      </c>
      <c r="J613" s="153">
        <v>569.5</v>
      </c>
      <c r="K613" s="153">
        <v>0</v>
      </c>
      <c r="L613" s="153">
        <v>10175</v>
      </c>
      <c r="M613" s="153">
        <v>-469.5</v>
      </c>
      <c r="N613" s="153">
        <v>608</v>
      </c>
      <c r="O613" s="153">
        <v>-5943.5</v>
      </c>
      <c r="P613" s="153">
        <v>44</v>
      </c>
      <c r="Q613" s="153">
        <v>960</v>
      </c>
      <c r="R613" s="153">
        <v>-1500</v>
      </c>
      <c r="S613" s="153">
        <v>-2600</v>
      </c>
      <c r="T613" s="153">
        <v>-900</v>
      </c>
      <c r="U613" s="153">
        <v>-873</v>
      </c>
      <c r="V613" s="153">
        <v>-1634</v>
      </c>
      <c r="Y613" s="11"/>
    </row>
    <row r="614" spans="1:25">
      <c r="A614" s="11">
        <f>A613</f>
        <v>25</v>
      </c>
      <c r="B614" s="13">
        <f>B613+1</f>
        <v>1</v>
      </c>
      <c r="C614" s="153">
        <v>46262</v>
      </c>
      <c r="D614" s="153">
        <v>46162.5</v>
      </c>
      <c r="E614" s="153">
        <v>46125</v>
      </c>
      <c r="F614" s="153">
        <v>349.5</v>
      </c>
      <c r="G614" s="153">
        <v>1188.5</v>
      </c>
      <c r="H614" s="153">
        <v>919</v>
      </c>
      <c r="I614" s="153">
        <v>41966</v>
      </c>
      <c r="J614" s="153">
        <v>591.5</v>
      </c>
      <c r="K614" s="153">
        <v>0</v>
      </c>
      <c r="L614" s="153">
        <v>9165</v>
      </c>
      <c r="M614" s="153">
        <v>-1366</v>
      </c>
      <c r="N614" s="153">
        <v>612.5</v>
      </c>
      <c r="O614" s="153">
        <v>-7164.5</v>
      </c>
      <c r="P614" s="153">
        <v>39.5</v>
      </c>
      <c r="Q614" s="153">
        <v>1396</v>
      </c>
      <c r="R614" s="153">
        <v>-1500</v>
      </c>
      <c r="S614" s="153">
        <v>-2600</v>
      </c>
      <c r="T614" s="153">
        <v>-1300</v>
      </c>
      <c r="U614" s="153">
        <v>-873</v>
      </c>
      <c r="V614" s="153">
        <v>-2339</v>
      </c>
      <c r="Y614" s="11"/>
    </row>
    <row r="615" spans="1:25">
      <c r="A615" s="11">
        <f t="shared" ref="A615:A636" si="48">A614</f>
        <v>25</v>
      </c>
      <c r="B615" s="13">
        <f t="shared" ref="B615:B636" si="49">B614+1</f>
        <v>2</v>
      </c>
      <c r="C615" s="153">
        <v>45076</v>
      </c>
      <c r="D615" s="153">
        <v>44900</v>
      </c>
      <c r="E615" s="153">
        <v>44550</v>
      </c>
      <c r="F615" s="153">
        <v>348.5</v>
      </c>
      <c r="G615" s="153">
        <v>1154.5</v>
      </c>
      <c r="H615" s="153">
        <v>920</v>
      </c>
      <c r="I615" s="153">
        <v>42178.5</v>
      </c>
      <c r="J615" s="153">
        <v>571.5</v>
      </c>
      <c r="K615" s="153">
        <v>0</v>
      </c>
      <c r="L615" s="153">
        <v>9102.5</v>
      </c>
      <c r="M615" s="153">
        <v>-1773.5</v>
      </c>
      <c r="N615" s="153">
        <v>613</v>
      </c>
      <c r="O615" s="153">
        <v>-8038.5</v>
      </c>
      <c r="P615" s="153">
        <v>38.5</v>
      </c>
      <c r="Q615" s="153">
        <v>432</v>
      </c>
      <c r="R615" s="153">
        <v>-1500</v>
      </c>
      <c r="S615" s="153">
        <v>-2600</v>
      </c>
      <c r="T615" s="153">
        <v>-1300</v>
      </c>
      <c r="U615" s="153">
        <v>-873</v>
      </c>
      <c r="V615" s="153">
        <v>-2645</v>
      </c>
      <c r="Y615" s="11"/>
    </row>
    <row r="616" spans="1:25">
      <c r="A616" s="11">
        <f t="shared" si="48"/>
        <v>25</v>
      </c>
      <c r="B616" s="13">
        <f t="shared" si="49"/>
        <v>3</v>
      </c>
      <c r="C616" s="153">
        <v>42495.5</v>
      </c>
      <c r="D616" s="153">
        <v>41887.5</v>
      </c>
      <c r="E616" s="153">
        <v>41425</v>
      </c>
      <c r="F616" s="153">
        <v>372.5</v>
      </c>
      <c r="G616" s="153">
        <v>994.5</v>
      </c>
      <c r="H616" s="153">
        <v>920</v>
      </c>
      <c r="I616" s="153">
        <v>41810.5</v>
      </c>
      <c r="J616" s="153">
        <v>573</v>
      </c>
      <c r="K616" s="153">
        <v>0</v>
      </c>
      <c r="L616" s="153">
        <v>8743.5</v>
      </c>
      <c r="M616" s="153">
        <v>-2260</v>
      </c>
      <c r="N616" s="153">
        <v>614.5</v>
      </c>
      <c r="O616" s="153">
        <v>-9273</v>
      </c>
      <c r="P616" s="153">
        <v>37.5</v>
      </c>
      <c r="Q616" s="153">
        <v>-723</v>
      </c>
      <c r="R616" s="153">
        <v>-1500</v>
      </c>
      <c r="S616" s="153">
        <v>-2600</v>
      </c>
      <c r="T616" s="153">
        <v>-1300</v>
      </c>
      <c r="U616" s="153">
        <v>-873</v>
      </c>
      <c r="V616" s="153">
        <v>-2717</v>
      </c>
      <c r="Y616" s="11"/>
    </row>
    <row r="617" spans="1:25">
      <c r="A617" s="11">
        <f t="shared" si="48"/>
        <v>25</v>
      </c>
      <c r="B617" s="13">
        <f t="shared" si="49"/>
        <v>4</v>
      </c>
      <c r="C617" s="153">
        <v>40970</v>
      </c>
      <c r="D617" s="153">
        <v>40587.5</v>
      </c>
      <c r="E617" s="153">
        <v>40237.5</v>
      </c>
      <c r="F617" s="153">
        <v>460</v>
      </c>
      <c r="G617" s="153">
        <v>863.5</v>
      </c>
      <c r="H617" s="153">
        <v>920</v>
      </c>
      <c r="I617" s="153">
        <v>41245</v>
      </c>
      <c r="J617" s="153">
        <v>549.5</v>
      </c>
      <c r="K617" s="153">
        <v>0</v>
      </c>
      <c r="L617" s="153">
        <v>8931.5</v>
      </c>
      <c r="M617" s="153">
        <v>-1912</v>
      </c>
      <c r="N617" s="153">
        <v>614.5</v>
      </c>
      <c r="O617" s="153">
        <v>-10702.5</v>
      </c>
      <c r="P617" s="153">
        <v>36.5</v>
      </c>
      <c r="Q617" s="153">
        <v>-1800</v>
      </c>
      <c r="R617" s="153">
        <v>-1500</v>
      </c>
      <c r="S617" s="153">
        <v>-2600</v>
      </c>
      <c r="T617" s="153">
        <v>-1300</v>
      </c>
      <c r="U617" s="153">
        <v>-873</v>
      </c>
      <c r="V617" s="153">
        <v>-3200</v>
      </c>
      <c r="Y617" s="11"/>
    </row>
    <row r="618" spans="1:25">
      <c r="A618" s="11">
        <f t="shared" si="48"/>
        <v>25</v>
      </c>
      <c r="B618" s="13">
        <f t="shared" si="49"/>
        <v>5</v>
      </c>
      <c r="C618" s="153">
        <v>41876</v>
      </c>
      <c r="D618" s="153">
        <v>42175</v>
      </c>
      <c r="E618" s="153">
        <v>41962.5</v>
      </c>
      <c r="F618" s="153">
        <v>533.5</v>
      </c>
      <c r="G618" s="153">
        <v>913.5</v>
      </c>
      <c r="H618" s="153">
        <v>920.5</v>
      </c>
      <c r="I618" s="153">
        <v>41735.5</v>
      </c>
      <c r="J618" s="153">
        <v>593.5</v>
      </c>
      <c r="K618" s="153">
        <v>0</v>
      </c>
      <c r="L618" s="153">
        <v>9421.5</v>
      </c>
      <c r="M618" s="153">
        <v>-1773.5</v>
      </c>
      <c r="N618" s="153">
        <v>608</v>
      </c>
      <c r="O618" s="153">
        <v>-11076.5</v>
      </c>
      <c r="P618" s="153">
        <v>37</v>
      </c>
      <c r="Q618" s="153">
        <v>-1800</v>
      </c>
      <c r="R618" s="153">
        <v>-1500</v>
      </c>
      <c r="S618" s="153">
        <v>-2600</v>
      </c>
      <c r="T618" s="153">
        <v>-1300</v>
      </c>
      <c r="U618" s="153">
        <v>-873</v>
      </c>
      <c r="V618" s="153">
        <v>-2847</v>
      </c>
      <c r="Y618" s="11"/>
    </row>
    <row r="619" spans="1:25">
      <c r="A619" s="11">
        <f t="shared" si="48"/>
        <v>25</v>
      </c>
      <c r="B619" s="13">
        <f t="shared" si="49"/>
        <v>6</v>
      </c>
      <c r="C619" s="153">
        <v>45475.5</v>
      </c>
      <c r="D619" s="153">
        <v>46237.5</v>
      </c>
      <c r="E619" s="153">
        <v>45825</v>
      </c>
      <c r="F619" s="153">
        <v>557.5</v>
      </c>
      <c r="G619" s="153">
        <v>1220</v>
      </c>
      <c r="H619" s="153">
        <v>918.5</v>
      </c>
      <c r="I619" s="153">
        <v>43404</v>
      </c>
      <c r="J619" s="153">
        <v>630.5</v>
      </c>
      <c r="K619" s="153">
        <v>0</v>
      </c>
      <c r="L619" s="153">
        <v>10104.5</v>
      </c>
      <c r="M619" s="153">
        <v>-1496</v>
      </c>
      <c r="N619" s="153">
        <v>594.5</v>
      </c>
      <c r="O619" s="153">
        <v>-10457.5</v>
      </c>
      <c r="P619" s="153">
        <v>41</v>
      </c>
      <c r="Q619" s="153">
        <v>-1282</v>
      </c>
      <c r="R619" s="153">
        <v>-1289</v>
      </c>
      <c r="S619" s="153">
        <v>-2600</v>
      </c>
      <c r="T619" s="153">
        <v>-1300</v>
      </c>
      <c r="U619" s="153">
        <v>-670</v>
      </c>
      <c r="V619" s="153">
        <v>-2714</v>
      </c>
      <c r="Y619" s="11"/>
    </row>
    <row r="620" spans="1:25">
      <c r="A620" s="11">
        <f t="shared" si="48"/>
        <v>25</v>
      </c>
      <c r="B620" s="13">
        <f t="shared" si="49"/>
        <v>7</v>
      </c>
      <c r="C620" s="153">
        <v>49414</v>
      </c>
      <c r="D620" s="153">
        <v>50537.5</v>
      </c>
      <c r="E620" s="153">
        <v>49725</v>
      </c>
      <c r="F620" s="153">
        <v>651.5</v>
      </c>
      <c r="G620" s="153">
        <v>1426</v>
      </c>
      <c r="H620" s="153">
        <v>918.5</v>
      </c>
      <c r="I620" s="153">
        <v>43841.5</v>
      </c>
      <c r="J620" s="153">
        <v>689.5</v>
      </c>
      <c r="K620" s="153">
        <v>28.5</v>
      </c>
      <c r="L620" s="153">
        <v>10580.5</v>
      </c>
      <c r="M620" s="153">
        <v>-683</v>
      </c>
      <c r="N620" s="153">
        <v>581</v>
      </c>
      <c r="O620" s="153">
        <v>-8621.5</v>
      </c>
      <c r="P620" s="153">
        <v>43.5</v>
      </c>
      <c r="Q620" s="153">
        <v>272</v>
      </c>
      <c r="R620" s="153">
        <v>-1500</v>
      </c>
      <c r="S620" s="153">
        <v>-2600</v>
      </c>
      <c r="T620" s="153">
        <v>-720</v>
      </c>
      <c r="U620" s="153">
        <v>-353</v>
      </c>
      <c r="V620" s="153">
        <v>-2564</v>
      </c>
      <c r="Y620" s="11"/>
    </row>
    <row r="621" spans="1:25">
      <c r="A621" s="11">
        <f t="shared" si="48"/>
        <v>25</v>
      </c>
      <c r="B621" s="13">
        <f t="shared" si="49"/>
        <v>8</v>
      </c>
      <c r="C621" s="153">
        <v>52793</v>
      </c>
      <c r="D621" s="153">
        <v>53837.5</v>
      </c>
      <c r="E621" s="153">
        <v>52950</v>
      </c>
      <c r="F621" s="153">
        <v>706.5</v>
      </c>
      <c r="G621" s="153">
        <v>1428.5</v>
      </c>
      <c r="H621" s="153">
        <v>956.5</v>
      </c>
      <c r="I621" s="153">
        <v>43856</v>
      </c>
      <c r="J621" s="153">
        <v>739</v>
      </c>
      <c r="K621" s="153">
        <v>261.5</v>
      </c>
      <c r="L621" s="153">
        <v>10877.5</v>
      </c>
      <c r="M621" s="153">
        <v>-673.5</v>
      </c>
      <c r="N621" s="153">
        <v>580</v>
      </c>
      <c r="O621" s="153">
        <v>-5939</v>
      </c>
      <c r="P621" s="153">
        <v>44.5</v>
      </c>
      <c r="Q621" s="153">
        <v>1684</v>
      </c>
      <c r="R621" s="153">
        <v>-1500</v>
      </c>
      <c r="S621" s="153">
        <v>-2600</v>
      </c>
      <c r="T621" s="153">
        <v>-246</v>
      </c>
      <c r="U621" s="153">
        <v>-98</v>
      </c>
      <c r="V621" s="153">
        <v>-1913</v>
      </c>
      <c r="Y621" s="11"/>
    </row>
    <row r="622" spans="1:25">
      <c r="A622" s="11">
        <f t="shared" si="48"/>
        <v>25</v>
      </c>
      <c r="B622" s="13">
        <f t="shared" si="49"/>
        <v>9</v>
      </c>
      <c r="C622" s="153">
        <v>54454</v>
      </c>
      <c r="D622" s="153">
        <v>55262.5</v>
      </c>
      <c r="E622" s="153">
        <v>54737.5</v>
      </c>
      <c r="F622" s="153">
        <v>708.5</v>
      </c>
      <c r="G622" s="153">
        <v>1304.5</v>
      </c>
      <c r="H622" s="153">
        <v>1128</v>
      </c>
      <c r="I622" s="153">
        <v>43909.5</v>
      </c>
      <c r="J622" s="153">
        <v>670</v>
      </c>
      <c r="K622" s="153">
        <v>699</v>
      </c>
      <c r="L622" s="153">
        <v>11143.5</v>
      </c>
      <c r="M622" s="153">
        <v>-590</v>
      </c>
      <c r="N622" s="153">
        <v>575.5</v>
      </c>
      <c r="O622" s="153">
        <v>-5094.5</v>
      </c>
      <c r="P622" s="153">
        <v>43</v>
      </c>
      <c r="Q622" s="153">
        <v>1304</v>
      </c>
      <c r="R622" s="153">
        <v>-1500</v>
      </c>
      <c r="S622" s="153">
        <v>-2600</v>
      </c>
      <c r="T622" s="153">
        <v>-775</v>
      </c>
      <c r="U622" s="153">
        <v>154</v>
      </c>
      <c r="V622" s="153">
        <v>-2129</v>
      </c>
      <c r="Y622" s="11"/>
    </row>
    <row r="623" spans="1:25">
      <c r="A623" s="11">
        <f t="shared" si="48"/>
        <v>25</v>
      </c>
      <c r="B623" s="13">
        <f t="shared" si="49"/>
        <v>10</v>
      </c>
      <c r="C623" s="153">
        <v>54725</v>
      </c>
      <c r="D623" s="153">
        <v>54887.5</v>
      </c>
      <c r="E623" s="153">
        <v>54512.5</v>
      </c>
      <c r="F623" s="153">
        <v>704.5</v>
      </c>
      <c r="G623" s="153">
        <v>1326</v>
      </c>
      <c r="H623" s="153">
        <v>1118</v>
      </c>
      <c r="I623" s="153">
        <v>43969</v>
      </c>
      <c r="J623" s="153">
        <v>500.5</v>
      </c>
      <c r="K623" s="153">
        <v>1170.5</v>
      </c>
      <c r="L623" s="153">
        <v>11684.5</v>
      </c>
      <c r="M623" s="153">
        <v>-4.5</v>
      </c>
      <c r="N623" s="153">
        <v>576.5</v>
      </c>
      <c r="O623" s="153">
        <v>-6320</v>
      </c>
      <c r="P623" s="153">
        <v>42</v>
      </c>
      <c r="Q623" s="153">
        <v>179</v>
      </c>
      <c r="R623" s="153">
        <v>-1500</v>
      </c>
      <c r="S623" s="153">
        <v>-2600</v>
      </c>
      <c r="T623" s="153">
        <v>-900</v>
      </c>
      <c r="U623" s="153">
        <v>135</v>
      </c>
      <c r="V623" s="153">
        <v>-2182</v>
      </c>
      <c r="Y623" s="11"/>
    </row>
    <row r="624" spans="1:25">
      <c r="A624" s="11">
        <f t="shared" si="48"/>
        <v>25</v>
      </c>
      <c r="B624" s="13">
        <f t="shared" si="49"/>
        <v>11</v>
      </c>
      <c r="C624" s="153">
        <v>54893</v>
      </c>
      <c r="D624" s="153">
        <v>54487.5</v>
      </c>
      <c r="E624" s="153">
        <v>54512.5</v>
      </c>
      <c r="F624" s="153">
        <v>699</v>
      </c>
      <c r="G624" s="153">
        <v>1297.5</v>
      </c>
      <c r="H624" s="153">
        <v>858.5</v>
      </c>
      <c r="I624" s="153">
        <v>44133</v>
      </c>
      <c r="J624" s="153">
        <v>505</v>
      </c>
      <c r="K624" s="153">
        <v>1489.5</v>
      </c>
      <c r="L624" s="153">
        <v>11959</v>
      </c>
      <c r="M624" s="153">
        <v>-4.5</v>
      </c>
      <c r="N624" s="153">
        <v>582.5</v>
      </c>
      <c r="O624" s="153">
        <v>-6626.5</v>
      </c>
      <c r="P624" s="153">
        <v>40</v>
      </c>
      <c r="Q624" s="153">
        <v>5</v>
      </c>
      <c r="R624" s="153">
        <v>-1500</v>
      </c>
      <c r="S624" s="153">
        <v>-2600</v>
      </c>
      <c r="T624" s="153">
        <v>-900</v>
      </c>
      <c r="U624" s="153">
        <v>393</v>
      </c>
      <c r="V624" s="153">
        <v>-1920</v>
      </c>
      <c r="Y624" s="11"/>
    </row>
    <row r="625" spans="1:25">
      <c r="A625" s="11">
        <f t="shared" si="48"/>
        <v>25</v>
      </c>
      <c r="B625" s="13">
        <f t="shared" si="49"/>
        <v>12</v>
      </c>
      <c r="C625" s="153">
        <v>54921.5</v>
      </c>
      <c r="D625" s="153">
        <v>54600</v>
      </c>
      <c r="E625" s="153">
        <v>54637.5</v>
      </c>
      <c r="F625" s="153">
        <v>713.5</v>
      </c>
      <c r="G625" s="153">
        <v>1269.5</v>
      </c>
      <c r="H625" s="153">
        <v>662</v>
      </c>
      <c r="I625" s="153">
        <v>43927</v>
      </c>
      <c r="J625" s="153">
        <v>563.5</v>
      </c>
      <c r="K625" s="153">
        <v>1730.5</v>
      </c>
      <c r="L625" s="153">
        <v>11420.5</v>
      </c>
      <c r="M625" s="153">
        <v>-2</v>
      </c>
      <c r="N625" s="153">
        <v>576.5</v>
      </c>
      <c r="O625" s="153">
        <v>-5940</v>
      </c>
      <c r="P625" s="153">
        <v>38.5</v>
      </c>
      <c r="Q625" s="153">
        <v>719</v>
      </c>
      <c r="R625" s="153">
        <v>-1500</v>
      </c>
      <c r="S625" s="153">
        <v>-2600</v>
      </c>
      <c r="T625" s="153">
        <v>-900</v>
      </c>
      <c r="U625" s="153">
        <v>711</v>
      </c>
      <c r="V625" s="153">
        <v>-1857</v>
      </c>
      <c r="Y625" s="11"/>
    </row>
    <row r="626" spans="1:25">
      <c r="A626" s="11">
        <f t="shared" si="48"/>
        <v>25</v>
      </c>
      <c r="B626" s="13">
        <f t="shared" si="49"/>
        <v>13</v>
      </c>
      <c r="C626" s="153">
        <v>54579.5</v>
      </c>
      <c r="D626" s="153">
        <v>54275</v>
      </c>
      <c r="E626" s="153">
        <v>54412.5</v>
      </c>
      <c r="F626" s="153">
        <v>723</v>
      </c>
      <c r="G626" s="153">
        <v>1251.5</v>
      </c>
      <c r="H626" s="153">
        <v>660.5</v>
      </c>
      <c r="I626" s="153">
        <v>43863</v>
      </c>
      <c r="J626" s="153">
        <v>569.5</v>
      </c>
      <c r="K626" s="153">
        <v>1786.5</v>
      </c>
      <c r="L626" s="153">
        <v>10969</v>
      </c>
      <c r="M626" s="153">
        <v>-2</v>
      </c>
      <c r="N626" s="153">
        <v>565.5</v>
      </c>
      <c r="O626" s="153">
        <v>-5807.5</v>
      </c>
      <c r="P626" s="153">
        <v>38.5</v>
      </c>
      <c r="Q626" s="153">
        <v>-32</v>
      </c>
      <c r="R626" s="153">
        <v>-1500</v>
      </c>
      <c r="S626" s="153">
        <v>-2560</v>
      </c>
      <c r="T626" s="153">
        <v>-900</v>
      </c>
      <c r="U626" s="153">
        <v>859</v>
      </c>
      <c r="V626" s="153">
        <v>-1773</v>
      </c>
      <c r="Y626" s="11"/>
    </row>
    <row r="627" spans="1:25">
      <c r="A627" s="11">
        <f t="shared" si="48"/>
        <v>25</v>
      </c>
      <c r="B627" s="13">
        <f t="shared" si="49"/>
        <v>14</v>
      </c>
      <c r="C627" s="153">
        <v>53914.5</v>
      </c>
      <c r="D627" s="153">
        <v>53087.5</v>
      </c>
      <c r="E627" s="153">
        <v>53337.5</v>
      </c>
      <c r="F627" s="153">
        <v>587.5</v>
      </c>
      <c r="G627" s="153">
        <v>1241</v>
      </c>
      <c r="H627" s="153">
        <v>696.5</v>
      </c>
      <c r="I627" s="153">
        <v>43932.5</v>
      </c>
      <c r="J627" s="153">
        <v>593.5</v>
      </c>
      <c r="K627" s="153">
        <v>1721.5</v>
      </c>
      <c r="L627" s="153">
        <v>10886</v>
      </c>
      <c r="M627" s="153">
        <v>-214.5</v>
      </c>
      <c r="N627" s="153">
        <v>561</v>
      </c>
      <c r="O627" s="153">
        <v>-6090</v>
      </c>
      <c r="P627" s="153">
        <v>37.5</v>
      </c>
      <c r="Q627" s="153">
        <v>1</v>
      </c>
      <c r="R627" s="153">
        <v>-1500</v>
      </c>
      <c r="S627" s="153">
        <v>-2540</v>
      </c>
      <c r="T627" s="153">
        <v>-900</v>
      </c>
      <c r="U627" s="153">
        <v>679</v>
      </c>
      <c r="V627" s="153">
        <v>-1904</v>
      </c>
      <c r="Y627" s="11"/>
    </row>
    <row r="628" spans="1:25">
      <c r="A628" s="11">
        <f t="shared" si="48"/>
        <v>25</v>
      </c>
      <c r="B628" s="13">
        <f t="shared" si="49"/>
        <v>15</v>
      </c>
      <c r="C628" s="153">
        <v>52120.5</v>
      </c>
      <c r="D628" s="153">
        <v>50975</v>
      </c>
      <c r="E628" s="153">
        <v>51287.5</v>
      </c>
      <c r="F628" s="153">
        <v>385.5</v>
      </c>
      <c r="G628" s="153">
        <v>1127</v>
      </c>
      <c r="H628" s="153">
        <v>898.5</v>
      </c>
      <c r="I628" s="153">
        <v>43368</v>
      </c>
      <c r="J628" s="153">
        <v>645</v>
      </c>
      <c r="K628" s="153">
        <v>1605</v>
      </c>
      <c r="L628" s="153">
        <v>10414.5</v>
      </c>
      <c r="M628" s="153">
        <v>-148</v>
      </c>
      <c r="N628" s="153">
        <v>560.5</v>
      </c>
      <c r="O628" s="153">
        <v>-6735.5</v>
      </c>
      <c r="P628" s="153">
        <v>34.5</v>
      </c>
      <c r="Q628" s="153">
        <v>-528</v>
      </c>
      <c r="R628" s="153">
        <v>-1500</v>
      </c>
      <c r="S628" s="153">
        <v>-2600</v>
      </c>
      <c r="T628" s="153">
        <v>-900</v>
      </c>
      <c r="U628" s="153">
        <v>520</v>
      </c>
      <c r="V628" s="153">
        <v>-1908</v>
      </c>
      <c r="Y628" s="11"/>
    </row>
    <row r="629" spans="1:25">
      <c r="A629" s="11">
        <f t="shared" si="48"/>
        <v>25</v>
      </c>
      <c r="B629" s="13">
        <f t="shared" si="49"/>
        <v>16</v>
      </c>
      <c r="C629" s="153">
        <v>50530.5</v>
      </c>
      <c r="D629" s="153">
        <v>48987.5</v>
      </c>
      <c r="E629" s="153">
        <v>49450</v>
      </c>
      <c r="F629" s="153">
        <v>352.5</v>
      </c>
      <c r="G629" s="153">
        <v>1069.5</v>
      </c>
      <c r="H629" s="153">
        <v>1099</v>
      </c>
      <c r="I629" s="153">
        <v>43231.5</v>
      </c>
      <c r="J629" s="153">
        <v>603</v>
      </c>
      <c r="K629" s="153">
        <v>1463.5</v>
      </c>
      <c r="L629" s="153">
        <v>10131.5</v>
      </c>
      <c r="M629" s="153">
        <v>-327</v>
      </c>
      <c r="N629" s="153">
        <v>578</v>
      </c>
      <c r="O629" s="153">
        <v>-7671</v>
      </c>
      <c r="P629" s="153">
        <v>34.5</v>
      </c>
      <c r="Q629" s="153">
        <v>-718</v>
      </c>
      <c r="R629" s="153">
        <v>-1500</v>
      </c>
      <c r="S629" s="153">
        <v>-2550</v>
      </c>
      <c r="T629" s="153">
        <v>-888</v>
      </c>
      <c r="U629" s="153">
        <v>3</v>
      </c>
      <c r="V629" s="153">
        <v>-2264</v>
      </c>
      <c r="Y629" s="11"/>
    </row>
    <row r="630" spans="1:25">
      <c r="A630" s="11">
        <f t="shared" si="48"/>
        <v>25</v>
      </c>
      <c r="B630" s="13">
        <f t="shared" si="49"/>
        <v>17</v>
      </c>
      <c r="C630" s="153">
        <v>49145</v>
      </c>
      <c r="D630" s="153">
        <v>47550</v>
      </c>
      <c r="E630" s="153">
        <v>48062.5</v>
      </c>
      <c r="F630" s="153">
        <v>355</v>
      </c>
      <c r="G630" s="153">
        <v>1045.5</v>
      </c>
      <c r="H630" s="153">
        <v>1086.5</v>
      </c>
      <c r="I630" s="153">
        <v>43175</v>
      </c>
      <c r="J630" s="153">
        <v>531.5</v>
      </c>
      <c r="K630" s="153">
        <v>1179</v>
      </c>
      <c r="L630" s="153">
        <v>10478.5</v>
      </c>
      <c r="M630" s="153">
        <v>-683</v>
      </c>
      <c r="N630" s="153">
        <v>579</v>
      </c>
      <c r="O630" s="153">
        <v>-8601</v>
      </c>
      <c r="P630" s="153">
        <v>34.5</v>
      </c>
      <c r="Q630" s="153">
        <v>-860</v>
      </c>
      <c r="R630" s="153">
        <v>-1500</v>
      </c>
      <c r="S630" s="153">
        <v>-2600</v>
      </c>
      <c r="T630" s="153">
        <v>-746</v>
      </c>
      <c r="U630" s="153">
        <v>-353</v>
      </c>
      <c r="V630" s="153">
        <v>-2770</v>
      </c>
      <c r="Y630" s="11"/>
    </row>
    <row r="631" spans="1:25">
      <c r="A631" s="11">
        <f t="shared" si="48"/>
        <v>25</v>
      </c>
      <c r="B631" s="13">
        <f t="shared" si="49"/>
        <v>18</v>
      </c>
      <c r="C631" s="153">
        <v>49523.5</v>
      </c>
      <c r="D631" s="153">
        <v>48175</v>
      </c>
      <c r="E631" s="153">
        <v>48375</v>
      </c>
      <c r="F631" s="153">
        <v>355</v>
      </c>
      <c r="G631" s="153">
        <v>880.5</v>
      </c>
      <c r="H631" s="153">
        <v>1112</v>
      </c>
      <c r="I631" s="153">
        <v>43777</v>
      </c>
      <c r="J631" s="153">
        <v>516.5</v>
      </c>
      <c r="K631" s="153">
        <v>764</v>
      </c>
      <c r="L631" s="153">
        <v>10975</v>
      </c>
      <c r="M631" s="153">
        <v>-180.5</v>
      </c>
      <c r="N631" s="153">
        <v>564</v>
      </c>
      <c r="O631" s="153">
        <v>-9240.5</v>
      </c>
      <c r="P631" s="153">
        <v>31.5</v>
      </c>
      <c r="Q631" s="153">
        <v>-1666</v>
      </c>
      <c r="R631" s="153">
        <v>-1500</v>
      </c>
      <c r="S631" s="153">
        <v>-2600</v>
      </c>
      <c r="T631" s="153">
        <v>-785</v>
      </c>
      <c r="U631" s="153">
        <v>-353</v>
      </c>
      <c r="V631" s="153">
        <v>-2568</v>
      </c>
      <c r="Y631" s="11"/>
    </row>
    <row r="632" spans="1:25">
      <c r="A632" s="11">
        <f t="shared" si="48"/>
        <v>25</v>
      </c>
      <c r="B632" s="13">
        <f t="shared" si="49"/>
        <v>19</v>
      </c>
      <c r="C632" s="153">
        <v>50442.5</v>
      </c>
      <c r="D632" s="153">
        <v>49500</v>
      </c>
      <c r="E632" s="153">
        <v>49712.5</v>
      </c>
      <c r="F632" s="153">
        <v>355</v>
      </c>
      <c r="G632" s="153">
        <v>791</v>
      </c>
      <c r="H632" s="153">
        <v>1116</v>
      </c>
      <c r="I632" s="153">
        <v>43888</v>
      </c>
      <c r="J632" s="153">
        <v>455.5</v>
      </c>
      <c r="K632" s="153">
        <v>348</v>
      </c>
      <c r="L632" s="153">
        <v>12848.5</v>
      </c>
      <c r="M632" s="153">
        <v>-2</v>
      </c>
      <c r="N632" s="153">
        <v>564.5</v>
      </c>
      <c r="O632" s="153">
        <v>-9922.5</v>
      </c>
      <c r="P632" s="153">
        <v>29</v>
      </c>
      <c r="Q632" s="153">
        <v>-1639</v>
      </c>
      <c r="R632" s="153">
        <v>-1500</v>
      </c>
      <c r="S632" s="153">
        <v>-2600</v>
      </c>
      <c r="T632" s="153">
        <v>-604</v>
      </c>
      <c r="U632" s="153">
        <v>-700</v>
      </c>
      <c r="V632" s="153">
        <v>-3200</v>
      </c>
      <c r="Y632" s="11"/>
    </row>
    <row r="633" spans="1:25">
      <c r="A633" s="11">
        <f t="shared" si="48"/>
        <v>25</v>
      </c>
      <c r="B633" s="13">
        <f t="shared" si="49"/>
        <v>20</v>
      </c>
      <c r="C633" s="153">
        <v>49124.5</v>
      </c>
      <c r="D633" s="153">
        <v>48462.5</v>
      </c>
      <c r="E633" s="153">
        <v>48837.5</v>
      </c>
      <c r="F633" s="153">
        <v>353.5</v>
      </c>
      <c r="G633" s="153">
        <v>779</v>
      </c>
      <c r="H633" s="153">
        <v>963</v>
      </c>
      <c r="I633" s="153">
        <v>43950</v>
      </c>
      <c r="J633" s="153">
        <v>399.5</v>
      </c>
      <c r="K633" s="153">
        <v>71</v>
      </c>
      <c r="L633" s="153">
        <v>12731.5</v>
      </c>
      <c r="M633" s="153">
        <v>-2</v>
      </c>
      <c r="N633" s="153">
        <v>578</v>
      </c>
      <c r="O633" s="153">
        <v>-10699.5</v>
      </c>
      <c r="P633" s="153">
        <v>28</v>
      </c>
      <c r="Q633" s="153">
        <v>-1800</v>
      </c>
      <c r="R633" s="153">
        <v>-1500</v>
      </c>
      <c r="S633" s="153">
        <v>-2600</v>
      </c>
      <c r="T633" s="153">
        <v>-688</v>
      </c>
      <c r="U633" s="153">
        <v>-873</v>
      </c>
      <c r="V633" s="153">
        <v>-3200</v>
      </c>
      <c r="Y633" s="11"/>
    </row>
    <row r="634" spans="1:25">
      <c r="A634" s="11">
        <f t="shared" si="48"/>
        <v>25</v>
      </c>
      <c r="B634" s="13">
        <f t="shared" si="49"/>
        <v>21</v>
      </c>
      <c r="C634" s="153">
        <v>48968.5</v>
      </c>
      <c r="D634" s="153">
        <v>48775</v>
      </c>
      <c r="E634" s="153">
        <v>49287.5</v>
      </c>
      <c r="F634" s="153">
        <v>354</v>
      </c>
      <c r="G634" s="153">
        <v>783</v>
      </c>
      <c r="H634" s="153">
        <v>962</v>
      </c>
      <c r="I634" s="153">
        <v>43727.5</v>
      </c>
      <c r="J634" s="153">
        <v>427</v>
      </c>
      <c r="K634" s="153">
        <v>1</v>
      </c>
      <c r="L634" s="153">
        <v>12317</v>
      </c>
      <c r="M634" s="153">
        <v>-1.5</v>
      </c>
      <c r="N634" s="153">
        <v>592.5</v>
      </c>
      <c r="O634" s="153">
        <v>-10194</v>
      </c>
      <c r="P634" s="153">
        <v>28.5</v>
      </c>
      <c r="Q634" s="153">
        <v>-579</v>
      </c>
      <c r="R634" s="153">
        <v>-1500</v>
      </c>
      <c r="S634" s="153">
        <v>-2600</v>
      </c>
      <c r="T634" s="153">
        <v>-900</v>
      </c>
      <c r="U634" s="153">
        <v>-873</v>
      </c>
      <c r="V634" s="153">
        <v>-3185</v>
      </c>
      <c r="Y634" s="11"/>
    </row>
    <row r="635" spans="1:25">
      <c r="A635" s="11">
        <f t="shared" si="48"/>
        <v>25</v>
      </c>
      <c r="B635" s="13">
        <f t="shared" si="49"/>
        <v>22</v>
      </c>
      <c r="C635" s="153">
        <v>48880</v>
      </c>
      <c r="D635" s="153">
        <v>48650</v>
      </c>
      <c r="E635" s="153">
        <v>49325</v>
      </c>
      <c r="F635" s="153">
        <v>354.5</v>
      </c>
      <c r="G635" s="153">
        <v>810</v>
      </c>
      <c r="H635" s="153">
        <v>961.5</v>
      </c>
      <c r="I635" s="153">
        <v>43349</v>
      </c>
      <c r="J635" s="153">
        <v>432</v>
      </c>
      <c r="K635" s="153">
        <v>0</v>
      </c>
      <c r="L635" s="153">
        <v>11680</v>
      </c>
      <c r="M635" s="153">
        <v>-1.5</v>
      </c>
      <c r="N635" s="153">
        <v>610.5</v>
      </c>
      <c r="O635" s="153">
        <v>-9316</v>
      </c>
      <c r="P635" s="153">
        <v>30</v>
      </c>
      <c r="Q635" s="153">
        <v>-144</v>
      </c>
      <c r="R635" s="153">
        <v>-1500</v>
      </c>
      <c r="S635" s="153">
        <v>-2600</v>
      </c>
      <c r="T635" s="153">
        <v>-900</v>
      </c>
      <c r="U635" s="153">
        <v>-873</v>
      </c>
      <c r="V635" s="153">
        <v>-2711</v>
      </c>
      <c r="Y635" s="11"/>
    </row>
    <row r="636" spans="1:25">
      <c r="A636" s="11">
        <f t="shared" si="48"/>
        <v>25</v>
      </c>
      <c r="B636" s="13">
        <f t="shared" si="49"/>
        <v>23</v>
      </c>
      <c r="C636" s="153">
        <v>51136</v>
      </c>
      <c r="D636" s="153">
        <v>50175</v>
      </c>
      <c r="E636" s="153">
        <v>50775</v>
      </c>
      <c r="F636" s="153">
        <v>354.5</v>
      </c>
      <c r="G636" s="153">
        <v>927</v>
      </c>
      <c r="H636" s="153">
        <v>960</v>
      </c>
      <c r="I636" s="153">
        <v>43297</v>
      </c>
      <c r="J636" s="153">
        <v>431</v>
      </c>
      <c r="K636" s="153">
        <v>0</v>
      </c>
      <c r="L636" s="153">
        <v>12164</v>
      </c>
      <c r="M636" s="153">
        <v>-1.5</v>
      </c>
      <c r="N636" s="153">
        <v>613</v>
      </c>
      <c r="O636" s="153">
        <v>-7609.5</v>
      </c>
      <c r="P636" s="153">
        <v>31.5</v>
      </c>
      <c r="Q636" s="153">
        <v>552</v>
      </c>
      <c r="R636" s="153">
        <v>-1500</v>
      </c>
      <c r="S636" s="153">
        <v>-2600</v>
      </c>
      <c r="T636" s="153">
        <v>-900</v>
      </c>
      <c r="U636" s="153">
        <v>-873</v>
      </c>
      <c r="V636" s="153">
        <v>-1528</v>
      </c>
      <c r="Y636" s="11"/>
    </row>
    <row r="637" spans="1:25">
      <c r="A637" s="11">
        <f>A636+1</f>
        <v>26</v>
      </c>
      <c r="B637" s="13">
        <v>0</v>
      </c>
      <c r="C637" s="153">
        <v>49286</v>
      </c>
      <c r="D637" s="153">
        <v>47862.5</v>
      </c>
      <c r="E637" s="153">
        <v>47700</v>
      </c>
      <c r="F637" s="153">
        <v>355</v>
      </c>
      <c r="G637" s="153">
        <v>793.5</v>
      </c>
      <c r="H637" s="153">
        <v>961</v>
      </c>
      <c r="I637" s="153">
        <v>42252</v>
      </c>
      <c r="J637" s="153">
        <v>464.5</v>
      </c>
      <c r="K637" s="153">
        <v>0</v>
      </c>
      <c r="L637" s="153">
        <v>10902</v>
      </c>
      <c r="M637" s="153">
        <v>-173</v>
      </c>
      <c r="N637" s="153">
        <v>623</v>
      </c>
      <c r="O637" s="153">
        <v>-6891.5</v>
      </c>
      <c r="P637" s="153">
        <v>30.5</v>
      </c>
      <c r="Q637" s="153">
        <v>-115</v>
      </c>
      <c r="R637" s="153">
        <v>-1500</v>
      </c>
      <c r="S637" s="153">
        <v>-2600</v>
      </c>
      <c r="T637" s="153">
        <v>-900</v>
      </c>
      <c r="U637" s="153">
        <v>-873</v>
      </c>
      <c r="V637" s="153">
        <v>-1033</v>
      </c>
      <c r="Y637" s="11"/>
    </row>
    <row r="638" spans="1:25">
      <c r="A638" s="11">
        <f>A637</f>
        <v>26</v>
      </c>
      <c r="B638" s="13">
        <f>B637+1</f>
        <v>1</v>
      </c>
      <c r="C638" s="153">
        <v>45057.5</v>
      </c>
      <c r="D638" s="153">
        <v>44762.5</v>
      </c>
      <c r="E638" s="153">
        <v>44562.5</v>
      </c>
      <c r="F638" s="153">
        <v>354.5</v>
      </c>
      <c r="G638" s="153">
        <v>373</v>
      </c>
      <c r="H638" s="153">
        <v>961.5</v>
      </c>
      <c r="I638" s="153">
        <v>41561.5</v>
      </c>
      <c r="J638" s="153">
        <v>520.5</v>
      </c>
      <c r="K638" s="153">
        <v>0</v>
      </c>
      <c r="L638" s="153">
        <v>9572</v>
      </c>
      <c r="M638" s="153">
        <v>-997</v>
      </c>
      <c r="N638" s="153">
        <v>616</v>
      </c>
      <c r="O638" s="153">
        <v>-7906</v>
      </c>
      <c r="P638" s="153">
        <v>25</v>
      </c>
      <c r="Q638" s="153">
        <v>24</v>
      </c>
      <c r="R638" s="153">
        <v>-1500</v>
      </c>
      <c r="S638" s="153">
        <v>-2600</v>
      </c>
      <c r="T638" s="153">
        <v>-1300</v>
      </c>
      <c r="U638" s="153">
        <v>-873</v>
      </c>
      <c r="V638" s="153">
        <v>-1467</v>
      </c>
      <c r="Y638" s="11"/>
    </row>
    <row r="639" spans="1:25">
      <c r="A639" s="11">
        <f t="shared" ref="A639:A660" si="50">A638</f>
        <v>26</v>
      </c>
      <c r="B639" s="13">
        <f t="shared" ref="B639:B660" si="51">B638+1</f>
        <v>2</v>
      </c>
      <c r="C639" s="153">
        <v>43744</v>
      </c>
      <c r="D639" s="153">
        <v>43212.5</v>
      </c>
      <c r="E639" s="153">
        <v>42875</v>
      </c>
      <c r="F639" s="153">
        <v>352</v>
      </c>
      <c r="G639" s="153">
        <v>232.5</v>
      </c>
      <c r="H639" s="153">
        <v>960.5</v>
      </c>
      <c r="I639" s="153">
        <v>41632.5</v>
      </c>
      <c r="J639" s="153">
        <v>635.5</v>
      </c>
      <c r="K639" s="153">
        <v>0</v>
      </c>
      <c r="L639" s="153">
        <v>9353</v>
      </c>
      <c r="M639" s="153">
        <v>-2009.5</v>
      </c>
      <c r="N639" s="153">
        <v>620.5</v>
      </c>
      <c r="O639" s="153">
        <v>-8034.5</v>
      </c>
      <c r="P639" s="153">
        <v>23</v>
      </c>
      <c r="Q639" s="153">
        <v>-336</v>
      </c>
      <c r="R639" s="153">
        <v>-1500</v>
      </c>
      <c r="S639" s="153">
        <v>-2600</v>
      </c>
      <c r="T639" s="153">
        <v>-1300</v>
      </c>
      <c r="U639" s="153">
        <v>-873</v>
      </c>
      <c r="V639" s="153">
        <v>-1393</v>
      </c>
      <c r="Y639" s="11"/>
    </row>
    <row r="640" spans="1:25">
      <c r="A640" s="11">
        <f t="shared" si="50"/>
        <v>26</v>
      </c>
      <c r="B640" s="13">
        <f t="shared" si="51"/>
        <v>3</v>
      </c>
      <c r="C640" s="153">
        <v>40924</v>
      </c>
      <c r="D640" s="153">
        <v>39975</v>
      </c>
      <c r="E640" s="153">
        <v>39837.5</v>
      </c>
      <c r="F640" s="153">
        <v>345.5</v>
      </c>
      <c r="G640" s="153">
        <v>250</v>
      </c>
      <c r="H640" s="153">
        <v>962</v>
      </c>
      <c r="I640" s="153">
        <v>39866.5</v>
      </c>
      <c r="J640" s="153">
        <v>695</v>
      </c>
      <c r="K640" s="153">
        <v>0</v>
      </c>
      <c r="L640" s="153">
        <v>9091.5</v>
      </c>
      <c r="M640" s="153">
        <v>-2272.5</v>
      </c>
      <c r="N640" s="153">
        <v>629</v>
      </c>
      <c r="O640" s="153">
        <v>-8642.5</v>
      </c>
      <c r="P640" s="153">
        <v>24.5</v>
      </c>
      <c r="Q640" s="153">
        <v>-421</v>
      </c>
      <c r="R640" s="153">
        <v>-1500</v>
      </c>
      <c r="S640" s="153">
        <v>-2600</v>
      </c>
      <c r="T640" s="153">
        <v>-1300</v>
      </c>
      <c r="U640" s="153">
        <v>-873</v>
      </c>
      <c r="V640" s="153">
        <v>-2338</v>
      </c>
      <c r="Y640" s="11"/>
    </row>
    <row r="641" spans="1:25">
      <c r="A641" s="11">
        <f t="shared" si="50"/>
        <v>26</v>
      </c>
      <c r="B641" s="13">
        <f t="shared" si="51"/>
        <v>4</v>
      </c>
      <c r="C641" s="153">
        <v>39275</v>
      </c>
      <c r="D641" s="153">
        <v>38662.5</v>
      </c>
      <c r="E641" s="153">
        <v>38525</v>
      </c>
      <c r="F641" s="153">
        <v>345.5</v>
      </c>
      <c r="G641" s="153">
        <v>256</v>
      </c>
      <c r="H641" s="153">
        <v>962</v>
      </c>
      <c r="I641" s="153">
        <v>39423.5</v>
      </c>
      <c r="J641" s="153">
        <v>805</v>
      </c>
      <c r="K641" s="153">
        <v>0</v>
      </c>
      <c r="L641" s="153">
        <v>9007</v>
      </c>
      <c r="M641" s="153">
        <v>-2345.5</v>
      </c>
      <c r="N641" s="153">
        <v>637</v>
      </c>
      <c r="O641" s="153">
        <v>-9815</v>
      </c>
      <c r="P641" s="153">
        <v>25</v>
      </c>
      <c r="Q641" s="153">
        <v>-1600</v>
      </c>
      <c r="R641" s="153">
        <v>-1500</v>
      </c>
      <c r="S641" s="153">
        <v>-2600</v>
      </c>
      <c r="T641" s="153">
        <v>-1300</v>
      </c>
      <c r="U641" s="153">
        <v>-873</v>
      </c>
      <c r="V641" s="153">
        <v>-2403</v>
      </c>
      <c r="Y641" s="11"/>
    </row>
    <row r="642" spans="1:25">
      <c r="A642" s="11">
        <f t="shared" si="50"/>
        <v>26</v>
      </c>
      <c r="B642" s="13">
        <f t="shared" si="51"/>
        <v>5</v>
      </c>
      <c r="C642" s="153">
        <v>40069.5</v>
      </c>
      <c r="D642" s="153">
        <v>40387.5</v>
      </c>
      <c r="E642" s="153">
        <v>40000</v>
      </c>
      <c r="F642" s="153">
        <v>433.5</v>
      </c>
      <c r="G642" s="153">
        <v>260.5</v>
      </c>
      <c r="H642" s="153">
        <v>961.5</v>
      </c>
      <c r="I642" s="153">
        <v>40486</v>
      </c>
      <c r="J642" s="153">
        <v>1001</v>
      </c>
      <c r="K642" s="153">
        <v>0</v>
      </c>
      <c r="L642" s="153">
        <v>9046.5</v>
      </c>
      <c r="M642" s="153">
        <v>-2340</v>
      </c>
      <c r="N642" s="153">
        <v>635</v>
      </c>
      <c r="O642" s="153">
        <v>-10413</v>
      </c>
      <c r="P642" s="153">
        <v>26</v>
      </c>
      <c r="Q642" s="153">
        <v>-1420</v>
      </c>
      <c r="R642" s="153">
        <v>-1500</v>
      </c>
      <c r="S642" s="153">
        <v>-2600</v>
      </c>
      <c r="T642" s="153">
        <v>-1300</v>
      </c>
      <c r="U642" s="153">
        <v>-873</v>
      </c>
      <c r="V642" s="153">
        <v>-2813</v>
      </c>
      <c r="Y642" s="11"/>
    </row>
    <row r="643" spans="1:25">
      <c r="A643" s="11">
        <f t="shared" si="50"/>
        <v>26</v>
      </c>
      <c r="B643" s="13">
        <f t="shared" si="51"/>
        <v>6</v>
      </c>
      <c r="C643" s="153">
        <v>43277.5</v>
      </c>
      <c r="D643" s="153">
        <v>44600</v>
      </c>
      <c r="E643" s="153">
        <v>43575</v>
      </c>
      <c r="F643" s="153">
        <v>532.5</v>
      </c>
      <c r="G643" s="153">
        <v>258</v>
      </c>
      <c r="H643" s="153">
        <v>959.5</v>
      </c>
      <c r="I643" s="153">
        <v>42264</v>
      </c>
      <c r="J643" s="153">
        <v>1407</v>
      </c>
      <c r="K643" s="153">
        <v>0</v>
      </c>
      <c r="L643" s="153">
        <v>9581.5</v>
      </c>
      <c r="M643" s="153">
        <v>-1556.5</v>
      </c>
      <c r="N643" s="153">
        <v>638</v>
      </c>
      <c r="O643" s="153">
        <v>-10805.5</v>
      </c>
      <c r="P643" s="153">
        <v>25.5</v>
      </c>
      <c r="Q643" s="153">
        <v>-1134</v>
      </c>
      <c r="R643" s="153">
        <v>-1500</v>
      </c>
      <c r="S643" s="153">
        <v>-2600</v>
      </c>
      <c r="T643" s="153">
        <v>-1300</v>
      </c>
      <c r="U643" s="153">
        <v>-873</v>
      </c>
      <c r="V643" s="153">
        <v>-2780</v>
      </c>
      <c r="Y643" s="11"/>
    </row>
    <row r="644" spans="1:25">
      <c r="A644" s="11">
        <f t="shared" si="50"/>
        <v>26</v>
      </c>
      <c r="B644" s="13">
        <f t="shared" si="51"/>
        <v>7</v>
      </c>
      <c r="C644" s="153">
        <v>47343.5</v>
      </c>
      <c r="D644" s="153">
        <v>48475</v>
      </c>
      <c r="E644" s="153">
        <v>47900</v>
      </c>
      <c r="F644" s="153">
        <v>573</v>
      </c>
      <c r="G644" s="153">
        <v>284.5</v>
      </c>
      <c r="H644" s="153">
        <v>960.5</v>
      </c>
      <c r="I644" s="153">
        <v>43250.5</v>
      </c>
      <c r="J644" s="153">
        <v>1793</v>
      </c>
      <c r="K644" s="153">
        <v>9.5</v>
      </c>
      <c r="L644" s="153">
        <v>10653.5</v>
      </c>
      <c r="M644" s="153">
        <v>-979</v>
      </c>
      <c r="N644" s="153">
        <v>626</v>
      </c>
      <c r="O644" s="153">
        <v>-9827.5</v>
      </c>
      <c r="P644" s="153">
        <v>25</v>
      </c>
      <c r="Q644" s="153">
        <v>-1053</v>
      </c>
      <c r="R644" s="153">
        <v>-1500</v>
      </c>
      <c r="S644" s="153">
        <v>-2600</v>
      </c>
      <c r="T644" s="153">
        <v>-814</v>
      </c>
      <c r="U644" s="153">
        <v>-873</v>
      </c>
      <c r="V644" s="153">
        <v>-2635</v>
      </c>
      <c r="Y644" s="11"/>
    </row>
    <row r="645" spans="1:25">
      <c r="A645" s="11">
        <f t="shared" si="50"/>
        <v>26</v>
      </c>
      <c r="B645" s="13">
        <f t="shared" si="51"/>
        <v>8</v>
      </c>
      <c r="C645" s="153">
        <v>51345.5</v>
      </c>
      <c r="D645" s="153">
        <v>51800</v>
      </c>
      <c r="E645" s="153">
        <v>52112.5</v>
      </c>
      <c r="F645" s="153">
        <v>706.5</v>
      </c>
      <c r="G645" s="153">
        <v>285.5</v>
      </c>
      <c r="H645" s="153">
        <v>1067.5</v>
      </c>
      <c r="I645" s="153">
        <v>43464</v>
      </c>
      <c r="J645" s="153">
        <v>1890.5</v>
      </c>
      <c r="K645" s="153">
        <v>97.5</v>
      </c>
      <c r="L645" s="153">
        <v>11832</v>
      </c>
      <c r="M645" s="153">
        <v>-168</v>
      </c>
      <c r="N645" s="153">
        <v>616</v>
      </c>
      <c r="O645" s="153">
        <v>-8446</v>
      </c>
      <c r="P645" s="153">
        <v>26.5</v>
      </c>
      <c r="Q645" s="153">
        <v>839</v>
      </c>
      <c r="R645" s="153">
        <v>-1500</v>
      </c>
      <c r="S645" s="153">
        <v>-2600</v>
      </c>
      <c r="T645" s="153">
        <v>-900</v>
      </c>
      <c r="U645" s="153">
        <v>-873</v>
      </c>
      <c r="V645" s="153">
        <v>-2484</v>
      </c>
      <c r="Y645" s="11"/>
    </row>
    <row r="646" spans="1:25">
      <c r="A646" s="11">
        <f t="shared" si="50"/>
        <v>26</v>
      </c>
      <c r="B646" s="13">
        <f t="shared" si="51"/>
        <v>9</v>
      </c>
      <c r="C646" s="153">
        <v>54128</v>
      </c>
      <c r="D646" s="153">
        <v>53987.5</v>
      </c>
      <c r="E646" s="153">
        <v>54737.5</v>
      </c>
      <c r="F646" s="153">
        <v>705.5</v>
      </c>
      <c r="G646" s="153">
        <v>388</v>
      </c>
      <c r="H646" s="153">
        <v>1155</v>
      </c>
      <c r="I646" s="153">
        <v>43513</v>
      </c>
      <c r="J646" s="153">
        <v>1904</v>
      </c>
      <c r="K646" s="153">
        <v>232.5</v>
      </c>
      <c r="L646" s="153">
        <v>12291.5</v>
      </c>
      <c r="M646" s="153">
        <v>-2</v>
      </c>
      <c r="N646" s="153">
        <v>626.5</v>
      </c>
      <c r="O646" s="153">
        <v>-6686</v>
      </c>
      <c r="P646" s="153">
        <v>28</v>
      </c>
      <c r="Q646" s="153">
        <v>2023</v>
      </c>
      <c r="R646" s="153">
        <v>-1500</v>
      </c>
      <c r="S646" s="153">
        <v>-2600</v>
      </c>
      <c r="T646" s="153">
        <v>-900</v>
      </c>
      <c r="U646" s="153">
        <v>-873</v>
      </c>
      <c r="V646" s="153">
        <v>-2120</v>
      </c>
      <c r="Y646" s="11"/>
    </row>
    <row r="647" spans="1:25">
      <c r="A647" s="11">
        <f t="shared" si="50"/>
        <v>26</v>
      </c>
      <c r="B647" s="13">
        <f t="shared" si="51"/>
        <v>10</v>
      </c>
      <c r="C647" s="153">
        <v>55528</v>
      </c>
      <c r="D647" s="153">
        <v>54350</v>
      </c>
      <c r="E647" s="153">
        <v>56025</v>
      </c>
      <c r="F647" s="153">
        <v>342</v>
      </c>
      <c r="G647" s="153">
        <v>455.5</v>
      </c>
      <c r="H647" s="153">
        <v>1138.5</v>
      </c>
      <c r="I647" s="153">
        <v>43640.5</v>
      </c>
      <c r="J647" s="153">
        <v>1993.5</v>
      </c>
      <c r="K647" s="153">
        <v>351</v>
      </c>
      <c r="L647" s="153">
        <v>13078</v>
      </c>
      <c r="M647" s="153">
        <v>-2</v>
      </c>
      <c r="N647" s="153">
        <v>631.5</v>
      </c>
      <c r="O647" s="153">
        <v>-6100.5</v>
      </c>
      <c r="P647" s="153">
        <v>24</v>
      </c>
      <c r="Q647" s="153">
        <v>1516</v>
      </c>
      <c r="R647" s="153">
        <v>-1500</v>
      </c>
      <c r="S647" s="153">
        <v>-2600</v>
      </c>
      <c r="T647" s="153">
        <v>-900</v>
      </c>
      <c r="U647" s="153">
        <v>-873</v>
      </c>
      <c r="V647" s="153">
        <v>-1467</v>
      </c>
      <c r="Y647" s="11"/>
    </row>
    <row r="648" spans="1:25">
      <c r="A648" s="11">
        <f t="shared" si="50"/>
        <v>26</v>
      </c>
      <c r="B648" s="13">
        <f t="shared" si="51"/>
        <v>11</v>
      </c>
      <c r="C648" s="153">
        <v>56238.5</v>
      </c>
      <c r="D648" s="153">
        <v>54650</v>
      </c>
      <c r="E648" s="153">
        <v>57112.5</v>
      </c>
      <c r="F648" s="153">
        <v>515.5</v>
      </c>
      <c r="G648" s="153">
        <v>440</v>
      </c>
      <c r="H648" s="153">
        <v>1167</v>
      </c>
      <c r="I648" s="153">
        <v>43393.5</v>
      </c>
      <c r="J648" s="153">
        <v>2307</v>
      </c>
      <c r="K648" s="153">
        <v>429</v>
      </c>
      <c r="L648" s="153">
        <v>12822.5</v>
      </c>
      <c r="M648" s="153">
        <v>-4</v>
      </c>
      <c r="N648" s="153">
        <v>621.5</v>
      </c>
      <c r="O648" s="153">
        <v>-5453</v>
      </c>
      <c r="P648" s="153">
        <v>26</v>
      </c>
      <c r="Q648" s="153">
        <v>2842</v>
      </c>
      <c r="R648" s="153">
        <v>-1500</v>
      </c>
      <c r="S648" s="153">
        <v>-2600</v>
      </c>
      <c r="T648" s="153">
        <v>-900</v>
      </c>
      <c r="U648" s="153">
        <v>-873</v>
      </c>
      <c r="V648" s="153">
        <v>-1539</v>
      </c>
      <c r="Y648" s="11"/>
    </row>
    <row r="649" spans="1:25">
      <c r="A649" s="11">
        <f t="shared" si="50"/>
        <v>26</v>
      </c>
      <c r="B649" s="13">
        <f t="shared" si="51"/>
        <v>12</v>
      </c>
      <c r="C649" s="153">
        <v>57224</v>
      </c>
      <c r="D649" s="153">
        <v>55100</v>
      </c>
      <c r="E649" s="153">
        <v>57937.5</v>
      </c>
      <c r="F649" s="153">
        <v>703</v>
      </c>
      <c r="G649" s="153">
        <v>434.5</v>
      </c>
      <c r="H649" s="153">
        <v>1137</v>
      </c>
      <c r="I649" s="153">
        <v>43309</v>
      </c>
      <c r="J649" s="153">
        <v>2621</v>
      </c>
      <c r="K649" s="153">
        <v>455</v>
      </c>
      <c r="L649" s="153">
        <v>12387</v>
      </c>
      <c r="M649" s="153">
        <v>-2</v>
      </c>
      <c r="N649" s="153">
        <v>619</v>
      </c>
      <c r="O649" s="153">
        <v>-4439</v>
      </c>
      <c r="P649" s="153">
        <v>28</v>
      </c>
      <c r="Q649" s="153">
        <v>2985</v>
      </c>
      <c r="R649" s="153">
        <v>-1500</v>
      </c>
      <c r="S649" s="153">
        <v>-2600</v>
      </c>
      <c r="T649" s="153">
        <v>-900</v>
      </c>
      <c r="U649" s="153">
        <v>-873</v>
      </c>
      <c r="V649" s="153">
        <v>-1398</v>
      </c>
      <c r="Y649" s="11"/>
    </row>
    <row r="650" spans="1:25">
      <c r="A650" s="11">
        <f t="shared" si="50"/>
        <v>26</v>
      </c>
      <c r="B650" s="13">
        <f t="shared" si="51"/>
        <v>13</v>
      </c>
      <c r="C650" s="153">
        <v>56835</v>
      </c>
      <c r="D650" s="153">
        <v>54787.5</v>
      </c>
      <c r="E650" s="153">
        <v>57387.5</v>
      </c>
      <c r="F650" s="153">
        <v>699.5</v>
      </c>
      <c r="G650" s="153">
        <v>429</v>
      </c>
      <c r="H650" s="153">
        <v>1165.5</v>
      </c>
      <c r="I650" s="153">
        <v>43076</v>
      </c>
      <c r="J650" s="153">
        <v>2742</v>
      </c>
      <c r="K650" s="153">
        <v>439</v>
      </c>
      <c r="L650" s="153">
        <v>12184</v>
      </c>
      <c r="M650" s="153">
        <v>-2</v>
      </c>
      <c r="N650" s="153">
        <v>640.5</v>
      </c>
      <c r="O650" s="153">
        <v>-4538.5</v>
      </c>
      <c r="P650" s="153">
        <v>28.5</v>
      </c>
      <c r="Q650" s="153">
        <v>2992</v>
      </c>
      <c r="R650" s="153">
        <v>-1500</v>
      </c>
      <c r="S650" s="153">
        <v>-2600</v>
      </c>
      <c r="T650" s="153">
        <v>-900</v>
      </c>
      <c r="U650" s="153">
        <v>-873</v>
      </c>
      <c r="V650" s="153">
        <v>-1440</v>
      </c>
      <c r="Y650" s="11"/>
    </row>
    <row r="651" spans="1:25">
      <c r="A651" s="11">
        <f t="shared" si="50"/>
        <v>26</v>
      </c>
      <c r="B651" s="13">
        <f t="shared" si="51"/>
        <v>14</v>
      </c>
      <c r="C651" s="153">
        <v>55899</v>
      </c>
      <c r="D651" s="153">
        <v>53500</v>
      </c>
      <c r="E651" s="153">
        <v>56325</v>
      </c>
      <c r="F651" s="153">
        <v>704</v>
      </c>
      <c r="G651" s="153">
        <v>432.5</v>
      </c>
      <c r="H651" s="153">
        <v>1165.5</v>
      </c>
      <c r="I651" s="153">
        <v>43142.5</v>
      </c>
      <c r="J651" s="153">
        <v>2807.5</v>
      </c>
      <c r="K651" s="153">
        <v>433</v>
      </c>
      <c r="L651" s="153">
        <v>11684.5</v>
      </c>
      <c r="M651" s="153">
        <v>-7</v>
      </c>
      <c r="N651" s="153">
        <v>657.5</v>
      </c>
      <c r="O651" s="153">
        <v>-5119.5</v>
      </c>
      <c r="P651" s="153">
        <v>29</v>
      </c>
      <c r="Q651" s="153">
        <v>1442</v>
      </c>
      <c r="R651" s="153">
        <v>-1500</v>
      </c>
      <c r="S651" s="153">
        <v>-2600</v>
      </c>
      <c r="T651" s="153">
        <v>-456</v>
      </c>
      <c r="U651" s="153">
        <v>-873</v>
      </c>
      <c r="V651" s="153">
        <v>-1582</v>
      </c>
      <c r="Y651" s="11"/>
    </row>
    <row r="652" spans="1:25">
      <c r="A652" s="11">
        <f t="shared" si="50"/>
        <v>26</v>
      </c>
      <c r="B652" s="13">
        <f t="shared" si="51"/>
        <v>15</v>
      </c>
      <c r="C652" s="153">
        <v>54421.5</v>
      </c>
      <c r="D652" s="153">
        <v>51537.5</v>
      </c>
      <c r="E652" s="153">
        <v>53912.5</v>
      </c>
      <c r="F652" s="153">
        <v>553</v>
      </c>
      <c r="G652" s="153">
        <v>446</v>
      </c>
      <c r="H652" s="153">
        <v>1091.5</v>
      </c>
      <c r="I652" s="153">
        <v>43397.5</v>
      </c>
      <c r="J652" s="153">
        <v>2820</v>
      </c>
      <c r="K652" s="153">
        <v>419.5</v>
      </c>
      <c r="L652" s="153">
        <v>11560.5</v>
      </c>
      <c r="M652" s="153">
        <v>-71.5</v>
      </c>
      <c r="N652" s="153">
        <v>647</v>
      </c>
      <c r="O652" s="153">
        <v>-6442</v>
      </c>
      <c r="P652" s="153">
        <v>26.5</v>
      </c>
      <c r="Q652" s="153">
        <v>516</v>
      </c>
      <c r="R652" s="153">
        <v>-1500</v>
      </c>
      <c r="S652" s="153">
        <v>-2600</v>
      </c>
      <c r="T652" s="153">
        <v>-550</v>
      </c>
      <c r="U652" s="153">
        <v>-873</v>
      </c>
      <c r="V652" s="153">
        <v>-2147</v>
      </c>
      <c r="Y652" s="11"/>
    </row>
    <row r="653" spans="1:25">
      <c r="A653" s="11">
        <f t="shared" si="50"/>
        <v>26</v>
      </c>
      <c r="B653" s="13">
        <f t="shared" si="51"/>
        <v>16</v>
      </c>
      <c r="C653" s="153">
        <v>52900.5</v>
      </c>
      <c r="D653" s="153">
        <v>49887.5</v>
      </c>
      <c r="E653" s="153">
        <v>51662.5</v>
      </c>
      <c r="F653" s="153">
        <v>540</v>
      </c>
      <c r="G653" s="153">
        <v>439</v>
      </c>
      <c r="H653" s="153">
        <v>980</v>
      </c>
      <c r="I653" s="153">
        <v>43180</v>
      </c>
      <c r="J653" s="153">
        <v>2658.5</v>
      </c>
      <c r="K653" s="153">
        <v>362</v>
      </c>
      <c r="L653" s="153">
        <v>11713</v>
      </c>
      <c r="M653" s="153">
        <v>-30.5</v>
      </c>
      <c r="N653" s="153">
        <v>637</v>
      </c>
      <c r="O653" s="153">
        <v>-7578.5</v>
      </c>
      <c r="P653" s="153">
        <v>26</v>
      </c>
      <c r="Q653" s="153">
        <v>-243</v>
      </c>
      <c r="R653" s="153">
        <v>-1500</v>
      </c>
      <c r="S653" s="153">
        <v>-2600</v>
      </c>
      <c r="T653" s="153">
        <v>266</v>
      </c>
      <c r="U653" s="153">
        <v>-873</v>
      </c>
      <c r="V653" s="153">
        <v>-2668</v>
      </c>
      <c r="Y653" s="11"/>
    </row>
    <row r="654" spans="1:25">
      <c r="A654" s="11">
        <f t="shared" si="50"/>
        <v>26</v>
      </c>
      <c r="B654" s="13">
        <f t="shared" si="51"/>
        <v>17</v>
      </c>
      <c r="C654" s="153">
        <v>51990</v>
      </c>
      <c r="D654" s="153">
        <v>48850</v>
      </c>
      <c r="E654" s="153">
        <v>50262.5</v>
      </c>
      <c r="F654" s="153">
        <v>544.5</v>
      </c>
      <c r="G654" s="153">
        <v>439.5</v>
      </c>
      <c r="H654" s="153">
        <v>1147</v>
      </c>
      <c r="I654" s="153">
        <v>43040.5</v>
      </c>
      <c r="J654" s="153">
        <v>2514.5</v>
      </c>
      <c r="K654" s="153">
        <v>308.5</v>
      </c>
      <c r="L654" s="153">
        <v>11137</v>
      </c>
      <c r="M654" s="153">
        <v>-362</v>
      </c>
      <c r="N654" s="153">
        <v>635.5</v>
      </c>
      <c r="O654" s="153">
        <v>-7415.5</v>
      </c>
      <c r="P654" s="153">
        <v>27</v>
      </c>
      <c r="Q654" s="153">
        <v>-489</v>
      </c>
      <c r="R654" s="153">
        <v>-1500</v>
      </c>
      <c r="S654" s="153">
        <v>-2600</v>
      </c>
      <c r="T654" s="153">
        <v>1000</v>
      </c>
      <c r="U654" s="153">
        <v>-873</v>
      </c>
      <c r="V654" s="153">
        <v>-2602</v>
      </c>
      <c r="Y654" s="11"/>
    </row>
    <row r="655" spans="1:25">
      <c r="A655" s="11">
        <f t="shared" si="50"/>
        <v>26</v>
      </c>
      <c r="B655" s="13">
        <f t="shared" si="51"/>
        <v>18</v>
      </c>
      <c r="C655" s="153">
        <v>52605.5</v>
      </c>
      <c r="D655" s="153">
        <v>49750</v>
      </c>
      <c r="E655" s="153">
        <v>51312.5</v>
      </c>
      <c r="F655" s="153">
        <v>548.5</v>
      </c>
      <c r="G655" s="153">
        <v>438.5</v>
      </c>
      <c r="H655" s="153">
        <v>1160.5</v>
      </c>
      <c r="I655" s="153">
        <v>42995.5</v>
      </c>
      <c r="J655" s="153">
        <v>2397.5</v>
      </c>
      <c r="K655" s="153">
        <v>207</v>
      </c>
      <c r="L655" s="153">
        <v>11467.5</v>
      </c>
      <c r="M655" s="153">
        <v>-335</v>
      </c>
      <c r="N655" s="153">
        <v>643</v>
      </c>
      <c r="O655" s="153">
        <v>-6917</v>
      </c>
      <c r="P655" s="153">
        <v>27</v>
      </c>
      <c r="Q655" s="153">
        <v>-107</v>
      </c>
      <c r="R655" s="153">
        <v>-1500</v>
      </c>
      <c r="S655" s="153">
        <v>-2600</v>
      </c>
      <c r="T655" s="153">
        <v>1000</v>
      </c>
      <c r="U655" s="153">
        <v>-873</v>
      </c>
      <c r="V655" s="153">
        <v>-2580</v>
      </c>
      <c r="Y655" s="11"/>
    </row>
    <row r="656" spans="1:25">
      <c r="A656" s="11">
        <f t="shared" si="50"/>
        <v>26</v>
      </c>
      <c r="B656" s="13">
        <f t="shared" si="51"/>
        <v>19</v>
      </c>
      <c r="C656" s="153">
        <v>54057.5</v>
      </c>
      <c r="D656" s="153">
        <v>51212.5</v>
      </c>
      <c r="E656" s="153">
        <v>52862.5</v>
      </c>
      <c r="F656" s="153">
        <v>547</v>
      </c>
      <c r="G656" s="153">
        <v>439</v>
      </c>
      <c r="H656" s="153">
        <v>1149.5</v>
      </c>
      <c r="I656" s="153">
        <v>43280</v>
      </c>
      <c r="J656" s="153">
        <v>2527.5</v>
      </c>
      <c r="K656" s="153">
        <v>102</v>
      </c>
      <c r="L656" s="153">
        <v>12572</v>
      </c>
      <c r="M656" s="153">
        <v>-334.5</v>
      </c>
      <c r="N656" s="153">
        <v>650.5</v>
      </c>
      <c r="O656" s="153">
        <v>-6876</v>
      </c>
      <c r="P656" s="153">
        <v>27</v>
      </c>
      <c r="Q656" s="153">
        <v>-236</v>
      </c>
      <c r="R656" s="153">
        <v>-1500</v>
      </c>
      <c r="S656" s="153">
        <v>-2600</v>
      </c>
      <c r="T656" s="153">
        <v>913</v>
      </c>
      <c r="U656" s="153">
        <v>-873</v>
      </c>
      <c r="V656" s="153">
        <v>-2605</v>
      </c>
      <c r="Y656" s="11"/>
    </row>
    <row r="657" spans="1:25">
      <c r="A657" s="11">
        <f t="shared" si="50"/>
        <v>26</v>
      </c>
      <c r="B657" s="13">
        <f t="shared" si="51"/>
        <v>20</v>
      </c>
      <c r="C657" s="153">
        <v>52677</v>
      </c>
      <c r="D657" s="153">
        <v>50525</v>
      </c>
      <c r="E657" s="153">
        <v>52050</v>
      </c>
      <c r="F657" s="153">
        <v>546</v>
      </c>
      <c r="G657" s="153">
        <v>426</v>
      </c>
      <c r="H657" s="153">
        <v>760.5</v>
      </c>
      <c r="I657" s="153">
        <v>43070.5</v>
      </c>
      <c r="J657" s="153">
        <v>2358</v>
      </c>
      <c r="K657" s="153">
        <v>30.5</v>
      </c>
      <c r="L657" s="153">
        <v>12182</v>
      </c>
      <c r="M657" s="153">
        <v>-334.5</v>
      </c>
      <c r="N657" s="153">
        <v>649</v>
      </c>
      <c r="O657" s="153">
        <v>-7010</v>
      </c>
      <c r="P657" s="153">
        <v>25</v>
      </c>
      <c r="Q657" s="153">
        <v>1305</v>
      </c>
      <c r="R657" s="153">
        <v>-1500</v>
      </c>
      <c r="S657" s="153">
        <v>-2600</v>
      </c>
      <c r="T657" s="153">
        <v>525</v>
      </c>
      <c r="U657" s="153">
        <v>-873</v>
      </c>
      <c r="V657" s="153">
        <v>-3050</v>
      </c>
      <c r="Y657" s="11"/>
    </row>
    <row r="658" spans="1:25">
      <c r="A658" s="11">
        <f t="shared" si="50"/>
        <v>26</v>
      </c>
      <c r="B658" s="13">
        <f t="shared" si="51"/>
        <v>21</v>
      </c>
      <c r="C658" s="153">
        <v>51811.5</v>
      </c>
      <c r="D658" s="153">
        <v>51512.5</v>
      </c>
      <c r="E658" s="153">
        <v>52900</v>
      </c>
      <c r="F658" s="153">
        <v>541.5</v>
      </c>
      <c r="G658" s="153">
        <v>415.5</v>
      </c>
      <c r="H658" s="153">
        <v>731</v>
      </c>
      <c r="I658" s="153">
        <v>42778.5</v>
      </c>
      <c r="J658" s="153">
        <v>2064</v>
      </c>
      <c r="K658" s="153">
        <v>2</v>
      </c>
      <c r="L658" s="153">
        <v>11292.5</v>
      </c>
      <c r="M658" s="153">
        <v>-334</v>
      </c>
      <c r="N658" s="153">
        <v>647.5</v>
      </c>
      <c r="O658" s="153">
        <v>-6326</v>
      </c>
      <c r="P658" s="153">
        <v>25</v>
      </c>
      <c r="Q658" s="153">
        <v>1267</v>
      </c>
      <c r="R658" s="153">
        <v>-1500</v>
      </c>
      <c r="S658" s="153">
        <v>-2600</v>
      </c>
      <c r="T658" s="153">
        <v>349</v>
      </c>
      <c r="U658" s="153">
        <v>-873</v>
      </c>
      <c r="V658" s="153">
        <v>-2480</v>
      </c>
      <c r="Y658" s="11"/>
    </row>
    <row r="659" spans="1:25">
      <c r="A659" s="11">
        <f t="shared" si="50"/>
        <v>26</v>
      </c>
      <c r="B659" s="13">
        <f t="shared" si="51"/>
        <v>22</v>
      </c>
      <c r="C659" s="153">
        <v>51224</v>
      </c>
      <c r="D659" s="153">
        <v>51525</v>
      </c>
      <c r="E659" s="153">
        <v>52750</v>
      </c>
      <c r="F659" s="153">
        <v>536.5</v>
      </c>
      <c r="G659" s="153">
        <v>408.5</v>
      </c>
      <c r="H659" s="153">
        <v>741</v>
      </c>
      <c r="I659" s="153">
        <v>42364.5</v>
      </c>
      <c r="J659" s="153">
        <v>1829.5</v>
      </c>
      <c r="K659" s="153">
        <v>0</v>
      </c>
      <c r="L659" s="153">
        <v>11020.5</v>
      </c>
      <c r="M659" s="153">
        <v>-284</v>
      </c>
      <c r="N659" s="153">
        <v>644.5</v>
      </c>
      <c r="O659" s="153">
        <v>-6036.5</v>
      </c>
      <c r="P659" s="153">
        <v>25</v>
      </c>
      <c r="Q659" s="153">
        <v>181</v>
      </c>
      <c r="R659" s="153">
        <v>-1500</v>
      </c>
      <c r="S659" s="153">
        <v>-2600</v>
      </c>
      <c r="T659" s="153">
        <v>758</v>
      </c>
      <c r="U659" s="153">
        <v>-873</v>
      </c>
      <c r="V659" s="153">
        <v>-1375</v>
      </c>
      <c r="Y659" s="11"/>
    </row>
    <row r="660" spans="1:25">
      <c r="A660" s="11">
        <f t="shared" si="50"/>
        <v>26</v>
      </c>
      <c r="B660" s="13">
        <f t="shared" si="51"/>
        <v>23</v>
      </c>
      <c r="C660" s="153">
        <v>53686.5</v>
      </c>
      <c r="D660" s="153">
        <v>52875</v>
      </c>
      <c r="E660" s="153">
        <v>53887.5</v>
      </c>
      <c r="F660" s="153">
        <v>540</v>
      </c>
      <c r="G660" s="153">
        <v>430</v>
      </c>
      <c r="H660" s="153">
        <v>728</v>
      </c>
      <c r="I660" s="153">
        <v>42136.5</v>
      </c>
      <c r="J660" s="153">
        <v>1726.5</v>
      </c>
      <c r="K660" s="153">
        <v>0</v>
      </c>
      <c r="L660" s="153">
        <v>11926</v>
      </c>
      <c r="M660" s="153">
        <v>-3.5</v>
      </c>
      <c r="N660" s="153">
        <v>646</v>
      </c>
      <c r="O660" s="153">
        <v>-4443.5</v>
      </c>
      <c r="P660" s="153">
        <v>25.5</v>
      </c>
      <c r="Q660" s="153">
        <v>1125</v>
      </c>
      <c r="R660" s="153">
        <v>-1500</v>
      </c>
      <c r="S660" s="153">
        <v>-2600</v>
      </c>
      <c r="T660" s="153">
        <v>828</v>
      </c>
      <c r="U660" s="153">
        <v>-873</v>
      </c>
      <c r="V660" s="153">
        <v>-1059</v>
      </c>
      <c r="Y660" s="11"/>
    </row>
    <row r="661" spans="1:25">
      <c r="A661" s="11">
        <f>A660+1</f>
        <v>27</v>
      </c>
      <c r="B661" s="13">
        <v>0</v>
      </c>
      <c r="C661" s="153">
        <v>51821.5</v>
      </c>
      <c r="D661" s="153">
        <v>51000</v>
      </c>
      <c r="E661" s="153">
        <v>50125</v>
      </c>
      <c r="F661" s="153">
        <v>351</v>
      </c>
      <c r="G661" s="153">
        <v>424.5</v>
      </c>
      <c r="H661" s="153">
        <v>714.5</v>
      </c>
      <c r="I661" s="153">
        <v>41353</v>
      </c>
      <c r="J661" s="153">
        <v>1651</v>
      </c>
      <c r="K661" s="153">
        <v>0</v>
      </c>
      <c r="L661" s="153">
        <v>11196</v>
      </c>
      <c r="M661" s="153">
        <v>-114.5</v>
      </c>
      <c r="N661" s="153">
        <v>649</v>
      </c>
      <c r="O661" s="153">
        <v>-4402</v>
      </c>
      <c r="P661" s="153">
        <v>23</v>
      </c>
      <c r="Q661" s="153">
        <v>1670</v>
      </c>
      <c r="R661" s="153">
        <v>-1500</v>
      </c>
      <c r="S661" s="153">
        <v>-2600</v>
      </c>
      <c r="T661" s="153">
        <v>237</v>
      </c>
      <c r="U661" s="153">
        <v>-873</v>
      </c>
      <c r="V661" s="153">
        <v>-1658</v>
      </c>
      <c r="Y661" s="11"/>
    </row>
    <row r="662" spans="1:25">
      <c r="A662" s="11">
        <f>A661</f>
        <v>27</v>
      </c>
      <c r="B662" s="13">
        <f>B661+1</f>
        <v>1</v>
      </c>
      <c r="C662" s="153">
        <v>47415.5</v>
      </c>
      <c r="D662" s="153">
        <v>47987.5</v>
      </c>
      <c r="E662" s="153">
        <v>46850</v>
      </c>
      <c r="F662" s="153">
        <v>355.5</v>
      </c>
      <c r="G662" s="153">
        <v>417.5</v>
      </c>
      <c r="H662" s="153">
        <v>715.5</v>
      </c>
      <c r="I662" s="153">
        <v>41520</v>
      </c>
      <c r="J662" s="153">
        <v>1624.5</v>
      </c>
      <c r="K662" s="153">
        <v>0</v>
      </c>
      <c r="L662" s="153">
        <v>9970</v>
      </c>
      <c r="M662" s="153">
        <v>-2114.5</v>
      </c>
      <c r="N662" s="153">
        <v>653.5</v>
      </c>
      <c r="O662" s="153">
        <v>-5728</v>
      </c>
      <c r="P662" s="153">
        <v>24.5</v>
      </c>
      <c r="Q662" s="153">
        <v>384</v>
      </c>
      <c r="R662" s="153">
        <v>-1500</v>
      </c>
      <c r="S662" s="153">
        <v>-2600</v>
      </c>
      <c r="T662" s="153">
        <v>795</v>
      </c>
      <c r="U662" s="153">
        <v>-873</v>
      </c>
      <c r="V662" s="153">
        <v>-1802</v>
      </c>
      <c r="Y662" s="11"/>
    </row>
    <row r="663" spans="1:25">
      <c r="A663" s="11">
        <f t="shared" ref="A663:A684" si="52">A662</f>
        <v>27</v>
      </c>
      <c r="B663" s="13">
        <f t="shared" ref="B663:B684" si="53">B662+1</f>
        <v>2</v>
      </c>
      <c r="C663" s="153">
        <v>46126</v>
      </c>
      <c r="D663" s="153">
        <v>46237.5</v>
      </c>
      <c r="E663" s="153">
        <v>45312.5</v>
      </c>
      <c r="F663" s="153">
        <v>355.5</v>
      </c>
      <c r="G663" s="153">
        <v>432</v>
      </c>
      <c r="H663" s="153">
        <v>715.5</v>
      </c>
      <c r="I663" s="153">
        <v>41925.5</v>
      </c>
      <c r="J663" s="153">
        <v>1603</v>
      </c>
      <c r="K663" s="153">
        <v>0</v>
      </c>
      <c r="L663" s="153">
        <v>9512.5</v>
      </c>
      <c r="M663" s="153">
        <v>-2887.5</v>
      </c>
      <c r="N663" s="153">
        <v>656.5</v>
      </c>
      <c r="O663" s="153">
        <v>-6186</v>
      </c>
      <c r="P663" s="153">
        <v>25</v>
      </c>
      <c r="Q663" s="153">
        <v>-859</v>
      </c>
      <c r="R663" s="153">
        <v>-1500</v>
      </c>
      <c r="S663" s="153">
        <v>-2600</v>
      </c>
      <c r="T663" s="153">
        <v>819</v>
      </c>
      <c r="U663" s="153">
        <v>-873</v>
      </c>
      <c r="V663" s="153">
        <v>-1567</v>
      </c>
      <c r="Y663" s="11"/>
    </row>
    <row r="664" spans="1:25">
      <c r="A664" s="11">
        <f t="shared" si="52"/>
        <v>27</v>
      </c>
      <c r="B664" s="13">
        <f t="shared" si="53"/>
        <v>3</v>
      </c>
      <c r="C664" s="153">
        <v>43247.5</v>
      </c>
      <c r="D664" s="153">
        <v>42837.5</v>
      </c>
      <c r="E664" s="153">
        <v>42200</v>
      </c>
      <c r="F664" s="153">
        <v>356.5</v>
      </c>
      <c r="G664" s="153">
        <v>318.5</v>
      </c>
      <c r="H664" s="153">
        <v>719</v>
      </c>
      <c r="I664" s="153">
        <v>40886.5</v>
      </c>
      <c r="J664" s="153">
        <v>1467.5</v>
      </c>
      <c r="K664" s="153">
        <v>0</v>
      </c>
      <c r="L664" s="153">
        <v>9179.5</v>
      </c>
      <c r="M664" s="153">
        <v>-3087</v>
      </c>
      <c r="N664" s="153">
        <v>657.5</v>
      </c>
      <c r="O664" s="153">
        <v>-7250.5</v>
      </c>
      <c r="P664" s="153">
        <v>24</v>
      </c>
      <c r="Q664" s="153">
        <v>-1513</v>
      </c>
      <c r="R664" s="153">
        <v>-1500</v>
      </c>
      <c r="S664" s="153">
        <v>-2600</v>
      </c>
      <c r="T664" s="153">
        <v>787</v>
      </c>
      <c r="U664" s="153">
        <v>-873</v>
      </c>
      <c r="V664" s="153">
        <v>-2499</v>
      </c>
      <c r="Y664" s="11"/>
    </row>
    <row r="665" spans="1:25">
      <c r="A665" s="11">
        <f t="shared" si="52"/>
        <v>27</v>
      </c>
      <c r="B665" s="13">
        <f t="shared" si="53"/>
        <v>4</v>
      </c>
      <c r="C665" s="153">
        <v>41462</v>
      </c>
      <c r="D665" s="153">
        <v>40800</v>
      </c>
      <c r="E665" s="153">
        <v>40612.5</v>
      </c>
      <c r="F665" s="153">
        <v>355.5</v>
      </c>
      <c r="G665" s="153">
        <v>292</v>
      </c>
      <c r="H665" s="153">
        <v>718.5</v>
      </c>
      <c r="I665" s="153">
        <v>40798.5</v>
      </c>
      <c r="J665" s="153">
        <v>1477.5</v>
      </c>
      <c r="K665" s="153">
        <v>0</v>
      </c>
      <c r="L665" s="153">
        <v>9022</v>
      </c>
      <c r="M665" s="153">
        <v>-3201.5</v>
      </c>
      <c r="N665" s="153">
        <v>653.5</v>
      </c>
      <c r="O665" s="153">
        <v>-8653</v>
      </c>
      <c r="P665" s="153">
        <v>24</v>
      </c>
      <c r="Q665" s="153">
        <v>-1700</v>
      </c>
      <c r="R665" s="153">
        <v>-1500</v>
      </c>
      <c r="S665" s="153">
        <v>-2600</v>
      </c>
      <c r="T665" s="153">
        <v>658</v>
      </c>
      <c r="U665" s="153">
        <v>-873</v>
      </c>
      <c r="V665" s="153">
        <v>-3058</v>
      </c>
      <c r="Y665" s="11"/>
    </row>
    <row r="666" spans="1:25">
      <c r="A666" s="11">
        <f t="shared" si="52"/>
        <v>27</v>
      </c>
      <c r="B666" s="13">
        <f t="shared" si="53"/>
        <v>5</v>
      </c>
      <c r="C666" s="153">
        <v>41479</v>
      </c>
      <c r="D666" s="153">
        <v>40612.5</v>
      </c>
      <c r="E666" s="153">
        <v>40887.5</v>
      </c>
      <c r="F666" s="153">
        <v>357</v>
      </c>
      <c r="G666" s="153">
        <v>290</v>
      </c>
      <c r="H666" s="153">
        <v>717</v>
      </c>
      <c r="I666" s="153">
        <v>40842.5</v>
      </c>
      <c r="J666" s="153">
        <v>1512</v>
      </c>
      <c r="K666" s="153">
        <v>0</v>
      </c>
      <c r="L666" s="153">
        <v>9010</v>
      </c>
      <c r="M666" s="153">
        <v>-3195</v>
      </c>
      <c r="N666" s="153">
        <v>648.5</v>
      </c>
      <c r="O666" s="153">
        <v>-8703.5</v>
      </c>
      <c r="P666" s="153">
        <v>24</v>
      </c>
      <c r="Q666" s="153">
        <v>-1553</v>
      </c>
      <c r="R666" s="153">
        <v>-1500</v>
      </c>
      <c r="S666" s="153">
        <v>-2600</v>
      </c>
      <c r="T666" s="153">
        <v>856</v>
      </c>
      <c r="U666" s="153">
        <v>-873</v>
      </c>
      <c r="V666" s="153">
        <v>-2878</v>
      </c>
      <c r="Y666" s="11"/>
    </row>
    <row r="667" spans="1:25">
      <c r="A667" s="11">
        <f t="shared" si="52"/>
        <v>27</v>
      </c>
      <c r="B667" s="13">
        <f t="shared" si="53"/>
        <v>6</v>
      </c>
      <c r="C667" s="153">
        <v>42720</v>
      </c>
      <c r="D667" s="153">
        <v>41612.5</v>
      </c>
      <c r="E667" s="153">
        <v>42300</v>
      </c>
      <c r="F667" s="153">
        <v>355.5</v>
      </c>
      <c r="G667" s="153">
        <v>290.5</v>
      </c>
      <c r="H667" s="153">
        <v>717.5</v>
      </c>
      <c r="I667" s="153">
        <v>41450</v>
      </c>
      <c r="J667" s="153">
        <v>1589</v>
      </c>
      <c r="K667" s="153">
        <v>0</v>
      </c>
      <c r="L667" s="153">
        <v>9308.5</v>
      </c>
      <c r="M667" s="153">
        <v>-3171.5</v>
      </c>
      <c r="N667" s="153">
        <v>638</v>
      </c>
      <c r="O667" s="153">
        <v>-8456.5</v>
      </c>
      <c r="P667" s="153">
        <v>23</v>
      </c>
      <c r="Q667" s="153">
        <v>-1628</v>
      </c>
      <c r="R667" s="153">
        <v>-1500</v>
      </c>
      <c r="S667" s="153">
        <v>-2600</v>
      </c>
      <c r="T667" s="153">
        <v>952</v>
      </c>
      <c r="U667" s="153">
        <v>-873</v>
      </c>
      <c r="V667" s="153">
        <v>-2812</v>
      </c>
      <c r="Y667" s="11"/>
    </row>
    <row r="668" spans="1:25">
      <c r="A668" s="11">
        <f t="shared" si="52"/>
        <v>27</v>
      </c>
      <c r="B668" s="13">
        <f t="shared" si="53"/>
        <v>7</v>
      </c>
      <c r="C668" s="153">
        <v>43548.5</v>
      </c>
      <c r="D668" s="153">
        <v>42825</v>
      </c>
      <c r="E668" s="153">
        <v>43775</v>
      </c>
      <c r="F668" s="153">
        <v>355.5</v>
      </c>
      <c r="G668" s="153">
        <v>290</v>
      </c>
      <c r="H668" s="153">
        <v>718</v>
      </c>
      <c r="I668" s="153">
        <v>41741.5</v>
      </c>
      <c r="J668" s="153">
        <v>1533.5</v>
      </c>
      <c r="K668" s="153">
        <v>8.5</v>
      </c>
      <c r="L668" s="153">
        <v>9623.5</v>
      </c>
      <c r="M668" s="153">
        <v>-3006</v>
      </c>
      <c r="N668" s="153">
        <v>640</v>
      </c>
      <c r="O668" s="153">
        <v>-8356</v>
      </c>
      <c r="P668" s="153">
        <v>23</v>
      </c>
      <c r="Q668" s="153">
        <v>-1614</v>
      </c>
      <c r="R668" s="153">
        <v>-1500</v>
      </c>
      <c r="S668" s="153">
        <v>-2600</v>
      </c>
      <c r="T668" s="153">
        <v>1047</v>
      </c>
      <c r="U668" s="153">
        <v>-873</v>
      </c>
      <c r="V668" s="153">
        <v>-2539</v>
      </c>
      <c r="Y668" s="11"/>
    </row>
    <row r="669" spans="1:25">
      <c r="A669" s="11">
        <f t="shared" si="52"/>
        <v>27</v>
      </c>
      <c r="B669" s="13">
        <f t="shared" si="53"/>
        <v>8</v>
      </c>
      <c r="C669" s="153">
        <v>46472.5</v>
      </c>
      <c r="D669" s="153">
        <v>46887.5</v>
      </c>
      <c r="E669" s="153">
        <v>47275</v>
      </c>
      <c r="F669" s="153">
        <v>355.5</v>
      </c>
      <c r="G669" s="153">
        <v>447</v>
      </c>
      <c r="H669" s="153">
        <v>718.5</v>
      </c>
      <c r="I669" s="153">
        <v>42598.5</v>
      </c>
      <c r="J669" s="153">
        <v>1422.5</v>
      </c>
      <c r="K669" s="153">
        <v>103</v>
      </c>
      <c r="L669" s="153">
        <v>10530</v>
      </c>
      <c r="M669" s="153">
        <v>-2341.5</v>
      </c>
      <c r="N669" s="153">
        <v>642</v>
      </c>
      <c r="O669" s="153">
        <v>-8003</v>
      </c>
      <c r="P669" s="153">
        <v>24.5</v>
      </c>
      <c r="Q669" s="153">
        <v>-1265</v>
      </c>
      <c r="R669" s="153">
        <v>-1500</v>
      </c>
      <c r="S669" s="153">
        <v>-2600</v>
      </c>
      <c r="T669" s="153">
        <v>1000</v>
      </c>
      <c r="U669" s="153">
        <v>-873</v>
      </c>
      <c r="V669" s="153">
        <v>-2545</v>
      </c>
      <c r="Y669" s="11"/>
    </row>
    <row r="670" spans="1:25">
      <c r="A670" s="11">
        <f t="shared" si="52"/>
        <v>27</v>
      </c>
      <c r="B670" s="13">
        <f t="shared" si="53"/>
        <v>9</v>
      </c>
      <c r="C670" s="153">
        <v>49718.5</v>
      </c>
      <c r="D670" s="153">
        <v>51200</v>
      </c>
      <c r="E670" s="153">
        <v>50500</v>
      </c>
      <c r="F670" s="153">
        <v>355.5</v>
      </c>
      <c r="G670" s="153">
        <v>461</v>
      </c>
      <c r="H670" s="153">
        <v>736</v>
      </c>
      <c r="I670" s="153">
        <v>42684</v>
      </c>
      <c r="J670" s="153">
        <v>1329.5</v>
      </c>
      <c r="K670" s="153">
        <v>283</v>
      </c>
      <c r="L670" s="153">
        <v>11868.5</v>
      </c>
      <c r="M670" s="153">
        <v>-1006.5</v>
      </c>
      <c r="N670" s="153">
        <v>648.5</v>
      </c>
      <c r="O670" s="153">
        <v>-7640.5</v>
      </c>
      <c r="P670" s="153">
        <v>23.5</v>
      </c>
      <c r="Q670" s="153">
        <v>-526</v>
      </c>
      <c r="R670" s="153">
        <v>-1500</v>
      </c>
      <c r="S670" s="153">
        <v>-2600</v>
      </c>
      <c r="T670" s="153">
        <v>959</v>
      </c>
      <c r="U670" s="153">
        <v>-873</v>
      </c>
      <c r="V670" s="153">
        <v>-2557</v>
      </c>
      <c r="Y670" s="11"/>
    </row>
    <row r="671" spans="1:25">
      <c r="A671" s="11">
        <f t="shared" si="52"/>
        <v>27</v>
      </c>
      <c r="B671" s="13">
        <f t="shared" si="53"/>
        <v>10</v>
      </c>
      <c r="C671" s="153">
        <v>51591.5</v>
      </c>
      <c r="D671" s="153">
        <v>52987.5</v>
      </c>
      <c r="E671" s="153">
        <v>51875</v>
      </c>
      <c r="F671" s="153">
        <v>357</v>
      </c>
      <c r="G671" s="153">
        <v>437</v>
      </c>
      <c r="H671" s="153">
        <v>1021</v>
      </c>
      <c r="I671" s="153">
        <v>42551.5</v>
      </c>
      <c r="J671" s="153">
        <v>1537.5</v>
      </c>
      <c r="K671" s="153">
        <v>489.5</v>
      </c>
      <c r="L671" s="153">
        <v>12016</v>
      </c>
      <c r="M671" s="153">
        <v>-214</v>
      </c>
      <c r="N671" s="153">
        <v>650</v>
      </c>
      <c r="O671" s="153">
        <v>-7254</v>
      </c>
      <c r="P671" s="153">
        <v>24</v>
      </c>
      <c r="Q671" s="153">
        <v>-276</v>
      </c>
      <c r="R671" s="153">
        <v>-1500</v>
      </c>
      <c r="S671" s="153">
        <v>-2600</v>
      </c>
      <c r="T671" s="153">
        <v>911</v>
      </c>
      <c r="U671" s="153">
        <v>-873</v>
      </c>
      <c r="V671" s="153">
        <v>-2700</v>
      </c>
      <c r="Y671" s="11"/>
    </row>
    <row r="672" spans="1:25">
      <c r="A672" s="11">
        <f t="shared" si="52"/>
        <v>27</v>
      </c>
      <c r="B672" s="13">
        <f t="shared" si="53"/>
        <v>11</v>
      </c>
      <c r="C672" s="153">
        <v>52422</v>
      </c>
      <c r="D672" s="153">
        <v>53937.5</v>
      </c>
      <c r="E672" s="153">
        <v>52787.5</v>
      </c>
      <c r="F672" s="153">
        <v>356.5</v>
      </c>
      <c r="G672" s="153">
        <v>452</v>
      </c>
      <c r="H672" s="153">
        <v>783.5</v>
      </c>
      <c r="I672" s="153">
        <v>42742</v>
      </c>
      <c r="J672" s="153">
        <v>1731</v>
      </c>
      <c r="K672" s="153">
        <v>654.5</v>
      </c>
      <c r="L672" s="153">
        <v>11897.5</v>
      </c>
      <c r="M672" s="153">
        <v>-4</v>
      </c>
      <c r="N672" s="153">
        <v>646.5</v>
      </c>
      <c r="O672" s="153">
        <v>-6837</v>
      </c>
      <c r="P672" s="153">
        <v>23</v>
      </c>
      <c r="Q672" s="153">
        <v>48</v>
      </c>
      <c r="R672" s="153">
        <v>-1500</v>
      </c>
      <c r="S672" s="153">
        <v>-2600</v>
      </c>
      <c r="T672" s="153">
        <v>985</v>
      </c>
      <c r="U672" s="153">
        <v>-873</v>
      </c>
      <c r="V672" s="153">
        <v>-2686</v>
      </c>
      <c r="Y672" s="11"/>
    </row>
    <row r="673" spans="1:25">
      <c r="A673" s="11">
        <f t="shared" si="52"/>
        <v>27</v>
      </c>
      <c r="B673" s="13">
        <f t="shared" si="53"/>
        <v>12</v>
      </c>
      <c r="C673" s="153">
        <v>53507</v>
      </c>
      <c r="D673" s="153">
        <v>55262.5</v>
      </c>
      <c r="E673" s="153">
        <v>54275</v>
      </c>
      <c r="F673" s="153">
        <v>358</v>
      </c>
      <c r="G673" s="153">
        <v>438.5</v>
      </c>
      <c r="H673" s="153">
        <v>1094.5</v>
      </c>
      <c r="I673" s="153">
        <v>42525.5</v>
      </c>
      <c r="J673" s="153">
        <v>1717</v>
      </c>
      <c r="K673" s="153">
        <v>761.5</v>
      </c>
      <c r="L673" s="153">
        <v>11929</v>
      </c>
      <c r="M673" s="153">
        <v>-3.5</v>
      </c>
      <c r="N673" s="153">
        <v>646.5</v>
      </c>
      <c r="O673" s="153">
        <v>-5961</v>
      </c>
      <c r="P673" s="153">
        <v>24.5</v>
      </c>
      <c r="Q673" s="153">
        <v>684</v>
      </c>
      <c r="R673" s="153">
        <v>-1500</v>
      </c>
      <c r="S673" s="153">
        <v>-2595</v>
      </c>
      <c r="T673" s="153">
        <v>908</v>
      </c>
      <c r="U673" s="153">
        <v>-873</v>
      </c>
      <c r="V673" s="153">
        <v>-2188</v>
      </c>
      <c r="Y673" s="11"/>
    </row>
    <row r="674" spans="1:25">
      <c r="A674" s="11">
        <f t="shared" si="52"/>
        <v>27</v>
      </c>
      <c r="B674" s="13">
        <f t="shared" si="53"/>
        <v>13</v>
      </c>
      <c r="C674" s="153">
        <v>53886.5</v>
      </c>
      <c r="D674" s="153">
        <v>54462.5</v>
      </c>
      <c r="E674" s="153">
        <v>53937.5</v>
      </c>
      <c r="F674" s="153">
        <v>357</v>
      </c>
      <c r="G674" s="153">
        <v>438.5</v>
      </c>
      <c r="H674" s="153">
        <v>1149</v>
      </c>
      <c r="I674" s="153">
        <v>42288.5</v>
      </c>
      <c r="J674" s="153">
        <v>1922.5</v>
      </c>
      <c r="K674" s="153">
        <v>866</v>
      </c>
      <c r="L674" s="153">
        <v>12051.5</v>
      </c>
      <c r="M674" s="153">
        <v>-92</v>
      </c>
      <c r="N674" s="153">
        <v>643.5</v>
      </c>
      <c r="O674" s="153">
        <v>-5738</v>
      </c>
      <c r="P674" s="153">
        <v>25</v>
      </c>
      <c r="Q674" s="153">
        <v>361</v>
      </c>
      <c r="R674" s="153">
        <v>-1500</v>
      </c>
      <c r="S674" s="153">
        <v>-2369</v>
      </c>
      <c r="T674" s="153">
        <v>865</v>
      </c>
      <c r="U674" s="153">
        <v>-873</v>
      </c>
      <c r="V674" s="153">
        <v>-2141</v>
      </c>
      <c r="Y674" s="11"/>
    </row>
    <row r="675" spans="1:25">
      <c r="A675" s="11">
        <f t="shared" si="52"/>
        <v>27</v>
      </c>
      <c r="B675" s="13">
        <f t="shared" si="53"/>
        <v>14</v>
      </c>
      <c r="C675" s="153">
        <v>51562.5</v>
      </c>
      <c r="D675" s="153">
        <v>51787.5</v>
      </c>
      <c r="E675" s="153">
        <v>51525</v>
      </c>
      <c r="F675" s="153">
        <v>356</v>
      </c>
      <c r="G675" s="153">
        <v>295</v>
      </c>
      <c r="H675" s="153">
        <v>973.5</v>
      </c>
      <c r="I675" s="153">
        <v>41808.5</v>
      </c>
      <c r="J675" s="153">
        <v>2306</v>
      </c>
      <c r="K675" s="153">
        <v>876.5</v>
      </c>
      <c r="L675" s="153">
        <v>11045</v>
      </c>
      <c r="M675" s="153">
        <v>-865.5</v>
      </c>
      <c r="N675" s="153">
        <v>637</v>
      </c>
      <c r="O675" s="153">
        <v>-5870</v>
      </c>
      <c r="P675" s="153">
        <v>22</v>
      </c>
      <c r="Q675" s="153">
        <v>603</v>
      </c>
      <c r="R675" s="153">
        <v>-1500</v>
      </c>
      <c r="S675" s="153">
        <v>-2226</v>
      </c>
      <c r="T675" s="153">
        <v>685</v>
      </c>
      <c r="U675" s="153">
        <v>-873</v>
      </c>
      <c r="V675" s="153">
        <v>-2459</v>
      </c>
      <c r="Y675" s="11"/>
    </row>
    <row r="676" spans="1:25">
      <c r="A676" s="11">
        <f t="shared" si="52"/>
        <v>27</v>
      </c>
      <c r="B676" s="13">
        <f t="shared" si="53"/>
        <v>15</v>
      </c>
      <c r="C676" s="153">
        <v>49656.5</v>
      </c>
      <c r="D676" s="153">
        <v>49112.5</v>
      </c>
      <c r="E676" s="153">
        <v>49075</v>
      </c>
      <c r="F676" s="153">
        <v>357</v>
      </c>
      <c r="G676" s="153">
        <v>269</v>
      </c>
      <c r="H676" s="153">
        <v>964</v>
      </c>
      <c r="I676" s="153">
        <v>41344.5</v>
      </c>
      <c r="J676" s="153">
        <v>2594</v>
      </c>
      <c r="K676" s="153">
        <v>810.5</v>
      </c>
      <c r="L676" s="153">
        <v>10225.5</v>
      </c>
      <c r="M676" s="153">
        <v>-1633</v>
      </c>
      <c r="N676" s="153">
        <v>635.5</v>
      </c>
      <c r="O676" s="153">
        <v>-5910.5</v>
      </c>
      <c r="P676" s="153">
        <v>22</v>
      </c>
      <c r="Q676" s="153">
        <v>262</v>
      </c>
      <c r="R676" s="153">
        <v>-1500</v>
      </c>
      <c r="S676" s="153">
        <v>-2224</v>
      </c>
      <c r="T676" s="153">
        <v>858</v>
      </c>
      <c r="U676" s="153">
        <v>-873</v>
      </c>
      <c r="V676" s="153">
        <v>-2473</v>
      </c>
      <c r="Y676" s="11"/>
    </row>
    <row r="677" spans="1:25">
      <c r="A677" s="11">
        <f t="shared" si="52"/>
        <v>27</v>
      </c>
      <c r="B677" s="13">
        <f t="shared" si="53"/>
        <v>16</v>
      </c>
      <c r="C677" s="153">
        <v>48193</v>
      </c>
      <c r="D677" s="153">
        <v>47287.5</v>
      </c>
      <c r="E677" s="153">
        <v>47362.5</v>
      </c>
      <c r="F677" s="153">
        <v>357</v>
      </c>
      <c r="G677" s="153">
        <v>278</v>
      </c>
      <c r="H677" s="153">
        <v>951.5</v>
      </c>
      <c r="I677" s="153">
        <v>41168</v>
      </c>
      <c r="J677" s="153">
        <v>2755.5</v>
      </c>
      <c r="K677" s="153">
        <v>774.5</v>
      </c>
      <c r="L677" s="153">
        <v>10017.5</v>
      </c>
      <c r="M677" s="153">
        <v>-2282.5</v>
      </c>
      <c r="N677" s="153">
        <v>640.5</v>
      </c>
      <c r="O677" s="153">
        <v>-6467.5</v>
      </c>
      <c r="P677" s="153">
        <v>23</v>
      </c>
      <c r="Q677" s="153">
        <v>-344</v>
      </c>
      <c r="R677" s="153">
        <v>-1500</v>
      </c>
      <c r="S677" s="153">
        <v>-2346</v>
      </c>
      <c r="T677" s="153">
        <v>784</v>
      </c>
      <c r="U677" s="153">
        <v>-838</v>
      </c>
      <c r="V677" s="153">
        <v>-2464</v>
      </c>
      <c r="Y677" s="11"/>
    </row>
    <row r="678" spans="1:25">
      <c r="A678" s="11">
        <f t="shared" si="52"/>
        <v>27</v>
      </c>
      <c r="B678" s="13">
        <f t="shared" si="53"/>
        <v>17</v>
      </c>
      <c r="C678" s="153">
        <v>47471.5</v>
      </c>
      <c r="D678" s="153">
        <v>47100</v>
      </c>
      <c r="E678" s="153">
        <v>47212.5</v>
      </c>
      <c r="F678" s="153">
        <v>357.5</v>
      </c>
      <c r="G678" s="153">
        <v>269</v>
      </c>
      <c r="H678" s="153">
        <v>976</v>
      </c>
      <c r="I678" s="153">
        <v>40907.5</v>
      </c>
      <c r="J678" s="153">
        <v>2833.5</v>
      </c>
      <c r="K678" s="153">
        <v>670.5</v>
      </c>
      <c r="L678" s="153">
        <v>10126.5</v>
      </c>
      <c r="M678" s="153">
        <v>-2103</v>
      </c>
      <c r="N678" s="153">
        <v>641.5</v>
      </c>
      <c r="O678" s="153">
        <v>-7207</v>
      </c>
      <c r="P678" s="153">
        <v>23</v>
      </c>
      <c r="Q678" s="153">
        <v>-888</v>
      </c>
      <c r="R678" s="153">
        <v>-1500</v>
      </c>
      <c r="S678" s="153">
        <v>-2589</v>
      </c>
      <c r="T678" s="153">
        <v>1000</v>
      </c>
      <c r="U678" s="153">
        <v>-873</v>
      </c>
      <c r="V678" s="153">
        <v>-2657</v>
      </c>
      <c r="Y678" s="11"/>
    </row>
    <row r="679" spans="1:25">
      <c r="A679" s="11">
        <f t="shared" si="52"/>
        <v>27</v>
      </c>
      <c r="B679" s="13">
        <f t="shared" si="53"/>
        <v>18</v>
      </c>
      <c r="C679" s="153">
        <v>48772</v>
      </c>
      <c r="D679" s="153">
        <v>49325</v>
      </c>
      <c r="E679" s="153">
        <v>49137.5</v>
      </c>
      <c r="F679" s="153">
        <v>356.5</v>
      </c>
      <c r="G679" s="153">
        <v>292</v>
      </c>
      <c r="H679" s="153">
        <v>976.5</v>
      </c>
      <c r="I679" s="153">
        <v>41637</v>
      </c>
      <c r="J679" s="153">
        <v>2776.5</v>
      </c>
      <c r="K679" s="153">
        <v>490.5</v>
      </c>
      <c r="L679" s="153">
        <v>10353.5</v>
      </c>
      <c r="M679" s="153">
        <v>-914</v>
      </c>
      <c r="N679" s="153">
        <v>635.5</v>
      </c>
      <c r="O679" s="153">
        <v>-7831.5</v>
      </c>
      <c r="P679" s="153">
        <v>22</v>
      </c>
      <c r="Q679" s="153">
        <v>-1658</v>
      </c>
      <c r="R679" s="153">
        <v>-1500</v>
      </c>
      <c r="S679" s="153">
        <v>-2600</v>
      </c>
      <c r="T679" s="153">
        <v>1000</v>
      </c>
      <c r="U679" s="153">
        <v>-873</v>
      </c>
      <c r="V679" s="153">
        <v>-2439</v>
      </c>
      <c r="Y679" s="11"/>
    </row>
    <row r="680" spans="1:25">
      <c r="A680" s="11">
        <f t="shared" si="52"/>
        <v>27</v>
      </c>
      <c r="B680" s="13">
        <f t="shared" si="53"/>
        <v>19</v>
      </c>
      <c r="C680" s="153">
        <v>50655</v>
      </c>
      <c r="D680" s="153">
        <v>51725</v>
      </c>
      <c r="E680" s="153">
        <v>51262.5</v>
      </c>
      <c r="F680" s="153">
        <v>357</v>
      </c>
      <c r="G680" s="153">
        <v>286.5</v>
      </c>
      <c r="H680" s="153">
        <v>1002</v>
      </c>
      <c r="I680" s="153">
        <v>41580.5</v>
      </c>
      <c r="J680" s="153">
        <v>2631.5</v>
      </c>
      <c r="K680" s="153">
        <v>266</v>
      </c>
      <c r="L680" s="153">
        <v>11771</v>
      </c>
      <c r="M680" s="153">
        <v>-1.5</v>
      </c>
      <c r="N680" s="153">
        <v>648</v>
      </c>
      <c r="O680" s="153">
        <v>-7885.5</v>
      </c>
      <c r="P680" s="153">
        <v>22</v>
      </c>
      <c r="Q680" s="153">
        <v>-1266</v>
      </c>
      <c r="R680" s="153">
        <v>-1500</v>
      </c>
      <c r="S680" s="153">
        <v>-2600</v>
      </c>
      <c r="T680" s="153">
        <v>1000</v>
      </c>
      <c r="U680" s="153">
        <v>-873</v>
      </c>
      <c r="V680" s="153">
        <v>-2342</v>
      </c>
      <c r="Y680" s="11"/>
    </row>
    <row r="681" spans="1:25">
      <c r="A681" s="11">
        <f t="shared" si="52"/>
        <v>27</v>
      </c>
      <c r="B681" s="13">
        <f t="shared" si="53"/>
        <v>20</v>
      </c>
      <c r="C681" s="153">
        <v>50524</v>
      </c>
      <c r="D681" s="153">
        <v>51912.5</v>
      </c>
      <c r="E681" s="153">
        <v>51475</v>
      </c>
      <c r="F681" s="153">
        <v>356.5</v>
      </c>
      <c r="G681" s="153">
        <v>301</v>
      </c>
      <c r="H681" s="153">
        <v>1026.5</v>
      </c>
      <c r="I681" s="153">
        <v>41737</v>
      </c>
      <c r="J681" s="153">
        <v>2339</v>
      </c>
      <c r="K681" s="153">
        <v>62.5</v>
      </c>
      <c r="L681" s="153">
        <v>11774</v>
      </c>
      <c r="M681" s="153">
        <v>-2</v>
      </c>
      <c r="N681" s="153">
        <v>650</v>
      </c>
      <c r="O681" s="153">
        <v>-7720</v>
      </c>
      <c r="P681" s="153">
        <v>22.5</v>
      </c>
      <c r="Q681" s="153">
        <v>-1000</v>
      </c>
      <c r="R681" s="153">
        <v>-1500</v>
      </c>
      <c r="S681" s="153">
        <v>-2600</v>
      </c>
      <c r="T681" s="153">
        <v>1000</v>
      </c>
      <c r="U681" s="153">
        <v>-873</v>
      </c>
      <c r="V681" s="153">
        <v>-2622</v>
      </c>
      <c r="Y681" s="11"/>
    </row>
    <row r="682" spans="1:25">
      <c r="A682" s="11">
        <f t="shared" si="52"/>
        <v>27</v>
      </c>
      <c r="B682" s="13">
        <f t="shared" si="53"/>
        <v>21</v>
      </c>
      <c r="C682" s="153">
        <v>51002</v>
      </c>
      <c r="D682" s="153">
        <v>52675</v>
      </c>
      <c r="E682" s="153">
        <v>52275</v>
      </c>
      <c r="F682" s="153">
        <v>357</v>
      </c>
      <c r="G682" s="153">
        <v>433.5</v>
      </c>
      <c r="H682" s="153">
        <v>1025.5</v>
      </c>
      <c r="I682" s="153">
        <v>41768</v>
      </c>
      <c r="J682" s="153">
        <v>2083</v>
      </c>
      <c r="K682" s="153">
        <v>1.5</v>
      </c>
      <c r="L682" s="153">
        <v>11773</v>
      </c>
      <c r="M682" s="153">
        <v>-2</v>
      </c>
      <c r="N682" s="153">
        <v>647</v>
      </c>
      <c r="O682" s="153">
        <v>-7084.5</v>
      </c>
      <c r="P682" s="153">
        <v>25</v>
      </c>
      <c r="Q682" s="153">
        <v>-285</v>
      </c>
      <c r="R682" s="153">
        <v>-1500</v>
      </c>
      <c r="S682" s="153">
        <v>-2600</v>
      </c>
      <c r="T682" s="153">
        <v>960</v>
      </c>
      <c r="U682" s="153">
        <v>-873</v>
      </c>
      <c r="V682" s="153">
        <v>-2513</v>
      </c>
      <c r="Y682" s="11"/>
    </row>
    <row r="683" spans="1:25">
      <c r="A683" s="11">
        <f t="shared" si="52"/>
        <v>27</v>
      </c>
      <c r="B683" s="13">
        <f t="shared" si="53"/>
        <v>22</v>
      </c>
      <c r="C683" s="153">
        <v>51435.5</v>
      </c>
      <c r="D683" s="153">
        <v>53225</v>
      </c>
      <c r="E683" s="153">
        <v>52887.5</v>
      </c>
      <c r="F683" s="153">
        <v>356</v>
      </c>
      <c r="G683" s="153">
        <v>438</v>
      </c>
      <c r="H683" s="153">
        <v>1026</v>
      </c>
      <c r="I683" s="153">
        <v>41275</v>
      </c>
      <c r="J683" s="153">
        <v>1868.5</v>
      </c>
      <c r="K683" s="153">
        <v>0</v>
      </c>
      <c r="L683" s="153">
        <v>11466.5</v>
      </c>
      <c r="M683" s="153">
        <v>-1.5</v>
      </c>
      <c r="N683" s="153">
        <v>649.5</v>
      </c>
      <c r="O683" s="153">
        <v>-5643</v>
      </c>
      <c r="P683" s="153">
        <v>25</v>
      </c>
      <c r="Q683" s="153">
        <v>937</v>
      </c>
      <c r="R683" s="153">
        <v>-1500</v>
      </c>
      <c r="S683" s="153">
        <v>-2600</v>
      </c>
      <c r="T683" s="153">
        <v>975</v>
      </c>
      <c r="U683" s="153">
        <v>-873</v>
      </c>
      <c r="V683" s="153">
        <v>-1616</v>
      </c>
      <c r="Y683" s="11"/>
    </row>
    <row r="684" spans="1:25">
      <c r="A684" s="11">
        <f t="shared" si="52"/>
        <v>27</v>
      </c>
      <c r="B684" s="13">
        <f t="shared" si="53"/>
        <v>23</v>
      </c>
      <c r="C684" s="153">
        <v>55127</v>
      </c>
      <c r="D684" s="153">
        <v>54950</v>
      </c>
      <c r="E684" s="153">
        <v>54787.5</v>
      </c>
      <c r="F684" s="153">
        <v>356.5</v>
      </c>
      <c r="G684" s="153">
        <v>431</v>
      </c>
      <c r="H684" s="153">
        <v>1023.5</v>
      </c>
      <c r="I684" s="153">
        <v>41398</v>
      </c>
      <c r="J684" s="153">
        <v>1710</v>
      </c>
      <c r="K684" s="153">
        <v>0</v>
      </c>
      <c r="L684" s="153">
        <v>13339.5</v>
      </c>
      <c r="M684" s="153">
        <v>-1</v>
      </c>
      <c r="N684" s="153">
        <v>645</v>
      </c>
      <c r="O684" s="153">
        <v>-3774</v>
      </c>
      <c r="P684" s="153">
        <v>24</v>
      </c>
      <c r="Q684" s="153">
        <v>2243</v>
      </c>
      <c r="R684" s="153">
        <v>-1500</v>
      </c>
      <c r="S684" s="153">
        <v>-2600</v>
      </c>
      <c r="T684" s="153">
        <v>949</v>
      </c>
      <c r="U684" s="153">
        <v>-873</v>
      </c>
      <c r="V684" s="153">
        <v>-1388</v>
      </c>
      <c r="Y684" s="11"/>
    </row>
    <row r="685" spans="1:25">
      <c r="A685" s="11">
        <f>A684+1</f>
        <v>28</v>
      </c>
      <c r="B685" s="13">
        <v>0</v>
      </c>
      <c r="C685" s="153">
        <v>53800</v>
      </c>
      <c r="D685" s="153">
        <v>52900</v>
      </c>
      <c r="E685" s="153">
        <v>52175</v>
      </c>
      <c r="F685" s="153">
        <v>357</v>
      </c>
      <c r="G685" s="153">
        <v>428</v>
      </c>
      <c r="H685" s="153">
        <v>1024</v>
      </c>
      <c r="I685" s="153">
        <v>41124</v>
      </c>
      <c r="J685" s="153">
        <v>1615.5</v>
      </c>
      <c r="K685" s="153">
        <v>0</v>
      </c>
      <c r="L685" s="153">
        <v>11197.5</v>
      </c>
      <c r="M685" s="153">
        <v>-8</v>
      </c>
      <c r="N685" s="153">
        <v>637</v>
      </c>
      <c r="O685" s="153">
        <v>-2574.5</v>
      </c>
      <c r="P685" s="153">
        <v>25.5</v>
      </c>
      <c r="Q685" s="153">
        <v>2219</v>
      </c>
      <c r="R685" s="153">
        <v>-1500</v>
      </c>
      <c r="S685" s="153">
        <v>-2600</v>
      </c>
      <c r="T685" s="153">
        <v>1000</v>
      </c>
      <c r="U685" s="153">
        <v>-873</v>
      </c>
      <c r="V685" s="153">
        <v>-452</v>
      </c>
      <c r="Y685" s="11"/>
    </row>
    <row r="686" spans="1:25">
      <c r="A686" s="11">
        <f>A685</f>
        <v>28</v>
      </c>
      <c r="B686" s="13">
        <f>B685+1</f>
        <v>1</v>
      </c>
      <c r="C686" s="153">
        <v>49816</v>
      </c>
      <c r="D686" s="153">
        <v>49887.5</v>
      </c>
      <c r="E686" s="153">
        <v>49162.5</v>
      </c>
      <c r="F686" s="153">
        <v>355.5</v>
      </c>
      <c r="G686" s="153">
        <v>411.5</v>
      </c>
      <c r="H686" s="153">
        <v>1025</v>
      </c>
      <c r="I686" s="153">
        <v>40415.5</v>
      </c>
      <c r="J686" s="153">
        <v>1652</v>
      </c>
      <c r="K686" s="153">
        <v>0</v>
      </c>
      <c r="L686" s="153">
        <v>9136</v>
      </c>
      <c r="M686" s="153">
        <v>-1298.5</v>
      </c>
      <c r="N686" s="153">
        <v>644.5</v>
      </c>
      <c r="O686" s="153">
        <v>-2525</v>
      </c>
      <c r="P686" s="153">
        <v>27</v>
      </c>
      <c r="Q686" s="153">
        <v>1489</v>
      </c>
      <c r="R686" s="153">
        <v>-1500</v>
      </c>
      <c r="S686" s="153">
        <v>-2600</v>
      </c>
      <c r="T686" s="153">
        <v>1100</v>
      </c>
      <c r="U686" s="153">
        <v>-873</v>
      </c>
      <c r="V686" s="153">
        <v>-295</v>
      </c>
      <c r="Y686" s="11"/>
    </row>
    <row r="687" spans="1:25">
      <c r="A687" s="11">
        <f t="shared" ref="A687:A708" si="54">A686</f>
        <v>28</v>
      </c>
      <c r="B687" s="13">
        <f t="shared" ref="B687:B708" si="55">B686+1</f>
        <v>2</v>
      </c>
      <c r="C687" s="153">
        <v>48619</v>
      </c>
      <c r="D687" s="153">
        <v>48187.5</v>
      </c>
      <c r="E687" s="153">
        <v>47687.5</v>
      </c>
      <c r="F687" s="153">
        <v>356.5</v>
      </c>
      <c r="G687" s="153">
        <v>377</v>
      </c>
      <c r="H687" s="153">
        <v>1024.5</v>
      </c>
      <c r="I687" s="153">
        <v>40428</v>
      </c>
      <c r="J687" s="153">
        <v>1773.5</v>
      </c>
      <c r="K687" s="153">
        <v>0</v>
      </c>
      <c r="L687" s="153">
        <v>9139.5</v>
      </c>
      <c r="M687" s="153">
        <v>-2440</v>
      </c>
      <c r="N687" s="153">
        <v>646.5</v>
      </c>
      <c r="O687" s="153">
        <v>-2686.5</v>
      </c>
      <c r="P687" s="153">
        <v>27</v>
      </c>
      <c r="Q687" s="153">
        <v>1374</v>
      </c>
      <c r="R687" s="153">
        <v>-1500</v>
      </c>
      <c r="S687" s="153">
        <v>-2600</v>
      </c>
      <c r="T687" s="153">
        <v>1100</v>
      </c>
      <c r="U687" s="153">
        <v>-873</v>
      </c>
      <c r="V687" s="153">
        <v>-387</v>
      </c>
      <c r="Y687" s="11"/>
    </row>
    <row r="688" spans="1:25">
      <c r="A688" s="11">
        <f t="shared" si="54"/>
        <v>28</v>
      </c>
      <c r="B688" s="13">
        <f t="shared" si="55"/>
        <v>3</v>
      </c>
      <c r="C688" s="153">
        <v>45675</v>
      </c>
      <c r="D688" s="153">
        <v>44787.5</v>
      </c>
      <c r="E688" s="153">
        <v>44225</v>
      </c>
      <c r="F688" s="153">
        <v>356.5</v>
      </c>
      <c r="G688" s="153">
        <v>288</v>
      </c>
      <c r="H688" s="153">
        <v>1024.5</v>
      </c>
      <c r="I688" s="153">
        <v>39604.5</v>
      </c>
      <c r="J688" s="153">
        <v>1722</v>
      </c>
      <c r="K688" s="153">
        <v>0</v>
      </c>
      <c r="L688" s="153">
        <v>9023.5</v>
      </c>
      <c r="M688" s="153">
        <v>-2969.5</v>
      </c>
      <c r="N688" s="153">
        <v>651</v>
      </c>
      <c r="O688" s="153">
        <v>-4026.5</v>
      </c>
      <c r="P688" s="153">
        <v>26</v>
      </c>
      <c r="Q688" s="153">
        <v>-539</v>
      </c>
      <c r="R688" s="153">
        <v>-1500</v>
      </c>
      <c r="S688" s="153">
        <v>-2600</v>
      </c>
      <c r="T688" s="153">
        <v>1093</v>
      </c>
      <c r="U688" s="153">
        <v>-873</v>
      </c>
      <c r="V688" s="153">
        <v>-573</v>
      </c>
      <c r="Y688" s="11"/>
    </row>
    <row r="689" spans="1:25">
      <c r="A689" s="11">
        <f t="shared" si="54"/>
        <v>28</v>
      </c>
      <c r="B689" s="13">
        <f t="shared" si="55"/>
        <v>4</v>
      </c>
      <c r="C689" s="153">
        <v>43585</v>
      </c>
      <c r="D689" s="153">
        <v>42800</v>
      </c>
      <c r="E689" s="153">
        <v>42762.5</v>
      </c>
      <c r="F689" s="153">
        <v>355.5</v>
      </c>
      <c r="G689" s="153">
        <v>298</v>
      </c>
      <c r="H689" s="153">
        <v>1026</v>
      </c>
      <c r="I689" s="153">
        <v>39351.5</v>
      </c>
      <c r="J689" s="153">
        <v>1563</v>
      </c>
      <c r="K689" s="153">
        <v>0</v>
      </c>
      <c r="L689" s="153">
        <v>8739</v>
      </c>
      <c r="M689" s="153">
        <v>-3213.5</v>
      </c>
      <c r="N689" s="153">
        <v>650</v>
      </c>
      <c r="O689" s="153">
        <v>-5185</v>
      </c>
      <c r="P689" s="153">
        <v>27</v>
      </c>
      <c r="Q689" s="153">
        <v>-1048</v>
      </c>
      <c r="R689" s="153">
        <v>-1500</v>
      </c>
      <c r="S689" s="153">
        <v>-2600</v>
      </c>
      <c r="T689" s="153">
        <v>1100</v>
      </c>
      <c r="U689" s="153">
        <v>-873</v>
      </c>
      <c r="V689" s="153">
        <v>-555</v>
      </c>
      <c r="Y689" s="11"/>
    </row>
    <row r="690" spans="1:25">
      <c r="A690" s="11">
        <f t="shared" si="54"/>
        <v>28</v>
      </c>
      <c r="B690" s="13">
        <f t="shared" si="55"/>
        <v>5</v>
      </c>
      <c r="C690" s="153">
        <v>43148</v>
      </c>
      <c r="D690" s="153">
        <v>42387.5</v>
      </c>
      <c r="E690" s="153">
        <v>42487.5</v>
      </c>
      <c r="F690" s="153">
        <v>356</v>
      </c>
      <c r="G690" s="153">
        <v>294.5</v>
      </c>
      <c r="H690" s="153">
        <v>1025.5</v>
      </c>
      <c r="I690" s="153">
        <v>39084.5</v>
      </c>
      <c r="J690" s="153">
        <v>1456</v>
      </c>
      <c r="K690" s="153">
        <v>0</v>
      </c>
      <c r="L690" s="153">
        <v>8695</v>
      </c>
      <c r="M690" s="153">
        <v>-3211</v>
      </c>
      <c r="N690" s="153">
        <v>650.5</v>
      </c>
      <c r="O690" s="153">
        <v>-5204.5</v>
      </c>
      <c r="P690" s="153">
        <v>27</v>
      </c>
      <c r="Q690" s="153">
        <v>-882</v>
      </c>
      <c r="R690" s="153">
        <v>-1500</v>
      </c>
      <c r="S690" s="153">
        <v>-2525</v>
      </c>
      <c r="T690" s="153">
        <v>1100</v>
      </c>
      <c r="U690" s="153">
        <v>-873</v>
      </c>
      <c r="V690" s="153">
        <v>-555</v>
      </c>
      <c r="Y690" s="11"/>
    </row>
    <row r="691" spans="1:25">
      <c r="A691" s="11">
        <f t="shared" si="54"/>
        <v>28</v>
      </c>
      <c r="B691" s="13">
        <f t="shared" si="55"/>
        <v>6</v>
      </c>
      <c r="C691" s="153">
        <v>43454</v>
      </c>
      <c r="D691" s="153">
        <v>42712.5</v>
      </c>
      <c r="E691" s="153">
        <v>42787.5</v>
      </c>
      <c r="F691" s="153">
        <v>356</v>
      </c>
      <c r="G691" s="153">
        <v>305.5</v>
      </c>
      <c r="H691" s="153">
        <v>1026</v>
      </c>
      <c r="I691" s="153">
        <v>38512</v>
      </c>
      <c r="J691" s="153">
        <v>1257</v>
      </c>
      <c r="K691" s="153">
        <v>0</v>
      </c>
      <c r="L691" s="153">
        <v>8839.5</v>
      </c>
      <c r="M691" s="153">
        <v>-2947</v>
      </c>
      <c r="N691" s="153">
        <v>647</v>
      </c>
      <c r="O691" s="153">
        <v>-4542.5</v>
      </c>
      <c r="P691" s="153">
        <v>27.5</v>
      </c>
      <c r="Q691" s="153">
        <v>-386</v>
      </c>
      <c r="R691" s="153">
        <v>-1500</v>
      </c>
      <c r="S691" s="153">
        <v>-2550</v>
      </c>
      <c r="T691" s="153">
        <v>1100</v>
      </c>
      <c r="U691" s="153">
        <v>-873</v>
      </c>
      <c r="V691" s="153">
        <v>-275</v>
      </c>
      <c r="Y691" s="11"/>
    </row>
    <row r="692" spans="1:25">
      <c r="A692" s="11">
        <f t="shared" si="54"/>
        <v>28</v>
      </c>
      <c r="B692" s="13">
        <f t="shared" si="55"/>
        <v>7</v>
      </c>
      <c r="C692" s="153">
        <v>43291.5</v>
      </c>
      <c r="D692" s="153">
        <v>42575</v>
      </c>
      <c r="E692" s="153">
        <v>43387.5</v>
      </c>
      <c r="F692" s="153">
        <v>353.5</v>
      </c>
      <c r="G692" s="153">
        <v>369.5</v>
      </c>
      <c r="H692" s="153">
        <v>1026.5</v>
      </c>
      <c r="I692" s="153">
        <v>38603.5</v>
      </c>
      <c r="J692" s="153">
        <v>1017.5</v>
      </c>
      <c r="K692" s="153">
        <v>23.5</v>
      </c>
      <c r="L692" s="153">
        <v>9148</v>
      </c>
      <c r="M692" s="153">
        <v>-3059.5</v>
      </c>
      <c r="N692" s="153">
        <v>633.5</v>
      </c>
      <c r="O692" s="153">
        <v>-4825</v>
      </c>
      <c r="P692" s="153">
        <v>28.5</v>
      </c>
      <c r="Q692" s="153">
        <v>-1229</v>
      </c>
      <c r="R692" s="153">
        <v>-1500</v>
      </c>
      <c r="S692" s="153">
        <v>-2600</v>
      </c>
      <c r="T692" s="153">
        <v>1100</v>
      </c>
      <c r="U692" s="153">
        <v>-527</v>
      </c>
      <c r="V692" s="153">
        <v>-307</v>
      </c>
      <c r="Y692" s="11"/>
    </row>
    <row r="693" spans="1:25">
      <c r="A693" s="11">
        <f t="shared" si="54"/>
        <v>28</v>
      </c>
      <c r="B693" s="13">
        <f t="shared" si="55"/>
        <v>8</v>
      </c>
      <c r="C693" s="153">
        <v>45197.5</v>
      </c>
      <c r="D693" s="153">
        <v>45012.5</v>
      </c>
      <c r="E693" s="153">
        <v>46025</v>
      </c>
      <c r="F693" s="153">
        <v>355.5</v>
      </c>
      <c r="G693" s="153">
        <v>445</v>
      </c>
      <c r="H693" s="153">
        <v>1026</v>
      </c>
      <c r="I693" s="153">
        <v>39724.5</v>
      </c>
      <c r="J693" s="153">
        <v>771.5</v>
      </c>
      <c r="K693" s="153">
        <v>190.5</v>
      </c>
      <c r="L693" s="153">
        <v>9754.5</v>
      </c>
      <c r="M693" s="153">
        <v>-2506.5</v>
      </c>
      <c r="N693" s="153">
        <v>628</v>
      </c>
      <c r="O693" s="153">
        <v>-5192</v>
      </c>
      <c r="P693" s="153">
        <v>28.5</v>
      </c>
      <c r="Q693" s="153">
        <v>-1298</v>
      </c>
      <c r="R693" s="153">
        <v>-1500</v>
      </c>
      <c r="S693" s="153">
        <v>-2600</v>
      </c>
      <c r="T693" s="153">
        <v>1100</v>
      </c>
      <c r="U693" s="153">
        <v>-527</v>
      </c>
      <c r="V693" s="153">
        <v>-451</v>
      </c>
      <c r="Y693" s="11"/>
    </row>
    <row r="694" spans="1:25">
      <c r="A694" s="11">
        <f t="shared" si="54"/>
        <v>28</v>
      </c>
      <c r="B694" s="13">
        <f t="shared" si="55"/>
        <v>9</v>
      </c>
      <c r="C694" s="153">
        <v>47910</v>
      </c>
      <c r="D694" s="153">
        <v>47450</v>
      </c>
      <c r="E694" s="153">
        <v>48500</v>
      </c>
      <c r="F694" s="153">
        <v>356.5</v>
      </c>
      <c r="G694" s="153">
        <v>451.5</v>
      </c>
      <c r="H694" s="153">
        <v>1027</v>
      </c>
      <c r="I694" s="153">
        <v>41112.5</v>
      </c>
      <c r="J694" s="153">
        <v>529.5</v>
      </c>
      <c r="K694" s="153">
        <v>462.5</v>
      </c>
      <c r="L694" s="153">
        <v>10347</v>
      </c>
      <c r="M694" s="153">
        <v>-2146.5</v>
      </c>
      <c r="N694" s="153">
        <v>633.5</v>
      </c>
      <c r="O694" s="153">
        <v>-4863</v>
      </c>
      <c r="P694" s="153">
        <v>27.5</v>
      </c>
      <c r="Q694" s="153">
        <v>-536</v>
      </c>
      <c r="R694" s="153">
        <v>-1500</v>
      </c>
      <c r="S694" s="153">
        <v>-2600</v>
      </c>
      <c r="T694" s="153">
        <v>1100</v>
      </c>
      <c r="U694" s="153">
        <v>-448</v>
      </c>
      <c r="V694" s="153">
        <v>-392</v>
      </c>
      <c r="Y694" s="11"/>
    </row>
    <row r="695" spans="1:25">
      <c r="A695" s="11">
        <f t="shared" si="54"/>
        <v>28</v>
      </c>
      <c r="B695" s="13">
        <f t="shared" si="55"/>
        <v>10</v>
      </c>
      <c r="C695" s="153">
        <v>49783</v>
      </c>
      <c r="D695" s="153">
        <v>48475</v>
      </c>
      <c r="E695" s="153">
        <v>50450</v>
      </c>
      <c r="F695" s="153">
        <v>356.5</v>
      </c>
      <c r="G695" s="153">
        <v>449.5</v>
      </c>
      <c r="H695" s="153">
        <v>1025.5</v>
      </c>
      <c r="I695" s="153">
        <v>41252</v>
      </c>
      <c r="J695" s="153">
        <v>451.5</v>
      </c>
      <c r="K695" s="153">
        <v>727</v>
      </c>
      <c r="L695" s="153">
        <v>11076</v>
      </c>
      <c r="M695" s="153">
        <v>-1980.5</v>
      </c>
      <c r="N695" s="153">
        <v>636.5</v>
      </c>
      <c r="O695" s="153">
        <v>-4211</v>
      </c>
      <c r="P695" s="153">
        <v>27</v>
      </c>
      <c r="Q695" s="153">
        <v>-270</v>
      </c>
      <c r="R695" s="153">
        <v>-1500</v>
      </c>
      <c r="S695" s="153">
        <v>-2600</v>
      </c>
      <c r="T695" s="153">
        <v>1100</v>
      </c>
      <c r="U695" s="153">
        <v>-320</v>
      </c>
      <c r="V695" s="153">
        <v>-364</v>
      </c>
      <c r="Y695" s="11"/>
    </row>
    <row r="696" spans="1:25">
      <c r="A696" s="11">
        <f t="shared" si="54"/>
        <v>28</v>
      </c>
      <c r="B696" s="13">
        <f t="shared" si="55"/>
        <v>11</v>
      </c>
      <c r="C696" s="153">
        <v>51078.5</v>
      </c>
      <c r="D696" s="153">
        <v>49650</v>
      </c>
      <c r="E696" s="153">
        <v>51787.5</v>
      </c>
      <c r="F696" s="153">
        <v>358</v>
      </c>
      <c r="G696" s="153">
        <v>451.5</v>
      </c>
      <c r="H696" s="153">
        <v>1026</v>
      </c>
      <c r="I696" s="153">
        <v>41353.5</v>
      </c>
      <c r="J696" s="153">
        <v>418.5</v>
      </c>
      <c r="K696" s="153">
        <v>915</v>
      </c>
      <c r="L696" s="153">
        <v>11704.5</v>
      </c>
      <c r="M696" s="153">
        <v>-1978.5</v>
      </c>
      <c r="N696" s="153">
        <v>635</v>
      </c>
      <c r="O696" s="153">
        <v>-3805</v>
      </c>
      <c r="P696" s="153">
        <v>26.5</v>
      </c>
      <c r="Q696" s="153">
        <v>-164</v>
      </c>
      <c r="R696" s="153">
        <v>-1500</v>
      </c>
      <c r="S696" s="153">
        <v>-2400</v>
      </c>
      <c r="T696" s="153">
        <v>1100</v>
      </c>
      <c r="U696" s="153">
        <v>-303</v>
      </c>
      <c r="V696" s="153">
        <v>-391</v>
      </c>
      <c r="Y696" s="11"/>
    </row>
    <row r="697" spans="1:25">
      <c r="A697" s="11">
        <f t="shared" si="54"/>
        <v>28</v>
      </c>
      <c r="B697" s="13">
        <f t="shared" si="55"/>
        <v>12</v>
      </c>
      <c r="C697" s="153">
        <v>52542</v>
      </c>
      <c r="D697" s="153">
        <v>51950</v>
      </c>
      <c r="E697" s="153">
        <v>53375</v>
      </c>
      <c r="F697" s="153">
        <v>357</v>
      </c>
      <c r="G697" s="153">
        <v>445</v>
      </c>
      <c r="H697" s="153">
        <v>1026</v>
      </c>
      <c r="I697" s="153">
        <v>41281</v>
      </c>
      <c r="J697" s="153">
        <v>362</v>
      </c>
      <c r="K697" s="153">
        <v>977.5</v>
      </c>
      <c r="L697" s="153">
        <v>12070.5</v>
      </c>
      <c r="M697" s="153">
        <v>-1897.5</v>
      </c>
      <c r="N697" s="153">
        <v>635</v>
      </c>
      <c r="O697" s="153">
        <v>-2715</v>
      </c>
      <c r="P697" s="153">
        <v>26</v>
      </c>
      <c r="Q697" s="153">
        <v>817</v>
      </c>
      <c r="R697" s="153">
        <v>-1500</v>
      </c>
      <c r="S697" s="153">
        <v>-2400</v>
      </c>
      <c r="T697" s="153">
        <v>1100</v>
      </c>
      <c r="U697" s="153">
        <v>-247</v>
      </c>
      <c r="V697" s="153">
        <v>35</v>
      </c>
      <c r="Y697" s="11"/>
    </row>
    <row r="698" spans="1:25">
      <c r="A698" s="11">
        <f t="shared" si="54"/>
        <v>28</v>
      </c>
      <c r="B698" s="13">
        <f t="shared" si="55"/>
        <v>13</v>
      </c>
      <c r="C698" s="153">
        <v>52519</v>
      </c>
      <c r="D698" s="153">
        <v>51262.5</v>
      </c>
      <c r="E698" s="153">
        <v>52612.5</v>
      </c>
      <c r="F698" s="153">
        <v>357</v>
      </c>
      <c r="G698" s="153">
        <v>425.5</v>
      </c>
      <c r="H698" s="153">
        <v>1027</v>
      </c>
      <c r="I698" s="153">
        <v>40817.5</v>
      </c>
      <c r="J698" s="153">
        <v>344</v>
      </c>
      <c r="K698" s="153">
        <v>972.5</v>
      </c>
      <c r="L698" s="153">
        <v>11320</v>
      </c>
      <c r="M698" s="153">
        <v>-1284.5</v>
      </c>
      <c r="N698" s="153">
        <v>632</v>
      </c>
      <c r="O698" s="153">
        <v>-2092</v>
      </c>
      <c r="P698" s="153">
        <v>26.5</v>
      </c>
      <c r="Q698" s="153">
        <v>1096</v>
      </c>
      <c r="R698" s="153">
        <v>-1500</v>
      </c>
      <c r="S698" s="153">
        <v>-2368</v>
      </c>
      <c r="T698" s="153">
        <v>1100</v>
      </c>
      <c r="U698" s="153">
        <v>-376</v>
      </c>
      <c r="V698" s="153">
        <v>167</v>
      </c>
      <c r="Y698" s="11"/>
    </row>
    <row r="699" spans="1:25">
      <c r="A699" s="11">
        <f t="shared" si="54"/>
        <v>28</v>
      </c>
      <c r="B699" s="13">
        <f t="shared" si="55"/>
        <v>14</v>
      </c>
      <c r="C699" s="153">
        <v>49568</v>
      </c>
      <c r="D699" s="153">
        <v>47725</v>
      </c>
      <c r="E699" s="153">
        <v>49687.5</v>
      </c>
      <c r="F699" s="153">
        <v>358</v>
      </c>
      <c r="G699" s="153">
        <v>434</v>
      </c>
      <c r="H699" s="153">
        <v>1026.5</v>
      </c>
      <c r="I699" s="153">
        <v>40290.5</v>
      </c>
      <c r="J699" s="153">
        <v>304.5</v>
      </c>
      <c r="K699" s="153">
        <v>921.5</v>
      </c>
      <c r="L699" s="153">
        <v>9759.5</v>
      </c>
      <c r="M699" s="153">
        <v>-2335</v>
      </c>
      <c r="N699" s="153">
        <v>636.5</v>
      </c>
      <c r="O699" s="153">
        <v>-1828.5</v>
      </c>
      <c r="P699" s="153">
        <v>28</v>
      </c>
      <c r="Q699" s="153">
        <v>902</v>
      </c>
      <c r="R699" s="153">
        <v>-1500</v>
      </c>
      <c r="S699" s="153">
        <v>-2285</v>
      </c>
      <c r="T699" s="153">
        <v>1095</v>
      </c>
      <c r="U699" s="153">
        <v>-399</v>
      </c>
      <c r="V699" s="153">
        <v>211</v>
      </c>
      <c r="Y699" s="11"/>
    </row>
    <row r="700" spans="1:25">
      <c r="A700" s="11">
        <f t="shared" si="54"/>
        <v>28</v>
      </c>
      <c r="B700" s="13">
        <f t="shared" si="55"/>
        <v>15</v>
      </c>
      <c r="C700" s="153">
        <v>47189.5</v>
      </c>
      <c r="D700" s="153">
        <v>44975</v>
      </c>
      <c r="E700" s="153">
        <v>46475</v>
      </c>
      <c r="F700" s="153">
        <v>356</v>
      </c>
      <c r="G700" s="153">
        <v>310.5</v>
      </c>
      <c r="H700" s="153">
        <v>1027</v>
      </c>
      <c r="I700" s="153">
        <v>39911</v>
      </c>
      <c r="J700" s="153">
        <v>329</v>
      </c>
      <c r="K700" s="153">
        <v>818</v>
      </c>
      <c r="L700" s="153">
        <v>9760</v>
      </c>
      <c r="M700" s="153">
        <v>-2886</v>
      </c>
      <c r="N700" s="153">
        <v>634.5</v>
      </c>
      <c r="O700" s="153">
        <v>-3070.5</v>
      </c>
      <c r="P700" s="153">
        <v>26.5</v>
      </c>
      <c r="Q700" s="153">
        <v>-508</v>
      </c>
      <c r="R700" s="153">
        <v>-1500</v>
      </c>
      <c r="S700" s="153">
        <v>-2399</v>
      </c>
      <c r="T700" s="153">
        <v>1071</v>
      </c>
      <c r="U700" s="153">
        <v>-527</v>
      </c>
      <c r="V700" s="153">
        <v>125</v>
      </c>
      <c r="Y700" s="11"/>
    </row>
    <row r="701" spans="1:25">
      <c r="A701" s="11">
        <f t="shared" si="54"/>
        <v>28</v>
      </c>
      <c r="B701" s="13">
        <f t="shared" si="55"/>
        <v>16</v>
      </c>
      <c r="C701" s="153">
        <v>45554</v>
      </c>
      <c r="D701" s="153">
        <v>43212.5</v>
      </c>
      <c r="E701" s="153">
        <v>43912.5</v>
      </c>
      <c r="F701" s="153">
        <v>356.5</v>
      </c>
      <c r="G701" s="153">
        <v>366</v>
      </c>
      <c r="H701" s="153">
        <v>1026.5</v>
      </c>
      <c r="I701" s="153">
        <v>40089.5</v>
      </c>
      <c r="J701" s="153">
        <v>382</v>
      </c>
      <c r="K701" s="153">
        <v>709.5</v>
      </c>
      <c r="L701" s="153">
        <v>9674</v>
      </c>
      <c r="M701" s="153">
        <v>-2813</v>
      </c>
      <c r="N701" s="153">
        <v>634.5</v>
      </c>
      <c r="O701" s="153">
        <v>-4871</v>
      </c>
      <c r="P701" s="153">
        <v>27</v>
      </c>
      <c r="Q701" s="153">
        <v>-1444</v>
      </c>
      <c r="R701" s="153">
        <v>-1500</v>
      </c>
      <c r="S701" s="153">
        <v>-2497</v>
      </c>
      <c r="T701" s="153">
        <v>1100</v>
      </c>
      <c r="U701" s="153">
        <v>-527</v>
      </c>
      <c r="V701" s="153">
        <v>-832</v>
      </c>
      <c r="Y701" s="11"/>
    </row>
    <row r="702" spans="1:25">
      <c r="A702" s="11">
        <f t="shared" si="54"/>
        <v>28</v>
      </c>
      <c r="B702" s="13">
        <f t="shared" si="55"/>
        <v>17</v>
      </c>
      <c r="C702" s="153">
        <v>45065</v>
      </c>
      <c r="D702" s="153">
        <v>42712.5</v>
      </c>
      <c r="E702" s="153">
        <v>42912.5</v>
      </c>
      <c r="F702" s="153">
        <v>357</v>
      </c>
      <c r="G702" s="153">
        <v>502</v>
      </c>
      <c r="H702" s="153">
        <v>1026.5</v>
      </c>
      <c r="I702" s="153">
        <v>40626</v>
      </c>
      <c r="J702" s="153">
        <v>445.5</v>
      </c>
      <c r="K702" s="153">
        <v>594</v>
      </c>
      <c r="L702" s="153">
        <v>9916.5</v>
      </c>
      <c r="M702" s="153">
        <v>-2720.5</v>
      </c>
      <c r="N702" s="153">
        <v>636.5</v>
      </c>
      <c r="O702" s="153">
        <v>-6319</v>
      </c>
      <c r="P702" s="153">
        <v>29</v>
      </c>
      <c r="Q702" s="153">
        <v>-1526</v>
      </c>
      <c r="R702" s="153">
        <v>-1500</v>
      </c>
      <c r="S702" s="153">
        <v>-2600</v>
      </c>
      <c r="T702" s="153">
        <v>1100</v>
      </c>
      <c r="U702" s="153">
        <v>-527</v>
      </c>
      <c r="V702" s="153">
        <v>-1533</v>
      </c>
      <c r="Y702" s="11"/>
    </row>
    <row r="703" spans="1:25">
      <c r="A703" s="11">
        <f t="shared" si="54"/>
        <v>28</v>
      </c>
      <c r="B703" s="13">
        <f t="shared" si="55"/>
        <v>18</v>
      </c>
      <c r="C703" s="153">
        <v>46437.5</v>
      </c>
      <c r="D703" s="153">
        <v>44550</v>
      </c>
      <c r="E703" s="153">
        <v>44750</v>
      </c>
      <c r="F703" s="153">
        <v>356.5</v>
      </c>
      <c r="G703" s="153">
        <v>591</v>
      </c>
      <c r="H703" s="153">
        <v>1027.5</v>
      </c>
      <c r="I703" s="153">
        <v>41497</v>
      </c>
      <c r="J703" s="153">
        <v>496</v>
      </c>
      <c r="K703" s="153">
        <v>404</v>
      </c>
      <c r="L703" s="153">
        <v>10574</v>
      </c>
      <c r="M703" s="153">
        <v>-2604.5</v>
      </c>
      <c r="N703" s="153">
        <v>634.5</v>
      </c>
      <c r="O703" s="153">
        <v>-6538.5</v>
      </c>
      <c r="P703" s="153">
        <v>30</v>
      </c>
      <c r="Q703" s="153">
        <v>-726</v>
      </c>
      <c r="R703" s="153">
        <v>-1500</v>
      </c>
      <c r="S703" s="153">
        <v>-2600</v>
      </c>
      <c r="T703" s="153">
        <v>1000</v>
      </c>
      <c r="U703" s="153">
        <v>-527</v>
      </c>
      <c r="V703" s="153">
        <v>-2158</v>
      </c>
      <c r="Y703" s="11"/>
    </row>
    <row r="704" spans="1:25">
      <c r="A704" s="11">
        <f t="shared" si="54"/>
        <v>28</v>
      </c>
      <c r="B704" s="13">
        <f t="shared" si="55"/>
        <v>19</v>
      </c>
      <c r="C704" s="153">
        <v>49178.5</v>
      </c>
      <c r="D704" s="153">
        <v>47225</v>
      </c>
      <c r="E704" s="153">
        <v>47487.5</v>
      </c>
      <c r="F704" s="153">
        <v>357</v>
      </c>
      <c r="G704" s="153">
        <v>628</v>
      </c>
      <c r="H704" s="153">
        <v>1027</v>
      </c>
      <c r="I704" s="153">
        <v>42066</v>
      </c>
      <c r="J704" s="153">
        <v>494.5</v>
      </c>
      <c r="K704" s="153">
        <v>218</v>
      </c>
      <c r="L704" s="153">
        <v>11019.5</v>
      </c>
      <c r="M704" s="153">
        <v>-657.5</v>
      </c>
      <c r="N704" s="153">
        <v>634.5</v>
      </c>
      <c r="O704" s="153">
        <v>-6609</v>
      </c>
      <c r="P704" s="153">
        <v>29</v>
      </c>
      <c r="Q704" s="153">
        <v>-174</v>
      </c>
      <c r="R704" s="153">
        <v>-1500</v>
      </c>
      <c r="S704" s="153">
        <v>-2600</v>
      </c>
      <c r="T704" s="153">
        <v>1000</v>
      </c>
      <c r="U704" s="153">
        <v>-873</v>
      </c>
      <c r="V704" s="153">
        <v>-2489</v>
      </c>
      <c r="Y704" s="11"/>
    </row>
    <row r="705" spans="1:25">
      <c r="A705" s="11">
        <f t="shared" si="54"/>
        <v>28</v>
      </c>
      <c r="B705" s="13">
        <f t="shared" si="55"/>
        <v>20</v>
      </c>
      <c r="C705" s="153">
        <v>50460</v>
      </c>
      <c r="D705" s="153">
        <v>48400</v>
      </c>
      <c r="E705" s="153">
        <v>48700</v>
      </c>
      <c r="F705" s="153">
        <v>357.5</v>
      </c>
      <c r="G705" s="153">
        <v>628</v>
      </c>
      <c r="H705" s="153">
        <v>1027</v>
      </c>
      <c r="I705" s="153">
        <v>42281.5</v>
      </c>
      <c r="J705" s="153">
        <v>483.5</v>
      </c>
      <c r="K705" s="153">
        <v>57.5</v>
      </c>
      <c r="L705" s="153">
        <v>12085</v>
      </c>
      <c r="M705" s="153">
        <v>-1.5</v>
      </c>
      <c r="N705" s="153">
        <v>636</v>
      </c>
      <c r="O705" s="153">
        <v>-7095.5</v>
      </c>
      <c r="P705" s="153">
        <v>28</v>
      </c>
      <c r="Q705" s="153">
        <v>-572</v>
      </c>
      <c r="R705" s="153">
        <v>-1500</v>
      </c>
      <c r="S705" s="153">
        <v>-2600</v>
      </c>
      <c r="T705" s="153">
        <v>940</v>
      </c>
      <c r="U705" s="153">
        <v>-873</v>
      </c>
      <c r="V705" s="153">
        <v>-2430</v>
      </c>
      <c r="Y705" s="11"/>
    </row>
    <row r="706" spans="1:25">
      <c r="A706" s="11">
        <f t="shared" si="54"/>
        <v>28</v>
      </c>
      <c r="B706" s="13">
        <f t="shared" si="55"/>
        <v>21</v>
      </c>
      <c r="C706" s="153">
        <v>51554</v>
      </c>
      <c r="D706" s="153">
        <v>50187.5</v>
      </c>
      <c r="E706" s="153">
        <v>50475</v>
      </c>
      <c r="F706" s="153">
        <v>356</v>
      </c>
      <c r="G706" s="153">
        <v>611</v>
      </c>
      <c r="H706" s="153">
        <v>1025</v>
      </c>
      <c r="I706" s="153">
        <v>42408</v>
      </c>
      <c r="J706" s="153">
        <v>473</v>
      </c>
      <c r="K706" s="153">
        <v>2</v>
      </c>
      <c r="L706" s="153">
        <v>12494</v>
      </c>
      <c r="M706" s="153">
        <v>-2</v>
      </c>
      <c r="N706" s="153">
        <v>637</v>
      </c>
      <c r="O706" s="153">
        <v>-6451</v>
      </c>
      <c r="P706" s="153">
        <v>27.5</v>
      </c>
      <c r="Q706" s="153">
        <v>247</v>
      </c>
      <c r="R706" s="153">
        <v>-1500</v>
      </c>
      <c r="S706" s="153">
        <v>-2600</v>
      </c>
      <c r="T706" s="153">
        <v>1000</v>
      </c>
      <c r="U706" s="153">
        <v>-873</v>
      </c>
      <c r="V706" s="153">
        <v>-2286</v>
      </c>
      <c r="Y706" s="11"/>
    </row>
    <row r="707" spans="1:25">
      <c r="A707" s="11">
        <f t="shared" si="54"/>
        <v>28</v>
      </c>
      <c r="B707" s="13">
        <f t="shared" si="55"/>
        <v>22</v>
      </c>
      <c r="C707" s="153">
        <v>52048.5</v>
      </c>
      <c r="D707" s="153">
        <v>51087.5</v>
      </c>
      <c r="E707" s="153">
        <v>51150</v>
      </c>
      <c r="F707" s="153">
        <v>356</v>
      </c>
      <c r="G707" s="153">
        <v>593</v>
      </c>
      <c r="H707" s="153">
        <v>1021.5</v>
      </c>
      <c r="I707" s="153">
        <v>42164</v>
      </c>
      <c r="J707" s="153">
        <v>505</v>
      </c>
      <c r="K707" s="153">
        <v>0</v>
      </c>
      <c r="L707" s="153">
        <v>12035</v>
      </c>
      <c r="M707" s="153">
        <v>-2</v>
      </c>
      <c r="N707" s="153">
        <v>630</v>
      </c>
      <c r="O707" s="153">
        <v>-5254</v>
      </c>
      <c r="P707" s="153">
        <v>27.5</v>
      </c>
      <c r="Q707" s="153">
        <v>1710</v>
      </c>
      <c r="R707" s="153">
        <v>-1500</v>
      </c>
      <c r="S707" s="153">
        <v>-2600</v>
      </c>
      <c r="T707" s="153">
        <v>1000</v>
      </c>
      <c r="U707" s="153">
        <v>-873</v>
      </c>
      <c r="V707" s="153">
        <v>-2175</v>
      </c>
      <c r="Y707" s="11"/>
    </row>
    <row r="708" spans="1:25">
      <c r="A708" s="11">
        <f t="shared" si="54"/>
        <v>28</v>
      </c>
      <c r="B708" s="13">
        <f t="shared" si="55"/>
        <v>23</v>
      </c>
      <c r="C708" s="153">
        <v>54557</v>
      </c>
      <c r="D708" s="153">
        <v>53150</v>
      </c>
      <c r="E708" s="153">
        <v>53112.5</v>
      </c>
      <c r="F708" s="153">
        <v>357.5</v>
      </c>
      <c r="G708" s="153">
        <v>593.5</v>
      </c>
      <c r="H708" s="153">
        <v>1021</v>
      </c>
      <c r="I708" s="153">
        <v>41935</v>
      </c>
      <c r="J708" s="153">
        <v>549.5</v>
      </c>
      <c r="K708" s="153">
        <v>0</v>
      </c>
      <c r="L708" s="153">
        <v>13178</v>
      </c>
      <c r="M708" s="153">
        <v>-1.5</v>
      </c>
      <c r="N708" s="153">
        <v>637.5</v>
      </c>
      <c r="O708" s="153">
        <v>-3713</v>
      </c>
      <c r="P708" s="153">
        <v>27</v>
      </c>
      <c r="Q708" s="153">
        <v>2500</v>
      </c>
      <c r="R708" s="153">
        <v>-1500</v>
      </c>
      <c r="S708" s="153">
        <v>-2600</v>
      </c>
      <c r="T708" s="153">
        <v>1000</v>
      </c>
      <c r="U708" s="153">
        <v>-873</v>
      </c>
      <c r="V708" s="153">
        <v>-1711</v>
      </c>
      <c r="Y708" s="11"/>
    </row>
    <row r="709" spans="1:25">
      <c r="A709" s="11">
        <f>A708+1</f>
        <v>29</v>
      </c>
      <c r="B709" s="13">
        <v>0</v>
      </c>
      <c r="C709" s="153">
        <v>53227</v>
      </c>
      <c r="D709" s="153">
        <v>51112.5</v>
      </c>
      <c r="E709" s="153">
        <v>51675</v>
      </c>
      <c r="F709" s="153">
        <v>359</v>
      </c>
      <c r="G709" s="153">
        <v>578.5</v>
      </c>
      <c r="H709" s="153">
        <v>1006</v>
      </c>
      <c r="I709" s="153">
        <v>41786</v>
      </c>
      <c r="J709" s="153">
        <v>615.5</v>
      </c>
      <c r="K709" s="153">
        <v>0</v>
      </c>
      <c r="L709" s="153">
        <v>11140.5</v>
      </c>
      <c r="M709" s="153">
        <v>-8.5</v>
      </c>
      <c r="N709" s="153">
        <v>640.5</v>
      </c>
      <c r="O709" s="153">
        <v>-2890</v>
      </c>
      <c r="P709" s="153">
        <v>28</v>
      </c>
      <c r="Q709" s="153">
        <v>484</v>
      </c>
      <c r="R709" s="153">
        <v>-1500</v>
      </c>
      <c r="S709" s="153">
        <v>-2600</v>
      </c>
      <c r="T709" s="153">
        <v>892</v>
      </c>
      <c r="U709" s="153">
        <v>-873</v>
      </c>
      <c r="V709" s="153">
        <v>300</v>
      </c>
      <c r="Y709" s="11"/>
    </row>
    <row r="710" spans="1:25">
      <c r="A710" s="11">
        <f>A709</f>
        <v>29</v>
      </c>
      <c r="B710" s="13">
        <f>B709+1</f>
        <v>1</v>
      </c>
      <c r="C710" s="153">
        <v>49609.5</v>
      </c>
      <c r="D710" s="153">
        <v>48850</v>
      </c>
      <c r="E710" s="153">
        <v>49300</v>
      </c>
      <c r="F710" s="153">
        <v>357</v>
      </c>
      <c r="G710" s="153">
        <v>503.5</v>
      </c>
      <c r="H710" s="153">
        <v>1015</v>
      </c>
      <c r="I710" s="153">
        <v>41092.5</v>
      </c>
      <c r="J710" s="153">
        <v>747</v>
      </c>
      <c r="K710" s="153">
        <v>0</v>
      </c>
      <c r="L710" s="153">
        <v>8869</v>
      </c>
      <c r="M710" s="153">
        <v>-343.5</v>
      </c>
      <c r="N710" s="153">
        <v>642.5</v>
      </c>
      <c r="O710" s="153">
        <v>-3272.5</v>
      </c>
      <c r="P710" s="153">
        <v>28.5</v>
      </c>
      <c r="Q710" s="153">
        <v>332</v>
      </c>
      <c r="R710" s="153">
        <v>-1500</v>
      </c>
      <c r="S710" s="153">
        <v>-2600</v>
      </c>
      <c r="T710" s="153">
        <v>975</v>
      </c>
      <c r="U710" s="153">
        <v>-873</v>
      </c>
      <c r="V710" s="153">
        <v>223</v>
      </c>
      <c r="Y710" s="11"/>
    </row>
    <row r="711" spans="1:25">
      <c r="A711" s="11">
        <f t="shared" ref="A711:A732" si="56">A710</f>
        <v>29</v>
      </c>
      <c r="B711" s="13">
        <f t="shared" ref="B711:B732" si="57">B710+1</f>
        <v>2</v>
      </c>
      <c r="C711" s="153">
        <v>48801.5</v>
      </c>
      <c r="D711" s="153">
        <v>47937.5</v>
      </c>
      <c r="E711" s="153">
        <v>48187.5</v>
      </c>
      <c r="F711" s="153">
        <v>357</v>
      </c>
      <c r="G711" s="153">
        <v>503.5</v>
      </c>
      <c r="H711" s="153">
        <v>1009</v>
      </c>
      <c r="I711" s="153">
        <v>41128.5</v>
      </c>
      <c r="J711" s="153">
        <v>935.5</v>
      </c>
      <c r="K711" s="153">
        <v>0</v>
      </c>
      <c r="L711" s="153">
        <v>8668.5</v>
      </c>
      <c r="M711" s="153">
        <v>-1109.5</v>
      </c>
      <c r="N711" s="153">
        <v>639.5</v>
      </c>
      <c r="O711" s="153">
        <v>-3329.5</v>
      </c>
      <c r="P711" s="153">
        <v>29</v>
      </c>
      <c r="Q711" s="153">
        <v>255</v>
      </c>
      <c r="R711" s="153">
        <v>-1500</v>
      </c>
      <c r="S711" s="153">
        <v>-2600</v>
      </c>
      <c r="T711" s="153">
        <v>1100</v>
      </c>
      <c r="U711" s="153">
        <v>-873</v>
      </c>
      <c r="V711" s="153">
        <v>248</v>
      </c>
      <c r="Y711" s="11"/>
    </row>
    <row r="712" spans="1:25">
      <c r="A712" s="11">
        <f t="shared" si="56"/>
        <v>29</v>
      </c>
      <c r="B712" s="13">
        <f t="shared" si="57"/>
        <v>3</v>
      </c>
      <c r="C712" s="153">
        <v>46428.5</v>
      </c>
      <c r="D712" s="153">
        <v>45512.5</v>
      </c>
      <c r="E712" s="153">
        <v>45375</v>
      </c>
      <c r="F712" s="153">
        <v>356.5</v>
      </c>
      <c r="G712" s="153">
        <v>491</v>
      </c>
      <c r="H712" s="153">
        <v>1028.5</v>
      </c>
      <c r="I712" s="153">
        <v>40856</v>
      </c>
      <c r="J712" s="153">
        <v>1102</v>
      </c>
      <c r="K712" s="153">
        <v>0</v>
      </c>
      <c r="L712" s="153">
        <v>8591</v>
      </c>
      <c r="M712" s="153">
        <v>-2748</v>
      </c>
      <c r="N712" s="153">
        <v>637</v>
      </c>
      <c r="O712" s="153">
        <v>-3886</v>
      </c>
      <c r="P712" s="153">
        <v>29.5</v>
      </c>
      <c r="Q712" s="153">
        <v>-600</v>
      </c>
      <c r="R712" s="153">
        <v>-1500</v>
      </c>
      <c r="S712" s="153">
        <v>-2600</v>
      </c>
      <c r="T712" s="153">
        <v>1100</v>
      </c>
      <c r="U712" s="153">
        <v>-873</v>
      </c>
      <c r="V712" s="153">
        <v>49</v>
      </c>
      <c r="Y712" s="11"/>
    </row>
    <row r="713" spans="1:25">
      <c r="A713" s="11">
        <f t="shared" si="56"/>
        <v>29</v>
      </c>
      <c r="B713" s="13">
        <f t="shared" si="57"/>
        <v>4</v>
      </c>
      <c r="C713" s="153">
        <v>45144</v>
      </c>
      <c r="D713" s="153">
        <v>44912.5</v>
      </c>
      <c r="E713" s="153">
        <v>44812.5</v>
      </c>
      <c r="F713" s="153">
        <v>359.5</v>
      </c>
      <c r="G713" s="153">
        <v>547</v>
      </c>
      <c r="H713" s="153">
        <v>1106.5</v>
      </c>
      <c r="I713" s="153">
        <v>40848.5</v>
      </c>
      <c r="J713" s="153">
        <v>1141.5</v>
      </c>
      <c r="K713" s="153">
        <v>0</v>
      </c>
      <c r="L713" s="153">
        <v>8663</v>
      </c>
      <c r="M713" s="153">
        <v>-3313</v>
      </c>
      <c r="N713" s="153">
        <v>635.5</v>
      </c>
      <c r="O713" s="153">
        <v>-4845.5</v>
      </c>
      <c r="P713" s="153">
        <v>31.5</v>
      </c>
      <c r="Q713" s="153">
        <v>-732</v>
      </c>
      <c r="R713" s="153">
        <v>-1500</v>
      </c>
      <c r="S713" s="153">
        <v>-2600</v>
      </c>
      <c r="T713" s="153">
        <v>1100</v>
      </c>
      <c r="U713" s="153">
        <v>-873</v>
      </c>
      <c r="V713" s="153">
        <v>-77</v>
      </c>
      <c r="Y713" s="11"/>
    </row>
    <row r="714" spans="1:25">
      <c r="A714" s="11">
        <f t="shared" si="56"/>
        <v>29</v>
      </c>
      <c r="B714" s="13">
        <f t="shared" si="57"/>
        <v>5</v>
      </c>
      <c r="C714" s="153">
        <v>46942.5</v>
      </c>
      <c r="D714" s="153">
        <v>47650</v>
      </c>
      <c r="E714" s="153">
        <v>47387.5</v>
      </c>
      <c r="F714" s="153">
        <v>359</v>
      </c>
      <c r="G714" s="153">
        <v>742</v>
      </c>
      <c r="H714" s="153">
        <v>1339</v>
      </c>
      <c r="I714" s="153">
        <v>40946</v>
      </c>
      <c r="J714" s="153">
        <v>1128</v>
      </c>
      <c r="K714" s="153">
        <v>0</v>
      </c>
      <c r="L714" s="153">
        <v>8659.5</v>
      </c>
      <c r="M714" s="153">
        <v>-2746.5</v>
      </c>
      <c r="N714" s="153">
        <v>637</v>
      </c>
      <c r="O714" s="153">
        <v>-4121</v>
      </c>
      <c r="P714" s="153">
        <v>36</v>
      </c>
      <c r="Q714" s="153">
        <v>48</v>
      </c>
      <c r="R714" s="153">
        <v>-1500</v>
      </c>
      <c r="S714" s="153">
        <v>-2600</v>
      </c>
      <c r="T714" s="153">
        <v>1100</v>
      </c>
      <c r="U714" s="153">
        <v>-873</v>
      </c>
      <c r="V714" s="153">
        <v>-28</v>
      </c>
      <c r="Y714" s="11"/>
    </row>
    <row r="715" spans="1:25">
      <c r="A715" s="11">
        <f t="shared" si="56"/>
        <v>29</v>
      </c>
      <c r="B715" s="13">
        <f t="shared" si="57"/>
        <v>6</v>
      </c>
      <c r="C715" s="153">
        <v>51406</v>
      </c>
      <c r="D715" s="153">
        <v>52650</v>
      </c>
      <c r="E715" s="153">
        <v>52100</v>
      </c>
      <c r="F715" s="153">
        <v>359</v>
      </c>
      <c r="G715" s="153">
        <v>1177.5</v>
      </c>
      <c r="H715" s="153">
        <v>1594.5</v>
      </c>
      <c r="I715" s="153">
        <v>41560</v>
      </c>
      <c r="J715" s="153">
        <v>1122</v>
      </c>
      <c r="K715" s="153">
        <v>0</v>
      </c>
      <c r="L715" s="153">
        <v>9193</v>
      </c>
      <c r="M715" s="153">
        <v>-392.5</v>
      </c>
      <c r="N715" s="153">
        <v>630.5</v>
      </c>
      <c r="O715" s="153">
        <v>-3838</v>
      </c>
      <c r="P715" s="153">
        <v>42</v>
      </c>
      <c r="Q715" s="153">
        <v>879</v>
      </c>
      <c r="R715" s="153">
        <v>-1500</v>
      </c>
      <c r="S715" s="153">
        <v>-2600</v>
      </c>
      <c r="T715" s="153">
        <v>1100</v>
      </c>
      <c r="U715" s="153">
        <v>-873</v>
      </c>
      <c r="V715" s="153">
        <v>-886</v>
      </c>
      <c r="Y715" s="11"/>
    </row>
    <row r="716" spans="1:25">
      <c r="A716" s="11">
        <f t="shared" si="56"/>
        <v>29</v>
      </c>
      <c r="B716" s="13">
        <f t="shared" si="57"/>
        <v>7</v>
      </c>
      <c r="C716" s="153">
        <v>56488.5</v>
      </c>
      <c r="D716" s="153">
        <v>57637.5</v>
      </c>
      <c r="E716" s="153">
        <v>57012.5</v>
      </c>
      <c r="F716" s="153">
        <v>358.5</v>
      </c>
      <c r="G716" s="153">
        <v>1686</v>
      </c>
      <c r="H716" s="153">
        <v>2435.5</v>
      </c>
      <c r="I716" s="153">
        <v>42239</v>
      </c>
      <c r="J716" s="153">
        <v>1062</v>
      </c>
      <c r="K716" s="153">
        <v>16</v>
      </c>
      <c r="L716" s="153">
        <v>11210</v>
      </c>
      <c r="M716" s="153">
        <v>-9</v>
      </c>
      <c r="N716" s="153">
        <v>617</v>
      </c>
      <c r="O716" s="153">
        <v>-3127</v>
      </c>
      <c r="P716" s="153">
        <v>52.5</v>
      </c>
      <c r="Q716" s="153">
        <v>2383</v>
      </c>
      <c r="R716" s="153">
        <v>-1500</v>
      </c>
      <c r="S716" s="153">
        <v>-2600</v>
      </c>
      <c r="T716" s="153">
        <v>1000</v>
      </c>
      <c r="U716" s="153">
        <v>-873</v>
      </c>
      <c r="V716" s="153">
        <v>-726</v>
      </c>
      <c r="Y716" s="11"/>
    </row>
    <row r="717" spans="1:25">
      <c r="A717" s="11">
        <f t="shared" si="56"/>
        <v>29</v>
      </c>
      <c r="B717" s="13">
        <f t="shared" si="57"/>
        <v>8</v>
      </c>
      <c r="C717" s="153">
        <v>60087</v>
      </c>
      <c r="D717" s="153">
        <v>61637.5</v>
      </c>
      <c r="E717" s="153">
        <v>60387.5</v>
      </c>
      <c r="F717" s="153">
        <v>358.5</v>
      </c>
      <c r="G717" s="153">
        <v>1963</v>
      </c>
      <c r="H717" s="153">
        <v>2915.5</v>
      </c>
      <c r="I717" s="153">
        <v>42073</v>
      </c>
      <c r="J717" s="153">
        <v>967.5</v>
      </c>
      <c r="K717" s="153">
        <v>157</v>
      </c>
      <c r="L717" s="153">
        <v>12473.5</v>
      </c>
      <c r="M717" s="153">
        <v>-1.5</v>
      </c>
      <c r="N717" s="153">
        <v>618.5</v>
      </c>
      <c r="O717" s="153">
        <v>-1438.5</v>
      </c>
      <c r="P717" s="153">
        <v>58</v>
      </c>
      <c r="Q717" s="153">
        <v>2500</v>
      </c>
      <c r="R717" s="153">
        <v>-1500</v>
      </c>
      <c r="S717" s="153">
        <v>-2528</v>
      </c>
      <c r="T717" s="153">
        <v>1000</v>
      </c>
      <c r="U717" s="153">
        <v>-873</v>
      </c>
      <c r="V717" s="153">
        <v>1100</v>
      </c>
      <c r="Y717" s="11"/>
    </row>
    <row r="718" spans="1:25">
      <c r="A718" s="11">
        <f t="shared" si="56"/>
        <v>29</v>
      </c>
      <c r="B718" s="13">
        <f t="shared" si="57"/>
        <v>9</v>
      </c>
      <c r="C718" s="153">
        <v>62220</v>
      </c>
      <c r="D718" s="153">
        <v>63475</v>
      </c>
      <c r="E718" s="153">
        <v>62312.5</v>
      </c>
      <c r="F718" s="153">
        <v>360.5</v>
      </c>
      <c r="G718" s="153">
        <v>2167.5</v>
      </c>
      <c r="H718" s="153">
        <v>2601.5</v>
      </c>
      <c r="I718" s="153">
        <v>42454.5</v>
      </c>
      <c r="J718" s="153">
        <v>782.5</v>
      </c>
      <c r="K718" s="153">
        <v>427</v>
      </c>
      <c r="L718" s="153">
        <v>13327.5</v>
      </c>
      <c r="M718" s="153">
        <v>-2</v>
      </c>
      <c r="N718" s="153">
        <v>617</v>
      </c>
      <c r="O718" s="153">
        <v>-516.5</v>
      </c>
      <c r="P718" s="153">
        <v>58.5</v>
      </c>
      <c r="Q718" s="153">
        <v>2500</v>
      </c>
      <c r="R718" s="153">
        <v>-1500</v>
      </c>
      <c r="S718" s="153">
        <v>-2585</v>
      </c>
      <c r="T718" s="153">
        <v>1000</v>
      </c>
      <c r="U718" s="153">
        <v>-873</v>
      </c>
      <c r="V718" s="153">
        <v>1100</v>
      </c>
      <c r="Y718" s="11"/>
    </row>
    <row r="719" spans="1:25">
      <c r="A719" s="11">
        <f t="shared" si="56"/>
        <v>29</v>
      </c>
      <c r="B719" s="13">
        <f t="shared" si="57"/>
        <v>10</v>
      </c>
      <c r="C719" s="153">
        <v>62613</v>
      </c>
      <c r="D719" s="153">
        <v>63012.5</v>
      </c>
      <c r="E719" s="153">
        <v>62800</v>
      </c>
      <c r="F719" s="153">
        <v>358.5</v>
      </c>
      <c r="G719" s="153">
        <v>2308</v>
      </c>
      <c r="H719" s="153">
        <v>2446.5</v>
      </c>
      <c r="I719" s="153">
        <v>42668.5</v>
      </c>
      <c r="J719" s="153">
        <v>840.5</v>
      </c>
      <c r="K719" s="153">
        <v>738.5</v>
      </c>
      <c r="L719" s="153">
        <v>13369</v>
      </c>
      <c r="M719" s="153">
        <v>-2</v>
      </c>
      <c r="N719" s="153">
        <v>595</v>
      </c>
      <c r="O719" s="153">
        <v>-709.5</v>
      </c>
      <c r="P719" s="153">
        <v>58.5</v>
      </c>
      <c r="Q719" s="153">
        <v>2246</v>
      </c>
      <c r="R719" s="153">
        <v>-1500</v>
      </c>
      <c r="S719" s="153">
        <v>-2600</v>
      </c>
      <c r="T719" s="153">
        <v>1000</v>
      </c>
      <c r="U719" s="153">
        <v>-873</v>
      </c>
      <c r="V719" s="153">
        <v>1094</v>
      </c>
      <c r="Y719" s="11"/>
    </row>
    <row r="720" spans="1:25">
      <c r="A720" s="11">
        <f t="shared" si="56"/>
        <v>29</v>
      </c>
      <c r="B720" s="13">
        <f t="shared" si="57"/>
        <v>11</v>
      </c>
      <c r="C720" s="153">
        <v>62498</v>
      </c>
      <c r="D720" s="153">
        <v>62375</v>
      </c>
      <c r="E720" s="153">
        <v>62650</v>
      </c>
      <c r="F720" s="153">
        <v>360.5</v>
      </c>
      <c r="G720" s="153">
        <v>2603.5</v>
      </c>
      <c r="H720" s="153">
        <v>2419.5</v>
      </c>
      <c r="I720" s="153">
        <v>42637.5</v>
      </c>
      <c r="J720" s="153">
        <v>910</v>
      </c>
      <c r="K720" s="153">
        <v>924</v>
      </c>
      <c r="L720" s="153">
        <v>13236.5</v>
      </c>
      <c r="M720" s="153">
        <v>-2</v>
      </c>
      <c r="N720" s="153">
        <v>601</v>
      </c>
      <c r="O720" s="153">
        <v>-1192.5</v>
      </c>
      <c r="P720" s="153">
        <v>62.5</v>
      </c>
      <c r="Q720" s="153">
        <v>1800</v>
      </c>
      <c r="R720" s="153">
        <v>-1500</v>
      </c>
      <c r="S720" s="153">
        <v>-2600</v>
      </c>
      <c r="T720" s="153">
        <v>1000</v>
      </c>
      <c r="U720" s="153">
        <v>-873</v>
      </c>
      <c r="V720" s="153">
        <v>855</v>
      </c>
      <c r="Y720" s="11"/>
    </row>
    <row r="721" spans="1:25">
      <c r="A721" s="11">
        <f t="shared" si="56"/>
        <v>29</v>
      </c>
      <c r="B721" s="13">
        <f t="shared" si="57"/>
        <v>12</v>
      </c>
      <c r="C721" s="153">
        <v>62520</v>
      </c>
      <c r="D721" s="153">
        <v>62200</v>
      </c>
      <c r="E721" s="153">
        <v>62775</v>
      </c>
      <c r="F721" s="153">
        <v>359</v>
      </c>
      <c r="G721" s="153">
        <v>2645</v>
      </c>
      <c r="H721" s="153">
        <v>2406</v>
      </c>
      <c r="I721" s="153">
        <v>42707</v>
      </c>
      <c r="J721" s="153">
        <v>856.5</v>
      </c>
      <c r="K721" s="153">
        <v>1031.5</v>
      </c>
      <c r="L721" s="153">
        <v>13339.5</v>
      </c>
      <c r="M721" s="153">
        <v>-2</v>
      </c>
      <c r="N721" s="153">
        <v>611.5</v>
      </c>
      <c r="O721" s="153">
        <v>-1434</v>
      </c>
      <c r="P721" s="153">
        <v>63</v>
      </c>
      <c r="Q721" s="153">
        <v>1765</v>
      </c>
      <c r="R721" s="153">
        <v>-1500</v>
      </c>
      <c r="S721" s="153">
        <v>-2600</v>
      </c>
      <c r="T721" s="153">
        <v>1000</v>
      </c>
      <c r="U721" s="153">
        <v>-873</v>
      </c>
      <c r="V721" s="153">
        <v>983</v>
      </c>
      <c r="Y721" s="11"/>
    </row>
    <row r="722" spans="1:25">
      <c r="A722" s="11">
        <f t="shared" si="56"/>
        <v>29</v>
      </c>
      <c r="B722" s="13">
        <f t="shared" si="57"/>
        <v>13</v>
      </c>
      <c r="C722" s="153">
        <v>62042.5</v>
      </c>
      <c r="D722" s="153">
        <v>61350</v>
      </c>
      <c r="E722" s="153">
        <v>62325</v>
      </c>
      <c r="F722" s="153">
        <v>536</v>
      </c>
      <c r="G722" s="153">
        <v>2578.5</v>
      </c>
      <c r="H722" s="153">
        <v>2396</v>
      </c>
      <c r="I722" s="153">
        <v>42661.5</v>
      </c>
      <c r="J722" s="153">
        <v>886</v>
      </c>
      <c r="K722" s="153">
        <v>1052</v>
      </c>
      <c r="L722" s="153">
        <v>12819</v>
      </c>
      <c r="M722" s="153">
        <v>-3.5</v>
      </c>
      <c r="N722" s="153">
        <v>617</v>
      </c>
      <c r="O722" s="153">
        <v>-1500.5</v>
      </c>
      <c r="P722" s="153">
        <v>65</v>
      </c>
      <c r="Q722" s="153">
        <v>1495</v>
      </c>
      <c r="R722" s="153">
        <v>-1500</v>
      </c>
      <c r="S722" s="153">
        <v>-2600</v>
      </c>
      <c r="T722" s="153">
        <v>1000</v>
      </c>
      <c r="U722" s="153">
        <v>-873</v>
      </c>
      <c r="V722" s="153">
        <v>984</v>
      </c>
      <c r="Y722" s="11"/>
    </row>
    <row r="723" spans="1:25">
      <c r="A723" s="11">
        <f t="shared" si="56"/>
        <v>29</v>
      </c>
      <c r="B723" s="13">
        <f t="shared" si="57"/>
        <v>14</v>
      </c>
      <c r="C723" s="153">
        <v>60980.5</v>
      </c>
      <c r="D723" s="153">
        <v>59612.5</v>
      </c>
      <c r="E723" s="153">
        <v>60950</v>
      </c>
      <c r="F723" s="153">
        <v>511.5</v>
      </c>
      <c r="G723" s="153">
        <v>2515.5</v>
      </c>
      <c r="H723" s="153">
        <v>1928.5</v>
      </c>
      <c r="I723" s="153">
        <v>42554</v>
      </c>
      <c r="J723" s="153">
        <v>976</v>
      </c>
      <c r="K723" s="153">
        <v>993.5</v>
      </c>
      <c r="L723" s="153">
        <v>12554</v>
      </c>
      <c r="M723" s="153">
        <v>-4.5</v>
      </c>
      <c r="N723" s="153">
        <v>607</v>
      </c>
      <c r="O723" s="153">
        <v>-1654</v>
      </c>
      <c r="P723" s="153">
        <v>61.5</v>
      </c>
      <c r="Q723" s="153">
        <v>1526</v>
      </c>
      <c r="R723" s="153">
        <v>-1500</v>
      </c>
      <c r="S723" s="153">
        <v>-2600</v>
      </c>
      <c r="T723" s="153">
        <v>1000</v>
      </c>
      <c r="U723" s="153">
        <v>-873</v>
      </c>
      <c r="V723" s="153">
        <v>755</v>
      </c>
      <c r="Y723" s="11"/>
    </row>
    <row r="724" spans="1:25">
      <c r="A724" s="11">
        <f t="shared" si="56"/>
        <v>29</v>
      </c>
      <c r="B724" s="13">
        <f t="shared" si="57"/>
        <v>15</v>
      </c>
      <c r="C724" s="153">
        <v>58762.5</v>
      </c>
      <c r="D724" s="153">
        <v>56762.5</v>
      </c>
      <c r="E724" s="153">
        <v>58000</v>
      </c>
      <c r="F724" s="153">
        <v>507</v>
      </c>
      <c r="G724" s="153">
        <v>2303</v>
      </c>
      <c r="H724" s="153">
        <v>1671</v>
      </c>
      <c r="I724" s="153">
        <v>41924</v>
      </c>
      <c r="J724" s="153">
        <v>1019</v>
      </c>
      <c r="K724" s="153">
        <v>918</v>
      </c>
      <c r="L724" s="153">
        <v>11608.5</v>
      </c>
      <c r="M724" s="153">
        <v>-6</v>
      </c>
      <c r="N724" s="153">
        <v>618.5</v>
      </c>
      <c r="O724" s="153">
        <v>-1801</v>
      </c>
      <c r="P724" s="153">
        <v>59</v>
      </c>
      <c r="Q724" s="153">
        <v>1554</v>
      </c>
      <c r="R724" s="153">
        <v>-1500</v>
      </c>
      <c r="S724" s="153">
        <v>-2560</v>
      </c>
      <c r="T724" s="153">
        <v>775</v>
      </c>
      <c r="U724" s="153">
        <v>-873</v>
      </c>
      <c r="V724" s="153">
        <v>854</v>
      </c>
      <c r="Y724" s="11"/>
    </row>
    <row r="725" spans="1:25">
      <c r="A725" s="11">
        <f t="shared" si="56"/>
        <v>29</v>
      </c>
      <c r="B725" s="13">
        <f t="shared" si="57"/>
        <v>16</v>
      </c>
      <c r="C725" s="153">
        <v>56851</v>
      </c>
      <c r="D725" s="153">
        <v>54300</v>
      </c>
      <c r="E725" s="153">
        <v>55437.5</v>
      </c>
      <c r="F725" s="153">
        <v>422.5</v>
      </c>
      <c r="G725" s="153">
        <v>2117</v>
      </c>
      <c r="H725" s="153">
        <v>1229.5</v>
      </c>
      <c r="I725" s="153">
        <v>41853</v>
      </c>
      <c r="J725" s="153">
        <v>1073.5</v>
      </c>
      <c r="K725" s="153">
        <v>808</v>
      </c>
      <c r="L725" s="153">
        <v>10702</v>
      </c>
      <c r="M725" s="153">
        <v>-5.5</v>
      </c>
      <c r="N725" s="153">
        <v>613</v>
      </c>
      <c r="O725" s="153">
        <v>-1960</v>
      </c>
      <c r="P725" s="153">
        <v>54</v>
      </c>
      <c r="Q725" s="153">
        <v>1725</v>
      </c>
      <c r="R725" s="153">
        <v>-1500</v>
      </c>
      <c r="S725" s="153">
        <v>-2560</v>
      </c>
      <c r="T725" s="153">
        <v>900</v>
      </c>
      <c r="U725" s="153">
        <v>-873</v>
      </c>
      <c r="V725" s="153">
        <v>361</v>
      </c>
      <c r="Y725" s="11"/>
    </row>
    <row r="726" spans="1:25">
      <c r="A726" s="11">
        <f t="shared" si="56"/>
        <v>29</v>
      </c>
      <c r="B726" s="13">
        <f t="shared" si="57"/>
        <v>17</v>
      </c>
      <c r="C726" s="153">
        <v>55375.5</v>
      </c>
      <c r="D726" s="153">
        <v>52787.5</v>
      </c>
      <c r="E726" s="153">
        <v>53812.5</v>
      </c>
      <c r="F726" s="153">
        <v>359.5</v>
      </c>
      <c r="G726" s="153">
        <v>1987</v>
      </c>
      <c r="H726" s="153">
        <v>1231</v>
      </c>
      <c r="I726" s="153">
        <v>41897.5</v>
      </c>
      <c r="J726" s="153">
        <v>1100.5</v>
      </c>
      <c r="K726" s="153">
        <v>581</v>
      </c>
      <c r="L726" s="153">
        <v>10281.5</v>
      </c>
      <c r="M726" s="153">
        <v>-542.5</v>
      </c>
      <c r="N726" s="153">
        <v>627</v>
      </c>
      <c r="O726" s="153">
        <v>-2146</v>
      </c>
      <c r="P726" s="153">
        <v>52</v>
      </c>
      <c r="Q726" s="153">
        <v>1800</v>
      </c>
      <c r="R726" s="153">
        <v>-1500</v>
      </c>
      <c r="S726" s="153">
        <v>-2600</v>
      </c>
      <c r="T726" s="153">
        <v>817</v>
      </c>
      <c r="U726" s="153">
        <v>-873</v>
      </c>
      <c r="V726" s="153">
        <v>198</v>
      </c>
      <c r="Y726" s="11"/>
    </row>
    <row r="727" spans="1:25">
      <c r="A727" s="11">
        <f t="shared" si="56"/>
        <v>29</v>
      </c>
      <c r="B727" s="13">
        <f t="shared" si="57"/>
        <v>18</v>
      </c>
      <c r="C727" s="153">
        <v>55694.5</v>
      </c>
      <c r="D727" s="153">
        <v>53700</v>
      </c>
      <c r="E727" s="153">
        <v>54525</v>
      </c>
      <c r="F727" s="153">
        <v>354</v>
      </c>
      <c r="G727" s="153">
        <v>1815.5</v>
      </c>
      <c r="H727" s="153">
        <v>1233.5</v>
      </c>
      <c r="I727" s="153">
        <v>42079.5</v>
      </c>
      <c r="J727" s="153">
        <v>1122.5</v>
      </c>
      <c r="K727" s="153">
        <v>332</v>
      </c>
      <c r="L727" s="153">
        <v>10339</v>
      </c>
      <c r="M727" s="153">
        <v>-4</v>
      </c>
      <c r="N727" s="153">
        <v>629</v>
      </c>
      <c r="O727" s="153">
        <v>-2207</v>
      </c>
      <c r="P727" s="153">
        <v>48.5</v>
      </c>
      <c r="Q727" s="153">
        <v>1770</v>
      </c>
      <c r="R727" s="153">
        <v>-1500</v>
      </c>
      <c r="S727" s="153">
        <v>-2600</v>
      </c>
      <c r="T727" s="153">
        <v>1000</v>
      </c>
      <c r="U727" s="153">
        <v>-873</v>
      </c>
      <c r="V727" s="153">
        <v>127</v>
      </c>
      <c r="Y727" s="11"/>
    </row>
    <row r="728" spans="1:25">
      <c r="A728" s="11">
        <f t="shared" si="56"/>
        <v>29</v>
      </c>
      <c r="B728" s="13">
        <f t="shared" si="57"/>
        <v>19</v>
      </c>
      <c r="C728" s="153">
        <v>58068.5</v>
      </c>
      <c r="D728" s="153">
        <v>54775</v>
      </c>
      <c r="E728" s="153">
        <v>55412.5</v>
      </c>
      <c r="F728" s="153">
        <v>350</v>
      </c>
      <c r="G728" s="153">
        <v>2100</v>
      </c>
      <c r="H728" s="153">
        <v>1229.5</v>
      </c>
      <c r="I728" s="153">
        <v>42495</v>
      </c>
      <c r="J728" s="153">
        <v>1165</v>
      </c>
      <c r="K728" s="153">
        <v>163</v>
      </c>
      <c r="L728" s="153">
        <v>12177.5</v>
      </c>
      <c r="M728" s="153">
        <v>-3.5</v>
      </c>
      <c r="N728" s="153">
        <v>617</v>
      </c>
      <c r="O728" s="153">
        <v>-2225.5</v>
      </c>
      <c r="P728" s="153">
        <v>51</v>
      </c>
      <c r="Q728" s="153">
        <v>1342</v>
      </c>
      <c r="R728" s="153">
        <v>-1500</v>
      </c>
      <c r="S728" s="153">
        <v>-2400</v>
      </c>
      <c r="T728" s="153">
        <v>1000</v>
      </c>
      <c r="U728" s="153">
        <v>-873</v>
      </c>
      <c r="V728" s="153">
        <v>95</v>
      </c>
      <c r="Y728" s="11"/>
    </row>
    <row r="729" spans="1:25">
      <c r="A729" s="11">
        <f t="shared" si="56"/>
        <v>29</v>
      </c>
      <c r="B729" s="13">
        <f t="shared" si="57"/>
        <v>20</v>
      </c>
      <c r="C729" s="153">
        <v>57205.5</v>
      </c>
      <c r="D729" s="153">
        <v>53750</v>
      </c>
      <c r="E729" s="153">
        <v>54412.5</v>
      </c>
      <c r="F729" s="153">
        <v>349.5</v>
      </c>
      <c r="G729" s="153">
        <v>2027.5</v>
      </c>
      <c r="H729" s="153">
        <v>746.5</v>
      </c>
      <c r="I729" s="153">
        <v>42507</v>
      </c>
      <c r="J729" s="153">
        <v>1105</v>
      </c>
      <c r="K729" s="153">
        <v>39</v>
      </c>
      <c r="L729" s="153">
        <v>12687</v>
      </c>
      <c r="M729" s="153">
        <v>-3.5</v>
      </c>
      <c r="N729" s="153">
        <v>620.5</v>
      </c>
      <c r="O729" s="153">
        <v>-2874</v>
      </c>
      <c r="P729" s="153">
        <v>47</v>
      </c>
      <c r="Q729" s="153">
        <v>1508</v>
      </c>
      <c r="R729" s="153">
        <v>-1500</v>
      </c>
      <c r="S729" s="153">
        <v>-2400</v>
      </c>
      <c r="T729" s="153">
        <v>1000</v>
      </c>
      <c r="U729" s="153">
        <v>-873</v>
      </c>
      <c r="V729" s="153">
        <v>-592</v>
      </c>
      <c r="Y729" s="11"/>
    </row>
    <row r="730" spans="1:25">
      <c r="A730" s="11">
        <f t="shared" si="56"/>
        <v>29</v>
      </c>
      <c r="B730" s="13">
        <f t="shared" si="57"/>
        <v>21</v>
      </c>
      <c r="C730" s="153">
        <v>56021</v>
      </c>
      <c r="D730" s="153">
        <v>53675</v>
      </c>
      <c r="E730" s="153">
        <v>54375</v>
      </c>
      <c r="F730" s="153">
        <v>355.5</v>
      </c>
      <c r="G730" s="153">
        <v>1880.5</v>
      </c>
      <c r="H730" s="153">
        <v>971</v>
      </c>
      <c r="I730" s="153">
        <v>42364</v>
      </c>
      <c r="J730" s="153">
        <v>1177</v>
      </c>
      <c r="K730" s="153">
        <v>2</v>
      </c>
      <c r="L730" s="153">
        <v>11594</v>
      </c>
      <c r="M730" s="153">
        <v>-3</v>
      </c>
      <c r="N730" s="153">
        <v>619</v>
      </c>
      <c r="O730" s="153">
        <v>-2938.5</v>
      </c>
      <c r="P730" s="153">
        <v>47</v>
      </c>
      <c r="Q730" s="153">
        <v>1436</v>
      </c>
      <c r="R730" s="153">
        <v>-1500</v>
      </c>
      <c r="S730" s="153">
        <v>-2400</v>
      </c>
      <c r="T730" s="153">
        <v>576</v>
      </c>
      <c r="U730" s="153">
        <v>-873</v>
      </c>
      <c r="V730" s="153">
        <v>-114</v>
      </c>
      <c r="Y730" s="11"/>
    </row>
    <row r="731" spans="1:25">
      <c r="A731" s="11">
        <f t="shared" si="56"/>
        <v>29</v>
      </c>
      <c r="B731" s="13">
        <f t="shared" si="57"/>
        <v>22</v>
      </c>
      <c r="C731" s="153">
        <v>55396</v>
      </c>
      <c r="D731" s="153">
        <v>53612.5</v>
      </c>
      <c r="E731" s="153">
        <v>54375</v>
      </c>
      <c r="F731" s="153">
        <v>526.5</v>
      </c>
      <c r="G731" s="153">
        <v>1878.5</v>
      </c>
      <c r="H731" s="153">
        <v>973.5</v>
      </c>
      <c r="I731" s="153">
        <v>41677</v>
      </c>
      <c r="J731" s="153">
        <v>1382</v>
      </c>
      <c r="K731" s="153">
        <v>0</v>
      </c>
      <c r="L731" s="153">
        <v>10820</v>
      </c>
      <c r="M731" s="153">
        <v>-5</v>
      </c>
      <c r="N731" s="153">
        <v>621.5</v>
      </c>
      <c r="O731" s="153">
        <v>-2478</v>
      </c>
      <c r="P731" s="153">
        <v>50.5</v>
      </c>
      <c r="Q731" s="153">
        <v>2500</v>
      </c>
      <c r="R731" s="153">
        <v>-1500</v>
      </c>
      <c r="S731" s="153">
        <v>-2600</v>
      </c>
      <c r="T731" s="153">
        <v>873</v>
      </c>
      <c r="U731" s="153">
        <v>-873</v>
      </c>
      <c r="V731" s="153">
        <v>80</v>
      </c>
      <c r="Y731" s="11"/>
    </row>
    <row r="732" spans="1:25">
      <c r="A732" s="11">
        <f t="shared" si="56"/>
        <v>29</v>
      </c>
      <c r="B732" s="13">
        <f t="shared" si="57"/>
        <v>23</v>
      </c>
      <c r="C732" s="153">
        <v>57565</v>
      </c>
      <c r="D732" s="153">
        <v>55687.5</v>
      </c>
      <c r="E732" s="153">
        <v>56287.5</v>
      </c>
      <c r="F732" s="153">
        <v>702</v>
      </c>
      <c r="G732" s="153">
        <v>1859.5</v>
      </c>
      <c r="H732" s="153">
        <v>984</v>
      </c>
      <c r="I732" s="153">
        <v>41745.5</v>
      </c>
      <c r="J732" s="153">
        <v>1594</v>
      </c>
      <c r="K732" s="153">
        <v>0</v>
      </c>
      <c r="L732" s="153">
        <v>11662</v>
      </c>
      <c r="M732" s="153">
        <v>-4</v>
      </c>
      <c r="N732" s="153">
        <v>628</v>
      </c>
      <c r="O732" s="153">
        <v>-1606.5</v>
      </c>
      <c r="P732" s="153">
        <v>51.5</v>
      </c>
      <c r="Q732" s="153">
        <v>2285</v>
      </c>
      <c r="R732" s="153">
        <v>-1500</v>
      </c>
      <c r="S732" s="153">
        <v>-2600</v>
      </c>
      <c r="T732" s="153">
        <v>986</v>
      </c>
      <c r="U732" s="153">
        <v>-872</v>
      </c>
      <c r="V732" s="153">
        <v>102</v>
      </c>
      <c r="Y732" s="11"/>
    </row>
    <row r="733" spans="1:25">
      <c r="A733" s="11">
        <f>A732+1</f>
        <v>30</v>
      </c>
      <c r="B733" s="13">
        <v>0</v>
      </c>
      <c r="C733" s="153">
        <v>56029</v>
      </c>
      <c r="D733" s="153">
        <v>53412.5</v>
      </c>
      <c r="E733" s="153">
        <v>54225</v>
      </c>
      <c r="F733" s="153">
        <v>346</v>
      </c>
      <c r="G733" s="153">
        <v>1993.5</v>
      </c>
      <c r="H733" s="153">
        <v>987.5</v>
      </c>
      <c r="I733" s="153">
        <v>42141</v>
      </c>
      <c r="J733" s="153">
        <v>1840</v>
      </c>
      <c r="K733" s="153">
        <v>0</v>
      </c>
      <c r="L733" s="153">
        <v>10290</v>
      </c>
      <c r="M733" s="153">
        <v>-300.5</v>
      </c>
      <c r="N733" s="153">
        <v>629</v>
      </c>
      <c r="O733" s="153">
        <v>-1897</v>
      </c>
      <c r="P733" s="153">
        <v>50</v>
      </c>
      <c r="Q733" s="153">
        <v>2400</v>
      </c>
      <c r="R733" s="153">
        <v>-1500</v>
      </c>
      <c r="S733" s="153">
        <v>-2600</v>
      </c>
      <c r="T733" s="153">
        <v>141</v>
      </c>
      <c r="U733" s="153">
        <v>-873</v>
      </c>
      <c r="V733" s="153">
        <v>169</v>
      </c>
      <c r="Y733" s="11"/>
    </row>
    <row r="734" spans="1:25">
      <c r="A734" s="11">
        <f>A733</f>
        <v>30</v>
      </c>
      <c r="B734" s="13">
        <f>B733+1</f>
        <v>1</v>
      </c>
      <c r="C734" s="153">
        <v>51711.5</v>
      </c>
      <c r="D734" s="153">
        <v>50550</v>
      </c>
      <c r="E734" s="153">
        <v>51137.5</v>
      </c>
      <c r="F734" s="153">
        <v>343.5</v>
      </c>
      <c r="G734" s="153">
        <v>1691.5</v>
      </c>
      <c r="H734" s="153">
        <v>988.5</v>
      </c>
      <c r="I734" s="153">
        <v>41557.5</v>
      </c>
      <c r="J734" s="153">
        <v>2050.5</v>
      </c>
      <c r="K734" s="153">
        <v>0</v>
      </c>
      <c r="L734" s="153">
        <v>8758.5</v>
      </c>
      <c r="M734" s="153">
        <v>-1594</v>
      </c>
      <c r="N734" s="153">
        <v>626.5</v>
      </c>
      <c r="O734" s="153">
        <v>-2710.5</v>
      </c>
      <c r="P734" s="153">
        <v>47.5</v>
      </c>
      <c r="Q734" s="153">
        <v>2480</v>
      </c>
      <c r="R734" s="153">
        <v>-1500</v>
      </c>
      <c r="S734" s="153">
        <v>-2600</v>
      </c>
      <c r="T734" s="153">
        <v>393</v>
      </c>
      <c r="U734" s="153">
        <v>-873</v>
      </c>
      <c r="V734" s="153">
        <v>-582</v>
      </c>
      <c r="Y734" s="11"/>
    </row>
    <row r="735" spans="1:25">
      <c r="A735" s="11">
        <f t="shared" ref="A735:A756" si="58">A734</f>
        <v>30</v>
      </c>
      <c r="B735" s="13">
        <f t="shared" ref="B735:B756" si="59">B734+1</f>
        <v>2</v>
      </c>
      <c r="C735" s="153">
        <v>50678.5</v>
      </c>
      <c r="D735" s="153">
        <v>49300</v>
      </c>
      <c r="E735" s="153">
        <v>49487.5</v>
      </c>
      <c r="F735" s="153">
        <v>343</v>
      </c>
      <c r="G735" s="153">
        <v>1696.5</v>
      </c>
      <c r="H735" s="153">
        <v>989.5</v>
      </c>
      <c r="I735" s="153">
        <v>42030.5</v>
      </c>
      <c r="J735" s="153">
        <v>2092.5</v>
      </c>
      <c r="K735" s="153">
        <v>0</v>
      </c>
      <c r="L735" s="153">
        <v>8849.5</v>
      </c>
      <c r="M735" s="153">
        <v>-2715</v>
      </c>
      <c r="N735" s="153">
        <v>629</v>
      </c>
      <c r="O735" s="153">
        <v>-3236.5</v>
      </c>
      <c r="P735" s="153">
        <v>48</v>
      </c>
      <c r="Q735" s="153">
        <v>2402</v>
      </c>
      <c r="R735" s="153">
        <v>-1500</v>
      </c>
      <c r="S735" s="153">
        <v>-2600</v>
      </c>
      <c r="T735" s="153">
        <v>325</v>
      </c>
      <c r="U735" s="153">
        <v>-873</v>
      </c>
      <c r="V735" s="153">
        <v>-1358</v>
      </c>
      <c r="Y735" s="11"/>
    </row>
    <row r="736" spans="1:25">
      <c r="A736" s="11">
        <f t="shared" si="58"/>
        <v>30</v>
      </c>
      <c r="B736" s="13">
        <f t="shared" si="59"/>
        <v>3</v>
      </c>
      <c r="C736" s="153">
        <v>47947.5</v>
      </c>
      <c r="D736" s="153">
        <v>46412.5</v>
      </c>
      <c r="E736" s="153">
        <v>46912.5</v>
      </c>
      <c r="F736" s="153">
        <v>342</v>
      </c>
      <c r="G736" s="153">
        <v>1336.5</v>
      </c>
      <c r="H736" s="153">
        <v>992.5</v>
      </c>
      <c r="I736" s="153">
        <v>41532.5</v>
      </c>
      <c r="J736" s="153">
        <v>2080</v>
      </c>
      <c r="K736" s="153">
        <v>0</v>
      </c>
      <c r="L736" s="153">
        <v>8730.5</v>
      </c>
      <c r="M736" s="153">
        <v>-2774.5</v>
      </c>
      <c r="N736" s="153">
        <v>622.5</v>
      </c>
      <c r="O736" s="153">
        <v>-4914</v>
      </c>
      <c r="P736" s="153">
        <v>42.5</v>
      </c>
      <c r="Q736" s="153">
        <v>1737</v>
      </c>
      <c r="R736" s="153">
        <v>-1500</v>
      </c>
      <c r="S736" s="153">
        <v>-2600</v>
      </c>
      <c r="T736" s="153">
        <v>-553</v>
      </c>
      <c r="U736" s="153">
        <v>-873</v>
      </c>
      <c r="V736" s="153">
        <v>-1974</v>
      </c>
      <c r="Y736" s="11"/>
    </row>
    <row r="737" spans="1:25">
      <c r="A737" s="11">
        <f t="shared" si="58"/>
        <v>30</v>
      </c>
      <c r="B737" s="13">
        <f t="shared" si="59"/>
        <v>4</v>
      </c>
      <c r="C737" s="153">
        <v>46479</v>
      </c>
      <c r="D737" s="153">
        <v>45362.5</v>
      </c>
      <c r="E737" s="153">
        <v>45675</v>
      </c>
      <c r="F737" s="153">
        <v>347</v>
      </c>
      <c r="G737" s="153">
        <v>1189.5</v>
      </c>
      <c r="H737" s="153">
        <v>998.5</v>
      </c>
      <c r="I737" s="153">
        <v>41343.5</v>
      </c>
      <c r="J737" s="153">
        <v>2178.5</v>
      </c>
      <c r="K737" s="153">
        <v>0</v>
      </c>
      <c r="L737" s="153">
        <v>8780</v>
      </c>
      <c r="M737" s="153">
        <v>-2546</v>
      </c>
      <c r="N737" s="153">
        <v>629.5</v>
      </c>
      <c r="O737" s="153">
        <v>-6441.5</v>
      </c>
      <c r="P737" s="153">
        <v>40.5</v>
      </c>
      <c r="Q737" s="153">
        <v>466</v>
      </c>
      <c r="R737" s="153">
        <v>-1500</v>
      </c>
      <c r="S737" s="153">
        <v>-2600</v>
      </c>
      <c r="T737" s="153">
        <v>-1020</v>
      </c>
      <c r="U737" s="153">
        <v>-873</v>
      </c>
      <c r="V737" s="153">
        <v>-1529</v>
      </c>
      <c r="Y737" s="11"/>
    </row>
    <row r="738" spans="1:25">
      <c r="A738" s="11">
        <f t="shared" si="58"/>
        <v>30</v>
      </c>
      <c r="B738" s="13">
        <f t="shared" si="59"/>
        <v>5</v>
      </c>
      <c r="C738" s="153">
        <v>47537</v>
      </c>
      <c r="D738" s="153">
        <v>47462.5</v>
      </c>
      <c r="E738" s="153">
        <v>47775</v>
      </c>
      <c r="F738" s="153">
        <v>361.5</v>
      </c>
      <c r="G738" s="153">
        <v>1420.5</v>
      </c>
      <c r="H738" s="153">
        <v>1037.5</v>
      </c>
      <c r="I738" s="153">
        <v>42226.5</v>
      </c>
      <c r="J738" s="153">
        <v>2201.5</v>
      </c>
      <c r="K738" s="153">
        <v>0</v>
      </c>
      <c r="L738" s="153">
        <v>8902.5</v>
      </c>
      <c r="M738" s="153">
        <v>-2861.5</v>
      </c>
      <c r="N738" s="153">
        <v>628.5</v>
      </c>
      <c r="O738" s="153">
        <v>-6380.5</v>
      </c>
      <c r="P738" s="153">
        <v>44</v>
      </c>
      <c r="Q738" s="153">
        <v>738</v>
      </c>
      <c r="R738" s="153">
        <v>-1500</v>
      </c>
      <c r="S738" s="153">
        <v>-2600</v>
      </c>
      <c r="T738" s="153">
        <v>-98</v>
      </c>
      <c r="U738" s="153">
        <v>-873</v>
      </c>
      <c r="V738" s="153">
        <v>-1509</v>
      </c>
      <c r="Y738" s="11"/>
    </row>
    <row r="739" spans="1:25">
      <c r="A739" s="11">
        <f t="shared" si="58"/>
        <v>30</v>
      </c>
      <c r="B739" s="13">
        <f t="shared" si="59"/>
        <v>6</v>
      </c>
      <c r="C739" s="153">
        <v>51426</v>
      </c>
      <c r="D739" s="153">
        <v>51800</v>
      </c>
      <c r="E739" s="153">
        <v>52275</v>
      </c>
      <c r="F739" s="153">
        <v>453.5</v>
      </c>
      <c r="G739" s="153">
        <v>2022.5</v>
      </c>
      <c r="H739" s="153">
        <v>1035</v>
      </c>
      <c r="I739" s="153">
        <v>42822.5</v>
      </c>
      <c r="J739" s="153">
        <v>2311.5</v>
      </c>
      <c r="K739" s="153">
        <v>0</v>
      </c>
      <c r="L739" s="153">
        <v>9108</v>
      </c>
      <c r="M739" s="153">
        <v>-1571</v>
      </c>
      <c r="N739" s="153">
        <v>625</v>
      </c>
      <c r="O739" s="153">
        <v>-5382</v>
      </c>
      <c r="P739" s="153">
        <v>53</v>
      </c>
      <c r="Q739" s="153">
        <v>2286</v>
      </c>
      <c r="R739" s="153">
        <v>-1500</v>
      </c>
      <c r="S739" s="153">
        <v>-2600</v>
      </c>
      <c r="T739" s="153">
        <v>250</v>
      </c>
      <c r="U739" s="153">
        <v>-873</v>
      </c>
      <c r="V739" s="153">
        <v>-2301</v>
      </c>
      <c r="Y739" s="11"/>
    </row>
    <row r="740" spans="1:25">
      <c r="A740" s="11">
        <f t="shared" si="58"/>
        <v>30</v>
      </c>
      <c r="B740" s="13">
        <f t="shared" si="59"/>
        <v>7</v>
      </c>
      <c r="C740" s="153">
        <v>56158.5</v>
      </c>
      <c r="D740" s="153">
        <v>56537.5</v>
      </c>
      <c r="E740" s="153">
        <v>56937.5</v>
      </c>
      <c r="F740" s="153">
        <v>509</v>
      </c>
      <c r="G740" s="153">
        <v>2791</v>
      </c>
      <c r="H740" s="153">
        <v>1026.5</v>
      </c>
      <c r="I740" s="153">
        <v>43236</v>
      </c>
      <c r="J740" s="153">
        <v>2455.5</v>
      </c>
      <c r="K740" s="153">
        <v>10</v>
      </c>
      <c r="L740" s="153">
        <v>10190</v>
      </c>
      <c r="M740" s="153">
        <v>-394.5</v>
      </c>
      <c r="N740" s="153">
        <v>618</v>
      </c>
      <c r="O740" s="153">
        <v>-4283</v>
      </c>
      <c r="P740" s="153">
        <v>63</v>
      </c>
      <c r="Q740" s="153">
        <v>1431</v>
      </c>
      <c r="R740" s="153">
        <v>-1500</v>
      </c>
      <c r="S740" s="153">
        <v>-2600</v>
      </c>
      <c r="T740" s="153">
        <v>406</v>
      </c>
      <c r="U740" s="153">
        <v>-873</v>
      </c>
      <c r="V740" s="153">
        <v>-662</v>
      </c>
      <c r="Y740" s="11"/>
    </row>
    <row r="741" spans="1:25">
      <c r="A741" s="11">
        <f t="shared" si="58"/>
        <v>30</v>
      </c>
      <c r="B741" s="13">
        <f t="shared" si="59"/>
        <v>8</v>
      </c>
      <c r="C741" s="153">
        <v>59925.5</v>
      </c>
      <c r="D741" s="153">
        <v>60025</v>
      </c>
      <c r="E741" s="153">
        <v>60575</v>
      </c>
      <c r="F741" s="153">
        <v>700</v>
      </c>
      <c r="G741" s="153">
        <v>3138.5</v>
      </c>
      <c r="H741" s="153">
        <v>1169.5</v>
      </c>
      <c r="I741" s="153">
        <v>43558.5</v>
      </c>
      <c r="J741" s="153">
        <v>2409</v>
      </c>
      <c r="K741" s="153">
        <v>99</v>
      </c>
      <c r="L741" s="153">
        <v>11445</v>
      </c>
      <c r="M741" s="153">
        <v>-7.5</v>
      </c>
      <c r="N741" s="153">
        <v>618</v>
      </c>
      <c r="O741" s="153">
        <v>-3204.5</v>
      </c>
      <c r="P741" s="153">
        <v>68.5</v>
      </c>
      <c r="Q741" s="153">
        <v>2170</v>
      </c>
      <c r="R741" s="153">
        <v>-1500</v>
      </c>
      <c r="S741" s="153">
        <v>-2572</v>
      </c>
      <c r="T741" s="153">
        <v>826</v>
      </c>
      <c r="U741" s="153">
        <v>-873</v>
      </c>
      <c r="V741" s="153">
        <v>-396</v>
      </c>
      <c r="Y741" s="11"/>
    </row>
    <row r="742" spans="1:25">
      <c r="A742" s="11">
        <f t="shared" si="58"/>
        <v>30</v>
      </c>
      <c r="B742" s="13">
        <f t="shared" si="59"/>
        <v>9</v>
      </c>
      <c r="C742" s="153">
        <v>62269.5</v>
      </c>
      <c r="D742" s="153">
        <v>62087.5</v>
      </c>
      <c r="E742" s="153">
        <v>62900</v>
      </c>
      <c r="F742" s="153">
        <v>979</v>
      </c>
      <c r="G742" s="153">
        <v>3111.5</v>
      </c>
      <c r="H742" s="153">
        <v>1236.5</v>
      </c>
      <c r="I742" s="153">
        <v>43686.5</v>
      </c>
      <c r="J742" s="153">
        <v>2422</v>
      </c>
      <c r="K742" s="153">
        <v>243.5</v>
      </c>
      <c r="L742" s="153">
        <v>12134.5</v>
      </c>
      <c r="M742" s="153">
        <v>-2</v>
      </c>
      <c r="N742" s="153">
        <v>612</v>
      </c>
      <c r="O742" s="153">
        <v>-2154.5</v>
      </c>
      <c r="P742" s="153">
        <v>70.5</v>
      </c>
      <c r="Q742" s="153">
        <v>1908</v>
      </c>
      <c r="R742" s="153">
        <v>-1500</v>
      </c>
      <c r="S742" s="153">
        <v>-2513</v>
      </c>
      <c r="T742" s="153">
        <v>341</v>
      </c>
      <c r="U742" s="153">
        <v>-873</v>
      </c>
      <c r="V742" s="153">
        <v>500</v>
      </c>
      <c r="Y742" s="11"/>
    </row>
    <row r="743" spans="1:25">
      <c r="A743" s="11">
        <f t="shared" si="58"/>
        <v>30</v>
      </c>
      <c r="B743" s="13">
        <f t="shared" si="59"/>
        <v>10</v>
      </c>
      <c r="C743" s="153">
        <v>62903.5</v>
      </c>
      <c r="D743" s="153">
        <v>62662.5</v>
      </c>
      <c r="E743" s="153">
        <v>63450</v>
      </c>
      <c r="F743" s="153">
        <v>1036.5</v>
      </c>
      <c r="G743" s="153">
        <v>3137</v>
      </c>
      <c r="H743" s="153">
        <v>1264</v>
      </c>
      <c r="I743" s="153">
        <v>43570.5</v>
      </c>
      <c r="J743" s="153">
        <v>2749</v>
      </c>
      <c r="K743" s="153">
        <v>451.5</v>
      </c>
      <c r="L743" s="153">
        <v>12456</v>
      </c>
      <c r="M743" s="153">
        <v>-2</v>
      </c>
      <c r="N743" s="153">
        <v>615</v>
      </c>
      <c r="O743" s="153">
        <v>-2373.5</v>
      </c>
      <c r="P743" s="153">
        <v>71</v>
      </c>
      <c r="Q743" s="153">
        <v>2219</v>
      </c>
      <c r="R743" s="153">
        <v>-1500</v>
      </c>
      <c r="S743" s="153">
        <v>-2600</v>
      </c>
      <c r="T743" s="153">
        <v>288</v>
      </c>
      <c r="U743" s="153">
        <v>-873</v>
      </c>
      <c r="V743" s="153">
        <v>350</v>
      </c>
      <c r="Y743" s="11"/>
    </row>
    <row r="744" spans="1:25">
      <c r="A744" s="11">
        <f t="shared" si="58"/>
        <v>30</v>
      </c>
      <c r="B744" s="13">
        <f t="shared" si="59"/>
        <v>11</v>
      </c>
      <c r="C744" s="153">
        <v>62945</v>
      </c>
      <c r="D744" s="153">
        <v>62712.5</v>
      </c>
      <c r="E744" s="153">
        <v>63462.5</v>
      </c>
      <c r="F744" s="153">
        <v>1082</v>
      </c>
      <c r="G744" s="153">
        <v>3054</v>
      </c>
      <c r="H744" s="153">
        <v>1258</v>
      </c>
      <c r="I744" s="153">
        <v>43479.5</v>
      </c>
      <c r="J744" s="153">
        <v>3130.5</v>
      </c>
      <c r="K744" s="153">
        <v>682</v>
      </c>
      <c r="L744" s="153">
        <v>11970.5</v>
      </c>
      <c r="M744" s="153">
        <v>-3.5</v>
      </c>
      <c r="N744" s="153">
        <v>618</v>
      </c>
      <c r="O744" s="153">
        <v>-2326</v>
      </c>
      <c r="P744" s="153">
        <v>70.5</v>
      </c>
      <c r="Q744" s="153">
        <v>2310</v>
      </c>
      <c r="R744" s="153">
        <v>-1500</v>
      </c>
      <c r="S744" s="153">
        <v>-2585</v>
      </c>
      <c r="T744" s="153">
        <v>-533</v>
      </c>
      <c r="U744" s="153">
        <v>-873</v>
      </c>
      <c r="V744" s="153">
        <v>955</v>
      </c>
      <c r="Y744" s="11"/>
    </row>
    <row r="745" spans="1:25">
      <c r="A745" s="11">
        <f t="shared" si="58"/>
        <v>30</v>
      </c>
      <c r="B745" s="13">
        <f t="shared" si="59"/>
        <v>12</v>
      </c>
      <c r="C745" s="153">
        <v>63004.5</v>
      </c>
      <c r="D745" s="153">
        <v>62737.5</v>
      </c>
      <c r="E745" s="153">
        <v>63225</v>
      </c>
      <c r="F745" s="153">
        <v>943</v>
      </c>
      <c r="G745" s="153">
        <v>3036</v>
      </c>
      <c r="H745" s="153">
        <v>1264</v>
      </c>
      <c r="I745" s="153">
        <v>43486</v>
      </c>
      <c r="J745" s="153">
        <v>3399</v>
      </c>
      <c r="K745" s="153">
        <v>874.5</v>
      </c>
      <c r="L745" s="153">
        <v>11777</v>
      </c>
      <c r="M745" s="153">
        <v>-15.5</v>
      </c>
      <c r="N745" s="153">
        <v>620</v>
      </c>
      <c r="O745" s="153">
        <v>-2379.5</v>
      </c>
      <c r="P745" s="153">
        <v>68.5</v>
      </c>
      <c r="Q745" s="153">
        <v>2500</v>
      </c>
      <c r="R745" s="153">
        <v>-1500</v>
      </c>
      <c r="S745" s="153">
        <v>-2600</v>
      </c>
      <c r="T745" s="153">
        <v>-773</v>
      </c>
      <c r="U745" s="153">
        <v>-873</v>
      </c>
      <c r="V745" s="153">
        <v>1100</v>
      </c>
      <c r="Y745" s="11"/>
    </row>
    <row r="746" spans="1:25">
      <c r="A746" s="11">
        <f t="shared" si="58"/>
        <v>30</v>
      </c>
      <c r="B746" s="13">
        <f t="shared" si="59"/>
        <v>13</v>
      </c>
      <c r="C746" s="153">
        <v>62335</v>
      </c>
      <c r="D746" s="153">
        <v>62212.5</v>
      </c>
      <c r="E746" s="153">
        <v>62375</v>
      </c>
      <c r="F746" s="153">
        <v>889.5</v>
      </c>
      <c r="G746" s="153">
        <v>2970</v>
      </c>
      <c r="H746" s="153">
        <v>1263.5</v>
      </c>
      <c r="I746" s="153">
        <v>43471.5</v>
      </c>
      <c r="J746" s="153">
        <v>3535.5</v>
      </c>
      <c r="K746" s="153">
        <v>910.5</v>
      </c>
      <c r="L746" s="153">
        <v>11484</v>
      </c>
      <c r="M746" s="153">
        <v>-5.5</v>
      </c>
      <c r="N746" s="153">
        <v>619.5</v>
      </c>
      <c r="O746" s="153">
        <v>-2803.5</v>
      </c>
      <c r="P746" s="153">
        <v>67</v>
      </c>
      <c r="Q746" s="153">
        <v>1910</v>
      </c>
      <c r="R746" s="153">
        <v>-1500</v>
      </c>
      <c r="S746" s="153">
        <v>-2596</v>
      </c>
      <c r="T746" s="153">
        <v>-823</v>
      </c>
      <c r="U746" s="153">
        <v>-873</v>
      </c>
      <c r="V746" s="153">
        <v>612</v>
      </c>
      <c r="Y746" s="11"/>
    </row>
    <row r="747" spans="1:25">
      <c r="A747" s="11">
        <f t="shared" si="58"/>
        <v>30</v>
      </c>
      <c r="B747" s="13">
        <f t="shared" si="59"/>
        <v>14</v>
      </c>
      <c r="C747" s="153">
        <v>61054</v>
      </c>
      <c r="D747" s="153">
        <v>60487.5</v>
      </c>
      <c r="E747" s="153">
        <v>60912.5</v>
      </c>
      <c r="F747" s="153">
        <v>471</v>
      </c>
      <c r="G747" s="153">
        <v>3044</v>
      </c>
      <c r="H747" s="153">
        <v>1258.5</v>
      </c>
      <c r="I747" s="153">
        <v>43044</v>
      </c>
      <c r="J747" s="153">
        <v>3615</v>
      </c>
      <c r="K747" s="153">
        <v>938.5</v>
      </c>
      <c r="L747" s="153">
        <v>11267</v>
      </c>
      <c r="M747" s="153">
        <v>-11</v>
      </c>
      <c r="N747" s="153">
        <v>618.5</v>
      </c>
      <c r="O747" s="153">
        <v>-3191.5</v>
      </c>
      <c r="P747" s="153">
        <v>64</v>
      </c>
      <c r="Q747" s="153">
        <v>1946</v>
      </c>
      <c r="R747" s="153">
        <v>-1500</v>
      </c>
      <c r="S747" s="153">
        <v>-2600</v>
      </c>
      <c r="T747" s="153">
        <v>-823</v>
      </c>
      <c r="U747" s="153">
        <v>-873</v>
      </c>
      <c r="V747" s="153">
        <v>584</v>
      </c>
      <c r="Y747" s="11"/>
    </row>
    <row r="748" spans="1:25">
      <c r="A748" s="11">
        <f t="shared" si="58"/>
        <v>30</v>
      </c>
      <c r="B748" s="13">
        <f t="shared" si="59"/>
        <v>15</v>
      </c>
      <c r="C748" s="153">
        <v>58682.5</v>
      </c>
      <c r="D748" s="153">
        <v>57825</v>
      </c>
      <c r="E748" s="153">
        <v>58112.5</v>
      </c>
      <c r="F748" s="153">
        <v>353</v>
      </c>
      <c r="G748" s="153">
        <v>2880</v>
      </c>
      <c r="H748" s="153">
        <v>1295</v>
      </c>
      <c r="I748" s="153">
        <v>42095.5</v>
      </c>
      <c r="J748" s="153">
        <v>3660</v>
      </c>
      <c r="K748" s="153">
        <v>889</v>
      </c>
      <c r="L748" s="153">
        <v>10935.5</v>
      </c>
      <c r="M748" s="153">
        <v>-82.5</v>
      </c>
      <c r="N748" s="153">
        <v>616</v>
      </c>
      <c r="O748" s="153">
        <v>-3959.5</v>
      </c>
      <c r="P748" s="153">
        <v>61.5</v>
      </c>
      <c r="Q748" s="153">
        <v>2180</v>
      </c>
      <c r="R748" s="153">
        <v>-1500</v>
      </c>
      <c r="S748" s="153">
        <v>-2600</v>
      </c>
      <c r="T748" s="153">
        <v>-900</v>
      </c>
      <c r="U748" s="153">
        <v>-873</v>
      </c>
      <c r="V748" s="153">
        <v>-521</v>
      </c>
      <c r="Y748" s="11"/>
    </row>
    <row r="749" spans="1:25">
      <c r="A749" s="11">
        <f t="shared" si="58"/>
        <v>30</v>
      </c>
      <c r="B749" s="13">
        <f t="shared" si="59"/>
        <v>16</v>
      </c>
      <c r="C749" s="153">
        <v>56828</v>
      </c>
      <c r="D749" s="153">
        <v>55537.5</v>
      </c>
      <c r="E749" s="153">
        <v>55675</v>
      </c>
      <c r="F749" s="153">
        <v>355</v>
      </c>
      <c r="G749" s="153">
        <v>2459</v>
      </c>
      <c r="H749" s="153">
        <v>1294.5</v>
      </c>
      <c r="I749" s="153">
        <v>41808</v>
      </c>
      <c r="J749" s="153">
        <v>3603.5</v>
      </c>
      <c r="K749" s="153">
        <v>798.5</v>
      </c>
      <c r="L749" s="153">
        <v>10483.5</v>
      </c>
      <c r="M749" s="153">
        <v>-45.5</v>
      </c>
      <c r="N749" s="153">
        <v>633</v>
      </c>
      <c r="O749" s="153">
        <v>-4561.5</v>
      </c>
      <c r="P749" s="153">
        <v>56.5</v>
      </c>
      <c r="Q749" s="153">
        <v>2130</v>
      </c>
      <c r="R749" s="153">
        <v>-1500</v>
      </c>
      <c r="S749" s="153">
        <v>-2600</v>
      </c>
      <c r="T749" s="153">
        <v>-900</v>
      </c>
      <c r="U749" s="153">
        <v>-873</v>
      </c>
      <c r="V749" s="153">
        <v>-880</v>
      </c>
      <c r="Y749" s="11"/>
    </row>
    <row r="750" spans="1:25">
      <c r="A750" s="11">
        <f t="shared" si="58"/>
        <v>30</v>
      </c>
      <c r="B750" s="13">
        <f t="shared" si="59"/>
        <v>17</v>
      </c>
      <c r="C750" s="153">
        <v>55363.5</v>
      </c>
      <c r="D750" s="153">
        <v>54325</v>
      </c>
      <c r="E750" s="153">
        <v>54387.5</v>
      </c>
      <c r="F750" s="153">
        <v>356.5</v>
      </c>
      <c r="G750" s="153">
        <v>2241</v>
      </c>
      <c r="H750" s="153">
        <v>1269</v>
      </c>
      <c r="I750" s="153">
        <v>41636.5</v>
      </c>
      <c r="J750" s="153">
        <v>3592.5</v>
      </c>
      <c r="K750" s="153">
        <v>637</v>
      </c>
      <c r="L750" s="153">
        <v>10283</v>
      </c>
      <c r="M750" s="153">
        <v>-154</v>
      </c>
      <c r="N750" s="153">
        <v>643.5</v>
      </c>
      <c r="O750" s="153">
        <v>-5141</v>
      </c>
      <c r="P750" s="153">
        <v>53.5</v>
      </c>
      <c r="Q750" s="153">
        <v>1430</v>
      </c>
      <c r="R750" s="153">
        <v>-1500</v>
      </c>
      <c r="S750" s="153">
        <v>-2600</v>
      </c>
      <c r="T750" s="153">
        <v>-900</v>
      </c>
      <c r="U750" s="153">
        <v>-873</v>
      </c>
      <c r="V750" s="153">
        <v>-998</v>
      </c>
      <c r="Y750" s="11"/>
    </row>
    <row r="751" spans="1:25">
      <c r="A751" s="11">
        <f t="shared" si="58"/>
        <v>30</v>
      </c>
      <c r="B751" s="13">
        <f t="shared" si="59"/>
        <v>18</v>
      </c>
      <c r="C751" s="153">
        <v>55395</v>
      </c>
      <c r="D751" s="153">
        <v>54637.5</v>
      </c>
      <c r="E751" s="153">
        <v>54987.5</v>
      </c>
      <c r="F751" s="153">
        <v>357</v>
      </c>
      <c r="G751" s="153">
        <v>2194.5</v>
      </c>
      <c r="H751" s="153">
        <v>1174.5</v>
      </c>
      <c r="I751" s="153">
        <v>41533</v>
      </c>
      <c r="J751" s="153">
        <v>3719</v>
      </c>
      <c r="K751" s="153">
        <v>435.5</v>
      </c>
      <c r="L751" s="153">
        <v>10499</v>
      </c>
      <c r="M751" s="153">
        <v>-122</v>
      </c>
      <c r="N751" s="153">
        <v>647</v>
      </c>
      <c r="O751" s="153">
        <v>-5042.5</v>
      </c>
      <c r="P751" s="153">
        <v>52.5</v>
      </c>
      <c r="Q751" s="153">
        <v>1937</v>
      </c>
      <c r="R751" s="153">
        <v>-1500</v>
      </c>
      <c r="S751" s="153">
        <v>-2600</v>
      </c>
      <c r="T751" s="153">
        <v>-850</v>
      </c>
      <c r="U751" s="153">
        <v>-873</v>
      </c>
      <c r="V751" s="153">
        <v>-626</v>
      </c>
      <c r="Y751" s="11"/>
    </row>
    <row r="752" spans="1:25">
      <c r="A752" s="11">
        <f t="shared" si="58"/>
        <v>30</v>
      </c>
      <c r="B752" s="13">
        <f t="shared" si="59"/>
        <v>19</v>
      </c>
      <c r="C752" s="153">
        <v>56901</v>
      </c>
      <c r="D752" s="153">
        <v>55287.5</v>
      </c>
      <c r="E752" s="153">
        <v>55875</v>
      </c>
      <c r="F752" s="153">
        <v>358</v>
      </c>
      <c r="G752" s="153">
        <v>2237</v>
      </c>
      <c r="H752" s="153">
        <v>1124</v>
      </c>
      <c r="I752" s="153">
        <v>41891.5</v>
      </c>
      <c r="J752" s="153">
        <v>3692</v>
      </c>
      <c r="K752" s="153">
        <v>202.5</v>
      </c>
      <c r="L752" s="153">
        <v>10858</v>
      </c>
      <c r="M752" s="153">
        <v>-19</v>
      </c>
      <c r="N752" s="153">
        <v>647.5</v>
      </c>
      <c r="O752" s="153">
        <v>-4090.5</v>
      </c>
      <c r="P752" s="153">
        <v>52.5</v>
      </c>
      <c r="Q752" s="153">
        <v>2325</v>
      </c>
      <c r="R752" s="153">
        <v>-1500</v>
      </c>
      <c r="S752" s="153">
        <v>-2600</v>
      </c>
      <c r="T752" s="153">
        <v>-374</v>
      </c>
      <c r="U752" s="153">
        <v>-873</v>
      </c>
      <c r="V752" s="153">
        <v>-790</v>
      </c>
      <c r="Y752" s="11"/>
    </row>
    <row r="753" spans="1:25">
      <c r="A753" s="11">
        <f t="shared" si="58"/>
        <v>30</v>
      </c>
      <c r="B753" s="13">
        <f t="shared" si="59"/>
        <v>20</v>
      </c>
      <c r="C753" s="153">
        <v>55638.5</v>
      </c>
      <c r="D753" s="153">
        <v>54275</v>
      </c>
      <c r="E753" s="153">
        <v>54775</v>
      </c>
      <c r="F753" s="153">
        <v>357</v>
      </c>
      <c r="G753" s="153">
        <v>2226.5</v>
      </c>
      <c r="H753" s="153">
        <v>1153.5</v>
      </c>
      <c r="I753" s="153">
        <v>41868.5</v>
      </c>
      <c r="J753" s="153">
        <v>3613</v>
      </c>
      <c r="K753" s="153">
        <v>44</v>
      </c>
      <c r="L753" s="153">
        <v>10936.5</v>
      </c>
      <c r="M753" s="153">
        <v>-19</v>
      </c>
      <c r="N753" s="153">
        <v>646</v>
      </c>
      <c r="O753" s="153">
        <v>-5187.5</v>
      </c>
      <c r="P753" s="153">
        <v>52.5</v>
      </c>
      <c r="Q753" s="153">
        <v>1220</v>
      </c>
      <c r="R753" s="153">
        <v>-1500</v>
      </c>
      <c r="S753" s="153">
        <v>-2600</v>
      </c>
      <c r="T753" s="153">
        <v>-900</v>
      </c>
      <c r="U753" s="153">
        <v>-873</v>
      </c>
      <c r="V753" s="153">
        <v>-1189</v>
      </c>
      <c r="Y753" s="11"/>
    </row>
    <row r="754" spans="1:25">
      <c r="A754" s="11">
        <f t="shared" si="58"/>
        <v>30</v>
      </c>
      <c r="B754" s="13">
        <f t="shared" si="59"/>
        <v>21</v>
      </c>
      <c r="C754" s="153">
        <v>54704.5</v>
      </c>
      <c r="D754" s="153">
        <v>54050</v>
      </c>
      <c r="E754" s="153">
        <v>54487.5</v>
      </c>
      <c r="F754" s="153">
        <v>357</v>
      </c>
      <c r="G754" s="153">
        <v>2309</v>
      </c>
      <c r="H754" s="153">
        <v>1035.5</v>
      </c>
      <c r="I754" s="153">
        <v>41962.5</v>
      </c>
      <c r="J754" s="153">
        <v>3421.5</v>
      </c>
      <c r="K754" s="153">
        <v>1.5</v>
      </c>
      <c r="L754" s="153">
        <v>10291</v>
      </c>
      <c r="M754" s="153">
        <v>-18.5</v>
      </c>
      <c r="N754" s="153">
        <v>654</v>
      </c>
      <c r="O754" s="153">
        <v>-5308.5</v>
      </c>
      <c r="P754" s="153">
        <v>54</v>
      </c>
      <c r="Q754" s="153">
        <v>461</v>
      </c>
      <c r="R754" s="153">
        <v>-1500</v>
      </c>
      <c r="S754" s="153">
        <v>-2600</v>
      </c>
      <c r="T754" s="153">
        <v>-900</v>
      </c>
      <c r="U754" s="153">
        <v>-873</v>
      </c>
      <c r="V754" s="153">
        <v>507</v>
      </c>
      <c r="Y754" s="11"/>
    </row>
    <row r="755" spans="1:25">
      <c r="A755" s="11">
        <f t="shared" si="58"/>
        <v>30</v>
      </c>
      <c r="B755" s="13">
        <f t="shared" si="59"/>
        <v>22</v>
      </c>
      <c r="C755" s="153">
        <v>53845</v>
      </c>
      <c r="D755" s="153">
        <v>54075</v>
      </c>
      <c r="E755" s="153">
        <v>54412.5</v>
      </c>
      <c r="F755" s="153">
        <v>357</v>
      </c>
      <c r="G755" s="153">
        <v>1984.5</v>
      </c>
      <c r="H755" s="153">
        <v>1030.5</v>
      </c>
      <c r="I755" s="153">
        <v>41233.5</v>
      </c>
      <c r="J755" s="153">
        <v>3196.5</v>
      </c>
      <c r="K755" s="153">
        <v>0</v>
      </c>
      <c r="L755" s="153">
        <v>9637.5</v>
      </c>
      <c r="M755" s="153">
        <v>-18</v>
      </c>
      <c r="N755" s="153">
        <v>659.5</v>
      </c>
      <c r="O755" s="153">
        <v>-4235.5</v>
      </c>
      <c r="P755" s="153">
        <v>50</v>
      </c>
      <c r="Q755" s="153">
        <v>1959</v>
      </c>
      <c r="R755" s="153">
        <v>-1500</v>
      </c>
      <c r="S755" s="153">
        <v>-2600</v>
      </c>
      <c r="T755" s="153">
        <v>-900</v>
      </c>
      <c r="U755" s="153">
        <v>-873</v>
      </c>
      <c r="V755" s="153">
        <v>481</v>
      </c>
      <c r="Y755" s="11"/>
    </row>
    <row r="756" spans="1:25">
      <c r="A756" s="11">
        <f t="shared" si="58"/>
        <v>30</v>
      </c>
      <c r="B756" s="13">
        <f t="shared" si="59"/>
        <v>23</v>
      </c>
      <c r="C756" s="153">
        <v>55977</v>
      </c>
      <c r="D756" s="153">
        <v>55512.5</v>
      </c>
      <c r="E756" s="153">
        <v>55625</v>
      </c>
      <c r="F756" s="153">
        <v>356</v>
      </c>
      <c r="G756" s="153">
        <v>1904</v>
      </c>
      <c r="H756" s="153">
        <v>1001.5</v>
      </c>
      <c r="I756" s="153">
        <v>41525</v>
      </c>
      <c r="J756" s="153">
        <v>2765</v>
      </c>
      <c r="K756" s="153">
        <v>0</v>
      </c>
      <c r="L756" s="153">
        <v>10994</v>
      </c>
      <c r="M756" s="153">
        <v>-18</v>
      </c>
      <c r="N756" s="153">
        <v>660</v>
      </c>
      <c r="O756" s="153">
        <v>-3210</v>
      </c>
      <c r="P756" s="153">
        <v>48</v>
      </c>
      <c r="Q756" s="153">
        <v>1798</v>
      </c>
      <c r="R756" s="153">
        <v>-1500</v>
      </c>
      <c r="S756" s="153">
        <v>-2600</v>
      </c>
      <c r="T756" s="153">
        <v>-900</v>
      </c>
      <c r="U756" s="153">
        <v>-873</v>
      </c>
      <c r="V756" s="153">
        <v>1100</v>
      </c>
      <c r="Y756" s="11"/>
    </row>
    <row r="757" spans="1:25">
      <c r="A757" s="11">
        <f>A756+1</f>
        <v>31</v>
      </c>
      <c r="B757" s="13">
        <v>0</v>
      </c>
      <c r="C757" s="153">
        <v>0</v>
      </c>
      <c r="D757" s="153">
        <v>0</v>
      </c>
      <c r="E757" s="153">
        <v>0</v>
      </c>
      <c r="F757" s="153">
        <v>0</v>
      </c>
      <c r="G757" s="153">
        <v>0</v>
      </c>
      <c r="H757" s="153">
        <v>0</v>
      </c>
      <c r="I757" s="153">
        <v>0</v>
      </c>
      <c r="J757" s="153">
        <v>0</v>
      </c>
      <c r="K757" s="153">
        <v>0</v>
      </c>
      <c r="L757" s="153">
        <v>0</v>
      </c>
      <c r="M757" s="153">
        <v>0</v>
      </c>
      <c r="N757" s="153">
        <v>0</v>
      </c>
      <c r="O757" s="153">
        <v>0</v>
      </c>
      <c r="P757" s="153">
        <v>0</v>
      </c>
      <c r="Q757" s="153">
        <v>0</v>
      </c>
      <c r="R757" s="153">
        <v>0</v>
      </c>
      <c r="S757" s="153">
        <v>0</v>
      </c>
      <c r="T757" s="153">
        <v>0</v>
      </c>
      <c r="U757" s="153">
        <v>0</v>
      </c>
      <c r="V757" s="153">
        <v>0</v>
      </c>
      <c r="Y757" s="11"/>
    </row>
    <row r="758" spans="1:25">
      <c r="A758" s="11">
        <f>A757</f>
        <v>31</v>
      </c>
      <c r="B758" s="13">
        <f>B757+1</f>
        <v>1</v>
      </c>
      <c r="C758" s="153">
        <v>0</v>
      </c>
      <c r="D758" s="153">
        <v>0</v>
      </c>
      <c r="E758" s="153">
        <v>0</v>
      </c>
      <c r="F758" s="153">
        <v>0</v>
      </c>
      <c r="G758" s="153">
        <v>0</v>
      </c>
      <c r="H758" s="153">
        <v>0</v>
      </c>
      <c r="I758" s="153">
        <v>0</v>
      </c>
      <c r="J758" s="153">
        <v>0</v>
      </c>
      <c r="K758" s="153">
        <v>0</v>
      </c>
      <c r="L758" s="153">
        <v>0</v>
      </c>
      <c r="M758" s="153">
        <v>0</v>
      </c>
      <c r="N758" s="153">
        <v>0</v>
      </c>
      <c r="O758" s="153">
        <v>0</v>
      </c>
      <c r="P758" s="153">
        <v>0</v>
      </c>
      <c r="Q758" s="153">
        <v>0</v>
      </c>
      <c r="R758" s="153">
        <v>0</v>
      </c>
      <c r="S758" s="153">
        <v>0</v>
      </c>
      <c r="T758" s="153">
        <v>0</v>
      </c>
      <c r="U758" s="153">
        <v>0</v>
      </c>
      <c r="V758" s="153">
        <v>0</v>
      </c>
      <c r="Y758" s="11"/>
    </row>
    <row r="759" spans="1:25">
      <c r="A759" s="11">
        <f t="shared" ref="A759:A780" si="60">A758</f>
        <v>31</v>
      </c>
      <c r="B759" s="13">
        <f t="shared" ref="B759:B780" si="61">B758+1</f>
        <v>2</v>
      </c>
      <c r="C759" s="153">
        <v>0</v>
      </c>
      <c r="D759" s="153">
        <v>0</v>
      </c>
      <c r="E759" s="153">
        <v>0</v>
      </c>
      <c r="F759" s="153">
        <v>0</v>
      </c>
      <c r="G759" s="153">
        <v>0</v>
      </c>
      <c r="H759" s="153">
        <v>0</v>
      </c>
      <c r="I759" s="153">
        <v>0</v>
      </c>
      <c r="J759" s="153">
        <v>0</v>
      </c>
      <c r="K759" s="153">
        <v>0</v>
      </c>
      <c r="L759" s="153">
        <v>0</v>
      </c>
      <c r="M759" s="153">
        <v>0</v>
      </c>
      <c r="N759" s="153">
        <v>0</v>
      </c>
      <c r="O759" s="153">
        <v>0</v>
      </c>
      <c r="P759" s="153">
        <v>0</v>
      </c>
      <c r="Q759" s="153">
        <v>0</v>
      </c>
      <c r="R759" s="153">
        <v>0</v>
      </c>
      <c r="S759" s="153">
        <v>0</v>
      </c>
      <c r="T759" s="153">
        <v>0</v>
      </c>
      <c r="U759" s="153">
        <v>0</v>
      </c>
      <c r="V759" s="153">
        <v>0</v>
      </c>
      <c r="Y759" s="11"/>
    </row>
    <row r="760" spans="1:25">
      <c r="A760" s="11">
        <f t="shared" si="60"/>
        <v>31</v>
      </c>
      <c r="B760" s="13">
        <f t="shared" si="61"/>
        <v>3</v>
      </c>
      <c r="C760" s="153">
        <v>0</v>
      </c>
      <c r="D760" s="153">
        <v>0</v>
      </c>
      <c r="E760" s="153">
        <v>0</v>
      </c>
      <c r="F760" s="153">
        <v>0</v>
      </c>
      <c r="G760" s="153">
        <v>0</v>
      </c>
      <c r="H760" s="153">
        <v>0</v>
      </c>
      <c r="I760" s="153">
        <v>0</v>
      </c>
      <c r="J760" s="153">
        <v>0</v>
      </c>
      <c r="K760" s="153">
        <v>0</v>
      </c>
      <c r="L760" s="153">
        <v>0</v>
      </c>
      <c r="M760" s="153">
        <v>0</v>
      </c>
      <c r="N760" s="153">
        <v>0</v>
      </c>
      <c r="O760" s="153">
        <v>0</v>
      </c>
      <c r="P760" s="153">
        <v>0</v>
      </c>
      <c r="Q760" s="153">
        <v>0</v>
      </c>
      <c r="R760" s="153">
        <v>0</v>
      </c>
      <c r="S760" s="153">
        <v>0</v>
      </c>
      <c r="T760" s="153">
        <v>0</v>
      </c>
      <c r="U760" s="153">
        <v>0</v>
      </c>
      <c r="V760" s="153">
        <v>0</v>
      </c>
      <c r="Y760" s="11"/>
    </row>
    <row r="761" spans="1:25">
      <c r="A761" s="11">
        <f t="shared" si="60"/>
        <v>31</v>
      </c>
      <c r="B761" s="13">
        <f t="shared" si="61"/>
        <v>4</v>
      </c>
      <c r="C761" s="153">
        <v>0</v>
      </c>
      <c r="D761" s="153">
        <v>0</v>
      </c>
      <c r="E761" s="153">
        <v>0</v>
      </c>
      <c r="F761" s="153">
        <v>0</v>
      </c>
      <c r="G761" s="153">
        <v>0</v>
      </c>
      <c r="H761" s="153">
        <v>0</v>
      </c>
      <c r="I761" s="153">
        <v>0</v>
      </c>
      <c r="J761" s="153">
        <v>0</v>
      </c>
      <c r="K761" s="153">
        <v>0</v>
      </c>
      <c r="L761" s="153">
        <v>0</v>
      </c>
      <c r="M761" s="153">
        <v>0</v>
      </c>
      <c r="N761" s="153">
        <v>0</v>
      </c>
      <c r="O761" s="153">
        <v>0</v>
      </c>
      <c r="P761" s="153">
        <v>0</v>
      </c>
      <c r="Q761" s="153">
        <v>0</v>
      </c>
      <c r="R761" s="153">
        <v>0</v>
      </c>
      <c r="S761" s="153">
        <v>0</v>
      </c>
      <c r="T761" s="153">
        <v>0</v>
      </c>
      <c r="U761" s="153">
        <v>0</v>
      </c>
      <c r="V761" s="153">
        <v>0</v>
      </c>
      <c r="Y761" s="11"/>
    </row>
    <row r="762" spans="1:25">
      <c r="A762" s="11">
        <f t="shared" si="60"/>
        <v>31</v>
      </c>
      <c r="B762" s="13">
        <f t="shared" si="61"/>
        <v>5</v>
      </c>
      <c r="C762" s="153">
        <v>0</v>
      </c>
      <c r="D762" s="153">
        <v>0</v>
      </c>
      <c r="E762" s="153">
        <v>0</v>
      </c>
      <c r="F762" s="153">
        <v>0</v>
      </c>
      <c r="G762" s="153">
        <v>0</v>
      </c>
      <c r="H762" s="153">
        <v>0</v>
      </c>
      <c r="I762" s="153">
        <v>0</v>
      </c>
      <c r="J762" s="153">
        <v>0</v>
      </c>
      <c r="K762" s="153">
        <v>0</v>
      </c>
      <c r="L762" s="153">
        <v>0</v>
      </c>
      <c r="M762" s="153">
        <v>0</v>
      </c>
      <c r="N762" s="153">
        <v>0</v>
      </c>
      <c r="O762" s="153">
        <v>0</v>
      </c>
      <c r="P762" s="153">
        <v>0</v>
      </c>
      <c r="Q762" s="153">
        <v>0</v>
      </c>
      <c r="R762" s="153">
        <v>0</v>
      </c>
      <c r="S762" s="153">
        <v>0</v>
      </c>
      <c r="T762" s="153">
        <v>0</v>
      </c>
      <c r="U762" s="153">
        <v>0</v>
      </c>
      <c r="V762" s="153">
        <v>0</v>
      </c>
      <c r="Y762" s="11"/>
    </row>
    <row r="763" spans="1:25">
      <c r="A763" s="11">
        <f t="shared" si="60"/>
        <v>31</v>
      </c>
      <c r="B763" s="13">
        <f t="shared" si="61"/>
        <v>6</v>
      </c>
      <c r="C763" s="153">
        <v>0</v>
      </c>
      <c r="D763" s="153">
        <v>0</v>
      </c>
      <c r="E763" s="153">
        <v>0</v>
      </c>
      <c r="F763" s="153">
        <v>0</v>
      </c>
      <c r="G763" s="153">
        <v>0</v>
      </c>
      <c r="H763" s="153">
        <v>0</v>
      </c>
      <c r="I763" s="153">
        <v>0</v>
      </c>
      <c r="J763" s="153">
        <v>0</v>
      </c>
      <c r="K763" s="153">
        <v>0</v>
      </c>
      <c r="L763" s="153">
        <v>0</v>
      </c>
      <c r="M763" s="153">
        <v>0</v>
      </c>
      <c r="N763" s="153">
        <v>0</v>
      </c>
      <c r="O763" s="153">
        <v>0</v>
      </c>
      <c r="P763" s="153">
        <v>0</v>
      </c>
      <c r="Q763" s="153">
        <v>0</v>
      </c>
      <c r="R763" s="153">
        <v>0</v>
      </c>
      <c r="S763" s="153">
        <v>0</v>
      </c>
      <c r="T763" s="153">
        <v>0</v>
      </c>
      <c r="U763" s="153">
        <v>0</v>
      </c>
      <c r="V763" s="153">
        <v>0</v>
      </c>
      <c r="Y763" s="11"/>
    </row>
    <row r="764" spans="1:25">
      <c r="A764" s="11">
        <f t="shared" si="60"/>
        <v>31</v>
      </c>
      <c r="B764" s="13">
        <f t="shared" si="61"/>
        <v>7</v>
      </c>
      <c r="C764" s="153">
        <v>0</v>
      </c>
      <c r="D764" s="153">
        <v>0</v>
      </c>
      <c r="E764" s="153">
        <v>0</v>
      </c>
      <c r="F764" s="153">
        <v>0</v>
      </c>
      <c r="G764" s="153">
        <v>0</v>
      </c>
      <c r="H764" s="153">
        <v>0</v>
      </c>
      <c r="I764" s="153">
        <v>0</v>
      </c>
      <c r="J764" s="153">
        <v>0</v>
      </c>
      <c r="K764" s="153">
        <v>0</v>
      </c>
      <c r="L764" s="153">
        <v>0</v>
      </c>
      <c r="M764" s="153">
        <v>0</v>
      </c>
      <c r="N764" s="153">
        <v>0</v>
      </c>
      <c r="O764" s="153">
        <v>0</v>
      </c>
      <c r="P764" s="153">
        <v>0</v>
      </c>
      <c r="Q764" s="153">
        <v>0</v>
      </c>
      <c r="R764" s="153">
        <v>0</v>
      </c>
      <c r="S764" s="153">
        <v>0</v>
      </c>
      <c r="T764" s="153">
        <v>0</v>
      </c>
      <c r="U764" s="153">
        <v>0</v>
      </c>
      <c r="V764" s="153">
        <v>0</v>
      </c>
      <c r="Y764" s="11"/>
    </row>
    <row r="765" spans="1:25">
      <c r="A765" s="11">
        <f t="shared" si="60"/>
        <v>31</v>
      </c>
      <c r="B765" s="13">
        <f t="shared" si="61"/>
        <v>8</v>
      </c>
      <c r="C765" s="153">
        <v>0</v>
      </c>
      <c r="D765" s="153">
        <v>0</v>
      </c>
      <c r="E765" s="153">
        <v>0</v>
      </c>
      <c r="F765" s="153">
        <v>0</v>
      </c>
      <c r="G765" s="153">
        <v>0</v>
      </c>
      <c r="H765" s="153">
        <v>0</v>
      </c>
      <c r="I765" s="153">
        <v>0</v>
      </c>
      <c r="J765" s="153">
        <v>0</v>
      </c>
      <c r="K765" s="153">
        <v>0</v>
      </c>
      <c r="L765" s="153">
        <v>0</v>
      </c>
      <c r="M765" s="153">
        <v>0</v>
      </c>
      <c r="N765" s="153">
        <v>0</v>
      </c>
      <c r="O765" s="153">
        <v>0</v>
      </c>
      <c r="P765" s="153">
        <v>0</v>
      </c>
      <c r="Q765" s="153">
        <v>0</v>
      </c>
      <c r="R765" s="153">
        <v>0</v>
      </c>
      <c r="S765" s="153">
        <v>0</v>
      </c>
      <c r="T765" s="153">
        <v>0</v>
      </c>
      <c r="U765" s="153">
        <v>0</v>
      </c>
      <c r="V765" s="153">
        <v>0</v>
      </c>
      <c r="Y765" s="11"/>
    </row>
    <row r="766" spans="1:25">
      <c r="A766" s="11">
        <f t="shared" si="60"/>
        <v>31</v>
      </c>
      <c r="B766" s="13">
        <f t="shared" si="61"/>
        <v>9</v>
      </c>
      <c r="C766" s="153">
        <v>0</v>
      </c>
      <c r="D766" s="153">
        <v>0</v>
      </c>
      <c r="E766" s="153">
        <v>0</v>
      </c>
      <c r="F766" s="153">
        <v>0</v>
      </c>
      <c r="G766" s="153">
        <v>0</v>
      </c>
      <c r="H766" s="153">
        <v>0</v>
      </c>
      <c r="I766" s="153">
        <v>0</v>
      </c>
      <c r="J766" s="153">
        <v>0</v>
      </c>
      <c r="K766" s="153">
        <v>0</v>
      </c>
      <c r="L766" s="153">
        <v>0</v>
      </c>
      <c r="M766" s="153">
        <v>0</v>
      </c>
      <c r="N766" s="153">
        <v>0</v>
      </c>
      <c r="O766" s="153">
        <v>0</v>
      </c>
      <c r="P766" s="153">
        <v>0</v>
      </c>
      <c r="Q766" s="153">
        <v>0</v>
      </c>
      <c r="R766" s="153">
        <v>0</v>
      </c>
      <c r="S766" s="153">
        <v>0</v>
      </c>
      <c r="T766" s="153">
        <v>0</v>
      </c>
      <c r="U766" s="153">
        <v>0</v>
      </c>
      <c r="V766" s="153">
        <v>0</v>
      </c>
      <c r="Y766" s="11"/>
    </row>
    <row r="767" spans="1:25">
      <c r="A767" s="11">
        <f t="shared" si="60"/>
        <v>31</v>
      </c>
      <c r="B767" s="13">
        <f t="shared" si="61"/>
        <v>10</v>
      </c>
      <c r="C767" s="153">
        <v>0</v>
      </c>
      <c r="D767" s="153">
        <v>0</v>
      </c>
      <c r="E767" s="153">
        <v>0</v>
      </c>
      <c r="F767" s="153">
        <v>0</v>
      </c>
      <c r="G767" s="153">
        <v>0</v>
      </c>
      <c r="H767" s="153">
        <v>0</v>
      </c>
      <c r="I767" s="153">
        <v>0</v>
      </c>
      <c r="J767" s="153">
        <v>0</v>
      </c>
      <c r="K767" s="153">
        <v>0</v>
      </c>
      <c r="L767" s="153">
        <v>0</v>
      </c>
      <c r="M767" s="153">
        <v>0</v>
      </c>
      <c r="N767" s="153">
        <v>0</v>
      </c>
      <c r="O767" s="153">
        <v>0</v>
      </c>
      <c r="P767" s="153">
        <v>0</v>
      </c>
      <c r="Q767" s="153">
        <v>0</v>
      </c>
      <c r="R767" s="153">
        <v>0</v>
      </c>
      <c r="S767" s="153">
        <v>0</v>
      </c>
      <c r="T767" s="153">
        <v>0</v>
      </c>
      <c r="U767" s="153">
        <v>0</v>
      </c>
      <c r="V767" s="153">
        <v>0</v>
      </c>
      <c r="Y767" s="11"/>
    </row>
    <row r="768" spans="1:25">
      <c r="A768" s="11">
        <f t="shared" si="60"/>
        <v>31</v>
      </c>
      <c r="B768" s="13">
        <f t="shared" si="61"/>
        <v>11</v>
      </c>
      <c r="C768" s="153">
        <v>0</v>
      </c>
      <c r="D768" s="153">
        <v>0</v>
      </c>
      <c r="E768" s="153">
        <v>0</v>
      </c>
      <c r="F768" s="153">
        <v>0</v>
      </c>
      <c r="G768" s="153">
        <v>0</v>
      </c>
      <c r="H768" s="153">
        <v>0</v>
      </c>
      <c r="I768" s="153">
        <v>0</v>
      </c>
      <c r="J768" s="153">
        <v>0</v>
      </c>
      <c r="K768" s="153">
        <v>0</v>
      </c>
      <c r="L768" s="153">
        <v>0</v>
      </c>
      <c r="M768" s="153">
        <v>0</v>
      </c>
      <c r="N768" s="153">
        <v>0</v>
      </c>
      <c r="O768" s="153">
        <v>0</v>
      </c>
      <c r="P768" s="153">
        <v>0</v>
      </c>
      <c r="Q768" s="153">
        <v>0</v>
      </c>
      <c r="R768" s="153">
        <v>0</v>
      </c>
      <c r="S768" s="153">
        <v>0</v>
      </c>
      <c r="T768" s="153">
        <v>0</v>
      </c>
      <c r="U768" s="153">
        <v>0</v>
      </c>
      <c r="V768" s="153">
        <v>0</v>
      </c>
      <c r="Y768" s="11"/>
    </row>
    <row r="769" spans="1:25">
      <c r="A769" s="11">
        <f t="shared" si="60"/>
        <v>31</v>
      </c>
      <c r="B769" s="13">
        <f t="shared" si="61"/>
        <v>12</v>
      </c>
      <c r="C769" s="153">
        <v>0</v>
      </c>
      <c r="D769" s="153">
        <v>0</v>
      </c>
      <c r="E769" s="153">
        <v>0</v>
      </c>
      <c r="F769" s="153">
        <v>0</v>
      </c>
      <c r="G769" s="153">
        <v>0</v>
      </c>
      <c r="H769" s="153">
        <v>0</v>
      </c>
      <c r="I769" s="153">
        <v>0</v>
      </c>
      <c r="J769" s="153">
        <v>0</v>
      </c>
      <c r="K769" s="153">
        <v>0</v>
      </c>
      <c r="L769" s="153">
        <v>0</v>
      </c>
      <c r="M769" s="153">
        <v>0</v>
      </c>
      <c r="N769" s="153">
        <v>0</v>
      </c>
      <c r="O769" s="153">
        <v>0</v>
      </c>
      <c r="P769" s="153">
        <v>0</v>
      </c>
      <c r="Q769" s="153">
        <v>0</v>
      </c>
      <c r="R769" s="153">
        <v>0</v>
      </c>
      <c r="S769" s="153">
        <v>0</v>
      </c>
      <c r="T769" s="153">
        <v>0</v>
      </c>
      <c r="U769" s="153">
        <v>0</v>
      </c>
      <c r="V769" s="153">
        <v>0</v>
      </c>
      <c r="Y769" s="11"/>
    </row>
    <row r="770" spans="1:25">
      <c r="A770" s="11">
        <f t="shared" si="60"/>
        <v>31</v>
      </c>
      <c r="B770" s="13">
        <f t="shared" si="61"/>
        <v>13</v>
      </c>
      <c r="C770" s="153">
        <v>0</v>
      </c>
      <c r="D770" s="153">
        <v>0</v>
      </c>
      <c r="E770" s="153">
        <v>0</v>
      </c>
      <c r="F770" s="153">
        <v>0</v>
      </c>
      <c r="G770" s="153">
        <v>0</v>
      </c>
      <c r="H770" s="153">
        <v>0</v>
      </c>
      <c r="I770" s="153">
        <v>0</v>
      </c>
      <c r="J770" s="153">
        <v>0</v>
      </c>
      <c r="K770" s="153">
        <v>0</v>
      </c>
      <c r="L770" s="153">
        <v>0</v>
      </c>
      <c r="M770" s="153">
        <v>0</v>
      </c>
      <c r="N770" s="153">
        <v>0</v>
      </c>
      <c r="O770" s="153">
        <v>0</v>
      </c>
      <c r="P770" s="153">
        <v>0</v>
      </c>
      <c r="Q770" s="153">
        <v>0</v>
      </c>
      <c r="R770" s="153">
        <v>0</v>
      </c>
      <c r="S770" s="153">
        <v>0</v>
      </c>
      <c r="T770" s="153">
        <v>0</v>
      </c>
      <c r="U770" s="153">
        <v>0</v>
      </c>
      <c r="V770" s="153">
        <v>0</v>
      </c>
      <c r="Y770" s="11"/>
    </row>
    <row r="771" spans="1:25">
      <c r="A771" s="11">
        <f t="shared" si="60"/>
        <v>31</v>
      </c>
      <c r="B771" s="13">
        <f t="shared" si="61"/>
        <v>14</v>
      </c>
      <c r="C771" s="153">
        <v>0</v>
      </c>
      <c r="D771" s="153">
        <v>0</v>
      </c>
      <c r="E771" s="153">
        <v>0</v>
      </c>
      <c r="F771" s="153">
        <v>0</v>
      </c>
      <c r="G771" s="153">
        <v>0</v>
      </c>
      <c r="H771" s="153">
        <v>0</v>
      </c>
      <c r="I771" s="153">
        <v>0</v>
      </c>
      <c r="J771" s="153">
        <v>0</v>
      </c>
      <c r="K771" s="153">
        <v>0</v>
      </c>
      <c r="L771" s="153">
        <v>0</v>
      </c>
      <c r="M771" s="153">
        <v>0</v>
      </c>
      <c r="N771" s="153">
        <v>0</v>
      </c>
      <c r="O771" s="153">
        <v>0</v>
      </c>
      <c r="P771" s="153">
        <v>0</v>
      </c>
      <c r="Q771" s="153">
        <v>0</v>
      </c>
      <c r="R771" s="153">
        <v>0</v>
      </c>
      <c r="S771" s="153">
        <v>0</v>
      </c>
      <c r="T771" s="153">
        <v>0</v>
      </c>
      <c r="U771" s="153">
        <v>0</v>
      </c>
      <c r="V771" s="153">
        <v>0</v>
      </c>
      <c r="Y771" s="11"/>
    </row>
    <row r="772" spans="1:25">
      <c r="A772" s="11">
        <f t="shared" si="60"/>
        <v>31</v>
      </c>
      <c r="B772" s="13">
        <f t="shared" si="61"/>
        <v>15</v>
      </c>
      <c r="C772" s="153">
        <v>0</v>
      </c>
      <c r="D772" s="153">
        <v>0</v>
      </c>
      <c r="E772" s="153">
        <v>0</v>
      </c>
      <c r="F772" s="153">
        <v>0</v>
      </c>
      <c r="G772" s="153">
        <v>0</v>
      </c>
      <c r="H772" s="153">
        <v>0</v>
      </c>
      <c r="I772" s="153">
        <v>0</v>
      </c>
      <c r="J772" s="153">
        <v>0</v>
      </c>
      <c r="K772" s="153">
        <v>0</v>
      </c>
      <c r="L772" s="153">
        <v>0</v>
      </c>
      <c r="M772" s="153">
        <v>0</v>
      </c>
      <c r="N772" s="153">
        <v>0</v>
      </c>
      <c r="O772" s="153">
        <v>0</v>
      </c>
      <c r="P772" s="153">
        <v>0</v>
      </c>
      <c r="Q772" s="153">
        <v>0</v>
      </c>
      <c r="R772" s="153">
        <v>0</v>
      </c>
      <c r="S772" s="153">
        <v>0</v>
      </c>
      <c r="T772" s="153">
        <v>0</v>
      </c>
      <c r="U772" s="153">
        <v>0</v>
      </c>
      <c r="V772" s="153">
        <v>0</v>
      </c>
      <c r="Y772" s="11"/>
    </row>
    <row r="773" spans="1:25">
      <c r="A773" s="11">
        <f t="shared" si="60"/>
        <v>31</v>
      </c>
      <c r="B773" s="13">
        <f t="shared" si="61"/>
        <v>16</v>
      </c>
      <c r="C773" s="153">
        <v>0</v>
      </c>
      <c r="D773" s="153">
        <v>0</v>
      </c>
      <c r="E773" s="153">
        <v>0</v>
      </c>
      <c r="F773" s="153">
        <v>0</v>
      </c>
      <c r="G773" s="153">
        <v>0</v>
      </c>
      <c r="H773" s="153">
        <v>0</v>
      </c>
      <c r="I773" s="153">
        <v>0</v>
      </c>
      <c r="J773" s="153">
        <v>0</v>
      </c>
      <c r="K773" s="153">
        <v>0</v>
      </c>
      <c r="L773" s="153">
        <v>0</v>
      </c>
      <c r="M773" s="153">
        <v>0</v>
      </c>
      <c r="N773" s="153">
        <v>0</v>
      </c>
      <c r="O773" s="153">
        <v>0</v>
      </c>
      <c r="P773" s="153">
        <v>0</v>
      </c>
      <c r="Q773" s="153">
        <v>0</v>
      </c>
      <c r="R773" s="153">
        <v>0</v>
      </c>
      <c r="S773" s="153">
        <v>0</v>
      </c>
      <c r="T773" s="153">
        <v>0</v>
      </c>
      <c r="U773" s="153">
        <v>0</v>
      </c>
      <c r="V773" s="153">
        <v>0</v>
      </c>
      <c r="Y773" s="11"/>
    </row>
    <row r="774" spans="1:25">
      <c r="A774" s="11">
        <f t="shared" si="60"/>
        <v>31</v>
      </c>
      <c r="B774" s="13">
        <f t="shared" si="61"/>
        <v>17</v>
      </c>
      <c r="C774" s="153">
        <v>0</v>
      </c>
      <c r="D774" s="153">
        <v>0</v>
      </c>
      <c r="E774" s="153">
        <v>0</v>
      </c>
      <c r="F774" s="153">
        <v>0</v>
      </c>
      <c r="G774" s="153">
        <v>0</v>
      </c>
      <c r="H774" s="153">
        <v>0</v>
      </c>
      <c r="I774" s="153">
        <v>0</v>
      </c>
      <c r="J774" s="153">
        <v>0</v>
      </c>
      <c r="K774" s="153">
        <v>0</v>
      </c>
      <c r="L774" s="153">
        <v>0</v>
      </c>
      <c r="M774" s="153">
        <v>0</v>
      </c>
      <c r="N774" s="153">
        <v>0</v>
      </c>
      <c r="O774" s="153">
        <v>0</v>
      </c>
      <c r="P774" s="153">
        <v>0</v>
      </c>
      <c r="Q774" s="153">
        <v>0</v>
      </c>
      <c r="R774" s="153">
        <v>0</v>
      </c>
      <c r="S774" s="153">
        <v>0</v>
      </c>
      <c r="T774" s="153">
        <v>0</v>
      </c>
      <c r="U774" s="153">
        <v>0</v>
      </c>
      <c r="V774" s="153">
        <v>0</v>
      </c>
      <c r="Y774" s="11"/>
    </row>
    <row r="775" spans="1:25">
      <c r="A775" s="11">
        <f t="shared" si="60"/>
        <v>31</v>
      </c>
      <c r="B775" s="13">
        <f t="shared" si="61"/>
        <v>18</v>
      </c>
      <c r="C775" s="153">
        <v>0</v>
      </c>
      <c r="D775" s="153">
        <v>0</v>
      </c>
      <c r="E775" s="153">
        <v>0</v>
      </c>
      <c r="F775" s="153">
        <v>0</v>
      </c>
      <c r="G775" s="153">
        <v>0</v>
      </c>
      <c r="H775" s="153">
        <v>0</v>
      </c>
      <c r="I775" s="153">
        <v>0</v>
      </c>
      <c r="J775" s="153">
        <v>0</v>
      </c>
      <c r="K775" s="153">
        <v>0</v>
      </c>
      <c r="L775" s="153">
        <v>0</v>
      </c>
      <c r="M775" s="153">
        <v>0</v>
      </c>
      <c r="N775" s="153">
        <v>0</v>
      </c>
      <c r="O775" s="153">
        <v>0</v>
      </c>
      <c r="P775" s="153">
        <v>0</v>
      </c>
      <c r="Q775" s="153">
        <v>0</v>
      </c>
      <c r="R775" s="153">
        <v>0</v>
      </c>
      <c r="S775" s="153">
        <v>0</v>
      </c>
      <c r="T775" s="153">
        <v>0</v>
      </c>
      <c r="U775" s="153">
        <v>0</v>
      </c>
      <c r="V775" s="153">
        <v>0</v>
      </c>
      <c r="Y775" s="11"/>
    </row>
    <row r="776" spans="1:25">
      <c r="A776" s="11">
        <f t="shared" si="60"/>
        <v>31</v>
      </c>
      <c r="B776" s="13">
        <f t="shared" si="61"/>
        <v>19</v>
      </c>
      <c r="C776" s="153">
        <v>0</v>
      </c>
      <c r="D776" s="153">
        <v>0</v>
      </c>
      <c r="E776" s="153">
        <v>0</v>
      </c>
      <c r="F776" s="153">
        <v>0</v>
      </c>
      <c r="G776" s="153">
        <v>0</v>
      </c>
      <c r="H776" s="153">
        <v>0</v>
      </c>
      <c r="I776" s="153">
        <v>0</v>
      </c>
      <c r="J776" s="153">
        <v>0</v>
      </c>
      <c r="K776" s="153">
        <v>0</v>
      </c>
      <c r="L776" s="153">
        <v>0</v>
      </c>
      <c r="M776" s="153">
        <v>0</v>
      </c>
      <c r="N776" s="153">
        <v>0</v>
      </c>
      <c r="O776" s="153">
        <v>0</v>
      </c>
      <c r="P776" s="153">
        <v>0</v>
      </c>
      <c r="Q776" s="153">
        <v>0</v>
      </c>
      <c r="R776" s="153">
        <v>0</v>
      </c>
      <c r="S776" s="153">
        <v>0</v>
      </c>
      <c r="T776" s="153">
        <v>0</v>
      </c>
      <c r="U776" s="153">
        <v>0</v>
      </c>
      <c r="V776" s="153">
        <v>0</v>
      </c>
      <c r="Y776" s="11"/>
    </row>
    <row r="777" spans="1:25">
      <c r="A777" s="11">
        <f t="shared" si="60"/>
        <v>31</v>
      </c>
      <c r="B777" s="13">
        <f t="shared" si="61"/>
        <v>20</v>
      </c>
      <c r="C777" s="153">
        <v>0</v>
      </c>
      <c r="D777" s="153">
        <v>0</v>
      </c>
      <c r="E777" s="153">
        <v>0</v>
      </c>
      <c r="F777" s="153">
        <v>0</v>
      </c>
      <c r="G777" s="153">
        <v>0</v>
      </c>
      <c r="H777" s="153">
        <v>0</v>
      </c>
      <c r="I777" s="153">
        <v>0</v>
      </c>
      <c r="J777" s="153">
        <v>0</v>
      </c>
      <c r="K777" s="153">
        <v>0</v>
      </c>
      <c r="L777" s="153">
        <v>0</v>
      </c>
      <c r="M777" s="153">
        <v>0</v>
      </c>
      <c r="N777" s="153">
        <v>0</v>
      </c>
      <c r="O777" s="153">
        <v>0</v>
      </c>
      <c r="P777" s="153">
        <v>0</v>
      </c>
      <c r="Q777" s="153">
        <v>0</v>
      </c>
      <c r="R777" s="153">
        <v>0</v>
      </c>
      <c r="S777" s="153">
        <v>0</v>
      </c>
      <c r="T777" s="153">
        <v>0</v>
      </c>
      <c r="U777" s="153">
        <v>0</v>
      </c>
      <c r="V777" s="153">
        <v>0</v>
      </c>
      <c r="Y777" s="11"/>
    </row>
    <row r="778" spans="1:25">
      <c r="A778" s="11">
        <f t="shared" si="60"/>
        <v>31</v>
      </c>
      <c r="B778" s="13">
        <f t="shared" si="61"/>
        <v>21</v>
      </c>
      <c r="C778" s="153">
        <v>0</v>
      </c>
      <c r="D778" s="153">
        <v>0</v>
      </c>
      <c r="E778" s="153">
        <v>0</v>
      </c>
      <c r="F778" s="153">
        <v>0</v>
      </c>
      <c r="G778" s="153">
        <v>0</v>
      </c>
      <c r="H778" s="153">
        <v>0</v>
      </c>
      <c r="I778" s="153">
        <v>0</v>
      </c>
      <c r="J778" s="153">
        <v>0</v>
      </c>
      <c r="K778" s="153">
        <v>0</v>
      </c>
      <c r="L778" s="153">
        <v>0</v>
      </c>
      <c r="M778" s="153">
        <v>0</v>
      </c>
      <c r="N778" s="153">
        <v>0</v>
      </c>
      <c r="O778" s="153">
        <v>0</v>
      </c>
      <c r="P778" s="153">
        <v>0</v>
      </c>
      <c r="Q778" s="153">
        <v>0</v>
      </c>
      <c r="R778" s="153">
        <v>0</v>
      </c>
      <c r="S778" s="153">
        <v>0</v>
      </c>
      <c r="T778" s="153">
        <v>0</v>
      </c>
      <c r="U778" s="153">
        <v>0</v>
      </c>
      <c r="V778" s="153">
        <v>0</v>
      </c>
      <c r="Y778" s="11"/>
    </row>
    <row r="779" spans="1:25">
      <c r="A779" s="11">
        <f t="shared" si="60"/>
        <v>31</v>
      </c>
      <c r="B779" s="13">
        <f t="shared" si="61"/>
        <v>22</v>
      </c>
      <c r="C779" s="153">
        <v>0</v>
      </c>
      <c r="D779" s="153">
        <v>0</v>
      </c>
      <c r="E779" s="153">
        <v>0</v>
      </c>
      <c r="F779" s="153">
        <v>0</v>
      </c>
      <c r="G779" s="153">
        <v>0</v>
      </c>
      <c r="H779" s="153">
        <v>0</v>
      </c>
      <c r="I779" s="153">
        <v>0</v>
      </c>
      <c r="J779" s="153">
        <v>0</v>
      </c>
      <c r="K779" s="153">
        <v>0</v>
      </c>
      <c r="L779" s="153">
        <v>0</v>
      </c>
      <c r="M779" s="153">
        <v>0</v>
      </c>
      <c r="N779" s="153">
        <v>0</v>
      </c>
      <c r="O779" s="153">
        <v>0</v>
      </c>
      <c r="P779" s="153">
        <v>0</v>
      </c>
      <c r="Q779" s="153">
        <v>0</v>
      </c>
      <c r="R779" s="153">
        <v>0</v>
      </c>
      <c r="S779" s="153">
        <v>0</v>
      </c>
      <c r="T779" s="153">
        <v>0</v>
      </c>
      <c r="U779" s="153">
        <v>0</v>
      </c>
      <c r="V779" s="153">
        <v>0</v>
      </c>
      <c r="Y779" s="11"/>
    </row>
    <row r="780" spans="1:25">
      <c r="A780" s="11">
        <f t="shared" si="60"/>
        <v>31</v>
      </c>
      <c r="B780" s="13">
        <f t="shared" si="61"/>
        <v>23</v>
      </c>
      <c r="C780" s="153">
        <v>0</v>
      </c>
      <c r="D780" s="153">
        <v>0</v>
      </c>
      <c r="E780" s="153">
        <v>0</v>
      </c>
      <c r="F780" s="153">
        <v>0</v>
      </c>
      <c r="G780" s="153">
        <v>0</v>
      </c>
      <c r="H780" s="153">
        <v>0</v>
      </c>
      <c r="I780" s="153">
        <v>0</v>
      </c>
      <c r="J780" s="153">
        <v>0</v>
      </c>
      <c r="K780" s="153">
        <v>0</v>
      </c>
      <c r="L780" s="153">
        <v>0</v>
      </c>
      <c r="M780" s="153">
        <v>0</v>
      </c>
      <c r="N780" s="153">
        <v>0</v>
      </c>
      <c r="O780" s="153">
        <v>0</v>
      </c>
      <c r="P780" s="153">
        <v>0</v>
      </c>
      <c r="Q780" s="153">
        <v>0</v>
      </c>
      <c r="R780" s="153">
        <v>0</v>
      </c>
      <c r="S780" s="153">
        <v>0</v>
      </c>
      <c r="T780" s="153">
        <v>0</v>
      </c>
      <c r="U780" s="153">
        <v>0</v>
      </c>
      <c r="V780" s="153">
        <v>0</v>
      </c>
      <c r="Y780" s="11"/>
    </row>
    <row r="781" spans="1:25">
      <c r="A781" s="11"/>
      <c r="B781" s="13"/>
      <c r="D781" s="2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16"/>
    </row>
    <row r="782" spans="1:25">
      <c r="A782" s="11"/>
      <c r="B782" s="13"/>
      <c r="D782" s="2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16"/>
    </row>
    <row r="783" spans="1:25">
      <c r="A783" s="11"/>
      <c r="B783" s="13"/>
      <c r="D783" s="2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16"/>
    </row>
    <row r="784" spans="1:25">
      <c r="A784" s="11"/>
      <c r="B784" s="13"/>
      <c r="D784" s="2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16"/>
    </row>
    <row r="785" spans="1:17">
      <c r="A785" s="11"/>
      <c r="B785" s="13"/>
      <c r="D785" s="2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16"/>
    </row>
    <row r="786" spans="1:17">
      <c r="A786" s="11"/>
      <c r="B786" s="13"/>
      <c r="D786" s="2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16"/>
    </row>
    <row r="787" spans="1:17">
      <c r="A787" s="11"/>
      <c r="B787" s="13"/>
      <c r="D787" s="2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16"/>
    </row>
    <row r="788" spans="1:17">
      <c r="A788" s="11"/>
      <c r="B788" s="13"/>
      <c r="D788" s="2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16"/>
    </row>
    <row r="789" spans="1:17">
      <c r="A789" s="11"/>
      <c r="B789" s="13"/>
      <c r="D789" s="2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16"/>
    </row>
    <row r="790" spans="1:17">
      <c r="A790" s="11"/>
      <c r="B790" s="13"/>
      <c r="D790" s="2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16"/>
    </row>
    <row r="791" spans="1:17">
      <c r="A791" s="11"/>
      <c r="B791" s="13"/>
      <c r="D791" s="2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16"/>
    </row>
    <row r="792" spans="1:17">
      <c r="A792" s="11"/>
      <c r="B792" s="13"/>
      <c r="D792" s="2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16"/>
    </row>
    <row r="793" spans="1:17">
      <c r="A793" s="11"/>
      <c r="B793" s="13"/>
      <c r="D793" s="2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16"/>
    </row>
    <row r="794" spans="1:17">
      <c r="A794" s="11"/>
      <c r="B794" s="13"/>
      <c r="D794" s="2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16"/>
    </row>
    <row r="795" spans="1:17">
      <c r="A795" s="11"/>
      <c r="B795" s="13"/>
      <c r="D795" s="2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16"/>
    </row>
    <row r="796" spans="1:17">
      <c r="A796" s="11"/>
      <c r="B796" s="13"/>
      <c r="D796" s="2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16"/>
    </row>
    <row r="797" spans="1:17">
      <c r="A797" s="11"/>
      <c r="B797" s="13"/>
      <c r="D797" s="2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16"/>
    </row>
    <row r="798" spans="1:17">
      <c r="A798" s="11"/>
      <c r="B798" s="13"/>
      <c r="D798" s="2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16"/>
    </row>
    <row r="799" spans="1:17">
      <c r="A799" s="11"/>
      <c r="B799" s="13"/>
      <c r="D799" s="2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16"/>
    </row>
    <row r="800" spans="1:17">
      <c r="A800" s="11"/>
      <c r="B800" s="13"/>
      <c r="D800" s="2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16"/>
    </row>
    <row r="801" spans="1:17">
      <c r="A801" s="11"/>
      <c r="B801" s="13"/>
      <c r="D801" s="2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16"/>
    </row>
    <row r="802" spans="1:17">
      <c r="A802" s="11"/>
      <c r="B802" s="13"/>
      <c r="D802" s="2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16"/>
    </row>
    <row r="803" spans="1:17">
      <c r="A803" s="11"/>
      <c r="B803" s="13"/>
      <c r="D803" s="2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16"/>
    </row>
    <row r="804" spans="1:17">
      <c r="A804" s="11"/>
      <c r="B804" s="13"/>
      <c r="D804" s="2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16"/>
    </row>
    <row r="805" spans="1:17">
      <c r="A805" s="11"/>
      <c r="B805" s="13"/>
      <c r="D805" s="2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16"/>
    </row>
    <row r="806" spans="1:17">
      <c r="A806" s="11"/>
      <c r="B806" s="13"/>
      <c r="D806" s="2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16"/>
    </row>
    <row r="807" spans="1:17">
      <c r="A807" s="11"/>
      <c r="B807" s="13"/>
      <c r="D807" s="2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16"/>
    </row>
    <row r="808" spans="1:17">
      <c r="A808" s="11"/>
      <c r="B808" s="13"/>
      <c r="D808" s="2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16"/>
    </row>
    <row r="809" spans="1:17">
      <c r="A809" s="11"/>
      <c r="B809" s="13"/>
      <c r="D809" s="2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16"/>
    </row>
    <row r="810" spans="1:17">
      <c r="A810" s="11"/>
      <c r="B810" s="13"/>
      <c r="D810" s="2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16"/>
    </row>
    <row r="811" spans="1:17">
      <c r="A811" s="11"/>
      <c r="B811" s="13"/>
      <c r="D811" s="2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16"/>
    </row>
    <row r="812" spans="1:17">
      <c r="A812" s="11"/>
      <c r="B812" s="13"/>
      <c r="D812" s="2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16"/>
    </row>
    <row r="813" spans="1:17">
      <c r="A813" s="11"/>
      <c r="B813" s="13"/>
      <c r="D813" s="2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16"/>
    </row>
    <row r="814" spans="1:17">
      <c r="A814" s="11"/>
      <c r="B814" s="13"/>
      <c r="D814" s="2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16"/>
    </row>
    <row r="815" spans="1:17">
      <c r="A815" s="11"/>
      <c r="B815" s="13"/>
      <c r="D815" s="2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16"/>
    </row>
    <row r="816" spans="1:17">
      <c r="A816" s="11"/>
      <c r="B816" s="13"/>
      <c r="D816" s="2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16"/>
    </row>
    <row r="817" spans="1:17">
      <c r="A817" s="11"/>
      <c r="B817" s="13"/>
      <c r="D817" s="2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16"/>
    </row>
    <row r="818" spans="1:17">
      <c r="A818" s="11"/>
      <c r="B818" s="13"/>
      <c r="D818" s="2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16"/>
    </row>
    <row r="819" spans="1:17">
      <c r="A819" s="11"/>
      <c r="B819" s="13"/>
      <c r="D819" s="2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16"/>
    </row>
    <row r="820" spans="1:17">
      <c r="A820" s="11"/>
      <c r="B820" s="13"/>
      <c r="D820" s="2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16"/>
    </row>
    <row r="821" spans="1:17">
      <c r="A821" s="11"/>
      <c r="B821" s="13"/>
      <c r="D821" s="2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16"/>
    </row>
    <row r="822" spans="1:17">
      <c r="A822" s="11"/>
      <c r="B822" s="13"/>
      <c r="D822" s="2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16"/>
    </row>
    <row r="823" spans="1:17">
      <c r="A823" s="11"/>
      <c r="B823" s="13"/>
      <c r="D823" s="2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16"/>
    </row>
    <row r="824" spans="1:17">
      <c r="A824" s="11"/>
      <c r="B824" s="13"/>
      <c r="D824" s="2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16"/>
    </row>
    <row r="825" spans="1:17">
      <c r="A825" s="11"/>
      <c r="B825" s="13"/>
      <c r="D825" s="2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16"/>
    </row>
    <row r="826" spans="1:17">
      <c r="A826" s="11"/>
      <c r="B826" s="13"/>
      <c r="D826" s="2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16"/>
    </row>
    <row r="827" spans="1:17">
      <c r="A827" s="11"/>
      <c r="B827" s="13"/>
      <c r="D827" s="2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16"/>
    </row>
    <row r="828" spans="1:17">
      <c r="A828" s="11"/>
      <c r="B828" s="13"/>
      <c r="D828" s="2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16"/>
    </row>
    <row r="829" spans="1:17">
      <c r="B829" s="4"/>
      <c r="D829" s="2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16"/>
    </row>
    <row r="830" spans="1:17">
      <c r="B830" s="4"/>
      <c r="D830" s="2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16"/>
    </row>
    <row r="831" spans="1:17">
      <c r="B831" s="4"/>
      <c r="D831" s="2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16"/>
    </row>
    <row r="832" spans="1:17">
      <c r="B832" s="4"/>
      <c r="D832" s="2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16"/>
    </row>
    <row r="833" spans="2:17">
      <c r="B833" s="4"/>
      <c r="D833" s="2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16"/>
    </row>
    <row r="834" spans="2:17">
      <c r="B834" s="4"/>
      <c r="D834" s="2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16"/>
    </row>
    <row r="835" spans="2:17">
      <c r="B835" s="4"/>
      <c r="D835" s="2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16"/>
    </row>
    <row r="836" spans="2:17">
      <c r="B836" s="4"/>
      <c r="D836" s="2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16"/>
    </row>
    <row r="837" spans="2:17">
      <c r="B837" s="4"/>
      <c r="D837" s="2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16"/>
    </row>
    <row r="838" spans="2:17">
      <c r="B838" s="4"/>
      <c r="D838" s="2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16"/>
    </row>
    <row r="839" spans="2:17">
      <c r="B839" s="4"/>
      <c r="D839" s="2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16"/>
    </row>
    <row r="840" spans="2:17">
      <c r="B840" s="4"/>
      <c r="D840" s="2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16"/>
    </row>
    <row r="841" spans="2:17">
      <c r="B841" s="4"/>
      <c r="D841" s="2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16"/>
    </row>
    <row r="842" spans="2:17">
      <c r="B842" s="4"/>
      <c r="D842" s="2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16"/>
    </row>
    <row r="843" spans="2:17">
      <c r="B843" s="4"/>
      <c r="D843" s="2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16"/>
    </row>
    <row r="844" spans="2:17">
      <c r="B844" s="4"/>
      <c r="D844" s="2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16"/>
    </row>
    <row r="845" spans="2:17">
      <c r="B845" s="4"/>
      <c r="D845" s="2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16"/>
    </row>
    <row r="846" spans="2:17">
      <c r="B846" s="4"/>
      <c r="D846" s="2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16"/>
    </row>
    <row r="847" spans="2:17">
      <c r="B847" s="4"/>
      <c r="D847" s="2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16"/>
    </row>
    <row r="848" spans="2:17">
      <c r="B848" s="4"/>
      <c r="D848" s="2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16"/>
    </row>
    <row r="849" spans="2:17">
      <c r="B849" s="4"/>
      <c r="D849" s="2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16"/>
    </row>
    <row r="850" spans="2:17">
      <c r="B850" s="4"/>
      <c r="D850" s="2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16"/>
    </row>
    <row r="851" spans="2:17">
      <c r="B851" s="4"/>
      <c r="D851" s="2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16"/>
    </row>
    <row r="852" spans="2:17">
      <c r="B852" s="4"/>
      <c r="D852" s="2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16"/>
    </row>
    <row r="853" spans="2:17">
      <c r="B853" s="4"/>
      <c r="D853" s="2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16"/>
    </row>
    <row r="854" spans="2:17">
      <c r="B854" s="4"/>
      <c r="D854" s="2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16"/>
    </row>
    <row r="855" spans="2:17">
      <c r="B855" s="4"/>
      <c r="D855" s="2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16"/>
    </row>
    <row r="856" spans="2:17">
      <c r="B856" s="4"/>
      <c r="D856" s="2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16"/>
    </row>
    <row r="857" spans="2:17">
      <c r="B857" s="4"/>
      <c r="D857" s="2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16"/>
    </row>
    <row r="858" spans="2:17">
      <c r="B858" s="4"/>
      <c r="D858" s="2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16"/>
    </row>
    <row r="859" spans="2:17">
      <c r="B859" s="4"/>
      <c r="D859" s="2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16"/>
    </row>
    <row r="860" spans="2:17">
      <c r="B860" s="4"/>
      <c r="D860" s="2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16"/>
    </row>
    <row r="861" spans="2:17">
      <c r="B861" s="4"/>
      <c r="D861" s="2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16"/>
    </row>
    <row r="862" spans="2:17">
      <c r="B862" s="4"/>
      <c r="D862" s="2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16"/>
    </row>
    <row r="863" spans="2:17">
      <c r="B863" s="4"/>
      <c r="D863" s="2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16"/>
    </row>
    <row r="864" spans="2:17">
      <c r="B864" s="4"/>
      <c r="D864" s="2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16"/>
    </row>
    <row r="865" spans="2:17">
      <c r="B865" s="4"/>
      <c r="D865" s="2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16"/>
    </row>
    <row r="866" spans="2:17">
      <c r="B866" s="4"/>
      <c r="D866" s="2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16"/>
    </row>
    <row r="867" spans="2:17">
      <c r="B867" s="4"/>
      <c r="D867" s="2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16"/>
    </row>
    <row r="868" spans="2:17">
      <c r="B868" s="4"/>
      <c r="D868" s="2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16"/>
    </row>
    <row r="869" spans="2:17">
      <c r="B869" s="4"/>
      <c r="D869" s="2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16"/>
    </row>
    <row r="870" spans="2:17">
      <c r="B870" s="4"/>
      <c r="D870" s="2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16"/>
    </row>
    <row r="871" spans="2:17">
      <c r="B871" s="4"/>
      <c r="D871" s="2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16"/>
    </row>
    <row r="872" spans="2:17">
      <c r="B872" s="4"/>
      <c r="D872" s="2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16"/>
    </row>
    <row r="873" spans="2:17">
      <c r="B873" s="4"/>
      <c r="D873" s="2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16"/>
    </row>
    <row r="874" spans="2:17">
      <c r="B874" s="4"/>
      <c r="D874" s="2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16"/>
    </row>
    <row r="875" spans="2:17">
      <c r="B875" s="4"/>
      <c r="D875" s="2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16"/>
    </row>
    <row r="876" spans="2:17">
      <c r="B876" s="4"/>
      <c r="D876" s="2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16"/>
    </row>
    <row r="877" spans="2:17">
      <c r="B877" s="4"/>
      <c r="D877" s="2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16"/>
    </row>
    <row r="878" spans="2:17">
      <c r="B878" s="4"/>
      <c r="D878" s="2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16"/>
    </row>
    <row r="879" spans="2:17">
      <c r="B879" s="4"/>
      <c r="D879" s="2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16"/>
    </row>
    <row r="880" spans="2:17">
      <c r="B880" s="4"/>
      <c r="D880" s="2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16"/>
    </row>
    <row r="881" spans="2:17">
      <c r="B881" s="4"/>
      <c r="D881" s="2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16"/>
    </row>
    <row r="882" spans="2:17">
      <c r="B882" s="4"/>
      <c r="D882" s="2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16"/>
    </row>
    <row r="883" spans="2:17">
      <c r="B883" s="4"/>
      <c r="D883" s="2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16"/>
    </row>
    <row r="884" spans="2:17">
      <c r="B884" s="4"/>
      <c r="D884" s="2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16"/>
    </row>
    <row r="885" spans="2:17">
      <c r="B885" s="4"/>
      <c r="D885" s="2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16"/>
    </row>
    <row r="886" spans="2:17">
      <c r="B886" s="4"/>
      <c r="D886" s="2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16"/>
    </row>
    <row r="887" spans="2:17">
      <c r="B887" s="4"/>
      <c r="D887" s="2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16"/>
    </row>
    <row r="888" spans="2:17">
      <c r="B888" s="4"/>
      <c r="D888" s="2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16"/>
    </row>
    <row r="889" spans="2:17">
      <c r="B889" s="4"/>
      <c r="D889" s="2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16"/>
    </row>
    <row r="890" spans="2:17">
      <c r="B890" s="4"/>
      <c r="D890" s="2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16"/>
    </row>
    <row r="891" spans="2:17">
      <c r="B891" s="4"/>
      <c r="D891" s="2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16"/>
    </row>
    <row r="892" spans="2:17">
      <c r="B892" s="4"/>
      <c r="D892" s="2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16"/>
    </row>
    <row r="893" spans="2:17">
      <c r="B893" s="4"/>
      <c r="D893" s="2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16"/>
    </row>
    <row r="894" spans="2:17">
      <c r="B894" s="4"/>
      <c r="D894" s="2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16"/>
    </row>
    <row r="895" spans="2:17">
      <c r="B895" s="4"/>
      <c r="D895" s="2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16"/>
    </row>
    <row r="896" spans="2:17">
      <c r="B896" s="4"/>
      <c r="D896" s="2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16"/>
    </row>
    <row r="897" spans="2:17">
      <c r="B897" s="4"/>
      <c r="D897" s="2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16"/>
    </row>
    <row r="898" spans="2:17">
      <c r="B898" s="4"/>
      <c r="D898" s="2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16"/>
    </row>
    <row r="899" spans="2:17">
      <c r="B899" s="4"/>
      <c r="D899" s="2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16"/>
    </row>
    <row r="900" spans="2:17">
      <c r="B900" s="4"/>
      <c r="D900" s="2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16"/>
    </row>
    <row r="901" spans="2:17">
      <c r="B901" s="4"/>
      <c r="D901" s="2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16"/>
    </row>
    <row r="902" spans="2:17">
      <c r="B902" s="4"/>
      <c r="D902" s="2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16"/>
    </row>
    <row r="903" spans="2:17">
      <c r="B903" s="4"/>
      <c r="D903" s="2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16"/>
    </row>
    <row r="904" spans="2:17">
      <c r="B904" s="4"/>
      <c r="D904" s="2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16"/>
    </row>
    <row r="905" spans="2:17">
      <c r="B905" s="4"/>
      <c r="D905" s="2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16"/>
    </row>
    <row r="906" spans="2:17">
      <c r="B906" s="4"/>
      <c r="D906" s="2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16"/>
    </row>
    <row r="907" spans="2:17">
      <c r="B907" s="4"/>
      <c r="D907" s="2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16"/>
    </row>
    <row r="908" spans="2:17">
      <c r="B908" s="4"/>
      <c r="D908" s="2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16"/>
    </row>
    <row r="909" spans="2:17">
      <c r="B909" s="4"/>
      <c r="D909" s="2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16"/>
    </row>
    <row r="910" spans="2:17">
      <c r="B910" s="4"/>
      <c r="D910" s="2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16"/>
    </row>
    <row r="911" spans="2:17">
      <c r="B911" s="4"/>
      <c r="D911" s="2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16"/>
    </row>
    <row r="912" spans="2:17">
      <c r="B912" s="4"/>
      <c r="D912" s="2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16"/>
    </row>
    <row r="913" spans="2:17">
      <c r="B913" s="4"/>
      <c r="D913" s="2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16"/>
    </row>
    <row r="914" spans="2:17">
      <c r="B914" s="4"/>
      <c r="D914" s="2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16"/>
    </row>
    <row r="915" spans="2:17">
      <c r="B915" s="4"/>
      <c r="D915" s="2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16"/>
    </row>
    <row r="916" spans="2:17">
      <c r="B916" s="4"/>
      <c r="D916" s="2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16"/>
    </row>
    <row r="917" spans="2:17">
      <c r="B917" s="4"/>
      <c r="D917" s="2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16"/>
    </row>
    <row r="918" spans="2:17">
      <c r="B918" s="4"/>
      <c r="D918" s="2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16"/>
    </row>
    <row r="919" spans="2:17">
      <c r="B919" s="4"/>
      <c r="D919" s="2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16"/>
    </row>
    <row r="920" spans="2:17">
      <c r="B920" s="4"/>
      <c r="D920" s="2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16"/>
    </row>
    <row r="921" spans="2:17">
      <c r="B921" s="4"/>
      <c r="D921" s="2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16"/>
    </row>
    <row r="922" spans="2:17">
      <c r="B922" s="4"/>
      <c r="D922" s="2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16"/>
    </row>
    <row r="923" spans="2:17">
      <c r="B923" s="4"/>
      <c r="D923" s="2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16"/>
    </row>
    <row r="924" spans="2:17">
      <c r="B924" s="4"/>
      <c r="D924" s="2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16"/>
    </row>
    <row r="925" spans="2:17">
      <c r="B925" s="4"/>
      <c r="D925" s="2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16"/>
    </row>
    <row r="926" spans="2:17">
      <c r="B926" s="4"/>
      <c r="D926" s="2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16"/>
    </row>
    <row r="927" spans="2:17">
      <c r="B927" s="4"/>
      <c r="D927" s="2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16"/>
    </row>
    <row r="928" spans="2:17">
      <c r="B928" s="4"/>
      <c r="D928" s="2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16"/>
    </row>
    <row r="929" spans="2:17">
      <c r="B929" s="4"/>
      <c r="D929" s="2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16"/>
    </row>
    <row r="930" spans="2:17">
      <c r="B930" s="4"/>
      <c r="D930" s="2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16"/>
    </row>
    <row r="931" spans="2:17">
      <c r="B931" s="4"/>
      <c r="D931" s="2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16"/>
    </row>
    <row r="932" spans="2:17">
      <c r="B932" s="4"/>
      <c r="D932" s="2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16"/>
    </row>
    <row r="933" spans="2:17">
      <c r="B933" s="4"/>
      <c r="D933" s="2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16"/>
    </row>
    <row r="934" spans="2:17">
      <c r="B934" s="4"/>
      <c r="D934" s="2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16"/>
    </row>
    <row r="935" spans="2:17">
      <c r="B935" s="4"/>
      <c r="D935" s="2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16"/>
    </row>
    <row r="936" spans="2:17">
      <c r="B936" s="4"/>
      <c r="D936" s="2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16"/>
    </row>
    <row r="937" spans="2:17">
      <c r="B937" s="4"/>
      <c r="D937" s="2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16"/>
    </row>
    <row r="938" spans="2:17">
      <c r="B938" s="4"/>
      <c r="D938" s="2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16"/>
    </row>
    <row r="939" spans="2:17">
      <c r="B939" s="4"/>
      <c r="D939" s="2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16"/>
    </row>
    <row r="940" spans="2:17">
      <c r="B940" s="4"/>
      <c r="D940" s="2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16"/>
    </row>
    <row r="941" spans="2:17">
      <c r="B941" s="4"/>
      <c r="D941" s="2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16"/>
    </row>
    <row r="942" spans="2:17">
      <c r="B942" s="4"/>
      <c r="D942" s="2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16"/>
    </row>
    <row r="943" spans="2:17">
      <c r="B943" s="4"/>
      <c r="D943" s="2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16"/>
    </row>
    <row r="944" spans="2:17">
      <c r="B944" s="4"/>
      <c r="D944" s="2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16"/>
    </row>
    <row r="945" spans="2:17">
      <c r="B945" s="4"/>
      <c r="D945" s="2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16"/>
    </row>
    <row r="946" spans="2:17">
      <c r="B946" s="4"/>
      <c r="D946" s="2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16"/>
    </row>
    <row r="947" spans="2:17">
      <c r="B947" s="4"/>
      <c r="D947" s="2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16"/>
    </row>
    <row r="948" spans="2:17">
      <c r="B948" s="4"/>
      <c r="D948" s="2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16"/>
    </row>
    <row r="949" spans="2:17">
      <c r="B949" s="4"/>
      <c r="D949" s="2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16"/>
    </row>
    <row r="950" spans="2:17">
      <c r="B950" s="4"/>
      <c r="D950" s="2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16"/>
    </row>
    <row r="951" spans="2:17">
      <c r="B951" s="4"/>
      <c r="D951" s="2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16"/>
    </row>
    <row r="952" spans="2:17">
      <c r="B952" s="4"/>
      <c r="D952" s="2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16"/>
    </row>
    <row r="953" spans="2:17">
      <c r="B953" s="4"/>
      <c r="D953" s="2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16"/>
    </row>
    <row r="954" spans="2:17">
      <c r="B954" s="4"/>
      <c r="D954" s="2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16"/>
    </row>
    <row r="955" spans="2:17">
      <c r="B955" s="4"/>
      <c r="D955" s="2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16"/>
    </row>
    <row r="956" spans="2:17">
      <c r="B956" s="4"/>
      <c r="D956" s="2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16"/>
    </row>
    <row r="957" spans="2:17">
      <c r="B957" s="4"/>
      <c r="D957" s="2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16"/>
    </row>
    <row r="958" spans="2:17">
      <c r="B958" s="4"/>
      <c r="D958" s="2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16"/>
    </row>
    <row r="959" spans="2:17">
      <c r="B959" s="4"/>
      <c r="D959" s="2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16"/>
    </row>
    <row r="960" spans="2:17">
      <c r="B960" s="4"/>
      <c r="D960" s="2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16"/>
    </row>
    <row r="961" spans="2:17">
      <c r="B961" s="4"/>
      <c r="D961" s="2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16"/>
    </row>
    <row r="962" spans="2:17">
      <c r="B962" s="4"/>
      <c r="D962" s="2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16"/>
    </row>
    <row r="963" spans="2:17">
      <c r="B963" s="4"/>
      <c r="D963" s="2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16"/>
    </row>
    <row r="964" spans="2:17">
      <c r="B964" s="4"/>
      <c r="D964" s="2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16"/>
    </row>
    <row r="965" spans="2:17">
      <c r="B965" s="4"/>
      <c r="D965" s="2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16"/>
    </row>
    <row r="966" spans="2:17">
      <c r="B966" s="4"/>
      <c r="D966" s="2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16"/>
    </row>
    <row r="967" spans="2:17">
      <c r="B967" s="4"/>
      <c r="D967" s="2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16"/>
    </row>
    <row r="968" spans="2:17">
      <c r="B968" s="4"/>
      <c r="D968" s="2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16"/>
    </row>
    <row r="969" spans="2:17">
      <c r="B969" s="4"/>
      <c r="D969" s="2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16"/>
    </row>
    <row r="970" spans="2:17">
      <c r="B970" s="4"/>
      <c r="D970" s="2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16"/>
    </row>
    <row r="971" spans="2:17">
      <c r="B971" s="4"/>
      <c r="D971" s="2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16"/>
    </row>
    <row r="972" spans="2:17">
      <c r="B972" s="4"/>
      <c r="D972" s="2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16"/>
    </row>
    <row r="973" spans="2:17">
      <c r="B973" s="4"/>
      <c r="D973" s="2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16"/>
    </row>
    <row r="974" spans="2:17">
      <c r="B974" s="4"/>
      <c r="D974" s="2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16"/>
    </row>
    <row r="975" spans="2:17">
      <c r="B975" s="4"/>
      <c r="D975" s="2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16"/>
    </row>
    <row r="976" spans="2:17">
      <c r="B976" s="4"/>
      <c r="D976" s="2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16"/>
    </row>
    <row r="977" spans="2:17">
      <c r="B977" s="4"/>
      <c r="D977" s="2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16"/>
    </row>
    <row r="978" spans="2:17">
      <c r="B978" s="4"/>
      <c r="D978" s="2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16"/>
    </row>
    <row r="979" spans="2:17">
      <c r="B979" s="4"/>
      <c r="D979" s="2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16"/>
    </row>
    <row r="980" spans="2:17">
      <c r="B980" s="4"/>
      <c r="D980" s="2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16"/>
    </row>
    <row r="981" spans="2:17">
      <c r="B981" s="4"/>
      <c r="D981" s="2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16"/>
    </row>
    <row r="982" spans="2:17">
      <c r="B982" s="4"/>
      <c r="D982" s="2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16"/>
    </row>
    <row r="983" spans="2:17">
      <c r="B983" s="4"/>
      <c r="D983" s="2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16"/>
    </row>
    <row r="984" spans="2:17">
      <c r="B984" s="4"/>
      <c r="D984" s="2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16"/>
    </row>
    <row r="985" spans="2:17">
      <c r="B985" s="4"/>
      <c r="D985" s="2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16"/>
    </row>
    <row r="986" spans="2:17">
      <c r="B986" s="4"/>
      <c r="D986" s="2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16"/>
    </row>
    <row r="987" spans="2:17">
      <c r="B987" s="4"/>
      <c r="D987" s="2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16"/>
    </row>
    <row r="988" spans="2:17">
      <c r="B988" s="4"/>
      <c r="D988" s="2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16"/>
    </row>
    <row r="989" spans="2:17">
      <c r="B989" s="4"/>
      <c r="D989" s="2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16"/>
    </row>
    <row r="990" spans="2:17">
      <c r="B990" s="4"/>
      <c r="D990" s="2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16"/>
    </row>
    <row r="991" spans="2:17">
      <c r="B991" s="4"/>
      <c r="D991" s="2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16"/>
    </row>
    <row r="992" spans="2:17">
      <c r="B992" s="4"/>
      <c r="D992" s="2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16"/>
    </row>
    <row r="993" spans="2:17">
      <c r="B993" s="4"/>
      <c r="D993" s="2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16"/>
    </row>
    <row r="994" spans="2:17">
      <c r="B994" s="4"/>
      <c r="D994" s="2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16"/>
    </row>
    <row r="995" spans="2:17">
      <c r="B995" s="4"/>
      <c r="D995" s="2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16"/>
    </row>
    <row r="996" spans="2:17">
      <c r="B996" s="4"/>
      <c r="D996" s="2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16"/>
    </row>
    <row r="997" spans="2:17">
      <c r="B997" s="4"/>
      <c r="D997" s="2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16"/>
    </row>
    <row r="998" spans="2:17">
      <c r="B998" s="4"/>
      <c r="D998" s="2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16"/>
    </row>
    <row r="999" spans="2:17">
      <c r="B999" s="4"/>
      <c r="D999" s="2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16"/>
    </row>
    <row r="1000" spans="2:17">
      <c r="B1000" s="4"/>
      <c r="D1000" s="2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16"/>
    </row>
    <row r="1001" spans="2:17">
      <c r="B1001" s="4"/>
      <c r="D1001" s="2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16"/>
    </row>
    <row r="1002" spans="2:17">
      <c r="B1002" s="4"/>
      <c r="D1002" s="2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16"/>
    </row>
    <row r="1003" spans="2:17">
      <c r="B1003" s="4"/>
      <c r="D1003" s="2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16"/>
    </row>
    <row r="1004" spans="2:17">
      <c r="B1004" s="4"/>
      <c r="D1004" s="2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16"/>
    </row>
    <row r="1005" spans="2:17">
      <c r="B1005" s="4"/>
      <c r="D1005" s="2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16"/>
    </row>
    <row r="1006" spans="2:17">
      <c r="B1006" s="4"/>
      <c r="D1006" s="2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16"/>
    </row>
    <row r="1007" spans="2:17">
      <c r="B1007" s="4"/>
      <c r="D1007" s="2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16"/>
    </row>
    <row r="1008" spans="2:17">
      <c r="B1008" s="4"/>
      <c r="D1008" s="2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16"/>
    </row>
    <row r="1009" spans="2:17">
      <c r="B1009" s="4"/>
      <c r="D1009" s="2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16"/>
    </row>
    <row r="1010" spans="2:17">
      <c r="B1010" s="4"/>
      <c r="D1010" s="2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16"/>
    </row>
    <row r="1011" spans="2:17">
      <c r="B1011" s="4"/>
      <c r="D1011" s="2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16"/>
    </row>
    <row r="1012" spans="2:17">
      <c r="B1012" s="4"/>
      <c r="D1012" s="2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16"/>
    </row>
    <row r="1013" spans="2:17">
      <c r="B1013" s="4"/>
      <c r="D1013" s="2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16"/>
    </row>
    <row r="1014" spans="2:17">
      <c r="B1014" s="4"/>
      <c r="D1014" s="2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16"/>
    </row>
    <row r="1015" spans="2:17">
      <c r="B1015" s="4"/>
      <c r="D1015" s="2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16"/>
    </row>
    <row r="1016" spans="2:17">
      <c r="B1016" s="4"/>
      <c r="D1016" s="2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16"/>
    </row>
    <row r="1017" spans="2:17">
      <c r="B1017" s="4"/>
      <c r="D1017" s="2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16"/>
    </row>
    <row r="1018" spans="2:17">
      <c r="B1018" s="4"/>
      <c r="D1018" s="2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16"/>
    </row>
    <row r="1019" spans="2:17">
      <c r="B1019" s="4"/>
      <c r="D1019" s="2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16"/>
    </row>
    <row r="1020" spans="2:17">
      <c r="B1020" s="4"/>
      <c r="D1020" s="2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16"/>
    </row>
    <row r="1021" spans="2:17">
      <c r="B1021" s="4"/>
      <c r="D1021" s="2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16"/>
    </row>
    <row r="1022" spans="2:17">
      <c r="B1022" s="4"/>
      <c r="D1022" s="2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16"/>
    </row>
    <row r="1023" spans="2:17">
      <c r="B1023" s="4"/>
      <c r="D1023" s="2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16"/>
    </row>
    <row r="1024" spans="2:17">
      <c r="B1024" s="4"/>
      <c r="D1024" s="2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16"/>
    </row>
    <row r="1025" spans="2:17">
      <c r="B1025" s="4"/>
      <c r="D1025" s="2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16"/>
    </row>
    <row r="1026" spans="2:17">
      <c r="B1026" s="4"/>
      <c r="D1026" s="2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16"/>
    </row>
    <row r="1027" spans="2:17">
      <c r="B1027" s="4"/>
      <c r="D1027" s="2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16"/>
    </row>
    <row r="1028" spans="2:17">
      <c r="B1028" s="4"/>
      <c r="D1028" s="2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16"/>
    </row>
    <row r="1029" spans="2:17">
      <c r="B1029" s="4"/>
      <c r="D1029" s="2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16"/>
    </row>
    <row r="1030" spans="2:17">
      <c r="B1030" s="4"/>
      <c r="D1030" s="2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16"/>
    </row>
    <row r="1031" spans="2:17">
      <c r="B1031" s="4"/>
      <c r="D1031" s="2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16"/>
    </row>
    <row r="1032" spans="2:17">
      <c r="B1032" s="4"/>
      <c r="D1032" s="2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16"/>
    </row>
    <row r="1033" spans="2:17">
      <c r="B1033" s="4"/>
      <c r="D1033" s="2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16"/>
    </row>
    <row r="1034" spans="2:17">
      <c r="B1034" s="4"/>
      <c r="D1034" s="2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16"/>
    </row>
    <row r="1035" spans="2:17">
      <c r="B1035" s="4"/>
      <c r="D1035" s="2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16"/>
    </row>
    <row r="1036" spans="2:17">
      <c r="B1036" s="4"/>
      <c r="D1036" s="2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16"/>
    </row>
    <row r="1037" spans="2:17">
      <c r="B1037" s="4"/>
      <c r="D1037" s="2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16"/>
    </row>
    <row r="1038" spans="2:17">
      <c r="B1038" s="4"/>
      <c r="D1038" s="2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16"/>
    </row>
    <row r="1039" spans="2:17">
      <c r="B1039" s="4"/>
      <c r="D1039" s="2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16"/>
    </row>
    <row r="1040" spans="2:17">
      <c r="B1040" s="4"/>
      <c r="D1040" s="2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16"/>
    </row>
    <row r="1041" spans="2:17">
      <c r="B1041" s="4"/>
      <c r="D1041" s="2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16"/>
    </row>
    <row r="1042" spans="2:17">
      <c r="B1042" s="4"/>
      <c r="D1042" s="2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16"/>
    </row>
    <row r="1043" spans="2:17">
      <c r="B1043" s="4"/>
      <c r="D1043" s="2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16"/>
    </row>
    <row r="1044" spans="2:17">
      <c r="B1044" s="4"/>
      <c r="D1044" s="2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16"/>
    </row>
    <row r="1045" spans="2:17">
      <c r="B1045" s="4"/>
      <c r="D1045" s="2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16"/>
    </row>
    <row r="1046" spans="2:17">
      <c r="B1046" s="4"/>
      <c r="D1046" s="2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16"/>
    </row>
    <row r="1047" spans="2:17">
      <c r="B1047" s="4"/>
      <c r="D1047" s="2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16"/>
    </row>
    <row r="1048" spans="2:17">
      <c r="B1048" s="4"/>
      <c r="D1048" s="2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16"/>
    </row>
    <row r="1049" spans="2:17">
      <c r="B1049" s="4"/>
      <c r="D1049" s="2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16"/>
    </row>
    <row r="1050" spans="2:17">
      <c r="B1050" s="4"/>
      <c r="D1050" s="2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16"/>
    </row>
    <row r="1051" spans="2:17">
      <c r="B1051" s="4"/>
      <c r="D1051" s="2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16"/>
    </row>
    <row r="1052" spans="2:17">
      <c r="B1052" s="4"/>
      <c r="D1052" s="2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16"/>
    </row>
    <row r="1053" spans="2:17">
      <c r="B1053" s="4"/>
      <c r="D1053" s="2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16"/>
    </row>
    <row r="1054" spans="2:17">
      <c r="B1054" s="4"/>
      <c r="D1054" s="2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16"/>
    </row>
    <row r="1055" spans="2:17">
      <c r="B1055" s="4"/>
      <c r="D1055" s="2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16"/>
    </row>
    <row r="1056" spans="2:17">
      <c r="B1056" s="4"/>
      <c r="D1056" s="2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16"/>
    </row>
    <row r="1057" spans="2:21">
      <c r="B1057" s="4"/>
      <c r="D1057" s="2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16"/>
    </row>
    <row r="1058" spans="2:21">
      <c r="B1058" s="4"/>
      <c r="D1058" s="2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16"/>
    </row>
    <row r="1059" spans="2:21">
      <c r="B1059" s="4"/>
      <c r="D1059" s="2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16"/>
    </row>
    <row r="1060" spans="2:21">
      <c r="B1060" s="4"/>
      <c r="D1060" s="2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16"/>
    </row>
    <row r="1061" spans="2:21">
      <c r="B1061" s="4"/>
      <c r="D1061" s="2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16"/>
    </row>
    <row r="1062" spans="2:21">
      <c r="B1062" s="4"/>
      <c r="D1062" s="2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16"/>
    </row>
    <row r="1063" spans="2:21">
      <c r="B1063" s="4"/>
      <c r="D1063" s="2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16"/>
    </row>
    <row r="1064" spans="2:21">
      <c r="B1064" s="4"/>
      <c r="D1064" s="2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16"/>
      <c r="U1064" s="6"/>
    </row>
    <row r="1065" spans="2:21">
      <c r="B1065" s="4"/>
      <c r="D1065" s="2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16"/>
    </row>
    <row r="1066" spans="2:21">
      <c r="B1066" s="4"/>
      <c r="D1066" s="2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16"/>
    </row>
    <row r="1067" spans="2:21">
      <c r="B1067" s="4"/>
      <c r="D1067" s="2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16"/>
    </row>
    <row r="1068" spans="2:21">
      <c r="B1068" s="4"/>
      <c r="D1068" s="2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16"/>
    </row>
    <row r="1069" spans="2:21">
      <c r="B1069" s="4"/>
      <c r="D1069" s="2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16"/>
    </row>
    <row r="1070" spans="2:21">
      <c r="B1070" s="4"/>
      <c r="D1070" s="2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16"/>
    </row>
    <row r="1071" spans="2:21">
      <c r="B1071" s="4"/>
      <c r="D1071" s="2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16"/>
    </row>
    <row r="1072" spans="2:21">
      <c r="B1072" s="4"/>
      <c r="D1072" s="2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16"/>
    </row>
    <row r="1073" spans="2:17">
      <c r="B1073" s="4"/>
      <c r="D1073" s="2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16"/>
    </row>
    <row r="1074" spans="2:17">
      <c r="B1074" s="4"/>
      <c r="D1074" s="2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16"/>
    </row>
    <row r="1075" spans="2:17">
      <c r="B1075" s="4"/>
      <c r="D1075" s="2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16"/>
    </row>
    <row r="1076" spans="2:17">
      <c r="B1076" s="4"/>
      <c r="D1076" s="2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16"/>
    </row>
    <row r="1077" spans="2:17">
      <c r="B1077" s="4"/>
      <c r="D1077" s="2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16"/>
    </row>
    <row r="1078" spans="2:17">
      <c r="B1078" s="4"/>
      <c r="D1078" s="2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16"/>
    </row>
    <row r="1079" spans="2:17">
      <c r="B1079" s="4"/>
      <c r="D1079" s="2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16"/>
    </row>
    <row r="1080" spans="2:17">
      <c r="B1080" s="4"/>
      <c r="D1080" s="2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16"/>
    </row>
    <row r="1081" spans="2:17">
      <c r="B1081" s="4"/>
      <c r="D1081" s="2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16"/>
    </row>
    <row r="1082" spans="2:17">
      <c r="B1082" s="4"/>
      <c r="D1082" s="2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16"/>
    </row>
    <row r="1083" spans="2:17">
      <c r="B1083" s="4"/>
      <c r="D1083" s="2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16"/>
    </row>
    <row r="1084" spans="2:17">
      <c r="B1084" s="4"/>
      <c r="D1084" s="2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16"/>
    </row>
    <row r="1085" spans="2:17">
      <c r="B1085" s="4"/>
      <c r="D1085" s="2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16"/>
    </row>
    <row r="1086" spans="2:17">
      <c r="B1086" s="4"/>
      <c r="D1086" s="2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16"/>
    </row>
    <row r="1087" spans="2:17">
      <c r="B1087" s="4"/>
      <c r="D1087" s="2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16"/>
    </row>
    <row r="1088" spans="2:17">
      <c r="B1088" s="4"/>
      <c r="D1088" s="2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16"/>
    </row>
    <row r="1089" spans="2:17">
      <c r="B1089" s="4"/>
      <c r="D1089" s="2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16"/>
    </row>
    <row r="1090" spans="2:17">
      <c r="B1090" s="4"/>
      <c r="D1090" s="2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16"/>
    </row>
    <row r="1091" spans="2:17">
      <c r="B1091" s="4"/>
      <c r="D1091" s="2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16"/>
    </row>
    <row r="1092" spans="2:17">
      <c r="B1092" s="4"/>
      <c r="D1092" s="2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16"/>
    </row>
    <row r="1093" spans="2:17">
      <c r="B1093" s="4"/>
      <c r="D1093" s="2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16"/>
    </row>
    <row r="1094" spans="2:17">
      <c r="B1094" s="4"/>
      <c r="D1094" s="2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16"/>
    </row>
    <row r="1095" spans="2:17">
      <c r="B1095" s="4"/>
      <c r="D1095" s="2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16"/>
    </row>
    <row r="1096" spans="2:17">
      <c r="B1096" s="4"/>
      <c r="D1096" s="2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16"/>
    </row>
    <row r="1097" spans="2:17">
      <c r="B1097" s="4"/>
      <c r="D1097" s="2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16"/>
    </row>
    <row r="1098" spans="2:17">
      <c r="B1098" s="4"/>
      <c r="D1098" s="2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16"/>
    </row>
    <row r="1099" spans="2:17">
      <c r="B1099" s="4"/>
      <c r="D1099" s="2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16"/>
    </row>
    <row r="1100" spans="2:17">
      <c r="B1100" s="4"/>
      <c r="D1100" s="2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16"/>
    </row>
    <row r="1101" spans="2:17">
      <c r="B1101" s="4"/>
      <c r="D1101" s="2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16"/>
    </row>
    <row r="1102" spans="2:17">
      <c r="B1102" s="4"/>
      <c r="D1102" s="2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16"/>
    </row>
    <row r="1103" spans="2:17">
      <c r="B1103" s="4"/>
      <c r="D1103" s="2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16"/>
    </row>
    <row r="1104" spans="2:17">
      <c r="B1104" s="4"/>
      <c r="D1104" s="2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16"/>
    </row>
    <row r="1105" spans="2:17">
      <c r="B1105" s="4"/>
      <c r="D1105" s="2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16"/>
    </row>
    <row r="1106" spans="2:17">
      <c r="B1106" s="4"/>
      <c r="D1106" s="2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16"/>
    </row>
    <row r="1107" spans="2:17">
      <c r="B1107" s="4"/>
      <c r="D1107" s="2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16"/>
    </row>
    <row r="1108" spans="2:17">
      <c r="B1108" s="4"/>
      <c r="D1108" s="2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16"/>
    </row>
    <row r="1109" spans="2:17">
      <c r="B1109" s="4"/>
      <c r="D1109" s="2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16"/>
    </row>
    <row r="1110" spans="2:17">
      <c r="B1110" s="4"/>
      <c r="D1110" s="2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16"/>
    </row>
    <row r="1111" spans="2:17">
      <c r="B1111" s="4"/>
      <c r="D1111" s="2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16"/>
    </row>
    <row r="1112" spans="2:17">
      <c r="B1112" s="4"/>
      <c r="D1112" s="2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16"/>
    </row>
    <row r="1113" spans="2:17">
      <c r="B1113" s="4"/>
      <c r="D1113" s="2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16"/>
    </row>
    <row r="1114" spans="2:17">
      <c r="B1114" s="4"/>
      <c r="D1114" s="2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16"/>
    </row>
    <row r="1115" spans="2:17">
      <c r="B1115" s="4"/>
      <c r="D1115" s="2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16"/>
    </row>
    <row r="1116" spans="2:17">
      <c r="B1116" s="4"/>
      <c r="D1116" s="2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16"/>
    </row>
    <row r="1117" spans="2:17">
      <c r="B1117" s="4"/>
      <c r="D1117" s="2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16"/>
    </row>
    <row r="1118" spans="2:17">
      <c r="B1118" s="4"/>
      <c r="D1118" s="2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16"/>
    </row>
    <row r="1119" spans="2:17">
      <c r="B1119" s="4"/>
      <c r="D1119" s="2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16"/>
    </row>
    <row r="1120" spans="2:17">
      <c r="B1120" s="4"/>
      <c r="D1120" s="2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16"/>
    </row>
    <row r="1121" spans="2:17">
      <c r="B1121" s="4"/>
      <c r="D1121" s="2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16"/>
    </row>
    <row r="1122" spans="2:17">
      <c r="B1122" s="4"/>
      <c r="D1122" s="2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16"/>
    </row>
    <row r="1123" spans="2:17">
      <c r="B1123" s="4"/>
      <c r="D1123" s="2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16"/>
    </row>
    <row r="1124" spans="2:17">
      <c r="B1124" s="4"/>
      <c r="D1124" s="2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16"/>
    </row>
    <row r="1125" spans="2:17">
      <c r="B1125" s="4"/>
      <c r="D1125" s="2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16"/>
    </row>
    <row r="1126" spans="2:17">
      <c r="B1126" s="4"/>
      <c r="D1126" s="2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16"/>
    </row>
    <row r="1127" spans="2:17">
      <c r="B1127" s="4"/>
      <c r="D1127" s="2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16"/>
    </row>
    <row r="1128" spans="2:17">
      <c r="B1128" s="4"/>
      <c r="D1128" s="2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16"/>
    </row>
    <row r="1129" spans="2:17">
      <c r="B1129" s="4"/>
      <c r="D1129" s="2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16"/>
    </row>
    <row r="1130" spans="2:17">
      <c r="B1130" s="4"/>
      <c r="D1130" s="2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16"/>
    </row>
    <row r="1131" spans="2:17">
      <c r="B1131" s="4"/>
      <c r="D1131" s="2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16"/>
    </row>
    <row r="1132" spans="2:17">
      <c r="B1132" s="4"/>
      <c r="D1132" s="2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16"/>
    </row>
    <row r="1133" spans="2:17">
      <c r="B1133" s="4"/>
      <c r="D1133" s="2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16"/>
    </row>
    <row r="1134" spans="2:17">
      <c r="B1134" s="4"/>
      <c r="D1134" s="2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16"/>
    </row>
    <row r="1135" spans="2:17">
      <c r="B1135" s="4"/>
      <c r="D1135" s="2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16"/>
    </row>
    <row r="1136" spans="2:17">
      <c r="B1136" s="4"/>
      <c r="D1136" s="2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16"/>
    </row>
    <row r="1137" spans="2:17">
      <c r="B1137" s="4"/>
      <c r="D1137" s="2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16"/>
    </row>
    <row r="1138" spans="2:17">
      <c r="B1138" s="4"/>
      <c r="D1138" s="2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16"/>
    </row>
    <row r="1139" spans="2:17">
      <c r="B1139" s="4"/>
      <c r="D1139" s="2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16"/>
    </row>
    <row r="1140" spans="2:17">
      <c r="B1140" s="4"/>
      <c r="D1140" s="2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16"/>
    </row>
    <row r="1141" spans="2:17">
      <c r="B1141" s="4"/>
      <c r="D1141" s="2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16"/>
    </row>
    <row r="1142" spans="2:17">
      <c r="B1142" s="4"/>
      <c r="D1142" s="2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16"/>
    </row>
    <row r="1143" spans="2:17">
      <c r="B1143" s="4"/>
      <c r="D1143" s="2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16"/>
    </row>
    <row r="1144" spans="2:17">
      <c r="B1144" s="4"/>
      <c r="D1144" s="2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16"/>
    </row>
    <row r="1145" spans="2:17">
      <c r="B1145" s="4"/>
      <c r="D1145" s="2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16"/>
    </row>
    <row r="1146" spans="2:17">
      <c r="B1146" s="4"/>
      <c r="D1146" s="2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16"/>
    </row>
    <row r="1147" spans="2:17">
      <c r="B1147" s="4"/>
      <c r="D1147" s="2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16"/>
    </row>
    <row r="1148" spans="2:17">
      <c r="B1148" s="4"/>
      <c r="D1148" s="2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16"/>
    </row>
    <row r="1149" spans="2:17">
      <c r="B1149" s="4"/>
      <c r="D1149" s="2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16"/>
    </row>
    <row r="1150" spans="2:17">
      <c r="B1150" s="4"/>
      <c r="D1150" s="2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16"/>
    </row>
    <row r="1151" spans="2:17">
      <c r="B1151" s="4"/>
      <c r="D1151" s="2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16"/>
    </row>
    <row r="1152" spans="2:17">
      <c r="B1152" s="4"/>
      <c r="D1152" s="2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16"/>
    </row>
    <row r="1153" spans="2:17">
      <c r="B1153" s="4"/>
      <c r="D1153" s="2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16"/>
    </row>
    <row r="1154" spans="2:17">
      <c r="B1154" s="4"/>
      <c r="D1154" s="2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16"/>
    </row>
    <row r="1155" spans="2:17">
      <c r="B1155" s="4"/>
      <c r="D1155" s="2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16"/>
    </row>
    <row r="1156" spans="2:17">
      <c r="B1156" s="4"/>
      <c r="D1156" s="2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16"/>
    </row>
    <row r="1157" spans="2:17">
      <c r="B1157" s="4"/>
      <c r="D1157" s="2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16"/>
    </row>
    <row r="1158" spans="2:17">
      <c r="B1158" s="4"/>
      <c r="D1158" s="2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16"/>
    </row>
    <row r="1159" spans="2:17">
      <c r="B1159" s="4"/>
      <c r="D1159" s="2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16"/>
    </row>
    <row r="1160" spans="2:17">
      <c r="B1160" s="4"/>
      <c r="D1160" s="2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16"/>
    </row>
    <row r="1161" spans="2:17">
      <c r="B1161" s="4"/>
      <c r="D1161" s="2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16"/>
    </row>
    <row r="1162" spans="2:17">
      <c r="B1162" s="4"/>
      <c r="D1162" s="2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16"/>
    </row>
    <row r="1163" spans="2:17">
      <c r="B1163" s="4"/>
      <c r="D1163" s="2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16"/>
    </row>
    <row r="1164" spans="2:17">
      <c r="B1164" s="4"/>
      <c r="D1164" s="2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16"/>
    </row>
    <row r="1165" spans="2:17">
      <c r="B1165" s="4"/>
      <c r="D1165" s="2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16"/>
    </row>
    <row r="1166" spans="2:17">
      <c r="B1166" s="4"/>
      <c r="D1166" s="2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16"/>
    </row>
    <row r="1167" spans="2:17">
      <c r="B1167" s="4"/>
      <c r="D1167" s="2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16"/>
    </row>
    <row r="1168" spans="2:17">
      <c r="B1168" s="4"/>
      <c r="D1168" s="2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16"/>
    </row>
    <row r="1169" spans="2:17">
      <c r="B1169" s="4"/>
      <c r="D1169" s="2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16"/>
    </row>
    <row r="1170" spans="2:17">
      <c r="B1170" s="4"/>
      <c r="D1170" s="2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16"/>
    </row>
    <row r="1171" spans="2:17">
      <c r="B1171" s="4"/>
      <c r="D1171" s="2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16"/>
    </row>
    <row r="1172" spans="2:17">
      <c r="B1172" s="4"/>
      <c r="D1172" s="2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16"/>
    </row>
    <row r="1173" spans="2:17">
      <c r="B1173" s="4"/>
      <c r="D1173" s="2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16"/>
    </row>
    <row r="1174" spans="2:17">
      <c r="B1174" s="4"/>
      <c r="D1174" s="2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16"/>
    </row>
    <row r="1175" spans="2:17">
      <c r="B1175" s="4"/>
      <c r="D1175" s="2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16"/>
    </row>
    <row r="1176" spans="2:17">
      <c r="B1176" s="4"/>
      <c r="D1176" s="2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16"/>
    </row>
    <row r="1177" spans="2:17">
      <c r="B1177" s="4"/>
      <c r="D1177" s="2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16"/>
    </row>
    <row r="1178" spans="2:17">
      <c r="B1178" s="4"/>
      <c r="D1178" s="2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16"/>
    </row>
    <row r="1179" spans="2:17">
      <c r="B1179" s="4"/>
      <c r="D1179" s="2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16"/>
    </row>
    <row r="1180" spans="2:17">
      <c r="B1180" s="4"/>
      <c r="D1180" s="2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16"/>
    </row>
    <row r="1181" spans="2:17">
      <c r="B1181" s="4"/>
      <c r="D1181" s="2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16"/>
    </row>
    <row r="1182" spans="2:17">
      <c r="B1182" s="4"/>
      <c r="D1182" s="2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16"/>
    </row>
    <row r="1183" spans="2:17">
      <c r="B1183" s="4"/>
      <c r="D1183" s="2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16"/>
    </row>
    <row r="1184" spans="2:17">
      <c r="B1184" s="4"/>
      <c r="D1184" s="2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16"/>
    </row>
    <row r="1185" spans="2:17">
      <c r="B1185" s="4"/>
      <c r="D1185" s="2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16"/>
    </row>
    <row r="1186" spans="2:17">
      <c r="B1186" s="4"/>
      <c r="D1186" s="2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16"/>
    </row>
    <row r="1187" spans="2:17">
      <c r="B1187" s="4"/>
      <c r="D1187" s="2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16"/>
    </row>
    <row r="1188" spans="2:17">
      <c r="B1188" s="4"/>
      <c r="D1188" s="2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16"/>
    </row>
    <row r="1189" spans="2:17">
      <c r="B1189" s="4"/>
      <c r="D1189" s="2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16"/>
    </row>
    <row r="1190" spans="2:17">
      <c r="B1190" s="4"/>
      <c r="D1190" s="2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16"/>
    </row>
    <row r="1191" spans="2:17">
      <c r="B1191" s="4"/>
      <c r="D1191" s="2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16"/>
    </row>
    <row r="1192" spans="2:17">
      <c r="B1192" s="4"/>
      <c r="D1192" s="2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16"/>
    </row>
    <row r="1193" spans="2:17">
      <c r="B1193" s="4"/>
      <c r="D1193" s="2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16"/>
    </row>
    <row r="1194" spans="2:17">
      <c r="B1194" s="4"/>
      <c r="D1194" s="2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16"/>
    </row>
    <row r="1195" spans="2:17">
      <c r="B1195" s="4"/>
      <c r="D1195" s="2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16"/>
    </row>
    <row r="1196" spans="2:17">
      <c r="B1196" s="4"/>
      <c r="D1196" s="2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16"/>
    </row>
    <row r="1197" spans="2:17">
      <c r="B1197" s="4"/>
      <c r="D1197" s="2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16"/>
    </row>
    <row r="1198" spans="2:17">
      <c r="B1198" s="4"/>
      <c r="D1198" s="2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16"/>
    </row>
    <row r="1199" spans="2:17">
      <c r="B1199" s="4"/>
      <c r="D1199" s="2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16"/>
    </row>
    <row r="1200" spans="2:17">
      <c r="B1200" s="4"/>
      <c r="D1200" s="2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16"/>
    </row>
    <row r="1201" spans="2:17">
      <c r="B1201" s="4"/>
      <c r="D1201" s="2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16"/>
    </row>
    <row r="1202" spans="2:17">
      <c r="B1202" s="4"/>
      <c r="D1202" s="2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16"/>
    </row>
    <row r="1203" spans="2:17">
      <c r="B1203" s="4"/>
      <c r="D1203" s="2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16"/>
    </row>
    <row r="1204" spans="2:17">
      <c r="B1204" s="4"/>
      <c r="D1204" s="2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16"/>
    </row>
    <row r="1205" spans="2:17">
      <c r="B1205" s="4"/>
      <c r="D1205" s="2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16"/>
    </row>
    <row r="1206" spans="2:17">
      <c r="B1206" s="4"/>
      <c r="D1206" s="2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16"/>
    </row>
    <row r="1207" spans="2:17">
      <c r="B1207" s="4"/>
      <c r="D1207" s="2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16"/>
    </row>
    <row r="1208" spans="2:17">
      <c r="B1208" s="4"/>
      <c r="D1208" s="2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16"/>
    </row>
    <row r="1209" spans="2:17">
      <c r="B1209" s="4"/>
      <c r="D1209" s="2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16"/>
    </row>
    <row r="1210" spans="2:17">
      <c r="B1210" s="4"/>
      <c r="D1210" s="2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16"/>
    </row>
    <row r="1211" spans="2:17">
      <c r="B1211" s="4"/>
      <c r="D1211" s="2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16"/>
    </row>
    <row r="1212" spans="2:17">
      <c r="B1212" s="4"/>
      <c r="D1212" s="2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16"/>
    </row>
    <row r="1213" spans="2:17">
      <c r="B1213" s="4"/>
      <c r="D1213" s="2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16"/>
    </row>
    <row r="1214" spans="2:17">
      <c r="B1214" s="4"/>
      <c r="D1214" s="2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16"/>
    </row>
    <row r="1215" spans="2:17">
      <c r="B1215" s="4"/>
      <c r="D1215" s="2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16"/>
    </row>
    <row r="1216" spans="2:17">
      <c r="B1216" s="4"/>
      <c r="D1216" s="2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16"/>
    </row>
    <row r="1217" spans="2:17">
      <c r="B1217" s="4"/>
      <c r="D1217" s="2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16"/>
    </row>
    <row r="1218" spans="2:17">
      <c r="B1218" s="4"/>
      <c r="D1218" s="2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16"/>
    </row>
    <row r="1219" spans="2:17">
      <c r="B1219" s="4"/>
      <c r="D1219" s="2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16"/>
    </row>
    <row r="1220" spans="2:17">
      <c r="B1220" s="4"/>
      <c r="D1220" s="2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16"/>
    </row>
    <row r="1221" spans="2:17">
      <c r="B1221" s="4"/>
      <c r="D1221" s="2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16"/>
    </row>
    <row r="1222" spans="2:17">
      <c r="B1222" s="4"/>
      <c r="D1222" s="2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16"/>
    </row>
    <row r="1223" spans="2:17">
      <c r="B1223" s="4"/>
      <c r="D1223" s="2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16"/>
    </row>
    <row r="1224" spans="2:17">
      <c r="B1224" s="4"/>
      <c r="D1224" s="2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16"/>
    </row>
    <row r="1225" spans="2:17">
      <c r="B1225" s="4"/>
      <c r="D1225" s="2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16"/>
    </row>
    <row r="1226" spans="2:17">
      <c r="B1226" s="4"/>
      <c r="D1226" s="2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16"/>
    </row>
    <row r="1227" spans="2:17">
      <c r="B1227" s="4"/>
      <c r="D1227" s="2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16"/>
    </row>
    <row r="1228" spans="2:17">
      <c r="B1228" s="4"/>
      <c r="D1228" s="2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16"/>
    </row>
    <row r="1229" spans="2:17">
      <c r="B1229" s="4"/>
      <c r="D1229" s="2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16"/>
    </row>
    <row r="1230" spans="2:17">
      <c r="B1230" s="4"/>
      <c r="D1230" s="2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16"/>
    </row>
    <row r="1231" spans="2:17">
      <c r="B1231" s="4"/>
      <c r="D1231" s="2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16"/>
    </row>
    <row r="1232" spans="2:17">
      <c r="B1232" s="4"/>
      <c r="D1232" s="2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16"/>
    </row>
    <row r="1233" spans="2:17">
      <c r="B1233" s="4"/>
      <c r="D1233" s="2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16"/>
    </row>
    <row r="1234" spans="2:17">
      <c r="B1234" s="4"/>
      <c r="D1234" s="2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16"/>
    </row>
    <row r="1235" spans="2:17">
      <c r="B1235" s="4"/>
      <c r="D1235" s="2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16"/>
    </row>
    <row r="1236" spans="2:17">
      <c r="B1236" s="4"/>
      <c r="D1236" s="2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16"/>
    </row>
    <row r="1237" spans="2:17">
      <c r="B1237" s="4"/>
      <c r="D1237" s="2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16"/>
    </row>
    <row r="1238" spans="2:17">
      <c r="B1238" s="4"/>
      <c r="D1238" s="2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16"/>
    </row>
    <row r="1239" spans="2:17">
      <c r="B1239" s="4"/>
      <c r="D1239" s="2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16"/>
    </row>
    <row r="1240" spans="2:17">
      <c r="B1240" s="4"/>
      <c r="D1240" s="2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16"/>
    </row>
    <row r="1241" spans="2:17">
      <c r="B1241" s="4"/>
      <c r="D1241" s="2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16"/>
    </row>
    <row r="1242" spans="2:17">
      <c r="B1242" s="4"/>
      <c r="D1242" s="2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16"/>
    </row>
    <row r="1243" spans="2:17">
      <c r="B1243" s="4"/>
      <c r="D1243" s="2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16"/>
    </row>
    <row r="1244" spans="2:17">
      <c r="B1244" s="4"/>
      <c r="D1244" s="2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16"/>
    </row>
    <row r="1245" spans="2:17">
      <c r="B1245" s="4"/>
      <c r="D1245" s="2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16"/>
    </row>
    <row r="1246" spans="2:17">
      <c r="B1246" s="4"/>
      <c r="D1246" s="2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16"/>
    </row>
    <row r="1247" spans="2:17">
      <c r="B1247" s="4"/>
      <c r="D1247" s="2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16"/>
    </row>
    <row r="1248" spans="2:17">
      <c r="B1248" s="4"/>
      <c r="D1248" s="2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16"/>
    </row>
    <row r="1249" spans="2:17">
      <c r="B1249" s="4"/>
      <c r="D1249" s="2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16"/>
    </row>
    <row r="1250" spans="2:17">
      <c r="B1250" s="4"/>
      <c r="D1250" s="2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16"/>
    </row>
    <row r="1251" spans="2:17">
      <c r="B1251" s="4"/>
      <c r="D1251" s="2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16"/>
    </row>
    <row r="1252" spans="2:17">
      <c r="B1252" s="4"/>
      <c r="D1252" s="2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16"/>
    </row>
    <row r="1253" spans="2:17">
      <c r="B1253" s="4"/>
      <c r="D1253" s="2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16"/>
    </row>
    <row r="1254" spans="2:17">
      <c r="B1254" s="4"/>
      <c r="D1254" s="2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16"/>
    </row>
    <row r="1255" spans="2:17">
      <c r="B1255" s="4"/>
      <c r="D1255" s="2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16"/>
    </row>
    <row r="1256" spans="2:17">
      <c r="B1256" s="4"/>
      <c r="D1256" s="2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16"/>
    </row>
    <row r="1257" spans="2:17">
      <c r="B1257" s="4"/>
      <c r="D1257" s="2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16"/>
    </row>
    <row r="1258" spans="2:17">
      <c r="B1258" s="4"/>
      <c r="D1258" s="2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16"/>
    </row>
    <row r="1259" spans="2:17">
      <c r="B1259" s="4"/>
      <c r="D1259" s="2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16"/>
    </row>
    <row r="1260" spans="2:17">
      <c r="B1260" s="4"/>
      <c r="D1260" s="2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16"/>
    </row>
    <row r="1261" spans="2:17">
      <c r="B1261" s="4"/>
      <c r="D1261" s="2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16"/>
    </row>
    <row r="1262" spans="2:17">
      <c r="B1262" s="4"/>
      <c r="D1262" s="2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16"/>
    </row>
    <row r="1263" spans="2:17">
      <c r="B1263" s="4"/>
      <c r="D1263" s="2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16"/>
    </row>
    <row r="1264" spans="2:17">
      <c r="B1264" s="4"/>
      <c r="D1264" s="2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16"/>
    </row>
    <row r="1265" spans="2:17">
      <c r="B1265" s="4"/>
      <c r="D1265" s="2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16"/>
    </row>
    <row r="1266" spans="2:17">
      <c r="B1266" s="4"/>
      <c r="D1266" s="2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16"/>
    </row>
    <row r="1267" spans="2:17">
      <c r="B1267" s="4"/>
      <c r="D1267" s="2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16"/>
    </row>
    <row r="1268" spans="2:17">
      <c r="B1268" s="4"/>
      <c r="D1268" s="2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16"/>
    </row>
    <row r="1269" spans="2:17">
      <c r="B1269" s="4"/>
      <c r="D1269" s="2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16"/>
    </row>
    <row r="1270" spans="2:17">
      <c r="B1270" s="4"/>
      <c r="D1270" s="2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16"/>
    </row>
    <row r="1271" spans="2:17">
      <c r="B1271" s="4"/>
      <c r="D1271" s="2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16"/>
    </row>
    <row r="1272" spans="2:17">
      <c r="B1272" s="4"/>
      <c r="D1272" s="2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16"/>
    </row>
    <row r="1273" spans="2:17">
      <c r="B1273" s="4"/>
      <c r="D1273" s="2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16"/>
    </row>
    <row r="1274" spans="2:17">
      <c r="B1274" s="4"/>
      <c r="D1274" s="2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16"/>
    </row>
    <row r="1275" spans="2:17">
      <c r="B1275" s="4"/>
      <c r="D1275" s="2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16"/>
    </row>
    <row r="1276" spans="2:17">
      <c r="B1276" s="4"/>
      <c r="D1276" s="2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16"/>
    </row>
    <row r="1277" spans="2:17">
      <c r="B1277" s="4"/>
      <c r="D1277" s="2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16"/>
    </row>
    <row r="1278" spans="2:17">
      <c r="B1278" s="4"/>
      <c r="D1278" s="2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16"/>
    </row>
    <row r="1279" spans="2:17">
      <c r="B1279" s="4"/>
      <c r="D1279" s="2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16"/>
    </row>
    <row r="1280" spans="2:17">
      <c r="B1280" s="4"/>
      <c r="D1280" s="2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16"/>
    </row>
    <row r="1281" spans="2:17">
      <c r="B1281" s="4"/>
      <c r="D1281" s="2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16"/>
    </row>
    <row r="1282" spans="2:17">
      <c r="B1282" s="4"/>
      <c r="D1282" s="2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16"/>
    </row>
    <row r="1283" spans="2:17">
      <c r="B1283" s="4"/>
      <c r="D1283" s="2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16"/>
    </row>
    <row r="1284" spans="2:17">
      <c r="B1284" s="4"/>
      <c r="D1284" s="2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16"/>
    </row>
    <row r="1285" spans="2:17">
      <c r="B1285" s="4"/>
      <c r="D1285" s="2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16"/>
    </row>
    <row r="1286" spans="2:17">
      <c r="B1286" s="4"/>
      <c r="D1286" s="2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16"/>
    </row>
    <row r="1287" spans="2:17">
      <c r="B1287" s="4"/>
      <c r="D1287" s="2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16"/>
    </row>
    <row r="1288" spans="2:17">
      <c r="B1288" s="4"/>
      <c r="D1288" s="2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16"/>
    </row>
    <row r="1289" spans="2:17">
      <c r="B1289" s="4"/>
      <c r="D1289" s="2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16"/>
    </row>
    <row r="1290" spans="2:17">
      <c r="B1290" s="4"/>
      <c r="D1290" s="2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16"/>
    </row>
    <row r="1291" spans="2:17">
      <c r="B1291" s="4"/>
      <c r="D1291" s="2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16"/>
    </row>
    <row r="1292" spans="2:17">
      <c r="B1292" s="4"/>
      <c r="D1292" s="2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16"/>
    </row>
    <row r="1293" spans="2:17">
      <c r="B1293" s="4"/>
      <c r="D1293" s="2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16"/>
    </row>
    <row r="1294" spans="2:17">
      <c r="B1294" s="4"/>
      <c r="D1294" s="2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16"/>
    </row>
    <row r="1295" spans="2:17">
      <c r="B1295" s="4"/>
      <c r="D1295" s="2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16"/>
    </row>
    <row r="1296" spans="2:17">
      <c r="B1296" s="4"/>
      <c r="D1296" s="2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16"/>
    </row>
    <row r="1297" spans="2:17">
      <c r="B1297" s="4"/>
      <c r="D1297" s="2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16"/>
    </row>
    <row r="1298" spans="2:17">
      <c r="B1298" s="4"/>
      <c r="D1298" s="2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16"/>
    </row>
    <row r="1299" spans="2:17">
      <c r="B1299" s="4"/>
      <c r="D1299" s="2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16"/>
    </row>
    <row r="1300" spans="2:17">
      <c r="B1300" s="4"/>
      <c r="D1300" s="2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16"/>
    </row>
    <row r="1301" spans="2:17">
      <c r="B1301" s="4"/>
      <c r="D1301" s="2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16"/>
    </row>
    <row r="1302" spans="2:17">
      <c r="B1302" s="4"/>
      <c r="D1302" s="2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16"/>
    </row>
    <row r="1303" spans="2:17">
      <c r="B1303" s="4"/>
      <c r="D1303" s="2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16"/>
    </row>
    <row r="1304" spans="2:17">
      <c r="B1304" s="4"/>
      <c r="D1304" s="2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16"/>
    </row>
    <row r="1305" spans="2:17">
      <c r="B1305" s="4"/>
      <c r="D1305" s="2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16"/>
    </row>
    <row r="1306" spans="2:17">
      <c r="B1306" s="4"/>
      <c r="D1306" s="2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16"/>
    </row>
    <row r="1307" spans="2:17">
      <c r="B1307" s="4"/>
      <c r="D1307" s="2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16"/>
    </row>
    <row r="1308" spans="2:17">
      <c r="B1308" s="4"/>
      <c r="D1308" s="2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16"/>
    </row>
    <row r="1309" spans="2:17">
      <c r="B1309" s="4"/>
      <c r="D1309" s="2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16"/>
    </row>
    <row r="1310" spans="2:17">
      <c r="B1310" s="4"/>
      <c r="D1310" s="2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16"/>
    </row>
    <row r="1311" spans="2:17">
      <c r="B1311" s="4"/>
      <c r="D1311" s="2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16"/>
    </row>
    <row r="1312" spans="2:17">
      <c r="B1312" s="4"/>
      <c r="D1312" s="2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16"/>
    </row>
    <row r="1313" spans="2:17">
      <c r="B1313" s="4"/>
      <c r="D1313" s="2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16"/>
    </row>
    <row r="1314" spans="2:17">
      <c r="B1314" s="4"/>
      <c r="D1314" s="2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16"/>
    </row>
    <row r="1315" spans="2:17">
      <c r="B1315" s="4"/>
      <c r="D1315" s="2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16"/>
    </row>
    <row r="1316" spans="2:17">
      <c r="B1316" s="4"/>
      <c r="D1316" s="2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16"/>
    </row>
    <row r="1317" spans="2:17">
      <c r="B1317" s="4"/>
      <c r="D1317" s="2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16"/>
    </row>
    <row r="1318" spans="2:17">
      <c r="B1318" s="4"/>
      <c r="D1318" s="2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16"/>
    </row>
    <row r="1319" spans="2:17">
      <c r="B1319" s="4"/>
      <c r="D1319" s="2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16"/>
    </row>
    <row r="1320" spans="2:17">
      <c r="B1320" s="4"/>
      <c r="D1320" s="2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16"/>
    </row>
    <row r="1321" spans="2:17">
      <c r="B1321" s="4"/>
      <c r="D1321" s="2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16"/>
    </row>
    <row r="1322" spans="2:17">
      <c r="B1322" s="4"/>
      <c r="D1322" s="2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16"/>
    </row>
    <row r="1323" spans="2:17">
      <c r="B1323" s="4"/>
      <c r="D1323" s="2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16"/>
    </row>
    <row r="1324" spans="2:17">
      <c r="B1324" s="4"/>
      <c r="D1324" s="2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16"/>
    </row>
    <row r="1325" spans="2:17">
      <c r="B1325" s="4"/>
      <c r="D1325" s="2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16"/>
    </row>
    <row r="1326" spans="2:17">
      <c r="B1326" s="4"/>
      <c r="D1326" s="2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16"/>
    </row>
    <row r="1327" spans="2:17">
      <c r="B1327" s="4"/>
      <c r="D1327" s="2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16"/>
    </row>
    <row r="1328" spans="2:17">
      <c r="B1328" s="4"/>
      <c r="D1328" s="2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16"/>
    </row>
    <row r="1329" spans="2:17">
      <c r="B1329" s="4"/>
      <c r="D1329" s="2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16"/>
    </row>
    <row r="1330" spans="2:17">
      <c r="B1330" s="4"/>
      <c r="D1330" s="2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16"/>
    </row>
    <row r="1331" spans="2:17">
      <c r="B1331" s="4"/>
      <c r="D1331" s="2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16"/>
    </row>
    <row r="1332" spans="2:17">
      <c r="B1332" s="4"/>
      <c r="D1332" s="2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16"/>
    </row>
    <row r="1333" spans="2:17">
      <c r="B1333" s="4"/>
      <c r="D1333" s="2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16"/>
    </row>
    <row r="1334" spans="2:17">
      <c r="B1334" s="4"/>
      <c r="D1334" s="2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16"/>
    </row>
    <row r="1335" spans="2:17">
      <c r="B1335" s="4"/>
      <c r="D1335" s="2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16"/>
    </row>
    <row r="1336" spans="2:17">
      <c r="B1336" s="4"/>
      <c r="D1336" s="2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16"/>
    </row>
    <row r="1337" spans="2:17">
      <c r="B1337" s="4"/>
      <c r="D1337" s="2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16"/>
    </row>
    <row r="1338" spans="2:17">
      <c r="B1338" s="4"/>
      <c r="D1338" s="2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16"/>
    </row>
    <row r="1339" spans="2:17">
      <c r="B1339" s="4"/>
      <c r="D1339" s="2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16"/>
    </row>
    <row r="1340" spans="2:17">
      <c r="B1340" s="4"/>
      <c r="D1340" s="2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16"/>
    </row>
    <row r="1341" spans="2:17">
      <c r="B1341" s="4"/>
      <c r="D1341" s="2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16"/>
    </row>
    <row r="1342" spans="2:17">
      <c r="B1342" s="4"/>
      <c r="D1342" s="2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16"/>
    </row>
    <row r="1343" spans="2:17">
      <c r="B1343" s="4"/>
      <c r="D1343" s="2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16"/>
    </row>
    <row r="1344" spans="2:17">
      <c r="B1344" s="4"/>
      <c r="D1344" s="2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16"/>
    </row>
    <row r="1345" spans="2:17">
      <c r="B1345" s="4"/>
      <c r="D1345" s="2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16"/>
    </row>
    <row r="1346" spans="2:17">
      <c r="B1346" s="4"/>
      <c r="D1346" s="2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16"/>
    </row>
    <row r="1347" spans="2:17">
      <c r="B1347" s="4"/>
      <c r="D1347" s="2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16"/>
    </row>
    <row r="1348" spans="2:17">
      <c r="B1348" s="4"/>
      <c r="D1348" s="2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16"/>
    </row>
    <row r="1349" spans="2:17">
      <c r="B1349" s="4"/>
      <c r="D1349" s="2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16"/>
    </row>
    <row r="1350" spans="2:17">
      <c r="B1350" s="4"/>
      <c r="D1350" s="2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16"/>
    </row>
    <row r="1351" spans="2:17">
      <c r="B1351" s="4"/>
      <c r="D1351" s="2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16"/>
    </row>
    <row r="1352" spans="2:17">
      <c r="B1352" s="4"/>
      <c r="D1352" s="2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16"/>
    </row>
    <row r="1353" spans="2:17">
      <c r="B1353" s="4"/>
      <c r="D1353" s="2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16"/>
    </row>
    <row r="1354" spans="2:17">
      <c r="B1354" s="4"/>
      <c r="D1354" s="2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16"/>
    </row>
    <row r="1355" spans="2:17">
      <c r="B1355" s="4"/>
      <c r="D1355" s="2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16"/>
    </row>
    <row r="1356" spans="2:17">
      <c r="B1356" s="4"/>
      <c r="D1356" s="2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16"/>
    </row>
    <row r="1357" spans="2:17">
      <c r="B1357" s="4"/>
      <c r="D1357" s="2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16"/>
    </row>
    <row r="1358" spans="2:17">
      <c r="B1358" s="4"/>
      <c r="D1358" s="2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16"/>
    </row>
    <row r="1359" spans="2:17">
      <c r="B1359" s="4"/>
      <c r="D1359" s="2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16"/>
    </row>
    <row r="1360" spans="2:17">
      <c r="B1360" s="4"/>
      <c r="D1360" s="2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16"/>
    </row>
    <row r="1361" spans="2:17">
      <c r="B1361" s="4"/>
      <c r="D1361" s="2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16"/>
    </row>
    <row r="1362" spans="2:17">
      <c r="B1362" s="4"/>
      <c r="D1362" s="2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16"/>
    </row>
    <row r="1363" spans="2:17">
      <c r="B1363" s="4"/>
      <c r="D1363" s="2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16"/>
    </row>
    <row r="1364" spans="2:17">
      <c r="B1364" s="4"/>
      <c r="D1364" s="2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16"/>
    </row>
    <row r="1365" spans="2:17">
      <c r="B1365" s="4"/>
      <c r="D1365" s="2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16"/>
    </row>
    <row r="1366" spans="2:17">
      <c r="B1366" s="4"/>
      <c r="D1366" s="2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16"/>
    </row>
    <row r="1367" spans="2:17">
      <c r="B1367" s="4"/>
      <c r="D1367" s="2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16"/>
    </row>
    <row r="1368" spans="2:17">
      <c r="B1368" s="4"/>
      <c r="D1368" s="2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16"/>
    </row>
    <row r="1369" spans="2:17">
      <c r="B1369" s="4"/>
      <c r="D1369" s="2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16"/>
    </row>
    <row r="1370" spans="2:17">
      <c r="B1370" s="4"/>
      <c r="D1370" s="2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16"/>
    </row>
    <row r="1371" spans="2:17">
      <c r="B1371" s="4"/>
      <c r="D1371" s="2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16"/>
    </row>
    <row r="1372" spans="2:17">
      <c r="B1372" s="4"/>
      <c r="D1372" s="2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16"/>
    </row>
    <row r="1373" spans="2:17">
      <c r="B1373" s="4"/>
      <c r="D1373" s="2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16"/>
    </row>
    <row r="1374" spans="2:17">
      <c r="B1374" s="4"/>
      <c r="D1374" s="2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16"/>
    </row>
    <row r="1375" spans="2:17">
      <c r="B1375" s="4"/>
      <c r="D1375" s="2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16"/>
    </row>
    <row r="1376" spans="2:17">
      <c r="B1376" s="4"/>
      <c r="D1376" s="2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16"/>
    </row>
    <row r="1377" spans="2:17">
      <c r="B1377" s="4"/>
      <c r="D1377" s="2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16"/>
    </row>
    <row r="1378" spans="2:17">
      <c r="B1378" s="4"/>
      <c r="D1378" s="2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16"/>
    </row>
    <row r="1379" spans="2:17">
      <c r="B1379" s="4"/>
      <c r="D1379" s="2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16"/>
    </row>
    <row r="1380" spans="2:17">
      <c r="B1380" s="4"/>
      <c r="D1380" s="2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16"/>
    </row>
    <row r="1381" spans="2:17">
      <c r="B1381" s="4"/>
      <c r="D1381" s="2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16"/>
    </row>
    <row r="1382" spans="2:17">
      <c r="B1382" s="4"/>
      <c r="D1382" s="2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16"/>
    </row>
    <row r="1383" spans="2:17">
      <c r="B1383" s="4"/>
      <c r="D1383" s="2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16"/>
    </row>
    <row r="1384" spans="2:17">
      <c r="B1384" s="4"/>
      <c r="D1384" s="2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16"/>
    </row>
    <row r="1385" spans="2:17">
      <c r="B1385" s="4"/>
      <c r="D1385" s="2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16"/>
    </row>
    <row r="1386" spans="2:17">
      <c r="B1386" s="4"/>
      <c r="D1386" s="2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16"/>
    </row>
    <row r="1387" spans="2:17">
      <c r="B1387" s="4"/>
      <c r="D1387" s="2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16"/>
    </row>
    <row r="1388" spans="2:17">
      <c r="B1388" s="4"/>
      <c r="D1388" s="2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16"/>
    </row>
    <row r="1389" spans="2:17">
      <c r="B1389" s="4"/>
      <c r="D1389" s="2"/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16"/>
    </row>
    <row r="1390" spans="2:17">
      <c r="B1390" s="4"/>
      <c r="D1390" s="2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16"/>
    </row>
    <row r="1391" spans="2:17">
      <c r="B1391" s="4"/>
      <c r="D1391" s="2"/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16"/>
    </row>
    <row r="1392" spans="2:17">
      <c r="B1392" s="4"/>
      <c r="D1392" s="2"/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16"/>
    </row>
    <row r="1393" spans="2:17">
      <c r="B1393" s="4"/>
      <c r="D1393" s="2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16"/>
    </row>
    <row r="1394" spans="2:17">
      <c r="B1394" s="4"/>
      <c r="D1394" s="2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16"/>
    </row>
    <row r="1395" spans="2:17">
      <c r="B1395" s="4"/>
      <c r="D1395" s="2"/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16"/>
    </row>
    <row r="1396" spans="2:17">
      <c r="B1396" s="4"/>
      <c r="D1396" s="2"/>
      <c r="E1396" s="6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16"/>
    </row>
    <row r="1397" spans="2:17">
      <c r="B1397" s="4"/>
      <c r="D1397" s="2"/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16"/>
    </row>
    <row r="1398" spans="2:17">
      <c r="B1398" s="4"/>
      <c r="D1398" s="2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16"/>
    </row>
    <row r="1399" spans="2:17">
      <c r="B1399" s="4"/>
      <c r="D1399" s="2"/>
      <c r="E1399" s="6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16"/>
    </row>
    <row r="1400" spans="2:17">
      <c r="B1400" s="4"/>
      <c r="D1400" s="2"/>
      <c r="E1400" s="6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16"/>
    </row>
    <row r="1401" spans="2:17">
      <c r="B1401" s="4"/>
      <c r="D1401" s="2"/>
      <c r="E1401" s="6"/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16"/>
    </row>
    <row r="1402" spans="2:17">
      <c r="B1402" s="4"/>
      <c r="D1402" s="2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16"/>
    </row>
    <row r="1403" spans="2:17">
      <c r="B1403" s="4"/>
      <c r="D1403" s="2"/>
      <c r="E1403" s="6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16"/>
    </row>
    <row r="1404" spans="2:17">
      <c r="B1404" s="4"/>
      <c r="D1404" s="2"/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16"/>
    </row>
    <row r="1405" spans="2:17">
      <c r="B1405" s="4"/>
      <c r="D1405" s="2"/>
      <c r="E1405" s="6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16"/>
    </row>
    <row r="1406" spans="2:17">
      <c r="B1406" s="4"/>
      <c r="D1406" s="2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16"/>
    </row>
    <row r="1407" spans="2:17">
      <c r="B1407" s="4"/>
      <c r="D1407" s="2"/>
      <c r="E1407" s="6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16"/>
    </row>
    <row r="1408" spans="2:17">
      <c r="B1408" s="4"/>
      <c r="D1408" s="2"/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16"/>
    </row>
    <row r="1409" spans="2:17">
      <c r="B1409" s="4"/>
      <c r="D1409" s="2"/>
      <c r="E1409" s="6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16"/>
    </row>
    <row r="1410" spans="2:17">
      <c r="B1410" s="4"/>
      <c r="D1410" s="2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16"/>
    </row>
    <row r="1411" spans="2:17">
      <c r="B1411" s="4"/>
      <c r="D1411" s="2"/>
      <c r="E1411" s="6"/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16"/>
    </row>
    <row r="1412" spans="2:17">
      <c r="B1412" s="4"/>
      <c r="D1412" s="2"/>
      <c r="E1412" s="6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16"/>
    </row>
    <row r="1413" spans="2:17">
      <c r="B1413" s="4"/>
      <c r="D1413" s="2"/>
      <c r="E1413" s="6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16"/>
    </row>
    <row r="1414" spans="2:17">
      <c r="B1414" s="4"/>
      <c r="D1414" s="2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16"/>
    </row>
    <row r="1415" spans="2:17">
      <c r="B1415" s="4"/>
      <c r="D1415" s="2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16"/>
    </row>
    <row r="1416" spans="2:17">
      <c r="B1416" s="4"/>
      <c r="D1416" s="2"/>
      <c r="E1416" s="6"/>
      <c r="F1416" s="6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16"/>
    </row>
    <row r="1417" spans="2:17">
      <c r="B1417" s="4"/>
      <c r="D1417" s="2"/>
      <c r="E1417" s="6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16"/>
    </row>
    <row r="1418" spans="2:17">
      <c r="B1418" s="4"/>
      <c r="D1418" s="2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16"/>
    </row>
    <row r="1419" spans="2:17">
      <c r="B1419" s="4"/>
      <c r="D1419" s="2"/>
      <c r="E1419" s="6"/>
      <c r="F1419" s="6"/>
      <c r="G1419" s="6"/>
      <c r="H1419" s="6"/>
      <c r="I1419" s="6"/>
      <c r="J1419" s="6"/>
      <c r="K1419" s="6"/>
      <c r="L1419" s="6"/>
      <c r="M1419" s="6"/>
      <c r="N1419" s="6"/>
      <c r="O1419" s="6"/>
      <c r="P1419" s="6"/>
      <c r="Q1419" s="16"/>
    </row>
    <row r="1420" spans="2:17">
      <c r="B1420" s="4"/>
      <c r="D1420" s="2"/>
      <c r="E1420" s="6"/>
      <c r="F1420" s="6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16"/>
    </row>
    <row r="1421" spans="2:17">
      <c r="B1421" s="4"/>
      <c r="D1421" s="2"/>
      <c r="E1421" s="6"/>
      <c r="F1421" s="6"/>
      <c r="G1421" s="6"/>
      <c r="H1421" s="6"/>
      <c r="I1421" s="6"/>
      <c r="J1421" s="6"/>
      <c r="K1421" s="6"/>
      <c r="L1421" s="6"/>
      <c r="M1421" s="6"/>
      <c r="N1421" s="6"/>
      <c r="O1421" s="6"/>
      <c r="P1421" s="6"/>
      <c r="Q1421" s="16"/>
    </row>
    <row r="1422" spans="2:17">
      <c r="B1422" s="4"/>
      <c r="D1422" s="2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16"/>
    </row>
    <row r="1423" spans="2:17">
      <c r="B1423" s="4"/>
      <c r="D1423" s="2"/>
      <c r="E1423" s="6"/>
      <c r="F1423" s="6"/>
      <c r="G1423" s="6"/>
      <c r="H1423" s="6"/>
      <c r="I1423" s="6"/>
      <c r="J1423" s="6"/>
      <c r="K1423" s="6"/>
      <c r="L1423" s="6"/>
      <c r="M1423" s="6"/>
      <c r="N1423" s="6"/>
      <c r="O1423" s="6"/>
      <c r="P1423" s="6"/>
      <c r="Q1423" s="16"/>
    </row>
    <row r="1424" spans="2:17">
      <c r="B1424" s="4"/>
      <c r="D1424" s="2"/>
      <c r="E1424" s="6"/>
      <c r="F1424" s="6"/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16"/>
    </row>
    <row r="1425" spans="2:17">
      <c r="B1425" s="4"/>
      <c r="D1425" s="2"/>
      <c r="E1425" s="6"/>
      <c r="F1425" s="6"/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16"/>
    </row>
    <row r="1426" spans="2:17">
      <c r="B1426" s="4"/>
      <c r="D1426" s="2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16"/>
    </row>
    <row r="1427" spans="2:17">
      <c r="B1427" s="4"/>
      <c r="D1427" s="2"/>
      <c r="E1427" s="6"/>
      <c r="F1427" s="6"/>
      <c r="G1427" s="6"/>
      <c r="H1427" s="6"/>
      <c r="I1427" s="6"/>
      <c r="J1427" s="6"/>
      <c r="K1427" s="6"/>
      <c r="L1427" s="6"/>
      <c r="M1427" s="6"/>
      <c r="N1427" s="6"/>
      <c r="O1427" s="6"/>
      <c r="P1427" s="6"/>
      <c r="Q1427" s="16"/>
    </row>
    <row r="1428" spans="2:17">
      <c r="B1428" s="4"/>
      <c r="D1428" s="2"/>
      <c r="E1428" s="6"/>
      <c r="F1428" s="6"/>
      <c r="G1428" s="6"/>
      <c r="H1428" s="6"/>
      <c r="I1428" s="6"/>
      <c r="J1428" s="6"/>
      <c r="K1428" s="6"/>
      <c r="L1428" s="6"/>
      <c r="M1428" s="6"/>
      <c r="N1428" s="6"/>
      <c r="O1428" s="6"/>
      <c r="P1428" s="6"/>
      <c r="Q1428" s="16"/>
    </row>
    <row r="1429" spans="2:17">
      <c r="B1429" s="4"/>
      <c r="D1429" s="2"/>
      <c r="E1429" s="6"/>
      <c r="F1429" s="6"/>
      <c r="G1429" s="6"/>
      <c r="H1429" s="6"/>
      <c r="I1429" s="6"/>
      <c r="J1429" s="6"/>
      <c r="K1429" s="6"/>
      <c r="L1429" s="6"/>
      <c r="M1429" s="6"/>
      <c r="N1429" s="6"/>
      <c r="O1429" s="6"/>
      <c r="P1429" s="6"/>
      <c r="Q1429" s="16"/>
    </row>
    <row r="1430" spans="2:17">
      <c r="B1430" s="4"/>
      <c r="D1430" s="2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16"/>
    </row>
    <row r="1431" spans="2:17">
      <c r="B1431" s="4"/>
      <c r="D1431" s="2"/>
      <c r="E1431" s="6"/>
      <c r="F1431" s="6"/>
      <c r="G1431" s="6"/>
      <c r="H1431" s="6"/>
      <c r="I1431" s="6"/>
      <c r="J1431" s="6"/>
      <c r="K1431" s="6"/>
      <c r="L1431" s="6"/>
      <c r="M1431" s="6"/>
      <c r="N1431" s="6"/>
      <c r="O1431" s="6"/>
      <c r="P1431" s="6"/>
      <c r="Q1431" s="16"/>
    </row>
    <row r="1432" spans="2:17">
      <c r="B1432" s="4"/>
      <c r="D1432" s="2"/>
      <c r="E1432" s="6"/>
      <c r="F1432" s="6"/>
      <c r="G1432" s="6"/>
      <c r="H1432" s="6"/>
      <c r="I1432" s="6"/>
      <c r="J1432" s="6"/>
      <c r="K1432" s="6"/>
      <c r="L1432" s="6"/>
      <c r="M1432" s="6"/>
      <c r="N1432" s="6"/>
      <c r="O1432" s="6"/>
      <c r="P1432" s="6"/>
      <c r="Q1432" s="16"/>
    </row>
    <row r="1433" spans="2:17">
      <c r="B1433" s="4"/>
      <c r="D1433" s="2"/>
      <c r="E1433" s="6"/>
      <c r="F1433" s="6"/>
      <c r="G1433" s="6"/>
      <c r="H1433" s="6"/>
      <c r="I1433" s="6"/>
      <c r="J1433" s="6"/>
      <c r="K1433" s="6"/>
      <c r="L1433" s="6"/>
      <c r="M1433" s="6"/>
      <c r="N1433" s="6"/>
      <c r="O1433" s="6"/>
      <c r="P1433" s="6"/>
      <c r="Q1433" s="16"/>
    </row>
    <row r="1434" spans="2:17">
      <c r="B1434" s="4"/>
      <c r="D1434" s="2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16"/>
    </row>
    <row r="1435" spans="2:17">
      <c r="B1435" s="4"/>
      <c r="D1435" s="2"/>
      <c r="E1435" s="6"/>
      <c r="F1435" s="6"/>
      <c r="G1435" s="6"/>
      <c r="H1435" s="6"/>
      <c r="I1435" s="6"/>
      <c r="J1435" s="6"/>
      <c r="K1435" s="6"/>
      <c r="L1435" s="6"/>
      <c r="M1435" s="6"/>
      <c r="N1435" s="6"/>
      <c r="O1435" s="6"/>
      <c r="P1435" s="6"/>
      <c r="Q1435" s="16"/>
    </row>
    <row r="1436" spans="2:17">
      <c r="B1436" s="4"/>
      <c r="D1436" s="2"/>
      <c r="E1436" s="6"/>
      <c r="F1436" s="6"/>
      <c r="G1436" s="6"/>
      <c r="H1436" s="6"/>
      <c r="I1436" s="6"/>
      <c r="J1436" s="6"/>
      <c r="K1436" s="6"/>
      <c r="L1436" s="6"/>
      <c r="M1436" s="6"/>
      <c r="N1436" s="6"/>
      <c r="O1436" s="6"/>
      <c r="P1436" s="6"/>
      <c r="Q1436" s="16"/>
    </row>
    <row r="1437" spans="2:17">
      <c r="B1437" s="4"/>
      <c r="D1437" s="2"/>
      <c r="E1437" s="6"/>
      <c r="F1437" s="6"/>
      <c r="G1437" s="6"/>
      <c r="H1437" s="6"/>
      <c r="I1437" s="6"/>
      <c r="J1437" s="6"/>
      <c r="K1437" s="6"/>
      <c r="L1437" s="6"/>
      <c r="M1437" s="6"/>
      <c r="N1437" s="6"/>
      <c r="O1437" s="6"/>
      <c r="P1437" s="6"/>
      <c r="Q1437" s="16"/>
    </row>
    <row r="1438" spans="2:17">
      <c r="B1438" s="4"/>
      <c r="D1438" s="2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16"/>
    </row>
    <row r="1439" spans="2:17">
      <c r="B1439" s="4"/>
      <c r="D1439" s="2"/>
      <c r="E1439" s="6"/>
      <c r="F1439" s="6"/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16"/>
    </row>
    <row r="1440" spans="2:17">
      <c r="B1440" s="4"/>
      <c r="D1440" s="2"/>
      <c r="E1440" s="6"/>
      <c r="F1440" s="6"/>
      <c r="G1440" s="6"/>
      <c r="H1440" s="6"/>
      <c r="I1440" s="6"/>
      <c r="J1440" s="6"/>
      <c r="K1440" s="6"/>
      <c r="L1440" s="6"/>
      <c r="M1440" s="6"/>
      <c r="N1440" s="6"/>
      <c r="O1440" s="6"/>
      <c r="P1440" s="6"/>
      <c r="Q1440" s="16"/>
    </row>
    <row r="1441" spans="2:17">
      <c r="B1441" s="4"/>
      <c r="D1441" s="2"/>
      <c r="E1441" s="6"/>
      <c r="F1441" s="6"/>
      <c r="G1441" s="6"/>
      <c r="H1441" s="6"/>
      <c r="I1441" s="6"/>
      <c r="J1441" s="6"/>
      <c r="K1441" s="6"/>
      <c r="L1441" s="6"/>
      <c r="M1441" s="6"/>
      <c r="N1441" s="6"/>
      <c r="O1441" s="6"/>
      <c r="P1441" s="6"/>
      <c r="Q1441" s="16"/>
    </row>
    <row r="1442" spans="2:17">
      <c r="B1442" s="4"/>
      <c r="D1442" s="2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16"/>
    </row>
    <row r="1443" spans="2:17">
      <c r="B1443" s="4"/>
      <c r="D1443" s="2"/>
      <c r="E1443" s="6"/>
      <c r="F1443" s="6"/>
      <c r="G1443" s="6"/>
      <c r="H1443" s="6"/>
      <c r="I1443" s="6"/>
      <c r="J1443" s="6"/>
      <c r="K1443" s="6"/>
      <c r="L1443" s="6"/>
      <c r="M1443" s="6"/>
      <c r="N1443" s="6"/>
      <c r="O1443" s="6"/>
      <c r="P1443" s="6"/>
      <c r="Q1443" s="16"/>
    </row>
    <row r="1444" spans="2:17">
      <c r="B1444" s="4"/>
      <c r="D1444" s="2"/>
      <c r="E1444" s="6"/>
      <c r="F1444" s="6"/>
      <c r="G1444" s="6"/>
      <c r="H1444" s="6"/>
      <c r="I1444" s="6"/>
      <c r="J1444" s="6"/>
      <c r="K1444" s="6"/>
      <c r="L1444" s="6"/>
      <c r="M1444" s="6"/>
      <c r="N1444" s="6"/>
      <c r="O1444" s="6"/>
      <c r="P1444" s="6"/>
      <c r="Q1444" s="16"/>
    </row>
    <row r="1445" spans="2:17">
      <c r="B1445" s="4"/>
      <c r="D1445" s="2"/>
      <c r="E1445" s="6"/>
      <c r="F1445" s="6"/>
      <c r="G1445" s="6"/>
      <c r="H1445" s="6"/>
      <c r="I1445" s="6"/>
      <c r="J1445" s="6"/>
      <c r="K1445" s="6"/>
      <c r="L1445" s="6"/>
      <c r="M1445" s="6"/>
      <c r="N1445" s="6"/>
      <c r="O1445" s="6"/>
      <c r="P1445" s="6"/>
      <c r="Q1445" s="16"/>
    </row>
    <row r="1446" spans="2:17">
      <c r="B1446" s="4"/>
      <c r="D1446" s="2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16"/>
    </row>
    <row r="1447" spans="2:17">
      <c r="B1447" s="4"/>
      <c r="D1447" s="2"/>
      <c r="E1447" s="6"/>
      <c r="F1447" s="6"/>
      <c r="G1447" s="6"/>
      <c r="H1447" s="6"/>
      <c r="I1447" s="6"/>
      <c r="J1447" s="6"/>
      <c r="K1447" s="6"/>
      <c r="L1447" s="6"/>
      <c r="M1447" s="6"/>
      <c r="N1447" s="6"/>
      <c r="O1447" s="6"/>
      <c r="P1447" s="6"/>
      <c r="Q1447" s="16"/>
    </row>
    <row r="1448" spans="2:17">
      <c r="B1448" s="4"/>
      <c r="D1448" s="2"/>
      <c r="E1448" s="6"/>
      <c r="F1448" s="6"/>
      <c r="G1448" s="6"/>
      <c r="H1448" s="6"/>
      <c r="I1448" s="6"/>
      <c r="J1448" s="6"/>
      <c r="K1448" s="6"/>
      <c r="L1448" s="6"/>
      <c r="M1448" s="6"/>
      <c r="N1448" s="6"/>
      <c r="O1448" s="6"/>
      <c r="P1448" s="6"/>
      <c r="Q1448" s="16"/>
    </row>
    <row r="1449" spans="2:17">
      <c r="B1449" s="4"/>
      <c r="D1449" s="2"/>
      <c r="E1449" s="6"/>
      <c r="F1449" s="6"/>
      <c r="G1449" s="6"/>
      <c r="H1449" s="6"/>
      <c r="I1449" s="6"/>
      <c r="J1449" s="6"/>
      <c r="K1449" s="6"/>
      <c r="L1449" s="6"/>
      <c r="M1449" s="6"/>
      <c r="N1449" s="6"/>
      <c r="O1449" s="6"/>
      <c r="P1449" s="6"/>
      <c r="Q1449" s="16"/>
    </row>
    <row r="1450" spans="2:17">
      <c r="B1450" s="4"/>
      <c r="D1450" s="2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16"/>
    </row>
    <row r="1451" spans="2:17">
      <c r="B1451" s="4"/>
      <c r="D1451" s="2"/>
      <c r="E1451" s="6"/>
      <c r="F1451" s="6"/>
      <c r="G1451" s="6"/>
      <c r="H1451" s="6"/>
      <c r="I1451" s="6"/>
      <c r="J1451" s="6"/>
      <c r="K1451" s="6"/>
      <c r="L1451" s="6"/>
      <c r="M1451" s="6"/>
      <c r="N1451" s="6"/>
      <c r="O1451" s="6"/>
      <c r="P1451" s="6"/>
      <c r="Q1451" s="16"/>
    </row>
    <row r="1452" spans="2:17">
      <c r="B1452" s="4"/>
      <c r="D1452" s="2"/>
      <c r="E1452" s="6"/>
      <c r="F1452" s="6"/>
      <c r="G1452" s="6"/>
      <c r="H1452" s="6"/>
      <c r="I1452" s="6"/>
      <c r="J1452" s="6"/>
      <c r="K1452" s="6"/>
      <c r="L1452" s="6"/>
      <c r="M1452" s="6"/>
      <c r="N1452" s="6"/>
      <c r="O1452" s="6"/>
      <c r="P1452" s="6"/>
      <c r="Q1452" s="16"/>
    </row>
    <row r="1453" spans="2:17">
      <c r="B1453" s="4"/>
      <c r="D1453" s="2"/>
      <c r="E1453" s="6"/>
      <c r="F1453" s="6"/>
      <c r="G1453" s="6"/>
      <c r="H1453" s="6"/>
      <c r="I1453" s="6"/>
      <c r="J1453" s="6"/>
      <c r="K1453" s="6"/>
      <c r="L1453" s="6"/>
      <c r="M1453" s="6"/>
      <c r="N1453" s="6"/>
      <c r="O1453" s="6"/>
      <c r="P1453" s="6"/>
      <c r="Q1453" s="16"/>
    </row>
    <row r="1454" spans="2:17">
      <c r="B1454" s="4"/>
      <c r="D1454" s="2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16"/>
    </row>
    <row r="1455" spans="2:17">
      <c r="B1455" s="4"/>
      <c r="D1455" s="2"/>
      <c r="E1455" s="6"/>
      <c r="F1455" s="6"/>
      <c r="G1455" s="6"/>
      <c r="H1455" s="6"/>
      <c r="I1455" s="6"/>
      <c r="J1455" s="6"/>
      <c r="K1455" s="6"/>
      <c r="L1455" s="6"/>
      <c r="M1455" s="6"/>
      <c r="N1455" s="6"/>
      <c r="O1455" s="6"/>
      <c r="P1455" s="6"/>
      <c r="Q1455" s="16"/>
    </row>
    <row r="1456" spans="2:17">
      <c r="B1456" s="4"/>
      <c r="D1456" s="2"/>
      <c r="E1456" s="6"/>
      <c r="F1456" s="6"/>
      <c r="G1456" s="6"/>
      <c r="H1456" s="6"/>
      <c r="I1456" s="6"/>
      <c r="J1456" s="6"/>
      <c r="K1456" s="6"/>
      <c r="L1456" s="6"/>
      <c r="M1456" s="6"/>
      <c r="N1456" s="6"/>
      <c r="O1456" s="6"/>
      <c r="P1456" s="6"/>
      <c r="Q1456" s="16"/>
    </row>
    <row r="1457" spans="2:17">
      <c r="B1457" s="4"/>
      <c r="D1457" s="2"/>
      <c r="E1457" s="6"/>
      <c r="F1457" s="6"/>
      <c r="G1457" s="6"/>
      <c r="H1457" s="6"/>
      <c r="I1457" s="6"/>
      <c r="J1457" s="6"/>
      <c r="K1457" s="6"/>
      <c r="L1457" s="6"/>
      <c r="M1457" s="6"/>
      <c r="N1457" s="6"/>
      <c r="O1457" s="6"/>
      <c r="P1457" s="6"/>
      <c r="Q1457" s="16"/>
    </row>
    <row r="1458" spans="2:17">
      <c r="B1458" s="4"/>
      <c r="D1458" s="2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16"/>
    </row>
    <row r="1459" spans="2:17">
      <c r="B1459" s="4"/>
      <c r="D1459" s="2"/>
      <c r="E1459" s="6"/>
      <c r="F1459" s="6"/>
      <c r="G1459" s="6"/>
      <c r="H1459" s="6"/>
      <c r="I1459" s="6"/>
      <c r="J1459" s="6"/>
      <c r="K1459" s="6"/>
      <c r="L1459" s="6"/>
      <c r="M1459" s="6"/>
      <c r="N1459" s="6"/>
      <c r="O1459" s="6"/>
      <c r="P1459" s="6"/>
      <c r="Q1459" s="16"/>
    </row>
    <row r="1460" spans="2:17">
      <c r="B1460" s="4"/>
      <c r="D1460" s="2"/>
      <c r="E1460" s="6"/>
      <c r="F1460" s="6"/>
      <c r="G1460" s="6"/>
      <c r="H1460" s="6"/>
      <c r="I1460" s="6"/>
      <c r="J1460" s="6"/>
      <c r="K1460" s="6"/>
      <c r="L1460" s="6"/>
      <c r="M1460" s="6"/>
      <c r="N1460" s="6"/>
      <c r="O1460" s="6"/>
      <c r="P1460" s="6"/>
      <c r="Q1460" s="16"/>
    </row>
    <row r="1461" spans="2:17">
      <c r="B1461" s="4"/>
      <c r="D1461" s="2"/>
      <c r="E1461" s="6"/>
      <c r="F1461" s="6"/>
      <c r="G1461" s="6"/>
      <c r="H1461" s="6"/>
      <c r="I1461" s="6"/>
      <c r="J1461" s="6"/>
      <c r="K1461" s="6"/>
      <c r="L1461" s="6"/>
      <c r="M1461" s="6"/>
      <c r="N1461" s="6"/>
      <c r="O1461" s="6"/>
      <c r="P1461" s="6"/>
      <c r="Q1461" s="16"/>
    </row>
    <row r="1462" spans="2:17">
      <c r="B1462" s="4"/>
      <c r="D1462" s="2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16"/>
    </row>
    <row r="1463" spans="2:17">
      <c r="B1463" s="4"/>
      <c r="D1463" s="2"/>
      <c r="E1463" s="6"/>
      <c r="F1463" s="6"/>
      <c r="G1463" s="6"/>
      <c r="H1463" s="6"/>
      <c r="I1463" s="6"/>
      <c r="J1463" s="6"/>
      <c r="K1463" s="6"/>
      <c r="L1463" s="6"/>
      <c r="M1463" s="6"/>
      <c r="N1463" s="6"/>
      <c r="O1463" s="6"/>
      <c r="P1463" s="6"/>
      <c r="Q1463" s="16"/>
    </row>
    <row r="1464" spans="2:17">
      <c r="B1464" s="4"/>
      <c r="D1464" s="2"/>
      <c r="E1464" s="6"/>
      <c r="F1464" s="6"/>
      <c r="G1464" s="6"/>
      <c r="H1464" s="6"/>
      <c r="I1464" s="6"/>
      <c r="J1464" s="6"/>
      <c r="K1464" s="6"/>
      <c r="L1464" s="6"/>
      <c r="M1464" s="6"/>
      <c r="N1464" s="6"/>
      <c r="O1464" s="6"/>
      <c r="P1464" s="6"/>
      <c r="Q1464" s="16"/>
    </row>
    <row r="1465" spans="2:17">
      <c r="B1465" s="4"/>
      <c r="D1465" s="2"/>
      <c r="E1465" s="6"/>
      <c r="F1465" s="6"/>
      <c r="G1465" s="6"/>
      <c r="H1465" s="6"/>
      <c r="I1465" s="6"/>
      <c r="J1465" s="6"/>
      <c r="K1465" s="6"/>
      <c r="L1465" s="6"/>
      <c r="M1465" s="6"/>
      <c r="N1465" s="6"/>
      <c r="O1465" s="6"/>
      <c r="P1465" s="6"/>
      <c r="Q1465" s="16"/>
    </row>
    <row r="1466" spans="2:17">
      <c r="B1466" s="4"/>
      <c r="D1466" s="2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16"/>
    </row>
    <row r="1467" spans="2:17">
      <c r="B1467" s="4"/>
      <c r="D1467" s="2"/>
      <c r="E1467" s="6"/>
      <c r="F1467" s="6"/>
      <c r="G1467" s="6"/>
      <c r="H1467" s="6"/>
      <c r="I1467" s="6"/>
      <c r="J1467" s="6"/>
      <c r="K1467" s="6"/>
      <c r="L1467" s="6"/>
      <c r="M1467" s="6"/>
      <c r="N1467" s="6"/>
      <c r="O1467" s="6"/>
      <c r="P1467" s="6"/>
      <c r="Q1467" s="16"/>
    </row>
    <row r="1468" spans="2:17">
      <c r="B1468" s="4"/>
      <c r="D1468" s="2"/>
      <c r="E1468" s="6"/>
      <c r="F1468" s="6"/>
      <c r="G1468" s="6"/>
      <c r="H1468" s="6"/>
      <c r="I1468" s="6"/>
      <c r="J1468" s="6"/>
      <c r="K1468" s="6"/>
      <c r="L1468" s="6"/>
      <c r="M1468" s="6"/>
      <c r="N1468" s="6"/>
      <c r="O1468" s="6"/>
      <c r="P1468" s="6"/>
      <c r="Q1468" s="16"/>
    </row>
    <row r="1469" spans="2:17">
      <c r="B1469" s="4"/>
      <c r="D1469" s="2"/>
      <c r="E1469" s="6"/>
      <c r="F1469" s="6"/>
      <c r="G1469" s="6"/>
      <c r="H1469" s="6"/>
      <c r="I1469" s="6"/>
      <c r="J1469" s="6"/>
      <c r="K1469" s="6"/>
      <c r="L1469" s="6"/>
      <c r="M1469" s="6"/>
      <c r="N1469" s="6"/>
      <c r="O1469" s="6"/>
      <c r="P1469" s="6"/>
      <c r="Q1469" s="16"/>
    </row>
    <row r="1470" spans="2:17">
      <c r="B1470" s="4"/>
      <c r="D1470" s="2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16"/>
    </row>
    <row r="1471" spans="2:17">
      <c r="B1471" s="4"/>
      <c r="D1471" s="2"/>
      <c r="E1471" s="6"/>
      <c r="F1471" s="6"/>
      <c r="G1471" s="6"/>
      <c r="H1471" s="6"/>
      <c r="I1471" s="6"/>
      <c r="J1471" s="6"/>
      <c r="K1471" s="6"/>
      <c r="L1471" s="6"/>
      <c r="M1471" s="6"/>
      <c r="N1471" s="6"/>
      <c r="O1471" s="6"/>
      <c r="P1471" s="6"/>
      <c r="Q1471" s="16"/>
    </row>
    <row r="1472" spans="2:17">
      <c r="B1472" s="4"/>
      <c r="D1472" s="2"/>
      <c r="E1472" s="6"/>
      <c r="F1472" s="6"/>
      <c r="G1472" s="6"/>
      <c r="H1472" s="6"/>
      <c r="I1472" s="6"/>
      <c r="J1472" s="6"/>
      <c r="K1472" s="6"/>
      <c r="L1472" s="6"/>
      <c r="M1472" s="6"/>
      <c r="N1472" s="6"/>
      <c r="O1472" s="6"/>
      <c r="P1472" s="6"/>
      <c r="Q1472" s="16"/>
    </row>
    <row r="1473" spans="2:17">
      <c r="B1473" s="4"/>
      <c r="D1473" s="2"/>
      <c r="E1473" s="6"/>
      <c r="F1473" s="6"/>
      <c r="G1473" s="6"/>
      <c r="H1473" s="6"/>
      <c r="I1473" s="6"/>
      <c r="J1473" s="6"/>
      <c r="K1473" s="6"/>
      <c r="L1473" s="6"/>
      <c r="M1473" s="6"/>
      <c r="N1473" s="6"/>
      <c r="O1473" s="6"/>
      <c r="P1473" s="6"/>
      <c r="Q1473" s="16"/>
    </row>
    <row r="1474" spans="2:17">
      <c r="B1474" s="4"/>
      <c r="D1474" s="2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16"/>
    </row>
    <row r="1475" spans="2:17">
      <c r="B1475" s="4"/>
      <c r="D1475" s="2"/>
      <c r="E1475" s="6"/>
      <c r="F1475" s="6"/>
      <c r="G1475" s="6"/>
      <c r="H1475" s="6"/>
      <c r="I1475" s="6"/>
      <c r="J1475" s="6"/>
      <c r="K1475" s="6"/>
      <c r="L1475" s="6"/>
      <c r="M1475" s="6"/>
      <c r="N1475" s="6"/>
      <c r="O1475" s="6"/>
      <c r="P1475" s="6"/>
      <c r="Q1475" s="16"/>
    </row>
    <row r="1476" spans="2:17">
      <c r="B1476" s="4"/>
      <c r="D1476" s="2"/>
      <c r="E1476" s="6"/>
      <c r="F1476" s="6"/>
      <c r="G1476" s="6"/>
      <c r="H1476" s="6"/>
      <c r="I1476" s="6"/>
      <c r="J1476" s="6"/>
      <c r="K1476" s="6"/>
      <c r="L1476" s="6"/>
      <c r="M1476" s="6"/>
      <c r="N1476" s="6"/>
      <c r="O1476" s="6"/>
      <c r="P1476" s="6"/>
      <c r="Q1476" s="16"/>
    </row>
    <row r="1477" spans="2:17">
      <c r="B1477" s="4"/>
      <c r="D1477" s="2"/>
      <c r="E1477" s="6"/>
      <c r="F1477" s="6"/>
      <c r="G1477" s="6"/>
      <c r="H1477" s="6"/>
      <c r="I1477" s="6"/>
      <c r="J1477" s="6"/>
      <c r="K1477" s="6"/>
      <c r="L1477" s="6"/>
      <c r="M1477" s="6"/>
      <c r="N1477" s="6"/>
      <c r="O1477" s="6"/>
      <c r="P1477" s="6"/>
      <c r="Q1477" s="16"/>
    </row>
    <row r="1478" spans="2:17">
      <c r="B1478" s="4"/>
      <c r="D1478" s="2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16"/>
    </row>
    <row r="1479" spans="2:17">
      <c r="B1479" s="4"/>
      <c r="D1479" s="2"/>
      <c r="E1479" s="6"/>
      <c r="F1479" s="6"/>
      <c r="G1479" s="6"/>
      <c r="H1479" s="6"/>
      <c r="I1479" s="6"/>
      <c r="J1479" s="6"/>
      <c r="K1479" s="6"/>
      <c r="L1479" s="6"/>
      <c r="M1479" s="6"/>
      <c r="N1479" s="6"/>
      <c r="O1479" s="6"/>
      <c r="P1479" s="6"/>
      <c r="Q1479" s="16"/>
    </row>
    <row r="1480" spans="2:17">
      <c r="B1480" s="4"/>
      <c r="D1480" s="2"/>
      <c r="E1480" s="6"/>
      <c r="F1480" s="6"/>
      <c r="G1480" s="6"/>
      <c r="H1480" s="6"/>
      <c r="I1480" s="6"/>
      <c r="J1480" s="6"/>
      <c r="K1480" s="6"/>
      <c r="L1480" s="6"/>
      <c r="M1480" s="6"/>
      <c r="N1480" s="6"/>
      <c r="O1480" s="6"/>
      <c r="P1480" s="6"/>
      <c r="Q1480" s="16"/>
    </row>
    <row r="1481" spans="2:17">
      <c r="B1481" s="4"/>
      <c r="D1481" s="2"/>
      <c r="E1481" s="6"/>
      <c r="F1481" s="6"/>
      <c r="G1481" s="6"/>
      <c r="H1481" s="6"/>
      <c r="I1481" s="6"/>
      <c r="J1481" s="6"/>
      <c r="K1481" s="6"/>
      <c r="L1481" s="6"/>
      <c r="M1481" s="6"/>
      <c r="N1481" s="6"/>
      <c r="O1481" s="6"/>
      <c r="P1481" s="6"/>
      <c r="Q1481" s="16"/>
    </row>
    <row r="1482" spans="2:17">
      <c r="B1482" s="4"/>
      <c r="D1482" s="2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16"/>
    </row>
    <row r="1483" spans="2:17">
      <c r="B1483" s="4"/>
      <c r="D1483" s="2"/>
      <c r="E1483" s="6"/>
      <c r="F1483" s="6"/>
      <c r="G1483" s="6"/>
      <c r="H1483" s="6"/>
      <c r="I1483" s="6"/>
      <c r="J1483" s="6"/>
      <c r="K1483" s="6"/>
      <c r="L1483" s="6"/>
      <c r="M1483" s="6"/>
      <c r="N1483" s="6"/>
      <c r="O1483" s="6"/>
      <c r="P1483" s="6"/>
      <c r="Q1483" s="16"/>
    </row>
    <row r="1484" spans="2:17">
      <c r="B1484" s="4"/>
      <c r="D1484" s="2"/>
      <c r="E1484" s="6"/>
      <c r="F1484" s="6"/>
      <c r="G1484" s="6"/>
      <c r="H1484" s="6"/>
      <c r="I1484" s="6"/>
      <c r="J1484" s="6"/>
      <c r="K1484" s="6"/>
      <c r="L1484" s="6"/>
      <c r="M1484" s="6"/>
      <c r="N1484" s="6"/>
      <c r="O1484" s="6"/>
      <c r="P1484" s="6"/>
      <c r="Q1484" s="16"/>
    </row>
    <row r="1485" spans="2:17">
      <c r="B1485" s="4"/>
      <c r="D1485" s="2"/>
      <c r="E1485" s="6"/>
      <c r="F1485" s="6"/>
      <c r="G1485" s="6"/>
      <c r="H1485" s="6"/>
      <c r="I1485" s="6"/>
      <c r="J1485" s="6"/>
      <c r="K1485" s="6"/>
      <c r="L1485" s="6"/>
      <c r="M1485" s="6"/>
      <c r="N1485" s="6"/>
      <c r="O1485" s="6"/>
      <c r="P1485" s="6"/>
      <c r="Q1485" s="16"/>
    </row>
    <row r="1486" spans="2:17">
      <c r="B1486" s="4"/>
      <c r="D1486" s="2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16"/>
    </row>
    <row r="1487" spans="2:17">
      <c r="B1487" s="4"/>
      <c r="D1487" s="2"/>
      <c r="E1487" s="6"/>
      <c r="F1487" s="6"/>
      <c r="G1487" s="6"/>
      <c r="H1487" s="6"/>
      <c r="I1487" s="6"/>
      <c r="J1487" s="6"/>
      <c r="K1487" s="6"/>
      <c r="L1487" s="6"/>
      <c r="M1487" s="6"/>
      <c r="N1487" s="6"/>
      <c r="O1487" s="6"/>
      <c r="P1487" s="6"/>
      <c r="Q1487" s="16"/>
    </row>
    <row r="1488" spans="2:17">
      <c r="B1488" s="4"/>
      <c r="D1488" s="2"/>
      <c r="E1488" s="6"/>
      <c r="F1488" s="6"/>
      <c r="G1488" s="6"/>
      <c r="H1488" s="6"/>
      <c r="I1488" s="6"/>
      <c r="J1488" s="6"/>
      <c r="K1488" s="6"/>
      <c r="L1488" s="6"/>
      <c r="M1488" s="6"/>
      <c r="N1488" s="6"/>
      <c r="O1488" s="6"/>
      <c r="P1488" s="6"/>
      <c r="Q1488" s="16"/>
    </row>
    <row r="1489" spans="2:17">
      <c r="B1489" s="4"/>
      <c r="D1489" s="2"/>
      <c r="E1489" s="6"/>
      <c r="F1489" s="6"/>
      <c r="G1489" s="6"/>
      <c r="H1489" s="6"/>
      <c r="I1489" s="6"/>
      <c r="J1489" s="6"/>
      <c r="K1489" s="6"/>
      <c r="L1489" s="6"/>
      <c r="M1489" s="6"/>
      <c r="N1489" s="6"/>
      <c r="O1489" s="6"/>
      <c r="P1489" s="6"/>
      <c r="Q1489" s="16"/>
    </row>
    <row r="1490" spans="2:17">
      <c r="B1490" s="4"/>
      <c r="D1490" s="2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16"/>
    </row>
    <row r="1491" spans="2:17">
      <c r="B1491" s="4"/>
      <c r="D1491" s="2"/>
      <c r="E1491" s="6"/>
      <c r="F1491" s="6"/>
      <c r="G1491" s="6"/>
      <c r="H1491" s="6"/>
      <c r="I1491" s="6"/>
      <c r="J1491" s="6"/>
      <c r="K1491" s="6"/>
      <c r="L1491" s="6"/>
      <c r="M1491" s="6"/>
      <c r="N1491" s="6"/>
      <c r="O1491" s="6"/>
      <c r="P1491" s="6"/>
      <c r="Q1491" s="16"/>
    </row>
    <row r="1492" spans="2:17">
      <c r="B1492" s="4"/>
      <c r="D1492" s="2"/>
      <c r="E1492" s="6"/>
      <c r="F1492" s="6"/>
      <c r="G1492" s="6"/>
      <c r="H1492" s="6"/>
      <c r="I1492" s="6"/>
      <c r="J1492" s="6"/>
      <c r="K1492" s="6"/>
      <c r="L1492" s="6"/>
      <c r="M1492" s="6"/>
      <c r="N1492" s="6"/>
      <c r="O1492" s="6"/>
      <c r="P1492" s="6"/>
      <c r="Q1492" s="16"/>
    </row>
    <row r="1493" spans="2:17">
      <c r="B1493" s="4"/>
      <c r="D1493" s="2"/>
      <c r="E1493" s="6"/>
      <c r="F1493" s="6"/>
      <c r="G1493" s="6"/>
      <c r="H1493" s="6"/>
      <c r="I1493" s="6"/>
      <c r="J1493" s="6"/>
      <c r="K1493" s="6"/>
      <c r="L1493" s="6"/>
      <c r="M1493" s="6"/>
      <c r="N1493" s="6"/>
      <c r="O1493" s="6"/>
      <c r="P1493" s="6"/>
      <c r="Q1493" s="16"/>
    </row>
    <row r="1494" spans="2:17">
      <c r="B1494" s="4"/>
      <c r="D1494" s="2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16"/>
    </row>
    <row r="1495" spans="2:17">
      <c r="B1495" s="4"/>
      <c r="D1495" s="2"/>
      <c r="E1495" s="6"/>
      <c r="F1495" s="6"/>
      <c r="G1495" s="6"/>
      <c r="H1495" s="6"/>
      <c r="I1495" s="6"/>
      <c r="J1495" s="6"/>
      <c r="K1495" s="6"/>
      <c r="L1495" s="6"/>
      <c r="M1495" s="6"/>
      <c r="N1495" s="6"/>
      <c r="O1495" s="6"/>
      <c r="P1495" s="6"/>
      <c r="Q1495" s="16"/>
    </row>
    <row r="1496" spans="2:17">
      <c r="B1496" s="4"/>
      <c r="D1496" s="2"/>
      <c r="E1496" s="6"/>
      <c r="F1496" s="6"/>
      <c r="G1496" s="6"/>
      <c r="H1496" s="6"/>
      <c r="I1496" s="6"/>
      <c r="J1496" s="6"/>
      <c r="K1496" s="6"/>
      <c r="L1496" s="6"/>
      <c r="M1496" s="6"/>
      <c r="N1496" s="6"/>
      <c r="O1496" s="6"/>
      <c r="P1496" s="6"/>
      <c r="Q1496" s="16"/>
    </row>
    <row r="1497" spans="2:17">
      <c r="B1497" s="4"/>
      <c r="D1497" s="2"/>
      <c r="E1497" s="6"/>
      <c r="F1497" s="6"/>
      <c r="G1497" s="6"/>
      <c r="H1497" s="6"/>
      <c r="I1497" s="6"/>
      <c r="J1497" s="6"/>
      <c r="K1497" s="6"/>
      <c r="L1497" s="6"/>
      <c r="M1497" s="6"/>
      <c r="N1497" s="6"/>
      <c r="O1497" s="6"/>
      <c r="P1497" s="6"/>
      <c r="Q1497" s="16"/>
    </row>
    <row r="1498" spans="2:17">
      <c r="B1498" s="4"/>
      <c r="D1498" s="2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16"/>
    </row>
    <row r="1499" spans="2:17">
      <c r="B1499" s="4"/>
      <c r="D1499" s="2"/>
      <c r="E1499" s="6"/>
      <c r="F1499" s="6"/>
      <c r="G1499" s="6"/>
      <c r="H1499" s="6"/>
      <c r="I1499" s="6"/>
      <c r="J1499" s="6"/>
      <c r="K1499" s="6"/>
      <c r="L1499" s="6"/>
      <c r="M1499" s="6"/>
      <c r="N1499" s="6"/>
      <c r="O1499" s="6"/>
      <c r="P1499" s="6"/>
      <c r="Q1499" s="16"/>
    </row>
    <row r="1500" spans="2:17">
      <c r="B1500" s="4"/>
      <c r="D1500" s="2"/>
      <c r="E1500" s="6"/>
      <c r="F1500" s="6"/>
      <c r="G1500" s="6"/>
      <c r="H1500" s="6"/>
      <c r="I1500" s="6"/>
      <c r="J1500" s="6"/>
      <c r="K1500" s="6"/>
      <c r="L1500" s="6"/>
      <c r="M1500" s="6"/>
      <c r="N1500" s="6"/>
      <c r="O1500" s="6"/>
      <c r="P1500" s="6"/>
      <c r="Q1500" s="16"/>
    </row>
    <row r="1501" spans="2:17">
      <c r="B1501" s="4"/>
      <c r="D1501" s="2"/>
      <c r="E1501" s="6"/>
      <c r="F1501" s="6"/>
      <c r="G1501" s="6"/>
      <c r="H1501" s="6"/>
      <c r="I1501" s="6"/>
      <c r="J1501" s="6"/>
      <c r="K1501" s="6"/>
      <c r="L1501" s="6"/>
      <c r="M1501" s="6"/>
      <c r="N1501" s="6"/>
      <c r="O1501" s="6"/>
      <c r="P1501" s="6"/>
      <c r="Q1501" s="16"/>
    </row>
    <row r="1502" spans="2:17">
      <c r="B1502" s="4"/>
      <c r="D1502" s="2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16"/>
    </row>
    <row r="1503" spans="2:17">
      <c r="B1503" s="4"/>
      <c r="D1503" s="2"/>
      <c r="E1503" s="6"/>
      <c r="F1503" s="6"/>
      <c r="G1503" s="6"/>
      <c r="H1503" s="6"/>
      <c r="I1503" s="6"/>
      <c r="J1503" s="6"/>
      <c r="K1503" s="6"/>
      <c r="L1503" s="6"/>
      <c r="M1503" s="6"/>
      <c r="N1503" s="6"/>
      <c r="O1503" s="6"/>
      <c r="P1503" s="6"/>
      <c r="Q1503" s="16"/>
    </row>
    <row r="1504" spans="2:17">
      <c r="B1504" s="4"/>
      <c r="D1504" s="2"/>
      <c r="E1504" s="6"/>
      <c r="F1504" s="6"/>
      <c r="G1504" s="6"/>
      <c r="H1504" s="6"/>
      <c r="I1504" s="6"/>
      <c r="J1504" s="6"/>
      <c r="K1504" s="6"/>
      <c r="L1504" s="6"/>
      <c r="M1504" s="6"/>
      <c r="N1504" s="6"/>
      <c r="O1504" s="6"/>
      <c r="P1504" s="6"/>
      <c r="Q1504" s="16"/>
    </row>
    <row r="1505" spans="2:17">
      <c r="B1505" s="4"/>
      <c r="D1505" s="2"/>
      <c r="E1505" s="6"/>
      <c r="F1505" s="6"/>
      <c r="G1505" s="6"/>
      <c r="H1505" s="6"/>
      <c r="I1505" s="6"/>
      <c r="J1505" s="6"/>
      <c r="K1505" s="6"/>
      <c r="L1505" s="6"/>
      <c r="M1505" s="6"/>
      <c r="N1505" s="6"/>
      <c r="O1505" s="6"/>
      <c r="P1505" s="6"/>
      <c r="Q1505" s="16"/>
    </row>
    <row r="1506" spans="2:17">
      <c r="B1506" s="4"/>
      <c r="D1506" s="2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16"/>
    </row>
    <row r="1507" spans="2:17">
      <c r="B1507" s="4"/>
      <c r="D1507" s="2"/>
      <c r="E1507" s="6"/>
      <c r="F1507" s="6"/>
      <c r="G1507" s="6"/>
      <c r="H1507" s="6"/>
      <c r="I1507" s="6"/>
      <c r="J1507" s="6"/>
      <c r="K1507" s="6"/>
      <c r="L1507" s="6"/>
      <c r="M1507" s="6"/>
      <c r="N1507" s="6"/>
      <c r="O1507" s="6"/>
      <c r="P1507" s="6"/>
      <c r="Q1507" s="16"/>
    </row>
    <row r="1508" spans="2:17">
      <c r="B1508" s="4"/>
      <c r="D1508" s="2"/>
      <c r="E1508" s="6"/>
      <c r="F1508" s="6"/>
      <c r="G1508" s="6"/>
      <c r="H1508" s="6"/>
      <c r="I1508" s="6"/>
      <c r="J1508" s="6"/>
      <c r="K1508" s="6"/>
      <c r="L1508" s="6"/>
      <c r="M1508" s="6"/>
      <c r="N1508" s="6"/>
      <c r="O1508" s="6"/>
      <c r="P1508" s="6"/>
      <c r="Q1508" s="16"/>
    </row>
    <row r="1509" spans="2:17">
      <c r="B1509" s="4"/>
      <c r="D1509" s="2"/>
      <c r="E1509" s="6"/>
      <c r="F1509" s="6"/>
      <c r="G1509" s="6"/>
      <c r="H1509" s="6"/>
      <c r="I1509" s="6"/>
      <c r="J1509" s="6"/>
      <c r="K1509" s="6"/>
      <c r="L1509" s="6"/>
      <c r="M1509" s="6"/>
      <c r="N1509" s="6"/>
      <c r="O1509" s="6"/>
      <c r="P1509" s="6"/>
      <c r="Q1509" s="16"/>
    </row>
    <row r="1510" spans="2:17">
      <c r="B1510" s="4"/>
      <c r="D1510" s="2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16"/>
    </row>
    <row r="1511" spans="2:17">
      <c r="B1511" s="4"/>
      <c r="D1511" s="2"/>
      <c r="E1511" s="6"/>
      <c r="F1511" s="6"/>
      <c r="G1511" s="6"/>
      <c r="H1511" s="6"/>
      <c r="I1511" s="6"/>
      <c r="J1511" s="6"/>
      <c r="K1511" s="6"/>
      <c r="L1511" s="6"/>
      <c r="M1511" s="6"/>
      <c r="N1511" s="6"/>
      <c r="O1511" s="6"/>
      <c r="P1511" s="6"/>
      <c r="Q1511" s="16"/>
    </row>
    <row r="1512" spans="2:17">
      <c r="B1512" s="4"/>
      <c r="D1512" s="2"/>
      <c r="E1512" s="6"/>
      <c r="F1512" s="6"/>
      <c r="G1512" s="6"/>
      <c r="H1512" s="6"/>
      <c r="I1512" s="6"/>
      <c r="J1512" s="6"/>
      <c r="K1512" s="6"/>
      <c r="L1512" s="6"/>
      <c r="M1512" s="6"/>
      <c r="N1512" s="6"/>
      <c r="O1512" s="6"/>
      <c r="P1512" s="6"/>
      <c r="Q1512" s="16"/>
    </row>
    <row r="1513" spans="2:17">
      <c r="B1513" s="4"/>
      <c r="D1513" s="2"/>
      <c r="E1513" s="6"/>
      <c r="F1513" s="6"/>
      <c r="G1513" s="6"/>
      <c r="H1513" s="6"/>
      <c r="I1513" s="6"/>
      <c r="J1513" s="6"/>
      <c r="K1513" s="6"/>
      <c r="L1513" s="6"/>
      <c r="M1513" s="6"/>
      <c r="N1513" s="6"/>
      <c r="O1513" s="6"/>
      <c r="P1513" s="6"/>
      <c r="Q1513" s="16"/>
    </row>
    <row r="1514" spans="2:17">
      <c r="B1514" s="4"/>
      <c r="D1514" s="2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16"/>
    </row>
    <row r="1515" spans="2:17">
      <c r="B1515" s="4"/>
      <c r="D1515" s="2"/>
      <c r="E1515" s="6"/>
      <c r="F1515" s="6"/>
      <c r="G1515" s="6"/>
      <c r="H1515" s="6"/>
      <c r="I1515" s="6"/>
      <c r="J1515" s="6"/>
      <c r="K1515" s="6"/>
      <c r="L1515" s="6"/>
      <c r="M1515" s="6"/>
      <c r="N1515" s="6"/>
      <c r="O1515" s="6"/>
      <c r="P1515" s="6"/>
      <c r="Q1515" s="16"/>
    </row>
    <row r="1516" spans="2:17">
      <c r="B1516" s="4"/>
      <c r="D1516" s="2"/>
      <c r="E1516" s="6"/>
      <c r="F1516" s="6"/>
      <c r="G1516" s="6"/>
      <c r="H1516" s="6"/>
      <c r="I1516" s="6"/>
      <c r="J1516" s="6"/>
      <c r="K1516" s="6"/>
      <c r="L1516" s="6"/>
      <c r="M1516" s="6"/>
      <c r="N1516" s="6"/>
      <c r="O1516" s="6"/>
      <c r="P1516" s="6"/>
      <c r="Q1516" s="16"/>
    </row>
    <row r="1517" spans="2:17">
      <c r="B1517" s="4"/>
      <c r="D1517" s="2"/>
      <c r="E1517" s="6"/>
      <c r="F1517" s="6"/>
      <c r="G1517" s="6"/>
      <c r="H1517" s="6"/>
      <c r="I1517" s="6"/>
      <c r="J1517" s="6"/>
      <c r="K1517" s="6"/>
      <c r="L1517" s="6"/>
      <c r="M1517" s="6"/>
      <c r="N1517" s="6"/>
      <c r="O1517" s="6"/>
      <c r="P1517" s="6"/>
      <c r="Q1517" s="16"/>
    </row>
    <row r="1518" spans="2:17">
      <c r="B1518" s="4"/>
      <c r="D1518" s="2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16"/>
    </row>
    <row r="1519" spans="2:17">
      <c r="B1519" s="4"/>
      <c r="D1519" s="2"/>
      <c r="E1519" s="6"/>
      <c r="F1519" s="6"/>
      <c r="G1519" s="6"/>
      <c r="H1519" s="6"/>
      <c r="I1519" s="6"/>
      <c r="J1519" s="6"/>
      <c r="K1519" s="6"/>
      <c r="L1519" s="6"/>
      <c r="M1519" s="6"/>
      <c r="N1519" s="6"/>
      <c r="O1519" s="6"/>
      <c r="P1519" s="6"/>
      <c r="Q1519" s="16"/>
    </row>
    <row r="1520" spans="2:17">
      <c r="B1520" s="4"/>
      <c r="D1520" s="2"/>
      <c r="E1520" s="6"/>
      <c r="F1520" s="6"/>
      <c r="G1520" s="6"/>
      <c r="H1520" s="6"/>
      <c r="I1520" s="6"/>
      <c r="J1520" s="6"/>
      <c r="K1520" s="6"/>
      <c r="L1520" s="6"/>
      <c r="M1520" s="6"/>
      <c r="N1520" s="6"/>
      <c r="O1520" s="6"/>
      <c r="P1520" s="6"/>
      <c r="Q1520" s="16"/>
    </row>
    <row r="1521" spans="2:17">
      <c r="B1521" s="4"/>
      <c r="D1521" s="2"/>
      <c r="E1521" s="6"/>
      <c r="F1521" s="6"/>
      <c r="G1521" s="6"/>
      <c r="H1521" s="6"/>
      <c r="I1521" s="6"/>
      <c r="J1521" s="6"/>
      <c r="K1521" s="6"/>
      <c r="L1521" s="6"/>
      <c r="M1521" s="6"/>
      <c r="N1521" s="6"/>
      <c r="O1521" s="6"/>
      <c r="P1521" s="6"/>
      <c r="Q1521" s="16"/>
    </row>
    <row r="1522" spans="2:17">
      <c r="B1522" s="4"/>
      <c r="D1522" s="2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16"/>
    </row>
    <row r="1523" spans="2:17">
      <c r="B1523" s="4"/>
      <c r="D1523" s="2"/>
      <c r="E1523" s="6"/>
      <c r="F1523" s="6"/>
      <c r="G1523" s="6"/>
      <c r="H1523" s="6"/>
      <c r="I1523" s="6"/>
      <c r="J1523" s="6"/>
      <c r="K1523" s="6"/>
      <c r="L1523" s="6"/>
      <c r="M1523" s="6"/>
      <c r="N1523" s="6"/>
      <c r="O1523" s="6"/>
      <c r="P1523" s="6"/>
      <c r="Q1523" s="16"/>
    </row>
    <row r="1524" spans="2:17">
      <c r="B1524" s="4"/>
      <c r="D1524" s="2"/>
      <c r="E1524" s="6"/>
      <c r="F1524" s="6"/>
      <c r="G1524" s="6"/>
      <c r="H1524" s="6"/>
      <c r="I1524" s="6"/>
      <c r="J1524" s="6"/>
      <c r="K1524" s="6"/>
      <c r="L1524" s="6"/>
      <c r="M1524" s="6"/>
      <c r="N1524" s="6"/>
      <c r="O1524" s="6"/>
      <c r="P1524" s="6"/>
      <c r="Q1524" s="16"/>
    </row>
    <row r="1525" spans="2:17">
      <c r="B1525" s="4"/>
      <c r="D1525" s="2"/>
      <c r="E1525" s="6"/>
      <c r="F1525" s="6"/>
      <c r="G1525" s="6"/>
      <c r="H1525" s="6"/>
      <c r="I1525" s="6"/>
      <c r="J1525" s="6"/>
      <c r="K1525" s="6"/>
      <c r="L1525" s="6"/>
      <c r="M1525" s="6"/>
      <c r="N1525" s="6"/>
      <c r="O1525" s="6"/>
      <c r="P1525" s="6"/>
      <c r="Q1525" s="16"/>
    </row>
    <row r="1526" spans="2:17">
      <c r="B1526" s="4"/>
      <c r="D1526" s="2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16"/>
    </row>
    <row r="1527" spans="2:17">
      <c r="B1527" s="4"/>
      <c r="D1527" s="2"/>
      <c r="E1527" s="6"/>
      <c r="F1527" s="6"/>
      <c r="G1527" s="6"/>
      <c r="H1527" s="6"/>
      <c r="I1527" s="6"/>
      <c r="J1527" s="6"/>
      <c r="K1527" s="6"/>
      <c r="L1527" s="6"/>
      <c r="M1527" s="6"/>
      <c r="N1527" s="6"/>
      <c r="O1527" s="6"/>
      <c r="P1527" s="6"/>
      <c r="Q1527" s="16"/>
    </row>
    <row r="1528" spans="2:17">
      <c r="B1528" s="4"/>
      <c r="D1528" s="2"/>
      <c r="E1528" s="6"/>
      <c r="F1528" s="6"/>
      <c r="G1528" s="6"/>
      <c r="H1528" s="6"/>
      <c r="I1528" s="6"/>
      <c r="J1528" s="6"/>
      <c r="K1528" s="6"/>
      <c r="L1528" s="6"/>
      <c r="M1528" s="6"/>
      <c r="N1528" s="6"/>
      <c r="O1528" s="6"/>
      <c r="P1528" s="6"/>
      <c r="Q1528" s="16"/>
    </row>
    <row r="1529" spans="2:17">
      <c r="B1529" s="4"/>
      <c r="D1529" s="2"/>
      <c r="E1529" s="6"/>
      <c r="F1529" s="6"/>
      <c r="G1529" s="6"/>
      <c r="H1529" s="6"/>
      <c r="I1529" s="6"/>
      <c r="J1529" s="6"/>
      <c r="K1529" s="6"/>
      <c r="L1529" s="6"/>
      <c r="M1529" s="6"/>
      <c r="N1529" s="6"/>
      <c r="O1529" s="6"/>
      <c r="P1529" s="6"/>
      <c r="Q1529" s="16"/>
    </row>
    <row r="1530" spans="2:17">
      <c r="B1530" s="4"/>
      <c r="D1530" s="2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16"/>
    </row>
    <row r="1531" spans="2:17">
      <c r="B1531" s="4"/>
      <c r="D1531" s="2"/>
      <c r="E1531" s="6"/>
      <c r="F1531" s="6"/>
      <c r="G1531" s="6"/>
      <c r="H1531" s="6"/>
      <c r="I1531" s="6"/>
      <c r="J1531" s="6"/>
      <c r="K1531" s="6"/>
      <c r="L1531" s="6"/>
      <c r="M1531" s="6"/>
      <c r="N1531" s="6"/>
      <c r="O1531" s="6"/>
      <c r="P1531" s="6"/>
      <c r="Q1531" s="16"/>
    </row>
    <row r="1532" spans="2:17">
      <c r="B1532" s="4"/>
      <c r="D1532" s="2"/>
      <c r="E1532" s="6"/>
      <c r="F1532" s="6"/>
      <c r="G1532" s="6"/>
      <c r="H1532" s="6"/>
      <c r="I1532" s="6"/>
      <c r="J1532" s="6"/>
      <c r="K1532" s="6"/>
      <c r="L1532" s="6"/>
      <c r="M1532" s="6"/>
      <c r="N1532" s="6"/>
      <c r="O1532" s="6"/>
      <c r="P1532" s="6"/>
      <c r="Q1532" s="16"/>
    </row>
    <row r="1533" spans="2:17">
      <c r="B1533" s="4"/>
      <c r="D1533" s="2"/>
      <c r="E1533" s="6"/>
      <c r="F1533" s="6"/>
      <c r="G1533" s="6"/>
      <c r="H1533" s="6"/>
      <c r="I1533" s="6"/>
      <c r="J1533" s="6"/>
      <c r="K1533" s="6"/>
      <c r="L1533" s="6"/>
      <c r="M1533" s="6"/>
      <c r="N1533" s="6"/>
      <c r="O1533" s="6"/>
      <c r="P1533" s="6"/>
      <c r="Q1533" s="16"/>
    </row>
    <row r="1534" spans="2:17">
      <c r="B1534" s="4"/>
      <c r="D1534" s="2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16"/>
    </row>
    <row r="1535" spans="2:17">
      <c r="B1535" s="4"/>
      <c r="D1535" s="2"/>
      <c r="E1535" s="6"/>
      <c r="F1535" s="6"/>
      <c r="G1535" s="6"/>
      <c r="H1535" s="6"/>
      <c r="I1535" s="6"/>
      <c r="J1535" s="6"/>
      <c r="K1535" s="6"/>
      <c r="L1535" s="6"/>
      <c r="M1535" s="6"/>
      <c r="N1535" s="6"/>
      <c r="O1535" s="6"/>
      <c r="P1535" s="6"/>
      <c r="Q1535" s="16"/>
    </row>
    <row r="1536" spans="2:17">
      <c r="B1536" s="4"/>
      <c r="D1536" s="2"/>
      <c r="E1536" s="6"/>
      <c r="F1536" s="6"/>
      <c r="G1536" s="6"/>
      <c r="H1536" s="6"/>
      <c r="I1536" s="6"/>
      <c r="J1536" s="6"/>
      <c r="K1536" s="6"/>
      <c r="L1536" s="6"/>
      <c r="M1536" s="6"/>
      <c r="N1536" s="6"/>
      <c r="O1536" s="6"/>
      <c r="P1536" s="6"/>
      <c r="Q1536" s="16"/>
    </row>
    <row r="1537" spans="2:17">
      <c r="B1537" s="4"/>
      <c r="D1537" s="2"/>
      <c r="E1537" s="6"/>
      <c r="F1537" s="6"/>
      <c r="G1537" s="6"/>
      <c r="H1537" s="6"/>
      <c r="I1537" s="6"/>
      <c r="J1537" s="6"/>
      <c r="K1537" s="6"/>
      <c r="L1537" s="6"/>
      <c r="M1537" s="6"/>
      <c r="N1537" s="6"/>
      <c r="O1537" s="6"/>
      <c r="P1537" s="6"/>
      <c r="Q1537" s="16"/>
    </row>
    <row r="1538" spans="2:17">
      <c r="B1538" s="4"/>
      <c r="D1538" s="2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16"/>
    </row>
    <row r="1539" spans="2:17">
      <c r="B1539" s="4"/>
      <c r="D1539" s="2"/>
      <c r="E1539" s="6"/>
      <c r="F1539" s="6"/>
      <c r="G1539" s="6"/>
      <c r="H1539" s="6"/>
      <c r="I1539" s="6"/>
      <c r="J1539" s="6"/>
      <c r="K1539" s="6"/>
      <c r="L1539" s="6"/>
      <c r="M1539" s="6"/>
      <c r="N1539" s="6"/>
      <c r="O1539" s="6"/>
      <c r="P1539" s="6"/>
      <c r="Q1539" s="16"/>
    </row>
    <row r="1540" spans="2:17">
      <c r="B1540" s="4"/>
      <c r="D1540" s="2"/>
      <c r="E1540" s="6"/>
      <c r="F1540" s="6"/>
      <c r="G1540" s="6"/>
      <c r="H1540" s="6"/>
      <c r="I1540" s="6"/>
      <c r="J1540" s="6"/>
      <c r="K1540" s="6"/>
      <c r="L1540" s="6"/>
      <c r="M1540" s="6"/>
      <c r="N1540" s="6"/>
      <c r="O1540" s="6"/>
      <c r="P1540" s="6"/>
      <c r="Q1540" s="16"/>
    </row>
    <row r="1541" spans="2:17">
      <c r="B1541" s="4"/>
      <c r="D1541" s="2"/>
      <c r="E1541" s="6"/>
      <c r="F1541" s="6"/>
      <c r="G1541" s="6"/>
      <c r="H1541" s="6"/>
      <c r="I1541" s="6"/>
      <c r="J1541" s="6"/>
      <c r="K1541" s="6"/>
      <c r="L1541" s="6"/>
      <c r="M1541" s="6"/>
      <c r="N1541" s="6"/>
      <c r="O1541" s="6"/>
      <c r="P1541" s="6"/>
      <c r="Q1541" s="16"/>
    </row>
    <row r="1542" spans="2:17">
      <c r="B1542" s="4"/>
      <c r="D1542" s="2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16"/>
    </row>
    <row r="1543" spans="2:17">
      <c r="B1543" s="4"/>
      <c r="D1543" s="2"/>
      <c r="E1543" s="6"/>
      <c r="F1543" s="6"/>
      <c r="G1543" s="6"/>
      <c r="H1543" s="6"/>
      <c r="I1543" s="6"/>
      <c r="J1543" s="6"/>
      <c r="K1543" s="6"/>
      <c r="L1543" s="6"/>
      <c r="M1543" s="6"/>
      <c r="N1543" s="6"/>
      <c r="O1543" s="6"/>
      <c r="P1543" s="6"/>
      <c r="Q1543" s="16"/>
    </row>
    <row r="1544" spans="2:17">
      <c r="B1544" s="4"/>
      <c r="D1544" s="2"/>
      <c r="E1544" s="6"/>
      <c r="F1544" s="6"/>
      <c r="G1544" s="6"/>
      <c r="H1544" s="6"/>
      <c r="I1544" s="6"/>
      <c r="J1544" s="6"/>
      <c r="K1544" s="6"/>
      <c r="L1544" s="6"/>
      <c r="M1544" s="6"/>
      <c r="N1544" s="6"/>
      <c r="O1544" s="6"/>
      <c r="P1544" s="6"/>
      <c r="Q1544" s="16"/>
    </row>
    <row r="1545" spans="2:17">
      <c r="B1545" s="4"/>
      <c r="D1545" s="2"/>
      <c r="E1545" s="6"/>
      <c r="F1545" s="6"/>
      <c r="G1545" s="6"/>
      <c r="H1545" s="6"/>
      <c r="I1545" s="6"/>
      <c r="J1545" s="6"/>
      <c r="K1545" s="6"/>
      <c r="L1545" s="6"/>
      <c r="M1545" s="6"/>
      <c r="N1545" s="6"/>
      <c r="O1545" s="6"/>
      <c r="P1545" s="6"/>
      <c r="Q1545" s="16"/>
    </row>
    <row r="1546" spans="2:17">
      <c r="B1546" s="4"/>
      <c r="D1546" s="2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16"/>
    </row>
    <row r="1547" spans="2:17">
      <c r="B1547" s="4"/>
      <c r="D1547" s="2"/>
      <c r="E1547" s="6"/>
      <c r="F1547" s="6"/>
      <c r="G1547" s="6"/>
      <c r="H1547" s="6"/>
      <c r="I1547" s="6"/>
      <c r="J1547" s="6"/>
      <c r="K1547" s="6"/>
      <c r="L1547" s="6"/>
      <c r="M1547" s="6"/>
      <c r="N1547" s="6"/>
      <c r="O1547" s="6"/>
      <c r="P1547" s="6"/>
      <c r="Q1547" s="16"/>
    </row>
    <row r="1548" spans="2:17">
      <c r="B1548" s="4"/>
      <c r="D1548" s="2"/>
      <c r="E1548" s="6"/>
      <c r="F1548" s="6"/>
      <c r="G1548" s="6"/>
      <c r="H1548" s="6"/>
      <c r="I1548" s="6"/>
      <c r="J1548" s="6"/>
      <c r="K1548" s="6"/>
      <c r="L1548" s="6"/>
      <c r="M1548" s="6"/>
      <c r="N1548" s="6"/>
      <c r="O1548" s="6"/>
      <c r="P1548" s="6"/>
      <c r="Q1548" s="16"/>
    </row>
    <row r="1549" spans="2:17">
      <c r="B1549" s="4"/>
      <c r="D1549" s="2"/>
      <c r="E1549" s="6"/>
      <c r="F1549" s="6"/>
      <c r="G1549" s="6"/>
      <c r="H1549" s="6"/>
      <c r="I1549" s="6"/>
      <c r="J1549" s="6"/>
      <c r="K1549" s="6"/>
      <c r="L1549" s="6"/>
      <c r="M1549" s="6"/>
      <c r="N1549" s="6"/>
      <c r="O1549" s="6"/>
      <c r="P1549" s="6"/>
      <c r="Q1549" s="16"/>
    </row>
    <row r="1550" spans="2:17">
      <c r="B1550" s="4"/>
      <c r="D1550" s="2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16"/>
    </row>
    <row r="1551" spans="2:17">
      <c r="B1551" s="4"/>
      <c r="D1551" s="2"/>
      <c r="E1551" s="6"/>
      <c r="F1551" s="6"/>
      <c r="G1551" s="6"/>
      <c r="H1551" s="6"/>
      <c r="I1551" s="6"/>
      <c r="J1551" s="6"/>
      <c r="K1551" s="6"/>
      <c r="L1551" s="6"/>
      <c r="M1551" s="6"/>
      <c r="N1551" s="6"/>
      <c r="O1551" s="6"/>
      <c r="P1551" s="6"/>
      <c r="Q1551" s="16"/>
    </row>
    <row r="1552" spans="2:17">
      <c r="B1552" s="4"/>
      <c r="D1552" s="2"/>
      <c r="E1552" s="6"/>
      <c r="F1552" s="6"/>
      <c r="G1552" s="6"/>
      <c r="H1552" s="6"/>
      <c r="I1552" s="6"/>
      <c r="J1552" s="6"/>
      <c r="K1552" s="6"/>
      <c r="L1552" s="6"/>
      <c r="M1552" s="6"/>
      <c r="N1552" s="6"/>
      <c r="O1552" s="6"/>
      <c r="P1552" s="6"/>
      <c r="Q1552" s="16"/>
    </row>
    <row r="1553" spans="2:17">
      <c r="B1553" s="4"/>
      <c r="D1553" s="2"/>
      <c r="E1553" s="6"/>
      <c r="F1553" s="6"/>
      <c r="G1553" s="6"/>
      <c r="H1553" s="6"/>
      <c r="I1553" s="6"/>
      <c r="J1553" s="6"/>
      <c r="K1553" s="6"/>
      <c r="L1553" s="6"/>
      <c r="M1553" s="6"/>
      <c r="N1553" s="6"/>
      <c r="O1553" s="6"/>
      <c r="P1553" s="6"/>
      <c r="Q1553" s="16"/>
    </row>
    <row r="1554" spans="2:17">
      <c r="B1554" s="4"/>
      <c r="D1554" s="2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16"/>
    </row>
    <row r="1555" spans="2:17">
      <c r="B1555" s="4"/>
      <c r="D1555" s="2"/>
      <c r="E1555" s="6"/>
      <c r="F1555" s="6"/>
      <c r="G1555" s="6"/>
      <c r="H1555" s="6"/>
      <c r="I1555" s="6"/>
      <c r="J1555" s="6"/>
      <c r="K1555" s="6"/>
      <c r="L1555" s="6"/>
      <c r="M1555" s="6"/>
      <c r="N1555" s="6"/>
      <c r="O1555" s="6"/>
      <c r="P1555" s="6"/>
      <c r="Q1555" s="16"/>
    </row>
    <row r="1556" spans="2:17">
      <c r="B1556" s="4"/>
      <c r="D1556" s="2"/>
      <c r="E1556" s="6"/>
      <c r="F1556" s="6"/>
      <c r="G1556" s="6"/>
      <c r="H1556" s="6"/>
      <c r="I1556" s="6"/>
      <c r="J1556" s="6"/>
      <c r="K1556" s="6"/>
      <c r="L1556" s="6"/>
      <c r="M1556" s="6"/>
      <c r="N1556" s="6"/>
      <c r="O1556" s="6"/>
      <c r="P1556" s="6"/>
      <c r="Q1556" s="16"/>
    </row>
    <row r="1557" spans="2:17">
      <c r="B1557" s="4"/>
      <c r="D1557" s="2"/>
      <c r="E1557" s="6"/>
      <c r="F1557" s="6"/>
      <c r="G1557" s="6"/>
      <c r="H1557" s="6"/>
      <c r="I1557" s="6"/>
      <c r="J1557" s="6"/>
      <c r="K1557" s="6"/>
      <c r="L1557" s="6"/>
      <c r="M1557" s="6"/>
      <c r="N1557" s="6"/>
      <c r="O1557" s="6"/>
      <c r="P1557" s="6"/>
      <c r="Q1557" s="16"/>
    </row>
    <row r="1558" spans="2:17">
      <c r="B1558" s="4"/>
      <c r="D1558" s="2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16"/>
    </row>
    <row r="1559" spans="2:17">
      <c r="B1559" s="4"/>
      <c r="D1559" s="2"/>
      <c r="E1559" s="6"/>
      <c r="F1559" s="6"/>
      <c r="G1559" s="6"/>
      <c r="H1559" s="6"/>
      <c r="I1559" s="6"/>
      <c r="J1559" s="6"/>
      <c r="K1559" s="6"/>
      <c r="L1559" s="6"/>
      <c r="M1559" s="6"/>
      <c r="N1559" s="6"/>
      <c r="O1559" s="6"/>
      <c r="P1559" s="6"/>
      <c r="Q1559" s="16"/>
    </row>
    <row r="1560" spans="2:17">
      <c r="B1560" s="4"/>
      <c r="D1560" s="2"/>
      <c r="E1560" s="6"/>
      <c r="F1560" s="6"/>
      <c r="G1560" s="6"/>
      <c r="H1560" s="6"/>
      <c r="I1560" s="6"/>
      <c r="J1560" s="6"/>
      <c r="K1560" s="6"/>
      <c r="L1560" s="6"/>
      <c r="M1560" s="6"/>
      <c r="N1560" s="6"/>
      <c r="O1560" s="6"/>
      <c r="P1560" s="6"/>
      <c r="Q1560" s="16"/>
    </row>
    <row r="1561" spans="2:17">
      <c r="B1561" s="4"/>
      <c r="D1561" s="2"/>
      <c r="E1561" s="6"/>
      <c r="F1561" s="6"/>
      <c r="G1561" s="6"/>
      <c r="H1561" s="6"/>
      <c r="I1561" s="6"/>
      <c r="J1561" s="6"/>
      <c r="K1561" s="6"/>
      <c r="L1561" s="6"/>
      <c r="M1561" s="6"/>
      <c r="N1561" s="6"/>
      <c r="O1561" s="6"/>
      <c r="P1561" s="6"/>
      <c r="Q1561" s="16"/>
    </row>
    <row r="1562" spans="2:17">
      <c r="B1562" s="4"/>
      <c r="D1562" s="2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16"/>
    </row>
    <row r="1563" spans="2:17">
      <c r="B1563" s="4"/>
      <c r="D1563" s="2"/>
      <c r="E1563" s="6"/>
      <c r="F1563" s="6"/>
      <c r="G1563" s="6"/>
      <c r="H1563" s="6"/>
      <c r="I1563" s="6"/>
      <c r="J1563" s="6"/>
      <c r="K1563" s="6"/>
      <c r="L1563" s="6"/>
      <c r="M1563" s="6"/>
      <c r="N1563" s="6"/>
      <c r="O1563" s="6"/>
      <c r="P1563" s="6"/>
      <c r="Q1563" s="16"/>
    </row>
    <row r="1564" spans="2:17">
      <c r="B1564" s="4"/>
      <c r="D1564" s="2"/>
      <c r="E1564" s="6"/>
      <c r="F1564" s="6"/>
      <c r="G1564" s="6"/>
      <c r="H1564" s="6"/>
      <c r="I1564" s="6"/>
      <c r="J1564" s="6"/>
      <c r="K1564" s="6"/>
      <c r="L1564" s="6"/>
      <c r="M1564" s="6"/>
      <c r="N1564" s="6"/>
      <c r="O1564" s="6"/>
      <c r="P1564" s="6"/>
      <c r="Q1564" s="16"/>
    </row>
    <row r="1565" spans="2:17">
      <c r="B1565" s="4"/>
      <c r="D1565" s="2"/>
      <c r="E1565" s="6"/>
      <c r="F1565" s="6"/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16"/>
    </row>
    <row r="1566" spans="2:17">
      <c r="B1566" s="4"/>
      <c r="D1566" s="2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16"/>
    </row>
    <row r="1567" spans="2:17">
      <c r="B1567" s="4"/>
      <c r="D1567" s="2"/>
      <c r="E1567" s="6"/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16"/>
    </row>
    <row r="1568" spans="2:17">
      <c r="B1568" s="4"/>
      <c r="D1568" s="2"/>
      <c r="E1568" s="6"/>
      <c r="F1568" s="6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16"/>
    </row>
    <row r="1569" spans="2:17">
      <c r="B1569" s="4"/>
      <c r="D1569" s="2"/>
      <c r="E1569" s="6"/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16"/>
    </row>
    <row r="1570" spans="2:17">
      <c r="B1570" s="4"/>
      <c r="D1570" s="2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16"/>
    </row>
    <row r="1571" spans="2:17">
      <c r="B1571" s="4"/>
      <c r="D1571" s="2"/>
      <c r="E1571" s="6"/>
      <c r="F1571" s="6"/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16"/>
    </row>
    <row r="1572" spans="2:17">
      <c r="B1572" s="4"/>
      <c r="D1572" s="2"/>
      <c r="E1572" s="6"/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16"/>
    </row>
    <row r="1573" spans="2:17">
      <c r="B1573" s="4"/>
      <c r="D1573" s="2"/>
      <c r="E1573" s="6"/>
      <c r="F1573" s="6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16"/>
    </row>
    <row r="1574" spans="2:17">
      <c r="B1574" s="4"/>
      <c r="D1574" s="2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16"/>
    </row>
    <row r="1575" spans="2:17">
      <c r="B1575" s="4"/>
      <c r="D1575" s="2"/>
      <c r="E1575" s="6"/>
      <c r="F1575" s="6"/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16"/>
    </row>
    <row r="1576" spans="2:17">
      <c r="B1576" s="4"/>
      <c r="D1576" s="2"/>
      <c r="E1576" s="6"/>
      <c r="F1576" s="6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16"/>
    </row>
    <row r="1577" spans="2:17">
      <c r="B1577" s="4"/>
      <c r="D1577" s="2"/>
      <c r="E1577" s="6"/>
      <c r="F1577" s="6"/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16"/>
    </row>
    <row r="1578" spans="2:17">
      <c r="B1578" s="4"/>
      <c r="D1578" s="2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16"/>
    </row>
    <row r="1579" spans="2:17">
      <c r="B1579" s="4"/>
      <c r="D1579" s="2"/>
      <c r="E1579" s="6"/>
      <c r="F1579" s="6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16"/>
    </row>
    <row r="1580" spans="2:17">
      <c r="B1580" s="4"/>
      <c r="D1580" s="2"/>
      <c r="E1580" s="6"/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16"/>
    </row>
    <row r="1581" spans="2:17">
      <c r="B1581" s="4"/>
      <c r="D1581" s="2"/>
      <c r="E1581" s="6"/>
      <c r="F1581" s="6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16"/>
    </row>
    <row r="1582" spans="2:17">
      <c r="B1582" s="4"/>
      <c r="D1582" s="2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16"/>
    </row>
    <row r="1583" spans="2:17">
      <c r="B1583" s="4"/>
      <c r="D1583" s="2"/>
      <c r="E1583" s="6"/>
      <c r="F1583" s="6"/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16"/>
    </row>
    <row r="1584" spans="2:17">
      <c r="B1584" s="4"/>
      <c r="D1584" s="2"/>
      <c r="E1584" s="6"/>
      <c r="F1584" s="6"/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16"/>
    </row>
    <row r="1585" spans="2:17">
      <c r="B1585" s="4"/>
      <c r="D1585" s="2"/>
      <c r="E1585" s="6"/>
      <c r="F1585" s="6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16"/>
    </row>
    <row r="1586" spans="2:17">
      <c r="B1586" s="4"/>
      <c r="D1586" s="2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16"/>
    </row>
    <row r="1587" spans="2:17">
      <c r="B1587" s="4"/>
      <c r="D1587" s="2"/>
      <c r="E1587" s="6"/>
      <c r="F1587" s="6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16"/>
    </row>
    <row r="1588" spans="2:17">
      <c r="B1588" s="4"/>
      <c r="D1588" s="2"/>
      <c r="E1588" s="6"/>
      <c r="F1588" s="6"/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16"/>
    </row>
    <row r="1589" spans="2:17">
      <c r="B1589" s="4"/>
      <c r="D1589" s="2"/>
      <c r="E1589" s="6"/>
      <c r="F1589" s="6"/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16"/>
    </row>
    <row r="1590" spans="2:17">
      <c r="B1590" s="4"/>
      <c r="D1590" s="2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16"/>
    </row>
    <row r="1591" spans="2:17">
      <c r="B1591" s="4"/>
      <c r="D1591" s="2"/>
      <c r="E1591" s="6"/>
      <c r="F1591" s="6"/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16"/>
    </row>
    <row r="1592" spans="2:17">
      <c r="B1592" s="4"/>
      <c r="D1592" s="2"/>
      <c r="E1592" s="6"/>
      <c r="F1592" s="6"/>
      <c r="G1592" s="6"/>
      <c r="H1592" s="6"/>
      <c r="I1592" s="6"/>
      <c r="J1592" s="6"/>
      <c r="K1592" s="6"/>
      <c r="L1592" s="6"/>
      <c r="M1592" s="6"/>
      <c r="N1592" s="6"/>
      <c r="O1592" s="6"/>
      <c r="P1592" s="6"/>
      <c r="Q1592" s="16"/>
    </row>
    <row r="1593" spans="2:17">
      <c r="B1593" s="4"/>
      <c r="D1593" s="2"/>
      <c r="E1593" s="6"/>
      <c r="F1593" s="6"/>
      <c r="G1593" s="6"/>
      <c r="H1593" s="6"/>
      <c r="I1593" s="6"/>
      <c r="J1593" s="6"/>
      <c r="K1593" s="6"/>
      <c r="L1593" s="6"/>
      <c r="M1593" s="6"/>
      <c r="N1593" s="6"/>
      <c r="O1593" s="6"/>
      <c r="P1593" s="6"/>
      <c r="Q1593" s="16"/>
    </row>
    <row r="1594" spans="2:17">
      <c r="B1594" s="4"/>
      <c r="D1594" s="2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16"/>
    </row>
    <row r="1595" spans="2:17">
      <c r="B1595" s="4"/>
      <c r="D1595" s="2"/>
      <c r="E1595" s="6"/>
      <c r="F1595" s="6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16"/>
    </row>
    <row r="1596" spans="2:17">
      <c r="B1596" s="4"/>
      <c r="D1596" s="2"/>
      <c r="E1596" s="6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16"/>
    </row>
    <row r="1597" spans="2:17">
      <c r="B1597" s="4"/>
      <c r="D1597" s="2"/>
      <c r="E1597" s="6"/>
      <c r="F1597" s="6"/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16"/>
    </row>
    <row r="1598" spans="2:17">
      <c r="B1598" s="4"/>
      <c r="D1598" s="2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16"/>
    </row>
    <row r="1599" spans="2:17">
      <c r="B1599" s="4"/>
      <c r="D1599" s="2"/>
      <c r="E1599" s="6"/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16"/>
    </row>
    <row r="1600" spans="2:17">
      <c r="B1600" s="4"/>
      <c r="D1600" s="2"/>
      <c r="E1600" s="6"/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16"/>
    </row>
    <row r="1601" spans="2:17">
      <c r="B1601" s="4"/>
      <c r="D1601" s="2"/>
      <c r="E1601" s="6"/>
      <c r="F1601" s="6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16"/>
    </row>
    <row r="1602" spans="2:17">
      <c r="B1602" s="4"/>
      <c r="D1602" s="2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16"/>
    </row>
    <row r="1603" spans="2:17">
      <c r="B1603" s="4"/>
      <c r="D1603" s="2"/>
      <c r="E1603" s="6"/>
      <c r="F1603" s="6"/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16"/>
    </row>
    <row r="1604" spans="2:17">
      <c r="B1604" s="4"/>
      <c r="D1604" s="2"/>
      <c r="E1604" s="6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16"/>
    </row>
    <row r="1605" spans="2:17">
      <c r="B1605" s="4"/>
      <c r="D1605" s="2"/>
      <c r="E1605" s="6"/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16"/>
    </row>
    <row r="1606" spans="2:17">
      <c r="B1606" s="4"/>
      <c r="D1606" s="2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16"/>
    </row>
    <row r="1607" spans="2:17">
      <c r="B1607" s="4"/>
      <c r="D1607" s="2"/>
      <c r="E1607" s="6"/>
      <c r="F1607" s="6"/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16"/>
    </row>
    <row r="1608" spans="2:17">
      <c r="B1608" s="4"/>
      <c r="D1608" s="2"/>
      <c r="E1608" s="6"/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16"/>
    </row>
    <row r="1609" spans="2:17">
      <c r="B1609" s="4"/>
      <c r="D1609" s="2"/>
      <c r="E1609" s="6"/>
      <c r="F1609" s="6"/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16"/>
    </row>
    <row r="1610" spans="2:17">
      <c r="B1610" s="4"/>
      <c r="D1610" s="2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16"/>
    </row>
    <row r="1611" spans="2:17">
      <c r="B1611" s="4"/>
      <c r="D1611" s="2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16"/>
    </row>
    <row r="1612" spans="2:17">
      <c r="B1612" s="4"/>
      <c r="D1612" s="2"/>
      <c r="E1612" s="6"/>
      <c r="F1612" s="6"/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16"/>
    </row>
    <row r="1613" spans="2:17">
      <c r="B1613" s="4"/>
      <c r="D1613" s="2"/>
      <c r="E1613" s="6"/>
      <c r="F1613" s="6"/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16"/>
    </row>
    <row r="1614" spans="2:17">
      <c r="B1614" s="4"/>
      <c r="D1614" s="2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16"/>
    </row>
    <row r="1615" spans="2:17">
      <c r="B1615" s="4"/>
      <c r="D1615" s="2"/>
      <c r="E1615" s="6"/>
      <c r="F1615" s="6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16"/>
    </row>
    <row r="1616" spans="2:17">
      <c r="B1616" s="4"/>
      <c r="D1616" s="2"/>
      <c r="E1616" s="6"/>
      <c r="F1616" s="6"/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16"/>
    </row>
    <row r="1617" spans="2:17">
      <c r="B1617" s="4"/>
      <c r="D1617" s="2"/>
      <c r="E1617" s="6"/>
      <c r="F1617" s="6"/>
      <c r="G1617" s="6"/>
      <c r="H1617" s="6"/>
      <c r="I1617" s="6"/>
      <c r="J1617" s="6"/>
      <c r="K1617" s="6"/>
      <c r="L1617" s="6"/>
      <c r="M1617" s="6"/>
      <c r="N1617" s="6"/>
      <c r="O1617" s="6"/>
      <c r="P1617" s="6"/>
      <c r="Q1617" s="16"/>
    </row>
    <row r="1618" spans="2:17">
      <c r="B1618" s="4"/>
      <c r="D1618" s="2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16"/>
    </row>
    <row r="1619" spans="2:17">
      <c r="B1619" s="4"/>
      <c r="D1619" s="2"/>
      <c r="E1619" s="6"/>
      <c r="F1619" s="6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16"/>
    </row>
    <row r="1620" spans="2:17">
      <c r="B1620" s="4"/>
      <c r="D1620" s="2"/>
      <c r="E1620" s="6"/>
      <c r="F1620" s="6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16"/>
    </row>
    <row r="1621" spans="2:17">
      <c r="B1621" s="4"/>
      <c r="D1621" s="2"/>
      <c r="E1621" s="6"/>
      <c r="F1621" s="6"/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16"/>
    </row>
    <row r="1622" spans="2:17">
      <c r="B1622" s="4"/>
      <c r="D1622" s="2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16"/>
    </row>
    <row r="1623" spans="2:17">
      <c r="B1623" s="4"/>
      <c r="D1623" s="2"/>
      <c r="E1623" s="6"/>
      <c r="F1623" s="6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16"/>
    </row>
    <row r="1624" spans="2:17">
      <c r="B1624" s="4"/>
      <c r="D1624" s="2"/>
      <c r="E1624" s="6"/>
      <c r="F1624" s="6"/>
      <c r="G1624" s="6"/>
      <c r="H1624" s="6"/>
      <c r="I1624" s="6"/>
      <c r="J1624" s="6"/>
      <c r="K1624" s="6"/>
      <c r="L1624" s="6"/>
      <c r="M1624" s="6"/>
      <c r="N1624" s="6"/>
      <c r="O1624" s="6"/>
      <c r="P1624" s="6"/>
      <c r="Q1624" s="16"/>
    </row>
    <row r="1625" spans="2:17">
      <c r="B1625" s="4"/>
      <c r="D1625" s="2"/>
      <c r="E1625" s="6"/>
      <c r="F1625" s="6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16"/>
    </row>
    <row r="1626" spans="2:17">
      <c r="B1626" s="4"/>
      <c r="D1626" s="2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16"/>
    </row>
    <row r="1627" spans="2:17">
      <c r="B1627" s="4"/>
      <c r="D1627" s="2"/>
      <c r="E1627" s="6"/>
      <c r="F1627" s="6"/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16"/>
    </row>
    <row r="1628" spans="2:17">
      <c r="B1628" s="4"/>
      <c r="D1628" s="2"/>
      <c r="E1628" s="6"/>
      <c r="F1628" s="6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16"/>
    </row>
    <row r="1629" spans="2:17">
      <c r="B1629" s="4"/>
      <c r="D1629" s="2"/>
      <c r="E1629" s="6"/>
      <c r="F1629" s="6"/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16"/>
    </row>
    <row r="1630" spans="2:17">
      <c r="B1630" s="4"/>
      <c r="D1630" s="2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16"/>
    </row>
    <row r="1631" spans="2:17">
      <c r="B1631" s="4"/>
      <c r="D1631" s="2"/>
      <c r="E1631" s="6"/>
      <c r="F1631" s="6"/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16"/>
    </row>
    <row r="1632" spans="2:17">
      <c r="B1632" s="4"/>
      <c r="D1632" s="2"/>
      <c r="E1632" s="6"/>
      <c r="F1632" s="6"/>
      <c r="G1632" s="6"/>
      <c r="H1632" s="6"/>
      <c r="I1632" s="6"/>
      <c r="J1632" s="6"/>
      <c r="K1632" s="6"/>
      <c r="L1632" s="6"/>
      <c r="M1632" s="6"/>
      <c r="N1632" s="6"/>
      <c r="O1632" s="6"/>
      <c r="P1632" s="6"/>
      <c r="Q1632" s="16"/>
    </row>
    <row r="1633" spans="2:17">
      <c r="B1633" s="4"/>
      <c r="D1633" s="2"/>
      <c r="E1633" s="6"/>
      <c r="F1633" s="6"/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16"/>
    </row>
    <row r="1634" spans="2:17">
      <c r="B1634" s="4"/>
      <c r="D1634" s="2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16"/>
    </row>
    <row r="1635" spans="2:17">
      <c r="B1635" s="4"/>
      <c r="D1635" s="2"/>
      <c r="E1635" s="6"/>
      <c r="F1635" s="6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16"/>
    </row>
    <row r="1636" spans="2:17">
      <c r="B1636" s="4"/>
      <c r="D1636" s="2"/>
      <c r="E1636" s="6"/>
      <c r="F1636" s="6"/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16"/>
    </row>
    <row r="1637" spans="2:17">
      <c r="B1637" s="4"/>
      <c r="D1637" s="2"/>
      <c r="E1637" s="6"/>
      <c r="F1637" s="6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16"/>
    </row>
    <row r="1638" spans="2:17">
      <c r="B1638" s="4"/>
      <c r="D1638" s="2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16"/>
    </row>
    <row r="1639" spans="2:17">
      <c r="B1639" s="4"/>
      <c r="D1639" s="2"/>
      <c r="E1639" s="6"/>
      <c r="F1639" s="6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16"/>
    </row>
    <row r="1640" spans="2:17">
      <c r="B1640" s="4"/>
      <c r="D1640" s="2"/>
      <c r="E1640" s="6"/>
      <c r="F1640" s="6"/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16"/>
    </row>
    <row r="1641" spans="2:17">
      <c r="B1641" s="4"/>
      <c r="D1641" s="2"/>
      <c r="E1641" s="6"/>
      <c r="F1641" s="6"/>
      <c r="G1641" s="6"/>
      <c r="H1641" s="6"/>
      <c r="I1641" s="6"/>
      <c r="J1641" s="6"/>
      <c r="K1641" s="6"/>
      <c r="L1641" s="6"/>
      <c r="M1641" s="6"/>
      <c r="N1641" s="6"/>
      <c r="O1641" s="6"/>
      <c r="P1641" s="6"/>
      <c r="Q1641" s="16"/>
    </row>
    <row r="1642" spans="2:17">
      <c r="B1642" s="4"/>
      <c r="D1642" s="2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16"/>
    </row>
    <row r="1643" spans="2:17">
      <c r="B1643" s="4"/>
      <c r="D1643" s="2"/>
      <c r="E1643" s="6"/>
      <c r="F1643" s="6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16"/>
    </row>
    <row r="1644" spans="2:17">
      <c r="B1644" s="4"/>
      <c r="D1644" s="2"/>
      <c r="E1644" s="6"/>
      <c r="F1644" s="6"/>
      <c r="G1644" s="6"/>
      <c r="H1644" s="6"/>
      <c r="I1644" s="6"/>
      <c r="J1644" s="6"/>
      <c r="K1644" s="6"/>
      <c r="L1644" s="6"/>
      <c r="M1644" s="6"/>
      <c r="N1644" s="6"/>
      <c r="O1644" s="6"/>
      <c r="P1644" s="6"/>
      <c r="Q1644" s="16"/>
    </row>
    <row r="1645" spans="2:17">
      <c r="B1645" s="4"/>
      <c r="D1645" s="2"/>
      <c r="E1645" s="6"/>
      <c r="F1645" s="6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16"/>
    </row>
    <row r="1646" spans="2:17">
      <c r="B1646" s="4"/>
      <c r="D1646" s="2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16"/>
    </row>
    <row r="1647" spans="2:17">
      <c r="B1647" s="4"/>
      <c r="D1647" s="2"/>
      <c r="E1647" s="6"/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16"/>
    </row>
    <row r="1648" spans="2:17">
      <c r="B1648" s="4"/>
      <c r="D1648" s="2"/>
      <c r="E1648" s="6"/>
      <c r="F1648" s="6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16"/>
    </row>
    <row r="1649" spans="2:17">
      <c r="B1649" s="4"/>
      <c r="D1649" s="2"/>
      <c r="E1649" s="6"/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16"/>
    </row>
    <row r="1650" spans="2:17">
      <c r="B1650" s="4"/>
      <c r="D1650" s="2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16"/>
    </row>
    <row r="1651" spans="2:17">
      <c r="B1651" s="4"/>
      <c r="D1651" s="2"/>
      <c r="E1651" s="6"/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16"/>
    </row>
    <row r="1652" spans="2:17">
      <c r="B1652" s="4"/>
      <c r="D1652" s="2"/>
      <c r="E1652" s="6"/>
      <c r="F1652" s="6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16"/>
    </row>
    <row r="1653" spans="2:17">
      <c r="B1653" s="4"/>
      <c r="D1653" s="2"/>
      <c r="E1653" s="6"/>
      <c r="F1653" s="6"/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16"/>
    </row>
    <row r="1654" spans="2:17">
      <c r="B1654" s="4"/>
      <c r="D1654" s="2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16"/>
    </row>
    <row r="1655" spans="2:17">
      <c r="B1655" s="4"/>
      <c r="D1655" s="2"/>
      <c r="E1655" s="6"/>
      <c r="F1655" s="6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16"/>
    </row>
    <row r="1656" spans="2:17">
      <c r="B1656" s="4"/>
      <c r="D1656" s="2"/>
      <c r="E1656" s="6"/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16"/>
    </row>
    <row r="1657" spans="2:17">
      <c r="B1657" s="4"/>
      <c r="D1657" s="2"/>
      <c r="E1657" s="6"/>
      <c r="F1657" s="6"/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16"/>
    </row>
    <row r="1658" spans="2:17">
      <c r="B1658" s="4"/>
      <c r="D1658" s="2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16"/>
    </row>
    <row r="1659" spans="2:17">
      <c r="B1659" s="4"/>
      <c r="D1659" s="2"/>
      <c r="E1659" s="6"/>
      <c r="F1659" s="6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16"/>
    </row>
    <row r="1660" spans="2:17">
      <c r="B1660" s="4"/>
      <c r="D1660" s="2"/>
      <c r="E1660" s="6"/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16"/>
    </row>
    <row r="1661" spans="2:17">
      <c r="B1661" s="4"/>
      <c r="D1661" s="2"/>
      <c r="E1661" s="6"/>
      <c r="F1661" s="6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16"/>
    </row>
    <row r="1662" spans="2:17">
      <c r="B1662" s="4"/>
      <c r="D1662" s="2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16"/>
    </row>
    <row r="1663" spans="2:17">
      <c r="B1663" s="4"/>
      <c r="D1663" s="2"/>
      <c r="E1663" s="6"/>
      <c r="F1663" s="6"/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16"/>
    </row>
    <row r="1664" spans="2:17">
      <c r="B1664" s="4"/>
      <c r="D1664" s="2"/>
      <c r="E1664" s="6"/>
      <c r="F1664" s="6"/>
      <c r="G1664" s="6"/>
      <c r="H1664" s="6"/>
      <c r="I1664" s="6"/>
      <c r="J1664" s="6"/>
      <c r="K1664" s="6"/>
      <c r="L1664" s="6"/>
      <c r="M1664" s="6"/>
      <c r="N1664" s="6"/>
      <c r="O1664" s="6"/>
      <c r="P1664" s="6"/>
      <c r="Q1664" s="16"/>
    </row>
    <row r="1665" spans="2:17">
      <c r="B1665" s="4"/>
      <c r="D1665" s="2"/>
      <c r="E1665" s="6"/>
      <c r="F1665" s="6"/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16"/>
    </row>
    <row r="1666" spans="2:17">
      <c r="B1666" s="4"/>
      <c r="D1666" s="2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16"/>
    </row>
    <row r="1667" spans="2:17">
      <c r="B1667" s="4"/>
      <c r="D1667" s="2"/>
      <c r="E1667" s="6"/>
      <c r="F1667" s="6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16"/>
    </row>
    <row r="1668" spans="2:17">
      <c r="B1668" s="4"/>
      <c r="D1668" s="2"/>
      <c r="E1668" s="6"/>
      <c r="F1668" s="6"/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16"/>
    </row>
    <row r="1669" spans="2:17">
      <c r="B1669" s="4"/>
      <c r="D1669" s="2"/>
      <c r="E1669" s="6"/>
      <c r="F1669" s="6"/>
      <c r="G1669" s="6"/>
      <c r="H1669" s="6"/>
      <c r="I1669" s="6"/>
      <c r="J1669" s="6"/>
      <c r="K1669" s="6"/>
      <c r="L1669" s="6"/>
      <c r="M1669" s="6"/>
      <c r="N1669" s="6"/>
      <c r="O1669" s="6"/>
      <c r="P1669" s="6"/>
      <c r="Q1669" s="16"/>
    </row>
    <row r="1670" spans="2:17">
      <c r="B1670" s="4"/>
      <c r="D1670" s="2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16"/>
    </row>
    <row r="1671" spans="2:17">
      <c r="B1671" s="4"/>
      <c r="D1671" s="2"/>
      <c r="E1671" s="6"/>
      <c r="F1671" s="6"/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16"/>
    </row>
    <row r="1672" spans="2:17">
      <c r="B1672" s="4"/>
      <c r="D1672" s="2"/>
      <c r="E1672" s="6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16"/>
    </row>
    <row r="1673" spans="2:17">
      <c r="B1673" s="4"/>
      <c r="D1673" s="2"/>
      <c r="E1673" s="6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16"/>
    </row>
    <row r="1674" spans="2:17">
      <c r="B1674" s="4"/>
      <c r="D1674" s="2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16"/>
    </row>
    <row r="1675" spans="2:17">
      <c r="B1675" s="4"/>
      <c r="D1675" s="2"/>
      <c r="E1675" s="6"/>
      <c r="F1675" s="6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16"/>
    </row>
    <row r="1676" spans="2:17">
      <c r="B1676" s="4"/>
      <c r="D1676" s="2"/>
      <c r="E1676" s="6"/>
      <c r="F1676" s="6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16"/>
    </row>
    <row r="1677" spans="2:17">
      <c r="B1677" s="4"/>
      <c r="D1677" s="2"/>
      <c r="E1677" s="6"/>
      <c r="F1677" s="6"/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16"/>
    </row>
    <row r="1678" spans="2:17">
      <c r="B1678" s="4"/>
      <c r="D1678" s="2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16"/>
    </row>
    <row r="1679" spans="2:17">
      <c r="B1679" s="4"/>
      <c r="D1679" s="2"/>
      <c r="E1679" s="6"/>
      <c r="F1679" s="6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16"/>
    </row>
    <row r="1680" spans="2:17">
      <c r="B1680" s="4"/>
      <c r="D1680" s="2"/>
      <c r="E1680" s="6"/>
      <c r="F1680" s="6"/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16"/>
    </row>
    <row r="1681" spans="2:17">
      <c r="B1681" s="4"/>
      <c r="D1681" s="2"/>
      <c r="E1681" s="6"/>
      <c r="F1681" s="6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16"/>
    </row>
    <row r="1682" spans="2:17">
      <c r="B1682" s="4"/>
      <c r="D1682" s="2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16"/>
    </row>
    <row r="1683" spans="2:17">
      <c r="B1683" s="4"/>
      <c r="D1683" s="2"/>
      <c r="E1683" s="6"/>
      <c r="F1683" s="6"/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16"/>
    </row>
    <row r="1684" spans="2:17">
      <c r="B1684" s="4"/>
      <c r="D1684" s="2"/>
      <c r="E1684" s="6"/>
      <c r="F1684" s="6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16"/>
    </row>
    <row r="1685" spans="2:17">
      <c r="B1685" s="4"/>
      <c r="D1685" s="2"/>
      <c r="E1685" s="6"/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16"/>
    </row>
    <row r="1686" spans="2:17">
      <c r="B1686" s="4"/>
      <c r="D1686" s="2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16"/>
    </row>
    <row r="1687" spans="2:17">
      <c r="B1687" s="4"/>
      <c r="D1687" s="2"/>
      <c r="E1687" s="6"/>
      <c r="F1687" s="6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16"/>
    </row>
    <row r="1688" spans="2:17">
      <c r="B1688" s="4"/>
      <c r="D1688" s="2"/>
      <c r="E1688" s="6"/>
      <c r="F1688" s="6"/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16"/>
    </row>
    <row r="1689" spans="2:17">
      <c r="B1689" s="4"/>
      <c r="D1689" s="2"/>
      <c r="E1689" s="6"/>
      <c r="F1689" s="6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16"/>
    </row>
    <row r="1690" spans="2:17">
      <c r="B1690" s="4"/>
      <c r="D1690" s="2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16"/>
    </row>
    <row r="1691" spans="2:17">
      <c r="B1691" s="4"/>
      <c r="D1691" s="2"/>
      <c r="E1691" s="6"/>
      <c r="F1691" s="6"/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16"/>
    </row>
    <row r="1692" spans="2:17">
      <c r="B1692" s="4"/>
      <c r="D1692" s="2"/>
      <c r="E1692" s="6"/>
      <c r="F1692" s="6"/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16"/>
    </row>
    <row r="1693" spans="2:17">
      <c r="B1693" s="4"/>
      <c r="D1693" s="2"/>
      <c r="E1693" s="6"/>
      <c r="F1693" s="6"/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16"/>
    </row>
    <row r="1694" spans="2:17">
      <c r="B1694" s="4"/>
      <c r="D1694" s="2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16"/>
    </row>
    <row r="1695" spans="2:17">
      <c r="B1695" s="4"/>
      <c r="D1695" s="2"/>
      <c r="E1695" s="6"/>
      <c r="F1695" s="6"/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16"/>
    </row>
    <row r="1696" spans="2:17">
      <c r="B1696" s="4"/>
      <c r="D1696" s="2"/>
      <c r="E1696" s="6"/>
      <c r="F1696" s="6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16"/>
    </row>
    <row r="1697" spans="2:17">
      <c r="B1697" s="4"/>
      <c r="D1697" s="2"/>
      <c r="E1697" s="6"/>
      <c r="F1697" s="6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16"/>
    </row>
    <row r="1698" spans="2:17">
      <c r="B1698" s="4"/>
      <c r="D1698" s="2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16"/>
    </row>
    <row r="1699" spans="2:17">
      <c r="B1699" s="4"/>
      <c r="D1699" s="2"/>
      <c r="E1699" s="6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16"/>
    </row>
    <row r="1700" spans="2:17">
      <c r="B1700" s="4"/>
      <c r="D1700" s="2"/>
      <c r="E1700" s="6"/>
      <c r="F1700" s="6"/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16"/>
    </row>
    <row r="1701" spans="2:17">
      <c r="B1701" s="4"/>
      <c r="D1701" s="2"/>
      <c r="E1701" s="6"/>
      <c r="F1701" s="6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16"/>
    </row>
    <row r="1702" spans="2:17">
      <c r="B1702" s="4"/>
      <c r="D1702" s="2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16"/>
    </row>
    <row r="1703" spans="2:17">
      <c r="B1703" s="4"/>
      <c r="D1703" s="2"/>
      <c r="E1703" s="6"/>
      <c r="F1703" s="6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16"/>
    </row>
    <row r="1704" spans="2:17">
      <c r="B1704" s="4"/>
      <c r="D1704" s="2"/>
      <c r="E1704" s="6"/>
      <c r="F1704" s="6"/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16"/>
    </row>
    <row r="1705" spans="2:17">
      <c r="B1705" s="4"/>
      <c r="D1705" s="2"/>
      <c r="E1705" s="6"/>
      <c r="F1705" s="6"/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16"/>
    </row>
    <row r="1706" spans="2:17">
      <c r="B1706" s="4"/>
      <c r="D1706" s="2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16"/>
    </row>
    <row r="1707" spans="2:17">
      <c r="B1707" s="4"/>
      <c r="D1707" s="2"/>
      <c r="E1707" s="6"/>
      <c r="F1707" s="6"/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16"/>
    </row>
    <row r="1708" spans="2:17">
      <c r="B1708" s="4"/>
      <c r="D1708" s="2"/>
      <c r="E1708" s="6"/>
      <c r="F1708" s="6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16"/>
    </row>
    <row r="1709" spans="2:17">
      <c r="B1709" s="4"/>
      <c r="D1709" s="2"/>
      <c r="E1709" s="6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16"/>
    </row>
    <row r="1710" spans="2:17">
      <c r="B1710" s="4"/>
      <c r="D1710" s="2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16"/>
    </row>
    <row r="1711" spans="2:17">
      <c r="B1711" s="4"/>
      <c r="D1711" s="2"/>
      <c r="E1711" s="6"/>
      <c r="F1711" s="6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16"/>
    </row>
    <row r="1712" spans="2:17">
      <c r="B1712" s="4"/>
      <c r="D1712" s="2"/>
      <c r="E1712" s="6"/>
      <c r="F1712" s="6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16"/>
    </row>
    <row r="1713" spans="2:17">
      <c r="B1713" s="4"/>
      <c r="D1713" s="2"/>
      <c r="E1713" s="6"/>
      <c r="F1713" s="6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16"/>
    </row>
    <row r="1714" spans="2:17">
      <c r="B1714" s="4"/>
      <c r="D1714" s="2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16"/>
    </row>
    <row r="1715" spans="2:17">
      <c r="B1715" s="4"/>
      <c r="D1715" s="2"/>
      <c r="E1715" s="6"/>
      <c r="F1715" s="6"/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16"/>
    </row>
    <row r="1716" spans="2:17">
      <c r="B1716" s="4"/>
      <c r="D1716" s="2"/>
      <c r="E1716" s="6"/>
      <c r="F1716" s="6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16"/>
    </row>
    <row r="1717" spans="2:17">
      <c r="B1717" s="4"/>
      <c r="D1717" s="2"/>
      <c r="E1717" s="6"/>
      <c r="F1717" s="6"/>
      <c r="G1717" s="6"/>
      <c r="H1717" s="6"/>
      <c r="I1717" s="6"/>
      <c r="J1717" s="6"/>
      <c r="K1717" s="6"/>
      <c r="L1717" s="6"/>
      <c r="M1717" s="6"/>
      <c r="N1717" s="6"/>
      <c r="O1717" s="6"/>
      <c r="P1717" s="6"/>
      <c r="Q1717" s="16"/>
    </row>
    <row r="1718" spans="2:17">
      <c r="B1718" s="4"/>
      <c r="D1718" s="2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16"/>
    </row>
    <row r="1719" spans="2:17">
      <c r="B1719" s="4"/>
      <c r="D1719" s="2"/>
      <c r="E1719" s="6"/>
      <c r="F1719" s="6"/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16"/>
    </row>
    <row r="1720" spans="2:17">
      <c r="B1720" s="4"/>
      <c r="D1720" s="2"/>
      <c r="E1720" s="6"/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16"/>
    </row>
    <row r="1721" spans="2:17">
      <c r="B1721" s="4"/>
      <c r="D1721" s="2"/>
      <c r="E1721" s="6"/>
      <c r="F1721" s="6"/>
      <c r="G1721" s="6"/>
      <c r="H1721" s="6"/>
      <c r="I1721" s="6"/>
      <c r="J1721" s="6"/>
      <c r="K1721" s="6"/>
      <c r="L1721" s="6"/>
      <c r="M1721" s="6"/>
      <c r="N1721" s="6"/>
      <c r="O1721" s="6"/>
      <c r="P1721" s="6"/>
      <c r="Q1721" s="16"/>
    </row>
    <row r="1722" spans="2:17">
      <c r="B1722" s="4"/>
      <c r="D1722" s="2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16"/>
    </row>
    <row r="1723" spans="2:17">
      <c r="B1723" s="4"/>
      <c r="D1723" s="2"/>
      <c r="E1723" s="6"/>
      <c r="F1723" s="6"/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16"/>
    </row>
    <row r="1724" spans="2:17">
      <c r="B1724" s="4"/>
      <c r="D1724" s="2"/>
      <c r="E1724" s="6"/>
      <c r="F1724" s="6"/>
      <c r="G1724" s="6"/>
      <c r="H1724" s="6"/>
      <c r="I1724" s="6"/>
      <c r="J1724" s="6"/>
      <c r="K1724" s="6"/>
      <c r="L1724" s="6"/>
      <c r="M1724" s="6"/>
      <c r="N1724" s="6"/>
      <c r="O1724" s="6"/>
      <c r="P1724" s="6"/>
      <c r="Q1724" s="16"/>
    </row>
    <row r="1725" spans="2:17">
      <c r="B1725" s="4"/>
      <c r="D1725" s="2"/>
      <c r="E1725" s="6"/>
      <c r="F1725" s="6"/>
      <c r="G1725" s="6"/>
      <c r="H1725" s="6"/>
      <c r="I1725" s="6"/>
      <c r="J1725" s="6"/>
      <c r="K1725" s="6"/>
      <c r="L1725" s="6"/>
      <c r="M1725" s="6"/>
      <c r="N1725" s="6"/>
      <c r="O1725" s="6"/>
      <c r="P1725" s="6"/>
      <c r="Q1725" s="16"/>
    </row>
    <row r="1726" spans="2:17">
      <c r="B1726" s="4"/>
      <c r="D1726" s="2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16"/>
    </row>
    <row r="1727" spans="2:17">
      <c r="B1727" s="4"/>
      <c r="D1727" s="2"/>
      <c r="E1727" s="6"/>
      <c r="F1727" s="6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16"/>
    </row>
    <row r="1728" spans="2:17">
      <c r="B1728" s="4"/>
      <c r="D1728" s="2"/>
      <c r="E1728" s="6"/>
      <c r="F1728" s="6"/>
      <c r="G1728" s="6"/>
      <c r="H1728" s="6"/>
      <c r="I1728" s="6"/>
      <c r="J1728" s="6"/>
      <c r="K1728" s="6"/>
      <c r="L1728" s="6"/>
      <c r="M1728" s="6"/>
      <c r="N1728" s="6"/>
      <c r="O1728" s="6"/>
      <c r="P1728" s="6"/>
      <c r="Q1728" s="16"/>
    </row>
    <row r="1729" spans="2:17">
      <c r="B1729" s="4"/>
      <c r="D1729" s="2"/>
      <c r="E1729" s="6"/>
      <c r="F1729" s="6"/>
      <c r="G1729" s="6"/>
      <c r="H1729" s="6"/>
      <c r="I1729" s="6"/>
      <c r="J1729" s="6"/>
      <c r="K1729" s="6"/>
      <c r="L1729" s="6"/>
      <c r="M1729" s="6"/>
      <c r="N1729" s="6"/>
      <c r="O1729" s="6"/>
      <c r="P1729" s="6"/>
      <c r="Q1729" s="16"/>
    </row>
    <row r="1730" spans="2:17">
      <c r="B1730" s="4"/>
      <c r="D1730" s="2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16"/>
    </row>
    <row r="1731" spans="2:17">
      <c r="B1731" s="4"/>
      <c r="D1731" s="2"/>
      <c r="E1731" s="6"/>
      <c r="F1731" s="6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16"/>
    </row>
    <row r="1732" spans="2:17">
      <c r="B1732" s="4"/>
      <c r="D1732" s="2"/>
      <c r="E1732" s="6"/>
      <c r="F1732" s="6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16"/>
    </row>
    <row r="1733" spans="2:17">
      <c r="B1733" s="4"/>
      <c r="D1733" s="2"/>
      <c r="E1733" s="6"/>
      <c r="F1733" s="6"/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16"/>
    </row>
    <row r="1734" spans="2:17">
      <c r="B1734" s="4"/>
      <c r="D1734" s="2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16"/>
    </row>
    <row r="1735" spans="2:17">
      <c r="B1735" s="4"/>
      <c r="D1735" s="2"/>
      <c r="E1735" s="6"/>
      <c r="F1735" s="6"/>
      <c r="G1735" s="6"/>
      <c r="H1735" s="6"/>
      <c r="I1735" s="6"/>
      <c r="J1735" s="6"/>
      <c r="K1735" s="6"/>
      <c r="L1735" s="6"/>
      <c r="M1735" s="6"/>
      <c r="N1735" s="6"/>
      <c r="O1735" s="6"/>
      <c r="P1735" s="6"/>
      <c r="Q1735" s="16"/>
    </row>
    <row r="1736" spans="2:17">
      <c r="B1736" s="4"/>
      <c r="D1736" s="2"/>
      <c r="E1736" s="6"/>
      <c r="F1736" s="6"/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16"/>
    </row>
    <row r="1737" spans="2:17">
      <c r="B1737" s="4"/>
      <c r="D1737" s="2"/>
      <c r="E1737" s="6"/>
      <c r="F1737" s="6"/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16"/>
    </row>
    <row r="1738" spans="2:17">
      <c r="B1738" s="4"/>
      <c r="D1738" s="2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16"/>
    </row>
    <row r="1739" spans="2:17">
      <c r="B1739" s="4"/>
      <c r="D1739" s="2"/>
      <c r="E1739" s="6"/>
      <c r="F1739" s="6"/>
      <c r="G1739" s="6"/>
      <c r="H1739" s="6"/>
      <c r="I1739" s="6"/>
      <c r="J1739" s="6"/>
      <c r="K1739" s="6"/>
      <c r="L1739" s="6"/>
      <c r="M1739" s="6"/>
      <c r="N1739" s="6"/>
      <c r="O1739" s="6"/>
      <c r="P1739" s="6"/>
      <c r="Q1739" s="16"/>
    </row>
    <row r="1740" spans="2:17">
      <c r="B1740" s="4"/>
      <c r="D1740" s="2"/>
      <c r="E1740" s="6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16"/>
    </row>
    <row r="1741" spans="2:17">
      <c r="B1741" s="4"/>
      <c r="D1741" s="2"/>
      <c r="E1741" s="6"/>
      <c r="F1741" s="6"/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16"/>
    </row>
    <row r="1742" spans="2:17">
      <c r="B1742" s="4"/>
      <c r="D1742" s="2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16"/>
    </row>
    <row r="1743" spans="2:17">
      <c r="B1743" s="4"/>
      <c r="D1743" s="2"/>
      <c r="E1743" s="6"/>
      <c r="F1743" s="6"/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16"/>
    </row>
    <row r="1744" spans="2:17">
      <c r="B1744" s="4"/>
      <c r="D1744" s="2"/>
      <c r="E1744" s="6"/>
      <c r="F1744" s="6"/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16"/>
    </row>
    <row r="1745" spans="2:17">
      <c r="B1745" s="4"/>
      <c r="D1745" s="2"/>
      <c r="E1745" s="6"/>
      <c r="F1745" s="6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16"/>
    </row>
    <row r="1746" spans="2:17">
      <c r="B1746" s="4"/>
      <c r="D1746" s="2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16"/>
    </row>
    <row r="1747" spans="2:17">
      <c r="B1747" s="4"/>
      <c r="D1747" s="2"/>
      <c r="E1747" s="6"/>
      <c r="F1747" s="6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16"/>
    </row>
    <row r="1748" spans="2:17">
      <c r="B1748" s="4"/>
      <c r="D1748" s="2"/>
      <c r="E1748" s="6"/>
      <c r="F1748" s="6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16"/>
    </row>
    <row r="1749" spans="2:17">
      <c r="B1749" s="4"/>
      <c r="D1749" s="2"/>
      <c r="E1749" s="6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16"/>
    </row>
    <row r="1750" spans="2:17">
      <c r="B1750" s="4"/>
      <c r="D1750" s="2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16"/>
    </row>
    <row r="1751" spans="2:17">
      <c r="B1751" s="4"/>
      <c r="D1751" s="2"/>
      <c r="E1751" s="6"/>
      <c r="F1751" s="6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16"/>
    </row>
    <row r="1752" spans="2:17">
      <c r="B1752" s="4"/>
      <c r="D1752" s="2"/>
      <c r="E1752" s="6"/>
      <c r="F1752" s="6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16"/>
    </row>
    <row r="1753" spans="2:17">
      <c r="B1753" s="4"/>
      <c r="D1753" s="2"/>
      <c r="E1753" s="6"/>
      <c r="F1753" s="6"/>
      <c r="G1753" s="6"/>
      <c r="H1753" s="6"/>
      <c r="I1753" s="6"/>
      <c r="J1753" s="6"/>
      <c r="K1753" s="6"/>
      <c r="L1753" s="6"/>
      <c r="M1753" s="6"/>
      <c r="N1753" s="6"/>
      <c r="O1753" s="6"/>
      <c r="P1753" s="6"/>
      <c r="Q1753" s="16"/>
    </row>
    <row r="1754" spans="2:17">
      <c r="B1754" s="4"/>
      <c r="D1754" s="2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16"/>
    </row>
    <row r="1755" spans="2:17">
      <c r="B1755" s="4"/>
      <c r="D1755" s="2"/>
      <c r="E1755" s="6"/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16"/>
    </row>
    <row r="1756" spans="2:17">
      <c r="B1756" s="4"/>
      <c r="D1756" s="2"/>
      <c r="E1756" s="6"/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16"/>
    </row>
    <row r="1757" spans="2:17">
      <c r="B1757" s="4"/>
      <c r="D1757" s="2"/>
      <c r="E1757" s="6"/>
      <c r="F1757" s="6"/>
      <c r="G1757" s="6"/>
      <c r="H1757" s="6"/>
      <c r="I1757" s="6"/>
      <c r="J1757" s="6"/>
      <c r="K1757" s="6"/>
      <c r="L1757" s="6"/>
      <c r="M1757" s="6"/>
      <c r="N1757" s="6"/>
      <c r="O1757" s="6"/>
      <c r="P1757" s="6"/>
      <c r="Q1757" s="16"/>
    </row>
    <row r="1758" spans="2:17">
      <c r="B1758" s="4"/>
      <c r="D1758" s="2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16"/>
    </row>
    <row r="1759" spans="2:17">
      <c r="B1759" s="4"/>
      <c r="D1759" s="2"/>
      <c r="E1759" s="6"/>
      <c r="F1759" s="6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16"/>
    </row>
    <row r="1760" spans="2:17">
      <c r="B1760" s="4"/>
      <c r="D1760" s="2"/>
      <c r="E1760" s="6"/>
      <c r="F1760" s="6"/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16"/>
    </row>
    <row r="1761" spans="2:17">
      <c r="B1761" s="4"/>
      <c r="D1761" s="2"/>
      <c r="E1761" s="6"/>
      <c r="F1761" s="6"/>
      <c r="G1761" s="6"/>
      <c r="H1761" s="6"/>
      <c r="I1761" s="6"/>
      <c r="J1761" s="6"/>
      <c r="K1761" s="6"/>
      <c r="L1761" s="6"/>
      <c r="M1761" s="6"/>
      <c r="N1761" s="6"/>
      <c r="O1761" s="6"/>
      <c r="P1761" s="6"/>
      <c r="Q1761" s="16"/>
    </row>
    <row r="1762" spans="2:17">
      <c r="B1762" s="4"/>
      <c r="D1762" s="2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16"/>
    </row>
    <row r="1763" spans="2:17">
      <c r="B1763" s="4"/>
      <c r="D1763" s="2"/>
      <c r="E1763" s="6"/>
      <c r="F1763" s="6"/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16"/>
    </row>
    <row r="1764" spans="2:17">
      <c r="B1764" s="4"/>
      <c r="D1764" s="2"/>
      <c r="E1764" s="6"/>
      <c r="F1764" s="6"/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16"/>
    </row>
    <row r="1765" spans="2:17">
      <c r="B1765" s="4"/>
      <c r="D1765" s="2"/>
      <c r="E1765" s="6"/>
      <c r="F1765" s="6"/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16"/>
    </row>
    <row r="1766" spans="2:17">
      <c r="B1766" s="4"/>
      <c r="D1766" s="2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16"/>
    </row>
    <row r="1767" spans="2:17">
      <c r="B1767" s="4"/>
      <c r="D1767" s="2"/>
      <c r="E1767" s="6"/>
      <c r="F1767" s="6"/>
      <c r="G1767" s="6"/>
      <c r="H1767" s="6"/>
      <c r="I1767" s="6"/>
      <c r="J1767" s="6"/>
      <c r="K1767" s="6"/>
      <c r="L1767" s="6"/>
      <c r="M1767" s="6"/>
      <c r="N1767" s="6"/>
      <c r="O1767" s="6"/>
      <c r="P1767" s="6"/>
      <c r="Q1767" s="16"/>
    </row>
    <row r="1768" spans="2:17">
      <c r="B1768" s="4"/>
      <c r="D1768" s="2"/>
      <c r="E1768" s="6"/>
      <c r="F1768" s="6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16"/>
    </row>
    <row r="1769" spans="2:17">
      <c r="B1769" s="4"/>
      <c r="D1769" s="2"/>
      <c r="E1769" s="6"/>
      <c r="F1769" s="6"/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16"/>
    </row>
    <row r="1770" spans="2:17">
      <c r="B1770" s="4"/>
      <c r="D1770" s="2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16"/>
    </row>
    <row r="1771" spans="2:17">
      <c r="B1771" s="4"/>
      <c r="D1771" s="2"/>
      <c r="E1771" s="6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16"/>
    </row>
    <row r="1772" spans="2:17">
      <c r="B1772" s="4"/>
      <c r="D1772" s="2"/>
      <c r="E1772" s="6"/>
      <c r="F1772" s="6"/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16"/>
    </row>
    <row r="1773" spans="2:17">
      <c r="B1773" s="4"/>
      <c r="D1773" s="2"/>
      <c r="E1773" s="6"/>
      <c r="F1773" s="6"/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Q1773" s="16"/>
    </row>
    <row r="1774" spans="2:17">
      <c r="B1774" s="4"/>
      <c r="D1774" s="2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16"/>
    </row>
    <row r="1775" spans="2:17">
      <c r="B1775" s="4"/>
      <c r="D1775" s="2"/>
      <c r="E1775" s="6"/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16"/>
    </row>
    <row r="1776" spans="2:17">
      <c r="B1776" s="4"/>
      <c r="D1776" s="2"/>
      <c r="E1776" s="6"/>
      <c r="F1776" s="6"/>
      <c r="G1776" s="6"/>
      <c r="H1776" s="6"/>
      <c r="I1776" s="6"/>
      <c r="J1776" s="6"/>
      <c r="K1776" s="6"/>
      <c r="L1776" s="6"/>
      <c r="M1776" s="6"/>
      <c r="N1776" s="6"/>
      <c r="O1776" s="6"/>
      <c r="P1776" s="6"/>
      <c r="Q1776" s="16"/>
    </row>
    <row r="1777" spans="2:17">
      <c r="B1777" s="4"/>
      <c r="D1777" s="2"/>
      <c r="E1777" s="6"/>
      <c r="F1777" s="6"/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16"/>
    </row>
    <row r="1778" spans="2:17">
      <c r="B1778" s="4"/>
      <c r="D1778" s="2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16"/>
    </row>
    <row r="1779" spans="2:17">
      <c r="B1779" s="4"/>
      <c r="D1779" s="2"/>
      <c r="E1779" s="6"/>
      <c r="F1779" s="6"/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16"/>
    </row>
    <row r="1780" spans="2:17">
      <c r="B1780" s="4"/>
      <c r="D1780" s="2"/>
      <c r="E1780" s="6"/>
      <c r="F1780" s="6"/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16"/>
    </row>
    <row r="1781" spans="2:17">
      <c r="B1781" s="4"/>
      <c r="D1781" s="2"/>
      <c r="E1781" s="6"/>
      <c r="F1781" s="6"/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16"/>
    </row>
    <row r="1782" spans="2:17">
      <c r="B1782" s="4"/>
      <c r="D1782" s="2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16"/>
    </row>
    <row r="1783" spans="2:17">
      <c r="B1783" s="4"/>
      <c r="D1783" s="2"/>
      <c r="E1783" s="6"/>
      <c r="F1783" s="6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16"/>
    </row>
    <row r="1784" spans="2:17">
      <c r="B1784" s="4"/>
      <c r="D1784" s="2"/>
      <c r="E1784" s="6"/>
      <c r="F1784" s="6"/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16"/>
    </row>
    <row r="1785" spans="2:17">
      <c r="B1785" s="4"/>
      <c r="D1785" s="2"/>
      <c r="E1785" s="6"/>
      <c r="F1785" s="6"/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16"/>
    </row>
    <row r="1786" spans="2:17">
      <c r="B1786" s="4"/>
      <c r="D1786" s="2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16"/>
    </row>
    <row r="1787" spans="2:17">
      <c r="B1787" s="4"/>
      <c r="D1787" s="2"/>
      <c r="E1787" s="6"/>
      <c r="F1787" s="6"/>
      <c r="G1787" s="6"/>
      <c r="H1787" s="6"/>
      <c r="I1787" s="6"/>
      <c r="J1787" s="6"/>
      <c r="K1787" s="6"/>
      <c r="L1787" s="6"/>
      <c r="M1787" s="6"/>
      <c r="N1787" s="6"/>
      <c r="O1787" s="6"/>
      <c r="P1787" s="6"/>
      <c r="Q1787" s="16"/>
    </row>
    <row r="1788" spans="2:17">
      <c r="B1788" s="4"/>
      <c r="D1788" s="2"/>
      <c r="E1788" s="6"/>
      <c r="F1788" s="6"/>
      <c r="G1788" s="6"/>
      <c r="H1788" s="6"/>
      <c r="I1788" s="6"/>
      <c r="J1788" s="6"/>
      <c r="K1788" s="6"/>
      <c r="L1788" s="6"/>
      <c r="M1788" s="6"/>
      <c r="N1788" s="6"/>
      <c r="O1788" s="6"/>
      <c r="P1788" s="6"/>
      <c r="Q1788" s="16"/>
    </row>
    <row r="1789" spans="2:17">
      <c r="B1789" s="4"/>
      <c r="D1789" s="2"/>
      <c r="E1789" s="6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16"/>
    </row>
    <row r="1790" spans="2:17">
      <c r="B1790" s="4"/>
      <c r="D1790" s="2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16"/>
    </row>
    <row r="1791" spans="2:17">
      <c r="B1791" s="4"/>
      <c r="D1791" s="2"/>
      <c r="E1791" s="6"/>
      <c r="F1791" s="6"/>
      <c r="G1791" s="6"/>
      <c r="H1791" s="6"/>
      <c r="I1791" s="6"/>
      <c r="J1791" s="6"/>
      <c r="K1791" s="6"/>
      <c r="L1791" s="6"/>
      <c r="M1791" s="6"/>
      <c r="N1791" s="6"/>
      <c r="O1791" s="6"/>
      <c r="P1791" s="6"/>
      <c r="Q1791" s="16"/>
    </row>
    <row r="1792" spans="2:17">
      <c r="B1792" s="4"/>
      <c r="D1792" s="2"/>
      <c r="E1792" s="6"/>
      <c r="F1792" s="6"/>
      <c r="G1792" s="6"/>
      <c r="H1792" s="6"/>
      <c r="I1792" s="6"/>
      <c r="J1792" s="6"/>
      <c r="K1792" s="6"/>
      <c r="L1792" s="6"/>
      <c r="M1792" s="6"/>
      <c r="N1792" s="6"/>
      <c r="O1792" s="6"/>
      <c r="P1792" s="6"/>
      <c r="Q1792" s="16"/>
    </row>
    <row r="1793" spans="2:17">
      <c r="B1793" s="4"/>
      <c r="D1793" s="2"/>
      <c r="E1793" s="6"/>
      <c r="F1793" s="6"/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16"/>
    </row>
    <row r="1794" spans="2:17">
      <c r="B1794" s="4"/>
      <c r="D1794" s="2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16"/>
    </row>
    <row r="1795" spans="2:17">
      <c r="B1795" s="4"/>
      <c r="D1795" s="2"/>
      <c r="E1795" s="6"/>
      <c r="F1795" s="6"/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16"/>
    </row>
    <row r="1796" spans="2:17">
      <c r="B1796" s="4"/>
      <c r="D1796" s="2"/>
      <c r="E1796" s="6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16"/>
    </row>
    <row r="1797" spans="2:17">
      <c r="B1797" s="4"/>
      <c r="D1797" s="2"/>
      <c r="E1797" s="6"/>
      <c r="F1797" s="6"/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16"/>
    </row>
    <row r="1798" spans="2:17">
      <c r="B1798" s="4"/>
      <c r="D1798" s="2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16"/>
    </row>
    <row r="1799" spans="2:17">
      <c r="B1799" s="4"/>
      <c r="D1799" s="2"/>
      <c r="E1799" s="6"/>
      <c r="F1799" s="6"/>
      <c r="G1799" s="6"/>
      <c r="H1799" s="6"/>
      <c r="I1799" s="6"/>
      <c r="J1799" s="6"/>
      <c r="K1799" s="6"/>
      <c r="L1799" s="6"/>
      <c r="M1799" s="6"/>
      <c r="N1799" s="6"/>
      <c r="O1799" s="6"/>
      <c r="P1799" s="6"/>
      <c r="Q1799" s="16"/>
    </row>
    <row r="1800" spans="2:17">
      <c r="B1800" s="4"/>
      <c r="D1800" s="2"/>
      <c r="E1800" s="6"/>
      <c r="F1800" s="6"/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16"/>
    </row>
    <row r="1801" spans="2:17">
      <c r="B1801" s="4"/>
      <c r="D1801" s="2"/>
      <c r="E1801" s="6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16"/>
    </row>
    <row r="1802" spans="2:17">
      <c r="B1802" s="4"/>
      <c r="D1802" s="2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16"/>
    </row>
    <row r="1803" spans="2:17">
      <c r="B1803" s="4"/>
      <c r="D1803" s="2"/>
      <c r="E1803" s="6"/>
      <c r="F1803" s="6"/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16"/>
    </row>
    <row r="1804" spans="2:17">
      <c r="B1804" s="4"/>
      <c r="D1804" s="2"/>
      <c r="E1804" s="6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16"/>
    </row>
    <row r="1805" spans="2:17">
      <c r="B1805" s="4"/>
      <c r="D1805" s="2"/>
      <c r="E1805" s="6"/>
      <c r="F1805" s="6"/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16"/>
    </row>
    <row r="1806" spans="2:17">
      <c r="B1806" s="4"/>
      <c r="D1806" s="2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16"/>
    </row>
    <row r="1807" spans="2:17">
      <c r="B1807" s="4"/>
      <c r="D1807" s="2"/>
      <c r="E1807" s="6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16"/>
    </row>
    <row r="1808" spans="2:17">
      <c r="B1808" s="4"/>
      <c r="D1808" s="2"/>
      <c r="E1808" s="6"/>
      <c r="F1808" s="6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16"/>
    </row>
    <row r="1809" spans="2:17">
      <c r="B1809" s="4"/>
      <c r="D1809" s="2"/>
      <c r="E1809" s="6"/>
      <c r="F1809" s="6"/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16"/>
    </row>
    <row r="1810" spans="2:17">
      <c r="B1810" s="4"/>
      <c r="D1810" s="2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16"/>
    </row>
    <row r="1811" spans="2:17">
      <c r="B1811" s="4"/>
      <c r="D1811" s="2"/>
      <c r="E1811" s="6"/>
      <c r="F1811" s="6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16"/>
    </row>
    <row r="1812" spans="2:17">
      <c r="B1812" s="4"/>
      <c r="D1812" s="2"/>
      <c r="E1812" s="6"/>
      <c r="F1812" s="6"/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16"/>
    </row>
    <row r="1813" spans="2:17">
      <c r="B1813" s="4"/>
      <c r="D1813" s="2"/>
      <c r="E1813" s="6"/>
      <c r="F1813" s="6"/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16"/>
    </row>
    <row r="1814" spans="2:17">
      <c r="B1814" s="4"/>
      <c r="D1814" s="2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16"/>
    </row>
    <row r="1815" spans="2:17">
      <c r="B1815" s="4"/>
      <c r="D1815" s="2"/>
      <c r="E1815" s="6"/>
      <c r="F1815" s="6"/>
      <c r="G1815" s="6"/>
      <c r="H1815" s="6"/>
      <c r="I1815" s="6"/>
      <c r="J1815" s="6"/>
      <c r="K1815" s="6"/>
      <c r="L1815" s="6"/>
      <c r="M1815" s="6"/>
      <c r="N1815" s="6"/>
      <c r="O1815" s="6"/>
      <c r="P1815" s="6"/>
      <c r="Q1815" s="16"/>
    </row>
    <row r="1816" spans="2:17">
      <c r="B1816" s="4"/>
      <c r="D1816" s="2"/>
      <c r="E1816" s="6"/>
      <c r="F1816" s="6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16"/>
    </row>
    <row r="1817" spans="2:17">
      <c r="B1817" s="4"/>
      <c r="D1817" s="2"/>
      <c r="E1817" s="6"/>
      <c r="F1817" s="6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16"/>
    </row>
    <row r="1818" spans="2:17">
      <c r="B1818" s="4"/>
      <c r="D1818" s="2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16"/>
    </row>
    <row r="1819" spans="2:17">
      <c r="B1819" s="4"/>
      <c r="D1819" s="2"/>
      <c r="E1819" s="6"/>
      <c r="F1819" s="6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16"/>
    </row>
    <row r="1820" spans="2:17">
      <c r="B1820" s="4"/>
      <c r="D1820" s="2"/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16"/>
    </row>
    <row r="1821" spans="2:17">
      <c r="B1821" s="4"/>
      <c r="D1821" s="2"/>
      <c r="E1821" s="6"/>
      <c r="F1821" s="6"/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16"/>
    </row>
    <row r="1822" spans="2:17">
      <c r="B1822" s="4"/>
      <c r="D1822" s="2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16"/>
    </row>
    <row r="1823" spans="2:17">
      <c r="B1823" s="4"/>
      <c r="D1823" s="2"/>
      <c r="E1823" s="6"/>
      <c r="F1823" s="6"/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16"/>
    </row>
    <row r="1824" spans="2:17">
      <c r="B1824" s="4"/>
      <c r="D1824" s="2"/>
      <c r="E1824" s="6"/>
      <c r="F1824" s="6"/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16"/>
    </row>
    <row r="1825" spans="2:17">
      <c r="B1825" s="4"/>
      <c r="D1825" s="2"/>
      <c r="E1825" s="6"/>
      <c r="F1825" s="6"/>
      <c r="G1825" s="6"/>
      <c r="H1825" s="6"/>
      <c r="I1825" s="6"/>
      <c r="J1825" s="6"/>
      <c r="K1825" s="6"/>
      <c r="L1825" s="6"/>
      <c r="M1825" s="6"/>
      <c r="N1825" s="6"/>
      <c r="O1825" s="6"/>
      <c r="P1825" s="6"/>
      <c r="Q1825" s="16"/>
    </row>
    <row r="1826" spans="2:17">
      <c r="B1826" s="4"/>
      <c r="D1826" s="2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16"/>
    </row>
    <row r="1827" spans="2:17">
      <c r="B1827" s="4"/>
      <c r="D1827" s="2"/>
      <c r="E1827" s="6"/>
      <c r="F1827" s="6"/>
      <c r="G1827" s="6"/>
      <c r="H1827" s="6"/>
      <c r="I1827" s="6"/>
      <c r="J1827" s="6"/>
      <c r="K1827" s="6"/>
      <c r="L1827" s="6"/>
      <c r="M1827" s="6"/>
      <c r="N1827" s="6"/>
      <c r="O1827" s="6"/>
      <c r="P1827" s="6"/>
      <c r="Q1827" s="16"/>
    </row>
    <row r="1828" spans="2:17">
      <c r="B1828" s="4"/>
      <c r="D1828" s="2"/>
      <c r="E1828" s="6"/>
      <c r="F1828" s="6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16"/>
    </row>
    <row r="1829" spans="2:17">
      <c r="B1829" s="4"/>
      <c r="D1829" s="2"/>
      <c r="E1829" s="6"/>
      <c r="F1829" s="6"/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16"/>
    </row>
    <row r="1830" spans="2:17">
      <c r="B1830" s="4"/>
      <c r="D1830" s="2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16"/>
    </row>
    <row r="1831" spans="2:17">
      <c r="B1831" s="4"/>
      <c r="D1831" s="2"/>
      <c r="E1831" s="6"/>
      <c r="F1831" s="6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16"/>
    </row>
    <row r="1832" spans="2:17">
      <c r="B1832" s="4"/>
      <c r="D1832" s="2"/>
      <c r="E1832" s="6"/>
      <c r="F1832" s="6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16"/>
    </row>
    <row r="1833" spans="2:17">
      <c r="B1833" s="4"/>
      <c r="D1833" s="2"/>
      <c r="E1833" s="6"/>
      <c r="F1833" s="6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16"/>
    </row>
    <row r="1834" spans="2:17">
      <c r="B1834" s="4"/>
      <c r="D1834" s="2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16"/>
    </row>
    <row r="1835" spans="2:17">
      <c r="B1835" s="4"/>
      <c r="D1835" s="2"/>
      <c r="E1835" s="6"/>
      <c r="F1835" s="6"/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16"/>
    </row>
    <row r="1836" spans="2:17">
      <c r="B1836" s="4"/>
      <c r="D1836" s="2"/>
      <c r="E1836" s="6"/>
      <c r="F1836" s="6"/>
      <c r="G1836" s="6"/>
      <c r="H1836" s="6"/>
      <c r="I1836" s="6"/>
      <c r="J1836" s="6"/>
      <c r="K1836" s="6"/>
      <c r="L1836" s="6"/>
      <c r="M1836" s="6"/>
      <c r="N1836" s="6"/>
      <c r="O1836" s="6"/>
      <c r="P1836" s="6"/>
      <c r="Q1836" s="16"/>
    </row>
    <row r="1837" spans="2:17">
      <c r="B1837" s="4"/>
      <c r="D1837" s="2"/>
      <c r="E1837" s="6"/>
      <c r="F1837" s="6"/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16"/>
    </row>
    <row r="1838" spans="2:17">
      <c r="B1838" s="4"/>
      <c r="D1838" s="2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16"/>
    </row>
    <row r="1839" spans="2:17">
      <c r="B1839" s="4"/>
      <c r="D1839" s="2"/>
      <c r="E1839" s="6"/>
      <c r="F1839" s="6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16"/>
    </row>
    <row r="1840" spans="2:17">
      <c r="B1840" s="4"/>
      <c r="D1840" s="2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  <c r="Q1840" s="16"/>
    </row>
    <row r="1841" spans="2:17">
      <c r="B1841" s="4"/>
      <c r="D1841" s="2"/>
      <c r="E1841" s="6"/>
      <c r="F1841" s="6"/>
      <c r="G1841" s="6"/>
      <c r="H1841" s="6"/>
      <c r="I1841" s="6"/>
      <c r="J1841" s="6"/>
      <c r="K1841" s="6"/>
      <c r="L1841" s="6"/>
      <c r="M1841" s="6"/>
      <c r="N1841" s="6"/>
      <c r="O1841" s="6"/>
      <c r="P1841" s="6"/>
      <c r="Q1841" s="16"/>
    </row>
    <row r="1842" spans="2:17">
      <c r="B1842" s="4"/>
      <c r="D1842" s="2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16"/>
    </row>
    <row r="1843" spans="2:17">
      <c r="B1843" s="4"/>
      <c r="D1843" s="2"/>
      <c r="E1843" s="6"/>
      <c r="F1843" s="6"/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16"/>
    </row>
    <row r="1844" spans="2:17">
      <c r="B1844" s="4"/>
      <c r="D1844" s="2"/>
      <c r="E1844" s="6"/>
      <c r="F1844" s="6"/>
      <c r="G1844" s="6"/>
      <c r="H1844" s="6"/>
      <c r="I1844" s="6"/>
      <c r="J1844" s="6"/>
      <c r="K1844" s="6"/>
      <c r="L1844" s="6"/>
      <c r="M1844" s="6"/>
      <c r="N1844" s="6"/>
      <c r="O1844" s="6"/>
      <c r="P1844" s="6"/>
      <c r="Q1844" s="16"/>
    </row>
    <row r="1845" spans="2:17">
      <c r="B1845" s="4"/>
      <c r="D1845" s="2"/>
      <c r="E1845" s="6"/>
      <c r="F1845" s="6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16"/>
    </row>
    <row r="1846" spans="2:17">
      <c r="B1846" s="4"/>
      <c r="D1846" s="2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16"/>
    </row>
    <row r="1847" spans="2:17">
      <c r="B1847" s="4"/>
      <c r="D1847" s="2"/>
      <c r="E1847" s="6"/>
      <c r="F1847" s="6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16"/>
    </row>
    <row r="1848" spans="2:17">
      <c r="B1848" s="4"/>
      <c r="D1848" s="2"/>
      <c r="E1848" s="6"/>
      <c r="F1848" s="6"/>
      <c r="G1848" s="6"/>
      <c r="H1848" s="6"/>
      <c r="I1848" s="6"/>
      <c r="J1848" s="6"/>
      <c r="K1848" s="6"/>
      <c r="L1848" s="6"/>
      <c r="M1848" s="6"/>
      <c r="N1848" s="6"/>
      <c r="O1848" s="6"/>
      <c r="P1848" s="6"/>
      <c r="Q1848" s="16"/>
    </row>
    <row r="1849" spans="2:17">
      <c r="B1849" s="4"/>
      <c r="D1849" s="2"/>
      <c r="E1849" s="6"/>
      <c r="F1849" s="6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16"/>
    </row>
    <row r="1850" spans="2:17">
      <c r="B1850" s="4"/>
      <c r="D1850" s="2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16"/>
    </row>
    <row r="1851" spans="2:17">
      <c r="B1851" s="4"/>
      <c r="D1851" s="2"/>
      <c r="E1851" s="6"/>
      <c r="F1851" s="6"/>
      <c r="G1851" s="6"/>
      <c r="H1851" s="6"/>
      <c r="I1851" s="6"/>
      <c r="J1851" s="6"/>
      <c r="K1851" s="6"/>
      <c r="L1851" s="6"/>
      <c r="M1851" s="6"/>
      <c r="N1851" s="6"/>
      <c r="O1851" s="6"/>
      <c r="P1851" s="6"/>
      <c r="Q1851" s="16"/>
    </row>
    <row r="1852" spans="2:17">
      <c r="B1852" s="4"/>
      <c r="D1852" s="2"/>
      <c r="E1852" s="6"/>
      <c r="F1852" s="6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16"/>
    </row>
    <row r="1853" spans="2:17">
      <c r="B1853" s="4"/>
      <c r="D1853" s="2"/>
      <c r="E1853" s="6"/>
      <c r="F1853" s="6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16"/>
    </row>
    <row r="1854" spans="2:17">
      <c r="B1854" s="4"/>
      <c r="D1854" s="2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16"/>
    </row>
    <row r="1855" spans="2:17">
      <c r="B1855" s="4"/>
      <c r="D1855" s="2"/>
      <c r="E1855" s="6"/>
      <c r="F1855" s="6"/>
      <c r="G1855" s="6"/>
      <c r="H1855" s="6"/>
      <c r="I1855" s="6"/>
      <c r="J1855" s="6"/>
      <c r="K1855" s="6"/>
      <c r="L1855" s="6"/>
      <c r="M1855" s="6"/>
      <c r="N1855" s="6"/>
      <c r="O1855" s="6"/>
      <c r="P1855" s="6"/>
      <c r="Q1855" s="16"/>
    </row>
    <row r="1856" spans="2:17">
      <c r="B1856" s="4"/>
      <c r="D1856" s="2"/>
      <c r="E1856" s="6"/>
      <c r="F1856" s="6"/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16"/>
    </row>
    <row r="1857" spans="2:17">
      <c r="B1857" s="4"/>
      <c r="D1857" s="2"/>
      <c r="E1857" s="6"/>
      <c r="F1857" s="6"/>
      <c r="G1857" s="6"/>
      <c r="H1857" s="6"/>
      <c r="I1857" s="6"/>
      <c r="J1857" s="6"/>
      <c r="K1857" s="6"/>
      <c r="L1857" s="6"/>
      <c r="M1857" s="6"/>
      <c r="N1857" s="6"/>
      <c r="O1857" s="6"/>
      <c r="P1857" s="6"/>
      <c r="Q1857" s="16"/>
    </row>
    <row r="1858" spans="2:17">
      <c r="B1858" s="4"/>
      <c r="D1858" s="2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16"/>
    </row>
    <row r="1859" spans="2:17">
      <c r="B1859" s="4"/>
      <c r="D1859" s="2"/>
      <c r="E1859" s="6"/>
      <c r="F1859" s="6"/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16"/>
    </row>
    <row r="1860" spans="2:17">
      <c r="B1860" s="4"/>
      <c r="D1860" s="2"/>
      <c r="E1860" s="6"/>
      <c r="F1860" s="6"/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16"/>
    </row>
    <row r="1861" spans="2:17">
      <c r="B1861" s="4"/>
      <c r="D1861" s="2"/>
      <c r="E1861" s="6"/>
      <c r="F1861" s="6"/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16"/>
    </row>
    <row r="1862" spans="2:17">
      <c r="B1862" s="4"/>
      <c r="D1862" s="2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16"/>
    </row>
    <row r="1863" spans="2:17">
      <c r="B1863" s="4"/>
      <c r="D1863" s="2"/>
      <c r="E1863" s="6"/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16"/>
    </row>
    <row r="1864" spans="2:17">
      <c r="B1864" s="4"/>
      <c r="D1864" s="2"/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16"/>
    </row>
    <row r="1865" spans="2:17">
      <c r="B1865" s="4"/>
      <c r="D1865" s="2"/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16"/>
    </row>
    <row r="1866" spans="2:17">
      <c r="B1866" s="4"/>
      <c r="D1866" s="2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16"/>
    </row>
    <row r="1867" spans="2:17">
      <c r="B1867" s="4"/>
      <c r="D1867" s="2"/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16"/>
    </row>
    <row r="1868" spans="2:17">
      <c r="B1868" s="4"/>
      <c r="D1868" s="2"/>
      <c r="E1868" s="6"/>
      <c r="F1868" s="6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16"/>
    </row>
    <row r="1869" spans="2:17">
      <c r="B1869" s="4"/>
      <c r="D1869" s="2"/>
      <c r="E1869" s="6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16"/>
    </row>
    <row r="1870" spans="2:17">
      <c r="B1870" s="4"/>
      <c r="D1870" s="2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16"/>
    </row>
    <row r="1871" spans="2:17">
      <c r="B1871" s="4"/>
      <c r="D1871" s="2"/>
      <c r="E1871" s="6"/>
      <c r="F1871" s="6"/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16"/>
    </row>
    <row r="1872" spans="2:17">
      <c r="B1872" s="4"/>
      <c r="D1872" s="2"/>
      <c r="E1872" s="6"/>
      <c r="F1872" s="6"/>
      <c r="G1872" s="6"/>
      <c r="H1872" s="6"/>
      <c r="I1872" s="6"/>
      <c r="J1872" s="6"/>
      <c r="K1872" s="6"/>
      <c r="L1872" s="6"/>
      <c r="M1872" s="6"/>
      <c r="N1872" s="6"/>
      <c r="O1872" s="6"/>
      <c r="P1872" s="6"/>
      <c r="Q1872" s="16"/>
    </row>
    <row r="1873" spans="2:17">
      <c r="B1873" s="4"/>
      <c r="D1873" s="2"/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16"/>
    </row>
    <row r="1874" spans="2:17">
      <c r="B1874" s="4"/>
      <c r="D1874" s="2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16"/>
    </row>
    <row r="1875" spans="2:17">
      <c r="B1875" s="4"/>
      <c r="D1875" s="2"/>
      <c r="E1875" s="6"/>
      <c r="F1875" s="6"/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16"/>
    </row>
    <row r="1876" spans="2:17">
      <c r="B1876" s="4"/>
      <c r="D1876" s="2"/>
      <c r="E1876" s="6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16"/>
    </row>
    <row r="1877" spans="2:17">
      <c r="B1877" s="4"/>
      <c r="D1877" s="2"/>
      <c r="E1877" s="6"/>
      <c r="F1877" s="6"/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16"/>
    </row>
    <row r="1878" spans="2:17">
      <c r="B1878" s="4"/>
      <c r="D1878" s="2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16"/>
    </row>
    <row r="1879" spans="2:17">
      <c r="B1879" s="4"/>
      <c r="D1879" s="2"/>
      <c r="E1879" s="6"/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16"/>
    </row>
    <row r="1880" spans="2:17">
      <c r="B1880" s="4"/>
      <c r="D1880" s="2"/>
      <c r="E1880" s="6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16"/>
    </row>
    <row r="1881" spans="2:17">
      <c r="B1881" s="4"/>
      <c r="D1881" s="2"/>
      <c r="E1881" s="6"/>
      <c r="F1881" s="6"/>
      <c r="G1881" s="6"/>
      <c r="H1881" s="6"/>
      <c r="I1881" s="6"/>
      <c r="J1881" s="6"/>
      <c r="K1881" s="6"/>
      <c r="L1881" s="6"/>
      <c r="M1881" s="6"/>
      <c r="N1881" s="6"/>
      <c r="O1881" s="6"/>
      <c r="P1881" s="6"/>
      <c r="Q1881" s="16"/>
    </row>
    <row r="1882" spans="2:17">
      <c r="B1882" s="4"/>
      <c r="D1882" s="2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16"/>
    </row>
    <row r="1883" spans="2:17">
      <c r="B1883" s="4"/>
      <c r="D1883" s="2"/>
      <c r="E1883" s="6"/>
      <c r="F1883" s="6"/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16"/>
    </row>
    <row r="1884" spans="2:17">
      <c r="B1884" s="4"/>
      <c r="D1884" s="2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16"/>
    </row>
    <row r="1885" spans="2:17">
      <c r="B1885" s="4"/>
      <c r="D1885" s="2"/>
      <c r="E1885" s="6"/>
      <c r="F1885" s="6"/>
      <c r="G1885" s="6"/>
      <c r="H1885" s="6"/>
      <c r="I1885" s="6"/>
      <c r="J1885" s="6"/>
      <c r="K1885" s="6"/>
      <c r="L1885" s="6"/>
      <c r="M1885" s="6"/>
      <c r="N1885" s="6"/>
      <c r="O1885" s="6"/>
      <c r="P1885" s="6"/>
      <c r="Q1885" s="16"/>
    </row>
    <row r="1886" spans="2:17">
      <c r="B1886" s="4"/>
      <c r="D1886" s="2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16"/>
    </row>
    <row r="1887" spans="2:17">
      <c r="B1887" s="4"/>
      <c r="D1887" s="2"/>
      <c r="E1887" s="6"/>
      <c r="F1887" s="6"/>
      <c r="G1887" s="6"/>
      <c r="H1887" s="6"/>
      <c r="I1887" s="6"/>
      <c r="J1887" s="6"/>
      <c r="K1887" s="6"/>
      <c r="L1887" s="6"/>
      <c r="M1887" s="6"/>
      <c r="N1887" s="6"/>
      <c r="O1887" s="6"/>
      <c r="P1887" s="6"/>
      <c r="Q1887" s="16"/>
    </row>
    <row r="1888" spans="2:17">
      <c r="B1888" s="4"/>
      <c r="D1888" s="2"/>
      <c r="E1888" s="6"/>
      <c r="F1888" s="6"/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16"/>
    </row>
    <row r="1889" spans="2:17">
      <c r="B1889" s="4"/>
      <c r="D1889" s="2"/>
      <c r="E1889" s="6"/>
      <c r="F1889" s="6"/>
      <c r="G1889" s="6"/>
      <c r="H1889" s="6"/>
      <c r="I1889" s="6"/>
      <c r="J1889" s="6"/>
      <c r="K1889" s="6"/>
      <c r="L1889" s="6"/>
      <c r="M1889" s="6"/>
      <c r="N1889" s="6"/>
      <c r="O1889" s="6"/>
      <c r="P1889" s="6"/>
      <c r="Q1889" s="16"/>
    </row>
    <row r="1890" spans="2:17">
      <c r="B1890" s="4"/>
      <c r="D1890" s="2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16"/>
    </row>
    <row r="1891" spans="2:17">
      <c r="B1891" s="4"/>
      <c r="D1891" s="2"/>
      <c r="E1891" s="6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16"/>
    </row>
    <row r="1892" spans="2:17">
      <c r="B1892" s="4"/>
      <c r="D1892" s="2"/>
      <c r="E1892" s="6"/>
      <c r="F1892" s="6"/>
      <c r="G1892" s="6"/>
      <c r="H1892" s="6"/>
      <c r="I1892" s="6"/>
      <c r="J1892" s="6"/>
      <c r="K1892" s="6"/>
      <c r="L1892" s="6"/>
      <c r="M1892" s="6"/>
      <c r="N1892" s="6"/>
      <c r="O1892" s="6"/>
      <c r="P1892" s="6"/>
      <c r="Q1892" s="16"/>
    </row>
    <row r="1893" spans="2:17">
      <c r="B1893" s="4"/>
      <c r="D1893" s="2"/>
      <c r="E1893" s="6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16"/>
    </row>
    <row r="1894" spans="2:17">
      <c r="B1894" s="4"/>
      <c r="D1894" s="2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16"/>
    </row>
    <row r="1895" spans="2:17">
      <c r="B1895" s="4"/>
      <c r="D1895" s="2"/>
      <c r="E1895" s="6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16"/>
    </row>
    <row r="1896" spans="2:17">
      <c r="B1896" s="4"/>
      <c r="D1896" s="2"/>
      <c r="E1896" s="6"/>
      <c r="F1896" s="6"/>
      <c r="G1896" s="6"/>
      <c r="H1896" s="6"/>
      <c r="I1896" s="6"/>
      <c r="J1896" s="6"/>
      <c r="K1896" s="6"/>
      <c r="L1896" s="6"/>
      <c r="M1896" s="6"/>
      <c r="N1896" s="6"/>
      <c r="O1896" s="6"/>
      <c r="P1896" s="6"/>
      <c r="Q1896" s="16"/>
    </row>
    <row r="1897" spans="2:17">
      <c r="B1897" s="4"/>
      <c r="D1897" s="2"/>
      <c r="E1897" s="6"/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16"/>
    </row>
    <row r="1898" spans="2:17">
      <c r="B1898" s="4"/>
      <c r="D1898" s="2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16"/>
    </row>
    <row r="1899" spans="2:17">
      <c r="B1899" s="4"/>
      <c r="D1899" s="2"/>
      <c r="E1899" s="6"/>
      <c r="F1899" s="6"/>
      <c r="G1899" s="6"/>
      <c r="H1899" s="6"/>
      <c r="I1899" s="6"/>
      <c r="J1899" s="6"/>
      <c r="K1899" s="6"/>
      <c r="L1899" s="6"/>
      <c r="M1899" s="6"/>
      <c r="N1899" s="6"/>
      <c r="O1899" s="6"/>
      <c r="P1899" s="6"/>
      <c r="Q1899" s="16"/>
    </row>
    <row r="1900" spans="2:17">
      <c r="B1900" s="4"/>
      <c r="D1900" s="2"/>
      <c r="E1900" s="6"/>
      <c r="F1900" s="6"/>
      <c r="G1900" s="6"/>
      <c r="H1900" s="6"/>
      <c r="I1900" s="6"/>
      <c r="J1900" s="6"/>
      <c r="K1900" s="6"/>
      <c r="L1900" s="6"/>
      <c r="M1900" s="6"/>
      <c r="N1900" s="6"/>
      <c r="O1900" s="6"/>
      <c r="P1900" s="6"/>
      <c r="Q1900" s="16"/>
    </row>
    <row r="1901" spans="2:17">
      <c r="B1901" s="4"/>
      <c r="D1901" s="2"/>
      <c r="E1901" s="6"/>
      <c r="F1901" s="6"/>
      <c r="G1901" s="6"/>
      <c r="H1901" s="6"/>
      <c r="I1901" s="6"/>
      <c r="J1901" s="6"/>
      <c r="K1901" s="6"/>
      <c r="L1901" s="6"/>
      <c r="M1901" s="6"/>
      <c r="N1901" s="6"/>
      <c r="O1901" s="6"/>
      <c r="P1901" s="6"/>
      <c r="Q1901" s="16"/>
    </row>
    <row r="1902" spans="2:17">
      <c r="B1902" s="4"/>
      <c r="D1902" s="2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16"/>
    </row>
    <row r="1903" spans="2:17">
      <c r="B1903" s="4"/>
      <c r="D1903" s="2"/>
      <c r="E1903" s="6"/>
      <c r="F1903" s="6"/>
      <c r="G1903" s="6"/>
      <c r="H1903" s="6"/>
      <c r="I1903" s="6"/>
      <c r="J1903" s="6"/>
      <c r="K1903" s="6"/>
      <c r="L1903" s="6"/>
      <c r="M1903" s="6"/>
      <c r="N1903" s="6"/>
      <c r="O1903" s="6"/>
      <c r="P1903" s="6"/>
      <c r="Q1903" s="16"/>
    </row>
    <row r="1904" spans="2:17">
      <c r="B1904" s="4"/>
      <c r="D1904" s="2"/>
      <c r="E1904" s="6"/>
      <c r="F1904" s="6"/>
      <c r="G1904" s="6"/>
      <c r="H1904" s="6"/>
      <c r="I1904" s="6"/>
      <c r="J1904" s="6"/>
      <c r="K1904" s="6"/>
      <c r="L1904" s="6"/>
      <c r="M1904" s="6"/>
      <c r="N1904" s="6"/>
      <c r="O1904" s="6"/>
      <c r="P1904" s="6"/>
      <c r="Q1904" s="16"/>
    </row>
    <row r="1905" spans="2:17">
      <c r="B1905" s="4"/>
      <c r="D1905" s="2"/>
      <c r="E1905" s="6"/>
      <c r="F1905" s="6"/>
      <c r="G1905" s="6"/>
      <c r="H1905" s="6"/>
      <c r="I1905" s="6"/>
      <c r="J1905" s="6"/>
      <c r="K1905" s="6"/>
      <c r="L1905" s="6"/>
      <c r="M1905" s="6"/>
      <c r="N1905" s="6"/>
      <c r="O1905" s="6"/>
      <c r="P1905" s="6"/>
      <c r="Q1905" s="16"/>
    </row>
    <row r="1906" spans="2:17">
      <c r="B1906" s="4"/>
      <c r="D1906" s="2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16"/>
    </row>
    <row r="1907" spans="2:17">
      <c r="B1907" s="4"/>
      <c r="D1907" s="2"/>
      <c r="E1907" s="6"/>
      <c r="F1907" s="6"/>
      <c r="G1907" s="6"/>
      <c r="H1907" s="6"/>
      <c r="I1907" s="6"/>
      <c r="J1907" s="6"/>
      <c r="K1907" s="6"/>
      <c r="L1907" s="6"/>
      <c r="M1907" s="6"/>
      <c r="N1907" s="6"/>
      <c r="O1907" s="6"/>
      <c r="P1907" s="6"/>
      <c r="Q1907" s="16"/>
    </row>
    <row r="1908" spans="2:17">
      <c r="B1908" s="4"/>
      <c r="D1908" s="2"/>
      <c r="E1908" s="6"/>
      <c r="F1908" s="6"/>
      <c r="G1908" s="6"/>
      <c r="H1908" s="6"/>
      <c r="I1908" s="6"/>
      <c r="J1908" s="6"/>
      <c r="K1908" s="6"/>
      <c r="L1908" s="6"/>
      <c r="M1908" s="6"/>
      <c r="N1908" s="6"/>
      <c r="O1908" s="6"/>
      <c r="P1908" s="6"/>
      <c r="Q1908" s="16"/>
    </row>
    <row r="1909" spans="2:17">
      <c r="B1909" s="4"/>
      <c r="D1909" s="2"/>
      <c r="E1909" s="6"/>
      <c r="F1909" s="6"/>
      <c r="G1909" s="6"/>
      <c r="H1909" s="6"/>
      <c r="I1909" s="6"/>
      <c r="J1909" s="6"/>
      <c r="K1909" s="6"/>
      <c r="L1909" s="6"/>
      <c r="M1909" s="6"/>
      <c r="N1909" s="6"/>
      <c r="O1909" s="6"/>
      <c r="P1909" s="6"/>
      <c r="Q1909" s="16"/>
    </row>
    <row r="1910" spans="2:17">
      <c r="B1910" s="4"/>
      <c r="D1910" s="2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16"/>
    </row>
    <row r="1911" spans="2:17">
      <c r="B1911" s="4"/>
      <c r="D1911" s="2"/>
      <c r="E1911" s="6"/>
      <c r="F1911" s="6"/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16"/>
    </row>
    <row r="1912" spans="2:17">
      <c r="B1912" s="4"/>
      <c r="D1912" s="2"/>
      <c r="E1912" s="6"/>
      <c r="F1912" s="6"/>
      <c r="G1912" s="6"/>
      <c r="H1912" s="6"/>
      <c r="I1912" s="6"/>
      <c r="J1912" s="6"/>
      <c r="K1912" s="6"/>
      <c r="L1912" s="6"/>
      <c r="M1912" s="6"/>
      <c r="N1912" s="6"/>
      <c r="O1912" s="6"/>
      <c r="P1912" s="6"/>
      <c r="Q1912" s="16"/>
    </row>
    <row r="1913" spans="2:17">
      <c r="B1913" s="4"/>
      <c r="D1913" s="2"/>
      <c r="E1913" s="6"/>
      <c r="F1913" s="6"/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16"/>
    </row>
    <row r="1914" spans="2:17">
      <c r="B1914" s="4"/>
      <c r="D1914" s="2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16"/>
    </row>
    <row r="1915" spans="2:17">
      <c r="B1915" s="4"/>
      <c r="D1915" s="2"/>
      <c r="E1915" s="6"/>
      <c r="F1915" s="6"/>
      <c r="G1915" s="6"/>
      <c r="H1915" s="6"/>
      <c r="I1915" s="6"/>
      <c r="J1915" s="6"/>
      <c r="K1915" s="6"/>
      <c r="L1915" s="6"/>
      <c r="M1915" s="6"/>
      <c r="N1915" s="6"/>
      <c r="O1915" s="6"/>
      <c r="P1915" s="6"/>
      <c r="Q1915" s="16"/>
    </row>
    <row r="1916" spans="2:17">
      <c r="B1916" s="4"/>
      <c r="D1916" s="2"/>
      <c r="E1916" s="6"/>
      <c r="F1916" s="6"/>
      <c r="G1916" s="6"/>
      <c r="H1916" s="6"/>
      <c r="I1916" s="6"/>
      <c r="J1916" s="6"/>
      <c r="K1916" s="6"/>
      <c r="L1916" s="6"/>
      <c r="M1916" s="6"/>
      <c r="N1916" s="6"/>
      <c r="O1916" s="6"/>
      <c r="P1916" s="6"/>
      <c r="Q1916" s="16"/>
    </row>
    <row r="1917" spans="2:17">
      <c r="B1917" s="4"/>
      <c r="D1917" s="2"/>
      <c r="E1917" s="6"/>
      <c r="F1917" s="6"/>
      <c r="G1917" s="6"/>
      <c r="H1917" s="6"/>
      <c r="I1917" s="6"/>
      <c r="J1917" s="6"/>
      <c r="K1917" s="6"/>
      <c r="L1917" s="6"/>
      <c r="M1917" s="6"/>
      <c r="N1917" s="6"/>
      <c r="O1917" s="6"/>
      <c r="P1917" s="6"/>
      <c r="Q1917" s="16"/>
    </row>
    <row r="1918" spans="2:17">
      <c r="B1918" s="4"/>
      <c r="D1918" s="2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16"/>
    </row>
    <row r="1919" spans="2:17">
      <c r="B1919" s="4"/>
      <c r="D1919" s="2"/>
      <c r="E1919" s="6"/>
      <c r="F1919" s="6"/>
      <c r="G1919" s="6"/>
      <c r="H1919" s="6"/>
      <c r="I1919" s="6"/>
      <c r="J1919" s="6"/>
      <c r="K1919" s="6"/>
      <c r="L1919" s="6"/>
      <c r="M1919" s="6"/>
      <c r="N1919" s="6"/>
      <c r="O1919" s="6"/>
      <c r="P1919" s="6"/>
      <c r="Q1919" s="16"/>
    </row>
    <row r="1920" spans="2:17">
      <c r="B1920" s="4"/>
      <c r="D1920" s="2"/>
      <c r="E1920" s="6"/>
      <c r="F1920" s="6"/>
      <c r="G1920" s="6"/>
      <c r="H1920" s="6"/>
      <c r="I1920" s="6"/>
      <c r="J1920" s="6"/>
      <c r="K1920" s="6"/>
      <c r="L1920" s="6"/>
      <c r="M1920" s="6"/>
      <c r="N1920" s="6"/>
      <c r="O1920" s="6"/>
      <c r="P1920" s="6"/>
      <c r="Q1920" s="16"/>
    </row>
    <row r="1921" spans="2:17">
      <c r="B1921" s="4"/>
      <c r="D1921" s="2"/>
      <c r="E1921" s="6"/>
      <c r="F1921" s="6"/>
      <c r="G1921" s="6"/>
      <c r="H1921" s="6"/>
      <c r="I1921" s="6"/>
      <c r="J1921" s="6"/>
      <c r="K1921" s="6"/>
      <c r="L1921" s="6"/>
      <c r="M1921" s="6"/>
      <c r="N1921" s="6"/>
      <c r="O1921" s="6"/>
      <c r="P1921" s="6"/>
      <c r="Q1921" s="16"/>
    </row>
    <row r="1922" spans="2:17">
      <c r="B1922" s="4"/>
      <c r="D1922" s="2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16"/>
    </row>
    <row r="1923" spans="2:17">
      <c r="B1923" s="4"/>
      <c r="D1923" s="2"/>
      <c r="E1923" s="6"/>
      <c r="F1923" s="6"/>
      <c r="G1923" s="6"/>
      <c r="H1923" s="6"/>
      <c r="I1923" s="6"/>
      <c r="J1923" s="6"/>
      <c r="K1923" s="6"/>
      <c r="L1923" s="6"/>
      <c r="M1923" s="6"/>
      <c r="N1923" s="6"/>
      <c r="O1923" s="6"/>
      <c r="P1923" s="6"/>
      <c r="Q1923" s="16"/>
    </row>
    <row r="1924" spans="2:17">
      <c r="B1924" s="4"/>
      <c r="D1924" s="2"/>
      <c r="E1924" s="6"/>
      <c r="F1924" s="6"/>
      <c r="G1924" s="6"/>
      <c r="H1924" s="6"/>
      <c r="I1924" s="6"/>
      <c r="J1924" s="6"/>
      <c r="K1924" s="6"/>
      <c r="L1924" s="6"/>
      <c r="M1924" s="6"/>
      <c r="N1924" s="6"/>
      <c r="O1924" s="6"/>
      <c r="P1924" s="6"/>
      <c r="Q1924" s="16"/>
    </row>
    <row r="1925" spans="2:17">
      <c r="B1925" s="4"/>
      <c r="D1925" s="2"/>
      <c r="E1925" s="6"/>
      <c r="F1925" s="6"/>
      <c r="G1925" s="6"/>
      <c r="H1925" s="6"/>
      <c r="I1925" s="6"/>
      <c r="J1925" s="6"/>
      <c r="K1925" s="6"/>
      <c r="L1925" s="6"/>
      <c r="M1925" s="6"/>
      <c r="N1925" s="6"/>
      <c r="O1925" s="6"/>
      <c r="P1925" s="6"/>
      <c r="Q1925" s="16"/>
    </row>
    <row r="1926" spans="2:17">
      <c r="B1926" s="4"/>
      <c r="D1926" s="2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16"/>
    </row>
    <row r="1927" spans="2:17">
      <c r="B1927" s="4"/>
      <c r="D1927" s="2"/>
      <c r="E1927" s="6"/>
      <c r="F1927" s="6"/>
      <c r="G1927" s="6"/>
      <c r="H1927" s="6"/>
      <c r="I1927" s="6"/>
      <c r="J1927" s="6"/>
      <c r="K1927" s="6"/>
      <c r="L1927" s="6"/>
      <c r="M1927" s="6"/>
      <c r="N1927" s="6"/>
      <c r="O1927" s="6"/>
      <c r="P1927" s="6"/>
      <c r="Q1927" s="16"/>
    </row>
    <row r="1928" spans="2:17">
      <c r="B1928" s="4"/>
      <c r="D1928" s="2"/>
      <c r="E1928" s="6"/>
      <c r="F1928" s="6"/>
      <c r="G1928" s="6"/>
      <c r="H1928" s="6"/>
      <c r="I1928" s="6"/>
      <c r="J1928" s="6"/>
      <c r="K1928" s="6"/>
      <c r="L1928" s="6"/>
      <c r="M1928" s="6"/>
      <c r="N1928" s="6"/>
      <c r="O1928" s="6"/>
      <c r="P1928" s="6"/>
      <c r="Q1928" s="16"/>
    </row>
    <row r="1929" spans="2:17">
      <c r="B1929" s="4"/>
      <c r="D1929" s="2"/>
      <c r="E1929" s="6"/>
      <c r="F1929" s="6"/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16"/>
    </row>
    <row r="1930" spans="2:17">
      <c r="B1930" s="4"/>
      <c r="D1930" s="2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16"/>
    </row>
    <row r="1931" spans="2:17">
      <c r="B1931" s="4"/>
      <c r="D1931" s="2"/>
      <c r="E1931" s="6"/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16"/>
    </row>
    <row r="1932" spans="2:17">
      <c r="B1932" s="4"/>
      <c r="D1932" s="2"/>
      <c r="E1932" s="6"/>
      <c r="F1932" s="6"/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16"/>
    </row>
    <row r="1933" spans="2:17">
      <c r="B1933" s="4"/>
      <c r="D1933" s="2"/>
      <c r="E1933" s="6"/>
      <c r="F1933" s="6"/>
      <c r="G1933" s="6"/>
      <c r="H1933" s="6"/>
      <c r="I1933" s="6"/>
      <c r="J1933" s="6"/>
      <c r="K1933" s="6"/>
      <c r="L1933" s="6"/>
      <c r="M1933" s="6"/>
      <c r="N1933" s="6"/>
      <c r="O1933" s="6"/>
      <c r="P1933" s="6"/>
      <c r="Q1933" s="16"/>
    </row>
    <row r="1934" spans="2:17">
      <c r="B1934" s="4"/>
      <c r="D1934" s="2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16"/>
    </row>
    <row r="1935" spans="2:17">
      <c r="B1935" s="4"/>
      <c r="D1935" s="2"/>
      <c r="E1935" s="6"/>
      <c r="F1935" s="6"/>
      <c r="G1935" s="6"/>
      <c r="H1935" s="6"/>
      <c r="I1935" s="6"/>
      <c r="J1935" s="6"/>
      <c r="K1935" s="6"/>
      <c r="L1935" s="6"/>
      <c r="M1935" s="6"/>
      <c r="N1935" s="6"/>
      <c r="O1935" s="6"/>
      <c r="P1935" s="6"/>
      <c r="Q1935" s="16"/>
    </row>
    <row r="1936" spans="2:17">
      <c r="B1936" s="4"/>
      <c r="D1936" s="2"/>
      <c r="E1936" s="6"/>
      <c r="F1936" s="6"/>
      <c r="G1936" s="6"/>
      <c r="H1936" s="6"/>
      <c r="I1936" s="6"/>
      <c r="J1936" s="6"/>
      <c r="K1936" s="6"/>
      <c r="L1936" s="6"/>
      <c r="M1936" s="6"/>
      <c r="N1936" s="6"/>
      <c r="O1936" s="6"/>
      <c r="P1936" s="6"/>
      <c r="Q1936" s="16"/>
    </row>
    <row r="1937" spans="2:17">
      <c r="B1937" s="4"/>
      <c r="D1937" s="2"/>
      <c r="E1937" s="6"/>
      <c r="F1937" s="6"/>
      <c r="G1937" s="6"/>
      <c r="H1937" s="6"/>
      <c r="I1937" s="6"/>
      <c r="J1937" s="6"/>
      <c r="K1937" s="6"/>
      <c r="L1937" s="6"/>
      <c r="M1937" s="6"/>
      <c r="N1937" s="6"/>
      <c r="O1937" s="6"/>
      <c r="P1937" s="6"/>
      <c r="Q1937" s="16"/>
    </row>
    <row r="1938" spans="2:17">
      <c r="B1938" s="4"/>
      <c r="D1938" s="2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16"/>
    </row>
    <row r="1939" spans="2:17">
      <c r="B1939" s="4"/>
      <c r="D1939" s="2"/>
      <c r="E1939" s="6"/>
      <c r="F1939" s="6"/>
      <c r="G1939" s="6"/>
      <c r="H1939" s="6"/>
      <c r="I1939" s="6"/>
      <c r="J1939" s="6"/>
      <c r="K1939" s="6"/>
      <c r="L1939" s="6"/>
      <c r="M1939" s="6"/>
      <c r="N1939" s="6"/>
      <c r="O1939" s="6"/>
      <c r="P1939" s="6"/>
      <c r="Q1939" s="16"/>
    </row>
    <row r="1940" spans="2:17">
      <c r="B1940" s="4"/>
      <c r="D1940" s="2"/>
      <c r="E1940" s="6"/>
      <c r="F1940" s="6"/>
      <c r="G1940" s="6"/>
      <c r="H1940" s="6"/>
      <c r="I1940" s="6"/>
      <c r="J1940" s="6"/>
      <c r="K1940" s="6"/>
      <c r="L1940" s="6"/>
      <c r="M1940" s="6"/>
      <c r="N1940" s="6"/>
      <c r="O1940" s="6"/>
      <c r="P1940" s="6"/>
      <c r="Q1940" s="16"/>
    </row>
    <row r="1941" spans="2:17">
      <c r="B1941" s="4"/>
      <c r="D1941" s="2"/>
      <c r="E1941" s="6"/>
      <c r="F1941" s="6"/>
      <c r="G1941" s="6"/>
      <c r="H1941" s="6"/>
      <c r="I1941" s="6"/>
      <c r="J1941" s="6"/>
      <c r="K1941" s="6"/>
      <c r="L1941" s="6"/>
      <c r="M1941" s="6"/>
      <c r="N1941" s="6"/>
      <c r="O1941" s="6"/>
      <c r="P1941" s="6"/>
      <c r="Q1941" s="16"/>
    </row>
    <row r="1942" spans="2:17">
      <c r="B1942" s="4"/>
      <c r="D1942" s="2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16"/>
    </row>
    <row r="1943" spans="2:17">
      <c r="B1943" s="4"/>
      <c r="D1943" s="2"/>
      <c r="E1943" s="6"/>
      <c r="F1943" s="6"/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16"/>
    </row>
    <row r="1944" spans="2:17">
      <c r="B1944" s="4"/>
      <c r="D1944" s="2"/>
      <c r="E1944" s="6"/>
      <c r="F1944" s="6"/>
      <c r="G1944" s="6"/>
      <c r="H1944" s="6"/>
      <c r="I1944" s="6"/>
      <c r="J1944" s="6"/>
      <c r="K1944" s="6"/>
      <c r="L1944" s="6"/>
      <c r="M1944" s="6"/>
      <c r="N1944" s="6"/>
      <c r="O1944" s="6"/>
      <c r="P1944" s="6"/>
      <c r="Q1944" s="16"/>
    </row>
    <row r="1945" spans="2:17">
      <c r="B1945" s="4"/>
      <c r="D1945" s="2"/>
      <c r="E1945" s="6"/>
      <c r="F1945" s="6"/>
      <c r="G1945" s="6"/>
      <c r="H1945" s="6"/>
      <c r="I1945" s="6"/>
      <c r="J1945" s="6"/>
      <c r="K1945" s="6"/>
      <c r="L1945" s="6"/>
      <c r="M1945" s="6"/>
      <c r="N1945" s="6"/>
      <c r="O1945" s="6"/>
      <c r="P1945" s="6"/>
      <c r="Q1945" s="16"/>
    </row>
    <row r="1946" spans="2:17">
      <c r="B1946" s="4"/>
      <c r="D1946" s="2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16"/>
    </row>
    <row r="1947" spans="2:17">
      <c r="B1947" s="4"/>
      <c r="D1947" s="2"/>
      <c r="E1947" s="6"/>
      <c r="F1947" s="6"/>
      <c r="G1947" s="6"/>
      <c r="H1947" s="6"/>
      <c r="I1947" s="6"/>
      <c r="J1947" s="6"/>
      <c r="K1947" s="6"/>
      <c r="L1947" s="6"/>
      <c r="M1947" s="6"/>
      <c r="N1947" s="6"/>
      <c r="O1947" s="6"/>
      <c r="P1947" s="6"/>
      <c r="Q1947" s="16"/>
    </row>
    <row r="1948" spans="2:17">
      <c r="B1948" s="4"/>
      <c r="D1948" s="2"/>
      <c r="E1948" s="6"/>
      <c r="F1948" s="6"/>
      <c r="G1948" s="6"/>
      <c r="H1948" s="6"/>
      <c r="I1948" s="6"/>
      <c r="J1948" s="6"/>
      <c r="K1948" s="6"/>
      <c r="L1948" s="6"/>
      <c r="M1948" s="6"/>
      <c r="N1948" s="6"/>
      <c r="O1948" s="6"/>
      <c r="P1948" s="6"/>
      <c r="Q1948" s="16"/>
    </row>
    <row r="1949" spans="2:17">
      <c r="B1949" s="4"/>
      <c r="D1949" s="2"/>
      <c r="E1949" s="6"/>
      <c r="F1949" s="6"/>
      <c r="G1949" s="6"/>
      <c r="H1949" s="6"/>
      <c r="I1949" s="6"/>
      <c r="J1949" s="6"/>
      <c r="K1949" s="6"/>
      <c r="L1949" s="6"/>
      <c r="M1949" s="6"/>
      <c r="N1949" s="6"/>
      <c r="O1949" s="6"/>
      <c r="P1949" s="6"/>
      <c r="Q1949" s="16"/>
    </row>
    <row r="1950" spans="2:17">
      <c r="B1950" s="4"/>
      <c r="D1950" s="2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16"/>
    </row>
    <row r="1951" spans="2:17">
      <c r="B1951" s="4"/>
      <c r="D1951" s="2"/>
      <c r="E1951" s="6"/>
      <c r="F1951" s="6"/>
      <c r="G1951" s="6"/>
      <c r="H1951" s="6"/>
      <c r="I1951" s="6"/>
      <c r="J1951" s="6"/>
      <c r="K1951" s="6"/>
      <c r="L1951" s="6"/>
      <c r="M1951" s="6"/>
      <c r="N1951" s="6"/>
      <c r="O1951" s="6"/>
      <c r="P1951" s="6"/>
      <c r="Q1951" s="16"/>
    </row>
    <row r="1952" spans="2:17">
      <c r="B1952" s="4"/>
      <c r="D1952" s="2"/>
      <c r="E1952" s="6"/>
      <c r="F1952" s="6"/>
      <c r="G1952" s="6"/>
      <c r="H1952" s="6"/>
      <c r="I1952" s="6"/>
      <c r="J1952" s="6"/>
      <c r="K1952" s="6"/>
      <c r="L1952" s="6"/>
      <c r="M1952" s="6"/>
      <c r="N1952" s="6"/>
      <c r="O1952" s="6"/>
      <c r="P1952" s="6"/>
      <c r="Q1952" s="16"/>
    </row>
    <row r="1953" spans="2:17">
      <c r="B1953" s="4"/>
      <c r="D1953" s="2"/>
      <c r="E1953" s="6"/>
      <c r="F1953" s="6"/>
      <c r="G1953" s="6"/>
      <c r="H1953" s="6"/>
      <c r="I1953" s="6"/>
      <c r="J1953" s="6"/>
      <c r="K1953" s="6"/>
      <c r="L1953" s="6"/>
      <c r="M1953" s="6"/>
      <c r="N1953" s="6"/>
      <c r="O1953" s="6"/>
      <c r="P1953" s="6"/>
      <c r="Q1953" s="16"/>
    </row>
    <row r="1954" spans="2:17">
      <c r="B1954" s="4"/>
      <c r="D1954" s="2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16"/>
    </row>
    <row r="1955" spans="2:17">
      <c r="B1955" s="4"/>
      <c r="D1955" s="2"/>
      <c r="E1955" s="6"/>
      <c r="F1955" s="6"/>
      <c r="G1955" s="6"/>
      <c r="H1955" s="6"/>
      <c r="I1955" s="6"/>
      <c r="J1955" s="6"/>
      <c r="K1955" s="6"/>
      <c r="L1955" s="6"/>
      <c r="M1955" s="6"/>
      <c r="N1955" s="6"/>
      <c r="O1955" s="6"/>
      <c r="P1955" s="6"/>
      <c r="Q1955" s="16"/>
    </row>
    <row r="1956" spans="2:17">
      <c r="B1956" s="4"/>
      <c r="D1956" s="2"/>
      <c r="E1956" s="6"/>
      <c r="F1956" s="6"/>
      <c r="G1956" s="6"/>
      <c r="H1956" s="6"/>
      <c r="I1956" s="6"/>
      <c r="J1956" s="6"/>
      <c r="K1956" s="6"/>
      <c r="L1956" s="6"/>
      <c r="M1956" s="6"/>
      <c r="N1956" s="6"/>
      <c r="O1956" s="6"/>
      <c r="P1956" s="6"/>
      <c r="Q1956" s="16"/>
    </row>
    <row r="1957" spans="2:17">
      <c r="B1957" s="4"/>
      <c r="D1957" s="2"/>
      <c r="E1957" s="6"/>
      <c r="F1957" s="6"/>
      <c r="G1957" s="6"/>
      <c r="H1957" s="6"/>
      <c r="I1957" s="6"/>
      <c r="J1957" s="6"/>
      <c r="K1957" s="6"/>
      <c r="L1957" s="6"/>
      <c r="M1957" s="6"/>
      <c r="N1957" s="6"/>
      <c r="O1957" s="6"/>
      <c r="P1957" s="6"/>
      <c r="Q1957" s="16"/>
    </row>
    <row r="1958" spans="2:17">
      <c r="B1958" s="4"/>
      <c r="D1958" s="2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16"/>
    </row>
    <row r="1959" spans="2:17">
      <c r="B1959" s="4"/>
      <c r="D1959" s="2"/>
      <c r="E1959" s="6"/>
      <c r="F1959" s="6"/>
      <c r="G1959" s="6"/>
      <c r="H1959" s="6"/>
      <c r="I1959" s="6"/>
      <c r="J1959" s="6"/>
      <c r="K1959" s="6"/>
      <c r="L1959" s="6"/>
      <c r="M1959" s="6"/>
      <c r="N1959" s="6"/>
      <c r="O1959" s="6"/>
      <c r="P1959" s="6"/>
      <c r="Q1959" s="16"/>
    </row>
    <row r="1960" spans="2:17">
      <c r="B1960" s="4"/>
      <c r="D1960" s="2"/>
      <c r="E1960" s="6"/>
      <c r="F1960" s="6"/>
      <c r="G1960" s="6"/>
      <c r="H1960" s="6"/>
      <c r="I1960" s="6"/>
      <c r="J1960" s="6"/>
      <c r="K1960" s="6"/>
      <c r="L1960" s="6"/>
      <c r="M1960" s="6"/>
      <c r="N1960" s="6"/>
      <c r="O1960" s="6"/>
      <c r="P1960" s="6"/>
      <c r="Q1960" s="16"/>
    </row>
    <row r="1961" spans="2:17">
      <c r="B1961" s="4"/>
      <c r="D1961" s="2"/>
      <c r="E1961" s="6"/>
      <c r="F1961" s="6"/>
      <c r="G1961" s="6"/>
      <c r="H1961" s="6"/>
      <c r="I1961" s="6"/>
      <c r="J1961" s="6"/>
      <c r="K1961" s="6"/>
      <c r="L1961" s="6"/>
      <c r="M1961" s="6"/>
      <c r="N1961" s="6"/>
      <c r="O1961" s="6"/>
      <c r="P1961" s="6"/>
      <c r="Q1961" s="16"/>
    </row>
    <row r="1962" spans="2:17">
      <c r="B1962" s="4"/>
      <c r="D1962" s="2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16"/>
    </row>
    <row r="1963" spans="2:17">
      <c r="B1963" s="4"/>
      <c r="D1963" s="2"/>
      <c r="E1963" s="6"/>
      <c r="F1963" s="6"/>
      <c r="G1963" s="6"/>
      <c r="H1963" s="6"/>
      <c r="I1963" s="6"/>
      <c r="J1963" s="6"/>
      <c r="K1963" s="6"/>
      <c r="L1963" s="6"/>
      <c r="M1963" s="6"/>
      <c r="N1963" s="6"/>
      <c r="O1963" s="6"/>
      <c r="P1963" s="6"/>
      <c r="Q1963" s="16"/>
    </row>
    <row r="1964" spans="2:17">
      <c r="B1964" s="4"/>
      <c r="D1964" s="2"/>
      <c r="E1964" s="6"/>
      <c r="F1964" s="6"/>
      <c r="G1964" s="6"/>
      <c r="H1964" s="6"/>
      <c r="I1964" s="6"/>
      <c r="J1964" s="6"/>
      <c r="K1964" s="6"/>
      <c r="L1964" s="6"/>
      <c r="M1964" s="6"/>
      <c r="N1964" s="6"/>
      <c r="O1964" s="6"/>
      <c r="P1964" s="6"/>
      <c r="Q1964" s="16"/>
    </row>
    <row r="1965" spans="2:17">
      <c r="B1965" s="4"/>
      <c r="D1965" s="2"/>
      <c r="E1965" s="6"/>
      <c r="F1965" s="6"/>
      <c r="G1965" s="6"/>
      <c r="H1965" s="6"/>
      <c r="I1965" s="6"/>
      <c r="J1965" s="6"/>
      <c r="K1965" s="6"/>
      <c r="L1965" s="6"/>
      <c r="M1965" s="6"/>
      <c r="N1965" s="6"/>
      <c r="O1965" s="6"/>
      <c r="P1965" s="6"/>
      <c r="Q1965" s="16"/>
    </row>
    <row r="1966" spans="2:17">
      <c r="B1966" s="4"/>
      <c r="D1966" s="2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16"/>
    </row>
    <row r="1967" spans="2:17">
      <c r="B1967" s="4"/>
      <c r="D1967" s="2"/>
      <c r="E1967" s="6"/>
      <c r="F1967" s="6"/>
      <c r="G1967" s="6"/>
      <c r="H1967" s="6"/>
      <c r="I1967" s="6"/>
      <c r="J1967" s="6"/>
      <c r="K1967" s="6"/>
      <c r="L1967" s="6"/>
      <c r="M1967" s="6"/>
      <c r="N1967" s="6"/>
      <c r="O1967" s="6"/>
      <c r="P1967" s="6"/>
      <c r="Q1967" s="16"/>
    </row>
    <row r="1968" spans="2:17">
      <c r="B1968" s="4"/>
      <c r="D1968" s="2"/>
      <c r="E1968" s="6"/>
      <c r="F1968" s="6"/>
      <c r="G1968" s="6"/>
      <c r="H1968" s="6"/>
      <c r="I1968" s="6"/>
      <c r="J1968" s="6"/>
      <c r="K1968" s="6"/>
      <c r="L1968" s="6"/>
      <c r="M1968" s="6"/>
      <c r="N1968" s="6"/>
      <c r="O1968" s="6"/>
      <c r="P1968" s="6"/>
      <c r="Q1968" s="16"/>
    </row>
    <row r="1969" spans="2:17">
      <c r="B1969" s="4"/>
      <c r="D1969" s="2"/>
      <c r="E1969" s="6"/>
      <c r="F1969" s="6"/>
      <c r="G1969" s="6"/>
      <c r="H1969" s="6"/>
      <c r="I1969" s="6"/>
      <c r="J1969" s="6"/>
      <c r="K1969" s="6"/>
      <c r="L1969" s="6"/>
      <c r="M1969" s="6"/>
      <c r="N1969" s="6"/>
      <c r="O1969" s="6"/>
      <c r="P1969" s="6"/>
      <c r="Q1969" s="16"/>
    </row>
    <row r="1970" spans="2:17">
      <c r="B1970" s="4"/>
      <c r="D1970" s="2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16"/>
    </row>
    <row r="1971" spans="2:17">
      <c r="B1971" s="4"/>
      <c r="D1971" s="2"/>
      <c r="E1971" s="6"/>
      <c r="F1971" s="6"/>
      <c r="G1971" s="6"/>
      <c r="H1971" s="6"/>
      <c r="I1971" s="6"/>
      <c r="J1971" s="6"/>
      <c r="K1971" s="6"/>
      <c r="L1971" s="6"/>
      <c r="M1971" s="6"/>
      <c r="N1971" s="6"/>
      <c r="O1971" s="6"/>
      <c r="P1971" s="6"/>
      <c r="Q1971" s="16"/>
    </row>
    <row r="1972" spans="2:17">
      <c r="B1972" s="4"/>
      <c r="D1972" s="2"/>
      <c r="E1972" s="6"/>
      <c r="F1972" s="6"/>
      <c r="G1972" s="6"/>
      <c r="H1972" s="6"/>
      <c r="I1972" s="6"/>
      <c r="J1972" s="6"/>
      <c r="K1972" s="6"/>
      <c r="L1972" s="6"/>
      <c r="M1972" s="6"/>
      <c r="N1972" s="6"/>
      <c r="O1972" s="6"/>
      <c r="P1972" s="6"/>
      <c r="Q1972" s="16"/>
    </row>
    <row r="1973" spans="2:17">
      <c r="B1973" s="4"/>
      <c r="D1973" s="2"/>
      <c r="E1973" s="6"/>
      <c r="F1973" s="6"/>
      <c r="G1973" s="6"/>
      <c r="H1973" s="6"/>
      <c r="I1973" s="6"/>
      <c r="J1973" s="6"/>
      <c r="K1973" s="6"/>
      <c r="L1973" s="6"/>
      <c r="M1973" s="6"/>
      <c r="N1973" s="6"/>
      <c r="O1973" s="6"/>
      <c r="P1973" s="6"/>
      <c r="Q1973" s="16"/>
    </row>
    <row r="1974" spans="2:17">
      <c r="B1974" s="4"/>
      <c r="D1974" s="2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16"/>
    </row>
    <row r="1975" spans="2:17">
      <c r="B1975" s="4"/>
      <c r="D1975" s="2"/>
      <c r="E1975" s="6"/>
      <c r="F1975" s="6"/>
      <c r="G1975" s="6"/>
      <c r="H1975" s="6"/>
      <c r="I1975" s="6"/>
      <c r="J1975" s="6"/>
      <c r="K1975" s="6"/>
      <c r="L1975" s="6"/>
      <c r="M1975" s="6"/>
      <c r="N1975" s="6"/>
      <c r="O1975" s="6"/>
      <c r="P1975" s="6"/>
      <c r="Q1975" s="16"/>
    </row>
    <row r="1976" spans="2:17">
      <c r="B1976" s="4"/>
      <c r="D1976" s="2"/>
      <c r="E1976" s="6"/>
      <c r="F1976" s="6"/>
      <c r="G1976" s="6"/>
      <c r="H1976" s="6"/>
      <c r="I1976" s="6"/>
      <c r="J1976" s="6"/>
      <c r="K1976" s="6"/>
      <c r="L1976" s="6"/>
      <c r="M1976" s="6"/>
      <c r="N1976" s="6"/>
      <c r="O1976" s="6"/>
      <c r="P1976" s="6"/>
      <c r="Q1976" s="16"/>
    </row>
    <row r="1977" spans="2:17">
      <c r="B1977" s="4"/>
      <c r="D1977" s="2"/>
      <c r="E1977" s="6"/>
      <c r="F1977" s="6"/>
      <c r="G1977" s="6"/>
      <c r="H1977" s="6"/>
      <c r="I1977" s="6"/>
      <c r="J1977" s="6"/>
      <c r="K1977" s="6"/>
      <c r="L1977" s="6"/>
      <c r="M1977" s="6"/>
      <c r="N1977" s="6"/>
      <c r="O1977" s="6"/>
      <c r="P1977" s="6"/>
      <c r="Q1977" s="16"/>
    </row>
    <row r="1978" spans="2:17">
      <c r="B1978" s="4"/>
      <c r="D1978" s="2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16"/>
    </row>
    <row r="1979" spans="2:17">
      <c r="B1979" s="4"/>
      <c r="D1979" s="2"/>
      <c r="E1979" s="6"/>
      <c r="F1979" s="6"/>
      <c r="G1979" s="6"/>
      <c r="H1979" s="6"/>
      <c r="I1979" s="6"/>
      <c r="J1979" s="6"/>
      <c r="K1979" s="6"/>
      <c r="L1979" s="6"/>
      <c r="M1979" s="6"/>
      <c r="N1979" s="6"/>
      <c r="O1979" s="6"/>
      <c r="P1979" s="6"/>
      <c r="Q1979" s="16"/>
    </row>
    <row r="1980" spans="2:17">
      <c r="B1980" s="4"/>
      <c r="D1980" s="2"/>
      <c r="E1980" s="6"/>
      <c r="F1980" s="6"/>
      <c r="G1980" s="6"/>
      <c r="H1980" s="6"/>
      <c r="I1980" s="6"/>
      <c r="J1980" s="6"/>
      <c r="K1980" s="6"/>
      <c r="L1980" s="6"/>
      <c r="M1980" s="6"/>
      <c r="N1980" s="6"/>
      <c r="O1980" s="6"/>
      <c r="P1980" s="6"/>
      <c r="Q1980" s="16"/>
    </row>
    <row r="1981" spans="2:17">
      <c r="B1981" s="4"/>
      <c r="D1981" s="2"/>
      <c r="E1981" s="6"/>
      <c r="F1981" s="6"/>
      <c r="G1981" s="6"/>
      <c r="H1981" s="6"/>
      <c r="I1981" s="6"/>
      <c r="J1981" s="6"/>
      <c r="K1981" s="6"/>
      <c r="L1981" s="6"/>
      <c r="M1981" s="6"/>
      <c r="N1981" s="6"/>
      <c r="O1981" s="6"/>
      <c r="P1981" s="6"/>
      <c r="Q1981" s="16"/>
    </row>
    <row r="1982" spans="2:17">
      <c r="B1982" s="4"/>
      <c r="D1982" s="2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16"/>
    </row>
    <row r="1983" spans="2:17">
      <c r="B1983" s="4"/>
      <c r="D1983" s="2"/>
      <c r="E1983" s="6"/>
      <c r="F1983" s="6"/>
      <c r="G1983" s="6"/>
      <c r="H1983" s="6"/>
      <c r="I1983" s="6"/>
      <c r="J1983" s="6"/>
      <c r="K1983" s="6"/>
      <c r="L1983" s="6"/>
      <c r="M1983" s="6"/>
      <c r="N1983" s="6"/>
      <c r="O1983" s="6"/>
      <c r="P1983" s="6"/>
      <c r="Q1983" s="16"/>
    </row>
    <row r="1984" spans="2:17">
      <c r="B1984" s="4"/>
      <c r="D1984" s="2"/>
      <c r="E1984" s="6"/>
      <c r="F1984" s="6"/>
      <c r="G1984" s="6"/>
      <c r="H1984" s="6"/>
      <c r="I1984" s="6"/>
      <c r="J1984" s="6"/>
      <c r="K1984" s="6"/>
      <c r="L1984" s="6"/>
      <c r="M1984" s="6"/>
      <c r="N1984" s="6"/>
      <c r="O1984" s="6"/>
      <c r="P1984" s="6"/>
      <c r="Q1984" s="16"/>
    </row>
    <row r="1985" spans="2:17">
      <c r="B1985" s="4"/>
      <c r="D1985" s="2"/>
      <c r="E1985" s="6"/>
      <c r="F1985" s="6"/>
      <c r="G1985" s="6"/>
      <c r="H1985" s="6"/>
      <c r="I1985" s="6"/>
      <c r="J1985" s="6"/>
      <c r="K1985" s="6"/>
      <c r="L1985" s="6"/>
      <c r="M1985" s="6"/>
      <c r="N1985" s="6"/>
      <c r="O1985" s="6"/>
      <c r="P1985" s="6"/>
      <c r="Q1985" s="16"/>
    </row>
    <row r="1986" spans="2:17">
      <c r="B1986" s="4"/>
      <c r="D1986" s="2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16"/>
    </row>
    <row r="1987" spans="2:17">
      <c r="B1987" s="4"/>
      <c r="D1987" s="2"/>
      <c r="E1987" s="6"/>
      <c r="F1987" s="6"/>
      <c r="G1987" s="6"/>
      <c r="H1987" s="6"/>
      <c r="I1987" s="6"/>
      <c r="J1987" s="6"/>
      <c r="K1987" s="6"/>
      <c r="L1987" s="6"/>
      <c r="M1987" s="6"/>
      <c r="N1987" s="6"/>
      <c r="O1987" s="6"/>
      <c r="P1987" s="6"/>
      <c r="Q1987" s="16"/>
    </row>
    <row r="1988" spans="2:17">
      <c r="B1988" s="4"/>
      <c r="D1988" s="2"/>
      <c r="E1988" s="6"/>
      <c r="F1988" s="6"/>
      <c r="G1988" s="6"/>
      <c r="H1988" s="6"/>
      <c r="I1988" s="6"/>
      <c r="J1988" s="6"/>
      <c r="K1988" s="6"/>
      <c r="L1988" s="6"/>
      <c r="M1988" s="6"/>
      <c r="N1988" s="6"/>
      <c r="O1988" s="6"/>
      <c r="P1988" s="6"/>
      <c r="Q1988" s="16"/>
    </row>
    <row r="1989" spans="2:17">
      <c r="B1989" s="4"/>
      <c r="D1989" s="2"/>
      <c r="E1989" s="6"/>
      <c r="F1989" s="6"/>
      <c r="G1989" s="6"/>
      <c r="H1989" s="6"/>
      <c r="I1989" s="6"/>
      <c r="J1989" s="6"/>
      <c r="K1989" s="6"/>
      <c r="L1989" s="6"/>
      <c r="M1989" s="6"/>
      <c r="N1989" s="6"/>
      <c r="O1989" s="6"/>
      <c r="P1989" s="6"/>
      <c r="Q1989" s="16"/>
    </row>
    <row r="1990" spans="2:17">
      <c r="B1990" s="4"/>
      <c r="D1990" s="2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16"/>
    </row>
    <row r="1991" spans="2:17">
      <c r="B1991" s="4"/>
      <c r="D1991" s="2"/>
      <c r="E1991" s="6"/>
      <c r="F1991" s="6"/>
      <c r="G1991" s="6"/>
      <c r="H1991" s="6"/>
      <c r="I1991" s="6"/>
      <c r="J1991" s="6"/>
      <c r="K1991" s="6"/>
      <c r="L1991" s="6"/>
      <c r="M1991" s="6"/>
      <c r="N1991" s="6"/>
      <c r="O1991" s="6"/>
      <c r="P1991" s="6"/>
      <c r="Q1991" s="16"/>
    </row>
    <row r="1992" spans="2:17">
      <c r="B1992" s="4"/>
      <c r="D1992" s="2"/>
      <c r="E1992" s="6"/>
      <c r="F1992" s="6"/>
      <c r="G1992" s="6"/>
      <c r="H1992" s="6"/>
      <c r="I1992" s="6"/>
      <c r="J1992" s="6"/>
      <c r="K1992" s="6"/>
      <c r="L1992" s="6"/>
      <c r="M1992" s="6"/>
      <c r="N1992" s="6"/>
      <c r="O1992" s="6"/>
      <c r="P1992" s="6"/>
      <c r="Q1992" s="16"/>
    </row>
    <row r="1993" spans="2:17">
      <c r="B1993" s="4"/>
      <c r="D1993" s="2"/>
      <c r="E1993" s="6"/>
      <c r="F1993" s="6"/>
      <c r="G1993" s="6"/>
      <c r="H1993" s="6"/>
      <c r="I1993" s="6"/>
      <c r="J1993" s="6"/>
      <c r="K1993" s="6"/>
      <c r="L1993" s="6"/>
      <c r="M1993" s="6"/>
      <c r="N1993" s="6"/>
      <c r="O1993" s="6"/>
      <c r="P1993" s="6"/>
      <c r="Q1993" s="16"/>
    </row>
    <row r="1994" spans="2:17">
      <c r="B1994" s="4"/>
      <c r="D1994" s="2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16"/>
    </row>
    <row r="1995" spans="2:17">
      <c r="B1995" s="4"/>
      <c r="D1995" s="2"/>
      <c r="E1995" s="6"/>
      <c r="F1995" s="6"/>
      <c r="G1995" s="6"/>
      <c r="H1995" s="6"/>
      <c r="I1995" s="6"/>
      <c r="J1995" s="6"/>
      <c r="K1995" s="6"/>
      <c r="L1995" s="6"/>
      <c r="M1995" s="6"/>
      <c r="N1995" s="6"/>
      <c r="O1995" s="6"/>
      <c r="P1995" s="6"/>
      <c r="Q1995" s="16"/>
    </row>
    <row r="1996" spans="2:17">
      <c r="B1996" s="4"/>
      <c r="D1996" s="2"/>
      <c r="E1996" s="6"/>
      <c r="F1996" s="6"/>
      <c r="G1996" s="6"/>
      <c r="H1996" s="6"/>
      <c r="I1996" s="6"/>
      <c r="J1996" s="6"/>
      <c r="K1996" s="6"/>
      <c r="L1996" s="6"/>
      <c r="M1996" s="6"/>
      <c r="N1996" s="6"/>
      <c r="O1996" s="6"/>
      <c r="P1996" s="6"/>
      <c r="Q1996" s="16"/>
    </row>
    <row r="1997" spans="2:17">
      <c r="B1997" s="4"/>
      <c r="D1997" s="2"/>
      <c r="E1997" s="6"/>
      <c r="F1997" s="6"/>
      <c r="G1997" s="6"/>
      <c r="H1997" s="6"/>
      <c r="I1997" s="6"/>
      <c r="J1997" s="6"/>
      <c r="K1997" s="6"/>
      <c r="L1997" s="6"/>
      <c r="M1997" s="6"/>
      <c r="N1997" s="6"/>
      <c r="O1997" s="6"/>
      <c r="P1997" s="6"/>
      <c r="Q1997" s="16"/>
    </row>
    <row r="1998" spans="2:17">
      <c r="B1998" s="4"/>
      <c r="D1998" s="2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16"/>
    </row>
    <row r="1999" spans="2:17">
      <c r="B1999" s="4"/>
      <c r="D1999" s="2"/>
      <c r="E1999" s="6"/>
      <c r="F1999" s="6"/>
      <c r="G1999" s="6"/>
      <c r="H1999" s="6"/>
      <c r="I1999" s="6"/>
      <c r="J1999" s="6"/>
      <c r="K1999" s="6"/>
      <c r="L1999" s="6"/>
      <c r="M1999" s="6"/>
      <c r="N1999" s="6"/>
      <c r="O1999" s="6"/>
      <c r="P1999" s="6"/>
      <c r="Q1999" s="16"/>
    </row>
    <row r="2000" spans="2:17">
      <c r="B2000" s="4"/>
      <c r="D2000" s="2"/>
      <c r="E2000" s="6"/>
      <c r="F2000" s="6"/>
      <c r="G2000" s="6"/>
      <c r="H2000" s="6"/>
      <c r="I2000" s="6"/>
      <c r="J2000" s="6"/>
      <c r="K2000" s="6"/>
      <c r="L2000" s="6"/>
      <c r="M2000" s="6"/>
      <c r="N2000" s="6"/>
      <c r="O2000" s="6"/>
      <c r="P2000" s="6"/>
      <c r="Q2000" s="16"/>
    </row>
    <row r="2001" spans="2:17">
      <c r="B2001" s="4"/>
      <c r="D2001" s="2"/>
      <c r="E2001" s="6"/>
      <c r="F2001" s="6"/>
      <c r="G2001" s="6"/>
      <c r="H2001" s="6"/>
      <c r="I2001" s="6"/>
      <c r="J2001" s="6"/>
      <c r="K2001" s="6"/>
      <c r="L2001" s="6"/>
      <c r="M2001" s="6"/>
      <c r="N2001" s="6"/>
      <c r="O2001" s="6"/>
      <c r="P2001" s="6"/>
      <c r="Q2001" s="16"/>
    </row>
    <row r="2002" spans="2:17">
      <c r="B2002" s="4"/>
      <c r="D2002" s="2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16"/>
    </row>
    <row r="2003" spans="2:17">
      <c r="B2003" s="4"/>
      <c r="D2003" s="2"/>
      <c r="E2003" s="6"/>
      <c r="F2003" s="6"/>
      <c r="G2003" s="6"/>
      <c r="H2003" s="6"/>
      <c r="I2003" s="6"/>
      <c r="J2003" s="6"/>
      <c r="K2003" s="6"/>
      <c r="L2003" s="6"/>
      <c r="M2003" s="6"/>
      <c r="N2003" s="6"/>
      <c r="O2003" s="6"/>
      <c r="P2003" s="6"/>
      <c r="Q2003" s="16"/>
    </row>
    <row r="2004" spans="2:17">
      <c r="B2004" s="4"/>
      <c r="D2004" s="2"/>
      <c r="E2004" s="6"/>
      <c r="F2004" s="6"/>
      <c r="G2004" s="6"/>
      <c r="H2004" s="6"/>
      <c r="I2004" s="6"/>
      <c r="J2004" s="6"/>
      <c r="K2004" s="6"/>
      <c r="L2004" s="6"/>
      <c r="M2004" s="6"/>
      <c r="N2004" s="6"/>
      <c r="O2004" s="6"/>
      <c r="P2004" s="6"/>
      <c r="Q2004" s="16"/>
    </row>
    <row r="2005" spans="2:17">
      <c r="B2005" s="4"/>
      <c r="D2005" s="2"/>
      <c r="E2005" s="6"/>
      <c r="F2005" s="6"/>
      <c r="G2005" s="6"/>
      <c r="H2005" s="6"/>
      <c r="I2005" s="6"/>
      <c r="J2005" s="6"/>
      <c r="K2005" s="6"/>
      <c r="L2005" s="6"/>
      <c r="M2005" s="6"/>
      <c r="N2005" s="6"/>
      <c r="O2005" s="6"/>
      <c r="P2005" s="6"/>
      <c r="Q2005" s="16"/>
    </row>
    <row r="2006" spans="2:17">
      <c r="B2006" s="4"/>
      <c r="D2006" s="2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16"/>
    </row>
    <row r="2007" spans="2:17">
      <c r="B2007" s="4"/>
      <c r="D2007" s="2"/>
      <c r="E2007" s="6"/>
      <c r="F2007" s="6"/>
      <c r="G2007" s="6"/>
      <c r="H2007" s="6"/>
      <c r="I2007" s="6"/>
      <c r="J2007" s="6"/>
      <c r="K2007" s="6"/>
      <c r="L2007" s="6"/>
      <c r="M2007" s="6"/>
      <c r="N2007" s="6"/>
      <c r="O2007" s="6"/>
      <c r="P2007" s="6"/>
      <c r="Q2007" s="16"/>
    </row>
    <row r="2008" spans="2:17">
      <c r="B2008" s="4"/>
      <c r="D2008" s="2"/>
      <c r="E2008" s="6"/>
      <c r="F2008" s="6"/>
      <c r="G2008" s="6"/>
      <c r="H2008" s="6"/>
      <c r="I2008" s="6"/>
      <c r="J2008" s="6"/>
      <c r="K2008" s="6"/>
      <c r="L2008" s="6"/>
      <c r="M2008" s="6"/>
      <c r="N2008" s="6"/>
      <c r="O2008" s="6"/>
      <c r="P2008" s="6"/>
      <c r="Q2008" s="16"/>
    </row>
    <row r="2009" spans="2:17">
      <c r="B2009" s="4"/>
      <c r="D2009" s="2"/>
      <c r="E2009" s="6"/>
      <c r="F2009" s="6"/>
      <c r="G2009" s="6"/>
      <c r="H2009" s="6"/>
      <c r="I2009" s="6"/>
      <c r="J2009" s="6"/>
      <c r="K2009" s="6"/>
      <c r="L2009" s="6"/>
      <c r="M2009" s="6"/>
      <c r="N2009" s="6"/>
      <c r="O2009" s="6"/>
      <c r="P2009" s="6"/>
      <c r="Q2009" s="16"/>
    </row>
    <row r="2010" spans="2:17">
      <c r="B2010" s="4"/>
      <c r="D2010" s="2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16"/>
    </row>
    <row r="2011" spans="2:17">
      <c r="B2011" s="4"/>
      <c r="D2011" s="2"/>
      <c r="E2011" s="6"/>
      <c r="F2011" s="6"/>
      <c r="G2011" s="6"/>
      <c r="H2011" s="6"/>
      <c r="I2011" s="6"/>
      <c r="J2011" s="6"/>
      <c r="K2011" s="6"/>
      <c r="L2011" s="6"/>
      <c r="M2011" s="6"/>
      <c r="N2011" s="6"/>
      <c r="O2011" s="6"/>
      <c r="P2011" s="6"/>
      <c r="Q2011" s="16"/>
    </row>
    <row r="2012" spans="2:17">
      <c r="B2012" s="4"/>
      <c r="D2012" s="2"/>
      <c r="E2012" s="6"/>
      <c r="F2012" s="6"/>
      <c r="G2012" s="6"/>
      <c r="H2012" s="6"/>
      <c r="I2012" s="6"/>
      <c r="J2012" s="6"/>
      <c r="K2012" s="6"/>
      <c r="L2012" s="6"/>
      <c r="M2012" s="6"/>
      <c r="N2012" s="6"/>
      <c r="O2012" s="6"/>
      <c r="P2012" s="6"/>
      <c r="Q2012" s="16"/>
    </row>
    <row r="2013" spans="2:17">
      <c r="B2013" s="4"/>
      <c r="D2013" s="2"/>
      <c r="E2013" s="6"/>
      <c r="F2013" s="6"/>
      <c r="G2013" s="6"/>
      <c r="H2013" s="6"/>
      <c r="I2013" s="6"/>
      <c r="J2013" s="6"/>
      <c r="K2013" s="6"/>
      <c r="L2013" s="6"/>
      <c r="M2013" s="6"/>
      <c r="N2013" s="6"/>
      <c r="O2013" s="6"/>
      <c r="P2013" s="6"/>
      <c r="Q2013" s="16"/>
    </row>
    <row r="2014" spans="2:17">
      <c r="B2014" s="4"/>
      <c r="D2014" s="2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16"/>
    </row>
    <row r="2015" spans="2:17">
      <c r="B2015" s="4"/>
      <c r="D2015" s="2"/>
      <c r="E2015" s="6"/>
      <c r="F2015" s="6"/>
      <c r="G2015" s="6"/>
      <c r="H2015" s="6"/>
      <c r="I2015" s="6"/>
      <c r="J2015" s="6"/>
      <c r="K2015" s="6"/>
      <c r="L2015" s="6"/>
      <c r="M2015" s="6"/>
      <c r="N2015" s="6"/>
      <c r="O2015" s="6"/>
      <c r="P2015" s="6"/>
      <c r="Q2015" s="16"/>
    </row>
    <row r="2016" spans="2:17">
      <c r="B2016" s="4"/>
      <c r="D2016" s="2"/>
      <c r="E2016" s="6"/>
      <c r="F2016" s="6"/>
      <c r="G2016" s="6"/>
      <c r="H2016" s="6"/>
      <c r="I2016" s="6"/>
      <c r="J2016" s="6"/>
      <c r="K2016" s="6"/>
      <c r="L2016" s="6"/>
      <c r="M2016" s="6"/>
      <c r="N2016" s="6"/>
      <c r="O2016" s="6"/>
      <c r="P2016" s="6"/>
      <c r="Q2016" s="16"/>
    </row>
    <row r="2017" spans="2:17">
      <c r="B2017" s="4"/>
      <c r="D2017" s="2"/>
      <c r="E2017" s="6"/>
      <c r="F2017" s="6"/>
      <c r="G2017" s="6"/>
      <c r="H2017" s="6"/>
      <c r="I2017" s="6"/>
      <c r="J2017" s="6"/>
      <c r="K2017" s="6"/>
      <c r="L2017" s="6"/>
      <c r="M2017" s="6"/>
      <c r="N2017" s="6"/>
      <c r="O2017" s="6"/>
      <c r="P2017" s="6"/>
      <c r="Q2017" s="16"/>
    </row>
    <row r="2018" spans="2:17">
      <c r="B2018" s="4"/>
      <c r="D2018" s="2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16"/>
    </row>
    <row r="2019" spans="2:17">
      <c r="B2019" s="4"/>
      <c r="D2019" s="2"/>
      <c r="E2019" s="6"/>
      <c r="F2019" s="6"/>
      <c r="G2019" s="6"/>
      <c r="H2019" s="6"/>
      <c r="I2019" s="6"/>
      <c r="J2019" s="6"/>
      <c r="K2019" s="6"/>
      <c r="L2019" s="6"/>
      <c r="M2019" s="6"/>
      <c r="N2019" s="6"/>
      <c r="O2019" s="6"/>
      <c r="P2019" s="6"/>
      <c r="Q2019" s="16"/>
    </row>
    <row r="2020" spans="2:17">
      <c r="B2020" s="4"/>
      <c r="D2020" s="2"/>
      <c r="E2020" s="6"/>
      <c r="F2020" s="6"/>
      <c r="G2020" s="6"/>
      <c r="H2020" s="6"/>
      <c r="I2020" s="6"/>
      <c r="J2020" s="6"/>
      <c r="K2020" s="6"/>
      <c r="L2020" s="6"/>
      <c r="M2020" s="6"/>
      <c r="N2020" s="6"/>
      <c r="O2020" s="6"/>
      <c r="P2020" s="6"/>
      <c r="Q2020" s="16"/>
    </row>
    <row r="2021" spans="2:17">
      <c r="B2021" s="4"/>
      <c r="D2021" s="2"/>
      <c r="E2021" s="6"/>
      <c r="F2021" s="6"/>
      <c r="G2021" s="6"/>
      <c r="H2021" s="6"/>
      <c r="I2021" s="6"/>
      <c r="J2021" s="6"/>
      <c r="K2021" s="6"/>
      <c r="L2021" s="6"/>
      <c r="M2021" s="6"/>
      <c r="N2021" s="6"/>
      <c r="O2021" s="6"/>
      <c r="P2021" s="6"/>
      <c r="Q2021" s="16"/>
    </row>
    <row r="2022" spans="2:17">
      <c r="B2022" s="4"/>
      <c r="D2022" s="2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16"/>
    </row>
    <row r="2023" spans="2:17">
      <c r="B2023" s="4"/>
      <c r="D2023" s="2"/>
      <c r="E2023" s="6"/>
      <c r="F2023" s="6"/>
      <c r="G2023" s="6"/>
      <c r="H2023" s="6"/>
      <c r="I2023" s="6"/>
      <c r="J2023" s="6"/>
      <c r="K2023" s="6"/>
      <c r="L2023" s="6"/>
      <c r="M2023" s="6"/>
      <c r="N2023" s="6"/>
      <c r="O2023" s="6"/>
      <c r="P2023" s="6"/>
      <c r="Q2023" s="16"/>
    </row>
    <row r="2024" spans="2:17">
      <c r="B2024" s="4"/>
      <c r="D2024" s="2"/>
      <c r="E2024" s="6"/>
      <c r="F2024" s="6"/>
      <c r="G2024" s="6"/>
      <c r="H2024" s="6"/>
      <c r="I2024" s="6"/>
      <c r="J2024" s="6"/>
      <c r="K2024" s="6"/>
      <c r="L2024" s="6"/>
      <c r="M2024" s="6"/>
      <c r="N2024" s="6"/>
      <c r="O2024" s="6"/>
      <c r="P2024" s="6"/>
      <c r="Q2024" s="16"/>
    </row>
    <row r="2025" spans="2:17">
      <c r="B2025" s="4"/>
      <c r="D2025" s="2"/>
      <c r="E2025" s="6"/>
      <c r="F2025" s="6"/>
      <c r="G2025" s="6"/>
      <c r="H2025" s="6"/>
      <c r="I2025" s="6"/>
      <c r="J2025" s="6"/>
      <c r="K2025" s="6"/>
      <c r="L2025" s="6"/>
      <c r="M2025" s="6"/>
      <c r="N2025" s="6"/>
      <c r="O2025" s="6"/>
      <c r="P2025" s="6"/>
      <c r="Q2025" s="16"/>
    </row>
    <row r="2026" spans="2:17">
      <c r="B2026" s="4"/>
      <c r="D2026" s="2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16"/>
    </row>
    <row r="2027" spans="2:17">
      <c r="B2027" s="4"/>
      <c r="D2027" s="2"/>
      <c r="E2027" s="6"/>
      <c r="F2027" s="6"/>
      <c r="G2027" s="6"/>
      <c r="H2027" s="6"/>
      <c r="I2027" s="6"/>
      <c r="J2027" s="6"/>
      <c r="K2027" s="6"/>
      <c r="L2027" s="6"/>
      <c r="M2027" s="6"/>
      <c r="N2027" s="6"/>
      <c r="O2027" s="6"/>
      <c r="P2027" s="6"/>
      <c r="Q2027" s="16"/>
    </row>
    <row r="2028" spans="2:17">
      <c r="B2028" s="4"/>
      <c r="D2028" s="2"/>
      <c r="E2028" s="6"/>
      <c r="F2028" s="6"/>
      <c r="G2028" s="6"/>
      <c r="H2028" s="6"/>
      <c r="I2028" s="6"/>
      <c r="J2028" s="6"/>
      <c r="K2028" s="6"/>
      <c r="L2028" s="6"/>
      <c r="M2028" s="6"/>
      <c r="N2028" s="6"/>
      <c r="O2028" s="6"/>
      <c r="P2028" s="6"/>
      <c r="Q2028" s="16"/>
    </row>
    <row r="2029" spans="2:17">
      <c r="B2029" s="4"/>
      <c r="D2029" s="2"/>
      <c r="E2029" s="6"/>
      <c r="F2029" s="6"/>
      <c r="G2029" s="6"/>
      <c r="H2029" s="6"/>
      <c r="I2029" s="6"/>
      <c r="J2029" s="6"/>
      <c r="K2029" s="6"/>
      <c r="L2029" s="6"/>
      <c r="M2029" s="6"/>
      <c r="N2029" s="6"/>
      <c r="O2029" s="6"/>
      <c r="P2029" s="6"/>
      <c r="Q2029" s="16"/>
    </row>
    <row r="2030" spans="2:17">
      <c r="B2030" s="4"/>
      <c r="D2030" s="2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16"/>
    </row>
    <row r="2031" spans="2:17">
      <c r="B2031" s="4"/>
      <c r="D2031" s="2"/>
      <c r="E2031" s="6"/>
      <c r="F2031" s="6"/>
      <c r="G2031" s="6"/>
      <c r="H2031" s="6"/>
      <c r="I2031" s="6"/>
      <c r="J2031" s="6"/>
      <c r="K2031" s="6"/>
      <c r="L2031" s="6"/>
      <c r="M2031" s="6"/>
      <c r="N2031" s="6"/>
      <c r="O2031" s="6"/>
      <c r="P2031" s="6"/>
      <c r="Q2031" s="16"/>
    </row>
    <row r="2032" spans="2:17">
      <c r="B2032" s="4"/>
      <c r="D2032" s="2"/>
      <c r="E2032" s="6"/>
      <c r="F2032" s="6"/>
      <c r="G2032" s="6"/>
      <c r="H2032" s="6"/>
      <c r="I2032" s="6"/>
      <c r="J2032" s="6"/>
      <c r="K2032" s="6"/>
      <c r="L2032" s="6"/>
      <c r="M2032" s="6"/>
      <c r="N2032" s="6"/>
      <c r="O2032" s="6"/>
      <c r="P2032" s="6"/>
      <c r="Q2032" s="16"/>
    </row>
    <row r="2033" spans="2:17">
      <c r="B2033" s="4"/>
      <c r="D2033" s="2"/>
      <c r="E2033" s="6"/>
      <c r="F2033" s="6"/>
      <c r="G2033" s="6"/>
      <c r="H2033" s="6"/>
      <c r="I2033" s="6"/>
      <c r="J2033" s="6"/>
      <c r="K2033" s="6"/>
      <c r="L2033" s="6"/>
      <c r="M2033" s="6"/>
      <c r="N2033" s="6"/>
      <c r="O2033" s="6"/>
      <c r="P2033" s="6"/>
      <c r="Q2033" s="16"/>
    </row>
    <row r="2034" spans="2:17">
      <c r="B2034" s="4"/>
      <c r="D2034" s="2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16"/>
    </row>
    <row r="2035" spans="2:17">
      <c r="B2035" s="4"/>
      <c r="D2035" s="2"/>
      <c r="E2035" s="6"/>
      <c r="F2035" s="6"/>
      <c r="G2035" s="6"/>
      <c r="H2035" s="6"/>
      <c r="I2035" s="6"/>
      <c r="J2035" s="6"/>
      <c r="K2035" s="6"/>
      <c r="L2035" s="6"/>
      <c r="M2035" s="6"/>
      <c r="N2035" s="6"/>
      <c r="O2035" s="6"/>
      <c r="P2035" s="6"/>
      <c r="Q2035" s="16"/>
    </row>
    <row r="2036" spans="2:17">
      <c r="B2036" s="4"/>
      <c r="D2036" s="2"/>
      <c r="E2036" s="6"/>
      <c r="F2036" s="6"/>
      <c r="G2036" s="6"/>
      <c r="H2036" s="6"/>
      <c r="I2036" s="6"/>
      <c r="J2036" s="6"/>
      <c r="K2036" s="6"/>
      <c r="L2036" s="6"/>
      <c r="M2036" s="6"/>
      <c r="N2036" s="6"/>
      <c r="O2036" s="6"/>
      <c r="P2036" s="6"/>
      <c r="Q2036" s="16"/>
    </row>
    <row r="2037" spans="2:17">
      <c r="B2037" s="4"/>
      <c r="D2037" s="2"/>
      <c r="E2037" s="6"/>
      <c r="F2037" s="6"/>
      <c r="G2037" s="6"/>
      <c r="H2037" s="6"/>
      <c r="I2037" s="6"/>
      <c r="J2037" s="6"/>
      <c r="K2037" s="6"/>
      <c r="L2037" s="6"/>
      <c r="M2037" s="6"/>
      <c r="N2037" s="6"/>
      <c r="O2037" s="6"/>
      <c r="P2037" s="6"/>
      <c r="Q2037" s="16"/>
    </row>
    <row r="2038" spans="2:17">
      <c r="B2038" s="4"/>
      <c r="D2038" s="2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16"/>
    </row>
    <row r="2039" spans="2:17">
      <c r="B2039" s="4"/>
      <c r="D2039" s="2"/>
      <c r="E2039" s="6"/>
      <c r="F2039" s="6"/>
      <c r="G2039" s="6"/>
      <c r="H2039" s="6"/>
      <c r="I2039" s="6"/>
      <c r="J2039" s="6"/>
      <c r="K2039" s="6"/>
      <c r="L2039" s="6"/>
      <c r="M2039" s="6"/>
      <c r="N2039" s="6"/>
      <c r="O2039" s="6"/>
      <c r="P2039" s="6"/>
      <c r="Q2039" s="16"/>
    </row>
    <row r="2040" spans="2:17">
      <c r="B2040" s="4"/>
      <c r="D2040" s="2"/>
      <c r="E2040" s="6"/>
      <c r="F2040" s="6"/>
      <c r="G2040" s="6"/>
      <c r="H2040" s="6"/>
      <c r="I2040" s="6"/>
      <c r="J2040" s="6"/>
      <c r="K2040" s="6"/>
      <c r="L2040" s="6"/>
      <c r="M2040" s="6"/>
      <c r="N2040" s="6"/>
      <c r="O2040" s="6"/>
      <c r="P2040" s="6"/>
      <c r="Q2040" s="16"/>
    </row>
    <row r="2041" spans="2:17">
      <c r="B2041" s="4"/>
      <c r="D2041" s="2"/>
      <c r="E2041" s="6"/>
      <c r="F2041" s="6"/>
      <c r="G2041" s="6"/>
      <c r="H2041" s="6"/>
      <c r="I2041" s="6"/>
      <c r="J2041" s="6"/>
      <c r="K2041" s="6"/>
      <c r="L2041" s="6"/>
      <c r="M2041" s="6"/>
      <c r="N2041" s="6"/>
      <c r="O2041" s="6"/>
      <c r="P2041" s="6"/>
      <c r="Q2041" s="16"/>
    </row>
    <row r="2042" spans="2:17">
      <c r="B2042" s="4"/>
      <c r="D2042" s="2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16"/>
    </row>
    <row r="2043" spans="2:17">
      <c r="B2043" s="4"/>
      <c r="D2043" s="2"/>
      <c r="E2043" s="6"/>
      <c r="F2043" s="6"/>
      <c r="G2043" s="6"/>
      <c r="H2043" s="6"/>
      <c r="I2043" s="6"/>
      <c r="J2043" s="6"/>
      <c r="K2043" s="6"/>
      <c r="L2043" s="6"/>
      <c r="M2043" s="6"/>
      <c r="N2043" s="6"/>
      <c r="O2043" s="6"/>
      <c r="P2043" s="6"/>
      <c r="Q2043" s="16"/>
    </row>
    <row r="2044" spans="2:17">
      <c r="B2044" s="4"/>
      <c r="D2044" s="2"/>
      <c r="E2044" s="6"/>
      <c r="F2044" s="6"/>
      <c r="G2044" s="6"/>
      <c r="H2044" s="6"/>
      <c r="I2044" s="6"/>
      <c r="J2044" s="6"/>
      <c r="K2044" s="6"/>
      <c r="L2044" s="6"/>
      <c r="M2044" s="6"/>
      <c r="N2044" s="6"/>
      <c r="O2044" s="6"/>
      <c r="P2044" s="6"/>
      <c r="Q2044" s="16"/>
    </row>
    <row r="2045" spans="2:17">
      <c r="B2045" s="4"/>
      <c r="D2045" s="2"/>
      <c r="E2045" s="6"/>
      <c r="F2045" s="6"/>
      <c r="G2045" s="6"/>
      <c r="H2045" s="6"/>
      <c r="I2045" s="6"/>
      <c r="J2045" s="6"/>
      <c r="K2045" s="6"/>
      <c r="L2045" s="6"/>
      <c r="M2045" s="6"/>
      <c r="N2045" s="6"/>
      <c r="O2045" s="6"/>
      <c r="P2045" s="6"/>
      <c r="Q2045" s="16"/>
    </row>
    <row r="2046" spans="2:17">
      <c r="B2046" s="4"/>
      <c r="D2046" s="2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16"/>
    </row>
    <row r="2047" spans="2:17">
      <c r="B2047" s="4"/>
      <c r="D2047" s="2"/>
      <c r="E2047" s="6"/>
      <c r="F2047" s="6"/>
      <c r="G2047" s="6"/>
      <c r="H2047" s="6"/>
      <c r="I2047" s="6"/>
      <c r="J2047" s="6"/>
      <c r="K2047" s="6"/>
      <c r="L2047" s="6"/>
      <c r="M2047" s="6"/>
      <c r="N2047" s="6"/>
      <c r="O2047" s="6"/>
      <c r="P2047" s="6"/>
      <c r="Q2047" s="16"/>
    </row>
    <row r="2048" spans="2:17">
      <c r="B2048" s="4"/>
      <c r="D2048" s="2"/>
      <c r="E2048" s="6"/>
      <c r="F2048" s="6"/>
      <c r="G2048" s="6"/>
      <c r="H2048" s="6"/>
      <c r="I2048" s="6"/>
      <c r="J2048" s="6"/>
      <c r="K2048" s="6"/>
      <c r="L2048" s="6"/>
      <c r="M2048" s="6"/>
      <c r="N2048" s="6"/>
      <c r="O2048" s="6"/>
      <c r="P2048" s="6"/>
      <c r="Q2048" s="16"/>
    </row>
    <row r="2049" spans="2:17">
      <c r="B2049" s="4"/>
      <c r="D2049" s="2"/>
      <c r="E2049" s="6"/>
      <c r="F2049" s="6"/>
      <c r="G2049" s="6"/>
      <c r="H2049" s="6"/>
      <c r="I2049" s="6"/>
      <c r="J2049" s="6"/>
      <c r="K2049" s="6"/>
      <c r="L2049" s="6"/>
      <c r="M2049" s="6"/>
      <c r="N2049" s="6"/>
      <c r="O2049" s="6"/>
      <c r="P2049" s="6"/>
      <c r="Q2049" s="16"/>
    </row>
    <row r="2050" spans="2:17">
      <c r="B2050" s="4"/>
      <c r="D2050" s="2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16"/>
    </row>
    <row r="2051" spans="2:17">
      <c r="B2051" s="4"/>
      <c r="D2051" s="2"/>
      <c r="E2051" s="6"/>
      <c r="F2051" s="6"/>
      <c r="G2051" s="6"/>
      <c r="H2051" s="6"/>
      <c r="I2051" s="6"/>
      <c r="J2051" s="6"/>
      <c r="K2051" s="6"/>
      <c r="L2051" s="6"/>
      <c r="M2051" s="6"/>
      <c r="N2051" s="6"/>
      <c r="O2051" s="6"/>
      <c r="P2051" s="6"/>
      <c r="Q2051" s="16"/>
    </row>
    <row r="2052" spans="2:17">
      <c r="B2052" s="4"/>
      <c r="D2052" s="2"/>
      <c r="E2052" s="6"/>
      <c r="F2052" s="6"/>
      <c r="G2052" s="6"/>
      <c r="H2052" s="6"/>
      <c r="I2052" s="6"/>
      <c r="J2052" s="6"/>
      <c r="K2052" s="6"/>
      <c r="L2052" s="6"/>
      <c r="M2052" s="6"/>
      <c r="N2052" s="6"/>
      <c r="O2052" s="6"/>
      <c r="P2052" s="6"/>
      <c r="Q2052" s="16"/>
    </row>
    <row r="2053" spans="2:17">
      <c r="B2053" s="4"/>
      <c r="D2053" s="2"/>
      <c r="E2053" s="6"/>
      <c r="F2053" s="6"/>
      <c r="G2053" s="6"/>
      <c r="H2053" s="6"/>
      <c r="I2053" s="6"/>
      <c r="J2053" s="6"/>
      <c r="K2053" s="6"/>
      <c r="L2053" s="6"/>
      <c r="M2053" s="6"/>
      <c r="N2053" s="6"/>
      <c r="O2053" s="6"/>
      <c r="P2053" s="6"/>
      <c r="Q2053" s="16"/>
    </row>
    <row r="2054" spans="2:17">
      <c r="B2054" s="4"/>
      <c r="D2054" s="2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16"/>
    </row>
    <row r="2055" spans="2:17">
      <c r="B2055" s="4"/>
      <c r="D2055" s="2"/>
      <c r="E2055" s="6"/>
      <c r="F2055" s="6"/>
      <c r="G2055" s="6"/>
      <c r="H2055" s="6"/>
      <c r="I2055" s="6"/>
      <c r="J2055" s="6"/>
      <c r="K2055" s="6"/>
      <c r="L2055" s="6"/>
      <c r="M2055" s="6"/>
      <c r="N2055" s="6"/>
      <c r="O2055" s="6"/>
      <c r="P2055" s="6"/>
      <c r="Q2055" s="16"/>
    </row>
    <row r="2056" spans="2:17">
      <c r="B2056" s="4"/>
      <c r="D2056" s="2"/>
      <c r="E2056" s="6"/>
      <c r="F2056" s="6"/>
      <c r="G2056" s="6"/>
      <c r="H2056" s="6"/>
      <c r="I2056" s="6"/>
      <c r="J2056" s="6"/>
      <c r="K2056" s="6"/>
      <c r="L2056" s="6"/>
      <c r="M2056" s="6"/>
      <c r="N2056" s="6"/>
      <c r="O2056" s="6"/>
      <c r="P2056" s="6"/>
      <c r="Q2056" s="16"/>
    </row>
    <row r="2057" spans="2:17">
      <c r="B2057" s="4"/>
      <c r="D2057" s="2"/>
      <c r="E2057" s="6"/>
      <c r="F2057" s="6"/>
      <c r="G2057" s="6"/>
      <c r="H2057" s="6"/>
      <c r="I2057" s="6"/>
      <c r="J2057" s="6"/>
      <c r="K2057" s="6"/>
      <c r="L2057" s="6"/>
      <c r="M2057" s="6"/>
      <c r="N2057" s="6"/>
      <c r="O2057" s="6"/>
      <c r="P2057" s="6"/>
      <c r="Q2057" s="16"/>
    </row>
    <row r="2058" spans="2:17">
      <c r="B2058" s="4"/>
      <c r="D2058" s="2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16"/>
    </row>
    <row r="2059" spans="2:17">
      <c r="B2059" s="4"/>
      <c r="D2059" s="2"/>
      <c r="E2059" s="6"/>
      <c r="F2059" s="6"/>
      <c r="G2059" s="6"/>
      <c r="H2059" s="6"/>
      <c r="I2059" s="6"/>
      <c r="J2059" s="6"/>
      <c r="K2059" s="6"/>
      <c r="L2059" s="6"/>
      <c r="M2059" s="6"/>
      <c r="N2059" s="6"/>
      <c r="O2059" s="6"/>
      <c r="P2059" s="6"/>
      <c r="Q2059" s="16"/>
    </row>
    <row r="2060" spans="2:17">
      <c r="B2060" s="4"/>
      <c r="D2060" s="2"/>
      <c r="E2060" s="6"/>
      <c r="F2060" s="6"/>
      <c r="G2060" s="6"/>
      <c r="H2060" s="6"/>
      <c r="I2060" s="6"/>
      <c r="J2060" s="6"/>
      <c r="K2060" s="6"/>
      <c r="L2060" s="6"/>
      <c r="M2060" s="6"/>
      <c r="N2060" s="6"/>
      <c r="O2060" s="6"/>
      <c r="P2060" s="6"/>
      <c r="Q2060" s="16"/>
    </row>
    <row r="2061" spans="2:17">
      <c r="B2061" s="4"/>
      <c r="D2061" s="2"/>
      <c r="E2061" s="6"/>
      <c r="F2061" s="6"/>
      <c r="G2061" s="6"/>
      <c r="H2061" s="6"/>
      <c r="I2061" s="6"/>
      <c r="J2061" s="6"/>
      <c r="K2061" s="6"/>
      <c r="L2061" s="6"/>
      <c r="M2061" s="6"/>
      <c r="N2061" s="6"/>
      <c r="O2061" s="6"/>
      <c r="P2061" s="6"/>
      <c r="Q2061" s="16"/>
    </row>
    <row r="2062" spans="2:17">
      <c r="B2062" s="4"/>
      <c r="D2062" s="2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16"/>
    </row>
    <row r="2063" spans="2:17">
      <c r="B2063" s="4"/>
      <c r="D2063" s="2"/>
      <c r="E2063" s="6"/>
      <c r="F2063" s="6"/>
      <c r="G2063" s="6"/>
      <c r="H2063" s="6"/>
      <c r="I2063" s="6"/>
      <c r="J2063" s="6"/>
      <c r="K2063" s="6"/>
      <c r="L2063" s="6"/>
      <c r="M2063" s="6"/>
      <c r="N2063" s="6"/>
      <c r="O2063" s="6"/>
      <c r="P2063" s="6"/>
      <c r="Q2063" s="16"/>
    </row>
    <row r="2064" spans="2:17">
      <c r="B2064" s="4"/>
      <c r="D2064" s="2"/>
      <c r="E2064" s="6"/>
      <c r="F2064" s="6"/>
      <c r="G2064" s="6"/>
      <c r="H2064" s="6"/>
      <c r="I2064" s="6"/>
      <c r="J2064" s="6"/>
      <c r="K2064" s="6"/>
      <c r="L2064" s="6"/>
      <c r="M2064" s="6"/>
      <c r="N2064" s="6"/>
      <c r="O2064" s="6"/>
      <c r="P2064" s="6"/>
      <c r="Q2064" s="16"/>
    </row>
    <row r="2065" spans="2:17">
      <c r="B2065" s="4"/>
      <c r="D2065" s="2"/>
      <c r="E2065" s="6"/>
      <c r="F2065" s="6"/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16"/>
    </row>
    <row r="2066" spans="2:17">
      <c r="B2066" s="4"/>
      <c r="D2066" s="2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16"/>
    </row>
    <row r="2067" spans="2:17">
      <c r="B2067" s="4"/>
      <c r="D2067" s="2"/>
      <c r="E2067" s="6"/>
      <c r="F2067" s="6"/>
      <c r="G2067" s="6"/>
      <c r="H2067" s="6"/>
      <c r="I2067" s="6"/>
      <c r="J2067" s="6"/>
      <c r="K2067" s="6"/>
      <c r="L2067" s="6"/>
      <c r="M2067" s="6"/>
      <c r="N2067" s="6"/>
      <c r="O2067" s="6"/>
      <c r="P2067" s="6"/>
      <c r="Q2067" s="16"/>
    </row>
    <row r="2068" spans="2:17">
      <c r="B2068" s="4"/>
      <c r="D2068" s="2"/>
      <c r="E2068" s="6"/>
      <c r="F2068" s="6"/>
      <c r="G2068" s="6"/>
      <c r="H2068" s="6"/>
      <c r="I2068" s="6"/>
      <c r="J2068" s="6"/>
      <c r="K2068" s="6"/>
      <c r="L2068" s="6"/>
      <c r="M2068" s="6"/>
      <c r="N2068" s="6"/>
      <c r="O2068" s="6"/>
      <c r="P2068" s="6"/>
      <c r="Q2068" s="16"/>
    </row>
    <row r="2069" spans="2:17">
      <c r="B2069" s="4"/>
      <c r="D2069" s="2"/>
      <c r="E2069" s="6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  <c r="Q2069" s="16"/>
    </row>
    <row r="2070" spans="2:17">
      <c r="B2070" s="4"/>
      <c r="D2070" s="2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16"/>
    </row>
    <row r="2071" spans="2:17">
      <c r="B2071" s="4"/>
      <c r="D2071" s="2"/>
      <c r="E2071" s="6"/>
      <c r="F2071" s="6"/>
      <c r="G2071" s="6"/>
      <c r="H2071" s="6"/>
      <c r="I2071" s="6"/>
      <c r="J2071" s="6"/>
      <c r="K2071" s="6"/>
      <c r="L2071" s="6"/>
      <c r="M2071" s="6"/>
      <c r="N2071" s="6"/>
      <c r="O2071" s="6"/>
      <c r="P2071" s="6"/>
      <c r="Q2071" s="16"/>
    </row>
    <row r="2072" spans="2:17">
      <c r="B2072" s="4"/>
      <c r="D2072" s="2"/>
      <c r="E2072" s="6"/>
      <c r="F2072" s="6"/>
      <c r="G2072" s="6"/>
      <c r="H2072" s="6"/>
      <c r="I2072" s="6"/>
      <c r="J2072" s="6"/>
      <c r="K2072" s="6"/>
      <c r="L2072" s="6"/>
      <c r="M2072" s="6"/>
      <c r="N2072" s="6"/>
      <c r="O2072" s="6"/>
      <c r="P2072" s="6"/>
      <c r="Q2072" s="16"/>
    </row>
    <row r="2073" spans="2:17">
      <c r="B2073" s="4"/>
      <c r="D2073" s="2"/>
      <c r="E2073" s="6"/>
      <c r="F2073" s="6"/>
      <c r="G2073" s="6"/>
      <c r="H2073" s="6"/>
      <c r="I2073" s="6"/>
      <c r="J2073" s="6"/>
      <c r="K2073" s="6"/>
      <c r="L2073" s="6"/>
      <c r="M2073" s="6"/>
      <c r="N2073" s="6"/>
      <c r="O2073" s="6"/>
      <c r="P2073" s="6"/>
      <c r="Q2073" s="16"/>
    </row>
    <row r="2074" spans="2:17">
      <c r="B2074" s="4"/>
      <c r="D2074" s="2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16"/>
    </row>
    <row r="2075" spans="2:17">
      <c r="B2075" s="4"/>
      <c r="D2075" s="2"/>
      <c r="E2075" s="6"/>
      <c r="F2075" s="6"/>
      <c r="G2075" s="6"/>
      <c r="H2075" s="6"/>
      <c r="I2075" s="6"/>
      <c r="J2075" s="6"/>
      <c r="K2075" s="6"/>
      <c r="L2075" s="6"/>
      <c r="M2075" s="6"/>
      <c r="N2075" s="6"/>
      <c r="O2075" s="6"/>
      <c r="P2075" s="6"/>
      <c r="Q2075" s="16"/>
    </row>
    <row r="2076" spans="2:17">
      <c r="B2076" s="4"/>
      <c r="D2076" s="2"/>
      <c r="E2076" s="6"/>
      <c r="F2076" s="6"/>
      <c r="G2076" s="6"/>
      <c r="H2076" s="6"/>
      <c r="I2076" s="6"/>
      <c r="J2076" s="6"/>
      <c r="K2076" s="6"/>
      <c r="L2076" s="6"/>
      <c r="M2076" s="6"/>
      <c r="N2076" s="6"/>
      <c r="O2076" s="6"/>
      <c r="P2076" s="6"/>
      <c r="Q2076" s="16"/>
    </row>
    <row r="2077" spans="2:17">
      <c r="B2077" s="4"/>
      <c r="D2077" s="2"/>
      <c r="E2077" s="6"/>
      <c r="F2077" s="6"/>
      <c r="G2077" s="6"/>
      <c r="H2077" s="6"/>
      <c r="I2077" s="6"/>
      <c r="J2077" s="6"/>
      <c r="K2077" s="6"/>
      <c r="L2077" s="6"/>
      <c r="M2077" s="6"/>
      <c r="N2077" s="6"/>
      <c r="O2077" s="6"/>
      <c r="P2077" s="6"/>
      <c r="Q2077" s="16"/>
    </row>
    <row r="2078" spans="2:17">
      <c r="B2078" s="4"/>
      <c r="D2078" s="2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16"/>
    </row>
    <row r="2079" spans="2:17">
      <c r="B2079" s="4"/>
      <c r="D2079" s="2"/>
      <c r="E2079" s="6"/>
      <c r="F2079" s="6"/>
      <c r="G2079" s="6"/>
      <c r="H2079" s="6"/>
      <c r="I2079" s="6"/>
      <c r="J2079" s="6"/>
      <c r="K2079" s="6"/>
      <c r="L2079" s="6"/>
      <c r="M2079" s="6"/>
      <c r="N2079" s="6"/>
      <c r="O2079" s="6"/>
      <c r="P2079" s="6"/>
      <c r="Q2079" s="16"/>
    </row>
    <row r="2080" spans="2:17">
      <c r="B2080" s="4"/>
      <c r="D2080" s="2"/>
      <c r="E2080" s="6"/>
      <c r="F2080" s="6"/>
      <c r="G2080" s="6"/>
      <c r="H2080" s="6"/>
      <c r="I2080" s="6"/>
      <c r="J2080" s="6"/>
      <c r="K2080" s="6"/>
      <c r="L2080" s="6"/>
      <c r="M2080" s="6"/>
      <c r="N2080" s="6"/>
      <c r="O2080" s="6"/>
      <c r="P2080" s="6"/>
      <c r="Q2080" s="16"/>
    </row>
    <row r="2081" spans="2:17">
      <c r="B2081" s="4"/>
      <c r="D2081" s="2"/>
      <c r="E2081" s="6"/>
      <c r="F2081" s="6"/>
      <c r="G2081" s="6"/>
      <c r="H2081" s="6"/>
      <c r="I2081" s="6"/>
      <c r="J2081" s="6"/>
      <c r="K2081" s="6"/>
      <c r="L2081" s="6"/>
      <c r="M2081" s="6"/>
      <c r="N2081" s="6"/>
      <c r="O2081" s="6"/>
      <c r="P2081" s="6"/>
      <c r="Q2081" s="16"/>
    </row>
    <row r="2082" spans="2:17">
      <c r="B2082" s="4"/>
      <c r="D2082" s="2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16"/>
    </row>
    <row r="2083" spans="2:17">
      <c r="B2083" s="4"/>
      <c r="D2083" s="2"/>
      <c r="E2083" s="6"/>
      <c r="F2083" s="6"/>
      <c r="G2083" s="6"/>
      <c r="H2083" s="6"/>
      <c r="I2083" s="6"/>
      <c r="J2083" s="6"/>
      <c r="K2083" s="6"/>
      <c r="L2083" s="6"/>
      <c r="M2083" s="6"/>
      <c r="N2083" s="6"/>
      <c r="O2083" s="6"/>
      <c r="P2083" s="6"/>
      <c r="Q2083" s="16"/>
    </row>
    <row r="2084" spans="2:17">
      <c r="B2084" s="4"/>
      <c r="D2084" s="2"/>
      <c r="E2084" s="6"/>
      <c r="F2084" s="6"/>
      <c r="G2084" s="6"/>
      <c r="H2084" s="6"/>
      <c r="I2084" s="6"/>
      <c r="J2084" s="6"/>
      <c r="K2084" s="6"/>
      <c r="L2084" s="6"/>
      <c r="M2084" s="6"/>
      <c r="N2084" s="6"/>
      <c r="O2084" s="6"/>
      <c r="P2084" s="6"/>
      <c r="Q2084" s="16"/>
    </row>
    <row r="2085" spans="2:17">
      <c r="B2085" s="4"/>
      <c r="D2085" s="2"/>
      <c r="E2085" s="6"/>
      <c r="F2085" s="6"/>
      <c r="G2085" s="6"/>
      <c r="H2085" s="6"/>
      <c r="I2085" s="6"/>
      <c r="J2085" s="6"/>
      <c r="K2085" s="6"/>
      <c r="L2085" s="6"/>
      <c r="M2085" s="6"/>
      <c r="N2085" s="6"/>
      <c r="O2085" s="6"/>
      <c r="P2085" s="6"/>
      <c r="Q2085" s="16"/>
    </row>
    <row r="2086" spans="2:17">
      <c r="B2086" s="4"/>
      <c r="D2086" s="2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16"/>
    </row>
    <row r="2087" spans="2:17">
      <c r="B2087" s="4"/>
      <c r="D2087" s="2"/>
      <c r="E2087" s="6"/>
      <c r="F2087" s="6"/>
      <c r="G2087" s="6"/>
      <c r="H2087" s="6"/>
      <c r="I2087" s="6"/>
      <c r="J2087" s="6"/>
      <c r="K2087" s="6"/>
      <c r="L2087" s="6"/>
      <c r="M2087" s="6"/>
      <c r="N2087" s="6"/>
      <c r="O2087" s="6"/>
      <c r="P2087" s="6"/>
      <c r="Q2087" s="16"/>
    </row>
    <row r="2088" spans="2:17">
      <c r="B2088" s="4"/>
      <c r="D2088" s="2"/>
      <c r="E2088" s="6"/>
      <c r="F2088" s="6"/>
      <c r="G2088" s="6"/>
      <c r="H2088" s="6"/>
      <c r="I2088" s="6"/>
      <c r="J2088" s="6"/>
      <c r="K2088" s="6"/>
      <c r="L2088" s="6"/>
      <c r="M2088" s="6"/>
      <c r="N2088" s="6"/>
      <c r="O2088" s="6"/>
      <c r="P2088" s="6"/>
      <c r="Q2088" s="16"/>
    </row>
    <row r="2089" spans="2:17">
      <c r="B2089" s="4"/>
      <c r="D2089" s="2"/>
      <c r="E2089" s="6"/>
      <c r="F2089" s="6"/>
      <c r="G2089" s="6"/>
      <c r="H2089" s="6"/>
      <c r="I2089" s="6"/>
      <c r="J2089" s="6"/>
      <c r="K2089" s="6"/>
      <c r="L2089" s="6"/>
      <c r="M2089" s="6"/>
      <c r="N2089" s="6"/>
      <c r="O2089" s="6"/>
      <c r="P2089" s="6"/>
      <c r="Q2089" s="16"/>
    </row>
    <row r="2090" spans="2:17">
      <c r="B2090" s="4"/>
      <c r="D2090" s="2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16"/>
    </row>
    <row r="2091" spans="2:17">
      <c r="B2091" s="4"/>
      <c r="D2091" s="2"/>
      <c r="E2091" s="6"/>
      <c r="F2091" s="6"/>
      <c r="G2091" s="6"/>
      <c r="H2091" s="6"/>
      <c r="I2091" s="6"/>
      <c r="J2091" s="6"/>
      <c r="K2091" s="6"/>
      <c r="L2091" s="6"/>
      <c r="M2091" s="6"/>
      <c r="N2091" s="6"/>
      <c r="O2091" s="6"/>
      <c r="P2091" s="6"/>
      <c r="Q2091" s="16"/>
    </row>
    <row r="2092" spans="2:17">
      <c r="B2092" s="4"/>
      <c r="D2092" s="2"/>
      <c r="E2092" s="6"/>
      <c r="F2092" s="6"/>
      <c r="G2092" s="6"/>
      <c r="H2092" s="6"/>
      <c r="I2092" s="6"/>
      <c r="J2092" s="6"/>
      <c r="K2092" s="6"/>
      <c r="L2092" s="6"/>
      <c r="M2092" s="6"/>
      <c r="N2092" s="6"/>
      <c r="O2092" s="6"/>
      <c r="P2092" s="6"/>
      <c r="Q2092" s="16"/>
    </row>
    <row r="2093" spans="2:17">
      <c r="B2093" s="4"/>
      <c r="D2093" s="2"/>
      <c r="E2093" s="6"/>
      <c r="F2093" s="6"/>
      <c r="G2093" s="6"/>
      <c r="H2093" s="6"/>
      <c r="I2093" s="6"/>
      <c r="J2093" s="6"/>
      <c r="K2093" s="6"/>
      <c r="L2093" s="6"/>
      <c r="M2093" s="6"/>
      <c r="N2093" s="6"/>
      <c r="O2093" s="6"/>
      <c r="P2093" s="6"/>
      <c r="Q2093" s="16"/>
    </row>
    <row r="2094" spans="2:17">
      <c r="B2094" s="4"/>
      <c r="D2094" s="2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16"/>
    </row>
    <row r="2095" spans="2:17">
      <c r="B2095" s="4"/>
      <c r="D2095" s="2"/>
      <c r="E2095" s="6"/>
      <c r="F2095" s="6"/>
      <c r="G2095" s="6"/>
      <c r="H2095" s="6"/>
      <c r="I2095" s="6"/>
      <c r="J2095" s="6"/>
      <c r="K2095" s="6"/>
      <c r="L2095" s="6"/>
      <c r="M2095" s="6"/>
      <c r="N2095" s="6"/>
      <c r="O2095" s="6"/>
      <c r="P2095" s="6"/>
      <c r="Q2095" s="16"/>
    </row>
    <row r="2096" spans="2:17">
      <c r="B2096" s="4"/>
      <c r="D2096" s="2"/>
      <c r="E2096" s="6"/>
      <c r="F2096" s="6"/>
      <c r="G2096" s="6"/>
      <c r="H2096" s="6"/>
      <c r="I2096" s="6"/>
      <c r="J2096" s="6"/>
      <c r="K2096" s="6"/>
      <c r="L2096" s="6"/>
      <c r="M2096" s="6"/>
      <c r="N2096" s="6"/>
      <c r="O2096" s="6"/>
      <c r="P2096" s="6"/>
      <c r="Q2096" s="16"/>
    </row>
    <row r="2097" spans="2:17">
      <c r="B2097" s="4"/>
      <c r="D2097" s="2"/>
      <c r="E2097" s="6"/>
      <c r="F2097" s="6"/>
      <c r="G2097" s="6"/>
      <c r="H2097" s="6"/>
      <c r="I2097" s="6"/>
      <c r="J2097" s="6"/>
      <c r="K2097" s="6"/>
      <c r="L2097" s="6"/>
      <c r="M2097" s="6"/>
      <c r="N2097" s="6"/>
      <c r="O2097" s="6"/>
      <c r="P2097" s="6"/>
      <c r="Q2097" s="16"/>
    </row>
    <row r="2098" spans="2:17">
      <c r="B2098" s="4"/>
      <c r="D2098" s="2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16"/>
    </row>
    <row r="2099" spans="2:17">
      <c r="B2099" s="4"/>
      <c r="D2099" s="2"/>
      <c r="E2099" s="6"/>
      <c r="F2099" s="6"/>
      <c r="G2099" s="6"/>
      <c r="H2099" s="6"/>
      <c r="I2099" s="6"/>
      <c r="J2099" s="6"/>
      <c r="K2099" s="6"/>
      <c r="L2099" s="6"/>
      <c r="M2099" s="6"/>
      <c r="N2099" s="6"/>
      <c r="O2099" s="6"/>
      <c r="P2099" s="6"/>
      <c r="Q2099" s="16"/>
    </row>
    <row r="2100" spans="2:17">
      <c r="B2100" s="4"/>
      <c r="D2100" s="2"/>
      <c r="E2100" s="6"/>
      <c r="F2100" s="6"/>
      <c r="G2100" s="6"/>
      <c r="H2100" s="6"/>
      <c r="I2100" s="6"/>
      <c r="J2100" s="6"/>
      <c r="K2100" s="6"/>
      <c r="L2100" s="6"/>
      <c r="M2100" s="6"/>
      <c r="N2100" s="6"/>
      <c r="O2100" s="6"/>
      <c r="P2100" s="6"/>
      <c r="Q2100" s="16"/>
    </row>
    <row r="2101" spans="2:17">
      <c r="B2101" s="4"/>
      <c r="D2101" s="2"/>
      <c r="E2101" s="6"/>
      <c r="F2101" s="6"/>
      <c r="G2101" s="6"/>
      <c r="H2101" s="6"/>
      <c r="I2101" s="6"/>
      <c r="J2101" s="6"/>
      <c r="K2101" s="6"/>
      <c r="L2101" s="6"/>
      <c r="M2101" s="6"/>
      <c r="N2101" s="6"/>
      <c r="O2101" s="6"/>
      <c r="P2101" s="6"/>
      <c r="Q2101" s="16"/>
    </row>
    <row r="2102" spans="2:17">
      <c r="B2102" s="4"/>
      <c r="D2102" s="2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16"/>
    </row>
    <row r="2103" spans="2:17">
      <c r="B2103" s="4"/>
      <c r="D2103" s="2"/>
      <c r="E2103" s="6"/>
      <c r="F2103" s="6"/>
      <c r="G2103" s="6"/>
      <c r="H2103" s="6"/>
      <c r="I2103" s="6"/>
      <c r="J2103" s="6"/>
      <c r="K2103" s="6"/>
      <c r="L2103" s="6"/>
      <c r="M2103" s="6"/>
      <c r="N2103" s="6"/>
      <c r="O2103" s="6"/>
      <c r="P2103" s="6"/>
      <c r="Q2103" s="16"/>
    </row>
    <row r="2104" spans="2:17">
      <c r="B2104" s="4"/>
      <c r="D2104" s="2"/>
      <c r="E2104" s="6"/>
      <c r="F2104" s="6"/>
      <c r="G2104" s="6"/>
      <c r="H2104" s="6"/>
      <c r="I2104" s="6"/>
      <c r="J2104" s="6"/>
      <c r="K2104" s="6"/>
      <c r="L2104" s="6"/>
      <c r="M2104" s="6"/>
      <c r="N2104" s="6"/>
      <c r="O2104" s="6"/>
      <c r="P2104" s="6"/>
      <c r="Q2104" s="16"/>
    </row>
    <row r="2105" spans="2:17">
      <c r="B2105" s="4"/>
      <c r="D2105" s="2"/>
      <c r="E2105" s="6"/>
      <c r="F2105" s="6"/>
      <c r="G2105" s="6"/>
      <c r="H2105" s="6"/>
      <c r="I2105" s="6"/>
      <c r="J2105" s="6"/>
      <c r="K2105" s="6"/>
      <c r="L2105" s="6"/>
      <c r="M2105" s="6"/>
      <c r="N2105" s="6"/>
      <c r="O2105" s="6"/>
      <c r="P2105" s="6"/>
      <c r="Q2105" s="16"/>
    </row>
    <row r="2106" spans="2:17">
      <c r="B2106" s="4"/>
      <c r="D2106" s="2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16"/>
    </row>
    <row r="2107" spans="2:17">
      <c r="B2107" s="4"/>
      <c r="D2107" s="2"/>
      <c r="E2107" s="6"/>
      <c r="F2107" s="6"/>
      <c r="G2107" s="6"/>
      <c r="H2107" s="6"/>
      <c r="I2107" s="6"/>
      <c r="J2107" s="6"/>
      <c r="K2107" s="6"/>
      <c r="L2107" s="6"/>
      <c r="M2107" s="6"/>
      <c r="N2107" s="6"/>
      <c r="O2107" s="6"/>
      <c r="P2107" s="6"/>
      <c r="Q2107" s="16"/>
    </row>
    <row r="2108" spans="2:17">
      <c r="B2108" s="4"/>
      <c r="D2108" s="2"/>
      <c r="E2108" s="6"/>
      <c r="F2108" s="6"/>
      <c r="G2108" s="6"/>
      <c r="H2108" s="6"/>
      <c r="I2108" s="6"/>
      <c r="J2108" s="6"/>
      <c r="K2108" s="6"/>
      <c r="L2108" s="6"/>
      <c r="M2108" s="6"/>
      <c r="N2108" s="6"/>
      <c r="O2108" s="6"/>
      <c r="P2108" s="6"/>
      <c r="Q2108" s="16"/>
    </row>
    <row r="2109" spans="2:17">
      <c r="B2109" s="4"/>
      <c r="D2109" s="2"/>
      <c r="E2109" s="6"/>
      <c r="F2109" s="6"/>
      <c r="G2109" s="6"/>
      <c r="H2109" s="6"/>
      <c r="I2109" s="6"/>
      <c r="J2109" s="6"/>
      <c r="K2109" s="6"/>
      <c r="L2109" s="6"/>
      <c r="M2109" s="6"/>
      <c r="N2109" s="6"/>
      <c r="O2109" s="6"/>
      <c r="P2109" s="6"/>
      <c r="Q2109" s="16"/>
    </row>
    <row r="2110" spans="2:17">
      <c r="B2110" s="4"/>
      <c r="D2110" s="2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16"/>
    </row>
    <row r="2111" spans="2:17">
      <c r="B2111" s="4"/>
      <c r="D2111" s="2"/>
      <c r="E2111" s="6"/>
      <c r="F2111" s="6"/>
      <c r="G2111" s="6"/>
      <c r="H2111" s="6"/>
      <c r="I2111" s="6"/>
      <c r="J2111" s="6"/>
      <c r="K2111" s="6"/>
      <c r="L2111" s="6"/>
      <c r="M2111" s="6"/>
      <c r="N2111" s="6"/>
      <c r="O2111" s="6"/>
      <c r="P2111" s="6"/>
      <c r="Q2111" s="16"/>
    </row>
    <row r="2112" spans="2:17">
      <c r="B2112" s="4"/>
      <c r="D2112" s="2"/>
      <c r="E2112" s="6"/>
      <c r="F2112" s="6"/>
      <c r="G2112" s="6"/>
      <c r="H2112" s="6"/>
      <c r="I2112" s="6"/>
      <c r="J2112" s="6"/>
      <c r="K2112" s="6"/>
      <c r="L2112" s="6"/>
      <c r="M2112" s="6"/>
      <c r="N2112" s="6"/>
      <c r="O2112" s="6"/>
      <c r="P2112" s="6"/>
      <c r="Q2112" s="16"/>
    </row>
    <row r="2113" spans="2:17">
      <c r="B2113" s="4"/>
      <c r="D2113" s="2"/>
      <c r="E2113" s="6"/>
      <c r="F2113" s="6"/>
      <c r="G2113" s="6"/>
      <c r="H2113" s="6"/>
      <c r="I2113" s="6"/>
      <c r="J2113" s="6"/>
      <c r="K2113" s="6"/>
      <c r="L2113" s="6"/>
      <c r="M2113" s="6"/>
      <c r="N2113" s="6"/>
      <c r="O2113" s="6"/>
      <c r="P2113" s="6"/>
      <c r="Q2113" s="16"/>
    </row>
    <row r="2114" spans="2:17">
      <c r="B2114" s="4"/>
      <c r="D2114" s="2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16"/>
    </row>
    <row r="2115" spans="2:17">
      <c r="B2115" s="4"/>
      <c r="D2115" s="2"/>
      <c r="E2115" s="6"/>
      <c r="F2115" s="6"/>
      <c r="G2115" s="6"/>
      <c r="H2115" s="6"/>
      <c r="I2115" s="6"/>
      <c r="J2115" s="6"/>
      <c r="K2115" s="6"/>
      <c r="L2115" s="6"/>
      <c r="M2115" s="6"/>
      <c r="N2115" s="6"/>
      <c r="O2115" s="6"/>
      <c r="P2115" s="6"/>
      <c r="Q2115" s="16"/>
    </row>
    <row r="2116" spans="2:17">
      <c r="B2116" s="4"/>
      <c r="D2116" s="2"/>
      <c r="E2116" s="6"/>
      <c r="F2116" s="6"/>
      <c r="G2116" s="6"/>
      <c r="H2116" s="6"/>
      <c r="I2116" s="6"/>
      <c r="J2116" s="6"/>
      <c r="K2116" s="6"/>
      <c r="L2116" s="6"/>
      <c r="M2116" s="6"/>
      <c r="N2116" s="6"/>
      <c r="O2116" s="6"/>
      <c r="P2116" s="6"/>
      <c r="Q2116" s="16"/>
    </row>
    <row r="2117" spans="2:17">
      <c r="B2117" s="4"/>
      <c r="D2117" s="2"/>
      <c r="E2117" s="6"/>
      <c r="F2117" s="6"/>
      <c r="G2117" s="6"/>
      <c r="H2117" s="6"/>
      <c r="I2117" s="6"/>
      <c r="J2117" s="6"/>
      <c r="K2117" s="6"/>
      <c r="L2117" s="6"/>
      <c r="M2117" s="6"/>
      <c r="N2117" s="6"/>
      <c r="O2117" s="6"/>
      <c r="P2117" s="6"/>
      <c r="Q2117" s="16"/>
    </row>
    <row r="2118" spans="2:17">
      <c r="B2118" s="4"/>
      <c r="D2118" s="2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16"/>
    </row>
    <row r="2119" spans="2:17">
      <c r="B2119" s="4"/>
      <c r="D2119" s="2"/>
      <c r="E2119" s="6"/>
      <c r="F2119" s="6"/>
      <c r="G2119" s="6"/>
      <c r="H2119" s="6"/>
      <c r="I2119" s="6"/>
      <c r="J2119" s="6"/>
      <c r="K2119" s="6"/>
      <c r="L2119" s="6"/>
      <c r="M2119" s="6"/>
      <c r="N2119" s="6"/>
      <c r="O2119" s="6"/>
      <c r="P2119" s="6"/>
      <c r="Q2119" s="16"/>
    </row>
    <row r="2120" spans="2:17">
      <c r="B2120" s="4"/>
      <c r="D2120" s="2"/>
      <c r="E2120" s="6"/>
      <c r="F2120" s="6"/>
      <c r="G2120" s="6"/>
      <c r="H2120" s="6"/>
      <c r="I2120" s="6"/>
      <c r="J2120" s="6"/>
      <c r="K2120" s="6"/>
      <c r="L2120" s="6"/>
      <c r="M2120" s="6"/>
      <c r="N2120" s="6"/>
      <c r="O2120" s="6"/>
      <c r="P2120" s="6"/>
      <c r="Q2120" s="16"/>
    </row>
    <row r="2121" spans="2:17">
      <c r="B2121" s="4"/>
      <c r="D2121" s="2"/>
      <c r="E2121" s="6"/>
      <c r="F2121" s="6"/>
      <c r="G2121" s="6"/>
      <c r="H2121" s="6"/>
      <c r="I2121" s="6"/>
      <c r="J2121" s="6"/>
      <c r="K2121" s="6"/>
      <c r="L2121" s="6"/>
      <c r="M2121" s="6"/>
      <c r="N2121" s="6"/>
      <c r="O2121" s="6"/>
      <c r="P2121" s="6"/>
      <c r="Q2121" s="16"/>
    </row>
    <row r="2122" spans="2:17">
      <c r="B2122" s="4"/>
      <c r="D2122" s="2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16"/>
    </row>
    <row r="2123" spans="2:17">
      <c r="B2123" s="4"/>
      <c r="D2123" s="2"/>
      <c r="E2123" s="6"/>
      <c r="F2123" s="6"/>
      <c r="G2123" s="6"/>
      <c r="H2123" s="6"/>
      <c r="I2123" s="6"/>
      <c r="J2123" s="6"/>
      <c r="K2123" s="6"/>
      <c r="L2123" s="6"/>
      <c r="M2123" s="6"/>
      <c r="N2123" s="6"/>
      <c r="O2123" s="6"/>
      <c r="P2123" s="6"/>
      <c r="Q2123" s="16"/>
    </row>
    <row r="2124" spans="2:17">
      <c r="B2124" s="4"/>
      <c r="D2124" s="2"/>
      <c r="E2124" s="6"/>
      <c r="F2124" s="6"/>
      <c r="G2124" s="6"/>
      <c r="H2124" s="6"/>
      <c r="I2124" s="6"/>
      <c r="J2124" s="6"/>
      <c r="K2124" s="6"/>
      <c r="L2124" s="6"/>
      <c r="M2124" s="6"/>
      <c r="N2124" s="6"/>
      <c r="O2124" s="6"/>
      <c r="P2124" s="6"/>
      <c r="Q2124" s="16"/>
    </row>
    <row r="2125" spans="2:17">
      <c r="B2125" s="4"/>
      <c r="D2125" s="2"/>
      <c r="E2125" s="6"/>
      <c r="F2125" s="6"/>
      <c r="G2125" s="6"/>
      <c r="H2125" s="6"/>
      <c r="I2125" s="6"/>
      <c r="J2125" s="6"/>
      <c r="K2125" s="6"/>
      <c r="L2125" s="6"/>
      <c r="M2125" s="6"/>
      <c r="N2125" s="6"/>
      <c r="O2125" s="6"/>
      <c r="P2125" s="6"/>
      <c r="Q2125" s="16"/>
    </row>
    <row r="2126" spans="2:17">
      <c r="B2126" s="4"/>
      <c r="D2126" s="2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16"/>
    </row>
    <row r="2127" spans="2:17">
      <c r="B2127" s="4"/>
      <c r="D2127" s="2"/>
      <c r="E2127" s="6"/>
      <c r="F2127" s="6"/>
      <c r="G2127" s="6"/>
      <c r="H2127" s="6"/>
      <c r="I2127" s="6"/>
      <c r="J2127" s="6"/>
      <c r="K2127" s="6"/>
      <c r="L2127" s="6"/>
      <c r="M2127" s="6"/>
      <c r="N2127" s="6"/>
      <c r="O2127" s="6"/>
      <c r="P2127" s="6"/>
      <c r="Q2127" s="16"/>
    </row>
    <row r="2128" spans="2:17">
      <c r="B2128" s="4"/>
      <c r="D2128" s="2"/>
      <c r="E2128" s="6"/>
      <c r="F2128" s="6"/>
      <c r="G2128" s="6"/>
      <c r="H2128" s="6"/>
      <c r="I2128" s="6"/>
      <c r="J2128" s="6"/>
      <c r="K2128" s="6"/>
      <c r="L2128" s="6"/>
      <c r="M2128" s="6"/>
      <c r="N2128" s="6"/>
      <c r="O2128" s="6"/>
      <c r="P2128" s="6"/>
      <c r="Q2128" s="16"/>
    </row>
    <row r="2129" spans="2:17">
      <c r="B2129" s="4"/>
      <c r="D2129" s="2"/>
      <c r="E2129" s="6"/>
      <c r="F2129" s="6"/>
      <c r="G2129" s="6"/>
      <c r="H2129" s="6"/>
      <c r="I2129" s="6"/>
      <c r="J2129" s="6"/>
      <c r="K2129" s="6"/>
      <c r="L2129" s="6"/>
      <c r="M2129" s="6"/>
      <c r="N2129" s="6"/>
      <c r="O2129" s="6"/>
      <c r="P2129" s="6"/>
      <c r="Q2129" s="16"/>
    </row>
    <row r="2130" spans="2:17">
      <c r="B2130" s="4"/>
      <c r="D2130" s="2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16"/>
    </row>
    <row r="2131" spans="2:17">
      <c r="B2131" s="4"/>
      <c r="D2131" s="2"/>
      <c r="E2131" s="6"/>
      <c r="F2131" s="6"/>
      <c r="G2131" s="6"/>
      <c r="H2131" s="6"/>
      <c r="I2131" s="6"/>
      <c r="J2131" s="6"/>
      <c r="K2131" s="6"/>
      <c r="L2131" s="6"/>
      <c r="M2131" s="6"/>
      <c r="N2131" s="6"/>
      <c r="O2131" s="6"/>
      <c r="P2131" s="6"/>
      <c r="Q2131" s="16"/>
    </row>
    <row r="2132" spans="2:17">
      <c r="B2132" s="4"/>
      <c r="D2132" s="2"/>
      <c r="E2132" s="6"/>
      <c r="F2132" s="6"/>
      <c r="G2132" s="6"/>
      <c r="H2132" s="6"/>
      <c r="I2132" s="6"/>
      <c r="J2132" s="6"/>
      <c r="K2132" s="6"/>
      <c r="L2132" s="6"/>
      <c r="M2132" s="6"/>
      <c r="N2132" s="6"/>
      <c r="O2132" s="6"/>
      <c r="P2132" s="6"/>
      <c r="Q2132" s="16"/>
    </row>
    <row r="2133" spans="2:17">
      <c r="B2133" s="4"/>
      <c r="D2133" s="2"/>
      <c r="E2133" s="6"/>
      <c r="F2133" s="6"/>
      <c r="G2133" s="6"/>
      <c r="H2133" s="6"/>
      <c r="I2133" s="6"/>
      <c r="J2133" s="6"/>
      <c r="K2133" s="6"/>
      <c r="L2133" s="6"/>
      <c r="M2133" s="6"/>
      <c r="N2133" s="6"/>
      <c r="O2133" s="6"/>
      <c r="P2133" s="6"/>
      <c r="Q2133" s="16"/>
    </row>
    <row r="2134" spans="2:17">
      <c r="B2134" s="4"/>
      <c r="D2134" s="2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16"/>
    </row>
    <row r="2135" spans="2:17">
      <c r="B2135" s="4"/>
      <c r="D2135" s="2"/>
      <c r="E2135" s="6"/>
      <c r="F2135" s="6"/>
      <c r="G2135" s="6"/>
      <c r="H2135" s="6"/>
      <c r="I2135" s="6"/>
      <c r="J2135" s="6"/>
      <c r="K2135" s="6"/>
      <c r="L2135" s="6"/>
      <c r="M2135" s="6"/>
      <c r="N2135" s="6"/>
      <c r="O2135" s="6"/>
      <c r="P2135" s="6"/>
      <c r="Q2135" s="16"/>
    </row>
    <row r="2136" spans="2:17">
      <c r="B2136" s="4"/>
      <c r="D2136" s="2"/>
      <c r="E2136" s="6"/>
      <c r="F2136" s="6"/>
      <c r="G2136" s="6"/>
      <c r="H2136" s="6"/>
      <c r="I2136" s="6"/>
      <c r="J2136" s="6"/>
      <c r="K2136" s="6"/>
      <c r="L2136" s="6"/>
      <c r="M2136" s="6"/>
      <c r="N2136" s="6"/>
      <c r="O2136" s="6"/>
      <c r="P2136" s="6"/>
      <c r="Q2136" s="16"/>
    </row>
    <row r="2137" spans="2:17">
      <c r="B2137" s="4"/>
      <c r="D2137" s="2"/>
      <c r="E2137" s="6"/>
      <c r="F2137" s="6"/>
      <c r="G2137" s="6"/>
      <c r="H2137" s="6"/>
      <c r="I2137" s="6"/>
      <c r="J2137" s="6"/>
      <c r="K2137" s="6"/>
      <c r="L2137" s="6"/>
      <c r="M2137" s="6"/>
      <c r="N2137" s="6"/>
      <c r="O2137" s="6"/>
      <c r="P2137" s="6"/>
      <c r="Q2137" s="16"/>
    </row>
    <row r="2138" spans="2:17">
      <c r="B2138" s="4"/>
      <c r="D2138" s="2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16"/>
    </row>
    <row r="2139" spans="2:17">
      <c r="B2139" s="4"/>
      <c r="D2139" s="2"/>
      <c r="E2139" s="6"/>
      <c r="F2139" s="6"/>
      <c r="G2139" s="6"/>
      <c r="H2139" s="6"/>
      <c r="I2139" s="6"/>
      <c r="J2139" s="6"/>
      <c r="K2139" s="6"/>
      <c r="L2139" s="6"/>
      <c r="M2139" s="6"/>
      <c r="N2139" s="6"/>
      <c r="O2139" s="6"/>
      <c r="P2139" s="6"/>
      <c r="Q2139" s="16"/>
    </row>
    <row r="2140" spans="2:17">
      <c r="B2140" s="4"/>
      <c r="D2140" s="2"/>
      <c r="E2140" s="6"/>
      <c r="F2140" s="6"/>
      <c r="G2140" s="6"/>
      <c r="H2140" s="6"/>
      <c r="I2140" s="6"/>
      <c r="J2140" s="6"/>
      <c r="K2140" s="6"/>
      <c r="L2140" s="6"/>
      <c r="M2140" s="6"/>
      <c r="N2140" s="6"/>
      <c r="O2140" s="6"/>
      <c r="P2140" s="6"/>
      <c r="Q2140" s="16"/>
    </row>
    <row r="2141" spans="2:17">
      <c r="B2141" s="4"/>
      <c r="D2141" s="2"/>
      <c r="E2141" s="6"/>
      <c r="F2141" s="6"/>
      <c r="G2141" s="6"/>
      <c r="H2141" s="6"/>
      <c r="I2141" s="6"/>
      <c r="J2141" s="6"/>
      <c r="K2141" s="6"/>
      <c r="L2141" s="6"/>
      <c r="M2141" s="6"/>
      <c r="N2141" s="6"/>
      <c r="O2141" s="6"/>
      <c r="P2141" s="6"/>
      <c r="Q2141" s="16"/>
    </row>
    <row r="2142" spans="2:17">
      <c r="B2142" s="4"/>
      <c r="D2142" s="2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16"/>
    </row>
    <row r="2143" spans="2:17">
      <c r="B2143" s="4"/>
      <c r="D2143" s="2"/>
      <c r="E2143" s="6"/>
      <c r="F2143" s="6"/>
      <c r="G2143" s="6"/>
      <c r="H2143" s="6"/>
      <c r="I2143" s="6"/>
      <c r="J2143" s="6"/>
      <c r="K2143" s="6"/>
      <c r="L2143" s="6"/>
      <c r="M2143" s="6"/>
      <c r="N2143" s="6"/>
      <c r="O2143" s="6"/>
      <c r="P2143" s="6"/>
      <c r="Q2143" s="16"/>
    </row>
    <row r="2144" spans="2:17">
      <c r="B2144" s="4"/>
      <c r="D2144" s="2"/>
      <c r="E2144" s="6"/>
      <c r="F2144" s="6"/>
      <c r="G2144" s="6"/>
      <c r="H2144" s="6"/>
      <c r="I2144" s="6"/>
      <c r="J2144" s="6"/>
      <c r="K2144" s="6"/>
      <c r="L2144" s="6"/>
      <c r="M2144" s="6"/>
      <c r="N2144" s="6"/>
      <c r="O2144" s="6"/>
      <c r="P2144" s="6"/>
      <c r="Q2144" s="16"/>
    </row>
    <row r="2145" spans="2:17">
      <c r="B2145" s="4"/>
      <c r="D2145" s="2"/>
      <c r="E2145" s="6"/>
      <c r="F2145" s="6"/>
      <c r="G2145" s="6"/>
      <c r="H2145" s="6"/>
      <c r="I2145" s="6"/>
      <c r="J2145" s="6"/>
      <c r="K2145" s="6"/>
      <c r="L2145" s="6"/>
      <c r="M2145" s="6"/>
      <c r="N2145" s="6"/>
      <c r="O2145" s="6"/>
      <c r="P2145" s="6"/>
      <c r="Q2145" s="16"/>
    </row>
    <row r="2146" spans="2:17">
      <c r="B2146" s="4"/>
      <c r="D2146" s="2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16"/>
    </row>
    <row r="2147" spans="2:17">
      <c r="B2147" s="4"/>
      <c r="D2147" s="2"/>
      <c r="E2147" s="6"/>
      <c r="F2147" s="6"/>
      <c r="G2147" s="6"/>
      <c r="H2147" s="6"/>
      <c r="I2147" s="6"/>
      <c r="J2147" s="6"/>
      <c r="K2147" s="6"/>
      <c r="L2147" s="6"/>
      <c r="M2147" s="6"/>
      <c r="N2147" s="6"/>
      <c r="O2147" s="6"/>
      <c r="P2147" s="6"/>
      <c r="Q2147" s="16"/>
    </row>
    <row r="2148" spans="2:17">
      <c r="B2148" s="4"/>
      <c r="D2148" s="2"/>
      <c r="E2148" s="6"/>
      <c r="F2148" s="6"/>
      <c r="G2148" s="6"/>
      <c r="H2148" s="6"/>
      <c r="I2148" s="6"/>
      <c r="J2148" s="6"/>
      <c r="K2148" s="6"/>
      <c r="L2148" s="6"/>
      <c r="M2148" s="6"/>
      <c r="N2148" s="6"/>
      <c r="O2148" s="6"/>
      <c r="P2148" s="6"/>
      <c r="Q2148" s="16"/>
    </row>
    <row r="2149" spans="2:17">
      <c r="B2149" s="4"/>
      <c r="D2149" s="2"/>
      <c r="E2149" s="6"/>
      <c r="F2149" s="6"/>
      <c r="G2149" s="6"/>
      <c r="H2149" s="6"/>
      <c r="I2149" s="6"/>
      <c r="J2149" s="6"/>
      <c r="K2149" s="6"/>
      <c r="L2149" s="6"/>
      <c r="M2149" s="6"/>
      <c r="N2149" s="6"/>
      <c r="O2149" s="6"/>
      <c r="P2149" s="6"/>
      <c r="Q2149" s="16"/>
    </row>
    <row r="2150" spans="2:17">
      <c r="B2150" s="4"/>
      <c r="D2150" s="2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16"/>
    </row>
    <row r="2151" spans="2:17">
      <c r="B2151" s="4"/>
      <c r="D2151" s="2"/>
      <c r="E2151" s="6"/>
      <c r="F2151" s="6"/>
      <c r="G2151" s="6"/>
      <c r="H2151" s="6"/>
      <c r="I2151" s="6"/>
      <c r="J2151" s="6"/>
      <c r="K2151" s="6"/>
      <c r="L2151" s="6"/>
      <c r="M2151" s="6"/>
      <c r="N2151" s="6"/>
      <c r="O2151" s="6"/>
      <c r="P2151" s="6"/>
      <c r="Q2151" s="16"/>
    </row>
    <row r="2152" spans="2:17">
      <c r="B2152" s="4"/>
      <c r="D2152" s="2"/>
      <c r="E2152" s="6"/>
      <c r="F2152" s="6"/>
      <c r="G2152" s="6"/>
      <c r="H2152" s="6"/>
      <c r="I2152" s="6"/>
      <c r="J2152" s="6"/>
      <c r="K2152" s="6"/>
      <c r="L2152" s="6"/>
      <c r="M2152" s="6"/>
      <c r="N2152" s="6"/>
      <c r="O2152" s="6"/>
      <c r="P2152" s="6"/>
      <c r="Q2152" s="16"/>
    </row>
    <row r="2153" spans="2:17">
      <c r="B2153" s="4"/>
      <c r="D2153" s="2"/>
      <c r="E2153" s="6"/>
      <c r="F2153" s="6"/>
      <c r="G2153" s="6"/>
      <c r="H2153" s="6"/>
      <c r="I2153" s="6"/>
      <c r="J2153" s="6"/>
      <c r="K2153" s="6"/>
      <c r="L2153" s="6"/>
      <c r="M2153" s="6"/>
      <c r="N2153" s="6"/>
      <c r="O2153" s="6"/>
      <c r="P2153" s="6"/>
      <c r="Q2153" s="16"/>
    </row>
    <row r="2154" spans="2:17">
      <c r="B2154" s="4"/>
      <c r="D2154" s="2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16"/>
    </row>
    <row r="2155" spans="2:17">
      <c r="B2155" s="4"/>
      <c r="D2155" s="2"/>
      <c r="E2155" s="6"/>
      <c r="F2155" s="6"/>
      <c r="G2155" s="6"/>
      <c r="H2155" s="6"/>
      <c r="I2155" s="6"/>
      <c r="J2155" s="6"/>
      <c r="K2155" s="6"/>
      <c r="L2155" s="6"/>
      <c r="M2155" s="6"/>
      <c r="N2155" s="6"/>
      <c r="O2155" s="6"/>
      <c r="P2155" s="6"/>
      <c r="Q2155" s="16"/>
    </row>
    <row r="2156" spans="2:17">
      <c r="B2156" s="4"/>
      <c r="D2156" s="2"/>
      <c r="E2156" s="6"/>
      <c r="F2156" s="6"/>
      <c r="G2156" s="6"/>
      <c r="H2156" s="6"/>
      <c r="I2156" s="6"/>
      <c r="J2156" s="6"/>
      <c r="K2156" s="6"/>
      <c r="L2156" s="6"/>
      <c r="M2156" s="6"/>
      <c r="N2156" s="6"/>
      <c r="O2156" s="6"/>
      <c r="P2156" s="6"/>
      <c r="Q2156" s="16"/>
    </row>
    <row r="2157" spans="2:17">
      <c r="B2157" s="4"/>
      <c r="D2157" s="2"/>
      <c r="E2157" s="6"/>
      <c r="F2157" s="6"/>
      <c r="G2157" s="6"/>
      <c r="H2157" s="6"/>
      <c r="I2157" s="6"/>
      <c r="J2157" s="6"/>
      <c r="K2157" s="6"/>
      <c r="L2157" s="6"/>
      <c r="M2157" s="6"/>
      <c r="N2157" s="6"/>
      <c r="O2157" s="6"/>
      <c r="P2157" s="6"/>
      <c r="Q2157" s="16"/>
    </row>
    <row r="2158" spans="2:17">
      <c r="B2158" s="4"/>
      <c r="D2158" s="2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16"/>
    </row>
    <row r="2159" spans="2:17">
      <c r="B2159" s="4"/>
      <c r="D2159" s="2"/>
      <c r="E2159" s="6"/>
      <c r="F2159" s="6"/>
      <c r="G2159" s="6"/>
      <c r="H2159" s="6"/>
      <c r="I2159" s="6"/>
      <c r="J2159" s="6"/>
      <c r="K2159" s="6"/>
      <c r="L2159" s="6"/>
      <c r="M2159" s="6"/>
      <c r="N2159" s="6"/>
      <c r="O2159" s="6"/>
      <c r="P2159" s="6"/>
      <c r="Q2159" s="16"/>
    </row>
    <row r="2160" spans="2:17">
      <c r="B2160" s="4"/>
      <c r="D2160" s="2"/>
      <c r="E2160" s="6"/>
      <c r="F2160" s="6"/>
      <c r="G2160" s="6"/>
      <c r="H2160" s="6"/>
      <c r="I2160" s="6"/>
      <c r="J2160" s="6"/>
      <c r="K2160" s="6"/>
      <c r="L2160" s="6"/>
      <c r="M2160" s="6"/>
      <c r="N2160" s="6"/>
      <c r="O2160" s="6"/>
      <c r="P2160" s="6"/>
      <c r="Q2160" s="16"/>
    </row>
    <row r="2161" spans="2:17">
      <c r="B2161" s="4"/>
      <c r="D2161" s="2"/>
      <c r="E2161" s="6"/>
      <c r="F2161" s="6"/>
      <c r="G2161" s="6"/>
      <c r="H2161" s="6"/>
      <c r="I2161" s="6"/>
      <c r="J2161" s="6"/>
      <c r="K2161" s="6"/>
      <c r="L2161" s="6"/>
      <c r="M2161" s="6"/>
      <c r="N2161" s="6"/>
      <c r="O2161" s="6"/>
      <c r="P2161" s="6"/>
      <c r="Q2161" s="16"/>
    </row>
    <row r="2162" spans="2:17">
      <c r="B2162" s="4"/>
      <c r="D2162" s="2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16"/>
    </row>
    <row r="2163" spans="2:17">
      <c r="B2163" s="4"/>
      <c r="D2163" s="2"/>
      <c r="E2163" s="6"/>
      <c r="F2163" s="6"/>
      <c r="G2163" s="6"/>
      <c r="H2163" s="6"/>
      <c r="I2163" s="6"/>
      <c r="J2163" s="6"/>
      <c r="K2163" s="6"/>
      <c r="L2163" s="6"/>
      <c r="M2163" s="6"/>
      <c r="N2163" s="6"/>
      <c r="O2163" s="6"/>
      <c r="P2163" s="6"/>
      <c r="Q2163" s="16"/>
    </row>
    <row r="2164" spans="2:17">
      <c r="B2164" s="4"/>
      <c r="D2164" s="2"/>
      <c r="E2164" s="6"/>
      <c r="F2164" s="6"/>
      <c r="G2164" s="6"/>
      <c r="H2164" s="6"/>
      <c r="I2164" s="6"/>
      <c r="J2164" s="6"/>
      <c r="K2164" s="6"/>
      <c r="L2164" s="6"/>
      <c r="M2164" s="6"/>
      <c r="N2164" s="6"/>
      <c r="O2164" s="6"/>
      <c r="P2164" s="6"/>
      <c r="Q2164" s="16"/>
    </row>
    <row r="2165" spans="2:17">
      <c r="B2165" s="4"/>
      <c r="D2165" s="2"/>
      <c r="E2165" s="6"/>
      <c r="F2165" s="6"/>
      <c r="G2165" s="6"/>
      <c r="H2165" s="6"/>
      <c r="I2165" s="6"/>
      <c r="J2165" s="6"/>
      <c r="K2165" s="6"/>
      <c r="L2165" s="6"/>
      <c r="M2165" s="6"/>
      <c r="N2165" s="6"/>
      <c r="O2165" s="6"/>
      <c r="P2165" s="6"/>
      <c r="Q2165" s="16"/>
    </row>
    <row r="2166" spans="2:17">
      <c r="B2166" s="4"/>
      <c r="D2166" s="2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16"/>
    </row>
    <row r="2167" spans="2:17">
      <c r="B2167" s="4"/>
      <c r="D2167" s="2"/>
      <c r="E2167" s="6"/>
      <c r="F2167" s="6"/>
      <c r="G2167" s="6"/>
      <c r="H2167" s="6"/>
      <c r="I2167" s="6"/>
      <c r="J2167" s="6"/>
      <c r="K2167" s="6"/>
      <c r="L2167" s="6"/>
      <c r="M2167" s="6"/>
      <c r="N2167" s="6"/>
      <c r="O2167" s="6"/>
      <c r="P2167" s="6"/>
      <c r="Q2167" s="16"/>
    </row>
    <row r="2168" spans="2:17">
      <c r="B2168" s="4"/>
      <c r="D2168" s="2"/>
      <c r="E2168" s="6"/>
      <c r="F2168" s="6"/>
      <c r="G2168" s="6"/>
      <c r="H2168" s="6"/>
      <c r="I2168" s="6"/>
      <c r="J2168" s="6"/>
      <c r="K2168" s="6"/>
      <c r="L2168" s="6"/>
      <c r="M2168" s="6"/>
      <c r="N2168" s="6"/>
      <c r="O2168" s="6"/>
      <c r="P2168" s="6"/>
      <c r="Q2168" s="16"/>
    </row>
    <row r="2169" spans="2:17">
      <c r="B2169" s="4"/>
      <c r="D2169" s="2"/>
      <c r="E2169" s="6"/>
      <c r="F2169" s="6"/>
      <c r="G2169" s="6"/>
      <c r="H2169" s="6"/>
      <c r="I2169" s="6"/>
      <c r="J2169" s="6"/>
      <c r="K2169" s="6"/>
      <c r="L2169" s="6"/>
      <c r="M2169" s="6"/>
      <c r="N2169" s="6"/>
      <c r="O2169" s="6"/>
      <c r="P2169" s="6"/>
      <c r="Q2169" s="16"/>
    </row>
    <row r="2170" spans="2:17">
      <c r="B2170" s="4"/>
      <c r="D2170" s="2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16"/>
    </row>
    <row r="2171" spans="2:17">
      <c r="B2171" s="4"/>
      <c r="D2171" s="2"/>
      <c r="E2171" s="6"/>
      <c r="F2171" s="6"/>
      <c r="G2171" s="6"/>
      <c r="H2171" s="6"/>
      <c r="I2171" s="6"/>
      <c r="J2171" s="6"/>
      <c r="K2171" s="6"/>
      <c r="L2171" s="6"/>
      <c r="M2171" s="6"/>
      <c r="N2171" s="6"/>
      <c r="O2171" s="6"/>
      <c r="P2171" s="6"/>
      <c r="Q2171" s="16"/>
    </row>
    <row r="2172" spans="2:17">
      <c r="B2172" s="4"/>
      <c r="D2172" s="2"/>
      <c r="E2172" s="6"/>
      <c r="F2172" s="6"/>
      <c r="G2172" s="6"/>
      <c r="H2172" s="6"/>
      <c r="I2172" s="6"/>
      <c r="J2172" s="6"/>
      <c r="K2172" s="6"/>
      <c r="L2172" s="6"/>
      <c r="M2172" s="6"/>
      <c r="N2172" s="6"/>
      <c r="O2172" s="6"/>
      <c r="P2172" s="6"/>
      <c r="Q2172" s="16"/>
    </row>
    <row r="2173" spans="2:17">
      <c r="B2173" s="4"/>
      <c r="D2173" s="2"/>
      <c r="E2173" s="6"/>
      <c r="F2173" s="6"/>
      <c r="G2173" s="6"/>
      <c r="H2173" s="6"/>
      <c r="I2173" s="6"/>
      <c r="J2173" s="6"/>
      <c r="K2173" s="6"/>
      <c r="L2173" s="6"/>
      <c r="M2173" s="6"/>
      <c r="N2173" s="6"/>
      <c r="O2173" s="6"/>
      <c r="P2173" s="6"/>
      <c r="Q2173" s="16"/>
    </row>
    <row r="2174" spans="2:17">
      <c r="B2174" s="4"/>
      <c r="D2174" s="2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16"/>
    </row>
    <row r="2175" spans="2:17">
      <c r="B2175" s="4"/>
      <c r="D2175" s="2"/>
      <c r="E2175" s="6"/>
      <c r="F2175" s="6"/>
      <c r="G2175" s="6"/>
      <c r="H2175" s="6"/>
      <c r="I2175" s="6"/>
      <c r="J2175" s="6"/>
      <c r="K2175" s="6"/>
      <c r="L2175" s="6"/>
      <c r="M2175" s="6"/>
      <c r="N2175" s="6"/>
      <c r="O2175" s="6"/>
      <c r="P2175" s="6"/>
      <c r="Q2175" s="16"/>
    </row>
    <row r="2176" spans="2:17">
      <c r="B2176" s="4"/>
      <c r="D2176" s="2"/>
      <c r="E2176" s="6"/>
      <c r="F2176" s="6"/>
      <c r="G2176" s="6"/>
      <c r="H2176" s="6"/>
      <c r="I2176" s="6"/>
      <c r="J2176" s="6"/>
      <c r="K2176" s="6"/>
      <c r="L2176" s="6"/>
      <c r="M2176" s="6"/>
      <c r="N2176" s="6"/>
      <c r="O2176" s="6"/>
      <c r="P2176" s="6"/>
      <c r="Q2176" s="16"/>
    </row>
    <row r="2177" spans="2:17">
      <c r="B2177" s="4"/>
      <c r="D2177" s="2"/>
      <c r="E2177" s="6"/>
      <c r="F2177" s="6"/>
      <c r="G2177" s="6"/>
      <c r="H2177" s="6"/>
      <c r="I2177" s="6"/>
      <c r="J2177" s="6"/>
      <c r="K2177" s="6"/>
      <c r="L2177" s="6"/>
      <c r="M2177" s="6"/>
      <c r="N2177" s="6"/>
      <c r="O2177" s="6"/>
      <c r="P2177" s="6"/>
      <c r="Q2177" s="16"/>
    </row>
    <row r="2178" spans="2:17">
      <c r="B2178" s="4"/>
      <c r="D2178" s="2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16"/>
    </row>
    <row r="2179" spans="2:17">
      <c r="B2179" s="4"/>
      <c r="D2179" s="2"/>
      <c r="E2179" s="6"/>
      <c r="F2179" s="6"/>
      <c r="G2179" s="6"/>
      <c r="H2179" s="6"/>
      <c r="I2179" s="6"/>
      <c r="J2179" s="6"/>
      <c r="K2179" s="6"/>
      <c r="L2179" s="6"/>
      <c r="M2179" s="6"/>
      <c r="N2179" s="6"/>
      <c r="O2179" s="6"/>
      <c r="P2179" s="6"/>
      <c r="Q2179" s="16"/>
    </row>
    <row r="2180" spans="2:17">
      <c r="B2180" s="4"/>
      <c r="D2180" s="2"/>
      <c r="E2180" s="6"/>
      <c r="F2180" s="6"/>
      <c r="G2180" s="6"/>
      <c r="H2180" s="6"/>
      <c r="I2180" s="6"/>
      <c r="J2180" s="6"/>
      <c r="K2180" s="6"/>
      <c r="L2180" s="6"/>
      <c r="M2180" s="6"/>
      <c r="N2180" s="6"/>
      <c r="O2180" s="6"/>
      <c r="P2180" s="6"/>
      <c r="Q2180" s="16"/>
    </row>
    <row r="2181" spans="2:17">
      <c r="B2181" s="4"/>
      <c r="D2181" s="2"/>
      <c r="E2181" s="6"/>
      <c r="F2181" s="6"/>
      <c r="G2181" s="6"/>
      <c r="H2181" s="6"/>
      <c r="I2181" s="6"/>
      <c r="J2181" s="6"/>
      <c r="K2181" s="6"/>
      <c r="L2181" s="6"/>
      <c r="M2181" s="6"/>
      <c r="N2181" s="6"/>
      <c r="O2181" s="6"/>
      <c r="P2181" s="6"/>
      <c r="Q2181" s="16"/>
    </row>
    <row r="2182" spans="2:17">
      <c r="B2182" s="4"/>
      <c r="D2182" s="2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16"/>
    </row>
    <row r="2183" spans="2:17">
      <c r="B2183" s="4"/>
      <c r="D2183" s="2"/>
      <c r="E2183" s="6"/>
      <c r="F2183" s="6"/>
      <c r="G2183" s="6"/>
      <c r="H2183" s="6"/>
      <c r="I2183" s="6"/>
      <c r="J2183" s="6"/>
      <c r="K2183" s="6"/>
      <c r="L2183" s="6"/>
      <c r="M2183" s="6"/>
      <c r="N2183" s="6"/>
      <c r="O2183" s="6"/>
      <c r="P2183" s="6"/>
      <c r="Q2183" s="16"/>
    </row>
    <row r="2184" spans="2:17">
      <c r="B2184" s="4"/>
      <c r="D2184" s="2"/>
      <c r="E2184" s="6"/>
      <c r="F2184" s="6"/>
      <c r="G2184" s="6"/>
      <c r="H2184" s="6"/>
      <c r="I2184" s="6"/>
      <c r="J2184" s="6"/>
      <c r="K2184" s="6"/>
      <c r="L2184" s="6"/>
      <c r="M2184" s="6"/>
      <c r="N2184" s="6"/>
      <c r="O2184" s="6"/>
      <c r="P2184" s="6"/>
      <c r="Q2184" s="16"/>
    </row>
    <row r="2185" spans="2:17">
      <c r="B2185" s="4"/>
      <c r="D2185" s="2"/>
      <c r="E2185" s="6"/>
      <c r="F2185" s="6"/>
      <c r="G2185" s="6"/>
      <c r="H2185" s="6"/>
      <c r="I2185" s="6"/>
      <c r="J2185" s="6"/>
      <c r="K2185" s="6"/>
      <c r="L2185" s="6"/>
      <c r="M2185" s="6"/>
      <c r="N2185" s="6"/>
      <c r="O2185" s="6"/>
      <c r="P2185" s="6"/>
      <c r="Q2185" s="16"/>
    </row>
    <row r="2186" spans="2:17">
      <c r="B2186" s="4"/>
      <c r="D2186" s="2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16"/>
    </row>
    <row r="2187" spans="2:17">
      <c r="B2187" s="4"/>
      <c r="D2187" s="2"/>
      <c r="E2187" s="6"/>
      <c r="F2187" s="6"/>
      <c r="G2187" s="6"/>
      <c r="H2187" s="6"/>
      <c r="I2187" s="6"/>
      <c r="J2187" s="6"/>
      <c r="K2187" s="6"/>
      <c r="L2187" s="6"/>
      <c r="M2187" s="6"/>
      <c r="N2187" s="6"/>
      <c r="O2187" s="6"/>
      <c r="P2187" s="6"/>
      <c r="Q2187" s="16"/>
    </row>
    <row r="2188" spans="2:17">
      <c r="B2188" s="4"/>
      <c r="D2188" s="2"/>
      <c r="E2188" s="6"/>
      <c r="F2188" s="6"/>
      <c r="G2188" s="6"/>
      <c r="H2188" s="6"/>
      <c r="I2188" s="6"/>
      <c r="J2188" s="6"/>
      <c r="K2188" s="6"/>
      <c r="L2188" s="6"/>
      <c r="M2188" s="6"/>
      <c r="N2188" s="6"/>
      <c r="O2188" s="6"/>
      <c r="P2188" s="6"/>
      <c r="Q2188" s="16"/>
    </row>
    <row r="2189" spans="2:17">
      <c r="B2189" s="4"/>
      <c r="D2189" s="2"/>
      <c r="E2189" s="6"/>
      <c r="F2189" s="6"/>
      <c r="G2189" s="6"/>
      <c r="H2189" s="6"/>
      <c r="I2189" s="6"/>
      <c r="J2189" s="6"/>
      <c r="K2189" s="6"/>
      <c r="L2189" s="6"/>
      <c r="M2189" s="6"/>
      <c r="N2189" s="6"/>
      <c r="O2189" s="6"/>
      <c r="P2189" s="6"/>
      <c r="Q2189" s="16"/>
    </row>
    <row r="2190" spans="2:17">
      <c r="B2190" s="4"/>
      <c r="D2190" s="2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16"/>
    </row>
    <row r="2191" spans="2:17">
      <c r="B2191" s="4"/>
      <c r="D2191" s="2"/>
      <c r="E2191" s="6"/>
      <c r="F2191" s="6"/>
      <c r="G2191" s="6"/>
      <c r="H2191" s="6"/>
      <c r="I2191" s="6"/>
      <c r="J2191" s="6"/>
      <c r="K2191" s="6"/>
      <c r="L2191" s="6"/>
      <c r="M2191" s="6"/>
      <c r="N2191" s="6"/>
      <c r="O2191" s="6"/>
      <c r="P2191" s="6"/>
      <c r="Q2191" s="16"/>
    </row>
    <row r="2192" spans="2:17">
      <c r="B2192" s="4"/>
      <c r="D2192" s="2"/>
      <c r="E2192" s="6"/>
      <c r="F2192" s="6"/>
      <c r="G2192" s="6"/>
      <c r="H2192" s="6"/>
      <c r="I2192" s="6"/>
      <c r="J2192" s="6"/>
      <c r="K2192" s="6"/>
      <c r="L2192" s="6"/>
      <c r="M2192" s="6"/>
      <c r="N2192" s="6"/>
      <c r="O2192" s="6"/>
      <c r="P2192" s="6"/>
      <c r="Q2192" s="16"/>
    </row>
    <row r="2193" spans="2:17">
      <c r="B2193" s="4"/>
      <c r="D2193" s="2"/>
      <c r="E2193" s="6"/>
      <c r="F2193" s="6"/>
      <c r="G2193" s="6"/>
      <c r="H2193" s="6"/>
      <c r="I2193" s="6"/>
      <c r="J2193" s="6"/>
      <c r="K2193" s="6"/>
      <c r="L2193" s="6"/>
      <c r="M2193" s="6"/>
      <c r="N2193" s="6"/>
      <c r="O2193" s="6"/>
      <c r="P2193" s="6"/>
      <c r="Q2193" s="16"/>
    </row>
    <row r="2194" spans="2:17">
      <c r="B2194" s="4"/>
      <c r="D2194" s="2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16"/>
    </row>
    <row r="2195" spans="2:17">
      <c r="B2195" s="4"/>
      <c r="D2195" s="2"/>
      <c r="E2195" s="6"/>
      <c r="F2195" s="6"/>
      <c r="G2195" s="6"/>
      <c r="H2195" s="6"/>
      <c r="I2195" s="6"/>
      <c r="J2195" s="6"/>
      <c r="K2195" s="6"/>
      <c r="L2195" s="6"/>
      <c r="M2195" s="6"/>
      <c r="N2195" s="6"/>
      <c r="O2195" s="6"/>
      <c r="P2195" s="6"/>
      <c r="Q2195" s="16"/>
    </row>
    <row r="2196" spans="2:17">
      <c r="B2196" s="4"/>
      <c r="D2196" s="2"/>
      <c r="E2196" s="6"/>
      <c r="F2196" s="6"/>
      <c r="G2196" s="6"/>
      <c r="H2196" s="6"/>
      <c r="I2196" s="6"/>
      <c r="J2196" s="6"/>
      <c r="K2196" s="6"/>
      <c r="L2196" s="6"/>
      <c r="M2196" s="6"/>
      <c r="N2196" s="6"/>
      <c r="O2196" s="6"/>
      <c r="P2196" s="6"/>
      <c r="Q2196" s="16"/>
    </row>
    <row r="2197" spans="2:17">
      <c r="B2197" s="4"/>
      <c r="D2197" s="2"/>
      <c r="E2197" s="6"/>
      <c r="F2197" s="6"/>
      <c r="G2197" s="6"/>
      <c r="H2197" s="6"/>
      <c r="I2197" s="6"/>
      <c r="J2197" s="6"/>
      <c r="K2197" s="6"/>
      <c r="L2197" s="6"/>
      <c r="M2197" s="6"/>
      <c r="N2197" s="6"/>
      <c r="O2197" s="6"/>
      <c r="P2197" s="6"/>
      <c r="Q2197" s="16"/>
    </row>
    <row r="2198" spans="2:17">
      <c r="B2198" s="4"/>
      <c r="D2198" s="2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16"/>
    </row>
    <row r="2199" spans="2:17">
      <c r="B2199" s="4"/>
      <c r="D2199" s="2"/>
      <c r="E2199" s="6"/>
      <c r="F2199" s="6"/>
      <c r="G2199" s="6"/>
      <c r="H2199" s="6"/>
      <c r="I2199" s="6"/>
      <c r="J2199" s="6"/>
      <c r="K2199" s="6"/>
      <c r="L2199" s="6"/>
      <c r="M2199" s="6"/>
      <c r="N2199" s="6"/>
      <c r="O2199" s="6"/>
      <c r="P2199" s="6"/>
      <c r="Q2199" s="16"/>
    </row>
    <row r="2200" spans="2:17">
      <c r="B2200" s="4"/>
      <c r="D2200" s="2"/>
      <c r="E2200" s="6"/>
      <c r="F2200" s="6"/>
      <c r="G2200" s="6"/>
      <c r="H2200" s="6"/>
      <c r="I2200" s="6"/>
      <c r="J2200" s="6"/>
      <c r="K2200" s="6"/>
      <c r="L2200" s="6"/>
      <c r="M2200" s="6"/>
      <c r="N2200" s="6"/>
      <c r="O2200" s="6"/>
      <c r="P2200" s="6"/>
      <c r="Q2200" s="16"/>
    </row>
    <row r="2201" spans="2:17">
      <c r="B2201" s="4"/>
      <c r="D2201" s="2"/>
      <c r="E2201" s="6"/>
      <c r="F2201" s="6"/>
      <c r="G2201" s="6"/>
      <c r="H2201" s="6"/>
      <c r="I2201" s="6"/>
      <c r="J2201" s="6"/>
      <c r="K2201" s="6"/>
      <c r="L2201" s="6"/>
      <c r="M2201" s="6"/>
      <c r="N2201" s="6"/>
      <c r="O2201" s="6"/>
      <c r="P2201" s="6"/>
      <c r="Q2201" s="16"/>
    </row>
    <row r="2202" spans="2:17">
      <c r="B2202" s="4"/>
      <c r="D2202" s="2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16"/>
    </row>
    <row r="2203" spans="2:17">
      <c r="B2203" s="4"/>
      <c r="D2203" s="2"/>
      <c r="E2203" s="6"/>
      <c r="F2203" s="6"/>
      <c r="G2203" s="6"/>
      <c r="H2203" s="6"/>
      <c r="I2203" s="6"/>
      <c r="J2203" s="6"/>
      <c r="K2203" s="6"/>
      <c r="L2203" s="6"/>
      <c r="M2203" s="6"/>
      <c r="N2203" s="6"/>
      <c r="O2203" s="6"/>
      <c r="P2203" s="6"/>
      <c r="Q2203" s="16"/>
    </row>
    <row r="2204" spans="2:17">
      <c r="B2204" s="4"/>
      <c r="D2204" s="2"/>
      <c r="E2204" s="6"/>
      <c r="F2204" s="6"/>
      <c r="G2204" s="6"/>
      <c r="H2204" s="6"/>
      <c r="I2204" s="6"/>
      <c r="J2204" s="6"/>
      <c r="K2204" s="6"/>
      <c r="L2204" s="6"/>
      <c r="M2204" s="6"/>
      <c r="N2204" s="6"/>
      <c r="O2204" s="6"/>
      <c r="P2204" s="6"/>
      <c r="Q2204" s="16"/>
    </row>
    <row r="2205" spans="2:17">
      <c r="B2205" s="4"/>
      <c r="D2205" s="2"/>
      <c r="E2205" s="6"/>
      <c r="F2205" s="6"/>
      <c r="G2205" s="6"/>
      <c r="H2205" s="6"/>
      <c r="I2205" s="6"/>
      <c r="J2205" s="6"/>
      <c r="K2205" s="6"/>
      <c r="L2205" s="6"/>
      <c r="M2205" s="6"/>
      <c r="N2205" s="6"/>
      <c r="O2205" s="6"/>
      <c r="P2205" s="6"/>
      <c r="Q2205" s="16"/>
    </row>
    <row r="2206" spans="2:17">
      <c r="B2206" s="4"/>
      <c r="D2206" s="2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16"/>
    </row>
    <row r="2207" spans="2:17">
      <c r="B2207" s="4"/>
      <c r="D2207" s="2"/>
      <c r="E2207" s="6"/>
      <c r="F2207" s="6"/>
      <c r="G2207" s="6"/>
      <c r="H2207" s="6"/>
      <c r="I2207" s="6"/>
      <c r="J2207" s="6"/>
      <c r="K2207" s="6"/>
      <c r="L2207" s="6"/>
      <c r="M2207" s="6"/>
      <c r="N2207" s="6"/>
      <c r="O2207" s="6"/>
      <c r="P2207" s="6"/>
      <c r="Q2207" s="16"/>
    </row>
    <row r="2208" spans="2:17">
      <c r="B2208" s="4"/>
      <c r="D2208" s="2"/>
      <c r="E2208" s="6"/>
      <c r="F2208" s="6"/>
      <c r="G2208" s="6"/>
      <c r="H2208" s="6"/>
      <c r="I2208" s="6"/>
      <c r="J2208" s="6"/>
      <c r="K2208" s="6"/>
      <c r="L2208" s="6"/>
      <c r="M2208" s="6"/>
      <c r="N2208" s="6"/>
      <c r="O2208" s="6"/>
      <c r="P2208" s="6"/>
      <c r="Q2208" s="16"/>
    </row>
    <row r="2209" spans="2:17">
      <c r="B2209" s="4"/>
      <c r="D2209" s="2"/>
      <c r="E2209" s="6"/>
      <c r="F2209" s="6"/>
      <c r="G2209" s="6"/>
      <c r="H2209" s="6"/>
      <c r="I2209" s="6"/>
      <c r="J2209" s="6"/>
      <c r="K2209" s="6"/>
      <c r="L2209" s="6"/>
      <c r="M2209" s="6"/>
      <c r="N2209" s="6"/>
      <c r="O2209" s="6"/>
      <c r="P2209" s="6"/>
      <c r="Q2209" s="16"/>
    </row>
    <row r="2210" spans="2:17">
      <c r="B2210" s="4"/>
      <c r="D2210" s="2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16"/>
    </row>
    <row r="2211" spans="2:17">
      <c r="B2211" s="4"/>
      <c r="D2211" s="2"/>
      <c r="E2211" s="6"/>
      <c r="F2211" s="6"/>
      <c r="G2211" s="6"/>
      <c r="H2211" s="6"/>
      <c r="I2211" s="6"/>
      <c r="J2211" s="6"/>
      <c r="K2211" s="6"/>
      <c r="L2211" s="6"/>
      <c r="M2211" s="6"/>
      <c r="N2211" s="6"/>
      <c r="O2211" s="6"/>
      <c r="P2211" s="6"/>
      <c r="Q2211" s="16"/>
    </row>
    <row r="2212" spans="2:17">
      <c r="B2212" s="4"/>
      <c r="D2212" s="2"/>
      <c r="E2212" s="6"/>
      <c r="F2212" s="6"/>
      <c r="G2212" s="6"/>
      <c r="H2212" s="6"/>
      <c r="I2212" s="6"/>
      <c r="J2212" s="6"/>
      <c r="K2212" s="6"/>
      <c r="L2212" s="6"/>
      <c r="M2212" s="6"/>
      <c r="N2212" s="6"/>
      <c r="O2212" s="6"/>
      <c r="P2212" s="6"/>
      <c r="Q2212" s="16"/>
    </row>
    <row r="2213" spans="2:17">
      <c r="B2213" s="4"/>
      <c r="D2213" s="2"/>
      <c r="E2213" s="6"/>
      <c r="F2213" s="6"/>
      <c r="G2213" s="6"/>
      <c r="H2213" s="6"/>
      <c r="I2213" s="6"/>
      <c r="J2213" s="6"/>
      <c r="K2213" s="6"/>
      <c r="L2213" s="6"/>
      <c r="M2213" s="6"/>
      <c r="N2213" s="6"/>
      <c r="O2213" s="6"/>
      <c r="P2213" s="6"/>
      <c r="Q2213" s="16"/>
    </row>
    <row r="2214" spans="2:17">
      <c r="B2214" s="4"/>
      <c r="D2214" s="2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16"/>
    </row>
    <row r="2215" spans="2:17">
      <c r="B2215" s="4"/>
      <c r="D2215" s="2"/>
      <c r="E2215" s="6"/>
      <c r="F2215" s="6"/>
      <c r="G2215" s="6"/>
      <c r="H2215" s="6"/>
      <c r="I2215" s="6"/>
      <c r="J2215" s="6"/>
      <c r="K2215" s="6"/>
      <c r="L2215" s="6"/>
      <c r="M2215" s="6"/>
      <c r="N2215" s="6"/>
      <c r="O2215" s="6"/>
      <c r="P2215" s="6"/>
      <c r="Q2215" s="16"/>
    </row>
    <row r="2216" spans="2:17">
      <c r="B2216" s="4"/>
      <c r="D2216" s="2"/>
      <c r="E2216" s="6"/>
      <c r="F2216" s="6"/>
      <c r="G2216" s="6"/>
      <c r="H2216" s="6"/>
      <c r="I2216" s="6"/>
      <c r="J2216" s="6"/>
      <c r="K2216" s="6"/>
      <c r="L2216" s="6"/>
      <c r="M2216" s="6"/>
      <c r="N2216" s="6"/>
      <c r="O2216" s="6"/>
      <c r="P2216" s="6"/>
      <c r="Q2216" s="16"/>
    </row>
    <row r="2217" spans="2:17">
      <c r="B2217" s="4"/>
      <c r="D2217" s="2"/>
      <c r="E2217" s="6"/>
      <c r="F2217" s="6"/>
      <c r="G2217" s="6"/>
      <c r="H2217" s="6"/>
      <c r="I2217" s="6"/>
      <c r="J2217" s="6"/>
      <c r="K2217" s="6"/>
      <c r="L2217" s="6"/>
      <c r="M2217" s="6"/>
      <c r="N2217" s="6"/>
      <c r="O2217" s="6"/>
      <c r="P2217" s="6"/>
      <c r="Q2217" s="16"/>
    </row>
    <row r="2218" spans="2:17">
      <c r="B2218" s="4"/>
      <c r="D2218" s="2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16"/>
    </row>
    <row r="2219" spans="2:17">
      <c r="B2219" s="4"/>
      <c r="D2219" s="2"/>
      <c r="E2219" s="6"/>
      <c r="F2219" s="6"/>
      <c r="G2219" s="6"/>
      <c r="H2219" s="6"/>
      <c r="I2219" s="6"/>
      <c r="J2219" s="6"/>
      <c r="K2219" s="6"/>
      <c r="L2219" s="6"/>
      <c r="M2219" s="6"/>
      <c r="N2219" s="6"/>
      <c r="O2219" s="6"/>
      <c r="P2219" s="6"/>
      <c r="Q2219" s="16"/>
    </row>
    <row r="2220" spans="2:17">
      <c r="B2220" s="4"/>
      <c r="D2220" s="2"/>
      <c r="E2220" s="6"/>
      <c r="F2220" s="6"/>
      <c r="G2220" s="6"/>
      <c r="H2220" s="6"/>
      <c r="I2220" s="6"/>
      <c r="J2220" s="6"/>
      <c r="K2220" s="6"/>
      <c r="L2220" s="6"/>
      <c r="M2220" s="6"/>
      <c r="N2220" s="6"/>
      <c r="O2220" s="6"/>
      <c r="P2220" s="6"/>
      <c r="Q2220" s="16"/>
    </row>
    <row r="2221" spans="2:17">
      <c r="B2221" s="4"/>
      <c r="D2221" s="2"/>
      <c r="E2221" s="6"/>
      <c r="F2221" s="6"/>
      <c r="G2221" s="6"/>
      <c r="H2221" s="6"/>
      <c r="I2221" s="6"/>
      <c r="J2221" s="6"/>
      <c r="K2221" s="6"/>
      <c r="L2221" s="6"/>
      <c r="M2221" s="6"/>
      <c r="N2221" s="6"/>
      <c r="O2221" s="6"/>
      <c r="P2221" s="6"/>
      <c r="Q2221" s="16"/>
    </row>
    <row r="2222" spans="2:17">
      <c r="B2222" s="4"/>
      <c r="D2222" s="2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16"/>
    </row>
    <row r="2223" spans="2:17">
      <c r="B2223" s="4"/>
      <c r="D2223" s="2"/>
      <c r="E2223" s="6"/>
      <c r="F2223" s="6"/>
      <c r="G2223" s="6"/>
      <c r="H2223" s="6"/>
      <c r="I2223" s="6"/>
      <c r="J2223" s="6"/>
      <c r="K2223" s="6"/>
      <c r="L2223" s="6"/>
      <c r="M2223" s="6"/>
      <c r="N2223" s="6"/>
      <c r="O2223" s="6"/>
      <c r="P2223" s="6"/>
      <c r="Q2223" s="16"/>
    </row>
    <row r="2224" spans="2:17">
      <c r="B2224" s="4"/>
      <c r="D2224" s="2"/>
      <c r="E2224" s="6"/>
      <c r="F2224" s="6"/>
      <c r="G2224" s="6"/>
      <c r="H2224" s="6"/>
      <c r="I2224" s="6"/>
      <c r="J2224" s="6"/>
      <c r="K2224" s="6"/>
      <c r="L2224" s="6"/>
      <c r="M2224" s="6"/>
      <c r="N2224" s="6"/>
      <c r="O2224" s="6"/>
      <c r="P2224" s="6"/>
      <c r="Q2224" s="16"/>
    </row>
    <row r="2225" spans="2:17">
      <c r="B2225" s="4"/>
      <c r="D2225" s="2"/>
      <c r="E2225" s="6"/>
      <c r="F2225" s="6"/>
      <c r="G2225" s="6"/>
      <c r="H2225" s="6"/>
      <c r="I2225" s="6"/>
      <c r="J2225" s="6"/>
      <c r="K2225" s="6"/>
      <c r="L2225" s="6"/>
      <c r="M2225" s="6"/>
      <c r="N2225" s="6"/>
      <c r="O2225" s="6"/>
      <c r="P2225" s="6"/>
      <c r="Q2225" s="16"/>
    </row>
    <row r="2226" spans="2:17">
      <c r="B2226" s="4"/>
      <c r="D2226" s="2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16"/>
    </row>
    <row r="2227" spans="2:17">
      <c r="B2227" s="4"/>
      <c r="D2227" s="2"/>
      <c r="E2227" s="6"/>
      <c r="F2227" s="6"/>
      <c r="G2227" s="6"/>
      <c r="H2227" s="6"/>
      <c r="I2227" s="6"/>
      <c r="J2227" s="6"/>
      <c r="K2227" s="6"/>
      <c r="L2227" s="6"/>
      <c r="M2227" s="6"/>
      <c r="N2227" s="6"/>
      <c r="O2227" s="6"/>
      <c r="P2227" s="6"/>
      <c r="Q2227" s="16"/>
    </row>
    <row r="2228" spans="2:17">
      <c r="B2228" s="4"/>
      <c r="D2228" s="2"/>
      <c r="E2228" s="6"/>
      <c r="F2228" s="6"/>
      <c r="G2228" s="6"/>
      <c r="H2228" s="6"/>
      <c r="I2228" s="6"/>
      <c r="J2228" s="6"/>
      <c r="K2228" s="6"/>
      <c r="L2228" s="6"/>
      <c r="M2228" s="6"/>
      <c r="N2228" s="6"/>
      <c r="O2228" s="6"/>
      <c r="P2228" s="6"/>
      <c r="Q2228" s="16"/>
    </row>
    <row r="2229" spans="2:17">
      <c r="B2229" s="4"/>
      <c r="D2229" s="2"/>
      <c r="E2229" s="6"/>
      <c r="F2229" s="6"/>
      <c r="G2229" s="6"/>
      <c r="H2229" s="6"/>
      <c r="I2229" s="6"/>
      <c r="J2229" s="6"/>
      <c r="K2229" s="6"/>
      <c r="L2229" s="6"/>
      <c r="M2229" s="6"/>
      <c r="N2229" s="6"/>
      <c r="O2229" s="6"/>
      <c r="P2229" s="6"/>
      <c r="Q2229" s="16"/>
    </row>
    <row r="2230" spans="2:17">
      <c r="B2230" s="4"/>
      <c r="D2230" s="2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16"/>
    </row>
    <row r="2231" spans="2:17">
      <c r="B2231" s="4"/>
      <c r="D2231" s="2"/>
      <c r="E2231" s="6"/>
      <c r="F2231" s="6"/>
      <c r="G2231" s="6"/>
      <c r="H2231" s="6"/>
      <c r="I2231" s="6"/>
      <c r="J2231" s="6"/>
      <c r="K2231" s="6"/>
      <c r="L2231" s="6"/>
      <c r="M2231" s="6"/>
      <c r="N2231" s="6"/>
      <c r="O2231" s="6"/>
      <c r="P2231" s="6"/>
      <c r="Q2231" s="16"/>
    </row>
    <row r="2232" spans="2:17">
      <c r="B2232" s="4"/>
      <c r="D2232" s="2"/>
      <c r="E2232" s="6"/>
      <c r="F2232" s="6"/>
      <c r="G2232" s="6"/>
      <c r="H2232" s="6"/>
      <c r="I2232" s="6"/>
      <c r="J2232" s="6"/>
      <c r="K2232" s="6"/>
      <c r="L2232" s="6"/>
      <c r="M2232" s="6"/>
      <c r="N2232" s="6"/>
      <c r="O2232" s="6"/>
      <c r="P2232" s="6"/>
      <c r="Q2232" s="16"/>
    </row>
    <row r="2233" spans="2:17">
      <c r="B2233" s="4"/>
      <c r="D2233" s="2"/>
      <c r="E2233" s="6"/>
      <c r="F2233" s="6"/>
      <c r="G2233" s="6"/>
      <c r="H2233" s="6"/>
      <c r="I2233" s="6"/>
      <c r="J2233" s="6"/>
      <c r="K2233" s="6"/>
      <c r="L2233" s="6"/>
      <c r="M2233" s="6"/>
      <c r="N2233" s="6"/>
      <c r="O2233" s="6"/>
      <c r="P2233" s="6"/>
      <c r="Q2233" s="16"/>
    </row>
    <row r="2234" spans="2:17">
      <c r="B2234" s="4"/>
      <c r="D2234" s="2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16"/>
    </row>
    <row r="2235" spans="2:17">
      <c r="B2235" s="4"/>
      <c r="D2235" s="2"/>
      <c r="E2235" s="6"/>
      <c r="F2235" s="6"/>
      <c r="G2235" s="6"/>
      <c r="H2235" s="6"/>
      <c r="I2235" s="6"/>
      <c r="J2235" s="6"/>
      <c r="K2235" s="6"/>
      <c r="L2235" s="6"/>
      <c r="M2235" s="6"/>
      <c r="N2235" s="6"/>
      <c r="O2235" s="6"/>
      <c r="P2235" s="6"/>
      <c r="Q2235" s="16"/>
    </row>
    <row r="2236" spans="2:17">
      <c r="B2236" s="4"/>
      <c r="D2236" s="2"/>
      <c r="E2236" s="6"/>
      <c r="F2236" s="6"/>
      <c r="G2236" s="6"/>
      <c r="H2236" s="6"/>
      <c r="I2236" s="6"/>
      <c r="J2236" s="6"/>
      <c r="K2236" s="6"/>
      <c r="L2236" s="6"/>
      <c r="M2236" s="6"/>
      <c r="N2236" s="6"/>
      <c r="O2236" s="6"/>
      <c r="P2236" s="6"/>
      <c r="Q2236" s="16"/>
    </row>
    <row r="2237" spans="2:17">
      <c r="B2237" s="4"/>
      <c r="D2237" s="2"/>
      <c r="E2237" s="6"/>
      <c r="F2237" s="6"/>
      <c r="G2237" s="6"/>
      <c r="H2237" s="6"/>
      <c r="I2237" s="6"/>
      <c r="J2237" s="6"/>
      <c r="K2237" s="6"/>
      <c r="L2237" s="6"/>
      <c r="M2237" s="6"/>
      <c r="N2237" s="6"/>
      <c r="O2237" s="6"/>
      <c r="P2237" s="6"/>
      <c r="Q2237" s="16"/>
    </row>
    <row r="2238" spans="2:17">
      <c r="B2238" s="4"/>
      <c r="D2238" s="2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16"/>
    </row>
    <row r="2239" spans="2:17">
      <c r="B2239" s="4"/>
      <c r="D2239" s="2"/>
      <c r="E2239" s="6"/>
      <c r="F2239" s="6"/>
      <c r="G2239" s="6"/>
      <c r="H2239" s="6"/>
      <c r="I2239" s="6"/>
      <c r="J2239" s="6"/>
      <c r="K2239" s="6"/>
      <c r="L2239" s="6"/>
      <c r="M2239" s="6"/>
      <c r="N2239" s="6"/>
      <c r="O2239" s="6"/>
      <c r="P2239" s="6"/>
      <c r="Q2239" s="16"/>
    </row>
    <row r="2240" spans="2:17">
      <c r="B2240" s="4"/>
      <c r="D2240" s="2"/>
      <c r="E2240" s="6"/>
      <c r="F2240" s="6"/>
      <c r="G2240" s="6"/>
      <c r="H2240" s="6"/>
      <c r="I2240" s="6"/>
      <c r="J2240" s="6"/>
      <c r="K2240" s="6"/>
      <c r="L2240" s="6"/>
      <c r="M2240" s="6"/>
      <c r="N2240" s="6"/>
      <c r="O2240" s="6"/>
      <c r="P2240" s="6"/>
      <c r="Q2240" s="16"/>
    </row>
    <row r="2241" spans="2:17">
      <c r="B2241" s="4"/>
      <c r="D2241" s="2"/>
      <c r="E2241" s="6"/>
      <c r="F2241" s="6"/>
      <c r="G2241" s="6"/>
      <c r="H2241" s="6"/>
      <c r="I2241" s="6"/>
      <c r="J2241" s="6"/>
      <c r="K2241" s="6"/>
      <c r="L2241" s="6"/>
      <c r="M2241" s="6"/>
      <c r="N2241" s="6"/>
      <c r="O2241" s="6"/>
      <c r="P2241" s="6"/>
      <c r="Q2241" s="16"/>
    </row>
    <row r="2242" spans="2:17">
      <c r="B2242" s="4"/>
      <c r="D2242" s="2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16"/>
    </row>
    <row r="2243" spans="2:17">
      <c r="B2243" s="4"/>
      <c r="D2243" s="2"/>
      <c r="E2243" s="6"/>
      <c r="F2243" s="6"/>
      <c r="G2243" s="6"/>
      <c r="H2243" s="6"/>
      <c r="I2243" s="6"/>
      <c r="J2243" s="6"/>
      <c r="K2243" s="6"/>
      <c r="L2243" s="6"/>
      <c r="M2243" s="6"/>
      <c r="N2243" s="6"/>
      <c r="O2243" s="6"/>
      <c r="P2243" s="6"/>
      <c r="Q2243" s="16"/>
    </row>
    <row r="2244" spans="2:17">
      <c r="B2244" s="4"/>
      <c r="D2244" s="2"/>
      <c r="E2244" s="6"/>
      <c r="F2244" s="6"/>
      <c r="G2244" s="6"/>
      <c r="H2244" s="6"/>
      <c r="I2244" s="6"/>
      <c r="J2244" s="6"/>
      <c r="K2244" s="6"/>
      <c r="L2244" s="6"/>
      <c r="M2244" s="6"/>
      <c r="N2244" s="6"/>
      <c r="O2244" s="6"/>
      <c r="P2244" s="6"/>
      <c r="Q2244" s="16"/>
    </row>
    <row r="2245" spans="2:17">
      <c r="B2245" s="4"/>
      <c r="D2245" s="2"/>
      <c r="E2245" s="6"/>
      <c r="F2245" s="6"/>
      <c r="G2245" s="6"/>
      <c r="H2245" s="6"/>
      <c r="I2245" s="6"/>
      <c r="J2245" s="6"/>
      <c r="K2245" s="6"/>
      <c r="L2245" s="6"/>
      <c r="M2245" s="6"/>
      <c r="N2245" s="6"/>
      <c r="O2245" s="6"/>
      <c r="P2245" s="6"/>
      <c r="Q2245" s="16"/>
    </row>
    <row r="2246" spans="2:17">
      <c r="B2246" s="4"/>
      <c r="D2246" s="2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16"/>
    </row>
    <row r="2247" spans="2:17">
      <c r="B2247" s="4"/>
      <c r="D2247" s="2"/>
      <c r="E2247" s="6"/>
      <c r="F2247" s="6"/>
      <c r="G2247" s="6"/>
      <c r="H2247" s="6"/>
      <c r="I2247" s="6"/>
      <c r="J2247" s="6"/>
      <c r="K2247" s="6"/>
      <c r="L2247" s="6"/>
      <c r="M2247" s="6"/>
      <c r="N2247" s="6"/>
      <c r="O2247" s="6"/>
      <c r="P2247" s="6"/>
      <c r="Q2247" s="16"/>
    </row>
    <row r="2248" spans="2:17">
      <c r="B2248" s="4"/>
      <c r="D2248" s="2"/>
      <c r="E2248" s="6"/>
      <c r="F2248" s="6"/>
      <c r="G2248" s="6"/>
      <c r="H2248" s="6"/>
      <c r="I2248" s="6"/>
      <c r="J2248" s="6"/>
      <c r="K2248" s="6"/>
      <c r="L2248" s="6"/>
      <c r="M2248" s="6"/>
      <c r="N2248" s="6"/>
      <c r="O2248" s="6"/>
      <c r="P2248" s="6"/>
      <c r="Q2248" s="16"/>
    </row>
    <row r="2249" spans="2:17">
      <c r="B2249" s="4"/>
      <c r="D2249" s="2"/>
      <c r="E2249" s="6"/>
      <c r="F2249" s="6"/>
      <c r="G2249" s="6"/>
      <c r="H2249" s="6"/>
      <c r="I2249" s="6"/>
      <c r="J2249" s="6"/>
      <c r="K2249" s="6"/>
      <c r="L2249" s="6"/>
      <c r="M2249" s="6"/>
      <c r="N2249" s="6"/>
      <c r="O2249" s="6"/>
      <c r="P2249" s="6"/>
      <c r="Q2249" s="16"/>
    </row>
    <row r="2250" spans="2:17">
      <c r="B2250" s="4"/>
      <c r="D2250" s="2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16"/>
    </row>
    <row r="2251" spans="2:17">
      <c r="B2251" s="4"/>
      <c r="D2251" s="2"/>
      <c r="E2251" s="6"/>
      <c r="F2251" s="6"/>
      <c r="G2251" s="6"/>
      <c r="H2251" s="6"/>
      <c r="I2251" s="6"/>
      <c r="J2251" s="6"/>
      <c r="K2251" s="6"/>
      <c r="L2251" s="6"/>
      <c r="M2251" s="6"/>
      <c r="N2251" s="6"/>
      <c r="O2251" s="6"/>
      <c r="P2251" s="6"/>
      <c r="Q2251" s="16"/>
    </row>
    <row r="2252" spans="2:17">
      <c r="B2252" s="4"/>
      <c r="D2252" s="2"/>
      <c r="E2252" s="6"/>
      <c r="F2252" s="6"/>
      <c r="G2252" s="6"/>
      <c r="H2252" s="6"/>
      <c r="I2252" s="6"/>
      <c r="J2252" s="6"/>
      <c r="K2252" s="6"/>
      <c r="L2252" s="6"/>
      <c r="M2252" s="6"/>
      <c r="N2252" s="6"/>
      <c r="O2252" s="6"/>
      <c r="P2252" s="6"/>
      <c r="Q2252" s="16"/>
    </row>
    <row r="2253" spans="2:17">
      <c r="B2253" s="4"/>
      <c r="D2253" s="2"/>
      <c r="E2253" s="6"/>
      <c r="F2253" s="6"/>
      <c r="G2253" s="6"/>
      <c r="H2253" s="6"/>
      <c r="I2253" s="6"/>
      <c r="J2253" s="6"/>
      <c r="K2253" s="6"/>
      <c r="L2253" s="6"/>
      <c r="M2253" s="6"/>
      <c r="N2253" s="6"/>
      <c r="O2253" s="6"/>
      <c r="P2253" s="6"/>
      <c r="Q2253" s="16"/>
    </row>
    <row r="2254" spans="2:17">
      <c r="B2254" s="4"/>
      <c r="D2254" s="2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16"/>
    </row>
    <row r="2255" spans="2:17">
      <c r="B2255" s="4"/>
      <c r="D2255" s="2"/>
      <c r="E2255" s="6"/>
      <c r="F2255" s="6"/>
      <c r="G2255" s="6"/>
      <c r="H2255" s="6"/>
      <c r="I2255" s="6"/>
      <c r="J2255" s="6"/>
      <c r="K2255" s="6"/>
      <c r="L2255" s="6"/>
      <c r="M2255" s="6"/>
      <c r="N2255" s="6"/>
      <c r="O2255" s="6"/>
      <c r="P2255" s="6"/>
      <c r="Q2255" s="16"/>
    </row>
    <row r="2256" spans="2:17">
      <c r="B2256" s="4"/>
      <c r="D2256" s="2"/>
      <c r="E2256" s="6"/>
      <c r="F2256" s="6"/>
      <c r="G2256" s="6"/>
      <c r="H2256" s="6"/>
      <c r="I2256" s="6"/>
      <c r="J2256" s="6"/>
      <c r="K2256" s="6"/>
      <c r="L2256" s="6"/>
      <c r="M2256" s="6"/>
      <c r="N2256" s="6"/>
      <c r="O2256" s="6"/>
      <c r="P2256" s="6"/>
      <c r="Q2256" s="16"/>
    </row>
    <row r="2257" spans="2:17">
      <c r="B2257" s="4"/>
      <c r="D2257" s="2"/>
      <c r="E2257" s="6"/>
      <c r="F2257" s="6"/>
      <c r="G2257" s="6"/>
      <c r="H2257" s="6"/>
      <c r="I2257" s="6"/>
      <c r="J2257" s="6"/>
      <c r="K2257" s="6"/>
      <c r="L2257" s="6"/>
      <c r="M2257" s="6"/>
      <c r="N2257" s="6"/>
      <c r="O2257" s="6"/>
      <c r="P2257" s="6"/>
      <c r="Q2257" s="16"/>
    </row>
    <row r="2258" spans="2:17">
      <c r="B2258" s="4"/>
      <c r="D2258" s="2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16"/>
    </row>
    <row r="2259" spans="2:17">
      <c r="B2259" s="4"/>
      <c r="D2259" s="2"/>
      <c r="E2259" s="6"/>
      <c r="F2259" s="6"/>
      <c r="G2259" s="6"/>
      <c r="H2259" s="6"/>
      <c r="I2259" s="6"/>
      <c r="J2259" s="6"/>
      <c r="K2259" s="6"/>
      <c r="L2259" s="6"/>
      <c r="M2259" s="6"/>
      <c r="N2259" s="6"/>
      <c r="O2259" s="6"/>
      <c r="P2259" s="6"/>
      <c r="Q2259" s="16"/>
    </row>
    <row r="2260" spans="2:17">
      <c r="B2260" s="4"/>
      <c r="D2260" s="2"/>
      <c r="E2260" s="6"/>
      <c r="F2260" s="6"/>
      <c r="G2260" s="6"/>
      <c r="H2260" s="6"/>
      <c r="I2260" s="6"/>
      <c r="J2260" s="6"/>
      <c r="K2260" s="6"/>
      <c r="L2260" s="6"/>
      <c r="M2260" s="6"/>
      <c r="N2260" s="6"/>
      <c r="O2260" s="6"/>
      <c r="P2260" s="6"/>
      <c r="Q2260" s="16"/>
    </row>
    <row r="2261" spans="2:17">
      <c r="B2261" s="4"/>
      <c r="D2261" s="2"/>
      <c r="E2261" s="6"/>
      <c r="F2261" s="6"/>
      <c r="G2261" s="6"/>
      <c r="H2261" s="6"/>
      <c r="I2261" s="6"/>
      <c r="J2261" s="6"/>
      <c r="K2261" s="6"/>
      <c r="L2261" s="6"/>
      <c r="M2261" s="6"/>
      <c r="N2261" s="6"/>
      <c r="O2261" s="6"/>
      <c r="P2261" s="6"/>
      <c r="Q2261" s="16"/>
    </row>
    <row r="2262" spans="2:17">
      <c r="B2262" s="4"/>
      <c r="D2262" s="2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16"/>
    </row>
    <row r="2263" spans="2:17">
      <c r="B2263" s="4"/>
      <c r="D2263" s="2"/>
      <c r="E2263" s="6"/>
      <c r="F2263" s="6"/>
      <c r="G2263" s="6"/>
      <c r="H2263" s="6"/>
      <c r="I2263" s="6"/>
      <c r="J2263" s="6"/>
      <c r="K2263" s="6"/>
      <c r="L2263" s="6"/>
      <c r="M2263" s="6"/>
      <c r="N2263" s="6"/>
      <c r="O2263" s="6"/>
      <c r="P2263" s="6"/>
      <c r="Q2263" s="16"/>
    </row>
    <row r="2264" spans="2:17">
      <c r="B2264" s="4"/>
      <c r="D2264" s="2"/>
      <c r="E2264" s="6"/>
      <c r="F2264" s="6"/>
      <c r="G2264" s="6"/>
      <c r="H2264" s="6"/>
      <c r="I2264" s="6"/>
      <c r="J2264" s="6"/>
      <c r="K2264" s="6"/>
      <c r="L2264" s="6"/>
      <c r="M2264" s="6"/>
      <c r="N2264" s="6"/>
      <c r="O2264" s="6"/>
      <c r="P2264" s="6"/>
      <c r="Q2264" s="16"/>
    </row>
    <row r="2265" spans="2:17">
      <c r="B2265" s="4"/>
      <c r="D2265" s="2"/>
      <c r="E2265" s="6"/>
      <c r="F2265" s="6"/>
      <c r="G2265" s="6"/>
      <c r="H2265" s="6"/>
      <c r="I2265" s="6"/>
      <c r="J2265" s="6"/>
      <c r="K2265" s="6"/>
      <c r="L2265" s="6"/>
      <c r="M2265" s="6"/>
      <c r="N2265" s="6"/>
      <c r="O2265" s="6"/>
      <c r="P2265" s="6"/>
      <c r="Q2265" s="16"/>
    </row>
    <row r="2266" spans="2:17">
      <c r="B2266" s="4"/>
      <c r="D2266" s="2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16"/>
    </row>
    <row r="2267" spans="2:17">
      <c r="B2267" s="4"/>
      <c r="D2267" s="2"/>
      <c r="E2267" s="6"/>
      <c r="F2267" s="6"/>
      <c r="G2267" s="6"/>
      <c r="H2267" s="6"/>
      <c r="I2267" s="6"/>
      <c r="J2267" s="6"/>
      <c r="K2267" s="6"/>
      <c r="L2267" s="6"/>
      <c r="M2267" s="6"/>
      <c r="N2267" s="6"/>
      <c r="O2267" s="6"/>
      <c r="P2267" s="6"/>
      <c r="Q2267" s="16"/>
    </row>
    <row r="2268" spans="2:17">
      <c r="B2268" s="4"/>
      <c r="D2268" s="2"/>
      <c r="E2268" s="6"/>
      <c r="F2268" s="6"/>
      <c r="G2268" s="6"/>
      <c r="H2268" s="6"/>
      <c r="I2268" s="6"/>
      <c r="J2268" s="6"/>
      <c r="K2268" s="6"/>
      <c r="L2268" s="6"/>
      <c r="M2268" s="6"/>
      <c r="N2268" s="6"/>
      <c r="O2268" s="6"/>
      <c r="P2268" s="6"/>
      <c r="Q2268" s="16"/>
    </row>
    <row r="2269" spans="2:17">
      <c r="B2269" s="4"/>
      <c r="D2269" s="2"/>
      <c r="E2269" s="6"/>
      <c r="F2269" s="6"/>
      <c r="G2269" s="6"/>
      <c r="H2269" s="6"/>
      <c r="I2269" s="6"/>
      <c r="J2269" s="6"/>
      <c r="K2269" s="6"/>
      <c r="L2269" s="6"/>
      <c r="M2269" s="6"/>
      <c r="N2269" s="6"/>
      <c r="O2269" s="6"/>
      <c r="P2269" s="6"/>
      <c r="Q2269" s="16"/>
    </row>
    <row r="2270" spans="2:17">
      <c r="B2270" s="4"/>
      <c r="D2270" s="2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16"/>
    </row>
    <row r="2271" spans="2:17">
      <c r="B2271" s="4"/>
      <c r="D2271" s="2"/>
      <c r="E2271" s="6"/>
      <c r="F2271" s="6"/>
      <c r="G2271" s="6"/>
      <c r="H2271" s="6"/>
      <c r="I2271" s="6"/>
      <c r="J2271" s="6"/>
      <c r="K2271" s="6"/>
      <c r="L2271" s="6"/>
      <c r="M2271" s="6"/>
      <c r="N2271" s="6"/>
      <c r="O2271" s="6"/>
      <c r="P2271" s="6"/>
      <c r="Q2271" s="16"/>
    </row>
    <row r="2272" spans="2:17">
      <c r="B2272" s="4"/>
      <c r="D2272" s="2"/>
      <c r="E2272" s="6"/>
      <c r="F2272" s="6"/>
      <c r="G2272" s="6"/>
      <c r="H2272" s="6"/>
      <c r="I2272" s="6"/>
      <c r="J2272" s="6"/>
      <c r="K2272" s="6"/>
      <c r="L2272" s="6"/>
      <c r="M2272" s="6"/>
      <c r="N2272" s="6"/>
      <c r="O2272" s="6"/>
      <c r="P2272" s="6"/>
      <c r="Q2272" s="16"/>
    </row>
    <row r="2273" spans="2:17">
      <c r="B2273" s="4"/>
      <c r="D2273" s="2"/>
      <c r="E2273" s="6"/>
      <c r="F2273" s="6"/>
      <c r="G2273" s="6"/>
      <c r="H2273" s="6"/>
      <c r="I2273" s="6"/>
      <c r="J2273" s="6"/>
      <c r="K2273" s="6"/>
      <c r="L2273" s="6"/>
      <c r="M2273" s="6"/>
      <c r="N2273" s="6"/>
      <c r="O2273" s="6"/>
      <c r="P2273" s="6"/>
      <c r="Q2273" s="16"/>
    </row>
    <row r="2274" spans="2:17">
      <c r="B2274" s="4"/>
      <c r="D2274" s="2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16"/>
    </row>
    <row r="2275" spans="2:17">
      <c r="B2275" s="4"/>
      <c r="D2275" s="2"/>
      <c r="E2275" s="6"/>
      <c r="F2275" s="6"/>
      <c r="G2275" s="6"/>
      <c r="H2275" s="6"/>
      <c r="I2275" s="6"/>
      <c r="J2275" s="6"/>
      <c r="K2275" s="6"/>
      <c r="L2275" s="6"/>
      <c r="M2275" s="6"/>
      <c r="N2275" s="6"/>
      <c r="O2275" s="6"/>
      <c r="P2275" s="6"/>
      <c r="Q2275" s="16"/>
    </row>
    <row r="2276" spans="2:17">
      <c r="B2276" s="4"/>
      <c r="D2276" s="2"/>
      <c r="E2276" s="6"/>
      <c r="F2276" s="6"/>
      <c r="G2276" s="6"/>
      <c r="H2276" s="6"/>
      <c r="I2276" s="6"/>
      <c r="J2276" s="6"/>
      <c r="K2276" s="6"/>
      <c r="L2276" s="6"/>
      <c r="M2276" s="6"/>
      <c r="N2276" s="6"/>
      <c r="O2276" s="6"/>
      <c r="P2276" s="6"/>
      <c r="Q2276" s="16"/>
    </row>
    <row r="2277" spans="2:17">
      <c r="B2277" s="4"/>
      <c r="D2277" s="2"/>
      <c r="E2277" s="6"/>
      <c r="F2277" s="6"/>
      <c r="G2277" s="6"/>
      <c r="H2277" s="6"/>
      <c r="I2277" s="6"/>
      <c r="J2277" s="6"/>
      <c r="K2277" s="6"/>
      <c r="L2277" s="6"/>
      <c r="M2277" s="6"/>
      <c r="N2277" s="6"/>
      <c r="O2277" s="6"/>
      <c r="P2277" s="6"/>
      <c r="Q2277" s="16"/>
    </row>
    <row r="2278" spans="2:17">
      <c r="B2278" s="4"/>
      <c r="D2278" s="2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16"/>
    </row>
    <row r="2279" spans="2:17">
      <c r="B2279" s="4"/>
      <c r="D2279" s="2"/>
      <c r="E2279" s="6"/>
      <c r="F2279" s="6"/>
      <c r="G2279" s="6"/>
      <c r="H2279" s="6"/>
      <c r="I2279" s="6"/>
      <c r="J2279" s="6"/>
      <c r="K2279" s="6"/>
      <c r="L2279" s="6"/>
      <c r="M2279" s="6"/>
      <c r="N2279" s="6"/>
      <c r="O2279" s="6"/>
      <c r="P2279" s="6"/>
      <c r="Q2279" s="16"/>
    </row>
    <row r="2280" spans="2:17">
      <c r="B2280" s="4"/>
      <c r="D2280" s="2"/>
      <c r="E2280" s="6"/>
      <c r="F2280" s="6"/>
      <c r="G2280" s="6"/>
      <c r="H2280" s="6"/>
      <c r="I2280" s="6"/>
      <c r="J2280" s="6"/>
      <c r="K2280" s="6"/>
      <c r="L2280" s="6"/>
      <c r="M2280" s="6"/>
      <c r="N2280" s="6"/>
      <c r="O2280" s="6"/>
      <c r="P2280" s="6"/>
      <c r="Q2280" s="16"/>
    </row>
    <row r="2281" spans="2:17">
      <c r="B2281" s="4"/>
      <c r="D2281" s="2"/>
      <c r="E2281" s="6"/>
      <c r="F2281" s="6"/>
      <c r="G2281" s="6"/>
      <c r="H2281" s="6"/>
      <c r="I2281" s="6"/>
      <c r="J2281" s="6"/>
      <c r="K2281" s="6"/>
      <c r="L2281" s="6"/>
      <c r="M2281" s="6"/>
      <c r="N2281" s="6"/>
      <c r="O2281" s="6"/>
      <c r="P2281" s="6"/>
      <c r="Q2281" s="16"/>
    </row>
    <row r="2282" spans="2:17">
      <c r="B2282" s="4"/>
      <c r="D2282" s="2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16"/>
    </row>
    <row r="2283" spans="2:17">
      <c r="B2283" s="4"/>
      <c r="D2283" s="2"/>
      <c r="E2283" s="6"/>
      <c r="F2283" s="6"/>
      <c r="G2283" s="6"/>
      <c r="H2283" s="6"/>
      <c r="I2283" s="6"/>
      <c r="J2283" s="6"/>
      <c r="K2283" s="6"/>
      <c r="L2283" s="6"/>
      <c r="M2283" s="6"/>
      <c r="N2283" s="6"/>
      <c r="O2283" s="6"/>
      <c r="P2283" s="6"/>
      <c r="Q2283" s="16"/>
    </row>
    <row r="2284" spans="2:17">
      <c r="B2284" s="4"/>
      <c r="D2284" s="2"/>
      <c r="E2284" s="6"/>
      <c r="F2284" s="6"/>
      <c r="G2284" s="6"/>
      <c r="H2284" s="6"/>
      <c r="I2284" s="6"/>
      <c r="J2284" s="6"/>
      <c r="K2284" s="6"/>
      <c r="L2284" s="6"/>
      <c r="M2284" s="6"/>
      <c r="N2284" s="6"/>
      <c r="O2284" s="6"/>
      <c r="P2284" s="6"/>
      <c r="Q2284" s="16"/>
    </row>
    <row r="2285" spans="2:17">
      <c r="B2285" s="4"/>
      <c r="D2285" s="2"/>
      <c r="E2285" s="6"/>
      <c r="F2285" s="6"/>
      <c r="G2285" s="6"/>
      <c r="H2285" s="6"/>
      <c r="I2285" s="6"/>
      <c r="J2285" s="6"/>
      <c r="K2285" s="6"/>
      <c r="L2285" s="6"/>
      <c r="M2285" s="6"/>
      <c r="N2285" s="6"/>
      <c r="O2285" s="6"/>
      <c r="P2285" s="6"/>
      <c r="Q2285" s="16"/>
    </row>
    <row r="2286" spans="2:17">
      <c r="B2286" s="4"/>
      <c r="D2286" s="2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16"/>
    </row>
    <row r="2287" spans="2:17">
      <c r="B2287" s="4"/>
      <c r="D2287" s="2"/>
      <c r="E2287" s="6"/>
      <c r="F2287" s="6"/>
      <c r="G2287" s="6"/>
      <c r="H2287" s="6"/>
      <c r="I2287" s="6"/>
      <c r="J2287" s="6"/>
      <c r="K2287" s="6"/>
      <c r="L2287" s="6"/>
      <c r="M2287" s="6"/>
      <c r="N2287" s="6"/>
      <c r="O2287" s="6"/>
      <c r="P2287" s="6"/>
      <c r="Q2287" s="16"/>
    </row>
    <row r="2288" spans="2:17">
      <c r="B2288" s="4"/>
      <c r="D2288" s="2"/>
      <c r="E2288" s="6"/>
      <c r="F2288" s="6"/>
      <c r="G2288" s="6"/>
      <c r="H2288" s="6"/>
      <c r="I2288" s="6"/>
      <c r="J2288" s="6"/>
      <c r="K2288" s="6"/>
      <c r="L2288" s="6"/>
      <c r="M2288" s="6"/>
      <c r="N2288" s="6"/>
      <c r="O2288" s="6"/>
      <c r="P2288" s="6"/>
      <c r="Q2288" s="16"/>
    </row>
    <row r="2289" spans="2:17">
      <c r="B2289" s="4"/>
      <c r="D2289" s="2"/>
      <c r="E2289" s="6"/>
      <c r="F2289" s="6"/>
      <c r="G2289" s="6"/>
      <c r="H2289" s="6"/>
      <c r="I2289" s="6"/>
      <c r="J2289" s="6"/>
      <c r="K2289" s="6"/>
      <c r="L2289" s="6"/>
      <c r="M2289" s="6"/>
      <c r="N2289" s="6"/>
      <c r="O2289" s="6"/>
      <c r="P2289" s="6"/>
      <c r="Q2289" s="16"/>
    </row>
    <row r="2290" spans="2:17">
      <c r="B2290" s="4"/>
      <c r="D2290" s="2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16"/>
    </row>
    <row r="2291" spans="2:17">
      <c r="B2291" s="4"/>
      <c r="D2291" s="2"/>
      <c r="E2291" s="6"/>
      <c r="F2291" s="6"/>
      <c r="G2291" s="6"/>
      <c r="H2291" s="6"/>
      <c r="I2291" s="6"/>
      <c r="J2291" s="6"/>
      <c r="K2291" s="6"/>
      <c r="L2291" s="6"/>
      <c r="M2291" s="6"/>
      <c r="N2291" s="6"/>
      <c r="O2291" s="6"/>
      <c r="P2291" s="6"/>
      <c r="Q2291" s="16"/>
    </row>
    <row r="2292" spans="2:17">
      <c r="B2292" s="4"/>
      <c r="D2292" s="2"/>
      <c r="E2292" s="6"/>
      <c r="F2292" s="6"/>
      <c r="G2292" s="6"/>
      <c r="H2292" s="6"/>
      <c r="I2292" s="6"/>
      <c r="J2292" s="6"/>
      <c r="K2292" s="6"/>
      <c r="L2292" s="6"/>
      <c r="M2292" s="6"/>
      <c r="N2292" s="6"/>
      <c r="O2292" s="6"/>
      <c r="P2292" s="6"/>
      <c r="Q2292" s="16"/>
    </row>
    <row r="2293" spans="2:17">
      <c r="B2293" s="4"/>
      <c r="D2293" s="2"/>
      <c r="E2293" s="6"/>
      <c r="F2293" s="6"/>
      <c r="G2293" s="6"/>
      <c r="H2293" s="6"/>
      <c r="I2293" s="6"/>
      <c r="J2293" s="6"/>
      <c r="K2293" s="6"/>
      <c r="L2293" s="6"/>
      <c r="M2293" s="6"/>
      <c r="N2293" s="6"/>
      <c r="O2293" s="6"/>
      <c r="P2293" s="6"/>
      <c r="Q2293" s="16"/>
    </row>
    <row r="2294" spans="2:17">
      <c r="B2294" s="4"/>
      <c r="D2294" s="2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16"/>
    </row>
    <row r="2295" spans="2:17">
      <c r="B2295" s="4"/>
      <c r="D2295" s="2"/>
      <c r="E2295" s="6"/>
      <c r="F2295" s="6"/>
      <c r="G2295" s="6"/>
      <c r="H2295" s="6"/>
      <c r="I2295" s="6"/>
      <c r="J2295" s="6"/>
      <c r="K2295" s="6"/>
      <c r="L2295" s="6"/>
      <c r="M2295" s="6"/>
      <c r="N2295" s="6"/>
      <c r="O2295" s="6"/>
      <c r="P2295" s="6"/>
      <c r="Q2295" s="16"/>
    </row>
    <row r="2296" spans="2:17">
      <c r="B2296" s="4"/>
      <c r="D2296" s="2"/>
      <c r="E2296" s="6"/>
      <c r="F2296" s="6"/>
      <c r="G2296" s="6"/>
      <c r="H2296" s="6"/>
      <c r="I2296" s="6"/>
      <c r="J2296" s="6"/>
      <c r="K2296" s="6"/>
      <c r="L2296" s="6"/>
      <c r="M2296" s="6"/>
      <c r="N2296" s="6"/>
      <c r="O2296" s="6"/>
      <c r="P2296" s="6"/>
      <c r="Q2296" s="16"/>
    </row>
    <row r="2297" spans="2:17">
      <c r="B2297" s="4"/>
      <c r="D2297" s="2"/>
      <c r="E2297" s="6"/>
      <c r="F2297" s="6"/>
      <c r="G2297" s="6"/>
      <c r="H2297" s="6"/>
      <c r="I2297" s="6"/>
      <c r="J2297" s="6"/>
      <c r="K2297" s="6"/>
      <c r="L2297" s="6"/>
      <c r="M2297" s="6"/>
      <c r="N2297" s="6"/>
      <c r="O2297" s="6"/>
      <c r="P2297" s="6"/>
      <c r="Q2297" s="16"/>
    </row>
    <row r="2298" spans="2:17">
      <c r="B2298" s="4"/>
      <c r="D2298" s="2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16"/>
    </row>
    <row r="2299" spans="2:17">
      <c r="B2299" s="4"/>
      <c r="D2299" s="2"/>
      <c r="E2299" s="6"/>
      <c r="F2299" s="6"/>
      <c r="G2299" s="6"/>
      <c r="H2299" s="6"/>
      <c r="I2299" s="6"/>
      <c r="J2299" s="6"/>
      <c r="K2299" s="6"/>
      <c r="L2299" s="6"/>
      <c r="M2299" s="6"/>
      <c r="N2299" s="6"/>
      <c r="O2299" s="6"/>
      <c r="P2299" s="6"/>
      <c r="Q2299" s="16"/>
    </row>
    <row r="2300" spans="2:17">
      <c r="B2300" s="4"/>
      <c r="D2300" s="2"/>
      <c r="E2300" s="6"/>
      <c r="F2300" s="6"/>
      <c r="G2300" s="6"/>
      <c r="H2300" s="6"/>
      <c r="I2300" s="6"/>
      <c r="J2300" s="6"/>
      <c r="K2300" s="6"/>
      <c r="L2300" s="6"/>
      <c r="M2300" s="6"/>
      <c r="N2300" s="6"/>
      <c r="O2300" s="6"/>
      <c r="P2300" s="6"/>
      <c r="Q2300" s="16"/>
    </row>
    <row r="2301" spans="2:17">
      <c r="B2301" s="4"/>
      <c r="D2301" s="2"/>
      <c r="E2301" s="6"/>
      <c r="F2301" s="6"/>
      <c r="G2301" s="6"/>
      <c r="H2301" s="6"/>
      <c r="I2301" s="6"/>
      <c r="J2301" s="6"/>
      <c r="K2301" s="6"/>
      <c r="L2301" s="6"/>
      <c r="M2301" s="6"/>
      <c r="N2301" s="6"/>
      <c r="O2301" s="6"/>
      <c r="P2301" s="6"/>
      <c r="Q2301" s="16"/>
    </row>
    <row r="2302" spans="2:17">
      <c r="B2302" s="4"/>
      <c r="D2302" s="2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16"/>
    </row>
    <row r="2303" spans="2:17">
      <c r="B2303" s="4"/>
      <c r="D2303" s="2"/>
      <c r="E2303" s="6"/>
      <c r="F2303" s="6"/>
      <c r="G2303" s="6"/>
      <c r="H2303" s="6"/>
      <c r="I2303" s="6"/>
      <c r="J2303" s="6"/>
      <c r="K2303" s="6"/>
      <c r="L2303" s="6"/>
      <c r="M2303" s="6"/>
      <c r="N2303" s="6"/>
      <c r="O2303" s="6"/>
      <c r="P2303" s="6"/>
      <c r="Q2303" s="16"/>
    </row>
    <row r="2304" spans="2:17">
      <c r="B2304" s="4"/>
      <c r="D2304" s="2"/>
      <c r="E2304" s="6"/>
      <c r="F2304" s="6"/>
      <c r="G2304" s="6"/>
      <c r="H2304" s="6"/>
      <c r="I2304" s="6"/>
      <c r="J2304" s="6"/>
      <c r="K2304" s="6"/>
      <c r="L2304" s="6"/>
      <c r="M2304" s="6"/>
      <c r="N2304" s="6"/>
      <c r="O2304" s="6"/>
      <c r="P2304" s="6"/>
      <c r="Q2304" s="16"/>
    </row>
    <row r="2305" spans="2:17">
      <c r="B2305" s="4"/>
      <c r="D2305" s="2"/>
      <c r="E2305" s="6"/>
      <c r="F2305" s="6"/>
      <c r="G2305" s="6"/>
      <c r="H2305" s="6"/>
      <c r="I2305" s="6"/>
      <c r="J2305" s="6"/>
      <c r="K2305" s="6"/>
      <c r="L2305" s="6"/>
      <c r="M2305" s="6"/>
      <c r="N2305" s="6"/>
      <c r="O2305" s="6"/>
      <c r="P2305" s="6"/>
      <c r="Q2305" s="16"/>
    </row>
    <row r="2306" spans="2:17">
      <c r="B2306" s="4"/>
      <c r="D2306" s="2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16"/>
    </row>
    <row r="2307" spans="2:17">
      <c r="B2307" s="4"/>
      <c r="D2307" s="2"/>
      <c r="E2307" s="6"/>
      <c r="F2307" s="6"/>
      <c r="G2307" s="6"/>
      <c r="H2307" s="6"/>
      <c r="I2307" s="6"/>
      <c r="J2307" s="6"/>
      <c r="K2307" s="6"/>
      <c r="L2307" s="6"/>
      <c r="M2307" s="6"/>
      <c r="N2307" s="6"/>
      <c r="O2307" s="6"/>
      <c r="P2307" s="6"/>
      <c r="Q2307" s="16"/>
    </row>
    <row r="2308" spans="2:17">
      <c r="B2308" s="4"/>
      <c r="D2308" s="2"/>
      <c r="E2308" s="6"/>
      <c r="F2308" s="6"/>
      <c r="G2308" s="6"/>
      <c r="H2308" s="6"/>
      <c r="I2308" s="6"/>
      <c r="J2308" s="6"/>
      <c r="K2308" s="6"/>
      <c r="L2308" s="6"/>
      <c r="M2308" s="6"/>
      <c r="N2308" s="6"/>
      <c r="O2308" s="6"/>
      <c r="P2308" s="6"/>
      <c r="Q2308" s="16"/>
    </row>
    <row r="2309" spans="2:17">
      <c r="B2309" s="4"/>
      <c r="D2309" s="2"/>
      <c r="E2309" s="6"/>
      <c r="F2309" s="6"/>
      <c r="G2309" s="6"/>
      <c r="H2309" s="6"/>
      <c r="I2309" s="6"/>
      <c r="J2309" s="6"/>
      <c r="K2309" s="6"/>
      <c r="L2309" s="6"/>
      <c r="M2309" s="6"/>
      <c r="N2309" s="6"/>
      <c r="O2309" s="6"/>
      <c r="P2309" s="6"/>
      <c r="Q2309" s="16"/>
    </row>
    <row r="2310" spans="2:17">
      <c r="B2310" s="4"/>
      <c r="D2310" s="2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16"/>
    </row>
    <row r="2311" spans="2:17">
      <c r="B2311" s="4"/>
      <c r="D2311" s="2"/>
      <c r="E2311" s="6"/>
      <c r="F2311" s="6"/>
      <c r="G2311" s="6"/>
      <c r="H2311" s="6"/>
      <c r="I2311" s="6"/>
      <c r="J2311" s="6"/>
      <c r="K2311" s="6"/>
      <c r="L2311" s="6"/>
      <c r="M2311" s="6"/>
      <c r="N2311" s="6"/>
      <c r="O2311" s="6"/>
      <c r="P2311" s="6"/>
      <c r="Q2311" s="16"/>
    </row>
    <row r="2312" spans="2:17">
      <c r="B2312" s="4"/>
      <c r="D2312" s="2"/>
      <c r="E2312" s="6"/>
      <c r="F2312" s="6"/>
      <c r="G2312" s="6"/>
      <c r="H2312" s="6"/>
      <c r="I2312" s="6"/>
      <c r="J2312" s="6"/>
      <c r="K2312" s="6"/>
      <c r="L2312" s="6"/>
      <c r="M2312" s="6"/>
      <c r="N2312" s="6"/>
      <c r="O2312" s="6"/>
      <c r="P2312" s="6"/>
      <c r="Q2312" s="16"/>
    </row>
    <row r="2313" spans="2:17">
      <c r="B2313" s="4"/>
      <c r="D2313" s="2"/>
      <c r="E2313" s="6"/>
      <c r="F2313" s="6"/>
      <c r="G2313" s="6"/>
      <c r="H2313" s="6"/>
      <c r="I2313" s="6"/>
      <c r="J2313" s="6"/>
      <c r="K2313" s="6"/>
      <c r="L2313" s="6"/>
      <c r="M2313" s="6"/>
      <c r="N2313" s="6"/>
      <c r="O2313" s="6"/>
      <c r="P2313" s="6"/>
      <c r="Q2313" s="16"/>
    </row>
    <row r="2314" spans="2:17">
      <c r="B2314" s="4"/>
      <c r="D2314" s="2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16"/>
    </row>
    <row r="2315" spans="2:17">
      <c r="B2315" s="4"/>
      <c r="D2315" s="2"/>
      <c r="E2315" s="6"/>
      <c r="F2315" s="6"/>
      <c r="G2315" s="6"/>
      <c r="H2315" s="6"/>
      <c r="I2315" s="6"/>
      <c r="J2315" s="6"/>
      <c r="K2315" s="6"/>
      <c r="L2315" s="6"/>
      <c r="M2315" s="6"/>
      <c r="N2315" s="6"/>
      <c r="O2315" s="6"/>
      <c r="P2315" s="6"/>
      <c r="Q2315" s="16"/>
    </row>
    <row r="2316" spans="2:17">
      <c r="B2316" s="4"/>
      <c r="D2316" s="2"/>
      <c r="E2316" s="6"/>
      <c r="F2316" s="6"/>
      <c r="G2316" s="6"/>
      <c r="H2316" s="6"/>
      <c r="I2316" s="6"/>
      <c r="J2316" s="6"/>
      <c r="K2316" s="6"/>
      <c r="L2316" s="6"/>
      <c r="M2316" s="6"/>
      <c r="N2316" s="6"/>
      <c r="O2316" s="6"/>
      <c r="P2316" s="6"/>
      <c r="Q2316" s="16"/>
    </row>
    <row r="2317" spans="2:17">
      <c r="B2317" s="4"/>
      <c r="D2317" s="2"/>
      <c r="E2317" s="6"/>
      <c r="F2317" s="6"/>
      <c r="G2317" s="6"/>
      <c r="H2317" s="6"/>
      <c r="I2317" s="6"/>
      <c r="J2317" s="6"/>
      <c r="K2317" s="6"/>
      <c r="L2317" s="6"/>
      <c r="M2317" s="6"/>
      <c r="N2317" s="6"/>
      <c r="O2317" s="6"/>
      <c r="P2317" s="6"/>
      <c r="Q2317" s="16"/>
    </row>
    <row r="2318" spans="2:17">
      <c r="B2318" s="4"/>
      <c r="D2318" s="2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16"/>
    </row>
    <row r="2319" spans="2:17">
      <c r="B2319" s="4"/>
      <c r="D2319" s="2"/>
      <c r="E2319" s="6"/>
      <c r="F2319" s="6"/>
      <c r="G2319" s="6"/>
      <c r="H2319" s="6"/>
      <c r="I2319" s="6"/>
      <c r="J2319" s="6"/>
      <c r="K2319" s="6"/>
      <c r="L2319" s="6"/>
      <c r="M2319" s="6"/>
      <c r="N2319" s="6"/>
      <c r="O2319" s="6"/>
      <c r="P2319" s="6"/>
      <c r="Q2319" s="16"/>
    </row>
    <row r="2320" spans="2:17">
      <c r="B2320" s="4"/>
      <c r="D2320" s="2"/>
      <c r="E2320" s="6"/>
      <c r="F2320" s="6"/>
      <c r="G2320" s="6"/>
      <c r="H2320" s="6"/>
      <c r="I2320" s="6"/>
      <c r="J2320" s="6"/>
      <c r="K2320" s="6"/>
      <c r="L2320" s="6"/>
      <c r="M2320" s="6"/>
      <c r="N2320" s="6"/>
      <c r="O2320" s="6"/>
      <c r="P2320" s="6"/>
      <c r="Q2320" s="16"/>
    </row>
    <row r="2321" spans="2:17">
      <c r="B2321" s="4"/>
      <c r="D2321" s="2"/>
      <c r="E2321" s="6"/>
      <c r="F2321" s="6"/>
      <c r="G2321" s="6"/>
      <c r="H2321" s="6"/>
      <c r="I2321" s="6"/>
      <c r="J2321" s="6"/>
      <c r="K2321" s="6"/>
      <c r="L2321" s="6"/>
      <c r="M2321" s="6"/>
      <c r="N2321" s="6"/>
      <c r="O2321" s="6"/>
      <c r="P2321" s="6"/>
      <c r="Q2321" s="16"/>
    </row>
    <row r="2322" spans="2:17">
      <c r="B2322" s="4"/>
      <c r="D2322" s="2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16"/>
    </row>
    <row r="2323" spans="2:17">
      <c r="B2323" s="4"/>
      <c r="D2323" s="2"/>
      <c r="E2323" s="6"/>
      <c r="F2323" s="6"/>
      <c r="G2323" s="6"/>
      <c r="H2323" s="6"/>
      <c r="I2323" s="6"/>
      <c r="J2323" s="6"/>
      <c r="K2323" s="6"/>
      <c r="L2323" s="6"/>
      <c r="M2323" s="6"/>
      <c r="N2323" s="6"/>
      <c r="O2323" s="6"/>
      <c r="P2323" s="6"/>
      <c r="Q2323" s="16"/>
    </row>
    <row r="2324" spans="2:17">
      <c r="B2324" s="4"/>
      <c r="D2324" s="2"/>
      <c r="E2324" s="6"/>
      <c r="F2324" s="6"/>
      <c r="G2324" s="6"/>
      <c r="H2324" s="6"/>
      <c r="I2324" s="6"/>
      <c r="J2324" s="6"/>
      <c r="K2324" s="6"/>
      <c r="L2324" s="6"/>
      <c r="M2324" s="6"/>
      <c r="N2324" s="6"/>
      <c r="O2324" s="6"/>
      <c r="P2324" s="6"/>
      <c r="Q2324" s="16"/>
    </row>
    <row r="2325" spans="2:17">
      <c r="B2325" s="4"/>
      <c r="D2325" s="2"/>
      <c r="E2325" s="6"/>
      <c r="F2325" s="6"/>
      <c r="G2325" s="6"/>
      <c r="H2325" s="6"/>
      <c r="I2325" s="6"/>
      <c r="J2325" s="6"/>
      <c r="K2325" s="6"/>
      <c r="L2325" s="6"/>
      <c r="M2325" s="6"/>
      <c r="N2325" s="6"/>
      <c r="O2325" s="6"/>
      <c r="P2325" s="6"/>
      <c r="Q2325" s="16"/>
    </row>
    <row r="2326" spans="2:17">
      <c r="B2326" s="4"/>
      <c r="D2326" s="2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16"/>
    </row>
    <row r="2327" spans="2:17">
      <c r="B2327" s="4"/>
      <c r="D2327" s="2"/>
      <c r="E2327" s="6"/>
      <c r="F2327" s="6"/>
      <c r="G2327" s="6"/>
      <c r="H2327" s="6"/>
      <c r="I2327" s="6"/>
      <c r="J2327" s="6"/>
      <c r="K2327" s="6"/>
      <c r="L2327" s="6"/>
      <c r="M2327" s="6"/>
      <c r="N2327" s="6"/>
      <c r="O2327" s="6"/>
      <c r="P2327" s="6"/>
      <c r="Q2327" s="16"/>
    </row>
    <row r="2328" spans="2:17">
      <c r="B2328" s="4"/>
      <c r="D2328" s="2"/>
      <c r="E2328" s="6"/>
      <c r="F2328" s="6"/>
      <c r="G2328" s="6"/>
      <c r="H2328" s="6"/>
      <c r="I2328" s="6"/>
      <c r="J2328" s="6"/>
      <c r="K2328" s="6"/>
      <c r="L2328" s="6"/>
      <c r="M2328" s="6"/>
      <c r="N2328" s="6"/>
      <c r="O2328" s="6"/>
      <c r="P2328" s="6"/>
      <c r="Q2328" s="16"/>
    </row>
    <row r="2329" spans="2:17">
      <c r="B2329" s="4"/>
      <c r="D2329" s="2"/>
      <c r="E2329" s="6"/>
      <c r="F2329" s="6"/>
      <c r="G2329" s="6"/>
      <c r="H2329" s="6"/>
      <c r="I2329" s="6"/>
      <c r="J2329" s="6"/>
      <c r="K2329" s="6"/>
      <c r="L2329" s="6"/>
      <c r="M2329" s="6"/>
      <c r="N2329" s="6"/>
      <c r="O2329" s="6"/>
      <c r="P2329" s="6"/>
      <c r="Q2329" s="16"/>
    </row>
    <row r="2330" spans="2:17">
      <c r="B2330" s="4"/>
      <c r="D2330" s="2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16"/>
    </row>
    <row r="2331" spans="2:17">
      <c r="B2331" s="4"/>
      <c r="D2331" s="2"/>
      <c r="E2331" s="6"/>
      <c r="F2331" s="6"/>
      <c r="G2331" s="6"/>
      <c r="H2331" s="6"/>
      <c r="I2331" s="6"/>
      <c r="J2331" s="6"/>
      <c r="K2331" s="6"/>
      <c r="L2331" s="6"/>
      <c r="M2331" s="6"/>
      <c r="N2331" s="6"/>
      <c r="O2331" s="6"/>
      <c r="P2331" s="6"/>
      <c r="Q2331" s="16"/>
    </row>
    <row r="2332" spans="2:17">
      <c r="B2332" s="4"/>
      <c r="D2332" s="2"/>
      <c r="E2332" s="6"/>
      <c r="F2332" s="6"/>
      <c r="G2332" s="6"/>
      <c r="H2332" s="6"/>
      <c r="I2332" s="6"/>
      <c r="J2332" s="6"/>
      <c r="K2332" s="6"/>
      <c r="L2332" s="6"/>
      <c r="M2332" s="6"/>
      <c r="N2332" s="6"/>
      <c r="O2332" s="6"/>
      <c r="P2332" s="6"/>
      <c r="Q2332" s="16"/>
    </row>
    <row r="2333" spans="2:17">
      <c r="B2333" s="4"/>
      <c r="D2333" s="2"/>
      <c r="E2333" s="6"/>
      <c r="F2333" s="6"/>
      <c r="G2333" s="6"/>
      <c r="H2333" s="6"/>
      <c r="I2333" s="6"/>
      <c r="J2333" s="6"/>
      <c r="K2333" s="6"/>
      <c r="L2333" s="6"/>
      <c r="M2333" s="6"/>
      <c r="N2333" s="6"/>
      <c r="O2333" s="6"/>
      <c r="P2333" s="6"/>
      <c r="Q2333" s="16"/>
    </row>
    <row r="2334" spans="2:17">
      <c r="B2334" s="4"/>
      <c r="D2334" s="2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16"/>
    </row>
    <row r="2335" spans="2:17">
      <c r="B2335" s="4"/>
      <c r="D2335" s="2"/>
      <c r="E2335" s="6"/>
      <c r="F2335" s="6"/>
      <c r="G2335" s="6"/>
      <c r="H2335" s="6"/>
      <c r="I2335" s="6"/>
      <c r="J2335" s="6"/>
      <c r="K2335" s="6"/>
      <c r="L2335" s="6"/>
      <c r="M2335" s="6"/>
      <c r="N2335" s="6"/>
      <c r="O2335" s="6"/>
      <c r="P2335" s="6"/>
      <c r="Q2335" s="16"/>
    </row>
    <row r="2336" spans="2:17">
      <c r="B2336" s="4"/>
      <c r="D2336" s="2"/>
      <c r="E2336" s="6"/>
      <c r="F2336" s="6"/>
      <c r="G2336" s="6"/>
      <c r="H2336" s="6"/>
      <c r="I2336" s="6"/>
      <c r="J2336" s="6"/>
      <c r="K2336" s="6"/>
      <c r="L2336" s="6"/>
      <c r="M2336" s="6"/>
      <c r="N2336" s="6"/>
      <c r="O2336" s="6"/>
      <c r="P2336" s="6"/>
      <c r="Q2336" s="16"/>
    </row>
    <row r="2337" spans="2:17">
      <c r="B2337" s="4"/>
      <c r="D2337" s="2"/>
      <c r="E2337" s="6"/>
      <c r="F2337" s="6"/>
      <c r="G2337" s="6"/>
      <c r="H2337" s="6"/>
      <c r="I2337" s="6"/>
      <c r="J2337" s="6"/>
      <c r="K2337" s="6"/>
      <c r="L2337" s="6"/>
      <c r="M2337" s="6"/>
      <c r="N2337" s="6"/>
      <c r="O2337" s="6"/>
      <c r="P2337" s="6"/>
      <c r="Q2337" s="16"/>
    </row>
    <row r="2338" spans="2:17">
      <c r="B2338" s="4"/>
      <c r="D2338" s="2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16"/>
    </row>
    <row r="2339" spans="2:17">
      <c r="B2339" s="4"/>
      <c r="D2339" s="2"/>
      <c r="E2339" s="6"/>
      <c r="F2339" s="6"/>
      <c r="G2339" s="6"/>
      <c r="H2339" s="6"/>
      <c r="I2339" s="6"/>
      <c r="J2339" s="6"/>
      <c r="K2339" s="6"/>
      <c r="L2339" s="6"/>
      <c r="M2339" s="6"/>
      <c r="N2339" s="6"/>
      <c r="O2339" s="6"/>
      <c r="P2339" s="6"/>
      <c r="Q2339" s="16"/>
    </row>
    <row r="2340" spans="2:17">
      <c r="B2340" s="4"/>
      <c r="D2340" s="2"/>
      <c r="E2340" s="6"/>
      <c r="F2340" s="6"/>
      <c r="G2340" s="6"/>
      <c r="H2340" s="6"/>
      <c r="I2340" s="6"/>
      <c r="J2340" s="6"/>
      <c r="K2340" s="6"/>
      <c r="L2340" s="6"/>
      <c r="M2340" s="6"/>
      <c r="N2340" s="6"/>
      <c r="O2340" s="6"/>
      <c r="P2340" s="6"/>
      <c r="Q2340" s="16"/>
    </row>
    <row r="2341" spans="2:17">
      <c r="B2341" s="4"/>
      <c r="D2341" s="2"/>
      <c r="E2341" s="6"/>
      <c r="F2341" s="6"/>
      <c r="G2341" s="6"/>
      <c r="H2341" s="6"/>
      <c r="I2341" s="6"/>
      <c r="J2341" s="6"/>
      <c r="K2341" s="6"/>
      <c r="L2341" s="6"/>
      <c r="M2341" s="6"/>
      <c r="N2341" s="6"/>
      <c r="O2341" s="6"/>
      <c r="P2341" s="6"/>
      <c r="Q2341" s="16"/>
    </row>
    <row r="2342" spans="2:17">
      <c r="B2342" s="4"/>
      <c r="D2342" s="2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16"/>
    </row>
    <row r="2343" spans="2:17">
      <c r="B2343" s="4"/>
      <c r="D2343" s="2"/>
      <c r="E2343" s="6"/>
      <c r="F2343" s="6"/>
      <c r="G2343" s="6"/>
      <c r="H2343" s="6"/>
      <c r="I2343" s="6"/>
      <c r="J2343" s="6"/>
      <c r="K2343" s="6"/>
      <c r="L2343" s="6"/>
      <c r="M2343" s="6"/>
      <c r="N2343" s="6"/>
      <c r="O2343" s="6"/>
      <c r="P2343" s="6"/>
      <c r="Q2343" s="16"/>
    </row>
    <row r="2344" spans="2:17">
      <c r="B2344" s="4"/>
      <c r="D2344" s="2"/>
      <c r="E2344" s="6"/>
      <c r="F2344" s="6"/>
      <c r="G2344" s="6"/>
      <c r="H2344" s="6"/>
      <c r="I2344" s="6"/>
      <c r="J2344" s="6"/>
      <c r="K2344" s="6"/>
      <c r="L2344" s="6"/>
      <c r="M2344" s="6"/>
      <c r="N2344" s="6"/>
      <c r="O2344" s="6"/>
      <c r="P2344" s="6"/>
      <c r="Q2344" s="16"/>
    </row>
    <row r="2345" spans="2:17">
      <c r="B2345" s="4"/>
      <c r="D2345" s="2"/>
      <c r="E2345" s="6"/>
      <c r="F2345" s="6"/>
      <c r="G2345" s="6"/>
      <c r="H2345" s="6"/>
      <c r="I2345" s="6"/>
      <c r="J2345" s="6"/>
      <c r="K2345" s="6"/>
      <c r="L2345" s="6"/>
      <c r="M2345" s="6"/>
      <c r="N2345" s="6"/>
      <c r="O2345" s="6"/>
      <c r="P2345" s="6"/>
      <c r="Q2345" s="16"/>
    </row>
    <row r="2346" spans="2:17">
      <c r="B2346" s="4"/>
      <c r="D2346" s="2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16"/>
    </row>
    <row r="2347" spans="2:17">
      <c r="B2347" s="4"/>
      <c r="D2347" s="2"/>
      <c r="E2347" s="6"/>
      <c r="F2347" s="6"/>
      <c r="G2347" s="6"/>
      <c r="H2347" s="6"/>
      <c r="I2347" s="6"/>
      <c r="J2347" s="6"/>
      <c r="K2347" s="6"/>
      <c r="L2347" s="6"/>
      <c r="M2347" s="6"/>
      <c r="N2347" s="6"/>
      <c r="O2347" s="6"/>
      <c r="P2347" s="6"/>
      <c r="Q2347" s="16"/>
    </row>
    <row r="2348" spans="2:17">
      <c r="B2348" s="4"/>
      <c r="D2348" s="2"/>
      <c r="E2348" s="6"/>
      <c r="F2348" s="6"/>
      <c r="G2348" s="6"/>
      <c r="H2348" s="6"/>
      <c r="I2348" s="6"/>
      <c r="J2348" s="6"/>
      <c r="K2348" s="6"/>
      <c r="L2348" s="6"/>
      <c r="M2348" s="6"/>
      <c r="N2348" s="6"/>
      <c r="O2348" s="6"/>
      <c r="P2348" s="6"/>
      <c r="Q2348" s="16"/>
    </row>
    <row r="2349" spans="2:17">
      <c r="B2349" s="4"/>
      <c r="D2349" s="2"/>
      <c r="E2349" s="6"/>
      <c r="F2349" s="6"/>
      <c r="G2349" s="6"/>
      <c r="H2349" s="6"/>
      <c r="I2349" s="6"/>
      <c r="J2349" s="6"/>
      <c r="K2349" s="6"/>
      <c r="L2349" s="6"/>
      <c r="M2349" s="6"/>
      <c r="N2349" s="6"/>
      <c r="O2349" s="6"/>
      <c r="P2349" s="6"/>
      <c r="Q2349" s="16"/>
    </row>
    <row r="2350" spans="2:17">
      <c r="B2350" s="4"/>
      <c r="D2350" s="2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16"/>
    </row>
    <row r="2351" spans="2:17">
      <c r="B2351" s="4"/>
      <c r="D2351" s="2"/>
      <c r="E2351" s="6"/>
      <c r="F2351" s="6"/>
      <c r="G2351" s="6"/>
      <c r="H2351" s="6"/>
      <c r="I2351" s="6"/>
      <c r="J2351" s="6"/>
      <c r="K2351" s="6"/>
      <c r="L2351" s="6"/>
      <c r="M2351" s="6"/>
      <c r="N2351" s="6"/>
      <c r="O2351" s="6"/>
      <c r="P2351" s="6"/>
      <c r="Q2351" s="16"/>
    </row>
    <row r="2352" spans="2:17">
      <c r="B2352" s="4"/>
      <c r="D2352" s="2"/>
      <c r="E2352" s="6"/>
      <c r="F2352" s="6"/>
      <c r="G2352" s="6"/>
      <c r="H2352" s="6"/>
      <c r="I2352" s="6"/>
      <c r="J2352" s="6"/>
      <c r="K2352" s="6"/>
      <c r="L2352" s="6"/>
      <c r="M2352" s="6"/>
      <c r="N2352" s="6"/>
      <c r="O2352" s="6"/>
      <c r="P2352" s="6"/>
      <c r="Q2352" s="16"/>
    </row>
    <row r="2353" spans="2:17">
      <c r="B2353" s="4"/>
      <c r="D2353" s="2"/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16"/>
    </row>
    <row r="2354" spans="2:17">
      <c r="B2354" s="4"/>
      <c r="D2354" s="2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16"/>
    </row>
    <row r="2355" spans="2:17">
      <c r="B2355" s="4"/>
      <c r="D2355" s="2"/>
      <c r="E2355" s="6"/>
      <c r="F2355" s="6"/>
      <c r="G2355" s="6"/>
      <c r="H2355" s="6"/>
      <c r="I2355" s="6"/>
      <c r="J2355" s="6"/>
      <c r="K2355" s="6"/>
      <c r="L2355" s="6"/>
      <c r="M2355" s="6"/>
      <c r="N2355" s="6"/>
      <c r="O2355" s="6"/>
      <c r="P2355" s="6"/>
      <c r="Q2355" s="16"/>
    </row>
    <row r="2356" spans="2:17">
      <c r="B2356" s="4"/>
      <c r="D2356" s="2"/>
      <c r="E2356" s="6"/>
      <c r="F2356" s="6"/>
      <c r="G2356" s="6"/>
      <c r="H2356" s="6"/>
      <c r="I2356" s="6"/>
      <c r="J2356" s="6"/>
      <c r="K2356" s="6"/>
      <c r="L2356" s="6"/>
      <c r="M2356" s="6"/>
      <c r="N2356" s="6"/>
      <c r="O2356" s="6"/>
      <c r="P2356" s="6"/>
      <c r="Q2356" s="16"/>
    </row>
    <row r="2357" spans="2:17">
      <c r="B2357" s="4"/>
      <c r="D2357" s="2"/>
      <c r="E2357" s="6"/>
      <c r="F2357" s="6"/>
      <c r="G2357" s="6"/>
      <c r="H2357" s="6"/>
      <c r="I2357" s="6"/>
      <c r="J2357" s="6"/>
      <c r="K2357" s="6"/>
      <c r="L2357" s="6"/>
      <c r="M2357" s="6"/>
      <c r="N2357" s="6"/>
      <c r="O2357" s="6"/>
      <c r="P2357" s="6"/>
      <c r="Q2357" s="16"/>
    </row>
    <row r="2358" spans="2:17">
      <c r="B2358" s="4"/>
      <c r="D2358" s="2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16"/>
    </row>
    <row r="2359" spans="2:17">
      <c r="B2359" s="4"/>
      <c r="D2359" s="2"/>
      <c r="E2359" s="6"/>
      <c r="F2359" s="6"/>
      <c r="G2359" s="6"/>
      <c r="H2359" s="6"/>
      <c r="I2359" s="6"/>
      <c r="J2359" s="6"/>
      <c r="K2359" s="6"/>
      <c r="L2359" s="6"/>
      <c r="M2359" s="6"/>
      <c r="N2359" s="6"/>
      <c r="O2359" s="6"/>
      <c r="P2359" s="6"/>
      <c r="Q2359" s="16"/>
    </row>
    <row r="2360" spans="2:17">
      <c r="B2360" s="4"/>
      <c r="D2360" s="2"/>
      <c r="E2360" s="6"/>
      <c r="F2360" s="6"/>
      <c r="G2360" s="6"/>
      <c r="H2360" s="6"/>
      <c r="I2360" s="6"/>
      <c r="J2360" s="6"/>
      <c r="K2360" s="6"/>
      <c r="L2360" s="6"/>
      <c r="M2360" s="6"/>
      <c r="N2360" s="6"/>
      <c r="O2360" s="6"/>
      <c r="P2360" s="6"/>
      <c r="Q2360" s="16"/>
    </row>
    <row r="2361" spans="2:17">
      <c r="B2361" s="4"/>
      <c r="D2361" s="2"/>
      <c r="E2361" s="6"/>
      <c r="F2361" s="6"/>
      <c r="G2361" s="6"/>
      <c r="H2361" s="6"/>
      <c r="I2361" s="6"/>
      <c r="J2361" s="6"/>
      <c r="K2361" s="6"/>
      <c r="L2361" s="6"/>
      <c r="M2361" s="6"/>
      <c r="N2361" s="6"/>
      <c r="O2361" s="6"/>
      <c r="P2361" s="6"/>
      <c r="Q2361" s="16"/>
    </row>
    <row r="2362" spans="2:17">
      <c r="B2362" s="4"/>
      <c r="D2362" s="2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16"/>
    </row>
    <row r="2363" spans="2:17">
      <c r="B2363" s="4"/>
      <c r="D2363" s="2"/>
      <c r="E2363" s="6"/>
      <c r="F2363" s="6"/>
      <c r="G2363" s="6"/>
      <c r="H2363" s="6"/>
      <c r="I2363" s="6"/>
      <c r="J2363" s="6"/>
      <c r="K2363" s="6"/>
      <c r="L2363" s="6"/>
      <c r="M2363" s="6"/>
      <c r="N2363" s="6"/>
      <c r="O2363" s="6"/>
      <c r="P2363" s="6"/>
      <c r="Q2363" s="16"/>
    </row>
    <row r="2364" spans="2:17">
      <c r="B2364" s="4"/>
      <c r="D2364" s="2"/>
      <c r="E2364" s="6"/>
      <c r="F2364" s="6"/>
      <c r="G2364" s="6"/>
      <c r="H2364" s="6"/>
      <c r="I2364" s="6"/>
      <c r="J2364" s="6"/>
      <c r="K2364" s="6"/>
      <c r="L2364" s="6"/>
      <c r="M2364" s="6"/>
      <c r="N2364" s="6"/>
      <c r="O2364" s="6"/>
      <c r="P2364" s="6"/>
      <c r="Q2364" s="16"/>
    </row>
    <row r="2365" spans="2:17">
      <c r="B2365" s="4"/>
      <c r="D2365" s="2"/>
      <c r="E2365" s="6"/>
      <c r="F2365" s="6"/>
      <c r="G2365" s="6"/>
      <c r="H2365" s="6"/>
      <c r="I2365" s="6"/>
      <c r="J2365" s="6"/>
      <c r="K2365" s="6"/>
      <c r="L2365" s="6"/>
      <c r="M2365" s="6"/>
      <c r="N2365" s="6"/>
      <c r="O2365" s="6"/>
      <c r="P2365" s="6"/>
      <c r="Q2365" s="16"/>
    </row>
    <row r="2366" spans="2:17">
      <c r="B2366" s="4"/>
      <c r="D2366" s="2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16"/>
    </row>
    <row r="2367" spans="2:17">
      <c r="B2367" s="4"/>
      <c r="D2367" s="2"/>
      <c r="E2367" s="6"/>
      <c r="F2367" s="6"/>
      <c r="G2367" s="6"/>
      <c r="H2367" s="6"/>
      <c r="I2367" s="6"/>
      <c r="J2367" s="6"/>
      <c r="K2367" s="6"/>
      <c r="L2367" s="6"/>
      <c r="M2367" s="6"/>
      <c r="N2367" s="6"/>
      <c r="O2367" s="6"/>
      <c r="P2367" s="6"/>
      <c r="Q2367" s="16"/>
    </row>
    <row r="2368" spans="2:17">
      <c r="B2368" s="4"/>
      <c r="D2368" s="2"/>
      <c r="E2368" s="6"/>
      <c r="F2368" s="6"/>
      <c r="G2368" s="6"/>
      <c r="H2368" s="6"/>
      <c r="I2368" s="6"/>
      <c r="J2368" s="6"/>
      <c r="K2368" s="6"/>
      <c r="L2368" s="6"/>
      <c r="M2368" s="6"/>
      <c r="N2368" s="6"/>
      <c r="O2368" s="6"/>
      <c r="P2368" s="6"/>
      <c r="Q2368" s="16"/>
    </row>
    <row r="2369" spans="2:17">
      <c r="B2369" s="4"/>
      <c r="D2369" s="2"/>
      <c r="E2369" s="6"/>
      <c r="F2369" s="6"/>
      <c r="G2369" s="6"/>
      <c r="H2369" s="6"/>
      <c r="I2369" s="6"/>
      <c r="J2369" s="6"/>
      <c r="K2369" s="6"/>
      <c r="L2369" s="6"/>
      <c r="M2369" s="6"/>
      <c r="N2369" s="6"/>
      <c r="O2369" s="6"/>
      <c r="P2369" s="6"/>
      <c r="Q2369" s="16"/>
    </row>
    <row r="2370" spans="2:17">
      <c r="B2370" s="4"/>
      <c r="D2370" s="2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16"/>
    </row>
    <row r="2371" spans="2:17">
      <c r="B2371" s="4"/>
      <c r="D2371" s="2"/>
      <c r="E2371" s="6"/>
      <c r="F2371" s="6"/>
      <c r="G2371" s="6"/>
      <c r="H2371" s="6"/>
      <c r="I2371" s="6"/>
      <c r="J2371" s="6"/>
      <c r="K2371" s="6"/>
      <c r="L2371" s="6"/>
      <c r="M2371" s="6"/>
      <c r="N2371" s="6"/>
      <c r="O2371" s="6"/>
      <c r="P2371" s="6"/>
      <c r="Q2371" s="16"/>
    </row>
    <row r="2372" spans="2:17">
      <c r="B2372" s="4"/>
      <c r="D2372" s="2"/>
      <c r="E2372" s="6"/>
      <c r="F2372" s="6"/>
      <c r="G2372" s="6"/>
      <c r="H2372" s="6"/>
      <c r="I2372" s="6"/>
      <c r="J2372" s="6"/>
      <c r="K2372" s="6"/>
      <c r="L2372" s="6"/>
      <c r="M2372" s="6"/>
      <c r="N2372" s="6"/>
      <c r="O2372" s="6"/>
      <c r="P2372" s="6"/>
      <c r="Q2372" s="16"/>
    </row>
    <row r="2373" spans="2:17">
      <c r="B2373" s="4"/>
      <c r="D2373" s="2"/>
      <c r="E2373" s="6"/>
      <c r="F2373" s="6"/>
      <c r="G2373" s="6"/>
      <c r="H2373" s="6"/>
      <c r="I2373" s="6"/>
      <c r="J2373" s="6"/>
      <c r="K2373" s="6"/>
      <c r="L2373" s="6"/>
      <c r="M2373" s="6"/>
      <c r="N2373" s="6"/>
      <c r="O2373" s="6"/>
      <c r="P2373" s="6"/>
      <c r="Q2373" s="16"/>
    </row>
    <row r="2374" spans="2:17">
      <c r="B2374" s="4"/>
      <c r="D2374" s="2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16"/>
    </row>
    <row r="2375" spans="2:17">
      <c r="B2375" s="4"/>
      <c r="D2375" s="2"/>
      <c r="E2375" s="6"/>
      <c r="F2375" s="6"/>
      <c r="G2375" s="6"/>
      <c r="H2375" s="6"/>
      <c r="I2375" s="6"/>
      <c r="J2375" s="6"/>
      <c r="K2375" s="6"/>
      <c r="L2375" s="6"/>
      <c r="M2375" s="6"/>
      <c r="N2375" s="6"/>
      <c r="O2375" s="6"/>
      <c r="P2375" s="6"/>
      <c r="Q2375" s="16"/>
    </row>
    <row r="2376" spans="2:17">
      <c r="B2376" s="4"/>
      <c r="D2376" s="2"/>
      <c r="E2376" s="6"/>
      <c r="F2376" s="6"/>
      <c r="G2376" s="6"/>
      <c r="H2376" s="6"/>
      <c r="I2376" s="6"/>
      <c r="J2376" s="6"/>
      <c r="K2376" s="6"/>
      <c r="L2376" s="6"/>
      <c r="M2376" s="6"/>
      <c r="N2376" s="6"/>
      <c r="O2376" s="6"/>
      <c r="P2376" s="6"/>
      <c r="Q2376" s="16"/>
    </row>
    <row r="2377" spans="2:17">
      <c r="B2377" s="4"/>
      <c r="D2377" s="2"/>
      <c r="E2377" s="6"/>
      <c r="F2377" s="6"/>
      <c r="G2377" s="6"/>
      <c r="H2377" s="6"/>
      <c r="I2377" s="6"/>
      <c r="J2377" s="6"/>
      <c r="K2377" s="6"/>
      <c r="L2377" s="6"/>
      <c r="M2377" s="6"/>
      <c r="N2377" s="6"/>
      <c r="O2377" s="6"/>
      <c r="P2377" s="6"/>
      <c r="Q2377" s="16"/>
    </row>
    <row r="2378" spans="2:17">
      <c r="B2378" s="4"/>
      <c r="D2378" s="2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16"/>
    </row>
    <row r="2379" spans="2:17">
      <c r="B2379" s="4"/>
      <c r="D2379" s="2"/>
      <c r="E2379" s="6"/>
      <c r="F2379" s="6"/>
      <c r="G2379" s="6"/>
      <c r="H2379" s="6"/>
      <c r="I2379" s="6"/>
      <c r="J2379" s="6"/>
      <c r="K2379" s="6"/>
      <c r="L2379" s="6"/>
      <c r="M2379" s="6"/>
      <c r="N2379" s="6"/>
      <c r="O2379" s="6"/>
      <c r="P2379" s="6"/>
      <c r="Q2379" s="16"/>
    </row>
    <row r="2380" spans="2:17">
      <c r="B2380" s="4"/>
      <c r="D2380" s="2"/>
      <c r="E2380" s="6"/>
      <c r="F2380" s="6"/>
      <c r="G2380" s="6"/>
      <c r="H2380" s="6"/>
      <c r="I2380" s="6"/>
      <c r="J2380" s="6"/>
      <c r="K2380" s="6"/>
      <c r="L2380" s="6"/>
      <c r="M2380" s="6"/>
      <c r="N2380" s="6"/>
      <c r="O2380" s="6"/>
      <c r="P2380" s="6"/>
      <c r="Q2380" s="16"/>
    </row>
    <row r="2381" spans="2:17">
      <c r="B2381" s="4"/>
      <c r="D2381" s="2"/>
      <c r="E2381" s="6"/>
      <c r="F2381" s="6"/>
      <c r="G2381" s="6"/>
      <c r="H2381" s="6"/>
      <c r="I2381" s="6"/>
      <c r="J2381" s="6"/>
      <c r="K2381" s="6"/>
      <c r="L2381" s="6"/>
      <c r="M2381" s="6"/>
      <c r="N2381" s="6"/>
      <c r="O2381" s="6"/>
      <c r="P2381" s="6"/>
      <c r="Q2381" s="16"/>
    </row>
    <row r="2382" spans="2:17">
      <c r="B2382" s="4"/>
      <c r="D2382" s="2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16"/>
    </row>
    <row r="2383" spans="2:17">
      <c r="B2383" s="4"/>
      <c r="D2383" s="2"/>
      <c r="E2383" s="6"/>
      <c r="F2383" s="6"/>
      <c r="G2383" s="6"/>
      <c r="H2383" s="6"/>
      <c r="I2383" s="6"/>
      <c r="J2383" s="6"/>
      <c r="K2383" s="6"/>
      <c r="L2383" s="6"/>
      <c r="M2383" s="6"/>
      <c r="N2383" s="6"/>
      <c r="O2383" s="6"/>
      <c r="P2383" s="6"/>
      <c r="Q2383" s="16"/>
    </row>
    <row r="2384" spans="2:17">
      <c r="B2384" s="4"/>
      <c r="D2384" s="2"/>
      <c r="E2384" s="6"/>
      <c r="F2384" s="6"/>
      <c r="G2384" s="6"/>
      <c r="H2384" s="6"/>
      <c r="I2384" s="6"/>
      <c r="J2384" s="6"/>
      <c r="K2384" s="6"/>
      <c r="L2384" s="6"/>
      <c r="M2384" s="6"/>
      <c r="N2384" s="6"/>
      <c r="O2384" s="6"/>
      <c r="P2384" s="6"/>
      <c r="Q2384" s="16"/>
    </row>
    <row r="2385" spans="2:17">
      <c r="B2385" s="4"/>
      <c r="D2385" s="2"/>
      <c r="E2385" s="6"/>
      <c r="F2385" s="6"/>
      <c r="G2385" s="6"/>
      <c r="H2385" s="6"/>
      <c r="I2385" s="6"/>
      <c r="J2385" s="6"/>
      <c r="K2385" s="6"/>
      <c r="L2385" s="6"/>
      <c r="M2385" s="6"/>
      <c r="N2385" s="6"/>
      <c r="O2385" s="6"/>
      <c r="P2385" s="6"/>
      <c r="Q2385" s="16"/>
    </row>
    <row r="2386" spans="2:17">
      <c r="B2386" s="4"/>
      <c r="D2386" s="2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16"/>
    </row>
    <row r="2387" spans="2:17">
      <c r="B2387" s="4"/>
      <c r="D2387" s="2"/>
      <c r="E2387" s="6"/>
      <c r="F2387" s="6"/>
      <c r="G2387" s="6"/>
      <c r="H2387" s="6"/>
      <c r="I2387" s="6"/>
      <c r="J2387" s="6"/>
      <c r="K2387" s="6"/>
      <c r="L2387" s="6"/>
      <c r="M2387" s="6"/>
      <c r="N2387" s="6"/>
      <c r="O2387" s="6"/>
      <c r="P2387" s="6"/>
      <c r="Q2387" s="16"/>
    </row>
    <row r="2388" spans="2:17">
      <c r="B2388" s="4"/>
      <c r="D2388" s="2"/>
      <c r="E2388" s="6"/>
      <c r="F2388" s="6"/>
      <c r="G2388" s="6"/>
      <c r="H2388" s="6"/>
      <c r="I2388" s="6"/>
      <c r="J2388" s="6"/>
      <c r="K2388" s="6"/>
      <c r="L2388" s="6"/>
      <c r="M2388" s="6"/>
      <c r="N2388" s="6"/>
      <c r="O2388" s="6"/>
      <c r="P2388" s="6"/>
      <c r="Q2388" s="16"/>
    </row>
    <row r="2389" spans="2:17">
      <c r="B2389" s="4"/>
      <c r="D2389" s="2"/>
      <c r="E2389" s="6"/>
      <c r="F2389" s="6"/>
      <c r="G2389" s="6"/>
      <c r="H2389" s="6"/>
      <c r="I2389" s="6"/>
      <c r="J2389" s="6"/>
      <c r="K2389" s="6"/>
      <c r="L2389" s="6"/>
      <c r="M2389" s="6"/>
      <c r="N2389" s="6"/>
      <c r="O2389" s="6"/>
      <c r="P2389" s="6"/>
      <c r="Q2389" s="16"/>
    </row>
    <row r="2390" spans="2:17">
      <c r="B2390" s="4"/>
      <c r="D2390" s="2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16"/>
    </row>
    <row r="2391" spans="2:17">
      <c r="B2391" s="4"/>
      <c r="D2391" s="2"/>
      <c r="E2391" s="6"/>
      <c r="F2391" s="6"/>
      <c r="G2391" s="6"/>
      <c r="H2391" s="6"/>
      <c r="I2391" s="6"/>
      <c r="J2391" s="6"/>
      <c r="K2391" s="6"/>
      <c r="L2391" s="6"/>
      <c r="M2391" s="6"/>
      <c r="N2391" s="6"/>
      <c r="O2391" s="6"/>
      <c r="P2391" s="6"/>
      <c r="Q2391" s="16"/>
    </row>
    <row r="2392" spans="2:17">
      <c r="B2392" s="4"/>
      <c r="D2392" s="2"/>
      <c r="E2392" s="6"/>
      <c r="F2392" s="6"/>
      <c r="G2392" s="6"/>
      <c r="H2392" s="6"/>
      <c r="I2392" s="6"/>
      <c r="J2392" s="6"/>
      <c r="K2392" s="6"/>
      <c r="L2392" s="6"/>
      <c r="M2392" s="6"/>
      <c r="N2392" s="6"/>
      <c r="O2392" s="6"/>
      <c r="P2392" s="6"/>
      <c r="Q2392" s="16"/>
    </row>
    <row r="2393" spans="2:17">
      <c r="B2393" s="4"/>
      <c r="D2393" s="2"/>
      <c r="E2393" s="6"/>
      <c r="F2393" s="6"/>
      <c r="G2393" s="6"/>
      <c r="H2393" s="6"/>
      <c r="I2393" s="6"/>
      <c r="J2393" s="6"/>
      <c r="K2393" s="6"/>
      <c r="L2393" s="6"/>
      <c r="M2393" s="6"/>
      <c r="N2393" s="6"/>
      <c r="O2393" s="6"/>
      <c r="P2393" s="6"/>
      <c r="Q2393" s="16"/>
    </row>
    <row r="2394" spans="2:17">
      <c r="B2394" s="4"/>
      <c r="D2394" s="2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16"/>
    </row>
    <row r="2395" spans="2:17">
      <c r="B2395" s="4"/>
      <c r="D2395" s="2"/>
      <c r="E2395" s="6"/>
      <c r="F2395" s="6"/>
      <c r="G2395" s="6"/>
      <c r="H2395" s="6"/>
      <c r="I2395" s="6"/>
      <c r="J2395" s="6"/>
      <c r="K2395" s="6"/>
      <c r="L2395" s="6"/>
      <c r="M2395" s="6"/>
      <c r="N2395" s="6"/>
      <c r="O2395" s="6"/>
      <c r="P2395" s="6"/>
      <c r="Q2395" s="16"/>
    </row>
    <row r="2396" spans="2:17">
      <c r="B2396" s="4"/>
      <c r="D2396" s="2"/>
      <c r="E2396" s="6"/>
      <c r="F2396" s="6"/>
      <c r="G2396" s="6"/>
      <c r="H2396" s="6"/>
      <c r="I2396" s="6"/>
      <c r="J2396" s="6"/>
      <c r="K2396" s="6"/>
      <c r="L2396" s="6"/>
      <c r="M2396" s="6"/>
      <c r="N2396" s="6"/>
      <c r="O2396" s="6"/>
      <c r="P2396" s="6"/>
      <c r="Q2396" s="16"/>
    </row>
    <row r="2397" spans="2:17">
      <c r="B2397" s="4"/>
      <c r="D2397" s="2"/>
      <c r="E2397" s="6"/>
      <c r="F2397" s="6"/>
      <c r="G2397" s="6"/>
      <c r="H2397" s="6"/>
      <c r="I2397" s="6"/>
      <c r="J2397" s="6"/>
      <c r="K2397" s="6"/>
      <c r="L2397" s="6"/>
      <c r="M2397" s="6"/>
      <c r="N2397" s="6"/>
      <c r="O2397" s="6"/>
      <c r="P2397" s="6"/>
      <c r="Q2397" s="16"/>
    </row>
    <row r="2398" spans="2:17">
      <c r="B2398" s="4"/>
      <c r="D2398" s="2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16"/>
    </row>
    <row r="2399" spans="2:17">
      <c r="B2399" s="4"/>
      <c r="D2399" s="2"/>
      <c r="E2399" s="6"/>
      <c r="F2399" s="6"/>
      <c r="G2399" s="6"/>
      <c r="H2399" s="6"/>
      <c r="I2399" s="6"/>
      <c r="J2399" s="6"/>
      <c r="K2399" s="6"/>
      <c r="L2399" s="6"/>
      <c r="M2399" s="6"/>
      <c r="N2399" s="6"/>
      <c r="O2399" s="6"/>
      <c r="P2399" s="6"/>
      <c r="Q2399" s="16"/>
    </row>
    <row r="2400" spans="2:17">
      <c r="B2400" s="4"/>
      <c r="D2400" s="2"/>
      <c r="E2400" s="6"/>
      <c r="F2400" s="6"/>
      <c r="G2400" s="6"/>
      <c r="H2400" s="6"/>
      <c r="I2400" s="6"/>
      <c r="J2400" s="6"/>
      <c r="K2400" s="6"/>
      <c r="L2400" s="6"/>
      <c r="M2400" s="6"/>
      <c r="N2400" s="6"/>
      <c r="O2400" s="6"/>
      <c r="P2400" s="6"/>
      <c r="Q2400" s="16"/>
    </row>
    <row r="2401" spans="2:17">
      <c r="B2401" s="4"/>
      <c r="D2401" s="2"/>
      <c r="E2401" s="6"/>
      <c r="F2401" s="6"/>
      <c r="G2401" s="6"/>
      <c r="H2401" s="6"/>
      <c r="I2401" s="6"/>
      <c r="J2401" s="6"/>
      <c r="K2401" s="6"/>
      <c r="L2401" s="6"/>
      <c r="M2401" s="6"/>
      <c r="N2401" s="6"/>
      <c r="O2401" s="6"/>
      <c r="P2401" s="6"/>
      <c r="Q2401" s="16"/>
    </row>
    <row r="2402" spans="2:17">
      <c r="B2402" s="4"/>
      <c r="D2402" s="2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16"/>
    </row>
    <row r="2403" spans="2:17">
      <c r="B2403" s="4"/>
      <c r="D2403" s="2"/>
      <c r="E2403" s="6"/>
      <c r="F2403" s="6"/>
      <c r="G2403" s="6"/>
      <c r="H2403" s="6"/>
      <c r="I2403" s="6"/>
      <c r="J2403" s="6"/>
      <c r="K2403" s="6"/>
      <c r="L2403" s="6"/>
      <c r="M2403" s="6"/>
      <c r="N2403" s="6"/>
      <c r="O2403" s="6"/>
      <c r="P2403" s="6"/>
      <c r="Q2403" s="16"/>
    </row>
    <row r="2404" spans="2:17">
      <c r="B2404" s="4"/>
      <c r="D2404" s="2"/>
      <c r="E2404" s="6"/>
      <c r="F2404" s="6"/>
      <c r="G2404" s="6"/>
      <c r="H2404" s="6"/>
      <c r="I2404" s="6"/>
      <c r="J2404" s="6"/>
      <c r="K2404" s="6"/>
      <c r="L2404" s="6"/>
      <c r="M2404" s="6"/>
      <c r="N2404" s="6"/>
      <c r="O2404" s="6"/>
      <c r="P2404" s="6"/>
      <c r="Q2404" s="16"/>
    </row>
    <row r="2405" spans="2:17">
      <c r="B2405" s="4"/>
      <c r="D2405" s="2"/>
      <c r="E2405" s="6"/>
      <c r="F2405" s="6"/>
      <c r="G2405" s="6"/>
      <c r="H2405" s="6"/>
      <c r="I2405" s="6"/>
      <c r="J2405" s="6"/>
      <c r="K2405" s="6"/>
      <c r="L2405" s="6"/>
      <c r="M2405" s="6"/>
      <c r="N2405" s="6"/>
      <c r="O2405" s="6"/>
      <c r="P2405" s="6"/>
      <c r="Q2405" s="16"/>
    </row>
    <row r="2406" spans="2:17">
      <c r="B2406" s="4"/>
      <c r="D2406" s="2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16"/>
    </row>
    <row r="2407" spans="2:17">
      <c r="B2407" s="4"/>
      <c r="D2407" s="2"/>
      <c r="E2407" s="6"/>
      <c r="F2407" s="6"/>
      <c r="G2407" s="6"/>
      <c r="H2407" s="6"/>
      <c r="I2407" s="6"/>
      <c r="J2407" s="6"/>
      <c r="K2407" s="6"/>
      <c r="L2407" s="6"/>
      <c r="M2407" s="6"/>
      <c r="N2407" s="6"/>
      <c r="O2407" s="6"/>
      <c r="P2407" s="6"/>
      <c r="Q2407" s="16"/>
    </row>
    <row r="2408" spans="2:17">
      <c r="B2408" s="4"/>
      <c r="D2408" s="2"/>
      <c r="E2408" s="6"/>
      <c r="F2408" s="6"/>
      <c r="G2408" s="6"/>
      <c r="H2408" s="6"/>
      <c r="I2408" s="6"/>
      <c r="J2408" s="6"/>
      <c r="K2408" s="6"/>
      <c r="L2408" s="6"/>
      <c r="M2408" s="6"/>
      <c r="N2408" s="6"/>
      <c r="O2408" s="6"/>
      <c r="P2408" s="6"/>
      <c r="Q2408" s="16"/>
    </row>
    <row r="2409" spans="2:17">
      <c r="B2409" s="4"/>
      <c r="D2409" s="2"/>
      <c r="E2409" s="6"/>
      <c r="F2409" s="6"/>
      <c r="G2409" s="6"/>
      <c r="H2409" s="6"/>
      <c r="I2409" s="6"/>
      <c r="J2409" s="6"/>
      <c r="K2409" s="6"/>
      <c r="L2409" s="6"/>
      <c r="M2409" s="6"/>
      <c r="N2409" s="6"/>
      <c r="O2409" s="6"/>
      <c r="P2409" s="6"/>
      <c r="Q2409" s="16"/>
    </row>
    <row r="2410" spans="2:17">
      <c r="B2410" s="4"/>
      <c r="D2410" s="2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16"/>
    </row>
    <row r="2411" spans="2:17">
      <c r="B2411" s="4"/>
      <c r="D2411" s="2"/>
      <c r="E2411" s="6"/>
      <c r="F2411" s="6"/>
      <c r="G2411" s="6"/>
      <c r="H2411" s="6"/>
      <c r="I2411" s="6"/>
      <c r="J2411" s="6"/>
      <c r="K2411" s="6"/>
      <c r="L2411" s="6"/>
      <c r="M2411" s="6"/>
      <c r="N2411" s="6"/>
      <c r="O2411" s="6"/>
      <c r="P2411" s="6"/>
      <c r="Q2411" s="16"/>
    </row>
    <row r="2412" spans="2:17">
      <c r="B2412" s="4"/>
      <c r="D2412" s="2"/>
      <c r="E2412" s="6"/>
      <c r="F2412" s="6"/>
      <c r="G2412" s="6"/>
      <c r="H2412" s="6"/>
      <c r="I2412" s="6"/>
      <c r="J2412" s="6"/>
      <c r="K2412" s="6"/>
      <c r="L2412" s="6"/>
      <c r="M2412" s="6"/>
      <c r="N2412" s="6"/>
      <c r="O2412" s="6"/>
      <c r="P2412" s="6"/>
      <c r="Q2412" s="16"/>
    </row>
    <row r="2413" spans="2:17">
      <c r="B2413" s="4"/>
      <c r="D2413" s="2"/>
      <c r="E2413" s="6"/>
      <c r="F2413" s="6"/>
      <c r="G2413" s="6"/>
      <c r="H2413" s="6"/>
      <c r="I2413" s="6"/>
      <c r="J2413" s="6"/>
      <c r="K2413" s="6"/>
      <c r="L2413" s="6"/>
      <c r="M2413" s="6"/>
      <c r="N2413" s="6"/>
      <c r="O2413" s="6"/>
      <c r="P2413" s="6"/>
      <c r="Q2413" s="16"/>
    </row>
    <row r="2414" spans="2:17">
      <c r="B2414" s="4"/>
      <c r="D2414" s="2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16"/>
    </row>
    <row r="2415" spans="2:17">
      <c r="B2415" s="4"/>
      <c r="D2415" s="2"/>
      <c r="E2415" s="6"/>
      <c r="F2415" s="6"/>
      <c r="G2415" s="6"/>
      <c r="H2415" s="6"/>
      <c r="I2415" s="6"/>
      <c r="J2415" s="6"/>
      <c r="K2415" s="6"/>
      <c r="L2415" s="6"/>
      <c r="M2415" s="6"/>
      <c r="N2415" s="6"/>
      <c r="O2415" s="6"/>
      <c r="P2415" s="6"/>
      <c r="Q2415" s="16"/>
    </row>
    <row r="2416" spans="2:17">
      <c r="B2416" s="4"/>
      <c r="D2416" s="2"/>
      <c r="E2416" s="6"/>
      <c r="F2416" s="6"/>
      <c r="G2416" s="6"/>
      <c r="H2416" s="6"/>
      <c r="I2416" s="6"/>
      <c r="J2416" s="6"/>
      <c r="K2416" s="6"/>
      <c r="L2416" s="6"/>
      <c r="M2416" s="6"/>
      <c r="N2416" s="6"/>
      <c r="O2416" s="6"/>
      <c r="P2416" s="6"/>
      <c r="Q2416" s="16"/>
    </row>
    <row r="2417" spans="2:17">
      <c r="B2417" s="4"/>
      <c r="D2417" s="2"/>
      <c r="E2417" s="6"/>
      <c r="F2417" s="6"/>
      <c r="G2417" s="6"/>
      <c r="H2417" s="6"/>
      <c r="I2417" s="6"/>
      <c r="J2417" s="6"/>
      <c r="K2417" s="6"/>
      <c r="L2417" s="6"/>
      <c r="M2417" s="6"/>
      <c r="N2417" s="6"/>
      <c r="O2417" s="6"/>
      <c r="P2417" s="6"/>
      <c r="Q2417" s="16"/>
    </row>
    <row r="2418" spans="2:17">
      <c r="B2418" s="4"/>
      <c r="D2418" s="2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16"/>
    </row>
    <row r="2419" spans="2:17">
      <c r="B2419" s="4"/>
      <c r="D2419" s="2"/>
      <c r="E2419" s="6"/>
      <c r="F2419" s="6"/>
      <c r="G2419" s="6"/>
      <c r="H2419" s="6"/>
      <c r="I2419" s="6"/>
      <c r="J2419" s="6"/>
      <c r="K2419" s="6"/>
      <c r="L2419" s="6"/>
      <c r="M2419" s="6"/>
      <c r="N2419" s="6"/>
      <c r="O2419" s="6"/>
      <c r="P2419" s="6"/>
      <c r="Q2419" s="16"/>
    </row>
    <row r="2420" spans="2:17">
      <c r="B2420" s="4"/>
      <c r="D2420" s="2"/>
      <c r="E2420" s="6"/>
      <c r="F2420" s="6"/>
      <c r="G2420" s="6"/>
      <c r="H2420" s="6"/>
      <c r="I2420" s="6"/>
      <c r="J2420" s="6"/>
      <c r="K2420" s="6"/>
      <c r="L2420" s="6"/>
      <c r="M2420" s="6"/>
      <c r="N2420" s="6"/>
      <c r="O2420" s="6"/>
      <c r="P2420" s="6"/>
      <c r="Q2420" s="16"/>
    </row>
    <row r="2421" spans="2:17">
      <c r="B2421" s="4"/>
      <c r="D2421" s="2"/>
      <c r="E2421" s="6"/>
      <c r="F2421" s="6"/>
      <c r="G2421" s="6"/>
      <c r="H2421" s="6"/>
      <c r="I2421" s="6"/>
      <c r="J2421" s="6"/>
      <c r="K2421" s="6"/>
      <c r="L2421" s="6"/>
      <c r="M2421" s="6"/>
      <c r="N2421" s="6"/>
      <c r="O2421" s="6"/>
      <c r="P2421" s="6"/>
      <c r="Q2421" s="16"/>
    </row>
    <row r="2422" spans="2:17">
      <c r="B2422" s="4"/>
      <c r="D2422" s="2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16"/>
    </row>
    <row r="2423" spans="2:17">
      <c r="B2423" s="4"/>
      <c r="D2423" s="2"/>
      <c r="E2423" s="6"/>
      <c r="F2423" s="6"/>
      <c r="G2423" s="6"/>
      <c r="H2423" s="6"/>
      <c r="I2423" s="6"/>
      <c r="J2423" s="6"/>
      <c r="K2423" s="6"/>
      <c r="L2423" s="6"/>
      <c r="M2423" s="6"/>
      <c r="N2423" s="6"/>
      <c r="O2423" s="6"/>
      <c r="P2423" s="6"/>
      <c r="Q2423" s="16"/>
    </row>
    <row r="2424" spans="2:17">
      <c r="B2424" s="4"/>
      <c r="D2424" s="2"/>
      <c r="E2424" s="6"/>
      <c r="F2424" s="6"/>
      <c r="G2424" s="6"/>
      <c r="H2424" s="6"/>
      <c r="I2424" s="6"/>
      <c r="J2424" s="6"/>
      <c r="K2424" s="6"/>
      <c r="L2424" s="6"/>
      <c r="M2424" s="6"/>
      <c r="N2424" s="6"/>
      <c r="O2424" s="6"/>
      <c r="P2424" s="6"/>
      <c r="Q2424" s="16"/>
    </row>
    <row r="2425" spans="2:17">
      <c r="B2425" s="4"/>
      <c r="D2425" s="2"/>
      <c r="E2425" s="6"/>
      <c r="F2425" s="6"/>
      <c r="G2425" s="6"/>
      <c r="H2425" s="6"/>
      <c r="I2425" s="6"/>
      <c r="J2425" s="6"/>
      <c r="K2425" s="6"/>
      <c r="L2425" s="6"/>
      <c r="M2425" s="6"/>
      <c r="N2425" s="6"/>
      <c r="O2425" s="6"/>
      <c r="P2425" s="6"/>
      <c r="Q2425" s="16"/>
    </row>
    <row r="2426" spans="2:17">
      <c r="B2426" s="4"/>
      <c r="D2426" s="2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16"/>
    </row>
    <row r="2427" spans="2:17">
      <c r="B2427" s="4"/>
      <c r="D2427" s="2"/>
      <c r="E2427" s="6"/>
      <c r="F2427" s="6"/>
      <c r="G2427" s="6"/>
      <c r="H2427" s="6"/>
      <c r="I2427" s="6"/>
      <c r="J2427" s="6"/>
      <c r="K2427" s="6"/>
      <c r="L2427" s="6"/>
      <c r="M2427" s="6"/>
      <c r="N2427" s="6"/>
      <c r="O2427" s="6"/>
      <c r="P2427" s="6"/>
      <c r="Q2427" s="16"/>
    </row>
    <row r="2428" spans="2:17">
      <c r="B2428" s="4"/>
      <c r="D2428" s="2"/>
      <c r="E2428" s="6"/>
      <c r="F2428" s="6"/>
      <c r="G2428" s="6"/>
      <c r="H2428" s="6"/>
      <c r="I2428" s="6"/>
      <c r="J2428" s="6"/>
      <c r="K2428" s="6"/>
      <c r="L2428" s="6"/>
      <c r="M2428" s="6"/>
      <c r="N2428" s="6"/>
      <c r="O2428" s="6"/>
      <c r="P2428" s="6"/>
      <c r="Q2428" s="16"/>
    </row>
    <row r="2429" spans="2:17">
      <c r="B2429" s="4"/>
      <c r="D2429" s="2"/>
      <c r="E2429" s="6"/>
      <c r="F2429" s="6"/>
      <c r="G2429" s="6"/>
      <c r="H2429" s="6"/>
      <c r="I2429" s="6"/>
      <c r="J2429" s="6"/>
      <c r="K2429" s="6"/>
      <c r="L2429" s="6"/>
      <c r="M2429" s="6"/>
      <c r="N2429" s="6"/>
      <c r="O2429" s="6"/>
      <c r="P2429" s="6"/>
      <c r="Q2429" s="16"/>
    </row>
    <row r="2430" spans="2:17">
      <c r="B2430" s="4"/>
      <c r="D2430" s="2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16"/>
    </row>
    <row r="2431" spans="2:17">
      <c r="B2431" s="4"/>
      <c r="D2431" s="2"/>
      <c r="E2431" s="6"/>
      <c r="F2431" s="6"/>
      <c r="G2431" s="6"/>
      <c r="H2431" s="6"/>
      <c r="I2431" s="6"/>
      <c r="J2431" s="6"/>
      <c r="K2431" s="6"/>
      <c r="L2431" s="6"/>
      <c r="M2431" s="6"/>
      <c r="N2431" s="6"/>
      <c r="O2431" s="6"/>
      <c r="P2431" s="6"/>
      <c r="Q2431" s="16"/>
    </row>
    <row r="2432" spans="2:17">
      <c r="B2432" s="4"/>
      <c r="D2432" s="2"/>
      <c r="E2432" s="6"/>
      <c r="F2432" s="6"/>
      <c r="G2432" s="6"/>
      <c r="H2432" s="6"/>
      <c r="I2432" s="6"/>
      <c r="J2432" s="6"/>
      <c r="K2432" s="6"/>
      <c r="L2432" s="6"/>
      <c r="M2432" s="6"/>
      <c r="N2432" s="6"/>
      <c r="O2432" s="6"/>
      <c r="P2432" s="6"/>
      <c r="Q2432" s="16"/>
    </row>
    <row r="2433" spans="2:17">
      <c r="B2433" s="4"/>
      <c r="D2433" s="2"/>
      <c r="E2433" s="6"/>
      <c r="F2433" s="6"/>
      <c r="G2433" s="6"/>
      <c r="H2433" s="6"/>
      <c r="I2433" s="6"/>
      <c r="J2433" s="6"/>
      <c r="K2433" s="6"/>
      <c r="L2433" s="6"/>
      <c r="M2433" s="6"/>
      <c r="N2433" s="6"/>
      <c r="O2433" s="6"/>
      <c r="P2433" s="6"/>
      <c r="Q2433" s="16"/>
    </row>
    <row r="2434" spans="2:17">
      <c r="B2434" s="4"/>
      <c r="D2434" s="2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16"/>
    </row>
    <row r="2435" spans="2:17">
      <c r="B2435" s="4"/>
      <c r="D2435" s="2"/>
      <c r="E2435" s="6"/>
      <c r="F2435" s="6"/>
      <c r="G2435" s="6"/>
      <c r="H2435" s="6"/>
      <c r="I2435" s="6"/>
      <c r="J2435" s="6"/>
      <c r="K2435" s="6"/>
      <c r="L2435" s="6"/>
      <c r="M2435" s="6"/>
      <c r="N2435" s="6"/>
      <c r="O2435" s="6"/>
      <c r="P2435" s="6"/>
      <c r="Q2435" s="16"/>
    </row>
    <row r="2436" spans="2:17">
      <c r="B2436" s="4"/>
      <c r="D2436" s="2"/>
      <c r="E2436" s="6"/>
      <c r="F2436" s="6"/>
      <c r="G2436" s="6"/>
      <c r="H2436" s="6"/>
      <c r="I2436" s="6"/>
      <c r="J2436" s="6"/>
      <c r="K2436" s="6"/>
      <c r="L2436" s="6"/>
      <c r="M2436" s="6"/>
      <c r="N2436" s="6"/>
      <c r="O2436" s="6"/>
      <c r="P2436" s="6"/>
      <c r="Q2436" s="16"/>
    </row>
    <row r="2437" spans="2:17">
      <c r="B2437" s="4"/>
      <c r="D2437" s="2"/>
      <c r="E2437" s="6"/>
      <c r="F2437" s="6"/>
      <c r="G2437" s="6"/>
      <c r="H2437" s="6"/>
      <c r="I2437" s="6"/>
      <c r="J2437" s="6"/>
      <c r="K2437" s="6"/>
      <c r="L2437" s="6"/>
      <c r="M2437" s="6"/>
      <c r="N2437" s="6"/>
      <c r="O2437" s="6"/>
      <c r="P2437" s="6"/>
      <c r="Q2437" s="16"/>
    </row>
    <row r="2438" spans="2:17">
      <c r="B2438" s="4"/>
      <c r="D2438" s="2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16"/>
    </row>
    <row r="2439" spans="2:17">
      <c r="B2439" s="4"/>
      <c r="D2439" s="2"/>
      <c r="E2439" s="6"/>
      <c r="F2439" s="6"/>
      <c r="G2439" s="6"/>
      <c r="H2439" s="6"/>
      <c r="I2439" s="6"/>
      <c r="J2439" s="6"/>
      <c r="K2439" s="6"/>
      <c r="L2439" s="6"/>
      <c r="M2439" s="6"/>
      <c r="N2439" s="6"/>
      <c r="O2439" s="6"/>
      <c r="P2439" s="6"/>
      <c r="Q2439" s="16"/>
    </row>
    <row r="2440" spans="2:17">
      <c r="B2440" s="4"/>
      <c r="D2440" s="2"/>
      <c r="E2440" s="6"/>
      <c r="F2440" s="6"/>
      <c r="G2440" s="6"/>
      <c r="H2440" s="6"/>
      <c r="I2440" s="6"/>
      <c r="J2440" s="6"/>
      <c r="K2440" s="6"/>
      <c r="L2440" s="6"/>
      <c r="M2440" s="6"/>
      <c r="N2440" s="6"/>
      <c r="O2440" s="6"/>
      <c r="P2440" s="6"/>
      <c r="Q2440" s="16"/>
    </row>
    <row r="2441" spans="2:17">
      <c r="B2441" s="4"/>
      <c r="D2441" s="2"/>
      <c r="E2441" s="6"/>
      <c r="F2441" s="6"/>
      <c r="G2441" s="6"/>
      <c r="H2441" s="6"/>
      <c r="I2441" s="6"/>
      <c r="J2441" s="6"/>
      <c r="K2441" s="6"/>
      <c r="L2441" s="6"/>
      <c r="M2441" s="6"/>
      <c r="N2441" s="6"/>
      <c r="O2441" s="6"/>
      <c r="P2441" s="6"/>
      <c r="Q2441" s="16"/>
    </row>
    <row r="2442" spans="2:17">
      <c r="B2442" s="4"/>
      <c r="D2442" s="2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16"/>
    </row>
    <row r="2443" spans="2:17">
      <c r="B2443" s="4"/>
      <c r="D2443" s="2"/>
      <c r="E2443" s="6"/>
      <c r="F2443" s="6"/>
      <c r="G2443" s="6"/>
      <c r="H2443" s="6"/>
      <c r="I2443" s="6"/>
      <c r="J2443" s="6"/>
      <c r="K2443" s="6"/>
      <c r="L2443" s="6"/>
      <c r="M2443" s="6"/>
      <c r="N2443" s="6"/>
      <c r="O2443" s="6"/>
      <c r="P2443" s="6"/>
      <c r="Q2443" s="16"/>
    </row>
    <row r="2444" spans="2:17">
      <c r="B2444" s="4"/>
      <c r="D2444" s="2"/>
      <c r="E2444" s="6"/>
      <c r="F2444" s="6"/>
      <c r="G2444" s="6"/>
      <c r="H2444" s="6"/>
      <c r="I2444" s="6"/>
      <c r="J2444" s="6"/>
      <c r="K2444" s="6"/>
      <c r="L2444" s="6"/>
      <c r="M2444" s="6"/>
      <c r="N2444" s="6"/>
      <c r="O2444" s="6"/>
      <c r="P2444" s="6"/>
      <c r="Q2444" s="16"/>
    </row>
    <row r="2445" spans="2:17">
      <c r="B2445" s="4"/>
      <c r="D2445" s="2"/>
      <c r="E2445" s="6"/>
      <c r="F2445" s="6"/>
      <c r="G2445" s="6"/>
      <c r="H2445" s="6"/>
      <c r="I2445" s="6"/>
      <c r="J2445" s="6"/>
      <c r="K2445" s="6"/>
      <c r="L2445" s="6"/>
      <c r="M2445" s="6"/>
      <c r="N2445" s="6"/>
      <c r="O2445" s="6"/>
      <c r="P2445" s="6"/>
      <c r="Q2445" s="16"/>
    </row>
    <row r="2446" spans="2:17">
      <c r="B2446" s="4"/>
      <c r="D2446" s="2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16"/>
    </row>
    <row r="2447" spans="2:17">
      <c r="B2447" s="4"/>
      <c r="D2447" s="2"/>
      <c r="E2447" s="6"/>
      <c r="F2447" s="6"/>
      <c r="G2447" s="6"/>
      <c r="H2447" s="6"/>
      <c r="I2447" s="6"/>
      <c r="J2447" s="6"/>
      <c r="K2447" s="6"/>
      <c r="L2447" s="6"/>
      <c r="M2447" s="6"/>
      <c r="N2447" s="6"/>
      <c r="O2447" s="6"/>
      <c r="P2447" s="6"/>
      <c r="Q2447" s="16"/>
    </row>
    <row r="2448" spans="2:17">
      <c r="B2448" s="4"/>
      <c r="D2448" s="2"/>
      <c r="E2448" s="6"/>
      <c r="F2448" s="6"/>
      <c r="G2448" s="6"/>
      <c r="H2448" s="6"/>
      <c r="I2448" s="6"/>
      <c r="J2448" s="6"/>
      <c r="K2448" s="6"/>
      <c r="L2448" s="6"/>
      <c r="M2448" s="6"/>
      <c r="N2448" s="6"/>
      <c r="O2448" s="6"/>
      <c r="P2448" s="6"/>
      <c r="Q2448" s="16"/>
    </row>
    <row r="2449" spans="2:17">
      <c r="B2449" s="4"/>
      <c r="D2449" s="2"/>
      <c r="E2449" s="6"/>
      <c r="F2449" s="6"/>
      <c r="G2449" s="6"/>
      <c r="H2449" s="6"/>
      <c r="I2449" s="6"/>
      <c r="J2449" s="6"/>
      <c r="K2449" s="6"/>
      <c r="L2449" s="6"/>
      <c r="M2449" s="6"/>
      <c r="N2449" s="6"/>
      <c r="O2449" s="6"/>
      <c r="P2449" s="6"/>
      <c r="Q2449" s="16"/>
    </row>
    <row r="2450" spans="2:17">
      <c r="B2450" s="4"/>
      <c r="D2450" s="2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16"/>
    </row>
    <row r="2451" spans="2:17">
      <c r="B2451" s="4"/>
      <c r="D2451" s="2"/>
      <c r="E2451" s="6"/>
      <c r="F2451" s="6"/>
      <c r="G2451" s="6"/>
      <c r="H2451" s="6"/>
      <c r="I2451" s="6"/>
      <c r="J2451" s="6"/>
      <c r="K2451" s="6"/>
      <c r="L2451" s="6"/>
      <c r="M2451" s="6"/>
      <c r="N2451" s="6"/>
      <c r="O2451" s="6"/>
      <c r="P2451" s="6"/>
      <c r="Q2451" s="16"/>
    </row>
    <row r="2452" spans="2:17">
      <c r="B2452" s="4"/>
      <c r="D2452" s="2"/>
      <c r="E2452" s="6"/>
      <c r="F2452" s="6"/>
      <c r="G2452" s="6"/>
      <c r="H2452" s="6"/>
      <c r="I2452" s="6"/>
      <c r="J2452" s="6"/>
      <c r="K2452" s="6"/>
      <c r="L2452" s="6"/>
      <c r="M2452" s="6"/>
      <c r="N2452" s="6"/>
      <c r="O2452" s="6"/>
      <c r="P2452" s="6"/>
      <c r="Q2452" s="16"/>
    </row>
    <row r="2453" spans="2:17">
      <c r="B2453" s="4"/>
      <c r="D2453" s="2"/>
      <c r="E2453" s="6"/>
      <c r="F2453" s="6"/>
      <c r="G2453" s="6"/>
      <c r="H2453" s="6"/>
      <c r="I2453" s="6"/>
      <c r="J2453" s="6"/>
      <c r="K2453" s="6"/>
      <c r="L2453" s="6"/>
      <c r="M2453" s="6"/>
      <c r="N2453" s="6"/>
      <c r="O2453" s="6"/>
      <c r="P2453" s="6"/>
      <c r="Q2453" s="16"/>
    </row>
    <row r="2454" spans="2:17">
      <c r="B2454" s="4"/>
      <c r="D2454" s="2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16"/>
    </row>
    <row r="2455" spans="2:17">
      <c r="B2455" s="4"/>
      <c r="D2455" s="2"/>
      <c r="E2455" s="6"/>
      <c r="F2455" s="6"/>
      <c r="G2455" s="6"/>
      <c r="H2455" s="6"/>
      <c r="I2455" s="6"/>
      <c r="J2455" s="6"/>
      <c r="K2455" s="6"/>
      <c r="L2455" s="6"/>
      <c r="M2455" s="6"/>
      <c r="N2455" s="6"/>
      <c r="O2455" s="6"/>
      <c r="P2455" s="6"/>
      <c r="Q2455" s="16"/>
    </row>
    <row r="2456" spans="2:17">
      <c r="B2456" s="4"/>
      <c r="D2456" s="2"/>
      <c r="E2456" s="6"/>
      <c r="F2456" s="6"/>
      <c r="G2456" s="6"/>
      <c r="H2456" s="6"/>
      <c r="I2456" s="6"/>
      <c r="J2456" s="6"/>
      <c r="K2456" s="6"/>
      <c r="L2456" s="6"/>
      <c r="M2456" s="6"/>
      <c r="N2456" s="6"/>
      <c r="O2456" s="6"/>
      <c r="P2456" s="6"/>
      <c r="Q2456" s="16"/>
    </row>
    <row r="2457" spans="2:17">
      <c r="B2457" s="4"/>
      <c r="D2457" s="2"/>
      <c r="E2457" s="6"/>
      <c r="F2457" s="6"/>
      <c r="G2457" s="6"/>
      <c r="H2457" s="6"/>
      <c r="I2457" s="6"/>
      <c r="J2457" s="6"/>
      <c r="K2457" s="6"/>
      <c r="L2457" s="6"/>
      <c r="M2457" s="6"/>
      <c r="N2457" s="6"/>
      <c r="O2457" s="6"/>
      <c r="P2457" s="6"/>
      <c r="Q2457" s="16"/>
    </row>
    <row r="2458" spans="2:17">
      <c r="B2458" s="4"/>
      <c r="D2458" s="2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16"/>
    </row>
    <row r="2459" spans="2:17">
      <c r="B2459" s="4"/>
      <c r="D2459" s="2"/>
      <c r="E2459" s="6"/>
      <c r="F2459" s="6"/>
      <c r="G2459" s="6"/>
      <c r="H2459" s="6"/>
      <c r="I2459" s="6"/>
      <c r="J2459" s="6"/>
      <c r="K2459" s="6"/>
      <c r="L2459" s="6"/>
      <c r="M2459" s="6"/>
      <c r="N2459" s="6"/>
      <c r="O2459" s="6"/>
      <c r="P2459" s="6"/>
      <c r="Q2459" s="16"/>
    </row>
    <row r="2460" spans="2:17">
      <c r="B2460" s="4"/>
      <c r="D2460" s="2"/>
      <c r="E2460" s="6"/>
      <c r="F2460" s="6"/>
      <c r="G2460" s="6"/>
      <c r="H2460" s="6"/>
      <c r="I2460" s="6"/>
      <c r="J2460" s="6"/>
      <c r="K2460" s="6"/>
      <c r="L2460" s="6"/>
      <c r="M2460" s="6"/>
      <c r="N2460" s="6"/>
      <c r="O2460" s="6"/>
      <c r="P2460" s="6"/>
      <c r="Q2460" s="16"/>
    </row>
    <row r="2461" spans="2:17">
      <c r="B2461" s="4"/>
      <c r="D2461" s="2"/>
      <c r="E2461" s="6"/>
      <c r="F2461" s="6"/>
      <c r="G2461" s="6"/>
      <c r="H2461" s="6"/>
      <c r="I2461" s="6"/>
      <c r="J2461" s="6"/>
      <c r="K2461" s="6"/>
      <c r="L2461" s="6"/>
      <c r="M2461" s="6"/>
      <c r="N2461" s="6"/>
      <c r="O2461" s="6"/>
      <c r="P2461" s="6"/>
      <c r="Q2461" s="16"/>
    </row>
    <row r="2462" spans="2:17">
      <c r="B2462" s="4"/>
      <c r="D2462" s="2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16"/>
    </row>
    <row r="2463" spans="2:17">
      <c r="B2463" s="4"/>
      <c r="D2463" s="2"/>
      <c r="E2463" s="6"/>
      <c r="F2463" s="6"/>
      <c r="G2463" s="6"/>
      <c r="H2463" s="6"/>
      <c r="I2463" s="6"/>
      <c r="J2463" s="6"/>
      <c r="K2463" s="6"/>
      <c r="L2463" s="6"/>
      <c r="M2463" s="6"/>
      <c r="N2463" s="6"/>
      <c r="O2463" s="6"/>
      <c r="P2463" s="6"/>
      <c r="Q2463" s="16"/>
    </row>
    <row r="2464" spans="2:17">
      <c r="B2464" s="4"/>
      <c r="D2464" s="2"/>
      <c r="E2464" s="6"/>
      <c r="F2464" s="6"/>
      <c r="G2464" s="6"/>
      <c r="H2464" s="6"/>
      <c r="I2464" s="6"/>
      <c r="J2464" s="6"/>
      <c r="K2464" s="6"/>
      <c r="L2464" s="6"/>
      <c r="M2464" s="6"/>
      <c r="N2464" s="6"/>
      <c r="O2464" s="6"/>
      <c r="P2464" s="6"/>
      <c r="Q2464" s="16"/>
    </row>
    <row r="2465" spans="2:17">
      <c r="B2465" s="4"/>
      <c r="D2465" s="2"/>
      <c r="E2465" s="6"/>
      <c r="F2465" s="6"/>
      <c r="G2465" s="6"/>
      <c r="H2465" s="6"/>
      <c r="I2465" s="6"/>
      <c r="J2465" s="6"/>
      <c r="K2465" s="6"/>
      <c r="L2465" s="6"/>
      <c r="M2465" s="6"/>
      <c r="N2465" s="6"/>
      <c r="O2465" s="6"/>
      <c r="P2465" s="6"/>
      <c r="Q2465" s="16"/>
    </row>
    <row r="2466" spans="2:17">
      <c r="B2466" s="4"/>
      <c r="D2466" s="2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16"/>
    </row>
    <row r="2467" spans="2:17">
      <c r="B2467" s="4"/>
      <c r="D2467" s="2"/>
      <c r="E2467" s="6"/>
      <c r="F2467" s="6"/>
      <c r="G2467" s="6"/>
      <c r="H2467" s="6"/>
      <c r="I2467" s="6"/>
      <c r="J2467" s="6"/>
      <c r="K2467" s="6"/>
      <c r="L2467" s="6"/>
      <c r="M2467" s="6"/>
      <c r="N2467" s="6"/>
      <c r="O2467" s="6"/>
      <c r="P2467" s="6"/>
      <c r="Q2467" s="16"/>
    </row>
    <row r="2468" spans="2:17">
      <c r="B2468" s="4"/>
      <c r="D2468" s="2"/>
      <c r="E2468" s="6"/>
      <c r="F2468" s="6"/>
      <c r="G2468" s="6"/>
      <c r="H2468" s="6"/>
      <c r="I2468" s="6"/>
      <c r="J2468" s="6"/>
      <c r="K2468" s="6"/>
      <c r="L2468" s="6"/>
      <c r="M2468" s="6"/>
      <c r="N2468" s="6"/>
      <c r="O2468" s="6"/>
      <c r="P2468" s="6"/>
      <c r="Q2468" s="16"/>
    </row>
    <row r="2469" spans="2:17">
      <c r="B2469" s="4"/>
      <c r="D2469" s="2"/>
      <c r="E2469" s="6"/>
      <c r="F2469" s="6"/>
      <c r="G2469" s="6"/>
      <c r="H2469" s="6"/>
      <c r="I2469" s="6"/>
      <c r="J2469" s="6"/>
      <c r="K2469" s="6"/>
      <c r="L2469" s="6"/>
      <c r="M2469" s="6"/>
      <c r="N2469" s="6"/>
      <c r="O2469" s="6"/>
      <c r="P2469" s="6"/>
      <c r="Q2469" s="16"/>
    </row>
    <row r="2470" spans="2:17">
      <c r="B2470" s="4"/>
      <c r="D2470" s="2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16"/>
    </row>
    <row r="2471" spans="2:17">
      <c r="B2471" s="4"/>
      <c r="D2471" s="2"/>
      <c r="E2471" s="6"/>
      <c r="F2471" s="6"/>
      <c r="G2471" s="6"/>
      <c r="H2471" s="6"/>
      <c r="I2471" s="6"/>
      <c r="J2471" s="6"/>
      <c r="K2471" s="6"/>
      <c r="L2471" s="6"/>
      <c r="M2471" s="6"/>
      <c r="N2471" s="6"/>
      <c r="O2471" s="6"/>
      <c r="P2471" s="6"/>
      <c r="Q2471" s="16"/>
    </row>
    <row r="2472" spans="2:17">
      <c r="B2472" s="4"/>
      <c r="D2472" s="2"/>
      <c r="E2472" s="6"/>
      <c r="F2472" s="6"/>
      <c r="G2472" s="6"/>
      <c r="H2472" s="6"/>
      <c r="I2472" s="6"/>
      <c r="J2472" s="6"/>
      <c r="K2472" s="6"/>
      <c r="L2472" s="6"/>
      <c r="M2472" s="6"/>
      <c r="N2472" s="6"/>
      <c r="O2472" s="6"/>
      <c r="P2472" s="6"/>
      <c r="Q2472" s="16"/>
    </row>
    <row r="2473" spans="2:17">
      <c r="B2473" s="4"/>
      <c r="D2473" s="2"/>
      <c r="E2473" s="6"/>
      <c r="F2473" s="6"/>
      <c r="G2473" s="6"/>
      <c r="H2473" s="6"/>
      <c r="I2473" s="6"/>
      <c r="J2473" s="6"/>
      <c r="K2473" s="6"/>
      <c r="L2473" s="6"/>
      <c r="M2473" s="6"/>
      <c r="N2473" s="6"/>
      <c r="O2473" s="6"/>
      <c r="P2473" s="6"/>
      <c r="Q2473" s="16"/>
    </row>
    <row r="2474" spans="2:17">
      <c r="B2474" s="4"/>
      <c r="D2474" s="2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16"/>
    </row>
    <row r="2475" spans="2:17">
      <c r="B2475" s="4"/>
      <c r="D2475" s="2"/>
      <c r="E2475" s="6"/>
      <c r="F2475" s="6"/>
      <c r="G2475" s="6"/>
      <c r="H2475" s="6"/>
      <c r="I2475" s="6"/>
      <c r="J2475" s="6"/>
      <c r="K2475" s="6"/>
      <c r="L2475" s="6"/>
      <c r="M2475" s="6"/>
      <c r="N2475" s="6"/>
      <c r="O2475" s="6"/>
      <c r="P2475" s="6"/>
      <c r="Q2475" s="16"/>
    </row>
    <row r="2476" spans="2:17">
      <c r="B2476" s="4"/>
      <c r="D2476" s="2"/>
      <c r="E2476" s="6"/>
      <c r="F2476" s="6"/>
      <c r="G2476" s="6"/>
      <c r="H2476" s="6"/>
      <c r="I2476" s="6"/>
      <c r="J2476" s="6"/>
      <c r="K2476" s="6"/>
      <c r="L2476" s="6"/>
      <c r="M2476" s="6"/>
      <c r="N2476" s="6"/>
      <c r="O2476" s="6"/>
      <c r="P2476" s="6"/>
      <c r="Q2476" s="16"/>
    </row>
    <row r="2477" spans="2:17">
      <c r="B2477" s="4"/>
      <c r="D2477" s="2"/>
      <c r="E2477" s="6"/>
      <c r="F2477" s="6"/>
      <c r="G2477" s="6"/>
      <c r="H2477" s="6"/>
      <c r="I2477" s="6"/>
      <c r="J2477" s="6"/>
      <c r="K2477" s="6"/>
      <c r="L2477" s="6"/>
      <c r="M2477" s="6"/>
      <c r="N2477" s="6"/>
      <c r="O2477" s="6"/>
      <c r="P2477" s="6"/>
      <c r="Q2477" s="16"/>
    </row>
    <row r="2478" spans="2:17">
      <c r="B2478" s="4"/>
      <c r="D2478" s="2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16"/>
    </row>
    <row r="2479" spans="2:17">
      <c r="B2479" s="4"/>
      <c r="D2479" s="2"/>
      <c r="E2479" s="6"/>
      <c r="F2479" s="6"/>
      <c r="G2479" s="6"/>
      <c r="H2479" s="6"/>
      <c r="I2479" s="6"/>
      <c r="J2479" s="6"/>
      <c r="K2479" s="6"/>
      <c r="L2479" s="6"/>
      <c r="M2479" s="6"/>
      <c r="N2479" s="6"/>
      <c r="O2479" s="6"/>
      <c r="P2479" s="6"/>
      <c r="Q2479" s="16"/>
    </row>
    <row r="2480" spans="2:17">
      <c r="B2480" s="4"/>
      <c r="D2480" s="2"/>
      <c r="E2480" s="6"/>
      <c r="F2480" s="6"/>
      <c r="G2480" s="6"/>
      <c r="H2480" s="6"/>
      <c r="I2480" s="6"/>
      <c r="J2480" s="6"/>
      <c r="K2480" s="6"/>
      <c r="L2480" s="6"/>
      <c r="M2480" s="6"/>
      <c r="N2480" s="6"/>
      <c r="O2480" s="6"/>
      <c r="P2480" s="6"/>
      <c r="Q2480" s="16"/>
    </row>
    <row r="2481" spans="2:17">
      <c r="B2481" s="4"/>
      <c r="D2481" s="2"/>
      <c r="E2481" s="6"/>
      <c r="F2481" s="6"/>
      <c r="G2481" s="6"/>
      <c r="H2481" s="6"/>
      <c r="I2481" s="6"/>
      <c r="J2481" s="6"/>
      <c r="K2481" s="6"/>
      <c r="L2481" s="6"/>
      <c r="M2481" s="6"/>
      <c r="N2481" s="6"/>
      <c r="O2481" s="6"/>
      <c r="P2481" s="6"/>
      <c r="Q2481" s="16"/>
    </row>
    <row r="2482" spans="2:17">
      <c r="B2482" s="4"/>
      <c r="D2482" s="2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16"/>
    </row>
    <row r="2483" spans="2:17">
      <c r="B2483" s="4"/>
      <c r="D2483" s="2"/>
      <c r="E2483" s="6"/>
      <c r="F2483" s="6"/>
      <c r="G2483" s="6"/>
      <c r="H2483" s="6"/>
      <c r="I2483" s="6"/>
      <c r="J2483" s="6"/>
      <c r="K2483" s="6"/>
      <c r="L2483" s="6"/>
      <c r="M2483" s="6"/>
      <c r="N2483" s="6"/>
      <c r="O2483" s="6"/>
      <c r="P2483" s="6"/>
      <c r="Q2483" s="16"/>
    </row>
    <row r="2484" spans="2:17">
      <c r="B2484" s="4"/>
      <c r="D2484" s="2"/>
      <c r="E2484" s="6"/>
      <c r="F2484" s="6"/>
      <c r="G2484" s="6"/>
      <c r="H2484" s="6"/>
      <c r="I2484" s="6"/>
      <c r="J2484" s="6"/>
      <c r="K2484" s="6"/>
      <c r="L2484" s="6"/>
      <c r="M2484" s="6"/>
      <c r="N2484" s="6"/>
      <c r="O2484" s="6"/>
      <c r="P2484" s="6"/>
      <c r="Q2484" s="16"/>
    </row>
    <row r="2485" spans="2:17">
      <c r="B2485" s="4"/>
      <c r="D2485" s="2"/>
      <c r="E2485" s="6"/>
      <c r="F2485" s="6"/>
      <c r="G2485" s="6"/>
      <c r="H2485" s="6"/>
      <c r="I2485" s="6"/>
      <c r="J2485" s="6"/>
      <c r="K2485" s="6"/>
      <c r="L2485" s="6"/>
      <c r="M2485" s="6"/>
      <c r="N2485" s="6"/>
      <c r="O2485" s="6"/>
      <c r="P2485" s="6"/>
      <c r="Q2485" s="16"/>
    </row>
    <row r="2486" spans="2:17">
      <c r="B2486" s="4"/>
      <c r="D2486" s="2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16"/>
    </row>
    <row r="2487" spans="2:17">
      <c r="B2487" s="4"/>
      <c r="D2487" s="2"/>
      <c r="E2487" s="6"/>
      <c r="F2487" s="6"/>
      <c r="G2487" s="6"/>
      <c r="H2487" s="6"/>
      <c r="I2487" s="6"/>
      <c r="J2487" s="6"/>
      <c r="K2487" s="6"/>
      <c r="L2487" s="6"/>
      <c r="M2487" s="6"/>
      <c r="N2487" s="6"/>
      <c r="O2487" s="6"/>
      <c r="P2487" s="6"/>
      <c r="Q2487" s="16"/>
    </row>
    <row r="2488" spans="2:17">
      <c r="B2488" s="4"/>
      <c r="D2488" s="2"/>
      <c r="E2488" s="6"/>
      <c r="F2488" s="6"/>
      <c r="G2488" s="6"/>
      <c r="H2488" s="6"/>
      <c r="I2488" s="6"/>
      <c r="J2488" s="6"/>
      <c r="K2488" s="6"/>
      <c r="L2488" s="6"/>
      <c r="M2488" s="6"/>
      <c r="N2488" s="6"/>
      <c r="O2488" s="6"/>
      <c r="P2488" s="6"/>
      <c r="Q2488" s="16"/>
    </row>
    <row r="2489" spans="2:17">
      <c r="B2489" s="4"/>
      <c r="D2489" s="2"/>
      <c r="E2489" s="6"/>
      <c r="F2489" s="6"/>
      <c r="G2489" s="6"/>
      <c r="H2489" s="6"/>
      <c r="I2489" s="6"/>
      <c r="J2489" s="6"/>
      <c r="K2489" s="6"/>
      <c r="L2489" s="6"/>
      <c r="M2489" s="6"/>
      <c r="N2489" s="6"/>
      <c r="O2489" s="6"/>
      <c r="P2489" s="6"/>
      <c r="Q2489" s="16"/>
    </row>
    <row r="2490" spans="2:17">
      <c r="B2490" s="4"/>
      <c r="D2490" s="2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16"/>
    </row>
    <row r="2491" spans="2:17">
      <c r="B2491" s="4"/>
      <c r="D2491" s="2"/>
      <c r="E2491" s="6"/>
      <c r="F2491" s="6"/>
      <c r="G2491" s="6"/>
      <c r="H2491" s="6"/>
      <c r="I2491" s="6"/>
      <c r="J2491" s="6"/>
      <c r="K2491" s="6"/>
      <c r="L2491" s="6"/>
      <c r="M2491" s="6"/>
      <c r="N2491" s="6"/>
      <c r="O2491" s="6"/>
      <c r="P2491" s="6"/>
      <c r="Q2491" s="16"/>
    </row>
    <row r="2492" spans="2:17">
      <c r="B2492" s="4"/>
      <c r="D2492" s="2"/>
      <c r="E2492" s="6"/>
      <c r="F2492" s="6"/>
      <c r="G2492" s="6"/>
      <c r="H2492" s="6"/>
      <c r="I2492" s="6"/>
      <c r="J2492" s="6"/>
      <c r="K2492" s="6"/>
      <c r="L2492" s="6"/>
      <c r="M2492" s="6"/>
      <c r="N2492" s="6"/>
      <c r="O2492" s="6"/>
      <c r="P2492" s="6"/>
      <c r="Q2492" s="16"/>
    </row>
    <row r="2493" spans="2:17">
      <c r="B2493" s="4"/>
      <c r="D2493" s="2"/>
      <c r="E2493" s="6"/>
      <c r="F2493" s="6"/>
      <c r="G2493" s="6"/>
      <c r="H2493" s="6"/>
      <c r="I2493" s="6"/>
      <c r="J2493" s="6"/>
      <c r="K2493" s="6"/>
      <c r="L2493" s="6"/>
      <c r="M2493" s="6"/>
      <c r="N2493" s="6"/>
      <c r="O2493" s="6"/>
      <c r="P2493" s="6"/>
      <c r="Q2493" s="16"/>
    </row>
    <row r="2494" spans="2:17">
      <c r="B2494" s="4"/>
      <c r="D2494" s="2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16"/>
    </row>
    <row r="2495" spans="2:17">
      <c r="B2495" s="4"/>
      <c r="D2495" s="2"/>
      <c r="E2495" s="6"/>
      <c r="F2495" s="6"/>
      <c r="G2495" s="6"/>
      <c r="H2495" s="6"/>
      <c r="I2495" s="6"/>
      <c r="J2495" s="6"/>
      <c r="K2495" s="6"/>
      <c r="L2495" s="6"/>
      <c r="M2495" s="6"/>
      <c r="N2495" s="6"/>
      <c r="O2495" s="6"/>
      <c r="P2495" s="6"/>
      <c r="Q2495" s="16"/>
    </row>
    <row r="2496" spans="2:17">
      <c r="B2496" s="4"/>
      <c r="D2496" s="2"/>
      <c r="E2496" s="6"/>
      <c r="F2496" s="6"/>
      <c r="G2496" s="6"/>
      <c r="H2496" s="6"/>
      <c r="I2496" s="6"/>
      <c r="J2496" s="6"/>
      <c r="K2496" s="6"/>
      <c r="L2496" s="6"/>
      <c r="M2496" s="6"/>
      <c r="N2496" s="6"/>
      <c r="O2496" s="6"/>
      <c r="P2496" s="6"/>
      <c r="Q2496" s="16"/>
    </row>
    <row r="2497" spans="2:17">
      <c r="B2497" s="4"/>
      <c r="D2497" s="2"/>
      <c r="E2497" s="6"/>
      <c r="F2497" s="6"/>
      <c r="G2497" s="6"/>
      <c r="H2497" s="6"/>
      <c r="I2497" s="6"/>
      <c r="J2497" s="6"/>
      <c r="K2497" s="6"/>
      <c r="L2497" s="6"/>
      <c r="M2497" s="6"/>
      <c r="N2497" s="6"/>
      <c r="O2497" s="6"/>
      <c r="P2497" s="6"/>
      <c r="Q2497" s="16"/>
    </row>
    <row r="2498" spans="2:17">
      <c r="B2498" s="4"/>
      <c r="D2498" s="2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16"/>
    </row>
    <row r="2499" spans="2:17">
      <c r="B2499" s="4"/>
      <c r="D2499" s="2"/>
      <c r="E2499" s="6"/>
      <c r="F2499" s="6"/>
      <c r="G2499" s="6"/>
      <c r="H2499" s="6"/>
      <c r="I2499" s="6"/>
      <c r="J2499" s="6"/>
      <c r="K2499" s="6"/>
      <c r="L2499" s="6"/>
      <c r="M2499" s="6"/>
      <c r="N2499" s="6"/>
      <c r="O2499" s="6"/>
      <c r="P2499" s="6"/>
      <c r="Q2499" s="16"/>
    </row>
    <row r="2500" spans="2:17">
      <c r="B2500" s="4"/>
      <c r="D2500" s="2"/>
      <c r="E2500" s="6"/>
      <c r="F2500" s="6"/>
      <c r="G2500" s="6"/>
      <c r="H2500" s="6"/>
      <c r="I2500" s="6"/>
      <c r="J2500" s="6"/>
      <c r="K2500" s="6"/>
      <c r="L2500" s="6"/>
      <c r="M2500" s="6"/>
      <c r="N2500" s="6"/>
      <c r="O2500" s="6"/>
      <c r="P2500" s="6"/>
      <c r="Q2500" s="16"/>
    </row>
    <row r="2501" spans="2:17">
      <c r="B2501" s="4"/>
      <c r="D2501" s="2"/>
      <c r="E2501" s="6"/>
      <c r="F2501" s="6"/>
      <c r="G2501" s="6"/>
      <c r="H2501" s="6"/>
      <c r="I2501" s="6"/>
      <c r="J2501" s="6"/>
      <c r="K2501" s="6"/>
      <c r="L2501" s="6"/>
      <c r="M2501" s="6"/>
      <c r="N2501" s="6"/>
      <c r="O2501" s="6"/>
      <c r="P2501" s="6"/>
      <c r="Q2501" s="16"/>
    </row>
    <row r="2502" spans="2:17">
      <c r="B2502" s="4"/>
      <c r="D2502" s="2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16"/>
    </row>
    <row r="2503" spans="2:17">
      <c r="B2503" s="4"/>
      <c r="D2503" s="2"/>
      <c r="E2503" s="6"/>
      <c r="F2503" s="6"/>
      <c r="G2503" s="6"/>
      <c r="H2503" s="6"/>
      <c r="I2503" s="6"/>
      <c r="J2503" s="6"/>
      <c r="K2503" s="6"/>
      <c r="L2503" s="6"/>
      <c r="M2503" s="6"/>
      <c r="N2503" s="6"/>
      <c r="O2503" s="6"/>
      <c r="P2503" s="6"/>
      <c r="Q2503" s="16"/>
    </row>
    <row r="2504" spans="2:17">
      <c r="B2504" s="4"/>
      <c r="D2504" s="2"/>
      <c r="E2504" s="6"/>
      <c r="F2504" s="6"/>
      <c r="G2504" s="6"/>
      <c r="H2504" s="6"/>
      <c r="I2504" s="6"/>
      <c r="J2504" s="6"/>
      <c r="K2504" s="6"/>
      <c r="L2504" s="6"/>
      <c r="M2504" s="6"/>
      <c r="N2504" s="6"/>
      <c r="O2504" s="6"/>
      <c r="P2504" s="6"/>
      <c r="Q2504" s="16"/>
    </row>
    <row r="2505" spans="2:17">
      <c r="B2505" s="4"/>
      <c r="D2505" s="2"/>
      <c r="E2505" s="6"/>
      <c r="F2505" s="6"/>
      <c r="G2505" s="6"/>
      <c r="H2505" s="6"/>
      <c r="I2505" s="6"/>
      <c r="J2505" s="6"/>
      <c r="K2505" s="6"/>
      <c r="L2505" s="6"/>
      <c r="M2505" s="6"/>
      <c r="N2505" s="6"/>
      <c r="O2505" s="6"/>
      <c r="P2505" s="6"/>
      <c r="Q2505" s="16"/>
    </row>
    <row r="2506" spans="2:17">
      <c r="B2506" s="4"/>
      <c r="D2506" s="2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16"/>
    </row>
    <row r="2507" spans="2:17">
      <c r="B2507" s="4"/>
      <c r="D2507" s="2"/>
      <c r="E2507" s="6"/>
      <c r="F2507" s="6"/>
      <c r="G2507" s="6"/>
      <c r="H2507" s="6"/>
      <c r="I2507" s="6"/>
      <c r="J2507" s="6"/>
      <c r="K2507" s="6"/>
      <c r="L2507" s="6"/>
      <c r="M2507" s="6"/>
      <c r="N2507" s="6"/>
      <c r="O2507" s="6"/>
      <c r="P2507" s="6"/>
      <c r="Q2507" s="16"/>
    </row>
    <row r="2508" spans="2:17">
      <c r="B2508" s="4"/>
      <c r="D2508" s="2"/>
      <c r="E2508" s="6"/>
      <c r="F2508" s="6"/>
      <c r="G2508" s="6"/>
      <c r="H2508" s="6"/>
      <c r="I2508" s="6"/>
      <c r="J2508" s="6"/>
      <c r="K2508" s="6"/>
      <c r="L2508" s="6"/>
      <c r="M2508" s="6"/>
      <c r="N2508" s="6"/>
      <c r="O2508" s="6"/>
      <c r="P2508" s="6"/>
      <c r="Q2508" s="16"/>
    </row>
    <row r="2509" spans="2:17">
      <c r="B2509" s="4"/>
      <c r="D2509" s="2"/>
      <c r="E2509" s="6"/>
      <c r="F2509" s="6"/>
      <c r="G2509" s="6"/>
      <c r="H2509" s="6"/>
      <c r="I2509" s="6"/>
      <c r="J2509" s="6"/>
      <c r="K2509" s="6"/>
      <c r="L2509" s="6"/>
      <c r="M2509" s="6"/>
      <c r="N2509" s="6"/>
      <c r="O2509" s="6"/>
      <c r="P2509" s="6"/>
      <c r="Q2509" s="16"/>
    </row>
    <row r="2510" spans="2:17">
      <c r="B2510" s="4"/>
      <c r="D2510" s="2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16"/>
    </row>
    <row r="2511" spans="2:17">
      <c r="B2511" s="4"/>
      <c r="D2511" s="2"/>
      <c r="E2511" s="6"/>
      <c r="F2511" s="6"/>
      <c r="G2511" s="6"/>
      <c r="H2511" s="6"/>
      <c r="I2511" s="6"/>
      <c r="J2511" s="6"/>
      <c r="K2511" s="6"/>
      <c r="L2511" s="6"/>
      <c r="M2511" s="6"/>
      <c r="N2511" s="6"/>
      <c r="O2511" s="6"/>
      <c r="P2511" s="6"/>
      <c r="Q2511" s="16"/>
    </row>
    <row r="2512" spans="2:17">
      <c r="B2512" s="4"/>
      <c r="D2512" s="2"/>
      <c r="E2512" s="6"/>
      <c r="F2512" s="6"/>
      <c r="G2512" s="6"/>
      <c r="H2512" s="6"/>
      <c r="I2512" s="6"/>
      <c r="J2512" s="6"/>
      <c r="K2512" s="6"/>
      <c r="L2512" s="6"/>
      <c r="M2512" s="6"/>
      <c r="N2512" s="6"/>
      <c r="O2512" s="6"/>
      <c r="P2512" s="6"/>
      <c r="Q2512" s="16"/>
    </row>
    <row r="2513" spans="2:17">
      <c r="B2513" s="4"/>
      <c r="D2513" s="2"/>
      <c r="E2513" s="6"/>
      <c r="F2513" s="6"/>
      <c r="G2513" s="6"/>
      <c r="H2513" s="6"/>
      <c r="I2513" s="6"/>
      <c r="J2513" s="6"/>
      <c r="K2513" s="6"/>
      <c r="L2513" s="6"/>
      <c r="M2513" s="6"/>
      <c r="N2513" s="6"/>
      <c r="O2513" s="6"/>
      <c r="P2513" s="6"/>
      <c r="Q2513" s="16"/>
    </row>
    <row r="2514" spans="2:17">
      <c r="B2514" s="4"/>
      <c r="D2514" s="2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16"/>
    </row>
    <row r="2515" spans="2:17">
      <c r="B2515" s="4"/>
      <c r="D2515" s="2"/>
      <c r="E2515" s="6"/>
      <c r="F2515" s="6"/>
      <c r="G2515" s="6"/>
      <c r="H2515" s="6"/>
      <c r="I2515" s="6"/>
      <c r="J2515" s="6"/>
      <c r="K2515" s="6"/>
      <c r="L2515" s="6"/>
      <c r="M2515" s="6"/>
      <c r="N2515" s="6"/>
      <c r="O2515" s="6"/>
      <c r="P2515" s="6"/>
      <c r="Q2515" s="16"/>
    </row>
    <row r="2516" spans="2:17">
      <c r="B2516" s="4"/>
      <c r="D2516" s="2"/>
      <c r="E2516" s="6"/>
      <c r="F2516" s="6"/>
      <c r="G2516" s="6"/>
      <c r="H2516" s="6"/>
      <c r="I2516" s="6"/>
      <c r="J2516" s="6"/>
      <c r="K2516" s="6"/>
      <c r="L2516" s="6"/>
      <c r="M2516" s="6"/>
      <c r="N2516" s="6"/>
      <c r="O2516" s="6"/>
      <c r="P2516" s="6"/>
      <c r="Q2516" s="16"/>
    </row>
    <row r="2517" spans="2:17">
      <c r="B2517" s="4"/>
      <c r="D2517" s="2"/>
      <c r="E2517" s="6"/>
      <c r="F2517" s="6"/>
      <c r="G2517" s="6"/>
      <c r="H2517" s="6"/>
      <c r="I2517" s="6"/>
      <c r="J2517" s="6"/>
      <c r="K2517" s="6"/>
      <c r="L2517" s="6"/>
      <c r="M2517" s="6"/>
      <c r="N2517" s="6"/>
      <c r="O2517" s="6"/>
      <c r="P2517" s="6"/>
      <c r="Q2517" s="16"/>
    </row>
    <row r="2518" spans="2:17">
      <c r="B2518" s="4"/>
      <c r="D2518" s="2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16"/>
    </row>
    <row r="2519" spans="2:17">
      <c r="B2519" s="4"/>
      <c r="D2519" s="2"/>
      <c r="E2519" s="6"/>
      <c r="F2519" s="6"/>
      <c r="G2519" s="6"/>
      <c r="H2519" s="6"/>
      <c r="I2519" s="6"/>
      <c r="J2519" s="6"/>
      <c r="K2519" s="6"/>
      <c r="L2519" s="6"/>
      <c r="M2519" s="6"/>
      <c r="N2519" s="6"/>
      <c r="O2519" s="6"/>
      <c r="P2519" s="6"/>
      <c r="Q2519" s="16"/>
    </row>
    <row r="2520" spans="2:17">
      <c r="B2520" s="4"/>
      <c r="D2520" s="2"/>
      <c r="E2520" s="6"/>
      <c r="F2520" s="6"/>
      <c r="G2520" s="6"/>
      <c r="H2520" s="6"/>
      <c r="I2520" s="6"/>
      <c r="J2520" s="6"/>
      <c r="K2520" s="6"/>
      <c r="L2520" s="6"/>
      <c r="M2520" s="6"/>
      <c r="N2520" s="6"/>
      <c r="O2520" s="6"/>
      <c r="P2520" s="6"/>
      <c r="Q2520" s="16"/>
    </row>
    <row r="2521" spans="2:17">
      <c r="B2521" s="4"/>
      <c r="D2521" s="2"/>
      <c r="E2521" s="6"/>
      <c r="F2521" s="6"/>
      <c r="G2521" s="6"/>
      <c r="H2521" s="6"/>
      <c r="I2521" s="6"/>
      <c r="J2521" s="6"/>
      <c r="K2521" s="6"/>
      <c r="L2521" s="6"/>
      <c r="M2521" s="6"/>
      <c r="N2521" s="6"/>
      <c r="O2521" s="6"/>
      <c r="P2521" s="6"/>
      <c r="Q2521" s="16"/>
    </row>
    <row r="2522" spans="2:17">
      <c r="B2522" s="4"/>
      <c r="D2522" s="2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16"/>
    </row>
    <row r="2523" spans="2:17">
      <c r="B2523" s="4"/>
      <c r="D2523" s="2"/>
      <c r="E2523" s="6"/>
      <c r="F2523" s="6"/>
      <c r="G2523" s="6"/>
      <c r="H2523" s="6"/>
      <c r="I2523" s="6"/>
      <c r="J2523" s="6"/>
      <c r="K2523" s="6"/>
      <c r="L2523" s="6"/>
      <c r="M2523" s="6"/>
      <c r="N2523" s="6"/>
      <c r="O2523" s="6"/>
      <c r="P2523" s="6"/>
      <c r="Q2523" s="16"/>
    </row>
    <row r="2524" spans="2:17">
      <c r="B2524" s="4"/>
      <c r="D2524" s="2"/>
      <c r="E2524" s="6"/>
      <c r="F2524" s="6"/>
      <c r="G2524" s="6"/>
      <c r="H2524" s="6"/>
      <c r="I2524" s="6"/>
      <c r="J2524" s="6"/>
      <c r="K2524" s="6"/>
      <c r="L2524" s="6"/>
      <c r="M2524" s="6"/>
      <c r="N2524" s="6"/>
      <c r="O2524" s="6"/>
      <c r="P2524" s="6"/>
      <c r="Q2524" s="16"/>
    </row>
    <row r="2525" spans="2:17">
      <c r="B2525" s="4"/>
      <c r="D2525" s="2"/>
      <c r="E2525" s="6"/>
      <c r="F2525" s="6"/>
      <c r="G2525" s="6"/>
      <c r="H2525" s="6"/>
      <c r="I2525" s="6"/>
      <c r="J2525" s="6"/>
      <c r="K2525" s="6"/>
      <c r="L2525" s="6"/>
      <c r="M2525" s="6"/>
      <c r="N2525" s="6"/>
      <c r="O2525" s="6"/>
      <c r="P2525" s="6"/>
      <c r="Q2525" s="16"/>
    </row>
    <row r="2526" spans="2:17">
      <c r="B2526" s="4"/>
      <c r="D2526" s="2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16"/>
    </row>
    <row r="2527" spans="2:17">
      <c r="B2527" s="4"/>
      <c r="D2527" s="2"/>
      <c r="E2527" s="6"/>
      <c r="F2527" s="6"/>
      <c r="G2527" s="6"/>
      <c r="H2527" s="6"/>
      <c r="I2527" s="6"/>
      <c r="J2527" s="6"/>
      <c r="K2527" s="6"/>
      <c r="L2527" s="6"/>
      <c r="M2527" s="6"/>
      <c r="N2527" s="6"/>
      <c r="O2527" s="6"/>
      <c r="P2527" s="6"/>
      <c r="Q2527" s="16"/>
    </row>
    <row r="2528" spans="2:17">
      <c r="B2528" s="4"/>
      <c r="D2528" s="2"/>
      <c r="E2528" s="6"/>
      <c r="F2528" s="6"/>
      <c r="G2528" s="6"/>
      <c r="H2528" s="6"/>
      <c r="I2528" s="6"/>
      <c r="J2528" s="6"/>
      <c r="K2528" s="6"/>
      <c r="L2528" s="6"/>
      <c r="M2528" s="6"/>
      <c r="N2528" s="6"/>
      <c r="O2528" s="6"/>
      <c r="P2528" s="6"/>
      <c r="Q2528" s="16"/>
    </row>
    <row r="2529" spans="2:17">
      <c r="B2529" s="4"/>
      <c r="D2529" s="2"/>
      <c r="E2529" s="6"/>
      <c r="F2529" s="6"/>
      <c r="G2529" s="6"/>
      <c r="H2529" s="6"/>
      <c r="I2529" s="6"/>
      <c r="J2529" s="6"/>
      <c r="K2529" s="6"/>
      <c r="L2529" s="6"/>
      <c r="M2529" s="6"/>
      <c r="N2529" s="6"/>
      <c r="O2529" s="6"/>
      <c r="P2529" s="6"/>
      <c r="Q2529" s="16"/>
    </row>
    <row r="2530" spans="2:17">
      <c r="B2530" s="4"/>
      <c r="D2530" s="2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16"/>
    </row>
    <row r="2531" spans="2:17">
      <c r="B2531" s="4"/>
      <c r="D2531" s="2"/>
      <c r="E2531" s="6"/>
      <c r="F2531" s="6"/>
      <c r="G2531" s="6"/>
      <c r="H2531" s="6"/>
      <c r="I2531" s="6"/>
      <c r="J2531" s="6"/>
      <c r="K2531" s="6"/>
      <c r="L2531" s="6"/>
      <c r="M2531" s="6"/>
      <c r="N2531" s="6"/>
      <c r="O2531" s="6"/>
      <c r="P2531" s="6"/>
      <c r="Q2531" s="16"/>
    </row>
    <row r="2532" spans="2:17">
      <c r="B2532" s="4"/>
      <c r="D2532" s="2"/>
      <c r="E2532" s="6"/>
      <c r="F2532" s="6"/>
      <c r="G2532" s="6"/>
      <c r="H2532" s="6"/>
      <c r="I2532" s="6"/>
      <c r="J2532" s="6"/>
      <c r="K2532" s="6"/>
      <c r="L2532" s="6"/>
      <c r="M2532" s="6"/>
      <c r="N2532" s="6"/>
      <c r="O2532" s="6"/>
      <c r="P2532" s="6"/>
      <c r="Q2532" s="16"/>
    </row>
    <row r="2533" spans="2:17">
      <c r="B2533" s="4"/>
      <c r="D2533" s="2"/>
      <c r="E2533" s="6"/>
      <c r="F2533" s="6"/>
      <c r="G2533" s="6"/>
      <c r="H2533" s="6"/>
      <c r="I2533" s="6"/>
      <c r="J2533" s="6"/>
      <c r="K2533" s="6"/>
      <c r="L2533" s="6"/>
      <c r="M2533" s="6"/>
      <c r="N2533" s="6"/>
      <c r="O2533" s="6"/>
      <c r="P2533" s="6"/>
      <c r="Q2533" s="16"/>
    </row>
    <row r="2534" spans="2:17">
      <c r="B2534" s="4"/>
      <c r="D2534" s="2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16"/>
    </row>
    <row r="2535" spans="2:17">
      <c r="B2535" s="4"/>
      <c r="D2535" s="2"/>
      <c r="E2535" s="6"/>
      <c r="F2535" s="6"/>
      <c r="G2535" s="6"/>
      <c r="H2535" s="6"/>
      <c r="I2535" s="6"/>
      <c r="J2535" s="6"/>
      <c r="K2535" s="6"/>
      <c r="L2535" s="6"/>
      <c r="M2535" s="6"/>
      <c r="N2535" s="6"/>
      <c r="O2535" s="6"/>
      <c r="P2535" s="6"/>
      <c r="Q2535" s="16"/>
    </row>
    <row r="2536" spans="2:17">
      <c r="B2536" s="4"/>
      <c r="D2536" s="2"/>
      <c r="E2536" s="6"/>
      <c r="F2536" s="6"/>
      <c r="G2536" s="6"/>
      <c r="H2536" s="6"/>
      <c r="I2536" s="6"/>
      <c r="J2536" s="6"/>
      <c r="K2536" s="6"/>
      <c r="L2536" s="6"/>
      <c r="M2536" s="6"/>
      <c r="N2536" s="6"/>
      <c r="O2536" s="6"/>
      <c r="P2536" s="6"/>
      <c r="Q2536" s="16"/>
    </row>
    <row r="2537" spans="2:17">
      <c r="B2537" s="4"/>
      <c r="D2537" s="2"/>
      <c r="E2537" s="6"/>
      <c r="F2537" s="6"/>
      <c r="G2537" s="6"/>
      <c r="H2537" s="6"/>
      <c r="I2537" s="6"/>
      <c r="J2537" s="6"/>
      <c r="K2537" s="6"/>
      <c r="L2537" s="6"/>
      <c r="M2537" s="6"/>
      <c r="N2537" s="6"/>
      <c r="O2537" s="6"/>
      <c r="P2537" s="6"/>
      <c r="Q2537" s="16"/>
    </row>
    <row r="2538" spans="2:17">
      <c r="B2538" s="4"/>
      <c r="D2538" s="2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16"/>
    </row>
    <row r="2539" spans="2:17">
      <c r="B2539" s="4"/>
      <c r="D2539" s="2"/>
      <c r="E2539" s="6"/>
      <c r="F2539" s="6"/>
      <c r="G2539" s="6"/>
      <c r="H2539" s="6"/>
      <c r="I2539" s="6"/>
      <c r="J2539" s="6"/>
      <c r="K2539" s="6"/>
      <c r="L2539" s="6"/>
      <c r="M2539" s="6"/>
      <c r="N2539" s="6"/>
      <c r="O2539" s="6"/>
      <c r="P2539" s="6"/>
      <c r="Q2539" s="16"/>
    </row>
    <row r="2540" spans="2:17">
      <c r="B2540" s="4"/>
      <c r="D2540" s="2"/>
      <c r="E2540" s="6"/>
      <c r="F2540" s="6"/>
      <c r="G2540" s="6"/>
      <c r="H2540" s="6"/>
      <c r="I2540" s="6"/>
      <c r="J2540" s="6"/>
      <c r="K2540" s="6"/>
      <c r="L2540" s="6"/>
      <c r="M2540" s="6"/>
      <c r="N2540" s="6"/>
      <c r="O2540" s="6"/>
      <c r="P2540" s="6"/>
      <c r="Q2540" s="16"/>
    </row>
    <row r="2541" spans="2:17">
      <c r="B2541" s="4"/>
      <c r="D2541" s="2"/>
      <c r="E2541" s="6"/>
      <c r="F2541" s="6"/>
      <c r="G2541" s="6"/>
      <c r="H2541" s="6"/>
      <c r="I2541" s="6"/>
      <c r="J2541" s="6"/>
      <c r="K2541" s="6"/>
      <c r="L2541" s="6"/>
      <c r="M2541" s="6"/>
      <c r="N2541" s="6"/>
      <c r="O2541" s="6"/>
      <c r="P2541" s="6"/>
      <c r="Q2541" s="16"/>
    </row>
    <row r="2542" spans="2:17">
      <c r="B2542" s="4"/>
      <c r="D2542" s="2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16"/>
    </row>
    <row r="2543" spans="2:17">
      <c r="B2543" s="4"/>
      <c r="D2543" s="2"/>
      <c r="E2543" s="6"/>
      <c r="F2543" s="6"/>
      <c r="G2543" s="6"/>
      <c r="H2543" s="6"/>
      <c r="I2543" s="6"/>
      <c r="J2543" s="6"/>
      <c r="K2543" s="6"/>
      <c r="L2543" s="6"/>
      <c r="M2543" s="6"/>
      <c r="N2543" s="6"/>
      <c r="O2543" s="6"/>
      <c r="P2543" s="6"/>
      <c r="Q2543" s="16"/>
    </row>
    <row r="2544" spans="2:17">
      <c r="B2544" s="4"/>
      <c r="D2544" s="2"/>
      <c r="E2544" s="6"/>
      <c r="F2544" s="6"/>
      <c r="G2544" s="6"/>
      <c r="H2544" s="6"/>
      <c r="I2544" s="6"/>
      <c r="J2544" s="6"/>
      <c r="K2544" s="6"/>
      <c r="L2544" s="6"/>
      <c r="M2544" s="6"/>
      <c r="N2544" s="6"/>
      <c r="O2544" s="6"/>
      <c r="P2544" s="6"/>
      <c r="Q2544" s="16"/>
    </row>
    <row r="2545" spans="2:17">
      <c r="B2545" s="4"/>
      <c r="D2545" s="2"/>
      <c r="E2545" s="6"/>
      <c r="F2545" s="6"/>
      <c r="G2545" s="6"/>
      <c r="H2545" s="6"/>
      <c r="I2545" s="6"/>
      <c r="J2545" s="6"/>
      <c r="K2545" s="6"/>
      <c r="L2545" s="6"/>
      <c r="M2545" s="6"/>
      <c r="N2545" s="6"/>
      <c r="O2545" s="6"/>
      <c r="P2545" s="6"/>
      <c r="Q2545" s="16"/>
    </row>
    <row r="2546" spans="2:17">
      <c r="B2546" s="4"/>
      <c r="D2546" s="2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16"/>
    </row>
    <row r="2547" spans="2:17">
      <c r="B2547" s="4"/>
      <c r="D2547" s="2"/>
      <c r="E2547" s="6"/>
      <c r="F2547" s="6"/>
      <c r="G2547" s="6"/>
      <c r="H2547" s="6"/>
      <c r="I2547" s="6"/>
      <c r="J2547" s="6"/>
      <c r="K2547" s="6"/>
      <c r="L2547" s="6"/>
      <c r="M2547" s="6"/>
      <c r="N2547" s="6"/>
      <c r="O2547" s="6"/>
      <c r="P2547" s="6"/>
      <c r="Q2547" s="16"/>
    </row>
    <row r="2548" spans="2:17">
      <c r="B2548" s="4"/>
      <c r="D2548" s="2"/>
      <c r="E2548" s="6"/>
      <c r="F2548" s="6"/>
      <c r="G2548" s="6"/>
      <c r="H2548" s="6"/>
      <c r="I2548" s="6"/>
      <c r="J2548" s="6"/>
      <c r="K2548" s="6"/>
      <c r="L2548" s="6"/>
      <c r="M2548" s="6"/>
      <c r="N2548" s="6"/>
      <c r="O2548" s="6"/>
      <c r="P2548" s="6"/>
      <c r="Q2548" s="16"/>
    </row>
    <row r="2549" spans="2:17">
      <c r="B2549" s="4"/>
      <c r="D2549" s="2"/>
      <c r="E2549" s="6"/>
      <c r="F2549" s="6"/>
      <c r="G2549" s="6"/>
      <c r="H2549" s="6"/>
      <c r="I2549" s="6"/>
      <c r="J2549" s="6"/>
      <c r="K2549" s="6"/>
      <c r="L2549" s="6"/>
      <c r="M2549" s="6"/>
      <c r="N2549" s="6"/>
      <c r="O2549" s="6"/>
      <c r="P2549" s="6"/>
      <c r="Q2549" s="16"/>
    </row>
    <row r="2550" spans="2:17">
      <c r="B2550" s="4"/>
      <c r="D2550" s="2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16"/>
    </row>
    <row r="2551" spans="2:17">
      <c r="B2551" s="4"/>
      <c r="D2551" s="2"/>
      <c r="E2551" s="6"/>
      <c r="F2551" s="6"/>
      <c r="G2551" s="6"/>
      <c r="H2551" s="6"/>
      <c r="I2551" s="6"/>
      <c r="J2551" s="6"/>
      <c r="K2551" s="6"/>
      <c r="L2551" s="6"/>
      <c r="M2551" s="6"/>
      <c r="N2551" s="6"/>
      <c r="O2551" s="6"/>
      <c r="P2551" s="6"/>
      <c r="Q2551" s="16"/>
    </row>
    <row r="2552" spans="2:17">
      <c r="B2552" s="4"/>
      <c r="D2552" s="2"/>
      <c r="E2552" s="6"/>
      <c r="F2552" s="6"/>
      <c r="G2552" s="6"/>
      <c r="H2552" s="6"/>
      <c r="I2552" s="6"/>
      <c r="J2552" s="6"/>
      <c r="K2552" s="6"/>
      <c r="L2552" s="6"/>
      <c r="M2552" s="6"/>
      <c r="N2552" s="6"/>
      <c r="O2552" s="6"/>
      <c r="P2552" s="6"/>
      <c r="Q2552" s="16"/>
    </row>
    <row r="2553" spans="2:17">
      <c r="B2553" s="4"/>
      <c r="D2553" s="2"/>
      <c r="E2553" s="6"/>
      <c r="F2553" s="6"/>
      <c r="G2553" s="6"/>
      <c r="H2553" s="6"/>
      <c r="I2553" s="6"/>
      <c r="J2553" s="6"/>
      <c r="K2553" s="6"/>
      <c r="L2553" s="6"/>
      <c r="M2553" s="6"/>
      <c r="N2553" s="6"/>
      <c r="O2553" s="6"/>
      <c r="P2553" s="6"/>
      <c r="Q2553" s="16"/>
    </row>
    <row r="2554" spans="2:17">
      <c r="B2554" s="4"/>
      <c r="D2554" s="2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16"/>
    </row>
    <row r="2555" spans="2:17">
      <c r="B2555" s="4"/>
      <c r="D2555" s="2"/>
      <c r="E2555" s="6"/>
      <c r="F2555" s="6"/>
      <c r="G2555" s="6"/>
      <c r="H2555" s="6"/>
      <c r="I2555" s="6"/>
      <c r="J2555" s="6"/>
      <c r="K2555" s="6"/>
      <c r="L2555" s="6"/>
      <c r="M2555" s="6"/>
      <c r="N2555" s="6"/>
      <c r="O2555" s="6"/>
      <c r="P2555" s="6"/>
      <c r="Q2555" s="16"/>
    </row>
    <row r="2556" spans="2:17">
      <c r="B2556" s="4"/>
      <c r="D2556" s="2"/>
      <c r="E2556" s="6"/>
      <c r="F2556" s="6"/>
      <c r="G2556" s="6"/>
      <c r="H2556" s="6"/>
      <c r="I2556" s="6"/>
      <c r="J2556" s="6"/>
      <c r="K2556" s="6"/>
      <c r="L2556" s="6"/>
      <c r="M2556" s="6"/>
      <c r="N2556" s="6"/>
      <c r="O2556" s="6"/>
      <c r="P2556" s="6"/>
      <c r="Q2556" s="16"/>
    </row>
    <row r="2557" spans="2:17">
      <c r="B2557" s="4"/>
      <c r="D2557" s="2"/>
      <c r="E2557" s="6"/>
      <c r="F2557" s="6"/>
      <c r="G2557" s="6"/>
      <c r="H2557" s="6"/>
      <c r="I2557" s="6"/>
      <c r="J2557" s="6"/>
      <c r="K2557" s="6"/>
      <c r="L2557" s="6"/>
      <c r="M2557" s="6"/>
      <c r="N2557" s="6"/>
      <c r="O2557" s="6"/>
      <c r="P2557" s="6"/>
      <c r="Q2557" s="16"/>
    </row>
    <row r="2558" spans="2:17">
      <c r="B2558" s="4"/>
      <c r="D2558" s="2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16"/>
    </row>
    <row r="2559" spans="2:17">
      <c r="B2559" s="4"/>
      <c r="D2559" s="2"/>
      <c r="E2559" s="6"/>
      <c r="F2559" s="6"/>
      <c r="G2559" s="6"/>
      <c r="H2559" s="6"/>
      <c r="I2559" s="6"/>
      <c r="J2559" s="6"/>
      <c r="K2559" s="6"/>
      <c r="L2559" s="6"/>
      <c r="M2559" s="6"/>
      <c r="N2559" s="6"/>
      <c r="O2559" s="6"/>
      <c r="P2559" s="6"/>
      <c r="Q2559" s="16"/>
    </row>
    <row r="2560" spans="2:17">
      <c r="B2560" s="4"/>
      <c r="D2560" s="2"/>
      <c r="E2560" s="6"/>
      <c r="F2560" s="6"/>
      <c r="G2560" s="6"/>
      <c r="H2560" s="6"/>
      <c r="I2560" s="6"/>
      <c r="J2560" s="6"/>
      <c r="K2560" s="6"/>
      <c r="L2560" s="6"/>
      <c r="M2560" s="6"/>
      <c r="N2560" s="6"/>
      <c r="O2560" s="6"/>
      <c r="P2560" s="6"/>
      <c r="Q2560" s="16"/>
    </row>
    <row r="2561" spans="2:17">
      <c r="B2561" s="4"/>
      <c r="D2561" s="2"/>
      <c r="E2561" s="6"/>
      <c r="F2561" s="6"/>
      <c r="G2561" s="6"/>
      <c r="H2561" s="6"/>
      <c r="I2561" s="6"/>
      <c r="J2561" s="6"/>
      <c r="K2561" s="6"/>
      <c r="L2561" s="6"/>
      <c r="M2561" s="6"/>
      <c r="N2561" s="6"/>
      <c r="O2561" s="6"/>
      <c r="P2561" s="6"/>
      <c r="Q2561" s="16"/>
    </row>
    <row r="2562" spans="2:17">
      <c r="B2562" s="4"/>
      <c r="D2562" s="2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16"/>
    </row>
    <row r="2563" spans="2:17">
      <c r="B2563" s="4"/>
      <c r="D2563" s="2"/>
      <c r="E2563" s="6"/>
      <c r="F2563" s="6"/>
      <c r="G2563" s="6"/>
      <c r="H2563" s="6"/>
      <c r="I2563" s="6"/>
      <c r="J2563" s="6"/>
      <c r="K2563" s="6"/>
      <c r="L2563" s="6"/>
      <c r="M2563" s="6"/>
      <c r="N2563" s="6"/>
      <c r="O2563" s="6"/>
      <c r="P2563" s="6"/>
      <c r="Q2563" s="16"/>
    </row>
    <row r="2564" spans="2:17">
      <c r="B2564" s="4"/>
      <c r="D2564" s="2"/>
      <c r="E2564" s="6"/>
      <c r="F2564" s="6"/>
      <c r="G2564" s="6"/>
      <c r="H2564" s="6"/>
      <c r="I2564" s="6"/>
      <c r="J2564" s="6"/>
      <c r="K2564" s="6"/>
      <c r="L2564" s="6"/>
      <c r="M2564" s="6"/>
      <c r="N2564" s="6"/>
      <c r="O2564" s="6"/>
      <c r="P2564" s="6"/>
      <c r="Q2564" s="16"/>
    </row>
    <row r="2565" spans="2:17">
      <c r="B2565" s="4"/>
      <c r="D2565" s="2"/>
      <c r="E2565" s="6"/>
      <c r="F2565" s="6"/>
      <c r="G2565" s="6"/>
      <c r="H2565" s="6"/>
      <c r="I2565" s="6"/>
      <c r="J2565" s="6"/>
      <c r="K2565" s="6"/>
      <c r="L2565" s="6"/>
      <c r="M2565" s="6"/>
      <c r="N2565" s="6"/>
      <c r="O2565" s="6"/>
      <c r="P2565" s="6"/>
      <c r="Q2565" s="16"/>
    </row>
    <row r="2566" spans="2:17">
      <c r="B2566" s="4"/>
      <c r="D2566" s="2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16"/>
    </row>
    <row r="2567" spans="2:17">
      <c r="B2567" s="4"/>
      <c r="D2567" s="2"/>
      <c r="E2567" s="6"/>
      <c r="F2567" s="6"/>
      <c r="G2567" s="6"/>
      <c r="H2567" s="6"/>
      <c r="I2567" s="6"/>
      <c r="J2567" s="6"/>
      <c r="K2567" s="6"/>
      <c r="L2567" s="6"/>
      <c r="M2567" s="6"/>
      <c r="N2567" s="6"/>
      <c r="O2567" s="6"/>
      <c r="P2567" s="6"/>
      <c r="Q2567" s="16"/>
    </row>
    <row r="2568" spans="2:17">
      <c r="B2568" s="4"/>
      <c r="D2568" s="2"/>
      <c r="E2568" s="6"/>
      <c r="F2568" s="6"/>
      <c r="G2568" s="6"/>
      <c r="H2568" s="6"/>
      <c r="I2568" s="6"/>
      <c r="J2568" s="6"/>
      <c r="K2568" s="6"/>
      <c r="L2568" s="6"/>
      <c r="M2568" s="6"/>
      <c r="N2568" s="6"/>
      <c r="O2568" s="6"/>
      <c r="P2568" s="6"/>
      <c r="Q2568" s="16"/>
    </row>
    <row r="2569" spans="2:17">
      <c r="B2569" s="4"/>
      <c r="D2569" s="2"/>
      <c r="E2569" s="6"/>
      <c r="F2569" s="6"/>
      <c r="G2569" s="6"/>
      <c r="H2569" s="6"/>
      <c r="I2569" s="6"/>
      <c r="J2569" s="6"/>
      <c r="K2569" s="6"/>
      <c r="L2569" s="6"/>
      <c r="M2569" s="6"/>
      <c r="N2569" s="6"/>
      <c r="O2569" s="6"/>
      <c r="P2569" s="6"/>
      <c r="Q2569" s="16"/>
    </row>
    <row r="2570" spans="2:17">
      <c r="B2570" s="4"/>
      <c r="D2570" s="2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16"/>
    </row>
    <row r="2571" spans="2:17">
      <c r="B2571" s="4"/>
      <c r="D2571" s="2"/>
      <c r="E2571" s="6"/>
      <c r="F2571" s="6"/>
      <c r="G2571" s="6"/>
      <c r="H2571" s="6"/>
      <c r="I2571" s="6"/>
      <c r="J2571" s="6"/>
      <c r="K2571" s="6"/>
      <c r="L2571" s="6"/>
      <c r="M2571" s="6"/>
      <c r="N2571" s="6"/>
      <c r="O2571" s="6"/>
      <c r="P2571" s="6"/>
      <c r="Q2571" s="16"/>
    </row>
    <row r="2572" spans="2:17">
      <c r="B2572" s="4"/>
      <c r="D2572" s="2"/>
      <c r="E2572" s="6"/>
      <c r="F2572" s="6"/>
      <c r="G2572" s="6"/>
      <c r="H2572" s="6"/>
      <c r="I2572" s="6"/>
      <c r="J2572" s="6"/>
      <c r="K2572" s="6"/>
      <c r="L2572" s="6"/>
      <c r="M2572" s="6"/>
      <c r="N2572" s="6"/>
      <c r="O2572" s="6"/>
      <c r="P2572" s="6"/>
      <c r="Q2572" s="16"/>
    </row>
    <row r="2573" spans="2:17">
      <c r="B2573" s="4"/>
      <c r="D2573" s="2"/>
      <c r="E2573" s="6"/>
      <c r="F2573" s="6"/>
      <c r="G2573" s="6"/>
      <c r="H2573" s="6"/>
      <c r="I2573" s="6"/>
      <c r="J2573" s="6"/>
      <c r="K2573" s="6"/>
      <c r="L2573" s="6"/>
      <c r="M2573" s="6"/>
      <c r="N2573" s="6"/>
      <c r="O2573" s="6"/>
      <c r="P2573" s="6"/>
      <c r="Q2573" s="16"/>
    </row>
    <row r="2574" spans="2:17">
      <c r="B2574" s="4"/>
      <c r="D2574" s="2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16"/>
    </row>
    <row r="2575" spans="2:17">
      <c r="B2575" s="4"/>
      <c r="D2575" s="2"/>
      <c r="E2575" s="6"/>
      <c r="F2575" s="6"/>
      <c r="G2575" s="6"/>
      <c r="H2575" s="6"/>
      <c r="I2575" s="6"/>
      <c r="J2575" s="6"/>
      <c r="K2575" s="6"/>
      <c r="L2575" s="6"/>
      <c r="M2575" s="6"/>
      <c r="N2575" s="6"/>
      <c r="O2575" s="6"/>
      <c r="P2575" s="6"/>
      <c r="Q2575" s="16"/>
    </row>
    <row r="2576" spans="2:17">
      <c r="B2576" s="4"/>
      <c r="D2576" s="2"/>
      <c r="E2576" s="6"/>
      <c r="F2576" s="6"/>
      <c r="G2576" s="6"/>
      <c r="H2576" s="6"/>
      <c r="I2576" s="6"/>
      <c r="J2576" s="6"/>
      <c r="K2576" s="6"/>
      <c r="L2576" s="6"/>
      <c r="M2576" s="6"/>
      <c r="N2576" s="6"/>
      <c r="O2576" s="6"/>
      <c r="P2576" s="6"/>
      <c r="Q2576" s="16"/>
    </row>
    <row r="2577" spans="2:17">
      <c r="B2577" s="4"/>
      <c r="D2577" s="2"/>
      <c r="E2577" s="6"/>
      <c r="F2577" s="6"/>
      <c r="G2577" s="6"/>
      <c r="H2577" s="6"/>
      <c r="I2577" s="6"/>
      <c r="J2577" s="6"/>
      <c r="K2577" s="6"/>
      <c r="L2577" s="6"/>
      <c r="M2577" s="6"/>
      <c r="N2577" s="6"/>
      <c r="O2577" s="6"/>
      <c r="P2577" s="6"/>
      <c r="Q2577" s="16"/>
    </row>
    <row r="2578" spans="2:17">
      <c r="B2578" s="4"/>
      <c r="D2578" s="2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16"/>
    </row>
    <row r="2579" spans="2:17">
      <c r="B2579" s="4"/>
      <c r="D2579" s="2"/>
      <c r="E2579" s="6"/>
      <c r="F2579" s="6"/>
      <c r="G2579" s="6"/>
      <c r="H2579" s="6"/>
      <c r="I2579" s="6"/>
      <c r="J2579" s="6"/>
      <c r="K2579" s="6"/>
      <c r="L2579" s="6"/>
      <c r="M2579" s="6"/>
      <c r="N2579" s="6"/>
      <c r="O2579" s="6"/>
      <c r="P2579" s="6"/>
      <c r="Q2579" s="16"/>
    </row>
    <row r="2580" spans="2:17">
      <c r="B2580" s="4"/>
      <c r="D2580" s="2"/>
      <c r="E2580" s="6"/>
      <c r="F2580" s="6"/>
      <c r="G2580" s="6"/>
      <c r="H2580" s="6"/>
      <c r="I2580" s="6"/>
      <c r="J2580" s="6"/>
      <c r="K2580" s="6"/>
      <c r="L2580" s="6"/>
      <c r="M2580" s="6"/>
      <c r="N2580" s="6"/>
      <c r="O2580" s="6"/>
      <c r="P2580" s="6"/>
      <c r="Q2580" s="16"/>
    </row>
    <row r="2581" spans="2:17">
      <c r="B2581" s="4"/>
      <c r="D2581" s="2"/>
      <c r="E2581" s="6"/>
      <c r="F2581" s="6"/>
      <c r="G2581" s="6"/>
      <c r="H2581" s="6"/>
      <c r="I2581" s="6"/>
      <c r="J2581" s="6"/>
      <c r="K2581" s="6"/>
      <c r="L2581" s="6"/>
      <c r="M2581" s="6"/>
      <c r="N2581" s="6"/>
      <c r="O2581" s="6"/>
      <c r="P2581" s="6"/>
      <c r="Q2581" s="16"/>
    </row>
    <row r="2582" spans="2:17">
      <c r="B2582" s="4"/>
      <c r="D2582" s="2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16"/>
    </row>
    <row r="2583" spans="2:17">
      <c r="B2583" s="4"/>
      <c r="D2583" s="2"/>
      <c r="E2583" s="6"/>
      <c r="F2583" s="6"/>
      <c r="G2583" s="6"/>
      <c r="H2583" s="6"/>
      <c r="I2583" s="6"/>
      <c r="J2583" s="6"/>
      <c r="K2583" s="6"/>
      <c r="L2583" s="6"/>
      <c r="M2583" s="6"/>
      <c r="N2583" s="6"/>
      <c r="O2583" s="6"/>
      <c r="P2583" s="6"/>
      <c r="Q2583" s="16"/>
    </row>
    <row r="2584" spans="2:17">
      <c r="B2584" s="4"/>
      <c r="D2584" s="2"/>
      <c r="E2584" s="6"/>
      <c r="F2584" s="6"/>
      <c r="G2584" s="6"/>
      <c r="H2584" s="6"/>
      <c r="I2584" s="6"/>
      <c r="J2584" s="6"/>
      <c r="K2584" s="6"/>
      <c r="L2584" s="6"/>
      <c r="M2584" s="6"/>
      <c r="N2584" s="6"/>
      <c r="O2584" s="6"/>
      <c r="P2584" s="6"/>
      <c r="Q2584" s="16"/>
    </row>
    <row r="2585" spans="2:17">
      <c r="B2585" s="4"/>
      <c r="D2585" s="2"/>
      <c r="E2585" s="6"/>
      <c r="F2585" s="6"/>
      <c r="G2585" s="6"/>
      <c r="H2585" s="6"/>
      <c r="I2585" s="6"/>
      <c r="J2585" s="6"/>
      <c r="K2585" s="6"/>
      <c r="L2585" s="6"/>
      <c r="M2585" s="6"/>
      <c r="N2585" s="6"/>
      <c r="O2585" s="6"/>
      <c r="P2585" s="6"/>
      <c r="Q2585" s="16"/>
    </row>
    <row r="2586" spans="2:17">
      <c r="B2586" s="4"/>
      <c r="D2586" s="2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16"/>
    </row>
    <row r="2587" spans="2:17">
      <c r="B2587" s="4"/>
      <c r="D2587" s="2"/>
      <c r="E2587" s="6"/>
      <c r="F2587" s="6"/>
      <c r="G2587" s="6"/>
      <c r="H2587" s="6"/>
      <c r="I2587" s="6"/>
      <c r="J2587" s="6"/>
      <c r="K2587" s="6"/>
      <c r="L2587" s="6"/>
      <c r="M2587" s="6"/>
      <c r="N2587" s="6"/>
      <c r="O2587" s="6"/>
      <c r="P2587" s="6"/>
      <c r="Q2587" s="16"/>
    </row>
    <row r="2588" spans="2:17">
      <c r="B2588" s="4"/>
      <c r="D2588" s="2"/>
      <c r="E2588" s="6"/>
      <c r="F2588" s="6"/>
      <c r="G2588" s="6"/>
      <c r="H2588" s="6"/>
      <c r="I2588" s="6"/>
      <c r="J2588" s="6"/>
      <c r="K2588" s="6"/>
      <c r="L2588" s="6"/>
      <c r="M2588" s="6"/>
      <c r="N2588" s="6"/>
      <c r="O2588" s="6"/>
      <c r="P2588" s="6"/>
      <c r="Q2588" s="16"/>
    </row>
    <row r="2589" spans="2:17">
      <c r="B2589" s="4"/>
      <c r="D2589" s="2"/>
      <c r="E2589" s="6"/>
      <c r="F2589" s="6"/>
      <c r="G2589" s="6"/>
      <c r="H2589" s="6"/>
      <c r="I2589" s="6"/>
      <c r="J2589" s="6"/>
      <c r="K2589" s="6"/>
      <c r="L2589" s="6"/>
      <c r="M2589" s="6"/>
      <c r="N2589" s="6"/>
      <c r="O2589" s="6"/>
      <c r="P2589" s="6"/>
      <c r="Q2589" s="16"/>
    </row>
    <row r="2590" spans="2:17">
      <c r="B2590" s="4"/>
      <c r="D2590" s="2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16"/>
    </row>
    <row r="2591" spans="2:17">
      <c r="B2591" s="4"/>
      <c r="D2591" s="2"/>
      <c r="E2591" s="6"/>
      <c r="F2591" s="6"/>
      <c r="G2591" s="6"/>
      <c r="H2591" s="6"/>
      <c r="I2591" s="6"/>
      <c r="J2591" s="6"/>
      <c r="K2591" s="6"/>
      <c r="L2591" s="6"/>
      <c r="M2591" s="6"/>
      <c r="N2591" s="6"/>
      <c r="O2591" s="6"/>
      <c r="P2591" s="6"/>
      <c r="Q2591" s="16"/>
    </row>
    <row r="2592" spans="2:17">
      <c r="B2592" s="4"/>
      <c r="D2592" s="2"/>
      <c r="E2592" s="6"/>
      <c r="F2592" s="6"/>
      <c r="G2592" s="6"/>
      <c r="H2592" s="6"/>
      <c r="I2592" s="6"/>
      <c r="J2592" s="6"/>
      <c r="K2592" s="6"/>
      <c r="L2592" s="6"/>
      <c r="M2592" s="6"/>
      <c r="N2592" s="6"/>
      <c r="O2592" s="6"/>
      <c r="P2592" s="6"/>
      <c r="Q2592" s="16"/>
    </row>
    <row r="2593" spans="2:17">
      <c r="B2593" s="4"/>
      <c r="D2593" s="2"/>
      <c r="E2593" s="6"/>
      <c r="F2593" s="6"/>
      <c r="G2593" s="6"/>
      <c r="H2593" s="6"/>
      <c r="I2593" s="6"/>
      <c r="J2593" s="6"/>
      <c r="K2593" s="6"/>
      <c r="L2593" s="6"/>
      <c r="M2593" s="6"/>
      <c r="N2593" s="6"/>
      <c r="O2593" s="6"/>
      <c r="P2593" s="6"/>
      <c r="Q2593" s="16"/>
    </row>
    <row r="2594" spans="2:17">
      <c r="B2594" s="4"/>
      <c r="D2594" s="2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16"/>
    </row>
    <row r="2595" spans="2:17">
      <c r="B2595" s="4"/>
      <c r="D2595" s="2"/>
      <c r="E2595" s="6"/>
      <c r="F2595" s="6"/>
      <c r="G2595" s="6"/>
      <c r="H2595" s="6"/>
      <c r="I2595" s="6"/>
      <c r="J2595" s="6"/>
      <c r="K2595" s="6"/>
      <c r="L2595" s="6"/>
      <c r="M2595" s="6"/>
      <c r="N2595" s="6"/>
      <c r="O2595" s="6"/>
      <c r="P2595" s="6"/>
      <c r="Q2595" s="16"/>
    </row>
    <row r="2596" spans="2:17">
      <c r="B2596" s="4"/>
      <c r="D2596" s="2"/>
      <c r="E2596" s="6"/>
      <c r="F2596" s="6"/>
      <c r="G2596" s="6"/>
      <c r="H2596" s="6"/>
      <c r="I2596" s="6"/>
      <c r="J2596" s="6"/>
      <c r="K2596" s="6"/>
      <c r="L2596" s="6"/>
      <c r="M2596" s="6"/>
      <c r="N2596" s="6"/>
      <c r="O2596" s="6"/>
      <c r="P2596" s="6"/>
      <c r="Q2596" s="16"/>
    </row>
    <row r="2597" spans="2:17">
      <c r="B2597" s="4"/>
      <c r="D2597" s="2"/>
      <c r="E2597" s="6"/>
      <c r="F2597" s="6"/>
      <c r="G2597" s="6"/>
      <c r="H2597" s="6"/>
      <c r="I2597" s="6"/>
      <c r="J2597" s="6"/>
      <c r="K2597" s="6"/>
      <c r="L2597" s="6"/>
      <c r="M2597" s="6"/>
      <c r="N2597" s="6"/>
      <c r="O2597" s="6"/>
      <c r="P2597" s="6"/>
      <c r="Q2597" s="16"/>
    </row>
    <row r="2598" spans="2:17">
      <c r="B2598" s="4"/>
      <c r="D2598" s="2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16"/>
    </row>
    <row r="2599" spans="2:17">
      <c r="B2599" s="4"/>
      <c r="D2599" s="2"/>
      <c r="E2599" s="6"/>
      <c r="F2599" s="6"/>
      <c r="G2599" s="6"/>
      <c r="H2599" s="6"/>
      <c r="I2599" s="6"/>
      <c r="J2599" s="6"/>
      <c r="K2599" s="6"/>
      <c r="L2599" s="6"/>
      <c r="M2599" s="6"/>
      <c r="N2599" s="6"/>
      <c r="O2599" s="6"/>
      <c r="P2599" s="6"/>
      <c r="Q2599" s="16"/>
    </row>
    <row r="2600" spans="2:17">
      <c r="B2600" s="4"/>
      <c r="D2600" s="2"/>
      <c r="E2600" s="6"/>
      <c r="F2600" s="6"/>
      <c r="G2600" s="6"/>
      <c r="H2600" s="6"/>
      <c r="I2600" s="6"/>
      <c r="J2600" s="6"/>
      <c r="K2600" s="6"/>
      <c r="L2600" s="6"/>
      <c r="M2600" s="6"/>
      <c r="N2600" s="6"/>
      <c r="O2600" s="6"/>
      <c r="P2600" s="6"/>
      <c r="Q2600" s="16"/>
    </row>
    <row r="2601" spans="2:17">
      <c r="B2601" s="4"/>
      <c r="D2601" s="2"/>
      <c r="E2601" s="6"/>
      <c r="F2601" s="6"/>
      <c r="G2601" s="6"/>
      <c r="H2601" s="6"/>
      <c r="I2601" s="6"/>
      <c r="J2601" s="6"/>
      <c r="K2601" s="6"/>
      <c r="L2601" s="6"/>
      <c r="M2601" s="6"/>
      <c r="N2601" s="6"/>
      <c r="O2601" s="6"/>
      <c r="P2601" s="6"/>
      <c r="Q2601" s="16"/>
    </row>
    <row r="2602" spans="2:17">
      <c r="B2602" s="4"/>
      <c r="D2602" s="2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16"/>
    </row>
    <row r="2603" spans="2:17">
      <c r="B2603" s="4"/>
      <c r="D2603" s="2"/>
      <c r="E2603" s="6"/>
      <c r="F2603" s="6"/>
      <c r="G2603" s="6"/>
      <c r="H2603" s="6"/>
      <c r="I2603" s="6"/>
      <c r="J2603" s="6"/>
      <c r="K2603" s="6"/>
      <c r="L2603" s="6"/>
      <c r="M2603" s="6"/>
      <c r="N2603" s="6"/>
      <c r="O2603" s="6"/>
      <c r="P2603" s="6"/>
      <c r="Q2603" s="16"/>
    </row>
    <row r="2604" spans="2:17">
      <c r="B2604" s="4"/>
      <c r="D2604" s="2"/>
      <c r="E2604" s="6"/>
      <c r="F2604" s="6"/>
      <c r="G2604" s="6"/>
      <c r="H2604" s="6"/>
      <c r="I2604" s="6"/>
      <c r="J2604" s="6"/>
      <c r="K2604" s="6"/>
      <c r="L2604" s="6"/>
      <c r="M2604" s="6"/>
      <c r="N2604" s="6"/>
      <c r="O2604" s="6"/>
      <c r="P2604" s="6"/>
      <c r="Q2604" s="16"/>
    </row>
    <row r="2605" spans="2:17">
      <c r="B2605" s="4"/>
      <c r="D2605" s="2"/>
      <c r="E2605" s="6"/>
      <c r="F2605" s="6"/>
      <c r="G2605" s="6"/>
      <c r="H2605" s="6"/>
      <c r="I2605" s="6"/>
      <c r="J2605" s="6"/>
      <c r="K2605" s="6"/>
      <c r="L2605" s="6"/>
      <c r="M2605" s="6"/>
      <c r="N2605" s="6"/>
      <c r="O2605" s="6"/>
      <c r="P2605" s="6"/>
      <c r="Q2605" s="16"/>
    </row>
    <row r="2606" spans="2:17">
      <c r="B2606" s="4"/>
      <c r="D2606" s="2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16"/>
    </row>
    <row r="2607" spans="2:17">
      <c r="B2607" s="4"/>
      <c r="D2607" s="2"/>
      <c r="E2607" s="6"/>
      <c r="F2607" s="6"/>
      <c r="G2607" s="6"/>
      <c r="H2607" s="6"/>
      <c r="I2607" s="6"/>
      <c r="J2607" s="6"/>
      <c r="K2607" s="6"/>
      <c r="L2607" s="6"/>
      <c r="M2607" s="6"/>
      <c r="N2607" s="6"/>
      <c r="O2607" s="6"/>
      <c r="P2607" s="6"/>
      <c r="Q2607" s="16"/>
    </row>
    <row r="2608" spans="2:17">
      <c r="B2608" s="4"/>
      <c r="D2608" s="2"/>
      <c r="E2608" s="6"/>
      <c r="F2608" s="6"/>
      <c r="G2608" s="6"/>
      <c r="H2608" s="6"/>
      <c r="I2608" s="6"/>
      <c r="J2608" s="6"/>
      <c r="K2608" s="6"/>
      <c r="L2608" s="6"/>
      <c r="M2608" s="6"/>
      <c r="N2608" s="6"/>
      <c r="O2608" s="6"/>
      <c r="P2608" s="6"/>
      <c r="Q2608" s="16"/>
    </row>
    <row r="2609" spans="2:17">
      <c r="B2609" s="4"/>
      <c r="D2609" s="2"/>
      <c r="E2609" s="6"/>
      <c r="F2609" s="6"/>
      <c r="G2609" s="6"/>
      <c r="H2609" s="6"/>
      <c r="I2609" s="6"/>
      <c r="J2609" s="6"/>
      <c r="K2609" s="6"/>
      <c r="L2609" s="6"/>
      <c r="M2609" s="6"/>
      <c r="N2609" s="6"/>
      <c r="O2609" s="6"/>
      <c r="P2609" s="6"/>
      <c r="Q2609" s="16"/>
    </row>
    <row r="2610" spans="2:17">
      <c r="B2610" s="4"/>
      <c r="D2610" s="2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16"/>
    </row>
    <row r="2611" spans="2:17">
      <c r="B2611" s="4"/>
      <c r="D2611" s="2"/>
      <c r="E2611" s="6"/>
      <c r="F2611" s="6"/>
      <c r="G2611" s="6"/>
      <c r="H2611" s="6"/>
      <c r="I2611" s="6"/>
      <c r="J2611" s="6"/>
      <c r="K2611" s="6"/>
      <c r="L2611" s="6"/>
      <c r="M2611" s="6"/>
      <c r="N2611" s="6"/>
      <c r="O2611" s="6"/>
      <c r="P2611" s="6"/>
      <c r="Q2611" s="16"/>
    </row>
    <row r="2612" spans="2:17">
      <c r="B2612" s="4"/>
      <c r="D2612" s="2"/>
      <c r="E2612" s="6"/>
      <c r="F2612" s="6"/>
      <c r="G2612" s="6"/>
      <c r="H2612" s="6"/>
      <c r="I2612" s="6"/>
      <c r="J2612" s="6"/>
      <c r="K2612" s="6"/>
      <c r="L2612" s="6"/>
      <c r="M2612" s="6"/>
      <c r="N2612" s="6"/>
      <c r="O2612" s="6"/>
      <c r="P2612" s="6"/>
      <c r="Q2612" s="16"/>
    </row>
    <row r="2613" spans="2:17">
      <c r="B2613" s="4"/>
      <c r="D2613" s="2"/>
      <c r="E2613" s="6"/>
      <c r="F2613" s="6"/>
      <c r="G2613" s="6"/>
      <c r="H2613" s="6"/>
      <c r="I2613" s="6"/>
      <c r="J2613" s="6"/>
      <c r="K2613" s="6"/>
      <c r="L2613" s="6"/>
      <c r="M2613" s="6"/>
      <c r="N2613" s="6"/>
      <c r="O2613" s="6"/>
      <c r="P2613" s="6"/>
      <c r="Q2613" s="16"/>
    </row>
    <row r="2614" spans="2:17">
      <c r="B2614" s="4"/>
      <c r="D2614" s="2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16"/>
    </row>
    <row r="2615" spans="2:17">
      <c r="B2615" s="4"/>
      <c r="D2615" s="2"/>
      <c r="E2615" s="6"/>
      <c r="F2615" s="6"/>
      <c r="G2615" s="6"/>
      <c r="H2615" s="6"/>
      <c r="I2615" s="6"/>
      <c r="J2615" s="6"/>
      <c r="K2615" s="6"/>
      <c r="L2615" s="6"/>
      <c r="M2615" s="6"/>
      <c r="N2615" s="6"/>
      <c r="O2615" s="6"/>
      <c r="P2615" s="6"/>
      <c r="Q2615" s="16"/>
    </row>
    <row r="2616" spans="2:17">
      <c r="B2616" s="4"/>
      <c r="D2616" s="2"/>
      <c r="E2616" s="6"/>
      <c r="F2616" s="6"/>
      <c r="G2616" s="6"/>
      <c r="H2616" s="6"/>
      <c r="I2616" s="6"/>
      <c r="J2616" s="6"/>
      <c r="K2616" s="6"/>
      <c r="L2616" s="6"/>
      <c r="M2616" s="6"/>
      <c r="N2616" s="6"/>
      <c r="O2616" s="6"/>
      <c r="P2616" s="6"/>
      <c r="Q2616" s="16"/>
    </row>
    <row r="2617" spans="2:17">
      <c r="B2617" s="4"/>
      <c r="D2617" s="2"/>
      <c r="E2617" s="6"/>
      <c r="F2617" s="6"/>
      <c r="G2617" s="6"/>
      <c r="H2617" s="6"/>
      <c r="I2617" s="6"/>
      <c r="J2617" s="6"/>
      <c r="K2617" s="6"/>
      <c r="L2617" s="6"/>
      <c r="M2617" s="6"/>
      <c r="N2617" s="6"/>
      <c r="O2617" s="6"/>
      <c r="P2617" s="6"/>
      <c r="Q2617" s="16"/>
    </row>
    <row r="2618" spans="2:17">
      <c r="B2618" s="4"/>
      <c r="D2618" s="2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16"/>
    </row>
    <row r="2619" spans="2:17">
      <c r="B2619" s="4"/>
      <c r="D2619" s="2"/>
      <c r="E2619" s="6"/>
      <c r="F2619" s="6"/>
      <c r="G2619" s="6"/>
      <c r="H2619" s="6"/>
      <c r="I2619" s="6"/>
      <c r="J2619" s="6"/>
      <c r="K2619" s="6"/>
      <c r="L2619" s="6"/>
      <c r="M2619" s="6"/>
      <c r="N2619" s="6"/>
      <c r="O2619" s="6"/>
      <c r="P2619" s="6"/>
      <c r="Q2619" s="16"/>
    </row>
    <row r="2620" spans="2:17">
      <c r="B2620" s="4"/>
      <c r="D2620" s="2"/>
      <c r="E2620" s="6"/>
      <c r="F2620" s="6"/>
      <c r="G2620" s="6"/>
      <c r="H2620" s="6"/>
      <c r="I2620" s="6"/>
      <c r="J2620" s="6"/>
      <c r="K2620" s="6"/>
      <c r="L2620" s="6"/>
      <c r="M2620" s="6"/>
      <c r="N2620" s="6"/>
      <c r="O2620" s="6"/>
      <c r="P2620" s="6"/>
      <c r="Q2620" s="16"/>
    </row>
    <row r="2621" spans="2:17">
      <c r="B2621" s="4"/>
      <c r="D2621" s="2"/>
      <c r="E2621" s="6"/>
      <c r="F2621" s="6"/>
      <c r="G2621" s="6"/>
      <c r="H2621" s="6"/>
      <c r="I2621" s="6"/>
      <c r="J2621" s="6"/>
      <c r="K2621" s="6"/>
      <c r="L2621" s="6"/>
      <c r="M2621" s="6"/>
      <c r="N2621" s="6"/>
      <c r="O2621" s="6"/>
      <c r="P2621" s="6"/>
      <c r="Q2621" s="16"/>
    </row>
    <row r="2622" spans="2:17">
      <c r="B2622" s="4"/>
      <c r="D2622" s="2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16"/>
    </row>
    <row r="2623" spans="2:17">
      <c r="B2623" s="4"/>
      <c r="D2623" s="2"/>
      <c r="E2623" s="6"/>
      <c r="F2623" s="6"/>
      <c r="G2623" s="6"/>
      <c r="H2623" s="6"/>
      <c r="I2623" s="6"/>
      <c r="J2623" s="6"/>
      <c r="K2623" s="6"/>
      <c r="L2623" s="6"/>
      <c r="M2623" s="6"/>
      <c r="N2623" s="6"/>
      <c r="O2623" s="6"/>
      <c r="P2623" s="6"/>
      <c r="Q2623" s="16"/>
    </row>
    <row r="2624" spans="2:17">
      <c r="B2624" s="4"/>
      <c r="D2624" s="2"/>
      <c r="E2624" s="6"/>
      <c r="F2624" s="6"/>
      <c r="G2624" s="6"/>
      <c r="H2624" s="6"/>
      <c r="I2624" s="6"/>
      <c r="J2624" s="6"/>
      <c r="K2624" s="6"/>
      <c r="L2624" s="6"/>
      <c r="M2624" s="6"/>
      <c r="N2624" s="6"/>
      <c r="O2624" s="6"/>
      <c r="P2624" s="6"/>
      <c r="Q2624" s="16"/>
    </row>
    <row r="2625" spans="2:17">
      <c r="B2625" s="4"/>
      <c r="D2625" s="2"/>
      <c r="E2625" s="6"/>
      <c r="F2625" s="6"/>
      <c r="G2625" s="6"/>
      <c r="H2625" s="6"/>
      <c r="I2625" s="6"/>
      <c r="J2625" s="6"/>
      <c r="K2625" s="6"/>
      <c r="L2625" s="6"/>
      <c r="M2625" s="6"/>
      <c r="N2625" s="6"/>
      <c r="O2625" s="6"/>
      <c r="P2625" s="6"/>
      <c r="Q2625" s="16"/>
    </row>
    <row r="2626" spans="2:17">
      <c r="B2626" s="4"/>
      <c r="D2626" s="2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16"/>
    </row>
    <row r="2627" spans="2:17">
      <c r="B2627" s="4"/>
      <c r="D2627" s="2"/>
      <c r="E2627" s="6"/>
      <c r="F2627" s="6"/>
      <c r="G2627" s="6"/>
      <c r="H2627" s="6"/>
      <c r="I2627" s="6"/>
      <c r="J2627" s="6"/>
      <c r="K2627" s="6"/>
      <c r="L2627" s="6"/>
      <c r="M2627" s="6"/>
      <c r="N2627" s="6"/>
      <c r="O2627" s="6"/>
      <c r="P2627" s="6"/>
      <c r="Q2627" s="16"/>
    </row>
    <row r="2628" spans="2:17">
      <c r="B2628" s="4"/>
      <c r="D2628" s="2"/>
      <c r="E2628" s="6"/>
      <c r="F2628" s="6"/>
      <c r="G2628" s="6"/>
      <c r="H2628" s="6"/>
      <c r="I2628" s="6"/>
      <c r="J2628" s="6"/>
      <c r="K2628" s="6"/>
      <c r="L2628" s="6"/>
      <c r="M2628" s="6"/>
      <c r="N2628" s="6"/>
      <c r="O2628" s="6"/>
      <c r="P2628" s="6"/>
      <c r="Q2628" s="16"/>
    </row>
    <row r="2629" spans="2:17">
      <c r="B2629" s="4"/>
      <c r="D2629" s="2"/>
      <c r="E2629" s="6"/>
      <c r="F2629" s="6"/>
      <c r="G2629" s="6"/>
      <c r="H2629" s="6"/>
      <c r="I2629" s="6"/>
      <c r="J2629" s="6"/>
      <c r="K2629" s="6"/>
      <c r="L2629" s="6"/>
      <c r="M2629" s="6"/>
      <c r="N2629" s="6"/>
      <c r="O2629" s="6"/>
      <c r="P2629" s="6"/>
      <c r="Q2629" s="16"/>
    </row>
    <row r="2630" spans="2:17">
      <c r="B2630" s="4"/>
      <c r="D2630" s="2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16"/>
    </row>
    <row r="2631" spans="2:17">
      <c r="B2631" s="4"/>
      <c r="D2631" s="2"/>
      <c r="E2631" s="6"/>
      <c r="F2631" s="6"/>
      <c r="G2631" s="6"/>
      <c r="H2631" s="6"/>
      <c r="I2631" s="6"/>
      <c r="J2631" s="6"/>
      <c r="K2631" s="6"/>
      <c r="L2631" s="6"/>
      <c r="M2631" s="6"/>
      <c r="N2631" s="6"/>
      <c r="O2631" s="6"/>
      <c r="P2631" s="6"/>
      <c r="Q2631" s="16"/>
    </row>
    <row r="2632" spans="2:17">
      <c r="B2632" s="4"/>
      <c r="D2632" s="2"/>
      <c r="E2632" s="6"/>
      <c r="F2632" s="6"/>
      <c r="G2632" s="6"/>
      <c r="H2632" s="6"/>
      <c r="I2632" s="6"/>
      <c r="J2632" s="6"/>
      <c r="K2632" s="6"/>
      <c r="L2632" s="6"/>
      <c r="M2632" s="6"/>
      <c r="N2632" s="6"/>
      <c r="O2632" s="6"/>
      <c r="P2632" s="6"/>
      <c r="Q2632" s="16"/>
    </row>
    <row r="2633" spans="2:17">
      <c r="B2633" s="4"/>
      <c r="D2633" s="2"/>
      <c r="E2633" s="6"/>
      <c r="F2633" s="6"/>
      <c r="G2633" s="6"/>
      <c r="H2633" s="6"/>
      <c r="I2633" s="6"/>
      <c r="J2633" s="6"/>
      <c r="K2633" s="6"/>
      <c r="L2633" s="6"/>
      <c r="M2633" s="6"/>
      <c r="N2633" s="6"/>
      <c r="O2633" s="6"/>
      <c r="P2633" s="6"/>
      <c r="Q2633" s="16"/>
    </row>
    <row r="2634" spans="2:17">
      <c r="B2634" s="4"/>
      <c r="D2634" s="2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16"/>
    </row>
    <row r="2635" spans="2:17">
      <c r="B2635" s="4"/>
      <c r="D2635" s="2"/>
      <c r="E2635" s="6"/>
      <c r="F2635" s="6"/>
      <c r="G2635" s="6"/>
      <c r="H2635" s="6"/>
      <c r="I2635" s="6"/>
      <c r="J2635" s="6"/>
      <c r="K2635" s="6"/>
      <c r="L2635" s="6"/>
      <c r="M2635" s="6"/>
      <c r="N2635" s="6"/>
      <c r="O2635" s="6"/>
      <c r="P2635" s="6"/>
      <c r="Q2635" s="16"/>
    </row>
    <row r="2636" spans="2:17">
      <c r="B2636" s="4"/>
      <c r="D2636" s="2"/>
      <c r="E2636" s="6"/>
      <c r="F2636" s="6"/>
      <c r="G2636" s="6"/>
      <c r="H2636" s="6"/>
      <c r="I2636" s="6"/>
      <c r="J2636" s="6"/>
      <c r="K2636" s="6"/>
      <c r="L2636" s="6"/>
      <c r="M2636" s="6"/>
      <c r="N2636" s="6"/>
      <c r="O2636" s="6"/>
      <c r="P2636" s="6"/>
      <c r="Q2636" s="16"/>
    </row>
    <row r="2637" spans="2:17">
      <c r="B2637" s="4"/>
      <c r="D2637" s="2"/>
      <c r="E2637" s="6"/>
      <c r="F2637" s="6"/>
      <c r="G2637" s="6"/>
      <c r="H2637" s="6"/>
      <c r="I2637" s="6"/>
      <c r="J2637" s="6"/>
      <c r="K2637" s="6"/>
      <c r="L2637" s="6"/>
      <c r="M2637" s="6"/>
      <c r="N2637" s="6"/>
      <c r="O2637" s="6"/>
      <c r="P2637" s="6"/>
      <c r="Q2637" s="16"/>
    </row>
    <row r="2638" spans="2:17">
      <c r="B2638" s="4"/>
      <c r="D2638" s="2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16"/>
    </row>
    <row r="2639" spans="2:17">
      <c r="B2639" s="4"/>
      <c r="D2639" s="2"/>
      <c r="E2639" s="6"/>
      <c r="F2639" s="6"/>
      <c r="G2639" s="6"/>
      <c r="H2639" s="6"/>
      <c r="I2639" s="6"/>
      <c r="J2639" s="6"/>
      <c r="K2639" s="6"/>
      <c r="L2639" s="6"/>
      <c r="M2639" s="6"/>
      <c r="N2639" s="6"/>
      <c r="O2639" s="6"/>
      <c r="P2639" s="6"/>
      <c r="Q2639" s="16"/>
    </row>
    <row r="2640" spans="2:17">
      <c r="B2640" s="4"/>
      <c r="D2640" s="2"/>
      <c r="E2640" s="6"/>
      <c r="F2640" s="6"/>
      <c r="G2640" s="6"/>
      <c r="H2640" s="6"/>
      <c r="I2640" s="6"/>
      <c r="J2640" s="6"/>
      <c r="K2640" s="6"/>
      <c r="L2640" s="6"/>
      <c r="M2640" s="6"/>
      <c r="N2640" s="6"/>
      <c r="O2640" s="6"/>
      <c r="P2640" s="6"/>
      <c r="Q2640" s="16"/>
    </row>
    <row r="2641" spans="2:17">
      <c r="B2641" s="4"/>
      <c r="D2641" s="2"/>
      <c r="E2641" s="6"/>
      <c r="F2641" s="6"/>
      <c r="G2641" s="6"/>
      <c r="H2641" s="6"/>
      <c r="I2641" s="6"/>
      <c r="J2641" s="6"/>
      <c r="K2641" s="6"/>
      <c r="L2641" s="6"/>
      <c r="M2641" s="6"/>
      <c r="N2641" s="6"/>
      <c r="O2641" s="6"/>
      <c r="P2641" s="6"/>
      <c r="Q2641" s="16"/>
    </row>
    <row r="2642" spans="2:17">
      <c r="B2642" s="4"/>
      <c r="D2642" s="2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16"/>
    </row>
    <row r="2643" spans="2:17">
      <c r="B2643" s="4"/>
      <c r="D2643" s="2"/>
      <c r="E2643" s="6"/>
      <c r="F2643" s="6"/>
      <c r="G2643" s="6"/>
      <c r="H2643" s="6"/>
      <c r="I2643" s="6"/>
      <c r="J2643" s="6"/>
      <c r="K2643" s="6"/>
      <c r="L2643" s="6"/>
      <c r="M2643" s="6"/>
      <c r="N2643" s="6"/>
      <c r="O2643" s="6"/>
      <c r="P2643" s="6"/>
      <c r="Q2643" s="16"/>
    </row>
    <row r="2644" spans="2:17">
      <c r="B2644" s="4"/>
      <c r="D2644" s="2"/>
      <c r="E2644" s="6"/>
      <c r="F2644" s="6"/>
      <c r="G2644" s="6"/>
      <c r="H2644" s="6"/>
      <c r="I2644" s="6"/>
      <c r="J2644" s="6"/>
      <c r="K2644" s="6"/>
      <c r="L2644" s="6"/>
      <c r="M2644" s="6"/>
      <c r="N2644" s="6"/>
      <c r="O2644" s="6"/>
      <c r="P2644" s="6"/>
      <c r="Q2644" s="16"/>
    </row>
    <row r="2645" spans="2:17">
      <c r="B2645" s="4"/>
      <c r="D2645" s="2"/>
      <c r="E2645" s="6"/>
      <c r="F2645" s="6"/>
      <c r="G2645" s="6"/>
      <c r="H2645" s="6"/>
      <c r="I2645" s="6"/>
      <c r="J2645" s="6"/>
      <c r="K2645" s="6"/>
      <c r="L2645" s="6"/>
      <c r="M2645" s="6"/>
      <c r="N2645" s="6"/>
      <c r="O2645" s="6"/>
      <c r="P2645" s="6"/>
      <c r="Q2645" s="16"/>
    </row>
    <row r="2646" spans="2:17">
      <c r="B2646" s="4"/>
      <c r="D2646" s="2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16"/>
    </row>
    <row r="2647" spans="2:17">
      <c r="B2647" s="4"/>
      <c r="D2647" s="2"/>
      <c r="E2647" s="6"/>
      <c r="F2647" s="6"/>
      <c r="G2647" s="6"/>
      <c r="H2647" s="6"/>
      <c r="I2647" s="6"/>
      <c r="J2647" s="6"/>
      <c r="K2647" s="6"/>
      <c r="L2647" s="6"/>
      <c r="M2647" s="6"/>
      <c r="N2647" s="6"/>
      <c r="O2647" s="6"/>
      <c r="P2647" s="6"/>
      <c r="Q2647" s="16"/>
    </row>
    <row r="2648" spans="2:17">
      <c r="B2648" s="4"/>
      <c r="D2648" s="2"/>
      <c r="E2648" s="6"/>
      <c r="F2648" s="6"/>
      <c r="G2648" s="6"/>
      <c r="H2648" s="6"/>
      <c r="I2648" s="6"/>
      <c r="J2648" s="6"/>
      <c r="K2648" s="6"/>
      <c r="L2648" s="6"/>
      <c r="M2648" s="6"/>
      <c r="N2648" s="6"/>
      <c r="O2648" s="6"/>
      <c r="P2648" s="6"/>
      <c r="Q2648" s="16"/>
    </row>
    <row r="2649" spans="2:17">
      <c r="B2649" s="4"/>
      <c r="D2649" s="2"/>
      <c r="E2649" s="6"/>
      <c r="F2649" s="6"/>
      <c r="G2649" s="6"/>
      <c r="H2649" s="6"/>
      <c r="I2649" s="6"/>
      <c r="J2649" s="6"/>
      <c r="K2649" s="6"/>
      <c r="L2649" s="6"/>
      <c r="M2649" s="6"/>
      <c r="N2649" s="6"/>
      <c r="O2649" s="6"/>
      <c r="P2649" s="6"/>
      <c r="Q2649" s="16"/>
    </row>
    <row r="2650" spans="2:17">
      <c r="B2650" s="4"/>
      <c r="D2650" s="2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16"/>
    </row>
    <row r="2651" spans="2:17">
      <c r="B2651" s="4"/>
      <c r="D2651" s="2"/>
      <c r="E2651" s="6"/>
      <c r="F2651" s="6"/>
      <c r="G2651" s="6"/>
      <c r="H2651" s="6"/>
      <c r="I2651" s="6"/>
      <c r="J2651" s="6"/>
      <c r="K2651" s="6"/>
      <c r="L2651" s="6"/>
      <c r="M2651" s="6"/>
      <c r="N2651" s="6"/>
      <c r="O2651" s="6"/>
      <c r="P2651" s="6"/>
      <c r="Q2651" s="16"/>
    </row>
    <row r="2652" spans="2:17">
      <c r="B2652" s="4"/>
      <c r="D2652" s="2"/>
      <c r="E2652" s="6"/>
      <c r="F2652" s="6"/>
      <c r="G2652" s="6"/>
      <c r="H2652" s="6"/>
      <c r="I2652" s="6"/>
      <c r="J2652" s="6"/>
      <c r="K2652" s="6"/>
      <c r="L2652" s="6"/>
      <c r="M2652" s="6"/>
      <c r="N2652" s="6"/>
      <c r="O2652" s="6"/>
      <c r="P2652" s="6"/>
      <c r="Q2652" s="16"/>
    </row>
    <row r="2653" spans="2:17">
      <c r="B2653" s="4"/>
      <c r="D2653" s="2"/>
      <c r="E2653" s="6"/>
      <c r="F2653" s="6"/>
      <c r="G2653" s="6"/>
      <c r="H2653" s="6"/>
      <c r="I2653" s="6"/>
      <c r="J2653" s="6"/>
      <c r="K2653" s="6"/>
      <c r="L2653" s="6"/>
      <c r="M2653" s="6"/>
      <c r="N2653" s="6"/>
      <c r="O2653" s="6"/>
      <c r="P2653" s="6"/>
      <c r="Q2653" s="16"/>
    </row>
    <row r="2654" spans="2:17">
      <c r="B2654" s="4"/>
      <c r="D2654" s="2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16"/>
    </row>
    <row r="2655" spans="2:17">
      <c r="B2655" s="4"/>
      <c r="D2655" s="2"/>
      <c r="E2655" s="6"/>
      <c r="F2655" s="6"/>
      <c r="G2655" s="6"/>
      <c r="H2655" s="6"/>
      <c r="I2655" s="6"/>
      <c r="J2655" s="6"/>
      <c r="K2655" s="6"/>
      <c r="L2655" s="6"/>
      <c r="M2655" s="6"/>
      <c r="N2655" s="6"/>
      <c r="O2655" s="6"/>
      <c r="P2655" s="6"/>
      <c r="Q2655" s="16"/>
    </row>
    <row r="2656" spans="2:17">
      <c r="B2656" s="4"/>
      <c r="D2656" s="2"/>
      <c r="E2656" s="6"/>
      <c r="F2656" s="6"/>
      <c r="G2656" s="6"/>
      <c r="H2656" s="6"/>
      <c r="I2656" s="6"/>
      <c r="J2656" s="6"/>
      <c r="K2656" s="6"/>
      <c r="L2656" s="6"/>
      <c r="M2656" s="6"/>
      <c r="N2656" s="6"/>
      <c r="O2656" s="6"/>
      <c r="P2656" s="6"/>
      <c r="Q2656" s="16"/>
    </row>
    <row r="2657" spans="2:17">
      <c r="B2657" s="4"/>
      <c r="D2657" s="2"/>
      <c r="E2657" s="6"/>
      <c r="F2657" s="6"/>
      <c r="G2657" s="6"/>
      <c r="H2657" s="6"/>
      <c r="I2657" s="6"/>
      <c r="J2657" s="6"/>
      <c r="K2657" s="6"/>
      <c r="L2657" s="6"/>
      <c r="M2657" s="6"/>
      <c r="N2657" s="6"/>
      <c r="O2657" s="6"/>
      <c r="P2657" s="6"/>
      <c r="Q2657" s="16"/>
    </row>
    <row r="2658" spans="2:17">
      <c r="B2658" s="4"/>
      <c r="D2658" s="2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16"/>
    </row>
    <row r="2659" spans="2:17">
      <c r="B2659" s="4"/>
      <c r="D2659" s="2"/>
      <c r="E2659" s="6"/>
      <c r="F2659" s="6"/>
      <c r="G2659" s="6"/>
      <c r="H2659" s="6"/>
      <c r="I2659" s="6"/>
      <c r="J2659" s="6"/>
      <c r="K2659" s="6"/>
      <c r="L2659" s="6"/>
      <c r="M2659" s="6"/>
      <c r="N2659" s="6"/>
      <c r="O2659" s="6"/>
      <c r="P2659" s="6"/>
      <c r="Q2659" s="16"/>
    </row>
    <row r="2660" spans="2:17">
      <c r="B2660" s="4"/>
      <c r="D2660" s="2"/>
      <c r="E2660" s="6"/>
      <c r="F2660" s="6"/>
      <c r="G2660" s="6"/>
      <c r="H2660" s="6"/>
      <c r="I2660" s="6"/>
      <c r="J2660" s="6"/>
      <c r="K2660" s="6"/>
      <c r="L2660" s="6"/>
      <c r="M2660" s="6"/>
      <c r="N2660" s="6"/>
      <c r="O2660" s="6"/>
      <c r="P2660" s="6"/>
      <c r="Q2660" s="16"/>
    </row>
    <row r="2661" spans="2:17">
      <c r="B2661" s="4"/>
      <c r="D2661" s="2"/>
      <c r="E2661" s="6"/>
      <c r="F2661" s="6"/>
      <c r="G2661" s="6"/>
      <c r="H2661" s="6"/>
      <c r="I2661" s="6"/>
      <c r="J2661" s="6"/>
      <c r="K2661" s="6"/>
      <c r="L2661" s="6"/>
      <c r="M2661" s="6"/>
      <c r="N2661" s="6"/>
      <c r="O2661" s="6"/>
      <c r="P2661" s="6"/>
      <c r="Q2661" s="16"/>
    </row>
    <row r="2662" spans="2:17">
      <c r="B2662" s="4"/>
      <c r="D2662" s="2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16"/>
    </row>
    <row r="2663" spans="2:17">
      <c r="B2663" s="4"/>
      <c r="D2663" s="2"/>
      <c r="E2663" s="6"/>
      <c r="F2663" s="6"/>
      <c r="G2663" s="6"/>
      <c r="H2663" s="6"/>
      <c r="I2663" s="6"/>
      <c r="J2663" s="6"/>
      <c r="K2663" s="6"/>
      <c r="L2663" s="6"/>
      <c r="M2663" s="6"/>
      <c r="N2663" s="6"/>
      <c r="O2663" s="6"/>
      <c r="P2663" s="6"/>
      <c r="Q2663" s="16"/>
    </row>
    <row r="2664" spans="2:17">
      <c r="B2664" s="4"/>
      <c r="D2664" s="2"/>
      <c r="E2664" s="6"/>
      <c r="F2664" s="6"/>
      <c r="G2664" s="6"/>
      <c r="H2664" s="6"/>
      <c r="I2664" s="6"/>
      <c r="J2664" s="6"/>
      <c r="K2664" s="6"/>
      <c r="L2664" s="6"/>
      <c r="M2664" s="6"/>
      <c r="N2664" s="6"/>
      <c r="O2664" s="6"/>
      <c r="P2664" s="6"/>
      <c r="Q2664" s="16"/>
    </row>
    <row r="2665" spans="2:17">
      <c r="B2665" s="4"/>
      <c r="D2665" s="2"/>
      <c r="E2665" s="6"/>
      <c r="F2665" s="6"/>
      <c r="G2665" s="6"/>
      <c r="H2665" s="6"/>
      <c r="I2665" s="6"/>
      <c r="J2665" s="6"/>
      <c r="K2665" s="6"/>
      <c r="L2665" s="6"/>
      <c r="M2665" s="6"/>
      <c r="N2665" s="6"/>
      <c r="O2665" s="6"/>
      <c r="P2665" s="6"/>
      <c r="Q2665" s="16"/>
    </row>
    <row r="2666" spans="2:17">
      <c r="B2666" s="4"/>
      <c r="D2666" s="2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16"/>
    </row>
    <row r="2667" spans="2:17">
      <c r="B2667" s="4"/>
      <c r="D2667" s="2"/>
      <c r="E2667" s="6"/>
      <c r="F2667" s="6"/>
      <c r="G2667" s="6"/>
      <c r="H2667" s="6"/>
      <c r="I2667" s="6"/>
      <c r="J2667" s="6"/>
      <c r="K2667" s="6"/>
      <c r="L2667" s="6"/>
      <c r="M2667" s="6"/>
      <c r="N2667" s="6"/>
      <c r="O2667" s="6"/>
      <c r="P2667" s="6"/>
      <c r="Q2667" s="16"/>
    </row>
    <row r="2668" spans="2:17">
      <c r="B2668" s="4"/>
      <c r="D2668" s="2"/>
      <c r="E2668" s="6"/>
      <c r="F2668" s="6"/>
      <c r="G2668" s="6"/>
      <c r="H2668" s="6"/>
      <c r="I2668" s="6"/>
      <c r="J2668" s="6"/>
      <c r="K2668" s="6"/>
      <c r="L2668" s="6"/>
      <c r="M2668" s="6"/>
      <c r="N2668" s="6"/>
      <c r="O2668" s="6"/>
      <c r="P2668" s="6"/>
      <c r="Q2668" s="16"/>
    </row>
    <row r="2669" spans="2:17">
      <c r="B2669" s="4"/>
      <c r="D2669" s="2"/>
      <c r="E2669" s="6"/>
      <c r="F2669" s="6"/>
      <c r="G2669" s="6"/>
      <c r="H2669" s="6"/>
      <c r="I2669" s="6"/>
      <c r="J2669" s="6"/>
      <c r="K2669" s="6"/>
      <c r="L2669" s="6"/>
      <c r="M2669" s="6"/>
      <c r="N2669" s="6"/>
      <c r="O2669" s="6"/>
      <c r="P2669" s="6"/>
      <c r="Q2669" s="16"/>
    </row>
    <row r="2670" spans="2:17">
      <c r="B2670" s="4"/>
      <c r="D2670" s="2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16"/>
    </row>
    <row r="2671" spans="2:17">
      <c r="B2671" s="4"/>
      <c r="D2671" s="2"/>
      <c r="E2671" s="6"/>
      <c r="F2671" s="6"/>
      <c r="G2671" s="6"/>
      <c r="H2671" s="6"/>
      <c r="I2671" s="6"/>
      <c r="J2671" s="6"/>
      <c r="K2671" s="6"/>
      <c r="L2671" s="6"/>
      <c r="M2671" s="6"/>
      <c r="N2671" s="6"/>
      <c r="O2671" s="6"/>
      <c r="P2671" s="6"/>
      <c r="Q2671" s="16"/>
    </row>
    <row r="2672" spans="2:17">
      <c r="B2672" s="4"/>
      <c r="D2672" s="2"/>
      <c r="E2672" s="6"/>
      <c r="F2672" s="6"/>
      <c r="G2672" s="6"/>
      <c r="H2672" s="6"/>
      <c r="I2672" s="6"/>
      <c r="J2672" s="6"/>
      <c r="K2672" s="6"/>
      <c r="L2672" s="6"/>
      <c r="M2672" s="6"/>
      <c r="N2672" s="6"/>
      <c r="O2672" s="6"/>
      <c r="P2672" s="6"/>
      <c r="Q2672" s="16"/>
    </row>
    <row r="2673" spans="2:17">
      <c r="B2673" s="4"/>
      <c r="D2673" s="2"/>
      <c r="E2673" s="6"/>
      <c r="F2673" s="6"/>
      <c r="G2673" s="6"/>
      <c r="H2673" s="6"/>
      <c r="I2673" s="6"/>
      <c r="J2673" s="6"/>
      <c r="K2673" s="6"/>
      <c r="L2673" s="6"/>
      <c r="M2673" s="6"/>
      <c r="N2673" s="6"/>
      <c r="O2673" s="6"/>
      <c r="P2673" s="6"/>
      <c r="Q2673" s="16"/>
    </row>
    <row r="2674" spans="2:17">
      <c r="B2674" s="4"/>
      <c r="D2674" s="2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16"/>
    </row>
    <row r="2675" spans="2:17">
      <c r="B2675" s="4"/>
      <c r="D2675" s="2"/>
      <c r="E2675" s="6"/>
      <c r="F2675" s="6"/>
      <c r="G2675" s="6"/>
      <c r="H2675" s="6"/>
      <c r="I2675" s="6"/>
      <c r="J2675" s="6"/>
      <c r="K2675" s="6"/>
      <c r="L2675" s="6"/>
      <c r="M2675" s="6"/>
      <c r="N2675" s="6"/>
      <c r="O2675" s="6"/>
      <c r="P2675" s="6"/>
      <c r="Q2675" s="16"/>
    </row>
    <row r="2676" spans="2:17">
      <c r="B2676" s="4"/>
      <c r="D2676" s="2"/>
      <c r="E2676" s="6"/>
      <c r="F2676" s="6"/>
      <c r="G2676" s="6"/>
      <c r="H2676" s="6"/>
      <c r="I2676" s="6"/>
      <c r="J2676" s="6"/>
      <c r="K2676" s="6"/>
      <c r="L2676" s="6"/>
      <c r="M2676" s="6"/>
      <c r="N2676" s="6"/>
      <c r="O2676" s="6"/>
      <c r="P2676" s="6"/>
      <c r="Q2676" s="16"/>
    </row>
    <row r="2677" spans="2:17">
      <c r="B2677" s="4"/>
      <c r="D2677" s="2"/>
      <c r="E2677" s="6"/>
      <c r="F2677" s="6"/>
      <c r="G2677" s="6"/>
      <c r="H2677" s="6"/>
      <c r="I2677" s="6"/>
      <c r="J2677" s="6"/>
      <c r="K2677" s="6"/>
      <c r="L2677" s="6"/>
      <c r="M2677" s="6"/>
      <c r="N2677" s="6"/>
      <c r="O2677" s="6"/>
      <c r="P2677" s="6"/>
      <c r="Q2677" s="16"/>
    </row>
    <row r="2678" spans="2:17">
      <c r="B2678" s="4"/>
      <c r="D2678" s="2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16"/>
    </row>
    <row r="2679" spans="2:17">
      <c r="B2679" s="4"/>
      <c r="D2679" s="2"/>
      <c r="E2679" s="6"/>
      <c r="F2679" s="6"/>
      <c r="G2679" s="6"/>
      <c r="H2679" s="6"/>
      <c r="I2679" s="6"/>
      <c r="J2679" s="6"/>
      <c r="K2679" s="6"/>
      <c r="L2679" s="6"/>
      <c r="M2679" s="6"/>
      <c r="N2679" s="6"/>
      <c r="O2679" s="6"/>
      <c r="P2679" s="6"/>
      <c r="Q2679" s="16"/>
    </row>
    <row r="2680" spans="2:17">
      <c r="B2680" s="4"/>
      <c r="D2680" s="2"/>
      <c r="E2680" s="6"/>
      <c r="F2680" s="6"/>
      <c r="G2680" s="6"/>
      <c r="H2680" s="6"/>
      <c r="I2680" s="6"/>
      <c r="J2680" s="6"/>
      <c r="K2680" s="6"/>
      <c r="L2680" s="6"/>
      <c r="M2680" s="6"/>
      <c r="N2680" s="6"/>
      <c r="O2680" s="6"/>
      <c r="P2680" s="6"/>
      <c r="Q2680" s="16"/>
    </row>
    <row r="2681" spans="2:17">
      <c r="B2681" s="4"/>
      <c r="D2681" s="2"/>
      <c r="E2681" s="6"/>
      <c r="F2681" s="6"/>
      <c r="G2681" s="6"/>
      <c r="H2681" s="6"/>
      <c r="I2681" s="6"/>
      <c r="J2681" s="6"/>
      <c r="K2681" s="6"/>
      <c r="L2681" s="6"/>
      <c r="M2681" s="6"/>
      <c r="N2681" s="6"/>
      <c r="O2681" s="6"/>
      <c r="P2681" s="6"/>
      <c r="Q2681" s="16"/>
    </row>
    <row r="2682" spans="2:17">
      <c r="B2682" s="4"/>
      <c r="D2682" s="2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16"/>
    </row>
    <row r="2683" spans="2:17">
      <c r="B2683" s="4"/>
      <c r="D2683" s="2"/>
      <c r="E2683" s="6"/>
      <c r="F2683" s="6"/>
      <c r="G2683" s="6"/>
      <c r="H2683" s="6"/>
      <c r="I2683" s="6"/>
      <c r="J2683" s="6"/>
      <c r="K2683" s="6"/>
      <c r="L2683" s="6"/>
      <c r="M2683" s="6"/>
      <c r="N2683" s="6"/>
      <c r="O2683" s="6"/>
      <c r="P2683" s="6"/>
      <c r="Q2683" s="16"/>
    </row>
    <row r="2684" spans="2:17">
      <c r="B2684" s="4"/>
      <c r="D2684" s="2"/>
      <c r="E2684" s="6"/>
      <c r="F2684" s="6"/>
      <c r="G2684" s="6"/>
      <c r="H2684" s="6"/>
      <c r="I2684" s="6"/>
      <c r="J2684" s="6"/>
      <c r="K2684" s="6"/>
      <c r="L2684" s="6"/>
      <c r="M2684" s="6"/>
      <c r="N2684" s="6"/>
      <c r="O2684" s="6"/>
      <c r="P2684" s="6"/>
      <c r="Q2684" s="16"/>
    </row>
    <row r="2685" spans="2:17">
      <c r="B2685" s="4"/>
      <c r="D2685" s="2"/>
      <c r="E2685" s="6"/>
      <c r="F2685" s="6"/>
      <c r="G2685" s="6"/>
      <c r="H2685" s="6"/>
      <c r="I2685" s="6"/>
      <c r="J2685" s="6"/>
      <c r="K2685" s="6"/>
      <c r="L2685" s="6"/>
      <c r="M2685" s="6"/>
      <c r="N2685" s="6"/>
      <c r="O2685" s="6"/>
      <c r="P2685" s="6"/>
      <c r="Q2685" s="16"/>
    </row>
    <row r="2686" spans="2:17">
      <c r="B2686" s="4"/>
      <c r="D2686" s="2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16"/>
    </row>
    <row r="2687" spans="2:17">
      <c r="B2687" s="4"/>
      <c r="D2687" s="2"/>
      <c r="E2687" s="6"/>
      <c r="F2687" s="6"/>
      <c r="G2687" s="6"/>
      <c r="H2687" s="6"/>
      <c r="I2687" s="6"/>
      <c r="J2687" s="6"/>
      <c r="K2687" s="6"/>
      <c r="L2687" s="6"/>
      <c r="M2687" s="6"/>
      <c r="N2687" s="6"/>
      <c r="O2687" s="6"/>
      <c r="P2687" s="6"/>
      <c r="Q2687" s="16"/>
    </row>
    <row r="2688" spans="2:17">
      <c r="B2688" s="4"/>
      <c r="D2688" s="2"/>
      <c r="E2688" s="6"/>
      <c r="F2688" s="6"/>
      <c r="G2688" s="6"/>
      <c r="H2688" s="6"/>
      <c r="I2688" s="6"/>
      <c r="J2688" s="6"/>
      <c r="K2688" s="6"/>
      <c r="L2688" s="6"/>
      <c r="M2688" s="6"/>
      <c r="N2688" s="6"/>
      <c r="O2688" s="6"/>
      <c r="P2688" s="6"/>
      <c r="Q2688" s="16"/>
    </row>
    <row r="2689" spans="2:17">
      <c r="B2689" s="4"/>
      <c r="D2689" s="2"/>
      <c r="E2689" s="6"/>
      <c r="F2689" s="6"/>
      <c r="G2689" s="6"/>
      <c r="H2689" s="6"/>
      <c r="I2689" s="6"/>
      <c r="J2689" s="6"/>
      <c r="K2689" s="6"/>
      <c r="L2689" s="6"/>
      <c r="M2689" s="6"/>
      <c r="N2689" s="6"/>
      <c r="O2689" s="6"/>
      <c r="P2689" s="6"/>
      <c r="Q2689" s="16"/>
    </row>
    <row r="2690" spans="2:17">
      <c r="B2690" s="4"/>
      <c r="D2690" s="2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16"/>
    </row>
    <row r="2691" spans="2:17">
      <c r="B2691" s="4"/>
      <c r="D2691" s="2"/>
      <c r="E2691" s="6"/>
      <c r="F2691" s="6"/>
      <c r="G2691" s="6"/>
      <c r="H2691" s="6"/>
      <c r="I2691" s="6"/>
      <c r="J2691" s="6"/>
      <c r="K2691" s="6"/>
      <c r="L2691" s="6"/>
      <c r="M2691" s="6"/>
      <c r="N2691" s="6"/>
      <c r="O2691" s="6"/>
      <c r="P2691" s="6"/>
      <c r="Q2691" s="16"/>
    </row>
    <row r="2692" spans="2:17">
      <c r="B2692" s="4"/>
      <c r="D2692" s="2"/>
      <c r="E2692" s="6"/>
      <c r="F2692" s="6"/>
      <c r="G2692" s="6"/>
      <c r="H2692" s="6"/>
      <c r="I2692" s="6"/>
      <c r="J2692" s="6"/>
      <c r="K2692" s="6"/>
      <c r="L2692" s="6"/>
      <c r="M2692" s="6"/>
      <c r="N2692" s="6"/>
      <c r="O2692" s="6"/>
      <c r="P2692" s="6"/>
      <c r="Q2692" s="16"/>
    </row>
    <row r="2693" spans="2:17">
      <c r="B2693" s="4"/>
      <c r="D2693" s="2"/>
      <c r="E2693" s="6"/>
      <c r="F2693" s="6"/>
      <c r="G2693" s="6"/>
      <c r="H2693" s="6"/>
      <c r="I2693" s="6"/>
      <c r="J2693" s="6"/>
      <c r="K2693" s="6"/>
      <c r="L2693" s="6"/>
      <c r="M2693" s="6"/>
      <c r="N2693" s="6"/>
      <c r="O2693" s="6"/>
      <c r="P2693" s="6"/>
      <c r="Q2693" s="16"/>
    </row>
    <row r="2694" spans="2:17">
      <c r="B2694" s="4"/>
      <c r="D2694" s="2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16"/>
    </row>
    <row r="2695" spans="2:17">
      <c r="B2695" s="4"/>
      <c r="D2695" s="2"/>
      <c r="E2695" s="6"/>
      <c r="F2695" s="6"/>
      <c r="G2695" s="6"/>
      <c r="H2695" s="6"/>
      <c r="I2695" s="6"/>
      <c r="J2695" s="6"/>
      <c r="K2695" s="6"/>
      <c r="L2695" s="6"/>
      <c r="M2695" s="6"/>
      <c r="N2695" s="6"/>
      <c r="O2695" s="6"/>
      <c r="P2695" s="6"/>
      <c r="Q2695" s="16"/>
    </row>
    <row r="2696" spans="2:17">
      <c r="B2696" s="4"/>
      <c r="D2696" s="2"/>
      <c r="E2696" s="6"/>
      <c r="F2696" s="6"/>
      <c r="G2696" s="6"/>
      <c r="H2696" s="6"/>
      <c r="I2696" s="6"/>
      <c r="J2696" s="6"/>
      <c r="K2696" s="6"/>
      <c r="L2696" s="6"/>
      <c r="M2696" s="6"/>
      <c r="N2696" s="6"/>
      <c r="O2696" s="6"/>
      <c r="P2696" s="6"/>
      <c r="Q2696" s="16"/>
    </row>
    <row r="2697" spans="2:17">
      <c r="B2697" s="4"/>
      <c r="D2697" s="2"/>
      <c r="E2697" s="6"/>
      <c r="F2697" s="6"/>
      <c r="G2697" s="6"/>
      <c r="H2697" s="6"/>
      <c r="I2697" s="6"/>
      <c r="J2697" s="6"/>
      <c r="K2697" s="6"/>
      <c r="L2697" s="6"/>
      <c r="M2697" s="6"/>
      <c r="N2697" s="6"/>
      <c r="O2697" s="6"/>
      <c r="P2697" s="6"/>
      <c r="Q2697" s="16"/>
    </row>
    <row r="2698" spans="2:17">
      <c r="B2698" s="4"/>
      <c r="D2698" s="2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16"/>
    </row>
    <row r="2699" spans="2:17">
      <c r="B2699" s="4"/>
      <c r="D2699" s="2"/>
      <c r="E2699" s="6"/>
      <c r="F2699" s="6"/>
      <c r="G2699" s="6"/>
      <c r="H2699" s="6"/>
      <c r="I2699" s="6"/>
      <c r="J2699" s="6"/>
      <c r="K2699" s="6"/>
      <c r="L2699" s="6"/>
      <c r="M2699" s="6"/>
      <c r="N2699" s="6"/>
      <c r="O2699" s="6"/>
      <c r="P2699" s="6"/>
      <c r="Q2699" s="16"/>
    </row>
    <row r="2700" spans="2:17">
      <c r="B2700" s="4"/>
      <c r="D2700" s="2"/>
      <c r="E2700" s="6"/>
      <c r="F2700" s="6"/>
      <c r="G2700" s="6"/>
      <c r="H2700" s="6"/>
      <c r="I2700" s="6"/>
      <c r="J2700" s="6"/>
      <c r="K2700" s="6"/>
      <c r="L2700" s="6"/>
      <c r="M2700" s="6"/>
      <c r="N2700" s="6"/>
      <c r="O2700" s="6"/>
      <c r="P2700" s="6"/>
      <c r="Q2700" s="16"/>
    </row>
    <row r="2701" spans="2:17">
      <c r="B2701" s="4"/>
      <c r="D2701" s="2"/>
      <c r="E2701" s="6"/>
      <c r="F2701" s="6"/>
      <c r="G2701" s="6"/>
      <c r="H2701" s="6"/>
      <c r="I2701" s="6"/>
      <c r="J2701" s="6"/>
      <c r="K2701" s="6"/>
      <c r="L2701" s="6"/>
      <c r="M2701" s="6"/>
      <c r="N2701" s="6"/>
      <c r="O2701" s="6"/>
      <c r="P2701" s="6"/>
      <c r="Q2701" s="16"/>
    </row>
    <row r="2702" spans="2:17">
      <c r="B2702" s="4"/>
      <c r="D2702" s="2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16"/>
    </row>
    <row r="2703" spans="2:17">
      <c r="B2703" s="4"/>
      <c r="D2703" s="2"/>
      <c r="E2703" s="6"/>
      <c r="F2703" s="6"/>
      <c r="G2703" s="6"/>
      <c r="H2703" s="6"/>
      <c r="I2703" s="6"/>
      <c r="J2703" s="6"/>
      <c r="K2703" s="6"/>
      <c r="L2703" s="6"/>
      <c r="M2703" s="6"/>
      <c r="N2703" s="6"/>
      <c r="O2703" s="6"/>
      <c r="P2703" s="6"/>
      <c r="Q2703" s="16"/>
    </row>
    <row r="2704" spans="2:17">
      <c r="B2704" s="4"/>
      <c r="D2704" s="2"/>
      <c r="E2704" s="6"/>
      <c r="F2704" s="6"/>
      <c r="G2704" s="6"/>
      <c r="H2704" s="6"/>
      <c r="I2704" s="6"/>
      <c r="J2704" s="6"/>
      <c r="K2704" s="6"/>
      <c r="L2704" s="6"/>
      <c r="M2704" s="6"/>
      <c r="N2704" s="6"/>
      <c r="O2704" s="6"/>
      <c r="P2704" s="6"/>
      <c r="Q2704" s="16"/>
    </row>
    <row r="2705" spans="2:17">
      <c r="B2705" s="4"/>
      <c r="D2705" s="2"/>
      <c r="E2705" s="6"/>
      <c r="F2705" s="6"/>
      <c r="G2705" s="6"/>
      <c r="H2705" s="6"/>
      <c r="I2705" s="6"/>
      <c r="J2705" s="6"/>
      <c r="K2705" s="6"/>
      <c r="L2705" s="6"/>
      <c r="M2705" s="6"/>
      <c r="N2705" s="6"/>
      <c r="O2705" s="6"/>
      <c r="P2705" s="6"/>
      <c r="Q2705" s="16"/>
    </row>
    <row r="2706" spans="2:17">
      <c r="B2706" s="4"/>
      <c r="D2706" s="2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16"/>
    </row>
    <row r="2707" spans="2:17">
      <c r="B2707" s="4"/>
      <c r="D2707" s="2"/>
      <c r="E2707" s="6"/>
      <c r="F2707" s="6"/>
      <c r="G2707" s="6"/>
      <c r="H2707" s="6"/>
      <c r="I2707" s="6"/>
      <c r="J2707" s="6"/>
      <c r="K2707" s="6"/>
      <c r="L2707" s="6"/>
      <c r="M2707" s="6"/>
      <c r="N2707" s="6"/>
      <c r="O2707" s="6"/>
      <c r="P2707" s="6"/>
      <c r="Q2707" s="16"/>
    </row>
    <row r="2708" spans="2:17">
      <c r="B2708" s="4"/>
      <c r="D2708" s="2"/>
      <c r="E2708" s="6"/>
      <c r="F2708" s="6"/>
      <c r="G2708" s="6"/>
      <c r="H2708" s="6"/>
      <c r="I2708" s="6"/>
      <c r="J2708" s="6"/>
      <c r="K2708" s="6"/>
      <c r="L2708" s="6"/>
      <c r="M2708" s="6"/>
      <c r="N2708" s="6"/>
      <c r="O2708" s="6"/>
      <c r="P2708" s="6"/>
      <c r="Q2708" s="16"/>
    </row>
    <row r="2709" spans="2:17">
      <c r="B2709" s="4"/>
      <c r="D2709" s="2"/>
      <c r="E2709" s="6"/>
      <c r="F2709" s="6"/>
      <c r="G2709" s="6"/>
      <c r="H2709" s="6"/>
      <c r="I2709" s="6"/>
      <c r="J2709" s="6"/>
      <c r="K2709" s="6"/>
      <c r="L2709" s="6"/>
      <c r="M2709" s="6"/>
      <c r="N2709" s="6"/>
      <c r="O2709" s="6"/>
      <c r="P2709" s="6"/>
      <c r="Q2709" s="16"/>
    </row>
    <row r="2710" spans="2:17">
      <c r="B2710" s="4"/>
      <c r="D2710" s="2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16"/>
    </row>
    <row r="2711" spans="2:17">
      <c r="B2711" s="4"/>
      <c r="D2711" s="2"/>
      <c r="E2711" s="6"/>
      <c r="F2711" s="6"/>
      <c r="G2711" s="6"/>
      <c r="H2711" s="6"/>
      <c r="I2711" s="6"/>
      <c r="J2711" s="6"/>
      <c r="K2711" s="6"/>
      <c r="L2711" s="6"/>
      <c r="M2711" s="6"/>
      <c r="N2711" s="6"/>
      <c r="O2711" s="6"/>
      <c r="P2711" s="6"/>
      <c r="Q2711" s="16"/>
    </row>
    <row r="2712" spans="2:17">
      <c r="B2712" s="4"/>
      <c r="D2712" s="2"/>
      <c r="E2712" s="6"/>
      <c r="F2712" s="6"/>
      <c r="G2712" s="6"/>
      <c r="H2712" s="6"/>
      <c r="I2712" s="6"/>
      <c r="J2712" s="6"/>
      <c r="K2712" s="6"/>
      <c r="L2712" s="6"/>
      <c r="M2712" s="6"/>
      <c r="N2712" s="6"/>
      <c r="O2712" s="6"/>
      <c r="P2712" s="6"/>
      <c r="Q2712" s="16"/>
    </row>
    <row r="2713" spans="2:17">
      <c r="B2713" s="4"/>
      <c r="D2713" s="2"/>
      <c r="E2713" s="6"/>
      <c r="F2713" s="6"/>
      <c r="G2713" s="6"/>
      <c r="H2713" s="6"/>
      <c r="I2713" s="6"/>
      <c r="J2713" s="6"/>
      <c r="K2713" s="6"/>
      <c r="L2713" s="6"/>
      <c r="M2713" s="6"/>
      <c r="N2713" s="6"/>
      <c r="O2713" s="6"/>
      <c r="P2713" s="6"/>
      <c r="Q2713" s="16"/>
    </row>
    <row r="2714" spans="2:17">
      <c r="B2714" s="4"/>
      <c r="D2714" s="2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16"/>
    </row>
    <row r="2715" spans="2:17">
      <c r="B2715" s="4"/>
      <c r="D2715" s="2"/>
      <c r="E2715" s="6"/>
      <c r="F2715" s="6"/>
      <c r="G2715" s="6"/>
      <c r="H2715" s="6"/>
      <c r="I2715" s="6"/>
      <c r="J2715" s="6"/>
      <c r="K2715" s="6"/>
      <c r="L2715" s="6"/>
      <c r="M2715" s="6"/>
      <c r="N2715" s="6"/>
      <c r="O2715" s="6"/>
      <c r="P2715" s="6"/>
      <c r="Q2715" s="16"/>
    </row>
    <row r="2716" spans="2:17">
      <c r="B2716" s="4"/>
      <c r="D2716" s="2"/>
      <c r="E2716" s="6"/>
      <c r="F2716" s="6"/>
      <c r="G2716" s="6"/>
      <c r="H2716" s="6"/>
      <c r="I2716" s="6"/>
      <c r="J2716" s="6"/>
      <c r="K2716" s="6"/>
      <c r="L2716" s="6"/>
      <c r="M2716" s="6"/>
      <c r="N2716" s="6"/>
      <c r="O2716" s="6"/>
      <c r="P2716" s="6"/>
      <c r="Q2716" s="16"/>
    </row>
    <row r="2717" spans="2:17">
      <c r="B2717" s="4"/>
      <c r="D2717" s="2"/>
      <c r="E2717" s="6"/>
      <c r="F2717" s="6"/>
      <c r="G2717" s="6"/>
      <c r="H2717" s="6"/>
      <c r="I2717" s="6"/>
      <c r="J2717" s="6"/>
      <c r="K2717" s="6"/>
      <c r="L2717" s="6"/>
      <c r="M2717" s="6"/>
      <c r="N2717" s="6"/>
      <c r="O2717" s="6"/>
      <c r="P2717" s="6"/>
      <c r="Q2717" s="16"/>
    </row>
    <row r="2718" spans="2:17">
      <c r="B2718" s="4"/>
      <c r="D2718" s="2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16"/>
    </row>
    <row r="2719" spans="2:17">
      <c r="B2719" s="4"/>
      <c r="D2719" s="2"/>
      <c r="E2719" s="6"/>
      <c r="F2719" s="6"/>
      <c r="G2719" s="6"/>
      <c r="H2719" s="6"/>
      <c r="I2719" s="6"/>
      <c r="J2719" s="6"/>
      <c r="K2719" s="6"/>
      <c r="L2719" s="6"/>
      <c r="M2719" s="6"/>
      <c r="N2719" s="6"/>
      <c r="O2719" s="6"/>
      <c r="P2719" s="6"/>
      <c r="Q2719" s="16"/>
    </row>
    <row r="2720" spans="2:17">
      <c r="B2720" s="4"/>
      <c r="D2720" s="2"/>
      <c r="E2720" s="6"/>
      <c r="F2720" s="6"/>
      <c r="G2720" s="6"/>
      <c r="H2720" s="6"/>
      <c r="I2720" s="6"/>
      <c r="J2720" s="6"/>
      <c r="K2720" s="6"/>
      <c r="L2720" s="6"/>
      <c r="M2720" s="6"/>
      <c r="N2720" s="6"/>
      <c r="O2720" s="6"/>
      <c r="P2720" s="6"/>
      <c r="Q2720" s="16"/>
    </row>
    <row r="2721" spans="2:17">
      <c r="B2721" s="4"/>
      <c r="D2721" s="2"/>
      <c r="E2721" s="6"/>
      <c r="F2721" s="6"/>
      <c r="G2721" s="6"/>
      <c r="H2721" s="6"/>
      <c r="I2721" s="6"/>
      <c r="J2721" s="6"/>
      <c r="K2721" s="6"/>
      <c r="L2721" s="6"/>
      <c r="M2721" s="6"/>
      <c r="N2721" s="6"/>
      <c r="O2721" s="6"/>
      <c r="P2721" s="6"/>
      <c r="Q2721" s="16"/>
    </row>
    <row r="2722" spans="2:17">
      <c r="B2722" s="4"/>
      <c r="D2722" s="2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16"/>
    </row>
    <row r="2723" spans="2:17">
      <c r="B2723" s="4"/>
      <c r="D2723" s="2"/>
      <c r="E2723" s="6"/>
      <c r="F2723" s="6"/>
      <c r="G2723" s="6"/>
      <c r="H2723" s="6"/>
      <c r="I2723" s="6"/>
      <c r="J2723" s="6"/>
      <c r="K2723" s="6"/>
      <c r="L2723" s="6"/>
      <c r="M2723" s="6"/>
      <c r="N2723" s="6"/>
      <c r="O2723" s="6"/>
      <c r="P2723" s="6"/>
      <c r="Q2723" s="16"/>
    </row>
    <row r="2724" spans="2:17">
      <c r="B2724" s="4"/>
      <c r="D2724" s="2"/>
      <c r="E2724" s="6"/>
      <c r="F2724" s="6"/>
      <c r="G2724" s="6"/>
      <c r="H2724" s="6"/>
      <c r="I2724" s="6"/>
      <c r="J2724" s="6"/>
      <c r="K2724" s="6"/>
      <c r="L2724" s="6"/>
      <c r="M2724" s="6"/>
      <c r="N2724" s="6"/>
      <c r="O2724" s="6"/>
      <c r="P2724" s="6"/>
      <c r="Q2724" s="16"/>
    </row>
    <row r="2725" spans="2:17">
      <c r="B2725" s="4"/>
      <c r="D2725" s="2"/>
      <c r="E2725" s="6"/>
      <c r="F2725" s="6"/>
      <c r="G2725" s="6"/>
      <c r="H2725" s="6"/>
      <c r="I2725" s="6"/>
      <c r="J2725" s="6"/>
      <c r="K2725" s="6"/>
      <c r="L2725" s="6"/>
      <c r="M2725" s="6"/>
      <c r="N2725" s="6"/>
      <c r="O2725" s="6"/>
      <c r="P2725" s="6"/>
      <c r="Q2725" s="16"/>
    </row>
    <row r="2726" spans="2:17">
      <c r="B2726" s="4"/>
      <c r="D2726" s="2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16"/>
    </row>
    <row r="2727" spans="2:17">
      <c r="B2727" s="4"/>
      <c r="D2727" s="2"/>
      <c r="E2727" s="6"/>
      <c r="F2727" s="6"/>
      <c r="G2727" s="6"/>
      <c r="H2727" s="6"/>
      <c r="I2727" s="6"/>
      <c r="J2727" s="6"/>
      <c r="K2727" s="6"/>
      <c r="L2727" s="6"/>
      <c r="M2727" s="6"/>
      <c r="N2727" s="6"/>
      <c r="O2727" s="6"/>
      <c r="P2727" s="6"/>
      <c r="Q2727" s="16"/>
    </row>
    <row r="2728" spans="2:17">
      <c r="B2728" s="4"/>
      <c r="D2728" s="2"/>
      <c r="E2728" s="6"/>
      <c r="F2728" s="6"/>
      <c r="G2728" s="6"/>
      <c r="H2728" s="6"/>
      <c r="I2728" s="6"/>
      <c r="J2728" s="6"/>
      <c r="K2728" s="6"/>
      <c r="L2728" s="6"/>
      <c r="M2728" s="6"/>
      <c r="N2728" s="6"/>
      <c r="O2728" s="6"/>
      <c r="P2728" s="6"/>
      <c r="Q2728" s="16"/>
    </row>
    <row r="2729" spans="2:17">
      <c r="B2729" s="4"/>
      <c r="D2729" s="2"/>
      <c r="E2729" s="6"/>
      <c r="F2729" s="6"/>
      <c r="G2729" s="6"/>
      <c r="H2729" s="6"/>
      <c r="I2729" s="6"/>
      <c r="J2729" s="6"/>
      <c r="K2729" s="6"/>
      <c r="L2729" s="6"/>
      <c r="M2729" s="6"/>
      <c r="N2729" s="6"/>
      <c r="O2729" s="6"/>
      <c r="P2729" s="6"/>
      <c r="Q2729" s="16"/>
    </row>
    <row r="2730" spans="2:17">
      <c r="B2730" s="4"/>
      <c r="D2730" s="2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16"/>
    </row>
    <row r="2731" spans="2:17">
      <c r="B2731" s="4"/>
      <c r="D2731" s="2"/>
      <c r="E2731" s="6"/>
      <c r="F2731" s="6"/>
      <c r="G2731" s="6"/>
      <c r="H2731" s="6"/>
      <c r="I2731" s="6"/>
      <c r="J2731" s="6"/>
      <c r="K2731" s="6"/>
      <c r="L2731" s="6"/>
      <c r="M2731" s="6"/>
      <c r="N2731" s="6"/>
      <c r="O2731" s="6"/>
      <c r="P2731" s="6"/>
      <c r="Q2731" s="16"/>
    </row>
    <row r="2732" spans="2:17">
      <c r="B2732" s="4"/>
      <c r="D2732" s="2"/>
      <c r="E2732" s="6"/>
      <c r="F2732" s="6"/>
      <c r="G2732" s="6"/>
      <c r="H2732" s="6"/>
      <c r="I2732" s="6"/>
      <c r="J2732" s="6"/>
      <c r="K2732" s="6"/>
      <c r="L2732" s="6"/>
      <c r="M2732" s="6"/>
      <c r="N2732" s="6"/>
      <c r="O2732" s="6"/>
      <c r="P2732" s="6"/>
      <c r="Q2732" s="16"/>
    </row>
    <row r="2733" spans="2:17">
      <c r="B2733" s="4"/>
      <c r="D2733" s="2"/>
      <c r="E2733" s="6"/>
      <c r="F2733" s="6"/>
      <c r="G2733" s="6"/>
      <c r="H2733" s="6"/>
      <c r="I2733" s="6"/>
      <c r="J2733" s="6"/>
      <c r="K2733" s="6"/>
      <c r="L2733" s="6"/>
      <c r="M2733" s="6"/>
      <c r="N2733" s="6"/>
      <c r="O2733" s="6"/>
      <c r="P2733" s="6"/>
      <c r="Q2733" s="16"/>
    </row>
    <row r="2734" spans="2:17">
      <c r="B2734" s="4"/>
      <c r="D2734" s="2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16"/>
    </row>
    <row r="2735" spans="2:17">
      <c r="B2735" s="4"/>
      <c r="D2735" s="2"/>
      <c r="E2735" s="6"/>
      <c r="F2735" s="6"/>
      <c r="G2735" s="6"/>
      <c r="H2735" s="6"/>
      <c r="I2735" s="6"/>
      <c r="J2735" s="6"/>
      <c r="K2735" s="6"/>
      <c r="L2735" s="6"/>
      <c r="M2735" s="6"/>
      <c r="N2735" s="6"/>
      <c r="O2735" s="6"/>
      <c r="P2735" s="6"/>
      <c r="Q2735" s="16"/>
    </row>
    <row r="2736" spans="2:17">
      <c r="B2736" s="4"/>
      <c r="D2736" s="2"/>
      <c r="E2736" s="6"/>
      <c r="F2736" s="6"/>
      <c r="G2736" s="6"/>
      <c r="H2736" s="6"/>
      <c r="I2736" s="6"/>
      <c r="J2736" s="6"/>
      <c r="K2736" s="6"/>
      <c r="L2736" s="6"/>
      <c r="M2736" s="6"/>
      <c r="N2736" s="6"/>
      <c r="O2736" s="6"/>
      <c r="P2736" s="6"/>
      <c r="Q2736" s="16"/>
    </row>
    <row r="2737" spans="2:17">
      <c r="B2737" s="4"/>
      <c r="D2737" s="2"/>
      <c r="E2737" s="6"/>
      <c r="F2737" s="6"/>
      <c r="G2737" s="6"/>
      <c r="H2737" s="6"/>
      <c r="I2737" s="6"/>
      <c r="J2737" s="6"/>
      <c r="K2737" s="6"/>
      <c r="L2737" s="6"/>
      <c r="M2737" s="6"/>
      <c r="N2737" s="6"/>
      <c r="O2737" s="6"/>
      <c r="P2737" s="6"/>
      <c r="Q2737" s="16"/>
    </row>
    <row r="2738" spans="2:17">
      <c r="B2738" s="4"/>
      <c r="D2738" s="2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16"/>
    </row>
    <row r="2739" spans="2:17">
      <c r="B2739" s="4"/>
      <c r="D2739" s="2"/>
      <c r="E2739" s="6"/>
      <c r="F2739" s="6"/>
      <c r="G2739" s="6"/>
      <c r="H2739" s="6"/>
      <c r="I2739" s="6"/>
      <c r="J2739" s="6"/>
      <c r="K2739" s="6"/>
      <c r="L2739" s="6"/>
      <c r="M2739" s="6"/>
      <c r="N2739" s="6"/>
      <c r="O2739" s="6"/>
      <c r="P2739" s="6"/>
      <c r="Q2739" s="16"/>
    </row>
    <row r="2740" spans="2:17">
      <c r="B2740" s="4"/>
      <c r="D2740" s="2"/>
      <c r="E2740" s="6"/>
      <c r="F2740" s="6"/>
      <c r="G2740" s="6"/>
      <c r="H2740" s="6"/>
      <c r="I2740" s="6"/>
      <c r="J2740" s="6"/>
      <c r="K2740" s="6"/>
      <c r="L2740" s="6"/>
      <c r="M2740" s="6"/>
      <c r="N2740" s="6"/>
      <c r="O2740" s="6"/>
      <c r="P2740" s="6"/>
      <c r="Q2740" s="16"/>
    </row>
    <row r="2741" spans="2:17">
      <c r="B2741" s="4"/>
      <c r="D2741" s="2"/>
      <c r="E2741" s="6"/>
      <c r="F2741" s="6"/>
      <c r="G2741" s="6"/>
      <c r="H2741" s="6"/>
      <c r="I2741" s="6"/>
      <c r="J2741" s="6"/>
      <c r="K2741" s="6"/>
      <c r="L2741" s="6"/>
      <c r="M2741" s="6"/>
      <c r="N2741" s="6"/>
      <c r="O2741" s="6"/>
      <c r="P2741" s="6"/>
      <c r="Q2741" s="16"/>
    </row>
    <row r="2742" spans="2:17">
      <c r="B2742" s="4"/>
      <c r="D2742" s="2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16"/>
    </row>
    <row r="2743" spans="2:17">
      <c r="B2743" s="4"/>
      <c r="D2743" s="2"/>
      <c r="E2743" s="6"/>
      <c r="F2743" s="6"/>
      <c r="G2743" s="6"/>
      <c r="H2743" s="6"/>
      <c r="I2743" s="6"/>
      <c r="J2743" s="6"/>
      <c r="K2743" s="6"/>
      <c r="L2743" s="6"/>
      <c r="M2743" s="6"/>
      <c r="N2743" s="6"/>
      <c r="O2743" s="6"/>
      <c r="P2743" s="6"/>
      <c r="Q2743" s="16"/>
    </row>
    <row r="2744" spans="2:17">
      <c r="B2744" s="4"/>
      <c r="D2744" s="2"/>
      <c r="E2744" s="6"/>
      <c r="F2744" s="6"/>
      <c r="G2744" s="6"/>
      <c r="H2744" s="6"/>
      <c r="I2744" s="6"/>
      <c r="J2744" s="6"/>
      <c r="K2744" s="6"/>
      <c r="L2744" s="6"/>
      <c r="M2744" s="6"/>
      <c r="N2744" s="6"/>
      <c r="O2744" s="6"/>
      <c r="P2744" s="6"/>
      <c r="Q2744" s="16"/>
    </row>
    <row r="2745" spans="2:17">
      <c r="B2745" s="4"/>
      <c r="D2745" s="2"/>
      <c r="E2745" s="6"/>
      <c r="F2745" s="6"/>
      <c r="G2745" s="6"/>
      <c r="H2745" s="6"/>
      <c r="I2745" s="6"/>
      <c r="J2745" s="6"/>
      <c r="K2745" s="6"/>
      <c r="L2745" s="6"/>
      <c r="M2745" s="6"/>
      <c r="N2745" s="6"/>
      <c r="O2745" s="6"/>
      <c r="P2745" s="6"/>
      <c r="Q2745" s="16"/>
    </row>
    <row r="2746" spans="2:17">
      <c r="B2746" s="4"/>
      <c r="D2746" s="2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16"/>
    </row>
    <row r="2747" spans="2:17">
      <c r="B2747" s="4"/>
      <c r="D2747" s="2"/>
      <c r="E2747" s="6"/>
      <c r="F2747" s="6"/>
      <c r="G2747" s="6"/>
      <c r="H2747" s="6"/>
      <c r="I2747" s="6"/>
      <c r="J2747" s="6"/>
      <c r="K2747" s="6"/>
      <c r="L2747" s="6"/>
      <c r="M2747" s="6"/>
      <c r="N2747" s="6"/>
      <c r="O2747" s="6"/>
      <c r="P2747" s="6"/>
      <c r="Q2747" s="16"/>
    </row>
    <row r="2748" spans="2:17">
      <c r="B2748" s="4"/>
      <c r="D2748" s="2"/>
      <c r="E2748" s="6"/>
      <c r="F2748" s="6"/>
      <c r="G2748" s="6"/>
      <c r="H2748" s="6"/>
      <c r="I2748" s="6"/>
      <c r="J2748" s="6"/>
      <c r="K2748" s="6"/>
      <c r="L2748" s="6"/>
      <c r="M2748" s="6"/>
      <c r="N2748" s="6"/>
      <c r="O2748" s="6"/>
      <c r="P2748" s="6"/>
      <c r="Q2748" s="16"/>
    </row>
    <row r="2749" spans="2:17">
      <c r="B2749" s="4"/>
      <c r="D2749" s="2"/>
      <c r="E2749" s="6"/>
      <c r="F2749" s="6"/>
      <c r="G2749" s="6"/>
      <c r="H2749" s="6"/>
      <c r="I2749" s="6"/>
      <c r="J2749" s="6"/>
      <c r="K2749" s="6"/>
      <c r="L2749" s="6"/>
      <c r="M2749" s="6"/>
      <c r="N2749" s="6"/>
      <c r="O2749" s="6"/>
      <c r="P2749" s="6"/>
      <c r="Q2749" s="16"/>
    </row>
    <row r="2750" spans="2:17">
      <c r="B2750" s="4"/>
      <c r="D2750" s="2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16"/>
    </row>
    <row r="2751" spans="2:17">
      <c r="B2751" s="4"/>
      <c r="D2751" s="2"/>
      <c r="E2751" s="6"/>
      <c r="F2751" s="6"/>
      <c r="G2751" s="6"/>
      <c r="H2751" s="6"/>
      <c r="I2751" s="6"/>
      <c r="J2751" s="6"/>
      <c r="K2751" s="6"/>
      <c r="L2751" s="6"/>
      <c r="M2751" s="6"/>
      <c r="N2751" s="6"/>
      <c r="O2751" s="6"/>
      <c r="P2751" s="6"/>
      <c r="Q2751" s="16"/>
    </row>
    <row r="2752" spans="2:17">
      <c r="B2752" s="4"/>
      <c r="D2752" s="2"/>
      <c r="E2752" s="6"/>
      <c r="F2752" s="6"/>
      <c r="G2752" s="6"/>
      <c r="H2752" s="6"/>
      <c r="I2752" s="6"/>
      <c r="J2752" s="6"/>
      <c r="K2752" s="6"/>
      <c r="L2752" s="6"/>
      <c r="M2752" s="6"/>
      <c r="N2752" s="6"/>
      <c r="O2752" s="6"/>
      <c r="P2752" s="6"/>
      <c r="Q2752" s="16"/>
    </row>
    <row r="2753" spans="2:17">
      <c r="B2753" s="4"/>
      <c r="D2753" s="2"/>
      <c r="E2753" s="6"/>
      <c r="F2753" s="6"/>
      <c r="G2753" s="6"/>
      <c r="H2753" s="6"/>
      <c r="I2753" s="6"/>
      <c r="J2753" s="6"/>
      <c r="K2753" s="6"/>
      <c r="L2753" s="6"/>
      <c r="M2753" s="6"/>
      <c r="N2753" s="6"/>
      <c r="O2753" s="6"/>
      <c r="P2753" s="6"/>
      <c r="Q2753" s="16"/>
    </row>
    <row r="2754" spans="2:17">
      <c r="B2754" s="4"/>
      <c r="D2754" s="2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16"/>
    </row>
    <row r="2755" spans="2:17">
      <c r="B2755" s="4"/>
      <c r="D2755" s="2"/>
      <c r="E2755" s="6"/>
      <c r="F2755" s="6"/>
      <c r="G2755" s="6"/>
      <c r="H2755" s="6"/>
      <c r="I2755" s="6"/>
      <c r="J2755" s="6"/>
      <c r="K2755" s="6"/>
      <c r="L2755" s="6"/>
      <c r="M2755" s="6"/>
      <c r="N2755" s="6"/>
      <c r="O2755" s="6"/>
      <c r="P2755" s="6"/>
      <c r="Q2755" s="16"/>
    </row>
    <row r="2756" spans="2:17">
      <c r="B2756" s="4"/>
      <c r="D2756" s="2"/>
      <c r="E2756" s="6"/>
      <c r="F2756" s="6"/>
      <c r="G2756" s="6"/>
      <c r="H2756" s="6"/>
      <c r="I2756" s="6"/>
      <c r="J2756" s="6"/>
      <c r="K2756" s="6"/>
      <c r="L2756" s="6"/>
      <c r="M2756" s="6"/>
      <c r="N2756" s="6"/>
      <c r="O2756" s="6"/>
      <c r="P2756" s="6"/>
      <c r="Q2756" s="16"/>
    </row>
    <row r="2757" spans="2:17">
      <c r="B2757" s="4"/>
      <c r="D2757" s="2"/>
      <c r="E2757" s="6"/>
      <c r="F2757" s="6"/>
      <c r="G2757" s="6"/>
      <c r="H2757" s="6"/>
      <c r="I2757" s="6"/>
      <c r="J2757" s="6"/>
      <c r="K2757" s="6"/>
      <c r="L2757" s="6"/>
      <c r="M2757" s="6"/>
      <c r="N2757" s="6"/>
      <c r="O2757" s="6"/>
      <c r="P2757" s="6"/>
      <c r="Q2757" s="16"/>
    </row>
    <row r="2758" spans="2:17">
      <c r="B2758" s="4"/>
      <c r="D2758" s="2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16"/>
    </row>
    <row r="2759" spans="2:17">
      <c r="B2759" s="4"/>
      <c r="D2759" s="2"/>
      <c r="E2759" s="6"/>
      <c r="F2759" s="6"/>
      <c r="G2759" s="6"/>
      <c r="H2759" s="6"/>
      <c r="I2759" s="6"/>
      <c r="J2759" s="6"/>
      <c r="K2759" s="6"/>
      <c r="L2759" s="6"/>
      <c r="M2759" s="6"/>
      <c r="N2759" s="6"/>
      <c r="O2759" s="6"/>
      <c r="P2759" s="6"/>
      <c r="Q2759" s="16"/>
    </row>
    <row r="2760" spans="2:17">
      <c r="B2760" s="4"/>
      <c r="D2760" s="2"/>
      <c r="E2760" s="6"/>
      <c r="F2760" s="6"/>
      <c r="G2760" s="6"/>
      <c r="H2760" s="6"/>
      <c r="I2760" s="6"/>
      <c r="J2760" s="6"/>
      <c r="K2760" s="6"/>
      <c r="L2760" s="6"/>
      <c r="M2760" s="6"/>
      <c r="N2760" s="6"/>
      <c r="O2760" s="6"/>
      <c r="P2760" s="6"/>
      <c r="Q2760" s="16"/>
    </row>
    <row r="2761" spans="2:17">
      <c r="B2761" s="4"/>
      <c r="D2761" s="2"/>
      <c r="E2761" s="6"/>
      <c r="F2761" s="6"/>
      <c r="G2761" s="6"/>
      <c r="H2761" s="6"/>
      <c r="I2761" s="6"/>
      <c r="J2761" s="6"/>
      <c r="K2761" s="6"/>
      <c r="L2761" s="6"/>
      <c r="M2761" s="6"/>
      <c r="N2761" s="6"/>
      <c r="O2761" s="6"/>
      <c r="P2761" s="6"/>
      <c r="Q2761" s="16"/>
    </row>
    <row r="2762" spans="2:17">
      <c r="B2762" s="4"/>
      <c r="D2762" s="2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16"/>
    </row>
    <row r="2763" spans="2:17">
      <c r="B2763" s="4"/>
      <c r="D2763" s="2"/>
      <c r="E2763" s="6"/>
      <c r="F2763" s="6"/>
      <c r="G2763" s="6"/>
      <c r="H2763" s="6"/>
      <c r="I2763" s="6"/>
      <c r="J2763" s="6"/>
      <c r="K2763" s="6"/>
      <c r="L2763" s="6"/>
      <c r="M2763" s="6"/>
      <c r="N2763" s="6"/>
      <c r="O2763" s="6"/>
      <c r="P2763" s="6"/>
      <c r="Q2763" s="16"/>
    </row>
    <row r="2764" spans="2:17">
      <c r="B2764" s="4"/>
      <c r="D2764" s="2"/>
      <c r="E2764" s="6"/>
      <c r="F2764" s="6"/>
      <c r="G2764" s="6"/>
      <c r="H2764" s="6"/>
      <c r="I2764" s="6"/>
      <c r="J2764" s="6"/>
      <c r="K2764" s="6"/>
      <c r="L2764" s="6"/>
      <c r="M2764" s="6"/>
      <c r="N2764" s="6"/>
      <c r="O2764" s="6"/>
      <c r="P2764" s="6"/>
      <c r="Q2764" s="16"/>
    </row>
    <row r="2765" spans="2:17">
      <c r="B2765" s="4"/>
      <c r="D2765" s="2"/>
      <c r="E2765" s="6"/>
      <c r="F2765" s="6"/>
      <c r="G2765" s="6"/>
      <c r="H2765" s="6"/>
      <c r="I2765" s="6"/>
      <c r="J2765" s="6"/>
      <c r="K2765" s="6"/>
      <c r="L2765" s="6"/>
      <c r="M2765" s="6"/>
      <c r="N2765" s="6"/>
      <c r="O2765" s="6"/>
      <c r="P2765" s="6"/>
      <c r="Q2765" s="16"/>
    </row>
    <row r="2766" spans="2:17">
      <c r="B2766" s="4"/>
      <c r="D2766" s="2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16"/>
    </row>
    <row r="2767" spans="2:17">
      <c r="B2767" s="4"/>
      <c r="D2767" s="2"/>
      <c r="E2767" s="6"/>
      <c r="F2767" s="6"/>
      <c r="G2767" s="6"/>
      <c r="H2767" s="6"/>
      <c r="I2767" s="6"/>
      <c r="J2767" s="6"/>
      <c r="K2767" s="6"/>
      <c r="L2767" s="6"/>
      <c r="M2767" s="6"/>
      <c r="N2767" s="6"/>
      <c r="O2767" s="6"/>
      <c r="P2767" s="6"/>
      <c r="Q2767" s="16"/>
    </row>
    <row r="2768" spans="2:17">
      <c r="B2768" s="4"/>
      <c r="D2768" s="2"/>
      <c r="E2768" s="6"/>
      <c r="F2768" s="6"/>
      <c r="G2768" s="6"/>
      <c r="H2768" s="6"/>
      <c r="I2768" s="6"/>
      <c r="J2768" s="6"/>
      <c r="K2768" s="6"/>
      <c r="L2768" s="6"/>
      <c r="M2768" s="6"/>
      <c r="N2768" s="6"/>
      <c r="O2768" s="6"/>
      <c r="P2768" s="6"/>
      <c r="Q2768" s="16"/>
    </row>
    <row r="2769" spans="2:17">
      <c r="B2769" s="4"/>
      <c r="D2769" s="2"/>
      <c r="E2769" s="6"/>
      <c r="F2769" s="6"/>
      <c r="G2769" s="6"/>
      <c r="H2769" s="6"/>
      <c r="I2769" s="6"/>
      <c r="J2769" s="6"/>
      <c r="K2769" s="6"/>
      <c r="L2769" s="6"/>
      <c r="M2769" s="6"/>
      <c r="N2769" s="6"/>
      <c r="O2769" s="6"/>
      <c r="P2769" s="6"/>
      <c r="Q2769" s="16"/>
    </row>
    <row r="2770" spans="2:17">
      <c r="B2770" s="4"/>
      <c r="D2770" s="2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16"/>
    </row>
    <row r="2771" spans="2:17">
      <c r="B2771" s="4"/>
      <c r="D2771" s="2"/>
      <c r="E2771" s="6"/>
      <c r="F2771" s="6"/>
      <c r="G2771" s="6"/>
      <c r="H2771" s="6"/>
      <c r="I2771" s="6"/>
      <c r="J2771" s="6"/>
      <c r="K2771" s="6"/>
      <c r="L2771" s="6"/>
      <c r="M2771" s="6"/>
      <c r="N2771" s="6"/>
      <c r="O2771" s="6"/>
      <c r="P2771" s="6"/>
      <c r="Q2771" s="16"/>
    </row>
    <row r="2772" spans="2:17">
      <c r="B2772" s="4"/>
      <c r="D2772" s="2"/>
      <c r="E2772" s="6"/>
      <c r="F2772" s="6"/>
      <c r="G2772" s="6"/>
      <c r="H2772" s="6"/>
      <c r="I2772" s="6"/>
      <c r="J2772" s="6"/>
      <c r="K2772" s="6"/>
      <c r="L2772" s="6"/>
      <c r="M2772" s="6"/>
      <c r="N2772" s="6"/>
      <c r="O2772" s="6"/>
      <c r="P2772" s="6"/>
      <c r="Q2772" s="16"/>
    </row>
    <row r="2773" spans="2:17">
      <c r="B2773" s="4"/>
      <c r="D2773" s="2"/>
      <c r="E2773" s="6"/>
      <c r="F2773" s="6"/>
      <c r="G2773" s="6"/>
      <c r="H2773" s="6"/>
      <c r="I2773" s="6"/>
      <c r="J2773" s="6"/>
      <c r="K2773" s="6"/>
      <c r="L2773" s="6"/>
      <c r="M2773" s="6"/>
      <c r="N2773" s="6"/>
      <c r="O2773" s="6"/>
      <c r="P2773" s="6"/>
      <c r="Q2773" s="16"/>
    </row>
    <row r="2774" spans="2:17">
      <c r="B2774" s="4"/>
      <c r="D2774" s="2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16"/>
    </row>
    <row r="2775" spans="2:17">
      <c r="B2775" s="4"/>
      <c r="D2775" s="2"/>
      <c r="E2775" s="6"/>
      <c r="F2775" s="6"/>
      <c r="G2775" s="6"/>
      <c r="H2775" s="6"/>
      <c r="I2775" s="6"/>
      <c r="J2775" s="6"/>
      <c r="K2775" s="6"/>
      <c r="L2775" s="6"/>
      <c r="M2775" s="6"/>
      <c r="N2775" s="6"/>
      <c r="O2775" s="6"/>
      <c r="P2775" s="6"/>
      <c r="Q2775" s="16"/>
    </row>
    <row r="2776" spans="2:17">
      <c r="B2776" s="4"/>
      <c r="D2776" s="2"/>
      <c r="E2776" s="6"/>
      <c r="F2776" s="6"/>
      <c r="G2776" s="6"/>
      <c r="H2776" s="6"/>
      <c r="I2776" s="6"/>
      <c r="J2776" s="6"/>
      <c r="K2776" s="6"/>
      <c r="L2776" s="6"/>
      <c r="M2776" s="6"/>
      <c r="N2776" s="6"/>
      <c r="O2776" s="6"/>
      <c r="P2776" s="6"/>
      <c r="Q2776" s="16"/>
    </row>
    <row r="2777" spans="2:17">
      <c r="B2777" s="4"/>
      <c r="D2777" s="2"/>
      <c r="E2777" s="6"/>
      <c r="F2777" s="6"/>
      <c r="G2777" s="6"/>
      <c r="H2777" s="6"/>
      <c r="I2777" s="6"/>
      <c r="J2777" s="6"/>
      <c r="K2777" s="6"/>
      <c r="L2777" s="6"/>
      <c r="M2777" s="6"/>
      <c r="N2777" s="6"/>
      <c r="O2777" s="6"/>
      <c r="P2777" s="6"/>
      <c r="Q2777" s="16"/>
    </row>
    <row r="2778" spans="2:17">
      <c r="B2778" s="4"/>
      <c r="D2778" s="2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16"/>
    </row>
    <row r="2779" spans="2:17">
      <c r="B2779" s="4"/>
      <c r="D2779" s="2"/>
      <c r="E2779" s="6"/>
      <c r="F2779" s="6"/>
      <c r="G2779" s="6"/>
      <c r="H2779" s="6"/>
      <c r="I2779" s="6"/>
      <c r="J2779" s="6"/>
      <c r="K2779" s="6"/>
      <c r="L2779" s="6"/>
      <c r="M2779" s="6"/>
      <c r="N2779" s="6"/>
      <c r="O2779" s="6"/>
      <c r="P2779" s="6"/>
      <c r="Q2779" s="16"/>
    </row>
    <row r="2780" spans="2:17">
      <c r="B2780" s="4"/>
      <c r="D2780" s="2"/>
      <c r="E2780" s="6"/>
      <c r="F2780" s="6"/>
      <c r="G2780" s="6"/>
      <c r="H2780" s="6"/>
      <c r="I2780" s="6"/>
      <c r="J2780" s="6"/>
      <c r="K2780" s="6"/>
      <c r="L2780" s="6"/>
      <c r="M2780" s="6"/>
      <c r="N2780" s="6"/>
      <c r="O2780" s="6"/>
      <c r="P2780" s="6"/>
      <c r="Q2780" s="16"/>
    </row>
    <row r="2781" spans="2:17">
      <c r="B2781" s="4"/>
      <c r="D2781" s="2"/>
      <c r="E2781" s="6"/>
      <c r="F2781" s="6"/>
      <c r="G2781" s="6"/>
      <c r="H2781" s="6"/>
      <c r="I2781" s="6"/>
      <c r="J2781" s="6"/>
      <c r="K2781" s="6"/>
      <c r="L2781" s="6"/>
      <c r="M2781" s="6"/>
      <c r="N2781" s="6"/>
      <c r="O2781" s="6"/>
      <c r="P2781" s="6"/>
      <c r="Q2781" s="16"/>
    </row>
    <row r="2782" spans="2:17">
      <c r="B2782" s="4"/>
      <c r="D2782" s="2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16"/>
    </row>
    <row r="2783" spans="2:17">
      <c r="B2783" s="4"/>
      <c r="D2783" s="2"/>
      <c r="E2783" s="6"/>
      <c r="F2783" s="6"/>
      <c r="G2783" s="6"/>
      <c r="H2783" s="6"/>
      <c r="I2783" s="6"/>
      <c r="J2783" s="6"/>
      <c r="K2783" s="6"/>
      <c r="L2783" s="6"/>
      <c r="M2783" s="6"/>
      <c r="N2783" s="6"/>
      <c r="O2783" s="6"/>
      <c r="P2783" s="6"/>
      <c r="Q2783" s="16"/>
    </row>
    <row r="2784" spans="2:17">
      <c r="B2784" s="4"/>
      <c r="D2784" s="2"/>
      <c r="E2784" s="6"/>
      <c r="F2784" s="6"/>
      <c r="G2784" s="6"/>
      <c r="H2784" s="6"/>
      <c r="I2784" s="6"/>
      <c r="J2784" s="6"/>
      <c r="K2784" s="6"/>
      <c r="L2784" s="6"/>
      <c r="M2784" s="6"/>
      <c r="N2784" s="6"/>
      <c r="O2784" s="6"/>
      <c r="P2784" s="6"/>
      <c r="Q2784" s="16"/>
    </row>
    <row r="2785" spans="2:17">
      <c r="B2785" s="4"/>
      <c r="D2785" s="2"/>
      <c r="E2785" s="6"/>
      <c r="F2785" s="6"/>
      <c r="G2785" s="6"/>
      <c r="H2785" s="6"/>
      <c r="I2785" s="6"/>
      <c r="J2785" s="6"/>
      <c r="K2785" s="6"/>
      <c r="L2785" s="6"/>
      <c r="M2785" s="6"/>
      <c r="N2785" s="6"/>
      <c r="O2785" s="6"/>
      <c r="P2785" s="6"/>
      <c r="Q2785" s="16"/>
    </row>
    <row r="2786" spans="2:17">
      <c r="B2786" s="4"/>
      <c r="D2786" s="2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16"/>
    </row>
    <row r="2787" spans="2:17">
      <c r="B2787" s="4"/>
      <c r="D2787" s="2"/>
      <c r="E2787" s="6"/>
      <c r="F2787" s="6"/>
      <c r="G2787" s="6"/>
      <c r="H2787" s="6"/>
      <c r="I2787" s="6"/>
      <c r="J2787" s="6"/>
      <c r="K2787" s="6"/>
      <c r="L2787" s="6"/>
      <c r="M2787" s="6"/>
      <c r="N2787" s="6"/>
      <c r="O2787" s="6"/>
      <c r="P2787" s="6"/>
      <c r="Q2787" s="16"/>
    </row>
    <row r="2788" spans="2:17">
      <c r="B2788" s="4"/>
      <c r="D2788" s="2"/>
      <c r="E2788" s="6"/>
      <c r="F2788" s="6"/>
      <c r="G2788" s="6"/>
      <c r="H2788" s="6"/>
      <c r="I2788" s="6"/>
      <c r="J2788" s="6"/>
      <c r="K2788" s="6"/>
      <c r="L2788" s="6"/>
      <c r="M2788" s="6"/>
      <c r="N2788" s="6"/>
      <c r="O2788" s="6"/>
      <c r="P2788" s="6"/>
      <c r="Q2788" s="16"/>
    </row>
    <row r="2789" spans="2:17">
      <c r="B2789" s="4"/>
      <c r="D2789" s="2"/>
      <c r="E2789" s="6"/>
      <c r="F2789" s="6"/>
      <c r="G2789" s="6"/>
      <c r="H2789" s="6"/>
      <c r="I2789" s="6"/>
      <c r="J2789" s="6"/>
      <c r="K2789" s="6"/>
      <c r="L2789" s="6"/>
      <c r="M2789" s="6"/>
      <c r="N2789" s="6"/>
      <c r="O2789" s="6"/>
      <c r="P2789" s="6"/>
      <c r="Q2789" s="16"/>
    </row>
    <row r="2790" spans="2:17">
      <c r="B2790" s="4"/>
      <c r="D2790" s="2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16"/>
    </row>
    <row r="2791" spans="2:17">
      <c r="B2791" s="4"/>
      <c r="D2791" s="2"/>
      <c r="E2791" s="6"/>
      <c r="F2791" s="6"/>
      <c r="G2791" s="6"/>
      <c r="H2791" s="6"/>
      <c r="I2791" s="6"/>
      <c r="J2791" s="6"/>
      <c r="K2791" s="6"/>
      <c r="L2791" s="6"/>
      <c r="M2791" s="6"/>
      <c r="N2791" s="6"/>
      <c r="O2791" s="6"/>
      <c r="P2791" s="6"/>
      <c r="Q2791" s="16"/>
    </row>
    <row r="2792" spans="2:17">
      <c r="B2792" s="4"/>
      <c r="D2792" s="2"/>
      <c r="E2792" s="6"/>
      <c r="F2792" s="6"/>
      <c r="G2792" s="6"/>
      <c r="H2792" s="6"/>
      <c r="I2792" s="6"/>
      <c r="J2792" s="6"/>
      <c r="K2792" s="6"/>
      <c r="L2792" s="6"/>
      <c r="M2792" s="6"/>
      <c r="N2792" s="6"/>
      <c r="O2792" s="6"/>
      <c r="P2792" s="6"/>
      <c r="Q2792" s="16"/>
    </row>
    <row r="2793" spans="2:17">
      <c r="B2793" s="4"/>
      <c r="D2793" s="2"/>
      <c r="E2793" s="6"/>
      <c r="F2793" s="6"/>
      <c r="G2793" s="6"/>
      <c r="H2793" s="6"/>
      <c r="I2793" s="6"/>
      <c r="J2793" s="6"/>
      <c r="K2793" s="6"/>
      <c r="L2793" s="6"/>
      <c r="M2793" s="6"/>
      <c r="N2793" s="6"/>
      <c r="O2793" s="6"/>
      <c r="P2793" s="6"/>
      <c r="Q2793" s="16"/>
    </row>
    <row r="2794" spans="2:17">
      <c r="B2794" s="4"/>
      <c r="D2794" s="2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16"/>
    </row>
    <row r="2795" spans="2:17">
      <c r="B2795" s="4"/>
      <c r="D2795" s="2"/>
      <c r="E2795" s="6"/>
      <c r="F2795" s="6"/>
      <c r="G2795" s="6"/>
      <c r="H2795" s="6"/>
      <c r="I2795" s="6"/>
      <c r="J2795" s="6"/>
      <c r="K2795" s="6"/>
      <c r="L2795" s="6"/>
      <c r="M2795" s="6"/>
      <c r="N2795" s="6"/>
      <c r="O2795" s="6"/>
      <c r="P2795" s="6"/>
      <c r="Q2795" s="16"/>
    </row>
    <row r="2796" spans="2:17">
      <c r="B2796" s="4"/>
      <c r="D2796" s="2"/>
      <c r="E2796" s="6"/>
      <c r="F2796" s="6"/>
      <c r="G2796" s="6"/>
      <c r="H2796" s="6"/>
      <c r="I2796" s="6"/>
      <c r="J2796" s="6"/>
      <c r="K2796" s="6"/>
      <c r="L2796" s="6"/>
      <c r="M2796" s="6"/>
      <c r="N2796" s="6"/>
      <c r="O2796" s="6"/>
      <c r="P2796" s="6"/>
      <c r="Q2796" s="16"/>
    </row>
    <row r="2797" spans="2:17">
      <c r="B2797" s="4"/>
      <c r="D2797" s="2"/>
      <c r="E2797" s="6"/>
      <c r="F2797" s="6"/>
      <c r="G2797" s="6"/>
      <c r="H2797" s="6"/>
      <c r="I2797" s="6"/>
      <c r="J2797" s="6"/>
      <c r="K2797" s="6"/>
      <c r="L2797" s="6"/>
      <c r="M2797" s="6"/>
      <c r="N2797" s="6"/>
      <c r="O2797" s="6"/>
      <c r="P2797" s="6"/>
      <c r="Q2797" s="16"/>
    </row>
    <row r="2798" spans="2:17">
      <c r="B2798" s="4"/>
      <c r="D2798" s="2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16"/>
    </row>
    <row r="2799" spans="2:17">
      <c r="B2799" s="4"/>
      <c r="D2799" s="2"/>
      <c r="E2799" s="6"/>
      <c r="F2799" s="6"/>
      <c r="G2799" s="6"/>
      <c r="H2799" s="6"/>
      <c r="I2799" s="6"/>
      <c r="J2799" s="6"/>
      <c r="K2799" s="6"/>
      <c r="L2799" s="6"/>
      <c r="M2799" s="6"/>
      <c r="N2799" s="6"/>
      <c r="O2799" s="6"/>
      <c r="P2799" s="6"/>
      <c r="Q2799" s="16"/>
    </row>
    <row r="2800" spans="2:17">
      <c r="B2800" s="4"/>
      <c r="D2800" s="2"/>
      <c r="E2800" s="6"/>
      <c r="F2800" s="6"/>
      <c r="G2800" s="6"/>
      <c r="H2800" s="6"/>
      <c r="I2800" s="6"/>
      <c r="J2800" s="6"/>
      <c r="K2800" s="6"/>
      <c r="L2800" s="6"/>
      <c r="M2800" s="6"/>
      <c r="N2800" s="6"/>
      <c r="O2800" s="6"/>
      <c r="P2800" s="6"/>
      <c r="Q2800" s="16"/>
    </row>
    <row r="2801" spans="2:17">
      <c r="B2801" s="4"/>
      <c r="D2801" s="2"/>
      <c r="E2801" s="6"/>
      <c r="F2801" s="6"/>
      <c r="G2801" s="6"/>
      <c r="H2801" s="6"/>
      <c r="I2801" s="6"/>
      <c r="J2801" s="6"/>
      <c r="K2801" s="6"/>
      <c r="L2801" s="6"/>
      <c r="M2801" s="6"/>
      <c r="N2801" s="6"/>
      <c r="O2801" s="6"/>
      <c r="P2801" s="6"/>
      <c r="Q2801" s="16"/>
    </row>
    <row r="2802" spans="2:17">
      <c r="B2802" s="4"/>
      <c r="D2802" s="2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16"/>
    </row>
    <row r="2803" spans="2:17">
      <c r="B2803" s="4"/>
      <c r="D2803" s="2"/>
      <c r="E2803" s="6"/>
      <c r="F2803" s="6"/>
      <c r="G2803" s="6"/>
      <c r="H2803" s="6"/>
      <c r="I2803" s="6"/>
      <c r="J2803" s="6"/>
      <c r="K2803" s="6"/>
      <c r="L2803" s="6"/>
      <c r="M2803" s="6"/>
      <c r="N2803" s="6"/>
      <c r="O2803" s="6"/>
      <c r="P2803" s="6"/>
      <c r="Q2803" s="16"/>
    </row>
    <row r="2804" spans="2:17">
      <c r="B2804" s="4"/>
      <c r="D2804" s="2"/>
      <c r="E2804" s="6"/>
      <c r="F2804" s="6"/>
      <c r="G2804" s="6"/>
      <c r="H2804" s="6"/>
      <c r="I2804" s="6"/>
      <c r="J2804" s="6"/>
      <c r="K2804" s="6"/>
      <c r="L2804" s="6"/>
      <c r="M2804" s="6"/>
      <c r="N2804" s="6"/>
      <c r="O2804" s="6"/>
      <c r="P2804" s="6"/>
      <c r="Q2804" s="16"/>
    </row>
    <row r="2805" spans="2:17">
      <c r="B2805" s="4"/>
      <c r="D2805" s="2"/>
      <c r="E2805" s="6"/>
      <c r="F2805" s="6"/>
      <c r="G2805" s="6"/>
      <c r="H2805" s="6"/>
      <c r="I2805" s="6"/>
      <c r="J2805" s="6"/>
      <c r="K2805" s="6"/>
      <c r="L2805" s="6"/>
      <c r="M2805" s="6"/>
      <c r="N2805" s="6"/>
      <c r="O2805" s="6"/>
      <c r="P2805" s="6"/>
      <c r="Q2805" s="16"/>
    </row>
    <row r="2806" spans="2:17">
      <c r="B2806" s="4"/>
      <c r="D2806" s="2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16"/>
    </row>
    <row r="2807" spans="2:17">
      <c r="B2807" s="4"/>
      <c r="D2807" s="2"/>
      <c r="E2807" s="6"/>
      <c r="F2807" s="6"/>
      <c r="G2807" s="6"/>
      <c r="H2807" s="6"/>
      <c r="I2807" s="6"/>
      <c r="J2807" s="6"/>
      <c r="K2807" s="6"/>
      <c r="L2807" s="6"/>
      <c r="M2807" s="6"/>
      <c r="N2807" s="6"/>
      <c r="O2807" s="6"/>
      <c r="P2807" s="6"/>
      <c r="Q2807" s="16"/>
    </row>
    <row r="2808" spans="2:17">
      <c r="B2808" s="4"/>
      <c r="D2808" s="2"/>
      <c r="E2808" s="6"/>
      <c r="F2808" s="6"/>
      <c r="G2808" s="6"/>
      <c r="H2808" s="6"/>
      <c r="I2808" s="6"/>
      <c r="J2808" s="6"/>
      <c r="K2808" s="6"/>
      <c r="L2808" s="6"/>
      <c r="M2808" s="6"/>
      <c r="N2808" s="6"/>
      <c r="O2808" s="6"/>
      <c r="P2808" s="6"/>
      <c r="Q2808" s="16"/>
    </row>
    <row r="2809" spans="2:17">
      <c r="B2809" s="4"/>
      <c r="D2809" s="2"/>
      <c r="E2809" s="6"/>
      <c r="F2809" s="6"/>
      <c r="G2809" s="6"/>
      <c r="H2809" s="6"/>
      <c r="I2809" s="6"/>
      <c r="J2809" s="6"/>
      <c r="K2809" s="6"/>
      <c r="L2809" s="6"/>
      <c r="M2809" s="6"/>
      <c r="N2809" s="6"/>
      <c r="O2809" s="6"/>
      <c r="P2809" s="6"/>
      <c r="Q2809" s="16"/>
    </row>
    <row r="2810" spans="2:17">
      <c r="B2810" s="4"/>
      <c r="D2810" s="2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16"/>
    </row>
    <row r="2811" spans="2:17">
      <c r="B2811" s="4"/>
      <c r="D2811" s="2"/>
      <c r="E2811" s="6"/>
      <c r="F2811" s="6"/>
      <c r="G2811" s="6"/>
      <c r="H2811" s="6"/>
      <c r="I2811" s="6"/>
      <c r="J2811" s="6"/>
      <c r="K2811" s="6"/>
      <c r="L2811" s="6"/>
      <c r="M2811" s="6"/>
      <c r="N2811" s="6"/>
      <c r="O2811" s="6"/>
      <c r="P2811" s="6"/>
      <c r="Q2811" s="16"/>
    </row>
    <row r="2812" spans="2:17">
      <c r="B2812" s="4"/>
      <c r="D2812" s="2"/>
      <c r="E2812" s="6"/>
      <c r="F2812" s="6"/>
      <c r="G2812" s="6"/>
      <c r="H2812" s="6"/>
      <c r="I2812" s="6"/>
      <c r="J2812" s="6"/>
      <c r="K2812" s="6"/>
      <c r="L2812" s="6"/>
      <c r="M2812" s="6"/>
      <c r="N2812" s="6"/>
      <c r="O2812" s="6"/>
      <c r="P2812" s="6"/>
      <c r="Q2812" s="16"/>
    </row>
    <row r="2813" spans="2:17">
      <c r="B2813" s="4"/>
      <c r="D2813" s="2"/>
      <c r="E2813" s="6"/>
      <c r="F2813" s="6"/>
      <c r="G2813" s="6"/>
      <c r="H2813" s="6"/>
      <c r="I2813" s="6"/>
      <c r="J2813" s="6"/>
      <c r="K2813" s="6"/>
      <c r="L2813" s="6"/>
      <c r="M2813" s="6"/>
      <c r="N2813" s="6"/>
      <c r="O2813" s="6"/>
      <c r="P2813" s="6"/>
      <c r="Q2813" s="16"/>
    </row>
    <row r="2814" spans="2:17">
      <c r="B2814" s="4"/>
      <c r="D2814" s="2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16"/>
    </row>
    <row r="2815" spans="2:17">
      <c r="B2815" s="4"/>
      <c r="D2815" s="2"/>
      <c r="E2815" s="6"/>
      <c r="F2815" s="6"/>
      <c r="G2815" s="6"/>
      <c r="H2815" s="6"/>
      <c r="I2815" s="6"/>
      <c r="J2815" s="6"/>
      <c r="K2815" s="6"/>
      <c r="L2815" s="6"/>
      <c r="M2815" s="6"/>
      <c r="N2815" s="6"/>
      <c r="O2815" s="6"/>
      <c r="P2815" s="6"/>
      <c r="Q2815" s="16"/>
    </row>
    <row r="2816" spans="2:17">
      <c r="B2816" s="4"/>
      <c r="D2816" s="2"/>
      <c r="E2816" s="6"/>
      <c r="F2816" s="6"/>
      <c r="G2816" s="6"/>
      <c r="H2816" s="6"/>
      <c r="I2816" s="6"/>
      <c r="J2816" s="6"/>
      <c r="K2816" s="6"/>
      <c r="L2816" s="6"/>
      <c r="M2816" s="6"/>
      <c r="N2816" s="6"/>
      <c r="O2816" s="6"/>
      <c r="P2816" s="6"/>
      <c r="Q2816" s="16"/>
    </row>
    <row r="2817" spans="1:17">
      <c r="B2817" s="4"/>
      <c r="D2817" s="2"/>
      <c r="E2817" s="6"/>
      <c r="F2817" s="6"/>
      <c r="G2817" s="6"/>
      <c r="H2817" s="6"/>
      <c r="I2817" s="6"/>
      <c r="J2817" s="6"/>
      <c r="K2817" s="6"/>
      <c r="L2817" s="6"/>
      <c r="M2817" s="6"/>
      <c r="N2817" s="6"/>
      <c r="O2817" s="6"/>
      <c r="P2817" s="6"/>
      <c r="Q2817" s="16"/>
    </row>
    <row r="2818" spans="1:17">
      <c r="B2818" s="4"/>
      <c r="D2818" s="2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16"/>
    </row>
    <row r="2819" spans="1:17">
      <c r="B2819" s="4"/>
      <c r="D2819" s="2"/>
      <c r="E2819" s="6"/>
      <c r="F2819" s="6"/>
      <c r="G2819" s="6"/>
      <c r="H2819" s="6"/>
      <c r="I2819" s="6"/>
      <c r="J2819" s="6"/>
      <c r="K2819" s="6"/>
      <c r="L2819" s="6"/>
      <c r="M2819" s="6"/>
      <c r="N2819" s="6"/>
      <c r="O2819" s="6"/>
      <c r="P2819" s="6"/>
      <c r="Q2819" s="16"/>
    </row>
    <row r="2820" spans="1:17">
      <c r="B2820" s="4"/>
      <c r="D2820" s="2"/>
      <c r="E2820" s="6"/>
      <c r="F2820" s="6"/>
      <c r="G2820" s="6"/>
      <c r="H2820" s="6"/>
      <c r="I2820" s="6"/>
      <c r="J2820" s="6"/>
      <c r="K2820" s="6"/>
      <c r="L2820" s="6"/>
      <c r="M2820" s="6"/>
      <c r="N2820" s="6"/>
      <c r="O2820" s="6"/>
      <c r="P2820" s="6"/>
      <c r="Q2820" s="16"/>
    </row>
    <row r="2821" spans="1:17">
      <c r="B2821" s="4"/>
      <c r="D2821" s="2"/>
      <c r="E2821" s="6"/>
      <c r="F2821" s="6"/>
      <c r="G2821" s="6"/>
      <c r="H2821" s="6"/>
      <c r="I2821" s="6"/>
      <c r="J2821" s="6"/>
      <c r="K2821" s="6"/>
      <c r="L2821" s="6"/>
      <c r="M2821" s="6"/>
      <c r="N2821" s="6"/>
      <c r="O2821" s="6"/>
      <c r="P2821" s="6"/>
      <c r="Q2821" s="16"/>
    </row>
    <row r="2822" spans="1:17">
      <c r="A2822" s="11"/>
      <c r="B2822" s="4"/>
      <c r="C2822" s="11"/>
      <c r="D2822" s="2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16"/>
    </row>
    <row r="2823" spans="1:17">
      <c r="A2823" s="11"/>
      <c r="B2823" s="4"/>
      <c r="C2823" s="11"/>
      <c r="D2823" s="2"/>
      <c r="E2823" s="6"/>
      <c r="F2823" s="6"/>
      <c r="G2823" s="6"/>
      <c r="H2823" s="6"/>
      <c r="I2823" s="6"/>
      <c r="J2823" s="6"/>
      <c r="K2823" s="6"/>
      <c r="L2823" s="6"/>
      <c r="M2823" s="6"/>
      <c r="N2823" s="6"/>
      <c r="O2823" s="6"/>
      <c r="P2823" s="6"/>
      <c r="Q2823" s="16"/>
    </row>
    <row r="2824" spans="1:17">
      <c r="A2824" s="11"/>
      <c r="B2824" s="4"/>
      <c r="C2824" s="11"/>
      <c r="D2824" s="2"/>
      <c r="E2824" s="6"/>
      <c r="F2824" s="6"/>
      <c r="G2824" s="6"/>
      <c r="H2824" s="6"/>
      <c r="I2824" s="6"/>
      <c r="J2824" s="6"/>
      <c r="K2824" s="6"/>
      <c r="L2824" s="6"/>
      <c r="M2824" s="6"/>
      <c r="N2824" s="6"/>
      <c r="O2824" s="6"/>
      <c r="P2824" s="6"/>
      <c r="Q2824" s="16"/>
    </row>
    <row r="2825" spans="1:17">
      <c r="A2825" s="11"/>
      <c r="B2825" s="4"/>
      <c r="C2825" s="11"/>
      <c r="D2825" s="2"/>
      <c r="E2825" s="6"/>
      <c r="F2825" s="6"/>
      <c r="G2825" s="6"/>
      <c r="H2825" s="6"/>
      <c r="I2825" s="6"/>
      <c r="J2825" s="6"/>
      <c r="K2825" s="6"/>
      <c r="L2825" s="6"/>
      <c r="M2825" s="6"/>
      <c r="N2825" s="6"/>
      <c r="O2825" s="6"/>
      <c r="P2825" s="6"/>
      <c r="Q2825" s="16"/>
    </row>
    <row r="2826" spans="1:17">
      <c r="A2826" s="11"/>
      <c r="B2826" s="4"/>
      <c r="C2826" s="11"/>
      <c r="D2826" s="2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16"/>
    </row>
    <row r="2827" spans="1:17">
      <c r="A2827" s="11"/>
      <c r="B2827" s="4"/>
      <c r="C2827" s="11"/>
      <c r="D2827" s="2"/>
      <c r="E2827" s="6"/>
      <c r="F2827" s="6"/>
      <c r="G2827" s="6"/>
      <c r="H2827" s="6"/>
      <c r="I2827" s="6"/>
      <c r="J2827" s="6"/>
      <c r="K2827" s="6"/>
      <c r="L2827" s="6"/>
      <c r="M2827" s="6"/>
      <c r="N2827" s="6"/>
      <c r="O2827" s="6"/>
      <c r="P2827" s="6"/>
      <c r="Q2827" s="16"/>
    </row>
    <row r="2828" spans="1:17">
      <c r="A2828" s="11"/>
      <c r="B2828" s="4"/>
      <c r="C2828" s="11"/>
      <c r="D2828" s="2"/>
      <c r="E2828" s="6"/>
      <c r="F2828" s="6"/>
      <c r="G2828" s="6"/>
      <c r="H2828" s="6"/>
      <c r="I2828" s="6"/>
      <c r="J2828" s="6"/>
      <c r="K2828" s="6"/>
      <c r="L2828" s="6"/>
      <c r="M2828" s="6"/>
      <c r="N2828" s="6"/>
      <c r="O2828" s="6"/>
      <c r="P2828" s="6"/>
      <c r="Q2828" s="16"/>
    </row>
    <row r="2829" spans="1:17">
      <c r="A2829" s="11"/>
      <c r="B2829" s="4"/>
      <c r="C2829" s="11"/>
      <c r="D2829" s="2"/>
      <c r="E2829" s="6"/>
      <c r="F2829" s="6"/>
      <c r="G2829" s="6"/>
      <c r="H2829" s="6"/>
      <c r="I2829" s="6"/>
      <c r="J2829" s="6"/>
      <c r="K2829" s="6"/>
      <c r="L2829" s="6"/>
      <c r="M2829" s="6"/>
      <c r="N2829" s="6"/>
      <c r="O2829" s="6"/>
      <c r="P2829" s="6"/>
      <c r="Q2829" s="16"/>
    </row>
    <row r="2830" spans="1:17">
      <c r="A2830" s="11"/>
      <c r="B2830" s="4"/>
      <c r="C2830" s="11"/>
      <c r="D2830" s="2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16"/>
    </row>
    <row r="2831" spans="1:17">
      <c r="A2831" s="11"/>
      <c r="B2831" s="4"/>
      <c r="C2831" s="11"/>
      <c r="D2831" s="2"/>
      <c r="E2831" s="6"/>
      <c r="F2831" s="6"/>
      <c r="G2831" s="6"/>
      <c r="H2831" s="6"/>
      <c r="I2831" s="6"/>
      <c r="J2831" s="6"/>
      <c r="K2831" s="6"/>
      <c r="L2831" s="6"/>
      <c r="M2831" s="6"/>
      <c r="N2831" s="6"/>
      <c r="O2831" s="6"/>
      <c r="P2831" s="6"/>
      <c r="Q2831" s="16"/>
    </row>
    <row r="2832" spans="1:17">
      <c r="A2832" s="11"/>
      <c r="B2832" s="4"/>
      <c r="C2832" s="11"/>
      <c r="D2832" s="2"/>
      <c r="E2832" s="6"/>
      <c r="F2832" s="6"/>
      <c r="G2832" s="6"/>
      <c r="H2832" s="6"/>
      <c r="I2832" s="6"/>
      <c r="J2832" s="6"/>
      <c r="K2832" s="6"/>
      <c r="L2832" s="6"/>
      <c r="M2832" s="6"/>
      <c r="N2832" s="6"/>
      <c r="O2832" s="6"/>
      <c r="P2832" s="6"/>
      <c r="Q2832" s="16"/>
    </row>
    <row r="2833" spans="1:17">
      <c r="A2833" s="11"/>
      <c r="B2833" s="4"/>
      <c r="C2833" s="11"/>
      <c r="D2833" s="2"/>
      <c r="E2833" s="6"/>
      <c r="F2833" s="6"/>
      <c r="G2833" s="6"/>
      <c r="H2833" s="6"/>
      <c r="I2833" s="6"/>
      <c r="J2833" s="6"/>
      <c r="K2833" s="6"/>
      <c r="L2833" s="6"/>
      <c r="M2833" s="6"/>
      <c r="N2833" s="6"/>
      <c r="O2833" s="6"/>
      <c r="P2833" s="6"/>
      <c r="Q2833" s="16"/>
    </row>
    <row r="2834" spans="1:17">
      <c r="A2834" s="11"/>
      <c r="B2834" s="4"/>
      <c r="C2834" s="11"/>
      <c r="D2834" s="2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16"/>
    </row>
    <row r="2835" spans="1:17">
      <c r="A2835" s="11"/>
      <c r="B2835" s="4"/>
      <c r="C2835" s="11"/>
      <c r="D2835" s="2"/>
      <c r="E2835" s="6"/>
      <c r="F2835" s="6"/>
      <c r="G2835" s="6"/>
      <c r="H2835" s="6"/>
      <c r="I2835" s="6"/>
      <c r="J2835" s="6"/>
      <c r="K2835" s="6"/>
      <c r="L2835" s="6"/>
      <c r="M2835" s="6"/>
      <c r="N2835" s="6"/>
      <c r="O2835" s="6"/>
      <c r="P2835" s="6"/>
      <c r="Q2835" s="16"/>
    </row>
    <row r="2836" spans="1:17">
      <c r="A2836" s="11"/>
      <c r="B2836" s="4"/>
      <c r="C2836" s="11"/>
      <c r="D2836" s="2"/>
      <c r="E2836" s="6"/>
      <c r="F2836" s="6"/>
      <c r="G2836" s="6"/>
      <c r="H2836" s="6"/>
      <c r="I2836" s="6"/>
      <c r="J2836" s="6"/>
      <c r="K2836" s="6"/>
      <c r="L2836" s="6"/>
      <c r="M2836" s="6"/>
      <c r="N2836" s="6"/>
      <c r="O2836" s="6"/>
      <c r="P2836" s="6"/>
      <c r="Q2836" s="16"/>
    </row>
    <row r="2837" spans="1:17">
      <c r="A2837" s="11"/>
      <c r="B2837" s="4"/>
      <c r="C2837" s="11"/>
      <c r="D2837" s="2"/>
      <c r="E2837" s="6"/>
      <c r="F2837" s="6"/>
      <c r="G2837" s="6"/>
      <c r="H2837" s="6"/>
      <c r="I2837" s="6"/>
      <c r="J2837" s="6"/>
      <c r="K2837" s="6"/>
      <c r="L2837" s="6"/>
      <c r="M2837" s="6"/>
      <c r="N2837" s="6"/>
      <c r="O2837" s="6"/>
      <c r="P2837" s="6"/>
      <c r="Q2837" s="16"/>
    </row>
    <row r="2838" spans="1:17">
      <c r="A2838" s="11"/>
      <c r="B2838" s="4"/>
      <c r="C2838" s="11"/>
      <c r="D2838" s="2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16"/>
    </row>
    <row r="2839" spans="1:17">
      <c r="A2839" s="11"/>
      <c r="B2839" s="4"/>
      <c r="C2839" s="11"/>
      <c r="D2839" s="2"/>
      <c r="E2839" s="6"/>
      <c r="F2839" s="6"/>
      <c r="G2839" s="6"/>
      <c r="H2839" s="6"/>
      <c r="I2839" s="6"/>
      <c r="J2839" s="6"/>
      <c r="K2839" s="6"/>
      <c r="L2839" s="6"/>
      <c r="M2839" s="6"/>
      <c r="N2839" s="6"/>
      <c r="O2839" s="6"/>
      <c r="P2839" s="6"/>
      <c r="Q2839" s="16"/>
    </row>
    <row r="2840" spans="1:17">
      <c r="A2840" s="11"/>
      <c r="B2840" s="4"/>
      <c r="C2840" s="11"/>
      <c r="D2840" s="2"/>
      <c r="E2840" s="6"/>
      <c r="F2840" s="6"/>
      <c r="G2840" s="6"/>
      <c r="H2840" s="6"/>
      <c r="I2840" s="6"/>
      <c r="J2840" s="6"/>
      <c r="K2840" s="6"/>
      <c r="L2840" s="6"/>
      <c r="M2840" s="6"/>
      <c r="N2840" s="6"/>
      <c r="O2840" s="6"/>
      <c r="P2840" s="6"/>
      <c r="Q2840" s="16"/>
    </row>
    <row r="2841" spans="1:17">
      <c r="A2841" s="11"/>
      <c r="B2841" s="4"/>
      <c r="C2841" s="11"/>
      <c r="D2841" s="2"/>
      <c r="E2841" s="6"/>
      <c r="F2841" s="6"/>
      <c r="G2841" s="6"/>
      <c r="H2841" s="6"/>
      <c r="I2841" s="6"/>
      <c r="J2841" s="6"/>
      <c r="K2841" s="6"/>
      <c r="L2841" s="6"/>
      <c r="M2841" s="6"/>
      <c r="N2841" s="6"/>
      <c r="O2841" s="6"/>
      <c r="P2841" s="6"/>
      <c r="Q2841" s="16"/>
    </row>
    <row r="2842" spans="1:17">
      <c r="A2842" s="11"/>
      <c r="B2842" s="4"/>
      <c r="C2842" s="11"/>
      <c r="D2842" s="2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16"/>
    </row>
    <row r="2843" spans="1:17">
      <c r="A2843" s="11"/>
      <c r="B2843" s="4"/>
      <c r="C2843" s="11"/>
      <c r="D2843" s="2"/>
      <c r="E2843" s="6"/>
      <c r="F2843" s="6"/>
      <c r="G2843" s="6"/>
      <c r="H2843" s="6"/>
      <c r="I2843" s="6"/>
      <c r="J2843" s="6"/>
      <c r="K2843" s="6"/>
      <c r="L2843" s="6"/>
      <c r="M2843" s="6"/>
      <c r="N2843" s="6"/>
      <c r="O2843" s="6"/>
      <c r="P2843" s="6"/>
      <c r="Q2843" s="16"/>
    </row>
    <row r="2844" spans="1:17">
      <c r="A2844" s="11"/>
      <c r="B2844" s="4"/>
      <c r="C2844" s="11"/>
      <c r="D2844" s="2"/>
      <c r="E2844" s="6"/>
      <c r="F2844" s="6"/>
      <c r="G2844" s="6"/>
      <c r="H2844" s="6"/>
      <c r="I2844" s="6"/>
      <c r="J2844" s="6"/>
      <c r="K2844" s="6"/>
      <c r="L2844" s="6"/>
      <c r="M2844" s="6"/>
      <c r="N2844" s="6"/>
      <c r="O2844" s="6"/>
      <c r="P2844" s="6"/>
      <c r="Q2844" s="16"/>
    </row>
    <row r="2845" spans="1:17">
      <c r="A2845" s="11"/>
      <c r="B2845" s="4"/>
      <c r="C2845" s="11"/>
      <c r="D2845" s="2"/>
      <c r="E2845" s="6"/>
      <c r="F2845" s="6"/>
      <c r="G2845" s="6"/>
      <c r="H2845" s="6"/>
      <c r="I2845" s="6"/>
      <c r="J2845" s="6"/>
      <c r="K2845" s="6"/>
      <c r="L2845" s="6"/>
      <c r="M2845" s="6"/>
      <c r="N2845" s="6"/>
      <c r="O2845" s="6"/>
      <c r="P2845" s="6"/>
      <c r="Q2845" s="16"/>
    </row>
    <row r="2846" spans="1:17">
      <c r="A2846" s="11"/>
      <c r="B2846" s="4"/>
      <c r="C2846" s="11"/>
      <c r="D2846" s="2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16"/>
    </row>
    <row r="2847" spans="1:17">
      <c r="A2847" s="11"/>
      <c r="B2847" s="4"/>
      <c r="C2847" s="11"/>
      <c r="D2847" s="2"/>
      <c r="E2847" s="6"/>
      <c r="F2847" s="6"/>
      <c r="G2847" s="6"/>
      <c r="H2847" s="6"/>
      <c r="I2847" s="6"/>
      <c r="J2847" s="6"/>
      <c r="K2847" s="6"/>
      <c r="L2847" s="6"/>
      <c r="M2847" s="6"/>
      <c r="N2847" s="6"/>
      <c r="O2847" s="6"/>
      <c r="P2847" s="6"/>
      <c r="Q2847" s="16"/>
    </row>
    <row r="2848" spans="1:17">
      <c r="A2848" s="11"/>
      <c r="B2848" s="4"/>
      <c r="C2848" s="11"/>
      <c r="D2848" s="2"/>
      <c r="E2848" s="6"/>
      <c r="F2848" s="6"/>
      <c r="G2848" s="6"/>
      <c r="H2848" s="6"/>
      <c r="I2848" s="6"/>
      <c r="J2848" s="6"/>
      <c r="K2848" s="6"/>
      <c r="L2848" s="6"/>
      <c r="M2848" s="6"/>
      <c r="N2848" s="6"/>
      <c r="O2848" s="6"/>
      <c r="P2848" s="6"/>
      <c r="Q2848" s="16"/>
    </row>
    <row r="2849" spans="1:17">
      <c r="A2849" s="11"/>
      <c r="B2849" s="4"/>
      <c r="C2849" s="11"/>
      <c r="D2849" s="2"/>
      <c r="E2849" s="6"/>
      <c r="F2849" s="6"/>
      <c r="G2849" s="6"/>
      <c r="H2849" s="6"/>
      <c r="I2849" s="6"/>
      <c r="J2849" s="6"/>
      <c r="K2849" s="6"/>
      <c r="L2849" s="6"/>
      <c r="M2849" s="6"/>
      <c r="N2849" s="6"/>
      <c r="O2849" s="6"/>
      <c r="P2849" s="6"/>
      <c r="Q2849" s="16"/>
    </row>
    <row r="2850" spans="1:17">
      <c r="A2850" s="11"/>
      <c r="B2850" s="4"/>
      <c r="C2850" s="11"/>
      <c r="D2850" s="2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16"/>
    </row>
    <row r="2851" spans="1:17">
      <c r="A2851" s="11"/>
      <c r="B2851" s="4"/>
      <c r="C2851" s="11"/>
      <c r="D2851" s="2"/>
      <c r="E2851" s="6"/>
      <c r="F2851" s="6"/>
      <c r="G2851" s="6"/>
      <c r="H2851" s="6"/>
      <c r="I2851" s="6"/>
      <c r="J2851" s="6"/>
      <c r="K2851" s="6"/>
      <c r="L2851" s="6"/>
      <c r="M2851" s="6"/>
      <c r="N2851" s="6"/>
      <c r="O2851" s="6"/>
      <c r="P2851" s="6"/>
      <c r="Q2851" s="16"/>
    </row>
    <row r="2852" spans="1:17">
      <c r="A2852" s="11"/>
      <c r="B2852" s="4"/>
      <c r="C2852" s="11"/>
      <c r="D2852" s="2"/>
      <c r="E2852" s="6"/>
      <c r="F2852" s="6"/>
      <c r="G2852" s="6"/>
      <c r="H2852" s="6"/>
      <c r="I2852" s="6"/>
      <c r="J2852" s="6"/>
      <c r="K2852" s="6"/>
      <c r="L2852" s="6"/>
      <c r="M2852" s="6"/>
      <c r="N2852" s="6"/>
      <c r="O2852" s="6"/>
      <c r="P2852" s="6"/>
      <c r="Q2852" s="16"/>
    </row>
    <row r="2853" spans="1:17">
      <c r="A2853" s="11"/>
      <c r="B2853" s="4"/>
      <c r="C2853" s="11"/>
      <c r="D2853" s="2"/>
      <c r="E2853" s="6"/>
      <c r="F2853" s="6"/>
      <c r="G2853" s="6"/>
      <c r="H2853" s="6"/>
      <c r="I2853" s="6"/>
      <c r="J2853" s="6"/>
      <c r="K2853" s="6"/>
      <c r="L2853" s="6"/>
      <c r="M2853" s="6"/>
      <c r="N2853" s="6"/>
      <c r="O2853" s="6"/>
      <c r="P2853" s="6"/>
      <c r="Q2853" s="16"/>
    </row>
    <row r="2854" spans="1:17">
      <c r="A2854" s="11"/>
      <c r="B2854" s="4"/>
      <c r="C2854" s="11"/>
      <c r="D2854" s="2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16"/>
    </row>
    <row r="2855" spans="1:17">
      <c r="A2855" s="11"/>
      <c r="B2855" s="4"/>
      <c r="C2855" s="11"/>
      <c r="D2855" s="2"/>
      <c r="E2855" s="6"/>
      <c r="F2855" s="6"/>
      <c r="G2855" s="6"/>
      <c r="H2855" s="6"/>
      <c r="I2855" s="6"/>
      <c r="J2855" s="6"/>
      <c r="K2855" s="6"/>
      <c r="L2855" s="6"/>
      <c r="M2855" s="6"/>
      <c r="N2855" s="6"/>
      <c r="O2855" s="6"/>
      <c r="P2855" s="6"/>
      <c r="Q2855" s="16"/>
    </row>
    <row r="2856" spans="1:17">
      <c r="A2856" s="11"/>
      <c r="B2856" s="4"/>
      <c r="C2856" s="11"/>
      <c r="D2856" s="2"/>
      <c r="E2856" s="6"/>
      <c r="F2856" s="6"/>
      <c r="G2856" s="6"/>
      <c r="H2856" s="6"/>
      <c r="I2856" s="6"/>
      <c r="J2856" s="6"/>
      <c r="K2856" s="6"/>
      <c r="L2856" s="6"/>
      <c r="M2856" s="6"/>
      <c r="N2856" s="6"/>
      <c r="O2856" s="6"/>
      <c r="P2856" s="6"/>
      <c r="Q2856" s="16"/>
    </row>
    <row r="2857" spans="1:17">
      <c r="A2857" s="11"/>
      <c r="B2857" s="4"/>
      <c r="C2857" s="11"/>
      <c r="D2857" s="2"/>
      <c r="E2857" s="6"/>
      <c r="F2857" s="6"/>
      <c r="G2857" s="6"/>
      <c r="H2857" s="6"/>
      <c r="I2857" s="6"/>
      <c r="J2857" s="6"/>
      <c r="K2857" s="6"/>
      <c r="L2857" s="6"/>
      <c r="M2857" s="6"/>
      <c r="N2857" s="6"/>
      <c r="O2857" s="6"/>
      <c r="P2857" s="6"/>
      <c r="Q2857" s="16"/>
    </row>
    <row r="2858" spans="1:17">
      <c r="A2858" s="11"/>
      <c r="B2858" s="4"/>
      <c r="C2858" s="11"/>
      <c r="D2858" s="2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16"/>
    </row>
    <row r="2859" spans="1:17">
      <c r="A2859" s="11"/>
      <c r="B2859" s="4"/>
      <c r="C2859" s="11"/>
      <c r="D2859" s="2"/>
      <c r="E2859" s="6"/>
      <c r="F2859" s="6"/>
      <c r="G2859" s="6"/>
      <c r="H2859" s="6"/>
      <c r="I2859" s="6"/>
      <c r="J2859" s="6"/>
      <c r="K2859" s="6"/>
      <c r="L2859" s="6"/>
      <c r="M2859" s="6"/>
      <c r="N2859" s="6"/>
      <c r="O2859" s="6"/>
      <c r="P2859" s="6"/>
      <c r="Q2859" s="16"/>
    </row>
    <row r="2860" spans="1:17">
      <c r="A2860" s="11"/>
      <c r="B2860" s="4"/>
      <c r="C2860" s="11"/>
      <c r="D2860" s="2"/>
      <c r="E2860" s="6"/>
      <c r="F2860" s="6"/>
      <c r="G2860" s="6"/>
      <c r="H2860" s="6"/>
      <c r="I2860" s="6"/>
      <c r="J2860" s="6"/>
      <c r="K2860" s="6"/>
      <c r="L2860" s="6"/>
      <c r="M2860" s="6"/>
      <c r="N2860" s="6"/>
      <c r="O2860" s="6"/>
      <c r="P2860" s="6"/>
      <c r="Q2860" s="16"/>
    </row>
    <row r="2861" spans="1:17">
      <c r="A2861" s="11"/>
      <c r="B2861" s="4"/>
      <c r="C2861" s="11"/>
      <c r="D2861" s="2"/>
      <c r="E2861" s="6"/>
      <c r="F2861" s="6"/>
      <c r="G2861" s="6"/>
      <c r="H2861" s="6"/>
      <c r="I2861" s="6"/>
      <c r="J2861" s="6"/>
      <c r="K2861" s="6"/>
      <c r="L2861" s="6"/>
      <c r="M2861" s="6"/>
      <c r="N2861" s="6"/>
      <c r="O2861" s="6"/>
      <c r="P2861" s="6"/>
      <c r="Q2861" s="16"/>
    </row>
    <row r="2862" spans="1:17">
      <c r="A2862" s="11"/>
      <c r="B2862" s="4"/>
      <c r="C2862" s="11"/>
      <c r="D2862" s="2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16"/>
    </row>
    <row r="2863" spans="1:17">
      <c r="A2863" s="11"/>
      <c r="B2863" s="4"/>
      <c r="C2863" s="11"/>
      <c r="D2863" s="2"/>
      <c r="E2863" s="6"/>
      <c r="F2863" s="6"/>
      <c r="G2863" s="6"/>
      <c r="H2863" s="6"/>
      <c r="I2863" s="6"/>
      <c r="J2863" s="6"/>
      <c r="K2863" s="6"/>
      <c r="L2863" s="6"/>
      <c r="M2863" s="6"/>
      <c r="N2863" s="6"/>
      <c r="O2863" s="6"/>
      <c r="P2863" s="6"/>
      <c r="Q2863" s="16"/>
    </row>
    <row r="2864" spans="1:17">
      <c r="A2864" s="11"/>
      <c r="B2864" s="4"/>
      <c r="C2864" s="11"/>
      <c r="D2864" s="2"/>
      <c r="E2864" s="6"/>
      <c r="F2864" s="6"/>
      <c r="G2864" s="6"/>
      <c r="H2864" s="6"/>
      <c r="I2864" s="6"/>
      <c r="J2864" s="6"/>
      <c r="K2864" s="6"/>
      <c r="L2864" s="6"/>
      <c r="M2864" s="6"/>
      <c r="N2864" s="6"/>
      <c r="O2864" s="6"/>
      <c r="P2864" s="6"/>
      <c r="Q2864" s="16"/>
    </row>
    <row r="2865" spans="1:17">
      <c r="A2865" s="11"/>
      <c r="B2865" s="4"/>
      <c r="C2865" s="11"/>
      <c r="D2865" s="2"/>
      <c r="E2865" s="6"/>
      <c r="F2865" s="6"/>
      <c r="G2865" s="6"/>
      <c r="H2865" s="6"/>
      <c r="I2865" s="6"/>
      <c r="J2865" s="6"/>
      <c r="K2865" s="6"/>
      <c r="L2865" s="6"/>
      <c r="M2865" s="6"/>
      <c r="N2865" s="6"/>
      <c r="O2865" s="6"/>
      <c r="P2865" s="6"/>
      <c r="Q2865" s="16"/>
    </row>
    <row r="2866" spans="1:17">
      <c r="A2866" s="11"/>
      <c r="B2866" s="4"/>
      <c r="C2866" s="11"/>
      <c r="D2866" s="2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16"/>
    </row>
    <row r="2867" spans="1:17">
      <c r="A2867" s="11"/>
      <c r="B2867" s="4"/>
      <c r="C2867" s="11"/>
      <c r="D2867" s="2"/>
      <c r="E2867" s="6"/>
      <c r="F2867" s="6"/>
      <c r="G2867" s="6"/>
      <c r="H2867" s="6"/>
      <c r="I2867" s="6"/>
      <c r="J2867" s="6"/>
      <c r="K2867" s="6"/>
      <c r="L2867" s="6"/>
      <c r="M2867" s="6"/>
      <c r="N2867" s="6"/>
      <c r="O2867" s="6"/>
      <c r="P2867" s="6"/>
      <c r="Q2867" s="16"/>
    </row>
    <row r="2868" spans="1:17">
      <c r="A2868" s="11"/>
      <c r="B2868" s="4"/>
      <c r="C2868" s="11"/>
      <c r="D2868" s="2"/>
      <c r="E2868" s="6"/>
      <c r="F2868" s="6"/>
      <c r="G2868" s="6"/>
      <c r="H2868" s="6"/>
      <c r="I2868" s="6"/>
      <c r="J2868" s="6"/>
      <c r="K2868" s="6"/>
      <c r="L2868" s="6"/>
      <c r="M2868" s="6"/>
      <c r="N2868" s="6"/>
      <c r="O2868" s="6"/>
      <c r="P2868" s="6"/>
      <c r="Q2868" s="16"/>
    </row>
    <row r="2869" spans="1:17">
      <c r="A2869" s="11"/>
      <c r="B2869" s="4"/>
      <c r="C2869" s="11"/>
      <c r="D2869" s="2"/>
      <c r="E2869" s="6"/>
      <c r="F2869" s="6"/>
      <c r="G2869" s="6"/>
      <c r="H2869" s="6"/>
      <c r="I2869" s="6"/>
      <c r="J2869" s="6"/>
      <c r="K2869" s="6"/>
      <c r="L2869" s="6"/>
      <c r="M2869" s="6"/>
      <c r="N2869" s="6"/>
      <c r="O2869" s="6"/>
      <c r="P2869" s="6"/>
      <c r="Q2869" s="16"/>
    </row>
    <row r="2870" spans="1:17">
      <c r="A2870" s="11"/>
      <c r="B2870" s="4"/>
      <c r="C2870" s="11"/>
      <c r="D2870" s="2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16"/>
    </row>
    <row r="2871" spans="1:17">
      <c r="A2871" s="11"/>
      <c r="B2871" s="4"/>
      <c r="C2871" s="11"/>
      <c r="D2871" s="2"/>
      <c r="E2871" s="6"/>
      <c r="F2871" s="6"/>
      <c r="G2871" s="6"/>
      <c r="H2871" s="6"/>
      <c r="I2871" s="6"/>
      <c r="J2871" s="6"/>
      <c r="K2871" s="6"/>
      <c r="L2871" s="6"/>
      <c r="M2871" s="6"/>
      <c r="N2871" s="6"/>
      <c r="O2871" s="6"/>
      <c r="P2871" s="6"/>
      <c r="Q2871" s="16"/>
    </row>
    <row r="2872" spans="1:17">
      <c r="A2872" s="11"/>
      <c r="B2872" s="4"/>
      <c r="C2872" s="11"/>
      <c r="D2872" s="2"/>
      <c r="E2872" s="6"/>
      <c r="F2872" s="6"/>
      <c r="G2872" s="6"/>
      <c r="H2872" s="6"/>
      <c r="I2872" s="6"/>
      <c r="J2872" s="6"/>
      <c r="K2872" s="6"/>
      <c r="L2872" s="6"/>
      <c r="M2872" s="6"/>
      <c r="N2872" s="6"/>
      <c r="O2872" s="6"/>
      <c r="P2872" s="6"/>
      <c r="Q2872" s="16"/>
    </row>
    <row r="2873" spans="1:17">
      <c r="A2873" s="11"/>
      <c r="B2873" s="4"/>
      <c r="C2873" s="11"/>
      <c r="D2873" s="2"/>
      <c r="E2873" s="6"/>
      <c r="F2873" s="6"/>
      <c r="G2873" s="6"/>
      <c r="H2873" s="6"/>
      <c r="I2873" s="6"/>
      <c r="J2873" s="6"/>
      <c r="K2873" s="6"/>
      <c r="L2873" s="6"/>
      <c r="M2873" s="6"/>
      <c r="N2873" s="6"/>
      <c r="O2873" s="6"/>
      <c r="P2873" s="6"/>
      <c r="Q2873" s="16"/>
    </row>
    <row r="2874" spans="1:17">
      <c r="A2874" s="11"/>
      <c r="B2874" s="4"/>
      <c r="C2874" s="11"/>
      <c r="D2874" s="2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16"/>
    </row>
    <row r="2875" spans="1:17">
      <c r="A2875" s="11"/>
      <c r="B2875" s="4"/>
      <c r="C2875" s="11"/>
      <c r="D2875" s="2"/>
      <c r="E2875" s="6"/>
      <c r="F2875" s="6"/>
      <c r="G2875" s="6"/>
      <c r="H2875" s="6"/>
      <c r="I2875" s="6"/>
      <c r="J2875" s="6"/>
      <c r="K2875" s="6"/>
      <c r="L2875" s="6"/>
      <c r="M2875" s="6"/>
      <c r="N2875" s="6"/>
      <c r="O2875" s="6"/>
      <c r="P2875" s="6"/>
      <c r="Q2875" s="16"/>
    </row>
    <row r="2876" spans="1:17">
      <c r="A2876" s="11"/>
      <c r="B2876" s="4"/>
      <c r="C2876" s="11"/>
      <c r="D2876" s="2"/>
      <c r="E2876" s="6"/>
      <c r="F2876" s="6"/>
      <c r="G2876" s="6"/>
      <c r="H2876" s="6"/>
      <c r="I2876" s="6"/>
      <c r="J2876" s="6"/>
      <c r="K2876" s="6"/>
      <c r="L2876" s="6"/>
      <c r="M2876" s="6"/>
      <c r="N2876" s="6"/>
      <c r="O2876" s="6"/>
      <c r="P2876" s="6"/>
      <c r="Q2876" s="16"/>
    </row>
    <row r="2877" spans="1:17">
      <c r="A2877" s="11"/>
      <c r="B2877" s="4"/>
      <c r="C2877" s="11"/>
      <c r="D2877" s="2"/>
      <c r="E2877" s="6"/>
      <c r="F2877" s="6"/>
      <c r="G2877" s="6"/>
      <c r="H2877" s="6"/>
      <c r="I2877" s="6"/>
      <c r="J2877" s="6"/>
      <c r="K2877" s="6"/>
      <c r="L2877" s="6"/>
      <c r="M2877" s="6"/>
      <c r="N2877" s="6"/>
      <c r="O2877" s="6"/>
      <c r="P2877" s="6"/>
      <c r="Q2877" s="16"/>
    </row>
    <row r="2878" spans="1:17">
      <c r="A2878" s="11"/>
      <c r="B2878" s="4"/>
      <c r="C2878" s="11"/>
      <c r="D2878" s="2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16"/>
    </row>
    <row r="2879" spans="1:17">
      <c r="A2879" s="11"/>
      <c r="B2879" s="4"/>
      <c r="C2879" s="11"/>
      <c r="D2879" s="2"/>
      <c r="E2879" s="6"/>
      <c r="F2879" s="6"/>
      <c r="G2879" s="6"/>
      <c r="H2879" s="6"/>
      <c r="I2879" s="6"/>
      <c r="J2879" s="6"/>
      <c r="K2879" s="6"/>
      <c r="L2879" s="6"/>
      <c r="M2879" s="6"/>
      <c r="N2879" s="6"/>
      <c r="O2879" s="6"/>
      <c r="P2879" s="6"/>
      <c r="Q2879" s="16"/>
    </row>
    <row r="2880" spans="1:17">
      <c r="A2880" s="11"/>
      <c r="B2880" s="4"/>
      <c r="C2880" s="11"/>
      <c r="D2880" s="2"/>
      <c r="E2880" s="6"/>
      <c r="F2880" s="6"/>
      <c r="G2880" s="6"/>
      <c r="H2880" s="6"/>
      <c r="I2880" s="6"/>
      <c r="J2880" s="6"/>
      <c r="K2880" s="6"/>
      <c r="L2880" s="6"/>
      <c r="M2880" s="6"/>
      <c r="N2880" s="6"/>
      <c r="O2880" s="6"/>
      <c r="P2880" s="6"/>
      <c r="Q2880" s="16"/>
    </row>
    <row r="2881" spans="1:17">
      <c r="A2881" s="11"/>
      <c r="B2881" s="4"/>
      <c r="C2881" s="11"/>
      <c r="D2881" s="2"/>
      <c r="E2881" s="6"/>
      <c r="F2881" s="6"/>
      <c r="G2881" s="6"/>
      <c r="H2881" s="6"/>
      <c r="I2881" s="6"/>
      <c r="J2881" s="6"/>
      <c r="K2881" s="6"/>
      <c r="L2881" s="6"/>
      <c r="M2881" s="6"/>
      <c r="N2881" s="6"/>
      <c r="O2881" s="6"/>
      <c r="P2881" s="6"/>
      <c r="Q2881" s="16"/>
    </row>
    <row r="2882" spans="1:17">
      <c r="A2882" s="11"/>
      <c r="B2882" s="4"/>
      <c r="C2882" s="11"/>
      <c r="D2882" s="2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16"/>
    </row>
    <row r="2883" spans="1:17">
      <c r="A2883" s="11"/>
      <c r="B2883" s="4"/>
      <c r="C2883" s="11"/>
      <c r="D2883" s="2"/>
      <c r="E2883" s="6"/>
      <c r="F2883" s="6"/>
      <c r="G2883" s="6"/>
      <c r="H2883" s="6"/>
      <c r="I2883" s="6"/>
      <c r="J2883" s="6"/>
      <c r="K2883" s="6"/>
      <c r="L2883" s="6"/>
      <c r="M2883" s="6"/>
      <c r="N2883" s="6"/>
      <c r="O2883" s="6"/>
      <c r="P2883" s="6"/>
      <c r="Q2883" s="16"/>
    </row>
    <row r="2884" spans="1:17">
      <c r="A2884" s="11"/>
      <c r="B2884" s="4"/>
      <c r="C2884" s="11"/>
      <c r="D2884" s="2"/>
      <c r="E2884" s="6"/>
      <c r="F2884" s="6"/>
      <c r="G2884" s="6"/>
      <c r="H2884" s="6"/>
      <c r="I2884" s="6"/>
      <c r="J2884" s="6"/>
      <c r="K2884" s="6"/>
      <c r="L2884" s="6"/>
      <c r="M2884" s="6"/>
      <c r="N2884" s="6"/>
      <c r="O2884" s="6"/>
      <c r="P2884" s="6"/>
      <c r="Q2884" s="16"/>
    </row>
    <row r="2885" spans="1:17">
      <c r="A2885" s="11"/>
      <c r="B2885" s="4"/>
      <c r="C2885" s="11"/>
      <c r="D2885" s="2"/>
      <c r="E2885" s="6"/>
      <c r="F2885" s="6"/>
      <c r="G2885" s="6"/>
      <c r="H2885" s="6"/>
      <c r="I2885" s="6"/>
      <c r="J2885" s="6"/>
      <c r="K2885" s="6"/>
      <c r="L2885" s="6"/>
      <c r="M2885" s="6"/>
      <c r="N2885" s="6"/>
      <c r="O2885" s="6"/>
      <c r="P2885" s="6"/>
      <c r="Q2885" s="16"/>
    </row>
    <row r="2886" spans="1:17">
      <c r="A2886" s="11"/>
      <c r="B2886" s="4"/>
      <c r="C2886" s="11"/>
      <c r="D2886" s="2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16"/>
    </row>
    <row r="2887" spans="1:17">
      <c r="A2887" s="11"/>
      <c r="B2887" s="4"/>
      <c r="C2887" s="11"/>
      <c r="D2887" s="2"/>
      <c r="E2887" s="6"/>
      <c r="F2887" s="6"/>
      <c r="G2887" s="6"/>
      <c r="H2887" s="6"/>
      <c r="I2887" s="6"/>
      <c r="J2887" s="6"/>
      <c r="K2887" s="6"/>
      <c r="L2887" s="6"/>
      <c r="M2887" s="6"/>
      <c r="N2887" s="6"/>
      <c r="O2887" s="6"/>
      <c r="P2887" s="6"/>
      <c r="Q2887" s="16"/>
    </row>
    <row r="2888" spans="1:17">
      <c r="A2888" s="11"/>
      <c r="B2888" s="4"/>
      <c r="C2888" s="11"/>
      <c r="D2888" s="2"/>
      <c r="E2888" s="6"/>
      <c r="F2888" s="6"/>
      <c r="G2888" s="6"/>
      <c r="H2888" s="6"/>
      <c r="I2888" s="6"/>
      <c r="J2888" s="6"/>
      <c r="K2888" s="6"/>
      <c r="L2888" s="6"/>
      <c r="M2888" s="6"/>
      <c r="N2888" s="6"/>
      <c r="O2888" s="6"/>
      <c r="P2888" s="6"/>
      <c r="Q2888" s="16"/>
    </row>
    <row r="2889" spans="1:17">
      <c r="A2889" s="11"/>
      <c r="B2889" s="4"/>
      <c r="C2889" s="11"/>
      <c r="D2889" s="2"/>
      <c r="E2889" s="6"/>
      <c r="F2889" s="6"/>
      <c r="G2889" s="6"/>
      <c r="H2889" s="6"/>
      <c r="I2889" s="6"/>
      <c r="J2889" s="6"/>
      <c r="K2889" s="6"/>
      <c r="L2889" s="6"/>
      <c r="M2889" s="6"/>
      <c r="N2889" s="6"/>
      <c r="O2889" s="6"/>
      <c r="P2889" s="6"/>
      <c r="Q2889" s="16"/>
    </row>
    <row r="2890" spans="1:17">
      <c r="A2890" s="11"/>
      <c r="B2890" s="4"/>
      <c r="C2890" s="11"/>
      <c r="D2890" s="2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16"/>
    </row>
    <row r="2891" spans="1:17">
      <c r="A2891" s="11"/>
      <c r="B2891" s="4"/>
      <c r="C2891" s="11"/>
      <c r="D2891" s="2"/>
      <c r="E2891" s="6"/>
      <c r="F2891" s="6"/>
      <c r="G2891" s="6"/>
      <c r="H2891" s="6"/>
      <c r="I2891" s="6"/>
      <c r="J2891" s="6"/>
      <c r="K2891" s="6"/>
      <c r="L2891" s="6"/>
      <c r="M2891" s="6"/>
      <c r="N2891" s="6"/>
      <c r="O2891" s="6"/>
      <c r="P2891" s="6"/>
      <c r="Q2891" s="16"/>
    </row>
    <row r="2892" spans="1:17">
      <c r="A2892" s="11"/>
      <c r="B2892" s="4"/>
      <c r="C2892" s="11"/>
      <c r="D2892" s="2"/>
      <c r="E2892" s="6"/>
      <c r="F2892" s="6"/>
      <c r="G2892" s="6"/>
      <c r="H2892" s="6"/>
      <c r="I2892" s="6"/>
      <c r="J2892" s="6"/>
      <c r="K2892" s="6"/>
      <c r="L2892" s="6"/>
      <c r="M2892" s="6"/>
      <c r="N2892" s="6"/>
      <c r="O2892" s="6"/>
      <c r="P2892" s="6"/>
      <c r="Q2892" s="16"/>
    </row>
    <row r="2893" spans="1:17">
      <c r="A2893" s="11"/>
      <c r="B2893" s="4"/>
      <c r="C2893" s="11"/>
      <c r="D2893" s="2"/>
      <c r="E2893" s="6"/>
      <c r="F2893" s="6"/>
      <c r="G2893" s="6"/>
      <c r="H2893" s="6"/>
      <c r="I2893" s="6"/>
      <c r="J2893" s="6"/>
      <c r="K2893" s="6"/>
      <c r="L2893" s="6"/>
      <c r="M2893" s="6"/>
      <c r="N2893" s="6"/>
      <c r="O2893" s="6"/>
      <c r="P2893" s="6"/>
      <c r="Q2893" s="16"/>
    </row>
    <row r="2894" spans="1:17">
      <c r="A2894" s="11"/>
      <c r="B2894" s="4"/>
      <c r="C2894" s="11"/>
      <c r="D2894" s="2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16"/>
    </row>
    <row r="2895" spans="1:17">
      <c r="A2895" s="11"/>
      <c r="B2895" s="4"/>
      <c r="C2895" s="11"/>
      <c r="D2895" s="2"/>
      <c r="E2895" s="6"/>
      <c r="F2895" s="6"/>
      <c r="G2895" s="6"/>
      <c r="H2895" s="6"/>
      <c r="I2895" s="6"/>
      <c r="J2895" s="6"/>
      <c r="K2895" s="6"/>
      <c r="L2895" s="6"/>
      <c r="M2895" s="6"/>
      <c r="N2895" s="6"/>
      <c r="O2895" s="6"/>
      <c r="P2895" s="6"/>
      <c r="Q2895" s="16"/>
    </row>
    <row r="2896" spans="1:17">
      <c r="A2896" s="11"/>
      <c r="B2896" s="4"/>
      <c r="C2896" s="11"/>
      <c r="D2896" s="2"/>
      <c r="E2896" s="6"/>
      <c r="F2896" s="6"/>
      <c r="G2896" s="6"/>
      <c r="H2896" s="6"/>
      <c r="I2896" s="6"/>
      <c r="J2896" s="6"/>
      <c r="K2896" s="6"/>
      <c r="L2896" s="6"/>
      <c r="M2896" s="6"/>
      <c r="N2896" s="6"/>
      <c r="O2896" s="6"/>
      <c r="P2896" s="6"/>
      <c r="Q2896" s="16"/>
    </row>
    <row r="2897" spans="1:17">
      <c r="A2897" s="11"/>
      <c r="B2897" s="4"/>
      <c r="C2897" s="11"/>
      <c r="D2897" s="2"/>
      <c r="E2897" s="6"/>
      <c r="F2897" s="6"/>
      <c r="G2897" s="6"/>
      <c r="H2897" s="6"/>
      <c r="I2897" s="6"/>
      <c r="J2897" s="6"/>
      <c r="K2897" s="6"/>
      <c r="L2897" s="6"/>
      <c r="M2897" s="6"/>
      <c r="N2897" s="6"/>
      <c r="O2897" s="6"/>
      <c r="P2897" s="6"/>
      <c r="Q2897" s="16"/>
    </row>
    <row r="2898" spans="1:17">
      <c r="A2898" s="11"/>
      <c r="B2898" s="4"/>
      <c r="C2898" s="11"/>
      <c r="D2898" s="2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16"/>
    </row>
    <row r="2899" spans="1:17">
      <c r="A2899" s="11"/>
      <c r="B2899" s="4"/>
      <c r="C2899" s="11"/>
      <c r="D2899" s="2"/>
      <c r="E2899" s="6"/>
      <c r="F2899" s="6"/>
      <c r="G2899" s="6"/>
      <c r="H2899" s="6"/>
      <c r="I2899" s="6"/>
      <c r="J2899" s="6"/>
      <c r="K2899" s="6"/>
      <c r="L2899" s="6"/>
      <c r="M2899" s="6"/>
      <c r="N2899" s="6"/>
      <c r="O2899" s="6"/>
      <c r="P2899" s="6"/>
      <c r="Q2899" s="16"/>
    </row>
    <row r="2900" spans="1:17">
      <c r="A2900" s="11"/>
      <c r="B2900" s="4"/>
      <c r="C2900" s="11"/>
      <c r="D2900" s="2"/>
      <c r="E2900" s="6"/>
      <c r="F2900" s="6"/>
      <c r="G2900" s="6"/>
      <c r="H2900" s="6"/>
      <c r="I2900" s="6"/>
      <c r="J2900" s="6"/>
      <c r="K2900" s="6"/>
      <c r="L2900" s="6"/>
      <c r="M2900" s="6"/>
      <c r="N2900" s="6"/>
      <c r="O2900" s="6"/>
      <c r="P2900" s="6"/>
      <c r="Q2900" s="16"/>
    </row>
    <row r="2901" spans="1:17">
      <c r="A2901" s="11"/>
      <c r="B2901" s="4"/>
      <c r="C2901" s="11"/>
      <c r="D2901" s="2"/>
      <c r="E2901" s="6"/>
      <c r="F2901" s="6"/>
      <c r="G2901" s="6"/>
      <c r="H2901" s="6"/>
      <c r="I2901" s="6"/>
      <c r="J2901" s="6"/>
      <c r="K2901" s="6"/>
      <c r="L2901" s="6"/>
      <c r="M2901" s="6"/>
      <c r="N2901" s="6"/>
      <c r="O2901" s="6"/>
      <c r="P2901" s="6"/>
      <c r="Q2901" s="16"/>
    </row>
    <row r="2902" spans="1:17">
      <c r="A2902" s="11"/>
      <c r="B2902" s="4"/>
      <c r="C2902" s="11"/>
      <c r="D2902" s="2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16"/>
    </row>
    <row r="2903" spans="1:17">
      <c r="A2903" s="11"/>
      <c r="B2903" s="4"/>
      <c r="C2903" s="11"/>
      <c r="D2903" s="2"/>
      <c r="E2903" s="6"/>
      <c r="F2903" s="6"/>
      <c r="G2903" s="6"/>
      <c r="H2903" s="6"/>
      <c r="I2903" s="6"/>
      <c r="J2903" s="6"/>
      <c r="K2903" s="6"/>
      <c r="L2903" s="6"/>
      <c r="M2903" s="6"/>
      <c r="N2903" s="6"/>
      <c r="O2903" s="6"/>
      <c r="P2903" s="6"/>
      <c r="Q2903" s="16"/>
    </row>
    <row r="2904" spans="1:17">
      <c r="A2904" s="11"/>
      <c r="B2904" s="4"/>
      <c r="C2904" s="11"/>
      <c r="D2904" s="2"/>
      <c r="E2904" s="6"/>
      <c r="F2904" s="6"/>
      <c r="G2904" s="6"/>
      <c r="H2904" s="6"/>
      <c r="I2904" s="6"/>
      <c r="J2904" s="6"/>
      <c r="K2904" s="6"/>
      <c r="L2904" s="6"/>
      <c r="M2904" s="6"/>
      <c r="N2904" s="6"/>
      <c r="O2904" s="6"/>
      <c r="P2904" s="6"/>
      <c r="Q2904" s="16"/>
    </row>
    <row r="2905" spans="1:17">
      <c r="A2905" s="11"/>
      <c r="B2905" s="4"/>
      <c r="C2905" s="11"/>
      <c r="D2905" s="2"/>
      <c r="E2905" s="6"/>
      <c r="F2905" s="6"/>
      <c r="G2905" s="6"/>
      <c r="H2905" s="6"/>
      <c r="I2905" s="6"/>
      <c r="J2905" s="6"/>
      <c r="K2905" s="6"/>
      <c r="L2905" s="6"/>
      <c r="M2905" s="6"/>
      <c r="N2905" s="6"/>
      <c r="O2905" s="6"/>
      <c r="P2905" s="6"/>
      <c r="Q2905" s="16"/>
    </row>
    <row r="2906" spans="1:17">
      <c r="A2906" s="11"/>
      <c r="B2906" s="4"/>
      <c r="C2906" s="11"/>
      <c r="D2906" s="2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16"/>
    </row>
    <row r="2907" spans="1:17">
      <c r="A2907" s="11"/>
      <c r="B2907" s="4"/>
      <c r="C2907" s="11"/>
      <c r="D2907" s="2"/>
      <c r="E2907" s="6"/>
      <c r="F2907" s="6"/>
      <c r="G2907" s="6"/>
      <c r="H2907" s="6"/>
      <c r="I2907" s="6"/>
      <c r="J2907" s="6"/>
      <c r="K2907" s="6"/>
      <c r="L2907" s="6"/>
      <c r="M2907" s="6"/>
      <c r="N2907" s="6"/>
      <c r="O2907" s="6"/>
      <c r="P2907" s="6"/>
      <c r="Q2907" s="16"/>
    </row>
    <row r="2908" spans="1:17">
      <c r="A2908" s="11"/>
      <c r="B2908" s="4"/>
      <c r="C2908" s="11"/>
      <c r="D2908" s="2"/>
      <c r="E2908" s="6"/>
      <c r="F2908" s="6"/>
      <c r="G2908" s="6"/>
      <c r="H2908" s="6"/>
      <c r="I2908" s="6"/>
      <c r="J2908" s="6"/>
      <c r="K2908" s="6"/>
      <c r="L2908" s="6"/>
      <c r="M2908" s="6"/>
      <c r="N2908" s="6"/>
      <c r="O2908" s="6"/>
      <c r="P2908" s="6"/>
      <c r="Q2908" s="16"/>
    </row>
    <row r="2909" spans="1:17">
      <c r="A2909" s="11"/>
      <c r="B2909" s="4"/>
      <c r="C2909" s="11"/>
      <c r="D2909" s="2"/>
      <c r="E2909" s="6"/>
      <c r="F2909" s="6"/>
      <c r="G2909" s="6"/>
      <c r="H2909" s="6"/>
      <c r="I2909" s="6"/>
      <c r="J2909" s="6"/>
      <c r="K2909" s="6"/>
      <c r="L2909" s="6"/>
      <c r="M2909" s="6"/>
      <c r="N2909" s="6"/>
      <c r="O2909" s="6"/>
      <c r="P2909" s="6"/>
      <c r="Q2909" s="16"/>
    </row>
    <row r="2910" spans="1:17">
      <c r="A2910" s="11"/>
      <c r="B2910" s="4"/>
      <c r="C2910" s="11"/>
      <c r="D2910" s="2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16"/>
    </row>
    <row r="2911" spans="1:17">
      <c r="A2911" s="11"/>
      <c r="B2911" s="4"/>
      <c r="C2911" s="11"/>
      <c r="D2911" s="2"/>
      <c r="E2911" s="6"/>
      <c r="F2911" s="6"/>
      <c r="G2911" s="6"/>
      <c r="H2911" s="6"/>
      <c r="I2911" s="6"/>
      <c r="J2911" s="6"/>
      <c r="K2911" s="6"/>
      <c r="L2911" s="6"/>
      <c r="M2911" s="6"/>
      <c r="N2911" s="6"/>
      <c r="O2911" s="6"/>
      <c r="P2911" s="6"/>
      <c r="Q2911" s="16"/>
    </row>
    <row r="2912" spans="1:17">
      <c r="A2912" s="11"/>
      <c r="B2912" s="4"/>
      <c r="C2912" s="11"/>
      <c r="D2912" s="2"/>
      <c r="E2912" s="6"/>
      <c r="F2912" s="6"/>
      <c r="G2912" s="6"/>
      <c r="H2912" s="6"/>
      <c r="I2912" s="6"/>
      <c r="J2912" s="6"/>
      <c r="K2912" s="6"/>
      <c r="L2912" s="6"/>
      <c r="M2912" s="6"/>
      <c r="N2912" s="6"/>
      <c r="O2912" s="6"/>
      <c r="P2912" s="6"/>
      <c r="Q2912" s="16"/>
    </row>
    <row r="2913" spans="1:17">
      <c r="A2913" s="11"/>
      <c r="B2913" s="4"/>
      <c r="C2913" s="11"/>
      <c r="D2913" s="2"/>
      <c r="E2913" s="6"/>
      <c r="F2913" s="6"/>
      <c r="G2913" s="6"/>
      <c r="H2913" s="6"/>
      <c r="I2913" s="6"/>
      <c r="J2913" s="6"/>
      <c r="K2913" s="6"/>
      <c r="L2913" s="6"/>
      <c r="M2913" s="6"/>
      <c r="N2913" s="6"/>
      <c r="O2913" s="6"/>
      <c r="P2913" s="6"/>
      <c r="Q2913" s="16"/>
    </row>
    <row r="2914" spans="1:17">
      <c r="A2914" s="11"/>
      <c r="B2914" s="4"/>
      <c r="C2914" s="11"/>
      <c r="D2914" s="2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16"/>
    </row>
    <row r="2915" spans="1:17">
      <c r="A2915" s="11"/>
      <c r="B2915" s="4"/>
      <c r="C2915" s="11"/>
      <c r="D2915" s="2"/>
      <c r="E2915" s="6"/>
      <c r="F2915" s="6"/>
      <c r="G2915" s="6"/>
      <c r="H2915" s="6"/>
      <c r="I2915" s="6"/>
      <c r="J2915" s="6"/>
      <c r="K2915" s="6"/>
      <c r="L2915" s="6"/>
      <c r="M2915" s="6"/>
      <c r="N2915" s="6"/>
      <c r="O2915" s="6"/>
      <c r="P2915" s="6"/>
      <c r="Q2915" s="16"/>
    </row>
    <row r="2916" spans="1:17">
      <c r="A2916" s="11"/>
      <c r="B2916" s="4"/>
      <c r="C2916" s="11"/>
      <c r="D2916" s="2"/>
      <c r="E2916" s="6"/>
      <c r="F2916" s="6"/>
      <c r="G2916" s="6"/>
      <c r="H2916" s="6"/>
      <c r="I2916" s="6"/>
      <c r="J2916" s="6"/>
      <c r="K2916" s="6"/>
      <c r="L2916" s="6"/>
      <c r="M2916" s="6"/>
      <c r="N2916" s="6"/>
      <c r="O2916" s="6"/>
      <c r="P2916" s="6"/>
      <c r="Q2916" s="16"/>
    </row>
    <row r="2917" spans="1:17">
      <c r="B2917" s="4"/>
      <c r="C2917" s="11"/>
      <c r="D2917" s="2"/>
      <c r="E2917" s="6"/>
      <c r="F2917" s="6"/>
      <c r="G2917" s="6"/>
      <c r="H2917" s="6"/>
      <c r="I2917" s="6"/>
      <c r="J2917" s="6"/>
      <c r="K2917" s="6"/>
      <c r="L2917" s="6"/>
      <c r="M2917" s="6"/>
      <c r="N2917" s="6"/>
      <c r="O2917" s="6"/>
      <c r="P2917" s="6"/>
      <c r="Q2917" s="16"/>
    </row>
    <row r="2918" spans="1:17">
      <c r="A2918" s="11"/>
      <c r="B2918" s="4"/>
      <c r="C2918" s="11"/>
      <c r="D2918" s="2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16"/>
    </row>
    <row r="2919" spans="1:17">
      <c r="A2919" s="11"/>
      <c r="B2919" s="4"/>
      <c r="C2919" s="11"/>
      <c r="D2919" s="2"/>
      <c r="E2919" s="6"/>
      <c r="F2919" s="6"/>
      <c r="G2919" s="6"/>
      <c r="H2919" s="6"/>
      <c r="I2919" s="6"/>
      <c r="J2919" s="6"/>
      <c r="K2919" s="6"/>
      <c r="L2919" s="6"/>
      <c r="M2919" s="6"/>
      <c r="N2919" s="6"/>
      <c r="O2919" s="6"/>
      <c r="P2919" s="6"/>
      <c r="Q2919" s="16"/>
    </row>
    <row r="2920" spans="1:17">
      <c r="A2920" s="11"/>
      <c r="B2920" s="4"/>
      <c r="C2920" s="11"/>
      <c r="D2920" s="2"/>
      <c r="E2920" s="6"/>
      <c r="F2920" s="6"/>
      <c r="G2920" s="6"/>
      <c r="H2920" s="6"/>
      <c r="I2920" s="6"/>
      <c r="J2920" s="6"/>
      <c r="K2920" s="6"/>
      <c r="L2920" s="6"/>
      <c r="M2920" s="6"/>
      <c r="N2920" s="6"/>
      <c r="O2920" s="6"/>
      <c r="P2920" s="6"/>
      <c r="Q2920" s="16"/>
    </row>
    <row r="2921" spans="1:17">
      <c r="A2921" s="11"/>
      <c r="B2921" s="4"/>
      <c r="C2921" s="11"/>
      <c r="D2921" s="2"/>
      <c r="E2921" s="6"/>
      <c r="F2921" s="6"/>
      <c r="G2921" s="6"/>
      <c r="H2921" s="6"/>
      <c r="I2921" s="6"/>
      <c r="J2921" s="6"/>
      <c r="K2921" s="6"/>
      <c r="L2921" s="6"/>
      <c r="M2921" s="6"/>
      <c r="N2921" s="6"/>
      <c r="O2921" s="6"/>
      <c r="P2921" s="6"/>
      <c r="Q2921" s="16"/>
    </row>
    <row r="2922" spans="1:17">
      <c r="A2922" s="11"/>
      <c r="B2922" s="4"/>
      <c r="C2922" s="11"/>
      <c r="D2922" s="2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16"/>
    </row>
    <row r="2923" spans="1:17">
      <c r="A2923" s="11"/>
      <c r="B2923" s="4"/>
      <c r="C2923" s="11"/>
      <c r="D2923" s="2"/>
      <c r="E2923" s="6"/>
      <c r="F2923" s="6"/>
      <c r="G2923" s="6"/>
      <c r="H2923" s="6"/>
      <c r="I2923" s="6"/>
      <c r="J2923" s="6"/>
      <c r="K2923" s="6"/>
      <c r="L2923" s="6"/>
      <c r="M2923" s="6"/>
      <c r="N2923" s="6"/>
      <c r="O2923" s="6"/>
      <c r="P2923" s="6"/>
      <c r="Q2923" s="16"/>
    </row>
    <row r="2924" spans="1:17">
      <c r="A2924" s="11"/>
      <c r="B2924" s="4"/>
      <c r="C2924" s="11"/>
      <c r="D2924" s="2"/>
      <c r="E2924" s="6"/>
      <c r="F2924" s="6"/>
      <c r="G2924" s="6"/>
      <c r="H2924" s="6"/>
      <c r="I2924" s="6"/>
      <c r="J2924" s="6"/>
      <c r="K2924" s="6"/>
      <c r="L2924" s="6"/>
      <c r="M2924" s="6"/>
      <c r="N2924" s="6"/>
      <c r="O2924" s="6"/>
      <c r="P2924" s="6"/>
      <c r="Q2924" s="16"/>
    </row>
    <row r="2925" spans="1:17">
      <c r="A2925" s="11"/>
      <c r="B2925" s="4"/>
      <c r="C2925" s="11"/>
      <c r="D2925" s="2"/>
      <c r="E2925" s="6"/>
      <c r="F2925" s="6"/>
      <c r="G2925" s="6"/>
      <c r="H2925" s="6"/>
      <c r="I2925" s="6"/>
      <c r="J2925" s="6"/>
      <c r="K2925" s="6"/>
      <c r="L2925" s="6"/>
      <c r="M2925" s="6"/>
      <c r="N2925" s="6"/>
      <c r="O2925" s="6"/>
      <c r="P2925" s="6"/>
      <c r="Q2925" s="16"/>
    </row>
    <row r="2926" spans="1:17">
      <c r="A2926" s="11"/>
      <c r="B2926" s="4"/>
      <c r="C2926" s="11"/>
      <c r="D2926" s="2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16"/>
    </row>
    <row r="2927" spans="1:17">
      <c r="A2927" s="11"/>
      <c r="B2927" s="4"/>
      <c r="C2927" s="11"/>
      <c r="D2927" s="2"/>
      <c r="E2927" s="6"/>
      <c r="F2927" s="6"/>
      <c r="G2927" s="6"/>
      <c r="H2927" s="6"/>
      <c r="I2927" s="6"/>
      <c r="J2927" s="6"/>
      <c r="K2927" s="6"/>
      <c r="L2927" s="6"/>
      <c r="M2927" s="6"/>
      <c r="N2927" s="6"/>
      <c r="O2927" s="6"/>
      <c r="P2927" s="6"/>
      <c r="Q2927" s="16"/>
    </row>
    <row r="2928" spans="1:17">
      <c r="A2928" s="11"/>
      <c r="B2928" s="4"/>
      <c r="C2928" s="11"/>
      <c r="D2928" s="2"/>
      <c r="E2928" s="6"/>
      <c r="F2928" s="6"/>
      <c r="G2928" s="6"/>
      <c r="H2928" s="6"/>
      <c r="I2928" s="6"/>
      <c r="J2928" s="6"/>
      <c r="K2928" s="6"/>
      <c r="L2928" s="6"/>
      <c r="M2928" s="6"/>
      <c r="N2928" s="6"/>
      <c r="O2928" s="6"/>
      <c r="P2928" s="6"/>
      <c r="Q2928" s="16"/>
    </row>
    <row r="2929" spans="1:17">
      <c r="A2929" s="11"/>
      <c r="B2929" s="4"/>
      <c r="C2929" s="11"/>
      <c r="D2929" s="2"/>
      <c r="E2929" s="6"/>
      <c r="F2929" s="6"/>
      <c r="G2929" s="6"/>
      <c r="H2929" s="6"/>
      <c r="I2929" s="6"/>
      <c r="J2929" s="6"/>
      <c r="K2929" s="6"/>
      <c r="L2929" s="6"/>
      <c r="M2929" s="6"/>
      <c r="N2929" s="6"/>
      <c r="O2929" s="6"/>
      <c r="P2929" s="6"/>
      <c r="Q2929" s="16"/>
    </row>
    <row r="2930" spans="1:17">
      <c r="A2930" s="11"/>
      <c r="B2930" s="4"/>
      <c r="C2930" s="11"/>
      <c r="D2930" s="2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16"/>
    </row>
    <row r="2931" spans="1:17">
      <c r="A2931" s="11"/>
      <c r="B2931" s="4"/>
      <c r="C2931" s="11"/>
      <c r="D2931" s="2"/>
      <c r="E2931" s="6"/>
      <c r="F2931" s="6"/>
      <c r="G2931" s="6"/>
      <c r="H2931" s="6"/>
      <c r="I2931" s="6"/>
      <c r="J2931" s="6"/>
      <c r="K2931" s="6"/>
      <c r="L2931" s="6"/>
      <c r="M2931" s="6"/>
      <c r="N2931" s="6"/>
      <c r="O2931" s="6"/>
      <c r="P2931" s="6"/>
      <c r="Q2931" s="16"/>
    </row>
    <row r="2932" spans="1:17">
      <c r="A2932" s="11"/>
      <c r="B2932" s="4"/>
      <c r="C2932" s="11"/>
      <c r="D2932" s="2"/>
      <c r="E2932" s="6"/>
      <c r="F2932" s="6"/>
      <c r="G2932" s="6"/>
      <c r="H2932" s="6"/>
      <c r="I2932" s="6"/>
      <c r="J2932" s="6"/>
      <c r="K2932" s="6"/>
      <c r="L2932" s="6"/>
      <c r="M2932" s="6"/>
      <c r="N2932" s="6"/>
      <c r="O2932" s="6"/>
      <c r="P2932" s="6"/>
      <c r="Q2932" s="16"/>
    </row>
    <row r="2933" spans="1:17">
      <c r="A2933" s="11"/>
      <c r="B2933" s="4"/>
      <c r="C2933" s="11"/>
      <c r="D2933" s="2"/>
      <c r="E2933" s="6"/>
      <c r="F2933" s="6"/>
      <c r="G2933" s="6"/>
      <c r="H2933" s="6"/>
      <c r="I2933" s="6"/>
      <c r="J2933" s="6"/>
      <c r="K2933" s="6"/>
      <c r="L2933" s="6"/>
      <c r="M2933" s="6"/>
      <c r="N2933" s="6"/>
      <c r="O2933" s="6"/>
      <c r="P2933" s="6"/>
      <c r="Q2933" s="16"/>
    </row>
    <row r="2934" spans="1:17">
      <c r="A2934" s="11"/>
      <c r="B2934" s="4"/>
      <c r="C2934" s="11"/>
      <c r="D2934" s="2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16"/>
    </row>
    <row r="2935" spans="1:17">
      <c r="A2935" s="11"/>
      <c r="B2935" s="4"/>
      <c r="C2935" s="11"/>
      <c r="D2935" s="2"/>
      <c r="E2935" s="6"/>
      <c r="F2935" s="6"/>
      <c r="G2935" s="6"/>
      <c r="H2935" s="6"/>
      <c r="I2935" s="6"/>
      <c r="J2935" s="6"/>
      <c r="K2935" s="6"/>
      <c r="L2935" s="6"/>
      <c r="M2935" s="6"/>
      <c r="N2935" s="6"/>
      <c r="O2935" s="6"/>
      <c r="P2935" s="6"/>
      <c r="Q2935" s="16"/>
    </row>
    <row r="2936" spans="1:17">
      <c r="A2936" s="11"/>
      <c r="B2936" s="4"/>
      <c r="C2936" s="11"/>
      <c r="D2936" s="2"/>
      <c r="E2936" s="6"/>
      <c r="F2936" s="6"/>
      <c r="G2936" s="6"/>
      <c r="H2936" s="6"/>
      <c r="I2936" s="6"/>
      <c r="J2936" s="6"/>
      <c r="K2936" s="6"/>
      <c r="L2936" s="6"/>
      <c r="M2936" s="6"/>
      <c r="N2936" s="6"/>
      <c r="O2936" s="6"/>
      <c r="P2936" s="6"/>
      <c r="Q2936" s="16"/>
    </row>
    <row r="2937" spans="1:17">
      <c r="A2937" s="11"/>
      <c r="B2937" s="4"/>
      <c r="C2937" s="11"/>
      <c r="D2937" s="2"/>
      <c r="E2937" s="6"/>
      <c r="F2937" s="6"/>
      <c r="G2937" s="6"/>
      <c r="H2937" s="6"/>
      <c r="I2937" s="6"/>
      <c r="J2937" s="6"/>
      <c r="K2937" s="6"/>
      <c r="L2937" s="6"/>
      <c r="M2937" s="6"/>
      <c r="N2937" s="6"/>
      <c r="O2937" s="6"/>
      <c r="P2937" s="6"/>
      <c r="Q2937" s="16"/>
    </row>
    <row r="2938" spans="1:17">
      <c r="A2938" s="11"/>
      <c r="B2938" s="4"/>
      <c r="C2938" s="11"/>
      <c r="D2938" s="2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16"/>
    </row>
    <row r="2939" spans="1:17">
      <c r="A2939" s="11"/>
      <c r="B2939" s="4"/>
      <c r="C2939" s="11"/>
      <c r="D2939" s="2"/>
      <c r="E2939" s="6"/>
      <c r="F2939" s="6"/>
      <c r="G2939" s="6"/>
      <c r="H2939" s="6"/>
      <c r="I2939" s="6"/>
      <c r="J2939" s="6"/>
      <c r="K2939" s="6"/>
      <c r="L2939" s="6"/>
      <c r="M2939" s="6"/>
      <c r="N2939" s="6"/>
      <c r="O2939" s="6"/>
      <c r="P2939" s="6"/>
      <c r="Q2939" s="16"/>
    </row>
    <row r="2940" spans="1:17">
      <c r="A2940" s="11"/>
      <c r="B2940" s="4"/>
      <c r="C2940" s="11"/>
      <c r="D2940" s="2"/>
      <c r="E2940" s="6"/>
      <c r="F2940" s="6"/>
      <c r="G2940" s="6"/>
      <c r="H2940" s="6"/>
      <c r="I2940" s="6"/>
      <c r="J2940" s="6"/>
      <c r="K2940" s="6"/>
      <c r="L2940" s="6"/>
      <c r="M2940" s="6"/>
      <c r="N2940" s="6"/>
      <c r="O2940" s="6"/>
      <c r="P2940" s="6"/>
      <c r="Q2940" s="16"/>
    </row>
    <row r="2941" spans="1:17">
      <c r="A2941" s="11"/>
      <c r="B2941" s="4"/>
      <c r="C2941" s="11"/>
      <c r="D2941" s="2"/>
      <c r="E2941" s="6"/>
      <c r="F2941" s="6"/>
      <c r="G2941" s="6"/>
      <c r="H2941" s="6"/>
      <c r="I2941" s="6"/>
      <c r="J2941" s="6"/>
      <c r="K2941" s="6"/>
      <c r="L2941" s="6"/>
      <c r="M2941" s="6"/>
      <c r="N2941" s="6"/>
      <c r="O2941" s="6"/>
      <c r="P2941" s="6"/>
      <c r="Q2941" s="16"/>
    </row>
    <row r="2942" spans="1:17">
      <c r="A2942" s="11"/>
      <c r="B2942" s="4"/>
      <c r="C2942" s="11"/>
      <c r="D2942" s="2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16"/>
    </row>
    <row r="2943" spans="1:17">
      <c r="A2943" s="11"/>
      <c r="B2943" s="4"/>
      <c r="C2943" s="11"/>
      <c r="D2943" s="2"/>
      <c r="E2943" s="6"/>
      <c r="F2943" s="6"/>
      <c r="G2943" s="6"/>
      <c r="H2943" s="6"/>
      <c r="I2943" s="6"/>
      <c r="J2943" s="6"/>
      <c r="K2943" s="6"/>
      <c r="L2943" s="6"/>
      <c r="M2943" s="6"/>
      <c r="N2943" s="6"/>
      <c r="O2943" s="6"/>
      <c r="P2943" s="6"/>
      <c r="Q2943" s="16"/>
    </row>
    <row r="2944" spans="1:17">
      <c r="A2944" s="11"/>
      <c r="B2944" s="4"/>
      <c r="C2944" s="11"/>
      <c r="D2944" s="2"/>
      <c r="E2944" s="6"/>
      <c r="F2944" s="6"/>
      <c r="G2944" s="6"/>
      <c r="H2944" s="6"/>
      <c r="I2944" s="6"/>
      <c r="J2944" s="6"/>
      <c r="K2944" s="6"/>
      <c r="L2944" s="6"/>
      <c r="M2944" s="6"/>
      <c r="N2944" s="6"/>
      <c r="O2944" s="6"/>
      <c r="P2944" s="6"/>
      <c r="Q2944" s="16"/>
    </row>
    <row r="2945" spans="1:17">
      <c r="A2945" s="11"/>
      <c r="B2945" s="4"/>
      <c r="C2945" s="11"/>
      <c r="D2945" s="2"/>
      <c r="E2945" s="6"/>
      <c r="F2945" s="6"/>
      <c r="G2945" s="6"/>
      <c r="H2945" s="6"/>
      <c r="I2945" s="6"/>
      <c r="J2945" s="6"/>
      <c r="K2945" s="6"/>
      <c r="L2945" s="6"/>
      <c r="M2945" s="6"/>
      <c r="N2945" s="6"/>
      <c r="O2945" s="6"/>
      <c r="P2945" s="6"/>
      <c r="Q2945" s="16"/>
    </row>
    <row r="2946" spans="1:17">
      <c r="A2946" s="11"/>
      <c r="B2946" s="4"/>
      <c r="C2946" s="11"/>
      <c r="D2946" s="2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16"/>
    </row>
    <row r="2947" spans="1:17">
      <c r="A2947" s="11"/>
      <c r="B2947" s="4"/>
      <c r="C2947" s="11"/>
      <c r="D2947" s="2"/>
      <c r="E2947" s="6"/>
      <c r="F2947" s="6"/>
      <c r="G2947" s="6"/>
      <c r="H2947" s="6"/>
      <c r="I2947" s="6"/>
      <c r="J2947" s="6"/>
      <c r="K2947" s="6"/>
      <c r="L2947" s="6"/>
      <c r="M2947" s="6"/>
      <c r="N2947" s="6"/>
      <c r="O2947" s="6"/>
      <c r="P2947" s="6"/>
      <c r="Q2947" s="16"/>
    </row>
    <row r="2948" spans="1:17">
      <c r="A2948" s="11"/>
      <c r="B2948" s="4"/>
      <c r="C2948" s="11"/>
      <c r="D2948" s="2"/>
      <c r="E2948" s="6"/>
      <c r="F2948" s="6"/>
      <c r="G2948" s="6"/>
      <c r="H2948" s="6"/>
      <c r="I2948" s="6"/>
      <c r="J2948" s="6"/>
      <c r="K2948" s="6"/>
      <c r="L2948" s="6"/>
      <c r="M2948" s="6"/>
      <c r="N2948" s="6"/>
      <c r="O2948" s="6"/>
      <c r="P2948" s="6"/>
      <c r="Q2948" s="16"/>
    </row>
    <row r="2949" spans="1:17">
      <c r="A2949" s="11"/>
      <c r="B2949" s="4"/>
      <c r="C2949" s="11"/>
      <c r="D2949" s="2"/>
      <c r="E2949" s="6"/>
      <c r="F2949" s="6"/>
      <c r="G2949" s="6"/>
      <c r="H2949" s="6"/>
      <c r="I2949" s="6"/>
      <c r="J2949" s="6"/>
      <c r="K2949" s="6"/>
      <c r="L2949" s="6"/>
      <c r="M2949" s="6"/>
      <c r="N2949" s="6"/>
      <c r="O2949" s="6"/>
      <c r="P2949" s="6"/>
      <c r="Q2949" s="16"/>
    </row>
    <row r="2950" spans="1:17">
      <c r="A2950" s="11"/>
      <c r="B2950" s="4"/>
      <c r="C2950" s="11"/>
      <c r="D2950" s="2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16"/>
    </row>
    <row r="2951" spans="1:17">
      <c r="A2951" s="11"/>
      <c r="B2951" s="4"/>
      <c r="C2951" s="11"/>
      <c r="D2951" s="2"/>
      <c r="E2951" s="6"/>
      <c r="F2951" s="6"/>
      <c r="G2951" s="6"/>
      <c r="H2951" s="6"/>
      <c r="I2951" s="6"/>
      <c r="J2951" s="6"/>
      <c r="K2951" s="6"/>
      <c r="L2951" s="6"/>
      <c r="M2951" s="6"/>
      <c r="N2951" s="6"/>
      <c r="O2951" s="6"/>
      <c r="P2951" s="6"/>
      <c r="Q2951" s="16"/>
    </row>
    <row r="2952" spans="1:17">
      <c r="A2952" s="11"/>
      <c r="B2952" s="4"/>
      <c r="C2952" s="11"/>
      <c r="D2952" s="2"/>
      <c r="E2952" s="6"/>
      <c r="F2952" s="6"/>
      <c r="G2952" s="6"/>
      <c r="H2952" s="6"/>
      <c r="I2952" s="6"/>
      <c r="J2952" s="6"/>
      <c r="K2952" s="6"/>
      <c r="L2952" s="6"/>
      <c r="M2952" s="6"/>
      <c r="N2952" s="6"/>
      <c r="O2952" s="6"/>
      <c r="P2952" s="6"/>
      <c r="Q2952" s="16"/>
    </row>
    <row r="2953" spans="1:17">
      <c r="A2953" s="11"/>
      <c r="B2953" s="4"/>
      <c r="C2953" s="11"/>
      <c r="D2953" s="2"/>
      <c r="E2953" s="6"/>
      <c r="F2953" s="6"/>
      <c r="G2953" s="6"/>
      <c r="H2953" s="6"/>
      <c r="I2953" s="6"/>
      <c r="J2953" s="6"/>
      <c r="K2953" s="6"/>
      <c r="L2953" s="6"/>
      <c r="M2953" s="6"/>
      <c r="N2953" s="6"/>
      <c r="O2953" s="6"/>
      <c r="P2953" s="6"/>
      <c r="Q2953" s="16"/>
    </row>
    <row r="2954" spans="1:17">
      <c r="A2954" s="11"/>
      <c r="B2954" s="4"/>
      <c r="C2954" s="11"/>
      <c r="D2954" s="2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16"/>
    </row>
    <row r="2955" spans="1:17">
      <c r="A2955" s="11"/>
      <c r="B2955" s="4"/>
      <c r="C2955" s="11"/>
      <c r="D2955" s="2"/>
      <c r="E2955" s="6"/>
      <c r="F2955" s="6"/>
      <c r="G2955" s="6"/>
      <c r="H2955" s="6"/>
      <c r="I2955" s="6"/>
      <c r="J2955" s="6"/>
      <c r="K2955" s="6"/>
      <c r="L2955" s="6"/>
      <c r="M2955" s="6"/>
      <c r="N2955" s="6"/>
      <c r="O2955" s="6"/>
      <c r="P2955" s="6"/>
      <c r="Q2955" s="16"/>
    </row>
    <row r="2956" spans="1:17">
      <c r="A2956" s="11"/>
      <c r="B2956" s="4"/>
      <c r="C2956" s="11"/>
      <c r="D2956" s="2"/>
      <c r="E2956" s="6"/>
      <c r="F2956" s="6"/>
      <c r="G2956" s="6"/>
      <c r="H2956" s="6"/>
      <c r="I2956" s="6"/>
      <c r="J2956" s="6"/>
      <c r="K2956" s="6"/>
      <c r="L2956" s="6"/>
      <c r="M2956" s="6"/>
      <c r="N2956" s="6"/>
      <c r="O2956" s="6"/>
      <c r="P2956" s="6"/>
      <c r="Q2956" s="16"/>
    </row>
    <row r="2957" spans="1:17">
      <c r="A2957" s="11"/>
      <c r="B2957" s="4"/>
      <c r="C2957" s="11"/>
      <c r="D2957" s="2"/>
      <c r="E2957" s="6"/>
      <c r="F2957" s="6"/>
      <c r="G2957" s="6"/>
      <c r="H2957" s="6"/>
      <c r="I2957" s="6"/>
      <c r="J2957" s="6"/>
      <c r="K2957" s="6"/>
      <c r="L2957" s="6"/>
      <c r="M2957" s="6"/>
      <c r="N2957" s="6"/>
      <c r="O2957" s="6"/>
      <c r="P2957" s="6"/>
      <c r="Q2957" s="16"/>
    </row>
    <row r="2958" spans="1:17">
      <c r="A2958" s="11"/>
      <c r="B2958" s="4"/>
      <c r="C2958" s="11"/>
      <c r="D2958" s="2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16"/>
    </row>
    <row r="2959" spans="1:17">
      <c r="A2959" s="11"/>
      <c r="B2959" s="4"/>
      <c r="C2959" s="11"/>
      <c r="D2959" s="2"/>
      <c r="E2959" s="6"/>
      <c r="F2959" s="6"/>
      <c r="G2959" s="6"/>
      <c r="H2959" s="6"/>
      <c r="I2959" s="6"/>
      <c r="J2959" s="6"/>
      <c r="K2959" s="6"/>
      <c r="L2959" s="6"/>
      <c r="M2959" s="6"/>
      <c r="N2959" s="6"/>
      <c r="O2959" s="6"/>
      <c r="P2959" s="6"/>
      <c r="Q2959" s="16"/>
    </row>
    <row r="2960" spans="1:17">
      <c r="A2960" s="11"/>
      <c r="B2960" s="4"/>
      <c r="C2960" s="11"/>
      <c r="D2960" s="2"/>
      <c r="E2960" s="6"/>
      <c r="F2960" s="6"/>
      <c r="G2960" s="6"/>
      <c r="H2960" s="6"/>
      <c r="I2960" s="6"/>
      <c r="J2960" s="6"/>
      <c r="K2960" s="6"/>
      <c r="L2960" s="6"/>
      <c r="M2960" s="6"/>
      <c r="N2960" s="6"/>
      <c r="O2960" s="6"/>
      <c r="P2960" s="6"/>
      <c r="Q2960" s="16"/>
    </row>
    <row r="2961" spans="1:17">
      <c r="A2961" s="11"/>
      <c r="B2961" s="4"/>
      <c r="C2961" s="11"/>
      <c r="D2961" s="2"/>
      <c r="E2961" s="6"/>
      <c r="F2961" s="6"/>
      <c r="G2961" s="6"/>
      <c r="H2961" s="6"/>
      <c r="I2961" s="6"/>
      <c r="J2961" s="6"/>
      <c r="K2961" s="6"/>
      <c r="L2961" s="6"/>
      <c r="M2961" s="6"/>
      <c r="N2961" s="6"/>
      <c r="O2961" s="6"/>
      <c r="P2961" s="6"/>
      <c r="Q2961" s="16"/>
    </row>
    <row r="2962" spans="1:17">
      <c r="A2962" s="11"/>
      <c r="B2962" s="4"/>
      <c r="C2962" s="11"/>
      <c r="D2962" s="2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16"/>
    </row>
    <row r="2963" spans="1:17">
      <c r="A2963" s="11"/>
      <c r="B2963" s="4"/>
      <c r="C2963" s="11"/>
      <c r="D2963" s="2"/>
      <c r="E2963" s="6"/>
      <c r="F2963" s="6"/>
      <c r="G2963" s="6"/>
      <c r="H2963" s="6"/>
      <c r="I2963" s="6"/>
      <c r="J2963" s="6"/>
      <c r="K2963" s="6"/>
      <c r="L2963" s="6"/>
      <c r="M2963" s="6"/>
      <c r="N2963" s="6"/>
      <c r="O2963" s="6"/>
      <c r="P2963" s="6"/>
      <c r="Q2963" s="16"/>
    </row>
    <row r="2964" spans="1:17">
      <c r="A2964" s="11"/>
      <c r="B2964" s="4"/>
      <c r="C2964" s="11"/>
      <c r="D2964" s="2"/>
      <c r="E2964" s="6"/>
      <c r="F2964" s="6"/>
      <c r="G2964" s="6"/>
      <c r="H2964" s="6"/>
      <c r="I2964" s="6"/>
      <c r="J2964" s="6"/>
      <c r="K2964" s="6"/>
      <c r="L2964" s="6"/>
      <c r="M2964" s="6"/>
      <c r="N2964" s="6"/>
      <c r="O2964" s="6"/>
      <c r="P2964" s="6"/>
      <c r="Q2964" s="16"/>
    </row>
    <row r="2965" spans="1:17">
      <c r="A2965" s="11"/>
      <c r="B2965" s="4"/>
      <c r="C2965" s="11"/>
      <c r="D2965" s="2"/>
      <c r="E2965" s="6"/>
      <c r="F2965" s="6"/>
      <c r="G2965" s="6"/>
      <c r="H2965" s="6"/>
      <c r="I2965" s="6"/>
      <c r="J2965" s="6"/>
      <c r="K2965" s="6"/>
      <c r="L2965" s="6"/>
      <c r="M2965" s="6"/>
      <c r="N2965" s="6"/>
      <c r="O2965" s="6"/>
      <c r="P2965" s="6"/>
      <c r="Q2965" s="16"/>
    </row>
    <row r="2966" spans="1:17">
      <c r="A2966" s="11"/>
      <c r="B2966" s="4"/>
      <c r="C2966" s="11"/>
      <c r="D2966" s="2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16"/>
    </row>
    <row r="2967" spans="1:17">
      <c r="A2967" s="11"/>
      <c r="B2967" s="4"/>
      <c r="C2967" s="11"/>
      <c r="D2967" s="2"/>
      <c r="E2967" s="6"/>
      <c r="F2967" s="6"/>
      <c r="G2967" s="6"/>
      <c r="H2967" s="6"/>
      <c r="I2967" s="6"/>
      <c r="J2967" s="6"/>
      <c r="K2967" s="6"/>
      <c r="L2967" s="6"/>
      <c r="M2967" s="6"/>
      <c r="N2967" s="6"/>
      <c r="O2967" s="6"/>
      <c r="P2967" s="6"/>
      <c r="Q2967" s="16"/>
    </row>
    <row r="2968" spans="1:17">
      <c r="A2968" s="11"/>
      <c r="B2968" s="4"/>
      <c r="C2968" s="11"/>
      <c r="D2968" s="2"/>
      <c r="E2968" s="6"/>
      <c r="F2968" s="6"/>
      <c r="G2968" s="6"/>
      <c r="H2968" s="6"/>
      <c r="I2968" s="6"/>
      <c r="J2968" s="6"/>
      <c r="K2968" s="6"/>
      <c r="L2968" s="6"/>
      <c r="M2968" s="6"/>
      <c r="N2968" s="6"/>
      <c r="O2968" s="6"/>
      <c r="P2968" s="6"/>
      <c r="Q2968" s="16"/>
    </row>
    <row r="2969" spans="1:17">
      <c r="A2969" s="11"/>
      <c r="B2969" s="4"/>
      <c r="C2969" s="11"/>
      <c r="D2969" s="2"/>
      <c r="E2969" s="6"/>
      <c r="F2969" s="6"/>
      <c r="G2969" s="6"/>
      <c r="H2969" s="6"/>
      <c r="I2969" s="6"/>
      <c r="J2969" s="6"/>
      <c r="K2969" s="6"/>
      <c r="L2969" s="6"/>
      <c r="M2969" s="6"/>
      <c r="N2969" s="6"/>
      <c r="O2969" s="6"/>
      <c r="P2969" s="6"/>
      <c r="Q2969" s="16"/>
    </row>
    <row r="2970" spans="1:17">
      <c r="A2970" s="11"/>
      <c r="B2970" s="4"/>
      <c r="C2970" s="11"/>
      <c r="D2970" s="2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16"/>
    </row>
    <row r="2971" spans="1:17">
      <c r="A2971" s="11"/>
      <c r="B2971" s="4"/>
      <c r="C2971" s="11"/>
      <c r="D2971" s="2"/>
      <c r="E2971" s="6"/>
      <c r="F2971" s="6"/>
      <c r="G2971" s="6"/>
      <c r="H2971" s="6"/>
      <c r="I2971" s="6"/>
      <c r="J2971" s="6"/>
      <c r="K2971" s="6"/>
      <c r="L2971" s="6"/>
      <c r="M2971" s="6"/>
      <c r="N2971" s="6"/>
      <c r="O2971" s="6"/>
      <c r="P2971" s="6"/>
      <c r="Q2971" s="16"/>
    </row>
    <row r="2972" spans="1:17">
      <c r="A2972" s="11"/>
      <c r="B2972" s="4"/>
      <c r="C2972" s="11"/>
      <c r="D2972" s="2"/>
      <c r="E2972" s="6"/>
      <c r="F2972" s="6"/>
      <c r="G2972" s="6"/>
      <c r="H2972" s="6"/>
      <c r="I2972" s="6"/>
      <c r="J2972" s="6"/>
      <c r="K2972" s="6"/>
      <c r="L2972" s="6"/>
      <c r="M2972" s="6"/>
      <c r="N2972" s="6"/>
      <c r="O2972" s="6"/>
      <c r="P2972" s="6"/>
      <c r="Q2972" s="16"/>
    </row>
    <row r="2973" spans="1:17">
      <c r="A2973" s="11"/>
      <c r="B2973" s="4"/>
      <c r="C2973" s="11"/>
      <c r="D2973" s="2"/>
      <c r="E2973" s="6"/>
      <c r="F2973" s="6"/>
      <c r="G2973" s="6"/>
      <c r="H2973" s="6"/>
      <c r="I2973" s="6"/>
      <c r="J2973" s="6"/>
      <c r="K2973" s="6"/>
      <c r="L2973" s="6"/>
      <c r="M2973" s="6"/>
      <c r="N2973" s="6"/>
      <c r="O2973" s="6"/>
      <c r="P2973" s="6"/>
      <c r="Q2973" s="16"/>
    </row>
    <row r="2974" spans="1:17">
      <c r="A2974" s="11"/>
      <c r="B2974" s="4"/>
      <c r="C2974" s="11"/>
      <c r="D2974" s="2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16"/>
    </row>
    <row r="2975" spans="1:17">
      <c r="A2975" s="11"/>
      <c r="B2975" s="4"/>
      <c r="C2975" s="11"/>
      <c r="D2975" s="2"/>
      <c r="E2975" s="6"/>
      <c r="F2975" s="6"/>
      <c r="G2975" s="6"/>
      <c r="H2975" s="6"/>
      <c r="I2975" s="6"/>
      <c r="J2975" s="6"/>
      <c r="K2975" s="6"/>
      <c r="L2975" s="6"/>
      <c r="M2975" s="6"/>
      <c r="N2975" s="6"/>
      <c r="O2975" s="6"/>
      <c r="P2975" s="6"/>
      <c r="Q2975" s="16"/>
    </row>
    <row r="2976" spans="1:17">
      <c r="A2976" s="11"/>
      <c r="B2976" s="4"/>
      <c r="C2976" s="11"/>
      <c r="D2976" s="2"/>
      <c r="E2976" s="6"/>
      <c r="F2976" s="6"/>
      <c r="G2976" s="6"/>
      <c r="H2976" s="6"/>
      <c r="I2976" s="6"/>
      <c r="J2976" s="6"/>
      <c r="K2976" s="6"/>
      <c r="L2976" s="6"/>
      <c r="M2976" s="6"/>
      <c r="N2976" s="6"/>
      <c r="O2976" s="6"/>
      <c r="P2976" s="6"/>
      <c r="Q2976" s="16"/>
    </row>
    <row r="2977" spans="1:17">
      <c r="A2977" s="11"/>
      <c r="B2977" s="4"/>
      <c r="C2977" s="11"/>
      <c r="D2977" s="2"/>
      <c r="E2977" s="6"/>
      <c r="F2977" s="6"/>
      <c r="G2977" s="6"/>
      <c r="H2977" s="6"/>
      <c r="I2977" s="6"/>
      <c r="J2977" s="6"/>
      <c r="K2977" s="6"/>
      <c r="L2977" s="6"/>
      <c r="M2977" s="6"/>
      <c r="N2977" s="6"/>
      <c r="O2977" s="6"/>
      <c r="P2977" s="6"/>
      <c r="Q2977" s="16"/>
    </row>
    <row r="2978" spans="1:17">
      <c r="A2978" s="11"/>
      <c r="B2978" s="4"/>
      <c r="C2978" s="11"/>
      <c r="D2978" s="2"/>
      <c r="E2978" s="6"/>
      <c r="F2978" s="6"/>
      <c r="G2978" s="6"/>
      <c r="H2978" s="6"/>
      <c r="I2978" s="6"/>
      <c r="J2978" s="6"/>
      <c r="K2978" s="6"/>
      <c r="L2978" s="6"/>
      <c r="M2978" s="6"/>
      <c r="N2978" s="6"/>
      <c r="O2978" s="6"/>
      <c r="P2978" s="6"/>
      <c r="Q2978" s="16"/>
    </row>
    <row r="2979" spans="1:17">
      <c r="A2979" s="11"/>
      <c r="B2979" s="4"/>
      <c r="C2979" s="11"/>
      <c r="D2979" s="2"/>
      <c r="E2979" s="6"/>
      <c r="F2979" s="6"/>
      <c r="G2979" s="6"/>
      <c r="H2979" s="6"/>
      <c r="I2979" s="6"/>
      <c r="J2979" s="6"/>
      <c r="K2979" s="6"/>
      <c r="L2979" s="6"/>
      <c r="M2979" s="6"/>
      <c r="N2979" s="6"/>
      <c r="O2979" s="6"/>
      <c r="P2979" s="6"/>
      <c r="Q2979" s="16"/>
    </row>
    <row r="2980" spans="1:17">
      <c r="A2980" s="11"/>
      <c r="B2980" s="4"/>
      <c r="C2980" s="11"/>
      <c r="D2980" s="2"/>
      <c r="E2980" s="6"/>
      <c r="F2980" s="6"/>
      <c r="G2980" s="6"/>
      <c r="H2980" s="6"/>
      <c r="I2980" s="6"/>
      <c r="J2980" s="6"/>
      <c r="K2980" s="6"/>
      <c r="L2980" s="6"/>
      <c r="M2980" s="6"/>
      <c r="N2980" s="6"/>
      <c r="O2980" s="6"/>
      <c r="P2980" s="6"/>
      <c r="Q2980" s="16"/>
    </row>
    <row r="2981" spans="1:17">
      <c r="A2981" s="11"/>
      <c r="B2981" s="4"/>
      <c r="C2981" s="11"/>
      <c r="D2981" s="2"/>
      <c r="E2981" s="6"/>
      <c r="F2981" s="6"/>
      <c r="G2981" s="6"/>
      <c r="H2981" s="6"/>
      <c r="I2981" s="6"/>
      <c r="J2981" s="6"/>
      <c r="K2981" s="6"/>
      <c r="L2981" s="6"/>
      <c r="M2981" s="6"/>
      <c r="N2981" s="6"/>
      <c r="O2981" s="6"/>
      <c r="P2981" s="6"/>
      <c r="Q2981" s="16"/>
    </row>
    <row r="2982" spans="1:17">
      <c r="A2982" s="11"/>
      <c r="B2982" s="4"/>
      <c r="C2982" s="11"/>
      <c r="D2982" s="2"/>
      <c r="E2982" s="6"/>
      <c r="F2982" s="6"/>
      <c r="G2982" s="6"/>
      <c r="H2982" s="6"/>
      <c r="I2982" s="6"/>
      <c r="J2982" s="6"/>
      <c r="K2982" s="6"/>
      <c r="L2982" s="6"/>
      <c r="M2982" s="6"/>
      <c r="N2982" s="6"/>
      <c r="O2982" s="6"/>
      <c r="P2982" s="6"/>
      <c r="Q2982" s="16"/>
    </row>
    <row r="2983" spans="1:17">
      <c r="A2983" s="11"/>
      <c r="B2983" s="4"/>
      <c r="C2983" s="11"/>
      <c r="D2983" s="2"/>
      <c r="E2983" s="6"/>
      <c r="F2983" s="6"/>
      <c r="G2983" s="6"/>
      <c r="H2983" s="6"/>
      <c r="I2983" s="6"/>
      <c r="J2983" s="6"/>
      <c r="K2983" s="6"/>
      <c r="L2983" s="6"/>
      <c r="M2983" s="6"/>
      <c r="N2983" s="6"/>
      <c r="O2983" s="6"/>
      <c r="P2983" s="6"/>
      <c r="Q2983" s="16"/>
    </row>
    <row r="2984" spans="1:17">
      <c r="A2984" s="11"/>
      <c r="B2984" s="4"/>
      <c r="C2984" s="11"/>
      <c r="D2984" s="2"/>
      <c r="E2984" s="6"/>
      <c r="F2984" s="6"/>
      <c r="G2984" s="6"/>
      <c r="H2984" s="6"/>
      <c r="I2984" s="6"/>
      <c r="J2984" s="6"/>
      <c r="K2984" s="6"/>
      <c r="L2984" s="6"/>
      <c r="M2984" s="6"/>
      <c r="N2984" s="6"/>
      <c r="O2984" s="6"/>
      <c r="P2984" s="6"/>
      <c r="Q2984" s="16"/>
    </row>
    <row r="2985" spans="1:17">
      <c r="A2985" s="11"/>
      <c r="B2985" s="4"/>
      <c r="C2985" s="11"/>
      <c r="D2985" s="2"/>
      <c r="E2985" s="6"/>
      <c r="F2985" s="6"/>
      <c r="G2985" s="6"/>
      <c r="H2985" s="6"/>
      <c r="I2985" s="6"/>
      <c r="J2985" s="6"/>
      <c r="K2985" s="6"/>
      <c r="L2985" s="6"/>
      <c r="M2985" s="6"/>
      <c r="N2985" s="6"/>
      <c r="O2985" s="6"/>
      <c r="P2985" s="6"/>
      <c r="Q2985" s="16"/>
    </row>
    <row r="2986" spans="1:17">
      <c r="A2986" s="11"/>
      <c r="B2986" s="4"/>
      <c r="C2986" s="11"/>
      <c r="D2986" s="2"/>
      <c r="E2986" s="6"/>
      <c r="F2986" s="6"/>
      <c r="G2986" s="6"/>
      <c r="H2986" s="6"/>
      <c r="I2986" s="6"/>
      <c r="J2986" s="6"/>
      <c r="K2986" s="6"/>
      <c r="L2986" s="6"/>
      <c r="M2986" s="6"/>
      <c r="N2986" s="6"/>
      <c r="O2986" s="6"/>
      <c r="P2986" s="6"/>
      <c r="Q2986" s="16"/>
    </row>
    <row r="2987" spans="1:17">
      <c r="A2987" s="11"/>
      <c r="B2987" s="4"/>
      <c r="C2987" s="11"/>
      <c r="D2987" s="2"/>
      <c r="E2987" s="6"/>
      <c r="F2987" s="6"/>
      <c r="G2987" s="6"/>
      <c r="H2987" s="6"/>
      <c r="I2987" s="6"/>
      <c r="J2987" s="6"/>
      <c r="K2987" s="6"/>
      <c r="L2987" s="6"/>
      <c r="M2987" s="6"/>
      <c r="N2987" s="6"/>
      <c r="O2987" s="6"/>
      <c r="P2987" s="6"/>
      <c r="Q2987" s="16"/>
    </row>
    <row r="2988" spans="1:17">
      <c r="A2988" s="11"/>
      <c r="B2988" s="4"/>
      <c r="C2988" s="11"/>
      <c r="D2988" s="2"/>
      <c r="E2988" s="6"/>
      <c r="F2988" s="6"/>
      <c r="G2988" s="6"/>
      <c r="H2988" s="6"/>
      <c r="I2988" s="6"/>
      <c r="J2988" s="6"/>
      <c r="K2988" s="6"/>
      <c r="L2988" s="6"/>
      <c r="M2988" s="6"/>
      <c r="N2988" s="6"/>
      <c r="O2988" s="6"/>
      <c r="P2988" s="6"/>
      <c r="Q2988" s="16"/>
    </row>
    <row r="2989" spans="1:17">
      <c r="A2989" s="11"/>
      <c r="B2989" s="4"/>
      <c r="C2989" s="11"/>
      <c r="D2989" s="2"/>
      <c r="E2989" s="6"/>
      <c r="F2989" s="6"/>
      <c r="G2989" s="6"/>
      <c r="H2989" s="6"/>
      <c r="I2989" s="6"/>
      <c r="J2989" s="6"/>
      <c r="K2989" s="6"/>
      <c r="L2989" s="6"/>
      <c r="M2989" s="6"/>
      <c r="N2989" s="6"/>
      <c r="O2989" s="6"/>
      <c r="P2989" s="6"/>
      <c r="Q2989" s="16"/>
    </row>
    <row r="2990" spans="1:17">
      <c r="A2990" s="11"/>
      <c r="B2990" s="4"/>
      <c r="C2990" s="11"/>
      <c r="D2990" s="2"/>
      <c r="E2990" s="6"/>
      <c r="F2990" s="6"/>
      <c r="G2990" s="6"/>
      <c r="H2990" s="6"/>
      <c r="I2990" s="6"/>
      <c r="J2990" s="6"/>
      <c r="K2990" s="6"/>
      <c r="L2990" s="6"/>
      <c r="M2990" s="6"/>
      <c r="N2990" s="6"/>
      <c r="O2990" s="6"/>
      <c r="P2990" s="6"/>
      <c r="Q2990" s="16"/>
    </row>
    <row r="2991" spans="1:17">
      <c r="A2991" s="11"/>
      <c r="B2991" s="4"/>
      <c r="C2991" s="11"/>
      <c r="D2991" s="2"/>
      <c r="E2991" s="6"/>
      <c r="F2991" s="6"/>
      <c r="G2991" s="6"/>
      <c r="H2991" s="6"/>
      <c r="I2991" s="6"/>
      <c r="J2991" s="6"/>
      <c r="K2991" s="6"/>
      <c r="L2991" s="6"/>
      <c r="M2991" s="6"/>
      <c r="N2991" s="6"/>
      <c r="O2991" s="6"/>
      <c r="P2991" s="6"/>
      <c r="Q2991" s="16"/>
    </row>
    <row r="2992" spans="1:17">
      <c r="A2992" s="11"/>
      <c r="B2992" s="4"/>
      <c r="C2992" s="11"/>
      <c r="D2992" s="2"/>
      <c r="E2992" s="6"/>
      <c r="F2992" s="6"/>
      <c r="G2992" s="6"/>
      <c r="H2992" s="6"/>
      <c r="I2992" s="6"/>
      <c r="J2992" s="6"/>
      <c r="K2992" s="6"/>
      <c r="L2992" s="6"/>
      <c r="M2992" s="6"/>
      <c r="N2992" s="6"/>
      <c r="O2992" s="6"/>
      <c r="P2992" s="6"/>
      <c r="Q2992" s="16"/>
    </row>
    <row r="2993" spans="1:17">
      <c r="A2993" s="11"/>
      <c r="B2993" s="4"/>
      <c r="C2993" s="11"/>
      <c r="D2993" s="2"/>
      <c r="E2993" s="6"/>
      <c r="F2993" s="6"/>
      <c r="G2993" s="6"/>
      <c r="H2993" s="6"/>
      <c r="I2993" s="6"/>
      <c r="J2993" s="6"/>
      <c r="K2993" s="6"/>
      <c r="L2993" s="6"/>
      <c r="M2993" s="6"/>
      <c r="N2993" s="6"/>
      <c r="O2993" s="6"/>
      <c r="P2993" s="6"/>
      <c r="Q2993" s="16"/>
    </row>
    <row r="2994" spans="1:17">
      <c r="A2994" s="11"/>
      <c r="B2994" s="4"/>
      <c r="C2994" s="11"/>
      <c r="D2994" s="2"/>
      <c r="E2994" s="6"/>
      <c r="F2994" s="6"/>
      <c r="G2994" s="6"/>
      <c r="H2994" s="6"/>
      <c r="I2994" s="6"/>
      <c r="J2994" s="6"/>
      <c r="K2994" s="6"/>
      <c r="L2994" s="6"/>
      <c r="M2994" s="6"/>
      <c r="N2994" s="6"/>
      <c r="O2994" s="6"/>
      <c r="P2994" s="6"/>
      <c r="Q2994" s="16"/>
    </row>
    <row r="2995" spans="1:17">
      <c r="A2995" s="11"/>
      <c r="B2995" s="4"/>
      <c r="C2995" s="11"/>
      <c r="D2995" s="2"/>
      <c r="E2995" s="6"/>
      <c r="F2995" s="6"/>
      <c r="G2995" s="6"/>
      <c r="H2995" s="6"/>
      <c r="I2995" s="6"/>
      <c r="J2995" s="6"/>
      <c r="K2995" s="6"/>
      <c r="L2995" s="6"/>
      <c r="M2995" s="6"/>
      <c r="N2995" s="6"/>
      <c r="O2995" s="6"/>
      <c r="P2995" s="6"/>
      <c r="Q2995" s="16"/>
    </row>
    <row r="2996" spans="1:17">
      <c r="A2996" s="11"/>
      <c r="B2996" s="4"/>
      <c r="C2996" s="11"/>
      <c r="D2996" s="2"/>
      <c r="E2996" s="6"/>
      <c r="F2996" s="6"/>
      <c r="G2996" s="6"/>
      <c r="H2996" s="6"/>
      <c r="I2996" s="6"/>
      <c r="J2996" s="6"/>
      <c r="K2996" s="6"/>
      <c r="L2996" s="6"/>
      <c r="M2996" s="6"/>
      <c r="N2996" s="6"/>
      <c r="O2996" s="6"/>
      <c r="P2996" s="6"/>
      <c r="Q2996" s="16"/>
    </row>
    <row r="2997" spans="1:17">
      <c r="A2997" s="11"/>
      <c r="B2997" s="4"/>
      <c r="C2997" s="11"/>
      <c r="D2997" s="2"/>
      <c r="E2997" s="6"/>
      <c r="F2997" s="6"/>
      <c r="G2997" s="6"/>
      <c r="H2997" s="6"/>
      <c r="I2997" s="6"/>
      <c r="J2997" s="6"/>
      <c r="K2997" s="6"/>
      <c r="L2997" s="6"/>
      <c r="M2997" s="6"/>
      <c r="N2997" s="6"/>
      <c r="O2997" s="6"/>
      <c r="P2997" s="6"/>
      <c r="Q2997" s="16"/>
    </row>
    <row r="2998" spans="1:17">
      <c r="A2998" s="11"/>
      <c r="B2998" s="4"/>
      <c r="C2998" s="11"/>
      <c r="D2998" s="2"/>
      <c r="E2998" s="6"/>
      <c r="F2998" s="6"/>
      <c r="G2998" s="6"/>
      <c r="H2998" s="6"/>
      <c r="I2998" s="6"/>
      <c r="J2998" s="6"/>
      <c r="K2998" s="6"/>
      <c r="L2998" s="6"/>
      <c r="M2998" s="6"/>
      <c r="N2998" s="6"/>
      <c r="O2998" s="6"/>
      <c r="P2998" s="6"/>
      <c r="Q2998" s="16"/>
    </row>
    <row r="2999" spans="1:17">
      <c r="A2999" s="11"/>
      <c r="B2999" s="4"/>
      <c r="C2999" s="11"/>
      <c r="D2999" s="2"/>
      <c r="E2999" s="6"/>
      <c r="F2999" s="6"/>
      <c r="G2999" s="6"/>
      <c r="H2999" s="6"/>
      <c r="I2999" s="6"/>
      <c r="J2999" s="6"/>
      <c r="K2999" s="6"/>
      <c r="L2999" s="6"/>
      <c r="M2999" s="6"/>
      <c r="N2999" s="6"/>
      <c r="O2999" s="6"/>
      <c r="P2999" s="6"/>
      <c r="Q2999" s="16"/>
    </row>
    <row r="3000" spans="1:17">
      <c r="A3000" s="11"/>
      <c r="B3000" s="4"/>
      <c r="C3000" s="11"/>
      <c r="D3000" s="2"/>
      <c r="E3000" s="6"/>
      <c r="F3000" s="6"/>
      <c r="G3000" s="6"/>
      <c r="H3000" s="6"/>
      <c r="I3000" s="6"/>
      <c r="J3000" s="6"/>
      <c r="K3000" s="6"/>
      <c r="L3000" s="6"/>
      <c r="M3000" s="6"/>
      <c r="N3000" s="6"/>
      <c r="O3000" s="6"/>
      <c r="P3000" s="6"/>
      <c r="Q3000" s="16"/>
    </row>
    <row r="3001" spans="1:17">
      <c r="A3001" s="11"/>
      <c r="B3001" s="4"/>
      <c r="C3001" s="11"/>
      <c r="D3001" s="2"/>
      <c r="E3001" s="6"/>
      <c r="F3001" s="6"/>
      <c r="G3001" s="6"/>
      <c r="H3001" s="6"/>
      <c r="I3001" s="6"/>
      <c r="J3001" s="6"/>
      <c r="K3001" s="6"/>
      <c r="L3001" s="6"/>
      <c r="M3001" s="6"/>
      <c r="N3001" s="6"/>
      <c r="O3001" s="6"/>
      <c r="P3001" s="6"/>
      <c r="Q3001" s="16"/>
    </row>
    <row r="3002" spans="1:17">
      <c r="A3002" s="11"/>
      <c r="B3002" s="4"/>
      <c r="C3002" s="11"/>
      <c r="D3002" s="2"/>
      <c r="E3002" s="6"/>
      <c r="F3002" s="6"/>
      <c r="G3002" s="6"/>
      <c r="H3002" s="6"/>
      <c r="I3002" s="6"/>
      <c r="J3002" s="6"/>
      <c r="K3002" s="6"/>
      <c r="L3002" s="6"/>
      <c r="M3002" s="6"/>
      <c r="N3002" s="6"/>
      <c r="O3002" s="6"/>
      <c r="P3002" s="6"/>
      <c r="Q3002" s="16"/>
    </row>
    <row r="3003" spans="1:17">
      <c r="A3003" s="11"/>
      <c r="B3003" s="4"/>
      <c r="C3003" s="11"/>
      <c r="D3003" s="2"/>
      <c r="E3003" s="6"/>
      <c r="F3003" s="6"/>
      <c r="G3003" s="6"/>
      <c r="H3003" s="6"/>
      <c r="I3003" s="6"/>
      <c r="J3003" s="6"/>
      <c r="K3003" s="6"/>
      <c r="L3003" s="6"/>
      <c r="M3003" s="6"/>
      <c r="N3003" s="6"/>
      <c r="O3003" s="6"/>
      <c r="P3003" s="6"/>
      <c r="Q3003" s="16"/>
    </row>
    <row r="3004" spans="1:17">
      <c r="A3004" s="11"/>
      <c r="B3004" s="4"/>
      <c r="C3004" s="11"/>
      <c r="D3004" s="2"/>
      <c r="E3004" s="6"/>
      <c r="F3004" s="6"/>
      <c r="G3004" s="6"/>
      <c r="H3004" s="6"/>
      <c r="I3004" s="6"/>
      <c r="J3004" s="6"/>
      <c r="K3004" s="6"/>
      <c r="L3004" s="6"/>
      <c r="M3004" s="6"/>
      <c r="N3004" s="6"/>
      <c r="O3004" s="6"/>
      <c r="P3004" s="6"/>
      <c r="Q3004" s="16"/>
    </row>
    <row r="3005" spans="1:17">
      <c r="A3005" s="11"/>
      <c r="B3005" s="4"/>
      <c r="C3005" s="11"/>
      <c r="D3005" s="2"/>
      <c r="E3005" s="6"/>
      <c r="F3005" s="6"/>
      <c r="G3005" s="6"/>
      <c r="H3005" s="6"/>
      <c r="I3005" s="6"/>
      <c r="J3005" s="6"/>
      <c r="K3005" s="6"/>
      <c r="L3005" s="6"/>
      <c r="M3005" s="6"/>
      <c r="N3005" s="6"/>
      <c r="O3005" s="6"/>
      <c r="P3005" s="6"/>
      <c r="Q3005" s="16"/>
    </row>
    <row r="3006" spans="1:17">
      <c r="A3006" s="11"/>
      <c r="B3006" s="4"/>
      <c r="C3006" s="11"/>
      <c r="D3006" s="2"/>
      <c r="E3006" s="6"/>
      <c r="F3006" s="6"/>
      <c r="G3006" s="6"/>
      <c r="H3006" s="6"/>
      <c r="I3006" s="6"/>
      <c r="J3006" s="6"/>
      <c r="K3006" s="6"/>
      <c r="L3006" s="6"/>
      <c r="M3006" s="6"/>
      <c r="N3006" s="6"/>
      <c r="O3006" s="6"/>
      <c r="P3006" s="6"/>
      <c r="Q3006" s="16"/>
    </row>
    <row r="3007" spans="1:17">
      <c r="A3007" s="11"/>
      <c r="B3007" s="4"/>
      <c r="C3007" s="11"/>
      <c r="D3007" s="2"/>
      <c r="E3007" s="6"/>
      <c r="F3007" s="6"/>
      <c r="G3007" s="6"/>
      <c r="H3007" s="6"/>
      <c r="I3007" s="6"/>
      <c r="J3007" s="6"/>
      <c r="K3007" s="6"/>
      <c r="L3007" s="6"/>
      <c r="M3007" s="6"/>
      <c r="N3007" s="6"/>
      <c r="O3007" s="6"/>
      <c r="P3007" s="6"/>
      <c r="Q3007" s="16"/>
    </row>
    <row r="3008" spans="1:17">
      <c r="A3008" s="11"/>
      <c r="B3008" s="4"/>
      <c r="C3008" s="11"/>
      <c r="D3008" s="2"/>
      <c r="E3008" s="6"/>
      <c r="F3008" s="6"/>
      <c r="G3008" s="6"/>
      <c r="H3008" s="6"/>
      <c r="I3008" s="6"/>
      <c r="J3008" s="6"/>
      <c r="K3008" s="6"/>
      <c r="L3008" s="6"/>
      <c r="M3008" s="6"/>
      <c r="N3008" s="6"/>
      <c r="O3008" s="6"/>
      <c r="P3008" s="6"/>
      <c r="Q3008" s="16"/>
    </row>
    <row r="3009" spans="1:17">
      <c r="A3009" s="11"/>
      <c r="B3009" s="4"/>
      <c r="C3009" s="11"/>
      <c r="D3009" s="2"/>
      <c r="E3009" s="6"/>
      <c r="F3009" s="6"/>
      <c r="G3009" s="6"/>
      <c r="H3009" s="6"/>
      <c r="I3009" s="6"/>
      <c r="J3009" s="6"/>
      <c r="K3009" s="6"/>
      <c r="L3009" s="6"/>
      <c r="M3009" s="6"/>
      <c r="N3009" s="6"/>
      <c r="O3009" s="6"/>
      <c r="P3009" s="6"/>
      <c r="Q3009" s="16"/>
    </row>
    <row r="3010" spans="1:17">
      <c r="A3010" s="11"/>
      <c r="B3010" s="4"/>
      <c r="C3010" s="11"/>
      <c r="D3010" s="2"/>
      <c r="E3010" s="6"/>
      <c r="F3010" s="6"/>
      <c r="G3010" s="6"/>
      <c r="H3010" s="6"/>
      <c r="I3010" s="6"/>
      <c r="J3010" s="6"/>
      <c r="K3010" s="6"/>
      <c r="L3010" s="6"/>
      <c r="M3010" s="6"/>
      <c r="N3010" s="6"/>
      <c r="O3010" s="6"/>
      <c r="P3010" s="6"/>
      <c r="Q3010" s="16"/>
    </row>
    <row r="3011" spans="1:17">
      <c r="A3011" s="11"/>
      <c r="B3011" s="4"/>
      <c r="C3011" s="11"/>
      <c r="D3011" s="2"/>
      <c r="E3011" s="6"/>
      <c r="F3011" s="6"/>
      <c r="G3011" s="6"/>
      <c r="H3011" s="6"/>
      <c r="I3011" s="6"/>
      <c r="J3011" s="6"/>
      <c r="K3011" s="6"/>
      <c r="L3011" s="6"/>
      <c r="M3011" s="6"/>
      <c r="N3011" s="6"/>
      <c r="O3011" s="6"/>
      <c r="P3011" s="6"/>
      <c r="Q3011" s="16"/>
    </row>
    <row r="3012" spans="1:17">
      <c r="A3012" s="11"/>
      <c r="B3012" s="4"/>
      <c r="C3012" s="11"/>
      <c r="D3012" s="2"/>
      <c r="E3012" s="6"/>
      <c r="F3012" s="6"/>
      <c r="G3012" s="6"/>
      <c r="H3012" s="6"/>
      <c r="I3012" s="6"/>
      <c r="J3012" s="6"/>
      <c r="K3012" s="6"/>
      <c r="L3012" s="6"/>
      <c r="M3012" s="6"/>
      <c r="N3012" s="6"/>
      <c r="O3012" s="6"/>
      <c r="P3012" s="6"/>
      <c r="Q3012" s="16"/>
    </row>
    <row r="3013" spans="1:17">
      <c r="D3013" s="2"/>
      <c r="E3013" s="6"/>
      <c r="F3013" s="6"/>
      <c r="G3013" s="6"/>
      <c r="H3013" s="6"/>
      <c r="I3013" s="6"/>
      <c r="J3013" s="6"/>
      <c r="K3013" s="6"/>
      <c r="L3013" s="6"/>
      <c r="M3013" s="6"/>
      <c r="N3013" s="6"/>
      <c r="O3013" s="6"/>
      <c r="P3013" s="6"/>
    </row>
    <row r="3014" spans="1:17">
      <c r="D3014" s="2"/>
      <c r="E3014" s="6"/>
      <c r="F3014" s="6"/>
      <c r="G3014" s="6"/>
      <c r="H3014" s="6"/>
      <c r="I3014" s="6"/>
      <c r="J3014" s="6"/>
      <c r="K3014" s="6"/>
      <c r="L3014" s="6"/>
      <c r="M3014" s="6"/>
      <c r="N3014" s="6"/>
      <c r="O3014" s="6"/>
      <c r="P3014" s="6"/>
    </row>
    <row r="3015" spans="1:17">
      <c r="D3015" s="2"/>
      <c r="E3015" s="6"/>
      <c r="F3015" s="6"/>
      <c r="G3015" s="6"/>
      <c r="H3015" s="6"/>
      <c r="I3015" s="6"/>
      <c r="J3015" s="6"/>
      <c r="K3015" s="6"/>
      <c r="L3015" s="6"/>
      <c r="M3015" s="6"/>
      <c r="N3015" s="6"/>
      <c r="O3015" s="6"/>
      <c r="P3015" s="6"/>
    </row>
    <row r="3016" spans="1:17">
      <c r="D3016" s="2"/>
      <c r="E3016" s="6"/>
      <c r="F3016" s="6"/>
      <c r="G3016" s="6"/>
      <c r="H3016" s="6"/>
      <c r="I3016" s="6"/>
      <c r="J3016" s="6"/>
      <c r="K3016" s="6"/>
      <c r="L3016" s="6"/>
      <c r="M3016" s="6"/>
      <c r="N3016" s="6"/>
      <c r="O3016" s="6"/>
      <c r="P3016" s="6"/>
    </row>
    <row r="3017" spans="1:17">
      <c r="D3017" s="2"/>
      <c r="E3017" s="6"/>
      <c r="F3017" s="6"/>
      <c r="G3017" s="6"/>
      <c r="H3017" s="6"/>
      <c r="I3017" s="6"/>
      <c r="J3017" s="6"/>
      <c r="K3017" s="6"/>
      <c r="L3017" s="6"/>
      <c r="M3017" s="6"/>
      <c r="N3017" s="6"/>
      <c r="O3017" s="6"/>
      <c r="P3017" s="6"/>
    </row>
    <row r="3018" spans="1:17">
      <c r="D3018" s="2"/>
      <c r="E3018" s="6"/>
      <c r="F3018" s="6"/>
      <c r="G3018" s="6"/>
      <c r="H3018" s="6"/>
      <c r="I3018" s="6"/>
      <c r="J3018" s="6"/>
      <c r="K3018" s="6"/>
      <c r="L3018" s="6"/>
      <c r="M3018" s="6"/>
      <c r="N3018" s="6"/>
      <c r="O3018" s="6"/>
      <c r="P3018" s="6"/>
    </row>
    <row r="3019" spans="1:17">
      <c r="D3019" s="2"/>
      <c r="E3019" s="6"/>
      <c r="F3019" s="6"/>
      <c r="G3019" s="6"/>
      <c r="H3019" s="6"/>
      <c r="I3019" s="6"/>
      <c r="J3019" s="6"/>
      <c r="K3019" s="6"/>
      <c r="L3019" s="6"/>
      <c r="M3019" s="6"/>
      <c r="N3019" s="6"/>
      <c r="O3019" s="6"/>
      <c r="P3019" s="6"/>
    </row>
    <row r="3020" spans="1:17">
      <c r="D3020" s="2"/>
      <c r="E3020" s="6"/>
      <c r="F3020" s="6"/>
      <c r="G3020" s="6"/>
      <c r="H3020" s="6"/>
      <c r="I3020" s="6"/>
      <c r="J3020" s="6"/>
      <c r="K3020" s="6"/>
      <c r="L3020" s="6"/>
      <c r="M3020" s="6"/>
      <c r="N3020" s="6"/>
      <c r="O3020" s="6"/>
      <c r="P3020" s="6"/>
    </row>
    <row r="3021" spans="1:17">
      <c r="D3021" s="2"/>
      <c r="E3021" s="6"/>
      <c r="F3021" s="6"/>
      <c r="G3021" s="6"/>
      <c r="H3021" s="6"/>
      <c r="I3021" s="6"/>
      <c r="J3021" s="6"/>
      <c r="K3021" s="6"/>
      <c r="L3021" s="6"/>
      <c r="M3021" s="6"/>
      <c r="N3021" s="6"/>
      <c r="O3021" s="6"/>
      <c r="P3021" s="6"/>
    </row>
    <row r="3022" spans="1:17">
      <c r="D3022" s="2"/>
      <c r="E3022" s="6"/>
      <c r="F3022" s="6"/>
      <c r="G3022" s="6"/>
      <c r="H3022" s="6"/>
      <c r="I3022" s="6"/>
      <c r="J3022" s="6"/>
      <c r="K3022" s="6"/>
      <c r="L3022" s="6"/>
      <c r="M3022" s="6"/>
      <c r="N3022" s="6"/>
      <c r="O3022" s="6"/>
      <c r="P3022" s="6"/>
    </row>
    <row r="3023" spans="1:17">
      <c r="D3023" s="2"/>
      <c r="E3023" s="6"/>
      <c r="F3023" s="6"/>
      <c r="G3023" s="6"/>
      <c r="H3023" s="6"/>
      <c r="I3023" s="6"/>
      <c r="J3023" s="6"/>
      <c r="K3023" s="6"/>
      <c r="L3023" s="6"/>
      <c r="M3023" s="6"/>
      <c r="N3023" s="6"/>
      <c r="O3023" s="6"/>
      <c r="P3023" s="6"/>
    </row>
    <row r="3024" spans="1:17">
      <c r="D3024" s="2"/>
      <c r="E3024" s="6"/>
      <c r="F3024" s="6"/>
      <c r="G3024" s="6"/>
      <c r="H3024" s="6"/>
      <c r="I3024" s="6"/>
      <c r="J3024" s="6"/>
      <c r="K3024" s="6"/>
      <c r="L3024" s="6"/>
      <c r="M3024" s="6"/>
      <c r="N3024" s="6"/>
      <c r="O3024" s="6"/>
      <c r="P3024" s="6"/>
    </row>
    <row r="3025" spans="4:16">
      <c r="D3025" s="2"/>
      <c r="E3025" s="6"/>
      <c r="F3025" s="6"/>
      <c r="G3025" s="6"/>
      <c r="H3025" s="6"/>
      <c r="I3025" s="6"/>
      <c r="J3025" s="6"/>
      <c r="K3025" s="6"/>
      <c r="L3025" s="6"/>
      <c r="M3025" s="6"/>
      <c r="N3025" s="6"/>
      <c r="O3025" s="6"/>
      <c r="P3025" s="6"/>
    </row>
    <row r="3026" spans="4:16">
      <c r="D3026" s="2"/>
      <c r="E3026" s="6"/>
      <c r="F3026" s="6"/>
      <c r="G3026" s="6"/>
      <c r="H3026" s="6"/>
      <c r="I3026" s="6"/>
      <c r="J3026" s="6"/>
      <c r="K3026" s="6"/>
      <c r="L3026" s="6"/>
      <c r="M3026" s="6"/>
      <c r="N3026" s="6"/>
      <c r="O3026" s="6"/>
      <c r="P3026" s="6"/>
    </row>
    <row r="3027" spans="4:16">
      <c r="D3027" s="2"/>
      <c r="E3027" s="6"/>
      <c r="F3027" s="6"/>
      <c r="G3027" s="6"/>
      <c r="H3027" s="6"/>
      <c r="I3027" s="6"/>
      <c r="J3027" s="6"/>
      <c r="K3027" s="6"/>
      <c r="L3027" s="6"/>
      <c r="M3027" s="6"/>
      <c r="N3027" s="6"/>
      <c r="O3027" s="6"/>
      <c r="P3027" s="6"/>
    </row>
    <row r="3028" spans="4:16">
      <c r="D3028" s="2"/>
      <c r="E3028" s="6"/>
      <c r="F3028" s="6"/>
      <c r="G3028" s="6"/>
      <c r="H3028" s="6"/>
      <c r="I3028" s="6"/>
      <c r="J3028" s="6"/>
      <c r="K3028" s="6"/>
      <c r="L3028" s="6"/>
      <c r="M3028" s="6"/>
      <c r="N3028" s="6"/>
      <c r="O3028" s="6"/>
      <c r="P3028" s="6"/>
    </row>
    <row r="3029" spans="4:16">
      <c r="D3029" s="2"/>
      <c r="E3029" s="6"/>
      <c r="F3029" s="6"/>
      <c r="G3029" s="6"/>
      <c r="H3029" s="6"/>
      <c r="I3029" s="6"/>
      <c r="J3029" s="6"/>
      <c r="K3029" s="6"/>
      <c r="L3029" s="6"/>
      <c r="M3029" s="6"/>
      <c r="N3029" s="6"/>
      <c r="O3029" s="6"/>
      <c r="P3029" s="6"/>
    </row>
    <row r="3030" spans="4:16">
      <c r="D3030" s="2"/>
      <c r="E3030" s="6"/>
      <c r="F3030" s="6"/>
      <c r="G3030" s="6"/>
      <c r="H3030" s="6"/>
      <c r="I3030" s="6"/>
      <c r="J3030" s="6"/>
      <c r="K3030" s="6"/>
      <c r="L3030" s="6"/>
      <c r="M3030" s="6"/>
      <c r="N3030" s="6"/>
      <c r="O3030" s="6"/>
      <c r="P3030" s="6"/>
    </row>
    <row r="3031" spans="4:16">
      <c r="D3031" s="2"/>
      <c r="E3031" s="6"/>
      <c r="F3031" s="6"/>
      <c r="G3031" s="6"/>
      <c r="H3031" s="6"/>
      <c r="I3031" s="6"/>
      <c r="J3031" s="6"/>
      <c r="K3031" s="6"/>
      <c r="L3031" s="6"/>
      <c r="M3031" s="6"/>
      <c r="N3031" s="6"/>
      <c r="O3031" s="6"/>
      <c r="P3031" s="6"/>
    </row>
    <row r="3032" spans="4:16">
      <c r="D3032" s="2"/>
      <c r="E3032" s="6"/>
      <c r="F3032" s="6"/>
      <c r="G3032" s="6"/>
      <c r="H3032" s="6"/>
      <c r="I3032" s="6"/>
      <c r="J3032" s="6"/>
      <c r="K3032" s="6"/>
      <c r="L3032" s="6"/>
      <c r="M3032" s="6"/>
      <c r="N3032" s="6"/>
      <c r="O3032" s="6"/>
      <c r="P3032" s="6"/>
    </row>
    <row r="3033" spans="4:16">
      <c r="D3033" s="2"/>
      <c r="E3033" s="6"/>
      <c r="F3033" s="6"/>
      <c r="G3033" s="6"/>
      <c r="H3033" s="6"/>
      <c r="I3033" s="6"/>
      <c r="J3033" s="6"/>
      <c r="K3033" s="6"/>
      <c r="L3033" s="6"/>
      <c r="M3033" s="6"/>
      <c r="N3033" s="6"/>
      <c r="O3033" s="6"/>
      <c r="P3033" s="6"/>
    </row>
    <row r="3034" spans="4:16">
      <c r="D3034" s="2"/>
      <c r="E3034" s="6"/>
      <c r="F3034" s="6"/>
      <c r="G3034" s="6"/>
      <c r="H3034" s="6"/>
      <c r="I3034" s="6"/>
      <c r="J3034" s="6"/>
      <c r="K3034" s="6"/>
      <c r="L3034" s="6"/>
      <c r="M3034" s="6"/>
      <c r="N3034" s="6"/>
      <c r="O3034" s="6"/>
      <c r="P3034" s="6"/>
    </row>
    <row r="3035" spans="4:16">
      <c r="D3035" s="2"/>
      <c r="E3035" s="6"/>
      <c r="F3035" s="6"/>
      <c r="G3035" s="6"/>
      <c r="H3035" s="6"/>
      <c r="I3035" s="6"/>
      <c r="J3035" s="6"/>
      <c r="K3035" s="6"/>
      <c r="L3035" s="6"/>
      <c r="M3035" s="6"/>
      <c r="N3035" s="6"/>
      <c r="O3035" s="6"/>
      <c r="P3035" s="6"/>
    </row>
    <row r="3036" spans="4:16">
      <c r="D3036" s="2"/>
      <c r="E3036" s="6"/>
      <c r="F3036" s="6"/>
      <c r="G3036" s="6"/>
      <c r="H3036" s="6"/>
      <c r="I3036" s="6"/>
      <c r="J3036" s="6"/>
      <c r="K3036" s="6"/>
      <c r="L3036" s="6"/>
      <c r="M3036" s="6"/>
      <c r="N3036" s="6"/>
      <c r="O3036" s="6"/>
      <c r="P3036" s="6"/>
    </row>
    <row r="3037" spans="4:16">
      <c r="D3037" s="2"/>
      <c r="E3037" s="6"/>
      <c r="F3037" s="6"/>
      <c r="G3037" s="6"/>
      <c r="H3037" s="6"/>
      <c r="I3037" s="6"/>
      <c r="J3037" s="6"/>
      <c r="K3037" s="6"/>
      <c r="L3037" s="6"/>
      <c r="M3037" s="6"/>
      <c r="N3037" s="6"/>
      <c r="O3037" s="6"/>
      <c r="P3037" s="6"/>
    </row>
    <row r="3038" spans="4:16">
      <c r="D3038" s="2"/>
      <c r="E3038" s="6"/>
      <c r="F3038" s="6"/>
      <c r="G3038" s="6"/>
      <c r="H3038" s="6"/>
      <c r="I3038" s="6"/>
      <c r="J3038" s="6"/>
      <c r="K3038" s="6"/>
      <c r="L3038" s="6"/>
      <c r="M3038" s="6"/>
      <c r="N3038" s="6"/>
      <c r="O3038" s="6"/>
      <c r="P3038" s="6"/>
    </row>
    <row r="3039" spans="4:16">
      <c r="D3039" s="2"/>
      <c r="E3039" s="6"/>
      <c r="F3039" s="6"/>
      <c r="G3039" s="6"/>
      <c r="H3039" s="6"/>
      <c r="I3039" s="6"/>
      <c r="J3039" s="6"/>
      <c r="K3039" s="6"/>
      <c r="L3039" s="6"/>
      <c r="M3039" s="6"/>
      <c r="N3039" s="6"/>
      <c r="O3039" s="6"/>
      <c r="P3039" s="6"/>
    </row>
    <row r="3040" spans="4:16">
      <c r="D3040" s="2"/>
      <c r="E3040" s="6"/>
      <c r="F3040" s="6"/>
      <c r="G3040" s="6"/>
      <c r="H3040" s="6"/>
      <c r="I3040" s="6"/>
      <c r="J3040" s="6"/>
      <c r="K3040" s="6"/>
      <c r="L3040" s="6"/>
      <c r="M3040" s="6"/>
      <c r="N3040" s="6"/>
      <c r="O3040" s="6"/>
      <c r="P3040" s="6"/>
    </row>
    <row r="3041" spans="4:16">
      <c r="D3041" s="2"/>
      <c r="E3041" s="6"/>
      <c r="F3041" s="6"/>
      <c r="G3041" s="6"/>
      <c r="H3041" s="6"/>
      <c r="I3041" s="6"/>
      <c r="J3041" s="6"/>
      <c r="K3041" s="6"/>
      <c r="L3041" s="6"/>
      <c r="M3041" s="6"/>
      <c r="N3041" s="6"/>
      <c r="O3041" s="6"/>
      <c r="P3041" s="6"/>
    </row>
    <row r="3042" spans="4:16">
      <c r="D3042" s="2"/>
      <c r="E3042" s="6"/>
      <c r="F3042" s="6"/>
      <c r="G3042" s="6"/>
      <c r="H3042" s="6"/>
      <c r="I3042" s="6"/>
      <c r="J3042" s="6"/>
      <c r="K3042" s="6"/>
      <c r="L3042" s="6"/>
      <c r="M3042" s="6"/>
      <c r="N3042" s="6"/>
      <c r="O3042" s="6"/>
      <c r="P3042" s="6"/>
    </row>
    <row r="3043" spans="4:16">
      <c r="D3043" s="2"/>
      <c r="E3043" s="6"/>
      <c r="F3043" s="6"/>
      <c r="G3043" s="6"/>
      <c r="H3043" s="6"/>
      <c r="I3043" s="6"/>
      <c r="J3043" s="6"/>
      <c r="K3043" s="6"/>
      <c r="L3043" s="6"/>
      <c r="M3043" s="6"/>
      <c r="N3043" s="6"/>
      <c r="O3043" s="6"/>
      <c r="P3043" s="6"/>
    </row>
    <row r="3044" spans="4:16">
      <c r="D3044" s="2"/>
    </row>
    <row r="3045" spans="4:16">
      <c r="D3045" s="2"/>
    </row>
    <row r="3046" spans="4:16">
      <c r="D3046" s="2"/>
    </row>
    <row r="3047" spans="4:16">
      <c r="D3047" s="2"/>
    </row>
    <row r="3048" spans="4:16">
      <c r="D3048" s="2"/>
    </row>
    <row r="3049" spans="4:16">
      <c r="D3049" s="2"/>
    </row>
    <row r="3050" spans="4:16">
      <c r="D3050" s="2"/>
    </row>
    <row r="3051" spans="4:16">
      <c r="D3051" s="2"/>
    </row>
    <row r="3052" spans="4:16">
      <c r="D3052" s="2"/>
    </row>
    <row r="3053" spans="4:16">
      <c r="D3053" s="2"/>
    </row>
    <row r="3054" spans="4:16">
      <c r="D3054" s="2"/>
    </row>
    <row r="3055" spans="4:16">
      <c r="D3055" s="2"/>
    </row>
    <row r="3056" spans="4:16">
      <c r="D3056" s="2"/>
    </row>
    <row r="3057" spans="4:4">
      <c r="D3057" s="2"/>
    </row>
    <row r="3058" spans="4:4">
      <c r="D3058" s="2"/>
    </row>
    <row r="3059" spans="4:4">
      <c r="D3059" s="2"/>
    </row>
    <row r="3060" spans="4:4">
      <c r="D3060" s="2"/>
    </row>
    <row r="3061" spans="4:4">
      <c r="D3061" s="2"/>
    </row>
    <row r="3062" spans="4:4">
      <c r="D3062" s="2"/>
    </row>
    <row r="3063" spans="4:4">
      <c r="D3063" s="2"/>
    </row>
    <row r="3064" spans="4:4">
      <c r="D3064" s="2"/>
    </row>
    <row r="3065" spans="4:4">
      <c r="D3065" s="2"/>
    </row>
    <row r="3066" spans="4:4">
      <c r="D3066" s="2"/>
    </row>
    <row r="3067" spans="4:4">
      <c r="D3067" s="2"/>
    </row>
    <row r="3068" spans="4:4">
      <c r="D3068" s="2"/>
    </row>
    <row r="3069" spans="4:4">
      <c r="D3069" s="2"/>
    </row>
    <row r="3070" spans="4:4">
      <c r="D3070" s="2"/>
    </row>
    <row r="3071" spans="4:4">
      <c r="D3071" s="2"/>
    </row>
    <row r="3072" spans="4:4">
      <c r="D3072" s="2"/>
    </row>
    <row r="3073" spans="4:4">
      <c r="D3073" s="2"/>
    </row>
    <row r="3074" spans="4:4">
      <c r="D3074" s="2"/>
    </row>
    <row r="3075" spans="4:4">
      <c r="D3075" s="2"/>
    </row>
    <row r="3076" spans="4:4">
      <c r="D3076" s="2"/>
    </row>
    <row r="3077" spans="4:4">
      <c r="D3077" s="2"/>
    </row>
    <row r="3078" spans="4:4">
      <c r="D3078" s="2"/>
    </row>
    <row r="3079" spans="4:4">
      <c r="D3079" s="2"/>
    </row>
    <row r="3080" spans="4:4">
      <c r="D3080" s="2"/>
    </row>
    <row r="3081" spans="4:4">
      <c r="D3081" s="2"/>
    </row>
    <row r="3082" spans="4:4">
      <c r="D3082" s="2"/>
    </row>
    <row r="3083" spans="4:4">
      <c r="D3083" s="2"/>
    </row>
    <row r="3084" spans="4:4">
      <c r="D3084" s="2"/>
    </row>
    <row r="3085" spans="4:4">
      <c r="D3085" s="2"/>
    </row>
    <row r="3086" spans="4:4">
      <c r="D3086" s="2"/>
    </row>
    <row r="3087" spans="4:4">
      <c r="D3087" s="2"/>
    </row>
    <row r="3088" spans="4:4">
      <c r="D3088" s="2"/>
    </row>
    <row r="3089" spans="4:4">
      <c r="D3089" s="2"/>
    </row>
    <row r="3090" spans="4:4">
      <c r="D3090" s="2"/>
    </row>
    <row r="3091" spans="4:4">
      <c r="D3091" s="2"/>
    </row>
    <row r="3092" spans="4:4">
      <c r="D3092" s="2"/>
    </row>
    <row r="3093" spans="4:4">
      <c r="D3093" s="2"/>
    </row>
    <row r="3094" spans="4:4">
      <c r="D3094" s="2"/>
    </row>
    <row r="3095" spans="4:4">
      <c r="D3095" s="2"/>
    </row>
    <row r="3096" spans="4:4">
      <c r="D3096" s="2"/>
    </row>
    <row r="3097" spans="4:4">
      <c r="D3097" s="2"/>
    </row>
    <row r="3098" spans="4:4">
      <c r="D3098" s="2"/>
    </row>
    <row r="3099" spans="4:4">
      <c r="D3099" s="2"/>
    </row>
    <row r="3100" spans="4:4">
      <c r="D3100" s="2"/>
    </row>
    <row r="3101" spans="4:4">
      <c r="D3101" s="2"/>
    </row>
    <row r="3102" spans="4:4">
      <c r="D3102" s="2"/>
    </row>
    <row r="3103" spans="4:4">
      <c r="D3103" s="2"/>
    </row>
    <row r="3104" spans="4:4">
      <c r="D3104" s="2"/>
    </row>
    <row r="3105" spans="4:4">
      <c r="D3105" s="2"/>
    </row>
    <row r="3106" spans="4:4">
      <c r="D3106" s="2"/>
    </row>
    <row r="3107" spans="4:4">
      <c r="D3107" s="2"/>
    </row>
    <row r="3108" spans="4:4">
      <c r="D3108" s="2"/>
    </row>
  </sheetData>
  <sheetProtection password="CDC6" sheet="1" objects="1" scenarios="1"/>
  <protectedRanges>
    <protectedRange password="CDC6" sqref="C37:V780" name="Plage2"/>
    <protectedRange password="CDC6" sqref="M9:M12" name="Plage1"/>
  </protectedRange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9"/>
  <sheetViews>
    <sheetView workbookViewId="0"/>
  </sheetViews>
  <sheetFormatPr baseColWidth="10" defaultRowHeight="15"/>
  <sheetData>
    <row r="1" spans="1:16">
      <c r="A1" s="5" t="s">
        <v>202</v>
      </c>
      <c r="B1" s="54"/>
      <c r="C1" s="54" t="s">
        <v>229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>
      <c r="A2" s="54"/>
      <c r="B2" s="54" t="s">
        <v>203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>
      <c r="A3" s="54"/>
      <c r="B3" s="54" t="s">
        <v>222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6">
      <c r="A4" s="54"/>
      <c r="B4" s="5" t="s">
        <v>237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6">
      <c r="A5" s="54"/>
      <c r="B5" s="5" t="s">
        <v>230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6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6">
      <c r="A7" s="54"/>
      <c r="B7" s="5" t="s">
        <v>214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</row>
    <row r="8" spans="1:16">
      <c r="A8" s="54"/>
      <c r="B8" s="54">
        <v>1</v>
      </c>
      <c r="C8" s="54" t="s">
        <v>204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</row>
    <row r="9" spans="1:16">
      <c r="A9" s="54"/>
      <c r="B9" s="54">
        <v>2</v>
      </c>
      <c r="C9" s="54" t="s">
        <v>205</v>
      </c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</row>
    <row r="10" spans="1:16">
      <c r="A10" s="54"/>
      <c r="B10" s="54">
        <v>3</v>
      </c>
      <c r="C10" s="54" t="s">
        <v>7</v>
      </c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</row>
    <row r="11" spans="1:16">
      <c r="A11" s="54"/>
      <c r="B11" s="54">
        <v>4</v>
      </c>
      <c r="C11" s="54" t="s">
        <v>66</v>
      </c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</row>
    <row r="12" spans="1:16">
      <c r="A12" s="54"/>
      <c r="B12" s="54">
        <v>5</v>
      </c>
      <c r="C12" s="54" t="s">
        <v>9</v>
      </c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</row>
    <row r="13" spans="1:16">
      <c r="A13" s="54"/>
      <c r="B13" s="54">
        <v>6</v>
      </c>
      <c r="C13" s="54" t="s">
        <v>206</v>
      </c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</row>
    <row r="14" spans="1:16">
      <c r="A14" s="54"/>
      <c r="B14" s="54">
        <v>7</v>
      </c>
      <c r="C14" s="54" t="s">
        <v>5</v>
      </c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</row>
    <row r="15" spans="1:16">
      <c r="A15" s="54"/>
      <c r="B15" s="54">
        <v>8</v>
      </c>
      <c r="C15" s="54" t="s">
        <v>6</v>
      </c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</row>
    <row r="16" spans="1:16">
      <c r="A16" s="54"/>
      <c r="B16" s="54">
        <v>9</v>
      </c>
      <c r="C16" s="54" t="s">
        <v>207</v>
      </c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</row>
    <row r="17" spans="1:16">
      <c r="A17" s="54"/>
      <c r="B17" s="54">
        <v>10</v>
      </c>
      <c r="C17" s="54" t="s">
        <v>8</v>
      </c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</row>
    <row r="18" spans="1:16">
      <c r="A18" s="54"/>
      <c r="B18" s="54">
        <v>11</v>
      </c>
      <c r="C18" s="54" t="s">
        <v>70</v>
      </c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</row>
    <row r="19" spans="1:16">
      <c r="A19" s="54"/>
      <c r="B19" s="54">
        <v>12</v>
      </c>
      <c r="C19" s="54" t="s">
        <v>208</v>
      </c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</row>
    <row r="20" spans="1:16">
      <c r="A20" s="54"/>
      <c r="B20" s="54">
        <v>13</v>
      </c>
      <c r="C20" s="54" t="s">
        <v>209</v>
      </c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</row>
    <row r="21" spans="1:16">
      <c r="A21" s="54"/>
      <c r="B21" s="54">
        <v>14</v>
      </c>
      <c r="C21" s="54" t="s">
        <v>210</v>
      </c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</row>
    <row r="22" spans="1:16">
      <c r="A22" s="54"/>
      <c r="B22" s="54">
        <v>15</v>
      </c>
      <c r="C22" s="54" t="s">
        <v>211</v>
      </c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</row>
    <row r="23" spans="1:16">
      <c r="A23" s="54"/>
      <c r="B23" s="54">
        <v>16</v>
      </c>
      <c r="C23" s="54" t="s">
        <v>212</v>
      </c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</row>
    <row r="24" spans="1:16">
      <c r="A24" s="54"/>
      <c r="B24" s="54">
        <v>17</v>
      </c>
      <c r="C24" s="54" t="s">
        <v>213</v>
      </c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</row>
    <row r="25" spans="1:16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</row>
    <row r="26" spans="1:16">
      <c r="A26" s="54"/>
      <c r="B26" s="5" t="s">
        <v>236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</row>
    <row r="27" spans="1:16">
      <c r="A27" s="54"/>
      <c r="B27" s="54" t="s">
        <v>193</v>
      </c>
      <c r="C27" s="54" t="s">
        <v>215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</row>
    <row r="28" spans="1:16">
      <c r="A28" s="54"/>
      <c r="B28" s="54" t="s">
        <v>194</v>
      </c>
      <c r="C28" s="54" t="s">
        <v>216</v>
      </c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</row>
    <row r="29" spans="1:16">
      <c r="A29" s="54"/>
      <c r="B29" s="54" t="s">
        <v>195</v>
      </c>
      <c r="C29" s="54" t="s">
        <v>217</v>
      </c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</row>
    <row r="30" spans="1:16">
      <c r="A30" s="54"/>
      <c r="B30" s="54" t="s">
        <v>196</v>
      </c>
      <c r="C30" s="54" t="s">
        <v>219</v>
      </c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</row>
    <row r="31" spans="1:16">
      <c r="A31" s="54"/>
      <c r="B31" s="54" t="s">
        <v>197</v>
      </c>
      <c r="C31" s="54" t="s">
        <v>218</v>
      </c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</row>
    <row r="32" spans="1:16">
      <c r="A32" s="54"/>
      <c r="B32" s="54" t="s">
        <v>220</v>
      </c>
      <c r="C32" s="54" t="s">
        <v>221</v>
      </c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</row>
    <row r="33" spans="1:16">
      <c r="A33" s="54"/>
      <c r="B33" s="54" t="s">
        <v>198</v>
      </c>
      <c r="C33" s="54" t="s">
        <v>223</v>
      </c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</row>
    <row r="34" spans="1:16">
      <c r="A34" s="54"/>
      <c r="B34" s="54" t="s">
        <v>224</v>
      </c>
      <c r="C34" s="54" t="s">
        <v>240</v>
      </c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</row>
    <row r="35" spans="1:16">
      <c r="A35" s="54"/>
      <c r="B35" s="54" t="s">
        <v>199</v>
      </c>
      <c r="C35" s="54" t="s">
        <v>225</v>
      </c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</row>
    <row r="36" spans="1:16">
      <c r="A36" s="54"/>
      <c r="B36" s="54" t="s">
        <v>226</v>
      </c>
      <c r="C36" s="54" t="s">
        <v>253</v>
      </c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</row>
    <row r="37" spans="1:16">
      <c r="A37" s="54"/>
      <c r="B37" s="54" t="s">
        <v>200</v>
      </c>
      <c r="C37" s="54" t="s">
        <v>227</v>
      </c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</row>
    <row r="38" spans="1:16">
      <c r="A38" s="54"/>
      <c r="B38" s="54" t="s">
        <v>201</v>
      </c>
      <c r="C38" s="54" t="s">
        <v>228</v>
      </c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</row>
    <row r="39" spans="1:16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</row>
  </sheetData>
  <sheetProtection password="CDC6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U77"/>
  <sheetViews>
    <sheetView zoomScale="86" zoomScaleNormal="86" workbookViewId="0">
      <selection activeCell="C23" sqref="C23"/>
    </sheetView>
  </sheetViews>
  <sheetFormatPr baseColWidth="10" defaultRowHeight="15"/>
  <cols>
    <col min="2" max="2" width="15.7109375" customWidth="1"/>
    <col min="3" max="13" width="12.7109375" customWidth="1"/>
    <col min="14" max="15" width="15.7109375" customWidth="1"/>
    <col min="16" max="21" width="20.7109375" customWidth="1"/>
  </cols>
  <sheetData>
    <row r="1" spans="1:21">
      <c r="A1" s="5" t="s">
        <v>150</v>
      </c>
      <c r="D1" t="str">
        <f>Calcul!Y6</f>
        <v>Avril</v>
      </c>
      <c r="E1">
        <f>Calcul!Y3</f>
        <v>2013</v>
      </c>
    </row>
    <row r="2" spans="1:21">
      <c r="A2" s="54" t="s">
        <v>186</v>
      </c>
      <c r="B2" s="54"/>
      <c r="C2" s="54"/>
      <c r="D2" s="54"/>
      <c r="E2" s="54"/>
      <c r="F2" s="54"/>
      <c r="G2" s="54"/>
      <c r="H2" s="54"/>
      <c r="I2" s="54"/>
      <c r="J2" s="54"/>
    </row>
    <row r="3" spans="1:21">
      <c r="A3" s="54" t="s">
        <v>181</v>
      </c>
      <c r="B3" s="54"/>
      <c r="C3" s="54"/>
      <c r="D3" s="54"/>
      <c r="E3" s="54"/>
      <c r="F3" s="54"/>
      <c r="G3" s="54"/>
      <c r="H3" s="54"/>
      <c r="I3" s="54"/>
      <c r="J3" s="54"/>
    </row>
    <row r="4" spans="1:21" s="11" customFormat="1">
      <c r="A4" s="54" t="s">
        <v>166</v>
      </c>
      <c r="B4" s="54"/>
      <c r="C4" s="54"/>
      <c r="D4" s="54"/>
      <c r="E4" s="54"/>
      <c r="F4" s="54"/>
      <c r="G4" s="54"/>
      <c r="H4" s="54"/>
      <c r="I4" s="54"/>
      <c r="J4" s="54"/>
    </row>
    <row r="5" spans="1:21" s="11" customFormat="1">
      <c r="A5" s="54"/>
      <c r="B5" s="54"/>
      <c r="C5" s="54"/>
      <c r="D5" s="54"/>
      <c r="E5" s="54"/>
      <c r="F5" s="54"/>
      <c r="G5" s="54"/>
      <c r="H5" s="54"/>
      <c r="I5" s="54"/>
      <c r="J5" s="54"/>
    </row>
    <row r="6" spans="1:21" s="11" customFormat="1">
      <c r="A6" s="54"/>
      <c r="B6" s="54"/>
      <c r="C6" s="54"/>
      <c r="D6" s="54"/>
      <c r="E6" s="54"/>
      <c r="F6" s="54"/>
      <c r="G6" s="54"/>
      <c r="H6" s="54"/>
      <c r="I6" s="54"/>
      <c r="J6" s="54"/>
    </row>
    <row r="7" spans="1:21" ht="15.75" thickBot="1">
      <c r="A7" s="11" t="s">
        <v>153</v>
      </c>
    </row>
    <row r="8" spans="1:21" ht="16.5" thickTop="1" thickBot="1">
      <c r="A8" s="56"/>
      <c r="B8" s="57" t="str">
        <f>Calcul!AJ9</f>
        <v>Consommation</v>
      </c>
      <c r="C8" s="58" t="str">
        <f>Calcul!AK9</f>
        <v>Prévision J-1</v>
      </c>
      <c r="D8" s="58" t="str">
        <f>Calcul!AL9</f>
        <v>Prévision J</v>
      </c>
      <c r="E8" s="58" t="str">
        <f>Calcul!AM9</f>
        <v>Fioul</v>
      </c>
      <c r="F8" s="58" t="str">
        <f>Calcul!AN9</f>
        <v>Charbon</v>
      </c>
      <c r="G8" s="58" t="str">
        <f>Calcul!AO9</f>
        <v>Gaz</v>
      </c>
      <c r="H8" s="58" t="str">
        <f>Calcul!AP9</f>
        <v>Nucléaire</v>
      </c>
      <c r="I8" s="58" t="str">
        <f>Calcul!AQ9</f>
        <v>Eolien</v>
      </c>
      <c r="J8" s="58" t="str">
        <f>Calcul!AR9</f>
        <v>Solaire</v>
      </c>
      <c r="K8" s="58" t="str">
        <f>Calcul!AS9</f>
        <v>Hydraulique</v>
      </c>
      <c r="L8" s="58" t="str">
        <f>Calcul!AT9</f>
        <v>Pompage</v>
      </c>
      <c r="M8" s="58" t="str">
        <f>Calcul!AU9</f>
        <v>Autres</v>
      </c>
      <c r="N8" s="58" t="str">
        <f>Calcul!AV9</f>
        <v>Ech. physiques</v>
      </c>
      <c r="O8" s="58" t="str">
        <f>Calcul!AW9</f>
        <v>Taux de Co2</v>
      </c>
      <c r="P8" s="58" t="str">
        <f>Calcul!AX9</f>
        <v>Ech. comm. Allemagne</v>
      </c>
      <c r="Q8" s="58" t="str">
        <f>Calcul!AY9</f>
        <v>Ech. comm. Angleterre</v>
      </c>
      <c r="R8" s="58" t="str">
        <f>Calcul!AZ9</f>
        <v>Ech. comm. Belgique</v>
      </c>
      <c r="S8" s="58" t="str">
        <f>Calcul!BA9</f>
        <v>Ech. comm. Espagne</v>
      </c>
      <c r="T8" s="58" t="str">
        <f>Calcul!BB9</f>
        <v>Ech. comm. Italie</v>
      </c>
      <c r="U8" s="59" t="str">
        <f>Calcul!BC9</f>
        <v>Ech. comm. Suisse</v>
      </c>
    </row>
    <row r="9" spans="1:21">
      <c r="A9" s="60" t="s">
        <v>12</v>
      </c>
      <c r="B9" s="71">
        <f ca="1">Calcul!AD45</f>
        <v>55625.834722222222</v>
      </c>
      <c r="C9" s="72">
        <f ca="1">Calcul!AD82</f>
        <v>55155.277777777781</v>
      </c>
      <c r="D9" s="72">
        <f ca="1">Calcul!AD119</f>
        <v>55132.569444444445</v>
      </c>
      <c r="E9" s="72">
        <f ca="1">Calcul!AD156</f>
        <v>439.35972222222222</v>
      </c>
      <c r="F9" s="72">
        <f ca="1">Calcul!AD193</f>
        <v>2143.2847222222222</v>
      </c>
      <c r="G9" s="72">
        <f ca="1">Calcul!AD230</f>
        <v>1711.4715277777777</v>
      </c>
      <c r="H9" s="72">
        <f ca="1">Calcul!AD267</f>
        <v>43686.806944444441</v>
      </c>
      <c r="I9" s="72">
        <f ca="1">Calcul!AD304</f>
        <v>2048.2006944444443</v>
      </c>
      <c r="J9" s="72">
        <f ca="1">Calcul!AD341</f>
        <v>467.57708333333335</v>
      </c>
      <c r="K9" s="72">
        <f ca="1">Calcul!AD378</f>
        <v>9872.0041666666675</v>
      </c>
      <c r="L9" s="72">
        <f ca="1">Calcul!AD415</f>
        <v>-752.91041666666672</v>
      </c>
      <c r="M9" s="72">
        <f ca="1">Calcul!AD452</f>
        <v>580.30277777777781</v>
      </c>
      <c r="N9" s="72">
        <f ca="1">Calcul!AD489</f>
        <v>-4570.3041666666668</v>
      </c>
      <c r="O9" s="72">
        <f ca="1">Calcul!AD526</f>
        <v>53.395833333333336</v>
      </c>
      <c r="P9" s="72">
        <f ca="1">Calcul!AD563</f>
        <v>1401.9361111111111</v>
      </c>
      <c r="Q9" s="72">
        <f ca="1">Calcul!AD600</f>
        <v>-1132.0805555555555</v>
      </c>
      <c r="R9" s="72">
        <f ca="1">Calcul!AD637</f>
        <v>-2177.1819444444445</v>
      </c>
      <c r="S9" s="72">
        <f ca="1">Calcul!AD674</f>
        <v>644.8125</v>
      </c>
      <c r="T9" s="72">
        <f ca="1">Calcul!AD711</f>
        <v>-1410.1013888888888</v>
      </c>
      <c r="U9" s="73">
        <f ca="1">Calcul!AD748</f>
        <v>-1800.2902777777779</v>
      </c>
    </row>
    <row r="10" spans="1:21">
      <c r="A10" s="60" t="s">
        <v>151</v>
      </c>
      <c r="B10" s="74">
        <f ca="1">Calcul!AE45</f>
        <v>75493</v>
      </c>
      <c r="C10" s="75">
        <f ca="1">Calcul!AE82</f>
        <v>75112.5</v>
      </c>
      <c r="D10" s="75">
        <f ca="1">Calcul!AE119</f>
        <v>75612.5</v>
      </c>
      <c r="E10" s="75">
        <f ca="1">Calcul!AE156</f>
        <v>1421</v>
      </c>
      <c r="F10" s="75">
        <f ca="1">Calcul!AE193</f>
        <v>4611</v>
      </c>
      <c r="G10" s="75">
        <f ca="1">Calcul!AE230</f>
        <v>5048.5</v>
      </c>
      <c r="H10" s="75">
        <f ca="1">Calcul!AE267</f>
        <v>48410</v>
      </c>
      <c r="I10" s="75">
        <f ca="1">Calcul!AE304</f>
        <v>5341.5</v>
      </c>
      <c r="J10" s="75">
        <f ca="1">Calcul!AE341</f>
        <v>2230</v>
      </c>
      <c r="K10" s="75">
        <f ca="1">Calcul!AE378</f>
        <v>14197</v>
      </c>
      <c r="L10" s="75">
        <f ca="1">Calcul!AE415</f>
        <v>-1</v>
      </c>
      <c r="M10" s="75">
        <f ca="1">Calcul!AE452</f>
        <v>693.5</v>
      </c>
      <c r="N10" s="75">
        <f ca="1">Calcul!AE489</f>
        <v>3305</v>
      </c>
      <c r="O10" s="75">
        <f ca="1">Calcul!AE526</f>
        <v>99</v>
      </c>
      <c r="P10" s="75">
        <f ca="1">Calcul!AE563</f>
        <v>3001</v>
      </c>
      <c r="Q10" s="75">
        <f ca="1">Calcul!AE600</f>
        <v>1500</v>
      </c>
      <c r="R10" s="75">
        <f ca="1">Calcul!AE637</f>
        <v>-31</v>
      </c>
      <c r="S10" s="75">
        <f ca="1">Calcul!AE674</f>
        <v>1100</v>
      </c>
      <c r="T10" s="75">
        <f ca="1">Calcul!AE711</f>
        <v>859</v>
      </c>
      <c r="U10" s="76">
        <f ca="1">Calcul!AE748</f>
        <v>1100</v>
      </c>
    </row>
    <row r="11" spans="1:21" ht="15.75" thickBot="1">
      <c r="A11" s="62" t="s">
        <v>152</v>
      </c>
      <c r="B11" s="77">
        <f ca="1">Calcul!AF45</f>
        <v>37911.5</v>
      </c>
      <c r="C11" s="78">
        <f ca="1">Calcul!AF82</f>
        <v>35975</v>
      </c>
      <c r="D11" s="78">
        <f ca="1">Calcul!AF119</f>
        <v>36412.5</v>
      </c>
      <c r="E11" s="78">
        <f ca="1">Calcul!AF156</f>
        <v>335.5</v>
      </c>
      <c r="F11" s="78">
        <f ca="1">Calcul!AF193</f>
        <v>0</v>
      </c>
      <c r="G11" s="78">
        <f ca="1">Calcul!AF230</f>
        <v>660.5</v>
      </c>
      <c r="H11" s="78">
        <f ca="1">Calcul!AF267</f>
        <v>29408.5</v>
      </c>
      <c r="I11" s="78">
        <f ca="1">Calcul!AF304</f>
        <v>229</v>
      </c>
      <c r="J11" s="78">
        <f ca="1">Calcul!AF341</f>
        <v>0</v>
      </c>
      <c r="K11" s="78">
        <f ca="1">Calcul!AF378</f>
        <v>5361</v>
      </c>
      <c r="L11" s="78">
        <f ca="1">Calcul!AF415</f>
        <v>-3313</v>
      </c>
      <c r="M11" s="78">
        <f ca="1">Calcul!AF452</f>
        <v>474</v>
      </c>
      <c r="N11" s="78">
        <f ca="1">Calcul!AF489</f>
        <v>-11076.5</v>
      </c>
      <c r="O11" s="78">
        <f ca="1">Calcul!AF526</f>
        <v>15</v>
      </c>
      <c r="P11" s="78">
        <f ca="1">Calcul!AF563</f>
        <v>-1800</v>
      </c>
      <c r="Q11" s="78">
        <f ca="1">Calcul!AF600</f>
        <v>-1500</v>
      </c>
      <c r="R11" s="78">
        <f ca="1">Calcul!AF637</f>
        <v>-3073</v>
      </c>
      <c r="S11" s="78">
        <f ca="1">Calcul!AF674</f>
        <v>-1300</v>
      </c>
      <c r="T11" s="78">
        <f ca="1">Calcul!AF711</f>
        <v>-2753</v>
      </c>
      <c r="U11" s="79">
        <f ca="1">Calcul!AF748</f>
        <v>-3200</v>
      </c>
    </row>
    <row r="12" spans="1:21" ht="16.5" thickTop="1" thickBot="1"/>
    <row r="13" spans="1:21" s="11" customFormat="1" ht="16.5" thickTop="1" thickBot="1">
      <c r="A13" s="11" t="s">
        <v>156</v>
      </c>
      <c r="F13" s="84" t="s">
        <v>157</v>
      </c>
      <c r="G13" s="85"/>
      <c r="H13" s="86"/>
      <c r="J13" s="84" t="s">
        <v>162</v>
      </c>
      <c r="K13" s="111"/>
      <c r="L13" s="111"/>
      <c r="M13" s="112"/>
    </row>
    <row r="14" spans="1:21" ht="16.5" thickTop="1" thickBot="1">
      <c r="A14" s="66"/>
      <c r="B14" s="67"/>
      <c r="C14" s="57" t="s">
        <v>8</v>
      </c>
      <c r="D14" s="59" t="s">
        <v>70</v>
      </c>
      <c r="F14" s="87" t="s">
        <v>158</v>
      </c>
      <c r="G14" s="7"/>
      <c r="H14" s="88"/>
      <c r="J14" s="87" t="s">
        <v>163</v>
      </c>
      <c r="K14" s="7"/>
      <c r="L14" s="7"/>
      <c r="M14" s="88"/>
    </row>
    <row r="15" spans="1:21" ht="15.75" thickBot="1">
      <c r="A15" s="68" t="s">
        <v>154</v>
      </c>
      <c r="B15" s="65"/>
      <c r="C15" s="80">
        <f>Calcul!CD2</f>
        <v>7600</v>
      </c>
      <c r="D15" s="81">
        <f>Calcul!CE2</f>
        <v>4200</v>
      </c>
      <c r="F15" s="87" t="s">
        <v>159</v>
      </c>
      <c r="G15" s="7"/>
      <c r="H15" s="88"/>
      <c r="J15" s="91" t="s">
        <v>83</v>
      </c>
      <c r="K15" s="92"/>
      <c r="L15" s="92"/>
      <c r="M15" s="93"/>
    </row>
    <row r="16" spans="1:21" ht="16.5" thickTop="1" thickBot="1">
      <c r="A16" s="69" t="s">
        <v>155</v>
      </c>
      <c r="B16" s="70"/>
      <c r="C16" s="82">
        <f>Calcul!CD4</f>
        <v>0.26950009137426939</v>
      </c>
      <c r="D16" s="83">
        <f>Calcul!CE4</f>
        <v>0.11132787698412699</v>
      </c>
      <c r="F16" s="89" t="s">
        <v>160</v>
      </c>
      <c r="G16" s="19"/>
      <c r="H16" s="90"/>
      <c r="J16" s="84" t="s">
        <v>167</v>
      </c>
      <c r="K16" s="111"/>
      <c r="L16" s="111" t="s">
        <v>84</v>
      </c>
      <c r="M16" s="112" t="s">
        <v>1</v>
      </c>
    </row>
    <row r="17" spans="6:13" ht="16.5" thickTop="1" thickBot="1">
      <c r="F17" s="89" t="s">
        <v>161</v>
      </c>
      <c r="G17" s="19"/>
      <c r="H17" s="90"/>
      <c r="J17" s="84" t="s">
        <v>136</v>
      </c>
      <c r="K17" s="85"/>
      <c r="L17" s="122">
        <f ca="1">Calcul!CN40</f>
        <v>0</v>
      </c>
      <c r="M17" s="97">
        <f ca="1">L17/(Entrées!$P$11-1)</f>
        <v>0</v>
      </c>
    </row>
    <row r="18" spans="6:13" ht="16.5" thickTop="1" thickBot="1">
      <c r="F18" s="113" t="s">
        <v>43</v>
      </c>
      <c r="G18" s="114" t="s">
        <v>84</v>
      </c>
      <c r="H18" s="115" t="s">
        <v>1</v>
      </c>
      <c r="J18" s="89" t="s">
        <v>137</v>
      </c>
      <c r="K18" s="7"/>
      <c r="L18" s="123">
        <f ca="1">Calcul!CN41</f>
        <v>0</v>
      </c>
      <c r="M18" s="99">
        <f ca="1">L18/(Entrées!$P$11-1)</f>
        <v>0</v>
      </c>
    </row>
    <row r="19" spans="6:13" ht="15.75" thickTop="1">
      <c r="F19" s="95" t="s">
        <v>45</v>
      </c>
      <c r="G19" s="96">
        <f ca="1">Calcul!CN12</f>
        <v>17</v>
      </c>
      <c r="H19" s="97">
        <f ca="1">G19/Entrées!$P$11</f>
        <v>2.361111111111111E-2</v>
      </c>
      <c r="J19" s="89" t="s">
        <v>16</v>
      </c>
      <c r="K19" s="7"/>
      <c r="L19" s="123">
        <f ca="1">Calcul!CN42</f>
        <v>0</v>
      </c>
      <c r="M19" s="99">
        <f ca="1">L19/(Entrées!$P$11-1)</f>
        <v>0</v>
      </c>
    </row>
    <row r="20" spans="6:13">
      <c r="F20" s="98" t="s">
        <v>44</v>
      </c>
      <c r="G20" s="94">
        <f ca="1">Calcul!CN13</f>
        <v>103</v>
      </c>
      <c r="H20" s="99">
        <f ca="1">G20/Entrées!$P$11</f>
        <v>0.14305555555555555</v>
      </c>
      <c r="J20" s="89" t="s">
        <v>17</v>
      </c>
      <c r="K20" s="7"/>
      <c r="L20" s="123">
        <f ca="1">Calcul!CN43</f>
        <v>0</v>
      </c>
      <c r="M20" s="99">
        <f ca="1">L20/(Entrées!$P$11-1)</f>
        <v>0</v>
      </c>
    </row>
    <row r="21" spans="6:13">
      <c r="F21" s="98" t="s">
        <v>46</v>
      </c>
      <c r="G21" s="94">
        <f ca="1">Calcul!CN14</f>
        <v>95</v>
      </c>
      <c r="H21" s="99">
        <f ca="1">G21/Entrées!$P$11</f>
        <v>0.13194444444444445</v>
      </c>
      <c r="J21" s="89" t="s">
        <v>18</v>
      </c>
      <c r="K21" s="7"/>
      <c r="L21" s="123">
        <f ca="1">Calcul!CN44</f>
        <v>0</v>
      </c>
      <c r="M21" s="99">
        <f ca="1">L21/(Entrées!$P$11-1)</f>
        <v>0</v>
      </c>
    </row>
    <row r="22" spans="6:13">
      <c r="F22" s="98" t="s">
        <v>47</v>
      </c>
      <c r="G22" s="94">
        <f ca="1">Calcul!CN15</f>
        <v>62</v>
      </c>
      <c r="H22" s="99">
        <f ca="1">G22/Entrées!$P$11</f>
        <v>8.611111111111111E-2</v>
      </c>
      <c r="J22" s="89" t="s">
        <v>19</v>
      </c>
      <c r="K22" s="7"/>
      <c r="L22" s="123">
        <f ca="1">Calcul!CN45</f>
        <v>0</v>
      </c>
      <c r="M22" s="99">
        <f ca="1">L22/(Entrées!$P$11-1)</f>
        <v>0</v>
      </c>
    </row>
    <row r="23" spans="6:13">
      <c r="F23" s="98" t="s">
        <v>48</v>
      </c>
      <c r="G23" s="94">
        <f ca="1">Calcul!CN16</f>
        <v>61</v>
      </c>
      <c r="H23" s="99">
        <f ca="1">G23/Entrées!$P$11</f>
        <v>8.4722222222222227E-2</v>
      </c>
      <c r="J23" s="89" t="s">
        <v>20</v>
      </c>
      <c r="K23" s="7"/>
      <c r="L23" s="123">
        <f ca="1">Calcul!CN46</f>
        <v>0</v>
      </c>
      <c r="M23" s="99">
        <f ca="1">L23/(Entrées!$P$11-1)</f>
        <v>0</v>
      </c>
    </row>
    <row r="24" spans="6:13">
      <c r="F24" s="98" t="s">
        <v>49</v>
      </c>
      <c r="G24" s="94">
        <f ca="1">Calcul!CN17</f>
        <v>58</v>
      </c>
      <c r="H24" s="99">
        <f ca="1">G24/Entrées!$P$11</f>
        <v>8.0555555555555561E-2</v>
      </c>
      <c r="J24" s="89" t="s">
        <v>21</v>
      </c>
      <c r="K24" s="7"/>
      <c r="L24" s="123">
        <f ca="1">Calcul!CN47</f>
        <v>2</v>
      </c>
      <c r="M24" s="99">
        <f ca="1">L24/(Entrées!$P$11-1)</f>
        <v>2.7816411682892906E-3</v>
      </c>
    </row>
    <row r="25" spans="6:13">
      <c r="F25" s="98" t="s">
        <v>50</v>
      </c>
      <c r="G25" s="94">
        <f ca="1">Calcul!CN18</f>
        <v>96</v>
      </c>
      <c r="H25" s="99">
        <f ca="1">G25/Entrées!$P$11</f>
        <v>0.13333333333333333</v>
      </c>
      <c r="J25" s="89" t="s">
        <v>22</v>
      </c>
      <c r="K25" s="7"/>
      <c r="L25" s="123">
        <f ca="1">Calcul!CN48</f>
        <v>7</v>
      </c>
      <c r="M25" s="99">
        <f ca="1">L25/(Entrées!$P$11-1)</f>
        <v>9.7357440890125171E-3</v>
      </c>
    </row>
    <row r="26" spans="6:13">
      <c r="F26" s="98" t="s">
        <v>51</v>
      </c>
      <c r="G26" s="94">
        <f ca="1">Calcul!CN19</f>
        <v>88</v>
      </c>
      <c r="H26" s="99">
        <f ca="1">G26/Entrées!$P$11</f>
        <v>0.12222222222222222</v>
      </c>
      <c r="J26" s="89" t="s">
        <v>23</v>
      </c>
      <c r="K26" s="7"/>
      <c r="L26" s="123">
        <f ca="1">Calcul!CN49</f>
        <v>25</v>
      </c>
      <c r="M26" s="99">
        <f ca="1">L26/(Entrées!$P$11-1)</f>
        <v>3.4770514603616132E-2</v>
      </c>
    </row>
    <row r="27" spans="6:13">
      <c r="F27" s="98" t="s">
        <v>52</v>
      </c>
      <c r="G27" s="94">
        <f ca="1">Calcul!CN20</f>
        <v>46</v>
      </c>
      <c r="H27" s="99">
        <f ca="1">G27/Entrées!$P$11</f>
        <v>6.3888888888888884E-2</v>
      </c>
      <c r="J27" s="89" t="s">
        <v>24</v>
      </c>
      <c r="K27" s="7"/>
      <c r="L27" s="123">
        <f ca="1">Calcul!CN50</f>
        <v>78</v>
      </c>
      <c r="M27" s="99">
        <f ca="1">L27/(Entrées!$P$11-1)</f>
        <v>0.10848400556328233</v>
      </c>
    </row>
    <row r="28" spans="6:13">
      <c r="F28" s="98" t="s">
        <v>53</v>
      </c>
      <c r="G28" s="94">
        <f ca="1">Calcul!CN21</f>
        <v>53</v>
      </c>
      <c r="H28" s="99">
        <f ca="1">G28/Entrées!$P$11</f>
        <v>7.3611111111111113E-2</v>
      </c>
      <c r="J28" s="89" t="s">
        <v>25</v>
      </c>
      <c r="K28" s="7"/>
      <c r="L28" s="123">
        <f ca="1">Calcul!CN51</f>
        <v>141</v>
      </c>
      <c r="M28" s="99">
        <f ca="1">L28/(Entrées!$P$11-1)</f>
        <v>0.19610570236439498</v>
      </c>
    </row>
    <row r="29" spans="6:13">
      <c r="F29" s="98" t="s">
        <v>54</v>
      </c>
      <c r="G29" s="94">
        <f ca="1">Calcul!CN22</f>
        <v>17</v>
      </c>
      <c r="H29" s="99">
        <f ca="1">G29/Entrées!$P$11</f>
        <v>2.361111111111111E-2</v>
      </c>
      <c r="J29" s="89" t="s">
        <v>26</v>
      </c>
      <c r="K29" s="7"/>
      <c r="L29" s="123">
        <f ca="1">Calcul!CN52</f>
        <v>220</v>
      </c>
      <c r="M29" s="99">
        <f ca="1">L29/(Entrées!$P$11-1)</f>
        <v>0.30598052851182195</v>
      </c>
    </row>
    <row r="30" spans="6:13">
      <c r="F30" s="98" t="s">
        <v>55</v>
      </c>
      <c r="G30" s="94">
        <f ca="1">Calcul!CN23</f>
        <v>6</v>
      </c>
      <c r="H30" s="99">
        <f ca="1">G30/Entrées!$P$11</f>
        <v>8.3333333333333332E-3</v>
      </c>
      <c r="J30" s="89" t="s">
        <v>27</v>
      </c>
      <c r="K30" s="7"/>
      <c r="L30" s="123">
        <f ca="1">Calcul!CN53</f>
        <v>150</v>
      </c>
      <c r="M30" s="99">
        <f ca="1">L30/(Entrées!$P$11-1)</f>
        <v>0.20862308762169679</v>
      </c>
    </row>
    <row r="31" spans="6:13">
      <c r="F31" s="98" t="s">
        <v>56</v>
      </c>
      <c r="G31" s="94">
        <f ca="1">Calcul!CN24</f>
        <v>8</v>
      </c>
      <c r="H31" s="99">
        <f ca="1">G31/Entrées!$P$11</f>
        <v>1.1111111111111112E-2</v>
      </c>
      <c r="J31" s="89" t="s">
        <v>28</v>
      </c>
      <c r="K31" s="7"/>
      <c r="L31" s="123">
        <f ca="1">Calcul!CN54</f>
        <v>56</v>
      </c>
      <c r="M31" s="99">
        <f ca="1">L31/(Entrées!$P$11-1)</f>
        <v>7.7885952712100137E-2</v>
      </c>
    </row>
    <row r="32" spans="6:13">
      <c r="F32" s="98" t="s">
        <v>57</v>
      </c>
      <c r="G32" s="94">
        <f ca="1">Calcul!CN25</f>
        <v>7</v>
      </c>
      <c r="H32" s="99">
        <f ca="1">G32/Entrées!$P$11</f>
        <v>9.7222222222222224E-3</v>
      </c>
      <c r="J32" s="89" t="s">
        <v>29</v>
      </c>
      <c r="K32" s="7"/>
      <c r="L32" s="123">
        <f ca="1">Calcul!CN55</f>
        <v>22</v>
      </c>
      <c r="M32" s="99">
        <f ca="1">L32/(Entrées!$P$11-1)</f>
        <v>3.0598052851182198E-2</v>
      </c>
    </row>
    <row r="33" spans="6:13">
      <c r="F33" s="98" t="s">
        <v>58</v>
      </c>
      <c r="G33" s="94">
        <f ca="1">Calcul!CN26</f>
        <v>3</v>
      </c>
      <c r="H33" s="99">
        <f ca="1">G33/Entrées!$P$11</f>
        <v>4.1666666666666666E-3</v>
      </c>
      <c r="J33" s="89" t="s">
        <v>30</v>
      </c>
      <c r="K33" s="7"/>
      <c r="L33" s="123">
        <f ca="1">Calcul!CN56</f>
        <v>13</v>
      </c>
      <c r="M33" s="99">
        <f ca="1">L33/(Entrées!$P$11-1)</f>
        <v>1.8080667593880391E-2</v>
      </c>
    </row>
    <row r="34" spans="6:13">
      <c r="F34" s="98" t="s">
        <v>59</v>
      </c>
      <c r="G34" s="94">
        <f ca="1">Calcul!CN27</f>
        <v>0</v>
      </c>
      <c r="H34" s="99">
        <f ca="1">G34/Entrées!$P$11</f>
        <v>0</v>
      </c>
      <c r="J34" s="89" t="s">
        <v>31</v>
      </c>
      <c r="K34" s="7"/>
      <c r="L34" s="123">
        <f ca="1">Calcul!CN57</f>
        <v>1</v>
      </c>
      <c r="M34" s="99">
        <f ca="1">L34/(Entrées!$P$11-1)</f>
        <v>1.3908205841446453E-3</v>
      </c>
    </row>
    <row r="35" spans="6:13">
      <c r="F35" s="98" t="s">
        <v>60</v>
      </c>
      <c r="G35" s="94">
        <f ca="1">Calcul!CN28</f>
        <v>0</v>
      </c>
      <c r="H35" s="99">
        <f ca="1">G35/Entrées!$P$11</f>
        <v>0</v>
      </c>
      <c r="J35" s="89" t="s">
        <v>32</v>
      </c>
      <c r="K35" s="7"/>
      <c r="L35" s="123">
        <f ca="1">Calcul!CN58</f>
        <v>3</v>
      </c>
      <c r="M35" s="99">
        <f ca="1">L35/(Entrées!$P$11-1)</f>
        <v>4.172461752433936E-3</v>
      </c>
    </row>
    <row r="36" spans="6:13">
      <c r="F36" s="98" t="s">
        <v>61</v>
      </c>
      <c r="G36" s="94">
        <f ca="1">Calcul!CN29</f>
        <v>0</v>
      </c>
      <c r="H36" s="99">
        <f ca="1">G36/Entrées!$P$11</f>
        <v>0</v>
      </c>
      <c r="J36" s="89" t="s">
        <v>33</v>
      </c>
      <c r="K36" s="7"/>
      <c r="L36" s="123">
        <f ca="1">Calcul!CN59</f>
        <v>1</v>
      </c>
      <c r="M36" s="99">
        <f ca="1">L36/(Entrées!$P$11-1)</f>
        <v>1.3908205841446453E-3</v>
      </c>
    </row>
    <row r="37" spans="6:13">
      <c r="F37" s="98" t="s">
        <v>62</v>
      </c>
      <c r="G37" s="94">
        <f ca="1">Calcul!CN30</f>
        <v>0</v>
      </c>
      <c r="H37" s="99">
        <f ca="1">G37/Entrées!$P$11</f>
        <v>0</v>
      </c>
      <c r="J37" s="89" t="s">
        <v>34</v>
      </c>
      <c r="K37" s="7"/>
      <c r="L37" s="123">
        <f ca="1">Calcul!CN60</f>
        <v>0</v>
      </c>
      <c r="M37" s="99">
        <f ca="1">L37/(Entrées!$P$11-1)</f>
        <v>0</v>
      </c>
    </row>
    <row r="38" spans="6:13" ht="15.75" thickBot="1">
      <c r="F38" s="100" t="s">
        <v>63</v>
      </c>
      <c r="G38" s="101">
        <f ca="1">Calcul!CN31</f>
        <v>0</v>
      </c>
      <c r="H38" s="102">
        <f ca="1">G38/Entrées!$P$11</f>
        <v>0</v>
      </c>
      <c r="J38" s="89" t="s">
        <v>35</v>
      </c>
      <c r="K38" s="7"/>
      <c r="L38" s="123">
        <f ca="1">Calcul!CN61</f>
        <v>0</v>
      </c>
      <c r="M38" s="99">
        <f ca="1">L38/(Entrées!$P$11-1)</f>
        <v>0</v>
      </c>
    </row>
    <row r="39" spans="6:13" ht="16.5" thickTop="1" thickBot="1">
      <c r="F39" s="103" t="s">
        <v>2</v>
      </c>
      <c r="G39" s="104">
        <f ca="1">SUM(G19:G38)</f>
        <v>720</v>
      </c>
      <c r="H39" s="105">
        <f ca="1">SUM(H19:H38)</f>
        <v>0.99999999999999989</v>
      </c>
      <c r="J39" s="89" t="s">
        <v>36</v>
      </c>
      <c r="K39" s="7"/>
      <c r="L39" s="123">
        <f ca="1">Calcul!CN62</f>
        <v>0</v>
      </c>
      <c r="M39" s="99">
        <f ca="1">L39/(Entrées!$P$11-1)</f>
        <v>0</v>
      </c>
    </row>
    <row r="40" spans="6:13" ht="15.75" thickTop="1">
      <c r="F40" s="106" t="s">
        <v>87</v>
      </c>
      <c r="G40" s="107"/>
      <c r="H40" s="108">
        <f ca="1">SUM(H19:H21)</f>
        <v>0.2986111111111111</v>
      </c>
      <c r="J40" s="89" t="s">
        <v>37</v>
      </c>
      <c r="K40" s="7"/>
      <c r="L40" s="123">
        <f ca="1">Calcul!CN63</f>
        <v>0</v>
      </c>
      <c r="M40" s="99">
        <f ca="1">L40/(Entrées!$P$11-1)</f>
        <v>0</v>
      </c>
    </row>
    <row r="41" spans="6:13" ht="15.75" thickBot="1">
      <c r="F41" s="109" t="s">
        <v>88</v>
      </c>
      <c r="G41" s="92"/>
      <c r="H41" s="110">
        <f ca="1">SUM(H29:H38)</f>
        <v>5.6944444444444443E-2</v>
      </c>
      <c r="J41" s="91" t="s">
        <v>38</v>
      </c>
      <c r="K41" s="121"/>
      <c r="L41" s="124">
        <f ca="1">Calcul!CN64</f>
        <v>0</v>
      </c>
      <c r="M41" s="102">
        <f ca="1">L41/(Entrées!$P$11-1)</f>
        <v>0</v>
      </c>
    </row>
    <row r="42" spans="6:13" ht="16.5" thickTop="1" thickBot="1">
      <c r="J42" s="113"/>
      <c r="K42" s="116"/>
      <c r="L42" s="120">
        <f ca="1">SUM(L17:L41)</f>
        <v>719</v>
      </c>
      <c r="M42" s="110">
        <f ca="1">SUM(M17:M41)</f>
        <v>0.99999999999999989</v>
      </c>
    </row>
    <row r="43" spans="6:13" ht="16.5" thickTop="1" thickBot="1">
      <c r="J43" s="118" t="s">
        <v>143</v>
      </c>
      <c r="K43" s="119"/>
      <c r="L43" s="116"/>
      <c r="M43" s="117">
        <f ca="1">SUM(M17:M23)+SUM(M35:M41)</f>
        <v>5.5632823365785811E-3</v>
      </c>
    </row>
    <row r="44" spans="6:13" ht="15.75" thickTop="1"/>
    <row r="45" spans="6:13" ht="15.75" thickBot="1"/>
    <row r="46" spans="6:13" ht="15.75" thickTop="1">
      <c r="F46" s="84" t="s">
        <v>157</v>
      </c>
      <c r="G46" s="85"/>
      <c r="H46" s="86"/>
      <c r="J46" s="84" t="s">
        <v>162</v>
      </c>
      <c r="K46" s="111"/>
      <c r="L46" s="111"/>
      <c r="M46" s="112"/>
    </row>
    <row r="47" spans="6:13">
      <c r="F47" s="87" t="s">
        <v>164</v>
      </c>
      <c r="G47" s="7"/>
      <c r="H47" s="88"/>
      <c r="J47" s="87" t="s">
        <v>165</v>
      </c>
      <c r="K47" s="7"/>
      <c r="L47" s="7"/>
      <c r="M47" s="88"/>
    </row>
    <row r="48" spans="6:13" ht="15.75" thickBot="1">
      <c r="F48" s="87" t="s">
        <v>159</v>
      </c>
      <c r="G48" s="7"/>
      <c r="H48" s="88"/>
      <c r="J48" s="91" t="s">
        <v>83</v>
      </c>
      <c r="K48" s="92"/>
      <c r="L48" s="92"/>
      <c r="M48" s="93"/>
    </row>
    <row r="49" spans="6:13" ht="16.5" thickTop="1" thickBot="1">
      <c r="F49" s="89" t="s">
        <v>160</v>
      </c>
      <c r="G49" s="19"/>
      <c r="H49" s="90"/>
      <c r="J49" s="84" t="s">
        <v>168</v>
      </c>
      <c r="K49" s="111"/>
      <c r="L49" s="111" t="s">
        <v>84</v>
      </c>
      <c r="M49" s="112" t="s">
        <v>1</v>
      </c>
    </row>
    <row r="50" spans="6:13" ht="16.5" thickTop="1" thickBot="1">
      <c r="F50" s="89" t="s">
        <v>161</v>
      </c>
      <c r="G50" s="19"/>
      <c r="H50" s="90"/>
      <c r="J50" s="84" t="s">
        <v>136</v>
      </c>
      <c r="K50" s="85"/>
      <c r="L50" s="122">
        <f ca="1">Calcul!CT40</f>
        <v>0</v>
      </c>
      <c r="M50" s="97">
        <f ca="1">L50/(Entrées!$P$11-1)</f>
        <v>0</v>
      </c>
    </row>
    <row r="51" spans="6:13" ht="16.5" thickTop="1" thickBot="1">
      <c r="F51" s="113" t="s">
        <v>43</v>
      </c>
      <c r="G51" s="111" t="s">
        <v>84</v>
      </c>
      <c r="H51" s="112" t="s">
        <v>1</v>
      </c>
      <c r="J51" s="89" t="s">
        <v>137</v>
      </c>
      <c r="K51" s="7"/>
      <c r="L51" s="123">
        <f ca="1">Calcul!CT41</f>
        <v>0</v>
      </c>
      <c r="M51" s="99">
        <f ca="1">L51/(Entrées!$P$11-1)</f>
        <v>0</v>
      </c>
    </row>
    <row r="52" spans="6:13" ht="15.75" thickTop="1">
      <c r="F52" s="95" t="s">
        <v>45</v>
      </c>
      <c r="G52" s="96">
        <f ca="1">Calcul!CT12</f>
        <v>394</v>
      </c>
      <c r="H52" s="97">
        <f ca="1">G52/Entrées!$P$11</f>
        <v>0.54722222222222228</v>
      </c>
      <c r="J52" s="89" t="s">
        <v>16</v>
      </c>
      <c r="K52" s="7"/>
      <c r="L52" s="123">
        <f ca="1">Calcul!CT42</f>
        <v>0</v>
      </c>
      <c r="M52" s="99">
        <f ca="1">L52/(Entrées!$P$11-1)</f>
        <v>0</v>
      </c>
    </row>
    <row r="53" spans="6:13">
      <c r="F53" s="98" t="s">
        <v>44</v>
      </c>
      <c r="G53" s="94">
        <f ca="1">Calcul!CT13</f>
        <v>49</v>
      </c>
      <c r="H53" s="99">
        <f ca="1">G53/Entrées!$P$11</f>
        <v>6.805555555555555E-2</v>
      </c>
      <c r="J53" s="89" t="s">
        <v>17</v>
      </c>
      <c r="K53" s="7"/>
      <c r="L53" s="123">
        <f ca="1">Calcul!CT43</f>
        <v>0</v>
      </c>
      <c r="M53" s="99">
        <f ca="1">L53/(Entrées!$P$11-1)</f>
        <v>0</v>
      </c>
    </row>
    <row r="54" spans="6:13">
      <c r="F54" s="98" t="s">
        <v>46</v>
      </c>
      <c r="G54" s="94">
        <f ca="1">Calcul!CT14</f>
        <v>40</v>
      </c>
      <c r="H54" s="99">
        <f ca="1">G54/Entrées!$P$11</f>
        <v>5.5555555555555552E-2</v>
      </c>
      <c r="J54" s="89" t="s">
        <v>18</v>
      </c>
      <c r="K54" s="7"/>
      <c r="L54" s="123">
        <f ca="1">Calcul!CT44</f>
        <v>0</v>
      </c>
      <c r="M54" s="99">
        <f ca="1">L54/(Entrées!$P$11-1)</f>
        <v>0</v>
      </c>
    </row>
    <row r="55" spans="6:13">
      <c r="F55" s="98" t="s">
        <v>47</v>
      </c>
      <c r="G55" s="94">
        <f ca="1">Calcul!CT15</f>
        <v>48</v>
      </c>
      <c r="H55" s="99">
        <f ca="1">G55/Entrées!$P$11</f>
        <v>6.6666666666666666E-2</v>
      </c>
      <c r="J55" s="89" t="s">
        <v>19</v>
      </c>
      <c r="K55" s="7"/>
      <c r="L55" s="123">
        <f ca="1">Calcul!CT45</f>
        <v>0</v>
      </c>
      <c r="M55" s="99">
        <f ca="1">L55/(Entrées!$P$11-1)</f>
        <v>0</v>
      </c>
    </row>
    <row r="56" spans="6:13">
      <c r="F56" s="98" t="s">
        <v>48</v>
      </c>
      <c r="G56" s="94">
        <f ca="1">Calcul!CT16</f>
        <v>46</v>
      </c>
      <c r="H56" s="99">
        <f ca="1">G56/Entrées!$P$11</f>
        <v>6.3888888888888884E-2</v>
      </c>
      <c r="J56" s="89" t="s">
        <v>20</v>
      </c>
      <c r="K56" s="7"/>
      <c r="L56" s="123">
        <f ca="1">Calcul!CT46</f>
        <v>2</v>
      </c>
      <c r="M56" s="99">
        <f ca="1">L56/(Entrées!$P$11-1)</f>
        <v>2.7816411682892906E-3</v>
      </c>
    </row>
    <row r="57" spans="6:13">
      <c r="F57" s="98" t="s">
        <v>49</v>
      </c>
      <c r="G57" s="94">
        <f ca="1">Calcul!CT17</f>
        <v>42</v>
      </c>
      <c r="H57" s="99">
        <f ca="1">G57/Entrées!$P$11</f>
        <v>5.8333333333333334E-2</v>
      </c>
      <c r="J57" s="89" t="s">
        <v>21</v>
      </c>
      <c r="K57" s="7"/>
      <c r="L57" s="123">
        <f ca="1">Calcul!CT47</f>
        <v>10</v>
      </c>
      <c r="M57" s="99">
        <f ca="1">L57/(Entrées!$P$11-1)</f>
        <v>1.3908205841446454E-2</v>
      </c>
    </row>
    <row r="58" spans="6:13">
      <c r="F58" s="98" t="s">
        <v>50</v>
      </c>
      <c r="G58" s="94">
        <f ca="1">Calcul!CT18</f>
        <v>25</v>
      </c>
      <c r="H58" s="99">
        <f ca="1">G58/Entrées!$P$11</f>
        <v>3.4722222222222224E-2</v>
      </c>
      <c r="J58" s="89" t="s">
        <v>22</v>
      </c>
      <c r="K58" s="7"/>
      <c r="L58" s="123">
        <f ca="1">Calcul!CT48</f>
        <v>25</v>
      </c>
      <c r="M58" s="99">
        <f ca="1">L58/(Entrées!$P$11-1)</f>
        <v>3.4770514603616132E-2</v>
      </c>
    </row>
    <row r="59" spans="6:13">
      <c r="F59" s="98" t="s">
        <v>51</v>
      </c>
      <c r="G59" s="94">
        <f ca="1">Calcul!CT19</f>
        <v>32</v>
      </c>
      <c r="H59" s="99">
        <f ca="1">G59/Entrées!$P$11</f>
        <v>4.4444444444444446E-2</v>
      </c>
      <c r="J59" s="89" t="s">
        <v>23</v>
      </c>
      <c r="K59" s="7"/>
      <c r="L59" s="123">
        <f ca="1">Calcul!CT49</f>
        <v>36</v>
      </c>
      <c r="M59" s="99">
        <f ca="1">L59/(Entrées!$P$11-1)</f>
        <v>5.0069541029207229E-2</v>
      </c>
    </row>
    <row r="60" spans="6:13">
      <c r="F60" s="98" t="s">
        <v>52</v>
      </c>
      <c r="G60" s="94">
        <f ca="1">Calcul!CT20</f>
        <v>28</v>
      </c>
      <c r="H60" s="99">
        <f ca="1">G60/Entrées!$P$11</f>
        <v>3.888888888888889E-2</v>
      </c>
      <c r="J60" s="89" t="s">
        <v>24</v>
      </c>
      <c r="K60" s="7"/>
      <c r="L60" s="123">
        <f ca="1">Calcul!CT50</f>
        <v>56</v>
      </c>
      <c r="M60" s="99">
        <f ca="1">L60/(Entrées!$P$11-1)</f>
        <v>7.7885952712100137E-2</v>
      </c>
    </row>
    <row r="61" spans="6:13">
      <c r="F61" s="98" t="s">
        <v>53</v>
      </c>
      <c r="G61" s="94">
        <f ca="1">Calcul!CT21</f>
        <v>8</v>
      </c>
      <c r="H61" s="99">
        <f ca="1">G61/Entrées!$P$11</f>
        <v>1.1111111111111112E-2</v>
      </c>
      <c r="J61" s="89" t="s">
        <v>25</v>
      </c>
      <c r="K61" s="7"/>
      <c r="L61" s="123">
        <f ca="1">Calcul!CT51</f>
        <v>60</v>
      </c>
      <c r="M61" s="99">
        <f ca="1">L61/(Entrées!$P$11-1)</f>
        <v>8.3449235048678724E-2</v>
      </c>
    </row>
    <row r="62" spans="6:13">
      <c r="F62" s="98" t="s">
        <v>54</v>
      </c>
      <c r="G62" s="94">
        <f ca="1">Calcul!CT22</f>
        <v>8</v>
      </c>
      <c r="H62" s="99">
        <f ca="1">G62/Entrées!$P$11</f>
        <v>1.1111111111111112E-2</v>
      </c>
      <c r="J62" s="89" t="s">
        <v>26</v>
      </c>
      <c r="K62" s="7"/>
      <c r="L62" s="123">
        <f ca="1">Calcul!CT52</f>
        <v>355</v>
      </c>
      <c r="M62" s="99">
        <f ca="1">L62/(Entrées!$P$11-1)</f>
        <v>0.49374130737134908</v>
      </c>
    </row>
    <row r="63" spans="6:13">
      <c r="F63" s="98" t="s">
        <v>55</v>
      </c>
      <c r="G63" s="94">
        <f ca="1">Calcul!CT23</f>
        <v>0</v>
      </c>
      <c r="H63" s="99">
        <f ca="1">G63/Entrées!$P$11</f>
        <v>0</v>
      </c>
      <c r="J63" s="89" t="s">
        <v>27</v>
      </c>
      <c r="K63" s="7"/>
      <c r="L63" s="123">
        <f ca="1">Calcul!CT53</f>
        <v>53</v>
      </c>
      <c r="M63" s="99">
        <f ca="1">L63/(Entrées!$P$11-1)</f>
        <v>7.37134909596662E-2</v>
      </c>
    </row>
    <row r="64" spans="6:13">
      <c r="F64" s="98" t="s">
        <v>56</v>
      </c>
      <c r="G64" s="94">
        <f ca="1">Calcul!CT24</f>
        <v>0</v>
      </c>
      <c r="H64" s="99">
        <f ca="1">G64/Entrées!$P$11</f>
        <v>0</v>
      </c>
      <c r="J64" s="89" t="s">
        <v>28</v>
      </c>
      <c r="K64" s="7"/>
      <c r="L64" s="123">
        <f ca="1">Calcul!CT54</f>
        <v>49</v>
      </c>
      <c r="M64" s="99">
        <f ca="1">L64/(Entrées!$P$11-1)</f>
        <v>6.8150208623087627E-2</v>
      </c>
    </row>
    <row r="65" spans="6:13">
      <c r="F65" s="98" t="s">
        <v>57</v>
      </c>
      <c r="G65" s="94">
        <f ca="1">Calcul!CT25</f>
        <v>0</v>
      </c>
      <c r="H65" s="99">
        <f ca="1">G65/Entrées!$P$11</f>
        <v>0</v>
      </c>
      <c r="J65" s="89" t="s">
        <v>29</v>
      </c>
      <c r="K65" s="7"/>
      <c r="L65" s="123">
        <f ca="1">Calcul!CT55</f>
        <v>31</v>
      </c>
      <c r="M65" s="99">
        <f ca="1">L65/(Entrées!$P$11-1)</f>
        <v>4.3115438108484005E-2</v>
      </c>
    </row>
    <row r="66" spans="6:13">
      <c r="F66" s="98" t="s">
        <v>58</v>
      </c>
      <c r="G66" s="94">
        <f ca="1">Calcul!CT26</f>
        <v>0</v>
      </c>
      <c r="H66" s="99">
        <f ca="1">G66/Entrées!$P$11</f>
        <v>0</v>
      </c>
      <c r="J66" s="89" t="s">
        <v>30</v>
      </c>
      <c r="K66" s="7"/>
      <c r="L66" s="123">
        <f ca="1">Calcul!CT56</f>
        <v>27</v>
      </c>
      <c r="M66" s="99">
        <f ca="1">L66/(Entrées!$P$11-1)</f>
        <v>3.7552155771905425E-2</v>
      </c>
    </row>
    <row r="67" spans="6:13">
      <c r="F67" s="98" t="s">
        <v>59</v>
      </c>
      <c r="G67" s="94">
        <f ca="1">Calcul!CT27</f>
        <v>0</v>
      </c>
      <c r="H67" s="99">
        <f ca="1">G67/Entrées!$P$11</f>
        <v>0</v>
      </c>
      <c r="J67" s="89" t="s">
        <v>31</v>
      </c>
      <c r="K67" s="7"/>
      <c r="L67" s="123">
        <f ca="1">Calcul!CT57</f>
        <v>12</v>
      </c>
      <c r="M67" s="99">
        <f ca="1">L67/(Entrées!$P$11-1)</f>
        <v>1.6689847009735744E-2</v>
      </c>
    </row>
    <row r="68" spans="6:13">
      <c r="F68" s="98" t="s">
        <v>60</v>
      </c>
      <c r="G68" s="94">
        <f ca="1">Calcul!CT28</f>
        <v>0</v>
      </c>
      <c r="H68" s="99">
        <f ca="1">G68/Entrées!$P$11</f>
        <v>0</v>
      </c>
      <c r="J68" s="89" t="s">
        <v>32</v>
      </c>
      <c r="K68" s="7"/>
      <c r="L68" s="123">
        <f ca="1">Calcul!CT58</f>
        <v>3</v>
      </c>
      <c r="M68" s="99">
        <f ca="1">L68/(Entrées!$P$11-1)</f>
        <v>4.172461752433936E-3</v>
      </c>
    </row>
    <row r="69" spans="6:13">
      <c r="F69" s="98" t="s">
        <v>61</v>
      </c>
      <c r="G69" s="94">
        <f ca="1">Calcul!CT29</f>
        <v>0</v>
      </c>
      <c r="H69" s="99">
        <f ca="1">G69/Entrées!$P$11</f>
        <v>0</v>
      </c>
      <c r="J69" s="89" t="s">
        <v>33</v>
      </c>
      <c r="K69" s="7"/>
      <c r="L69" s="123">
        <f ca="1">Calcul!CT59</f>
        <v>0</v>
      </c>
      <c r="M69" s="99">
        <f ca="1">L69/(Entrées!$P$11-1)</f>
        <v>0</v>
      </c>
    </row>
    <row r="70" spans="6:13">
      <c r="F70" s="98" t="s">
        <v>62</v>
      </c>
      <c r="G70" s="94">
        <f ca="1">Calcul!CT30</f>
        <v>0</v>
      </c>
      <c r="H70" s="99">
        <f ca="1">G70/Entrées!$P$11</f>
        <v>0</v>
      </c>
      <c r="J70" s="89" t="s">
        <v>34</v>
      </c>
      <c r="K70" s="7"/>
      <c r="L70" s="123">
        <f ca="1">Calcul!CT60</f>
        <v>0</v>
      </c>
      <c r="M70" s="99">
        <f ca="1">L70/(Entrées!$P$11-1)</f>
        <v>0</v>
      </c>
    </row>
    <row r="71" spans="6:13" ht="15.75" thickBot="1">
      <c r="F71" s="100" t="s">
        <v>63</v>
      </c>
      <c r="G71" s="101">
        <f ca="1">Calcul!CT31</f>
        <v>0</v>
      </c>
      <c r="H71" s="102">
        <f ca="1">G71/Entrées!$P$11</f>
        <v>0</v>
      </c>
      <c r="J71" s="89" t="s">
        <v>35</v>
      </c>
      <c r="K71" s="7"/>
      <c r="L71" s="123">
        <f ca="1">Calcul!CT61</f>
        <v>0</v>
      </c>
      <c r="M71" s="99">
        <f ca="1">L71/(Entrées!$P$11-1)</f>
        <v>0</v>
      </c>
    </row>
    <row r="72" spans="6:13" ht="16.5" thickTop="1" thickBot="1">
      <c r="F72" s="103" t="s">
        <v>2</v>
      </c>
      <c r="G72" s="125">
        <f ca="1">SUM(G52:G71)</f>
        <v>720</v>
      </c>
      <c r="H72" s="126">
        <f ca="1">SUM(H52:H71)</f>
        <v>0.99999999999999989</v>
      </c>
      <c r="J72" s="89" t="s">
        <v>36</v>
      </c>
      <c r="K72" s="7"/>
      <c r="L72" s="123">
        <f ca="1">Calcul!CT62</f>
        <v>0</v>
      </c>
      <c r="M72" s="99">
        <f ca="1">L72/(Entrées!$P$11-1)</f>
        <v>0</v>
      </c>
    </row>
    <row r="73" spans="6:13" ht="15.75" thickTop="1">
      <c r="F73" s="106" t="s">
        <v>89</v>
      </c>
      <c r="G73" s="107"/>
      <c r="H73" s="108">
        <f ca="1">SUM(H52:H54)</f>
        <v>0.67083333333333339</v>
      </c>
      <c r="J73" s="89" t="s">
        <v>37</v>
      </c>
      <c r="K73" s="7"/>
      <c r="L73" s="123">
        <f ca="1">Calcul!CT63</f>
        <v>0</v>
      </c>
      <c r="M73" s="99">
        <f ca="1">L73/(Entrées!$P$11-1)</f>
        <v>0</v>
      </c>
    </row>
    <row r="74" spans="6:13" ht="15.75" thickBot="1">
      <c r="F74" s="109" t="s">
        <v>90</v>
      </c>
      <c r="G74" s="92"/>
      <c r="H74" s="110">
        <f ca="1">SUM(H62:H71)</f>
        <v>1.1111111111111112E-2</v>
      </c>
      <c r="J74" s="91" t="s">
        <v>38</v>
      </c>
      <c r="K74" s="121"/>
      <c r="L74" s="124">
        <f ca="1">Calcul!CT64</f>
        <v>0</v>
      </c>
      <c r="M74" s="102">
        <f ca="1">L74/(Entrées!$P$11-1)</f>
        <v>0</v>
      </c>
    </row>
    <row r="75" spans="6:13" ht="16.5" thickTop="1" thickBot="1">
      <c r="J75" s="113"/>
      <c r="K75" s="116"/>
      <c r="L75" s="120">
        <f ca="1">SUM(L50:L74)</f>
        <v>719</v>
      </c>
      <c r="M75" s="110">
        <f ca="1">SUM(M50:M74)</f>
        <v>0.99999999999999989</v>
      </c>
    </row>
    <row r="76" spans="6:13" ht="16.5" thickTop="1" thickBot="1">
      <c r="J76" s="118" t="s">
        <v>143</v>
      </c>
      <c r="K76" s="119"/>
      <c r="L76" s="116"/>
      <c r="M76" s="117">
        <f ca="1">SUM(M50:M56)+SUM(M68:M74)</f>
        <v>6.954102920723227E-3</v>
      </c>
    </row>
    <row r="77" spans="6:13" ht="15.75" thickTop="1"/>
  </sheetData>
  <sheetProtection password="CDC6" sheet="1" objects="1" scenarios="1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W114"/>
  <sheetViews>
    <sheetView topLeftCell="A67" workbookViewId="0"/>
  </sheetViews>
  <sheetFormatPr baseColWidth="10" defaultRowHeight="15"/>
  <cols>
    <col min="2" max="2" width="15.7109375" customWidth="1"/>
    <col min="3" max="15" width="13.7109375" customWidth="1"/>
    <col min="16" max="21" width="20.7109375" customWidth="1"/>
  </cols>
  <sheetData>
    <row r="1" spans="1:23">
      <c r="A1" s="5" t="s">
        <v>169</v>
      </c>
      <c r="B1" s="11"/>
      <c r="C1" s="11"/>
      <c r="F1" s="11" t="str">
        <f>Calcul!Y6</f>
        <v>Avril</v>
      </c>
      <c r="G1" s="11">
        <f>Calcul!Y3</f>
        <v>2013</v>
      </c>
    </row>
    <row r="2" spans="1:23">
      <c r="A2" s="54" t="s">
        <v>180</v>
      </c>
      <c r="B2" s="54"/>
      <c r="C2" s="54"/>
      <c r="D2" s="54"/>
      <c r="E2" s="54"/>
    </row>
    <row r="3" spans="1:23">
      <c r="A3" s="54" t="s">
        <v>181</v>
      </c>
      <c r="B3" s="54"/>
      <c r="C3" s="54"/>
      <c r="D3" s="54"/>
      <c r="E3" s="54"/>
    </row>
    <row r="4" spans="1:23">
      <c r="A4" s="54" t="s">
        <v>172</v>
      </c>
      <c r="B4" s="54"/>
      <c r="C4" s="54"/>
      <c r="D4" s="54"/>
      <c r="E4" s="54"/>
    </row>
    <row r="5" spans="1:23" ht="15.75" thickBot="1">
      <c r="B5" s="11" t="s">
        <v>194</v>
      </c>
      <c r="C5" s="11" t="s">
        <v>195</v>
      </c>
      <c r="D5" s="11" t="s">
        <v>196</v>
      </c>
      <c r="E5" s="11" t="s">
        <v>197</v>
      </c>
      <c r="F5" s="11" t="s">
        <v>220</v>
      </c>
      <c r="G5" s="11" t="s">
        <v>198</v>
      </c>
      <c r="H5" s="11" t="s">
        <v>199</v>
      </c>
      <c r="I5" s="11" t="s">
        <v>200</v>
      </c>
      <c r="J5" s="11" t="s">
        <v>201</v>
      </c>
      <c r="K5" s="11" t="s">
        <v>241</v>
      </c>
      <c r="L5" s="11" t="s">
        <v>242</v>
      </c>
      <c r="M5" s="11" t="s">
        <v>243</v>
      </c>
      <c r="N5" s="11" t="s">
        <v>244</v>
      </c>
      <c r="O5" s="11" t="s">
        <v>245</v>
      </c>
      <c r="P5" s="11" t="s">
        <v>246</v>
      </c>
      <c r="Q5" s="11" t="s">
        <v>247</v>
      </c>
      <c r="R5" s="11" t="s">
        <v>248</v>
      </c>
      <c r="S5" s="11" t="s">
        <v>249</v>
      </c>
      <c r="T5" s="11" t="s">
        <v>250</v>
      </c>
      <c r="U5" s="11" t="s">
        <v>251</v>
      </c>
    </row>
    <row r="6" spans="1:23" ht="16.5" thickTop="1" thickBot="1">
      <c r="A6" s="133"/>
      <c r="B6" s="134" t="s">
        <v>171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35"/>
    </row>
    <row r="7" spans="1:23" ht="16.5" thickTop="1" thickBot="1">
      <c r="A7" s="127" t="s">
        <v>3</v>
      </c>
      <c r="B7" s="128" t="str">
        <f>Calcul!AJ9</f>
        <v>Consommation</v>
      </c>
      <c r="C7" s="128" t="str">
        <f>Calcul!AK9</f>
        <v>Prévision J-1</v>
      </c>
      <c r="D7" s="128" t="str">
        <f>Calcul!AL9</f>
        <v>Prévision J</v>
      </c>
      <c r="E7" s="128" t="str">
        <f>Calcul!AM9</f>
        <v>Fioul</v>
      </c>
      <c r="F7" s="128" t="str">
        <f>Calcul!AN9</f>
        <v>Charbon</v>
      </c>
      <c r="G7" s="128" t="str">
        <f>Calcul!AO9</f>
        <v>Gaz</v>
      </c>
      <c r="H7" s="128" t="str">
        <f>Calcul!AP9</f>
        <v>Nucléaire</v>
      </c>
      <c r="I7" s="128" t="str">
        <f>Calcul!AQ9</f>
        <v>Eolien</v>
      </c>
      <c r="J7" s="128" t="str">
        <f>Calcul!AR9</f>
        <v>Solaire</v>
      </c>
      <c r="K7" s="128" t="str">
        <f>Calcul!AS9</f>
        <v>Hydraulique</v>
      </c>
      <c r="L7" s="128" t="str">
        <f>Calcul!AT9</f>
        <v>Pompage</v>
      </c>
      <c r="M7" s="128" t="str">
        <f>Calcul!AU9</f>
        <v>Autres</v>
      </c>
      <c r="N7" s="128" t="str">
        <f>Calcul!AV9</f>
        <v>Ech. physiques</v>
      </c>
      <c r="O7" s="128" t="str">
        <f>Calcul!AW9</f>
        <v>Taux de Co2</v>
      </c>
      <c r="P7" s="128" t="str">
        <f>Calcul!AX9</f>
        <v>Ech. comm. Allemagne</v>
      </c>
      <c r="Q7" s="128" t="str">
        <f>Calcul!AY9</f>
        <v>Ech. comm. Angleterre</v>
      </c>
      <c r="R7" s="128" t="str">
        <f>Calcul!AZ9</f>
        <v>Ech. comm. Belgique</v>
      </c>
      <c r="S7" s="128" t="str">
        <f>Calcul!BA9</f>
        <v>Ech. comm. Espagne</v>
      </c>
      <c r="T7" s="128" t="str">
        <f>Calcul!BB9</f>
        <v>Ech. comm. Italie</v>
      </c>
      <c r="U7" s="129" t="str">
        <f>Calcul!BC9</f>
        <v>Ech. comm. Suisse</v>
      </c>
      <c r="V7" s="11"/>
      <c r="W7" s="11"/>
    </row>
    <row r="8" spans="1:23" ht="15.75" thickTop="1">
      <c r="A8" s="66">
        <f>Calcul!D12</f>
        <v>1</v>
      </c>
      <c r="B8" s="130">
        <f ca="1">Calcul!AD12</f>
        <v>59769.583333333336</v>
      </c>
      <c r="C8" s="130">
        <f ca="1">Calcul!AD49</f>
        <v>58076.5625</v>
      </c>
      <c r="D8" s="130">
        <f ca="1">Calcul!AD86</f>
        <v>59172.395833333336</v>
      </c>
      <c r="E8" s="130">
        <f ca="1">Calcul!AD123</f>
        <v>356.89583333333331</v>
      </c>
      <c r="F8" s="130">
        <f ca="1">Calcul!AD160</f>
        <v>1810.2916666666667</v>
      </c>
      <c r="G8" s="130">
        <f ca="1">Calcul!AD197</f>
        <v>1371.3333333333333</v>
      </c>
      <c r="H8" s="130">
        <f ca="1">Calcul!AD234</f>
        <v>46610.979166666664</v>
      </c>
      <c r="I8" s="130">
        <f ca="1">Calcul!AD271</f>
        <v>3123.2708333333335</v>
      </c>
      <c r="J8" s="130">
        <f ca="1">Calcul!AD308</f>
        <v>379.02083333333331</v>
      </c>
      <c r="K8" s="130">
        <f ca="1">Calcul!AD345</f>
        <v>8311.5625</v>
      </c>
      <c r="L8" s="130">
        <f ca="1">Calcul!AD382</f>
        <v>-1725.375</v>
      </c>
      <c r="M8" s="130">
        <f ca="1">Calcul!AD419</f>
        <v>626.97916666666663</v>
      </c>
      <c r="N8" s="130">
        <f ca="1">Calcul!AD456</f>
        <v>-1095.2291666666667</v>
      </c>
      <c r="O8" s="130">
        <f ca="1">Calcul!AD493</f>
        <v>46.916666666666664</v>
      </c>
      <c r="P8" s="130">
        <f ca="1">Calcul!AD530</f>
        <v>2730.625</v>
      </c>
      <c r="Q8" s="130">
        <f ca="1">Calcul!AD567</f>
        <v>-1497.9166666666667</v>
      </c>
      <c r="R8" s="130">
        <f ca="1">Calcul!AD604</f>
        <v>-2431.3333333333335</v>
      </c>
      <c r="S8" s="130">
        <f ca="1">Calcul!AD641</f>
        <v>1025</v>
      </c>
      <c r="T8" s="130">
        <f ca="1">Calcul!AD678</f>
        <v>-246.75</v>
      </c>
      <c r="U8" s="131">
        <f ca="1">Calcul!AD715</f>
        <v>-626.75</v>
      </c>
    </row>
    <row r="9" spans="1:23">
      <c r="A9" s="68">
        <f>Calcul!D13</f>
        <v>2</v>
      </c>
      <c r="B9" s="55">
        <f ca="1">Calcul!AD13</f>
        <v>66109.875</v>
      </c>
      <c r="C9" s="55">
        <f ca="1">Calcul!AD50</f>
        <v>66709.895833333328</v>
      </c>
      <c r="D9" s="55">
        <f ca="1">Calcul!AD87</f>
        <v>65890.104166666672</v>
      </c>
      <c r="E9" s="55">
        <f ca="1">Calcul!AD124</f>
        <v>362.58333333333331</v>
      </c>
      <c r="F9" s="55">
        <f ca="1">Calcul!AD161</f>
        <v>3747.7291666666665</v>
      </c>
      <c r="G9" s="55">
        <f ca="1">Calcul!AD198</f>
        <v>2370.625</v>
      </c>
      <c r="H9" s="55">
        <f ca="1">Calcul!AD235</f>
        <v>47750.354166666664</v>
      </c>
      <c r="I9" s="55">
        <f ca="1">Calcul!AD272</f>
        <v>2831.7291666666665</v>
      </c>
      <c r="J9" s="55">
        <f ca="1">Calcul!AD309</f>
        <v>489.5625</v>
      </c>
      <c r="K9" s="55">
        <f ca="1">Calcul!AD346</f>
        <v>9466.8541666666661</v>
      </c>
      <c r="L9" s="55">
        <f ca="1">Calcul!AD383</f>
        <v>-581.33333333333337</v>
      </c>
      <c r="M9" s="55">
        <f ca="1">Calcul!AD420</f>
        <v>580.39583333333337</v>
      </c>
      <c r="N9" s="55">
        <f ca="1">Calcul!AD457</f>
        <v>-908.54166666666663</v>
      </c>
      <c r="O9" s="55">
        <f ca="1">Calcul!AD494</f>
        <v>74.916666666666671</v>
      </c>
      <c r="P9" s="55">
        <f ca="1">Calcul!AD531</f>
        <v>2552.625</v>
      </c>
      <c r="Q9" s="55">
        <f ca="1">Calcul!AD568</f>
        <v>-107.91666666666667</v>
      </c>
      <c r="R9" s="55">
        <f ca="1">Calcul!AD605</f>
        <v>-1766.6666666666667</v>
      </c>
      <c r="S9" s="55">
        <f ca="1">Calcul!AD642</f>
        <v>795.83333333333337</v>
      </c>
      <c r="T9" s="55">
        <f ca="1">Calcul!AD679</f>
        <v>-688.45833333333337</v>
      </c>
      <c r="U9" s="61">
        <f ca="1">Calcul!AD716</f>
        <v>-1553.6666666666667</v>
      </c>
    </row>
    <row r="10" spans="1:23">
      <c r="A10" s="68">
        <f>Calcul!D14</f>
        <v>3</v>
      </c>
      <c r="B10" s="55">
        <f ca="1">Calcul!AD14</f>
        <v>66204.604166666672</v>
      </c>
      <c r="C10" s="55">
        <f ca="1">Calcul!AD51</f>
        <v>66373.4375</v>
      </c>
      <c r="D10" s="55">
        <f ca="1">Calcul!AD88</f>
        <v>65315.625</v>
      </c>
      <c r="E10" s="55">
        <f ca="1">Calcul!AD125</f>
        <v>484.625</v>
      </c>
      <c r="F10" s="55">
        <f ca="1">Calcul!AD162</f>
        <v>3680.1875</v>
      </c>
      <c r="G10" s="55">
        <f ca="1">Calcul!AD199</f>
        <v>3721.7916666666665</v>
      </c>
      <c r="H10" s="55">
        <f ca="1">Calcul!AD236</f>
        <v>47903</v>
      </c>
      <c r="I10" s="55">
        <f ca="1">Calcul!AD273</f>
        <v>1956.5</v>
      </c>
      <c r="J10" s="55">
        <f ca="1">Calcul!AD310</f>
        <v>633.64583333333337</v>
      </c>
      <c r="K10" s="55">
        <f ca="1">Calcul!AD347</f>
        <v>9339.6875</v>
      </c>
      <c r="L10" s="55">
        <f ca="1">Calcul!AD384</f>
        <v>-581.41666666666663</v>
      </c>
      <c r="M10" s="55">
        <f ca="1">Calcul!AD421</f>
        <v>567.5</v>
      </c>
      <c r="N10" s="55">
        <f ca="1">Calcul!AD458</f>
        <v>-1500.9166666666667</v>
      </c>
      <c r="O10" s="55">
        <f ca="1">Calcul!AD495</f>
        <v>81.75</v>
      </c>
      <c r="P10" s="55">
        <f ca="1">Calcul!AD532</f>
        <v>2641.4166666666665</v>
      </c>
      <c r="Q10" s="55">
        <f ca="1">Calcul!AD569</f>
        <v>83.25</v>
      </c>
      <c r="R10" s="55">
        <f ca="1">Calcul!AD606</f>
        <v>-1554.2916666666667</v>
      </c>
      <c r="S10" s="55">
        <f ca="1">Calcul!AD643</f>
        <v>759.91666666666663</v>
      </c>
      <c r="T10" s="55">
        <f ca="1">Calcul!AD680</f>
        <v>-1132.7916666666667</v>
      </c>
      <c r="U10" s="61">
        <f ca="1">Calcul!AD717</f>
        <v>-2235.6666666666665</v>
      </c>
    </row>
    <row r="11" spans="1:23">
      <c r="A11" s="68">
        <f>Calcul!D15</f>
        <v>4</v>
      </c>
      <c r="B11" s="55">
        <f ca="1">Calcul!AD15</f>
        <v>67960.104166666672</v>
      </c>
      <c r="C11" s="55">
        <f ca="1">Calcul!AD52</f>
        <v>66299.479166666672</v>
      </c>
      <c r="D11" s="55">
        <f ca="1">Calcul!AD89</f>
        <v>67236.458333333328</v>
      </c>
      <c r="E11" s="55">
        <f ca="1">Calcul!AD126</f>
        <v>391.3125</v>
      </c>
      <c r="F11" s="55">
        <f ca="1">Calcul!AD163</f>
        <v>4129.479166666667</v>
      </c>
      <c r="G11" s="55">
        <f ca="1">Calcul!AD200</f>
        <v>3679.8333333333335</v>
      </c>
      <c r="H11" s="55">
        <f ca="1">Calcul!AD237</f>
        <v>47785.916666666664</v>
      </c>
      <c r="I11" s="55">
        <f ca="1">Calcul!AD274</f>
        <v>3120.1458333333335</v>
      </c>
      <c r="J11" s="55">
        <f ca="1">Calcul!AD311</f>
        <v>280.75</v>
      </c>
      <c r="K11" s="55">
        <f ca="1">Calcul!AD348</f>
        <v>10261.791666666666</v>
      </c>
      <c r="L11" s="55">
        <f ca="1">Calcul!AD385</f>
        <v>-600.95833333333337</v>
      </c>
      <c r="M11" s="55">
        <f ca="1">Calcul!AD422</f>
        <v>561.47916666666663</v>
      </c>
      <c r="N11" s="55">
        <f ca="1">Calcul!AD459</f>
        <v>-1650.0208333333333</v>
      </c>
      <c r="O11" s="55">
        <f ca="1">Calcul!AD496</f>
        <v>84.375</v>
      </c>
      <c r="P11" s="55">
        <f ca="1">Calcul!AD533</f>
        <v>2907.5416666666665</v>
      </c>
      <c r="Q11" s="55">
        <f ca="1">Calcul!AD570</f>
        <v>-193.125</v>
      </c>
      <c r="R11" s="55">
        <f ca="1">Calcul!AD607</f>
        <v>-1384.5</v>
      </c>
      <c r="S11" s="55">
        <f ca="1">Calcul!AD644</f>
        <v>795.83333333333337</v>
      </c>
      <c r="T11" s="55">
        <f ca="1">Calcul!AD681</f>
        <v>-1459.625</v>
      </c>
      <c r="U11" s="61">
        <f ca="1">Calcul!AD718</f>
        <v>-2077.8333333333335</v>
      </c>
    </row>
    <row r="12" spans="1:23">
      <c r="A12" s="68">
        <f>Calcul!D16</f>
        <v>5</v>
      </c>
      <c r="B12" s="55">
        <f ca="1">Calcul!AD16</f>
        <v>68194.5</v>
      </c>
      <c r="C12" s="55">
        <f ca="1">Calcul!AD53</f>
        <v>66365.625</v>
      </c>
      <c r="D12" s="55">
        <f ca="1">Calcul!AD90</f>
        <v>67421.354166666672</v>
      </c>
      <c r="E12" s="55">
        <f ca="1">Calcul!AD127</f>
        <v>877.58333333333337</v>
      </c>
      <c r="F12" s="55">
        <f ca="1">Calcul!AD164</f>
        <v>4093.9166666666665</v>
      </c>
      <c r="G12" s="55">
        <f ca="1">Calcul!AD201</f>
        <v>3180.9583333333335</v>
      </c>
      <c r="H12" s="55">
        <f ca="1">Calcul!AD238</f>
        <v>47994.125</v>
      </c>
      <c r="I12" s="55">
        <f ca="1">Calcul!AD275</f>
        <v>2704.1041666666665</v>
      </c>
      <c r="J12" s="55">
        <f ca="1">Calcul!AD312</f>
        <v>366.97916666666669</v>
      </c>
      <c r="K12" s="55">
        <f ca="1">Calcul!AD349</f>
        <v>10420.958333333334</v>
      </c>
      <c r="L12" s="55">
        <f ca="1">Calcul!AD386</f>
        <v>-423.5</v>
      </c>
      <c r="M12" s="55">
        <f ca="1">Calcul!AD423</f>
        <v>570.41666666666663</v>
      </c>
      <c r="N12" s="55">
        <f ca="1">Calcul!AD460</f>
        <v>-1591.1666666666667</v>
      </c>
      <c r="O12" s="55">
        <f ca="1">Calcul!AD497</f>
        <v>86.9375</v>
      </c>
      <c r="P12" s="55">
        <f ca="1">Calcul!AD534</f>
        <v>2805.1666666666665</v>
      </c>
      <c r="Q12" s="55">
        <f ca="1">Calcul!AD571</f>
        <v>-788.33333333333337</v>
      </c>
      <c r="R12" s="55">
        <f ca="1">Calcul!AD608</f>
        <v>-1137.625</v>
      </c>
      <c r="S12" s="55">
        <f ca="1">Calcul!AD645</f>
        <v>795.83333333333337</v>
      </c>
      <c r="T12" s="55">
        <f ca="1">Calcul!AD682</f>
        <v>-1281.75</v>
      </c>
      <c r="U12" s="61">
        <f ca="1">Calcul!AD719</f>
        <v>-1878.6666666666667</v>
      </c>
    </row>
    <row r="13" spans="1:23">
      <c r="A13" s="68">
        <f>Calcul!D17</f>
        <v>6</v>
      </c>
      <c r="B13" s="55">
        <f ca="1">Calcul!AD17</f>
        <v>63024.895833333336</v>
      </c>
      <c r="C13" s="55">
        <f ca="1">Calcul!AD54</f>
        <v>61398.4375</v>
      </c>
      <c r="D13" s="55">
        <f ca="1">Calcul!AD91</f>
        <v>62660.416666666664</v>
      </c>
      <c r="E13" s="55">
        <f ca="1">Calcul!AD128</f>
        <v>753.9375</v>
      </c>
      <c r="F13" s="55">
        <f ca="1">Calcul!AD165</f>
        <v>3280.6875</v>
      </c>
      <c r="G13" s="55">
        <f ca="1">Calcul!AD202</f>
        <v>3265.7916666666665</v>
      </c>
      <c r="H13" s="55">
        <f ca="1">Calcul!AD239</f>
        <v>45533.666666666664</v>
      </c>
      <c r="I13" s="55">
        <f ca="1">Calcul!AD276</f>
        <v>1973.7916666666667</v>
      </c>
      <c r="J13" s="55">
        <f ca="1">Calcul!AD313</f>
        <v>238.16666666666666</v>
      </c>
      <c r="K13" s="55">
        <f ca="1">Calcul!AD350</f>
        <v>9310.5833333333339</v>
      </c>
      <c r="L13" s="55">
        <f ca="1">Calcul!AD387</f>
        <v>-680.66666666666663</v>
      </c>
      <c r="M13" s="55">
        <f ca="1">Calcul!AD424</f>
        <v>568.33333333333337</v>
      </c>
      <c r="N13" s="55">
        <f ca="1">Calcul!AD461</f>
        <v>-1219.3958333333333</v>
      </c>
      <c r="O13" s="55">
        <f ca="1">Calcul!AD498</f>
        <v>81.479166666666671</v>
      </c>
      <c r="P13" s="55">
        <f ca="1">Calcul!AD535</f>
        <v>2997.9583333333335</v>
      </c>
      <c r="Q13" s="55">
        <f ca="1">Calcul!AD572</f>
        <v>-1187.3333333333333</v>
      </c>
      <c r="R13" s="55">
        <f ca="1">Calcul!AD609</f>
        <v>-1475.4583333333333</v>
      </c>
      <c r="S13" s="55">
        <f ca="1">Calcul!AD646</f>
        <v>1025</v>
      </c>
      <c r="T13" s="55">
        <f ca="1">Calcul!AD683</f>
        <v>-949.04166666666663</v>
      </c>
      <c r="U13" s="61">
        <f ca="1">Calcul!AD720</f>
        <v>-1508.5416666666667</v>
      </c>
    </row>
    <row r="14" spans="1:23">
      <c r="A14" s="68">
        <f>Calcul!D18</f>
        <v>7</v>
      </c>
      <c r="B14" s="55">
        <f ca="1">Calcul!AD18</f>
        <v>58078.604166666664</v>
      </c>
      <c r="C14" s="55">
        <f ca="1">Calcul!AD55</f>
        <v>58496.875</v>
      </c>
      <c r="D14" s="55">
        <f ca="1">Calcul!AD92</f>
        <v>57948.958333333336</v>
      </c>
      <c r="E14" s="55">
        <f ca="1">Calcul!AD129</f>
        <v>375.20833333333331</v>
      </c>
      <c r="F14" s="55">
        <f ca="1">Calcul!AD166</f>
        <v>3346.8125</v>
      </c>
      <c r="G14" s="55">
        <f ca="1">Calcul!AD203</f>
        <v>1749.1458333333333</v>
      </c>
      <c r="H14" s="55">
        <f ca="1">Calcul!AD240</f>
        <v>44949.916666666664</v>
      </c>
      <c r="I14" s="55">
        <f ca="1">Calcul!AD277</f>
        <v>1110.7083333333333</v>
      </c>
      <c r="J14" s="55">
        <f ca="1">Calcul!AD314</f>
        <v>527.77083333333337</v>
      </c>
      <c r="K14" s="55">
        <f ca="1">Calcul!AD351</f>
        <v>7640.104166666667</v>
      </c>
      <c r="L14" s="55">
        <f ca="1">Calcul!AD388</f>
        <v>-1159.2916666666667</v>
      </c>
      <c r="M14" s="55">
        <f ca="1">Calcul!AD425</f>
        <v>557.45833333333337</v>
      </c>
      <c r="N14" s="55">
        <f ca="1">Calcul!AD462</f>
        <v>-1019.3333333333334</v>
      </c>
      <c r="O14" s="55">
        <f ca="1">Calcul!AD499</f>
        <v>74.854166666666671</v>
      </c>
      <c r="P14" s="55">
        <f ca="1">Calcul!AD536</f>
        <v>2953</v>
      </c>
      <c r="Q14" s="55">
        <f ca="1">Calcul!AD573</f>
        <v>-1110.7083333333333</v>
      </c>
      <c r="R14" s="55">
        <f ca="1">Calcul!AD610</f>
        <v>-1870.8333333333333</v>
      </c>
      <c r="S14" s="55">
        <f ca="1">Calcul!AD647</f>
        <v>1070.75</v>
      </c>
      <c r="T14" s="55">
        <f ca="1">Calcul!AD684</f>
        <v>-948.41666666666663</v>
      </c>
      <c r="U14" s="61">
        <f ca="1">Calcul!AD721</f>
        <v>-927.20833333333337</v>
      </c>
    </row>
    <row r="15" spans="1:23">
      <c r="A15" s="68">
        <f>Calcul!D19</f>
        <v>8</v>
      </c>
      <c r="B15" s="55">
        <f ca="1">Calcul!AD19</f>
        <v>64099.458333333336</v>
      </c>
      <c r="C15" s="55">
        <f ca="1">Calcul!AD56</f>
        <v>65084.895833333336</v>
      </c>
      <c r="D15" s="55">
        <f ca="1">Calcul!AD93</f>
        <v>64041.145833333336</v>
      </c>
      <c r="E15" s="55">
        <f ca="1">Calcul!AD130</f>
        <v>474.83333333333331</v>
      </c>
      <c r="F15" s="55">
        <f ca="1">Calcul!AD167</f>
        <v>3908.4791666666665</v>
      </c>
      <c r="G15" s="55">
        <f ca="1">Calcul!AD204</f>
        <v>3311.375</v>
      </c>
      <c r="H15" s="55">
        <f ca="1">Calcul!AD241</f>
        <v>45864.5</v>
      </c>
      <c r="I15" s="55">
        <f ca="1">Calcul!AD278</f>
        <v>1047.625</v>
      </c>
      <c r="J15" s="55">
        <f ca="1">Calcul!AD315</f>
        <v>367.25</v>
      </c>
      <c r="K15" s="55">
        <f ca="1">Calcul!AD352</f>
        <v>8545.7708333333339</v>
      </c>
      <c r="L15" s="55">
        <f ca="1">Calcul!AD389</f>
        <v>-599.1875</v>
      </c>
      <c r="M15" s="55">
        <f ca="1">Calcul!AD426</f>
        <v>536.08333333333337</v>
      </c>
      <c r="N15" s="55">
        <f ca="1">Calcul!AD463</f>
        <v>642.89583333333337</v>
      </c>
      <c r="O15" s="55">
        <f ca="1">Calcul!AD500</f>
        <v>87.583333333333329</v>
      </c>
      <c r="P15" s="55">
        <f ca="1">Calcul!AD537</f>
        <v>2150.0416666666665</v>
      </c>
      <c r="Q15" s="55">
        <f ca="1">Calcul!AD574</f>
        <v>390.45833333333331</v>
      </c>
      <c r="R15" s="55">
        <f ca="1">Calcul!AD611</f>
        <v>-911.875</v>
      </c>
      <c r="S15" s="55">
        <f ca="1">Calcul!AD648</f>
        <v>1025</v>
      </c>
      <c r="T15" s="55">
        <f ca="1">Calcul!AD685</f>
        <v>-439</v>
      </c>
      <c r="U15" s="61">
        <f ca="1">Calcul!AD722</f>
        <v>-1286.875</v>
      </c>
    </row>
    <row r="16" spans="1:23">
      <c r="A16" s="68">
        <f>Calcul!D20</f>
        <v>9</v>
      </c>
      <c r="B16" s="55">
        <f ca="1">Calcul!AD20</f>
        <v>63938.166666666664</v>
      </c>
      <c r="C16" s="55">
        <f ca="1">Calcul!AD57</f>
        <v>63602.083333333336</v>
      </c>
      <c r="D16" s="55">
        <f ca="1">Calcul!AD94</f>
        <v>63772.916666666664</v>
      </c>
      <c r="E16" s="55">
        <f ca="1">Calcul!AD131</f>
        <v>377.08333333333331</v>
      </c>
      <c r="F16" s="55">
        <f ca="1">Calcul!AD168</f>
        <v>3832.4375</v>
      </c>
      <c r="G16" s="55">
        <f ca="1">Calcul!AD205</f>
        <v>3445.6458333333335</v>
      </c>
      <c r="H16" s="55">
        <f ca="1">Calcul!AD242</f>
        <v>45747.083333333336</v>
      </c>
      <c r="I16" s="55">
        <f ca="1">Calcul!AD279</f>
        <v>3282.4166666666665</v>
      </c>
      <c r="J16" s="55">
        <f ca="1">Calcul!AD316</f>
        <v>376.375</v>
      </c>
      <c r="K16" s="55">
        <f ca="1">Calcul!AD353</f>
        <v>8692.7083333333339</v>
      </c>
      <c r="L16" s="55">
        <f ca="1">Calcul!AD390</f>
        <v>-400.70833333333331</v>
      </c>
      <c r="M16" s="55">
        <f ca="1">Calcul!AD427</f>
        <v>516.20833333333337</v>
      </c>
      <c r="N16" s="55">
        <f ca="1">Calcul!AD464</f>
        <v>-1931.1875</v>
      </c>
      <c r="O16" s="55">
        <f ca="1">Calcul!AD501</f>
        <v>82.708333333333329</v>
      </c>
      <c r="P16" s="55">
        <f ca="1">Calcul!AD538</f>
        <v>1990.5833333333333</v>
      </c>
      <c r="Q16" s="55">
        <f ca="1">Calcul!AD575</f>
        <v>-65.041666666666671</v>
      </c>
      <c r="R16" s="55">
        <f ca="1">Calcul!AD612</f>
        <v>-1633.625</v>
      </c>
      <c r="S16" s="55">
        <f ca="1">Calcul!AD649</f>
        <v>975</v>
      </c>
      <c r="T16" s="55">
        <f ca="1">Calcul!AD686</f>
        <v>-1032.0416666666667</v>
      </c>
      <c r="U16" s="61">
        <f ca="1">Calcul!AD723</f>
        <v>-2061.7916666666665</v>
      </c>
    </row>
    <row r="17" spans="1:21">
      <c r="A17" s="68">
        <f>Calcul!D21</f>
        <v>10</v>
      </c>
      <c r="B17" s="55">
        <f ca="1">Calcul!AD21</f>
        <v>62054.3125</v>
      </c>
      <c r="C17" s="55">
        <f ca="1">Calcul!AD58</f>
        <v>61962.5</v>
      </c>
      <c r="D17" s="55">
        <f ca="1">Calcul!AD95</f>
        <v>61370.3125</v>
      </c>
      <c r="E17" s="55">
        <f ca="1">Calcul!AD132</f>
        <v>642.66666666666663</v>
      </c>
      <c r="F17" s="55">
        <f ca="1">Calcul!AD169</f>
        <v>3788.8958333333335</v>
      </c>
      <c r="G17" s="55">
        <f ca="1">Calcul!AD206</f>
        <v>3720.3958333333335</v>
      </c>
      <c r="H17" s="55">
        <f ca="1">Calcul!AD243</f>
        <v>45036.166666666664</v>
      </c>
      <c r="I17" s="55">
        <f ca="1">Calcul!AD280</f>
        <v>3007.6666666666665</v>
      </c>
      <c r="J17" s="55">
        <f ca="1">Calcul!AD317</f>
        <v>483.33333333333331</v>
      </c>
      <c r="K17" s="55">
        <f ca="1">Calcul!AD354</f>
        <v>9134.9166666666661</v>
      </c>
      <c r="L17" s="55">
        <f ca="1">Calcul!AD391</f>
        <v>-486.6875</v>
      </c>
      <c r="M17" s="55">
        <f ca="1">Calcul!AD428</f>
        <v>541.45833333333337</v>
      </c>
      <c r="N17" s="55">
        <f ca="1">Calcul!AD465</f>
        <v>-3814.4791666666665</v>
      </c>
      <c r="O17" s="55">
        <f ca="1">Calcul!AD502</f>
        <v>87.208333333333329</v>
      </c>
      <c r="P17" s="55">
        <f ca="1">Calcul!AD539</f>
        <v>1906.9166666666667</v>
      </c>
      <c r="Q17" s="55">
        <f ca="1">Calcul!AD576</f>
        <v>-846.25</v>
      </c>
      <c r="R17" s="55">
        <f ca="1">Calcul!AD613</f>
        <v>-2021.9583333333333</v>
      </c>
      <c r="S17" s="55">
        <f ca="1">Calcul!AD650</f>
        <v>975</v>
      </c>
      <c r="T17" s="55">
        <f ca="1">Calcul!AD687</f>
        <v>-1540.3333333333333</v>
      </c>
      <c r="U17" s="61">
        <f ca="1">Calcul!AD724</f>
        <v>-2187.25</v>
      </c>
    </row>
    <row r="18" spans="1:21">
      <c r="A18" s="68">
        <f>Calcul!D22</f>
        <v>11</v>
      </c>
      <c r="B18" s="55">
        <f ca="1">Calcul!AD22</f>
        <v>59780.666666666664</v>
      </c>
      <c r="C18" s="55">
        <f ca="1">Calcul!AD59</f>
        <v>58918.229166666664</v>
      </c>
      <c r="D18" s="55">
        <f ca="1">Calcul!AD96</f>
        <v>58917.708333333336</v>
      </c>
      <c r="E18" s="55">
        <f ca="1">Calcul!AD133</f>
        <v>384.5625</v>
      </c>
      <c r="F18" s="55">
        <f ca="1">Calcul!AD170</f>
        <v>3862.6041666666665</v>
      </c>
      <c r="G18" s="55">
        <f ca="1">Calcul!AD207</f>
        <v>2161.75</v>
      </c>
      <c r="H18" s="55">
        <f ca="1">Calcul!AD244</f>
        <v>45003.020833333336</v>
      </c>
      <c r="I18" s="55">
        <f ca="1">Calcul!AD281</f>
        <v>3297.625</v>
      </c>
      <c r="J18" s="55">
        <f ca="1">Calcul!AD318</f>
        <v>284.1875</v>
      </c>
      <c r="K18" s="55">
        <f ca="1">Calcul!AD355</f>
        <v>9573</v>
      </c>
      <c r="L18" s="55">
        <f ca="1">Calcul!AD392</f>
        <v>-573.41666666666663</v>
      </c>
      <c r="M18" s="55">
        <f ca="1">Calcul!AD429</f>
        <v>560.89583333333337</v>
      </c>
      <c r="N18" s="55">
        <f ca="1">Calcul!AD466</f>
        <v>-4773.479166666667</v>
      </c>
      <c r="O18" s="55">
        <f ca="1">Calcul!AD503</f>
        <v>78.541666666666671</v>
      </c>
      <c r="P18" s="55">
        <f ca="1">Calcul!AD540</f>
        <v>1674.0833333333333</v>
      </c>
      <c r="Q18" s="55">
        <f ca="1">Calcul!AD577</f>
        <v>-1326.7083333333333</v>
      </c>
      <c r="R18" s="55">
        <f ca="1">Calcul!AD614</f>
        <v>-1540.9166666666667</v>
      </c>
      <c r="S18" s="55">
        <f ca="1">Calcul!AD651</f>
        <v>975</v>
      </c>
      <c r="T18" s="55">
        <f ca="1">Calcul!AD688</f>
        <v>-1669</v>
      </c>
      <c r="U18" s="61">
        <f ca="1">Calcul!AD725</f>
        <v>-2752.0416666666665</v>
      </c>
    </row>
    <row r="19" spans="1:21">
      <c r="A19" s="68">
        <f>Calcul!D23</f>
        <v>12</v>
      </c>
      <c r="B19" s="55">
        <f ca="1">Calcul!AD23</f>
        <v>58190.916666666664</v>
      </c>
      <c r="C19" s="55">
        <f ca="1">Calcul!AD60</f>
        <v>57211.979166666664</v>
      </c>
      <c r="D19" s="55">
        <f ca="1">Calcul!AD97</f>
        <v>57341.666666666664</v>
      </c>
      <c r="E19" s="55">
        <f ca="1">Calcul!AD134</f>
        <v>365.41666666666669</v>
      </c>
      <c r="F19" s="55">
        <f ca="1">Calcul!AD171</f>
        <v>3138.1458333333335</v>
      </c>
      <c r="G19" s="55">
        <f ca="1">Calcul!AD208</f>
        <v>1120.4583333333333</v>
      </c>
      <c r="H19" s="55">
        <f ca="1">Calcul!AD245</f>
        <v>44990.354166666664</v>
      </c>
      <c r="I19" s="55">
        <f ca="1">Calcul!AD282</f>
        <v>4486.979166666667</v>
      </c>
      <c r="J19" s="55">
        <f ca="1">Calcul!AD319</f>
        <v>510.8125</v>
      </c>
      <c r="K19" s="55">
        <f ca="1">Calcul!AD356</f>
        <v>10130.125</v>
      </c>
      <c r="L19" s="55">
        <f ca="1">Calcul!AD393</f>
        <v>-702.6875</v>
      </c>
      <c r="M19" s="55">
        <f ca="1">Calcul!AD430</f>
        <v>586.79166666666663</v>
      </c>
      <c r="N19" s="55">
        <f ca="1">Calcul!AD467</f>
        <v>-6435.583333333333</v>
      </c>
      <c r="O19" s="55">
        <f ca="1">Calcul!AD504</f>
        <v>61.9375</v>
      </c>
      <c r="P19" s="55">
        <f ca="1">Calcul!AD541</f>
        <v>1266.7083333333333</v>
      </c>
      <c r="Q19" s="55">
        <f ca="1">Calcul!AD578</f>
        <v>-1401.75</v>
      </c>
      <c r="R19" s="55">
        <f ca="1">Calcul!AD615</f>
        <v>-2212.9166666666665</v>
      </c>
      <c r="S19" s="55">
        <f ca="1">Calcul!AD652</f>
        <v>1025</v>
      </c>
      <c r="T19" s="55">
        <f ca="1">Calcul!AD689</f>
        <v>-2386.9166666666665</v>
      </c>
      <c r="U19" s="61">
        <f ca="1">Calcul!AD726</f>
        <v>-2623.0416666666665</v>
      </c>
    </row>
    <row r="20" spans="1:21">
      <c r="A20" s="68">
        <f>Calcul!D24</f>
        <v>13</v>
      </c>
      <c r="B20" s="55">
        <f ca="1">Calcul!AD24</f>
        <v>51544.645833333336</v>
      </c>
      <c r="C20" s="55">
        <f ca="1">Calcul!AD61</f>
        <v>51364.0625</v>
      </c>
      <c r="D20" s="55">
        <f ca="1">Calcul!AD98</f>
        <v>50763.020833333336</v>
      </c>
      <c r="E20" s="55">
        <f ca="1">Calcul!AD135</f>
        <v>355.39583333333331</v>
      </c>
      <c r="F20" s="55">
        <f ca="1">Calcul!AD172</f>
        <v>843.75</v>
      </c>
      <c r="G20" s="55">
        <f ca="1">Calcul!AD209</f>
        <v>731.875</v>
      </c>
      <c r="H20" s="55">
        <f ca="1">Calcul!AD246</f>
        <v>41475.4375</v>
      </c>
      <c r="I20" s="55">
        <f ca="1">Calcul!AD283</f>
        <v>2492.1666666666665</v>
      </c>
      <c r="J20" s="55">
        <f ca="1">Calcul!AD320</f>
        <v>599.95833333333337</v>
      </c>
      <c r="K20" s="55">
        <f ca="1">Calcul!AD357</f>
        <v>9705.3958333333339</v>
      </c>
      <c r="L20" s="55">
        <f ca="1">Calcul!AD394</f>
        <v>-1007.125</v>
      </c>
      <c r="M20" s="55">
        <f ca="1">Calcul!AD431</f>
        <v>596.02083333333337</v>
      </c>
      <c r="N20" s="55">
        <f ca="1">Calcul!AD468</f>
        <v>-4248.395833333333</v>
      </c>
      <c r="O20" s="55">
        <f ca="1">Calcul!AD505</f>
        <v>30.020833333333332</v>
      </c>
      <c r="P20" s="55">
        <f ca="1">Calcul!AD542</f>
        <v>692.58333333333337</v>
      </c>
      <c r="Q20" s="55">
        <f ca="1">Calcul!AD579</f>
        <v>-1500</v>
      </c>
      <c r="R20" s="55">
        <f ca="1">Calcul!AD616</f>
        <v>-2500</v>
      </c>
      <c r="S20" s="55">
        <f ca="1">Calcul!AD653</f>
        <v>1022.9583333333334</v>
      </c>
      <c r="T20" s="55">
        <f ca="1">Calcul!AD690</f>
        <v>-1140.375</v>
      </c>
      <c r="U20" s="61">
        <f ca="1">Calcul!AD727</f>
        <v>-766.625</v>
      </c>
    </row>
    <row r="21" spans="1:21">
      <c r="A21" s="68">
        <f>Calcul!D25</f>
        <v>14</v>
      </c>
      <c r="B21" s="55">
        <f ca="1">Calcul!AD25</f>
        <v>44266</v>
      </c>
      <c r="C21" s="55">
        <f ca="1">Calcul!AD62</f>
        <v>43406.25</v>
      </c>
      <c r="D21" s="55">
        <f ca="1">Calcul!AD99</f>
        <v>43408.333333333336</v>
      </c>
      <c r="E21" s="55">
        <f ca="1">Calcul!AD136</f>
        <v>355.22916666666669</v>
      </c>
      <c r="F21" s="55">
        <f ca="1">Calcul!AD173</f>
        <v>26.3125</v>
      </c>
      <c r="G21" s="55">
        <f ca="1">Calcul!AD210</f>
        <v>721.66666666666663</v>
      </c>
      <c r="H21" s="55">
        <f ca="1">Calcul!AD247</f>
        <v>36157.625</v>
      </c>
      <c r="I21" s="55">
        <f ca="1">Calcul!AD284</f>
        <v>2704.6041666666665</v>
      </c>
      <c r="J21" s="55">
        <f ca="1">Calcul!AD321</f>
        <v>732.375</v>
      </c>
      <c r="K21" s="55">
        <f ca="1">Calcul!AD358</f>
        <v>9347.3541666666661</v>
      </c>
      <c r="L21" s="55">
        <f ca="1">Calcul!AD395</f>
        <v>-1128.375</v>
      </c>
      <c r="M21" s="55">
        <f ca="1">Calcul!AD432</f>
        <v>527.64583333333337</v>
      </c>
      <c r="N21" s="55">
        <f ca="1">Calcul!AD469</f>
        <v>-5178.479166666667</v>
      </c>
      <c r="O21" s="55">
        <f ca="1">Calcul!AD506</f>
        <v>17.5625</v>
      </c>
      <c r="P21" s="55">
        <f ca="1">Calcul!AD543</f>
        <v>790.54166666666663</v>
      </c>
      <c r="Q21" s="55">
        <f ca="1">Calcul!AD580</f>
        <v>-1500</v>
      </c>
      <c r="R21" s="55">
        <f ca="1">Calcul!AD617</f>
        <v>-2450.875</v>
      </c>
      <c r="S21" s="55">
        <f ca="1">Calcul!AD654</f>
        <v>1059.7916666666667</v>
      </c>
      <c r="T21" s="55">
        <f ca="1">Calcul!AD691</f>
        <v>-1076.9166666666667</v>
      </c>
      <c r="U21" s="61">
        <f ca="1">Calcul!AD728</f>
        <v>-1967.375</v>
      </c>
    </row>
    <row r="22" spans="1:21">
      <c r="A22" s="68">
        <f>Calcul!D26</f>
        <v>15</v>
      </c>
      <c r="B22" s="55">
        <f ca="1">Calcul!AD26</f>
        <v>49871.354166666664</v>
      </c>
      <c r="C22" s="55">
        <f ca="1">Calcul!AD63</f>
        <v>50697.916666666664</v>
      </c>
      <c r="D22" s="55">
        <f ca="1">Calcul!AD100</f>
        <v>49714.583333333336</v>
      </c>
      <c r="E22" s="55">
        <f ca="1">Calcul!AD137</f>
        <v>531.75</v>
      </c>
      <c r="F22" s="55">
        <f ca="1">Calcul!AD174</f>
        <v>1726.3958333333333</v>
      </c>
      <c r="G22" s="55">
        <f ca="1">Calcul!AD211</f>
        <v>1608.2708333333333</v>
      </c>
      <c r="H22" s="55">
        <f ca="1">Calcul!AD248</f>
        <v>40625.729166666664</v>
      </c>
      <c r="I22" s="55">
        <f ca="1">Calcul!AD285</f>
        <v>1027.625</v>
      </c>
      <c r="J22" s="55">
        <f ca="1">Calcul!AD322</f>
        <v>581.02083333333337</v>
      </c>
      <c r="K22" s="55">
        <f ca="1">Calcul!AD359</f>
        <v>10201.833333333334</v>
      </c>
      <c r="L22" s="55">
        <f ca="1">Calcul!AD396</f>
        <v>-565.02083333333337</v>
      </c>
      <c r="M22" s="55">
        <f ca="1">Calcul!AD433</f>
        <v>535.64583333333337</v>
      </c>
      <c r="N22" s="55">
        <f ca="1">Calcul!AD470</f>
        <v>-6401.979166666667</v>
      </c>
      <c r="O22" s="55">
        <f ca="1">Calcul!AD507</f>
        <v>50.395833333333336</v>
      </c>
      <c r="P22" s="55">
        <f ca="1">Calcul!AD544</f>
        <v>1167.375</v>
      </c>
      <c r="Q22" s="55">
        <f ca="1">Calcul!AD581</f>
        <v>-1391.4166666666667</v>
      </c>
      <c r="R22" s="55">
        <f ca="1">Calcul!AD618</f>
        <v>-2452.1666666666665</v>
      </c>
      <c r="S22" s="55">
        <f ca="1">Calcul!AD655</f>
        <v>787.125</v>
      </c>
      <c r="T22" s="55">
        <f ca="1">Calcul!AD692</f>
        <v>-2143.375</v>
      </c>
      <c r="U22" s="61">
        <f ca="1">Calcul!AD729</f>
        <v>-2283.625</v>
      </c>
    </row>
    <row r="23" spans="1:21">
      <c r="A23" s="68">
        <f>Calcul!D27</f>
        <v>16</v>
      </c>
      <c r="B23" s="55">
        <f ca="1">Calcul!AD27</f>
        <v>51091</v>
      </c>
      <c r="C23" s="55">
        <f ca="1">Calcul!AD64</f>
        <v>51671.354166666664</v>
      </c>
      <c r="D23" s="55">
        <f ca="1">Calcul!AD101</f>
        <v>50492.708333333336</v>
      </c>
      <c r="E23" s="55">
        <f ca="1">Calcul!AD138</f>
        <v>527.64583333333337</v>
      </c>
      <c r="F23" s="55">
        <f ca="1">Calcul!AD175</f>
        <v>2450.2916666666665</v>
      </c>
      <c r="G23" s="55">
        <f ca="1">Calcul!AD212</f>
        <v>1490.6666666666667</v>
      </c>
      <c r="H23" s="55">
        <f ca="1">Calcul!AD249</f>
        <v>41842.25</v>
      </c>
      <c r="I23" s="55">
        <f ca="1">Calcul!AD286</f>
        <v>1346.1666666666667</v>
      </c>
      <c r="J23" s="55">
        <f ca="1">Calcul!AD323</f>
        <v>589.04166666666663</v>
      </c>
      <c r="K23" s="55">
        <f ca="1">Calcul!AD360</f>
        <v>9711.1458333333339</v>
      </c>
      <c r="L23" s="55">
        <f ca="1">Calcul!AD397</f>
        <v>-548.02083333333337</v>
      </c>
      <c r="M23" s="55">
        <f ca="1">Calcul!AD434</f>
        <v>552.0625</v>
      </c>
      <c r="N23" s="55">
        <f ca="1">Calcul!AD471</f>
        <v>-6870.25</v>
      </c>
      <c r="O23" s="55">
        <f ca="1">Calcul!AD508</f>
        <v>61.604166666666664</v>
      </c>
      <c r="P23" s="55">
        <f ca="1">Calcul!AD545</f>
        <v>1453.9583333333333</v>
      </c>
      <c r="Q23" s="55">
        <f ca="1">Calcul!AD582</f>
        <v>-1089</v>
      </c>
      <c r="R23" s="55">
        <f ca="1">Calcul!AD619</f>
        <v>-2356.2083333333335</v>
      </c>
      <c r="S23" s="55">
        <f ca="1">Calcul!AD656</f>
        <v>516.95833333333337</v>
      </c>
      <c r="T23" s="55">
        <f ca="1">Calcul!AD693</f>
        <v>-2544.8333333333335</v>
      </c>
      <c r="U23" s="61">
        <f ca="1">Calcul!AD730</f>
        <v>-2596.7916666666665</v>
      </c>
    </row>
    <row r="24" spans="1:21">
      <c r="A24" s="68">
        <f>Calcul!D28</f>
        <v>17</v>
      </c>
      <c r="B24" s="55">
        <f ca="1">Calcul!AD28</f>
        <v>50132.979166666664</v>
      </c>
      <c r="C24" s="55">
        <f ca="1">Calcul!AD65</f>
        <v>49673.958333333336</v>
      </c>
      <c r="D24" s="55">
        <f ca="1">Calcul!AD102</f>
        <v>49666.666666666664</v>
      </c>
      <c r="E24" s="55">
        <f ca="1">Calcul!AD139</f>
        <v>372.375</v>
      </c>
      <c r="F24" s="55">
        <f ca="1">Calcul!AD176</f>
        <v>1232.3541666666667</v>
      </c>
      <c r="G24" s="55">
        <f ca="1">Calcul!AD213</f>
        <v>812.41666666666663</v>
      </c>
      <c r="H24" s="55">
        <f ca="1">Calcul!AD250</f>
        <v>43315.833333333336</v>
      </c>
      <c r="I24" s="55">
        <f ca="1">Calcul!AD287</f>
        <v>1419.0833333333333</v>
      </c>
      <c r="J24" s="55">
        <f ca="1">Calcul!AD324</f>
        <v>705.60416666666663</v>
      </c>
      <c r="K24" s="55">
        <f ca="1">Calcul!AD361</f>
        <v>10081.395833333334</v>
      </c>
      <c r="L24" s="55">
        <f ca="1">Calcul!AD398</f>
        <v>-592.77083333333337</v>
      </c>
      <c r="M24" s="55">
        <f ca="1">Calcul!AD435</f>
        <v>553.25</v>
      </c>
      <c r="N24" s="55">
        <f ca="1">Calcul!AD472</f>
        <v>-7766.625</v>
      </c>
      <c r="O24" s="55">
        <f ca="1">Calcul!AD509</f>
        <v>35.770833333333336</v>
      </c>
      <c r="P24" s="55">
        <f ca="1">Calcul!AD546</f>
        <v>351.58333333333331</v>
      </c>
      <c r="Q24" s="55">
        <f ca="1">Calcul!AD583</f>
        <v>-1138.7916666666667</v>
      </c>
      <c r="R24" s="55">
        <f ca="1">Calcul!AD620</f>
        <v>-2500</v>
      </c>
      <c r="S24" s="55">
        <f ca="1">Calcul!AD657</f>
        <v>340.375</v>
      </c>
      <c r="T24" s="55">
        <f ca="1">Calcul!AD694</f>
        <v>-2563.7916666666665</v>
      </c>
      <c r="U24" s="61">
        <f ca="1">Calcul!AD731</f>
        <v>-2172.9583333333335</v>
      </c>
    </row>
    <row r="25" spans="1:21">
      <c r="A25" s="68">
        <f>Calcul!D29</f>
        <v>18</v>
      </c>
      <c r="B25" s="55">
        <f ca="1">Calcul!AD29</f>
        <v>49790.458333333336</v>
      </c>
      <c r="C25" s="55">
        <f ca="1">Calcul!AD66</f>
        <v>49941.666666666664</v>
      </c>
      <c r="D25" s="55">
        <f ca="1">Calcul!AD103</f>
        <v>49023.4375</v>
      </c>
      <c r="E25" s="55">
        <f ca="1">Calcul!AD140</f>
        <v>399.375</v>
      </c>
      <c r="F25" s="55">
        <f ca="1">Calcul!AD177</f>
        <v>824.54166666666663</v>
      </c>
      <c r="G25" s="55">
        <f ca="1">Calcul!AD214</f>
        <v>920.16666666666663</v>
      </c>
      <c r="H25" s="55">
        <f ca="1">Calcul!AD251</f>
        <v>42151.458333333336</v>
      </c>
      <c r="I25" s="55">
        <f ca="1">Calcul!AD288</f>
        <v>3334.6666666666665</v>
      </c>
      <c r="J25" s="55">
        <f ca="1">Calcul!AD325</f>
        <v>508.14583333333331</v>
      </c>
      <c r="K25" s="55">
        <f ca="1">Calcul!AD362</f>
        <v>10125.645833333334</v>
      </c>
      <c r="L25" s="55">
        <f ca="1">Calcul!AD399</f>
        <v>-550.52083333333337</v>
      </c>
      <c r="M25" s="55">
        <f ca="1">Calcul!AD436</f>
        <v>566.1875</v>
      </c>
      <c r="N25" s="55">
        <f ca="1">Calcul!AD473</f>
        <v>-8489.2291666666661</v>
      </c>
      <c r="O25" s="55">
        <f ca="1">Calcul!AD510</f>
        <v>29.791666666666668</v>
      </c>
      <c r="P25" s="55">
        <f ca="1">Calcul!AD547</f>
        <v>469.16666666666669</v>
      </c>
      <c r="Q25" s="55">
        <f ca="1">Calcul!AD584</f>
        <v>-1500</v>
      </c>
      <c r="R25" s="55">
        <f ca="1">Calcul!AD621</f>
        <v>-2500</v>
      </c>
      <c r="S25" s="55">
        <f ca="1">Calcul!AD658</f>
        <v>-14.75</v>
      </c>
      <c r="T25" s="55">
        <f ca="1">Calcul!AD695</f>
        <v>-2607</v>
      </c>
      <c r="U25" s="61">
        <f ca="1">Calcul!AD732</f>
        <v>-2205.4583333333335</v>
      </c>
    </row>
    <row r="26" spans="1:21">
      <c r="A26" s="68">
        <f>Calcul!D30</f>
        <v>19</v>
      </c>
      <c r="B26" s="55">
        <f ca="1">Calcul!AD30</f>
        <v>51701.395833333336</v>
      </c>
      <c r="C26" s="55">
        <f ca="1">Calcul!AD67</f>
        <v>50945.3125</v>
      </c>
      <c r="D26" s="55">
        <f ca="1">Calcul!AD104</f>
        <v>51522.916666666664</v>
      </c>
      <c r="E26" s="55">
        <f ca="1">Calcul!AD141</f>
        <v>355.66666666666669</v>
      </c>
      <c r="F26" s="55">
        <f ca="1">Calcul!AD178</f>
        <v>1013.4791666666666</v>
      </c>
      <c r="G26" s="55">
        <f ca="1">Calcul!AD215</f>
        <v>922.9375</v>
      </c>
      <c r="H26" s="55">
        <f ca="1">Calcul!AD252</f>
        <v>43258.9375</v>
      </c>
      <c r="I26" s="55">
        <f ca="1">Calcul!AD289</f>
        <v>2069.3958333333335</v>
      </c>
      <c r="J26" s="55">
        <f ca="1">Calcul!AD326</f>
        <v>421.1875</v>
      </c>
      <c r="K26" s="55">
        <f ca="1">Calcul!AD363</f>
        <v>10909.875</v>
      </c>
      <c r="L26" s="55">
        <f ca="1">Calcul!AD400</f>
        <v>-547.95833333333337</v>
      </c>
      <c r="M26" s="55">
        <f ca="1">Calcul!AD437</f>
        <v>591.33333333333337</v>
      </c>
      <c r="N26" s="55">
        <f ca="1">Calcul!AD474</f>
        <v>-7293.541666666667</v>
      </c>
      <c r="O26" s="55">
        <f ca="1">Calcul!AD511</f>
        <v>32.104166666666664</v>
      </c>
      <c r="P26" s="55">
        <f ca="1">Calcul!AD548</f>
        <v>602.75</v>
      </c>
      <c r="Q26" s="55">
        <f ca="1">Calcul!AD585</f>
        <v>-1500</v>
      </c>
      <c r="R26" s="55">
        <f ca="1">Calcul!AD622</f>
        <v>-2500</v>
      </c>
      <c r="S26" s="55">
        <f ca="1">Calcul!AD659</f>
        <v>895.95833333333337</v>
      </c>
      <c r="T26" s="55">
        <f ca="1">Calcul!AD696</f>
        <v>-2600.875</v>
      </c>
      <c r="U26" s="61">
        <f ca="1">Calcul!AD733</f>
        <v>-2114.125</v>
      </c>
    </row>
    <row r="27" spans="1:21">
      <c r="A27" s="68">
        <f>Calcul!D31</f>
        <v>20</v>
      </c>
      <c r="B27" s="55">
        <f ca="1">Calcul!AD31</f>
        <v>48995.604166666664</v>
      </c>
      <c r="C27" s="55">
        <f ca="1">Calcul!AD68</f>
        <v>48951.041666666664</v>
      </c>
      <c r="D27" s="55">
        <f ca="1">Calcul!AD105</f>
        <v>48360.9375</v>
      </c>
      <c r="E27" s="55">
        <f ca="1">Calcul!AD142</f>
        <v>359.1875</v>
      </c>
      <c r="F27" s="55">
        <f ca="1">Calcul!AD179</f>
        <v>28.666666666666668</v>
      </c>
      <c r="G27" s="55">
        <f ca="1">Calcul!AD216</f>
        <v>935.72916666666663</v>
      </c>
      <c r="H27" s="55">
        <f ca="1">Calcul!AD253</f>
        <v>42149.583333333336</v>
      </c>
      <c r="I27" s="55">
        <f ca="1">Calcul!AD290</f>
        <v>3000.9583333333335</v>
      </c>
      <c r="J27" s="55">
        <f ca="1">Calcul!AD327</f>
        <v>451.125</v>
      </c>
      <c r="K27" s="55">
        <f ca="1">Calcul!AD364</f>
        <v>9945.6041666666661</v>
      </c>
      <c r="L27" s="55">
        <f ca="1">Calcul!AD401</f>
        <v>-974.35416666666663</v>
      </c>
      <c r="M27" s="55">
        <f ca="1">Calcul!AD438</f>
        <v>592.75</v>
      </c>
      <c r="N27" s="55">
        <f ca="1">Calcul!AD475</f>
        <v>-7493.854166666667</v>
      </c>
      <c r="O27" s="55">
        <f ca="1">Calcul!AD512</f>
        <v>17.375</v>
      </c>
      <c r="P27" s="55">
        <f ca="1">Calcul!AD549</f>
        <v>-536.83333333333337</v>
      </c>
      <c r="Q27" s="55">
        <f ca="1">Calcul!AD586</f>
        <v>-1500</v>
      </c>
      <c r="R27" s="55">
        <f ca="1">Calcul!AD623</f>
        <v>-2584.5</v>
      </c>
      <c r="S27" s="55">
        <f ca="1">Calcul!AD660</f>
        <v>977.875</v>
      </c>
      <c r="T27" s="55">
        <f ca="1">Calcul!AD697</f>
        <v>-1158.3333333333333</v>
      </c>
      <c r="U27" s="61">
        <f ca="1">Calcul!AD734</f>
        <v>-2749.3333333333335</v>
      </c>
    </row>
    <row r="28" spans="1:21">
      <c r="A28" s="68">
        <f>Calcul!D32</f>
        <v>21</v>
      </c>
      <c r="B28" s="55">
        <f ca="1">Calcul!AD32</f>
        <v>46415.5625</v>
      </c>
      <c r="C28" s="55">
        <f ca="1">Calcul!AD69</f>
        <v>46017.708333333336</v>
      </c>
      <c r="D28" s="55">
        <f ca="1">Calcul!AD106</f>
        <v>45991.145833333336</v>
      </c>
      <c r="E28" s="55">
        <f ca="1">Calcul!AD143</f>
        <v>357.9375</v>
      </c>
      <c r="F28" s="55">
        <f ca="1">Calcul!AD180</f>
        <v>0</v>
      </c>
      <c r="G28" s="55">
        <f ca="1">Calcul!AD217</f>
        <v>723.79166666666663</v>
      </c>
      <c r="H28" s="55">
        <f ca="1">Calcul!AD254</f>
        <v>39697.1875</v>
      </c>
      <c r="I28" s="55">
        <f ca="1">Calcul!AD291</f>
        <v>960.25</v>
      </c>
      <c r="J28" s="55">
        <f ca="1">Calcul!AD328</f>
        <v>526.5</v>
      </c>
      <c r="K28" s="55">
        <f ca="1">Calcul!AD365</f>
        <v>9819.5</v>
      </c>
      <c r="L28" s="55">
        <f ca="1">Calcul!AD402</f>
        <v>-1249.8541666666667</v>
      </c>
      <c r="M28" s="55">
        <f ca="1">Calcul!AD439</f>
        <v>566.77083333333337</v>
      </c>
      <c r="N28" s="55">
        <f ca="1">Calcul!AD476</f>
        <v>-4986.645833333333</v>
      </c>
      <c r="O28" s="55">
        <f ca="1">Calcul!AD513</f>
        <v>17.145833333333332</v>
      </c>
      <c r="P28" s="55">
        <f ca="1">Calcul!AD550</f>
        <v>734.20833333333337</v>
      </c>
      <c r="Q28" s="55">
        <f ca="1">Calcul!AD587</f>
        <v>-1500</v>
      </c>
      <c r="R28" s="55">
        <f ca="1">Calcul!AD624</f>
        <v>-2600</v>
      </c>
      <c r="S28" s="55">
        <f ca="1">Calcul!AD661</f>
        <v>725.16666666666663</v>
      </c>
      <c r="T28" s="55">
        <f ca="1">Calcul!AD698</f>
        <v>-1000.875</v>
      </c>
      <c r="U28" s="61">
        <f ca="1">Calcul!AD735</f>
        <v>-1375.7916666666667</v>
      </c>
    </row>
    <row r="29" spans="1:21">
      <c r="A29" s="68">
        <f>Calcul!D33</f>
        <v>22</v>
      </c>
      <c r="B29" s="55">
        <f ca="1">Calcul!AD33</f>
        <v>53340.041666666664</v>
      </c>
      <c r="C29" s="55">
        <f ca="1">Calcul!AD70</f>
        <v>53057.291666666664</v>
      </c>
      <c r="D29" s="55">
        <f ca="1">Calcul!AD107</f>
        <v>52878.645833333336</v>
      </c>
      <c r="E29" s="55">
        <f ca="1">Calcul!AD144</f>
        <v>357.6875</v>
      </c>
      <c r="F29" s="55">
        <f ca="1">Calcul!AD181</f>
        <v>2033.0625</v>
      </c>
      <c r="G29" s="55">
        <f ca="1">Calcul!AD218</f>
        <v>941.35416666666663</v>
      </c>
      <c r="H29" s="55">
        <f ca="1">Calcul!AD255</f>
        <v>43818.625</v>
      </c>
      <c r="I29" s="55">
        <f ca="1">Calcul!AD292</f>
        <v>988.02083333333337</v>
      </c>
      <c r="J29" s="55">
        <f ca="1">Calcul!AD329</f>
        <v>594.85416666666663</v>
      </c>
      <c r="K29" s="55">
        <f ca="1">Calcul!AD366</f>
        <v>10297.020833333334</v>
      </c>
      <c r="L29" s="55">
        <f ca="1">Calcul!AD403</f>
        <v>-434.20833333333331</v>
      </c>
      <c r="M29" s="55">
        <f ca="1">Calcul!AD440</f>
        <v>582.0625</v>
      </c>
      <c r="N29" s="55">
        <f ca="1">Calcul!AD477</f>
        <v>-5838.5</v>
      </c>
      <c r="O29" s="55">
        <f ca="1">Calcul!AD514</f>
        <v>47.729166666666664</v>
      </c>
      <c r="P29" s="55">
        <f ca="1">Calcul!AD551</f>
        <v>1454.625</v>
      </c>
      <c r="Q29" s="55">
        <f ca="1">Calcul!AD588</f>
        <v>-1372.4583333333333</v>
      </c>
      <c r="R29" s="55">
        <f ca="1">Calcul!AD625</f>
        <v>-2419</v>
      </c>
      <c r="S29" s="55">
        <f ca="1">Calcul!AD662</f>
        <v>950.58333333333337</v>
      </c>
      <c r="T29" s="55">
        <f ca="1">Calcul!AD699</f>
        <v>-2168.7916666666665</v>
      </c>
      <c r="U29" s="61">
        <f ca="1">Calcul!AD736</f>
        <v>-2202.7083333333335</v>
      </c>
    </row>
    <row r="30" spans="1:21">
      <c r="A30" s="68">
        <f>Calcul!D34</f>
        <v>23</v>
      </c>
      <c r="B30" s="55">
        <f ca="1">Calcul!AD34</f>
        <v>53451.083333333336</v>
      </c>
      <c r="C30" s="55">
        <f ca="1">Calcul!AD71</f>
        <v>52568.229166666664</v>
      </c>
      <c r="D30" s="55">
        <f ca="1">Calcul!AD108</f>
        <v>52846.875</v>
      </c>
      <c r="E30" s="55">
        <f ca="1">Calcul!AD145</f>
        <v>357.58333333333331</v>
      </c>
      <c r="F30" s="55">
        <f ca="1">Calcul!AD182</f>
        <v>2810.6458333333335</v>
      </c>
      <c r="G30" s="55">
        <f ca="1">Calcul!AD219</f>
        <v>910.625</v>
      </c>
      <c r="H30" s="55">
        <f ca="1">Calcul!AD256</f>
        <v>44642.875</v>
      </c>
      <c r="I30" s="55">
        <f ca="1">Calcul!AD293</f>
        <v>644</v>
      </c>
      <c r="J30" s="55">
        <f ca="1">Calcul!AD330</f>
        <v>603.04166666666663</v>
      </c>
      <c r="K30" s="55">
        <f ca="1">Calcul!AD367</f>
        <v>10125.729166666666</v>
      </c>
      <c r="L30" s="55">
        <f ca="1">Calcul!AD404</f>
        <v>-466.75</v>
      </c>
      <c r="M30" s="55">
        <f ca="1">Calcul!AD441</f>
        <v>598.35416666666663</v>
      </c>
      <c r="N30" s="55">
        <f ca="1">Calcul!AD478</f>
        <v>-6775.25</v>
      </c>
      <c r="O30" s="55">
        <f ca="1">Calcul!AD515</f>
        <v>60.0625</v>
      </c>
      <c r="P30" s="55">
        <f ca="1">Calcul!AD552</f>
        <v>1489.0833333333333</v>
      </c>
      <c r="Q30" s="55">
        <f ca="1">Calcul!AD589</f>
        <v>-1468.625</v>
      </c>
      <c r="R30" s="55">
        <f ca="1">Calcul!AD626</f>
        <v>-2538.7916666666665</v>
      </c>
      <c r="S30" s="55">
        <f ca="1">Calcul!AD663</f>
        <v>273.29166666666669</v>
      </c>
      <c r="T30" s="55">
        <f ca="1">Calcul!AD700</f>
        <v>-2573.3333333333335</v>
      </c>
      <c r="U30" s="61">
        <f ca="1">Calcul!AD737</f>
        <v>-1925.7083333333333</v>
      </c>
    </row>
    <row r="31" spans="1:21">
      <c r="A31" s="68">
        <f>Calcul!D35</f>
        <v>24</v>
      </c>
      <c r="B31" s="55">
        <f ca="1">Calcul!AD35</f>
        <v>51468.979166666664</v>
      </c>
      <c r="C31" s="55">
        <f ca="1">Calcul!AD72</f>
        <v>50608.854166666664</v>
      </c>
      <c r="D31" s="55">
        <f ca="1">Calcul!AD109</f>
        <v>50997.916666666664</v>
      </c>
      <c r="E31" s="55">
        <f ca="1">Calcul!AD146</f>
        <v>364.60416666666669</v>
      </c>
      <c r="F31" s="55">
        <f ca="1">Calcul!AD183</f>
        <v>2331.7291666666665</v>
      </c>
      <c r="G31" s="55">
        <f ca="1">Calcul!AD220</f>
        <v>957.58333333333337</v>
      </c>
      <c r="H31" s="55">
        <f ca="1">Calcul!AD257</f>
        <v>43856.875</v>
      </c>
      <c r="I31" s="55">
        <f ca="1">Calcul!AD294</f>
        <v>441.97916666666669</v>
      </c>
      <c r="J31" s="55">
        <f ca="1">Calcul!AD331</f>
        <v>747.08333333333337</v>
      </c>
      <c r="K31" s="55">
        <f ca="1">Calcul!AD368</f>
        <v>10228.208333333334</v>
      </c>
      <c r="L31" s="55">
        <f ca="1">Calcul!AD405</f>
        <v>-453.125</v>
      </c>
      <c r="M31" s="55">
        <f ca="1">Calcul!AD442</f>
        <v>613.39583333333337</v>
      </c>
      <c r="N31" s="55">
        <f ca="1">Calcul!AD479</f>
        <v>-7619.375</v>
      </c>
      <c r="O31" s="55">
        <f ca="1">Calcul!AD516</f>
        <v>54.416666666666664</v>
      </c>
      <c r="P31" s="55">
        <f ca="1">Calcul!AD553</f>
        <v>1693.6666666666667</v>
      </c>
      <c r="Q31" s="55">
        <f ca="1">Calcul!AD590</f>
        <v>-1459.5416666666667</v>
      </c>
      <c r="R31" s="55">
        <f ca="1">Calcul!AD627</f>
        <v>-2525.1666666666665</v>
      </c>
      <c r="S31" s="55">
        <f ca="1">Calcul!AD664</f>
        <v>-608</v>
      </c>
      <c r="T31" s="55">
        <f ca="1">Calcul!AD701</f>
        <v>-2479.3333333333335</v>
      </c>
      <c r="U31" s="61">
        <f ca="1">Calcul!AD738</f>
        <v>-2192.2916666666665</v>
      </c>
    </row>
    <row r="32" spans="1:21">
      <c r="A32" s="68">
        <f>Calcul!D36</f>
        <v>25</v>
      </c>
      <c r="B32" s="55">
        <f ca="1">Calcul!AD36</f>
        <v>49671.770833333336</v>
      </c>
      <c r="C32" s="55">
        <f ca="1">Calcul!AD73</f>
        <v>49293.75</v>
      </c>
      <c r="D32" s="55">
        <f ca="1">Calcul!AD110</f>
        <v>49289.0625</v>
      </c>
      <c r="E32" s="55">
        <f ca="1">Calcul!AD147</f>
        <v>487.25</v>
      </c>
      <c r="F32" s="55">
        <f ca="1">Calcul!AD184</f>
        <v>1110.9583333333333</v>
      </c>
      <c r="G32" s="55">
        <f ca="1">Calcul!AD221</f>
        <v>941.45833333333337</v>
      </c>
      <c r="H32" s="55">
        <f ca="1">Calcul!AD258</f>
        <v>43256.104166666664</v>
      </c>
      <c r="I32" s="55">
        <f ca="1">Calcul!AD295</f>
        <v>556.27083333333337</v>
      </c>
      <c r="J32" s="55">
        <f ca="1">Calcul!AD332</f>
        <v>596.625</v>
      </c>
      <c r="K32" s="55">
        <f ca="1">Calcul!AD369</f>
        <v>10787.6875</v>
      </c>
      <c r="L32" s="55">
        <f ca="1">Calcul!AD406</f>
        <v>-607.14583333333337</v>
      </c>
      <c r="M32" s="55">
        <f ca="1">Calcul!AD443</f>
        <v>587.64583333333337</v>
      </c>
      <c r="N32" s="55">
        <f ca="1">Calcul!AD480</f>
        <v>-8045.1875</v>
      </c>
      <c r="O32" s="55">
        <f ca="1">Calcul!AD517</f>
        <v>36.8125</v>
      </c>
      <c r="P32" s="55">
        <f ca="1">Calcul!AD554</f>
        <v>-252.79166666666666</v>
      </c>
      <c r="Q32" s="55">
        <f ca="1">Calcul!AD591</f>
        <v>-1491.2083333333333</v>
      </c>
      <c r="R32" s="55">
        <f ca="1">Calcul!AD628</f>
        <v>-2593.75</v>
      </c>
      <c r="S32" s="55">
        <f ca="1">Calcul!AD665</f>
        <v>-927.16666666666663</v>
      </c>
      <c r="T32" s="55">
        <f ca="1">Calcul!AD702</f>
        <v>-325.125</v>
      </c>
      <c r="U32" s="61">
        <f ca="1">Calcul!AD739</f>
        <v>-2403</v>
      </c>
    </row>
    <row r="33" spans="1:21">
      <c r="A33" s="68">
        <f>Calcul!D37</f>
        <v>26</v>
      </c>
      <c r="B33" s="55">
        <f ca="1">Calcul!AD37</f>
        <v>50481.208333333336</v>
      </c>
      <c r="C33" s="55">
        <f ca="1">Calcul!AD74</f>
        <v>49324.479166666664</v>
      </c>
      <c r="D33" s="55">
        <f ca="1">Calcul!AD111</f>
        <v>50342.1875</v>
      </c>
      <c r="E33" s="55">
        <f ca="1">Calcul!AD148</f>
        <v>523.52083333333337</v>
      </c>
      <c r="F33" s="55">
        <f ca="1">Calcul!AD185</f>
        <v>393.95833333333331</v>
      </c>
      <c r="G33" s="55">
        <f ca="1">Calcul!AD222</f>
        <v>1007.2291666666666</v>
      </c>
      <c r="H33" s="55">
        <f ca="1">Calcul!AD259</f>
        <v>42521.604166666664</v>
      </c>
      <c r="I33" s="55">
        <f ca="1">Calcul!AD296</f>
        <v>1853.4583333333333</v>
      </c>
      <c r="J33" s="55">
        <f ca="1">Calcul!AD333</f>
        <v>161.58333333333334</v>
      </c>
      <c r="K33" s="55">
        <f ca="1">Calcul!AD370</f>
        <v>11181.5625</v>
      </c>
      <c r="L33" s="55">
        <f ca="1">Calcul!AD407</f>
        <v>-622.89583333333337</v>
      </c>
      <c r="M33" s="55">
        <f ca="1">Calcul!AD444</f>
        <v>634.875</v>
      </c>
      <c r="N33" s="55">
        <f ca="1">Calcul!AD481</f>
        <v>-7173.458333333333</v>
      </c>
      <c r="O33" s="55">
        <f ca="1">Calcul!AD518</f>
        <v>26.1875</v>
      </c>
      <c r="P33" s="55">
        <f ca="1">Calcul!AD555</f>
        <v>495.95833333333331</v>
      </c>
      <c r="Q33" s="55">
        <f ca="1">Calcul!AD592</f>
        <v>-1500</v>
      </c>
      <c r="R33" s="55">
        <f ca="1">Calcul!AD629</f>
        <v>-2600</v>
      </c>
      <c r="S33" s="55">
        <f ca="1">Calcul!AD666</f>
        <v>-428.375</v>
      </c>
      <c r="T33" s="55">
        <f ca="1">Calcul!AD703</f>
        <v>-873</v>
      </c>
      <c r="U33" s="61">
        <f ca="1">Calcul!AD740</f>
        <v>-2060.75</v>
      </c>
    </row>
    <row r="34" spans="1:21">
      <c r="A34" s="68">
        <f>Calcul!D38</f>
        <v>27</v>
      </c>
      <c r="B34" s="55">
        <f ca="1">Calcul!AD38</f>
        <v>48742.375</v>
      </c>
      <c r="C34" s="55">
        <f ca="1">Calcul!AD75</f>
        <v>49072.916666666664</v>
      </c>
      <c r="D34" s="55">
        <f ca="1">Calcul!AD112</f>
        <v>48738.020833333336</v>
      </c>
      <c r="E34" s="55">
        <f ca="1">Calcul!AD149</f>
        <v>356.1875</v>
      </c>
      <c r="F34" s="55">
        <f ca="1">Calcul!AD186</f>
        <v>363.41666666666669</v>
      </c>
      <c r="G34" s="55">
        <f ca="1">Calcul!AD223</f>
        <v>882.625</v>
      </c>
      <c r="H34" s="55">
        <f ca="1">Calcul!AD260</f>
        <v>41688.8125</v>
      </c>
      <c r="I34" s="55">
        <f ca="1">Calcul!AD297</f>
        <v>1917.3125</v>
      </c>
      <c r="J34" s="55">
        <f ca="1">Calcul!AD334</f>
        <v>296.60416666666669</v>
      </c>
      <c r="K34" s="55">
        <f ca="1">Calcul!AD371</f>
        <v>10791.9375</v>
      </c>
      <c r="L34" s="55">
        <f ca="1">Calcul!AD408</f>
        <v>-1343.5416666666667</v>
      </c>
      <c r="M34" s="55">
        <f ca="1">Calcul!AD445</f>
        <v>645.95833333333337</v>
      </c>
      <c r="N34" s="55">
        <f ca="1">Calcul!AD482</f>
        <v>-6856.770833333333</v>
      </c>
      <c r="O34" s="55">
        <f ca="1">Calcul!AD519</f>
        <v>23.5625</v>
      </c>
      <c r="P34" s="55">
        <f ca="1">Calcul!AD556</f>
        <v>-382.625</v>
      </c>
      <c r="Q34" s="55">
        <f ca="1">Calcul!AD593</f>
        <v>-1500</v>
      </c>
      <c r="R34" s="55">
        <f ca="1">Calcul!AD630</f>
        <v>-2547.875</v>
      </c>
      <c r="S34" s="55">
        <f ca="1">Calcul!AD667</f>
        <v>874.58333333333337</v>
      </c>
      <c r="T34" s="55">
        <f ca="1">Calcul!AD704</f>
        <v>-871.54166666666663</v>
      </c>
      <c r="U34" s="61">
        <f ca="1">Calcul!AD741</f>
        <v>-2358.4583333333335</v>
      </c>
    </row>
    <row r="35" spans="1:21">
      <c r="A35" s="68">
        <f>Calcul!D39</f>
        <v>28</v>
      </c>
      <c r="B35" s="55">
        <f ca="1">Calcul!AD39</f>
        <v>48417.9375</v>
      </c>
      <c r="C35" s="55">
        <f ca="1">Calcul!AD76</f>
        <v>47219.270833333336</v>
      </c>
      <c r="D35" s="55">
        <f ca="1">Calcul!AD113</f>
        <v>47753.645833333336</v>
      </c>
      <c r="E35" s="55">
        <f ca="1">Calcul!AD150</f>
        <v>356.45833333333331</v>
      </c>
      <c r="F35" s="55">
        <f ca="1">Calcul!AD187</f>
        <v>445.70833333333331</v>
      </c>
      <c r="G35" s="55">
        <f ca="1">Calcul!AD224</f>
        <v>1025.625</v>
      </c>
      <c r="H35" s="55">
        <f ca="1">Calcul!AD261</f>
        <v>40663.875</v>
      </c>
      <c r="I35" s="55">
        <f ca="1">Calcul!AD298</f>
        <v>808.16666666666663</v>
      </c>
      <c r="J35" s="55">
        <f ca="1">Calcul!AD335</f>
        <v>333.04166666666669</v>
      </c>
      <c r="K35" s="55">
        <f ca="1">Calcul!AD372</f>
        <v>10445.25</v>
      </c>
      <c r="L35" s="55">
        <f ca="1">Calcul!AD409</f>
        <v>-1873.5208333333333</v>
      </c>
      <c r="M35" s="55">
        <f ca="1">Calcul!AD446</f>
        <v>637.97916666666663</v>
      </c>
      <c r="N35" s="55">
        <f ca="1">Calcul!AD483</f>
        <v>-4424.895833333333</v>
      </c>
      <c r="O35" s="55">
        <f ca="1">Calcul!AD520</f>
        <v>27.375</v>
      </c>
      <c r="P35" s="55">
        <f ca="1">Calcul!AD557</f>
        <v>43.833333333333336</v>
      </c>
      <c r="Q35" s="55">
        <f ca="1">Calcul!AD594</f>
        <v>-1500</v>
      </c>
      <c r="R35" s="55">
        <f ca="1">Calcul!AD631</f>
        <v>-2542.6666666666665</v>
      </c>
      <c r="S35" s="55">
        <f ca="1">Calcul!AD668</f>
        <v>1066.625</v>
      </c>
      <c r="T35" s="55">
        <f ca="1">Calcul!AD705</f>
        <v>-655.45833333333337</v>
      </c>
      <c r="U35" s="61">
        <f ca="1">Calcul!AD742</f>
        <v>-836.375</v>
      </c>
    </row>
    <row r="36" spans="1:21">
      <c r="A36" s="68">
        <f>Calcul!D40</f>
        <v>29</v>
      </c>
      <c r="B36" s="55">
        <f ca="1">Calcul!AD40</f>
        <v>55914.5</v>
      </c>
      <c r="C36" s="55">
        <f ca="1">Calcul!AD77</f>
        <v>54957.291666666664</v>
      </c>
      <c r="D36" s="55">
        <f ca="1">Calcul!AD114</f>
        <v>55278.645833333336</v>
      </c>
      <c r="E36" s="55">
        <f ca="1">Calcul!AD151</f>
        <v>401.52083333333331</v>
      </c>
      <c r="F36" s="55">
        <f ca="1">Calcul!AD188</f>
        <v>1707.4375</v>
      </c>
      <c r="G36" s="55">
        <f ca="1">Calcul!AD225</f>
        <v>1579.875</v>
      </c>
      <c r="H36" s="55">
        <f ca="1">Calcul!AD262</f>
        <v>41948.125</v>
      </c>
      <c r="I36" s="55">
        <f ca="1">Calcul!AD299</f>
        <v>1033.7916666666667</v>
      </c>
      <c r="J36" s="55">
        <f ca="1">Calcul!AD336</f>
        <v>340.9375</v>
      </c>
      <c r="K36" s="55">
        <f ca="1">Calcul!AD373</f>
        <v>11166.041666666666</v>
      </c>
      <c r="L36" s="55">
        <f ca="1">Calcul!AD410</f>
        <v>-469.375</v>
      </c>
      <c r="M36" s="55">
        <f ca="1">Calcul!AD447</f>
        <v>622.5</v>
      </c>
      <c r="N36" s="55">
        <f ca="1">Calcul!AD484</f>
        <v>-2416.3125</v>
      </c>
      <c r="O36" s="55">
        <f ca="1">Calcul!AD521</f>
        <v>48.520833333333336</v>
      </c>
      <c r="P36" s="55">
        <f ca="1">Calcul!AD558</f>
        <v>1366.7083333333333</v>
      </c>
      <c r="Q36" s="55">
        <f ca="1">Calcul!AD595</f>
        <v>-1500</v>
      </c>
      <c r="R36" s="55">
        <f ca="1">Calcul!AD632</f>
        <v>-2568.0416666666665</v>
      </c>
      <c r="S36" s="55">
        <f ca="1">Calcul!AD669</f>
        <v>970.58333333333337</v>
      </c>
      <c r="T36" s="55">
        <f ca="1">Calcul!AD706</f>
        <v>-872.95833333333337</v>
      </c>
      <c r="U36" s="61">
        <f ca="1">Calcul!AD743</f>
        <v>295.20833333333331</v>
      </c>
    </row>
    <row r="37" spans="1:21">
      <c r="A37" s="68">
        <f>Calcul!D41</f>
        <v>30</v>
      </c>
      <c r="B37" s="55">
        <f ca="1">Calcul!AD41</f>
        <v>56072.458333333336</v>
      </c>
      <c r="C37" s="55">
        <f ca="1">Calcul!AD78</f>
        <v>55386.979166666664</v>
      </c>
      <c r="D37" s="55">
        <f ca="1">Calcul!AD115</f>
        <v>55819.270833333336</v>
      </c>
      <c r="E37" s="55">
        <f ca="1">Calcul!AD152</f>
        <v>514.70833333333337</v>
      </c>
      <c r="F37" s="55">
        <f ca="1">Calcul!AD189</f>
        <v>2336.1666666666665</v>
      </c>
      <c r="G37" s="55">
        <f ca="1">Calcul!AD226</f>
        <v>1131.1458333333333</v>
      </c>
      <c r="H37" s="55">
        <f ca="1">Calcul!AD263</f>
        <v>42364.1875</v>
      </c>
      <c r="I37" s="55">
        <f ca="1">Calcul!AD300</f>
        <v>2905.5416666666665</v>
      </c>
      <c r="J37" s="55">
        <f ca="1">Calcul!AD337</f>
        <v>300.72916666666669</v>
      </c>
      <c r="K37" s="55">
        <f ca="1">Calcul!AD374</f>
        <v>10460.875</v>
      </c>
      <c r="L37" s="55">
        <f ca="1">Calcul!AD411</f>
        <v>-637.52083333333337</v>
      </c>
      <c r="M37" s="55">
        <f ca="1">Calcul!AD448</f>
        <v>630.64583333333337</v>
      </c>
      <c r="N37" s="55">
        <f ca="1">Calcul!AD485</f>
        <v>-3933.9375</v>
      </c>
      <c r="O37" s="55">
        <f ca="1">Calcul!AD522</f>
        <v>56.229166666666664</v>
      </c>
      <c r="P37" s="55">
        <f ca="1">Calcul!AD559</f>
        <v>1847.625</v>
      </c>
      <c r="Q37" s="55">
        <f ca="1">Calcul!AD596</f>
        <v>-1500</v>
      </c>
      <c r="R37" s="55">
        <f ca="1">Calcul!AD633</f>
        <v>-2594.4166666666665</v>
      </c>
      <c r="S37" s="55">
        <f ca="1">Calcul!AD670</f>
        <v>-382.375</v>
      </c>
      <c r="T37" s="55">
        <f ca="1">Calcul!AD707</f>
        <v>-873</v>
      </c>
      <c r="U37" s="61">
        <f ca="1">Calcul!AD744</f>
        <v>-373.20833333333331</v>
      </c>
    </row>
    <row r="38" spans="1:21" ht="15.75" thickBot="1">
      <c r="A38" s="132">
        <f>Calcul!D42</f>
        <v>31</v>
      </c>
      <c r="B38" s="63">
        <f ca="1">Calcul!AD42</f>
        <v>0</v>
      </c>
      <c r="C38" s="63">
        <f ca="1">Calcul!AD79</f>
        <v>0</v>
      </c>
      <c r="D38" s="63">
        <f ca="1">Calcul!AD116</f>
        <v>0</v>
      </c>
      <c r="E38" s="63">
        <f ca="1">Calcul!AD153</f>
        <v>0</v>
      </c>
      <c r="F38" s="63">
        <f ca="1">Calcul!AD190</f>
        <v>0</v>
      </c>
      <c r="G38" s="63">
        <f ca="1">Calcul!AD227</f>
        <v>0</v>
      </c>
      <c r="H38" s="63">
        <f ca="1">Calcul!AD264</f>
        <v>0</v>
      </c>
      <c r="I38" s="63">
        <f ca="1">Calcul!AD301</f>
        <v>0</v>
      </c>
      <c r="J38" s="63">
        <f ca="1">Calcul!AD338</f>
        <v>0</v>
      </c>
      <c r="K38" s="63">
        <f ca="1">Calcul!AD375</f>
        <v>0</v>
      </c>
      <c r="L38" s="63">
        <f ca="1">Calcul!AD412</f>
        <v>0</v>
      </c>
      <c r="M38" s="63">
        <f ca="1">Calcul!AD449</f>
        <v>0</v>
      </c>
      <c r="N38" s="63">
        <f ca="1">Calcul!AD486</f>
        <v>0</v>
      </c>
      <c r="O38" s="63">
        <f ca="1">Calcul!AD523</f>
        <v>0</v>
      </c>
      <c r="P38" s="63">
        <f ca="1">Calcul!AD560</f>
        <v>0</v>
      </c>
      <c r="Q38" s="63">
        <f ca="1">Calcul!AD597</f>
        <v>0</v>
      </c>
      <c r="R38" s="63">
        <f ca="1">Calcul!AD634</f>
        <v>0</v>
      </c>
      <c r="S38" s="63">
        <f ca="1">Calcul!AD671</f>
        <v>0</v>
      </c>
      <c r="T38" s="63">
        <f ca="1">Calcul!AD708</f>
        <v>0</v>
      </c>
      <c r="U38" s="64">
        <f ca="1">Calcul!AD745</f>
        <v>0</v>
      </c>
    </row>
    <row r="39" spans="1:21" ht="15.75" thickTop="1">
      <c r="A39">
        <f>ROW(A8)</f>
        <v>8</v>
      </c>
      <c r="B39" t="str">
        <f>B$5&amp;$A41</f>
        <v>B37</v>
      </c>
      <c r="C39" s="11" t="str">
        <f>C5&amp;$A$41</f>
        <v>C37</v>
      </c>
      <c r="D39" s="11" t="str">
        <f t="shared" ref="D39:U39" si="0">D5&amp;$A$41</f>
        <v>D37</v>
      </c>
      <c r="E39" s="11" t="str">
        <f t="shared" si="0"/>
        <v>E37</v>
      </c>
      <c r="F39" s="11" t="str">
        <f t="shared" si="0"/>
        <v>F37</v>
      </c>
      <c r="G39" s="11" t="str">
        <f t="shared" si="0"/>
        <v>G37</v>
      </c>
      <c r="H39" s="11" t="str">
        <f t="shared" si="0"/>
        <v>H37</v>
      </c>
      <c r="I39" s="11" t="str">
        <f t="shared" si="0"/>
        <v>I37</v>
      </c>
      <c r="J39" s="11" t="str">
        <f t="shared" si="0"/>
        <v>J37</v>
      </c>
      <c r="K39" s="11" t="str">
        <f t="shared" si="0"/>
        <v>K37</v>
      </c>
      <c r="L39" s="11" t="str">
        <f t="shared" si="0"/>
        <v>L37</v>
      </c>
      <c r="M39" s="11" t="str">
        <f t="shared" si="0"/>
        <v>M37</v>
      </c>
      <c r="N39" s="11" t="str">
        <f t="shared" si="0"/>
        <v>N37</v>
      </c>
      <c r="O39" s="11" t="str">
        <f t="shared" si="0"/>
        <v>O37</v>
      </c>
      <c r="P39" s="11" t="str">
        <f t="shared" si="0"/>
        <v>P37</v>
      </c>
      <c r="Q39" s="11" t="str">
        <f t="shared" si="0"/>
        <v>Q37</v>
      </c>
      <c r="R39" s="11" t="str">
        <f t="shared" si="0"/>
        <v>R37</v>
      </c>
      <c r="S39" s="11" t="str">
        <f t="shared" si="0"/>
        <v>S37</v>
      </c>
      <c r="T39" s="11" t="str">
        <f t="shared" si="0"/>
        <v>T37</v>
      </c>
      <c r="U39" s="11" t="str">
        <f t="shared" si="0"/>
        <v>U37</v>
      </c>
    </row>
    <row r="40" spans="1:21">
      <c r="A40" s="11" t="s">
        <v>170</v>
      </c>
      <c r="B40" s="4">
        <f ca="1">SUM(B8:INDIRECT(B39))/Calcul!$Y$7-'Out1'!B9</f>
        <v>0</v>
      </c>
      <c r="C40" s="4">
        <f ca="1">SUM(C8:INDIRECT(C39))/Calcul!$Y$7-'Out1'!C9</f>
        <v>0</v>
      </c>
      <c r="D40" s="4">
        <f ca="1">SUM(D8:INDIRECT(D39))/Calcul!$Y$7-'Out1'!D9</f>
        <v>0</v>
      </c>
      <c r="E40" s="4">
        <f ca="1">SUM(E8:INDIRECT(E39))/Calcul!$Y$7-'Out1'!E9</f>
        <v>0</v>
      </c>
      <c r="F40" s="4">
        <f ca="1">SUM(F8:INDIRECT(F39))/Calcul!$Y$7-'Out1'!F9</f>
        <v>0</v>
      </c>
      <c r="G40" s="4">
        <f ca="1">SUM(G8:INDIRECT(G39))/Calcul!$Y$7-'Out1'!G9</f>
        <v>0</v>
      </c>
      <c r="H40" s="4">
        <f ca="1">SUM(H8:INDIRECT(H39))/Calcul!$Y$7-'Out1'!H9</f>
        <v>0</v>
      </c>
      <c r="I40" s="4">
        <f ca="1">SUM(I8:INDIRECT(I39))/Calcul!$Y$7-'Out1'!I9</f>
        <v>0</v>
      </c>
      <c r="J40" s="4">
        <f ca="1">SUM(J8:INDIRECT(J39))/Calcul!$Y$7-'Out1'!J9</f>
        <v>0</v>
      </c>
      <c r="K40" s="4">
        <f ca="1">SUM(K8:INDIRECT(K39))/Calcul!$Y$7-'Out1'!K9</f>
        <v>0</v>
      </c>
      <c r="L40" s="4">
        <f ca="1">SUM(L8:INDIRECT(L39))/Calcul!$Y$7-'Out1'!L9</f>
        <v>0</v>
      </c>
      <c r="M40" s="4">
        <f ca="1">SUM(M8:INDIRECT(M39))/Calcul!$Y$7-'Out1'!M9</f>
        <v>0</v>
      </c>
      <c r="N40" s="4">
        <f ca="1">SUM(N8:INDIRECT(N39))/Calcul!$Y$7-'Out1'!N9</f>
        <v>0</v>
      </c>
      <c r="O40" s="4">
        <f ca="1">SUM(O8:INDIRECT(O39))/Calcul!$Y$7-'Out1'!O9</f>
        <v>0</v>
      </c>
      <c r="P40" s="4">
        <f ca="1">SUM(P8:INDIRECT(P39))/Calcul!$Y$7-'Out1'!P9</f>
        <v>0</v>
      </c>
      <c r="Q40" s="4">
        <f ca="1">SUM(Q8:INDIRECT(Q39))/Calcul!$Y$7-'Out1'!Q9</f>
        <v>0</v>
      </c>
      <c r="R40" s="4">
        <f ca="1">SUM(R8:INDIRECT(R39))/Calcul!$Y$7-'Out1'!R9</f>
        <v>0</v>
      </c>
      <c r="S40" s="4">
        <f ca="1">SUM(S8:INDIRECT(S39))/Calcul!$Y$7-'Out1'!S9</f>
        <v>0</v>
      </c>
      <c r="T40" s="4">
        <f ca="1">SUM(T8:INDIRECT(T39))/Calcul!$Y$7-'Out1'!T9</f>
        <v>0</v>
      </c>
      <c r="U40" s="4">
        <f ca="1">SUM(U8:INDIRECT(U39))/Calcul!$Y$7-'Out1'!U9</f>
        <v>0</v>
      </c>
    </row>
    <row r="41" spans="1:21" ht="15.75" thickBot="1">
      <c r="A41">
        <f>A39+Calcul!$Y$7-1</f>
        <v>37</v>
      </c>
    </row>
    <row r="42" spans="1:21" ht="16.5" thickTop="1" thickBot="1">
      <c r="A42" s="136"/>
      <c r="B42" s="137" t="s">
        <v>173</v>
      </c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6"/>
    </row>
    <row r="43" spans="1:21" ht="16.5" thickTop="1" thickBot="1">
      <c r="A43" s="138" t="str">
        <f>A7</f>
        <v>Jour</v>
      </c>
      <c r="B43" s="128" t="str">
        <f t="shared" ref="B43:U43" si="1">B7</f>
        <v>Consommation</v>
      </c>
      <c r="C43" s="128" t="str">
        <f t="shared" si="1"/>
        <v>Prévision J-1</v>
      </c>
      <c r="D43" s="128" t="str">
        <f t="shared" si="1"/>
        <v>Prévision J</v>
      </c>
      <c r="E43" s="128" t="str">
        <f t="shared" si="1"/>
        <v>Fioul</v>
      </c>
      <c r="F43" s="128" t="str">
        <f t="shared" si="1"/>
        <v>Charbon</v>
      </c>
      <c r="G43" s="128" t="str">
        <f t="shared" si="1"/>
        <v>Gaz</v>
      </c>
      <c r="H43" s="128" t="str">
        <f t="shared" si="1"/>
        <v>Nucléaire</v>
      </c>
      <c r="I43" s="128" t="str">
        <f t="shared" si="1"/>
        <v>Eolien</v>
      </c>
      <c r="J43" s="128" t="str">
        <f t="shared" si="1"/>
        <v>Solaire</v>
      </c>
      <c r="K43" s="128" t="str">
        <f t="shared" si="1"/>
        <v>Hydraulique</v>
      </c>
      <c r="L43" s="128" t="str">
        <f t="shared" si="1"/>
        <v>Pompage</v>
      </c>
      <c r="M43" s="128" t="str">
        <f t="shared" si="1"/>
        <v>Autres</v>
      </c>
      <c r="N43" s="128" t="str">
        <f t="shared" si="1"/>
        <v>Ech. physiques</v>
      </c>
      <c r="O43" s="128" t="str">
        <f t="shared" si="1"/>
        <v>Taux de Co2</v>
      </c>
      <c r="P43" s="128" t="str">
        <f t="shared" si="1"/>
        <v>Ech. comm. Allemagne</v>
      </c>
      <c r="Q43" s="128" t="str">
        <f t="shared" si="1"/>
        <v>Ech. comm. Angleterre</v>
      </c>
      <c r="R43" s="128" t="str">
        <f t="shared" si="1"/>
        <v>Ech. comm. Belgique</v>
      </c>
      <c r="S43" s="128" t="str">
        <f t="shared" si="1"/>
        <v>Ech. comm. Espagne</v>
      </c>
      <c r="T43" s="128" t="str">
        <f t="shared" si="1"/>
        <v>Ech. comm. Italie</v>
      </c>
      <c r="U43" s="129" t="str">
        <f t="shared" si="1"/>
        <v>Ech. comm. Suisse</v>
      </c>
    </row>
    <row r="44" spans="1:21" ht="15.75" thickTop="1">
      <c r="A44" s="66">
        <f>A8</f>
        <v>1</v>
      </c>
      <c r="B44" s="130">
        <f ca="1">Calcul!AE12</f>
        <v>64634.5</v>
      </c>
      <c r="C44" s="130">
        <f ca="1">Calcul!AE49</f>
        <v>63037.5</v>
      </c>
      <c r="D44" s="130">
        <f ca="1">Calcul!AE86</f>
        <v>64275</v>
      </c>
      <c r="E44" s="130">
        <f ca="1">Calcul!AE123</f>
        <v>421</v>
      </c>
      <c r="F44" s="130">
        <f ca="1">Calcul!AE160</f>
        <v>2961.5</v>
      </c>
      <c r="G44" s="130">
        <f ca="1">Calcul!AE197</f>
        <v>2479</v>
      </c>
      <c r="H44" s="130">
        <f ca="1">Calcul!AE234</f>
        <v>48037</v>
      </c>
      <c r="I44" s="130">
        <f ca="1">Calcul!AE271</f>
        <v>3630</v>
      </c>
      <c r="J44" s="130">
        <f ca="1">Calcul!AE308</f>
        <v>1187.5</v>
      </c>
      <c r="K44" s="130">
        <f ca="1">Calcul!AE345</f>
        <v>10512.5</v>
      </c>
      <c r="L44" s="130">
        <f ca="1">Calcul!AE382</f>
        <v>-19</v>
      </c>
      <c r="M44" s="130">
        <f ca="1">Calcul!AE419</f>
        <v>693.5</v>
      </c>
      <c r="N44" s="130">
        <f ca="1">Calcul!AE456</f>
        <v>841.5</v>
      </c>
      <c r="O44" s="130">
        <f ca="1">Calcul!AE493</f>
        <v>58</v>
      </c>
      <c r="P44" s="130">
        <f ca="1">Calcul!AE530</f>
        <v>3000</v>
      </c>
      <c r="Q44" s="130">
        <f ca="1">Calcul!AE567</f>
        <v>-1450</v>
      </c>
      <c r="R44" s="130">
        <f ca="1">Calcul!AE604</f>
        <v>-1441</v>
      </c>
      <c r="S44" s="130">
        <f ca="1">Calcul!AE641</f>
        <v>1100</v>
      </c>
      <c r="T44" s="130">
        <f ca="1">Calcul!AE678</f>
        <v>32</v>
      </c>
      <c r="U44" s="131">
        <f ca="1">Calcul!AE715</f>
        <v>140</v>
      </c>
    </row>
    <row r="45" spans="1:21">
      <c r="A45" s="68">
        <f t="shared" ref="A45:A74" si="2">A9</f>
        <v>2</v>
      </c>
      <c r="B45" s="55">
        <f ca="1">Calcul!AE13</f>
        <v>75493</v>
      </c>
      <c r="C45" s="55">
        <f ca="1">Calcul!AE50</f>
        <v>75087.5</v>
      </c>
      <c r="D45" s="55">
        <f ca="1">Calcul!AE87</f>
        <v>75612.5</v>
      </c>
      <c r="E45" s="55">
        <f ca="1">Calcul!AE124</f>
        <v>369.5</v>
      </c>
      <c r="F45" s="55">
        <f ca="1">Calcul!AE161</f>
        <v>4569</v>
      </c>
      <c r="G45" s="55">
        <f ca="1">Calcul!AE198</f>
        <v>4061.5</v>
      </c>
      <c r="H45" s="55">
        <f ca="1">Calcul!AE235</f>
        <v>48410</v>
      </c>
      <c r="I45" s="55">
        <f ca="1">Calcul!AE272</f>
        <v>3176.5</v>
      </c>
      <c r="J45" s="55">
        <f ca="1">Calcul!AE309</f>
        <v>1675.5</v>
      </c>
      <c r="K45" s="55">
        <f ca="1">Calcul!AE346</f>
        <v>13372</v>
      </c>
      <c r="L45" s="55">
        <f ca="1">Calcul!AE383</f>
        <v>-7</v>
      </c>
      <c r="M45" s="55">
        <f ca="1">Calcul!AE420</f>
        <v>598.5</v>
      </c>
      <c r="N45" s="55">
        <f ca="1">Calcul!AE457</f>
        <v>1562</v>
      </c>
      <c r="O45" s="55">
        <f ca="1">Calcul!AE494</f>
        <v>86.5</v>
      </c>
      <c r="P45" s="55">
        <f ca="1">Calcul!AE531</f>
        <v>3000</v>
      </c>
      <c r="Q45" s="55">
        <f ca="1">Calcul!AE568</f>
        <v>1499</v>
      </c>
      <c r="R45" s="55">
        <f ca="1">Calcul!AE605</f>
        <v>-535</v>
      </c>
      <c r="S45" s="55">
        <f ca="1">Calcul!AE642</f>
        <v>1100</v>
      </c>
      <c r="T45" s="55">
        <f ca="1">Calcul!AE679</f>
        <v>125</v>
      </c>
      <c r="U45" s="61">
        <f ca="1">Calcul!AE716</f>
        <v>-403</v>
      </c>
    </row>
    <row r="46" spans="1:21">
      <c r="A46" s="68">
        <f t="shared" si="2"/>
        <v>3</v>
      </c>
      <c r="B46" s="55">
        <f ca="1">Calcul!AE14</f>
        <v>74947.5</v>
      </c>
      <c r="C46" s="55">
        <f ca="1">Calcul!AE51</f>
        <v>74750</v>
      </c>
      <c r="D46" s="55">
        <f ca="1">Calcul!AE88</f>
        <v>74900</v>
      </c>
      <c r="E46" s="55">
        <f ca="1">Calcul!AE125</f>
        <v>1202.5</v>
      </c>
      <c r="F46" s="55">
        <f ca="1">Calcul!AE162</f>
        <v>4445</v>
      </c>
      <c r="G46" s="55">
        <f ca="1">Calcul!AE199</f>
        <v>5048.5</v>
      </c>
      <c r="H46" s="55">
        <f ca="1">Calcul!AE236</f>
        <v>48357</v>
      </c>
      <c r="I46" s="55">
        <f ca="1">Calcul!AE273</f>
        <v>3001</v>
      </c>
      <c r="J46" s="55">
        <f ca="1">Calcul!AE310</f>
        <v>2086.5</v>
      </c>
      <c r="K46" s="55">
        <f ca="1">Calcul!AE347</f>
        <v>12229</v>
      </c>
      <c r="L46" s="55">
        <f ca="1">Calcul!AE384</f>
        <v>-18</v>
      </c>
      <c r="M46" s="55">
        <f ca="1">Calcul!AE421</f>
        <v>579</v>
      </c>
      <c r="N46" s="55">
        <f ca="1">Calcul!AE458</f>
        <v>1565.5</v>
      </c>
      <c r="O46" s="55">
        <f ca="1">Calcul!AE495</f>
        <v>97</v>
      </c>
      <c r="P46" s="55">
        <f ca="1">Calcul!AE532</f>
        <v>3000</v>
      </c>
      <c r="Q46" s="55">
        <f ca="1">Calcul!AE569</f>
        <v>1499</v>
      </c>
      <c r="R46" s="55">
        <f ca="1">Calcul!AE606</f>
        <v>-42</v>
      </c>
      <c r="S46" s="55">
        <f ca="1">Calcul!AE643</f>
        <v>1100</v>
      </c>
      <c r="T46" s="55">
        <f ca="1">Calcul!AE680</f>
        <v>-418</v>
      </c>
      <c r="U46" s="61">
        <f ca="1">Calcul!AE717</f>
        <v>-1499</v>
      </c>
    </row>
    <row r="47" spans="1:21">
      <c r="A47" s="68">
        <f t="shared" si="2"/>
        <v>4</v>
      </c>
      <c r="B47" s="55">
        <f ca="1">Calcul!AE15</f>
        <v>74914</v>
      </c>
      <c r="C47" s="55">
        <f ca="1">Calcul!AE52</f>
        <v>75112.5</v>
      </c>
      <c r="D47" s="55">
        <f ca="1">Calcul!AE89</f>
        <v>75050</v>
      </c>
      <c r="E47" s="55">
        <f ca="1">Calcul!AE126</f>
        <v>705.5</v>
      </c>
      <c r="F47" s="55">
        <f ca="1">Calcul!AE163</f>
        <v>4611</v>
      </c>
      <c r="G47" s="55">
        <f ca="1">Calcul!AE200</f>
        <v>4708</v>
      </c>
      <c r="H47" s="55">
        <f ca="1">Calcul!AE237</f>
        <v>48233.5</v>
      </c>
      <c r="I47" s="55">
        <f ca="1">Calcul!AE274</f>
        <v>3580.5</v>
      </c>
      <c r="J47" s="55">
        <f ca="1">Calcul!AE311</f>
        <v>989.5</v>
      </c>
      <c r="K47" s="55">
        <f ca="1">Calcul!AE348</f>
        <v>14118</v>
      </c>
      <c r="L47" s="55">
        <f ca="1">Calcul!AE385</f>
        <v>-18</v>
      </c>
      <c r="M47" s="55">
        <f ca="1">Calcul!AE422</f>
        <v>583</v>
      </c>
      <c r="N47" s="55">
        <f ca="1">Calcul!AE459</f>
        <v>357.5</v>
      </c>
      <c r="O47" s="55">
        <f ca="1">Calcul!AE496</f>
        <v>92.5</v>
      </c>
      <c r="P47" s="55">
        <f ca="1">Calcul!AE533</f>
        <v>3000</v>
      </c>
      <c r="Q47" s="55">
        <f ca="1">Calcul!AE570</f>
        <v>1455</v>
      </c>
      <c r="R47" s="55">
        <f ca="1">Calcul!AE607</f>
        <v>-256</v>
      </c>
      <c r="S47" s="55">
        <f ca="1">Calcul!AE644</f>
        <v>1100</v>
      </c>
      <c r="T47" s="55">
        <f ca="1">Calcul!AE681</f>
        <v>-503</v>
      </c>
      <c r="U47" s="61">
        <f ca="1">Calcul!AE718</f>
        <v>-1524</v>
      </c>
    </row>
    <row r="48" spans="1:21">
      <c r="A48" s="68">
        <f t="shared" si="2"/>
        <v>5</v>
      </c>
      <c r="B48" s="55">
        <f ca="1">Calcul!AE16</f>
        <v>75229.5</v>
      </c>
      <c r="C48" s="55">
        <f ca="1">Calcul!AE53</f>
        <v>74200</v>
      </c>
      <c r="D48" s="55">
        <f ca="1">Calcul!AE90</f>
        <v>75575</v>
      </c>
      <c r="E48" s="55">
        <f ca="1">Calcul!AE127</f>
        <v>1421</v>
      </c>
      <c r="F48" s="55">
        <f ca="1">Calcul!AE164</f>
        <v>4455</v>
      </c>
      <c r="G48" s="55">
        <f ca="1">Calcul!AE201</f>
        <v>4214</v>
      </c>
      <c r="H48" s="55">
        <f ca="1">Calcul!AE238</f>
        <v>48269.5</v>
      </c>
      <c r="I48" s="55">
        <f ca="1">Calcul!AE275</f>
        <v>3402.5</v>
      </c>
      <c r="J48" s="55">
        <f ca="1">Calcul!AE312</f>
        <v>1227.5</v>
      </c>
      <c r="K48" s="55">
        <f ca="1">Calcul!AE349</f>
        <v>14197</v>
      </c>
      <c r="L48" s="55">
        <f ca="1">Calcul!AE386</f>
        <v>-18</v>
      </c>
      <c r="M48" s="55">
        <f ca="1">Calcul!AE423</f>
        <v>585.5</v>
      </c>
      <c r="N48" s="55">
        <f ca="1">Calcul!AE460</f>
        <v>183.5</v>
      </c>
      <c r="O48" s="55">
        <f ca="1">Calcul!AE497</f>
        <v>94.5</v>
      </c>
      <c r="P48" s="55">
        <f ca="1">Calcul!AE534</f>
        <v>3000</v>
      </c>
      <c r="Q48" s="55">
        <f ca="1">Calcul!AE571</f>
        <v>1116</v>
      </c>
      <c r="R48" s="55">
        <f ca="1">Calcul!AE608</f>
        <v>-379</v>
      </c>
      <c r="S48" s="55">
        <f ca="1">Calcul!AE645</f>
        <v>1100</v>
      </c>
      <c r="T48" s="55">
        <f ca="1">Calcul!AE682</f>
        <v>-438</v>
      </c>
      <c r="U48" s="61">
        <f ca="1">Calcul!AE719</f>
        <v>-1380</v>
      </c>
    </row>
    <row r="49" spans="1:21">
      <c r="A49" s="68">
        <f t="shared" si="2"/>
        <v>6</v>
      </c>
      <c r="B49" s="55">
        <f ca="1">Calcul!AE17</f>
        <v>67906.5</v>
      </c>
      <c r="C49" s="55">
        <f ca="1">Calcul!AE54</f>
        <v>67037.5</v>
      </c>
      <c r="D49" s="55">
        <f ca="1">Calcul!AE91</f>
        <v>68937.5</v>
      </c>
      <c r="E49" s="55">
        <f ca="1">Calcul!AE128</f>
        <v>929.5</v>
      </c>
      <c r="F49" s="55">
        <f ca="1">Calcul!AE165</f>
        <v>3631</v>
      </c>
      <c r="G49" s="55">
        <f ca="1">Calcul!AE202</f>
        <v>3872</v>
      </c>
      <c r="H49" s="55">
        <f ca="1">Calcul!AE239</f>
        <v>46498</v>
      </c>
      <c r="I49" s="55">
        <f ca="1">Calcul!AE276</f>
        <v>2338.5</v>
      </c>
      <c r="J49" s="55">
        <f ca="1">Calcul!AE313</f>
        <v>803.5</v>
      </c>
      <c r="K49" s="55">
        <f ca="1">Calcul!AE350</f>
        <v>12202</v>
      </c>
      <c r="L49" s="55">
        <f ca="1">Calcul!AE387</f>
        <v>-18</v>
      </c>
      <c r="M49" s="55">
        <f ca="1">Calcul!AE424</f>
        <v>575</v>
      </c>
      <c r="N49" s="55">
        <f ca="1">Calcul!AE461</f>
        <v>-285</v>
      </c>
      <c r="O49" s="55">
        <f ca="1">Calcul!AE498</f>
        <v>85.5</v>
      </c>
      <c r="P49" s="55">
        <f ca="1">Calcul!AE535</f>
        <v>3000</v>
      </c>
      <c r="Q49" s="55">
        <f ca="1">Calcul!AE572</f>
        <v>-248</v>
      </c>
      <c r="R49" s="55">
        <f ca="1">Calcul!AE609</f>
        <v>-688</v>
      </c>
      <c r="S49" s="55">
        <f ca="1">Calcul!AE646</f>
        <v>1100</v>
      </c>
      <c r="T49" s="55">
        <f ca="1">Calcul!AE683</f>
        <v>-510</v>
      </c>
      <c r="U49" s="61">
        <f ca="1">Calcul!AE720</f>
        <v>-1005</v>
      </c>
    </row>
    <row r="50" spans="1:21">
      <c r="A50" s="68">
        <f t="shared" si="2"/>
        <v>7</v>
      </c>
      <c r="B50" s="55">
        <f ca="1">Calcul!AE18</f>
        <v>65722</v>
      </c>
      <c r="C50" s="55">
        <f ca="1">Calcul!AE55</f>
        <v>63650</v>
      </c>
      <c r="D50" s="55">
        <f ca="1">Calcul!AE92</f>
        <v>64312.5</v>
      </c>
      <c r="E50" s="55">
        <f ca="1">Calcul!AE129</f>
        <v>821.5</v>
      </c>
      <c r="F50" s="55">
        <f ca="1">Calcul!AE166</f>
        <v>3862</v>
      </c>
      <c r="G50" s="55">
        <f ca="1">Calcul!AE203</f>
        <v>2199.5</v>
      </c>
      <c r="H50" s="55">
        <f ca="1">Calcul!AE240</f>
        <v>46077</v>
      </c>
      <c r="I50" s="55">
        <f ca="1">Calcul!AE277</f>
        <v>1492.5</v>
      </c>
      <c r="J50" s="55">
        <f ca="1">Calcul!AE314</f>
        <v>1740</v>
      </c>
      <c r="K50" s="55">
        <f ca="1">Calcul!AE351</f>
        <v>11162</v>
      </c>
      <c r="L50" s="55">
        <f ca="1">Calcul!AE388</f>
        <v>-20</v>
      </c>
      <c r="M50" s="55">
        <f ca="1">Calcul!AE425</f>
        <v>570.5</v>
      </c>
      <c r="N50" s="55">
        <f ca="1">Calcul!AE462</f>
        <v>634</v>
      </c>
      <c r="O50" s="55">
        <f ca="1">Calcul!AE499</f>
        <v>83</v>
      </c>
      <c r="P50" s="55">
        <f ca="1">Calcul!AE536</f>
        <v>3000</v>
      </c>
      <c r="Q50" s="55">
        <f ca="1">Calcul!AE573</f>
        <v>-223</v>
      </c>
      <c r="R50" s="55">
        <f ca="1">Calcul!AE610</f>
        <v>-901</v>
      </c>
      <c r="S50" s="55">
        <f ca="1">Calcul!AE647</f>
        <v>1100</v>
      </c>
      <c r="T50" s="55">
        <f ca="1">Calcul!AE684</f>
        <v>-373</v>
      </c>
      <c r="U50" s="61">
        <f ca="1">Calcul!AE721</f>
        <v>-301</v>
      </c>
    </row>
    <row r="51" spans="1:21">
      <c r="A51" s="68">
        <f t="shared" si="2"/>
        <v>8</v>
      </c>
      <c r="B51" s="55">
        <f ca="1">Calcul!AE19</f>
        <v>71957</v>
      </c>
      <c r="C51" s="55">
        <f ca="1">Calcul!AE56</f>
        <v>73025</v>
      </c>
      <c r="D51" s="55">
        <f ca="1">Calcul!AE93</f>
        <v>72850</v>
      </c>
      <c r="E51" s="55">
        <f ca="1">Calcul!AE130</f>
        <v>836</v>
      </c>
      <c r="F51" s="55">
        <f ca="1">Calcul!AE167</f>
        <v>4474</v>
      </c>
      <c r="G51" s="55">
        <f ca="1">Calcul!AE204</f>
        <v>4217</v>
      </c>
      <c r="H51" s="55">
        <f ca="1">Calcul!AE241</f>
        <v>46213</v>
      </c>
      <c r="I51" s="55">
        <f ca="1">Calcul!AE278</f>
        <v>1474</v>
      </c>
      <c r="J51" s="55">
        <f ca="1">Calcul!AE315</f>
        <v>1170</v>
      </c>
      <c r="K51" s="55">
        <f ca="1">Calcul!AE352</f>
        <v>11677</v>
      </c>
      <c r="L51" s="55">
        <f ca="1">Calcul!AE389</f>
        <v>-18</v>
      </c>
      <c r="M51" s="55">
        <f ca="1">Calcul!AE426</f>
        <v>546</v>
      </c>
      <c r="N51" s="55">
        <f ca="1">Calcul!AE463</f>
        <v>3305</v>
      </c>
      <c r="O51" s="55">
        <f ca="1">Calcul!AE500</f>
        <v>97.5</v>
      </c>
      <c r="P51" s="55">
        <f ca="1">Calcul!AE537</f>
        <v>2200</v>
      </c>
      <c r="Q51" s="55">
        <f ca="1">Calcul!AE574</f>
        <v>1500</v>
      </c>
      <c r="R51" s="55">
        <f ca="1">Calcul!AE611</f>
        <v>-31</v>
      </c>
      <c r="S51" s="55">
        <f ca="1">Calcul!AE648</f>
        <v>1100</v>
      </c>
      <c r="T51" s="55">
        <f ca="1">Calcul!AE685</f>
        <v>531</v>
      </c>
      <c r="U51" s="61">
        <f ca="1">Calcul!AE722</f>
        <v>-390</v>
      </c>
    </row>
    <row r="52" spans="1:21">
      <c r="A52" s="68">
        <f t="shared" si="2"/>
        <v>9</v>
      </c>
      <c r="B52" s="55">
        <f ca="1">Calcul!AE20</f>
        <v>71155.5</v>
      </c>
      <c r="C52" s="55">
        <f ca="1">Calcul!AE57</f>
        <v>71712.5</v>
      </c>
      <c r="D52" s="55">
        <f ca="1">Calcul!AE94</f>
        <v>71612.5</v>
      </c>
      <c r="E52" s="55">
        <f ca="1">Calcul!AE131</f>
        <v>562.5</v>
      </c>
      <c r="F52" s="55">
        <f ca="1">Calcul!AE168</f>
        <v>4343</v>
      </c>
      <c r="G52" s="55">
        <f ca="1">Calcul!AE205</f>
        <v>4192</v>
      </c>
      <c r="H52" s="55">
        <f ca="1">Calcul!AE242</f>
        <v>46097.5</v>
      </c>
      <c r="I52" s="55">
        <f ca="1">Calcul!AE279</f>
        <v>4064.5</v>
      </c>
      <c r="J52" s="55">
        <f ca="1">Calcul!AE316</f>
        <v>1213</v>
      </c>
      <c r="K52" s="55">
        <f ca="1">Calcul!AE353</f>
        <v>11078.5</v>
      </c>
      <c r="L52" s="55">
        <f ca="1">Calcul!AE390</f>
        <v>-2</v>
      </c>
      <c r="M52" s="55">
        <f ca="1">Calcul!AE427</f>
        <v>538.5</v>
      </c>
      <c r="N52" s="55">
        <f ca="1">Calcul!AE464</f>
        <v>797.5</v>
      </c>
      <c r="O52" s="55">
        <f ca="1">Calcul!AE501</f>
        <v>89</v>
      </c>
      <c r="P52" s="55">
        <f ca="1">Calcul!AE538</f>
        <v>2200</v>
      </c>
      <c r="Q52" s="55">
        <f ca="1">Calcul!AE575</f>
        <v>1366</v>
      </c>
      <c r="R52" s="55">
        <f ca="1">Calcul!AE612</f>
        <v>-603</v>
      </c>
      <c r="S52" s="55">
        <f ca="1">Calcul!AE649</f>
        <v>1000</v>
      </c>
      <c r="T52" s="55">
        <f ca="1">Calcul!AE686</f>
        <v>-304</v>
      </c>
      <c r="U52" s="61">
        <f ca="1">Calcul!AE723</f>
        <v>-1392</v>
      </c>
    </row>
    <row r="53" spans="1:21">
      <c r="A53" s="68">
        <f t="shared" si="2"/>
        <v>10</v>
      </c>
      <c r="B53" s="55">
        <f ca="1">Calcul!AE21</f>
        <v>68944.5</v>
      </c>
      <c r="C53" s="55">
        <f ca="1">Calcul!AE58</f>
        <v>69837.5</v>
      </c>
      <c r="D53" s="55">
        <f ca="1">Calcul!AE95</f>
        <v>68800</v>
      </c>
      <c r="E53" s="55">
        <f ca="1">Calcul!AE132</f>
        <v>1365</v>
      </c>
      <c r="F53" s="55">
        <f ca="1">Calcul!AE169</f>
        <v>4139</v>
      </c>
      <c r="G53" s="55">
        <f ca="1">Calcul!AE206</f>
        <v>4526</v>
      </c>
      <c r="H53" s="55">
        <f ca="1">Calcul!AE243</f>
        <v>45518</v>
      </c>
      <c r="I53" s="55">
        <f ca="1">Calcul!AE280</f>
        <v>4585.5</v>
      </c>
      <c r="J53" s="55">
        <f ca="1">Calcul!AE317</f>
        <v>1619</v>
      </c>
      <c r="K53" s="55">
        <f ca="1">Calcul!AE354</f>
        <v>11684.5</v>
      </c>
      <c r="L53" s="55">
        <f ca="1">Calcul!AE391</f>
        <v>-2</v>
      </c>
      <c r="M53" s="55">
        <f ca="1">Calcul!AE428</f>
        <v>557</v>
      </c>
      <c r="N53" s="55">
        <f ca="1">Calcul!AE465</f>
        <v>-1521</v>
      </c>
      <c r="O53" s="55">
        <f ca="1">Calcul!AE502</f>
        <v>99</v>
      </c>
      <c r="P53" s="55">
        <f ca="1">Calcul!AE539</f>
        <v>2100</v>
      </c>
      <c r="Q53" s="55">
        <f ca="1">Calcul!AE576</f>
        <v>922</v>
      </c>
      <c r="R53" s="55">
        <f ca="1">Calcul!AE613</f>
        <v>-1262</v>
      </c>
      <c r="S53" s="55">
        <f ca="1">Calcul!AE650</f>
        <v>1000</v>
      </c>
      <c r="T53" s="55">
        <f ca="1">Calcul!AE687</f>
        <v>-476</v>
      </c>
      <c r="U53" s="61">
        <f ca="1">Calcul!AE724</f>
        <v>-1400</v>
      </c>
    </row>
    <row r="54" spans="1:21">
      <c r="A54" s="68">
        <f t="shared" si="2"/>
        <v>11</v>
      </c>
      <c r="B54" s="55">
        <f ca="1">Calcul!AE22</f>
        <v>65586</v>
      </c>
      <c r="C54" s="55">
        <f ca="1">Calcul!AE59</f>
        <v>65462.5</v>
      </c>
      <c r="D54" s="55">
        <f ca="1">Calcul!AE96</f>
        <v>65662.5</v>
      </c>
      <c r="E54" s="55">
        <f ca="1">Calcul!AE133</f>
        <v>596</v>
      </c>
      <c r="F54" s="55">
        <f ca="1">Calcul!AE170</f>
        <v>4233.5</v>
      </c>
      <c r="G54" s="55">
        <f ca="1">Calcul!AE207</f>
        <v>3205.5</v>
      </c>
      <c r="H54" s="55">
        <f ca="1">Calcul!AE244</f>
        <v>45673</v>
      </c>
      <c r="I54" s="55">
        <f ca="1">Calcul!AE281</f>
        <v>4949</v>
      </c>
      <c r="J54" s="55">
        <f ca="1">Calcul!AE318</f>
        <v>956</v>
      </c>
      <c r="K54" s="55">
        <f ca="1">Calcul!AE355</f>
        <v>12328.5</v>
      </c>
      <c r="L54" s="55">
        <f ca="1">Calcul!AE392</f>
        <v>-2</v>
      </c>
      <c r="M54" s="55">
        <f ca="1">Calcul!AE429</f>
        <v>582.5</v>
      </c>
      <c r="N54" s="55">
        <f ca="1">Calcul!AE466</f>
        <v>-2930</v>
      </c>
      <c r="O54" s="55">
        <f ca="1">Calcul!AE503</f>
        <v>83.5</v>
      </c>
      <c r="P54" s="55">
        <f ca="1">Calcul!AE540</f>
        <v>2100</v>
      </c>
      <c r="Q54" s="55">
        <f ca="1">Calcul!AE577</f>
        <v>-609</v>
      </c>
      <c r="R54" s="55">
        <f ca="1">Calcul!AE614</f>
        <v>-359</v>
      </c>
      <c r="S54" s="55">
        <f ca="1">Calcul!AE651</f>
        <v>1000</v>
      </c>
      <c r="T54" s="55">
        <f ca="1">Calcul!AE688</f>
        <v>-914</v>
      </c>
      <c r="U54" s="61">
        <f ca="1">Calcul!AE725</f>
        <v>-2004</v>
      </c>
    </row>
    <row r="55" spans="1:21">
      <c r="A55" s="68">
        <f t="shared" si="2"/>
        <v>12</v>
      </c>
      <c r="B55" s="55">
        <f ca="1">Calcul!AE23</f>
        <v>65174</v>
      </c>
      <c r="C55" s="55">
        <f ca="1">Calcul!AE60</f>
        <v>64862.5</v>
      </c>
      <c r="D55" s="55">
        <f ca="1">Calcul!AE97</f>
        <v>64800</v>
      </c>
      <c r="E55" s="55">
        <f ca="1">Calcul!AE134</f>
        <v>521</v>
      </c>
      <c r="F55" s="55">
        <f ca="1">Calcul!AE171</f>
        <v>3876</v>
      </c>
      <c r="G55" s="55">
        <f ca="1">Calcul!AE208</f>
        <v>1768.5</v>
      </c>
      <c r="H55" s="55">
        <f ca="1">Calcul!AE245</f>
        <v>45814.5</v>
      </c>
      <c r="I55" s="55">
        <f ca="1">Calcul!AE282</f>
        <v>5341.5</v>
      </c>
      <c r="J55" s="55">
        <f ca="1">Calcul!AE319</f>
        <v>1628.5</v>
      </c>
      <c r="K55" s="55">
        <f ca="1">Calcul!AE356</f>
        <v>12349.5</v>
      </c>
      <c r="L55" s="55">
        <f ca="1">Calcul!AE393</f>
        <v>-2</v>
      </c>
      <c r="M55" s="55">
        <f ca="1">Calcul!AE430</f>
        <v>604</v>
      </c>
      <c r="N55" s="55">
        <f ca="1">Calcul!AE467</f>
        <v>-3687.5</v>
      </c>
      <c r="O55" s="55">
        <f ca="1">Calcul!AE504</f>
        <v>73</v>
      </c>
      <c r="P55" s="55">
        <f ca="1">Calcul!AE541</f>
        <v>2100</v>
      </c>
      <c r="Q55" s="55">
        <f ca="1">Calcul!AE578</f>
        <v>-615</v>
      </c>
      <c r="R55" s="55">
        <f ca="1">Calcul!AE615</f>
        <v>-1278</v>
      </c>
      <c r="S55" s="55">
        <f ca="1">Calcul!AE652</f>
        <v>1100</v>
      </c>
      <c r="T55" s="55">
        <f ca="1">Calcul!AE689</f>
        <v>-1464</v>
      </c>
      <c r="U55" s="61">
        <f ca="1">Calcul!AE726</f>
        <v>-1855</v>
      </c>
    </row>
    <row r="56" spans="1:21">
      <c r="A56" s="68">
        <f t="shared" si="2"/>
        <v>13</v>
      </c>
      <c r="B56" s="55">
        <f ca="1">Calcul!AE24</f>
        <v>57876</v>
      </c>
      <c r="C56" s="55">
        <f ca="1">Calcul!AE61</f>
        <v>56537.5</v>
      </c>
      <c r="D56" s="55">
        <f ca="1">Calcul!AE98</f>
        <v>55675</v>
      </c>
      <c r="E56" s="55">
        <f ca="1">Calcul!AE135</f>
        <v>358</v>
      </c>
      <c r="F56" s="55">
        <f ca="1">Calcul!AE172</f>
        <v>2415</v>
      </c>
      <c r="G56" s="55">
        <f ca="1">Calcul!AE209</f>
        <v>1046</v>
      </c>
      <c r="H56" s="55">
        <f ca="1">Calcul!AE246</f>
        <v>43638.5</v>
      </c>
      <c r="I56" s="55">
        <f ca="1">Calcul!AE283</f>
        <v>3025.5</v>
      </c>
      <c r="J56" s="55">
        <f ca="1">Calcul!AE320</f>
        <v>1850</v>
      </c>
      <c r="K56" s="55">
        <f ca="1">Calcul!AE357</f>
        <v>11916</v>
      </c>
      <c r="L56" s="55">
        <f ca="1">Calcul!AE394</f>
        <v>-18</v>
      </c>
      <c r="M56" s="55">
        <f ca="1">Calcul!AE431</f>
        <v>608.5</v>
      </c>
      <c r="N56" s="55">
        <f ca="1">Calcul!AE468</f>
        <v>-2694.5</v>
      </c>
      <c r="O56" s="55">
        <f ca="1">Calcul!AE505</f>
        <v>52.5</v>
      </c>
      <c r="P56" s="55">
        <f ca="1">Calcul!AE542</f>
        <v>2239</v>
      </c>
      <c r="Q56" s="55">
        <f ca="1">Calcul!AE579</f>
        <v>-1500</v>
      </c>
      <c r="R56" s="55">
        <f ca="1">Calcul!AE616</f>
        <v>-2500</v>
      </c>
      <c r="S56" s="55">
        <f ca="1">Calcul!AE653</f>
        <v>1100</v>
      </c>
      <c r="T56" s="55">
        <f ca="1">Calcul!AE690</f>
        <v>-936</v>
      </c>
      <c r="U56" s="61">
        <f ca="1">Calcul!AE727</f>
        <v>-257</v>
      </c>
    </row>
    <row r="57" spans="1:21">
      <c r="A57" s="68">
        <f t="shared" si="2"/>
        <v>14</v>
      </c>
      <c r="B57" s="55">
        <f ca="1">Calcul!AE25</f>
        <v>53125</v>
      </c>
      <c r="C57" s="55">
        <f ca="1">Calcul!AE62</f>
        <v>51850</v>
      </c>
      <c r="D57" s="55">
        <f ca="1">Calcul!AE99</f>
        <v>51350</v>
      </c>
      <c r="E57" s="55">
        <f ca="1">Calcul!AE136</f>
        <v>357.5</v>
      </c>
      <c r="F57" s="55">
        <f ca="1">Calcul!AE173</f>
        <v>394</v>
      </c>
      <c r="G57" s="55">
        <f ca="1">Calcul!AE210</f>
        <v>765</v>
      </c>
      <c r="H57" s="55">
        <f ca="1">Calcul!AE247</f>
        <v>41487</v>
      </c>
      <c r="I57" s="55">
        <f ca="1">Calcul!AE284</f>
        <v>3580</v>
      </c>
      <c r="J57" s="55">
        <f ca="1">Calcul!AE321</f>
        <v>2230</v>
      </c>
      <c r="K57" s="55">
        <f ca="1">Calcul!AE358</f>
        <v>11956.5</v>
      </c>
      <c r="L57" s="55">
        <f ca="1">Calcul!AE395</f>
        <v>-18</v>
      </c>
      <c r="M57" s="55">
        <f ca="1">Calcul!AE432</f>
        <v>605.5</v>
      </c>
      <c r="N57" s="55">
        <f ca="1">Calcul!AE469</f>
        <v>-2178.5</v>
      </c>
      <c r="O57" s="55">
        <f ca="1">Calcul!AE506</f>
        <v>21</v>
      </c>
      <c r="P57" s="55">
        <f ca="1">Calcul!AE543</f>
        <v>3000</v>
      </c>
      <c r="Q57" s="55">
        <f ca="1">Calcul!AE580</f>
        <v>-1500</v>
      </c>
      <c r="R57" s="55">
        <f ca="1">Calcul!AE617</f>
        <v>-2087</v>
      </c>
      <c r="S57" s="55">
        <f ca="1">Calcul!AE654</f>
        <v>1100</v>
      </c>
      <c r="T57" s="55">
        <f ca="1">Calcul!AE691</f>
        <v>-774</v>
      </c>
      <c r="U57" s="61">
        <f ca="1">Calcul!AE728</f>
        <v>-264</v>
      </c>
    </row>
    <row r="58" spans="1:21">
      <c r="A58" s="68">
        <f t="shared" si="2"/>
        <v>15</v>
      </c>
      <c r="B58" s="55">
        <f ca="1">Calcul!AE26</f>
        <v>56435.5</v>
      </c>
      <c r="C58" s="55">
        <f ca="1">Calcul!AE63</f>
        <v>58662.5</v>
      </c>
      <c r="D58" s="55">
        <f ca="1">Calcul!AE100</f>
        <v>56487.5</v>
      </c>
      <c r="E58" s="55">
        <f ca="1">Calcul!AE137</f>
        <v>1122</v>
      </c>
      <c r="F58" s="55">
        <f ca="1">Calcul!AE174</f>
        <v>2791</v>
      </c>
      <c r="G58" s="55">
        <f ca="1">Calcul!AE211</f>
        <v>2484.5</v>
      </c>
      <c r="H58" s="55">
        <f ca="1">Calcul!AE248</f>
        <v>42423</v>
      </c>
      <c r="I58" s="55">
        <f ca="1">Calcul!AE285</f>
        <v>2319.5</v>
      </c>
      <c r="J58" s="55">
        <f ca="1">Calcul!AE322</f>
        <v>1782</v>
      </c>
      <c r="K58" s="55">
        <f ca="1">Calcul!AE359</f>
        <v>12235.5</v>
      </c>
      <c r="L58" s="55">
        <f ca="1">Calcul!AE396</f>
        <v>-1.5</v>
      </c>
      <c r="M58" s="55">
        <f ca="1">Calcul!AE433</f>
        <v>563.5</v>
      </c>
      <c r="N58" s="55">
        <f ca="1">Calcul!AE470</f>
        <v>-5078.5</v>
      </c>
      <c r="O58" s="55">
        <f ca="1">Calcul!AE507</f>
        <v>76.5</v>
      </c>
      <c r="P58" s="55">
        <f ca="1">Calcul!AE544</f>
        <v>2400</v>
      </c>
      <c r="Q58" s="55">
        <f ca="1">Calcul!AE581</f>
        <v>-866</v>
      </c>
      <c r="R58" s="55">
        <f ca="1">Calcul!AE618</f>
        <v>-1825</v>
      </c>
      <c r="S58" s="55">
        <f ca="1">Calcul!AE655</f>
        <v>1100</v>
      </c>
      <c r="T58" s="55">
        <f ca="1">Calcul!AE692</f>
        <v>-1041</v>
      </c>
      <c r="U58" s="61">
        <f ca="1">Calcul!AE729</f>
        <v>-622</v>
      </c>
    </row>
    <row r="59" spans="1:21">
      <c r="A59" s="68">
        <f t="shared" si="2"/>
        <v>16</v>
      </c>
      <c r="B59" s="55">
        <f ca="1">Calcul!AE27</f>
        <v>56515</v>
      </c>
      <c r="C59" s="55">
        <f ca="1">Calcul!AE64</f>
        <v>58375</v>
      </c>
      <c r="D59" s="55">
        <f ca="1">Calcul!AE101</f>
        <v>56687.5</v>
      </c>
      <c r="E59" s="55">
        <f ca="1">Calcul!AE138</f>
        <v>889.5</v>
      </c>
      <c r="F59" s="55">
        <f ca="1">Calcul!AE175</f>
        <v>3036</v>
      </c>
      <c r="G59" s="55">
        <f ca="1">Calcul!AE212</f>
        <v>2426.5</v>
      </c>
      <c r="H59" s="55">
        <f ca="1">Calcul!AE249</f>
        <v>42568.5</v>
      </c>
      <c r="I59" s="55">
        <f ca="1">Calcul!AE286</f>
        <v>1996</v>
      </c>
      <c r="J59" s="55">
        <f ca="1">Calcul!AE323</f>
        <v>1849</v>
      </c>
      <c r="K59" s="55">
        <f ca="1">Calcul!AE360</f>
        <v>10995</v>
      </c>
      <c r="L59" s="55">
        <f ca="1">Calcul!AE397</f>
        <v>-3</v>
      </c>
      <c r="M59" s="55">
        <f ca="1">Calcul!AE434</f>
        <v>565.5</v>
      </c>
      <c r="N59" s="55">
        <f ca="1">Calcul!AE471</f>
        <v>-5179</v>
      </c>
      <c r="O59" s="55">
        <f ca="1">Calcul!AE508</f>
        <v>75</v>
      </c>
      <c r="P59" s="55">
        <f ca="1">Calcul!AE545</f>
        <v>2400</v>
      </c>
      <c r="Q59" s="55">
        <f ca="1">Calcul!AE582</f>
        <v>1143</v>
      </c>
      <c r="R59" s="55">
        <f ca="1">Calcul!AE619</f>
        <v>-1930</v>
      </c>
      <c r="S59" s="55">
        <f ca="1">Calcul!AE656</f>
        <v>1100</v>
      </c>
      <c r="T59" s="55">
        <f ca="1">Calcul!AE693</f>
        <v>-1706</v>
      </c>
      <c r="U59" s="61">
        <f ca="1">Calcul!AE730</f>
        <v>-1650</v>
      </c>
    </row>
    <row r="60" spans="1:21">
      <c r="A60" s="68">
        <f t="shared" si="2"/>
        <v>17</v>
      </c>
      <c r="B60" s="55">
        <f ca="1">Calcul!AE28</f>
        <v>55764.5</v>
      </c>
      <c r="C60" s="55">
        <f ca="1">Calcul!AE65</f>
        <v>56025</v>
      </c>
      <c r="D60" s="55">
        <f ca="1">Calcul!AE102</f>
        <v>55512.5</v>
      </c>
      <c r="E60" s="55">
        <f ca="1">Calcul!AE139</f>
        <v>522.5</v>
      </c>
      <c r="F60" s="55">
        <f ca="1">Calcul!AE176</f>
        <v>2207.5</v>
      </c>
      <c r="G60" s="55">
        <f ca="1">Calcul!AE213</f>
        <v>1013</v>
      </c>
      <c r="H60" s="55">
        <f ca="1">Calcul!AE250</f>
        <v>44610</v>
      </c>
      <c r="I60" s="55">
        <f ca="1">Calcul!AE287</f>
        <v>3146</v>
      </c>
      <c r="J60" s="55">
        <f ca="1">Calcul!AE324</f>
        <v>2169.5</v>
      </c>
      <c r="K60" s="55">
        <f ca="1">Calcul!AE361</f>
        <v>11752.5</v>
      </c>
      <c r="L60" s="55">
        <f ca="1">Calcul!AE398</f>
        <v>-1.5</v>
      </c>
      <c r="M60" s="55">
        <f ca="1">Calcul!AE435</f>
        <v>572</v>
      </c>
      <c r="N60" s="55">
        <f ca="1">Calcul!AE472</f>
        <v>-4610.5</v>
      </c>
      <c r="O60" s="55">
        <f ca="1">Calcul!AE509</f>
        <v>54.5</v>
      </c>
      <c r="P60" s="55">
        <f ca="1">Calcul!AE546</f>
        <v>2400</v>
      </c>
      <c r="Q60" s="55">
        <f ca="1">Calcul!AE583</f>
        <v>-375</v>
      </c>
      <c r="R60" s="55">
        <f ca="1">Calcul!AE620</f>
        <v>-2500</v>
      </c>
      <c r="S60" s="55">
        <f ca="1">Calcul!AE657</f>
        <v>1039</v>
      </c>
      <c r="T60" s="55">
        <f ca="1">Calcul!AE694</f>
        <v>-1465</v>
      </c>
      <c r="U60" s="61">
        <f ca="1">Calcul!AE731</f>
        <v>-1145</v>
      </c>
    </row>
    <row r="61" spans="1:21">
      <c r="A61" s="68">
        <f t="shared" si="2"/>
        <v>18</v>
      </c>
      <c r="B61" s="55">
        <f ca="1">Calcul!AE29</f>
        <v>55551</v>
      </c>
      <c r="C61" s="55">
        <f ca="1">Calcul!AE66</f>
        <v>55675</v>
      </c>
      <c r="D61" s="55">
        <f ca="1">Calcul!AE103</f>
        <v>55350</v>
      </c>
      <c r="E61" s="55">
        <f ca="1">Calcul!AE140</f>
        <v>540</v>
      </c>
      <c r="F61" s="55">
        <f ca="1">Calcul!AE177</f>
        <v>1017.5</v>
      </c>
      <c r="G61" s="55">
        <f ca="1">Calcul!AE214</f>
        <v>1166.5</v>
      </c>
      <c r="H61" s="55">
        <f ca="1">Calcul!AE251</f>
        <v>44443</v>
      </c>
      <c r="I61" s="55">
        <f ca="1">Calcul!AE288</f>
        <v>3940.5</v>
      </c>
      <c r="J61" s="55">
        <f ca="1">Calcul!AE325</f>
        <v>1613.5</v>
      </c>
      <c r="K61" s="55">
        <f ca="1">Calcul!AE362</f>
        <v>12301</v>
      </c>
      <c r="L61" s="55">
        <f ca="1">Calcul!AE399</f>
        <v>-1.5</v>
      </c>
      <c r="M61" s="55">
        <f ca="1">Calcul!AE436</f>
        <v>586</v>
      </c>
      <c r="N61" s="55">
        <f ca="1">Calcul!AE473</f>
        <v>-6577.5</v>
      </c>
      <c r="O61" s="55">
        <f ca="1">Calcul!AE510</f>
        <v>31</v>
      </c>
      <c r="P61" s="55">
        <f ca="1">Calcul!AE547</f>
        <v>1800</v>
      </c>
      <c r="Q61" s="55">
        <f ca="1">Calcul!AE584</f>
        <v>-1500</v>
      </c>
      <c r="R61" s="55">
        <f ca="1">Calcul!AE621</f>
        <v>-2500</v>
      </c>
      <c r="S61" s="55">
        <f ca="1">Calcul!AE658</f>
        <v>1000</v>
      </c>
      <c r="T61" s="55">
        <f ca="1">Calcul!AE695</f>
        <v>-1689</v>
      </c>
      <c r="U61" s="61">
        <f ca="1">Calcul!AE732</f>
        <v>-1241</v>
      </c>
    </row>
    <row r="62" spans="1:21">
      <c r="A62" s="68">
        <f t="shared" si="2"/>
        <v>19</v>
      </c>
      <c r="B62" s="55">
        <f ca="1">Calcul!AE30</f>
        <v>57858.5</v>
      </c>
      <c r="C62" s="55">
        <f ca="1">Calcul!AE67</f>
        <v>57287.5</v>
      </c>
      <c r="D62" s="55">
        <f ca="1">Calcul!AE104</f>
        <v>58700</v>
      </c>
      <c r="E62" s="55">
        <f ca="1">Calcul!AE141</f>
        <v>363</v>
      </c>
      <c r="F62" s="55">
        <f ca="1">Calcul!AE178</f>
        <v>1414.5</v>
      </c>
      <c r="G62" s="55">
        <f ca="1">Calcul!AE215</f>
        <v>1166.5</v>
      </c>
      <c r="H62" s="55">
        <f ca="1">Calcul!AE252</f>
        <v>45270.5</v>
      </c>
      <c r="I62" s="55">
        <f ca="1">Calcul!AE289</f>
        <v>2572</v>
      </c>
      <c r="J62" s="55">
        <f ca="1">Calcul!AE326</f>
        <v>1216.5</v>
      </c>
      <c r="K62" s="55">
        <f ca="1">Calcul!AE363</f>
        <v>13069.5</v>
      </c>
      <c r="L62" s="55">
        <f ca="1">Calcul!AE400</f>
        <v>-2</v>
      </c>
      <c r="M62" s="55">
        <f ca="1">Calcul!AE437</f>
        <v>619.5</v>
      </c>
      <c r="N62" s="55">
        <f ca="1">Calcul!AE474</f>
        <v>-4342.5</v>
      </c>
      <c r="O62" s="55">
        <f ca="1">Calcul!AE511</f>
        <v>37</v>
      </c>
      <c r="P62" s="55">
        <f ca="1">Calcul!AE548</f>
        <v>2210</v>
      </c>
      <c r="Q62" s="55">
        <f ca="1">Calcul!AE585</f>
        <v>-1500</v>
      </c>
      <c r="R62" s="55">
        <f ca="1">Calcul!AE622</f>
        <v>-2500</v>
      </c>
      <c r="S62" s="55">
        <f ca="1">Calcul!AE659</f>
        <v>1100</v>
      </c>
      <c r="T62" s="55">
        <f ca="1">Calcul!AE696</f>
        <v>-1471</v>
      </c>
      <c r="U62" s="61">
        <f ca="1">Calcul!AE733</f>
        <v>-592</v>
      </c>
    </row>
    <row r="63" spans="1:21">
      <c r="A63" s="68">
        <f t="shared" si="2"/>
        <v>20</v>
      </c>
      <c r="B63" s="55">
        <f ca="1">Calcul!AE31</f>
        <v>53772.5</v>
      </c>
      <c r="C63" s="55">
        <f ca="1">Calcul!AE68</f>
        <v>54575</v>
      </c>
      <c r="D63" s="55">
        <f ca="1">Calcul!AE105</f>
        <v>54537.5</v>
      </c>
      <c r="E63" s="55">
        <f ca="1">Calcul!AE142</f>
        <v>373</v>
      </c>
      <c r="F63" s="55">
        <f ca="1">Calcul!AE179</f>
        <v>427</v>
      </c>
      <c r="G63" s="55">
        <f ca="1">Calcul!AE216</f>
        <v>1184</v>
      </c>
      <c r="H63" s="55">
        <f ca="1">Calcul!AE253</f>
        <v>43249.5</v>
      </c>
      <c r="I63" s="55">
        <f ca="1">Calcul!AE290</f>
        <v>3686</v>
      </c>
      <c r="J63" s="55">
        <f ca="1">Calcul!AE327</f>
        <v>1347</v>
      </c>
      <c r="K63" s="55">
        <f ca="1">Calcul!AE364</f>
        <v>12510</v>
      </c>
      <c r="L63" s="55">
        <f ca="1">Calcul!AE401</f>
        <v>-3.5</v>
      </c>
      <c r="M63" s="55">
        <f ca="1">Calcul!AE438</f>
        <v>622</v>
      </c>
      <c r="N63" s="55">
        <f ca="1">Calcul!AE475</f>
        <v>-4935</v>
      </c>
      <c r="O63" s="55">
        <f ca="1">Calcul!AE512</f>
        <v>23.5</v>
      </c>
      <c r="P63" s="55">
        <f ca="1">Calcul!AE549</f>
        <v>1811</v>
      </c>
      <c r="Q63" s="55">
        <f ca="1">Calcul!AE586</f>
        <v>-1500</v>
      </c>
      <c r="R63" s="55">
        <f ca="1">Calcul!AE623</f>
        <v>-2425</v>
      </c>
      <c r="S63" s="55">
        <f ca="1">Calcul!AE660</f>
        <v>1100</v>
      </c>
      <c r="T63" s="55">
        <f ca="1">Calcul!AE697</f>
        <v>-1043</v>
      </c>
      <c r="U63" s="61">
        <f ca="1">Calcul!AE734</f>
        <v>-1875</v>
      </c>
    </row>
    <row r="64" spans="1:21">
      <c r="A64" s="68">
        <f t="shared" si="2"/>
        <v>21</v>
      </c>
      <c r="B64" s="55">
        <f ca="1">Calcul!AE32</f>
        <v>52763.5</v>
      </c>
      <c r="C64" s="55">
        <f ca="1">Calcul!AE69</f>
        <v>51312.5</v>
      </c>
      <c r="D64" s="55">
        <f ca="1">Calcul!AE106</f>
        <v>51500</v>
      </c>
      <c r="E64" s="55">
        <f ca="1">Calcul!AE143</f>
        <v>359.5</v>
      </c>
      <c r="F64" s="55">
        <f ca="1">Calcul!AE180</f>
        <v>0</v>
      </c>
      <c r="G64" s="55">
        <f ca="1">Calcul!AE217</f>
        <v>756</v>
      </c>
      <c r="H64" s="55">
        <f ca="1">Calcul!AE254</f>
        <v>43262</v>
      </c>
      <c r="I64" s="55">
        <f ca="1">Calcul!AE291</f>
        <v>2133.5</v>
      </c>
      <c r="J64" s="55">
        <f ca="1">Calcul!AE328</f>
        <v>1644</v>
      </c>
      <c r="K64" s="55">
        <f ca="1">Calcul!AE365</f>
        <v>12414.5</v>
      </c>
      <c r="L64" s="55">
        <f ca="1">Calcul!AE402</f>
        <v>-1.5</v>
      </c>
      <c r="M64" s="55">
        <f ca="1">Calcul!AE439</f>
        <v>597.5</v>
      </c>
      <c r="N64" s="55">
        <f ca="1">Calcul!AE476</f>
        <v>-2446.5</v>
      </c>
      <c r="O64" s="55">
        <f ca="1">Calcul!AE513</f>
        <v>19.5</v>
      </c>
      <c r="P64" s="55">
        <f ca="1">Calcul!AE550</f>
        <v>2959</v>
      </c>
      <c r="Q64" s="55">
        <f ca="1">Calcul!AE587</f>
        <v>-1500</v>
      </c>
      <c r="R64" s="55">
        <f ca="1">Calcul!AE624</f>
        <v>-2600</v>
      </c>
      <c r="S64" s="55">
        <f ca="1">Calcul!AE661</f>
        <v>1095</v>
      </c>
      <c r="T64" s="55">
        <f ca="1">Calcul!AE698</f>
        <v>-564</v>
      </c>
      <c r="U64" s="61">
        <f ca="1">Calcul!AE735</f>
        <v>-146</v>
      </c>
    </row>
    <row r="65" spans="1:21">
      <c r="A65" s="68">
        <f t="shared" si="2"/>
        <v>22</v>
      </c>
      <c r="B65" s="55">
        <f ca="1">Calcul!AE33</f>
        <v>59664.5</v>
      </c>
      <c r="C65" s="55">
        <f ca="1">Calcul!AE70</f>
        <v>60837.5</v>
      </c>
      <c r="D65" s="55">
        <f ca="1">Calcul!AE107</f>
        <v>60225</v>
      </c>
      <c r="E65" s="55">
        <f ca="1">Calcul!AE144</f>
        <v>362.5</v>
      </c>
      <c r="F65" s="55">
        <f ca="1">Calcul!AE181</f>
        <v>3459.5</v>
      </c>
      <c r="G65" s="55">
        <f ca="1">Calcul!AE218</f>
        <v>1269.5</v>
      </c>
      <c r="H65" s="55">
        <f ca="1">Calcul!AE255</f>
        <v>44950.5</v>
      </c>
      <c r="I65" s="55">
        <f ca="1">Calcul!AE292</f>
        <v>1363</v>
      </c>
      <c r="J65" s="55">
        <f ca="1">Calcul!AE329</f>
        <v>1788.5</v>
      </c>
      <c r="K65" s="55">
        <f ca="1">Calcul!AE366</f>
        <v>11689.5</v>
      </c>
      <c r="L65" s="55">
        <f ca="1">Calcul!AE403</f>
        <v>-2</v>
      </c>
      <c r="M65" s="55">
        <f ca="1">Calcul!AE440</f>
        <v>602.5</v>
      </c>
      <c r="N65" s="55">
        <f ca="1">Calcul!AE477</f>
        <v>-3586</v>
      </c>
      <c r="O65" s="55">
        <f ca="1">Calcul!AE514</f>
        <v>68.5</v>
      </c>
      <c r="P65" s="55">
        <f ca="1">Calcul!AE551</f>
        <v>3001</v>
      </c>
      <c r="Q65" s="55">
        <f ca="1">Calcul!AE588</f>
        <v>-637</v>
      </c>
      <c r="R65" s="55">
        <f ca="1">Calcul!AE625</f>
        <v>-1813</v>
      </c>
      <c r="S65" s="55">
        <f ca="1">Calcul!AE662</f>
        <v>1100</v>
      </c>
      <c r="T65" s="55">
        <f ca="1">Calcul!AE699</f>
        <v>-1023</v>
      </c>
      <c r="U65" s="61">
        <f ca="1">Calcul!AE736</f>
        <v>-1089</v>
      </c>
    </row>
    <row r="66" spans="1:21">
      <c r="A66" s="68">
        <f t="shared" si="2"/>
        <v>23</v>
      </c>
      <c r="B66" s="55">
        <f ca="1">Calcul!AE34</f>
        <v>59807.5</v>
      </c>
      <c r="C66" s="55">
        <f ca="1">Calcul!AE71</f>
        <v>60137.5</v>
      </c>
      <c r="D66" s="55">
        <f ca="1">Calcul!AE108</f>
        <v>59950</v>
      </c>
      <c r="E66" s="55">
        <f ca="1">Calcul!AE145</f>
        <v>368.5</v>
      </c>
      <c r="F66" s="55">
        <f ca="1">Calcul!AE182</f>
        <v>3803.5</v>
      </c>
      <c r="G66" s="55">
        <f ca="1">Calcul!AE219</f>
        <v>1233.5</v>
      </c>
      <c r="H66" s="55">
        <f ca="1">Calcul!AE256</f>
        <v>45327</v>
      </c>
      <c r="I66" s="55">
        <f ca="1">Calcul!AE293</f>
        <v>988</v>
      </c>
      <c r="J66" s="55">
        <f ca="1">Calcul!AE330</f>
        <v>1746</v>
      </c>
      <c r="K66" s="55">
        <f ca="1">Calcul!AE367</f>
        <v>11969.5</v>
      </c>
      <c r="L66" s="55">
        <f ca="1">Calcul!AE404</f>
        <v>-2</v>
      </c>
      <c r="M66" s="55">
        <f ca="1">Calcul!AE441</f>
        <v>611.5</v>
      </c>
      <c r="N66" s="55">
        <f ca="1">Calcul!AE478</f>
        <v>-4378.5</v>
      </c>
      <c r="O66" s="55">
        <f ca="1">Calcul!AE515</f>
        <v>71</v>
      </c>
      <c r="P66" s="55">
        <f ca="1">Calcul!AE552</f>
        <v>2500</v>
      </c>
      <c r="Q66" s="55">
        <f ca="1">Calcul!AE589</f>
        <v>-1175</v>
      </c>
      <c r="R66" s="55">
        <f ca="1">Calcul!AE626</f>
        <v>-2005</v>
      </c>
      <c r="S66" s="55">
        <f ca="1">Calcul!AE663</f>
        <v>1000</v>
      </c>
      <c r="T66" s="55">
        <f ca="1">Calcul!AE700</f>
        <v>-2087</v>
      </c>
      <c r="U66" s="61">
        <f ca="1">Calcul!AE737</f>
        <v>-1204</v>
      </c>
    </row>
    <row r="67" spans="1:21">
      <c r="A67" s="68">
        <f t="shared" si="2"/>
        <v>24</v>
      </c>
      <c r="B67" s="55">
        <f ca="1">Calcul!AE35</f>
        <v>57526.5</v>
      </c>
      <c r="C67" s="55">
        <f ca="1">Calcul!AE72</f>
        <v>57900</v>
      </c>
      <c r="D67" s="55">
        <f ca="1">Calcul!AE109</f>
        <v>57750</v>
      </c>
      <c r="E67" s="55">
        <f ca="1">Calcul!AE146</f>
        <v>518.5</v>
      </c>
      <c r="F67" s="55">
        <f ca="1">Calcul!AE183</f>
        <v>3317.5</v>
      </c>
      <c r="G67" s="55">
        <f ca="1">Calcul!AE220</f>
        <v>1098</v>
      </c>
      <c r="H67" s="55">
        <f ca="1">Calcul!AE257</f>
        <v>45138.5</v>
      </c>
      <c r="I67" s="55">
        <f ca="1">Calcul!AE294</f>
        <v>676.5</v>
      </c>
      <c r="J67" s="55">
        <f ca="1">Calcul!AE331</f>
        <v>2210</v>
      </c>
      <c r="K67" s="55">
        <f ca="1">Calcul!AE368</f>
        <v>12020.5</v>
      </c>
      <c r="L67" s="55">
        <f ca="1">Calcul!AE405</f>
        <v>-1.5</v>
      </c>
      <c r="M67" s="55">
        <f ca="1">Calcul!AE442</f>
        <v>629</v>
      </c>
      <c r="N67" s="55">
        <f ca="1">Calcul!AE479</f>
        <v>-4846.5</v>
      </c>
      <c r="O67" s="55">
        <f ca="1">Calcul!AE516</f>
        <v>67.5</v>
      </c>
      <c r="P67" s="55">
        <f ca="1">Calcul!AE553</f>
        <v>3000</v>
      </c>
      <c r="Q67" s="55">
        <f ca="1">Calcul!AE590</f>
        <v>-1051</v>
      </c>
      <c r="R67" s="55">
        <f ca="1">Calcul!AE627</f>
        <v>-1831</v>
      </c>
      <c r="S67" s="55">
        <f ca="1">Calcul!AE664</f>
        <v>1000</v>
      </c>
      <c r="T67" s="55">
        <f ca="1">Calcul!AE701</f>
        <v>-1340</v>
      </c>
      <c r="U67" s="61">
        <f ca="1">Calcul!AE738</f>
        <v>-877</v>
      </c>
    </row>
    <row r="68" spans="1:21">
      <c r="A68" s="68">
        <f t="shared" si="2"/>
        <v>25</v>
      </c>
      <c r="B68" s="55">
        <f ca="1">Calcul!AE36</f>
        <v>54921.5</v>
      </c>
      <c r="C68" s="55">
        <f ca="1">Calcul!AE73</f>
        <v>55262.5</v>
      </c>
      <c r="D68" s="55">
        <f ca="1">Calcul!AE110</f>
        <v>54737.5</v>
      </c>
      <c r="E68" s="55">
        <f ca="1">Calcul!AE147</f>
        <v>723</v>
      </c>
      <c r="F68" s="55">
        <f ca="1">Calcul!AE184</f>
        <v>1571.5</v>
      </c>
      <c r="G68" s="55">
        <f ca="1">Calcul!AE221</f>
        <v>1128</v>
      </c>
      <c r="H68" s="55">
        <f ca="1">Calcul!AE258</f>
        <v>44133</v>
      </c>
      <c r="I68" s="55">
        <f ca="1">Calcul!AE295</f>
        <v>739</v>
      </c>
      <c r="J68" s="55">
        <f ca="1">Calcul!AE332</f>
        <v>1786.5</v>
      </c>
      <c r="K68" s="55">
        <f ca="1">Calcul!AE369</f>
        <v>12848.5</v>
      </c>
      <c r="L68" s="55">
        <f ca="1">Calcul!AE406</f>
        <v>-1.5</v>
      </c>
      <c r="M68" s="55">
        <f ca="1">Calcul!AE443</f>
        <v>614.5</v>
      </c>
      <c r="N68" s="55">
        <f ca="1">Calcul!AE480</f>
        <v>-5094.5</v>
      </c>
      <c r="O68" s="55">
        <f ca="1">Calcul!AE517</f>
        <v>44.5</v>
      </c>
      <c r="P68" s="55">
        <f ca="1">Calcul!AE554</f>
        <v>1684</v>
      </c>
      <c r="Q68" s="55">
        <f ca="1">Calcul!AE591</f>
        <v>-1289</v>
      </c>
      <c r="R68" s="55">
        <f ca="1">Calcul!AE628</f>
        <v>-2540</v>
      </c>
      <c r="S68" s="55">
        <f ca="1">Calcul!AE665</f>
        <v>-246</v>
      </c>
      <c r="T68" s="55">
        <f ca="1">Calcul!AE702</f>
        <v>859</v>
      </c>
      <c r="U68" s="61">
        <f ca="1">Calcul!AE739</f>
        <v>-1528</v>
      </c>
    </row>
    <row r="69" spans="1:21">
      <c r="A69" s="68">
        <f t="shared" si="2"/>
        <v>26</v>
      </c>
      <c r="B69" s="55">
        <f ca="1">Calcul!AE37</f>
        <v>57224</v>
      </c>
      <c r="C69" s="55">
        <f ca="1">Calcul!AE74</f>
        <v>55100</v>
      </c>
      <c r="D69" s="55">
        <f ca="1">Calcul!AE111</f>
        <v>57937.5</v>
      </c>
      <c r="E69" s="55">
        <f ca="1">Calcul!AE148</f>
        <v>706.5</v>
      </c>
      <c r="F69" s="55">
        <f ca="1">Calcul!AE185</f>
        <v>793.5</v>
      </c>
      <c r="G69" s="55">
        <f ca="1">Calcul!AE222</f>
        <v>1167</v>
      </c>
      <c r="H69" s="55">
        <f ca="1">Calcul!AE259</f>
        <v>43640.5</v>
      </c>
      <c r="I69" s="55">
        <f ca="1">Calcul!AE296</f>
        <v>2820</v>
      </c>
      <c r="J69" s="55">
        <f ca="1">Calcul!AE333</f>
        <v>455</v>
      </c>
      <c r="K69" s="55">
        <f ca="1">Calcul!AE370</f>
        <v>13078</v>
      </c>
      <c r="L69" s="55">
        <f ca="1">Calcul!AE407</f>
        <v>-2</v>
      </c>
      <c r="M69" s="55">
        <f ca="1">Calcul!AE444</f>
        <v>657.5</v>
      </c>
      <c r="N69" s="55">
        <f ca="1">Calcul!AE481</f>
        <v>-4439</v>
      </c>
      <c r="O69" s="55">
        <f ca="1">Calcul!AE518</f>
        <v>30.5</v>
      </c>
      <c r="P69" s="55">
        <f ca="1">Calcul!AE555</f>
        <v>2992</v>
      </c>
      <c r="Q69" s="55">
        <f ca="1">Calcul!AE592</f>
        <v>-1500</v>
      </c>
      <c r="R69" s="55">
        <f ca="1">Calcul!AE629</f>
        <v>-2600</v>
      </c>
      <c r="S69" s="55">
        <f ca="1">Calcul!AE666</f>
        <v>1000</v>
      </c>
      <c r="T69" s="55">
        <f ca="1">Calcul!AE703</f>
        <v>-873</v>
      </c>
      <c r="U69" s="61">
        <f ca="1">Calcul!AE740</f>
        <v>-1033</v>
      </c>
    </row>
    <row r="70" spans="1:21">
      <c r="A70" s="68">
        <f t="shared" si="2"/>
        <v>27</v>
      </c>
      <c r="B70" s="55">
        <f ca="1">Calcul!AE38</f>
        <v>55127</v>
      </c>
      <c r="C70" s="55">
        <f ca="1">Calcul!AE75</f>
        <v>55262.5</v>
      </c>
      <c r="D70" s="55">
        <f ca="1">Calcul!AE112</f>
        <v>54787.5</v>
      </c>
      <c r="E70" s="55">
        <f ca="1">Calcul!AE149</f>
        <v>358</v>
      </c>
      <c r="F70" s="55">
        <f ca="1">Calcul!AE186</f>
        <v>461</v>
      </c>
      <c r="G70" s="55">
        <f ca="1">Calcul!AE223</f>
        <v>1149</v>
      </c>
      <c r="H70" s="55">
        <f ca="1">Calcul!AE260</f>
        <v>42742</v>
      </c>
      <c r="I70" s="55">
        <f ca="1">Calcul!AE297</f>
        <v>2833.5</v>
      </c>
      <c r="J70" s="55">
        <f ca="1">Calcul!AE334</f>
        <v>876.5</v>
      </c>
      <c r="K70" s="55">
        <f ca="1">Calcul!AE371</f>
        <v>13339.5</v>
      </c>
      <c r="L70" s="55">
        <f ca="1">Calcul!AE408</f>
        <v>-1</v>
      </c>
      <c r="M70" s="55">
        <f ca="1">Calcul!AE445</f>
        <v>657.5</v>
      </c>
      <c r="N70" s="55">
        <f ca="1">Calcul!AE482</f>
        <v>-3774</v>
      </c>
      <c r="O70" s="55">
        <f ca="1">Calcul!AE519</f>
        <v>25</v>
      </c>
      <c r="P70" s="55">
        <f ca="1">Calcul!AE556</f>
        <v>2243</v>
      </c>
      <c r="Q70" s="55">
        <f ca="1">Calcul!AE593</f>
        <v>-1500</v>
      </c>
      <c r="R70" s="55">
        <f ca="1">Calcul!AE630</f>
        <v>-2224</v>
      </c>
      <c r="S70" s="55">
        <f ca="1">Calcul!AE667</f>
        <v>1047</v>
      </c>
      <c r="T70" s="55">
        <f ca="1">Calcul!AE704</f>
        <v>-838</v>
      </c>
      <c r="U70" s="61">
        <f ca="1">Calcul!AE741</f>
        <v>-1388</v>
      </c>
    </row>
    <row r="71" spans="1:21">
      <c r="A71" s="68">
        <f t="shared" si="2"/>
        <v>28</v>
      </c>
      <c r="B71" s="55">
        <f ca="1">Calcul!AE39</f>
        <v>54557</v>
      </c>
      <c r="C71" s="55">
        <f ca="1">Calcul!AE76</f>
        <v>53150</v>
      </c>
      <c r="D71" s="55">
        <f ca="1">Calcul!AE113</f>
        <v>53375</v>
      </c>
      <c r="E71" s="55">
        <f ca="1">Calcul!AE150</f>
        <v>358</v>
      </c>
      <c r="F71" s="55">
        <f ca="1">Calcul!AE187</f>
        <v>628</v>
      </c>
      <c r="G71" s="55">
        <f ca="1">Calcul!AE224</f>
        <v>1027.5</v>
      </c>
      <c r="H71" s="55">
        <f ca="1">Calcul!AE261</f>
        <v>42408</v>
      </c>
      <c r="I71" s="55">
        <f ca="1">Calcul!AE298</f>
        <v>1773.5</v>
      </c>
      <c r="J71" s="55">
        <f ca="1">Calcul!AE335</f>
        <v>977.5</v>
      </c>
      <c r="K71" s="55">
        <f ca="1">Calcul!AE372</f>
        <v>13178</v>
      </c>
      <c r="L71" s="55">
        <f ca="1">Calcul!AE409</f>
        <v>-1.5</v>
      </c>
      <c r="M71" s="55">
        <f ca="1">Calcul!AE446</f>
        <v>651</v>
      </c>
      <c r="N71" s="55">
        <f ca="1">Calcul!AE483</f>
        <v>-1828.5</v>
      </c>
      <c r="O71" s="55">
        <f ca="1">Calcul!AE520</f>
        <v>30</v>
      </c>
      <c r="P71" s="55">
        <f ca="1">Calcul!AE557</f>
        <v>2500</v>
      </c>
      <c r="Q71" s="55">
        <f ca="1">Calcul!AE594</f>
        <v>-1500</v>
      </c>
      <c r="R71" s="55">
        <f ca="1">Calcul!AE631</f>
        <v>-2285</v>
      </c>
      <c r="S71" s="55">
        <f ca="1">Calcul!AE668</f>
        <v>1100</v>
      </c>
      <c r="T71" s="55">
        <f ca="1">Calcul!AE705</f>
        <v>-247</v>
      </c>
      <c r="U71" s="61">
        <f ca="1">Calcul!AE742</f>
        <v>211</v>
      </c>
    </row>
    <row r="72" spans="1:21">
      <c r="A72" s="68">
        <f t="shared" si="2"/>
        <v>29</v>
      </c>
      <c r="B72" s="55">
        <f ca="1">Calcul!AE40</f>
        <v>62613</v>
      </c>
      <c r="C72" s="55">
        <f ca="1">Calcul!AE77</f>
        <v>63475</v>
      </c>
      <c r="D72" s="55">
        <f ca="1">Calcul!AE114</f>
        <v>62800</v>
      </c>
      <c r="E72" s="55">
        <f ca="1">Calcul!AE151</f>
        <v>702</v>
      </c>
      <c r="F72" s="55">
        <f ca="1">Calcul!AE188</f>
        <v>2645</v>
      </c>
      <c r="G72" s="55">
        <f ca="1">Calcul!AE225</f>
        <v>2915.5</v>
      </c>
      <c r="H72" s="55">
        <f ca="1">Calcul!AE262</f>
        <v>42707</v>
      </c>
      <c r="I72" s="55">
        <f ca="1">Calcul!AE299</f>
        <v>1594</v>
      </c>
      <c r="J72" s="55">
        <f ca="1">Calcul!AE336</f>
        <v>1052</v>
      </c>
      <c r="K72" s="55">
        <f ca="1">Calcul!AE373</f>
        <v>13369</v>
      </c>
      <c r="L72" s="55">
        <f ca="1">Calcul!AE410</f>
        <v>-1.5</v>
      </c>
      <c r="M72" s="55">
        <f ca="1">Calcul!AE447</f>
        <v>642.5</v>
      </c>
      <c r="N72" s="55">
        <f ca="1">Calcul!AE484</f>
        <v>-516.5</v>
      </c>
      <c r="O72" s="55">
        <f ca="1">Calcul!AE521</f>
        <v>65</v>
      </c>
      <c r="P72" s="55">
        <f ca="1">Calcul!AE558</f>
        <v>2500</v>
      </c>
      <c r="Q72" s="55">
        <f ca="1">Calcul!AE595</f>
        <v>-1500</v>
      </c>
      <c r="R72" s="55">
        <f ca="1">Calcul!AE632</f>
        <v>-2400</v>
      </c>
      <c r="S72" s="55">
        <f ca="1">Calcul!AE669</f>
        <v>1100</v>
      </c>
      <c r="T72" s="55">
        <f ca="1">Calcul!AE706</f>
        <v>-872</v>
      </c>
      <c r="U72" s="61">
        <f ca="1">Calcul!AE743</f>
        <v>1100</v>
      </c>
    </row>
    <row r="73" spans="1:21">
      <c r="A73" s="68">
        <f t="shared" si="2"/>
        <v>30</v>
      </c>
      <c r="B73" s="55">
        <f ca="1">Calcul!AE41</f>
        <v>63004.5</v>
      </c>
      <c r="C73" s="55">
        <f ca="1">Calcul!AE78</f>
        <v>62737.5</v>
      </c>
      <c r="D73" s="55">
        <f ca="1">Calcul!AE115</f>
        <v>63462.5</v>
      </c>
      <c r="E73" s="55">
        <f ca="1">Calcul!AE152</f>
        <v>1082</v>
      </c>
      <c r="F73" s="55">
        <f ca="1">Calcul!AE189</f>
        <v>3138.5</v>
      </c>
      <c r="G73" s="55">
        <f ca="1">Calcul!AE226</f>
        <v>1295</v>
      </c>
      <c r="H73" s="55">
        <f ca="1">Calcul!AE263</f>
        <v>43686.5</v>
      </c>
      <c r="I73" s="55">
        <f ca="1">Calcul!AE300</f>
        <v>3719</v>
      </c>
      <c r="J73" s="55">
        <f ca="1">Calcul!AE337</f>
        <v>938.5</v>
      </c>
      <c r="K73" s="55">
        <f ca="1">Calcul!AE374</f>
        <v>12456</v>
      </c>
      <c r="L73" s="55">
        <f ca="1">Calcul!AE411</f>
        <v>-2</v>
      </c>
      <c r="M73" s="55">
        <f ca="1">Calcul!AE448</f>
        <v>660</v>
      </c>
      <c r="N73" s="55">
        <f ca="1">Calcul!AE485</f>
        <v>-1897</v>
      </c>
      <c r="O73" s="55">
        <f ca="1">Calcul!AE522</f>
        <v>71</v>
      </c>
      <c r="P73" s="55">
        <f ca="1">Calcul!AE559</f>
        <v>2500</v>
      </c>
      <c r="Q73" s="55">
        <f ca="1">Calcul!AE596</f>
        <v>-1500</v>
      </c>
      <c r="R73" s="55">
        <f ca="1">Calcul!AE633</f>
        <v>-2513</v>
      </c>
      <c r="S73" s="55">
        <f ca="1">Calcul!AE670</f>
        <v>826</v>
      </c>
      <c r="T73" s="55">
        <f ca="1">Calcul!AE707</f>
        <v>-873</v>
      </c>
      <c r="U73" s="61">
        <f ca="1">Calcul!AE744</f>
        <v>1100</v>
      </c>
    </row>
    <row r="74" spans="1:21" ht="15.75" thickBot="1">
      <c r="A74" s="132">
        <f t="shared" si="2"/>
        <v>31</v>
      </c>
      <c r="B74" s="63">
        <f ca="1">Calcul!AE42</f>
        <v>0</v>
      </c>
      <c r="C74" s="63">
        <f ca="1">Calcul!AE79</f>
        <v>0</v>
      </c>
      <c r="D74" s="63">
        <f ca="1">Calcul!AE116</f>
        <v>0</v>
      </c>
      <c r="E74" s="63">
        <f ca="1">Calcul!AE153</f>
        <v>0</v>
      </c>
      <c r="F74" s="63">
        <f ca="1">Calcul!AE190</f>
        <v>0</v>
      </c>
      <c r="G74" s="63">
        <f ca="1">Calcul!AE227</f>
        <v>0</v>
      </c>
      <c r="H74" s="63">
        <f ca="1">Calcul!AE264</f>
        <v>0</v>
      </c>
      <c r="I74" s="63">
        <f ca="1">Calcul!AE301</f>
        <v>0</v>
      </c>
      <c r="J74" s="63">
        <f ca="1">Calcul!AE338</f>
        <v>0</v>
      </c>
      <c r="K74" s="63">
        <f ca="1">Calcul!AE375</f>
        <v>0</v>
      </c>
      <c r="L74" s="63">
        <f ca="1">Calcul!AE412</f>
        <v>0</v>
      </c>
      <c r="M74" s="63">
        <f ca="1">Calcul!AE449</f>
        <v>0</v>
      </c>
      <c r="N74" s="63">
        <f ca="1">Calcul!AE486</f>
        <v>0</v>
      </c>
      <c r="O74" s="63">
        <f ca="1">Calcul!AE523</f>
        <v>0</v>
      </c>
      <c r="P74" s="63">
        <f ca="1">Calcul!AE560</f>
        <v>0</v>
      </c>
      <c r="Q74" s="63">
        <f ca="1">Calcul!AE597</f>
        <v>0</v>
      </c>
      <c r="R74" s="63">
        <f ca="1">Calcul!AE634</f>
        <v>0</v>
      </c>
      <c r="S74" s="63">
        <f ca="1">Calcul!AE671</f>
        <v>0</v>
      </c>
      <c r="T74" s="63">
        <f ca="1">Calcul!AE708</f>
        <v>0</v>
      </c>
      <c r="U74" s="64">
        <f ca="1">Calcul!AE745</f>
        <v>0</v>
      </c>
    </row>
    <row r="75" spans="1:21" ht="15.75" thickTop="1">
      <c r="A75" s="11">
        <f>ROW(A44)</f>
        <v>44</v>
      </c>
      <c r="B75" s="11" t="str">
        <f>B$5&amp;$A77</f>
        <v>B73</v>
      </c>
      <c r="C75" s="11" t="str">
        <f t="shared" ref="C75:U75" si="3">C$5&amp;$A77</f>
        <v>C73</v>
      </c>
      <c r="D75" s="11" t="str">
        <f t="shared" si="3"/>
        <v>D73</v>
      </c>
      <c r="E75" s="11" t="str">
        <f t="shared" si="3"/>
        <v>E73</v>
      </c>
      <c r="F75" s="11" t="str">
        <f t="shared" si="3"/>
        <v>F73</v>
      </c>
      <c r="G75" s="11" t="str">
        <f t="shared" si="3"/>
        <v>G73</v>
      </c>
      <c r="H75" s="11" t="str">
        <f t="shared" si="3"/>
        <v>H73</v>
      </c>
      <c r="I75" s="11" t="str">
        <f t="shared" si="3"/>
        <v>I73</v>
      </c>
      <c r="J75" s="11" t="str">
        <f t="shared" si="3"/>
        <v>J73</v>
      </c>
      <c r="K75" s="11" t="str">
        <f t="shared" si="3"/>
        <v>K73</v>
      </c>
      <c r="L75" s="11" t="str">
        <f t="shared" si="3"/>
        <v>L73</v>
      </c>
      <c r="M75" s="11" t="str">
        <f t="shared" si="3"/>
        <v>M73</v>
      </c>
      <c r="N75" s="11" t="str">
        <f t="shared" si="3"/>
        <v>N73</v>
      </c>
      <c r="O75" s="11" t="str">
        <f t="shared" si="3"/>
        <v>O73</v>
      </c>
      <c r="P75" s="11" t="str">
        <f t="shared" si="3"/>
        <v>P73</v>
      </c>
      <c r="Q75" s="11" t="str">
        <f t="shared" si="3"/>
        <v>Q73</v>
      </c>
      <c r="R75" s="11" t="str">
        <f t="shared" si="3"/>
        <v>R73</v>
      </c>
      <c r="S75" s="11" t="str">
        <f t="shared" si="3"/>
        <v>S73</v>
      </c>
      <c r="T75" s="11" t="str">
        <f t="shared" si="3"/>
        <v>T73</v>
      </c>
      <c r="U75" s="11" t="str">
        <f t="shared" si="3"/>
        <v>U73</v>
      </c>
    </row>
    <row r="76" spans="1:21">
      <c r="A76" s="11" t="s">
        <v>170</v>
      </c>
      <c r="B76" s="4">
        <f ca="1">MAX(B44:INDIRECT(B75))-'Out1'!B10</f>
        <v>0</v>
      </c>
      <c r="C76" s="4">
        <f ca="1">MAX(C44:INDIRECT(C75))-'Out1'!C10</f>
        <v>0</v>
      </c>
      <c r="D76" s="4">
        <f ca="1">MAX(D44:INDIRECT(D75))-'Out1'!D10</f>
        <v>0</v>
      </c>
      <c r="E76" s="4">
        <f ca="1">MAX(E44:INDIRECT(E75))-'Out1'!E10</f>
        <v>0</v>
      </c>
      <c r="F76" s="4">
        <f ca="1">MAX(F44:INDIRECT(F75))-'Out1'!F10</f>
        <v>0</v>
      </c>
      <c r="G76" s="4">
        <f ca="1">MAX(G44:INDIRECT(G75))-'Out1'!G10</f>
        <v>0</v>
      </c>
      <c r="H76" s="4">
        <f ca="1">MAX(H44:INDIRECT(H75))-'Out1'!H10</f>
        <v>0</v>
      </c>
      <c r="I76" s="4">
        <f ca="1">MAX(I44:INDIRECT(I75))-'Out1'!I10</f>
        <v>0</v>
      </c>
      <c r="J76" s="4">
        <f ca="1">MAX(J44:INDIRECT(J75))-'Out1'!J10</f>
        <v>0</v>
      </c>
      <c r="K76" s="4">
        <f ca="1">MAX(K44:INDIRECT(K75))-'Out1'!K10</f>
        <v>0</v>
      </c>
      <c r="L76" s="4">
        <f ca="1">MAX(L44:INDIRECT(L75))-'Out1'!L10</f>
        <v>0</v>
      </c>
      <c r="M76" s="4">
        <f ca="1">MAX(M44:INDIRECT(M75))-'Out1'!M10</f>
        <v>0</v>
      </c>
      <c r="N76" s="4">
        <f ca="1">MAX(N44:INDIRECT(N75))-'Out1'!N10</f>
        <v>0</v>
      </c>
      <c r="O76" s="4">
        <f ca="1">MAX(O44:INDIRECT(O75))-'Out1'!O10</f>
        <v>0</v>
      </c>
      <c r="P76" s="4">
        <f ca="1">MAX(P44:INDIRECT(P75))-'Out1'!P10</f>
        <v>0</v>
      </c>
      <c r="Q76" s="4">
        <f ca="1">MAX(Q44:INDIRECT(Q75))-'Out1'!Q10</f>
        <v>0</v>
      </c>
      <c r="R76" s="4">
        <f ca="1">MAX(R44:INDIRECT(R75))-'Out1'!R10</f>
        <v>0</v>
      </c>
      <c r="S76" s="4">
        <f ca="1">MAX(S44:INDIRECT(S75))-'Out1'!S10</f>
        <v>0</v>
      </c>
      <c r="T76" s="4">
        <f ca="1">MAX(T44:INDIRECT(T75))-'Out1'!T10</f>
        <v>0</v>
      </c>
      <c r="U76" s="4">
        <f ca="1">MAX(U44:INDIRECT(U75))-'Out1'!U10</f>
        <v>0</v>
      </c>
    </row>
    <row r="77" spans="1:21" ht="15.75" thickBot="1">
      <c r="A77" s="11">
        <f>A75+Calcul!$Y$7-1</f>
        <v>73</v>
      </c>
    </row>
    <row r="78" spans="1:21" ht="16.5" thickTop="1" thickBot="1">
      <c r="A78" s="136"/>
      <c r="B78" s="137" t="s">
        <v>174</v>
      </c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6"/>
    </row>
    <row r="79" spans="1:21" ht="16.5" thickTop="1" thickBot="1">
      <c r="A79" s="138" t="str">
        <f>A43</f>
        <v>Jour</v>
      </c>
      <c r="B79" s="128" t="str">
        <f t="shared" ref="B79:U79" si="4">B43</f>
        <v>Consommation</v>
      </c>
      <c r="C79" s="128" t="str">
        <f t="shared" si="4"/>
        <v>Prévision J-1</v>
      </c>
      <c r="D79" s="128" t="str">
        <f t="shared" si="4"/>
        <v>Prévision J</v>
      </c>
      <c r="E79" s="128" t="str">
        <f t="shared" si="4"/>
        <v>Fioul</v>
      </c>
      <c r="F79" s="128" t="str">
        <f t="shared" si="4"/>
        <v>Charbon</v>
      </c>
      <c r="G79" s="128" t="str">
        <f t="shared" si="4"/>
        <v>Gaz</v>
      </c>
      <c r="H79" s="128" t="str">
        <f t="shared" si="4"/>
        <v>Nucléaire</v>
      </c>
      <c r="I79" s="128" t="str">
        <f t="shared" si="4"/>
        <v>Eolien</v>
      </c>
      <c r="J79" s="128" t="str">
        <f t="shared" si="4"/>
        <v>Solaire</v>
      </c>
      <c r="K79" s="128" t="str">
        <f t="shared" si="4"/>
        <v>Hydraulique</v>
      </c>
      <c r="L79" s="128" t="str">
        <f t="shared" si="4"/>
        <v>Pompage</v>
      </c>
      <c r="M79" s="128" t="str">
        <f t="shared" si="4"/>
        <v>Autres</v>
      </c>
      <c r="N79" s="128" t="str">
        <f t="shared" si="4"/>
        <v>Ech. physiques</v>
      </c>
      <c r="O79" s="128" t="str">
        <f t="shared" si="4"/>
        <v>Taux de Co2</v>
      </c>
      <c r="P79" s="128" t="str">
        <f t="shared" si="4"/>
        <v>Ech. comm. Allemagne</v>
      </c>
      <c r="Q79" s="128" t="str">
        <f t="shared" si="4"/>
        <v>Ech. comm. Angleterre</v>
      </c>
      <c r="R79" s="128" t="str">
        <f t="shared" si="4"/>
        <v>Ech. comm. Belgique</v>
      </c>
      <c r="S79" s="128" t="str">
        <f t="shared" si="4"/>
        <v>Ech. comm. Espagne</v>
      </c>
      <c r="T79" s="128" t="str">
        <f t="shared" si="4"/>
        <v>Ech. comm. Italie</v>
      </c>
      <c r="U79" s="129" t="str">
        <f t="shared" si="4"/>
        <v>Ech. comm. Suisse</v>
      </c>
    </row>
    <row r="80" spans="1:21" ht="15.75" thickTop="1">
      <c r="A80" s="66">
        <f>A44</f>
        <v>1</v>
      </c>
      <c r="B80" s="130">
        <f ca="1">Calcul!AF12</f>
        <v>53442</v>
      </c>
      <c r="C80" s="130">
        <f ca="1">Calcul!AF49</f>
        <v>50487.5</v>
      </c>
      <c r="D80" s="130">
        <f ca="1">Calcul!AF86</f>
        <v>51550</v>
      </c>
      <c r="E80" s="130">
        <f ca="1">Calcul!AF123</f>
        <v>351.5</v>
      </c>
      <c r="F80" s="130">
        <f ca="1">Calcul!AF160</f>
        <v>1092</v>
      </c>
      <c r="G80" s="130">
        <f ca="1">Calcul!AF197</f>
        <v>1090.5</v>
      </c>
      <c r="H80" s="130">
        <f ca="1">Calcul!AF234</f>
        <v>42551</v>
      </c>
      <c r="I80" s="130">
        <f ca="1">Calcul!AF271</f>
        <v>2485.5</v>
      </c>
      <c r="J80" s="130">
        <f ca="1">Calcul!AF308</f>
        <v>0</v>
      </c>
      <c r="K80" s="130">
        <f ca="1">Calcul!AF345</f>
        <v>7303</v>
      </c>
      <c r="L80" s="130">
        <f ca="1">Calcul!AF382</f>
        <v>-2993</v>
      </c>
      <c r="M80" s="130">
        <f ca="1">Calcul!AF419</f>
        <v>587.5</v>
      </c>
      <c r="N80" s="130">
        <f ca="1">Calcul!AF456</f>
        <v>-3415</v>
      </c>
      <c r="O80" s="130">
        <f ca="1">Calcul!AF493</f>
        <v>39.5</v>
      </c>
      <c r="P80" s="130">
        <f ca="1">Calcul!AF530</f>
        <v>1505</v>
      </c>
      <c r="Q80" s="130">
        <f ca="1">Calcul!AF567</f>
        <v>-1500</v>
      </c>
      <c r="R80" s="130">
        <f ca="1">Calcul!AF604</f>
        <v>-3073</v>
      </c>
      <c r="S80" s="130">
        <f ca="1">Calcul!AF641</f>
        <v>1000</v>
      </c>
      <c r="T80" s="130">
        <f ca="1">Calcul!AF678</f>
        <v>-351</v>
      </c>
      <c r="U80" s="131">
        <f ca="1">Calcul!AF715</f>
        <v>-1449</v>
      </c>
    </row>
    <row r="81" spans="1:21">
      <c r="A81" s="68">
        <f t="shared" ref="A81:A110" si="5">A45</f>
        <v>2</v>
      </c>
      <c r="B81" s="55">
        <f ca="1">Calcul!AF13</f>
        <v>56241</v>
      </c>
      <c r="C81" s="55">
        <f ca="1">Calcul!AF50</f>
        <v>56300</v>
      </c>
      <c r="D81" s="55">
        <f ca="1">Calcul!AF87</f>
        <v>55450</v>
      </c>
      <c r="E81" s="55">
        <f ca="1">Calcul!AF124</f>
        <v>354</v>
      </c>
      <c r="F81" s="55">
        <f ca="1">Calcul!AF161</f>
        <v>2785.5</v>
      </c>
      <c r="G81" s="55">
        <f ca="1">Calcul!AF198</f>
        <v>1092</v>
      </c>
      <c r="H81" s="55">
        <f ca="1">Calcul!AF235</f>
        <v>46794</v>
      </c>
      <c r="I81" s="55">
        <f ca="1">Calcul!AF272</f>
        <v>2580.5</v>
      </c>
      <c r="J81" s="55">
        <f ca="1">Calcul!AF309</f>
        <v>0</v>
      </c>
      <c r="K81" s="55">
        <f ca="1">Calcul!AF346</f>
        <v>7187</v>
      </c>
      <c r="L81" s="55">
        <f ca="1">Calcul!AF383</f>
        <v>-2355.5</v>
      </c>
      <c r="M81" s="55">
        <f ca="1">Calcul!AF420</f>
        <v>565</v>
      </c>
      <c r="N81" s="55">
        <f ca="1">Calcul!AF457</f>
        <v>-3653.5</v>
      </c>
      <c r="O81" s="55">
        <f ca="1">Calcul!AF494</f>
        <v>58.5</v>
      </c>
      <c r="P81" s="55">
        <f ca="1">Calcul!AF531</f>
        <v>101</v>
      </c>
      <c r="Q81" s="55">
        <f ca="1">Calcul!AF568</f>
        <v>-1500</v>
      </c>
      <c r="R81" s="55">
        <f ca="1">Calcul!AF605</f>
        <v>-3000</v>
      </c>
      <c r="S81" s="55">
        <f ca="1">Calcul!AF642</f>
        <v>500</v>
      </c>
      <c r="T81" s="55">
        <f ca="1">Calcul!AF679</f>
        <v>-1954</v>
      </c>
      <c r="U81" s="61">
        <f ca="1">Calcul!AF716</f>
        <v>-2286</v>
      </c>
    </row>
    <row r="82" spans="1:21">
      <c r="A82" s="68">
        <f t="shared" si="5"/>
        <v>3</v>
      </c>
      <c r="B82" s="55">
        <f ca="1">Calcul!AF14</f>
        <v>58157.5</v>
      </c>
      <c r="C82" s="55">
        <f ca="1">Calcul!AF51</f>
        <v>57587.5</v>
      </c>
      <c r="D82" s="55">
        <f ca="1">Calcul!AF88</f>
        <v>57387.5</v>
      </c>
      <c r="E82" s="55">
        <f ca="1">Calcul!AF125</f>
        <v>358.5</v>
      </c>
      <c r="F82" s="55">
        <f ca="1">Calcul!AF162</f>
        <v>3228</v>
      </c>
      <c r="G82" s="55">
        <f ca="1">Calcul!AF199</f>
        <v>1547.5</v>
      </c>
      <c r="H82" s="55">
        <f ca="1">Calcul!AF236</f>
        <v>47022</v>
      </c>
      <c r="I82" s="55">
        <f ca="1">Calcul!AF273</f>
        <v>1153.5</v>
      </c>
      <c r="J82" s="55">
        <f ca="1">Calcul!AF310</f>
        <v>0</v>
      </c>
      <c r="K82" s="55">
        <f ca="1">Calcul!AF347</f>
        <v>6932</v>
      </c>
      <c r="L82" s="55">
        <f ca="1">Calcul!AF384</f>
        <v>-2490.5</v>
      </c>
      <c r="M82" s="55">
        <f ca="1">Calcul!AF421</f>
        <v>553</v>
      </c>
      <c r="N82" s="55">
        <f ca="1">Calcul!AF458</f>
        <v>-4267.5</v>
      </c>
      <c r="O82" s="55">
        <f ca="1">Calcul!AF495</f>
        <v>74</v>
      </c>
      <c r="P82" s="55">
        <f ca="1">Calcul!AF532</f>
        <v>1936</v>
      </c>
      <c r="Q82" s="55">
        <f ca="1">Calcul!AF569</f>
        <v>-1167</v>
      </c>
      <c r="R82" s="55">
        <f ca="1">Calcul!AF606</f>
        <v>-2444</v>
      </c>
      <c r="S82" s="55">
        <f ca="1">Calcul!AF643</f>
        <v>350</v>
      </c>
      <c r="T82" s="55">
        <f ca="1">Calcul!AF680</f>
        <v>-2036</v>
      </c>
      <c r="U82" s="61">
        <f ca="1">Calcul!AF717</f>
        <v>-2824</v>
      </c>
    </row>
    <row r="83" spans="1:21">
      <c r="A83" s="68">
        <f t="shared" si="5"/>
        <v>4</v>
      </c>
      <c r="B83" s="55">
        <f ca="1">Calcul!AF15</f>
        <v>57565.5</v>
      </c>
      <c r="C83" s="55">
        <f ca="1">Calcul!AF52</f>
        <v>57462.5</v>
      </c>
      <c r="D83" s="55">
        <f ca="1">Calcul!AF89</f>
        <v>56762.5</v>
      </c>
      <c r="E83" s="55">
        <f ca="1">Calcul!AF126</f>
        <v>360.5</v>
      </c>
      <c r="F83" s="55">
        <f ca="1">Calcul!AF163</f>
        <v>3480</v>
      </c>
      <c r="G83" s="55">
        <f ca="1">Calcul!AF200</f>
        <v>1833</v>
      </c>
      <c r="H83" s="55">
        <f ca="1">Calcul!AF237</f>
        <v>46735.5</v>
      </c>
      <c r="I83" s="55">
        <f ca="1">Calcul!AF274</f>
        <v>2665</v>
      </c>
      <c r="J83" s="55">
        <f ca="1">Calcul!AF311</f>
        <v>0</v>
      </c>
      <c r="K83" s="55">
        <f ca="1">Calcul!AF348</f>
        <v>6919</v>
      </c>
      <c r="L83" s="55">
        <f ca="1">Calcul!AF385</f>
        <v>-2987.5</v>
      </c>
      <c r="M83" s="55">
        <f ca="1">Calcul!AF422</f>
        <v>539</v>
      </c>
      <c r="N83" s="55">
        <f ca="1">Calcul!AF459</f>
        <v>-3445</v>
      </c>
      <c r="O83" s="55">
        <f ca="1">Calcul!AF496</f>
        <v>75.5</v>
      </c>
      <c r="P83" s="55">
        <f ca="1">Calcul!AF533</f>
        <v>2500</v>
      </c>
      <c r="Q83" s="55">
        <f ca="1">Calcul!AF570</f>
        <v>-1500</v>
      </c>
      <c r="R83" s="55">
        <f ca="1">Calcul!AF607</f>
        <v>-2975</v>
      </c>
      <c r="S83" s="55">
        <f ca="1">Calcul!AF644</f>
        <v>500</v>
      </c>
      <c r="T83" s="55">
        <f ca="1">Calcul!AF681</f>
        <v>-2681</v>
      </c>
      <c r="U83" s="61">
        <f ca="1">Calcul!AF718</f>
        <v>-2757</v>
      </c>
    </row>
    <row r="84" spans="1:21">
      <c r="A84" s="68">
        <f t="shared" si="5"/>
        <v>5</v>
      </c>
      <c r="B84" s="55">
        <f ca="1">Calcul!AF16</f>
        <v>58147.5</v>
      </c>
      <c r="C84" s="55">
        <f ca="1">Calcul!AF53</f>
        <v>56900</v>
      </c>
      <c r="D84" s="55">
        <f ca="1">Calcul!AF90</f>
        <v>57050</v>
      </c>
      <c r="E84" s="55">
        <f ca="1">Calcul!AF127</f>
        <v>359</v>
      </c>
      <c r="F84" s="55">
        <f ca="1">Calcul!AF164</f>
        <v>3685</v>
      </c>
      <c r="G84" s="55">
        <f ca="1">Calcul!AF201</f>
        <v>1763</v>
      </c>
      <c r="H84" s="55">
        <f ca="1">Calcul!AF238</f>
        <v>47324.5</v>
      </c>
      <c r="I84" s="55">
        <f ca="1">Calcul!AF275</f>
        <v>2327</v>
      </c>
      <c r="J84" s="55">
        <f ca="1">Calcul!AF312</f>
        <v>0</v>
      </c>
      <c r="K84" s="55">
        <f ca="1">Calcul!AF349</f>
        <v>6839.5</v>
      </c>
      <c r="L84" s="55">
        <f ca="1">Calcul!AF386</f>
        <v>-2703</v>
      </c>
      <c r="M84" s="55">
        <f ca="1">Calcul!AF423</f>
        <v>559</v>
      </c>
      <c r="N84" s="55">
        <f ca="1">Calcul!AF460</f>
        <v>-3244.5</v>
      </c>
      <c r="O84" s="55">
        <f ca="1">Calcul!AF497</f>
        <v>75.5</v>
      </c>
      <c r="P84" s="55">
        <f ca="1">Calcul!AF534</f>
        <v>2148</v>
      </c>
      <c r="Q84" s="55">
        <f ca="1">Calcul!AF571</f>
        <v>-1499</v>
      </c>
      <c r="R84" s="55">
        <f ca="1">Calcul!AF608</f>
        <v>-2855</v>
      </c>
      <c r="S84" s="55">
        <f ca="1">Calcul!AF645</f>
        <v>500</v>
      </c>
      <c r="T84" s="55">
        <f ca="1">Calcul!AF682</f>
        <v>-2132</v>
      </c>
      <c r="U84" s="61">
        <f ca="1">Calcul!AF719</f>
        <v>-2424</v>
      </c>
    </row>
    <row r="85" spans="1:21">
      <c r="A85" s="68">
        <f t="shared" si="5"/>
        <v>6</v>
      </c>
      <c r="B85" s="55">
        <f ca="1">Calcul!AF17</f>
        <v>56535.5</v>
      </c>
      <c r="C85" s="55">
        <f ca="1">Calcul!AF54</f>
        <v>55325</v>
      </c>
      <c r="D85" s="55">
        <f ca="1">Calcul!AF91</f>
        <v>55950</v>
      </c>
      <c r="E85" s="55">
        <f ca="1">Calcul!AF128</f>
        <v>555.5</v>
      </c>
      <c r="F85" s="55">
        <f ca="1">Calcul!AF165</f>
        <v>2987</v>
      </c>
      <c r="G85" s="55">
        <f ca="1">Calcul!AF202</f>
        <v>2813</v>
      </c>
      <c r="H85" s="55">
        <f ca="1">Calcul!AF239</f>
        <v>44961.5</v>
      </c>
      <c r="I85" s="55">
        <f ca="1">Calcul!AF276</f>
        <v>1588.5</v>
      </c>
      <c r="J85" s="55">
        <f ca="1">Calcul!AF313</f>
        <v>0</v>
      </c>
      <c r="K85" s="55">
        <f ca="1">Calcul!AF350</f>
        <v>6435</v>
      </c>
      <c r="L85" s="55">
        <f ca="1">Calcul!AF387</f>
        <v>-2949</v>
      </c>
      <c r="M85" s="55">
        <f ca="1">Calcul!AF424</f>
        <v>562</v>
      </c>
      <c r="N85" s="55">
        <f ca="1">Calcul!AF461</f>
        <v>-2202</v>
      </c>
      <c r="O85" s="55">
        <f ca="1">Calcul!AF498</f>
        <v>75</v>
      </c>
      <c r="P85" s="55">
        <f ca="1">Calcul!AF535</f>
        <v>2954</v>
      </c>
      <c r="Q85" s="55">
        <f ca="1">Calcul!AF572</f>
        <v>-1500</v>
      </c>
      <c r="R85" s="55">
        <f ca="1">Calcul!AF609</f>
        <v>-2065</v>
      </c>
      <c r="S85" s="55">
        <f ca="1">Calcul!AF646</f>
        <v>1000</v>
      </c>
      <c r="T85" s="55">
        <f ca="1">Calcul!AF683</f>
        <v>-1215</v>
      </c>
      <c r="U85" s="61">
        <f ca="1">Calcul!AF720</f>
        <v>-1988</v>
      </c>
    </row>
    <row r="86" spans="1:21">
      <c r="A86" s="68">
        <f t="shared" si="5"/>
        <v>7</v>
      </c>
      <c r="B86" s="55">
        <f ca="1">Calcul!AF18</f>
        <v>50278</v>
      </c>
      <c r="C86" s="55">
        <f ca="1">Calcul!AF55</f>
        <v>51700</v>
      </c>
      <c r="D86" s="55">
        <f ca="1">Calcul!AF92</f>
        <v>49737.5</v>
      </c>
      <c r="E86" s="55">
        <f ca="1">Calcul!AF129</f>
        <v>350</v>
      </c>
      <c r="F86" s="55">
        <f ca="1">Calcul!AF166</f>
        <v>2591</v>
      </c>
      <c r="G86" s="55">
        <f ca="1">Calcul!AF203</f>
        <v>1443.5</v>
      </c>
      <c r="H86" s="55">
        <f ca="1">Calcul!AF240</f>
        <v>43198</v>
      </c>
      <c r="I86" s="55">
        <f ca="1">Calcul!AF277</f>
        <v>758.5</v>
      </c>
      <c r="J86" s="55">
        <f ca="1">Calcul!AF314</f>
        <v>0</v>
      </c>
      <c r="K86" s="55">
        <f ca="1">Calcul!AF351</f>
        <v>6130.5</v>
      </c>
      <c r="L86" s="55">
        <f ca="1">Calcul!AF388</f>
        <v>-2876</v>
      </c>
      <c r="M86" s="55">
        <f ca="1">Calcul!AF425</f>
        <v>540.5</v>
      </c>
      <c r="N86" s="55">
        <f ca="1">Calcul!AF462</f>
        <v>-3310</v>
      </c>
      <c r="O86" s="55">
        <f ca="1">Calcul!AF499</f>
        <v>65.5</v>
      </c>
      <c r="P86" s="55">
        <f ca="1">Calcul!AF536</f>
        <v>2212</v>
      </c>
      <c r="Q86" s="55">
        <f ca="1">Calcul!AF573</f>
        <v>-1500</v>
      </c>
      <c r="R86" s="55">
        <f ca="1">Calcul!AF610</f>
        <v>-3000</v>
      </c>
      <c r="S86" s="55">
        <f ca="1">Calcul!AF647</f>
        <v>998</v>
      </c>
      <c r="T86" s="55">
        <f ca="1">Calcul!AF684</f>
        <v>-1215</v>
      </c>
      <c r="U86" s="61">
        <f ca="1">Calcul!AF721</f>
        <v>-1935</v>
      </c>
    </row>
    <row r="87" spans="1:21">
      <c r="A87" s="68">
        <f t="shared" si="5"/>
        <v>8</v>
      </c>
      <c r="B87" s="55">
        <f ca="1">Calcul!AF19</f>
        <v>53292</v>
      </c>
      <c r="C87" s="55">
        <f ca="1">Calcul!AF56</f>
        <v>54812.5</v>
      </c>
      <c r="D87" s="55">
        <f ca="1">Calcul!AF93</f>
        <v>52975</v>
      </c>
      <c r="E87" s="55">
        <f ca="1">Calcul!AF130</f>
        <v>348</v>
      </c>
      <c r="F87" s="55">
        <f ca="1">Calcul!AF167</f>
        <v>3335</v>
      </c>
      <c r="G87" s="55">
        <f ca="1">Calcul!AF204</f>
        <v>1132.5</v>
      </c>
      <c r="H87" s="55">
        <f ca="1">Calcul!AF241</f>
        <v>44953.5</v>
      </c>
      <c r="I87" s="55">
        <f ca="1">Calcul!AF278</f>
        <v>677.5</v>
      </c>
      <c r="J87" s="55">
        <f ca="1">Calcul!AF315</f>
        <v>0</v>
      </c>
      <c r="K87" s="55">
        <f ca="1">Calcul!AF352</f>
        <v>5361</v>
      </c>
      <c r="L87" s="55">
        <f ca="1">Calcul!AF389</f>
        <v>-2946</v>
      </c>
      <c r="M87" s="55">
        <f ca="1">Calcul!AF426</f>
        <v>521</v>
      </c>
      <c r="N87" s="55">
        <f ca="1">Calcul!AF463</f>
        <v>-1599</v>
      </c>
      <c r="O87" s="55">
        <f ca="1">Calcul!AF500</f>
        <v>77</v>
      </c>
      <c r="P87" s="55">
        <f ca="1">Calcul!AF537</f>
        <v>1971</v>
      </c>
      <c r="Q87" s="55">
        <f ca="1">Calcul!AF574</f>
        <v>-665</v>
      </c>
      <c r="R87" s="55">
        <f ca="1">Calcul!AF611</f>
        <v>-1663</v>
      </c>
      <c r="S87" s="55">
        <f ca="1">Calcul!AF648</f>
        <v>1000</v>
      </c>
      <c r="T87" s="55">
        <f ca="1">Calcul!AF685</f>
        <v>-1498</v>
      </c>
      <c r="U87" s="61">
        <f ca="1">Calcul!AF722</f>
        <v>-2065</v>
      </c>
    </row>
    <row r="88" spans="1:21">
      <c r="A88" s="68">
        <f t="shared" si="5"/>
        <v>9</v>
      </c>
      <c r="B88" s="55">
        <f ca="1">Calcul!AF20</f>
        <v>54478</v>
      </c>
      <c r="C88" s="55">
        <f ca="1">Calcul!AF57</f>
        <v>54537.5</v>
      </c>
      <c r="D88" s="55">
        <f ca="1">Calcul!AF94</f>
        <v>54000</v>
      </c>
      <c r="E88" s="55">
        <f ca="1">Calcul!AF131</f>
        <v>336.5</v>
      </c>
      <c r="F88" s="55">
        <f ca="1">Calcul!AF168</f>
        <v>2816</v>
      </c>
      <c r="G88" s="55">
        <f ca="1">Calcul!AF205</f>
        <v>1842.5</v>
      </c>
      <c r="H88" s="55">
        <f ca="1">Calcul!AF242</f>
        <v>45264.5</v>
      </c>
      <c r="I88" s="55">
        <f ca="1">Calcul!AF279</f>
        <v>1754</v>
      </c>
      <c r="J88" s="55">
        <f ca="1">Calcul!AF316</f>
        <v>0</v>
      </c>
      <c r="K88" s="55">
        <f ca="1">Calcul!AF353</f>
        <v>6160</v>
      </c>
      <c r="L88" s="55">
        <f ca="1">Calcul!AF390</f>
        <v>-2362.5</v>
      </c>
      <c r="M88" s="55">
        <f ca="1">Calcul!AF427</f>
        <v>487</v>
      </c>
      <c r="N88" s="55">
        <f ca="1">Calcul!AF464</f>
        <v>-4801.5</v>
      </c>
      <c r="O88" s="55">
        <f ca="1">Calcul!AF501</f>
        <v>69</v>
      </c>
      <c r="P88" s="55">
        <f ca="1">Calcul!AF538</f>
        <v>1404</v>
      </c>
      <c r="Q88" s="55">
        <f ca="1">Calcul!AF575</f>
        <v>-1500</v>
      </c>
      <c r="R88" s="55">
        <f ca="1">Calcul!AF612</f>
        <v>-2393</v>
      </c>
      <c r="S88" s="55">
        <f ca="1">Calcul!AF649</f>
        <v>900</v>
      </c>
      <c r="T88" s="55">
        <f ca="1">Calcul!AF686</f>
        <v>-1962</v>
      </c>
      <c r="U88" s="61">
        <f ca="1">Calcul!AF723</f>
        <v>-2866</v>
      </c>
    </row>
    <row r="89" spans="1:21">
      <c r="A89" s="68">
        <f t="shared" si="5"/>
        <v>10</v>
      </c>
      <c r="B89" s="55">
        <f ca="1">Calcul!AF21</f>
        <v>52857.5</v>
      </c>
      <c r="C89" s="55">
        <f ca="1">Calcul!AF58</f>
        <v>52075</v>
      </c>
      <c r="D89" s="55">
        <f ca="1">Calcul!AF95</f>
        <v>51762.5</v>
      </c>
      <c r="E89" s="55">
        <f ca="1">Calcul!AF132</f>
        <v>335.5</v>
      </c>
      <c r="F89" s="55">
        <f ca="1">Calcul!AF169</f>
        <v>3009.5</v>
      </c>
      <c r="G89" s="55">
        <f ca="1">Calcul!AF206</f>
        <v>1869</v>
      </c>
      <c r="H89" s="55">
        <f ca="1">Calcul!AF243</f>
        <v>43958.5</v>
      </c>
      <c r="I89" s="55">
        <f ca="1">Calcul!AF280</f>
        <v>2234</v>
      </c>
      <c r="J89" s="55">
        <f ca="1">Calcul!AF317</f>
        <v>0</v>
      </c>
      <c r="K89" s="55">
        <f ca="1">Calcul!AF354</f>
        <v>6506</v>
      </c>
      <c r="L89" s="55">
        <f ca="1">Calcul!AF391</f>
        <v>-2243.5</v>
      </c>
      <c r="M89" s="55">
        <f ca="1">Calcul!AF428</f>
        <v>526.5</v>
      </c>
      <c r="N89" s="55">
        <f ca="1">Calcul!AF465</f>
        <v>-6622</v>
      </c>
      <c r="O89" s="55">
        <f ca="1">Calcul!AF502</f>
        <v>73</v>
      </c>
      <c r="P89" s="55">
        <f ca="1">Calcul!AF539</f>
        <v>1250</v>
      </c>
      <c r="Q89" s="55">
        <f ca="1">Calcul!AF576</f>
        <v>-1500</v>
      </c>
      <c r="R89" s="55">
        <f ca="1">Calcul!AF613</f>
        <v>-2500</v>
      </c>
      <c r="S89" s="55">
        <f ca="1">Calcul!AF650</f>
        <v>900</v>
      </c>
      <c r="T89" s="55">
        <f ca="1">Calcul!AF687</f>
        <v>-2621</v>
      </c>
      <c r="U89" s="61">
        <f ca="1">Calcul!AF724</f>
        <v>-3090</v>
      </c>
    </row>
    <row r="90" spans="1:21">
      <c r="A90" s="68">
        <f t="shared" si="5"/>
        <v>11</v>
      </c>
      <c r="B90" s="55">
        <f ca="1">Calcul!AF22</f>
        <v>49936</v>
      </c>
      <c r="C90" s="55">
        <f ca="1">Calcul!AF59</f>
        <v>49600</v>
      </c>
      <c r="D90" s="55">
        <f ca="1">Calcul!AF96</f>
        <v>48837.5</v>
      </c>
      <c r="E90" s="55">
        <f ca="1">Calcul!AF133</f>
        <v>350.5</v>
      </c>
      <c r="F90" s="55">
        <f ca="1">Calcul!AF170</f>
        <v>2689</v>
      </c>
      <c r="G90" s="55">
        <f ca="1">Calcul!AF207</f>
        <v>853</v>
      </c>
      <c r="H90" s="55">
        <f ca="1">Calcul!AF244</f>
        <v>44161.5</v>
      </c>
      <c r="I90" s="55">
        <f ca="1">Calcul!AF281</f>
        <v>1845.5</v>
      </c>
      <c r="J90" s="55">
        <f ca="1">Calcul!AF318</f>
        <v>0</v>
      </c>
      <c r="K90" s="55">
        <f ca="1">Calcul!AF355</f>
        <v>6257</v>
      </c>
      <c r="L90" s="55">
        <f ca="1">Calcul!AF392</f>
        <v>-2321.5</v>
      </c>
      <c r="M90" s="55">
        <f ca="1">Calcul!AF429</f>
        <v>543.5</v>
      </c>
      <c r="N90" s="55">
        <f ca="1">Calcul!AF466</f>
        <v>-7697.5</v>
      </c>
      <c r="O90" s="55">
        <f ca="1">Calcul!AF503</f>
        <v>60.5</v>
      </c>
      <c r="P90" s="55">
        <f ca="1">Calcul!AF540</f>
        <v>-422</v>
      </c>
      <c r="Q90" s="55">
        <f ca="1">Calcul!AF577</f>
        <v>-1500</v>
      </c>
      <c r="R90" s="55">
        <f ca="1">Calcul!AF614</f>
        <v>-2500</v>
      </c>
      <c r="S90" s="55">
        <f ca="1">Calcul!AF651</f>
        <v>900</v>
      </c>
      <c r="T90" s="55">
        <f ca="1">Calcul!AF688</f>
        <v>-2751</v>
      </c>
      <c r="U90" s="61">
        <f ca="1">Calcul!AF725</f>
        <v>-3200</v>
      </c>
    </row>
    <row r="91" spans="1:21">
      <c r="A91" s="68">
        <f t="shared" si="5"/>
        <v>12</v>
      </c>
      <c r="B91" s="55">
        <f ca="1">Calcul!AF23</f>
        <v>49579.5</v>
      </c>
      <c r="C91" s="55">
        <f ca="1">Calcul!AF60</f>
        <v>47875</v>
      </c>
      <c r="D91" s="55">
        <f ca="1">Calcul!AF97</f>
        <v>48437.5</v>
      </c>
      <c r="E91" s="55">
        <f ca="1">Calcul!AF134</f>
        <v>353</v>
      </c>
      <c r="F91" s="55">
        <f ca="1">Calcul!AF171</f>
        <v>2326.5</v>
      </c>
      <c r="G91" s="55">
        <f ca="1">Calcul!AF208</f>
        <v>749</v>
      </c>
      <c r="H91" s="55">
        <f ca="1">Calcul!AF245</f>
        <v>43837.5</v>
      </c>
      <c r="I91" s="55">
        <f ca="1">Calcul!AF282</f>
        <v>3016.5</v>
      </c>
      <c r="J91" s="55">
        <f ca="1">Calcul!AF319</f>
        <v>0</v>
      </c>
      <c r="K91" s="55">
        <f ca="1">Calcul!AF356</f>
        <v>8547.5</v>
      </c>
      <c r="L91" s="55">
        <f ca="1">Calcul!AF393</f>
        <v>-2433</v>
      </c>
      <c r="M91" s="55">
        <f ca="1">Calcul!AF430</f>
        <v>565.5</v>
      </c>
      <c r="N91" s="55">
        <f ca="1">Calcul!AF467</f>
        <v>-8965</v>
      </c>
      <c r="O91" s="55">
        <f ca="1">Calcul!AF504</f>
        <v>50.5</v>
      </c>
      <c r="P91" s="55">
        <f ca="1">Calcul!AF541</f>
        <v>-1800</v>
      </c>
      <c r="Q91" s="55">
        <f ca="1">Calcul!AF578</f>
        <v>-1500</v>
      </c>
      <c r="R91" s="55">
        <f ca="1">Calcul!AF615</f>
        <v>-2500</v>
      </c>
      <c r="S91" s="55">
        <f ca="1">Calcul!AF652</f>
        <v>1000</v>
      </c>
      <c r="T91" s="55">
        <f ca="1">Calcul!AF689</f>
        <v>-2751</v>
      </c>
      <c r="U91" s="61">
        <f ca="1">Calcul!AF726</f>
        <v>-3200</v>
      </c>
    </row>
    <row r="92" spans="1:21">
      <c r="A92" s="68">
        <f t="shared" si="5"/>
        <v>13</v>
      </c>
      <c r="B92" s="55">
        <f ca="1">Calcul!AF24</f>
        <v>46948</v>
      </c>
      <c r="C92" s="55">
        <f ca="1">Calcul!AF61</f>
        <v>46362.5</v>
      </c>
      <c r="D92" s="55">
        <f ca="1">Calcul!AF98</f>
        <v>45900</v>
      </c>
      <c r="E92" s="55">
        <f ca="1">Calcul!AF135</f>
        <v>353</v>
      </c>
      <c r="F92" s="55">
        <f ca="1">Calcul!AF172</f>
        <v>331.5</v>
      </c>
      <c r="G92" s="55">
        <f ca="1">Calcul!AF209</f>
        <v>676</v>
      </c>
      <c r="H92" s="55">
        <f ca="1">Calcul!AF246</f>
        <v>39629</v>
      </c>
      <c r="I92" s="55">
        <f ca="1">Calcul!AF283</f>
        <v>1803</v>
      </c>
      <c r="J92" s="55">
        <f ca="1">Calcul!AF320</f>
        <v>0</v>
      </c>
      <c r="K92" s="55">
        <f ca="1">Calcul!AF357</f>
        <v>8446</v>
      </c>
      <c r="L92" s="55">
        <f ca="1">Calcul!AF394</f>
        <v>-2349</v>
      </c>
      <c r="M92" s="55">
        <f ca="1">Calcul!AF431</f>
        <v>584.5</v>
      </c>
      <c r="N92" s="55">
        <f ca="1">Calcul!AF468</f>
        <v>-7307.5</v>
      </c>
      <c r="O92" s="55">
        <f ca="1">Calcul!AF505</f>
        <v>21</v>
      </c>
      <c r="P92" s="55">
        <f ca="1">Calcul!AF542</f>
        <v>-1695</v>
      </c>
      <c r="Q92" s="55">
        <f ca="1">Calcul!AF579</f>
        <v>-1500</v>
      </c>
      <c r="R92" s="55">
        <f ca="1">Calcul!AF616</f>
        <v>-2500</v>
      </c>
      <c r="S92" s="55">
        <f ca="1">Calcul!AF653</f>
        <v>951</v>
      </c>
      <c r="T92" s="55">
        <f ca="1">Calcul!AF690</f>
        <v>-1214</v>
      </c>
      <c r="U92" s="61">
        <f ca="1">Calcul!AF727</f>
        <v>-1261</v>
      </c>
    </row>
    <row r="93" spans="1:21">
      <c r="A93" s="68">
        <f t="shared" si="5"/>
        <v>14</v>
      </c>
      <c r="B93" s="55">
        <f ca="1">Calcul!AF25</f>
        <v>37911.5</v>
      </c>
      <c r="C93" s="55">
        <f ca="1">Calcul!AF62</f>
        <v>35975</v>
      </c>
      <c r="D93" s="55">
        <f ca="1">Calcul!AF99</f>
        <v>36412.5</v>
      </c>
      <c r="E93" s="55">
        <f ca="1">Calcul!AF136</f>
        <v>348.5</v>
      </c>
      <c r="F93" s="55">
        <f ca="1">Calcul!AF173</f>
        <v>0</v>
      </c>
      <c r="G93" s="55">
        <f ca="1">Calcul!AF210</f>
        <v>676</v>
      </c>
      <c r="H93" s="55">
        <f ca="1">Calcul!AF247</f>
        <v>29408.5</v>
      </c>
      <c r="I93" s="55">
        <f ca="1">Calcul!AF284</f>
        <v>1966.5</v>
      </c>
      <c r="J93" s="55">
        <f ca="1">Calcul!AF321</f>
        <v>0</v>
      </c>
      <c r="K93" s="55">
        <f ca="1">Calcul!AF358</f>
        <v>8077</v>
      </c>
      <c r="L93" s="55">
        <f ca="1">Calcul!AF395</f>
        <v>-2409.5</v>
      </c>
      <c r="M93" s="55">
        <f ca="1">Calcul!AF432</f>
        <v>486</v>
      </c>
      <c r="N93" s="55">
        <f ca="1">Calcul!AF469</f>
        <v>-9216</v>
      </c>
      <c r="O93" s="55">
        <f ca="1">Calcul!AF506</f>
        <v>15</v>
      </c>
      <c r="P93" s="55">
        <f ca="1">Calcul!AF543</f>
        <v>-1745</v>
      </c>
      <c r="Q93" s="55">
        <f ca="1">Calcul!AF580</f>
        <v>-1500</v>
      </c>
      <c r="R93" s="55">
        <f ca="1">Calcul!AF617</f>
        <v>-2500</v>
      </c>
      <c r="S93" s="55">
        <f ca="1">Calcul!AF654</f>
        <v>849</v>
      </c>
      <c r="T93" s="55">
        <f ca="1">Calcul!AF691</f>
        <v>-1214</v>
      </c>
      <c r="U93" s="61">
        <f ca="1">Calcul!AF728</f>
        <v>-2989</v>
      </c>
    </row>
    <row r="94" spans="1:21">
      <c r="A94" s="68">
        <f t="shared" si="5"/>
        <v>15</v>
      </c>
      <c r="B94" s="55">
        <f ca="1">Calcul!AF26</f>
        <v>38975</v>
      </c>
      <c r="C94" s="55">
        <f ca="1">Calcul!AF63</f>
        <v>39487.5</v>
      </c>
      <c r="D94" s="55">
        <f ca="1">Calcul!AF100</f>
        <v>38312.5</v>
      </c>
      <c r="E94" s="55">
        <f ca="1">Calcul!AF137</f>
        <v>340.5</v>
      </c>
      <c r="F94" s="55">
        <f ca="1">Calcul!AF174</f>
        <v>0</v>
      </c>
      <c r="G94" s="55">
        <f ca="1">Calcul!AF211</f>
        <v>669</v>
      </c>
      <c r="H94" s="55">
        <f ca="1">Calcul!AF248</f>
        <v>36506.5</v>
      </c>
      <c r="I94" s="55">
        <f ca="1">Calcul!AF285</f>
        <v>429</v>
      </c>
      <c r="J94" s="55">
        <f ca="1">Calcul!AF322</f>
        <v>0</v>
      </c>
      <c r="K94" s="55">
        <f ca="1">Calcul!AF359</f>
        <v>8289.5</v>
      </c>
      <c r="L94" s="55">
        <f ca="1">Calcul!AF396</f>
        <v>-2421.5</v>
      </c>
      <c r="M94" s="55">
        <f ca="1">Calcul!AF433</f>
        <v>474</v>
      </c>
      <c r="N94" s="55">
        <f ca="1">Calcul!AF470</f>
        <v>-8572</v>
      </c>
      <c r="O94" s="55">
        <f ca="1">Calcul!AF507</f>
        <v>15.5</v>
      </c>
      <c r="P94" s="55">
        <f ca="1">Calcul!AF544</f>
        <v>-1738</v>
      </c>
      <c r="Q94" s="55">
        <f ca="1">Calcul!AF581</f>
        <v>-1500</v>
      </c>
      <c r="R94" s="55">
        <f ca="1">Calcul!AF618</f>
        <v>-2500</v>
      </c>
      <c r="S94" s="55">
        <f ca="1">Calcul!AF655</f>
        <v>-412</v>
      </c>
      <c r="T94" s="55">
        <f ca="1">Calcul!AF692</f>
        <v>-2751</v>
      </c>
      <c r="U94" s="61">
        <f ca="1">Calcul!AF729</f>
        <v>-3177</v>
      </c>
    </row>
    <row r="95" spans="1:21">
      <c r="A95" s="68">
        <f t="shared" si="5"/>
        <v>16</v>
      </c>
      <c r="B95" s="55">
        <f ca="1">Calcul!AF27</f>
        <v>41410</v>
      </c>
      <c r="C95" s="55">
        <f ca="1">Calcul!AF64</f>
        <v>41500</v>
      </c>
      <c r="D95" s="55">
        <f ca="1">Calcul!AF101</f>
        <v>40650</v>
      </c>
      <c r="E95" s="55">
        <f ca="1">Calcul!AF138</f>
        <v>337.5</v>
      </c>
      <c r="F95" s="55">
        <f ca="1">Calcul!AF175</f>
        <v>1729</v>
      </c>
      <c r="G95" s="55">
        <f ca="1">Calcul!AF212</f>
        <v>712.5</v>
      </c>
      <c r="H95" s="55">
        <f ca="1">Calcul!AF249</f>
        <v>40655.5</v>
      </c>
      <c r="I95" s="55">
        <f ca="1">Calcul!AF286</f>
        <v>654</v>
      </c>
      <c r="J95" s="55">
        <f ca="1">Calcul!AF323</f>
        <v>0</v>
      </c>
      <c r="K95" s="55">
        <f ca="1">Calcul!AF360</f>
        <v>8723.5</v>
      </c>
      <c r="L95" s="55">
        <f ca="1">Calcul!AF397</f>
        <v>-2336.5</v>
      </c>
      <c r="M95" s="55">
        <f ca="1">Calcul!AF434</f>
        <v>539.5</v>
      </c>
      <c r="N95" s="55">
        <f ca="1">Calcul!AF471</f>
        <v>-10424.5</v>
      </c>
      <c r="O95" s="55">
        <f ca="1">Calcul!AF508</f>
        <v>48</v>
      </c>
      <c r="P95" s="55">
        <f ca="1">Calcul!AF545</f>
        <v>-1750</v>
      </c>
      <c r="Q95" s="55">
        <f ca="1">Calcul!AF582</f>
        <v>-1500</v>
      </c>
      <c r="R95" s="55">
        <f ca="1">Calcul!AF619</f>
        <v>-2500</v>
      </c>
      <c r="S95" s="55">
        <f ca="1">Calcul!AF656</f>
        <v>-794</v>
      </c>
      <c r="T95" s="55">
        <f ca="1">Calcul!AF693</f>
        <v>-2751</v>
      </c>
      <c r="U95" s="61">
        <f ca="1">Calcul!AF730</f>
        <v>-3200</v>
      </c>
    </row>
    <row r="96" spans="1:21">
      <c r="A96" s="68">
        <f t="shared" si="5"/>
        <v>17</v>
      </c>
      <c r="B96" s="55">
        <f ca="1">Calcul!AF28</f>
        <v>41265</v>
      </c>
      <c r="C96" s="55">
        <f ca="1">Calcul!AF65</f>
        <v>40700</v>
      </c>
      <c r="D96" s="55">
        <f ca="1">Calcul!AF102</f>
        <v>40425</v>
      </c>
      <c r="E96" s="55">
        <f ca="1">Calcul!AF139</f>
        <v>348</v>
      </c>
      <c r="F96" s="55">
        <f ca="1">Calcul!AF176</f>
        <v>806</v>
      </c>
      <c r="G96" s="55">
        <f ca="1">Calcul!AF213</f>
        <v>715</v>
      </c>
      <c r="H96" s="55">
        <f ca="1">Calcul!AF250</f>
        <v>41595</v>
      </c>
      <c r="I96" s="55">
        <f ca="1">Calcul!AF287</f>
        <v>549.5</v>
      </c>
      <c r="J96" s="55">
        <f ca="1">Calcul!AF324</f>
        <v>0</v>
      </c>
      <c r="K96" s="55">
        <f ca="1">Calcul!AF361</f>
        <v>8836.5</v>
      </c>
      <c r="L96" s="55">
        <f ca="1">Calcul!AF398</f>
        <v>-2333</v>
      </c>
      <c r="M96" s="55">
        <f ca="1">Calcul!AF435</f>
        <v>520</v>
      </c>
      <c r="N96" s="55">
        <f ca="1">Calcul!AF472</f>
        <v>-10834.5</v>
      </c>
      <c r="O96" s="55">
        <f ca="1">Calcul!AF509</f>
        <v>27</v>
      </c>
      <c r="P96" s="55">
        <f ca="1">Calcul!AF546</f>
        <v>-1800</v>
      </c>
      <c r="Q96" s="55">
        <f ca="1">Calcul!AF583</f>
        <v>-1500</v>
      </c>
      <c r="R96" s="55">
        <f ca="1">Calcul!AF620</f>
        <v>-2500</v>
      </c>
      <c r="S96" s="55">
        <f ca="1">Calcul!AF657</f>
        <v>-1103</v>
      </c>
      <c r="T96" s="55">
        <f ca="1">Calcul!AF694</f>
        <v>-2751</v>
      </c>
      <c r="U96" s="61">
        <f ca="1">Calcul!AF731</f>
        <v>-3122</v>
      </c>
    </row>
    <row r="97" spans="1:21">
      <c r="A97" s="68">
        <f t="shared" si="5"/>
        <v>18</v>
      </c>
      <c r="B97" s="55">
        <f ca="1">Calcul!AF29</f>
        <v>39362.5</v>
      </c>
      <c r="C97" s="55">
        <f ca="1">Calcul!AF66</f>
        <v>39537.5</v>
      </c>
      <c r="D97" s="55">
        <f ca="1">Calcul!AF103</f>
        <v>38375</v>
      </c>
      <c r="E97" s="55">
        <f ca="1">Calcul!AF140</f>
        <v>349.5</v>
      </c>
      <c r="F97" s="55">
        <f ca="1">Calcul!AF177</f>
        <v>585</v>
      </c>
      <c r="G97" s="55">
        <f ca="1">Calcul!AF214</f>
        <v>733</v>
      </c>
      <c r="H97" s="55">
        <f ca="1">Calcul!AF251</f>
        <v>35187</v>
      </c>
      <c r="I97" s="55">
        <f ca="1">Calcul!AF288</f>
        <v>2575.5</v>
      </c>
      <c r="J97" s="55">
        <f ca="1">Calcul!AF325</f>
        <v>0</v>
      </c>
      <c r="K97" s="55">
        <f ca="1">Calcul!AF362</f>
        <v>8697</v>
      </c>
      <c r="L97" s="55">
        <f ca="1">Calcul!AF399</f>
        <v>-2327</v>
      </c>
      <c r="M97" s="55">
        <f ca="1">Calcul!AF436</f>
        <v>540.5</v>
      </c>
      <c r="N97" s="55">
        <f ca="1">Calcul!AF473</f>
        <v>-10601</v>
      </c>
      <c r="O97" s="55">
        <f ca="1">Calcul!AF510</f>
        <v>27</v>
      </c>
      <c r="P97" s="55">
        <f ca="1">Calcul!AF547</f>
        <v>-1800</v>
      </c>
      <c r="Q97" s="55">
        <f ca="1">Calcul!AF584</f>
        <v>-1500</v>
      </c>
      <c r="R97" s="55">
        <f ca="1">Calcul!AF621</f>
        <v>-2500</v>
      </c>
      <c r="S97" s="55">
        <f ca="1">Calcul!AF658</f>
        <v>-1299</v>
      </c>
      <c r="T97" s="55">
        <f ca="1">Calcul!AF695</f>
        <v>-2753</v>
      </c>
      <c r="U97" s="61">
        <f ca="1">Calcul!AF732</f>
        <v>-3003</v>
      </c>
    </row>
    <row r="98" spans="1:21">
      <c r="A98" s="68">
        <f t="shared" si="5"/>
        <v>19</v>
      </c>
      <c r="B98" s="55">
        <f ca="1">Calcul!AF30</f>
        <v>41394</v>
      </c>
      <c r="C98" s="55">
        <f ca="1">Calcul!AF67</f>
        <v>40050</v>
      </c>
      <c r="D98" s="55">
        <f ca="1">Calcul!AF104</f>
        <v>40462.5</v>
      </c>
      <c r="E98" s="55">
        <f ca="1">Calcul!AF141</f>
        <v>354</v>
      </c>
      <c r="F98" s="55">
        <f ca="1">Calcul!AF178</f>
        <v>552</v>
      </c>
      <c r="G98" s="55">
        <f ca="1">Calcul!AF215</f>
        <v>706.5</v>
      </c>
      <c r="H98" s="55">
        <f ca="1">Calcul!AF252</f>
        <v>36734</v>
      </c>
      <c r="I98" s="55">
        <f ca="1">Calcul!AF289</f>
        <v>1598.5</v>
      </c>
      <c r="J98" s="55">
        <f ca="1">Calcul!AF326</f>
        <v>0</v>
      </c>
      <c r="K98" s="55">
        <f ca="1">Calcul!AF363</f>
        <v>8838</v>
      </c>
      <c r="L98" s="55">
        <f ca="1">Calcul!AF400</f>
        <v>-2335</v>
      </c>
      <c r="M98" s="55">
        <f ca="1">Calcul!AF437</f>
        <v>572</v>
      </c>
      <c r="N98" s="55">
        <f ca="1">Calcul!AF474</f>
        <v>-9661.5</v>
      </c>
      <c r="O98" s="55">
        <f ca="1">Calcul!AF511</f>
        <v>27</v>
      </c>
      <c r="P98" s="55">
        <f ca="1">Calcul!AF548</f>
        <v>-1800</v>
      </c>
      <c r="Q98" s="55">
        <f ca="1">Calcul!AF585</f>
        <v>-1500</v>
      </c>
      <c r="R98" s="55">
        <f ca="1">Calcul!AF622</f>
        <v>-2500</v>
      </c>
      <c r="S98" s="55">
        <f ca="1">Calcul!AF659</f>
        <v>750</v>
      </c>
      <c r="T98" s="55">
        <f ca="1">Calcul!AF696</f>
        <v>-2753</v>
      </c>
      <c r="U98" s="61">
        <f ca="1">Calcul!AF733</f>
        <v>-2637</v>
      </c>
    </row>
    <row r="99" spans="1:21">
      <c r="A99" s="68">
        <f t="shared" si="5"/>
        <v>20</v>
      </c>
      <c r="B99" s="55">
        <f ca="1">Calcul!AF31</f>
        <v>43038</v>
      </c>
      <c r="C99" s="55">
        <f ca="1">Calcul!AF68</f>
        <v>42312.5</v>
      </c>
      <c r="D99" s="55">
        <f ca="1">Calcul!AF105</f>
        <v>42225</v>
      </c>
      <c r="E99" s="55">
        <f ca="1">Calcul!AF142</f>
        <v>353.5</v>
      </c>
      <c r="F99" s="55">
        <f ca="1">Calcul!AF179</f>
        <v>0</v>
      </c>
      <c r="G99" s="55">
        <f ca="1">Calcul!AF216</f>
        <v>715.5</v>
      </c>
      <c r="H99" s="55">
        <f ca="1">Calcul!AF253</f>
        <v>40282</v>
      </c>
      <c r="I99" s="55">
        <f ca="1">Calcul!AF290</f>
        <v>2310.5</v>
      </c>
      <c r="J99" s="55">
        <f ca="1">Calcul!AF327</f>
        <v>0</v>
      </c>
      <c r="K99" s="55">
        <f ca="1">Calcul!AF364</f>
        <v>8875.5</v>
      </c>
      <c r="L99" s="55">
        <f ca="1">Calcul!AF401</f>
        <v>-2229</v>
      </c>
      <c r="M99" s="55">
        <f ca="1">Calcul!AF438</f>
        <v>573.5</v>
      </c>
      <c r="N99" s="55">
        <f ca="1">Calcul!AF475</f>
        <v>-8932</v>
      </c>
      <c r="O99" s="55">
        <f ca="1">Calcul!AF512</f>
        <v>15</v>
      </c>
      <c r="P99" s="55">
        <f ca="1">Calcul!AF549</f>
        <v>-1800</v>
      </c>
      <c r="Q99" s="55">
        <f ca="1">Calcul!AF586</f>
        <v>-1500</v>
      </c>
      <c r="R99" s="55">
        <f ca="1">Calcul!AF623</f>
        <v>-2600</v>
      </c>
      <c r="S99" s="55">
        <f ca="1">Calcul!AF660</f>
        <v>327</v>
      </c>
      <c r="T99" s="55">
        <f ca="1">Calcul!AF697</f>
        <v>-1216</v>
      </c>
      <c r="U99" s="61">
        <f ca="1">Calcul!AF734</f>
        <v>-3200</v>
      </c>
    </row>
    <row r="100" spans="1:21">
      <c r="A100" s="68">
        <f t="shared" si="5"/>
        <v>21</v>
      </c>
      <c r="B100" s="55">
        <f ca="1">Calcul!AF32</f>
        <v>41056</v>
      </c>
      <c r="C100" s="55">
        <f ca="1">Calcul!AF69</f>
        <v>40200</v>
      </c>
      <c r="D100" s="55">
        <f ca="1">Calcul!AF106</f>
        <v>40200</v>
      </c>
      <c r="E100" s="55">
        <f ca="1">Calcul!AF143</f>
        <v>354.5</v>
      </c>
      <c r="F100" s="55">
        <f ca="1">Calcul!AF180</f>
        <v>0</v>
      </c>
      <c r="G100" s="55">
        <f ca="1">Calcul!AF217</f>
        <v>712</v>
      </c>
      <c r="H100" s="55">
        <f ca="1">Calcul!AF254</f>
        <v>35399.5</v>
      </c>
      <c r="I100" s="55">
        <f ca="1">Calcul!AF291</f>
        <v>379</v>
      </c>
      <c r="J100" s="55">
        <f ca="1">Calcul!AF328</f>
        <v>0</v>
      </c>
      <c r="K100" s="55">
        <f ca="1">Calcul!AF365</f>
        <v>8707.5</v>
      </c>
      <c r="L100" s="55">
        <f ca="1">Calcul!AF402</f>
        <v>-2112</v>
      </c>
      <c r="M100" s="55">
        <f ca="1">Calcul!AF439</f>
        <v>502.5</v>
      </c>
      <c r="N100" s="55">
        <f ca="1">Calcul!AF476</f>
        <v>-9121.5</v>
      </c>
      <c r="O100" s="55">
        <f ca="1">Calcul!AF513</f>
        <v>15</v>
      </c>
      <c r="P100" s="55">
        <f ca="1">Calcul!AF550</f>
        <v>-1631</v>
      </c>
      <c r="Q100" s="55">
        <f ca="1">Calcul!AF587</f>
        <v>-1500</v>
      </c>
      <c r="R100" s="55">
        <f ca="1">Calcul!AF624</f>
        <v>-2600</v>
      </c>
      <c r="S100" s="55">
        <f ca="1">Calcul!AF661</f>
        <v>-545</v>
      </c>
      <c r="T100" s="55">
        <f ca="1">Calcul!AF698</f>
        <v>-1216</v>
      </c>
      <c r="U100" s="61">
        <f ca="1">Calcul!AF735</f>
        <v>-3130</v>
      </c>
    </row>
    <row r="101" spans="1:21">
      <c r="A101" s="68">
        <f t="shared" si="5"/>
        <v>22</v>
      </c>
      <c r="B101" s="55">
        <f ca="1">Calcul!AF33</f>
        <v>42900</v>
      </c>
      <c r="C101" s="55">
        <f ca="1">Calcul!AF70</f>
        <v>42612.5</v>
      </c>
      <c r="D101" s="55">
        <f ca="1">Calcul!AF107</f>
        <v>42437.5</v>
      </c>
      <c r="E101" s="55">
        <f ca="1">Calcul!AF144</f>
        <v>354.5</v>
      </c>
      <c r="F101" s="55">
        <f ca="1">Calcul!AF181</f>
        <v>0</v>
      </c>
      <c r="G101" s="55">
        <f ca="1">Calcul!AF218</f>
        <v>714</v>
      </c>
      <c r="H101" s="55">
        <f ca="1">Calcul!AF255</f>
        <v>39937</v>
      </c>
      <c r="I101" s="55">
        <f ca="1">Calcul!AF292</f>
        <v>654</v>
      </c>
      <c r="J101" s="55">
        <f ca="1">Calcul!AF329</f>
        <v>0</v>
      </c>
      <c r="K101" s="55">
        <f ca="1">Calcul!AF366</f>
        <v>8803.5</v>
      </c>
      <c r="L101" s="55">
        <f ca="1">Calcul!AF403</f>
        <v>-2293</v>
      </c>
      <c r="M101" s="55">
        <f ca="1">Calcul!AF440</f>
        <v>482.5</v>
      </c>
      <c r="N101" s="55">
        <f ca="1">Calcul!AF477</f>
        <v>-7415.5</v>
      </c>
      <c r="O101" s="55">
        <f ca="1">Calcul!AF514</f>
        <v>15</v>
      </c>
      <c r="P101" s="55">
        <f ca="1">Calcul!AF551</f>
        <v>-1350</v>
      </c>
      <c r="Q101" s="55">
        <f ca="1">Calcul!AF588</f>
        <v>-1500</v>
      </c>
      <c r="R101" s="55">
        <f ca="1">Calcul!AF625</f>
        <v>-2600</v>
      </c>
      <c r="S101" s="55">
        <f ca="1">Calcul!AF662</f>
        <v>570</v>
      </c>
      <c r="T101" s="55">
        <f ca="1">Calcul!AF699</f>
        <v>-2753</v>
      </c>
      <c r="U101" s="61">
        <f ca="1">Calcul!AF736</f>
        <v>-3200</v>
      </c>
    </row>
    <row r="102" spans="1:21">
      <c r="A102" s="68">
        <f t="shared" si="5"/>
        <v>23</v>
      </c>
      <c r="B102" s="55">
        <f ca="1">Calcul!AF34</f>
        <v>45250.5</v>
      </c>
      <c r="C102" s="55">
        <f ca="1">Calcul!AF71</f>
        <v>43662.5</v>
      </c>
      <c r="D102" s="55">
        <f ca="1">Calcul!AF108</f>
        <v>44537.5</v>
      </c>
      <c r="E102" s="55">
        <f ca="1">Calcul!AF145</f>
        <v>348.5</v>
      </c>
      <c r="F102" s="55">
        <f ca="1">Calcul!AF182</f>
        <v>1683</v>
      </c>
      <c r="G102" s="55">
        <f ca="1">Calcul!AF219</f>
        <v>749.5</v>
      </c>
      <c r="H102" s="55">
        <f ca="1">Calcul!AF256</f>
        <v>43408.5</v>
      </c>
      <c r="I102" s="55">
        <f ca="1">Calcul!AF293</f>
        <v>242.5</v>
      </c>
      <c r="J102" s="55">
        <f ca="1">Calcul!AF330</f>
        <v>0</v>
      </c>
      <c r="K102" s="55">
        <f ca="1">Calcul!AF367</f>
        <v>8041.5</v>
      </c>
      <c r="L102" s="55">
        <f ca="1">Calcul!AF404</f>
        <v>-2329</v>
      </c>
      <c r="M102" s="55">
        <f ca="1">Calcul!AF441</f>
        <v>579</v>
      </c>
      <c r="N102" s="55">
        <f ca="1">Calcul!AF478</f>
        <v>-8786.5</v>
      </c>
      <c r="O102" s="55">
        <f ca="1">Calcul!AF515</f>
        <v>46.5</v>
      </c>
      <c r="P102" s="55">
        <f ca="1">Calcul!AF552</f>
        <v>-1031</v>
      </c>
      <c r="Q102" s="55">
        <f ca="1">Calcul!AF589</f>
        <v>-1500</v>
      </c>
      <c r="R102" s="55">
        <f ca="1">Calcul!AF626</f>
        <v>-2600</v>
      </c>
      <c r="S102" s="55">
        <f ca="1">Calcul!AF663</f>
        <v>-867</v>
      </c>
      <c r="T102" s="55">
        <f ca="1">Calcul!AF700</f>
        <v>-2753</v>
      </c>
      <c r="U102" s="61">
        <f ca="1">Calcul!AF737</f>
        <v>-2972</v>
      </c>
    </row>
    <row r="103" spans="1:21">
      <c r="A103" s="68">
        <f t="shared" si="5"/>
        <v>24</v>
      </c>
      <c r="B103" s="55">
        <f ca="1">Calcul!AF35</f>
        <v>43912.5</v>
      </c>
      <c r="C103" s="55">
        <f ca="1">Calcul!AF72</f>
        <v>42475</v>
      </c>
      <c r="D103" s="55">
        <f ca="1">Calcul!AF109</f>
        <v>43487.5</v>
      </c>
      <c r="E103" s="55">
        <f ca="1">Calcul!AF146</f>
        <v>347</v>
      </c>
      <c r="F103" s="55">
        <f ca="1">Calcul!AF183</f>
        <v>1472.5</v>
      </c>
      <c r="G103" s="55">
        <f ca="1">Calcul!AF220</f>
        <v>887.5</v>
      </c>
      <c r="H103" s="55">
        <f ca="1">Calcul!AF257</f>
        <v>41955.5</v>
      </c>
      <c r="I103" s="55">
        <f ca="1">Calcul!AF294</f>
        <v>229</v>
      </c>
      <c r="J103" s="55">
        <f ca="1">Calcul!AF331</f>
        <v>0</v>
      </c>
      <c r="K103" s="55">
        <f ca="1">Calcul!AF368</f>
        <v>8119.5</v>
      </c>
      <c r="L103" s="55">
        <f ca="1">Calcul!AF405</f>
        <v>-2331.5</v>
      </c>
      <c r="M103" s="55">
        <f ca="1">Calcul!AF442</f>
        <v>594</v>
      </c>
      <c r="N103" s="55">
        <f ca="1">Calcul!AF479</f>
        <v>-10525</v>
      </c>
      <c r="O103" s="55">
        <f ca="1">Calcul!AF516</f>
        <v>41</v>
      </c>
      <c r="P103" s="55">
        <f ca="1">Calcul!AF553</f>
        <v>-588</v>
      </c>
      <c r="Q103" s="55">
        <f ca="1">Calcul!AF590</f>
        <v>-1500</v>
      </c>
      <c r="R103" s="55">
        <f ca="1">Calcul!AF627</f>
        <v>-2600</v>
      </c>
      <c r="S103" s="55">
        <f ca="1">Calcul!AF664</f>
        <v>-1300</v>
      </c>
      <c r="T103" s="55">
        <f ca="1">Calcul!AF701</f>
        <v>-2753</v>
      </c>
      <c r="U103" s="61">
        <f ca="1">Calcul!AF738</f>
        <v>-2980</v>
      </c>
    </row>
    <row r="104" spans="1:21">
      <c r="A104" s="68">
        <f t="shared" si="5"/>
        <v>25</v>
      </c>
      <c r="B104" s="55">
        <f ca="1">Calcul!AF36</f>
        <v>40970</v>
      </c>
      <c r="C104" s="55">
        <f ca="1">Calcul!AF73</f>
        <v>40587.5</v>
      </c>
      <c r="D104" s="55">
        <f ca="1">Calcul!AF110</f>
        <v>40237.5</v>
      </c>
      <c r="E104" s="55">
        <f ca="1">Calcul!AF147</f>
        <v>348.5</v>
      </c>
      <c r="F104" s="55">
        <f ca="1">Calcul!AF184</f>
        <v>779</v>
      </c>
      <c r="G104" s="55">
        <f ca="1">Calcul!AF221</f>
        <v>660.5</v>
      </c>
      <c r="H104" s="55">
        <f ca="1">Calcul!AF258</f>
        <v>41245</v>
      </c>
      <c r="I104" s="55">
        <f ca="1">Calcul!AF295</f>
        <v>399.5</v>
      </c>
      <c r="J104" s="55">
        <f ca="1">Calcul!AF332</f>
        <v>0</v>
      </c>
      <c r="K104" s="55">
        <f ca="1">Calcul!AF369</f>
        <v>8743.5</v>
      </c>
      <c r="L104" s="55">
        <f ca="1">Calcul!AF406</f>
        <v>-2260</v>
      </c>
      <c r="M104" s="55">
        <f ca="1">Calcul!AF443</f>
        <v>560.5</v>
      </c>
      <c r="N104" s="55">
        <f ca="1">Calcul!AF480</f>
        <v>-11076.5</v>
      </c>
      <c r="O104" s="55">
        <f ca="1">Calcul!AF517</f>
        <v>28</v>
      </c>
      <c r="P104" s="55">
        <f ca="1">Calcul!AF554</f>
        <v>-1800</v>
      </c>
      <c r="Q104" s="55">
        <f ca="1">Calcul!AF591</f>
        <v>-1500</v>
      </c>
      <c r="R104" s="55">
        <f ca="1">Calcul!AF628</f>
        <v>-2600</v>
      </c>
      <c r="S104" s="55">
        <f ca="1">Calcul!AF665</f>
        <v>-1300</v>
      </c>
      <c r="T104" s="55">
        <f ca="1">Calcul!AF702</f>
        <v>-873</v>
      </c>
      <c r="U104" s="61">
        <f ca="1">Calcul!AF739</f>
        <v>-3200</v>
      </c>
    </row>
    <row r="105" spans="1:21">
      <c r="A105" s="68">
        <f t="shared" si="5"/>
        <v>26</v>
      </c>
      <c r="B105" s="55">
        <f ca="1">Calcul!AF37</f>
        <v>39275</v>
      </c>
      <c r="C105" s="55">
        <f ca="1">Calcul!AF74</f>
        <v>38662.5</v>
      </c>
      <c r="D105" s="55">
        <f ca="1">Calcul!AF111</f>
        <v>38525</v>
      </c>
      <c r="E105" s="55">
        <f ca="1">Calcul!AF148</f>
        <v>342</v>
      </c>
      <c r="F105" s="55">
        <f ca="1">Calcul!AF185</f>
        <v>232.5</v>
      </c>
      <c r="G105" s="55">
        <f ca="1">Calcul!AF222</f>
        <v>728</v>
      </c>
      <c r="H105" s="55">
        <f ca="1">Calcul!AF259</f>
        <v>39423.5</v>
      </c>
      <c r="I105" s="55">
        <f ca="1">Calcul!AF296</f>
        <v>464.5</v>
      </c>
      <c r="J105" s="55">
        <f ca="1">Calcul!AF333</f>
        <v>0</v>
      </c>
      <c r="K105" s="55">
        <f ca="1">Calcul!AF370</f>
        <v>9007</v>
      </c>
      <c r="L105" s="55">
        <f ca="1">Calcul!AF407</f>
        <v>-2345.5</v>
      </c>
      <c r="M105" s="55">
        <f ca="1">Calcul!AF444</f>
        <v>616</v>
      </c>
      <c r="N105" s="55">
        <f ca="1">Calcul!AF481</f>
        <v>-10805.5</v>
      </c>
      <c r="O105" s="55">
        <f ca="1">Calcul!AF518</f>
        <v>23</v>
      </c>
      <c r="P105" s="55">
        <f ca="1">Calcul!AF555</f>
        <v>-1600</v>
      </c>
      <c r="Q105" s="55">
        <f ca="1">Calcul!AF592</f>
        <v>-1500</v>
      </c>
      <c r="R105" s="55">
        <f ca="1">Calcul!AF629</f>
        <v>-2600</v>
      </c>
      <c r="S105" s="55">
        <f ca="1">Calcul!AF666</f>
        <v>-1300</v>
      </c>
      <c r="T105" s="55">
        <f ca="1">Calcul!AF703</f>
        <v>-873</v>
      </c>
      <c r="U105" s="61">
        <f ca="1">Calcul!AF740</f>
        <v>-3050</v>
      </c>
    </row>
    <row r="106" spans="1:21">
      <c r="A106" s="68">
        <f t="shared" si="5"/>
        <v>27</v>
      </c>
      <c r="B106" s="55">
        <f ca="1">Calcul!AF38</f>
        <v>41462</v>
      </c>
      <c r="C106" s="55">
        <f ca="1">Calcul!AF75</f>
        <v>40612.5</v>
      </c>
      <c r="D106" s="55">
        <f ca="1">Calcul!AF112</f>
        <v>40612.5</v>
      </c>
      <c r="E106" s="55">
        <f ca="1">Calcul!AF149</f>
        <v>351</v>
      </c>
      <c r="F106" s="55">
        <f ca="1">Calcul!AF186</f>
        <v>269</v>
      </c>
      <c r="G106" s="55">
        <f ca="1">Calcul!AF223</f>
        <v>714.5</v>
      </c>
      <c r="H106" s="55">
        <f ca="1">Calcul!AF260</f>
        <v>40798.5</v>
      </c>
      <c r="I106" s="55">
        <f ca="1">Calcul!AF297</f>
        <v>1329.5</v>
      </c>
      <c r="J106" s="55">
        <f ca="1">Calcul!AF334</f>
        <v>0</v>
      </c>
      <c r="K106" s="55">
        <f ca="1">Calcul!AF371</f>
        <v>9010</v>
      </c>
      <c r="L106" s="55">
        <f ca="1">Calcul!AF408</f>
        <v>-3201.5</v>
      </c>
      <c r="M106" s="55">
        <f ca="1">Calcul!AF445</f>
        <v>635.5</v>
      </c>
      <c r="N106" s="55">
        <f ca="1">Calcul!AF482</f>
        <v>-8703.5</v>
      </c>
      <c r="O106" s="55">
        <f ca="1">Calcul!AF519</f>
        <v>22</v>
      </c>
      <c r="P106" s="55">
        <f ca="1">Calcul!AF556</f>
        <v>-1700</v>
      </c>
      <c r="Q106" s="55">
        <f ca="1">Calcul!AF593</f>
        <v>-1500</v>
      </c>
      <c r="R106" s="55">
        <f ca="1">Calcul!AF630</f>
        <v>-2600</v>
      </c>
      <c r="S106" s="55">
        <f ca="1">Calcul!AF667</f>
        <v>237</v>
      </c>
      <c r="T106" s="55">
        <f ca="1">Calcul!AF704</f>
        <v>-873</v>
      </c>
      <c r="U106" s="61">
        <f ca="1">Calcul!AF741</f>
        <v>-3058</v>
      </c>
    </row>
    <row r="107" spans="1:21">
      <c r="A107" s="68">
        <f t="shared" si="5"/>
        <v>28</v>
      </c>
      <c r="B107" s="55">
        <f ca="1">Calcul!AF39</f>
        <v>43148</v>
      </c>
      <c r="C107" s="55">
        <f ca="1">Calcul!AF76</f>
        <v>42387.5</v>
      </c>
      <c r="D107" s="55">
        <f ca="1">Calcul!AF113</f>
        <v>42487.5</v>
      </c>
      <c r="E107" s="55">
        <f ca="1">Calcul!AF150</f>
        <v>353.5</v>
      </c>
      <c r="F107" s="55">
        <f ca="1">Calcul!AF187</f>
        <v>288</v>
      </c>
      <c r="G107" s="55">
        <f ca="1">Calcul!AF224</f>
        <v>1021</v>
      </c>
      <c r="H107" s="55">
        <f ca="1">Calcul!AF261</f>
        <v>38512</v>
      </c>
      <c r="I107" s="55">
        <f ca="1">Calcul!AF298</f>
        <v>304.5</v>
      </c>
      <c r="J107" s="55">
        <f ca="1">Calcul!AF335</f>
        <v>0</v>
      </c>
      <c r="K107" s="55">
        <f ca="1">Calcul!AF372</f>
        <v>8695</v>
      </c>
      <c r="L107" s="55">
        <f ca="1">Calcul!AF409</f>
        <v>-3213.5</v>
      </c>
      <c r="M107" s="55">
        <f ca="1">Calcul!AF446</f>
        <v>628</v>
      </c>
      <c r="N107" s="55">
        <f ca="1">Calcul!AF483</f>
        <v>-7095.5</v>
      </c>
      <c r="O107" s="55">
        <f ca="1">Calcul!AF520</f>
        <v>25.5</v>
      </c>
      <c r="P107" s="55">
        <f ca="1">Calcul!AF557</f>
        <v>-1526</v>
      </c>
      <c r="Q107" s="55">
        <f ca="1">Calcul!AF594</f>
        <v>-1500</v>
      </c>
      <c r="R107" s="55">
        <f ca="1">Calcul!AF631</f>
        <v>-2600</v>
      </c>
      <c r="S107" s="55">
        <f ca="1">Calcul!AF668</f>
        <v>940</v>
      </c>
      <c r="T107" s="55">
        <f ca="1">Calcul!AF705</f>
        <v>-873</v>
      </c>
      <c r="U107" s="61">
        <f ca="1">Calcul!AF742</f>
        <v>-2489</v>
      </c>
    </row>
    <row r="108" spans="1:21">
      <c r="A108" s="68">
        <f t="shared" si="5"/>
        <v>29</v>
      </c>
      <c r="B108" s="55">
        <f ca="1">Calcul!AF40</f>
        <v>45144</v>
      </c>
      <c r="C108" s="55">
        <f ca="1">Calcul!AF77</f>
        <v>44912.5</v>
      </c>
      <c r="D108" s="55">
        <f ca="1">Calcul!AF114</f>
        <v>44812.5</v>
      </c>
      <c r="E108" s="55">
        <f ca="1">Calcul!AF151</f>
        <v>349.5</v>
      </c>
      <c r="F108" s="55">
        <f ca="1">Calcul!AF188</f>
        <v>491</v>
      </c>
      <c r="G108" s="55">
        <f ca="1">Calcul!AF225</f>
        <v>746.5</v>
      </c>
      <c r="H108" s="55">
        <f ca="1">Calcul!AF262</f>
        <v>40848.5</v>
      </c>
      <c r="I108" s="55">
        <f ca="1">Calcul!AF299</f>
        <v>615.5</v>
      </c>
      <c r="J108" s="55">
        <f ca="1">Calcul!AF336</f>
        <v>0</v>
      </c>
      <c r="K108" s="55">
        <f ca="1">Calcul!AF373</f>
        <v>8591</v>
      </c>
      <c r="L108" s="55">
        <f ca="1">Calcul!AF410</f>
        <v>-3313</v>
      </c>
      <c r="M108" s="55">
        <f ca="1">Calcul!AF447</f>
        <v>595</v>
      </c>
      <c r="N108" s="55">
        <f ca="1">Calcul!AF484</f>
        <v>-4845.5</v>
      </c>
      <c r="O108" s="55">
        <f ca="1">Calcul!AF521</f>
        <v>28</v>
      </c>
      <c r="P108" s="55">
        <f ca="1">Calcul!AF558</f>
        <v>-732</v>
      </c>
      <c r="Q108" s="55">
        <f ca="1">Calcul!AF595</f>
        <v>-1500</v>
      </c>
      <c r="R108" s="55">
        <f ca="1">Calcul!AF632</f>
        <v>-2600</v>
      </c>
      <c r="S108" s="55">
        <f ca="1">Calcul!AF669</f>
        <v>576</v>
      </c>
      <c r="T108" s="55">
        <f ca="1">Calcul!AF706</f>
        <v>-873</v>
      </c>
      <c r="U108" s="61">
        <f ca="1">Calcul!AF743</f>
        <v>-886</v>
      </c>
    </row>
    <row r="109" spans="1:21">
      <c r="A109" s="68">
        <f t="shared" si="5"/>
        <v>30</v>
      </c>
      <c r="B109" s="55">
        <f ca="1">Calcul!AF41</f>
        <v>46479</v>
      </c>
      <c r="C109" s="55">
        <f ca="1">Calcul!AF78</f>
        <v>45362.5</v>
      </c>
      <c r="D109" s="55">
        <f ca="1">Calcul!AF115</f>
        <v>45675</v>
      </c>
      <c r="E109" s="55">
        <f ca="1">Calcul!AF152</f>
        <v>342</v>
      </c>
      <c r="F109" s="55">
        <f ca="1">Calcul!AF189</f>
        <v>1189.5</v>
      </c>
      <c r="G109" s="55">
        <f ca="1">Calcul!AF226</f>
        <v>987.5</v>
      </c>
      <c r="H109" s="55">
        <f ca="1">Calcul!AF263</f>
        <v>41233.5</v>
      </c>
      <c r="I109" s="55">
        <f ca="1">Calcul!AF300</f>
        <v>1840</v>
      </c>
      <c r="J109" s="55">
        <f ca="1">Calcul!AF337</f>
        <v>0</v>
      </c>
      <c r="K109" s="55">
        <f ca="1">Calcul!AF374</f>
        <v>8730.5</v>
      </c>
      <c r="L109" s="55">
        <f ca="1">Calcul!AF411</f>
        <v>-2861.5</v>
      </c>
      <c r="M109" s="55">
        <f ca="1">Calcul!AF448</f>
        <v>612</v>
      </c>
      <c r="N109" s="55">
        <f ca="1">Calcul!AF485</f>
        <v>-6441.5</v>
      </c>
      <c r="O109" s="55">
        <f ca="1">Calcul!AF522</f>
        <v>40.5</v>
      </c>
      <c r="P109" s="55">
        <f ca="1">Calcul!AF559</f>
        <v>461</v>
      </c>
      <c r="Q109" s="55">
        <f ca="1">Calcul!AF596</f>
        <v>-1500</v>
      </c>
      <c r="R109" s="55">
        <f ca="1">Calcul!AF633</f>
        <v>-2600</v>
      </c>
      <c r="S109" s="55">
        <f ca="1">Calcul!AF670</f>
        <v>-1020</v>
      </c>
      <c r="T109" s="55">
        <f ca="1">Calcul!AF707</f>
        <v>-873</v>
      </c>
      <c r="U109" s="61">
        <f ca="1">Calcul!AF744</f>
        <v>-2301</v>
      </c>
    </row>
    <row r="110" spans="1:21" ht="15.75" thickBot="1">
      <c r="A110" s="132">
        <f t="shared" si="5"/>
        <v>31</v>
      </c>
      <c r="B110" s="63">
        <f ca="1">Calcul!AF42</f>
        <v>0</v>
      </c>
      <c r="C110" s="63">
        <f ca="1">Calcul!AF79</f>
        <v>0</v>
      </c>
      <c r="D110" s="63">
        <f ca="1">Calcul!AF116</f>
        <v>0</v>
      </c>
      <c r="E110" s="63">
        <f ca="1">Calcul!AF153</f>
        <v>0</v>
      </c>
      <c r="F110" s="63">
        <f ca="1">Calcul!AF190</f>
        <v>0</v>
      </c>
      <c r="G110" s="63">
        <f ca="1">Calcul!AF227</f>
        <v>0</v>
      </c>
      <c r="H110" s="63">
        <f ca="1">Calcul!AF264</f>
        <v>0</v>
      </c>
      <c r="I110" s="63">
        <f ca="1">Calcul!AF301</f>
        <v>0</v>
      </c>
      <c r="J110" s="63">
        <f ca="1">Calcul!AF338</f>
        <v>0</v>
      </c>
      <c r="K110" s="63">
        <f ca="1">Calcul!AF375</f>
        <v>0</v>
      </c>
      <c r="L110" s="63">
        <f ca="1">Calcul!AF412</f>
        <v>0</v>
      </c>
      <c r="M110" s="63">
        <f ca="1">Calcul!AF449</f>
        <v>0</v>
      </c>
      <c r="N110" s="63">
        <f ca="1">Calcul!AF486</f>
        <v>0</v>
      </c>
      <c r="O110" s="63">
        <f ca="1">Calcul!AF523</f>
        <v>0</v>
      </c>
      <c r="P110" s="63">
        <f ca="1">Calcul!AF560</f>
        <v>0</v>
      </c>
      <c r="Q110" s="63">
        <f ca="1">Calcul!AF597</f>
        <v>0</v>
      </c>
      <c r="R110" s="63">
        <f ca="1">Calcul!AF634</f>
        <v>0</v>
      </c>
      <c r="S110" s="63">
        <f ca="1">Calcul!AF671</f>
        <v>0</v>
      </c>
      <c r="T110" s="63">
        <f ca="1">Calcul!AF708</f>
        <v>0</v>
      </c>
      <c r="U110" s="64">
        <f ca="1">Calcul!AF745</f>
        <v>0</v>
      </c>
    </row>
    <row r="111" spans="1:21" ht="15.75" thickTop="1">
      <c r="A111" s="11">
        <f>ROW(A80)</f>
        <v>80</v>
      </c>
      <c r="B111" s="11" t="str">
        <f>B$5&amp;$A113</f>
        <v>B109</v>
      </c>
      <c r="C111" s="11" t="str">
        <f t="shared" ref="C111:U111" si="6">C$5&amp;$A113</f>
        <v>C109</v>
      </c>
      <c r="D111" s="11" t="str">
        <f t="shared" si="6"/>
        <v>D109</v>
      </c>
      <c r="E111" s="11" t="str">
        <f t="shared" si="6"/>
        <v>E109</v>
      </c>
      <c r="F111" s="11" t="str">
        <f t="shared" si="6"/>
        <v>F109</v>
      </c>
      <c r="G111" s="11" t="str">
        <f t="shared" si="6"/>
        <v>G109</v>
      </c>
      <c r="H111" s="11" t="str">
        <f t="shared" si="6"/>
        <v>H109</v>
      </c>
      <c r="I111" s="11" t="str">
        <f t="shared" si="6"/>
        <v>I109</v>
      </c>
      <c r="J111" s="11" t="str">
        <f t="shared" si="6"/>
        <v>J109</v>
      </c>
      <c r="K111" s="11" t="str">
        <f t="shared" si="6"/>
        <v>K109</v>
      </c>
      <c r="L111" s="11" t="str">
        <f t="shared" si="6"/>
        <v>L109</v>
      </c>
      <c r="M111" s="11" t="str">
        <f t="shared" si="6"/>
        <v>M109</v>
      </c>
      <c r="N111" s="11" t="str">
        <f t="shared" si="6"/>
        <v>N109</v>
      </c>
      <c r="O111" s="11" t="str">
        <f t="shared" si="6"/>
        <v>O109</v>
      </c>
      <c r="P111" s="11" t="str">
        <f t="shared" si="6"/>
        <v>P109</v>
      </c>
      <c r="Q111" s="11" t="str">
        <f t="shared" si="6"/>
        <v>Q109</v>
      </c>
      <c r="R111" s="11" t="str">
        <f t="shared" si="6"/>
        <v>R109</v>
      </c>
      <c r="S111" s="11" t="str">
        <f t="shared" si="6"/>
        <v>S109</v>
      </c>
      <c r="T111" s="11" t="str">
        <f t="shared" si="6"/>
        <v>T109</v>
      </c>
      <c r="U111" s="11" t="str">
        <f t="shared" si="6"/>
        <v>U109</v>
      </c>
    </row>
    <row r="112" spans="1:21">
      <c r="A112" s="11" t="s">
        <v>170</v>
      </c>
      <c r="B112" s="4">
        <f ca="1">MIN(B80:INDIRECT(B111))-'Out1'!B11</f>
        <v>0</v>
      </c>
      <c r="C112" s="4">
        <f ca="1">MIN(C80:INDIRECT(C111))-'Out1'!C11</f>
        <v>0</v>
      </c>
      <c r="D112" s="4">
        <f ca="1">MIN(D80:INDIRECT(D111))-'Out1'!D11</f>
        <v>0</v>
      </c>
      <c r="E112" s="4">
        <f ca="1">MIN(E80:INDIRECT(E111))-'Out1'!E11</f>
        <v>0</v>
      </c>
      <c r="F112" s="4">
        <f ca="1">MIN(F80:INDIRECT(F111))-'Out1'!F11</f>
        <v>0</v>
      </c>
      <c r="G112" s="4">
        <f ca="1">MIN(G80:INDIRECT(G111))-'Out1'!G11</f>
        <v>0</v>
      </c>
      <c r="H112" s="4">
        <f ca="1">MIN(H80:INDIRECT(H111))-'Out1'!H11</f>
        <v>0</v>
      </c>
      <c r="I112" s="4">
        <f ca="1">MIN(I80:INDIRECT(I111))-'Out1'!I11</f>
        <v>0</v>
      </c>
      <c r="J112" s="4">
        <f ca="1">MIN(J80:INDIRECT(J111))-'Out1'!J11</f>
        <v>0</v>
      </c>
      <c r="K112" s="4">
        <f ca="1">MIN(K80:INDIRECT(K111))-'Out1'!K11</f>
        <v>0</v>
      </c>
      <c r="L112" s="4">
        <f ca="1">MIN(L80:INDIRECT(L111))-'Out1'!L11</f>
        <v>0</v>
      </c>
      <c r="M112" s="4">
        <f ca="1">MIN(M80:INDIRECT(M111))-'Out1'!M11</f>
        <v>0</v>
      </c>
      <c r="N112" s="4">
        <f ca="1">MIN(N80:INDIRECT(N111))-'Out1'!N11</f>
        <v>0</v>
      </c>
      <c r="O112" s="4">
        <f ca="1">MIN(O80:INDIRECT(O111))-'Out1'!O11</f>
        <v>0</v>
      </c>
      <c r="P112" s="4">
        <f ca="1">MIN(P80:INDIRECT(P111))-'Out1'!P11</f>
        <v>0</v>
      </c>
      <c r="Q112" s="4">
        <f ca="1">MIN(Q80:INDIRECT(Q111))-'Out1'!Q11</f>
        <v>0</v>
      </c>
      <c r="R112" s="4">
        <f ca="1">MIN(R80:INDIRECT(R111))-'Out1'!R11</f>
        <v>0</v>
      </c>
      <c r="S112" s="4">
        <f ca="1">MIN(S80:INDIRECT(S111))-'Out1'!S11</f>
        <v>0</v>
      </c>
      <c r="T112" s="4">
        <f ca="1">MIN(T80:INDIRECT(T111))-'Out1'!T11</f>
        <v>0</v>
      </c>
      <c r="U112" s="4">
        <f ca="1">MIN(U80:INDIRECT(U111))-'Out1'!U11</f>
        <v>0</v>
      </c>
    </row>
    <row r="113" spans="1:1">
      <c r="A113" s="11">
        <f>A111+Calcul!$Y$7-1</f>
        <v>109</v>
      </c>
    </row>
    <row r="114" spans="1:1">
      <c r="A114" s="11"/>
    </row>
  </sheetData>
  <sheetProtection password="CDC6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74"/>
  <sheetViews>
    <sheetView workbookViewId="0"/>
  </sheetViews>
  <sheetFormatPr baseColWidth="10" defaultRowHeight="15"/>
  <cols>
    <col min="1" max="1" width="20.7109375" customWidth="1"/>
    <col min="2" max="27" width="8.7109375" customWidth="1"/>
  </cols>
  <sheetData>
    <row r="1" spans="1:27">
      <c r="A1" s="5" t="s">
        <v>175</v>
      </c>
      <c r="B1" s="11"/>
      <c r="C1" s="11"/>
      <c r="D1" s="11"/>
      <c r="E1" s="11"/>
      <c r="F1" s="11" t="str">
        <f>Calcul!Y6</f>
        <v>Avril</v>
      </c>
      <c r="G1" s="11">
        <f>Calcul!Y3</f>
        <v>2013</v>
      </c>
      <c r="H1" s="11"/>
      <c r="I1" s="11"/>
      <c r="J1" s="11"/>
    </row>
    <row r="2" spans="1:27">
      <c r="A2" s="54" t="s">
        <v>180</v>
      </c>
      <c r="B2" s="54"/>
      <c r="C2" s="54"/>
      <c r="D2" s="54"/>
      <c r="E2" s="54"/>
      <c r="F2" s="11"/>
      <c r="G2" s="11"/>
      <c r="H2" s="11"/>
      <c r="I2" s="11"/>
      <c r="J2" s="11"/>
    </row>
    <row r="3" spans="1:27">
      <c r="A3" s="54" t="s">
        <v>181</v>
      </c>
      <c r="B3" s="54"/>
      <c r="C3" s="54"/>
      <c r="D3" s="54"/>
      <c r="E3" s="54"/>
      <c r="F3" s="11"/>
      <c r="G3" s="11"/>
      <c r="H3" s="11"/>
      <c r="I3" s="11"/>
      <c r="J3" s="11"/>
    </row>
    <row r="4" spans="1:27">
      <c r="A4" s="54" t="s">
        <v>179</v>
      </c>
      <c r="B4" s="54"/>
      <c r="C4" s="54"/>
      <c r="D4" s="54"/>
      <c r="E4" s="54"/>
      <c r="F4" s="11"/>
      <c r="G4" s="11"/>
      <c r="H4" s="11"/>
      <c r="I4" s="11"/>
      <c r="J4" s="11"/>
    </row>
    <row r="5" spans="1:27" ht="15.75" thickBot="1">
      <c r="AA5" s="11"/>
    </row>
    <row r="6" spans="1:27" ht="16.5" thickTop="1" thickBot="1">
      <c r="A6" s="136"/>
      <c r="B6" s="137" t="s">
        <v>176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6"/>
    </row>
    <row r="7" spans="1:27" ht="16.5" thickTop="1" thickBot="1">
      <c r="A7" s="138"/>
      <c r="B7" s="128">
        <f>Calcul!E640</f>
        <v>0</v>
      </c>
      <c r="C7" s="128">
        <f>Calcul!F640</f>
        <v>1</v>
      </c>
      <c r="D7" s="128">
        <f>Calcul!G640</f>
        <v>2</v>
      </c>
      <c r="E7" s="128">
        <f>Calcul!H640</f>
        <v>3</v>
      </c>
      <c r="F7" s="128">
        <f>Calcul!I640</f>
        <v>4</v>
      </c>
      <c r="G7" s="128">
        <f>Calcul!J640</f>
        <v>5</v>
      </c>
      <c r="H7" s="128">
        <f>Calcul!K640</f>
        <v>6</v>
      </c>
      <c r="I7" s="128">
        <f>Calcul!L640</f>
        <v>7</v>
      </c>
      <c r="J7" s="128">
        <f>Calcul!M640</f>
        <v>8</v>
      </c>
      <c r="K7" s="128">
        <f>Calcul!N640</f>
        <v>9</v>
      </c>
      <c r="L7" s="128">
        <f>Calcul!O640</f>
        <v>10</v>
      </c>
      <c r="M7" s="128">
        <f>Calcul!P640</f>
        <v>11</v>
      </c>
      <c r="N7" s="128">
        <f>Calcul!Q640</f>
        <v>12</v>
      </c>
      <c r="O7" s="128">
        <f>Calcul!R640</f>
        <v>13</v>
      </c>
      <c r="P7" s="128">
        <f>Calcul!S640</f>
        <v>14</v>
      </c>
      <c r="Q7" s="128">
        <f>Calcul!T640</f>
        <v>15</v>
      </c>
      <c r="R7" s="128">
        <f>Calcul!U640</f>
        <v>16</v>
      </c>
      <c r="S7" s="128">
        <f>Calcul!V640</f>
        <v>17</v>
      </c>
      <c r="T7" s="128">
        <f>Calcul!W640</f>
        <v>18</v>
      </c>
      <c r="U7" s="128">
        <f>Calcul!X640</f>
        <v>19</v>
      </c>
      <c r="V7" s="128">
        <f>Calcul!Y640</f>
        <v>20</v>
      </c>
      <c r="W7" s="128">
        <f>Calcul!Z640</f>
        <v>21</v>
      </c>
      <c r="X7" s="128">
        <f>Calcul!AA640</f>
        <v>22</v>
      </c>
      <c r="Y7" s="129">
        <f>Calcul!AB640</f>
        <v>23</v>
      </c>
      <c r="Z7" s="11"/>
      <c r="AA7" s="11" t="s">
        <v>170</v>
      </c>
    </row>
    <row r="8" spans="1:27" ht="15.75" thickTop="1">
      <c r="A8" s="139" t="str">
        <f>Calcul!AJ9</f>
        <v>Consommation</v>
      </c>
      <c r="B8" s="142">
        <f ca="1">Calcul!E43</f>
        <v>56705.3</v>
      </c>
      <c r="C8" s="143">
        <f ca="1">Calcul!F43</f>
        <v>52791.45</v>
      </c>
      <c r="D8" s="143">
        <f ca="1">Calcul!G43</f>
        <v>51825.1</v>
      </c>
      <c r="E8" s="143">
        <f ca="1">Calcul!H43</f>
        <v>49176.916666666664</v>
      </c>
      <c r="F8" s="143">
        <f ca="1">Calcul!I43</f>
        <v>47508.816666666666</v>
      </c>
      <c r="G8" s="143">
        <f ca="1">Calcul!J43</f>
        <v>48279.85</v>
      </c>
      <c r="H8" s="143">
        <f ca="1">Calcul!K43</f>
        <v>51741.2</v>
      </c>
      <c r="I8" s="143">
        <f ca="1">Calcul!L43</f>
        <v>55754.783333333333</v>
      </c>
      <c r="J8" s="143">
        <f ca="1">Calcul!M43</f>
        <v>58584.6</v>
      </c>
      <c r="K8" s="143">
        <f ca="1">Calcul!N43</f>
        <v>60495.183333333334</v>
      </c>
      <c r="L8" s="143">
        <f ca="1">Calcul!O43</f>
        <v>60976.95</v>
      </c>
      <c r="M8" s="143">
        <f ca="1">Calcul!P43</f>
        <v>60842.083333333336</v>
      </c>
      <c r="N8" s="143">
        <f ca="1">Calcul!Q43</f>
        <v>60932.116666666669</v>
      </c>
      <c r="O8" s="143">
        <f ca="1">Calcul!R43</f>
        <v>60357.25</v>
      </c>
      <c r="P8" s="143">
        <f ca="1">Calcul!S43</f>
        <v>58568.033333333333</v>
      </c>
      <c r="Q8" s="143">
        <f ca="1">Calcul!T43</f>
        <v>56214.98333333333</v>
      </c>
      <c r="R8" s="143">
        <f ca="1">Calcul!U43</f>
        <v>54462.9</v>
      </c>
      <c r="S8" s="143">
        <f ca="1">Calcul!V43</f>
        <v>53401.9</v>
      </c>
      <c r="T8" s="143">
        <f ca="1">Calcul!W43</f>
        <v>54197.566666666666</v>
      </c>
      <c r="U8" s="143">
        <f ca="1">Calcul!X43</f>
        <v>56344.366666666669</v>
      </c>
      <c r="V8" s="143">
        <f ca="1">Calcul!Y43</f>
        <v>56162.433333333334</v>
      </c>
      <c r="W8" s="143">
        <f ca="1">Calcul!Z43</f>
        <v>56487.566666666666</v>
      </c>
      <c r="X8" s="143">
        <f ca="1">Calcul!AA43</f>
        <v>55389.066666666666</v>
      </c>
      <c r="Y8" s="144">
        <f ca="1">Calcul!AB43</f>
        <v>57819.616666666669</v>
      </c>
      <c r="AA8" s="4">
        <f ca="1">SUM(B8:Y8)/24-'Out1'!B9</f>
        <v>0</v>
      </c>
    </row>
    <row r="9" spans="1:27">
      <c r="A9" s="140" t="str">
        <f>Calcul!AK9</f>
        <v>Prévision J-1</v>
      </c>
      <c r="B9" s="145">
        <f ca="1">Calcul!E80</f>
        <v>55012.916666666664</v>
      </c>
      <c r="C9" s="75">
        <f ca="1">Calcul!F80</f>
        <v>52375.833333333336</v>
      </c>
      <c r="D9" s="75">
        <f ca="1">Calcul!G80</f>
        <v>51197.083333333336</v>
      </c>
      <c r="E9" s="75">
        <f ca="1">Calcul!H80</f>
        <v>48290.416666666664</v>
      </c>
      <c r="F9" s="75">
        <f ca="1">Calcul!I80</f>
        <v>46883.333333333336</v>
      </c>
      <c r="G9" s="75">
        <f ca="1">Calcul!J80</f>
        <v>48194.166666666664</v>
      </c>
      <c r="H9" s="75">
        <f ca="1">Calcul!K80</f>
        <v>52036.25</v>
      </c>
      <c r="I9" s="75">
        <f ca="1">Calcul!L80</f>
        <v>56143.75</v>
      </c>
      <c r="J9" s="75">
        <f ca="1">Calcul!M80</f>
        <v>59107.5</v>
      </c>
      <c r="K9" s="75">
        <f ca="1">Calcul!N80</f>
        <v>61019.583333333336</v>
      </c>
      <c r="L9" s="75">
        <f ca="1">Calcul!O80</f>
        <v>61180.833333333336</v>
      </c>
      <c r="M9" s="75">
        <f ca="1">Calcul!P80</f>
        <v>60862.083333333336</v>
      </c>
      <c r="N9" s="75">
        <f ca="1">Calcul!Q80</f>
        <v>60864.166666666664</v>
      </c>
      <c r="O9" s="75">
        <f ca="1">Calcul!R80</f>
        <v>60107.916666666664</v>
      </c>
      <c r="P9" s="75">
        <f ca="1">Calcul!S80</f>
        <v>57872.083333333336</v>
      </c>
      <c r="Q9" s="75">
        <f ca="1">Calcul!T80</f>
        <v>55176.666666666664</v>
      </c>
      <c r="R9" s="75">
        <f ca="1">Calcul!U80</f>
        <v>53062.5</v>
      </c>
      <c r="S9" s="75">
        <f ca="1">Calcul!V80</f>
        <v>52001.666666666664</v>
      </c>
      <c r="T9" s="75">
        <f ca="1">Calcul!W80</f>
        <v>53297.5</v>
      </c>
      <c r="U9" s="75">
        <f ca="1">Calcul!X80</f>
        <v>55205.833333333336</v>
      </c>
      <c r="V9" s="75">
        <f ca="1">Calcul!Y80</f>
        <v>55527.916666666664</v>
      </c>
      <c r="W9" s="75">
        <f ca="1">Calcul!Z80</f>
        <v>55741.25</v>
      </c>
      <c r="X9" s="75">
        <f ca="1">Calcul!AA80</f>
        <v>55413.333333333336</v>
      </c>
      <c r="Y9" s="76">
        <f ca="1">Calcul!AB80</f>
        <v>57152.083333333336</v>
      </c>
      <c r="AA9" s="4">
        <f ca="1">SUM(B9:Y9)/24-'Out1'!C9</f>
        <v>0</v>
      </c>
    </row>
    <row r="10" spans="1:27">
      <c r="A10" s="140" t="str">
        <f>Calcul!AL9</f>
        <v>Prévision J</v>
      </c>
      <c r="B10" s="145">
        <f ca="1">Calcul!E117</f>
        <v>54962.5</v>
      </c>
      <c r="C10" s="75">
        <f ca="1">Calcul!F117</f>
        <v>52212.5</v>
      </c>
      <c r="D10" s="75">
        <f ca="1">Calcul!G117</f>
        <v>50897.5</v>
      </c>
      <c r="E10" s="75">
        <f ca="1">Calcul!H117</f>
        <v>47962.083333333336</v>
      </c>
      <c r="F10" s="75">
        <f ca="1">Calcul!I117</f>
        <v>46721.25</v>
      </c>
      <c r="G10" s="75">
        <f ca="1">Calcul!J117</f>
        <v>48136.666666666664</v>
      </c>
      <c r="H10" s="75">
        <f ca="1">Calcul!K117</f>
        <v>51977.916666666664</v>
      </c>
      <c r="I10" s="75">
        <f ca="1">Calcul!L117</f>
        <v>55927.916666666664</v>
      </c>
      <c r="J10" s="75">
        <f ca="1">Calcul!M117</f>
        <v>58912.916666666664</v>
      </c>
      <c r="K10" s="75">
        <f ca="1">Calcul!N117</f>
        <v>60850.416666666664</v>
      </c>
      <c r="L10" s="75">
        <f ca="1">Calcul!O117</f>
        <v>61037.083333333336</v>
      </c>
      <c r="M10" s="75">
        <f ca="1">Calcul!P117</f>
        <v>60880</v>
      </c>
      <c r="N10" s="75">
        <f ca="1">Calcul!Q117</f>
        <v>61067.5</v>
      </c>
      <c r="O10" s="75">
        <f ca="1">Calcul!R117</f>
        <v>60152.5</v>
      </c>
      <c r="P10" s="75">
        <f ca="1">Calcul!S117</f>
        <v>57993.75</v>
      </c>
      <c r="Q10" s="75">
        <f ca="1">Calcul!T117</f>
        <v>55299.583333333336</v>
      </c>
      <c r="R10" s="75">
        <f ca="1">Calcul!U117</f>
        <v>53150.833333333336</v>
      </c>
      <c r="S10" s="75">
        <f ca="1">Calcul!V117</f>
        <v>52071.666666666664</v>
      </c>
      <c r="T10" s="75">
        <f ca="1">Calcul!W117</f>
        <v>53377.5</v>
      </c>
      <c r="U10" s="75">
        <f ca="1">Calcul!X117</f>
        <v>55303.333333333336</v>
      </c>
      <c r="V10" s="75">
        <f ca="1">Calcul!Y117</f>
        <v>55623.75</v>
      </c>
      <c r="W10" s="75">
        <f ca="1">Calcul!Z117</f>
        <v>55853.333333333336</v>
      </c>
      <c r="X10" s="75">
        <f ca="1">Calcul!AA117</f>
        <v>55545.416666666664</v>
      </c>
      <c r="Y10" s="76">
        <f ca="1">Calcul!AB117</f>
        <v>57263.75</v>
      </c>
      <c r="AA10" s="4">
        <f ca="1">SUM(B10:Y10)/24-'Out1'!D9</f>
        <v>0</v>
      </c>
    </row>
    <row r="11" spans="1:27">
      <c r="A11" s="140" t="str">
        <f>Calcul!AM9</f>
        <v>Fioul</v>
      </c>
      <c r="B11" s="145">
        <f ca="1">Calcul!E154</f>
        <v>383.56666666666666</v>
      </c>
      <c r="C11" s="75">
        <f ca="1">Calcul!F154</f>
        <v>368.1</v>
      </c>
      <c r="D11" s="75">
        <f ca="1">Calcul!G154</f>
        <v>371.78333333333336</v>
      </c>
      <c r="E11" s="75">
        <f ca="1">Calcul!H154</f>
        <v>371</v>
      </c>
      <c r="F11" s="75">
        <f ca="1">Calcul!I154</f>
        <v>372.95</v>
      </c>
      <c r="G11" s="75">
        <f ca="1">Calcul!J154</f>
        <v>386.46666666666664</v>
      </c>
      <c r="H11" s="75">
        <f ca="1">Calcul!K154</f>
        <v>408.01666666666665</v>
      </c>
      <c r="I11" s="75">
        <f ca="1">Calcul!L154</f>
        <v>440.01666666666665</v>
      </c>
      <c r="J11" s="75">
        <f ca="1">Calcul!M154</f>
        <v>508.26666666666665</v>
      </c>
      <c r="K11" s="75">
        <f ca="1">Calcul!N154</f>
        <v>576.26666666666665</v>
      </c>
      <c r="L11" s="75">
        <f ca="1">Calcul!O154</f>
        <v>569.26666666666665</v>
      </c>
      <c r="M11" s="75">
        <f ca="1">Calcul!P154</f>
        <v>561.0333333333333</v>
      </c>
      <c r="N11" s="75">
        <f ca="1">Calcul!Q154</f>
        <v>539.45000000000005</v>
      </c>
      <c r="O11" s="75">
        <f ca="1">Calcul!R154</f>
        <v>518.7833333333333</v>
      </c>
      <c r="P11" s="75">
        <f ca="1">Calcul!S154</f>
        <v>476.13333333333333</v>
      </c>
      <c r="Q11" s="75">
        <f ca="1">Calcul!T154</f>
        <v>434.15</v>
      </c>
      <c r="R11" s="75">
        <f ca="1">Calcul!U154</f>
        <v>416.75</v>
      </c>
      <c r="S11" s="75">
        <f ca="1">Calcul!V154</f>
        <v>414.28333333333336</v>
      </c>
      <c r="T11" s="75">
        <f ca="1">Calcul!W154</f>
        <v>400.03333333333336</v>
      </c>
      <c r="U11" s="75">
        <f ca="1">Calcul!X154</f>
        <v>404.58333333333331</v>
      </c>
      <c r="V11" s="75">
        <f ca="1">Calcul!Y154</f>
        <v>415.4</v>
      </c>
      <c r="W11" s="75">
        <f ca="1">Calcul!Z154</f>
        <v>414.95</v>
      </c>
      <c r="X11" s="75">
        <f ca="1">Calcul!AA154</f>
        <v>391.03333333333336</v>
      </c>
      <c r="Y11" s="76">
        <f ca="1">Calcul!AB154</f>
        <v>402.35</v>
      </c>
      <c r="AA11" s="4">
        <f ca="1">SUM(B11:Y11)/24-'Out1'!E9</f>
        <v>0</v>
      </c>
    </row>
    <row r="12" spans="1:27">
      <c r="A12" s="140" t="str">
        <f>Calcul!AN9</f>
        <v>Charbon</v>
      </c>
      <c r="B12" s="145">
        <f ca="1">Calcul!E191</f>
        <v>2089.2166666666667</v>
      </c>
      <c r="C12" s="75">
        <f ca="1">Calcul!F191</f>
        <v>1872.8333333333333</v>
      </c>
      <c r="D12" s="75">
        <f ca="1">Calcul!G191</f>
        <v>1836.7166666666667</v>
      </c>
      <c r="E12" s="75">
        <f ca="1">Calcul!H191</f>
        <v>1699.2666666666667</v>
      </c>
      <c r="F12" s="75">
        <f ca="1">Calcul!I191</f>
        <v>1629.4666666666667</v>
      </c>
      <c r="G12" s="75">
        <f ca="1">Calcul!J191</f>
        <v>1743.9</v>
      </c>
      <c r="H12" s="75">
        <f ca="1">Calcul!K191</f>
        <v>2098.8666666666668</v>
      </c>
      <c r="I12" s="75">
        <f ca="1">Calcul!L191</f>
        <v>2383.7333333333331</v>
      </c>
      <c r="J12" s="75">
        <f ca="1">Calcul!M191</f>
        <v>2477.9833333333331</v>
      </c>
      <c r="K12" s="75">
        <f ca="1">Calcul!N191</f>
        <v>2514.7333333333331</v>
      </c>
      <c r="L12" s="75">
        <f ca="1">Calcul!O191</f>
        <v>2516.1833333333334</v>
      </c>
      <c r="M12" s="75">
        <f ca="1">Calcul!P191</f>
        <v>2471.9166666666665</v>
      </c>
      <c r="N12" s="75">
        <f ca="1">Calcul!Q191</f>
        <v>2392.4166666666665</v>
      </c>
      <c r="O12" s="75">
        <f ca="1">Calcul!R191</f>
        <v>2329.8833333333332</v>
      </c>
      <c r="P12" s="75">
        <f ca="1">Calcul!S191</f>
        <v>2268.3000000000002</v>
      </c>
      <c r="Q12" s="75">
        <f ca="1">Calcul!T191</f>
        <v>2098.6333333333332</v>
      </c>
      <c r="R12" s="75">
        <f ca="1">Calcul!U191</f>
        <v>2048.9166666666665</v>
      </c>
      <c r="S12" s="75">
        <f ca="1">Calcul!V191</f>
        <v>2043.5166666666667</v>
      </c>
      <c r="T12" s="75">
        <f ca="1">Calcul!W191</f>
        <v>2070.1166666666668</v>
      </c>
      <c r="U12" s="75">
        <f ca="1">Calcul!X191</f>
        <v>2199.6</v>
      </c>
      <c r="V12" s="75">
        <f ca="1">Calcul!Y191</f>
        <v>2202.5500000000002</v>
      </c>
      <c r="W12" s="75">
        <f ca="1">Calcul!Z191</f>
        <v>2229.2833333333333</v>
      </c>
      <c r="X12" s="75">
        <f ca="1">Calcul!AA191</f>
        <v>2060.4833333333331</v>
      </c>
      <c r="Y12" s="76">
        <f ca="1">Calcul!AB191</f>
        <v>2160.3166666666666</v>
      </c>
      <c r="AA12" s="4">
        <f ca="1">SUM(B12:Y12)/24-'Out1'!F9</f>
        <v>0</v>
      </c>
    </row>
    <row r="13" spans="1:27">
      <c r="A13" s="140" t="str">
        <f>Calcul!AO9</f>
        <v>Gaz</v>
      </c>
      <c r="B13" s="145">
        <f ca="1">Calcul!E228</f>
        <v>1449.8</v>
      </c>
      <c r="C13" s="75">
        <f ca="1">Calcul!F228</f>
        <v>1240.1666666666667</v>
      </c>
      <c r="D13" s="75">
        <f ca="1">Calcul!G228</f>
        <v>1173.6333333333334</v>
      </c>
      <c r="E13" s="75">
        <f ca="1">Calcul!H228</f>
        <v>1144.4333333333334</v>
      </c>
      <c r="F13" s="75">
        <f ca="1">Calcul!I228</f>
        <v>1147.8499999999999</v>
      </c>
      <c r="G13" s="75">
        <f ca="1">Calcul!J228</f>
        <v>1201.8166666666666</v>
      </c>
      <c r="H13" s="75">
        <f ca="1">Calcul!K228</f>
        <v>1411.05</v>
      </c>
      <c r="I13" s="75">
        <f ca="1">Calcul!L228</f>
        <v>1815.4666666666667</v>
      </c>
      <c r="J13" s="75">
        <f ca="1">Calcul!M228</f>
        <v>2060.8833333333332</v>
      </c>
      <c r="K13" s="75">
        <f ca="1">Calcul!N228</f>
        <v>2101.3833333333332</v>
      </c>
      <c r="L13" s="75">
        <f ca="1">Calcul!O228</f>
        <v>2107.4833333333331</v>
      </c>
      <c r="M13" s="75">
        <f ca="1">Calcul!P228</f>
        <v>2051.8166666666666</v>
      </c>
      <c r="N13" s="75">
        <f ca="1">Calcul!Q228</f>
        <v>2001.6333333333334</v>
      </c>
      <c r="O13" s="75">
        <f ca="1">Calcul!R228</f>
        <v>1954.15</v>
      </c>
      <c r="P13" s="75">
        <f ca="1">Calcul!S228</f>
        <v>1898.5166666666667</v>
      </c>
      <c r="Q13" s="75">
        <f ca="1">Calcul!T228</f>
        <v>1858.15</v>
      </c>
      <c r="R13" s="75">
        <f ca="1">Calcul!U228</f>
        <v>1815</v>
      </c>
      <c r="S13" s="75">
        <f ca="1">Calcul!V228</f>
        <v>1808.1666666666667</v>
      </c>
      <c r="T13" s="75">
        <f ca="1">Calcul!W228</f>
        <v>1830.5666666666666</v>
      </c>
      <c r="U13" s="75">
        <f ca="1">Calcul!X228</f>
        <v>1878.7166666666667</v>
      </c>
      <c r="V13" s="75">
        <f ca="1">Calcul!Y228</f>
        <v>1871.7833333333333</v>
      </c>
      <c r="W13" s="75">
        <f ca="1">Calcul!Z228</f>
        <v>1861</v>
      </c>
      <c r="X13" s="75">
        <f ca="1">Calcul!AA228</f>
        <v>1758.4833333333333</v>
      </c>
      <c r="Y13" s="76">
        <f ca="1">Calcul!AB228</f>
        <v>1633.3666666666666</v>
      </c>
      <c r="AA13" s="4">
        <f ca="1">SUM(B13:Y13)/24-'Out1'!G9</f>
        <v>0</v>
      </c>
    </row>
    <row r="14" spans="1:27">
      <c r="A14" s="140" t="str">
        <f>Calcul!AP9</f>
        <v>Nucléaire</v>
      </c>
      <c r="B14" s="145">
        <f ca="1">Calcul!E265</f>
        <v>43936.666666666664</v>
      </c>
      <c r="C14" s="75">
        <f ca="1">Calcul!F265</f>
        <v>43358.316666666666</v>
      </c>
      <c r="D14" s="75">
        <f ca="1">Calcul!G265</f>
        <v>43224.76666666667</v>
      </c>
      <c r="E14" s="75">
        <f ca="1">Calcul!H265</f>
        <v>42333.683333333334</v>
      </c>
      <c r="F14" s="75">
        <f ca="1">Calcul!I265</f>
        <v>42065.333333333336</v>
      </c>
      <c r="G14" s="75">
        <f ca="1">Calcul!J265</f>
        <v>42496.45</v>
      </c>
      <c r="H14" s="75">
        <f ca="1">Calcul!K265</f>
        <v>43406.85</v>
      </c>
      <c r="I14" s="75">
        <f ca="1">Calcul!L265</f>
        <v>43918.76666666667</v>
      </c>
      <c r="J14" s="75">
        <f ca="1">Calcul!M265</f>
        <v>44207.65</v>
      </c>
      <c r="K14" s="75">
        <f ca="1">Calcul!N265</f>
        <v>44439.23333333333</v>
      </c>
      <c r="L14" s="75">
        <f ca="1">Calcul!O265</f>
        <v>44411.98333333333</v>
      </c>
      <c r="M14" s="75">
        <f ca="1">Calcul!P265</f>
        <v>44371.9</v>
      </c>
      <c r="N14" s="75">
        <f ca="1">Calcul!Q265</f>
        <v>44289.35</v>
      </c>
      <c r="O14" s="75">
        <f ca="1">Calcul!R265</f>
        <v>44139.01666666667</v>
      </c>
      <c r="P14" s="75">
        <f ca="1">Calcul!S265</f>
        <v>43826.783333333333</v>
      </c>
      <c r="Q14" s="75">
        <f ca="1">Calcul!T265</f>
        <v>43353.116666666669</v>
      </c>
      <c r="R14" s="75">
        <f ca="1">Calcul!U265</f>
        <v>42988.01666666667</v>
      </c>
      <c r="S14" s="75">
        <f ca="1">Calcul!V265</f>
        <v>43018.433333333334</v>
      </c>
      <c r="T14" s="75">
        <f ca="1">Calcul!W265</f>
        <v>43644.1</v>
      </c>
      <c r="U14" s="75">
        <f ca="1">Calcul!X265</f>
        <v>44288.76666666667</v>
      </c>
      <c r="V14" s="75">
        <f ca="1">Calcul!Y265</f>
        <v>44418.45</v>
      </c>
      <c r="W14" s="75">
        <f ca="1">Calcul!Z265</f>
        <v>44449.383333333331</v>
      </c>
      <c r="X14" s="75">
        <f ca="1">Calcul!AA265</f>
        <v>43914.15</v>
      </c>
      <c r="Y14" s="76">
        <f ca="1">Calcul!AB265</f>
        <v>43982.2</v>
      </c>
      <c r="AA14" s="4">
        <f ca="1">SUM(B14:Y14)/24-'Out1'!H9</f>
        <v>0</v>
      </c>
    </row>
    <row r="15" spans="1:27">
      <c r="A15" s="140" t="str">
        <f>Calcul!AQ9</f>
        <v>Eolien</v>
      </c>
      <c r="B15" s="145">
        <f ca="1">Calcul!E302</f>
        <v>2074.5500000000002</v>
      </c>
      <c r="C15" s="75">
        <f ca="1">Calcul!F302</f>
        <v>2084.3833333333332</v>
      </c>
      <c r="D15" s="75">
        <f ca="1">Calcul!G302</f>
        <v>2088.8333333333335</v>
      </c>
      <c r="E15" s="75">
        <f ca="1">Calcul!H302</f>
        <v>2051.4833333333331</v>
      </c>
      <c r="F15" s="75">
        <f ca="1">Calcul!I302</f>
        <v>2018.1833333333334</v>
      </c>
      <c r="G15" s="75">
        <f ca="1">Calcul!J302</f>
        <v>2010.3333333333333</v>
      </c>
      <c r="H15" s="75">
        <f ca="1">Calcul!K302</f>
        <v>2000.3</v>
      </c>
      <c r="I15" s="75">
        <f ca="1">Calcul!L302</f>
        <v>2008.3166666666666</v>
      </c>
      <c r="J15" s="75">
        <f ca="1">Calcul!M302</f>
        <v>1971.05</v>
      </c>
      <c r="K15" s="75">
        <f ca="1">Calcul!N302</f>
        <v>1872.0166666666667</v>
      </c>
      <c r="L15" s="75">
        <f ca="1">Calcul!O302</f>
        <v>1895.6833333333334</v>
      </c>
      <c r="M15" s="75">
        <f ca="1">Calcul!P302</f>
        <v>1968.65</v>
      </c>
      <c r="N15" s="75">
        <f ca="1">Calcul!Q302</f>
        <v>2056.6833333333334</v>
      </c>
      <c r="O15" s="75">
        <f ca="1">Calcul!R302</f>
        <v>2107.6833333333334</v>
      </c>
      <c r="P15" s="75">
        <f ca="1">Calcul!S302</f>
        <v>2134.4833333333331</v>
      </c>
      <c r="Q15" s="75">
        <f ca="1">Calcul!T302</f>
        <v>2176.9</v>
      </c>
      <c r="R15" s="75">
        <f ca="1">Calcul!U302</f>
        <v>2205.5333333333333</v>
      </c>
      <c r="S15" s="75">
        <f ca="1">Calcul!V302</f>
        <v>2191.1166666666668</v>
      </c>
      <c r="T15" s="75">
        <f ca="1">Calcul!W302</f>
        <v>2159.3333333333335</v>
      </c>
      <c r="U15" s="75">
        <f ca="1">Calcul!X302</f>
        <v>2073.4166666666665</v>
      </c>
      <c r="V15" s="75">
        <f ca="1">Calcul!Y302</f>
        <v>1968.6333333333334</v>
      </c>
      <c r="W15" s="75">
        <f ca="1">Calcul!Z302</f>
        <v>1973.85</v>
      </c>
      <c r="X15" s="75">
        <f ca="1">Calcul!AA302</f>
        <v>2015.3833333333334</v>
      </c>
      <c r="Y15" s="76">
        <f ca="1">Calcul!AB302</f>
        <v>2050.0166666666669</v>
      </c>
      <c r="AA15" s="4">
        <f ca="1">SUM(B15:Y15)/24-'Out1'!I9</f>
        <v>0</v>
      </c>
    </row>
    <row r="16" spans="1:27">
      <c r="A16" s="140" t="str">
        <f>Calcul!AR9</f>
        <v>Solaire</v>
      </c>
      <c r="B16" s="145">
        <f ca="1">Calcul!E339</f>
        <v>6.6666666666666666E-2</v>
      </c>
      <c r="C16" s="75">
        <f ca="1">Calcul!F339</f>
        <v>0</v>
      </c>
      <c r="D16" s="75">
        <f ca="1">Calcul!G339</f>
        <v>0</v>
      </c>
      <c r="E16" s="75">
        <f ca="1">Calcul!H339</f>
        <v>0</v>
      </c>
      <c r="F16" s="75">
        <f ca="1">Calcul!I339</f>
        <v>0</v>
      </c>
      <c r="G16" s="75">
        <f ca="1">Calcul!J339</f>
        <v>0</v>
      </c>
      <c r="H16" s="75">
        <f ca="1">Calcul!K339</f>
        <v>0</v>
      </c>
      <c r="I16" s="75">
        <f ca="1">Calcul!L339</f>
        <v>11.233333333333333</v>
      </c>
      <c r="J16" s="75">
        <f ca="1">Calcul!M339</f>
        <v>157.75</v>
      </c>
      <c r="K16" s="75">
        <f ca="1">Calcul!N339</f>
        <v>487.73333333333335</v>
      </c>
      <c r="L16" s="75">
        <f ca="1">Calcul!O339</f>
        <v>857.15</v>
      </c>
      <c r="M16" s="75">
        <f ca="1">Calcul!P339</f>
        <v>1163.4000000000001</v>
      </c>
      <c r="N16" s="75">
        <f ca="1">Calcul!Q339</f>
        <v>1362.9333333333334</v>
      </c>
      <c r="O16" s="75">
        <f ca="1">Calcul!R339</f>
        <v>1444.3166666666666</v>
      </c>
      <c r="P16" s="75">
        <f ca="1">Calcul!S339</f>
        <v>1437.9</v>
      </c>
      <c r="Q16" s="75">
        <f ca="1">Calcul!T339</f>
        <v>1340.4166666666667</v>
      </c>
      <c r="R16" s="75">
        <f ca="1">Calcul!U339</f>
        <v>1169.9666666666667</v>
      </c>
      <c r="S16" s="75">
        <f ca="1">Calcul!V339</f>
        <v>910</v>
      </c>
      <c r="T16" s="75">
        <f ca="1">Calcul!W339</f>
        <v>587.16666666666663</v>
      </c>
      <c r="U16" s="75">
        <f ca="1">Calcul!X339</f>
        <v>251.41666666666666</v>
      </c>
      <c r="V16" s="75">
        <f ca="1">Calcul!Y339</f>
        <v>39.983333333333334</v>
      </c>
      <c r="W16" s="75">
        <f ca="1">Calcul!Z339</f>
        <v>0.41666666666666669</v>
      </c>
      <c r="X16" s="75">
        <f ca="1">Calcul!AA339</f>
        <v>0</v>
      </c>
      <c r="Y16" s="76">
        <f ca="1">Calcul!AB339</f>
        <v>0</v>
      </c>
      <c r="AA16" s="4">
        <f ca="1">SUM(B16:Y16)/24-'Out1'!J9</f>
        <v>0</v>
      </c>
    </row>
    <row r="17" spans="1:27">
      <c r="A17" s="140" t="str">
        <f>Calcul!AS9</f>
        <v>Hydraulique</v>
      </c>
      <c r="B17" s="145">
        <f ca="1">Calcul!E376</f>
        <v>10019.066666666668</v>
      </c>
      <c r="C17" s="75">
        <f ca="1">Calcul!F376</f>
        <v>8656.1833333333325</v>
      </c>
      <c r="D17" s="75">
        <f ca="1">Calcul!G376</f>
        <v>8367.7833333333328</v>
      </c>
      <c r="E17" s="75">
        <f ca="1">Calcul!H376</f>
        <v>8067.2666666666664</v>
      </c>
      <c r="F17" s="75">
        <f ca="1">Calcul!I376</f>
        <v>7909.95</v>
      </c>
      <c r="G17" s="75">
        <f ca="1">Calcul!J376</f>
        <v>8001.2666666666664</v>
      </c>
      <c r="H17" s="75">
        <f ca="1">Calcul!K376</f>
        <v>8479.6833333333325</v>
      </c>
      <c r="I17" s="75">
        <f ca="1">Calcul!L376</f>
        <v>9793.2000000000007</v>
      </c>
      <c r="J17" s="75">
        <f ca="1">Calcul!M376</f>
        <v>10745.033333333333</v>
      </c>
      <c r="K17" s="75">
        <f ca="1">Calcul!N376</f>
        <v>11400.083333333334</v>
      </c>
      <c r="L17" s="75">
        <f ca="1">Calcul!O376</f>
        <v>11506.033333333333</v>
      </c>
      <c r="M17" s="75">
        <f ca="1">Calcul!P376</f>
        <v>11226.866666666667</v>
      </c>
      <c r="N17" s="75">
        <f ca="1">Calcul!Q376</f>
        <v>10999.383333333333</v>
      </c>
      <c r="O17" s="75">
        <f ca="1">Calcul!R376</f>
        <v>10640.716666666667</v>
      </c>
      <c r="P17" s="75">
        <f ca="1">Calcul!S376</f>
        <v>9943.3833333333332</v>
      </c>
      <c r="Q17" s="75">
        <f ca="1">Calcul!T376</f>
        <v>9329.65</v>
      </c>
      <c r="R17" s="75">
        <f ca="1">Calcul!U376</f>
        <v>9079.4333333333325</v>
      </c>
      <c r="S17" s="75">
        <f ca="1">Calcul!V376</f>
        <v>9099.3833333333332</v>
      </c>
      <c r="T17" s="75">
        <f ca="1">Calcul!W376</f>
        <v>9530.1833333333325</v>
      </c>
      <c r="U17" s="75">
        <f ca="1">Calcul!X376</f>
        <v>10771.25</v>
      </c>
      <c r="V17" s="75">
        <f ca="1">Calcul!Y376</f>
        <v>11056.266666666666</v>
      </c>
      <c r="W17" s="75">
        <f ca="1">Calcul!Z376</f>
        <v>11184.083333333334</v>
      </c>
      <c r="X17" s="75">
        <f ca="1">Calcul!AA376</f>
        <v>10175.299999999999</v>
      </c>
      <c r="Y17" s="76">
        <f ca="1">Calcul!AB376</f>
        <v>10946.65</v>
      </c>
      <c r="AA17" s="4">
        <f ca="1">SUM(B17:Y17)/24-'Out1'!K9</f>
        <v>0</v>
      </c>
    </row>
    <row r="18" spans="1:27">
      <c r="A18" s="140" t="str">
        <f>Calcul!AT9</f>
        <v>Pompage</v>
      </c>
      <c r="B18" s="145">
        <f ca="1">Calcul!E413</f>
        <v>-185.55</v>
      </c>
      <c r="C18" s="75">
        <f ca="1">Calcul!F413</f>
        <v>-1141.3499999999999</v>
      </c>
      <c r="D18" s="75">
        <f ca="1">Calcul!G413</f>
        <v>-1590.2666666666667</v>
      </c>
      <c r="E18" s="75">
        <f ca="1">Calcul!H413</f>
        <v>-2063.0666666666666</v>
      </c>
      <c r="F18" s="75">
        <f ca="1">Calcul!I413</f>
        <v>-2436.3333333333335</v>
      </c>
      <c r="G18" s="75">
        <f ca="1">Calcul!J413</f>
        <v>-2350.9833333333331</v>
      </c>
      <c r="H18" s="75">
        <f ca="1">Calcul!K413</f>
        <v>-1536.0833333333333</v>
      </c>
      <c r="I18" s="75">
        <f ca="1">Calcul!L413</f>
        <v>-822.4</v>
      </c>
      <c r="J18" s="75">
        <f ca="1">Calcul!M413</f>
        <v>-558.33333333333337</v>
      </c>
      <c r="K18" s="75">
        <f ca="1">Calcul!N413</f>
        <v>-341.53333333333336</v>
      </c>
      <c r="L18" s="75">
        <f ca="1">Calcul!O413</f>
        <v>-195.38333333333333</v>
      </c>
      <c r="M18" s="75">
        <f ca="1">Calcul!P413</f>
        <v>-194.85</v>
      </c>
      <c r="N18" s="75">
        <f ca="1">Calcul!Q413</f>
        <v>-210.86666666666667</v>
      </c>
      <c r="O18" s="75">
        <f ca="1">Calcul!R413</f>
        <v>-240.51666666666668</v>
      </c>
      <c r="P18" s="75">
        <f ca="1">Calcul!S413</f>
        <v>-473.18333333333334</v>
      </c>
      <c r="Q18" s="75">
        <f ca="1">Calcul!T413</f>
        <v>-683.11666666666667</v>
      </c>
      <c r="R18" s="75">
        <f ca="1">Calcul!U413</f>
        <v>-837.2166666666667</v>
      </c>
      <c r="S18" s="75">
        <f ca="1">Calcul!V413</f>
        <v>-1011.9666666666667</v>
      </c>
      <c r="T18" s="75">
        <f ca="1">Calcul!W413</f>
        <v>-716.16666666666663</v>
      </c>
      <c r="U18" s="75">
        <f ca="1">Calcul!X413</f>
        <v>-206.4</v>
      </c>
      <c r="V18" s="75">
        <f ca="1">Calcul!Y413</f>
        <v>-101.66666666666667</v>
      </c>
      <c r="W18" s="75">
        <f ca="1">Calcul!Z413</f>
        <v>-44.68333333333333</v>
      </c>
      <c r="X18" s="75">
        <f ca="1">Calcul!AA413</f>
        <v>-50.43333333333333</v>
      </c>
      <c r="Y18" s="76">
        <f ca="1">Calcul!AB413</f>
        <v>-77.5</v>
      </c>
      <c r="AA18" s="4">
        <f ca="1">SUM(B18:Y18)/24-'Out1'!L9</f>
        <v>0</v>
      </c>
    </row>
    <row r="19" spans="1:27">
      <c r="A19" s="140" t="str">
        <f>Calcul!AU9</f>
        <v>Autres</v>
      </c>
      <c r="B19" s="145">
        <f ca="1">Calcul!E450</f>
        <v>585.63333333333333</v>
      </c>
      <c r="C19" s="75">
        <f ca="1">Calcul!F450</f>
        <v>585.11666666666667</v>
      </c>
      <c r="D19" s="75">
        <f ca="1">Calcul!G450</f>
        <v>586.56666666666672</v>
      </c>
      <c r="E19" s="75">
        <f ca="1">Calcul!H450</f>
        <v>587.35</v>
      </c>
      <c r="F19" s="75">
        <f ca="1">Calcul!I450</f>
        <v>587.5333333333333</v>
      </c>
      <c r="G19" s="75">
        <f ca="1">Calcul!J450</f>
        <v>584.9</v>
      </c>
      <c r="H19" s="75">
        <f ca="1">Calcul!K450</f>
        <v>583.0333333333333</v>
      </c>
      <c r="I19" s="75">
        <f ca="1">Calcul!L450</f>
        <v>578.61666666666667</v>
      </c>
      <c r="J19" s="75">
        <f ca="1">Calcul!M450</f>
        <v>576.2166666666667</v>
      </c>
      <c r="K19" s="75">
        <f ca="1">Calcul!N450</f>
        <v>573.86666666666667</v>
      </c>
      <c r="L19" s="75">
        <f ca="1">Calcul!O450</f>
        <v>572.16666666666663</v>
      </c>
      <c r="M19" s="75">
        <f ca="1">Calcul!P450</f>
        <v>571.58333333333337</v>
      </c>
      <c r="N19" s="75">
        <f ca="1">Calcul!Q450</f>
        <v>575.15</v>
      </c>
      <c r="O19" s="75">
        <f ca="1">Calcul!R450</f>
        <v>575.75</v>
      </c>
      <c r="P19" s="75">
        <f ca="1">Calcul!S450</f>
        <v>574.51666666666665</v>
      </c>
      <c r="Q19" s="75">
        <f ca="1">Calcul!T450</f>
        <v>574.43333333333328</v>
      </c>
      <c r="R19" s="75">
        <f ca="1">Calcul!U450</f>
        <v>576.2166666666667</v>
      </c>
      <c r="S19" s="75">
        <f ca="1">Calcul!V450</f>
        <v>578.9</v>
      </c>
      <c r="T19" s="75">
        <f ca="1">Calcul!W450</f>
        <v>581.66666666666663</v>
      </c>
      <c r="U19" s="75">
        <f ca="1">Calcul!X450</f>
        <v>582.63333333333333</v>
      </c>
      <c r="V19" s="75">
        <f ca="1">Calcul!Y450</f>
        <v>584.63333333333333</v>
      </c>
      <c r="W19" s="75">
        <f ca="1">Calcul!Z450</f>
        <v>584.43333333333328</v>
      </c>
      <c r="X19" s="75">
        <f ca="1">Calcul!AA450</f>
        <v>582.91666666666663</v>
      </c>
      <c r="Y19" s="76">
        <f ca="1">Calcul!AB450</f>
        <v>583.43333333333328</v>
      </c>
      <c r="AA19" s="4">
        <f ca="1">SUM(B19:Y19)/24-'Out1'!M9</f>
        <v>0</v>
      </c>
    </row>
    <row r="20" spans="1:27">
      <c r="A20" s="140" t="str">
        <f>Calcul!AV9</f>
        <v>Ech. physiques</v>
      </c>
      <c r="B20" s="145">
        <f ca="1">Calcul!E487</f>
        <v>-3647.4666666666667</v>
      </c>
      <c r="C20" s="75">
        <f ca="1">Calcul!F487</f>
        <v>-4232.5166666666664</v>
      </c>
      <c r="D20" s="75">
        <f ca="1">Calcul!G487</f>
        <v>-4234.7166666666662</v>
      </c>
      <c r="E20" s="75">
        <f ca="1">Calcul!H487</f>
        <v>-5014.55</v>
      </c>
      <c r="F20" s="75">
        <f ca="1">Calcul!I487</f>
        <v>-5786.2166666666662</v>
      </c>
      <c r="G20" s="75">
        <f ca="1">Calcul!J487</f>
        <v>-5794.6</v>
      </c>
      <c r="H20" s="75">
        <f ca="1">Calcul!K487</f>
        <v>-5110.5166666666664</v>
      </c>
      <c r="I20" s="75">
        <f ca="1">Calcul!L487</f>
        <v>-4372.3500000000004</v>
      </c>
      <c r="J20" s="75">
        <f ca="1">Calcul!M487</f>
        <v>-3561.9666666666667</v>
      </c>
      <c r="K20" s="75">
        <f ca="1">Calcul!N487</f>
        <v>-3128.4666666666667</v>
      </c>
      <c r="L20" s="75">
        <f ca="1">Calcul!O487</f>
        <v>-3263.65</v>
      </c>
      <c r="M20" s="75">
        <f ca="1">Calcul!P487</f>
        <v>-3350.1833333333334</v>
      </c>
      <c r="N20" s="75">
        <f ca="1">Calcul!Q487</f>
        <v>-3074.2333333333331</v>
      </c>
      <c r="O20" s="75">
        <f ca="1">Calcul!R487</f>
        <v>-3112.5166666666669</v>
      </c>
      <c r="P20" s="75">
        <f ca="1">Calcul!S487</f>
        <v>-3518.6333333333332</v>
      </c>
      <c r="Q20" s="75">
        <f ca="1">Calcul!T487</f>
        <v>-4267.3833333333332</v>
      </c>
      <c r="R20" s="75">
        <f ca="1">Calcul!U487</f>
        <v>-4999.5666666666666</v>
      </c>
      <c r="S20" s="75">
        <f ca="1">Calcul!V487</f>
        <v>-5649.9333333333334</v>
      </c>
      <c r="T20" s="75">
        <f ca="1">Calcul!W487</f>
        <v>-5889.416666666667</v>
      </c>
      <c r="U20" s="75">
        <f ca="1">Calcul!X487</f>
        <v>-5899.9333333333334</v>
      </c>
      <c r="V20" s="75">
        <f ca="1">Calcul!Y487</f>
        <v>-6293.666666666667</v>
      </c>
      <c r="W20" s="75">
        <f ca="1">Calcul!Z487</f>
        <v>-6165.166666666667</v>
      </c>
      <c r="X20" s="75">
        <f ca="1">Calcul!AA487</f>
        <v>-5458.4333333333334</v>
      </c>
      <c r="Y20" s="76">
        <f ca="1">Calcul!AB487</f>
        <v>-3861.2166666666667</v>
      </c>
      <c r="AA20" s="4">
        <f ca="1">SUM(B20:Y20)/24-'Out1'!N9</f>
        <v>0</v>
      </c>
    </row>
    <row r="21" spans="1:27">
      <c r="A21" s="140" t="str">
        <f>Calcul!AW9</f>
        <v>Taux de Co2</v>
      </c>
      <c r="B21" s="145">
        <f ca="1">Calcul!E524</f>
        <v>50.75</v>
      </c>
      <c r="C21" s="75">
        <f ca="1">Calcul!F524</f>
        <v>48.583333333333336</v>
      </c>
      <c r="D21" s="75">
        <f ca="1">Calcul!G524</f>
        <v>48.283333333333331</v>
      </c>
      <c r="E21" s="75">
        <f ca="1">Calcul!H524</f>
        <v>47.4</v>
      </c>
      <c r="F21" s="75">
        <f ca="1">Calcul!I524</f>
        <v>47.05</v>
      </c>
      <c r="G21" s="75">
        <f ca="1">Calcul!J524</f>
        <v>48.916666666666664</v>
      </c>
      <c r="H21" s="75">
        <f ca="1">Calcul!K524</f>
        <v>53.716666666666669</v>
      </c>
      <c r="I21" s="75">
        <f ca="1">Calcul!L524</f>
        <v>57.4</v>
      </c>
      <c r="J21" s="75">
        <f ca="1">Calcul!M524</f>
        <v>59.266666666666666</v>
      </c>
      <c r="K21" s="75">
        <f ca="1">Calcul!N524</f>
        <v>59.516666666666666</v>
      </c>
      <c r="L21" s="75">
        <f ca="1">Calcul!O524</f>
        <v>59.133333333333333</v>
      </c>
      <c r="M21" s="75">
        <f ca="1">Calcul!P524</f>
        <v>58.233333333333334</v>
      </c>
      <c r="N21" s="75">
        <f ca="1">Calcul!Q524</f>
        <v>56.716666666666669</v>
      </c>
      <c r="O21" s="75">
        <f ca="1">Calcul!R524</f>
        <v>55.8</v>
      </c>
      <c r="P21" s="75">
        <f ca="1">Calcul!S524</f>
        <v>55.116666666666667</v>
      </c>
      <c r="Q21" s="75">
        <f ca="1">Calcul!T524</f>
        <v>53.133333333333333</v>
      </c>
      <c r="R21" s="75">
        <f ca="1">Calcul!U524</f>
        <v>52.733333333333334</v>
      </c>
      <c r="S21" s="75">
        <f ca="1">Calcul!V524</f>
        <v>53.05</v>
      </c>
      <c r="T21" s="75">
        <f ca="1">Calcul!W524</f>
        <v>52.75</v>
      </c>
      <c r="U21" s="75">
        <f ca="1">Calcul!X524</f>
        <v>53.31666666666667</v>
      </c>
      <c r="V21" s="75">
        <f ca="1">Calcul!Y524</f>
        <v>53.283333333333331</v>
      </c>
      <c r="W21" s="75">
        <f ca="1">Calcul!Z524</f>
        <v>53.56666666666667</v>
      </c>
      <c r="X21" s="75">
        <f ca="1">Calcul!AA524</f>
        <v>51.75</v>
      </c>
      <c r="Y21" s="76">
        <f ca="1">Calcul!AB524</f>
        <v>52.033333333333331</v>
      </c>
      <c r="AA21" s="4">
        <f ca="1">SUM(B21:Y21)/24-'Out1'!O9</f>
        <v>0</v>
      </c>
    </row>
    <row r="22" spans="1:27">
      <c r="A22" s="140" t="str">
        <f>Calcul!AX9</f>
        <v>Ech. comm. Allemagne</v>
      </c>
      <c r="B22" s="145">
        <f ca="1">Calcul!E561</f>
        <v>1779.5333333333333</v>
      </c>
      <c r="C22" s="75">
        <f ca="1">Calcul!F561</f>
        <v>1749.4333333333334</v>
      </c>
      <c r="D22" s="75">
        <f ca="1">Calcul!G561</f>
        <v>1376.2333333333333</v>
      </c>
      <c r="E22" s="75">
        <f ca="1">Calcul!H561</f>
        <v>797.9666666666667</v>
      </c>
      <c r="F22" s="75">
        <f ca="1">Calcul!I561</f>
        <v>375.2</v>
      </c>
      <c r="G22" s="75">
        <f ca="1">Calcul!J561</f>
        <v>523.06666666666672</v>
      </c>
      <c r="H22" s="75">
        <f ca="1">Calcul!K561</f>
        <v>1045.8666666666666</v>
      </c>
      <c r="I22" s="75">
        <f ca="1">Calcul!L561</f>
        <v>1257.5999999999999</v>
      </c>
      <c r="J22" s="75">
        <f ca="1">Calcul!M561</f>
        <v>1824.4333333333334</v>
      </c>
      <c r="K22" s="75">
        <f ca="1">Calcul!N561</f>
        <v>1933.6333333333334</v>
      </c>
      <c r="L22" s="75">
        <f ca="1">Calcul!O561</f>
        <v>1966.2</v>
      </c>
      <c r="M22" s="75">
        <f ca="1">Calcul!P561</f>
        <v>1915.7666666666667</v>
      </c>
      <c r="N22" s="75">
        <f ca="1">Calcul!Q561</f>
        <v>2067.2333333333331</v>
      </c>
      <c r="O22" s="75">
        <f ca="1">Calcul!R561</f>
        <v>1956.5666666666666</v>
      </c>
      <c r="P22" s="75">
        <f ca="1">Calcul!S561</f>
        <v>1956.1</v>
      </c>
      <c r="Q22" s="75">
        <f ca="1">Calcul!T561</f>
        <v>1693.8666666666666</v>
      </c>
      <c r="R22" s="75">
        <f ca="1">Calcul!U561</f>
        <v>1464.0666666666666</v>
      </c>
      <c r="S22" s="75">
        <f ca="1">Calcul!V561</f>
        <v>937.5</v>
      </c>
      <c r="T22" s="75">
        <f ca="1">Calcul!W561</f>
        <v>816.0333333333333</v>
      </c>
      <c r="U22" s="75">
        <f ca="1">Calcul!X561</f>
        <v>709.5</v>
      </c>
      <c r="V22" s="75">
        <f ca="1">Calcul!Y561</f>
        <v>643.29999999999995</v>
      </c>
      <c r="W22" s="75">
        <f ca="1">Calcul!Z561</f>
        <v>1076.7333333333333</v>
      </c>
      <c r="X22" s="75">
        <f ca="1">Calcul!AA561</f>
        <v>1733.9666666666667</v>
      </c>
      <c r="Y22" s="76">
        <f ca="1">Calcul!AB561</f>
        <v>2046.6666666666667</v>
      </c>
      <c r="AA22" s="4">
        <f ca="1">SUM(B22:Y22)/24-'Out1'!P9</f>
        <v>0</v>
      </c>
    </row>
    <row r="23" spans="1:27">
      <c r="A23" s="140" t="str">
        <f>Calcul!AY9</f>
        <v>Ech. comm. Angleterre</v>
      </c>
      <c r="B23" s="145">
        <f ca="1">Calcul!E598</f>
        <v>-1180.8</v>
      </c>
      <c r="C23" s="75">
        <f ca="1">Calcul!F598</f>
        <v>-1117.4000000000001</v>
      </c>
      <c r="D23" s="75">
        <f ca="1">Calcul!G598</f>
        <v>-1248.8666666666666</v>
      </c>
      <c r="E23" s="75">
        <f ca="1">Calcul!H598</f>
        <v>-1343.5333333333333</v>
      </c>
      <c r="F23" s="75">
        <f ca="1">Calcul!I598</f>
        <v>-1342.6</v>
      </c>
      <c r="G23" s="75">
        <f ca="1">Calcul!J598</f>
        <v>-1220.3333333333333</v>
      </c>
      <c r="H23" s="75">
        <f ca="1">Calcul!K598</f>
        <v>-797.33333333333337</v>
      </c>
      <c r="I23" s="75">
        <f ca="1">Calcul!L598</f>
        <v>-654.73333333333335</v>
      </c>
      <c r="J23" s="75">
        <f ca="1">Calcul!M598</f>
        <v>-561.16666666666663</v>
      </c>
      <c r="K23" s="75">
        <f ca="1">Calcul!N598</f>
        <v>-759.33333333333337</v>
      </c>
      <c r="L23" s="75">
        <f ca="1">Calcul!O598</f>
        <v>-981.13333333333333</v>
      </c>
      <c r="M23" s="75">
        <f ca="1">Calcul!P598</f>
        <v>-1027.4666666666667</v>
      </c>
      <c r="N23" s="75">
        <f ca="1">Calcul!Q598</f>
        <v>-1157.0999999999999</v>
      </c>
      <c r="O23" s="75">
        <f ca="1">Calcul!R598</f>
        <v>-1173.5999999999999</v>
      </c>
      <c r="P23" s="75">
        <f ca="1">Calcul!S598</f>
        <v>-1169.5999999999999</v>
      </c>
      <c r="Q23" s="75">
        <f ca="1">Calcul!T598</f>
        <v>-1167.6333333333334</v>
      </c>
      <c r="R23" s="75">
        <f ca="1">Calcul!U598</f>
        <v>-1271.3333333333333</v>
      </c>
      <c r="S23" s="75">
        <f ca="1">Calcul!V598</f>
        <v>-1244.2333333333333</v>
      </c>
      <c r="T23" s="75">
        <f ca="1">Calcul!W598</f>
        <v>-1282.2333333333333</v>
      </c>
      <c r="U23" s="75">
        <f ca="1">Calcul!X598</f>
        <v>-1237.5</v>
      </c>
      <c r="V23" s="75">
        <f ca="1">Calcul!Y598</f>
        <v>-1346.9</v>
      </c>
      <c r="W23" s="75">
        <f ca="1">Calcul!Z598</f>
        <v>-1438.8333333333333</v>
      </c>
      <c r="X23" s="75">
        <f ca="1">Calcul!AA598</f>
        <v>-1308.6666666666667</v>
      </c>
      <c r="Y23" s="76">
        <f ca="1">Calcul!AB598</f>
        <v>-1137.5999999999999</v>
      </c>
      <c r="AA23" s="4">
        <f ca="1">SUM(B23:Y23)/24-'Out1'!Q9</f>
        <v>0</v>
      </c>
    </row>
    <row r="24" spans="1:27">
      <c r="A24" s="140" t="str">
        <f>Calcul!AZ9</f>
        <v>Ech. comm. Belgique</v>
      </c>
      <c r="B24" s="145">
        <f ca="1">Calcul!E635</f>
        <v>-2366.1999999999998</v>
      </c>
      <c r="C24" s="75">
        <f ca="1">Calcul!F635</f>
        <v>-2381.9</v>
      </c>
      <c r="D24" s="75">
        <f ca="1">Calcul!G635</f>
        <v>-2378.7333333333331</v>
      </c>
      <c r="E24" s="75">
        <f ca="1">Calcul!H635</f>
        <v>-2476.0333333333333</v>
      </c>
      <c r="F24" s="75">
        <f ca="1">Calcul!I635</f>
        <v>-2509.8333333333335</v>
      </c>
      <c r="G24" s="75">
        <f ca="1">Calcul!J635</f>
        <v>-2366.2333333333331</v>
      </c>
      <c r="H24" s="75">
        <f ca="1">Calcul!K635</f>
        <v>-2159.1333333333332</v>
      </c>
      <c r="I24" s="75">
        <f ca="1">Calcul!L635</f>
        <v>-2017.8333333333333</v>
      </c>
      <c r="J24" s="75">
        <f ca="1">Calcul!M635</f>
        <v>-1858.4333333333334</v>
      </c>
      <c r="K24" s="75">
        <f ca="1">Calcul!N635</f>
        <v>-1852.3</v>
      </c>
      <c r="L24" s="75">
        <f ca="1">Calcul!O635</f>
        <v>-1897.5333333333333</v>
      </c>
      <c r="M24" s="75">
        <f ca="1">Calcul!P635</f>
        <v>-1998.3</v>
      </c>
      <c r="N24" s="75">
        <f ca="1">Calcul!Q635</f>
        <v>-1980.5</v>
      </c>
      <c r="O24" s="75">
        <f ca="1">Calcul!R635</f>
        <v>-2025.7333333333333</v>
      </c>
      <c r="P24" s="75">
        <f ca="1">Calcul!S635</f>
        <v>-2068.6999999999998</v>
      </c>
      <c r="Q24" s="75">
        <f ca="1">Calcul!T635</f>
        <v>-2205.7333333333331</v>
      </c>
      <c r="R24" s="75">
        <f ca="1">Calcul!U635</f>
        <v>-2218.4</v>
      </c>
      <c r="S24" s="75">
        <f ca="1">Calcul!V635</f>
        <v>-2286.5666666666666</v>
      </c>
      <c r="T24" s="75">
        <f ca="1">Calcul!W635</f>
        <v>-2241.5666666666666</v>
      </c>
      <c r="U24" s="75">
        <f ca="1">Calcul!X635</f>
        <v>-2128.6333333333332</v>
      </c>
      <c r="V24" s="75">
        <f ca="1">Calcul!Y635</f>
        <v>-2128.3666666666668</v>
      </c>
      <c r="W24" s="75">
        <f ca="1">Calcul!Z635</f>
        <v>-2253.1333333333332</v>
      </c>
      <c r="X24" s="75">
        <f ca="1">Calcul!AA635</f>
        <v>-2245.7333333333331</v>
      </c>
      <c r="Y24" s="76">
        <f ca="1">Calcul!AB635</f>
        <v>-2206.8333333333335</v>
      </c>
      <c r="AA24" s="4">
        <f ca="1">SUM(B24:Y24)/24-'Out1'!R9</f>
        <v>0</v>
      </c>
    </row>
    <row r="25" spans="1:27">
      <c r="A25" s="140" t="str">
        <f>Calcul!BA9</f>
        <v>Ech. comm. Espagne</v>
      </c>
      <c r="B25" s="145">
        <f ca="1">Calcul!E672</f>
        <v>420.43333333333334</v>
      </c>
      <c r="C25" s="75">
        <f ca="1">Calcul!F672</f>
        <v>535.76666666666665</v>
      </c>
      <c r="D25" s="75">
        <f ca="1">Calcul!G672</f>
        <v>562.36666666666667</v>
      </c>
      <c r="E25" s="75">
        <f ca="1">Calcul!H672</f>
        <v>519.36666666666667</v>
      </c>
      <c r="F25" s="75">
        <f ca="1">Calcul!I672</f>
        <v>537.86666666666667</v>
      </c>
      <c r="G25" s="75">
        <f ca="1">Calcul!J672</f>
        <v>638</v>
      </c>
      <c r="H25" s="75">
        <f ca="1">Calcul!K672</f>
        <v>727.0333333333333</v>
      </c>
      <c r="I25" s="75">
        <f ca="1">Calcul!L672</f>
        <v>829.1</v>
      </c>
      <c r="J25" s="75">
        <f ca="1">Calcul!M672</f>
        <v>775.43333333333328</v>
      </c>
      <c r="K25" s="75">
        <f ca="1">Calcul!N672</f>
        <v>760.33333333333337</v>
      </c>
      <c r="L25" s="75">
        <f ca="1">Calcul!O672</f>
        <v>705.2</v>
      </c>
      <c r="M25" s="75">
        <f ca="1">Calcul!P672</f>
        <v>711.16666666666663</v>
      </c>
      <c r="N25" s="75">
        <f ca="1">Calcul!Q672</f>
        <v>621.16666666666663</v>
      </c>
      <c r="O25" s="75">
        <f ca="1">Calcul!R672</f>
        <v>511.33333333333331</v>
      </c>
      <c r="P25" s="75">
        <f ca="1">Calcul!S672</f>
        <v>615.1</v>
      </c>
      <c r="Q25" s="75">
        <f ca="1">Calcul!T672</f>
        <v>554.29999999999995</v>
      </c>
      <c r="R25" s="75">
        <f ca="1">Calcul!U672</f>
        <v>619.13333333333333</v>
      </c>
      <c r="S25" s="75">
        <f ca="1">Calcul!V672</f>
        <v>668.4666666666667</v>
      </c>
      <c r="T25" s="75">
        <f ca="1">Calcul!W672</f>
        <v>701.9666666666667</v>
      </c>
      <c r="U25" s="75">
        <f ca="1">Calcul!X672</f>
        <v>812.86666666666667</v>
      </c>
      <c r="V25" s="75">
        <f ca="1">Calcul!Y672</f>
        <v>770.7</v>
      </c>
      <c r="W25" s="75">
        <f ca="1">Calcul!Z672</f>
        <v>523.29999999999995</v>
      </c>
      <c r="X25" s="75">
        <f ca="1">Calcul!AA672</f>
        <v>688.2</v>
      </c>
      <c r="Y25" s="76">
        <f ca="1">Calcul!AB672</f>
        <v>666.9</v>
      </c>
      <c r="AA25" s="4">
        <f ca="1">SUM(B25:Y25)/24-'Out1'!S9</f>
        <v>0</v>
      </c>
    </row>
    <row r="26" spans="1:27">
      <c r="A26" s="140" t="str">
        <f>Calcul!BB9</f>
        <v>Ech. comm. Italie</v>
      </c>
      <c r="B26" s="145">
        <f ca="1">Calcul!E709</f>
        <v>-1258.1666666666667</v>
      </c>
      <c r="C26" s="75">
        <f ca="1">Calcul!F709</f>
        <v>-1271.5333333333333</v>
      </c>
      <c r="D26" s="75">
        <f ca="1">Calcul!G709</f>
        <v>-1238</v>
      </c>
      <c r="E26" s="75">
        <f ca="1">Calcul!H709</f>
        <v>-1274.7666666666667</v>
      </c>
      <c r="F26" s="75">
        <f ca="1">Calcul!I709</f>
        <v>-1313.7</v>
      </c>
      <c r="G26" s="75">
        <f ca="1">Calcul!J709</f>
        <v>-1327.6666666666667</v>
      </c>
      <c r="H26" s="75">
        <f ca="1">Calcul!K709</f>
        <v>-1452.8333333333333</v>
      </c>
      <c r="I26" s="75">
        <f ca="1">Calcul!L709</f>
        <v>-1454.1</v>
      </c>
      <c r="J26" s="75">
        <f ca="1">Calcul!M709</f>
        <v>-1462.6333333333334</v>
      </c>
      <c r="K26" s="75">
        <f ca="1">Calcul!N709</f>
        <v>-1477.0666666666666</v>
      </c>
      <c r="L26" s="75">
        <f ca="1">Calcul!O709</f>
        <v>-1388.9</v>
      </c>
      <c r="M26" s="75">
        <f ca="1">Calcul!P709</f>
        <v>-1293.8333333333333</v>
      </c>
      <c r="N26" s="75">
        <f ca="1">Calcul!Q709</f>
        <v>-1019.9</v>
      </c>
      <c r="O26" s="75">
        <f ca="1">Calcul!R709</f>
        <v>-1043.8</v>
      </c>
      <c r="P26" s="75">
        <f ca="1">Calcul!S709</f>
        <v>-1281.6666666666667</v>
      </c>
      <c r="Q26" s="75">
        <f ca="1">Calcul!T709</f>
        <v>-1491.0333333333333</v>
      </c>
      <c r="R26" s="75">
        <f ca="1">Calcul!U709</f>
        <v>-1655.1</v>
      </c>
      <c r="S26" s="75">
        <f ca="1">Calcul!V709</f>
        <v>-1701.4333333333334</v>
      </c>
      <c r="T26" s="75">
        <f ca="1">Calcul!W709</f>
        <v>-1555.5666666666666</v>
      </c>
      <c r="U26" s="75">
        <f ca="1">Calcul!X709</f>
        <v>-1660.1666666666667</v>
      </c>
      <c r="V26" s="75">
        <f ca="1">Calcul!Y709</f>
        <v>-1797.7333333333333</v>
      </c>
      <c r="W26" s="75">
        <f ca="1">Calcul!Z709</f>
        <v>-1696.6333333333334</v>
      </c>
      <c r="X26" s="75">
        <f ca="1">Calcul!AA709</f>
        <v>-1441.6666666666667</v>
      </c>
      <c r="Y26" s="76">
        <f ca="1">Calcul!AB709</f>
        <v>-1284.5333333333333</v>
      </c>
      <c r="AA26" s="4">
        <f ca="1">SUM(B26:Y26)/24-'Out1'!T9</f>
        <v>0</v>
      </c>
    </row>
    <row r="27" spans="1:27" ht="15.75" thickBot="1">
      <c r="A27" s="141" t="str">
        <f>Calcul!BC9</f>
        <v>Ech. comm. Suisse</v>
      </c>
      <c r="B27" s="146">
        <f ca="1">Calcul!E746</f>
        <v>-1416.3</v>
      </c>
      <c r="C27" s="78">
        <f ca="1">Calcul!F746</f>
        <v>-1461.1666666666667</v>
      </c>
      <c r="D27" s="78">
        <f ca="1">Calcul!G746</f>
        <v>-1459.3666666666666</v>
      </c>
      <c r="E27" s="78">
        <f ca="1">Calcul!H746</f>
        <v>-1651.3333333333333</v>
      </c>
      <c r="F27" s="78">
        <f ca="1">Calcul!I746</f>
        <v>-1726.3333333333333</v>
      </c>
      <c r="G27" s="78">
        <f ca="1">Calcul!J746</f>
        <v>-1829.9</v>
      </c>
      <c r="H27" s="78">
        <f ca="1">Calcul!K746</f>
        <v>-2002.2</v>
      </c>
      <c r="I27" s="78">
        <f ca="1">Calcul!L746</f>
        <v>-1923.1666666666667</v>
      </c>
      <c r="J27" s="78">
        <f ca="1">Calcul!M746</f>
        <v>-1769.6333333333334</v>
      </c>
      <c r="K27" s="78">
        <f ca="1">Calcul!N746</f>
        <v>-1632.6666666666667</v>
      </c>
      <c r="L27" s="78">
        <f ca="1">Calcul!O746</f>
        <v>-1652.5</v>
      </c>
      <c r="M27" s="78">
        <f ca="1">Calcul!P746</f>
        <v>-1624.3</v>
      </c>
      <c r="N27" s="78">
        <f ca="1">Calcul!Q746</f>
        <v>-1345.6333333333334</v>
      </c>
      <c r="O27" s="78">
        <f ca="1">Calcul!R746</f>
        <v>-1443.8333333333333</v>
      </c>
      <c r="P27" s="78">
        <f ca="1">Calcul!S746</f>
        <v>-1722.1</v>
      </c>
      <c r="Q27" s="78">
        <f ca="1">Calcul!T746</f>
        <v>-1892.6666666666667</v>
      </c>
      <c r="R27" s="78">
        <f ca="1">Calcul!U746</f>
        <v>-2124.5</v>
      </c>
      <c r="S27" s="78">
        <f ca="1">Calcul!V746</f>
        <v>-2163.1</v>
      </c>
      <c r="T27" s="78">
        <f ca="1">Calcul!W746</f>
        <v>-2208.4333333333334</v>
      </c>
      <c r="U27" s="78">
        <f ca="1">Calcul!X746</f>
        <v>-2270.6999999999998</v>
      </c>
      <c r="V27" s="78">
        <f ca="1">Calcul!Y746</f>
        <v>-2343.9</v>
      </c>
      <c r="W27" s="78">
        <f ca="1">Calcul!Z746</f>
        <v>-2249.9</v>
      </c>
      <c r="X27" s="78">
        <f ca="1">Calcul!AA746</f>
        <v>-1919.6</v>
      </c>
      <c r="Y27" s="79">
        <f ca="1">Calcul!AB746</f>
        <v>-1373.7333333333333</v>
      </c>
      <c r="AA27" s="4">
        <f ca="1">SUM(B27:Y27)/24-'Out1'!U9</f>
        <v>0</v>
      </c>
    </row>
    <row r="28" spans="1:27" ht="16.5" thickTop="1" thickBot="1">
      <c r="A28" s="11" t="s">
        <v>182</v>
      </c>
      <c r="B28">
        <v>6</v>
      </c>
    </row>
    <row r="29" spans="1:27" ht="16.5" thickTop="1" thickBot="1">
      <c r="A29" s="136"/>
      <c r="B29" s="137" t="s">
        <v>177</v>
      </c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6"/>
    </row>
    <row r="30" spans="1:27" ht="16.5" thickTop="1" thickBot="1">
      <c r="A30" s="138"/>
      <c r="B30" s="128">
        <f>B7</f>
        <v>0</v>
      </c>
      <c r="C30" s="128">
        <f t="shared" ref="C30:AA30" si="0">C7</f>
        <v>1</v>
      </c>
      <c r="D30" s="128">
        <f t="shared" si="0"/>
        <v>2</v>
      </c>
      <c r="E30" s="128">
        <f t="shared" si="0"/>
        <v>3</v>
      </c>
      <c r="F30" s="128">
        <f t="shared" si="0"/>
        <v>4</v>
      </c>
      <c r="G30" s="128">
        <f t="shared" si="0"/>
        <v>5</v>
      </c>
      <c r="H30" s="128">
        <f t="shared" si="0"/>
        <v>6</v>
      </c>
      <c r="I30" s="128">
        <f t="shared" si="0"/>
        <v>7</v>
      </c>
      <c r="J30" s="128">
        <f t="shared" si="0"/>
        <v>8</v>
      </c>
      <c r="K30" s="128">
        <f t="shared" si="0"/>
        <v>9</v>
      </c>
      <c r="L30" s="128">
        <f t="shared" si="0"/>
        <v>10</v>
      </c>
      <c r="M30" s="128">
        <f t="shared" si="0"/>
        <v>11</v>
      </c>
      <c r="N30" s="128">
        <f t="shared" si="0"/>
        <v>12</v>
      </c>
      <c r="O30" s="128">
        <f t="shared" si="0"/>
        <v>13</v>
      </c>
      <c r="P30" s="128">
        <f t="shared" si="0"/>
        <v>14</v>
      </c>
      <c r="Q30" s="128">
        <f t="shared" si="0"/>
        <v>15</v>
      </c>
      <c r="R30" s="128">
        <f t="shared" si="0"/>
        <v>16</v>
      </c>
      <c r="S30" s="128">
        <f t="shared" si="0"/>
        <v>17</v>
      </c>
      <c r="T30" s="128">
        <f t="shared" si="0"/>
        <v>18</v>
      </c>
      <c r="U30" s="128">
        <f t="shared" si="0"/>
        <v>19</v>
      </c>
      <c r="V30" s="128">
        <f t="shared" si="0"/>
        <v>20</v>
      </c>
      <c r="W30" s="128">
        <f t="shared" si="0"/>
        <v>21</v>
      </c>
      <c r="X30" s="128">
        <f t="shared" si="0"/>
        <v>22</v>
      </c>
      <c r="Y30" s="129">
        <f t="shared" si="0"/>
        <v>23</v>
      </c>
      <c r="Z30" s="11"/>
      <c r="AA30" s="11" t="str">
        <f t="shared" si="0"/>
        <v>Vérification</v>
      </c>
    </row>
    <row r="31" spans="1:27" ht="15.75" thickTop="1">
      <c r="A31" s="139" t="str">
        <f>A8</f>
        <v>Consommation</v>
      </c>
      <c r="B31" s="142">
        <f ca="1">Calcul!E44</f>
        <v>67501</v>
      </c>
      <c r="C31" s="143">
        <f ca="1">Calcul!F44</f>
        <v>63148.5</v>
      </c>
      <c r="D31" s="143">
        <f ca="1">Calcul!G44</f>
        <v>62361</v>
      </c>
      <c r="E31" s="143">
        <f ca="1">Calcul!H44</f>
        <v>59848</v>
      </c>
      <c r="F31" s="143">
        <f ca="1">Calcul!I44</f>
        <v>58157.5</v>
      </c>
      <c r="G31" s="143">
        <f ca="1">Calcul!J44</f>
        <v>59643</v>
      </c>
      <c r="H31" s="143">
        <f ca="1">Calcul!K44</f>
        <v>64661</v>
      </c>
      <c r="I31" s="143">
        <f ca="1">Calcul!L44</f>
        <v>71781</v>
      </c>
      <c r="J31" s="143">
        <f ca="1">Calcul!M44</f>
        <v>74546.5</v>
      </c>
      <c r="K31" s="143">
        <f ca="1">Calcul!N44</f>
        <v>75493</v>
      </c>
      <c r="L31" s="143">
        <f ca="1">Calcul!O44</f>
        <v>75229.5</v>
      </c>
      <c r="M31" s="143">
        <f ca="1">Calcul!P44</f>
        <v>74863.5</v>
      </c>
      <c r="N31" s="143">
        <f ca="1">Calcul!Q44</f>
        <v>74390.5</v>
      </c>
      <c r="O31" s="143">
        <f ca="1">Calcul!R44</f>
        <v>73528</v>
      </c>
      <c r="P31" s="143">
        <f ca="1">Calcul!S44</f>
        <v>71770.5</v>
      </c>
      <c r="Q31" s="143">
        <f ca="1">Calcul!T44</f>
        <v>68940.5</v>
      </c>
      <c r="R31" s="143">
        <f ca="1">Calcul!U44</f>
        <v>67516.5</v>
      </c>
      <c r="S31" s="143">
        <f ca="1">Calcul!V44</f>
        <v>66816</v>
      </c>
      <c r="T31" s="143">
        <f ca="1">Calcul!W44</f>
        <v>68367</v>
      </c>
      <c r="U31" s="143">
        <f ca="1">Calcul!X44</f>
        <v>71040</v>
      </c>
      <c r="V31" s="143">
        <f ca="1">Calcul!Y44</f>
        <v>70362.5</v>
      </c>
      <c r="W31" s="143">
        <f ca="1">Calcul!Z44</f>
        <v>69276.5</v>
      </c>
      <c r="X31" s="143">
        <f ca="1">Calcul!AA44</f>
        <v>66890</v>
      </c>
      <c r="Y31" s="144">
        <f ca="1">Calcul!AB44</f>
        <v>69417</v>
      </c>
      <c r="AA31" s="4">
        <f ca="1">MAX(B31:Y31)-'Out1'!B10</f>
        <v>0</v>
      </c>
    </row>
    <row r="32" spans="1:27">
      <c r="A32" s="140" t="str">
        <f>A9</f>
        <v>Prévision J-1</v>
      </c>
      <c r="B32" s="145">
        <f ca="1">Calcul!E81</f>
        <v>64662.5</v>
      </c>
      <c r="C32" s="75">
        <f ca="1">Calcul!F81</f>
        <v>62012.5</v>
      </c>
      <c r="D32" s="75">
        <f ca="1">Calcul!G81</f>
        <v>61050</v>
      </c>
      <c r="E32" s="75">
        <f ca="1">Calcul!H81</f>
        <v>58600</v>
      </c>
      <c r="F32" s="75">
        <f ca="1">Calcul!I81</f>
        <v>57587.5</v>
      </c>
      <c r="G32" s="75">
        <f ca="1">Calcul!J81</f>
        <v>59575</v>
      </c>
      <c r="H32" s="75">
        <f ca="1">Calcul!K81</f>
        <v>64850</v>
      </c>
      <c r="I32" s="75">
        <f ca="1">Calcul!L81</f>
        <v>71725</v>
      </c>
      <c r="J32" s="75">
        <f ca="1">Calcul!M81</f>
        <v>74287.5</v>
      </c>
      <c r="K32" s="75">
        <f ca="1">Calcul!N81</f>
        <v>75112.5</v>
      </c>
      <c r="L32" s="75">
        <f ca="1">Calcul!O81</f>
        <v>74562.5</v>
      </c>
      <c r="M32" s="75">
        <f ca="1">Calcul!P81</f>
        <v>73875</v>
      </c>
      <c r="N32" s="75">
        <f ca="1">Calcul!Q81</f>
        <v>73175</v>
      </c>
      <c r="O32" s="75">
        <f ca="1">Calcul!R81</f>
        <v>72250</v>
      </c>
      <c r="P32" s="75">
        <f ca="1">Calcul!S81</f>
        <v>69512.5</v>
      </c>
      <c r="Q32" s="75">
        <f ca="1">Calcul!T81</f>
        <v>66850</v>
      </c>
      <c r="R32" s="75">
        <f ca="1">Calcul!U81</f>
        <v>64662.5</v>
      </c>
      <c r="S32" s="75">
        <f ca="1">Calcul!V81</f>
        <v>63550</v>
      </c>
      <c r="T32" s="75">
        <f ca="1">Calcul!W81</f>
        <v>64775</v>
      </c>
      <c r="U32" s="75">
        <f ca="1">Calcul!X81</f>
        <v>67037.5</v>
      </c>
      <c r="V32" s="75">
        <f ca="1">Calcul!Y81</f>
        <v>68750</v>
      </c>
      <c r="W32" s="75">
        <f ca="1">Calcul!Z81</f>
        <v>67825</v>
      </c>
      <c r="X32" s="75">
        <f ca="1">Calcul!AA81</f>
        <v>66912.5</v>
      </c>
      <c r="Y32" s="76">
        <f ca="1">Calcul!AB81</f>
        <v>68075</v>
      </c>
      <c r="AA32" s="4">
        <f ca="1">MAX(B32:Y32)-'Out1'!C10</f>
        <v>0</v>
      </c>
    </row>
    <row r="33" spans="1:27">
      <c r="A33" s="140" t="str">
        <f>A10</f>
        <v>Prévision J</v>
      </c>
      <c r="B33" s="145">
        <f ca="1">Calcul!E118</f>
        <v>65862.5</v>
      </c>
      <c r="C33" s="75">
        <f ca="1">Calcul!F118</f>
        <v>62687.5</v>
      </c>
      <c r="D33" s="75">
        <f ca="1">Calcul!G118</f>
        <v>61100</v>
      </c>
      <c r="E33" s="75">
        <f ca="1">Calcul!H118</f>
        <v>58375</v>
      </c>
      <c r="F33" s="75">
        <f ca="1">Calcul!I118</f>
        <v>57387.5</v>
      </c>
      <c r="G33" s="75">
        <f ca="1">Calcul!J118</f>
        <v>59850</v>
      </c>
      <c r="H33" s="75">
        <f ca="1">Calcul!K118</f>
        <v>65475</v>
      </c>
      <c r="I33" s="75">
        <f ca="1">Calcul!L118</f>
        <v>72087.5</v>
      </c>
      <c r="J33" s="75">
        <f ca="1">Calcul!M118</f>
        <v>74537.5</v>
      </c>
      <c r="K33" s="75">
        <f ca="1">Calcul!N118</f>
        <v>75612.5</v>
      </c>
      <c r="L33" s="75">
        <f ca="1">Calcul!O118</f>
        <v>75337.5</v>
      </c>
      <c r="M33" s="75">
        <f ca="1">Calcul!P118</f>
        <v>75050</v>
      </c>
      <c r="N33" s="75">
        <f ca="1">Calcul!Q118</f>
        <v>74525</v>
      </c>
      <c r="O33" s="75">
        <f ca="1">Calcul!R118</f>
        <v>73550</v>
      </c>
      <c r="P33" s="75">
        <f ca="1">Calcul!S118</f>
        <v>71412.5</v>
      </c>
      <c r="Q33" s="75">
        <f ca="1">Calcul!T118</f>
        <v>68425</v>
      </c>
      <c r="R33" s="75">
        <f ca="1">Calcul!U118</f>
        <v>66200</v>
      </c>
      <c r="S33" s="75">
        <f ca="1">Calcul!V118</f>
        <v>65162.5</v>
      </c>
      <c r="T33" s="75">
        <f ca="1">Calcul!W118</f>
        <v>66412.5</v>
      </c>
      <c r="U33" s="75">
        <f ca="1">Calcul!X118</f>
        <v>68175</v>
      </c>
      <c r="V33" s="75">
        <f ca="1">Calcul!Y118</f>
        <v>67925</v>
      </c>
      <c r="W33" s="75">
        <f ca="1">Calcul!Z118</f>
        <v>67100</v>
      </c>
      <c r="X33" s="75">
        <f ca="1">Calcul!AA118</f>
        <v>66475</v>
      </c>
      <c r="Y33" s="76">
        <f ca="1">Calcul!AB118</f>
        <v>67650</v>
      </c>
      <c r="AA33" s="4">
        <f ca="1">MAX(B33:Y33)-'Out1'!D10</f>
        <v>0</v>
      </c>
    </row>
    <row r="34" spans="1:27">
      <c r="A34" s="140" t="str">
        <f t="shared" ref="A34:A50" si="1">A11</f>
        <v>Fioul</v>
      </c>
      <c r="B34" s="145">
        <f ca="1">Calcul!E155</f>
        <v>821.5</v>
      </c>
      <c r="C34" s="75">
        <f ca="1">Calcul!F155</f>
        <v>759.5</v>
      </c>
      <c r="D34" s="75">
        <f ca="1">Calcul!G155</f>
        <v>838</v>
      </c>
      <c r="E34" s="75">
        <f ca="1">Calcul!H155</f>
        <v>728.5</v>
      </c>
      <c r="F34" s="75">
        <f ca="1">Calcul!I155</f>
        <v>602</v>
      </c>
      <c r="G34" s="75">
        <f ca="1">Calcul!J155</f>
        <v>607</v>
      </c>
      <c r="H34" s="75">
        <f ca="1">Calcul!K155</f>
        <v>724</v>
      </c>
      <c r="I34" s="75">
        <f ca="1">Calcul!L155</f>
        <v>1173.5</v>
      </c>
      <c r="J34" s="75">
        <f ca="1">Calcul!M155</f>
        <v>1330.5</v>
      </c>
      <c r="K34" s="75">
        <f ca="1">Calcul!N155</f>
        <v>1365</v>
      </c>
      <c r="L34" s="75">
        <f ca="1">Calcul!O155</f>
        <v>1299.5</v>
      </c>
      <c r="M34" s="75">
        <f ca="1">Calcul!P155</f>
        <v>1355</v>
      </c>
      <c r="N34" s="75">
        <f ca="1">Calcul!Q155</f>
        <v>1421</v>
      </c>
      <c r="O34" s="75">
        <f ca="1">Calcul!R155</f>
        <v>1369</v>
      </c>
      <c r="P34" s="75">
        <f ca="1">Calcul!S155</f>
        <v>1393.5</v>
      </c>
      <c r="Q34" s="75">
        <f ca="1">Calcul!T155</f>
        <v>1349.5</v>
      </c>
      <c r="R34" s="75">
        <f ca="1">Calcul!U155</f>
        <v>1173</v>
      </c>
      <c r="S34" s="75">
        <f ca="1">Calcul!V155</f>
        <v>1200.5</v>
      </c>
      <c r="T34" s="75">
        <f ca="1">Calcul!W155</f>
        <v>1185</v>
      </c>
      <c r="U34" s="75">
        <f ca="1">Calcul!X155</f>
        <v>965.5</v>
      </c>
      <c r="V34" s="75">
        <f ca="1">Calcul!Y155</f>
        <v>871</v>
      </c>
      <c r="W34" s="75">
        <f ca="1">Calcul!Z155</f>
        <v>870</v>
      </c>
      <c r="X34" s="75">
        <f ca="1">Calcul!AA155</f>
        <v>829</v>
      </c>
      <c r="Y34" s="76">
        <f ca="1">Calcul!AB155</f>
        <v>929.5</v>
      </c>
      <c r="AA34" s="4">
        <f ca="1">MAX(B34:Y34)-'Out1'!E10</f>
        <v>0</v>
      </c>
    </row>
    <row r="35" spans="1:27">
      <c r="A35" s="140" t="str">
        <f t="shared" si="1"/>
        <v>Charbon</v>
      </c>
      <c r="B35" s="145">
        <f ca="1">Calcul!E192</f>
        <v>4196.5</v>
      </c>
      <c r="C35" s="75">
        <f ca="1">Calcul!F192</f>
        <v>3871</v>
      </c>
      <c r="D35" s="75">
        <f ca="1">Calcul!G192</f>
        <v>3974</v>
      </c>
      <c r="E35" s="75">
        <f ca="1">Calcul!H192</f>
        <v>3708</v>
      </c>
      <c r="F35" s="75">
        <f ca="1">Calcul!I192</f>
        <v>4141.5</v>
      </c>
      <c r="G35" s="75">
        <f ca="1">Calcul!J192</f>
        <v>4150</v>
      </c>
      <c r="H35" s="75">
        <f ca="1">Calcul!K192</f>
        <v>4239.5</v>
      </c>
      <c r="I35" s="75">
        <f ca="1">Calcul!L192</f>
        <v>4569</v>
      </c>
      <c r="J35" s="75">
        <f ca="1">Calcul!M192</f>
        <v>4523.5</v>
      </c>
      <c r="K35" s="75">
        <f ca="1">Calcul!N192</f>
        <v>4536.5</v>
      </c>
      <c r="L35" s="75">
        <f ca="1">Calcul!O192</f>
        <v>4537.5</v>
      </c>
      <c r="M35" s="75">
        <f ca="1">Calcul!P192</f>
        <v>4482</v>
      </c>
      <c r="N35" s="75">
        <f ca="1">Calcul!Q192</f>
        <v>4273.5</v>
      </c>
      <c r="O35" s="75">
        <f ca="1">Calcul!R192</f>
        <v>4304</v>
      </c>
      <c r="P35" s="75">
        <f ca="1">Calcul!S192</f>
        <v>4363.5</v>
      </c>
      <c r="Q35" s="75">
        <f ca="1">Calcul!T192</f>
        <v>4095.5</v>
      </c>
      <c r="R35" s="75">
        <f ca="1">Calcul!U192</f>
        <v>4348</v>
      </c>
      <c r="S35" s="75">
        <f ca="1">Calcul!V192</f>
        <v>4256.5</v>
      </c>
      <c r="T35" s="75">
        <f ca="1">Calcul!W192</f>
        <v>4298</v>
      </c>
      <c r="U35" s="75">
        <f ca="1">Calcul!X192</f>
        <v>4611</v>
      </c>
      <c r="V35" s="75">
        <f ca="1">Calcul!Y192</f>
        <v>4384.5</v>
      </c>
      <c r="W35" s="75">
        <f ca="1">Calcul!Z192</f>
        <v>4284</v>
      </c>
      <c r="X35" s="75">
        <f ca="1">Calcul!AA192</f>
        <v>3970</v>
      </c>
      <c r="Y35" s="76">
        <f ca="1">Calcul!AB192</f>
        <v>4152.5</v>
      </c>
      <c r="AA35" s="4">
        <f ca="1">MAX(B35:Y35)-'Out1'!F10</f>
        <v>0</v>
      </c>
    </row>
    <row r="36" spans="1:27">
      <c r="A36" s="140" t="str">
        <f t="shared" si="1"/>
        <v>Gaz</v>
      </c>
      <c r="B36" s="145">
        <f ca="1">Calcul!E229</f>
        <v>3355.5</v>
      </c>
      <c r="C36" s="75">
        <f ca="1">Calcul!F229</f>
        <v>3196</v>
      </c>
      <c r="D36" s="75">
        <f ca="1">Calcul!G229</f>
        <v>3172</v>
      </c>
      <c r="E36" s="75">
        <f ca="1">Calcul!H229</f>
        <v>2882</v>
      </c>
      <c r="F36" s="75">
        <f ca="1">Calcul!I229</f>
        <v>2813</v>
      </c>
      <c r="G36" s="75">
        <f ca="1">Calcul!J229</f>
        <v>2821.5</v>
      </c>
      <c r="H36" s="75">
        <f ca="1">Calcul!K229</f>
        <v>2989.5</v>
      </c>
      <c r="I36" s="75">
        <f ca="1">Calcul!L229</f>
        <v>4473.5</v>
      </c>
      <c r="J36" s="75">
        <f ca="1">Calcul!M229</f>
        <v>5048.5</v>
      </c>
      <c r="K36" s="75">
        <f ca="1">Calcul!N229</f>
        <v>5048</v>
      </c>
      <c r="L36" s="75">
        <f ca="1">Calcul!O229</f>
        <v>5019</v>
      </c>
      <c r="M36" s="75">
        <f ca="1">Calcul!P229</f>
        <v>4869</v>
      </c>
      <c r="N36" s="75">
        <f ca="1">Calcul!Q229</f>
        <v>4591</v>
      </c>
      <c r="O36" s="75">
        <f ca="1">Calcul!R229</f>
        <v>4463</v>
      </c>
      <c r="P36" s="75">
        <f ca="1">Calcul!S229</f>
        <v>4343</v>
      </c>
      <c r="Q36" s="75">
        <f ca="1">Calcul!T229</f>
        <v>4219</v>
      </c>
      <c r="R36" s="75">
        <f ca="1">Calcul!U229</f>
        <v>4270</v>
      </c>
      <c r="S36" s="75">
        <f ca="1">Calcul!V229</f>
        <v>4359.5</v>
      </c>
      <c r="T36" s="75">
        <f ca="1">Calcul!W229</f>
        <v>4584.5</v>
      </c>
      <c r="U36" s="75">
        <f ca="1">Calcul!X229</f>
        <v>4773.5</v>
      </c>
      <c r="V36" s="75">
        <f ca="1">Calcul!Y229</f>
        <v>4784</v>
      </c>
      <c r="W36" s="75">
        <f ca="1">Calcul!Z229</f>
        <v>4672</v>
      </c>
      <c r="X36" s="75">
        <f ca="1">Calcul!AA229</f>
        <v>4651.5</v>
      </c>
      <c r="Y36" s="76">
        <f ca="1">Calcul!AB229</f>
        <v>4026.5</v>
      </c>
      <c r="AA36" s="4">
        <f ca="1">MAX(B36:Y36)-'Out1'!G10</f>
        <v>0</v>
      </c>
    </row>
    <row r="37" spans="1:27">
      <c r="A37" s="140" t="str">
        <f t="shared" si="1"/>
        <v>Nucléaire</v>
      </c>
      <c r="B37" s="145">
        <f ca="1">Calcul!E266</f>
        <v>48003</v>
      </c>
      <c r="C37" s="75">
        <f ca="1">Calcul!F266</f>
        <v>47693.5</v>
      </c>
      <c r="D37" s="75">
        <f ca="1">Calcul!G266</f>
        <v>47777</v>
      </c>
      <c r="E37" s="75">
        <f ca="1">Calcul!H266</f>
        <v>47342.5</v>
      </c>
      <c r="F37" s="75">
        <f ca="1">Calcul!I266</f>
        <v>47425</v>
      </c>
      <c r="G37" s="75">
        <f ca="1">Calcul!J266</f>
        <v>47799.5</v>
      </c>
      <c r="H37" s="75">
        <f ca="1">Calcul!K266</f>
        <v>48077</v>
      </c>
      <c r="I37" s="75">
        <f ca="1">Calcul!L266</f>
        <v>48297.5</v>
      </c>
      <c r="J37" s="75">
        <f ca="1">Calcul!M266</f>
        <v>48357</v>
      </c>
      <c r="K37" s="75">
        <f ca="1">Calcul!N266</f>
        <v>48410</v>
      </c>
      <c r="L37" s="75">
        <f ca="1">Calcul!O266</f>
        <v>48348</v>
      </c>
      <c r="M37" s="75">
        <f ca="1">Calcul!P266</f>
        <v>48282</v>
      </c>
      <c r="N37" s="75">
        <f ca="1">Calcul!Q266</f>
        <v>48234</v>
      </c>
      <c r="O37" s="75">
        <f ca="1">Calcul!R266</f>
        <v>48205</v>
      </c>
      <c r="P37" s="75">
        <f ca="1">Calcul!S266</f>
        <v>48135</v>
      </c>
      <c r="Q37" s="75">
        <f ca="1">Calcul!T266</f>
        <v>48100</v>
      </c>
      <c r="R37" s="75">
        <f ca="1">Calcul!U266</f>
        <v>48074.5</v>
      </c>
      <c r="S37" s="75">
        <f ca="1">Calcul!V266</f>
        <v>48047</v>
      </c>
      <c r="T37" s="75">
        <f ca="1">Calcul!W266</f>
        <v>48169</v>
      </c>
      <c r="U37" s="75">
        <f ca="1">Calcul!X266</f>
        <v>48245</v>
      </c>
      <c r="V37" s="75">
        <f ca="1">Calcul!Y266</f>
        <v>48264</v>
      </c>
      <c r="W37" s="75">
        <f ca="1">Calcul!Z266</f>
        <v>48269.5</v>
      </c>
      <c r="X37" s="75">
        <f ca="1">Calcul!AA266</f>
        <v>47980.5</v>
      </c>
      <c r="Y37" s="76">
        <f ca="1">Calcul!AB266</f>
        <v>47864.5</v>
      </c>
      <c r="AA37" s="4">
        <f ca="1">MAX(B37:Y37)-'Out1'!H10</f>
        <v>0</v>
      </c>
    </row>
    <row r="38" spans="1:27">
      <c r="A38" s="140" t="str">
        <f t="shared" si="1"/>
        <v>Eolien</v>
      </c>
      <c r="B38" s="145">
        <f ca="1">Calcul!E303</f>
        <v>4877</v>
      </c>
      <c r="C38" s="75">
        <f ca="1">Calcul!F303</f>
        <v>4949</v>
      </c>
      <c r="D38" s="75">
        <f ca="1">Calcul!G303</f>
        <v>4905</v>
      </c>
      <c r="E38" s="75">
        <f ca="1">Calcul!H303</f>
        <v>4637</v>
      </c>
      <c r="F38" s="75">
        <f ca="1">Calcul!I303</f>
        <v>4439.5</v>
      </c>
      <c r="G38" s="75">
        <f ca="1">Calcul!J303</f>
        <v>4453.5</v>
      </c>
      <c r="H38" s="75">
        <f ca="1">Calcul!K303</f>
        <v>4327.5</v>
      </c>
      <c r="I38" s="75">
        <f ca="1">Calcul!L303</f>
        <v>4576</v>
      </c>
      <c r="J38" s="75">
        <f ca="1">Calcul!M303</f>
        <v>4734.5</v>
      </c>
      <c r="K38" s="75">
        <f ca="1">Calcul!N303</f>
        <v>4840</v>
      </c>
      <c r="L38" s="75">
        <f ca="1">Calcul!O303</f>
        <v>5047</v>
      </c>
      <c r="M38" s="75">
        <f ca="1">Calcul!P303</f>
        <v>5092</v>
      </c>
      <c r="N38" s="75">
        <f ca="1">Calcul!Q303</f>
        <v>5215</v>
      </c>
      <c r="O38" s="75">
        <f ca="1">Calcul!R303</f>
        <v>5341.5</v>
      </c>
      <c r="P38" s="75">
        <f ca="1">Calcul!S303</f>
        <v>5335.5</v>
      </c>
      <c r="Q38" s="75">
        <f ca="1">Calcul!T303</f>
        <v>5279</v>
      </c>
      <c r="R38" s="75">
        <f ca="1">Calcul!U303</f>
        <v>5326</v>
      </c>
      <c r="S38" s="75">
        <f ca="1">Calcul!V303</f>
        <v>5279.5</v>
      </c>
      <c r="T38" s="75">
        <f ca="1">Calcul!W303</f>
        <v>4996</v>
      </c>
      <c r="U38" s="75">
        <f ca="1">Calcul!X303</f>
        <v>4593.5</v>
      </c>
      <c r="V38" s="75">
        <f ca="1">Calcul!Y303</f>
        <v>4066</v>
      </c>
      <c r="W38" s="75">
        <f ca="1">Calcul!Z303</f>
        <v>3582.5</v>
      </c>
      <c r="X38" s="75">
        <f ca="1">Calcul!AA303</f>
        <v>3996</v>
      </c>
      <c r="Y38" s="76">
        <f ca="1">Calcul!AB303</f>
        <v>4585.5</v>
      </c>
      <c r="AA38" s="4">
        <f ca="1">MAX(B38:Y38)-'Out1'!I10</f>
        <v>0</v>
      </c>
    </row>
    <row r="39" spans="1:27">
      <c r="A39" s="140" t="str">
        <f t="shared" si="1"/>
        <v>Solaire</v>
      </c>
      <c r="B39" s="145">
        <f ca="1">Calcul!E340</f>
        <v>2</v>
      </c>
      <c r="C39" s="75">
        <f ca="1">Calcul!F340</f>
        <v>0</v>
      </c>
      <c r="D39" s="75">
        <f ca="1">Calcul!G340</f>
        <v>0</v>
      </c>
      <c r="E39" s="75">
        <f ca="1">Calcul!H340</f>
        <v>0</v>
      </c>
      <c r="F39" s="75">
        <f ca="1">Calcul!I340</f>
        <v>0</v>
      </c>
      <c r="G39" s="75">
        <f ca="1">Calcul!J340</f>
        <v>0</v>
      </c>
      <c r="H39" s="75">
        <f ca="1">Calcul!K340</f>
        <v>0</v>
      </c>
      <c r="I39" s="75">
        <f ca="1">Calcul!L340</f>
        <v>36</v>
      </c>
      <c r="J39" s="75">
        <f ca="1">Calcul!M340</f>
        <v>322</v>
      </c>
      <c r="K39" s="75">
        <f ca="1">Calcul!N340</f>
        <v>854.5</v>
      </c>
      <c r="L39" s="75">
        <f ca="1">Calcul!O340</f>
        <v>1396</v>
      </c>
      <c r="M39" s="75">
        <f ca="1">Calcul!P340</f>
        <v>1800</v>
      </c>
      <c r="N39" s="75">
        <f ca="1">Calcul!Q340</f>
        <v>2077.5</v>
      </c>
      <c r="O39" s="75">
        <f ca="1">Calcul!R340</f>
        <v>2216.5</v>
      </c>
      <c r="P39" s="75">
        <f ca="1">Calcul!S340</f>
        <v>2230</v>
      </c>
      <c r="Q39" s="75">
        <f ca="1">Calcul!T340</f>
        <v>2135</v>
      </c>
      <c r="R39" s="75">
        <f ca="1">Calcul!U340</f>
        <v>1904.5</v>
      </c>
      <c r="S39" s="75">
        <f ca="1">Calcul!V340</f>
        <v>1526.5</v>
      </c>
      <c r="T39" s="75">
        <f ca="1">Calcul!W340</f>
        <v>1030</v>
      </c>
      <c r="U39" s="75">
        <f ca="1">Calcul!X340</f>
        <v>462</v>
      </c>
      <c r="V39" s="75">
        <f ca="1">Calcul!Y340</f>
        <v>80</v>
      </c>
      <c r="W39" s="75">
        <f ca="1">Calcul!Z340</f>
        <v>2</v>
      </c>
      <c r="X39" s="75">
        <f ca="1">Calcul!AA340</f>
        <v>0</v>
      </c>
      <c r="Y39" s="76">
        <f ca="1">Calcul!AB340</f>
        <v>0</v>
      </c>
      <c r="AA39" s="4">
        <f ca="1">MAX(B39:Y39)-'Out1'!J10</f>
        <v>0</v>
      </c>
    </row>
    <row r="40" spans="1:27">
      <c r="A40" s="140" t="str">
        <f t="shared" si="1"/>
        <v>Hydraulique</v>
      </c>
      <c r="B40" s="145">
        <f ca="1">Calcul!E377</f>
        <v>11965</v>
      </c>
      <c r="C40" s="75">
        <f ca="1">Calcul!F377</f>
        <v>9970</v>
      </c>
      <c r="D40" s="75">
        <f ca="1">Calcul!G377</f>
        <v>9512.5</v>
      </c>
      <c r="E40" s="75">
        <f ca="1">Calcul!H377</f>
        <v>9179.5</v>
      </c>
      <c r="F40" s="75">
        <f ca="1">Calcul!I377</f>
        <v>9022</v>
      </c>
      <c r="G40" s="75">
        <f ca="1">Calcul!J377</f>
        <v>9421.5</v>
      </c>
      <c r="H40" s="75">
        <f ca="1">Calcul!K377</f>
        <v>10104.5</v>
      </c>
      <c r="I40" s="75">
        <f ca="1">Calcul!L377</f>
        <v>11768.5</v>
      </c>
      <c r="J40" s="75">
        <f ca="1">Calcul!M377</f>
        <v>12991</v>
      </c>
      <c r="K40" s="75">
        <f ca="1">Calcul!N377</f>
        <v>13905.5</v>
      </c>
      <c r="L40" s="75">
        <f ca="1">Calcul!O377</f>
        <v>14197</v>
      </c>
      <c r="M40" s="75">
        <f ca="1">Calcul!P377</f>
        <v>13917.5</v>
      </c>
      <c r="N40" s="75">
        <f ca="1">Calcul!Q377</f>
        <v>13339.5</v>
      </c>
      <c r="O40" s="75">
        <f ca="1">Calcul!R377</f>
        <v>12819</v>
      </c>
      <c r="P40" s="75">
        <f ca="1">Calcul!S377</f>
        <v>12554</v>
      </c>
      <c r="Q40" s="75">
        <f ca="1">Calcul!T377</f>
        <v>11608.5</v>
      </c>
      <c r="R40" s="75">
        <f ca="1">Calcul!U377</f>
        <v>11713</v>
      </c>
      <c r="S40" s="75">
        <f ca="1">Calcul!V377</f>
        <v>11137</v>
      </c>
      <c r="T40" s="75">
        <f ca="1">Calcul!W377</f>
        <v>11467.5</v>
      </c>
      <c r="U40" s="75">
        <f ca="1">Calcul!X377</f>
        <v>12848.5</v>
      </c>
      <c r="V40" s="75">
        <f ca="1">Calcul!Y377</f>
        <v>12731.5</v>
      </c>
      <c r="W40" s="75">
        <f ca="1">Calcul!Z377</f>
        <v>12494</v>
      </c>
      <c r="X40" s="75">
        <f ca="1">Calcul!AA377</f>
        <v>12035</v>
      </c>
      <c r="Y40" s="76">
        <f ca="1">Calcul!AB377</f>
        <v>13339.5</v>
      </c>
      <c r="AA40" s="4">
        <f ca="1">MAX(B40:Y40)-'Out1'!K10</f>
        <v>0</v>
      </c>
    </row>
    <row r="41" spans="1:27">
      <c r="A41" s="140" t="str">
        <f t="shared" si="1"/>
        <v>Pompage</v>
      </c>
      <c r="B41" s="145">
        <f ca="1">Calcul!E414</f>
        <v>-8</v>
      </c>
      <c r="C41" s="75">
        <f ca="1">Calcul!F414</f>
        <v>-29</v>
      </c>
      <c r="D41" s="75">
        <f ca="1">Calcul!G414</f>
        <v>-30</v>
      </c>
      <c r="E41" s="75">
        <f ca="1">Calcul!H414</f>
        <v>-211.5</v>
      </c>
      <c r="F41" s="75">
        <f ca="1">Calcul!I414</f>
        <v>-1117</v>
      </c>
      <c r="G41" s="75">
        <f ca="1">Calcul!J414</f>
        <v>-1707.5</v>
      </c>
      <c r="H41" s="75">
        <f ca="1">Calcul!K414</f>
        <v>-392.5</v>
      </c>
      <c r="I41" s="75">
        <f ca="1">Calcul!L414</f>
        <v>-9</v>
      </c>
      <c r="J41" s="75">
        <f ca="1">Calcul!M414</f>
        <v>-1.5</v>
      </c>
      <c r="K41" s="75">
        <f ca="1">Calcul!N414</f>
        <v>-1.5</v>
      </c>
      <c r="L41" s="75">
        <f ca="1">Calcul!O414</f>
        <v>-1.5</v>
      </c>
      <c r="M41" s="75">
        <f ca="1">Calcul!P414</f>
        <v>-2</v>
      </c>
      <c r="N41" s="75">
        <f ca="1">Calcul!Q414</f>
        <v>-2</v>
      </c>
      <c r="O41" s="75">
        <f ca="1">Calcul!R414</f>
        <v>-2</v>
      </c>
      <c r="P41" s="75">
        <f ca="1">Calcul!S414</f>
        <v>-2</v>
      </c>
      <c r="Q41" s="75">
        <f ca="1">Calcul!T414</f>
        <v>-2.5</v>
      </c>
      <c r="R41" s="75">
        <f ca="1">Calcul!U414</f>
        <v>-2</v>
      </c>
      <c r="S41" s="75">
        <f ca="1">Calcul!V414</f>
        <v>-18.5</v>
      </c>
      <c r="T41" s="75">
        <f ca="1">Calcul!W414</f>
        <v>-4</v>
      </c>
      <c r="U41" s="75">
        <f ca="1">Calcul!X414</f>
        <v>-1.5</v>
      </c>
      <c r="V41" s="75">
        <f ca="1">Calcul!Y414</f>
        <v>-1.5</v>
      </c>
      <c r="W41" s="75">
        <f ca="1">Calcul!Z414</f>
        <v>-1.5</v>
      </c>
      <c r="X41" s="75">
        <f ca="1">Calcul!AA414</f>
        <v>-1.5</v>
      </c>
      <c r="Y41" s="76">
        <f ca="1">Calcul!AB414</f>
        <v>-1</v>
      </c>
      <c r="AA41" s="4">
        <f ca="1">MAX(B41:Y41)-'Out1'!L10</f>
        <v>0</v>
      </c>
    </row>
    <row r="42" spans="1:27">
      <c r="A42" s="140" t="str">
        <f t="shared" si="1"/>
        <v>Autres</v>
      </c>
      <c r="B42" s="145">
        <f ca="1">Calcul!E451</f>
        <v>693.5</v>
      </c>
      <c r="C42" s="75">
        <f ca="1">Calcul!F451</f>
        <v>662</v>
      </c>
      <c r="D42" s="75">
        <f ca="1">Calcul!G451</f>
        <v>660</v>
      </c>
      <c r="E42" s="75">
        <f ca="1">Calcul!H451</f>
        <v>657.5</v>
      </c>
      <c r="F42" s="75">
        <f ca="1">Calcul!I451</f>
        <v>653.5</v>
      </c>
      <c r="G42" s="75">
        <f ca="1">Calcul!J451</f>
        <v>650.5</v>
      </c>
      <c r="H42" s="75">
        <f ca="1">Calcul!K451</f>
        <v>647</v>
      </c>
      <c r="I42" s="75">
        <f ca="1">Calcul!L451</f>
        <v>640</v>
      </c>
      <c r="J42" s="75">
        <f ca="1">Calcul!M451</f>
        <v>642</v>
      </c>
      <c r="K42" s="75">
        <f ca="1">Calcul!N451</f>
        <v>648.5</v>
      </c>
      <c r="L42" s="75">
        <f ca="1">Calcul!O451</f>
        <v>650</v>
      </c>
      <c r="M42" s="75">
        <f ca="1">Calcul!P451</f>
        <v>646.5</v>
      </c>
      <c r="N42" s="75">
        <f ca="1">Calcul!Q451</f>
        <v>646.5</v>
      </c>
      <c r="O42" s="75">
        <f ca="1">Calcul!R451</f>
        <v>643.5</v>
      </c>
      <c r="P42" s="75">
        <f ca="1">Calcul!S451</f>
        <v>657.5</v>
      </c>
      <c r="Q42" s="75">
        <f ca="1">Calcul!T451</f>
        <v>647</v>
      </c>
      <c r="R42" s="75">
        <f ca="1">Calcul!U451</f>
        <v>640.5</v>
      </c>
      <c r="S42" s="75">
        <f ca="1">Calcul!V451</f>
        <v>643.5</v>
      </c>
      <c r="T42" s="75">
        <f ca="1">Calcul!W451</f>
        <v>647</v>
      </c>
      <c r="U42" s="75">
        <f ca="1">Calcul!X451</f>
        <v>650.5</v>
      </c>
      <c r="V42" s="75">
        <f ca="1">Calcul!Y451</f>
        <v>650</v>
      </c>
      <c r="W42" s="75">
        <f ca="1">Calcul!Z451</f>
        <v>654</v>
      </c>
      <c r="X42" s="75">
        <f ca="1">Calcul!AA451</f>
        <v>659.5</v>
      </c>
      <c r="Y42" s="76">
        <f ca="1">Calcul!AB451</f>
        <v>660</v>
      </c>
      <c r="AA42" s="4">
        <f ca="1">MAX(B42:Y42)-'Out1'!M10</f>
        <v>0</v>
      </c>
    </row>
    <row r="43" spans="1:27">
      <c r="A43" s="140" t="str">
        <f t="shared" si="1"/>
        <v>Ech. physiques</v>
      </c>
      <c r="B43" s="145">
        <f ca="1">Calcul!E488</f>
        <v>243.5</v>
      </c>
      <c r="C43" s="75">
        <f ca="1">Calcul!F488</f>
        <v>615.5</v>
      </c>
      <c r="D43" s="75">
        <f ca="1">Calcul!G488</f>
        <v>851</v>
      </c>
      <c r="E43" s="75">
        <f ca="1">Calcul!H488</f>
        <v>34.5</v>
      </c>
      <c r="F43" s="75">
        <f ca="1">Calcul!I488</f>
        <v>-315.5</v>
      </c>
      <c r="G43" s="75">
        <f ca="1">Calcul!J488</f>
        <v>-89</v>
      </c>
      <c r="H43" s="75">
        <f ca="1">Calcul!K488</f>
        <v>805.5</v>
      </c>
      <c r="I43" s="75">
        <f ca="1">Calcul!L488</f>
        <v>1554</v>
      </c>
      <c r="J43" s="75">
        <f ca="1">Calcul!M488</f>
        <v>2493</v>
      </c>
      <c r="K43" s="75">
        <f ca="1">Calcul!N488</f>
        <v>3085</v>
      </c>
      <c r="L43" s="75">
        <f ca="1">Calcul!O488</f>
        <v>3149.5</v>
      </c>
      <c r="M43" s="75">
        <f ca="1">Calcul!P488</f>
        <v>2974.5</v>
      </c>
      <c r="N43" s="75">
        <f ca="1">Calcul!Q488</f>
        <v>3305</v>
      </c>
      <c r="O43" s="75">
        <f ca="1">Calcul!R488</f>
        <v>3084</v>
      </c>
      <c r="P43" s="75">
        <f ca="1">Calcul!S488</f>
        <v>1820.5</v>
      </c>
      <c r="Q43" s="75">
        <f ca="1">Calcul!T488</f>
        <v>264</v>
      </c>
      <c r="R43" s="75">
        <f ca="1">Calcul!U488</f>
        <v>-814.5</v>
      </c>
      <c r="S43" s="75">
        <f ca="1">Calcul!V488</f>
        <v>-1599</v>
      </c>
      <c r="T43" s="75">
        <f ca="1">Calcul!W488</f>
        <v>-1228</v>
      </c>
      <c r="U43" s="75">
        <f ca="1">Calcul!X488</f>
        <v>-893</v>
      </c>
      <c r="V43" s="75">
        <f ca="1">Calcul!Y488</f>
        <v>-1030.5</v>
      </c>
      <c r="W43" s="75">
        <f ca="1">Calcul!Z488</f>
        <v>-689.5</v>
      </c>
      <c r="X43" s="75">
        <f ca="1">Calcul!AA488</f>
        <v>-902.5</v>
      </c>
      <c r="Y43" s="76">
        <f ca="1">Calcul!AB488</f>
        <v>631.5</v>
      </c>
      <c r="AA43" s="4">
        <f ca="1">MAX(B43:Y43)-'Out1'!N10</f>
        <v>0</v>
      </c>
    </row>
    <row r="44" spans="1:27">
      <c r="A44" s="140" t="str">
        <f t="shared" si="1"/>
        <v>Taux de Co2</v>
      </c>
      <c r="B44" s="145">
        <f ca="1">Calcul!E525</f>
        <v>84</v>
      </c>
      <c r="C44" s="75">
        <f ca="1">Calcul!F525</f>
        <v>80.5</v>
      </c>
      <c r="D44" s="75">
        <f ca="1">Calcul!G525</f>
        <v>82.5</v>
      </c>
      <c r="E44" s="75">
        <f ca="1">Calcul!H525</f>
        <v>83.5</v>
      </c>
      <c r="F44" s="75">
        <f ca="1">Calcul!I525</f>
        <v>85</v>
      </c>
      <c r="G44" s="75">
        <f ca="1">Calcul!J525</f>
        <v>85</v>
      </c>
      <c r="H44" s="75">
        <f ca="1">Calcul!K525</f>
        <v>90</v>
      </c>
      <c r="I44" s="75">
        <f ca="1">Calcul!L525</f>
        <v>96</v>
      </c>
      <c r="J44" s="75">
        <f ca="1">Calcul!M525</f>
        <v>99</v>
      </c>
      <c r="K44" s="75">
        <f ca="1">Calcul!N525</f>
        <v>98.5</v>
      </c>
      <c r="L44" s="75">
        <f ca="1">Calcul!O525</f>
        <v>96.5</v>
      </c>
      <c r="M44" s="75">
        <f ca="1">Calcul!P525</f>
        <v>96.5</v>
      </c>
      <c r="N44" s="75">
        <f ca="1">Calcul!Q525</f>
        <v>94</v>
      </c>
      <c r="O44" s="75">
        <f ca="1">Calcul!R525</f>
        <v>93.5</v>
      </c>
      <c r="P44" s="75">
        <f ca="1">Calcul!S525</f>
        <v>94.5</v>
      </c>
      <c r="Q44" s="75">
        <f ca="1">Calcul!T525</f>
        <v>91</v>
      </c>
      <c r="R44" s="75">
        <f ca="1">Calcul!U525</f>
        <v>93.5</v>
      </c>
      <c r="S44" s="75">
        <f ca="1">Calcul!V525</f>
        <v>94</v>
      </c>
      <c r="T44" s="75">
        <f ca="1">Calcul!W525</f>
        <v>92</v>
      </c>
      <c r="U44" s="75">
        <f ca="1">Calcul!X525</f>
        <v>92.5</v>
      </c>
      <c r="V44" s="75">
        <f ca="1">Calcul!Y525</f>
        <v>90.5</v>
      </c>
      <c r="W44" s="75">
        <f ca="1">Calcul!Z525</f>
        <v>92</v>
      </c>
      <c r="X44" s="75">
        <f ca="1">Calcul!AA525</f>
        <v>87.5</v>
      </c>
      <c r="Y44" s="76">
        <f ca="1">Calcul!AB525</f>
        <v>86.5</v>
      </c>
      <c r="AA44" s="4">
        <f ca="1">MAX(B44:Y44)-'Out1'!O10</f>
        <v>0</v>
      </c>
    </row>
    <row r="45" spans="1:27">
      <c r="A45" s="140" t="str">
        <f t="shared" si="1"/>
        <v>Ech. comm. Allemagne</v>
      </c>
      <c r="B45" s="145">
        <f ca="1">Calcul!E562</f>
        <v>3000</v>
      </c>
      <c r="C45" s="75">
        <f ca="1">Calcul!F562</f>
        <v>3000</v>
      </c>
      <c r="D45" s="75">
        <f ca="1">Calcul!G562</f>
        <v>3000</v>
      </c>
      <c r="E45" s="75">
        <f ca="1">Calcul!H562</f>
        <v>3000</v>
      </c>
      <c r="F45" s="75">
        <f ca="1">Calcul!I562</f>
        <v>3000</v>
      </c>
      <c r="G45" s="75">
        <f ca="1">Calcul!J562</f>
        <v>3000</v>
      </c>
      <c r="H45" s="75">
        <f ca="1">Calcul!K562</f>
        <v>3000</v>
      </c>
      <c r="I45" s="75">
        <f ca="1">Calcul!L562</f>
        <v>3000</v>
      </c>
      <c r="J45" s="75">
        <f ca="1">Calcul!M562</f>
        <v>3000</v>
      </c>
      <c r="K45" s="75">
        <f ca="1">Calcul!N562</f>
        <v>3001</v>
      </c>
      <c r="L45" s="75">
        <f ca="1">Calcul!O562</f>
        <v>3001</v>
      </c>
      <c r="M45" s="75">
        <f ca="1">Calcul!P562</f>
        <v>3001</v>
      </c>
      <c r="N45" s="75">
        <f ca="1">Calcul!Q562</f>
        <v>3000</v>
      </c>
      <c r="O45" s="75">
        <f ca="1">Calcul!R562</f>
        <v>3000</v>
      </c>
      <c r="P45" s="75">
        <f ca="1">Calcul!S562</f>
        <v>3000</v>
      </c>
      <c r="Q45" s="75">
        <f ca="1">Calcul!T562</f>
        <v>3000</v>
      </c>
      <c r="R45" s="75">
        <f ca="1">Calcul!U562</f>
        <v>3000</v>
      </c>
      <c r="S45" s="75">
        <f ca="1">Calcul!V562</f>
        <v>3000</v>
      </c>
      <c r="T45" s="75">
        <f ca="1">Calcul!W562</f>
        <v>3000</v>
      </c>
      <c r="U45" s="75">
        <f ca="1">Calcul!X562</f>
        <v>3000</v>
      </c>
      <c r="V45" s="75">
        <f ca="1">Calcul!Y562</f>
        <v>3000</v>
      </c>
      <c r="W45" s="75">
        <f ca="1">Calcul!Z562</f>
        <v>3000</v>
      </c>
      <c r="X45" s="75">
        <f ca="1">Calcul!AA562</f>
        <v>3001</v>
      </c>
      <c r="Y45" s="76">
        <f ca="1">Calcul!AB562</f>
        <v>3001</v>
      </c>
      <c r="AA45" s="4">
        <f ca="1">MAX(B45:Y45)-'Out1'!P10</f>
        <v>0</v>
      </c>
    </row>
    <row r="46" spans="1:27">
      <c r="A46" s="140" t="str">
        <f t="shared" si="1"/>
        <v>Ech. comm. Angleterre</v>
      </c>
      <c r="B46" s="145">
        <f ca="1">Calcul!E599</f>
        <v>502</v>
      </c>
      <c r="C46" s="75">
        <f ca="1">Calcul!F599</f>
        <v>696</v>
      </c>
      <c r="D46" s="75">
        <f ca="1">Calcul!G599</f>
        <v>56</v>
      </c>
      <c r="E46" s="75">
        <f ca="1">Calcul!H599</f>
        <v>-332</v>
      </c>
      <c r="F46" s="75">
        <f ca="1">Calcul!I599</f>
        <v>-255</v>
      </c>
      <c r="G46" s="75">
        <f ca="1">Calcul!J599</f>
        <v>199</v>
      </c>
      <c r="H46" s="75">
        <f ca="1">Calcul!K599</f>
        <v>1104</v>
      </c>
      <c r="I46" s="75">
        <f ca="1">Calcul!L599</f>
        <v>1459</v>
      </c>
      <c r="J46" s="75">
        <f ca="1">Calcul!M599</f>
        <v>1500</v>
      </c>
      <c r="K46" s="75">
        <f ca="1">Calcul!N599</f>
        <v>1500</v>
      </c>
      <c r="L46" s="75">
        <f ca="1">Calcul!O599</f>
        <v>1500</v>
      </c>
      <c r="M46" s="75">
        <f ca="1">Calcul!P599</f>
        <v>1477</v>
      </c>
      <c r="N46" s="75">
        <f ca="1">Calcul!Q599</f>
        <v>1106</v>
      </c>
      <c r="O46" s="75">
        <f ca="1">Calcul!R599</f>
        <v>1134</v>
      </c>
      <c r="P46" s="75">
        <f ca="1">Calcul!S599</f>
        <v>745</v>
      </c>
      <c r="Q46" s="75">
        <f ca="1">Calcul!T599</f>
        <v>757</v>
      </c>
      <c r="R46" s="75">
        <f ca="1">Calcul!U599</f>
        <v>126</v>
      </c>
      <c r="S46" s="75">
        <f ca="1">Calcul!V599</f>
        <v>179</v>
      </c>
      <c r="T46" s="75">
        <f ca="1">Calcul!W599</f>
        <v>30</v>
      </c>
      <c r="U46" s="75">
        <f ca="1">Calcul!X599</f>
        <v>89</v>
      </c>
      <c r="V46" s="75">
        <f ca="1">Calcul!Y599</f>
        <v>61</v>
      </c>
      <c r="W46" s="75">
        <f ca="1">Calcul!Z599</f>
        <v>-665</v>
      </c>
      <c r="X46" s="75">
        <f ca="1">Calcul!AA599</f>
        <v>-148</v>
      </c>
      <c r="Y46" s="76">
        <f ca="1">Calcul!AB599</f>
        <v>243</v>
      </c>
      <c r="AA46" s="4">
        <f ca="1">MAX(B46:Y46)-'Out1'!Q10</f>
        <v>0</v>
      </c>
    </row>
    <row r="47" spans="1:27">
      <c r="A47" s="140" t="str">
        <f t="shared" si="1"/>
        <v>Ech. comm. Belgique</v>
      </c>
      <c r="B47" s="145">
        <f ca="1">Calcul!E636</f>
        <v>-1133</v>
      </c>
      <c r="C47" s="75">
        <f ca="1">Calcul!F636</f>
        <v>-946</v>
      </c>
      <c r="D47" s="75">
        <f ca="1">Calcul!G636</f>
        <v>-975</v>
      </c>
      <c r="E47" s="75">
        <f ca="1">Calcul!H636</f>
        <v>-1518</v>
      </c>
      <c r="F47" s="75">
        <f ca="1">Calcul!I636</f>
        <v>-1663</v>
      </c>
      <c r="G47" s="75">
        <f ca="1">Calcul!J636</f>
        <v>-351</v>
      </c>
      <c r="H47" s="75">
        <f ca="1">Calcul!K636</f>
        <v>-576</v>
      </c>
      <c r="I47" s="75">
        <f ca="1">Calcul!L636</f>
        <v>-394</v>
      </c>
      <c r="J47" s="75">
        <f ca="1">Calcul!M636</f>
        <v>-256</v>
      </c>
      <c r="K47" s="75">
        <f ca="1">Calcul!N636</f>
        <v>-31</v>
      </c>
      <c r="L47" s="75">
        <f ca="1">Calcul!O636</f>
        <v>-130</v>
      </c>
      <c r="M47" s="75">
        <f ca="1">Calcul!P636</f>
        <v>-439</v>
      </c>
      <c r="N47" s="75">
        <f ca="1">Calcul!Q636</f>
        <v>-536</v>
      </c>
      <c r="O47" s="75">
        <f ca="1">Calcul!R636</f>
        <v>-394</v>
      </c>
      <c r="P47" s="75">
        <f ca="1">Calcul!S636</f>
        <v>-594</v>
      </c>
      <c r="Q47" s="75">
        <f ca="1">Calcul!T636</f>
        <v>-655</v>
      </c>
      <c r="R47" s="75">
        <f ca="1">Calcul!U636</f>
        <v>-770</v>
      </c>
      <c r="S47" s="75">
        <f ca="1">Calcul!V636</f>
        <v>-686</v>
      </c>
      <c r="T47" s="75">
        <f ca="1">Calcul!W636</f>
        <v>-544</v>
      </c>
      <c r="U47" s="75">
        <f ca="1">Calcul!X636</f>
        <v>-591</v>
      </c>
      <c r="V47" s="75">
        <f ca="1">Calcul!Y636</f>
        <v>-714</v>
      </c>
      <c r="W47" s="75">
        <f ca="1">Calcul!Z636</f>
        <v>-809</v>
      </c>
      <c r="X47" s="75">
        <f ca="1">Calcul!AA636</f>
        <v>-1037</v>
      </c>
      <c r="Y47" s="76">
        <f ca="1">Calcul!AB636</f>
        <v>-1018</v>
      </c>
      <c r="AA47" s="4">
        <f ca="1">MAX(B47:Y47)-'Out1'!R10</f>
        <v>0</v>
      </c>
    </row>
    <row r="48" spans="1:27">
      <c r="A48" s="140" t="str">
        <f t="shared" si="1"/>
        <v>Ech. comm. Espagne</v>
      </c>
      <c r="B48" s="145">
        <f ca="1">Calcul!E673</f>
        <v>1000</v>
      </c>
      <c r="C48" s="75">
        <f ca="1">Calcul!F673</f>
        <v>1100</v>
      </c>
      <c r="D48" s="75">
        <f ca="1">Calcul!G673</f>
        <v>1100</v>
      </c>
      <c r="E48" s="75">
        <f ca="1">Calcul!H673</f>
        <v>1100</v>
      </c>
      <c r="F48" s="75">
        <f ca="1">Calcul!I673</f>
        <v>1100</v>
      </c>
      <c r="G48" s="75">
        <f ca="1">Calcul!J673</f>
        <v>1100</v>
      </c>
      <c r="H48" s="75">
        <f ca="1">Calcul!K673</f>
        <v>1100</v>
      </c>
      <c r="I48" s="75">
        <f ca="1">Calcul!L673</f>
        <v>1100</v>
      </c>
      <c r="J48" s="75">
        <f ca="1">Calcul!M673</f>
        <v>1100</v>
      </c>
      <c r="K48" s="75">
        <f ca="1">Calcul!N673</f>
        <v>1100</v>
      </c>
      <c r="L48" s="75">
        <f ca="1">Calcul!O673</f>
        <v>1100</v>
      </c>
      <c r="M48" s="75">
        <f ca="1">Calcul!P673</f>
        <v>1100</v>
      </c>
      <c r="N48" s="75">
        <f ca="1">Calcul!Q673</f>
        <v>1100</v>
      </c>
      <c r="O48" s="75">
        <f ca="1">Calcul!R673</f>
        <v>1100</v>
      </c>
      <c r="P48" s="75">
        <f ca="1">Calcul!S673</f>
        <v>1100</v>
      </c>
      <c r="Q48" s="75">
        <f ca="1">Calcul!T673</f>
        <v>1100</v>
      </c>
      <c r="R48" s="75">
        <f ca="1">Calcul!U673</f>
        <v>1100</v>
      </c>
      <c r="S48" s="75">
        <f ca="1">Calcul!V673</f>
        <v>1100</v>
      </c>
      <c r="T48" s="75">
        <f ca="1">Calcul!W673</f>
        <v>1000</v>
      </c>
      <c r="U48" s="75">
        <f ca="1">Calcul!X673</f>
        <v>1000</v>
      </c>
      <c r="V48" s="75">
        <f ca="1">Calcul!Y673</f>
        <v>1000</v>
      </c>
      <c r="W48" s="75">
        <f ca="1">Calcul!Z673</f>
        <v>1000</v>
      </c>
      <c r="X48" s="75">
        <f ca="1">Calcul!AA673</f>
        <v>1000</v>
      </c>
      <c r="Y48" s="76">
        <f ca="1">Calcul!AB673</f>
        <v>1000</v>
      </c>
      <c r="AA48" s="4">
        <f ca="1">MAX(B48:Y48)-'Out1'!S10</f>
        <v>0</v>
      </c>
    </row>
    <row r="49" spans="1:27">
      <c r="A49" s="140" t="str">
        <f t="shared" si="1"/>
        <v>Ech. comm. Italie</v>
      </c>
      <c r="B49" s="145">
        <f ca="1">Calcul!E710</f>
        <v>-304</v>
      </c>
      <c r="C49" s="75">
        <f ca="1">Calcul!F710</f>
        <v>-309</v>
      </c>
      <c r="D49" s="75">
        <f ca="1">Calcul!G710</f>
        <v>-242</v>
      </c>
      <c r="E49" s="75">
        <f ca="1">Calcul!H710</f>
        <v>-351</v>
      </c>
      <c r="F49" s="75">
        <f ca="1">Calcul!I710</f>
        <v>-351</v>
      </c>
      <c r="G49" s="75">
        <f ca="1">Calcul!J710</f>
        <v>-351</v>
      </c>
      <c r="H49" s="75">
        <f ca="1">Calcul!K710</f>
        <v>99</v>
      </c>
      <c r="I49" s="75">
        <f ca="1">Calcul!L710</f>
        <v>-124</v>
      </c>
      <c r="J49" s="75">
        <f ca="1">Calcul!M710</f>
        <v>3</v>
      </c>
      <c r="K49" s="75">
        <f ca="1">Calcul!N710</f>
        <v>154</v>
      </c>
      <c r="L49" s="75">
        <f ca="1">Calcul!O710</f>
        <v>135</v>
      </c>
      <c r="M49" s="75">
        <f ca="1">Calcul!P710</f>
        <v>440</v>
      </c>
      <c r="N49" s="75">
        <f ca="1">Calcul!Q710</f>
        <v>711</v>
      </c>
      <c r="O49" s="75">
        <f ca="1">Calcul!R710</f>
        <v>859</v>
      </c>
      <c r="P49" s="75">
        <f ca="1">Calcul!S710</f>
        <v>679</v>
      </c>
      <c r="Q49" s="75">
        <f ca="1">Calcul!T710</f>
        <v>520</v>
      </c>
      <c r="R49" s="75">
        <f ca="1">Calcul!U710</f>
        <v>3</v>
      </c>
      <c r="S49" s="75">
        <f ca="1">Calcul!V710</f>
        <v>-326</v>
      </c>
      <c r="T49" s="75">
        <f ca="1">Calcul!W710</f>
        <v>-326</v>
      </c>
      <c r="U49" s="75">
        <f ca="1">Calcul!X710</f>
        <v>-351</v>
      </c>
      <c r="V49" s="75">
        <f ca="1">Calcul!Y710</f>
        <v>-351</v>
      </c>
      <c r="W49" s="75">
        <f ca="1">Calcul!Z710</f>
        <v>-351</v>
      </c>
      <c r="X49" s="75">
        <f ca="1">Calcul!AA710</f>
        <v>-351</v>
      </c>
      <c r="Y49" s="76">
        <f ca="1">Calcul!AB710</f>
        <v>-270</v>
      </c>
      <c r="AA49" s="4">
        <f ca="1">MAX(B49:Y49)-'Out1'!T10</f>
        <v>0</v>
      </c>
    </row>
    <row r="50" spans="1:27" ht="15.75" thickBot="1">
      <c r="A50" s="141" t="str">
        <f t="shared" si="1"/>
        <v>Ech. comm. Suisse</v>
      </c>
      <c r="B50" s="146">
        <f ca="1">Calcul!E747</f>
        <v>300</v>
      </c>
      <c r="C50" s="78">
        <f ca="1">Calcul!F747</f>
        <v>223</v>
      </c>
      <c r="D50" s="78">
        <f ca="1">Calcul!G747</f>
        <v>248</v>
      </c>
      <c r="E50" s="78">
        <f ca="1">Calcul!H747</f>
        <v>49</v>
      </c>
      <c r="F50" s="78">
        <f ca="1">Calcul!I747</f>
        <v>-77</v>
      </c>
      <c r="G50" s="78">
        <f ca="1">Calcul!J747</f>
        <v>-28</v>
      </c>
      <c r="H50" s="78">
        <f ca="1">Calcul!K747</f>
        <v>-275</v>
      </c>
      <c r="I50" s="78">
        <f ca="1">Calcul!L747</f>
        <v>-196</v>
      </c>
      <c r="J50" s="78">
        <f ca="1">Calcul!M747</f>
        <v>1100</v>
      </c>
      <c r="K50" s="78">
        <f ca="1">Calcul!N747</f>
        <v>1100</v>
      </c>
      <c r="L50" s="78">
        <f ca="1">Calcul!O747</f>
        <v>1094</v>
      </c>
      <c r="M50" s="78">
        <f ca="1">Calcul!P747</f>
        <v>955</v>
      </c>
      <c r="N50" s="78">
        <f ca="1">Calcul!Q747</f>
        <v>1100</v>
      </c>
      <c r="O50" s="78">
        <f ca="1">Calcul!R747</f>
        <v>984</v>
      </c>
      <c r="P50" s="78">
        <f ca="1">Calcul!S747</f>
        <v>755</v>
      </c>
      <c r="Q50" s="78">
        <f ca="1">Calcul!T747</f>
        <v>854</v>
      </c>
      <c r="R50" s="78">
        <f ca="1">Calcul!U747</f>
        <v>361</v>
      </c>
      <c r="S50" s="78">
        <f ca="1">Calcul!V747</f>
        <v>198</v>
      </c>
      <c r="T50" s="78">
        <f ca="1">Calcul!W747</f>
        <v>127</v>
      </c>
      <c r="U50" s="78">
        <f ca="1">Calcul!X747</f>
        <v>95</v>
      </c>
      <c r="V50" s="78">
        <f ca="1">Calcul!Y747</f>
        <v>-592</v>
      </c>
      <c r="W50" s="78">
        <f ca="1">Calcul!Z747</f>
        <v>507</v>
      </c>
      <c r="X50" s="78">
        <f ca="1">Calcul!AA747</f>
        <v>481</v>
      </c>
      <c r="Y50" s="79">
        <f ca="1">Calcul!AB747</f>
        <v>1100</v>
      </c>
      <c r="AA50" s="4">
        <f ca="1">MAX(B50:Y50)-'Out1'!U10</f>
        <v>0</v>
      </c>
    </row>
    <row r="51" spans="1:27" ht="16.5" thickTop="1" thickBot="1">
      <c r="A51" s="11"/>
    </row>
    <row r="52" spans="1:27" ht="16.5" thickTop="1" thickBot="1">
      <c r="A52" s="136"/>
      <c r="B52" s="137" t="s">
        <v>178</v>
      </c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6"/>
    </row>
    <row r="53" spans="1:27" ht="16.5" thickTop="1" thickBot="1">
      <c r="A53" s="138"/>
      <c r="B53" s="128">
        <f>B30</f>
        <v>0</v>
      </c>
      <c r="C53" s="128">
        <f t="shared" ref="C53:AA53" si="2">C30</f>
        <v>1</v>
      </c>
      <c r="D53" s="128">
        <f t="shared" si="2"/>
        <v>2</v>
      </c>
      <c r="E53" s="128">
        <f t="shared" si="2"/>
        <v>3</v>
      </c>
      <c r="F53" s="128">
        <f t="shared" si="2"/>
        <v>4</v>
      </c>
      <c r="G53" s="128">
        <f t="shared" si="2"/>
        <v>5</v>
      </c>
      <c r="H53" s="128">
        <f t="shared" si="2"/>
        <v>6</v>
      </c>
      <c r="I53" s="128">
        <f t="shared" si="2"/>
        <v>7</v>
      </c>
      <c r="J53" s="128">
        <f t="shared" si="2"/>
        <v>8</v>
      </c>
      <c r="K53" s="128">
        <f t="shared" si="2"/>
        <v>9</v>
      </c>
      <c r="L53" s="128">
        <f t="shared" si="2"/>
        <v>10</v>
      </c>
      <c r="M53" s="128">
        <f t="shared" si="2"/>
        <v>11</v>
      </c>
      <c r="N53" s="128">
        <f t="shared" si="2"/>
        <v>12</v>
      </c>
      <c r="O53" s="128">
        <f t="shared" si="2"/>
        <v>13</v>
      </c>
      <c r="P53" s="128">
        <f t="shared" si="2"/>
        <v>14</v>
      </c>
      <c r="Q53" s="128">
        <f t="shared" si="2"/>
        <v>15</v>
      </c>
      <c r="R53" s="128">
        <f t="shared" si="2"/>
        <v>16</v>
      </c>
      <c r="S53" s="128">
        <f t="shared" si="2"/>
        <v>17</v>
      </c>
      <c r="T53" s="128">
        <f t="shared" si="2"/>
        <v>18</v>
      </c>
      <c r="U53" s="128">
        <f t="shared" si="2"/>
        <v>19</v>
      </c>
      <c r="V53" s="128">
        <f t="shared" si="2"/>
        <v>20</v>
      </c>
      <c r="W53" s="128">
        <f t="shared" si="2"/>
        <v>21</v>
      </c>
      <c r="X53" s="128">
        <f t="shared" si="2"/>
        <v>22</v>
      </c>
      <c r="Y53" s="129">
        <f t="shared" si="2"/>
        <v>23</v>
      </c>
      <c r="Z53" s="11"/>
      <c r="AA53" s="11" t="str">
        <f t="shared" si="2"/>
        <v>Vérification</v>
      </c>
    </row>
    <row r="54" spans="1:27" ht="15.75" thickTop="1">
      <c r="A54" s="139" t="str">
        <f>A31</f>
        <v>Consommation</v>
      </c>
      <c r="B54" s="142">
        <f ca="1">Calcul!E45</f>
        <v>47298</v>
      </c>
      <c r="C54" s="143">
        <f ca="1">Calcul!F45</f>
        <v>43860</v>
      </c>
      <c r="D54" s="143">
        <f ca="1">Calcul!G45</f>
        <v>42850</v>
      </c>
      <c r="E54" s="143">
        <f ca="1">Calcul!H45</f>
        <v>40369.5</v>
      </c>
      <c r="F54" s="143">
        <f ca="1">Calcul!I45</f>
        <v>38975</v>
      </c>
      <c r="G54" s="143">
        <f ca="1">Calcul!J45</f>
        <v>40069.5</v>
      </c>
      <c r="H54" s="143">
        <f ca="1">Calcul!K45</f>
        <v>41972</v>
      </c>
      <c r="I54" s="143">
        <f ca="1">Calcul!L45</f>
        <v>41794.5</v>
      </c>
      <c r="J54" s="143">
        <f ca="1">Calcul!M45</f>
        <v>43248.5</v>
      </c>
      <c r="K54" s="143">
        <f ca="1">Calcul!N45</f>
        <v>45416.5</v>
      </c>
      <c r="L54" s="143">
        <f ca="1">Calcul!O45</f>
        <v>46271.5</v>
      </c>
      <c r="M54" s="143">
        <f ca="1">Calcul!P45</f>
        <v>46375</v>
      </c>
      <c r="N54" s="143">
        <f ca="1">Calcul!Q45</f>
        <v>46821</v>
      </c>
      <c r="O54" s="143">
        <f ca="1">Calcul!R45</f>
        <v>46550</v>
      </c>
      <c r="P54" s="143">
        <f ca="1">Calcul!S45</f>
        <v>43076.5</v>
      </c>
      <c r="Q54" s="143">
        <f ca="1">Calcul!T45</f>
        <v>40492</v>
      </c>
      <c r="R54" s="143">
        <f ca="1">Calcul!U45</f>
        <v>38828.5</v>
      </c>
      <c r="S54" s="143">
        <f ca="1">Calcul!V45</f>
        <v>37911.5</v>
      </c>
      <c r="T54" s="143">
        <f ca="1">Calcul!W45</f>
        <v>39030</v>
      </c>
      <c r="U54" s="143">
        <f ca="1">Calcul!X45</f>
        <v>41846.5</v>
      </c>
      <c r="V54" s="143">
        <f ca="1">Calcul!Y45</f>
        <v>43753</v>
      </c>
      <c r="W54" s="143">
        <f ca="1">Calcul!Z45</f>
        <v>46594</v>
      </c>
      <c r="X54" s="143">
        <f ca="1">Calcul!AA45</f>
        <v>46071</v>
      </c>
      <c r="Y54" s="144">
        <f ca="1">Calcul!AB45</f>
        <v>48488.5</v>
      </c>
      <c r="AA54" s="4">
        <f ca="1">MIN(B54:Y54)-'Out1'!B11</f>
        <v>0</v>
      </c>
    </row>
    <row r="55" spans="1:27">
      <c r="A55" s="140" t="str">
        <f t="shared" ref="A55:A73" si="3">A32</f>
        <v>Prévision J-1</v>
      </c>
      <c r="B55" s="145">
        <f ca="1">Calcul!E82</f>
        <v>45512.5</v>
      </c>
      <c r="C55" s="75">
        <f ca="1">Calcul!F82</f>
        <v>43262.5</v>
      </c>
      <c r="D55" s="75">
        <f ca="1">Calcul!G82</f>
        <v>42387.5</v>
      </c>
      <c r="E55" s="75">
        <f ca="1">Calcul!H82</f>
        <v>39975</v>
      </c>
      <c r="F55" s="75">
        <f ca="1">Calcul!I82</f>
        <v>38662.5</v>
      </c>
      <c r="G55" s="75">
        <f ca="1">Calcul!J82</f>
        <v>40387.5</v>
      </c>
      <c r="H55" s="75">
        <f ca="1">Calcul!K82</f>
        <v>41612.5</v>
      </c>
      <c r="I55" s="75">
        <f ca="1">Calcul!L82</f>
        <v>42037.5</v>
      </c>
      <c r="J55" s="75">
        <f ca="1">Calcul!M82</f>
        <v>43337.5</v>
      </c>
      <c r="K55" s="75">
        <f ca="1">Calcul!N82</f>
        <v>45425</v>
      </c>
      <c r="L55" s="75">
        <f ca="1">Calcul!O82</f>
        <v>45975</v>
      </c>
      <c r="M55" s="75">
        <f ca="1">Calcul!P82</f>
        <v>45625</v>
      </c>
      <c r="N55" s="75">
        <f ca="1">Calcul!Q82</f>
        <v>46025</v>
      </c>
      <c r="O55" s="75">
        <f ca="1">Calcul!R82</f>
        <v>44800</v>
      </c>
      <c r="P55" s="75">
        <f ca="1">Calcul!S82</f>
        <v>41087.5</v>
      </c>
      <c r="Q55" s="75">
        <f ca="1">Calcul!T82</f>
        <v>38087.5</v>
      </c>
      <c r="R55" s="75">
        <f ca="1">Calcul!U82</f>
        <v>36275</v>
      </c>
      <c r="S55" s="75">
        <f ca="1">Calcul!V82</f>
        <v>35975</v>
      </c>
      <c r="T55" s="75">
        <f ca="1">Calcul!W82</f>
        <v>37975</v>
      </c>
      <c r="U55" s="75">
        <f ca="1">Calcul!X82</f>
        <v>41175</v>
      </c>
      <c r="V55" s="75">
        <f ca="1">Calcul!Y82</f>
        <v>43775</v>
      </c>
      <c r="W55" s="75">
        <f ca="1">Calcul!Z82</f>
        <v>45200</v>
      </c>
      <c r="X55" s="75">
        <f ca="1">Calcul!AA82</f>
        <v>45125</v>
      </c>
      <c r="Y55" s="76">
        <f ca="1">Calcul!AB82</f>
        <v>47562.5</v>
      </c>
      <c r="AA55" s="4">
        <f ca="1">MIN(B55:Y55)-'Out1'!C11</f>
        <v>0</v>
      </c>
    </row>
    <row r="56" spans="1:27">
      <c r="A56" s="140" t="str">
        <f t="shared" si="3"/>
        <v>Prévision J</v>
      </c>
      <c r="B56" s="145">
        <f ca="1">Calcul!E119</f>
        <v>45450</v>
      </c>
      <c r="C56" s="75">
        <f ca="1">Calcul!F119</f>
        <v>43087.5</v>
      </c>
      <c r="D56" s="75">
        <f ca="1">Calcul!G119</f>
        <v>42050</v>
      </c>
      <c r="E56" s="75">
        <f ca="1">Calcul!H119</f>
        <v>39237.5</v>
      </c>
      <c r="F56" s="75">
        <f ca="1">Calcul!I119</f>
        <v>38312.5</v>
      </c>
      <c r="G56" s="75">
        <f ca="1">Calcul!J119</f>
        <v>40000</v>
      </c>
      <c r="H56" s="75">
        <f ca="1">Calcul!K119</f>
        <v>41387.5</v>
      </c>
      <c r="I56" s="75">
        <f ca="1">Calcul!L119</f>
        <v>41500</v>
      </c>
      <c r="J56" s="75">
        <f ca="1">Calcul!M119</f>
        <v>43425</v>
      </c>
      <c r="K56" s="75">
        <f ca="1">Calcul!N119</f>
        <v>45612.5</v>
      </c>
      <c r="L56" s="75">
        <f ca="1">Calcul!O119</f>
        <v>46150</v>
      </c>
      <c r="M56" s="75">
        <f ca="1">Calcul!P119</f>
        <v>45925</v>
      </c>
      <c r="N56" s="75">
        <f ca="1">Calcul!Q119</f>
        <v>46662.5</v>
      </c>
      <c r="O56" s="75">
        <f ca="1">Calcul!R119</f>
        <v>45362.5</v>
      </c>
      <c r="P56" s="75">
        <f ca="1">Calcul!S119</f>
        <v>41687.5</v>
      </c>
      <c r="Q56" s="75">
        <f ca="1">Calcul!T119</f>
        <v>38625</v>
      </c>
      <c r="R56" s="75">
        <f ca="1">Calcul!U119</f>
        <v>36775</v>
      </c>
      <c r="S56" s="75">
        <f ca="1">Calcul!V119</f>
        <v>36412.5</v>
      </c>
      <c r="T56" s="75">
        <f ca="1">Calcul!W119</f>
        <v>38312.5</v>
      </c>
      <c r="U56" s="75">
        <f ca="1">Calcul!X119</f>
        <v>41400</v>
      </c>
      <c r="V56" s="75">
        <f ca="1">Calcul!Y119</f>
        <v>43862.5</v>
      </c>
      <c r="W56" s="75">
        <f ca="1">Calcul!Z119</f>
        <v>45187.5</v>
      </c>
      <c r="X56" s="75">
        <f ca="1">Calcul!AA119</f>
        <v>45012.5</v>
      </c>
      <c r="Y56" s="76">
        <f ca="1">Calcul!AB119</f>
        <v>47437.5</v>
      </c>
      <c r="AA56" s="4">
        <f ca="1">MIN(B56:Y56)-'Out1'!D11</f>
        <v>0</v>
      </c>
    </row>
    <row r="57" spans="1:27">
      <c r="A57" s="140" t="str">
        <f t="shared" si="3"/>
        <v>Fioul</v>
      </c>
      <c r="B57" s="145">
        <f ca="1">Calcul!E156</f>
        <v>336.5</v>
      </c>
      <c r="C57" s="75">
        <f ca="1">Calcul!F156</f>
        <v>335.5</v>
      </c>
      <c r="D57" s="75">
        <f ca="1">Calcul!G156</f>
        <v>340.5</v>
      </c>
      <c r="E57" s="75">
        <f ca="1">Calcul!H156</f>
        <v>342</v>
      </c>
      <c r="F57" s="75">
        <f ca="1">Calcul!I156</f>
        <v>345.5</v>
      </c>
      <c r="G57" s="75">
        <f ca="1">Calcul!J156</f>
        <v>345</v>
      </c>
      <c r="H57" s="75">
        <f ca="1">Calcul!K156</f>
        <v>343</v>
      </c>
      <c r="I57" s="75">
        <f ca="1">Calcul!L156</f>
        <v>337.5</v>
      </c>
      <c r="J57" s="75">
        <f ca="1">Calcul!M156</f>
        <v>347</v>
      </c>
      <c r="K57" s="75">
        <f ca="1">Calcul!N156</f>
        <v>352.5</v>
      </c>
      <c r="L57" s="75">
        <f ca="1">Calcul!O156</f>
        <v>342</v>
      </c>
      <c r="M57" s="75">
        <f ca="1">Calcul!P156</f>
        <v>348.5</v>
      </c>
      <c r="N57" s="75">
        <f ca="1">Calcul!Q156</f>
        <v>353</v>
      </c>
      <c r="O57" s="75">
        <f ca="1">Calcul!R156</f>
        <v>353</v>
      </c>
      <c r="P57" s="75">
        <f ca="1">Calcul!S156</f>
        <v>352</v>
      </c>
      <c r="Q57" s="75">
        <f ca="1">Calcul!T156</f>
        <v>349.5</v>
      </c>
      <c r="R57" s="75">
        <f ca="1">Calcul!U156</f>
        <v>350</v>
      </c>
      <c r="S57" s="75">
        <f ca="1">Calcul!V156</f>
        <v>350.5</v>
      </c>
      <c r="T57" s="75">
        <f ca="1">Calcul!W156</f>
        <v>349</v>
      </c>
      <c r="U57" s="75">
        <f ca="1">Calcul!X156</f>
        <v>343</v>
      </c>
      <c r="V57" s="75">
        <f ca="1">Calcul!Y156</f>
        <v>343</v>
      </c>
      <c r="W57" s="75">
        <f ca="1">Calcul!Z156</f>
        <v>340</v>
      </c>
      <c r="X57" s="75">
        <f ca="1">Calcul!AA156</f>
        <v>336.5</v>
      </c>
      <c r="Y57" s="76">
        <f ca="1">Calcul!AB156</f>
        <v>336.5</v>
      </c>
      <c r="AA57" s="4">
        <f ca="1">MIN(B57:Y57)-'Out1'!E11</f>
        <v>0</v>
      </c>
    </row>
    <row r="58" spans="1:27">
      <c r="A58" s="140" t="str">
        <f t="shared" si="3"/>
        <v>Charbon</v>
      </c>
      <c r="B58" s="145">
        <f ca="1">Calcul!E193</f>
        <v>0</v>
      </c>
      <c r="C58" s="75">
        <f ca="1">Calcul!F193</f>
        <v>0</v>
      </c>
      <c r="D58" s="75">
        <f ca="1">Calcul!G193</f>
        <v>0</v>
      </c>
      <c r="E58" s="75">
        <f ca="1">Calcul!H193</f>
        <v>0</v>
      </c>
      <c r="F58" s="75">
        <f ca="1">Calcul!I193</f>
        <v>0</v>
      </c>
      <c r="G58" s="75">
        <f ca="1">Calcul!J193</f>
        <v>0</v>
      </c>
      <c r="H58" s="75">
        <f ca="1">Calcul!K193</f>
        <v>0</v>
      </c>
      <c r="I58" s="75">
        <f ca="1">Calcul!L193</f>
        <v>0</v>
      </c>
      <c r="J58" s="75">
        <f ca="1">Calcul!M193</f>
        <v>0</v>
      </c>
      <c r="K58" s="75">
        <f ca="1">Calcul!N193</f>
        <v>0</v>
      </c>
      <c r="L58" s="75">
        <f ca="1">Calcul!O193</f>
        <v>0</v>
      </c>
      <c r="M58" s="75">
        <f ca="1">Calcul!P193</f>
        <v>0</v>
      </c>
      <c r="N58" s="75">
        <f ca="1">Calcul!Q193</f>
        <v>0</v>
      </c>
      <c r="O58" s="75">
        <f ca="1">Calcul!R193</f>
        <v>0</v>
      </c>
      <c r="P58" s="75">
        <f ca="1">Calcul!S193</f>
        <v>0</v>
      </c>
      <c r="Q58" s="75">
        <f ca="1">Calcul!T193</f>
        <v>0</v>
      </c>
      <c r="R58" s="75">
        <f ca="1">Calcul!U193</f>
        <v>0</v>
      </c>
      <c r="S58" s="75">
        <f ca="1">Calcul!V193</f>
        <v>0</v>
      </c>
      <c r="T58" s="75">
        <f ca="1">Calcul!W193</f>
        <v>0</v>
      </c>
      <c r="U58" s="75">
        <f ca="1">Calcul!X193</f>
        <v>0</v>
      </c>
      <c r="V58" s="75">
        <f ca="1">Calcul!Y193</f>
        <v>0</v>
      </c>
      <c r="W58" s="75">
        <f ca="1">Calcul!Z193</f>
        <v>0</v>
      </c>
      <c r="X58" s="75">
        <f ca="1">Calcul!AA193</f>
        <v>0</v>
      </c>
      <c r="Y58" s="76">
        <f ca="1">Calcul!AB193</f>
        <v>0</v>
      </c>
      <c r="AA58" s="4">
        <f ca="1">MIN(B58:Y58)-'Out1'!F11</f>
        <v>0</v>
      </c>
    </row>
    <row r="59" spans="1:27">
      <c r="A59" s="140" t="str">
        <f t="shared" si="3"/>
        <v>Gaz</v>
      </c>
      <c r="B59" s="145">
        <f ca="1">Calcul!E230</f>
        <v>676</v>
      </c>
      <c r="C59" s="75">
        <f ca="1">Calcul!F230</f>
        <v>669</v>
      </c>
      <c r="D59" s="75">
        <f ca="1">Calcul!G230</f>
        <v>670</v>
      </c>
      <c r="E59" s="75">
        <f ca="1">Calcul!H230</f>
        <v>676</v>
      </c>
      <c r="F59" s="75">
        <f ca="1">Calcul!I230</f>
        <v>672.5</v>
      </c>
      <c r="G59" s="75">
        <f ca="1">Calcul!J230</f>
        <v>691.5</v>
      </c>
      <c r="H59" s="75">
        <f ca="1">Calcul!K230</f>
        <v>694</v>
      </c>
      <c r="I59" s="75">
        <f ca="1">Calcul!L230</f>
        <v>695</v>
      </c>
      <c r="J59" s="75">
        <f ca="1">Calcul!M230</f>
        <v>692.5</v>
      </c>
      <c r="K59" s="75">
        <f ca="1">Calcul!N230</f>
        <v>676</v>
      </c>
      <c r="L59" s="75">
        <f ca="1">Calcul!O230</f>
        <v>690</v>
      </c>
      <c r="M59" s="75">
        <f ca="1">Calcul!P230</f>
        <v>716</v>
      </c>
      <c r="N59" s="75">
        <f ca="1">Calcul!Q230</f>
        <v>662</v>
      </c>
      <c r="O59" s="75">
        <f ca="1">Calcul!R230</f>
        <v>660.5</v>
      </c>
      <c r="P59" s="75">
        <f ca="1">Calcul!S230</f>
        <v>696.5</v>
      </c>
      <c r="Q59" s="75">
        <f ca="1">Calcul!T230</f>
        <v>711.5</v>
      </c>
      <c r="R59" s="75">
        <f ca="1">Calcul!U230</f>
        <v>708.5</v>
      </c>
      <c r="S59" s="75">
        <f ca="1">Calcul!V230</f>
        <v>706.5</v>
      </c>
      <c r="T59" s="75">
        <f ca="1">Calcul!W230</f>
        <v>726</v>
      </c>
      <c r="U59" s="75">
        <f ca="1">Calcul!X230</f>
        <v>723.5</v>
      </c>
      <c r="V59" s="75">
        <f ca="1">Calcul!Y230</f>
        <v>693</v>
      </c>
      <c r="W59" s="75">
        <f ca="1">Calcul!Z230</f>
        <v>712</v>
      </c>
      <c r="X59" s="75">
        <f ca="1">Calcul!AA230</f>
        <v>713.5</v>
      </c>
      <c r="Y59" s="76">
        <f ca="1">Calcul!AB230</f>
        <v>702.5</v>
      </c>
      <c r="AA59" s="4">
        <f ca="1">MIN(B59:Y59)-'Out1'!G11</f>
        <v>0</v>
      </c>
    </row>
    <row r="60" spans="1:27">
      <c r="A60" s="140" t="str">
        <f t="shared" si="3"/>
        <v>Nucléaire</v>
      </c>
      <c r="B60" s="145">
        <f ca="1">Calcul!E267</f>
        <v>38907</v>
      </c>
      <c r="C60" s="75">
        <f ca="1">Calcul!F267</f>
        <v>38666</v>
      </c>
      <c r="D60" s="75">
        <f ca="1">Calcul!G267</f>
        <v>38272</v>
      </c>
      <c r="E60" s="75">
        <f ca="1">Calcul!H267</f>
        <v>36734</v>
      </c>
      <c r="F60" s="75">
        <f ca="1">Calcul!I267</f>
        <v>35044</v>
      </c>
      <c r="G60" s="75">
        <f ca="1">Calcul!J267</f>
        <v>34826.5</v>
      </c>
      <c r="H60" s="75">
        <f ca="1">Calcul!K267</f>
        <v>35085</v>
      </c>
      <c r="I60" s="75">
        <f ca="1">Calcul!L267</f>
        <v>35146.5</v>
      </c>
      <c r="J60" s="75">
        <f ca="1">Calcul!M267</f>
        <v>36395.5</v>
      </c>
      <c r="K60" s="75">
        <f ca="1">Calcul!N267</f>
        <v>37263.5</v>
      </c>
      <c r="L60" s="75">
        <f ca="1">Calcul!O267</f>
        <v>37521</v>
      </c>
      <c r="M60" s="75">
        <f ca="1">Calcul!P267</f>
        <v>37348.5</v>
      </c>
      <c r="N60" s="75">
        <f ca="1">Calcul!Q267</f>
        <v>36075.5</v>
      </c>
      <c r="O60" s="75">
        <f ca="1">Calcul!R267</f>
        <v>34732</v>
      </c>
      <c r="P60" s="75">
        <f ca="1">Calcul!S267</f>
        <v>32033.5</v>
      </c>
      <c r="Q60" s="75">
        <f ca="1">Calcul!T267</f>
        <v>29949</v>
      </c>
      <c r="R60" s="75">
        <f ca="1">Calcul!U267</f>
        <v>29408.5</v>
      </c>
      <c r="S60" s="75">
        <f ca="1">Calcul!V267</f>
        <v>30722.5</v>
      </c>
      <c r="T60" s="75">
        <f ca="1">Calcul!W267</f>
        <v>35015.5</v>
      </c>
      <c r="U60" s="75">
        <f ca="1">Calcul!X267</f>
        <v>37544</v>
      </c>
      <c r="V60" s="75">
        <f ca="1">Calcul!Y267</f>
        <v>39322.5</v>
      </c>
      <c r="W60" s="75">
        <f ca="1">Calcul!Z267</f>
        <v>39636</v>
      </c>
      <c r="X60" s="75">
        <f ca="1">Calcul!AA267</f>
        <v>38806</v>
      </c>
      <c r="Y60" s="76">
        <f ca="1">Calcul!AB267</f>
        <v>39066.5</v>
      </c>
      <c r="AA60" s="4">
        <f ca="1">MIN(B60:Y60)-'Out1'!H11</f>
        <v>0</v>
      </c>
    </row>
    <row r="61" spans="1:27">
      <c r="A61" s="140" t="str">
        <f t="shared" si="3"/>
        <v>Eolien</v>
      </c>
      <c r="B61" s="145">
        <f ca="1">Calcul!E304</f>
        <v>229</v>
      </c>
      <c r="C61" s="75">
        <f ca="1">Calcul!F304</f>
        <v>242.5</v>
      </c>
      <c r="D61" s="75">
        <f ca="1">Calcul!G304</f>
        <v>235.5</v>
      </c>
      <c r="E61" s="75">
        <f ca="1">Calcul!H304</f>
        <v>254.5</v>
      </c>
      <c r="F61" s="75">
        <f ca="1">Calcul!I304</f>
        <v>314.5</v>
      </c>
      <c r="G61" s="75">
        <f ca="1">Calcul!J304</f>
        <v>383</v>
      </c>
      <c r="H61" s="75">
        <f ca="1">Calcul!K304</f>
        <v>419.5</v>
      </c>
      <c r="I61" s="75">
        <f ca="1">Calcul!L304</f>
        <v>512.5</v>
      </c>
      <c r="J61" s="75">
        <f ca="1">Calcul!M304</f>
        <v>532</v>
      </c>
      <c r="K61" s="75">
        <f ca="1">Calcul!N304</f>
        <v>379</v>
      </c>
      <c r="L61" s="75">
        <f ca="1">Calcul!O304</f>
        <v>381.5</v>
      </c>
      <c r="M61" s="75">
        <f ca="1">Calcul!P304</f>
        <v>418.5</v>
      </c>
      <c r="N61" s="75">
        <f ca="1">Calcul!Q304</f>
        <v>362</v>
      </c>
      <c r="O61" s="75">
        <f ca="1">Calcul!R304</f>
        <v>344</v>
      </c>
      <c r="P61" s="75">
        <f ca="1">Calcul!S304</f>
        <v>304.5</v>
      </c>
      <c r="Q61" s="75">
        <f ca="1">Calcul!T304</f>
        <v>329</v>
      </c>
      <c r="R61" s="75">
        <f ca="1">Calcul!U304</f>
        <v>382</v>
      </c>
      <c r="S61" s="75">
        <f ca="1">Calcul!V304</f>
        <v>422.5</v>
      </c>
      <c r="T61" s="75">
        <f ca="1">Calcul!W304</f>
        <v>332</v>
      </c>
      <c r="U61" s="75">
        <f ca="1">Calcul!X304</f>
        <v>263.5</v>
      </c>
      <c r="V61" s="75">
        <f ca="1">Calcul!Y304</f>
        <v>250.5</v>
      </c>
      <c r="W61" s="75">
        <f ca="1">Calcul!Z304</f>
        <v>274.5</v>
      </c>
      <c r="X61" s="75">
        <f ca="1">Calcul!AA304</f>
        <v>269.5</v>
      </c>
      <c r="Y61" s="76">
        <f ca="1">Calcul!AB304</f>
        <v>242.5</v>
      </c>
      <c r="AA61" s="4">
        <f ca="1">MIN(B61:Y61)-'Out1'!I11</f>
        <v>0</v>
      </c>
    </row>
    <row r="62" spans="1:27">
      <c r="A62" s="140" t="str">
        <f t="shared" si="3"/>
        <v>Solaire</v>
      </c>
      <c r="B62" s="145">
        <f ca="1">Calcul!E341</f>
        <v>0</v>
      </c>
      <c r="C62" s="75">
        <f ca="1">Calcul!F341</f>
        <v>0</v>
      </c>
      <c r="D62" s="75">
        <f ca="1">Calcul!G341</f>
        <v>0</v>
      </c>
      <c r="E62" s="75">
        <f ca="1">Calcul!H341</f>
        <v>0</v>
      </c>
      <c r="F62" s="75">
        <f ca="1">Calcul!I341</f>
        <v>0</v>
      </c>
      <c r="G62" s="75">
        <f ca="1">Calcul!J341</f>
        <v>0</v>
      </c>
      <c r="H62" s="75">
        <f ca="1">Calcul!K341</f>
        <v>0</v>
      </c>
      <c r="I62" s="75">
        <f ca="1">Calcul!L341</f>
        <v>0.5</v>
      </c>
      <c r="J62" s="75">
        <f ca="1">Calcul!M341</f>
        <v>53.5</v>
      </c>
      <c r="K62" s="75">
        <f ca="1">Calcul!N341</f>
        <v>217.5</v>
      </c>
      <c r="L62" s="75">
        <f ca="1">Calcul!O341</f>
        <v>351</v>
      </c>
      <c r="M62" s="75">
        <f ca="1">Calcul!P341</f>
        <v>429</v>
      </c>
      <c r="N62" s="75">
        <f ca="1">Calcul!Q341</f>
        <v>455</v>
      </c>
      <c r="O62" s="75">
        <f ca="1">Calcul!R341</f>
        <v>439</v>
      </c>
      <c r="P62" s="75">
        <f ca="1">Calcul!S341</f>
        <v>433</v>
      </c>
      <c r="Q62" s="75">
        <f ca="1">Calcul!T341</f>
        <v>419.5</v>
      </c>
      <c r="R62" s="75">
        <f ca="1">Calcul!U341</f>
        <v>362</v>
      </c>
      <c r="S62" s="75">
        <f ca="1">Calcul!V341</f>
        <v>308.5</v>
      </c>
      <c r="T62" s="75">
        <f ca="1">Calcul!W341</f>
        <v>207</v>
      </c>
      <c r="U62" s="75">
        <f ca="1">Calcul!X341</f>
        <v>92.5</v>
      </c>
      <c r="V62" s="75">
        <f ca="1">Calcul!Y341</f>
        <v>6.5</v>
      </c>
      <c r="W62" s="75">
        <f ca="1">Calcul!Z341</f>
        <v>0</v>
      </c>
      <c r="X62" s="75">
        <f ca="1">Calcul!AA341</f>
        <v>0</v>
      </c>
      <c r="Y62" s="76">
        <f ca="1">Calcul!AB341</f>
        <v>0</v>
      </c>
      <c r="AA62" s="4">
        <f ca="1">MIN(B62:Y62)-'Out1'!J11</f>
        <v>0</v>
      </c>
    </row>
    <row r="63" spans="1:27">
      <c r="A63" s="140" t="str">
        <f t="shared" si="3"/>
        <v>Hydraulique</v>
      </c>
      <c r="B63" s="145">
        <f ca="1">Calcul!E378</f>
        <v>7809</v>
      </c>
      <c r="C63" s="75">
        <f ca="1">Calcul!F378</f>
        <v>6406.5</v>
      </c>
      <c r="D63" s="75">
        <f ca="1">Calcul!G378</f>
        <v>5916</v>
      </c>
      <c r="E63" s="75">
        <f ca="1">Calcul!H378</f>
        <v>5426.5</v>
      </c>
      <c r="F63" s="75">
        <f ca="1">Calcul!I378</f>
        <v>5361</v>
      </c>
      <c r="G63" s="75">
        <f ca="1">Calcul!J378</f>
        <v>5661</v>
      </c>
      <c r="H63" s="75">
        <f ca="1">Calcul!K378</f>
        <v>6221.5</v>
      </c>
      <c r="I63" s="75">
        <f ca="1">Calcul!L378</f>
        <v>6307.5</v>
      </c>
      <c r="J63" s="75">
        <f ca="1">Calcul!M378</f>
        <v>7106.5</v>
      </c>
      <c r="K63" s="75">
        <f ca="1">Calcul!N378</f>
        <v>7894.5</v>
      </c>
      <c r="L63" s="75">
        <f ca="1">Calcul!O378</f>
        <v>8153</v>
      </c>
      <c r="M63" s="75">
        <f ca="1">Calcul!P378</f>
        <v>8050</v>
      </c>
      <c r="N63" s="75">
        <f ca="1">Calcul!Q378</f>
        <v>8428.5</v>
      </c>
      <c r="O63" s="75">
        <f ca="1">Calcul!R378</f>
        <v>7753.5</v>
      </c>
      <c r="P63" s="75">
        <f ca="1">Calcul!S378</f>
        <v>6477</v>
      </c>
      <c r="Q63" s="75">
        <f ca="1">Calcul!T378</f>
        <v>6165</v>
      </c>
      <c r="R63" s="75">
        <f ca="1">Calcul!U378</f>
        <v>6130.5</v>
      </c>
      <c r="S63" s="75">
        <f ca="1">Calcul!V378</f>
        <v>6172.5</v>
      </c>
      <c r="T63" s="75">
        <f ca="1">Calcul!W378</f>
        <v>6497</v>
      </c>
      <c r="U63" s="75">
        <f ca="1">Calcul!X378</f>
        <v>7058</v>
      </c>
      <c r="V63" s="75">
        <f ca="1">Calcul!Y378</f>
        <v>8317</v>
      </c>
      <c r="W63" s="75">
        <f ca="1">Calcul!Z378</f>
        <v>9722</v>
      </c>
      <c r="X63" s="75">
        <f ca="1">Calcul!AA378</f>
        <v>8264</v>
      </c>
      <c r="Y63" s="76">
        <f ca="1">Calcul!AB378</f>
        <v>8531.5</v>
      </c>
      <c r="AA63" s="4">
        <f ca="1">MIN(B63:Y63)-'Out1'!K11</f>
        <v>0</v>
      </c>
    </row>
    <row r="64" spans="1:27">
      <c r="A64" s="140" t="str">
        <f t="shared" si="3"/>
        <v>Pompage</v>
      </c>
      <c r="B64" s="145">
        <f ca="1">Calcul!E415</f>
        <v>-526.5</v>
      </c>
      <c r="C64" s="75">
        <f ca="1">Calcul!F415</f>
        <v>-2114.5</v>
      </c>
      <c r="D64" s="75">
        <f ca="1">Calcul!G415</f>
        <v>-2887.5</v>
      </c>
      <c r="E64" s="75">
        <f ca="1">Calcul!H415</f>
        <v>-3087</v>
      </c>
      <c r="F64" s="75">
        <f ca="1">Calcul!I415</f>
        <v>-3313</v>
      </c>
      <c r="G64" s="75">
        <f ca="1">Calcul!J415</f>
        <v>-3211</v>
      </c>
      <c r="H64" s="75">
        <f ca="1">Calcul!K415</f>
        <v>-3171.5</v>
      </c>
      <c r="I64" s="75">
        <f ca="1">Calcul!L415</f>
        <v>-3059.5</v>
      </c>
      <c r="J64" s="75">
        <f ca="1">Calcul!M415</f>
        <v>-2608</v>
      </c>
      <c r="K64" s="75">
        <f ca="1">Calcul!N415</f>
        <v>-2146.5</v>
      </c>
      <c r="L64" s="75">
        <f ca="1">Calcul!O415</f>
        <v>-1980.5</v>
      </c>
      <c r="M64" s="75">
        <f ca="1">Calcul!P415</f>
        <v>-1978.5</v>
      </c>
      <c r="N64" s="75">
        <f ca="1">Calcul!Q415</f>
        <v>-1897.5</v>
      </c>
      <c r="O64" s="75">
        <f ca="1">Calcul!R415</f>
        <v>-1886</v>
      </c>
      <c r="P64" s="75">
        <f ca="1">Calcul!S415</f>
        <v>-2658.5</v>
      </c>
      <c r="Q64" s="75">
        <f ca="1">Calcul!T415</f>
        <v>-2886</v>
      </c>
      <c r="R64" s="75">
        <f ca="1">Calcul!U415</f>
        <v>-2813</v>
      </c>
      <c r="S64" s="75">
        <f ca="1">Calcul!V415</f>
        <v>-2858.5</v>
      </c>
      <c r="T64" s="75">
        <f ca="1">Calcul!W415</f>
        <v>-2736.5</v>
      </c>
      <c r="U64" s="75">
        <f ca="1">Calcul!X415</f>
        <v>-1308.5</v>
      </c>
      <c r="V64" s="75">
        <f ca="1">Calcul!Y415</f>
        <v>-930.5</v>
      </c>
      <c r="W64" s="75">
        <f ca="1">Calcul!Z415</f>
        <v>-334</v>
      </c>
      <c r="X64" s="75">
        <f ca="1">Calcul!AA415</f>
        <v>-375.5</v>
      </c>
      <c r="Y64" s="76">
        <f ca="1">Calcul!AB415</f>
        <v>-360</v>
      </c>
      <c r="AA64" s="4">
        <f ca="1">MIN(B64:Y64)-'Out1'!L11</f>
        <v>0</v>
      </c>
    </row>
    <row r="65" spans="1:27">
      <c r="A65" s="140" t="str">
        <f t="shared" si="3"/>
        <v>Autres</v>
      </c>
      <c r="B65" s="145">
        <f ca="1">Calcul!E452</f>
        <v>481.5</v>
      </c>
      <c r="C65" s="75">
        <f ca="1">Calcul!F452</f>
        <v>474</v>
      </c>
      <c r="D65" s="75">
        <f ca="1">Calcul!G452</f>
        <v>481.5</v>
      </c>
      <c r="E65" s="75">
        <f ca="1">Calcul!H452</f>
        <v>535</v>
      </c>
      <c r="F65" s="75">
        <f ca="1">Calcul!I452</f>
        <v>533</v>
      </c>
      <c r="G65" s="75">
        <f ca="1">Calcul!J452</f>
        <v>529</v>
      </c>
      <c r="H65" s="75">
        <f ca="1">Calcul!K452</f>
        <v>523</v>
      </c>
      <c r="I65" s="75">
        <f ca="1">Calcul!L452</f>
        <v>516</v>
      </c>
      <c r="J65" s="75">
        <f ca="1">Calcul!M452</f>
        <v>504</v>
      </c>
      <c r="K65" s="75">
        <f ca="1">Calcul!N452</f>
        <v>495</v>
      </c>
      <c r="L65" s="75">
        <f ca="1">Calcul!O452</f>
        <v>493</v>
      </c>
      <c r="M65" s="75">
        <f ca="1">Calcul!P452</f>
        <v>487</v>
      </c>
      <c r="N65" s="75">
        <f ca="1">Calcul!Q452</f>
        <v>508.5</v>
      </c>
      <c r="O65" s="75">
        <f ca="1">Calcul!R452</f>
        <v>496.5</v>
      </c>
      <c r="P65" s="75">
        <f ca="1">Calcul!S452</f>
        <v>488.5</v>
      </c>
      <c r="Q65" s="75">
        <f ca="1">Calcul!T452</f>
        <v>494</v>
      </c>
      <c r="R65" s="75">
        <f ca="1">Calcul!U452</f>
        <v>495.5</v>
      </c>
      <c r="S65" s="75">
        <f ca="1">Calcul!V452</f>
        <v>491.5</v>
      </c>
      <c r="T65" s="75">
        <f ca="1">Calcul!W452</f>
        <v>489.5</v>
      </c>
      <c r="U65" s="75">
        <f ca="1">Calcul!X452</f>
        <v>494</v>
      </c>
      <c r="V65" s="75">
        <f ca="1">Calcul!Y452</f>
        <v>502.5</v>
      </c>
      <c r="W65" s="75">
        <f ca="1">Calcul!Z452</f>
        <v>495.5</v>
      </c>
      <c r="X65" s="75">
        <f ca="1">Calcul!AA452</f>
        <v>486</v>
      </c>
      <c r="Y65" s="76">
        <f ca="1">Calcul!AB452</f>
        <v>488</v>
      </c>
      <c r="AA65" s="4">
        <f ca="1">MIN(B65:Y65)-'Out1'!M11</f>
        <v>0</v>
      </c>
    </row>
    <row r="66" spans="1:27">
      <c r="A66" s="140" t="str">
        <f t="shared" si="3"/>
        <v>Ech. physiques</v>
      </c>
      <c r="B66" s="145">
        <f ca="1">Calcul!E489</f>
        <v>-8650</v>
      </c>
      <c r="C66" s="75">
        <f ca="1">Calcul!F489</f>
        <v>-10529.5</v>
      </c>
      <c r="D66" s="75">
        <f ca="1">Calcul!G489</f>
        <v>-9050</v>
      </c>
      <c r="E66" s="75">
        <f ca="1">Calcul!H489</f>
        <v>-9685.5</v>
      </c>
      <c r="F66" s="75">
        <f ca="1">Calcul!I489</f>
        <v>-10834.5</v>
      </c>
      <c r="G66" s="75">
        <f ca="1">Calcul!J489</f>
        <v>-11076.5</v>
      </c>
      <c r="H66" s="75">
        <f ca="1">Calcul!K489</f>
        <v>-10805.5</v>
      </c>
      <c r="I66" s="75">
        <f ca="1">Calcul!L489</f>
        <v>-10343</v>
      </c>
      <c r="J66" s="75">
        <f ca="1">Calcul!M489</f>
        <v>-8703</v>
      </c>
      <c r="K66" s="75">
        <f ca="1">Calcul!N489</f>
        <v>-7640.5</v>
      </c>
      <c r="L66" s="75">
        <f ca="1">Calcul!O489</f>
        <v>-7254</v>
      </c>
      <c r="M66" s="75">
        <f ca="1">Calcul!P489</f>
        <v>-7240</v>
      </c>
      <c r="N66" s="75">
        <f ca="1">Calcul!Q489</f>
        <v>-6577.5</v>
      </c>
      <c r="O66" s="75">
        <f ca="1">Calcul!R489</f>
        <v>-6649.5</v>
      </c>
      <c r="P66" s="75">
        <f ca="1">Calcul!S489</f>
        <v>-7165</v>
      </c>
      <c r="Q66" s="75">
        <f ca="1">Calcul!T489</f>
        <v>-7522.5</v>
      </c>
      <c r="R66" s="75">
        <f ca="1">Calcul!U489</f>
        <v>-8203</v>
      </c>
      <c r="S66" s="75">
        <f ca="1">Calcul!V489</f>
        <v>-8932</v>
      </c>
      <c r="T66" s="75">
        <f ca="1">Calcul!W489</f>
        <v>-9240.5</v>
      </c>
      <c r="U66" s="75">
        <f ca="1">Calcul!X489</f>
        <v>-9922.5</v>
      </c>
      <c r="V66" s="75">
        <f ca="1">Calcul!Y489</f>
        <v>-10699.5</v>
      </c>
      <c r="W66" s="75">
        <f ca="1">Calcul!Z489</f>
        <v>-10601</v>
      </c>
      <c r="X66" s="75">
        <f ca="1">Calcul!AA489</f>
        <v>-9921</v>
      </c>
      <c r="Y66" s="76">
        <f ca="1">Calcul!AB489</f>
        <v>-8146</v>
      </c>
      <c r="AA66" s="4">
        <f ca="1">MIN(B66:Y66)-'Out1'!N11</f>
        <v>0</v>
      </c>
    </row>
    <row r="67" spans="1:27">
      <c r="A67" s="140" t="str">
        <f t="shared" si="3"/>
        <v>Taux de Co2</v>
      </c>
      <c r="B67" s="145">
        <f ca="1">Calcul!E526</f>
        <v>15</v>
      </c>
      <c r="C67" s="75">
        <f ca="1">Calcul!F526</f>
        <v>16</v>
      </c>
      <c r="D67" s="75">
        <f ca="1">Calcul!G526</f>
        <v>17</v>
      </c>
      <c r="E67" s="75">
        <f ca="1">Calcul!H526</f>
        <v>17.5</v>
      </c>
      <c r="F67" s="75">
        <f ca="1">Calcul!I526</f>
        <v>18.5</v>
      </c>
      <c r="G67" s="75">
        <f ca="1">Calcul!J526</f>
        <v>18.5</v>
      </c>
      <c r="H67" s="75">
        <f ca="1">Calcul!K526</f>
        <v>18</v>
      </c>
      <c r="I67" s="75">
        <f ca="1">Calcul!L526</f>
        <v>17.5</v>
      </c>
      <c r="J67" s="75">
        <f ca="1">Calcul!M526</f>
        <v>17</v>
      </c>
      <c r="K67" s="75">
        <f ca="1">Calcul!N526</f>
        <v>16</v>
      </c>
      <c r="L67" s="75">
        <f ca="1">Calcul!O526</f>
        <v>16</v>
      </c>
      <c r="M67" s="75">
        <f ca="1">Calcul!P526</f>
        <v>16</v>
      </c>
      <c r="N67" s="75">
        <f ca="1">Calcul!Q526</f>
        <v>16</v>
      </c>
      <c r="O67" s="75">
        <f ca="1">Calcul!R526</f>
        <v>16.5</v>
      </c>
      <c r="P67" s="75">
        <f ca="1">Calcul!S526</f>
        <v>17</v>
      </c>
      <c r="Q67" s="75">
        <f ca="1">Calcul!T526</f>
        <v>18</v>
      </c>
      <c r="R67" s="75">
        <f ca="1">Calcul!U526</f>
        <v>17</v>
      </c>
      <c r="S67" s="75">
        <f ca="1">Calcul!V526</f>
        <v>16</v>
      </c>
      <c r="T67" s="75">
        <f ca="1">Calcul!W526</f>
        <v>15.5</v>
      </c>
      <c r="U67" s="75">
        <f ca="1">Calcul!X526</f>
        <v>15</v>
      </c>
      <c r="V67" s="75">
        <f ca="1">Calcul!Y526</f>
        <v>15</v>
      </c>
      <c r="W67" s="75">
        <f ca="1">Calcul!Z526</f>
        <v>15</v>
      </c>
      <c r="X67" s="75">
        <f ca="1">Calcul!AA526</f>
        <v>15</v>
      </c>
      <c r="Y67" s="76">
        <f ca="1">Calcul!AB526</f>
        <v>15</v>
      </c>
      <c r="AA67" s="4">
        <f ca="1">MIN(B67:Y67)-'Out1'!O11</f>
        <v>0</v>
      </c>
    </row>
    <row r="68" spans="1:27">
      <c r="A68" s="140" t="str">
        <f t="shared" si="3"/>
        <v>Ech. comm. Allemagne</v>
      </c>
      <c r="B68" s="145">
        <f ca="1">Calcul!E563</f>
        <v>-506</v>
      </c>
      <c r="C68" s="75">
        <f ca="1">Calcul!F563</f>
        <v>-452</v>
      </c>
      <c r="D68" s="75">
        <f ca="1">Calcul!G563</f>
        <v>-1033</v>
      </c>
      <c r="E68" s="75">
        <f ca="1">Calcul!H563</f>
        <v>-1738</v>
      </c>
      <c r="F68" s="75">
        <f ca="1">Calcul!I563</f>
        <v>-1800</v>
      </c>
      <c r="G68" s="75">
        <f ca="1">Calcul!J563</f>
        <v>-1800</v>
      </c>
      <c r="H68" s="75">
        <f ca="1">Calcul!K563</f>
        <v>-1628</v>
      </c>
      <c r="I68" s="75">
        <f ca="1">Calcul!L563</f>
        <v>-1614</v>
      </c>
      <c r="J68" s="75">
        <f ca="1">Calcul!M563</f>
        <v>-1298</v>
      </c>
      <c r="K68" s="75">
        <f ca="1">Calcul!N563</f>
        <v>-536</v>
      </c>
      <c r="L68" s="75">
        <f ca="1">Calcul!O563</f>
        <v>-413</v>
      </c>
      <c r="M68" s="75">
        <f ca="1">Calcul!P563</f>
        <v>-790</v>
      </c>
      <c r="N68" s="75">
        <f ca="1">Calcul!Q563</f>
        <v>549</v>
      </c>
      <c r="O68" s="75">
        <f ca="1">Calcul!R563</f>
        <v>-32</v>
      </c>
      <c r="P68" s="75">
        <f ca="1">Calcul!S563</f>
        <v>-150</v>
      </c>
      <c r="Q68" s="75">
        <f ca="1">Calcul!T563</f>
        <v>-1195</v>
      </c>
      <c r="R68" s="75">
        <f ca="1">Calcul!U563</f>
        <v>-1683</v>
      </c>
      <c r="S68" s="75">
        <f ca="1">Calcul!V563</f>
        <v>-1800</v>
      </c>
      <c r="T68" s="75">
        <f ca="1">Calcul!W563</f>
        <v>-1745</v>
      </c>
      <c r="U68" s="75">
        <f ca="1">Calcul!X563</f>
        <v>-1800</v>
      </c>
      <c r="V68" s="75">
        <f ca="1">Calcul!Y563</f>
        <v>-1800</v>
      </c>
      <c r="W68" s="75">
        <f ca="1">Calcul!Z563</f>
        <v>-1778</v>
      </c>
      <c r="X68" s="75">
        <f ca="1">Calcul!AA563</f>
        <v>-427</v>
      </c>
      <c r="Y68" s="76">
        <f ca="1">Calcul!AB563</f>
        <v>-4</v>
      </c>
      <c r="AA68" s="4">
        <f ca="1">MIN(B68:Y68)-'Out1'!P11</f>
        <v>0</v>
      </c>
    </row>
    <row r="69" spans="1:27">
      <c r="A69" s="140" t="str">
        <f t="shared" si="3"/>
        <v>Ech. comm. Angleterre</v>
      </c>
      <c r="B69" s="145">
        <f ca="1">Calcul!E600</f>
        <v>-1500</v>
      </c>
      <c r="C69" s="75">
        <f ca="1">Calcul!F600</f>
        <v>-1500</v>
      </c>
      <c r="D69" s="75">
        <f ca="1">Calcul!G600</f>
        <v>-1500</v>
      </c>
      <c r="E69" s="75">
        <f ca="1">Calcul!H600</f>
        <v>-1500</v>
      </c>
      <c r="F69" s="75">
        <f ca="1">Calcul!I600</f>
        <v>-1500</v>
      </c>
      <c r="G69" s="75">
        <f ca="1">Calcul!J600</f>
        <v>-1500</v>
      </c>
      <c r="H69" s="75">
        <f ca="1">Calcul!K600</f>
        <v>-1500</v>
      </c>
      <c r="I69" s="75">
        <f ca="1">Calcul!L600</f>
        <v>-1500</v>
      </c>
      <c r="J69" s="75">
        <f ca="1">Calcul!M600</f>
        <v>-1500</v>
      </c>
      <c r="K69" s="75">
        <f ca="1">Calcul!N600</f>
        <v>-1500</v>
      </c>
      <c r="L69" s="75">
        <f ca="1">Calcul!O600</f>
        <v>-1500</v>
      </c>
      <c r="M69" s="75">
        <f ca="1">Calcul!P600</f>
        <v>-1500</v>
      </c>
      <c r="N69" s="75">
        <f ca="1">Calcul!Q600</f>
        <v>-1500</v>
      </c>
      <c r="O69" s="75">
        <f ca="1">Calcul!R600</f>
        <v>-1500</v>
      </c>
      <c r="P69" s="75">
        <f ca="1">Calcul!S600</f>
        <v>-1500</v>
      </c>
      <c r="Q69" s="75">
        <f ca="1">Calcul!T600</f>
        <v>-1500</v>
      </c>
      <c r="R69" s="75">
        <f ca="1">Calcul!U600</f>
        <v>-1500</v>
      </c>
      <c r="S69" s="75">
        <f ca="1">Calcul!V600</f>
        <v>-1500</v>
      </c>
      <c r="T69" s="75">
        <f ca="1">Calcul!W600</f>
        <v>-1500</v>
      </c>
      <c r="U69" s="75">
        <f ca="1">Calcul!X600</f>
        <v>-1500</v>
      </c>
      <c r="V69" s="75">
        <f ca="1">Calcul!Y600</f>
        <v>-1500</v>
      </c>
      <c r="W69" s="75">
        <f ca="1">Calcul!Z600</f>
        <v>-1500</v>
      </c>
      <c r="X69" s="75">
        <f ca="1">Calcul!AA600</f>
        <v>-1500</v>
      </c>
      <c r="Y69" s="76">
        <f ca="1">Calcul!AB600</f>
        <v>-1500</v>
      </c>
      <c r="AA69" s="4">
        <f ca="1">MIN(B69:Y69)-'Out1'!Q11</f>
        <v>0</v>
      </c>
    </row>
    <row r="70" spans="1:27">
      <c r="A70" s="140" t="str">
        <f t="shared" si="3"/>
        <v>Ech. comm. Belgique</v>
      </c>
      <c r="B70" s="145">
        <f ca="1">Calcul!E637</f>
        <v>-3000</v>
      </c>
      <c r="C70" s="75">
        <f ca="1">Calcul!F637</f>
        <v>-2888</v>
      </c>
      <c r="D70" s="75">
        <f ca="1">Calcul!G637</f>
        <v>-2909</v>
      </c>
      <c r="E70" s="75">
        <f ca="1">Calcul!H637</f>
        <v>-2855</v>
      </c>
      <c r="F70" s="75">
        <f ca="1">Calcul!I637</f>
        <v>-3050</v>
      </c>
      <c r="G70" s="75">
        <f ca="1">Calcul!J637</f>
        <v>-3050</v>
      </c>
      <c r="H70" s="75">
        <f ca="1">Calcul!K637</f>
        <v>-2967</v>
      </c>
      <c r="I70" s="75">
        <f ca="1">Calcul!L637</f>
        <v>-2600</v>
      </c>
      <c r="J70" s="75">
        <f ca="1">Calcul!M637</f>
        <v>-2600</v>
      </c>
      <c r="K70" s="75">
        <f ca="1">Calcul!N637</f>
        <v>-2600</v>
      </c>
      <c r="L70" s="75">
        <f ca="1">Calcul!O637</f>
        <v>-2600</v>
      </c>
      <c r="M70" s="75">
        <f ca="1">Calcul!P637</f>
        <v>-2836</v>
      </c>
      <c r="N70" s="75">
        <f ca="1">Calcul!Q637</f>
        <v>-2600</v>
      </c>
      <c r="O70" s="75">
        <f ca="1">Calcul!R637</f>
        <v>-2600</v>
      </c>
      <c r="P70" s="75">
        <f ca="1">Calcul!S637</f>
        <v>-2836</v>
      </c>
      <c r="Q70" s="75">
        <f ca="1">Calcul!T637</f>
        <v>-2894</v>
      </c>
      <c r="R70" s="75">
        <f ca="1">Calcul!U637</f>
        <v>-3000</v>
      </c>
      <c r="S70" s="75">
        <f ca="1">Calcul!V637</f>
        <v>-2645</v>
      </c>
      <c r="T70" s="75">
        <f ca="1">Calcul!W637</f>
        <v>-2935</v>
      </c>
      <c r="U70" s="75">
        <f ca="1">Calcul!X637</f>
        <v>-2957</v>
      </c>
      <c r="V70" s="75">
        <f ca="1">Calcul!Y637</f>
        <v>-2600</v>
      </c>
      <c r="W70" s="75">
        <f ca="1">Calcul!Z637</f>
        <v>-3071</v>
      </c>
      <c r="X70" s="75">
        <f ca="1">Calcul!AA637</f>
        <v>-3073</v>
      </c>
      <c r="Y70" s="76">
        <f ca="1">Calcul!AB637</f>
        <v>-2600</v>
      </c>
      <c r="AA70" s="4">
        <f ca="1">MIN(B70:Y70)-'Out1'!R11</f>
        <v>0</v>
      </c>
    </row>
    <row r="71" spans="1:27">
      <c r="A71" s="140" t="str">
        <f t="shared" si="3"/>
        <v>Ech. comm. Espagne</v>
      </c>
      <c r="B71" s="145">
        <f ca="1">Calcul!E674</f>
        <v>-1099</v>
      </c>
      <c r="C71" s="75">
        <f ca="1">Calcul!F674</f>
        <v>-1300</v>
      </c>
      <c r="D71" s="75">
        <f ca="1">Calcul!G674</f>
        <v>-1300</v>
      </c>
      <c r="E71" s="75">
        <f ca="1">Calcul!H674</f>
        <v>-1300</v>
      </c>
      <c r="F71" s="75">
        <f ca="1">Calcul!I674</f>
        <v>-1300</v>
      </c>
      <c r="G71" s="75">
        <f ca="1">Calcul!J674</f>
        <v>-1300</v>
      </c>
      <c r="H71" s="75">
        <f ca="1">Calcul!K674</f>
        <v>-1300</v>
      </c>
      <c r="I71" s="75">
        <f ca="1">Calcul!L674</f>
        <v>-814</v>
      </c>
      <c r="J71" s="75">
        <f ca="1">Calcul!M674</f>
        <v>-900</v>
      </c>
      <c r="K71" s="75">
        <f ca="1">Calcul!N674</f>
        <v>-900</v>
      </c>
      <c r="L71" s="75">
        <f ca="1">Calcul!O674</f>
        <v>-900</v>
      </c>
      <c r="M71" s="75">
        <f ca="1">Calcul!P674</f>
        <v>-900</v>
      </c>
      <c r="N71" s="75">
        <f ca="1">Calcul!Q674</f>
        <v>-900</v>
      </c>
      <c r="O71" s="75">
        <f ca="1">Calcul!R674</f>
        <v>-900</v>
      </c>
      <c r="P71" s="75">
        <f ca="1">Calcul!S674</f>
        <v>-900</v>
      </c>
      <c r="Q71" s="75">
        <f ca="1">Calcul!T674</f>
        <v>-900</v>
      </c>
      <c r="R71" s="75">
        <f ca="1">Calcul!U674</f>
        <v>-900</v>
      </c>
      <c r="S71" s="75">
        <f ca="1">Calcul!V674</f>
        <v>-900</v>
      </c>
      <c r="T71" s="75">
        <f ca="1">Calcul!W674</f>
        <v>-900</v>
      </c>
      <c r="U71" s="75">
        <f ca="1">Calcul!X674</f>
        <v>-800</v>
      </c>
      <c r="V71" s="75">
        <f ca="1">Calcul!Y674</f>
        <v>-900</v>
      </c>
      <c r="W71" s="75">
        <f ca="1">Calcul!Z674</f>
        <v>-900</v>
      </c>
      <c r="X71" s="75">
        <f ca="1">Calcul!AA674</f>
        <v>-900</v>
      </c>
      <c r="Y71" s="76">
        <f ca="1">Calcul!AB674</f>
        <v>-900</v>
      </c>
      <c r="AA71" s="4">
        <f ca="1">MIN(B71:Y71)-'Out1'!S11</f>
        <v>0</v>
      </c>
    </row>
    <row r="72" spans="1:27">
      <c r="A72" s="140" t="str">
        <f t="shared" si="3"/>
        <v>Ech. comm. Italie</v>
      </c>
      <c r="B72" s="145">
        <f ca="1">Calcul!E711</f>
        <v>-2598</v>
      </c>
      <c r="C72" s="75">
        <f ca="1">Calcul!F711</f>
        <v>-2598</v>
      </c>
      <c r="D72" s="75">
        <f ca="1">Calcul!G711</f>
        <v>-2598</v>
      </c>
      <c r="E72" s="75">
        <f ca="1">Calcul!H711</f>
        <v>-2598</v>
      </c>
      <c r="F72" s="75">
        <f ca="1">Calcul!I711</f>
        <v>-2598</v>
      </c>
      <c r="G72" s="75">
        <f ca="1">Calcul!J711</f>
        <v>-2598</v>
      </c>
      <c r="H72" s="75">
        <f ca="1">Calcul!K711</f>
        <v>-2598</v>
      </c>
      <c r="I72" s="75">
        <f ca="1">Calcul!L711</f>
        <v>-2753</v>
      </c>
      <c r="J72" s="75">
        <f ca="1">Calcul!M711</f>
        <v>-2753</v>
      </c>
      <c r="K72" s="75">
        <f ca="1">Calcul!N711</f>
        <v>-2753</v>
      </c>
      <c r="L72" s="75">
        <f ca="1">Calcul!O711</f>
        <v>-2753</v>
      </c>
      <c r="M72" s="75">
        <f ca="1">Calcul!P711</f>
        <v>-2752</v>
      </c>
      <c r="N72" s="75">
        <f ca="1">Calcul!Q711</f>
        <v>-2753</v>
      </c>
      <c r="O72" s="75">
        <f ca="1">Calcul!R711</f>
        <v>-2753</v>
      </c>
      <c r="P72" s="75">
        <f ca="1">Calcul!S711</f>
        <v>-2753</v>
      </c>
      <c r="Q72" s="75">
        <f ca="1">Calcul!T711</f>
        <v>-2753</v>
      </c>
      <c r="R72" s="75">
        <f ca="1">Calcul!U711</f>
        <v>-2753</v>
      </c>
      <c r="S72" s="75">
        <f ca="1">Calcul!V711</f>
        <v>-2753</v>
      </c>
      <c r="T72" s="75">
        <f ca="1">Calcul!W711</f>
        <v>-2753</v>
      </c>
      <c r="U72" s="75">
        <f ca="1">Calcul!X711</f>
        <v>-2753</v>
      </c>
      <c r="V72" s="75">
        <f ca="1">Calcul!Y711</f>
        <v>-2753</v>
      </c>
      <c r="W72" s="75">
        <f ca="1">Calcul!Z711</f>
        <v>-2753</v>
      </c>
      <c r="X72" s="75">
        <f ca="1">Calcul!AA711</f>
        <v>-2753</v>
      </c>
      <c r="Y72" s="76">
        <f ca="1">Calcul!AB711</f>
        <v>-2598</v>
      </c>
      <c r="AA72" s="4">
        <f ca="1">MIN(B72:Y72)-'Out1'!T11</f>
        <v>0</v>
      </c>
    </row>
    <row r="73" spans="1:27" ht="15.75" thickBot="1">
      <c r="A73" s="141" t="str">
        <f t="shared" si="3"/>
        <v>Ech. comm. Suisse</v>
      </c>
      <c r="B73" s="146">
        <f ca="1">Calcul!E748</f>
        <v>-2752</v>
      </c>
      <c r="C73" s="78">
        <f ca="1">Calcul!F748</f>
        <v>-2717</v>
      </c>
      <c r="D73" s="78">
        <f ca="1">Calcul!G748</f>
        <v>-2775</v>
      </c>
      <c r="E73" s="78">
        <f ca="1">Calcul!H748</f>
        <v>-2864</v>
      </c>
      <c r="F73" s="78">
        <f ca="1">Calcul!I748</f>
        <v>-3200</v>
      </c>
      <c r="G73" s="78">
        <f ca="1">Calcul!J748</f>
        <v>-2931</v>
      </c>
      <c r="H73" s="78">
        <f ca="1">Calcul!K748</f>
        <v>-3074</v>
      </c>
      <c r="I73" s="78">
        <f ca="1">Calcul!L748</f>
        <v>-3135</v>
      </c>
      <c r="J73" s="78">
        <f ca="1">Calcul!M748</f>
        <v>-3200</v>
      </c>
      <c r="K73" s="78">
        <f ca="1">Calcul!N748</f>
        <v>-2966</v>
      </c>
      <c r="L73" s="78">
        <f ca="1">Calcul!O748</f>
        <v>-2904</v>
      </c>
      <c r="M73" s="78">
        <f ca="1">Calcul!P748</f>
        <v>-2975</v>
      </c>
      <c r="N73" s="78">
        <f ca="1">Calcul!Q748</f>
        <v>-2731</v>
      </c>
      <c r="O73" s="78">
        <f ca="1">Calcul!R748</f>
        <v>-3200</v>
      </c>
      <c r="P73" s="78">
        <f ca="1">Calcul!S748</f>
        <v>-3075</v>
      </c>
      <c r="Q73" s="78">
        <f ca="1">Calcul!T748</f>
        <v>-3061</v>
      </c>
      <c r="R73" s="78">
        <f ca="1">Calcul!U748</f>
        <v>-3070</v>
      </c>
      <c r="S73" s="78">
        <f ca="1">Calcul!V748</f>
        <v>-3200</v>
      </c>
      <c r="T73" s="78">
        <f ca="1">Calcul!W748</f>
        <v>-3159</v>
      </c>
      <c r="U73" s="78">
        <f ca="1">Calcul!X748</f>
        <v>-3200</v>
      </c>
      <c r="V73" s="78">
        <f ca="1">Calcul!Y748</f>
        <v>-3200</v>
      </c>
      <c r="W73" s="78">
        <f ca="1">Calcul!Z748</f>
        <v>-3185</v>
      </c>
      <c r="X73" s="78">
        <f ca="1">Calcul!AA748</f>
        <v>-2967</v>
      </c>
      <c r="Y73" s="79">
        <f ca="1">Calcul!AB748</f>
        <v>-2621</v>
      </c>
      <c r="AA73" s="4">
        <f ca="1">MIN(B73:Y73)-'Out1'!U11</f>
        <v>0</v>
      </c>
    </row>
    <row r="74" spans="1:27" ht="15.75" thickTop="1">
      <c r="A74" s="11"/>
    </row>
  </sheetData>
  <sheetProtection password="CDC6" sheet="1" objects="1" scenarios="1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A623"/>
  <sheetViews>
    <sheetView topLeftCell="DN286" zoomScale="90" zoomScaleNormal="90" workbookViewId="0"/>
  </sheetViews>
  <sheetFormatPr baseColWidth="10" defaultRowHeight="15"/>
  <sheetData>
    <row r="1" spans="1:178" ht="15.75">
      <c r="A1" s="150" t="s">
        <v>238</v>
      </c>
      <c r="K1" s="148" t="s">
        <v>193</v>
      </c>
      <c r="V1" s="11"/>
      <c r="AG1" s="148" t="s">
        <v>194</v>
      </c>
      <c r="AQ1" s="11"/>
      <c r="BA1" s="148" t="s">
        <v>195</v>
      </c>
      <c r="BK1" s="11"/>
      <c r="BV1" s="148" t="s">
        <v>196</v>
      </c>
      <c r="CF1" s="11"/>
      <c r="CP1" s="148" t="s">
        <v>197</v>
      </c>
      <c r="DA1" s="11"/>
      <c r="DG1" s="148" t="s">
        <v>220</v>
      </c>
      <c r="DO1" s="11"/>
      <c r="DU1" s="148" t="s">
        <v>198</v>
      </c>
      <c r="EC1" s="11"/>
      <c r="EH1" s="148" t="s">
        <v>199</v>
      </c>
      <c r="EQ1" s="11"/>
      <c r="FA1" s="148" t="s">
        <v>200</v>
      </c>
      <c r="FL1" s="11"/>
      <c r="FV1" s="148" t="s">
        <v>201</v>
      </c>
    </row>
    <row r="2" spans="1:178">
      <c r="V2" s="11"/>
      <c r="AQ2" s="11"/>
      <c r="BK2" s="11"/>
      <c r="CF2" s="11"/>
      <c r="DA2" s="11"/>
      <c r="DO2" s="11"/>
      <c r="EC2" s="11"/>
      <c r="EQ2" s="11"/>
      <c r="FL2" s="11"/>
    </row>
    <row r="3" spans="1:178">
      <c r="V3" s="11"/>
      <c r="AQ3" s="11"/>
      <c r="BK3" s="11"/>
      <c r="CF3" s="11"/>
      <c r="DA3" s="11"/>
      <c r="DO3" s="11"/>
      <c r="EC3" s="11"/>
      <c r="EQ3" s="11"/>
      <c r="FL3" s="11"/>
    </row>
    <row r="4" spans="1:178">
      <c r="V4" s="11"/>
      <c r="AQ4" s="11"/>
      <c r="BK4" s="11"/>
      <c r="CF4" s="11"/>
      <c r="DA4" s="11"/>
      <c r="DO4" s="11"/>
      <c r="EC4" s="11"/>
      <c r="EQ4" s="11"/>
      <c r="FL4" s="11"/>
    </row>
    <row r="5" spans="1:178">
      <c r="V5" s="11"/>
      <c r="AQ5" s="11"/>
      <c r="BK5" s="11"/>
      <c r="CF5" s="11"/>
      <c r="DA5" s="11"/>
      <c r="DO5" s="11"/>
      <c r="EC5" s="11"/>
      <c r="EQ5" s="11"/>
      <c r="FL5" s="11"/>
    </row>
    <row r="6" spans="1:178">
      <c r="V6" s="11"/>
      <c r="AQ6" s="11"/>
      <c r="BK6" s="11"/>
      <c r="CF6" s="11"/>
      <c r="DA6" s="11"/>
      <c r="DO6" s="11"/>
      <c r="EC6" s="11"/>
      <c r="EQ6" s="11"/>
      <c r="FL6" s="11"/>
    </row>
    <row r="7" spans="1:178">
      <c r="V7" s="11"/>
      <c r="AQ7" s="11"/>
      <c r="BK7" s="11"/>
      <c r="CF7" s="11"/>
      <c r="DA7" s="11"/>
      <c r="DO7" s="11"/>
      <c r="EC7" s="11"/>
      <c r="EQ7" s="11"/>
      <c r="FL7" s="11"/>
    </row>
    <row r="8" spans="1:178">
      <c r="V8" s="11"/>
      <c r="AQ8" s="11"/>
      <c r="BK8" s="11"/>
      <c r="CF8" s="11"/>
      <c r="DA8" s="11"/>
      <c r="DO8" s="11"/>
      <c r="EC8" s="11"/>
      <c r="EQ8" s="11"/>
      <c r="FL8" s="11"/>
    </row>
    <row r="9" spans="1:178">
      <c r="V9" s="11"/>
      <c r="AQ9" s="11"/>
      <c r="BK9" s="11"/>
      <c r="CF9" s="11"/>
      <c r="DA9" s="11"/>
      <c r="DO9" s="11"/>
      <c r="EC9" s="11"/>
      <c r="EQ9" s="11"/>
      <c r="FL9" s="11"/>
    </row>
    <row r="10" spans="1:178">
      <c r="V10" s="11"/>
      <c r="AQ10" s="11"/>
      <c r="BK10" s="11"/>
      <c r="CF10" s="11"/>
      <c r="DA10" s="11"/>
      <c r="DO10" s="11"/>
      <c r="EC10" s="11"/>
      <c r="EQ10" s="11"/>
      <c r="FL10" s="11"/>
    </row>
    <row r="11" spans="1:178">
      <c r="V11" s="11"/>
      <c r="AQ11" s="11"/>
      <c r="BK11" s="11"/>
      <c r="CF11" s="11"/>
      <c r="DA11" s="11"/>
      <c r="DO11" s="11"/>
      <c r="EC11" s="11"/>
      <c r="EQ11" s="11"/>
      <c r="FL11" s="11"/>
    </row>
    <row r="12" spans="1:178">
      <c r="V12" s="11"/>
      <c r="AQ12" s="11"/>
      <c r="BK12" s="11"/>
      <c r="CF12" s="11"/>
      <c r="DA12" s="11"/>
      <c r="DO12" s="11"/>
      <c r="EC12" s="11"/>
      <c r="EQ12" s="11"/>
      <c r="FL12" s="11"/>
    </row>
    <row r="13" spans="1:178">
      <c r="V13" s="11"/>
      <c r="AQ13" s="11"/>
      <c r="BK13" s="11"/>
      <c r="CF13" s="11"/>
      <c r="DA13" s="11"/>
      <c r="DO13" s="11"/>
      <c r="EC13" s="11"/>
      <c r="EQ13" s="11"/>
      <c r="FL13" s="11"/>
    </row>
    <row r="14" spans="1:178">
      <c r="V14" s="11"/>
      <c r="AQ14" s="11"/>
      <c r="BK14" s="11"/>
      <c r="CF14" s="11"/>
      <c r="DA14" s="11"/>
      <c r="DO14" s="11"/>
      <c r="EC14" s="11"/>
      <c r="EQ14" s="11"/>
      <c r="FL14" s="11"/>
    </row>
    <row r="15" spans="1:178">
      <c r="V15" s="11"/>
      <c r="AQ15" s="11"/>
      <c r="BK15" s="11"/>
      <c r="CF15" s="11"/>
      <c r="DA15" s="11"/>
      <c r="DO15" s="11"/>
      <c r="EC15" s="11"/>
      <c r="EQ15" s="11"/>
      <c r="FL15" s="11"/>
    </row>
    <row r="16" spans="1:178">
      <c r="V16" s="11"/>
      <c r="AQ16" s="11"/>
      <c r="BK16" s="11"/>
      <c r="CF16" s="11"/>
      <c r="DA16" s="11"/>
      <c r="DO16" s="11"/>
      <c r="EC16" s="11"/>
      <c r="EQ16" s="11"/>
      <c r="FL16" s="11"/>
    </row>
    <row r="17" spans="1:168">
      <c r="V17" s="11"/>
      <c r="AQ17" s="11"/>
      <c r="BK17" s="11"/>
      <c r="CF17" s="11"/>
      <c r="DA17" s="11"/>
      <c r="DO17" s="11"/>
      <c r="EC17" s="11"/>
      <c r="EQ17" s="11"/>
      <c r="FL17" s="11"/>
    </row>
    <row r="18" spans="1:168">
      <c r="V18" s="11"/>
      <c r="AQ18" s="11"/>
      <c r="BK18" s="11"/>
      <c r="CF18" s="11"/>
      <c r="DA18" s="11"/>
      <c r="DO18" s="11"/>
      <c r="EC18" s="11"/>
      <c r="EQ18" s="11"/>
      <c r="FL18" s="11"/>
    </row>
    <row r="19" spans="1:168">
      <c r="V19" s="11"/>
      <c r="AQ19" s="11"/>
      <c r="BK19" s="11"/>
      <c r="CF19" s="11"/>
      <c r="DA19" s="11"/>
      <c r="DO19" s="11"/>
      <c r="EC19" s="11"/>
      <c r="EQ19" s="11"/>
      <c r="FL19" s="11"/>
    </row>
    <row r="20" spans="1:168">
      <c r="V20" s="11"/>
      <c r="AQ20" s="11"/>
      <c r="BK20" s="11"/>
      <c r="CF20" s="11"/>
      <c r="DA20" s="11"/>
      <c r="DO20" s="11"/>
      <c r="EC20" s="11"/>
      <c r="EQ20" s="11"/>
      <c r="FL20" s="11"/>
    </row>
    <row r="21" spans="1:168">
      <c r="A21" s="147">
        <v>1</v>
      </c>
      <c r="V21" s="147">
        <v>1</v>
      </c>
      <c r="AQ21" s="147">
        <v>1</v>
      </c>
      <c r="BK21" s="147">
        <v>1</v>
      </c>
      <c r="CF21" s="147">
        <v>1</v>
      </c>
      <c r="DA21" s="147">
        <v>1</v>
      </c>
      <c r="DO21" s="147">
        <v>1</v>
      </c>
      <c r="EC21" s="147">
        <v>1</v>
      </c>
      <c r="EQ21" s="147">
        <v>1</v>
      </c>
      <c r="FL21" s="147">
        <v>1</v>
      </c>
    </row>
    <row r="22" spans="1:168">
      <c r="V22" s="11"/>
      <c r="AQ22" s="11"/>
      <c r="BK22" s="11"/>
      <c r="CF22" s="11"/>
      <c r="DA22" s="11"/>
      <c r="DO22" s="11"/>
      <c r="EC22" s="11"/>
      <c r="EQ22" s="11"/>
      <c r="FL22" s="11"/>
    </row>
    <row r="23" spans="1:168">
      <c r="V23" s="11"/>
      <c r="AQ23" s="11"/>
      <c r="BK23" s="11"/>
      <c r="CF23" s="11"/>
      <c r="DA23" s="11"/>
      <c r="DO23" s="11"/>
      <c r="EC23" s="11"/>
      <c r="EQ23" s="11"/>
      <c r="FL23" s="11"/>
    </row>
    <row r="24" spans="1:168">
      <c r="V24" s="11"/>
      <c r="AQ24" s="11"/>
      <c r="BK24" s="11"/>
      <c r="CF24" s="11"/>
      <c r="DA24" s="11"/>
      <c r="DO24" s="11"/>
      <c r="EC24" s="11"/>
      <c r="EQ24" s="11"/>
      <c r="FL24" s="11"/>
    </row>
    <row r="25" spans="1:168">
      <c r="V25" s="11"/>
      <c r="AQ25" s="11"/>
      <c r="BK25" s="11"/>
      <c r="CF25" s="11"/>
      <c r="DA25" s="11"/>
      <c r="DO25" s="11"/>
      <c r="EC25" s="11"/>
      <c r="EQ25" s="11"/>
      <c r="FL25" s="11"/>
    </row>
    <row r="26" spans="1:168">
      <c r="V26" s="11"/>
      <c r="AQ26" s="11"/>
      <c r="BK26" s="11"/>
      <c r="CF26" s="11"/>
      <c r="DA26" s="11"/>
      <c r="DO26" s="11"/>
      <c r="EC26" s="11"/>
      <c r="EQ26" s="11"/>
      <c r="FL26" s="11"/>
    </row>
    <row r="27" spans="1:168">
      <c r="V27" s="11"/>
      <c r="AQ27" s="11"/>
      <c r="BK27" s="11"/>
      <c r="CF27" s="11"/>
      <c r="DA27" s="11"/>
      <c r="DO27" s="11"/>
      <c r="EC27" s="11"/>
      <c r="EQ27" s="11"/>
      <c r="FL27" s="11"/>
    </row>
    <row r="28" spans="1:168">
      <c r="V28" s="11"/>
      <c r="AQ28" s="11"/>
      <c r="BK28" s="11"/>
      <c r="CF28" s="11"/>
      <c r="DA28" s="11"/>
      <c r="DO28" s="11"/>
      <c r="EC28" s="11"/>
      <c r="EQ28" s="11"/>
      <c r="FL28" s="11"/>
    </row>
    <row r="29" spans="1:168">
      <c r="V29" s="11"/>
      <c r="AQ29" s="11"/>
      <c r="BK29" s="11"/>
      <c r="CF29" s="11"/>
      <c r="DA29" s="11"/>
      <c r="DO29" s="11"/>
      <c r="EC29" s="11"/>
      <c r="EQ29" s="11"/>
      <c r="FL29" s="11"/>
    </row>
    <row r="30" spans="1:168">
      <c r="V30" s="11"/>
      <c r="AQ30" s="11"/>
      <c r="BK30" s="11"/>
      <c r="CF30" s="11"/>
      <c r="DA30" s="11"/>
      <c r="DO30" s="11"/>
      <c r="EC30" s="11"/>
      <c r="EQ30" s="11"/>
      <c r="FL30" s="11"/>
    </row>
    <row r="31" spans="1:168">
      <c r="V31" s="11"/>
      <c r="AQ31" s="11"/>
      <c r="BK31" s="11"/>
      <c r="CF31" s="11"/>
      <c r="DA31" s="11"/>
      <c r="DO31" s="11"/>
      <c r="EC31" s="11"/>
      <c r="EQ31" s="11"/>
      <c r="FL31" s="11"/>
    </row>
    <row r="32" spans="1:168">
      <c r="V32" s="11"/>
      <c r="AQ32" s="11"/>
      <c r="BK32" s="11"/>
      <c r="CF32" s="11"/>
      <c r="DA32" s="11"/>
      <c r="DO32" s="11"/>
      <c r="EC32" s="11"/>
      <c r="EQ32" s="11"/>
      <c r="FL32" s="11"/>
    </row>
    <row r="33" spans="1:183">
      <c r="V33" s="11"/>
      <c r="AQ33" s="11"/>
      <c r="BK33" s="11"/>
      <c r="CF33" s="11"/>
      <c r="DA33" s="11"/>
      <c r="DO33" s="11"/>
      <c r="EC33" s="11"/>
      <c r="EQ33" s="11"/>
      <c r="FL33" s="11"/>
    </row>
    <row r="34" spans="1:183">
      <c r="V34" s="11"/>
      <c r="AQ34" s="11"/>
      <c r="BK34" s="11"/>
      <c r="CF34" s="11"/>
      <c r="DA34" s="11"/>
      <c r="DO34" s="11"/>
      <c r="EC34" s="11"/>
      <c r="EQ34" s="11"/>
      <c r="FL34" s="11"/>
    </row>
    <row r="35" spans="1:183">
      <c r="V35" s="11"/>
      <c r="AQ35" s="11"/>
      <c r="BK35" s="11"/>
      <c r="CF35" s="11"/>
      <c r="DA35" s="11"/>
      <c r="DO35" s="11"/>
      <c r="EC35" s="11"/>
      <c r="EQ35" s="11"/>
      <c r="FL35" s="11"/>
    </row>
    <row r="36" spans="1:183">
      <c r="V36" s="11"/>
      <c r="AQ36" s="11"/>
      <c r="BK36" s="11"/>
      <c r="CF36" s="11"/>
      <c r="DA36" s="11"/>
      <c r="DO36" s="11"/>
      <c r="EC36" s="11"/>
      <c r="EQ36" s="11"/>
      <c r="FL36" s="11"/>
    </row>
    <row r="37" spans="1:183">
      <c r="V37" s="11"/>
      <c r="AQ37" s="11"/>
      <c r="BK37" s="11"/>
      <c r="CF37" s="11"/>
      <c r="DA37" s="11"/>
      <c r="DO37" s="11"/>
      <c r="EC37" s="11"/>
      <c r="EQ37" s="11"/>
      <c r="FL37" s="11"/>
    </row>
    <row r="38" spans="1:183">
      <c r="V38" s="11"/>
      <c r="AQ38" s="11"/>
      <c r="BK38" s="11"/>
      <c r="CF38" s="11"/>
      <c r="DA38" s="11"/>
      <c r="DO38" s="11"/>
      <c r="EC38" s="11"/>
      <c r="EQ38" s="11"/>
      <c r="FL38" s="11"/>
    </row>
    <row r="39" spans="1:183">
      <c r="V39" s="11"/>
      <c r="AQ39" s="11"/>
      <c r="BK39" s="11"/>
      <c r="CF39" s="11"/>
      <c r="DA39" s="11"/>
      <c r="DO39" s="11"/>
      <c r="EC39" s="11"/>
      <c r="EQ39" s="11"/>
      <c r="FL39" s="11"/>
    </row>
    <row r="40" spans="1:183" ht="15.75">
      <c r="A40" s="150" t="s">
        <v>238</v>
      </c>
      <c r="B40" s="11"/>
      <c r="C40" s="11"/>
      <c r="D40" s="11"/>
      <c r="E40" s="11"/>
      <c r="F40" s="11"/>
      <c r="G40" s="11"/>
      <c r="H40" s="11"/>
      <c r="I40" s="11"/>
      <c r="J40" s="11"/>
      <c r="K40" s="148" t="s">
        <v>193</v>
      </c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48" t="s">
        <v>194</v>
      </c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48" t="s">
        <v>195</v>
      </c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48" t="s">
        <v>196</v>
      </c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48" t="s">
        <v>197</v>
      </c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48" t="s">
        <v>220</v>
      </c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48" t="s">
        <v>198</v>
      </c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48" t="s">
        <v>199</v>
      </c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48" t="s">
        <v>200</v>
      </c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48" t="s">
        <v>201</v>
      </c>
      <c r="FW40" s="11"/>
      <c r="FX40" s="11"/>
      <c r="FY40" s="11"/>
      <c r="FZ40" s="11"/>
      <c r="GA40" s="11"/>
    </row>
    <row r="41" spans="1:183">
      <c r="V41" s="11"/>
      <c r="AQ41" s="11"/>
      <c r="BK41" s="11"/>
      <c r="CF41" s="11"/>
      <c r="DA41" s="11"/>
      <c r="DO41" s="11"/>
      <c r="EC41" s="11"/>
      <c r="EQ41" s="11"/>
      <c r="FL41" s="11"/>
    </row>
    <row r="42" spans="1:183">
      <c r="V42" s="11"/>
      <c r="AQ42" s="11"/>
      <c r="BK42" s="11"/>
      <c r="CF42" s="11"/>
      <c r="DA42" s="11"/>
      <c r="DO42" s="11"/>
      <c r="EC42" s="11"/>
      <c r="EQ42" s="11"/>
      <c r="FL42" s="11"/>
    </row>
    <row r="43" spans="1:183">
      <c r="V43" s="11"/>
      <c r="AQ43" s="11"/>
      <c r="BK43" s="11"/>
      <c r="CF43" s="11"/>
      <c r="DA43" s="11"/>
      <c r="DO43" s="11"/>
      <c r="EC43" s="11"/>
      <c r="EQ43" s="11"/>
      <c r="FL43" s="11"/>
    </row>
    <row r="44" spans="1:183">
      <c r="V44" s="11"/>
      <c r="AQ44" s="11"/>
      <c r="BK44" s="11"/>
      <c r="CF44" s="11"/>
      <c r="DA44" s="11"/>
      <c r="DO44" s="11"/>
      <c r="EC44" s="11"/>
      <c r="EQ44" s="11"/>
      <c r="FL44" s="11"/>
    </row>
    <row r="45" spans="1:183">
      <c r="V45" s="11"/>
      <c r="AQ45" s="11"/>
      <c r="BK45" s="11"/>
      <c r="CF45" s="11"/>
      <c r="DA45" s="11"/>
      <c r="DO45" s="11"/>
      <c r="EC45" s="11"/>
      <c r="EQ45" s="11"/>
      <c r="FL45" s="11"/>
    </row>
    <row r="46" spans="1:183">
      <c r="V46" s="11"/>
      <c r="AQ46" s="11"/>
      <c r="BK46" s="11"/>
      <c r="CF46" s="11"/>
      <c r="DA46" s="11"/>
      <c r="DO46" s="11"/>
      <c r="EC46" s="11"/>
      <c r="EQ46" s="11"/>
      <c r="FL46" s="11"/>
    </row>
    <row r="47" spans="1:183">
      <c r="V47" s="11"/>
      <c r="AQ47" s="11"/>
      <c r="BK47" s="11"/>
      <c r="CF47" s="11"/>
      <c r="DA47" s="11"/>
      <c r="DO47" s="11"/>
      <c r="EC47" s="11"/>
      <c r="EQ47" s="11"/>
      <c r="FL47" s="11"/>
    </row>
    <row r="48" spans="1:183">
      <c r="V48" s="11"/>
      <c r="AQ48" s="11"/>
      <c r="BK48" s="11"/>
      <c r="CF48" s="11"/>
      <c r="DA48" s="11"/>
      <c r="DO48" s="11"/>
      <c r="EC48" s="11"/>
      <c r="EQ48" s="11"/>
      <c r="FL48" s="11"/>
    </row>
    <row r="49" spans="1:168">
      <c r="V49" s="11"/>
      <c r="AQ49" s="11"/>
      <c r="BK49" s="11"/>
      <c r="CF49" s="11"/>
      <c r="DA49" s="11"/>
      <c r="DO49" s="11"/>
      <c r="EC49" s="11"/>
      <c r="EQ49" s="11"/>
      <c r="FL49" s="11"/>
    </row>
    <row r="50" spans="1:168">
      <c r="V50" s="11"/>
      <c r="AQ50" s="11"/>
      <c r="BK50" s="11"/>
      <c r="CF50" s="11"/>
      <c r="DA50" s="11"/>
      <c r="DO50" s="11"/>
      <c r="EC50" s="11"/>
      <c r="EQ50" s="11"/>
      <c r="FL50" s="11"/>
    </row>
    <row r="51" spans="1:168">
      <c r="V51" s="11"/>
      <c r="AQ51" s="11"/>
      <c r="BK51" s="11"/>
      <c r="CF51" s="11"/>
      <c r="DA51" s="11"/>
      <c r="DO51" s="11"/>
      <c r="EC51" s="11"/>
      <c r="EQ51" s="11"/>
      <c r="FL51" s="11"/>
    </row>
    <row r="52" spans="1:168">
      <c r="V52" s="11"/>
      <c r="AQ52" s="11"/>
      <c r="BK52" s="11"/>
      <c r="CF52" s="11"/>
      <c r="DA52" s="11"/>
      <c r="DO52" s="11"/>
      <c r="EC52" s="11"/>
      <c r="EQ52" s="11"/>
      <c r="FL52" s="11"/>
    </row>
    <row r="53" spans="1:168">
      <c r="V53" s="11"/>
      <c r="AQ53" s="11"/>
      <c r="BK53" s="11"/>
      <c r="CF53" s="11"/>
      <c r="DA53" s="11"/>
      <c r="DO53" s="11"/>
      <c r="EC53" s="11"/>
      <c r="EQ53" s="11"/>
      <c r="FL53" s="11"/>
    </row>
    <row r="54" spans="1:168">
      <c r="V54" s="11"/>
      <c r="AQ54" s="11"/>
      <c r="BK54" s="11"/>
      <c r="CF54" s="11"/>
      <c r="DA54" s="11"/>
      <c r="DO54" s="11"/>
      <c r="EC54" s="11"/>
      <c r="EQ54" s="11"/>
      <c r="FL54" s="11"/>
    </row>
    <row r="55" spans="1:168">
      <c r="V55" s="11"/>
      <c r="AQ55" s="11"/>
      <c r="BK55" s="11"/>
      <c r="CF55" s="11"/>
      <c r="DA55" s="11"/>
      <c r="DO55" s="11"/>
      <c r="EC55" s="11"/>
      <c r="EQ55" s="11"/>
      <c r="FL55" s="11"/>
    </row>
    <row r="56" spans="1:168">
      <c r="V56" s="11"/>
      <c r="AQ56" s="11"/>
      <c r="BK56" s="11"/>
      <c r="CF56" s="11"/>
      <c r="DA56" s="11"/>
      <c r="DO56" s="11"/>
      <c r="EC56" s="11"/>
      <c r="EQ56" s="11"/>
      <c r="FL56" s="11"/>
    </row>
    <row r="57" spans="1:168">
      <c r="V57" s="11"/>
      <c r="AQ57" s="11"/>
      <c r="BK57" s="11"/>
      <c r="CF57" s="11"/>
      <c r="DA57" s="11"/>
      <c r="DO57" s="11"/>
      <c r="EC57" s="11"/>
      <c r="EQ57" s="11"/>
      <c r="FL57" s="11"/>
    </row>
    <row r="58" spans="1:168">
      <c r="A58" s="147">
        <v>2</v>
      </c>
      <c r="V58" s="147">
        <v>2</v>
      </c>
      <c r="AQ58" s="147">
        <v>2</v>
      </c>
      <c r="BK58" s="147">
        <v>2</v>
      </c>
      <c r="CF58" s="147">
        <v>2</v>
      </c>
      <c r="DA58" s="147">
        <v>2</v>
      </c>
      <c r="DO58" s="147">
        <v>2</v>
      </c>
      <c r="EC58" s="147">
        <v>2</v>
      </c>
      <c r="EQ58" s="147">
        <v>2</v>
      </c>
      <c r="FL58" s="147">
        <v>2</v>
      </c>
    </row>
    <row r="59" spans="1:168">
      <c r="V59" s="11"/>
      <c r="AQ59" s="11"/>
      <c r="BK59" s="11"/>
      <c r="CF59" s="11"/>
      <c r="DA59" s="11"/>
      <c r="DO59" s="11"/>
      <c r="EC59" s="11"/>
      <c r="EQ59" s="11"/>
      <c r="FL59" s="11"/>
    </row>
    <row r="60" spans="1:168">
      <c r="V60" s="11"/>
      <c r="AQ60" s="11"/>
      <c r="BK60" s="11"/>
      <c r="CF60" s="11"/>
      <c r="DA60" s="11"/>
      <c r="DO60" s="11"/>
      <c r="EC60" s="11"/>
      <c r="EQ60" s="11"/>
      <c r="FL60" s="11"/>
    </row>
    <row r="61" spans="1:168">
      <c r="V61" s="11"/>
      <c r="AQ61" s="11"/>
      <c r="BK61" s="11"/>
      <c r="CF61" s="11"/>
      <c r="DA61" s="11"/>
      <c r="DO61" s="11"/>
      <c r="EC61" s="11"/>
      <c r="EQ61" s="11"/>
      <c r="FL61" s="11"/>
    </row>
    <row r="62" spans="1:168">
      <c r="V62" s="11"/>
      <c r="AQ62" s="11"/>
      <c r="BK62" s="11"/>
      <c r="CF62" s="11"/>
      <c r="DA62" s="11"/>
      <c r="DO62" s="11"/>
      <c r="EC62" s="11"/>
      <c r="EQ62" s="11"/>
      <c r="FL62" s="11"/>
    </row>
    <row r="63" spans="1:168">
      <c r="V63" s="11"/>
      <c r="AQ63" s="11"/>
      <c r="BK63" s="11"/>
      <c r="CF63" s="11"/>
      <c r="DA63" s="11"/>
      <c r="DO63" s="11"/>
      <c r="EC63" s="11"/>
      <c r="EQ63" s="11"/>
      <c r="FL63" s="11"/>
    </row>
    <row r="64" spans="1:168">
      <c r="V64" s="11"/>
      <c r="AQ64" s="11"/>
      <c r="BK64" s="11"/>
      <c r="CF64" s="11"/>
      <c r="DA64" s="11"/>
      <c r="DO64" s="11"/>
      <c r="EC64" s="11"/>
      <c r="EQ64" s="11"/>
      <c r="FL64" s="11"/>
    </row>
    <row r="65" spans="1:183">
      <c r="V65" s="11"/>
      <c r="AQ65" s="11"/>
      <c r="BK65" s="11"/>
      <c r="CF65" s="11"/>
      <c r="DA65" s="11"/>
      <c r="DO65" s="11"/>
      <c r="EC65" s="11"/>
      <c r="EQ65" s="11"/>
      <c r="FL65" s="11"/>
    </row>
    <row r="66" spans="1:183">
      <c r="V66" s="11"/>
      <c r="AQ66" s="11"/>
      <c r="BK66" s="11"/>
      <c r="CF66" s="11"/>
      <c r="DA66" s="11"/>
      <c r="DO66" s="11"/>
      <c r="EC66" s="11"/>
      <c r="EQ66" s="11"/>
      <c r="FL66" s="11"/>
    </row>
    <row r="67" spans="1:183">
      <c r="V67" s="11"/>
      <c r="AQ67" s="11"/>
      <c r="BK67" s="11"/>
      <c r="CF67" s="11"/>
      <c r="DA67" s="11"/>
      <c r="DO67" s="11"/>
      <c r="EC67" s="11"/>
      <c r="EQ67" s="11"/>
      <c r="FL67" s="11"/>
    </row>
    <row r="68" spans="1:183">
      <c r="V68" s="11"/>
      <c r="AQ68" s="11"/>
      <c r="BK68" s="11"/>
      <c r="CF68" s="11"/>
      <c r="DA68" s="11"/>
      <c r="DO68" s="11"/>
      <c r="EC68" s="11"/>
      <c r="EQ68" s="11"/>
      <c r="FL68" s="11"/>
    </row>
    <row r="69" spans="1:183">
      <c r="V69" s="11"/>
      <c r="AQ69" s="11"/>
      <c r="BK69" s="11"/>
      <c r="CF69" s="11"/>
      <c r="DA69" s="11"/>
      <c r="DO69" s="11"/>
      <c r="EC69" s="11"/>
      <c r="EQ69" s="11"/>
      <c r="FL69" s="11"/>
    </row>
    <row r="70" spans="1:183">
      <c r="V70" s="11"/>
      <c r="AQ70" s="11"/>
      <c r="BK70" s="11"/>
      <c r="CF70" s="11"/>
      <c r="DA70" s="11"/>
      <c r="DO70" s="11"/>
      <c r="EC70" s="11"/>
      <c r="EQ70" s="11"/>
      <c r="FL70" s="11"/>
    </row>
    <row r="71" spans="1:183">
      <c r="V71" s="11"/>
      <c r="AQ71" s="11"/>
      <c r="BK71" s="11"/>
      <c r="CF71" s="11"/>
      <c r="DA71" s="11"/>
      <c r="DO71" s="11"/>
      <c r="EC71" s="11"/>
      <c r="EQ71" s="11"/>
      <c r="FL71" s="11"/>
    </row>
    <row r="72" spans="1:183">
      <c r="V72" s="11"/>
      <c r="AQ72" s="11"/>
      <c r="BK72" s="11"/>
      <c r="CF72" s="11"/>
      <c r="DA72" s="11"/>
      <c r="DO72" s="11"/>
      <c r="EC72" s="11"/>
      <c r="EQ72" s="11"/>
      <c r="FL72" s="11"/>
    </row>
    <row r="73" spans="1:183">
      <c r="V73" s="11"/>
      <c r="AQ73" s="11"/>
      <c r="BK73" s="11"/>
      <c r="CF73" s="11"/>
      <c r="DA73" s="11"/>
      <c r="DO73" s="11"/>
      <c r="EC73" s="11"/>
      <c r="EQ73" s="11"/>
      <c r="FL73" s="11"/>
    </row>
    <row r="74" spans="1:183">
      <c r="V74" s="11"/>
      <c r="AQ74" s="11"/>
      <c r="BK74" s="11"/>
      <c r="CF74" s="11"/>
      <c r="DA74" s="11"/>
      <c r="DO74" s="11"/>
      <c r="EC74" s="11"/>
      <c r="EQ74" s="11"/>
      <c r="FL74" s="11"/>
    </row>
    <row r="75" spans="1:183">
      <c r="V75" s="11"/>
      <c r="AQ75" s="11"/>
      <c r="BK75" s="11"/>
      <c r="CF75" s="11"/>
      <c r="DA75" s="11"/>
      <c r="DO75" s="11"/>
      <c r="EC75" s="11"/>
      <c r="EQ75" s="11"/>
      <c r="FL75" s="11"/>
    </row>
    <row r="76" spans="1:183">
      <c r="V76" s="11"/>
      <c r="AQ76" s="11"/>
      <c r="BK76" s="11"/>
      <c r="CF76" s="11"/>
      <c r="DA76" s="11"/>
      <c r="DO76" s="11"/>
      <c r="EC76" s="11"/>
      <c r="EQ76" s="11"/>
      <c r="FL76" s="11"/>
    </row>
    <row r="77" spans="1:183">
      <c r="V77" s="11"/>
      <c r="AQ77" s="11"/>
      <c r="BK77" s="11"/>
      <c r="CF77" s="11"/>
      <c r="DA77" s="11"/>
      <c r="DO77" s="11"/>
      <c r="EC77" s="11"/>
      <c r="EQ77" s="11"/>
      <c r="FL77" s="11"/>
    </row>
    <row r="78" spans="1:183" ht="15.75">
      <c r="A78" s="150" t="s">
        <v>238</v>
      </c>
      <c r="B78" s="11"/>
      <c r="C78" s="11"/>
      <c r="D78" s="11"/>
      <c r="E78" s="11"/>
      <c r="F78" s="11"/>
      <c r="G78" s="11"/>
      <c r="H78" s="11"/>
      <c r="I78" s="11"/>
      <c r="J78" s="11"/>
      <c r="K78" s="148" t="s">
        <v>193</v>
      </c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48" t="s">
        <v>194</v>
      </c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48" t="s">
        <v>195</v>
      </c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48" t="s">
        <v>196</v>
      </c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48" t="s">
        <v>197</v>
      </c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48" t="s">
        <v>220</v>
      </c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48" t="s">
        <v>198</v>
      </c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48" t="s">
        <v>199</v>
      </c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48" t="s">
        <v>200</v>
      </c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48" t="s">
        <v>201</v>
      </c>
      <c r="FW78" s="11"/>
      <c r="FX78" s="11"/>
      <c r="FY78" s="11"/>
      <c r="FZ78" s="11"/>
      <c r="GA78" s="11"/>
    </row>
    <row r="79" spans="1:183">
      <c r="V79" s="11"/>
      <c r="AQ79" s="11"/>
      <c r="BK79" s="11"/>
      <c r="CF79" s="11"/>
      <c r="DA79" s="11"/>
      <c r="DO79" s="11"/>
      <c r="EC79" s="11"/>
      <c r="EQ79" s="11"/>
      <c r="FL79" s="11"/>
    </row>
    <row r="80" spans="1:183">
      <c r="V80" s="11"/>
      <c r="AQ80" s="11"/>
      <c r="BK80" s="11"/>
      <c r="CF80" s="11"/>
      <c r="DA80" s="11"/>
      <c r="DO80" s="11"/>
      <c r="EC80" s="11"/>
      <c r="EQ80" s="11"/>
      <c r="FL80" s="11"/>
    </row>
    <row r="81" spans="1:168">
      <c r="V81" s="11"/>
      <c r="AQ81" s="11"/>
      <c r="BK81" s="11"/>
      <c r="CF81" s="11"/>
      <c r="DA81" s="11"/>
      <c r="DO81" s="11"/>
      <c r="EC81" s="11"/>
      <c r="EQ81" s="11"/>
      <c r="FL81" s="11"/>
    </row>
    <row r="82" spans="1:168">
      <c r="V82" s="11"/>
      <c r="AQ82" s="11"/>
      <c r="BK82" s="11"/>
      <c r="CF82" s="11"/>
      <c r="DA82" s="11"/>
      <c r="DO82" s="11"/>
      <c r="EC82" s="11"/>
      <c r="EQ82" s="11"/>
      <c r="FL82" s="11"/>
    </row>
    <row r="83" spans="1:168">
      <c r="V83" s="11"/>
      <c r="AQ83" s="11"/>
      <c r="BK83" s="11"/>
      <c r="CF83" s="11"/>
      <c r="DA83" s="11"/>
      <c r="DO83" s="11"/>
      <c r="EC83" s="11"/>
      <c r="EQ83" s="11"/>
      <c r="FL83" s="11"/>
    </row>
    <row r="84" spans="1:168">
      <c r="V84" s="11"/>
      <c r="AQ84" s="11"/>
      <c r="BK84" s="11"/>
      <c r="CF84" s="11"/>
      <c r="DA84" s="11"/>
      <c r="DO84" s="11"/>
      <c r="EC84" s="11"/>
      <c r="EQ84" s="11"/>
      <c r="FL84" s="11"/>
    </row>
    <row r="85" spans="1:168">
      <c r="V85" s="11"/>
      <c r="AQ85" s="11"/>
      <c r="BK85" s="11"/>
      <c r="CF85" s="11"/>
      <c r="DA85" s="11"/>
      <c r="DO85" s="11"/>
      <c r="EC85" s="11"/>
      <c r="EQ85" s="11"/>
      <c r="FL85" s="11"/>
    </row>
    <row r="86" spans="1:168">
      <c r="V86" s="11"/>
      <c r="AQ86" s="11"/>
      <c r="BK86" s="11"/>
      <c r="CF86" s="11"/>
      <c r="DA86" s="11"/>
      <c r="DO86" s="11"/>
      <c r="EC86" s="11"/>
      <c r="EQ86" s="11"/>
      <c r="FL86" s="11"/>
    </row>
    <row r="87" spans="1:168">
      <c r="V87" s="11"/>
      <c r="AQ87" s="11"/>
      <c r="BK87" s="11"/>
      <c r="CF87" s="11"/>
      <c r="DA87" s="11"/>
      <c r="DO87" s="11"/>
      <c r="EC87" s="11"/>
      <c r="EQ87" s="11"/>
      <c r="FL87" s="11"/>
    </row>
    <row r="88" spans="1:168">
      <c r="V88" s="11"/>
      <c r="AQ88" s="11"/>
      <c r="BK88" s="11"/>
      <c r="CF88" s="11"/>
      <c r="DA88" s="11"/>
      <c r="DO88" s="11"/>
      <c r="EC88" s="11"/>
      <c r="EQ88" s="11"/>
      <c r="FL88" s="11"/>
    </row>
    <row r="89" spans="1:168">
      <c r="V89" s="11"/>
      <c r="AQ89" s="11"/>
      <c r="BK89" s="11"/>
      <c r="CF89" s="11"/>
      <c r="DA89" s="11"/>
      <c r="DO89" s="11"/>
      <c r="EC89" s="11"/>
      <c r="EQ89" s="11"/>
      <c r="FL89" s="11"/>
    </row>
    <row r="90" spans="1:168">
      <c r="A90" s="147">
        <v>3</v>
      </c>
      <c r="V90" s="147">
        <v>3</v>
      </c>
      <c r="AQ90" s="147">
        <v>3</v>
      </c>
      <c r="BK90" s="147">
        <v>3</v>
      </c>
      <c r="CF90" s="147">
        <v>3</v>
      </c>
      <c r="DA90" s="147">
        <v>3</v>
      </c>
      <c r="DO90" s="147">
        <v>3</v>
      </c>
      <c r="EC90" s="147">
        <v>3</v>
      </c>
      <c r="EQ90" s="147">
        <v>3</v>
      </c>
      <c r="FL90" s="147">
        <v>3</v>
      </c>
    </row>
    <row r="91" spans="1:168">
      <c r="V91" s="11"/>
      <c r="AQ91" s="11"/>
      <c r="BK91" s="11"/>
      <c r="CF91" s="11"/>
      <c r="DA91" s="11"/>
      <c r="DO91" s="11"/>
      <c r="EC91" s="11"/>
      <c r="EQ91" s="11"/>
      <c r="FL91" s="11"/>
    </row>
    <row r="92" spans="1:168">
      <c r="V92" s="11"/>
      <c r="AQ92" s="11"/>
      <c r="BK92" s="11"/>
      <c r="CF92" s="11"/>
      <c r="DA92" s="11"/>
      <c r="DO92" s="11"/>
      <c r="EC92" s="11"/>
      <c r="EQ92" s="11"/>
      <c r="FL92" s="11"/>
    </row>
    <row r="93" spans="1:168">
      <c r="V93" s="11"/>
      <c r="AQ93" s="11"/>
      <c r="BK93" s="11"/>
      <c r="CF93" s="11"/>
      <c r="DA93" s="11"/>
      <c r="DO93" s="11"/>
      <c r="EC93" s="11"/>
      <c r="EQ93" s="11"/>
      <c r="FL93" s="11"/>
    </row>
    <row r="94" spans="1:168">
      <c r="V94" s="11"/>
      <c r="AQ94" s="11"/>
      <c r="BK94" s="11"/>
      <c r="CF94" s="11"/>
      <c r="DA94" s="11"/>
      <c r="DO94" s="11"/>
      <c r="EC94" s="11"/>
      <c r="EQ94" s="11"/>
      <c r="FL94" s="11"/>
    </row>
    <row r="95" spans="1:168">
      <c r="V95" s="11"/>
      <c r="AQ95" s="11"/>
      <c r="BK95" s="11"/>
      <c r="CF95" s="11"/>
      <c r="DA95" s="11"/>
      <c r="DO95" s="11"/>
      <c r="EC95" s="11"/>
      <c r="EQ95" s="11"/>
      <c r="FL95" s="11"/>
    </row>
    <row r="96" spans="1:168">
      <c r="V96" s="11"/>
      <c r="AQ96" s="11"/>
      <c r="BK96" s="11"/>
      <c r="CF96" s="11"/>
      <c r="DA96" s="11"/>
      <c r="DO96" s="11"/>
      <c r="EC96" s="11"/>
      <c r="EQ96" s="11"/>
      <c r="FL96" s="11"/>
    </row>
    <row r="97" spans="22:168">
      <c r="V97" s="11"/>
      <c r="AQ97" s="11"/>
      <c r="BK97" s="11"/>
      <c r="CF97" s="11"/>
      <c r="DA97" s="11"/>
      <c r="DO97" s="11"/>
      <c r="EC97" s="11"/>
      <c r="EQ97" s="11"/>
      <c r="FL97" s="11"/>
    </row>
    <row r="98" spans="22:168">
      <c r="V98" s="11"/>
      <c r="AQ98" s="11"/>
      <c r="BK98" s="11"/>
      <c r="CF98" s="11"/>
      <c r="DA98" s="11"/>
      <c r="DO98" s="11"/>
      <c r="EC98" s="11"/>
      <c r="EQ98" s="11"/>
      <c r="FL98" s="11"/>
    </row>
    <row r="99" spans="22:168">
      <c r="V99" s="11"/>
      <c r="AQ99" s="11"/>
      <c r="BK99" s="11"/>
      <c r="CF99" s="11"/>
      <c r="DA99" s="11"/>
      <c r="DO99" s="11"/>
      <c r="EC99" s="11"/>
      <c r="EQ99" s="11"/>
      <c r="FL99" s="11"/>
    </row>
    <row r="100" spans="22:168">
      <c r="V100" s="11"/>
      <c r="AQ100" s="11"/>
      <c r="BK100" s="11"/>
      <c r="CF100" s="11"/>
      <c r="DA100" s="11"/>
      <c r="DO100" s="11"/>
      <c r="EC100" s="11"/>
      <c r="EQ100" s="11"/>
      <c r="FL100" s="11"/>
    </row>
    <row r="101" spans="22:168">
      <c r="V101" s="11"/>
      <c r="AQ101" s="11"/>
      <c r="BK101" s="11"/>
      <c r="CF101" s="11"/>
      <c r="DA101" s="11"/>
      <c r="DO101" s="11"/>
      <c r="EC101" s="11"/>
      <c r="EQ101" s="11"/>
      <c r="FL101" s="11"/>
    </row>
    <row r="102" spans="22:168">
      <c r="V102" s="11"/>
      <c r="AQ102" s="11"/>
      <c r="BK102" s="11"/>
      <c r="CF102" s="11"/>
      <c r="DA102" s="11"/>
      <c r="DO102" s="11"/>
      <c r="EC102" s="11"/>
      <c r="EQ102" s="11"/>
      <c r="FL102" s="11"/>
    </row>
    <row r="103" spans="22:168">
      <c r="V103" s="11"/>
      <c r="AQ103" s="11"/>
      <c r="BK103" s="11"/>
      <c r="CF103" s="11"/>
      <c r="DA103" s="11"/>
      <c r="DO103" s="11"/>
      <c r="EC103" s="11"/>
      <c r="EQ103" s="11"/>
      <c r="FL103" s="11"/>
    </row>
    <row r="104" spans="22:168">
      <c r="V104" s="11"/>
      <c r="AQ104" s="11"/>
      <c r="BK104" s="11"/>
      <c r="CF104" s="11"/>
      <c r="DA104" s="11"/>
      <c r="DO104" s="11"/>
      <c r="EC104" s="11"/>
      <c r="EQ104" s="11"/>
      <c r="FL104" s="11"/>
    </row>
    <row r="105" spans="22:168">
      <c r="V105" s="11"/>
      <c r="AQ105" s="11"/>
      <c r="BK105" s="11"/>
      <c r="CF105" s="11"/>
      <c r="DA105" s="11"/>
      <c r="DO105" s="11"/>
      <c r="EC105" s="11"/>
      <c r="EQ105" s="11"/>
      <c r="FL105" s="11"/>
    </row>
    <row r="106" spans="22:168">
      <c r="V106" s="11"/>
      <c r="AQ106" s="11"/>
      <c r="BK106" s="11"/>
      <c r="CF106" s="11"/>
      <c r="DA106" s="11"/>
      <c r="DO106" s="11"/>
      <c r="EC106" s="11"/>
      <c r="EQ106" s="11"/>
      <c r="FL106" s="11"/>
    </row>
    <row r="107" spans="22:168">
      <c r="V107" s="11"/>
      <c r="AQ107" s="11"/>
      <c r="BK107" s="11"/>
      <c r="CF107" s="11"/>
      <c r="DA107" s="11"/>
      <c r="DO107" s="11"/>
      <c r="EC107" s="11"/>
      <c r="EQ107" s="11"/>
      <c r="FL107" s="11"/>
    </row>
    <row r="108" spans="22:168">
      <c r="V108" s="11"/>
      <c r="AQ108" s="11"/>
      <c r="BK108" s="11"/>
      <c r="CF108" s="11"/>
      <c r="DA108" s="11"/>
      <c r="DO108" s="11"/>
      <c r="EC108" s="11"/>
      <c r="EQ108" s="11"/>
      <c r="FL108" s="11"/>
    </row>
    <row r="109" spans="22:168">
      <c r="V109" s="11"/>
      <c r="AQ109" s="11"/>
      <c r="BK109" s="11"/>
      <c r="CF109" s="11"/>
      <c r="DA109" s="11"/>
      <c r="DO109" s="11"/>
      <c r="EC109" s="11"/>
      <c r="EQ109" s="11"/>
      <c r="FL109" s="11"/>
    </row>
    <row r="110" spans="22:168">
      <c r="V110" s="11"/>
      <c r="AQ110" s="11"/>
      <c r="BK110" s="11"/>
      <c r="CF110" s="11"/>
      <c r="DA110" s="11"/>
      <c r="DO110" s="11"/>
      <c r="EC110" s="11"/>
      <c r="EQ110" s="11"/>
      <c r="FL110" s="11"/>
    </row>
    <row r="111" spans="22:168">
      <c r="V111" s="11"/>
      <c r="AQ111" s="11"/>
      <c r="BK111" s="11"/>
      <c r="CF111" s="11"/>
      <c r="DA111" s="11"/>
      <c r="DO111" s="11"/>
      <c r="EC111" s="11"/>
      <c r="EQ111" s="11"/>
      <c r="FL111" s="11"/>
    </row>
    <row r="112" spans="22:168">
      <c r="V112" s="11"/>
      <c r="AQ112" s="11"/>
      <c r="BK112" s="11"/>
      <c r="CF112" s="11"/>
      <c r="DA112" s="11"/>
      <c r="DO112" s="11"/>
      <c r="EC112" s="11"/>
      <c r="EQ112" s="11"/>
      <c r="FL112" s="11"/>
    </row>
    <row r="113" spans="1:183">
      <c r="V113" s="11"/>
      <c r="AQ113" s="11"/>
      <c r="BK113" s="11"/>
      <c r="CF113" s="11"/>
      <c r="DA113" s="11"/>
      <c r="DO113" s="11"/>
      <c r="EC113" s="11"/>
      <c r="EQ113" s="11"/>
      <c r="FL113" s="11"/>
    </row>
    <row r="114" spans="1:183">
      <c r="V114" s="11"/>
      <c r="AQ114" s="11"/>
      <c r="BK114" s="11"/>
      <c r="CF114" s="11"/>
      <c r="DA114" s="11"/>
      <c r="DO114" s="11"/>
      <c r="EC114" s="11"/>
      <c r="EQ114" s="11"/>
      <c r="FL114" s="11"/>
    </row>
    <row r="115" spans="1:183">
      <c r="V115" s="11"/>
      <c r="AQ115" s="11"/>
      <c r="BK115" s="11"/>
      <c r="CF115" s="11"/>
      <c r="DA115" s="11"/>
      <c r="DO115" s="11"/>
      <c r="EC115" s="11"/>
      <c r="EQ115" s="11"/>
      <c r="FL115" s="11"/>
    </row>
    <row r="116" spans="1:183" ht="15.75">
      <c r="A116" s="150" t="s">
        <v>238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48" t="s">
        <v>193</v>
      </c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48" t="s">
        <v>194</v>
      </c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48" t="s">
        <v>195</v>
      </c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48" t="s">
        <v>196</v>
      </c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48" t="s">
        <v>197</v>
      </c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48" t="s">
        <v>220</v>
      </c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48" t="s">
        <v>198</v>
      </c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48" t="s">
        <v>199</v>
      </c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48" t="s">
        <v>200</v>
      </c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48" t="s">
        <v>201</v>
      </c>
      <c r="FW116" s="11"/>
      <c r="FX116" s="11"/>
      <c r="FY116" s="11"/>
      <c r="FZ116" s="11"/>
      <c r="GA116" s="11"/>
    </row>
    <row r="117" spans="1:183">
      <c r="V117" s="11"/>
      <c r="AQ117" s="11"/>
      <c r="BK117" s="11"/>
      <c r="CF117" s="11"/>
      <c r="DA117" s="11"/>
      <c r="DO117" s="11"/>
      <c r="EC117" s="11"/>
      <c r="EQ117" s="11"/>
      <c r="FL117" s="11"/>
    </row>
    <row r="118" spans="1:183">
      <c r="V118" s="11"/>
      <c r="AQ118" s="11"/>
      <c r="BK118" s="11"/>
      <c r="CF118" s="11"/>
      <c r="DA118" s="11"/>
      <c r="DO118" s="11"/>
      <c r="EC118" s="11"/>
      <c r="EQ118" s="11"/>
      <c r="FL118" s="11"/>
    </row>
    <row r="119" spans="1:183">
      <c r="V119" s="11"/>
      <c r="AQ119" s="11"/>
      <c r="BK119" s="11"/>
      <c r="CF119" s="11"/>
      <c r="DA119" s="11"/>
      <c r="DO119" s="11"/>
      <c r="EC119" s="11"/>
      <c r="EQ119" s="11"/>
      <c r="FL119" s="11"/>
    </row>
    <row r="120" spans="1:183">
      <c r="V120" s="11"/>
      <c r="AQ120" s="11"/>
      <c r="BK120" s="11"/>
      <c r="CF120" s="11"/>
      <c r="DA120" s="11"/>
      <c r="DO120" s="11"/>
      <c r="EC120" s="11"/>
      <c r="EQ120" s="11"/>
      <c r="FL120" s="11"/>
    </row>
    <row r="121" spans="1:183">
      <c r="V121" s="11"/>
      <c r="AQ121" s="11"/>
      <c r="BK121" s="11"/>
      <c r="CF121" s="11"/>
      <c r="DA121" s="11"/>
      <c r="DO121" s="11"/>
      <c r="EC121" s="11"/>
      <c r="EQ121" s="11"/>
      <c r="FL121" s="11"/>
    </row>
    <row r="122" spans="1:183">
      <c r="V122" s="11"/>
      <c r="AQ122" s="11"/>
      <c r="BK122" s="11"/>
      <c r="CF122" s="11"/>
      <c r="DA122" s="11"/>
      <c r="DO122" s="11"/>
      <c r="EC122" s="11"/>
      <c r="EQ122" s="11"/>
      <c r="FL122" s="11"/>
    </row>
    <row r="123" spans="1:183">
      <c r="V123" s="11"/>
      <c r="AQ123" s="11"/>
      <c r="BK123" s="11"/>
      <c r="CF123" s="11"/>
      <c r="DA123" s="11"/>
      <c r="DO123" s="11"/>
      <c r="EC123" s="11"/>
      <c r="EQ123" s="11"/>
      <c r="FL123" s="11"/>
    </row>
    <row r="124" spans="1:183">
      <c r="V124" s="11"/>
      <c r="AQ124" s="11"/>
      <c r="BK124" s="11"/>
      <c r="CF124" s="11"/>
      <c r="DA124" s="11"/>
      <c r="DO124" s="11"/>
      <c r="EC124" s="11"/>
      <c r="EQ124" s="11"/>
      <c r="FL124" s="11"/>
    </row>
    <row r="125" spans="1:183">
      <c r="V125" s="11"/>
      <c r="AQ125" s="11"/>
      <c r="BK125" s="11"/>
      <c r="CF125" s="11"/>
      <c r="DA125" s="11"/>
      <c r="DO125" s="11"/>
      <c r="EC125" s="11"/>
      <c r="EQ125" s="11"/>
      <c r="FL125" s="11"/>
    </row>
    <row r="126" spans="1:183">
      <c r="V126" s="11"/>
      <c r="AQ126" s="11"/>
      <c r="BK126" s="11"/>
      <c r="CF126" s="11"/>
      <c r="DA126" s="11"/>
      <c r="DO126" s="11"/>
      <c r="EC126" s="11"/>
      <c r="EQ126" s="11"/>
      <c r="FL126" s="11"/>
    </row>
    <row r="127" spans="1:183">
      <c r="V127" s="11"/>
      <c r="AQ127" s="11"/>
      <c r="BK127" s="11"/>
      <c r="CF127" s="11"/>
      <c r="DA127" s="11"/>
      <c r="DO127" s="11"/>
      <c r="EC127" s="11"/>
      <c r="EQ127" s="11"/>
      <c r="FL127" s="11"/>
    </row>
    <row r="128" spans="1:183">
      <c r="V128" s="11"/>
      <c r="AQ128" s="11"/>
      <c r="BK128" s="11"/>
      <c r="CF128" s="11"/>
      <c r="DA128" s="11"/>
      <c r="DO128" s="11"/>
      <c r="EC128" s="11"/>
      <c r="EQ128" s="11"/>
      <c r="FL128" s="11"/>
    </row>
    <row r="129" spans="1:168">
      <c r="V129" s="11"/>
      <c r="AQ129" s="11"/>
      <c r="BK129" s="11"/>
      <c r="CF129" s="11"/>
      <c r="DA129" s="11"/>
      <c r="DO129" s="11"/>
      <c r="EC129" s="11"/>
      <c r="EQ129" s="11"/>
      <c r="FL129" s="11"/>
    </row>
    <row r="130" spans="1:168">
      <c r="V130" s="11"/>
      <c r="AQ130" s="11"/>
      <c r="BK130" s="11"/>
      <c r="CF130" s="11"/>
      <c r="DA130" s="11"/>
      <c r="DO130" s="11"/>
      <c r="EC130" s="11"/>
      <c r="EQ130" s="11"/>
      <c r="FL130" s="11"/>
    </row>
    <row r="131" spans="1:168">
      <c r="V131" s="11"/>
      <c r="AQ131" s="11"/>
      <c r="BK131" s="11"/>
      <c r="CF131" s="11"/>
      <c r="DA131" s="11"/>
      <c r="DO131" s="11"/>
      <c r="EC131" s="11"/>
      <c r="EQ131" s="11"/>
      <c r="FL131" s="11"/>
    </row>
    <row r="132" spans="1:168">
      <c r="V132" s="11"/>
      <c r="AQ132" s="11"/>
      <c r="BK132" s="11"/>
      <c r="CF132" s="11"/>
      <c r="DA132" s="11"/>
      <c r="DO132" s="11"/>
      <c r="EC132" s="11"/>
      <c r="EQ132" s="11"/>
      <c r="FL132" s="11"/>
    </row>
    <row r="133" spans="1:168">
      <c r="A133" s="147">
        <v>4</v>
      </c>
      <c r="V133" s="147">
        <v>4</v>
      </c>
      <c r="AQ133" s="147">
        <v>4</v>
      </c>
      <c r="BK133" s="147">
        <v>4</v>
      </c>
      <c r="CF133" s="147">
        <v>4</v>
      </c>
      <c r="DA133" s="147">
        <v>4</v>
      </c>
      <c r="DO133" s="147">
        <v>4</v>
      </c>
      <c r="EC133" s="147">
        <v>4</v>
      </c>
      <c r="EQ133" s="147">
        <v>4</v>
      </c>
      <c r="FL133" s="147">
        <v>4</v>
      </c>
    </row>
    <row r="134" spans="1:168">
      <c r="V134" s="11"/>
      <c r="AQ134" s="11"/>
      <c r="BK134" s="11"/>
      <c r="CF134" s="11"/>
      <c r="DA134" s="11"/>
      <c r="DO134" s="11"/>
      <c r="EC134" s="11"/>
      <c r="EQ134" s="11"/>
      <c r="FL134" s="11"/>
    </row>
    <row r="135" spans="1:168">
      <c r="V135" s="11"/>
      <c r="AQ135" s="11"/>
      <c r="BK135" s="11"/>
      <c r="CF135" s="11"/>
      <c r="DA135" s="11"/>
      <c r="DO135" s="11"/>
      <c r="EC135" s="11"/>
      <c r="EQ135" s="11"/>
      <c r="FL135" s="11"/>
    </row>
    <row r="136" spans="1:168">
      <c r="V136" s="11"/>
      <c r="AQ136" s="11"/>
      <c r="BK136" s="11"/>
      <c r="CF136" s="11"/>
      <c r="DA136" s="11"/>
      <c r="DO136" s="11"/>
      <c r="EC136" s="11"/>
      <c r="EQ136" s="11"/>
      <c r="FL136" s="11"/>
    </row>
    <row r="137" spans="1:168">
      <c r="V137" s="11"/>
      <c r="AQ137" s="11"/>
      <c r="BK137" s="11"/>
      <c r="CF137" s="11"/>
      <c r="DA137" s="11"/>
      <c r="DO137" s="11"/>
      <c r="EC137" s="11"/>
      <c r="EQ137" s="11"/>
      <c r="FL137" s="11"/>
    </row>
    <row r="138" spans="1:168">
      <c r="V138" s="11"/>
      <c r="AQ138" s="11"/>
      <c r="BK138" s="11"/>
      <c r="CF138" s="11"/>
      <c r="DA138" s="11"/>
      <c r="DO138" s="11"/>
      <c r="EC138" s="11"/>
      <c r="EQ138" s="11"/>
      <c r="FL138" s="11"/>
    </row>
    <row r="139" spans="1:168">
      <c r="V139" s="11"/>
      <c r="AQ139" s="11"/>
      <c r="BK139" s="11"/>
      <c r="CF139" s="11"/>
      <c r="DA139" s="11"/>
      <c r="DO139" s="11"/>
      <c r="EC139" s="11"/>
      <c r="EQ139" s="11"/>
      <c r="FL139" s="11"/>
    </row>
    <row r="140" spans="1:168">
      <c r="V140" s="11"/>
      <c r="AQ140" s="11"/>
      <c r="BK140" s="11"/>
      <c r="CF140" s="11"/>
      <c r="DA140" s="11"/>
      <c r="DO140" s="11"/>
      <c r="EC140" s="11"/>
      <c r="EQ140" s="11"/>
      <c r="FL140" s="11"/>
    </row>
    <row r="141" spans="1:168">
      <c r="V141" s="11"/>
      <c r="AQ141" s="11"/>
      <c r="BK141" s="11"/>
      <c r="CF141" s="11"/>
      <c r="DA141" s="11"/>
      <c r="DO141" s="11"/>
      <c r="EC141" s="11"/>
      <c r="EQ141" s="11"/>
      <c r="FL141" s="11"/>
    </row>
    <row r="142" spans="1:168">
      <c r="V142" s="11"/>
      <c r="AQ142" s="11"/>
      <c r="BK142" s="11"/>
      <c r="CF142" s="11"/>
      <c r="DA142" s="11"/>
      <c r="DO142" s="11"/>
      <c r="EC142" s="11"/>
      <c r="EQ142" s="11"/>
      <c r="FL142" s="11"/>
    </row>
    <row r="143" spans="1:168">
      <c r="V143" s="11"/>
      <c r="AQ143" s="11"/>
      <c r="BK143" s="11"/>
      <c r="CF143" s="11"/>
      <c r="DA143" s="11"/>
      <c r="DO143" s="11"/>
      <c r="EC143" s="11"/>
      <c r="EQ143" s="11"/>
      <c r="FL143" s="11"/>
    </row>
    <row r="144" spans="1:168">
      <c r="V144" s="11"/>
      <c r="AQ144" s="11"/>
      <c r="BK144" s="11"/>
      <c r="CF144" s="11"/>
      <c r="DA144" s="11"/>
      <c r="DO144" s="11"/>
      <c r="EC144" s="11"/>
      <c r="EQ144" s="11"/>
      <c r="FL144" s="11"/>
    </row>
    <row r="145" spans="1:183">
      <c r="V145" s="11"/>
      <c r="AQ145" s="11"/>
      <c r="BK145" s="11"/>
      <c r="CF145" s="11"/>
      <c r="DA145" s="11"/>
      <c r="DO145" s="11"/>
      <c r="EC145" s="11"/>
      <c r="EQ145" s="11"/>
      <c r="FL145" s="11"/>
    </row>
    <row r="146" spans="1:183">
      <c r="V146" s="11"/>
      <c r="AQ146" s="11"/>
      <c r="BK146" s="11"/>
      <c r="CF146" s="11"/>
      <c r="DA146" s="11"/>
      <c r="DO146" s="11"/>
      <c r="EC146" s="11"/>
      <c r="EQ146" s="11"/>
      <c r="FL146" s="11"/>
    </row>
    <row r="147" spans="1:183">
      <c r="V147" s="11"/>
      <c r="AQ147" s="11"/>
      <c r="BK147" s="11"/>
      <c r="CF147" s="11"/>
      <c r="DA147" s="11"/>
      <c r="DO147" s="11"/>
      <c r="EC147" s="11"/>
      <c r="EQ147" s="11"/>
      <c r="FL147" s="11"/>
    </row>
    <row r="148" spans="1:183">
      <c r="V148" s="11"/>
      <c r="AQ148" s="11"/>
      <c r="BK148" s="11"/>
      <c r="CF148" s="11"/>
      <c r="DA148" s="11"/>
      <c r="DO148" s="11"/>
      <c r="EC148" s="11"/>
      <c r="EQ148" s="11"/>
      <c r="FL148" s="11"/>
    </row>
    <row r="149" spans="1:183">
      <c r="V149" s="11"/>
      <c r="AQ149" s="11"/>
      <c r="BK149" s="11"/>
      <c r="CF149" s="11"/>
      <c r="DA149" s="11"/>
      <c r="DO149" s="11"/>
      <c r="EC149" s="11"/>
      <c r="EQ149" s="11"/>
      <c r="FL149" s="11"/>
    </row>
    <row r="150" spans="1:183">
      <c r="V150" s="11"/>
      <c r="AQ150" s="11"/>
      <c r="BK150" s="11"/>
      <c r="CF150" s="11"/>
      <c r="DA150" s="11"/>
      <c r="DO150" s="11"/>
      <c r="EC150" s="11"/>
      <c r="EQ150" s="11"/>
      <c r="FL150" s="11"/>
    </row>
    <row r="151" spans="1:183">
      <c r="V151" s="11"/>
      <c r="AQ151" s="11"/>
      <c r="BK151" s="11"/>
      <c r="CF151" s="11"/>
      <c r="DA151" s="11"/>
      <c r="DO151" s="11"/>
      <c r="EC151" s="11"/>
      <c r="EQ151" s="11"/>
      <c r="FL151" s="11"/>
    </row>
    <row r="152" spans="1:183">
      <c r="V152" s="11"/>
      <c r="AQ152" s="11"/>
      <c r="BK152" s="11"/>
      <c r="CF152" s="11"/>
      <c r="DA152" s="11"/>
      <c r="DO152" s="11"/>
      <c r="EC152" s="11"/>
      <c r="EQ152" s="11"/>
      <c r="FL152" s="11"/>
    </row>
    <row r="153" spans="1:183">
      <c r="V153" s="11"/>
      <c r="AQ153" s="11"/>
      <c r="BK153" s="11"/>
      <c r="CF153" s="11"/>
      <c r="DA153" s="11"/>
      <c r="DO153" s="11"/>
      <c r="EC153" s="11"/>
      <c r="EQ153" s="11"/>
      <c r="FL153" s="11"/>
    </row>
    <row r="154" spans="1:183" ht="15.75">
      <c r="A154" s="150" t="s">
        <v>238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48" t="s">
        <v>193</v>
      </c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48" t="s">
        <v>194</v>
      </c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48" t="s">
        <v>195</v>
      </c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48" t="s">
        <v>196</v>
      </c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  <c r="CP154" s="148" t="s">
        <v>197</v>
      </c>
      <c r="CQ154" s="11"/>
      <c r="CR154" s="11"/>
      <c r="CS154" s="11"/>
      <c r="CT154" s="11"/>
      <c r="CU154" s="11"/>
      <c r="CV154" s="11"/>
      <c r="CW154" s="11"/>
      <c r="CX154" s="11"/>
      <c r="CY154" s="11"/>
      <c r="CZ154" s="11"/>
      <c r="DA154" s="11"/>
      <c r="DB154" s="11"/>
      <c r="DC154" s="11"/>
      <c r="DD154" s="11"/>
      <c r="DE154" s="11"/>
      <c r="DF154" s="11"/>
      <c r="DG154" s="148" t="s">
        <v>220</v>
      </c>
      <c r="DH154" s="11"/>
      <c r="DI154" s="11"/>
      <c r="DJ154" s="11"/>
      <c r="DK154" s="11"/>
      <c r="DL154" s="11"/>
      <c r="DM154" s="11"/>
      <c r="DN154" s="11"/>
      <c r="DO154" s="11"/>
      <c r="DP154" s="11"/>
      <c r="DQ154" s="11"/>
      <c r="DR154" s="11"/>
      <c r="DS154" s="11"/>
      <c r="DT154" s="11"/>
      <c r="DU154" s="148" t="s">
        <v>198</v>
      </c>
      <c r="DV154" s="11"/>
      <c r="DW154" s="11"/>
      <c r="DX154" s="11"/>
      <c r="DY154" s="11"/>
      <c r="DZ154" s="11"/>
      <c r="EA154" s="11"/>
      <c r="EB154" s="11"/>
      <c r="EC154" s="11"/>
      <c r="ED154" s="11"/>
      <c r="EE154" s="11"/>
      <c r="EF154" s="11"/>
      <c r="EG154" s="11"/>
      <c r="EH154" s="148" t="s">
        <v>199</v>
      </c>
      <c r="EI154" s="11"/>
      <c r="EJ154" s="11"/>
      <c r="EK154" s="11"/>
      <c r="EL154" s="11"/>
      <c r="EM154" s="11"/>
      <c r="EN154" s="11"/>
      <c r="EO154" s="11"/>
      <c r="EP154" s="11"/>
      <c r="EQ154" s="11"/>
      <c r="ER154" s="11"/>
      <c r="ES154" s="11"/>
      <c r="ET154" s="11"/>
      <c r="EU154" s="11"/>
      <c r="EV154" s="11"/>
      <c r="EW154" s="11"/>
      <c r="EX154" s="11"/>
      <c r="EY154" s="11"/>
      <c r="EZ154" s="11"/>
      <c r="FA154" s="148" t="s">
        <v>200</v>
      </c>
      <c r="FB154" s="11"/>
      <c r="FC154" s="11"/>
      <c r="FD154" s="11"/>
      <c r="FE154" s="11"/>
      <c r="FF154" s="11"/>
      <c r="FG154" s="11"/>
      <c r="FH154" s="11"/>
      <c r="FI154" s="11"/>
      <c r="FJ154" s="11"/>
      <c r="FK154" s="11"/>
      <c r="FL154" s="11"/>
      <c r="FM154" s="11"/>
      <c r="FN154" s="11"/>
      <c r="FO154" s="11"/>
      <c r="FP154" s="11"/>
      <c r="FQ154" s="11"/>
      <c r="FR154" s="11"/>
      <c r="FS154" s="11"/>
      <c r="FT154" s="11"/>
      <c r="FU154" s="11"/>
      <c r="FV154" s="148" t="s">
        <v>201</v>
      </c>
      <c r="FW154" s="11"/>
      <c r="FX154" s="11"/>
      <c r="FY154" s="11"/>
      <c r="FZ154" s="11"/>
      <c r="GA154" s="11"/>
    </row>
    <row r="155" spans="1:183">
      <c r="V155" s="11"/>
      <c r="AQ155" s="11"/>
      <c r="BK155" s="11"/>
      <c r="CF155" s="11"/>
      <c r="DA155" s="11"/>
      <c r="DO155" s="11"/>
      <c r="EC155" s="11"/>
      <c r="EQ155" s="11"/>
      <c r="FL155" s="11"/>
    </row>
    <row r="156" spans="1:183">
      <c r="V156" s="11"/>
      <c r="AQ156" s="11"/>
      <c r="BK156" s="11"/>
      <c r="CF156" s="11"/>
      <c r="DA156" s="11"/>
      <c r="DO156" s="11"/>
      <c r="EC156" s="11"/>
      <c r="EQ156" s="11"/>
      <c r="FL156" s="11"/>
    </row>
    <row r="157" spans="1:183">
      <c r="V157" s="11"/>
      <c r="AQ157" s="11"/>
      <c r="BK157" s="11"/>
      <c r="CF157" s="11"/>
      <c r="DA157" s="11"/>
      <c r="DO157" s="11"/>
      <c r="EC157" s="11"/>
      <c r="EQ157" s="11"/>
      <c r="FL157" s="11"/>
    </row>
    <row r="158" spans="1:183">
      <c r="V158" s="11"/>
      <c r="AQ158" s="11"/>
      <c r="BK158" s="11"/>
      <c r="CF158" s="11"/>
      <c r="DA158" s="11"/>
      <c r="DO158" s="11"/>
      <c r="EC158" s="11"/>
      <c r="EQ158" s="11"/>
      <c r="FL158" s="11"/>
    </row>
    <row r="159" spans="1:183">
      <c r="V159" s="11"/>
      <c r="AQ159" s="11"/>
      <c r="BK159" s="11"/>
      <c r="CF159" s="11"/>
      <c r="DA159" s="11"/>
      <c r="DO159" s="11"/>
      <c r="EC159" s="11"/>
      <c r="EQ159" s="11"/>
      <c r="FL159" s="11"/>
    </row>
    <row r="160" spans="1:183">
      <c r="V160" s="11"/>
      <c r="AQ160" s="11"/>
      <c r="BK160" s="11"/>
      <c r="CF160" s="11"/>
      <c r="DA160" s="11"/>
      <c r="DO160" s="11"/>
      <c r="EC160" s="11"/>
      <c r="EQ160" s="11"/>
      <c r="FL160" s="11"/>
    </row>
    <row r="161" spans="1:168">
      <c r="V161" s="11"/>
      <c r="AQ161" s="11"/>
      <c r="BK161" s="11"/>
      <c r="CF161" s="11"/>
      <c r="DA161" s="11"/>
      <c r="DO161" s="11"/>
      <c r="EC161" s="11"/>
      <c r="EQ161" s="11"/>
      <c r="FL161" s="11"/>
    </row>
    <row r="162" spans="1:168">
      <c r="V162" s="11"/>
      <c r="AQ162" s="11"/>
      <c r="BK162" s="11"/>
      <c r="CF162" s="11"/>
      <c r="DA162" s="11"/>
      <c r="DO162" s="11"/>
      <c r="EC162" s="11"/>
      <c r="EQ162" s="11"/>
      <c r="FL162" s="11"/>
    </row>
    <row r="163" spans="1:168">
      <c r="V163" s="11"/>
      <c r="AQ163" s="11"/>
      <c r="BK163" s="11"/>
      <c r="CF163" s="11"/>
      <c r="DA163" s="11"/>
      <c r="DO163" s="11"/>
      <c r="EC163" s="11"/>
      <c r="EQ163" s="11"/>
      <c r="FL163" s="11"/>
    </row>
    <row r="164" spans="1:168">
      <c r="V164" s="11"/>
      <c r="AQ164" s="11"/>
      <c r="BK164" s="11"/>
      <c r="CF164" s="11"/>
      <c r="DA164" s="11"/>
      <c r="DO164" s="11"/>
      <c r="EC164" s="11"/>
      <c r="EQ164" s="11"/>
      <c r="FL164" s="11"/>
    </row>
    <row r="165" spans="1:168">
      <c r="V165" s="11"/>
      <c r="AQ165" s="11"/>
      <c r="BK165" s="11"/>
      <c r="CF165" s="11"/>
      <c r="DA165" s="11"/>
      <c r="DO165" s="11"/>
      <c r="EC165" s="11"/>
      <c r="EQ165" s="11"/>
      <c r="FL165" s="11"/>
    </row>
    <row r="166" spans="1:168">
      <c r="V166" s="11"/>
      <c r="AQ166" s="11"/>
      <c r="BK166" s="11"/>
      <c r="CF166" s="11"/>
      <c r="DA166" s="11"/>
      <c r="DO166" s="11"/>
      <c r="EC166" s="11"/>
      <c r="EQ166" s="11"/>
      <c r="FL166" s="11"/>
    </row>
    <row r="167" spans="1:168">
      <c r="V167" s="11"/>
      <c r="AQ167" s="11"/>
      <c r="BK167" s="11"/>
      <c r="CF167" s="11"/>
      <c r="DA167" s="11"/>
      <c r="DO167" s="11"/>
      <c r="EC167" s="11"/>
      <c r="EQ167" s="11"/>
      <c r="FL167" s="11"/>
    </row>
    <row r="168" spans="1:168">
      <c r="A168" s="147">
        <v>5</v>
      </c>
      <c r="V168" s="147">
        <v>5</v>
      </c>
      <c r="AQ168" s="147">
        <v>5</v>
      </c>
      <c r="BK168" s="147">
        <v>5</v>
      </c>
      <c r="CF168" s="147">
        <v>5</v>
      </c>
      <c r="DA168" s="147">
        <v>5</v>
      </c>
      <c r="DO168" s="147">
        <v>5</v>
      </c>
      <c r="EC168" s="147">
        <v>5</v>
      </c>
      <c r="EQ168" s="147">
        <v>5</v>
      </c>
      <c r="FL168" s="147">
        <v>5</v>
      </c>
    </row>
    <row r="169" spans="1:168">
      <c r="V169" s="11"/>
      <c r="AQ169" s="11"/>
      <c r="BK169" s="11"/>
      <c r="CF169" s="11"/>
      <c r="DA169" s="11"/>
      <c r="DO169" s="11"/>
      <c r="EC169" s="11"/>
      <c r="EQ169" s="11"/>
      <c r="FL169" s="11"/>
    </row>
    <row r="170" spans="1:168">
      <c r="V170" s="11"/>
      <c r="AQ170" s="11"/>
      <c r="BK170" s="11"/>
      <c r="CF170" s="11"/>
      <c r="DA170" s="11"/>
      <c r="DO170" s="11"/>
      <c r="EC170" s="11"/>
      <c r="EQ170" s="11"/>
      <c r="FL170" s="11"/>
    </row>
    <row r="171" spans="1:168">
      <c r="V171" s="11"/>
      <c r="AQ171" s="11"/>
      <c r="BK171" s="11"/>
      <c r="CF171" s="11"/>
      <c r="DA171" s="11"/>
      <c r="DO171" s="11"/>
      <c r="EC171" s="11"/>
      <c r="EQ171" s="11"/>
      <c r="FL171" s="11"/>
    </row>
    <row r="172" spans="1:168">
      <c r="V172" s="11"/>
      <c r="AQ172" s="11"/>
      <c r="BK172" s="11"/>
      <c r="CF172" s="11"/>
      <c r="DA172" s="11"/>
      <c r="DO172" s="11"/>
      <c r="EC172" s="11"/>
      <c r="EQ172" s="11"/>
      <c r="FL172" s="11"/>
    </row>
    <row r="173" spans="1:168">
      <c r="V173" s="11"/>
      <c r="AQ173" s="11"/>
      <c r="BK173" s="11"/>
      <c r="CF173" s="11"/>
      <c r="DA173" s="11"/>
      <c r="DO173" s="11"/>
      <c r="EC173" s="11"/>
      <c r="EQ173" s="11"/>
      <c r="FL173" s="11"/>
    </row>
    <row r="174" spans="1:168">
      <c r="V174" s="11"/>
      <c r="AQ174" s="11"/>
      <c r="BK174" s="11"/>
      <c r="CF174" s="11"/>
      <c r="DA174" s="11"/>
      <c r="DO174" s="11"/>
      <c r="EC174" s="11"/>
      <c r="EQ174" s="11"/>
      <c r="FL174" s="11"/>
    </row>
    <row r="175" spans="1:168">
      <c r="V175" s="11"/>
      <c r="AQ175" s="11"/>
      <c r="BK175" s="11"/>
      <c r="CF175" s="11"/>
      <c r="DA175" s="11"/>
      <c r="DO175" s="11"/>
      <c r="EC175" s="11"/>
      <c r="EQ175" s="11"/>
      <c r="FL175" s="11"/>
    </row>
    <row r="176" spans="1:168">
      <c r="V176" s="11"/>
      <c r="AQ176" s="11"/>
      <c r="BK176" s="11"/>
      <c r="CF176" s="11"/>
      <c r="DA176" s="11"/>
      <c r="DO176" s="11"/>
      <c r="EC176" s="11"/>
      <c r="EQ176" s="11"/>
      <c r="FL176" s="11"/>
    </row>
    <row r="177" spans="1:183">
      <c r="V177" s="11"/>
      <c r="AQ177" s="11"/>
      <c r="BK177" s="11"/>
      <c r="CF177" s="11"/>
      <c r="DA177" s="11"/>
      <c r="DO177" s="11"/>
      <c r="EC177" s="11"/>
      <c r="EQ177" s="11"/>
      <c r="FL177" s="11"/>
    </row>
    <row r="178" spans="1:183">
      <c r="V178" s="11"/>
      <c r="AQ178" s="11"/>
      <c r="BK178" s="11"/>
      <c r="CF178" s="11"/>
      <c r="DA178" s="11"/>
      <c r="DO178" s="11"/>
      <c r="EC178" s="11"/>
      <c r="EQ178" s="11"/>
      <c r="FL178" s="11"/>
    </row>
    <row r="179" spans="1:183">
      <c r="V179" s="11"/>
      <c r="AQ179" s="11"/>
      <c r="BK179" s="11"/>
      <c r="CF179" s="11"/>
      <c r="DA179" s="11"/>
      <c r="DO179" s="11"/>
      <c r="EC179" s="11"/>
      <c r="EQ179" s="11"/>
      <c r="FL179" s="11"/>
    </row>
    <row r="180" spans="1:183">
      <c r="V180" s="11"/>
      <c r="AQ180" s="11"/>
      <c r="BK180" s="11"/>
      <c r="CF180" s="11"/>
      <c r="DA180" s="11"/>
      <c r="DO180" s="11"/>
      <c r="EC180" s="11"/>
      <c r="EQ180" s="11"/>
      <c r="FL180" s="11"/>
    </row>
    <row r="181" spans="1:183">
      <c r="V181" s="11"/>
      <c r="AQ181" s="11"/>
      <c r="BK181" s="11"/>
      <c r="CF181" s="11"/>
      <c r="DA181" s="11"/>
      <c r="DO181" s="11"/>
      <c r="EC181" s="11"/>
      <c r="EQ181" s="11"/>
      <c r="FL181" s="11"/>
    </row>
    <row r="182" spans="1:183">
      <c r="V182" s="11"/>
      <c r="AQ182" s="11"/>
      <c r="BK182" s="11"/>
      <c r="CF182" s="11"/>
      <c r="DA182" s="11"/>
      <c r="DO182" s="11"/>
      <c r="EC182" s="11"/>
      <c r="EQ182" s="11"/>
      <c r="FL182" s="11"/>
    </row>
    <row r="183" spans="1:183">
      <c r="V183" s="11"/>
      <c r="AQ183" s="11"/>
      <c r="BK183" s="11"/>
      <c r="CF183" s="11"/>
      <c r="DA183" s="11"/>
      <c r="DO183" s="11"/>
      <c r="EC183" s="11"/>
      <c r="EQ183" s="11"/>
      <c r="FL183" s="11"/>
    </row>
    <row r="184" spans="1:183">
      <c r="V184" s="11"/>
      <c r="AQ184" s="11"/>
      <c r="BK184" s="11"/>
      <c r="CF184" s="11"/>
      <c r="DA184" s="11"/>
      <c r="DO184" s="11"/>
      <c r="EC184" s="11"/>
      <c r="EQ184" s="11"/>
      <c r="FL184" s="11"/>
    </row>
    <row r="185" spans="1:183">
      <c r="V185" s="11"/>
      <c r="AQ185" s="11"/>
      <c r="BK185" s="11"/>
      <c r="CF185" s="11"/>
      <c r="DA185" s="11"/>
      <c r="DO185" s="11"/>
      <c r="EC185" s="11"/>
      <c r="EQ185" s="11"/>
      <c r="FL185" s="11"/>
    </row>
    <row r="186" spans="1:183">
      <c r="V186" s="11"/>
      <c r="AQ186" s="11"/>
      <c r="BK186" s="11"/>
      <c r="CF186" s="11"/>
      <c r="DA186" s="11"/>
      <c r="DO186" s="11"/>
      <c r="EC186" s="11"/>
      <c r="EQ186" s="11"/>
      <c r="FL186" s="11"/>
    </row>
    <row r="187" spans="1:183">
      <c r="V187" s="11"/>
      <c r="AQ187" s="11"/>
      <c r="BK187" s="11"/>
      <c r="CF187" s="11"/>
      <c r="DA187" s="11"/>
      <c r="DO187" s="11"/>
      <c r="EC187" s="11"/>
      <c r="EQ187" s="11"/>
      <c r="FL187" s="11"/>
    </row>
    <row r="188" spans="1:183">
      <c r="V188" s="11"/>
      <c r="AQ188" s="11"/>
      <c r="BK188" s="11"/>
      <c r="CF188" s="11"/>
      <c r="DA188" s="11"/>
      <c r="DO188" s="11"/>
      <c r="EC188" s="11"/>
      <c r="EQ188" s="11"/>
      <c r="FL188" s="11"/>
    </row>
    <row r="189" spans="1:183">
      <c r="V189" s="11"/>
      <c r="AQ189" s="11"/>
      <c r="BK189" s="11"/>
      <c r="CF189" s="11"/>
      <c r="DA189" s="11"/>
      <c r="DO189" s="11"/>
      <c r="EC189" s="11"/>
      <c r="EQ189" s="11"/>
      <c r="FL189" s="11"/>
    </row>
    <row r="190" spans="1:183">
      <c r="V190" s="11"/>
      <c r="AQ190" s="11"/>
      <c r="BK190" s="11"/>
      <c r="CF190" s="11"/>
      <c r="DA190" s="11"/>
      <c r="DO190" s="11"/>
      <c r="EC190" s="11"/>
      <c r="EQ190" s="11"/>
      <c r="FL190" s="11"/>
    </row>
    <row r="191" spans="1:183">
      <c r="V191" s="11"/>
      <c r="AQ191" s="11"/>
      <c r="BK191" s="11"/>
      <c r="CF191" s="11"/>
      <c r="DA191" s="11"/>
      <c r="DO191" s="11"/>
      <c r="EC191" s="11"/>
      <c r="EQ191" s="11"/>
      <c r="FL191" s="11"/>
    </row>
    <row r="192" spans="1:183" ht="15.75">
      <c r="A192" s="150" t="s">
        <v>238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48" t="s">
        <v>193</v>
      </c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48" t="s">
        <v>194</v>
      </c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48" t="s">
        <v>195</v>
      </c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48" t="s">
        <v>196</v>
      </c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  <c r="CG192" s="11"/>
      <c r="CH192" s="11"/>
      <c r="CI192" s="11"/>
      <c r="CJ192" s="11"/>
      <c r="CK192" s="11"/>
      <c r="CL192" s="11"/>
      <c r="CM192" s="11"/>
      <c r="CN192" s="11"/>
      <c r="CO192" s="11"/>
      <c r="CP192" s="148" t="s">
        <v>197</v>
      </c>
      <c r="CQ192" s="11"/>
      <c r="CR192" s="11"/>
      <c r="CS192" s="11"/>
      <c r="CT192" s="11"/>
      <c r="CU192" s="11"/>
      <c r="CV192" s="11"/>
      <c r="CW192" s="11"/>
      <c r="CX192" s="11"/>
      <c r="CY192" s="11"/>
      <c r="CZ192" s="11"/>
      <c r="DA192" s="11"/>
      <c r="DB192" s="11"/>
      <c r="DC192" s="11"/>
      <c r="DD192" s="11"/>
      <c r="DE192" s="11"/>
      <c r="DF192" s="11"/>
      <c r="DG192" s="148" t="s">
        <v>220</v>
      </c>
      <c r="DH192" s="11"/>
      <c r="DI192" s="11"/>
      <c r="DJ192" s="11"/>
      <c r="DK192" s="11"/>
      <c r="DL192" s="11"/>
      <c r="DM192" s="11"/>
      <c r="DN192" s="11"/>
      <c r="DO192" s="11"/>
      <c r="DP192" s="11"/>
      <c r="DQ192" s="11"/>
      <c r="DR192" s="11"/>
      <c r="DS192" s="11"/>
      <c r="DT192" s="11"/>
      <c r="DU192" s="148" t="s">
        <v>198</v>
      </c>
      <c r="DV192" s="11"/>
      <c r="DW192" s="11"/>
      <c r="DX192" s="11"/>
      <c r="DY192" s="11"/>
      <c r="DZ192" s="11"/>
      <c r="EA192" s="11"/>
      <c r="EB192" s="11"/>
      <c r="EC192" s="11"/>
      <c r="ED192" s="11"/>
      <c r="EE192" s="11"/>
      <c r="EF192" s="11"/>
      <c r="EG192" s="11"/>
      <c r="EH192" s="148" t="s">
        <v>199</v>
      </c>
      <c r="EI192" s="11"/>
      <c r="EJ192" s="11"/>
      <c r="EK192" s="11"/>
      <c r="EL192" s="11"/>
      <c r="EM192" s="11"/>
      <c r="EN192" s="11"/>
      <c r="EO192" s="11"/>
      <c r="EP192" s="11"/>
      <c r="EQ192" s="11"/>
      <c r="ER192" s="11"/>
      <c r="ES192" s="11"/>
      <c r="ET192" s="11"/>
      <c r="EU192" s="11"/>
      <c r="EV192" s="11"/>
      <c r="EW192" s="11"/>
      <c r="EX192" s="11"/>
      <c r="EY192" s="11"/>
      <c r="EZ192" s="11"/>
      <c r="FA192" s="148" t="s">
        <v>200</v>
      </c>
      <c r="FB192" s="11"/>
      <c r="FC192" s="11"/>
      <c r="FD192" s="11"/>
      <c r="FE192" s="11"/>
      <c r="FF192" s="11"/>
      <c r="FG192" s="11"/>
      <c r="FH192" s="11"/>
      <c r="FI192" s="11"/>
      <c r="FJ192" s="11"/>
      <c r="FK192" s="11"/>
      <c r="FL192" s="11"/>
      <c r="FM192" s="11"/>
      <c r="FN192" s="11"/>
      <c r="FO192" s="11"/>
      <c r="FP192" s="11"/>
      <c r="FQ192" s="11"/>
      <c r="FR192" s="11"/>
      <c r="FS192" s="11"/>
      <c r="FT192" s="11"/>
      <c r="FU192" s="11"/>
      <c r="FV192" s="148" t="s">
        <v>201</v>
      </c>
      <c r="FW192" s="11"/>
      <c r="FX192" s="11"/>
      <c r="FY192" s="11"/>
      <c r="FZ192" s="11"/>
      <c r="GA192" s="11"/>
    </row>
    <row r="193" spans="22:168">
      <c r="V193" s="11"/>
      <c r="AQ193" s="11"/>
      <c r="BK193" s="11"/>
      <c r="CF193" s="11"/>
      <c r="DA193" s="11"/>
      <c r="DO193" s="11"/>
      <c r="EC193" s="11"/>
      <c r="EQ193" s="11"/>
      <c r="FL193" s="11"/>
    </row>
    <row r="194" spans="22:168">
      <c r="V194" s="11"/>
      <c r="AQ194" s="11"/>
      <c r="BK194" s="11"/>
      <c r="CF194" s="11"/>
      <c r="DA194" s="11"/>
      <c r="DO194" s="11"/>
      <c r="EC194" s="11"/>
      <c r="EQ194" s="11"/>
      <c r="FL194" s="11"/>
    </row>
    <row r="195" spans="22:168">
      <c r="V195" s="11"/>
      <c r="AQ195" s="11"/>
      <c r="BK195" s="11"/>
      <c r="CF195" s="11"/>
      <c r="DA195" s="11"/>
      <c r="DO195" s="11"/>
      <c r="EC195" s="11"/>
      <c r="EQ195" s="11"/>
      <c r="FL195" s="11"/>
    </row>
    <row r="196" spans="22:168">
      <c r="V196" s="11"/>
      <c r="AQ196" s="11"/>
      <c r="BK196" s="11"/>
      <c r="CF196" s="11"/>
      <c r="DA196" s="11"/>
      <c r="DO196" s="11"/>
      <c r="EC196" s="11"/>
      <c r="EQ196" s="11"/>
      <c r="FL196" s="11"/>
    </row>
    <row r="197" spans="22:168">
      <c r="V197" s="11"/>
      <c r="AQ197" s="11"/>
      <c r="BK197" s="11"/>
      <c r="CF197" s="11"/>
      <c r="DA197" s="11"/>
      <c r="DO197" s="11"/>
      <c r="EC197" s="11"/>
      <c r="EQ197" s="11"/>
      <c r="FL197" s="11"/>
    </row>
    <row r="198" spans="22:168">
      <c r="V198" s="11"/>
      <c r="AQ198" s="11"/>
      <c r="BK198" s="11"/>
      <c r="CF198" s="11"/>
      <c r="DA198" s="11"/>
      <c r="DO198" s="11"/>
      <c r="EC198" s="11"/>
      <c r="EQ198" s="11"/>
      <c r="FL198" s="11"/>
    </row>
    <row r="199" spans="22:168">
      <c r="V199" s="11"/>
      <c r="AQ199" s="11"/>
      <c r="BK199" s="11"/>
      <c r="CF199" s="11"/>
      <c r="DA199" s="11"/>
      <c r="DO199" s="11"/>
      <c r="EC199" s="11"/>
      <c r="EQ199" s="11"/>
      <c r="FL199" s="11"/>
    </row>
    <row r="200" spans="22:168">
      <c r="V200" s="11"/>
      <c r="AQ200" s="11"/>
      <c r="BK200" s="11"/>
      <c r="CF200" s="11"/>
      <c r="DA200" s="11"/>
      <c r="DO200" s="11"/>
      <c r="EC200" s="11"/>
      <c r="EQ200" s="11"/>
      <c r="FL200" s="11"/>
    </row>
    <row r="201" spans="22:168">
      <c r="V201" s="11"/>
      <c r="AQ201" s="11"/>
      <c r="BK201" s="11"/>
      <c r="CF201" s="11"/>
      <c r="DA201" s="11"/>
      <c r="DO201" s="11"/>
      <c r="EC201" s="11"/>
      <c r="EQ201" s="11"/>
      <c r="FL201" s="11"/>
    </row>
    <row r="202" spans="22:168">
      <c r="V202" s="11"/>
      <c r="AQ202" s="11"/>
      <c r="BK202" s="11"/>
      <c r="CF202" s="11"/>
      <c r="DA202" s="11"/>
      <c r="DO202" s="11"/>
      <c r="EC202" s="11"/>
      <c r="EQ202" s="11"/>
      <c r="FL202" s="11"/>
    </row>
    <row r="203" spans="22:168">
      <c r="V203" s="11"/>
      <c r="AQ203" s="11"/>
      <c r="BK203" s="11"/>
      <c r="CF203" s="11"/>
      <c r="DA203" s="11"/>
      <c r="DO203" s="11"/>
      <c r="EC203" s="11"/>
      <c r="EQ203" s="11"/>
      <c r="FL203" s="11"/>
    </row>
    <row r="204" spans="22:168">
      <c r="V204" s="11"/>
      <c r="AQ204" s="11"/>
      <c r="BK204" s="11"/>
      <c r="CF204" s="11"/>
      <c r="DA204" s="11"/>
      <c r="DO204" s="11"/>
      <c r="EC204" s="11"/>
      <c r="EQ204" s="11"/>
      <c r="FL204" s="11"/>
    </row>
    <row r="205" spans="22:168">
      <c r="V205" s="11"/>
      <c r="AQ205" s="11"/>
      <c r="BK205" s="11"/>
      <c r="CF205" s="11"/>
      <c r="DA205" s="11"/>
      <c r="DO205" s="11"/>
      <c r="EC205" s="11"/>
      <c r="EQ205" s="11"/>
      <c r="FL205" s="11"/>
    </row>
    <row r="206" spans="22:168">
      <c r="V206" s="11"/>
      <c r="AQ206" s="11"/>
      <c r="BK206" s="11"/>
      <c r="CF206" s="11"/>
      <c r="DA206" s="11"/>
      <c r="DO206" s="11"/>
      <c r="EC206" s="11"/>
      <c r="EQ206" s="11"/>
      <c r="FL206" s="11"/>
    </row>
    <row r="207" spans="22:168">
      <c r="V207" s="11"/>
      <c r="AQ207" s="11"/>
      <c r="BK207" s="11"/>
      <c r="CF207" s="11"/>
      <c r="DA207" s="11"/>
      <c r="DO207" s="11"/>
      <c r="EC207" s="11"/>
      <c r="EQ207" s="11"/>
      <c r="FL207" s="11"/>
    </row>
    <row r="208" spans="22:168">
      <c r="V208" s="11"/>
      <c r="AQ208" s="11"/>
      <c r="BK208" s="11"/>
      <c r="CF208" s="11"/>
      <c r="DA208" s="11"/>
      <c r="DO208" s="11"/>
      <c r="EC208" s="11"/>
      <c r="EQ208" s="11"/>
      <c r="FL208" s="11"/>
    </row>
    <row r="209" spans="1:168">
      <c r="A209" s="147">
        <v>6</v>
      </c>
      <c r="V209" s="147">
        <v>6</v>
      </c>
      <c r="AQ209" s="147">
        <v>6</v>
      </c>
      <c r="BK209" s="147">
        <v>6</v>
      </c>
      <c r="CF209" s="147">
        <v>6</v>
      </c>
      <c r="DA209" s="147">
        <v>6</v>
      </c>
      <c r="DO209" s="147">
        <v>6</v>
      </c>
      <c r="EC209" s="147">
        <v>6</v>
      </c>
      <c r="EQ209" s="147">
        <v>6</v>
      </c>
      <c r="FL209" s="147">
        <v>6</v>
      </c>
    </row>
    <row r="210" spans="1:168">
      <c r="V210" s="11"/>
      <c r="AQ210" s="11"/>
      <c r="BK210" s="11"/>
      <c r="CF210" s="11"/>
      <c r="DA210" s="11"/>
      <c r="DO210" s="11"/>
      <c r="EC210" s="11"/>
      <c r="EQ210" s="11"/>
      <c r="FL210" s="11"/>
    </row>
    <row r="211" spans="1:168">
      <c r="V211" s="11"/>
      <c r="AQ211" s="11"/>
      <c r="BK211" s="11"/>
      <c r="CF211" s="11"/>
      <c r="DA211" s="11"/>
      <c r="DO211" s="11"/>
      <c r="EC211" s="11"/>
      <c r="EQ211" s="11"/>
      <c r="FL211" s="11"/>
    </row>
    <row r="212" spans="1:168">
      <c r="V212" s="11"/>
      <c r="AQ212" s="11"/>
      <c r="BK212" s="11"/>
      <c r="CF212" s="11"/>
      <c r="DA212" s="11"/>
      <c r="DO212" s="11"/>
      <c r="EC212" s="11"/>
      <c r="EQ212" s="11"/>
      <c r="FL212" s="11"/>
    </row>
    <row r="213" spans="1:168">
      <c r="V213" s="11"/>
      <c r="AQ213" s="11"/>
      <c r="BK213" s="11"/>
      <c r="CF213" s="11"/>
      <c r="DA213" s="11"/>
      <c r="DO213" s="11"/>
      <c r="EC213" s="11"/>
      <c r="EQ213" s="11"/>
      <c r="FL213" s="11"/>
    </row>
    <row r="214" spans="1:168">
      <c r="V214" s="11"/>
      <c r="AQ214" s="11"/>
      <c r="BK214" s="11"/>
      <c r="CF214" s="11"/>
      <c r="DA214" s="11"/>
      <c r="DO214" s="11"/>
      <c r="EC214" s="11"/>
      <c r="EQ214" s="11"/>
      <c r="FL214" s="11"/>
    </row>
    <row r="215" spans="1:168">
      <c r="V215" s="11"/>
      <c r="AQ215" s="11"/>
      <c r="BK215" s="11"/>
      <c r="CF215" s="11"/>
      <c r="DA215" s="11"/>
      <c r="DO215" s="11"/>
      <c r="EC215" s="11"/>
      <c r="EQ215" s="11"/>
      <c r="FL215" s="11"/>
    </row>
    <row r="216" spans="1:168">
      <c r="V216" s="11"/>
      <c r="AQ216" s="11"/>
      <c r="BK216" s="11"/>
      <c r="CF216" s="11"/>
      <c r="DA216" s="11"/>
      <c r="DO216" s="11"/>
      <c r="EC216" s="11"/>
      <c r="EQ216" s="11"/>
      <c r="FL216" s="11"/>
    </row>
    <row r="217" spans="1:168">
      <c r="V217" s="11"/>
      <c r="AQ217" s="11"/>
      <c r="BK217" s="11"/>
      <c r="CF217" s="11"/>
      <c r="DA217" s="11"/>
      <c r="DO217" s="11"/>
      <c r="EC217" s="11"/>
      <c r="EQ217" s="11"/>
      <c r="FL217" s="11"/>
    </row>
    <row r="218" spans="1:168">
      <c r="V218" s="11"/>
      <c r="AQ218" s="11"/>
      <c r="BK218" s="11"/>
      <c r="CF218" s="11"/>
      <c r="DA218" s="11"/>
      <c r="DO218" s="11"/>
      <c r="EC218" s="11"/>
      <c r="EQ218" s="11"/>
      <c r="FL218" s="11"/>
    </row>
    <row r="219" spans="1:168">
      <c r="V219" s="11"/>
      <c r="AQ219" s="11"/>
      <c r="BK219" s="11"/>
      <c r="CF219" s="11"/>
      <c r="DA219" s="11"/>
      <c r="DO219" s="11"/>
      <c r="EC219" s="11"/>
      <c r="EQ219" s="11"/>
      <c r="FL219" s="11"/>
    </row>
    <row r="220" spans="1:168">
      <c r="V220" s="11"/>
      <c r="AQ220" s="11"/>
      <c r="BK220" s="11"/>
      <c r="CF220" s="11"/>
      <c r="DA220" s="11"/>
      <c r="DO220" s="11"/>
      <c r="EC220" s="11"/>
      <c r="EQ220" s="11"/>
      <c r="FL220" s="11"/>
    </row>
    <row r="221" spans="1:168">
      <c r="V221" s="11"/>
      <c r="AQ221" s="11"/>
      <c r="BK221" s="11"/>
      <c r="CF221" s="11"/>
      <c r="DA221" s="11"/>
      <c r="DO221" s="11"/>
      <c r="EC221" s="11"/>
      <c r="EQ221" s="11"/>
      <c r="FL221" s="11"/>
    </row>
    <row r="222" spans="1:168">
      <c r="V222" s="11"/>
      <c r="AQ222" s="11"/>
      <c r="BK222" s="11"/>
      <c r="CF222" s="11"/>
      <c r="DA222" s="11"/>
      <c r="DO222" s="11"/>
      <c r="EC222" s="11"/>
      <c r="EQ222" s="11"/>
      <c r="FL222" s="11"/>
    </row>
    <row r="223" spans="1:168">
      <c r="V223" s="11"/>
      <c r="AQ223" s="11"/>
      <c r="BK223" s="11"/>
      <c r="CF223" s="11"/>
      <c r="DA223" s="11"/>
      <c r="DO223" s="11"/>
      <c r="EC223" s="11"/>
      <c r="EQ223" s="11"/>
      <c r="FL223" s="11"/>
    </row>
    <row r="224" spans="1:168">
      <c r="V224" s="11"/>
      <c r="AQ224" s="11"/>
      <c r="BK224" s="11"/>
      <c r="CF224" s="11"/>
      <c r="DA224" s="11"/>
      <c r="DO224" s="11"/>
      <c r="EC224" s="11"/>
      <c r="EQ224" s="11"/>
      <c r="FL224" s="11"/>
    </row>
    <row r="225" spans="1:183">
      <c r="V225" s="11"/>
      <c r="AQ225" s="11"/>
      <c r="BK225" s="11"/>
      <c r="CF225" s="11"/>
      <c r="DA225" s="11"/>
      <c r="DO225" s="11"/>
      <c r="EC225" s="11"/>
      <c r="EQ225" s="11"/>
      <c r="FL225" s="11"/>
    </row>
    <row r="226" spans="1:183">
      <c r="V226" s="11"/>
      <c r="AQ226" s="11"/>
      <c r="BK226" s="11"/>
      <c r="CF226" s="11"/>
      <c r="DA226" s="11"/>
      <c r="DO226" s="11"/>
      <c r="EC226" s="11"/>
      <c r="EQ226" s="11"/>
      <c r="FL226" s="11"/>
    </row>
    <row r="227" spans="1:183">
      <c r="V227" s="11"/>
      <c r="AQ227" s="11"/>
      <c r="BK227" s="11"/>
      <c r="CF227" s="11"/>
      <c r="DA227" s="11"/>
      <c r="DO227" s="11"/>
      <c r="EC227" s="11"/>
      <c r="EQ227" s="11"/>
      <c r="FL227" s="11"/>
    </row>
    <row r="228" spans="1:183">
      <c r="V228" s="11"/>
      <c r="AQ228" s="11"/>
      <c r="BK228" s="11"/>
      <c r="CF228" s="11"/>
      <c r="DA228" s="11"/>
      <c r="DO228" s="11"/>
      <c r="EC228" s="11"/>
      <c r="EQ228" s="11"/>
      <c r="FL228" s="11"/>
    </row>
    <row r="229" spans="1:183">
      <c r="V229" s="11"/>
      <c r="AQ229" s="11"/>
      <c r="BK229" s="11"/>
      <c r="CF229" s="11"/>
      <c r="DA229" s="11"/>
      <c r="DO229" s="11"/>
      <c r="EC229" s="11"/>
      <c r="EQ229" s="11"/>
      <c r="FL229" s="11"/>
    </row>
    <row r="230" spans="1:183" ht="15.75">
      <c r="A230" s="150" t="s">
        <v>238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48" t="s">
        <v>193</v>
      </c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48" t="s">
        <v>194</v>
      </c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48" t="s">
        <v>195</v>
      </c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  <c r="BV230" s="148" t="s">
        <v>196</v>
      </c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  <c r="CG230" s="11"/>
      <c r="CH230" s="11"/>
      <c r="CI230" s="11"/>
      <c r="CJ230" s="11"/>
      <c r="CK230" s="11"/>
      <c r="CL230" s="11"/>
      <c r="CM230" s="11"/>
      <c r="CN230" s="11"/>
      <c r="CO230" s="11"/>
      <c r="CP230" s="148" t="s">
        <v>197</v>
      </c>
      <c r="CQ230" s="11"/>
      <c r="CR230" s="11"/>
      <c r="CS230" s="11"/>
      <c r="CT230" s="11"/>
      <c r="CU230" s="11"/>
      <c r="CV230" s="11"/>
      <c r="CW230" s="11"/>
      <c r="CX230" s="11"/>
      <c r="CY230" s="11"/>
      <c r="CZ230" s="11"/>
      <c r="DA230" s="11"/>
      <c r="DB230" s="11"/>
      <c r="DC230" s="11"/>
      <c r="DD230" s="11"/>
      <c r="DE230" s="11"/>
      <c r="DF230" s="11"/>
      <c r="DG230" s="148" t="s">
        <v>220</v>
      </c>
      <c r="DH230" s="11"/>
      <c r="DI230" s="11"/>
      <c r="DJ230" s="11"/>
      <c r="DK230" s="11"/>
      <c r="DL230" s="11"/>
      <c r="DM230" s="11"/>
      <c r="DN230" s="11"/>
      <c r="DO230" s="11"/>
      <c r="DP230" s="11"/>
      <c r="DQ230" s="11"/>
      <c r="DR230" s="11"/>
      <c r="DS230" s="11"/>
      <c r="DT230" s="11"/>
      <c r="DU230" s="148" t="s">
        <v>198</v>
      </c>
      <c r="DV230" s="11"/>
      <c r="DW230" s="11"/>
      <c r="DX230" s="11"/>
      <c r="DY230" s="11"/>
      <c r="DZ230" s="11"/>
      <c r="EA230" s="11"/>
      <c r="EB230" s="11"/>
      <c r="EC230" s="11"/>
      <c r="ED230" s="11"/>
      <c r="EE230" s="11"/>
      <c r="EF230" s="11"/>
      <c r="EG230" s="11"/>
      <c r="EH230" s="148" t="s">
        <v>199</v>
      </c>
      <c r="EI230" s="11"/>
      <c r="EJ230" s="11"/>
      <c r="EK230" s="11"/>
      <c r="EL230" s="11"/>
      <c r="EM230" s="11"/>
      <c r="EN230" s="11"/>
      <c r="EO230" s="11"/>
      <c r="EP230" s="11"/>
      <c r="EQ230" s="11"/>
      <c r="ER230" s="11"/>
      <c r="ES230" s="11"/>
      <c r="ET230" s="11"/>
      <c r="EU230" s="11"/>
      <c r="EV230" s="11"/>
      <c r="EW230" s="11"/>
      <c r="EX230" s="11"/>
      <c r="EY230" s="11"/>
      <c r="EZ230" s="11"/>
      <c r="FA230" s="148" t="s">
        <v>200</v>
      </c>
      <c r="FB230" s="11"/>
      <c r="FC230" s="11"/>
      <c r="FD230" s="11"/>
      <c r="FE230" s="11"/>
      <c r="FF230" s="11"/>
      <c r="FG230" s="11"/>
      <c r="FH230" s="11"/>
      <c r="FI230" s="11"/>
      <c r="FJ230" s="11"/>
      <c r="FK230" s="11"/>
      <c r="FL230" s="11"/>
      <c r="FM230" s="11"/>
      <c r="FN230" s="11"/>
      <c r="FO230" s="11"/>
      <c r="FP230" s="11"/>
      <c r="FQ230" s="11"/>
      <c r="FR230" s="11"/>
      <c r="FS230" s="11"/>
      <c r="FT230" s="11"/>
      <c r="FU230" s="11"/>
      <c r="FV230" s="148" t="s">
        <v>201</v>
      </c>
      <c r="FW230" s="11"/>
      <c r="FX230" s="11"/>
      <c r="FY230" s="11"/>
      <c r="FZ230" s="11"/>
      <c r="GA230" s="11"/>
    </row>
    <row r="231" spans="1:183">
      <c r="V231" s="11"/>
      <c r="AQ231" s="11"/>
      <c r="BK231" s="11"/>
      <c r="CF231" s="11"/>
      <c r="DA231" s="11"/>
      <c r="DO231" s="11"/>
      <c r="EC231" s="11"/>
      <c r="EQ231" s="11"/>
      <c r="FL231" s="11"/>
    </row>
    <row r="232" spans="1:183">
      <c r="V232" s="11"/>
      <c r="AQ232" s="11"/>
      <c r="BK232" s="11"/>
      <c r="CF232" s="11"/>
      <c r="DA232" s="11"/>
      <c r="DO232" s="11"/>
      <c r="EC232" s="11"/>
      <c r="EQ232" s="11"/>
      <c r="FL232" s="11"/>
    </row>
    <row r="233" spans="1:183">
      <c r="V233" s="11"/>
      <c r="AQ233" s="11"/>
      <c r="BK233" s="11"/>
      <c r="CF233" s="11"/>
      <c r="DA233" s="11"/>
      <c r="DO233" s="11"/>
      <c r="EC233" s="11"/>
      <c r="EQ233" s="11"/>
      <c r="FL233" s="11"/>
    </row>
    <row r="234" spans="1:183">
      <c r="V234" s="11"/>
      <c r="AQ234" s="11"/>
      <c r="BK234" s="11"/>
      <c r="CF234" s="11"/>
      <c r="DA234" s="11"/>
      <c r="DO234" s="11"/>
      <c r="EC234" s="11"/>
      <c r="EQ234" s="11"/>
      <c r="FL234" s="11"/>
    </row>
    <row r="235" spans="1:183">
      <c r="V235" s="11"/>
      <c r="AQ235" s="11"/>
      <c r="BK235" s="11"/>
      <c r="CF235" s="11"/>
      <c r="DA235" s="11"/>
      <c r="DO235" s="11"/>
      <c r="EC235" s="11"/>
      <c r="EQ235" s="11"/>
      <c r="FL235" s="11"/>
    </row>
    <row r="236" spans="1:183">
      <c r="V236" s="11"/>
      <c r="AQ236" s="11"/>
      <c r="BK236" s="11"/>
      <c r="CF236" s="11"/>
      <c r="DA236" s="11"/>
      <c r="DO236" s="11"/>
      <c r="EC236" s="11"/>
      <c r="EQ236" s="11"/>
      <c r="FL236" s="11"/>
    </row>
    <row r="237" spans="1:183">
      <c r="V237" s="11"/>
      <c r="AQ237" s="11"/>
      <c r="BK237" s="11"/>
      <c r="CF237" s="11"/>
      <c r="DA237" s="11"/>
      <c r="DO237" s="11"/>
      <c r="EC237" s="11"/>
      <c r="EQ237" s="11"/>
      <c r="FL237" s="11"/>
    </row>
    <row r="238" spans="1:183">
      <c r="V238" s="11"/>
      <c r="AQ238" s="11"/>
      <c r="BK238" s="11"/>
      <c r="CF238" s="11"/>
      <c r="DA238" s="11"/>
      <c r="DO238" s="11"/>
      <c r="EC238" s="11"/>
      <c r="EQ238" s="11"/>
      <c r="FL238" s="11"/>
    </row>
    <row r="239" spans="1:183">
      <c r="V239" s="11"/>
      <c r="AQ239" s="11"/>
      <c r="BK239" s="11"/>
      <c r="CF239" s="11"/>
      <c r="DA239" s="11"/>
      <c r="DO239" s="11"/>
      <c r="EC239" s="11"/>
      <c r="EQ239" s="11"/>
      <c r="FL239" s="11"/>
    </row>
    <row r="240" spans="1:183">
      <c r="V240" s="11"/>
      <c r="AQ240" s="11"/>
      <c r="BK240" s="11"/>
      <c r="CF240" s="11"/>
      <c r="DA240" s="11"/>
      <c r="DO240" s="11"/>
      <c r="EC240" s="11"/>
      <c r="EQ240" s="11"/>
      <c r="FL240" s="11"/>
    </row>
    <row r="241" spans="1:168">
      <c r="V241" s="11"/>
      <c r="AQ241" s="11"/>
      <c r="BK241" s="11"/>
      <c r="CF241" s="11"/>
      <c r="DA241" s="11"/>
      <c r="DO241" s="11"/>
      <c r="EC241" s="11"/>
      <c r="EQ241" s="11"/>
      <c r="FL241" s="11"/>
    </row>
    <row r="242" spans="1:168">
      <c r="V242" s="11"/>
      <c r="AQ242" s="11"/>
      <c r="BK242" s="11"/>
      <c r="CF242" s="11"/>
      <c r="DA242" s="11"/>
      <c r="DO242" s="11"/>
      <c r="EC242" s="11"/>
      <c r="EQ242" s="11"/>
      <c r="FL242" s="11"/>
    </row>
    <row r="243" spans="1:168">
      <c r="V243" s="11"/>
      <c r="AQ243" s="11"/>
      <c r="BK243" s="11"/>
      <c r="CF243" s="11"/>
      <c r="DA243" s="11"/>
      <c r="DO243" s="11"/>
      <c r="EC243" s="11"/>
      <c r="EQ243" s="11"/>
      <c r="FL243" s="11"/>
    </row>
    <row r="244" spans="1:168">
      <c r="V244" s="11"/>
      <c r="AQ244" s="11"/>
      <c r="BK244" s="11"/>
      <c r="CF244" s="11"/>
      <c r="DA244" s="11"/>
      <c r="DO244" s="11"/>
      <c r="EC244" s="11"/>
      <c r="EQ244" s="11"/>
      <c r="FL244" s="11"/>
    </row>
    <row r="245" spans="1:168">
      <c r="V245" s="11"/>
      <c r="AQ245" s="11"/>
      <c r="BK245" s="11"/>
      <c r="CF245" s="11"/>
      <c r="DA245" s="11"/>
      <c r="DO245" s="11"/>
      <c r="EC245" s="11"/>
      <c r="EQ245" s="11"/>
      <c r="FL245" s="11"/>
    </row>
    <row r="246" spans="1:168">
      <c r="V246" s="11"/>
      <c r="AQ246" s="11"/>
      <c r="BK246" s="11"/>
      <c r="CF246" s="11"/>
      <c r="DA246" s="11"/>
      <c r="DO246" s="11"/>
      <c r="EC246" s="11"/>
      <c r="EQ246" s="11"/>
      <c r="FL246" s="11"/>
    </row>
    <row r="247" spans="1:168">
      <c r="V247" s="11"/>
      <c r="AQ247" s="11"/>
      <c r="BK247" s="11"/>
      <c r="CF247" s="11"/>
      <c r="DA247" s="11"/>
      <c r="DO247" s="11"/>
      <c r="EC247" s="11"/>
      <c r="EQ247" s="11"/>
      <c r="FL247" s="11"/>
    </row>
    <row r="248" spans="1:168">
      <c r="A248" s="147">
        <v>7</v>
      </c>
      <c r="V248" s="147">
        <v>7</v>
      </c>
      <c r="AQ248" s="147">
        <v>7</v>
      </c>
      <c r="BK248" s="147">
        <v>7</v>
      </c>
      <c r="CF248" s="147">
        <v>7</v>
      </c>
      <c r="DA248" s="147">
        <v>7</v>
      </c>
      <c r="DO248" s="147">
        <v>7</v>
      </c>
      <c r="EC248" s="147">
        <v>7</v>
      </c>
      <c r="EQ248" s="147">
        <v>7</v>
      </c>
      <c r="FL248" s="147">
        <v>7</v>
      </c>
    </row>
    <row r="249" spans="1:168">
      <c r="V249" s="11"/>
      <c r="AQ249" s="11"/>
      <c r="BK249" s="11"/>
      <c r="CF249" s="11"/>
      <c r="DA249" s="11"/>
      <c r="DO249" s="11"/>
      <c r="EC249" s="11"/>
      <c r="EQ249" s="11"/>
      <c r="FL249" s="11"/>
    </row>
    <row r="250" spans="1:168">
      <c r="V250" s="11"/>
      <c r="AQ250" s="11"/>
      <c r="BK250" s="11"/>
      <c r="CF250" s="11"/>
      <c r="DA250" s="11"/>
      <c r="DO250" s="11"/>
      <c r="EC250" s="11"/>
      <c r="EQ250" s="11"/>
      <c r="FL250" s="11"/>
    </row>
    <row r="251" spans="1:168">
      <c r="V251" s="11"/>
      <c r="AQ251" s="11"/>
      <c r="BK251" s="11"/>
      <c r="CF251" s="11"/>
      <c r="DA251" s="11"/>
      <c r="DO251" s="11"/>
      <c r="EC251" s="11"/>
      <c r="EQ251" s="11"/>
      <c r="FL251" s="11"/>
    </row>
    <row r="252" spans="1:168">
      <c r="V252" s="11"/>
      <c r="AQ252" s="11"/>
      <c r="BK252" s="11"/>
      <c r="CF252" s="11"/>
      <c r="DA252" s="11"/>
      <c r="DO252" s="11"/>
      <c r="EC252" s="11"/>
      <c r="EQ252" s="11"/>
      <c r="FL252" s="11"/>
    </row>
    <row r="253" spans="1:168">
      <c r="V253" s="11"/>
      <c r="AQ253" s="11"/>
      <c r="BK253" s="11"/>
      <c r="CF253" s="11"/>
      <c r="DA253" s="11"/>
      <c r="DO253" s="11"/>
      <c r="EC253" s="11"/>
      <c r="EQ253" s="11"/>
      <c r="FL253" s="11"/>
    </row>
    <row r="254" spans="1:168">
      <c r="V254" s="11"/>
      <c r="AQ254" s="11"/>
      <c r="BK254" s="11"/>
      <c r="CF254" s="11"/>
      <c r="DA254" s="11"/>
      <c r="DO254" s="11"/>
      <c r="EC254" s="11"/>
      <c r="EQ254" s="11"/>
      <c r="FL254" s="11"/>
    </row>
    <row r="255" spans="1:168">
      <c r="V255" s="11"/>
      <c r="AQ255" s="11"/>
      <c r="BK255" s="11"/>
      <c r="CF255" s="11"/>
      <c r="DA255" s="11"/>
      <c r="DO255" s="11"/>
      <c r="EC255" s="11"/>
      <c r="EQ255" s="11"/>
      <c r="FL255" s="11"/>
    </row>
    <row r="256" spans="1:168">
      <c r="V256" s="11"/>
      <c r="AQ256" s="11"/>
      <c r="BK256" s="11"/>
      <c r="CF256" s="11"/>
      <c r="DA256" s="11"/>
      <c r="DO256" s="11"/>
      <c r="EC256" s="11"/>
      <c r="EQ256" s="11"/>
      <c r="FL256" s="11"/>
    </row>
    <row r="257" spans="1:183">
      <c r="V257" s="11"/>
      <c r="AQ257" s="11"/>
      <c r="BK257" s="11"/>
      <c r="CF257" s="11"/>
      <c r="DA257" s="11"/>
      <c r="DO257" s="11"/>
      <c r="EC257" s="11"/>
      <c r="EQ257" s="11"/>
      <c r="FL257" s="11"/>
    </row>
    <row r="258" spans="1:183">
      <c r="V258" s="11"/>
      <c r="AQ258" s="11"/>
      <c r="BK258" s="11"/>
      <c r="CF258" s="11"/>
      <c r="DA258" s="11"/>
      <c r="DO258" s="11"/>
      <c r="EC258" s="11"/>
      <c r="EQ258" s="11"/>
      <c r="FL258" s="11"/>
    </row>
    <row r="259" spans="1:183">
      <c r="V259" s="11"/>
      <c r="AQ259" s="11"/>
      <c r="BK259" s="11"/>
      <c r="CF259" s="11"/>
      <c r="DA259" s="11"/>
      <c r="DO259" s="11"/>
      <c r="EC259" s="11"/>
      <c r="EQ259" s="11"/>
      <c r="FL259" s="11"/>
    </row>
    <row r="260" spans="1:183">
      <c r="V260" s="11"/>
      <c r="AQ260" s="11"/>
      <c r="BK260" s="11"/>
      <c r="CF260" s="11"/>
      <c r="DA260" s="11"/>
      <c r="DO260" s="11"/>
      <c r="EC260" s="11"/>
      <c r="EQ260" s="11"/>
      <c r="FL260" s="11"/>
    </row>
    <row r="261" spans="1:183">
      <c r="V261" s="11"/>
      <c r="AQ261" s="11"/>
      <c r="BK261" s="11"/>
      <c r="CF261" s="11"/>
      <c r="DA261" s="11"/>
      <c r="DO261" s="11"/>
      <c r="EC261" s="11"/>
      <c r="EQ261" s="11"/>
      <c r="FL261" s="11"/>
    </row>
    <row r="262" spans="1:183">
      <c r="V262" s="11"/>
      <c r="AQ262" s="11"/>
      <c r="BK262" s="11"/>
      <c r="CF262" s="11"/>
      <c r="DA262" s="11"/>
      <c r="DO262" s="11"/>
      <c r="EC262" s="11"/>
      <c r="EQ262" s="11"/>
      <c r="FL262" s="11"/>
    </row>
    <row r="263" spans="1:183">
      <c r="V263" s="11"/>
      <c r="AQ263" s="11"/>
      <c r="BK263" s="11"/>
      <c r="CF263" s="11"/>
      <c r="DA263" s="11"/>
      <c r="DO263" s="11"/>
      <c r="EC263" s="11"/>
      <c r="EQ263" s="11"/>
      <c r="FL263" s="11"/>
    </row>
    <row r="264" spans="1:183">
      <c r="V264" s="11"/>
      <c r="AQ264" s="11"/>
      <c r="BK264" s="11"/>
      <c r="CF264" s="11"/>
      <c r="DA264" s="11"/>
      <c r="DO264" s="11"/>
      <c r="EC264" s="11"/>
      <c r="EQ264" s="11"/>
      <c r="FL264" s="11"/>
    </row>
    <row r="265" spans="1:183">
      <c r="V265" s="11"/>
      <c r="AQ265" s="11"/>
      <c r="BK265" s="11"/>
      <c r="CF265" s="11"/>
      <c r="DA265" s="11"/>
      <c r="DO265" s="11"/>
      <c r="EC265" s="11"/>
      <c r="EQ265" s="11"/>
      <c r="FL265" s="11"/>
    </row>
    <row r="266" spans="1:183">
      <c r="V266" s="11"/>
      <c r="AQ266" s="11"/>
      <c r="BK266" s="11"/>
      <c r="CF266" s="11"/>
      <c r="DA266" s="11"/>
      <c r="DO266" s="11"/>
      <c r="EC266" s="11"/>
      <c r="EQ266" s="11"/>
      <c r="FL266" s="11"/>
    </row>
    <row r="267" spans="1:183">
      <c r="V267" s="11"/>
      <c r="AQ267" s="11"/>
      <c r="BK267" s="11"/>
      <c r="CF267" s="11"/>
      <c r="DA267" s="11"/>
      <c r="DO267" s="11"/>
      <c r="EC267" s="11"/>
      <c r="EQ267" s="11"/>
      <c r="FL267" s="11"/>
    </row>
    <row r="268" spans="1:183" ht="15.75">
      <c r="A268" s="150" t="s">
        <v>238</v>
      </c>
      <c r="B268" s="11"/>
      <c r="C268" s="11"/>
      <c r="D268" s="11"/>
      <c r="E268" s="11"/>
      <c r="F268" s="11"/>
      <c r="G268" s="11"/>
      <c r="H268" s="11"/>
      <c r="I268" s="11"/>
      <c r="J268" s="11"/>
      <c r="K268" s="148" t="s">
        <v>193</v>
      </c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48" t="s">
        <v>194</v>
      </c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48" t="s">
        <v>195</v>
      </c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  <c r="BO268" s="11"/>
      <c r="BP268" s="11"/>
      <c r="BQ268" s="11"/>
      <c r="BR268" s="11"/>
      <c r="BS268" s="11"/>
      <c r="BT268" s="11"/>
      <c r="BU268" s="11"/>
      <c r="BV268" s="148" t="s">
        <v>196</v>
      </c>
      <c r="BW268" s="11"/>
      <c r="BX268" s="11"/>
      <c r="BY268" s="11"/>
      <c r="BZ268" s="11"/>
      <c r="CA268" s="11"/>
      <c r="CB268" s="11"/>
      <c r="CC268" s="11"/>
      <c r="CD268" s="11"/>
      <c r="CE268" s="11"/>
      <c r="CF268" s="11"/>
      <c r="CG268" s="11"/>
      <c r="CH268" s="11"/>
      <c r="CI268" s="11"/>
      <c r="CJ268" s="11"/>
      <c r="CK268" s="11"/>
      <c r="CL268" s="11"/>
      <c r="CM268" s="11"/>
      <c r="CN268" s="11"/>
      <c r="CO268" s="11"/>
      <c r="CP268" s="148" t="s">
        <v>197</v>
      </c>
      <c r="CQ268" s="11"/>
      <c r="CR268" s="11"/>
      <c r="CS268" s="11"/>
      <c r="CT268" s="11"/>
      <c r="CU268" s="11"/>
      <c r="CV268" s="11"/>
      <c r="CW268" s="11"/>
      <c r="CX268" s="11"/>
      <c r="CY268" s="11"/>
      <c r="CZ268" s="11"/>
      <c r="DA268" s="11"/>
      <c r="DB268" s="11"/>
      <c r="DC268" s="11"/>
      <c r="DD268" s="11"/>
      <c r="DE268" s="11"/>
      <c r="DF268" s="11"/>
      <c r="DG268" s="148" t="s">
        <v>220</v>
      </c>
      <c r="DH268" s="11"/>
      <c r="DI268" s="11"/>
      <c r="DJ268" s="11"/>
      <c r="DK268" s="11"/>
      <c r="DL268" s="11"/>
      <c r="DM268" s="11"/>
      <c r="DN268" s="11"/>
      <c r="DO268" s="11"/>
      <c r="DP268" s="11"/>
      <c r="DQ268" s="11"/>
      <c r="DR268" s="11"/>
      <c r="DS268" s="11"/>
      <c r="DT268" s="11"/>
      <c r="DU268" s="148" t="s">
        <v>198</v>
      </c>
      <c r="DV268" s="11"/>
      <c r="DW268" s="11"/>
      <c r="DX268" s="11"/>
      <c r="DY268" s="11"/>
      <c r="DZ268" s="11"/>
      <c r="EA268" s="11"/>
      <c r="EB268" s="11"/>
      <c r="EC268" s="11"/>
      <c r="ED268" s="11"/>
      <c r="EE268" s="11"/>
      <c r="EF268" s="11"/>
      <c r="EG268" s="11"/>
      <c r="EH268" s="148" t="s">
        <v>199</v>
      </c>
      <c r="EI268" s="11"/>
      <c r="EJ268" s="11"/>
      <c r="EK268" s="11"/>
      <c r="EL268" s="11"/>
      <c r="EM268" s="11"/>
      <c r="EN268" s="11"/>
      <c r="EO268" s="11"/>
      <c r="EP268" s="11"/>
      <c r="EQ268" s="11"/>
      <c r="ER268" s="11"/>
      <c r="ES268" s="11"/>
      <c r="ET268" s="11"/>
      <c r="EU268" s="11"/>
      <c r="EV268" s="11"/>
      <c r="EW268" s="11"/>
      <c r="EX268" s="11"/>
      <c r="EY268" s="11"/>
      <c r="EZ268" s="11"/>
      <c r="FA268" s="148" t="s">
        <v>200</v>
      </c>
      <c r="FB268" s="11"/>
      <c r="FC268" s="11"/>
      <c r="FD268" s="11"/>
      <c r="FE268" s="11"/>
      <c r="FF268" s="11"/>
      <c r="FG268" s="11"/>
      <c r="FH268" s="11"/>
      <c r="FI268" s="11"/>
      <c r="FJ268" s="11"/>
      <c r="FK268" s="11"/>
      <c r="FL268" s="11"/>
      <c r="FM268" s="11"/>
      <c r="FN268" s="11"/>
      <c r="FO268" s="11"/>
      <c r="FP268" s="11"/>
      <c r="FQ268" s="11"/>
      <c r="FR268" s="11"/>
      <c r="FS268" s="11"/>
      <c r="FT268" s="11"/>
      <c r="FU268" s="11"/>
      <c r="FV268" s="148" t="s">
        <v>201</v>
      </c>
      <c r="FW268" s="11"/>
      <c r="FX268" s="11"/>
      <c r="FY268" s="11"/>
      <c r="FZ268" s="11"/>
      <c r="GA268" s="11"/>
    </row>
    <row r="269" spans="1:183">
      <c r="V269" s="11"/>
      <c r="AQ269" s="11"/>
      <c r="BK269" s="11"/>
      <c r="CF269" s="11"/>
      <c r="DA269" s="11"/>
      <c r="DO269" s="11"/>
      <c r="EC269" s="11"/>
      <c r="EQ269" s="11"/>
      <c r="FL269" s="11"/>
    </row>
    <row r="270" spans="1:183">
      <c r="V270" s="11"/>
      <c r="AQ270" s="11"/>
      <c r="BK270" s="11"/>
      <c r="CF270" s="11"/>
      <c r="DA270" s="11"/>
      <c r="DO270" s="11"/>
      <c r="EC270" s="11"/>
      <c r="EQ270" s="11"/>
      <c r="FL270" s="11"/>
    </row>
    <row r="271" spans="1:183">
      <c r="V271" s="11"/>
      <c r="AQ271" s="11"/>
      <c r="BK271" s="11"/>
      <c r="CF271" s="11"/>
      <c r="DA271" s="11"/>
      <c r="DO271" s="11"/>
      <c r="EC271" s="11"/>
      <c r="EQ271" s="11"/>
      <c r="FL271" s="11"/>
    </row>
    <row r="272" spans="1:183">
      <c r="V272" s="11"/>
      <c r="AQ272" s="11"/>
      <c r="BK272" s="11"/>
      <c r="CF272" s="11"/>
      <c r="DA272" s="11"/>
      <c r="DO272" s="11"/>
      <c r="EC272" s="11"/>
      <c r="EQ272" s="11"/>
      <c r="FL272" s="11"/>
    </row>
    <row r="273" spans="1:168">
      <c r="V273" s="11"/>
      <c r="AQ273" s="11"/>
      <c r="BK273" s="11"/>
      <c r="CF273" s="11"/>
      <c r="DA273" s="11"/>
      <c r="DO273" s="11"/>
      <c r="EC273" s="11"/>
      <c r="EQ273" s="11"/>
      <c r="FL273" s="11"/>
    </row>
    <row r="274" spans="1:168">
      <c r="V274" s="11"/>
      <c r="AQ274" s="11"/>
      <c r="BK274" s="11"/>
      <c r="CF274" s="11"/>
      <c r="DA274" s="11"/>
      <c r="DO274" s="11"/>
      <c r="EC274" s="11"/>
      <c r="EQ274" s="11"/>
      <c r="FL274" s="11"/>
    </row>
    <row r="275" spans="1:168">
      <c r="V275" s="11"/>
      <c r="AQ275" s="11"/>
      <c r="BK275" s="11"/>
      <c r="CF275" s="11"/>
      <c r="DA275" s="11"/>
      <c r="DO275" s="11"/>
      <c r="EC275" s="11"/>
      <c r="EQ275" s="11"/>
      <c r="FL275" s="11"/>
    </row>
    <row r="276" spans="1:168">
      <c r="V276" s="11"/>
      <c r="AQ276" s="11"/>
      <c r="BK276" s="11"/>
      <c r="CF276" s="11"/>
      <c r="DA276" s="11"/>
      <c r="DO276" s="11"/>
      <c r="EC276" s="11"/>
      <c r="EQ276" s="11"/>
      <c r="FL276" s="11"/>
    </row>
    <row r="277" spans="1:168">
      <c r="V277" s="11"/>
      <c r="AQ277" s="11"/>
      <c r="BK277" s="11"/>
      <c r="CF277" s="11"/>
      <c r="DA277" s="11"/>
      <c r="DO277" s="11"/>
      <c r="EC277" s="11"/>
      <c r="EQ277" s="11"/>
      <c r="FL277" s="11"/>
    </row>
    <row r="278" spans="1:168">
      <c r="V278" s="11"/>
      <c r="AQ278" s="11"/>
      <c r="BK278" s="11"/>
      <c r="CF278" s="11"/>
      <c r="DA278" s="11"/>
      <c r="DO278" s="11"/>
      <c r="EC278" s="11"/>
      <c r="EQ278" s="11"/>
      <c r="FL278" s="11"/>
    </row>
    <row r="279" spans="1:168">
      <c r="V279" s="11"/>
      <c r="AQ279" s="11"/>
      <c r="BK279" s="11"/>
      <c r="CF279" s="11"/>
      <c r="DA279" s="11"/>
      <c r="DO279" s="11"/>
      <c r="EC279" s="11"/>
      <c r="EQ279" s="11"/>
      <c r="FL279" s="11"/>
    </row>
    <row r="280" spans="1:168">
      <c r="V280" s="11"/>
      <c r="AQ280" s="11"/>
      <c r="BK280" s="11"/>
      <c r="CF280" s="11"/>
      <c r="DA280" s="11"/>
      <c r="DO280" s="11"/>
      <c r="EC280" s="11"/>
      <c r="EQ280" s="11"/>
      <c r="FL280" s="11"/>
    </row>
    <row r="281" spans="1:168">
      <c r="V281" s="11"/>
      <c r="AQ281" s="11"/>
      <c r="BK281" s="11"/>
      <c r="CF281" s="11"/>
      <c r="DA281" s="11"/>
      <c r="DO281" s="11"/>
      <c r="EC281" s="11"/>
      <c r="EQ281" s="11"/>
      <c r="FL281" s="11"/>
    </row>
    <row r="282" spans="1:168">
      <c r="V282" s="11"/>
      <c r="AQ282" s="11"/>
      <c r="BK282" s="11"/>
      <c r="CF282" s="11"/>
      <c r="DA282" s="11"/>
      <c r="DO282" s="11"/>
      <c r="EC282" s="11"/>
      <c r="EQ282" s="11"/>
      <c r="FL282" s="11"/>
    </row>
    <row r="283" spans="1:168">
      <c r="V283" s="11"/>
      <c r="AQ283" s="11"/>
      <c r="BK283" s="11"/>
      <c r="CF283" s="11"/>
      <c r="DA283" s="11"/>
      <c r="DO283" s="11"/>
      <c r="EC283" s="11"/>
      <c r="EQ283" s="11"/>
      <c r="FL283" s="11"/>
    </row>
    <row r="284" spans="1:168">
      <c r="V284" s="11"/>
      <c r="AQ284" s="11"/>
      <c r="BK284" s="11"/>
      <c r="CF284" s="11"/>
      <c r="DA284" s="11"/>
      <c r="DO284" s="11"/>
      <c r="EC284" s="11"/>
      <c r="EQ284" s="11"/>
      <c r="FL284" s="11"/>
    </row>
    <row r="285" spans="1:168">
      <c r="V285" s="11"/>
      <c r="AQ285" s="11"/>
      <c r="BK285" s="11"/>
      <c r="CF285" s="11"/>
      <c r="DA285" s="11"/>
      <c r="DO285" s="11"/>
      <c r="EC285" s="11"/>
      <c r="EQ285" s="11"/>
      <c r="FL285" s="11"/>
    </row>
    <row r="286" spans="1:168">
      <c r="V286" s="11"/>
      <c r="AQ286" s="11"/>
      <c r="BK286" s="11"/>
      <c r="CF286" s="11"/>
      <c r="DA286" s="11"/>
      <c r="DO286" s="11"/>
      <c r="EC286" s="11"/>
      <c r="EQ286" s="11"/>
      <c r="FL286" s="11"/>
    </row>
    <row r="287" spans="1:168">
      <c r="A287" s="147">
        <v>8</v>
      </c>
      <c r="V287" s="147">
        <v>8</v>
      </c>
      <c r="AQ287" s="147">
        <v>8</v>
      </c>
      <c r="BK287" s="147">
        <v>8</v>
      </c>
      <c r="CF287" s="147">
        <v>8</v>
      </c>
      <c r="DA287" s="147">
        <v>8</v>
      </c>
      <c r="DO287" s="147">
        <v>8</v>
      </c>
      <c r="EC287" s="147">
        <v>8</v>
      </c>
      <c r="EQ287" s="147">
        <v>8</v>
      </c>
      <c r="FL287" s="147">
        <v>8</v>
      </c>
    </row>
    <row r="288" spans="1:168">
      <c r="V288" s="11"/>
      <c r="AQ288" s="11"/>
      <c r="BK288" s="11"/>
      <c r="CF288" s="11"/>
      <c r="DA288" s="11"/>
      <c r="DO288" s="11"/>
      <c r="EC288" s="11"/>
      <c r="EQ288" s="11"/>
      <c r="FL288" s="11"/>
    </row>
    <row r="289" spans="22:168">
      <c r="V289" s="11"/>
      <c r="AQ289" s="11"/>
      <c r="BK289" s="11"/>
      <c r="CF289" s="11"/>
      <c r="DA289" s="11"/>
      <c r="DO289" s="11"/>
      <c r="EC289" s="11"/>
      <c r="EQ289" s="11"/>
      <c r="FL289" s="11"/>
    </row>
    <row r="290" spans="22:168">
      <c r="V290" s="11"/>
      <c r="AQ290" s="11"/>
      <c r="BK290" s="11"/>
      <c r="CF290" s="11"/>
      <c r="DA290" s="11"/>
      <c r="DO290" s="11"/>
      <c r="EC290" s="11"/>
      <c r="EQ290" s="11"/>
      <c r="FL290" s="11"/>
    </row>
    <row r="291" spans="22:168">
      <c r="V291" s="11"/>
      <c r="AQ291" s="11"/>
      <c r="BK291" s="11"/>
      <c r="CF291" s="11"/>
      <c r="DA291" s="11"/>
      <c r="DO291" s="11"/>
      <c r="EC291" s="11"/>
      <c r="EQ291" s="11"/>
      <c r="FL291" s="11"/>
    </row>
    <row r="292" spans="22:168">
      <c r="V292" s="11"/>
      <c r="AQ292" s="11"/>
      <c r="BK292" s="11"/>
      <c r="CF292" s="11"/>
      <c r="DA292" s="11"/>
      <c r="DO292" s="11"/>
      <c r="EC292" s="11"/>
      <c r="EQ292" s="11"/>
      <c r="FL292" s="11"/>
    </row>
    <row r="293" spans="22:168">
      <c r="V293" s="11"/>
      <c r="AQ293" s="11"/>
      <c r="BK293" s="11"/>
      <c r="CF293" s="11"/>
      <c r="DA293" s="11"/>
      <c r="DO293" s="11"/>
      <c r="EC293" s="11"/>
      <c r="EQ293" s="11"/>
      <c r="FL293" s="11"/>
    </row>
    <row r="294" spans="22:168">
      <c r="V294" s="11"/>
      <c r="AQ294" s="11"/>
      <c r="BK294" s="11"/>
      <c r="CF294" s="11"/>
      <c r="DA294" s="11"/>
      <c r="DO294" s="11"/>
      <c r="EC294" s="11"/>
      <c r="EQ294" s="11"/>
      <c r="FL294" s="11"/>
    </row>
    <row r="295" spans="22:168">
      <c r="V295" s="11"/>
      <c r="AQ295" s="11"/>
      <c r="BK295" s="11"/>
      <c r="CF295" s="11"/>
      <c r="DA295" s="11"/>
      <c r="DO295" s="11"/>
      <c r="EC295" s="11"/>
      <c r="EQ295" s="11"/>
      <c r="FL295" s="11"/>
    </row>
    <row r="296" spans="22:168">
      <c r="V296" s="11"/>
      <c r="AQ296" s="11"/>
      <c r="BK296" s="11"/>
      <c r="CF296" s="11"/>
      <c r="DA296" s="11"/>
      <c r="DO296" s="11"/>
      <c r="EC296" s="11"/>
      <c r="EQ296" s="11"/>
      <c r="FL296" s="11"/>
    </row>
    <row r="297" spans="22:168">
      <c r="V297" s="11"/>
      <c r="AQ297" s="11"/>
      <c r="BK297" s="11"/>
      <c r="CF297" s="11"/>
      <c r="DA297" s="11"/>
      <c r="DO297" s="11"/>
      <c r="EC297" s="11"/>
      <c r="EQ297" s="11"/>
      <c r="FL297" s="11"/>
    </row>
    <row r="298" spans="22:168">
      <c r="V298" s="11"/>
      <c r="AQ298" s="11"/>
      <c r="BK298" s="11"/>
      <c r="CF298" s="11"/>
      <c r="DA298" s="11"/>
      <c r="DO298" s="11"/>
      <c r="EC298" s="11"/>
      <c r="EQ298" s="11"/>
      <c r="FL298" s="11"/>
    </row>
    <row r="299" spans="22:168">
      <c r="V299" s="11"/>
      <c r="AQ299" s="11"/>
      <c r="BK299" s="11"/>
      <c r="CF299" s="11"/>
      <c r="DA299" s="11"/>
      <c r="DO299" s="11"/>
      <c r="EC299" s="11"/>
      <c r="EQ299" s="11"/>
      <c r="FL299" s="11"/>
    </row>
    <row r="300" spans="22:168">
      <c r="V300" s="11"/>
      <c r="AQ300" s="11"/>
      <c r="BK300" s="11"/>
      <c r="CF300" s="11"/>
      <c r="DA300" s="11"/>
      <c r="DO300" s="11"/>
      <c r="EC300" s="11"/>
      <c r="EQ300" s="11"/>
      <c r="FL300" s="11"/>
    </row>
    <row r="301" spans="22:168">
      <c r="V301" s="11"/>
      <c r="AQ301" s="11"/>
      <c r="BK301" s="11"/>
      <c r="CF301" s="11"/>
      <c r="DA301" s="11"/>
      <c r="DO301" s="11"/>
      <c r="EC301" s="11"/>
      <c r="EQ301" s="11"/>
      <c r="FL301" s="11"/>
    </row>
    <row r="302" spans="22:168">
      <c r="V302" s="11"/>
      <c r="AQ302" s="11"/>
      <c r="BK302" s="11"/>
      <c r="CF302" s="11"/>
      <c r="DA302" s="11"/>
      <c r="DO302" s="11"/>
      <c r="EC302" s="11"/>
      <c r="EQ302" s="11"/>
      <c r="FL302" s="11"/>
    </row>
    <row r="303" spans="22:168">
      <c r="V303" s="11"/>
      <c r="AQ303" s="11"/>
      <c r="BK303" s="11"/>
      <c r="CF303" s="11"/>
      <c r="DA303" s="11"/>
      <c r="DO303" s="11"/>
      <c r="EC303" s="11"/>
      <c r="EQ303" s="11"/>
      <c r="FL303" s="11"/>
    </row>
    <row r="304" spans="22:168">
      <c r="V304" s="11"/>
      <c r="AQ304" s="11"/>
      <c r="BK304" s="11"/>
      <c r="CF304" s="11"/>
      <c r="DA304" s="11"/>
      <c r="DO304" s="11"/>
      <c r="EC304" s="11"/>
      <c r="EQ304" s="11"/>
      <c r="FL304" s="11"/>
    </row>
    <row r="305" spans="1:183">
      <c r="V305" s="11"/>
      <c r="AQ305" s="11"/>
      <c r="BK305" s="11"/>
      <c r="CF305" s="11"/>
      <c r="DA305" s="11"/>
      <c r="DO305" s="11"/>
      <c r="EC305" s="11"/>
      <c r="EQ305" s="11"/>
      <c r="FL305" s="11"/>
    </row>
    <row r="306" spans="1:183" ht="15.75">
      <c r="A306" s="150" t="s">
        <v>238</v>
      </c>
      <c r="B306" s="11"/>
      <c r="C306" s="11"/>
      <c r="D306" s="11"/>
      <c r="E306" s="11"/>
      <c r="F306" s="11"/>
      <c r="G306" s="11"/>
      <c r="H306" s="11"/>
      <c r="I306" s="11"/>
      <c r="J306" s="11"/>
      <c r="K306" s="148" t="s">
        <v>193</v>
      </c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48" t="s">
        <v>194</v>
      </c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48" t="s">
        <v>195</v>
      </c>
      <c r="BB306" s="11"/>
      <c r="BC306" s="11"/>
      <c r="BD306" s="11"/>
      <c r="BE306" s="11"/>
      <c r="BF306" s="11"/>
      <c r="BG306" s="11"/>
      <c r="BH306" s="11"/>
      <c r="BI306" s="11"/>
      <c r="BJ306" s="11"/>
      <c r="BK306" s="11"/>
      <c r="BL306" s="11"/>
      <c r="BM306" s="11"/>
      <c r="BN306" s="11"/>
      <c r="BO306" s="11"/>
      <c r="BP306" s="11"/>
      <c r="BQ306" s="11"/>
      <c r="BR306" s="11"/>
      <c r="BS306" s="11"/>
      <c r="BT306" s="11"/>
      <c r="BU306" s="11"/>
      <c r="BV306" s="148" t="s">
        <v>196</v>
      </c>
      <c r="BW306" s="11"/>
      <c r="BX306" s="11"/>
      <c r="BY306" s="11"/>
      <c r="BZ306" s="11"/>
      <c r="CA306" s="11"/>
      <c r="CB306" s="11"/>
      <c r="CC306" s="11"/>
      <c r="CD306" s="11"/>
      <c r="CE306" s="11"/>
      <c r="CF306" s="11"/>
      <c r="CG306" s="11"/>
      <c r="CH306" s="11"/>
      <c r="CI306" s="11"/>
      <c r="CJ306" s="11"/>
      <c r="CK306" s="11"/>
      <c r="CL306" s="11"/>
      <c r="CM306" s="11"/>
      <c r="CN306" s="11"/>
      <c r="CO306" s="11"/>
      <c r="CP306" s="148" t="s">
        <v>197</v>
      </c>
      <c r="CQ306" s="11"/>
      <c r="CR306" s="11"/>
      <c r="CS306" s="11"/>
      <c r="CT306" s="11"/>
      <c r="CU306" s="11"/>
      <c r="CV306" s="11"/>
      <c r="CW306" s="11"/>
      <c r="CX306" s="11"/>
      <c r="CY306" s="11"/>
      <c r="CZ306" s="11"/>
      <c r="DA306" s="11"/>
      <c r="DB306" s="11"/>
      <c r="DC306" s="11"/>
      <c r="DD306" s="11"/>
      <c r="DE306" s="11"/>
      <c r="DF306" s="11"/>
      <c r="DG306" s="148" t="s">
        <v>220</v>
      </c>
      <c r="DH306" s="11"/>
      <c r="DI306" s="11"/>
      <c r="DJ306" s="11"/>
      <c r="DK306" s="11"/>
      <c r="DL306" s="11"/>
      <c r="DM306" s="11"/>
      <c r="DN306" s="11"/>
      <c r="DO306" s="11"/>
      <c r="DP306" s="11"/>
      <c r="DQ306" s="11"/>
      <c r="DR306" s="11"/>
      <c r="DS306" s="11"/>
      <c r="DT306" s="11"/>
      <c r="DU306" s="148" t="s">
        <v>198</v>
      </c>
      <c r="DV306" s="11"/>
      <c r="DW306" s="11"/>
      <c r="DX306" s="11"/>
      <c r="DY306" s="11"/>
      <c r="DZ306" s="11"/>
      <c r="EA306" s="11"/>
      <c r="EB306" s="11"/>
      <c r="EC306" s="11"/>
      <c r="ED306" s="11"/>
      <c r="EE306" s="11"/>
      <c r="EF306" s="11"/>
      <c r="EG306" s="11"/>
      <c r="EH306" s="148" t="s">
        <v>199</v>
      </c>
      <c r="EI306" s="11"/>
      <c r="EJ306" s="11"/>
      <c r="EK306" s="11"/>
      <c r="EL306" s="11"/>
      <c r="EM306" s="11"/>
      <c r="EN306" s="11"/>
      <c r="EO306" s="11"/>
      <c r="EP306" s="11"/>
      <c r="EQ306" s="11"/>
      <c r="ER306" s="11"/>
      <c r="ES306" s="11"/>
      <c r="ET306" s="11"/>
      <c r="EU306" s="11"/>
      <c r="EV306" s="11"/>
      <c r="EW306" s="11"/>
      <c r="EX306" s="11"/>
      <c r="EY306" s="11"/>
      <c r="EZ306" s="11"/>
      <c r="FA306" s="148" t="s">
        <v>200</v>
      </c>
      <c r="FB306" s="11"/>
      <c r="FC306" s="11"/>
      <c r="FD306" s="11"/>
      <c r="FE306" s="11"/>
      <c r="FF306" s="11"/>
      <c r="FG306" s="11"/>
      <c r="FH306" s="11"/>
      <c r="FI306" s="11"/>
      <c r="FJ306" s="11"/>
      <c r="FK306" s="11"/>
      <c r="FL306" s="11"/>
      <c r="FM306" s="11"/>
      <c r="FN306" s="11"/>
      <c r="FO306" s="11"/>
      <c r="FP306" s="11"/>
      <c r="FQ306" s="11"/>
      <c r="FR306" s="11"/>
      <c r="FS306" s="11"/>
      <c r="FT306" s="11"/>
      <c r="FU306" s="11"/>
      <c r="FV306" s="148" t="s">
        <v>201</v>
      </c>
      <c r="FW306" s="11"/>
      <c r="FX306" s="11"/>
      <c r="FY306" s="11"/>
      <c r="FZ306" s="11"/>
      <c r="GA306" s="11"/>
    </row>
    <row r="307" spans="1:183">
      <c r="V307" s="11"/>
      <c r="AQ307" s="11"/>
      <c r="BK307" s="11"/>
      <c r="CF307" s="11"/>
      <c r="DA307" s="11"/>
      <c r="DO307" s="11"/>
      <c r="EC307" s="11"/>
      <c r="EQ307" s="11"/>
      <c r="FL307" s="11"/>
    </row>
    <row r="308" spans="1:183">
      <c r="V308" s="11"/>
      <c r="AQ308" s="11"/>
      <c r="BK308" s="11"/>
      <c r="CF308" s="11"/>
      <c r="DA308" s="11"/>
      <c r="DO308" s="11"/>
      <c r="EC308" s="11"/>
      <c r="EQ308" s="11"/>
      <c r="FL308" s="11"/>
    </row>
    <row r="309" spans="1:183">
      <c r="V309" s="11"/>
      <c r="AQ309" s="11"/>
      <c r="BK309" s="11"/>
      <c r="CF309" s="11"/>
      <c r="DA309" s="11"/>
      <c r="DO309" s="11"/>
      <c r="EC309" s="11"/>
      <c r="EQ309" s="11"/>
      <c r="FL309" s="11"/>
    </row>
    <row r="310" spans="1:183">
      <c r="V310" s="11"/>
      <c r="AQ310" s="11"/>
      <c r="BK310" s="11"/>
      <c r="CF310" s="11"/>
      <c r="DA310" s="11"/>
      <c r="DO310" s="11"/>
      <c r="EC310" s="11"/>
      <c r="EQ310" s="11"/>
      <c r="FL310" s="11"/>
    </row>
    <row r="311" spans="1:183">
      <c r="V311" s="11"/>
      <c r="AQ311" s="11"/>
      <c r="BK311" s="11"/>
      <c r="CF311" s="11"/>
      <c r="DA311" s="11"/>
      <c r="DO311" s="11"/>
      <c r="EC311" s="11"/>
      <c r="EQ311" s="11"/>
      <c r="FL311" s="11"/>
    </row>
    <row r="312" spans="1:183">
      <c r="V312" s="11"/>
      <c r="AQ312" s="11"/>
      <c r="BK312" s="11"/>
      <c r="CF312" s="11"/>
      <c r="DA312" s="11"/>
      <c r="DO312" s="11"/>
      <c r="EC312" s="11"/>
      <c r="EQ312" s="11"/>
      <c r="FL312" s="11"/>
    </row>
    <row r="313" spans="1:183">
      <c r="V313" s="11"/>
      <c r="AQ313" s="11"/>
      <c r="BK313" s="11"/>
      <c r="CF313" s="11"/>
      <c r="DA313" s="11"/>
      <c r="DO313" s="11"/>
      <c r="EC313" s="11"/>
      <c r="EQ313" s="11"/>
      <c r="FL313" s="11"/>
    </row>
    <row r="314" spans="1:183">
      <c r="V314" s="11"/>
      <c r="AQ314" s="11"/>
      <c r="BK314" s="11"/>
      <c r="CF314" s="11"/>
      <c r="DA314" s="11"/>
      <c r="DO314" s="11"/>
      <c r="EC314" s="11"/>
      <c r="EQ314" s="11"/>
      <c r="FL314" s="11"/>
    </row>
    <row r="315" spans="1:183">
      <c r="V315" s="11"/>
      <c r="AQ315" s="11"/>
      <c r="BK315" s="11"/>
      <c r="CF315" s="11"/>
      <c r="DA315" s="11"/>
      <c r="DO315" s="11"/>
      <c r="EC315" s="11"/>
      <c r="EQ315" s="11"/>
      <c r="FL315" s="11"/>
    </row>
    <row r="316" spans="1:183">
      <c r="V316" s="11"/>
      <c r="AQ316" s="11"/>
      <c r="BK316" s="11"/>
      <c r="CF316" s="11"/>
      <c r="DA316" s="11"/>
      <c r="DO316" s="11"/>
      <c r="EC316" s="11"/>
      <c r="EQ316" s="11"/>
      <c r="FL316" s="11"/>
    </row>
    <row r="317" spans="1:183">
      <c r="V317" s="11"/>
      <c r="AQ317" s="11"/>
      <c r="BK317" s="11"/>
      <c r="CF317" s="11"/>
      <c r="DA317" s="11"/>
      <c r="DO317" s="11"/>
      <c r="EC317" s="11"/>
      <c r="EQ317" s="11"/>
      <c r="FL317" s="11"/>
    </row>
    <row r="318" spans="1:183">
      <c r="V318" s="11"/>
      <c r="AQ318" s="11"/>
      <c r="BK318" s="11"/>
      <c r="CF318" s="11"/>
      <c r="DA318" s="11"/>
      <c r="DO318" s="11"/>
      <c r="EC318" s="11"/>
      <c r="EQ318" s="11"/>
      <c r="FL318" s="11"/>
    </row>
    <row r="319" spans="1:183">
      <c r="V319" s="11"/>
      <c r="AQ319" s="11"/>
      <c r="BK319" s="11"/>
      <c r="CF319" s="11"/>
      <c r="DA319" s="11"/>
      <c r="DO319" s="11"/>
      <c r="EC319" s="11"/>
      <c r="EQ319" s="11"/>
      <c r="FL319" s="11"/>
    </row>
    <row r="320" spans="1:183">
      <c r="A320" s="147">
        <v>9</v>
      </c>
      <c r="V320" s="147">
        <v>9</v>
      </c>
      <c r="AQ320" s="147">
        <v>9</v>
      </c>
      <c r="BK320" s="147">
        <v>9</v>
      </c>
      <c r="CF320" s="147">
        <v>9</v>
      </c>
      <c r="DA320" s="147">
        <v>9</v>
      </c>
      <c r="DO320" s="147">
        <v>9</v>
      </c>
      <c r="EC320" s="147">
        <v>9</v>
      </c>
      <c r="EQ320" s="147">
        <v>9</v>
      </c>
      <c r="FL320" s="147">
        <v>9</v>
      </c>
    </row>
    <row r="321" spans="22:168">
      <c r="V321" s="11"/>
      <c r="AQ321" s="11"/>
      <c r="BK321" s="11"/>
      <c r="CF321" s="11"/>
      <c r="DA321" s="11"/>
      <c r="DO321" s="11"/>
      <c r="EC321" s="11"/>
      <c r="EQ321" s="11"/>
      <c r="FL321" s="11"/>
    </row>
    <row r="322" spans="22:168">
      <c r="V322" s="11"/>
      <c r="AQ322" s="11"/>
      <c r="BK322" s="11"/>
      <c r="CF322" s="11"/>
      <c r="DA322" s="11"/>
      <c r="DO322" s="11"/>
      <c r="EC322" s="11"/>
      <c r="EQ322" s="11"/>
      <c r="FL322" s="11"/>
    </row>
    <row r="323" spans="22:168">
      <c r="V323" s="11"/>
      <c r="AQ323" s="11"/>
      <c r="BK323" s="11"/>
      <c r="CF323" s="11"/>
      <c r="DA323" s="11"/>
      <c r="DO323" s="11"/>
      <c r="EC323" s="11"/>
      <c r="EQ323" s="11"/>
      <c r="FL323" s="11"/>
    </row>
    <row r="324" spans="22:168">
      <c r="V324" s="11"/>
      <c r="AQ324" s="11"/>
      <c r="BK324" s="11"/>
      <c r="CF324" s="11"/>
      <c r="DA324" s="11"/>
      <c r="DO324" s="11"/>
      <c r="EC324" s="11"/>
      <c r="EQ324" s="11"/>
      <c r="FL324" s="11"/>
    </row>
    <row r="325" spans="22:168">
      <c r="V325" s="11"/>
      <c r="AQ325" s="11"/>
      <c r="BK325" s="11"/>
      <c r="CF325" s="11"/>
      <c r="DA325" s="11"/>
      <c r="DO325" s="11"/>
      <c r="EC325" s="11"/>
      <c r="EQ325" s="11"/>
      <c r="FL325" s="11"/>
    </row>
    <row r="326" spans="22:168">
      <c r="V326" s="11"/>
      <c r="AQ326" s="11"/>
      <c r="BK326" s="11"/>
      <c r="CF326" s="11"/>
      <c r="DA326" s="11"/>
      <c r="DO326" s="11"/>
      <c r="EC326" s="11"/>
      <c r="EQ326" s="11"/>
      <c r="FL326" s="11"/>
    </row>
    <row r="327" spans="22:168">
      <c r="V327" s="11"/>
      <c r="AQ327" s="11"/>
      <c r="BK327" s="11"/>
      <c r="CF327" s="11"/>
      <c r="DA327" s="11"/>
      <c r="DO327" s="11"/>
      <c r="EC327" s="11"/>
      <c r="EQ327" s="11"/>
      <c r="FL327" s="11"/>
    </row>
    <row r="328" spans="22:168">
      <c r="V328" s="11"/>
      <c r="AQ328" s="11"/>
      <c r="BK328" s="11"/>
      <c r="CF328" s="11"/>
      <c r="DA328" s="11"/>
      <c r="DO328" s="11"/>
      <c r="EC328" s="11"/>
      <c r="EQ328" s="11"/>
      <c r="FL328" s="11"/>
    </row>
    <row r="329" spans="22:168">
      <c r="V329" s="11"/>
      <c r="AQ329" s="11"/>
      <c r="BK329" s="11"/>
      <c r="CF329" s="11"/>
      <c r="DA329" s="11"/>
      <c r="DO329" s="11"/>
      <c r="EC329" s="11"/>
      <c r="EQ329" s="11"/>
      <c r="FL329" s="11"/>
    </row>
    <row r="330" spans="22:168">
      <c r="V330" s="11"/>
      <c r="AQ330" s="11"/>
      <c r="BK330" s="11"/>
      <c r="CF330" s="11"/>
      <c r="DA330" s="11"/>
      <c r="DO330" s="11"/>
      <c r="EC330" s="11"/>
      <c r="EQ330" s="11"/>
      <c r="FL330" s="11"/>
    </row>
    <row r="331" spans="22:168">
      <c r="V331" s="11"/>
      <c r="AQ331" s="11"/>
      <c r="BK331" s="11"/>
      <c r="CF331" s="11"/>
      <c r="DA331" s="11"/>
      <c r="DO331" s="11"/>
      <c r="EC331" s="11"/>
      <c r="EQ331" s="11"/>
      <c r="FL331" s="11"/>
    </row>
    <row r="332" spans="22:168">
      <c r="V332" s="11"/>
      <c r="AQ332" s="11"/>
      <c r="BK332" s="11"/>
      <c r="CF332" s="11"/>
      <c r="DA332" s="11"/>
      <c r="DO332" s="11"/>
      <c r="EC332" s="11"/>
      <c r="EQ332" s="11"/>
      <c r="FL332" s="11"/>
    </row>
    <row r="333" spans="22:168">
      <c r="V333" s="11"/>
      <c r="AQ333" s="11"/>
      <c r="BK333" s="11"/>
      <c r="CF333" s="11"/>
      <c r="DA333" s="11"/>
      <c r="DO333" s="11"/>
      <c r="EC333" s="11"/>
      <c r="EQ333" s="11"/>
      <c r="FL333" s="11"/>
    </row>
    <row r="334" spans="22:168">
      <c r="V334" s="11"/>
      <c r="AQ334" s="11"/>
      <c r="BK334" s="11"/>
      <c r="CF334" s="11"/>
      <c r="DA334" s="11"/>
      <c r="DO334" s="11"/>
      <c r="EC334" s="11"/>
      <c r="EQ334" s="11"/>
      <c r="FL334" s="11"/>
    </row>
    <row r="335" spans="22:168">
      <c r="V335" s="11"/>
      <c r="AQ335" s="11"/>
      <c r="BK335" s="11"/>
      <c r="CF335" s="11"/>
      <c r="DA335" s="11"/>
      <c r="DO335" s="11"/>
      <c r="EC335" s="11"/>
      <c r="EQ335" s="11"/>
      <c r="FL335" s="11"/>
    </row>
    <row r="336" spans="22:168">
      <c r="V336" s="11"/>
      <c r="AQ336" s="11"/>
      <c r="BK336" s="11"/>
      <c r="CF336" s="11"/>
      <c r="DA336" s="11"/>
      <c r="DO336" s="11"/>
      <c r="EC336" s="11"/>
      <c r="EQ336" s="11"/>
      <c r="FL336" s="11"/>
    </row>
    <row r="337" spans="1:183">
      <c r="V337" s="11"/>
      <c r="AQ337" s="11"/>
      <c r="BK337" s="11"/>
      <c r="CF337" s="11"/>
      <c r="DA337" s="11"/>
      <c r="DO337" s="11"/>
      <c r="EC337" s="11"/>
      <c r="EQ337" s="11"/>
      <c r="FL337" s="11"/>
    </row>
    <row r="338" spans="1:183">
      <c r="V338" s="11"/>
      <c r="AQ338" s="11"/>
      <c r="BK338" s="11"/>
      <c r="CF338" s="11"/>
      <c r="DA338" s="11"/>
      <c r="DO338" s="11"/>
      <c r="EC338" s="11"/>
      <c r="EQ338" s="11"/>
      <c r="FL338" s="11"/>
    </row>
    <row r="339" spans="1:183">
      <c r="V339" s="11"/>
      <c r="AQ339" s="11"/>
      <c r="BK339" s="11"/>
      <c r="CF339" s="11"/>
      <c r="DA339" s="11"/>
      <c r="DO339" s="11"/>
      <c r="EC339" s="11"/>
      <c r="EQ339" s="11"/>
      <c r="FL339" s="11"/>
    </row>
    <row r="340" spans="1:183">
      <c r="V340" s="11"/>
      <c r="AQ340" s="11"/>
      <c r="BK340" s="11"/>
      <c r="CF340" s="11"/>
      <c r="DA340" s="11"/>
      <c r="DO340" s="11"/>
      <c r="EC340" s="11"/>
      <c r="EQ340" s="11"/>
      <c r="FL340" s="11"/>
    </row>
    <row r="341" spans="1:183">
      <c r="V341" s="11"/>
      <c r="AQ341" s="11"/>
      <c r="BK341" s="11"/>
      <c r="CF341" s="11"/>
      <c r="DA341" s="11"/>
      <c r="DO341" s="11"/>
      <c r="EC341" s="11"/>
      <c r="EQ341" s="11"/>
      <c r="FL341" s="11"/>
    </row>
    <row r="342" spans="1:183">
      <c r="V342" s="11"/>
      <c r="AQ342" s="11"/>
      <c r="BK342" s="11"/>
      <c r="CF342" s="11"/>
      <c r="DA342" s="11"/>
      <c r="DO342" s="11"/>
      <c r="EC342" s="11"/>
      <c r="EQ342" s="11"/>
      <c r="FL342" s="11"/>
    </row>
    <row r="343" spans="1:183">
      <c r="V343" s="11"/>
      <c r="AQ343" s="11"/>
      <c r="BK343" s="11"/>
      <c r="CF343" s="11"/>
      <c r="DA343" s="11"/>
      <c r="DO343" s="11"/>
      <c r="EC343" s="11"/>
      <c r="EQ343" s="11"/>
      <c r="FL343" s="11"/>
    </row>
    <row r="344" spans="1:183" ht="15.75">
      <c r="A344" s="150" t="s">
        <v>238</v>
      </c>
      <c r="B344" s="11"/>
      <c r="C344" s="11"/>
      <c r="D344" s="11"/>
      <c r="E344" s="11"/>
      <c r="F344" s="11"/>
      <c r="G344" s="11"/>
      <c r="H344" s="11"/>
      <c r="I344" s="11"/>
      <c r="J344" s="11"/>
      <c r="K344" s="148" t="s">
        <v>193</v>
      </c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48" t="s">
        <v>194</v>
      </c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48" t="s">
        <v>195</v>
      </c>
      <c r="BB344" s="11"/>
      <c r="BC344" s="11"/>
      <c r="BD344" s="11"/>
      <c r="BE344" s="11"/>
      <c r="BF344" s="11"/>
      <c r="BG344" s="11"/>
      <c r="BH344" s="11"/>
      <c r="BI344" s="11"/>
      <c r="BJ344" s="11"/>
      <c r="BK344" s="11"/>
      <c r="BL344" s="11"/>
      <c r="BM344" s="11"/>
      <c r="BN344" s="11"/>
      <c r="BO344" s="11"/>
      <c r="BP344" s="11"/>
      <c r="BQ344" s="11"/>
      <c r="BR344" s="11"/>
      <c r="BS344" s="11"/>
      <c r="BT344" s="11"/>
      <c r="BU344" s="11"/>
      <c r="BV344" s="148" t="s">
        <v>196</v>
      </c>
      <c r="BW344" s="11"/>
      <c r="BX344" s="11"/>
      <c r="BY344" s="11"/>
      <c r="BZ344" s="11"/>
      <c r="CA344" s="11"/>
      <c r="CB344" s="11"/>
      <c r="CC344" s="11"/>
      <c r="CD344" s="11"/>
      <c r="CE344" s="11"/>
      <c r="CF344" s="11"/>
      <c r="CG344" s="11"/>
      <c r="CH344" s="11"/>
      <c r="CI344" s="11"/>
      <c r="CJ344" s="11"/>
      <c r="CK344" s="11"/>
      <c r="CL344" s="11"/>
      <c r="CM344" s="11"/>
      <c r="CN344" s="11"/>
      <c r="CO344" s="11"/>
      <c r="CP344" s="148" t="s">
        <v>197</v>
      </c>
      <c r="CQ344" s="11"/>
      <c r="CR344" s="11"/>
      <c r="CS344" s="11"/>
      <c r="CT344" s="11"/>
      <c r="CU344" s="11"/>
      <c r="CV344" s="11"/>
      <c r="CW344" s="11"/>
      <c r="CX344" s="11"/>
      <c r="CY344" s="11"/>
      <c r="CZ344" s="11"/>
      <c r="DA344" s="11"/>
      <c r="DB344" s="11"/>
      <c r="DC344" s="11"/>
      <c r="DD344" s="11"/>
      <c r="DE344" s="11"/>
      <c r="DF344" s="11"/>
      <c r="DG344" s="148" t="s">
        <v>220</v>
      </c>
      <c r="DH344" s="11"/>
      <c r="DI344" s="11"/>
      <c r="DJ344" s="11"/>
      <c r="DK344" s="11"/>
      <c r="DL344" s="11"/>
      <c r="DM344" s="11"/>
      <c r="DN344" s="11"/>
      <c r="DO344" s="11"/>
      <c r="DP344" s="11"/>
      <c r="DQ344" s="11"/>
      <c r="DR344" s="11"/>
      <c r="DS344" s="11"/>
      <c r="DT344" s="11"/>
      <c r="DU344" s="148" t="s">
        <v>198</v>
      </c>
      <c r="DV344" s="11"/>
      <c r="DW344" s="11"/>
      <c r="DX344" s="11"/>
      <c r="DY344" s="11"/>
      <c r="DZ344" s="11"/>
      <c r="EA344" s="11"/>
      <c r="EB344" s="11"/>
      <c r="EC344" s="11"/>
      <c r="ED344" s="11"/>
      <c r="EE344" s="11"/>
      <c r="EF344" s="11"/>
      <c r="EG344" s="11"/>
      <c r="EH344" s="148" t="s">
        <v>199</v>
      </c>
      <c r="EI344" s="11"/>
      <c r="EJ344" s="11"/>
      <c r="EK344" s="11"/>
      <c r="EL344" s="11"/>
      <c r="EM344" s="11"/>
      <c r="EN344" s="11"/>
      <c r="EO344" s="11"/>
      <c r="EP344" s="11"/>
      <c r="EQ344" s="11"/>
      <c r="ER344" s="11"/>
      <c r="ES344" s="11"/>
      <c r="ET344" s="11"/>
      <c r="EU344" s="11"/>
      <c r="EV344" s="11"/>
      <c r="EW344" s="11"/>
      <c r="EX344" s="11"/>
      <c r="EY344" s="11"/>
      <c r="EZ344" s="11"/>
      <c r="FA344" s="148" t="s">
        <v>200</v>
      </c>
      <c r="FB344" s="11"/>
      <c r="FC344" s="11"/>
      <c r="FD344" s="11"/>
      <c r="FE344" s="11"/>
      <c r="FF344" s="11"/>
      <c r="FG344" s="11"/>
      <c r="FH344" s="11"/>
      <c r="FI344" s="11"/>
      <c r="FJ344" s="11"/>
      <c r="FK344" s="11"/>
      <c r="FL344" s="11"/>
      <c r="FM344" s="11"/>
      <c r="FN344" s="11"/>
      <c r="FO344" s="11"/>
      <c r="FP344" s="11"/>
      <c r="FQ344" s="11"/>
      <c r="FR344" s="11"/>
      <c r="FS344" s="11"/>
      <c r="FT344" s="11"/>
      <c r="FU344" s="11"/>
      <c r="FV344" s="148" t="s">
        <v>201</v>
      </c>
      <c r="FW344" s="11"/>
      <c r="FX344" s="11"/>
      <c r="FY344" s="11"/>
      <c r="FZ344" s="11"/>
      <c r="GA344" s="11"/>
    </row>
    <row r="345" spans="1:183">
      <c r="V345" s="11"/>
      <c r="AQ345" s="11"/>
      <c r="BK345" s="11"/>
      <c r="CF345" s="11"/>
      <c r="DA345" s="11"/>
      <c r="DO345" s="11"/>
      <c r="EC345" s="11"/>
      <c r="EQ345" s="11"/>
      <c r="FL345" s="11"/>
    </row>
    <row r="346" spans="1:183">
      <c r="V346" s="11"/>
      <c r="AQ346" s="11"/>
      <c r="BK346" s="11"/>
      <c r="CF346" s="11"/>
      <c r="DA346" s="11"/>
      <c r="DO346" s="11"/>
      <c r="EC346" s="11"/>
      <c r="EQ346" s="11"/>
      <c r="FL346" s="11"/>
    </row>
    <row r="347" spans="1:183">
      <c r="V347" s="11"/>
      <c r="AQ347" s="11"/>
      <c r="BK347" s="11"/>
      <c r="CF347" s="11"/>
      <c r="DA347" s="11"/>
      <c r="DO347" s="11"/>
      <c r="EC347" s="11"/>
      <c r="EQ347" s="11"/>
      <c r="FL347" s="11"/>
    </row>
    <row r="348" spans="1:183">
      <c r="V348" s="11"/>
      <c r="AQ348" s="11"/>
      <c r="BK348" s="11"/>
      <c r="CF348" s="11"/>
      <c r="DA348" s="11"/>
      <c r="DO348" s="11"/>
      <c r="EC348" s="11"/>
      <c r="EQ348" s="11"/>
      <c r="FL348" s="11"/>
    </row>
    <row r="349" spans="1:183">
      <c r="V349" s="11"/>
      <c r="AQ349" s="11"/>
      <c r="BK349" s="11"/>
      <c r="CF349" s="11"/>
      <c r="DA349" s="11"/>
      <c r="DO349" s="11"/>
      <c r="EC349" s="11"/>
      <c r="EQ349" s="11"/>
      <c r="FL349" s="11"/>
    </row>
    <row r="350" spans="1:183">
      <c r="V350" s="11"/>
      <c r="AQ350" s="11"/>
      <c r="BK350" s="11"/>
      <c r="CF350" s="11"/>
      <c r="DA350" s="11"/>
      <c r="DO350" s="11"/>
      <c r="EC350" s="11"/>
      <c r="EQ350" s="11"/>
      <c r="FL350" s="11"/>
    </row>
    <row r="351" spans="1:183">
      <c r="V351" s="11"/>
      <c r="AQ351" s="11"/>
      <c r="BK351" s="11"/>
      <c r="CF351" s="11"/>
      <c r="DA351" s="11"/>
      <c r="DO351" s="11"/>
      <c r="EC351" s="11"/>
      <c r="EQ351" s="11"/>
      <c r="FL351" s="11"/>
    </row>
    <row r="352" spans="1:183">
      <c r="V352" s="11"/>
      <c r="AQ352" s="11"/>
      <c r="BK352" s="11"/>
      <c r="CF352" s="11"/>
      <c r="DA352" s="11"/>
      <c r="DO352" s="11"/>
      <c r="EC352" s="11"/>
      <c r="EQ352" s="11"/>
      <c r="FL352" s="11"/>
    </row>
    <row r="353" spans="1:168">
      <c r="V353" s="11"/>
      <c r="AQ353" s="11"/>
      <c r="BK353" s="11"/>
      <c r="CF353" s="11"/>
      <c r="DA353" s="11"/>
      <c r="DO353" s="11"/>
      <c r="EC353" s="11"/>
      <c r="EQ353" s="11"/>
      <c r="FL353" s="11"/>
    </row>
    <row r="354" spans="1:168">
      <c r="V354" s="11"/>
      <c r="AQ354" s="11"/>
      <c r="BK354" s="11"/>
      <c r="CF354" s="11"/>
      <c r="DA354" s="11"/>
      <c r="DO354" s="11"/>
      <c r="EC354" s="11"/>
      <c r="EQ354" s="11"/>
      <c r="FL354" s="11"/>
    </row>
    <row r="355" spans="1:168">
      <c r="V355" s="11"/>
      <c r="AQ355" s="11"/>
      <c r="BK355" s="11"/>
      <c r="CF355" s="11"/>
      <c r="DA355" s="11"/>
      <c r="DO355" s="11"/>
      <c r="EC355" s="11"/>
      <c r="EQ355" s="11"/>
      <c r="FL355" s="11"/>
    </row>
    <row r="356" spans="1:168">
      <c r="V356" s="11"/>
      <c r="AQ356" s="11"/>
      <c r="BK356" s="11"/>
      <c r="CF356" s="11"/>
      <c r="DA356" s="11"/>
      <c r="DO356" s="11"/>
      <c r="EC356" s="11"/>
      <c r="EQ356" s="11"/>
      <c r="FL356" s="11"/>
    </row>
    <row r="357" spans="1:168">
      <c r="V357" s="11"/>
      <c r="AQ357" s="11"/>
      <c r="BK357" s="11"/>
      <c r="CF357" s="11"/>
      <c r="DA357" s="11"/>
      <c r="DO357" s="11"/>
      <c r="EC357" s="11"/>
      <c r="EQ357" s="11"/>
      <c r="FL357" s="11"/>
    </row>
    <row r="358" spans="1:168">
      <c r="V358" s="11"/>
      <c r="AQ358" s="11"/>
      <c r="BK358" s="11"/>
      <c r="CF358" s="11"/>
      <c r="DA358" s="11"/>
      <c r="DO358" s="11"/>
      <c r="EC358" s="11"/>
      <c r="EQ358" s="11"/>
      <c r="FL358" s="11"/>
    </row>
    <row r="359" spans="1:168">
      <c r="V359" s="11"/>
      <c r="AQ359" s="11"/>
      <c r="BK359" s="11"/>
      <c r="CF359" s="11"/>
      <c r="DA359" s="11"/>
      <c r="DO359" s="11"/>
      <c r="EC359" s="11"/>
      <c r="EQ359" s="11"/>
      <c r="FL359" s="11"/>
    </row>
    <row r="360" spans="1:168">
      <c r="A360" s="147">
        <v>10</v>
      </c>
      <c r="V360" s="147">
        <v>10</v>
      </c>
      <c r="AQ360" s="147">
        <v>10</v>
      </c>
      <c r="BK360" s="147">
        <v>10</v>
      </c>
      <c r="CF360" s="147">
        <v>10</v>
      </c>
      <c r="DA360" s="147">
        <v>10</v>
      </c>
      <c r="DO360" s="147">
        <v>10</v>
      </c>
      <c r="EC360" s="147">
        <v>10</v>
      </c>
      <c r="EQ360" s="147">
        <v>10</v>
      </c>
      <c r="FL360" s="147">
        <v>10</v>
      </c>
    </row>
    <row r="361" spans="1:168">
      <c r="V361" s="11"/>
      <c r="AQ361" s="11"/>
      <c r="BK361" s="11"/>
      <c r="CF361" s="11"/>
      <c r="DA361" s="11"/>
      <c r="DO361" s="11"/>
      <c r="EC361" s="11"/>
      <c r="EQ361" s="11"/>
      <c r="FL361" s="11"/>
    </row>
    <row r="362" spans="1:168">
      <c r="V362" s="11"/>
      <c r="AQ362" s="11"/>
      <c r="BK362" s="11"/>
      <c r="CF362" s="11"/>
      <c r="DA362" s="11"/>
      <c r="DO362" s="11"/>
      <c r="EC362" s="11"/>
      <c r="EQ362" s="11"/>
      <c r="FL362" s="11"/>
    </row>
    <row r="363" spans="1:168">
      <c r="V363" s="11"/>
      <c r="AQ363" s="11"/>
      <c r="BK363" s="11"/>
      <c r="CF363" s="11"/>
      <c r="DA363" s="11"/>
      <c r="DO363" s="11"/>
      <c r="EC363" s="11"/>
      <c r="EQ363" s="11"/>
      <c r="FL363" s="11"/>
    </row>
    <row r="364" spans="1:168">
      <c r="V364" s="11"/>
      <c r="AQ364" s="11"/>
      <c r="BK364" s="11"/>
      <c r="CF364" s="11"/>
      <c r="DA364" s="11"/>
      <c r="DO364" s="11"/>
      <c r="EC364" s="11"/>
      <c r="EQ364" s="11"/>
      <c r="FL364" s="11"/>
    </row>
    <row r="365" spans="1:168">
      <c r="V365" s="11"/>
      <c r="AQ365" s="11"/>
      <c r="BK365" s="11"/>
      <c r="CF365" s="11"/>
      <c r="DA365" s="11"/>
      <c r="DO365" s="11"/>
      <c r="EC365" s="11"/>
      <c r="EQ365" s="11"/>
      <c r="FL365" s="11"/>
    </row>
    <row r="366" spans="1:168">
      <c r="V366" s="11"/>
      <c r="AQ366" s="11"/>
      <c r="BK366" s="11"/>
      <c r="CF366" s="11"/>
      <c r="DA366" s="11"/>
      <c r="DO366" s="11"/>
      <c r="EC366" s="11"/>
      <c r="EQ366" s="11"/>
      <c r="FL366" s="11"/>
    </row>
    <row r="367" spans="1:168">
      <c r="V367" s="11"/>
      <c r="AQ367" s="11"/>
      <c r="BK367" s="11"/>
      <c r="CF367" s="11"/>
      <c r="DA367" s="11"/>
      <c r="DO367" s="11"/>
      <c r="EC367" s="11"/>
      <c r="EQ367" s="11"/>
      <c r="FL367" s="11"/>
    </row>
    <row r="368" spans="1:168">
      <c r="V368" s="11"/>
      <c r="AQ368" s="11"/>
      <c r="BK368" s="11"/>
      <c r="CF368" s="11"/>
      <c r="DA368" s="11"/>
      <c r="DO368" s="11"/>
      <c r="EC368" s="11"/>
      <c r="EQ368" s="11"/>
      <c r="FL368" s="11"/>
    </row>
    <row r="369" spans="1:183">
      <c r="V369" s="11"/>
      <c r="AQ369" s="11"/>
      <c r="BK369" s="11"/>
      <c r="CF369" s="11"/>
      <c r="DA369" s="11"/>
      <c r="DO369" s="11"/>
      <c r="EC369" s="11"/>
      <c r="EQ369" s="11"/>
      <c r="FL369" s="11"/>
    </row>
    <row r="370" spans="1:183">
      <c r="V370" s="11"/>
      <c r="AQ370" s="11"/>
      <c r="BK370" s="11"/>
      <c r="CF370" s="11"/>
      <c r="DA370" s="11"/>
      <c r="DO370" s="11"/>
      <c r="EC370" s="11"/>
      <c r="EQ370" s="11"/>
      <c r="FL370" s="11"/>
    </row>
    <row r="371" spans="1:183">
      <c r="V371" s="11"/>
      <c r="AQ371" s="11"/>
      <c r="BK371" s="11"/>
      <c r="CF371" s="11"/>
      <c r="DA371" s="11"/>
      <c r="DO371" s="11"/>
      <c r="EC371" s="11"/>
      <c r="EQ371" s="11"/>
      <c r="FL371" s="11"/>
    </row>
    <row r="372" spans="1:183">
      <c r="V372" s="11"/>
      <c r="AQ372" s="11"/>
      <c r="BK372" s="11"/>
      <c r="CF372" s="11"/>
      <c r="DA372" s="11"/>
      <c r="DO372" s="11"/>
      <c r="EC372" s="11"/>
      <c r="EQ372" s="11"/>
      <c r="FL372" s="11"/>
    </row>
    <row r="373" spans="1:183">
      <c r="V373" s="11"/>
      <c r="AQ373" s="11"/>
      <c r="BK373" s="11"/>
      <c r="CF373" s="11"/>
      <c r="DA373" s="11"/>
      <c r="DO373" s="11"/>
      <c r="EC373" s="11"/>
      <c r="EQ373" s="11"/>
      <c r="FL373" s="11"/>
    </row>
    <row r="374" spans="1:183">
      <c r="V374" s="11"/>
      <c r="AQ374" s="11"/>
      <c r="BK374" s="11"/>
      <c r="CF374" s="11"/>
      <c r="DA374" s="11"/>
      <c r="DO374" s="11"/>
      <c r="EC374" s="11"/>
      <c r="EQ374" s="11"/>
      <c r="FL374" s="11"/>
    </row>
    <row r="375" spans="1:183">
      <c r="V375" s="11"/>
      <c r="AQ375" s="11"/>
      <c r="BK375" s="11"/>
      <c r="CF375" s="11"/>
      <c r="DA375" s="11"/>
      <c r="DO375" s="11"/>
      <c r="EC375" s="11"/>
      <c r="EQ375" s="11"/>
      <c r="FL375" s="11"/>
    </row>
    <row r="376" spans="1:183">
      <c r="V376" s="11"/>
      <c r="AQ376" s="11"/>
      <c r="BK376" s="11"/>
      <c r="CF376" s="11"/>
      <c r="DA376" s="11"/>
      <c r="DO376" s="11"/>
      <c r="EC376" s="11"/>
      <c r="EQ376" s="11"/>
      <c r="FL376" s="11"/>
    </row>
    <row r="377" spans="1:183">
      <c r="V377" s="11"/>
      <c r="AQ377" s="11"/>
      <c r="BK377" s="11"/>
      <c r="CF377" s="11"/>
      <c r="DA377" s="11"/>
      <c r="DO377" s="11"/>
      <c r="EC377" s="11"/>
      <c r="EQ377" s="11"/>
      <c r="FL377" s="11"/>
    </row>
    <row r="378" spans="1:183">
      <c r="V378" s="11"/>
      <c r="AQ378" s="11"/>
      <c r="BK378" s="11"/>
      <c r="CF378" s="11"/>
      <c r="DA378" s="11"/>
      <c r="DO378" s="11"/>
      <c r="EC378" s="11"/>
      <c r="EQ378" s="11"/>
      <c r="FL378" s="11"/>
    </row>
    <row r="379" spans="1:183">
      <c r="V379" s="11"/>
      <c r="AQ379" s="11"/>
      <c r="BK379" s="11"/>
      <c r="CF379" s="11"/>
      <c r="DA379" s="11"/>
      <c r="DO379" s="11"/>
      <c r="EC379" s="11"/>
      <c r="EQ379" s="11"/>
      <c r="FL379" s="11"/>
    </row>
    <row r="380" spans="1:183">
      <c r="V380" s="11"/>
      <c r="AQ380" s="11"/>
      <c r="BK380" s="11"/>
      <c r="CF380" s="11"/>
      <c r="DA380" s="11"/>
      <c r="DO380" s="11"/>
      <c r="EC380" s="11"/>
      <c r="EQ380" s="11"/>
      <c r="FL380" s="11"/>
    </row>
    <row r="381" spans="1:183">
      <c r="V381" s="11"/>
      <c r="AQ381" s="11"/>
      <c r="BK381" s="11"/>
      <c r="CF381" s="11"/>
      <c r="DA381" s="11"/>
      <c r="DO381" s="11"/>
      <c r="EC381" s="11"/>
      <c r="EQ381" s="11"/>
      <c r="FL381" s="11"/>
    </row>
    <row r="382" spans="1:183" ht="15.75">
      <c r="A382" s="150" t="s">
        <v>238</v>
      </c>
      <c r="B382" s="11"/>
      <c r="C382" s="11"/>
      <c r="D382" s="11"/>
      <c r="E382" s="11"/>
      <c r="F382" s="11"/>
      <c r="G382" s="11"/>
      <c r="H382" s="11"/>
      <c r="I382" s="11"/>
      <c r="J382" s="11"/>
      <c r="K382" s="148" t="s">
        <v>193</v>
      </c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48" t="s">
        <v>194</v>
      </c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48" t="s">
        <v>195</v>
      </c>
      <c r="BB382" s="11"/>
      <c r="BC382" s="11"/>
      <c r="BD382" s="11"/>
      <c r="BE382" s="11"/>
      <c r="BF382" s="11"/>
      <c r="BG382" s="11"/>
      <c r="BH382" s="11"/>
      <c r="BI382" s="11"/>
      <c r="BJ382" s="11"/>
      <c r="BK382" s="11"/>
      <c r="BL382" s="11"/>
      <c r="BM382" s="11"/>
      <c r="BN382" s="11"/>
      <c r="BO382" s="11"/>
      <c r="BP382" s="11"/>
      <c r="BQ382" s="11"/>
      <c r="BR382" s="11"/>
      <c r="BS382" s="11"/>
      <c r="BT382" s="11"/>
      <c r="BU382" s="11"/>
      <c r="BV382" s="148" t="s">
        <v>196</v>
      </c>
      <c r="BW382" s="11"/>
      <c r="BX382" s="11"/>
      <c r="BY382" s="11"/>
      <c r="BZ382" s="11"/>
      <c r="CA382" s="11"/>
      <c r="CB382" s="11"/>
      <c r="CC382" s="11"/>
      <c r="CD382" s="11"/>
      <c r="CE382" s="11"/>
      <c r="CF382" s="11"/>
      <c r="CG382" s="11"/>
      <c r="CH382" s="11"/>
      <c r="CI382" s="11"/>
      <c r="CJ382" s="11"/>
      <c r="CK382" s="11"/>
      <c r="CL382" s="11"/>
      <c r="CM382" s="11"/>
      <c r="CN382" s="11"/>
      <c r="CO382" s="11"/>
      <c r="CP382" s="148" t="s">
        <v>197</v>
      </c>
      <c r="CQ382" s="11"/>
      <c r="CR382" s="11"/>
      <c r="CS382" s="11"/>
      <c r="CT382" s="11"/>
      <c r="CU382" s="11"/>
      <c r="CV382" s="11"/>
      <c r="CW382" s="11"/>
      <c r="CX382" s="11"/>
      <c r="CY382" s="11"/>
      <c r="CZ382" s="11"/>
      <c r="DA382" s="11"/>
      <c r="DB382" s="11"/>
      <c r="DC382" s="11"/>
      <c r="DD382" s="11"/>
      <c r="DE382" s="11"/>
      <c r="DF382" s="11"/>
      <c r="DG382" s="148" t="s">
        <v>220</v>
      </c>
      <c r="DH382" s="11"/>
      <c r="DI382" s="11"/>
      <c r="DJ382" s="11"/>
      <c r="DK382" s="11"/>
      <c r="DL382" s="11"/>
      <c r="DM382" s="11"/>
      <c r="DN382" s="11"/>
      <c r="DO382" s="11"/>
      <c r="DP382" s="11"/>
      <c r="DQ382" s="11"/>
      <c r="DR382" s="11"/>
      <c r="DS382" s="11"/>
      <c r="DT382" s="11"/>
      <c r="DU382" s="148" t="s">
        <v>198</v>
      </c>
      <c r="DV382" s="11"/>
      <c r="DW382" s="11"/>
      <c r="DX382" s="11"/>
      <c r="DY382" s="11"/>
      <c r="DZ382" s="11"/>
      <c r="EA382" s="11"/>
      <c r="EB382" s="11"/>
      <c r="EC382" s="11"/>
      <c r="ED382" s="11"/>
      <c r="EE382" s="11"/>
      <c r="EF382" s="11"/>
      <c r="EG382" s="11"/>
      <c r="EH382" s="148" t="s">
        <v>199</v>
      </c>
      <c r="EI382" s="11"/>
      <c r="EJ382" s="11"/>
      <c r="EK382" s="11"/>
      <c r="EL382" s="11"/>
      <c r="EM382" s="11"/>
      <c r="EN382" s="11"/>
      <c r="EO382" s="11"/>
      <c r="EP382" s="11"/>
      <c r="EQ382" s="11"/>
      <c r="ER382" s="11"/>
      <c r="ES382" s="11"/>
      <c r="ET382" s="11"/>
      <c r="EU382" s="11"/>
      <c r="EV382" s="11"/>
      <c r="EW382" s="11"/>
      <c r="EX382" s="11"/>
      <c r="EY382" s="11"/>
      <c r="EZ382" s="11"/>
      <c r="FA382" s="148" t="s">
        <v>200</v>
      </c>
      <c r="FB382" s="11"/>
      <c r="FC382" s="11"/>
      <c r="FD382" s="11"/>
      <c r="FE382" s="11"/>
      <c r="FF382" s="11"/>
      <c r="FG382" s="11"/>
      <c r="FH382" s="11"/>
      <c r="FI382" s="11"/>
      <c r="FJ382" s="11"/>
      <c r="FK382" s="11"/>
      <c r="FL382" s="11"/>
      <c r="FM382" s="11"/>
      <c r="FN382" s="11"/>
      <c r="FO382" s="11"/>
      <c r="FP382" s="11"/>
      <c r="FQ382" s="11"/>
      <c r="FR382" s="11"/>
      <c r="FS382" s="11"/>
      <c r="FT382" s="11"/>
      <c r="FU382" s="11"/>
      <c r="FV382" s="148" t="s">
        <v>201</v>
      </c>
      <c r="FW382" s="11"/>
      <c r="FX382" s="11"/>
      <c r="FY382" s="11"/>
      <c r="FZ382" s="11"/>
      <c r="GA382" s="11"/>
    </row>
    <row r="383" spans="1:183">
      <c r="V383" s="11"/>
      <c r="AQ383" s="11"/>
      <c r="BK383" s="11"/>
      <c r="CF383" s="11"/>
      <c r="DA383" s="11"/>
      <c r="DO383" s="11"/>
      <c r="EC383" s="11"/>
      <c r="EQ383" s="11"/>
      <c r="FL383" s="11"/>
    </row>
    <row r="384" spans="1:183">
      <c r="V384" s="11"/>
      <c r="AQ384" s="11"/>
      <c r="BK384" s="11"/>
      <c r="CF384" s="11"/>
      <c r="DA384" s="11"/>
      <c r="DO384" s="11"/>
      <c r="EC384" s="11"/>
      <c r="EQ384" s="11"/>
      <c r="FL384" s="11"/>
    </row>
    <row r="385" spans="1:168">
      <c r="V385" s="11"/>
      <c r="AQ385" s="11"/>
      <c r="BK385" s="11"/>
      <c r="CF385" s="11"/>
      <c r="DA385" s="11"/>
      <c r="DO385" s="11"/>
      <c r="EC385" s="11"/>
      <c r="EQ385" s="11"/>
      <c r="FL385" s="11"/>
    </row>
    <row r="386" spans="1:168">
      <c r="V386" s="11"/>
      <c r="AQ386" s="11"/>
      <c r="BK386" s="11"/>
      <c r="CF386" s="11"/>
      <c r="DA386" s="11"/>
      <c r="DO386" s="11"/>
      <c r="EC386" s="11"/>
      <c r="EQ386" s="11"/>
      <c r="FL386" s="11"/>
    </row>
    <row r="387" spans="1:168">
      <c r="V387" s="11"/>
      <c r="AQ387" s="11"/>
      <c r="BK387" s="11"/>
      <c r="CF387" s="11"/>
      <c r="DA387" s="11"/>
      <c r="DO387" s="11"/>
      <c r="EC387" s="11"/>
      <c r="EQ387" s="11"/>
      <c r="FL387" s="11"/>
    </row>
    <row r="388" spans="1:168">
      <c r="V388" s="11"/>
      <c r="AQ388" s="11"/>
      <c r="BK388" s="11"/>
      <c r="CF388" s="11"/>
      <c r="DA388" s="11"/>
      <c r="DO388" s="11"/>
      <c r="EC388" s="11"/>
      <c r="EQ388" s="11"/>
      <c r="FL388" s="11"/>
    </row>
    <row r="389" spans="1:168">
      <c r="V389" s="11"/>
      <c r="AQ389" s="11"/>
      <c r="BK389" s="11"/>
      <c r="CF389" s="11"/>
      <c r="DA389" s="11"/>
      <c r="DO389" s="11"/>
      <c r="EC389" s="11"/>
      <c r="EQ389" s="11"/>
      <c r="FL389" s="11"/>
    </row>
    <row r="390" spans="1:168">
      <c r="V390" s="11"/>
      <c r="AQ390" s="11"/>
      <c r="BK390" s="11"/>
      <c r="CF390" s="11"/>
      <c r="DA390" s="11"/>
      <c r="DO390" s="11"/>
      <c r="EC390" s="11"/>
      <c r="EQ390" s="11"/>
      <c r="FL390" s="11"/>
    </row>
    <row r="391" spans="1:168">
      <c r="V391" s="11"/>
      <c r="AQ391" s="11"/>
      <c r="BK391" s="11"/>
      <c r="CF391" s="11"/>
      <c r="DA391" s="11"/>
      <c r="DO391" s="11"/>
      <c r="EC391" s="11"/>
      <c r="EQ391" s="11"/>
      <c r="FL391" s="11"/>
    </row>
    <row r="392" spans="1:168">
      <c r="V392" s="11"/>
      <c r="AQ392" s="11"/>
      <c r="BK392" s="11"/>
      <c r="CF392" s="11"/>
      <c r="DA392" s="11"/>
      <c r="DO392" s="11"/>
      <c r="EC392" s="11"/>
      <c r="EQ392" s="11"/>
      <c r="FL392" s="11"/>
    </row>
    <row r="393" spans="1:168">
      <c r="V393" s="11"/>
      <c r="AQ393" s="11"/>
      <c r="BK393" s="11"/>
      <c r="CF393" s="11"/>
      <c r="DA393" s="11"/>
      <c r="DO393" s="11"/>
      <c r="EC393" s="11"/>
      <c r="EQ393" s="11"/>
      <c r="FL393" s="11"/>
    </row>
    <row r="394" spans="1:168">
      <c r="V394" s="11"/>
      <c r="AQ394" s="11"/>
      <c r="BK394" s="11"/>
      <c r="CF394" s="11"/>
      <c r="DA394" s="11"/>
      <c r="DO394" s="11"/>
      <c r="EC394" s="11"/>
      <c r="EQ394" s="11"/>
      <c r="FL394" s="11"/>
    </row>
    <row r="395" spans="1:168">
      <c r="V395" s="11"/>
      <c r="AQ395" s="11"/>
      <c r="BK395" s="11"/>
      <c r="CF395" s="11"/>
      <c r="DA395" s="11"/>
      <c r="DO395" s="11"/>
      <c r="EC395" s="11"/>
      <c r="EQ395" s="11"/>
      <c r="FL395" s="11"/>
    </row>
    <row r="396" spans="1:168">
      <c r="V396" s="11"/>
      <c r="AQ396" s="11"/>
      <c r="BK396" s="11"/>
      <c r="CF396" s="11"/>
      <c r="DA396" s="11"/>
      <c r="DO396" s="11"/>
      <c r="EC396" s="11"/>
      <c r="EQ396" s="11"/>
      <c r="FL396" s="11"/>
    </row>
    <row r="397" spans="1:168">
      <c r="V397" s="11"/>
      <c r="AQ397" s="11"/>
      <c r="BK397" s="11"/>
      <c r="CF397" s="11"/>
      <c r="DA397" s="11"/>
      <c r="DO397" s="11"/>
      <c r="EC397" s="11"/>
      <c r="EQ397" s="11"/>
      <c r="FL397" s="11"/>
    </row>
    <row r="398" spans="1:168">
      <c r="V398" s="11"/>
      <c r="AQ398" s="11"/>
      <c r="BK398" s="11"/>
      <c r="CF398" s="11"/>
      <c r="DA398" s="11"/>
      <c r="DO398" s="11"/>
      <c r="EC398" s="11"/>
      <c r="EQ398" s="11"/>
      <c r="FL398" s="11"/>
    </row>
    <row r="399" spans="1:168">
      <c r="V399" s="11"/>
      <c r="AQ399" s="11"/>
      <c r="BK399" s="11"/>
      <c r="CF399" s="11"/>
      <c r="DA399" s="11"/>
      <c r="DO399" s="11"/>
      <c r="EC399" s="11"/>
      <c r="EQ399" s="11"/>
      <c r="FL399" s="11"/>
    </row>
    <row r="400" spans="1:168">
      <c r="A400" s="147">
        <v>11</v>
      </c>
      <c r="V400" s="147">
        <v>11</v>
      </c>
      <c r="AQ400" s="147">
        <v>11</v>
      </c>
      <c r="BK400" s="147">
        <v>11</v>
      </c>
      <c r="CF400" s="147">
        <v>11</v>
      </c>
      <c r="DA400" s="147">
        <v>11</v>
      </c>
      <c r="DO400" s="147">
        <v>11</v>
      </c>
      <c r="EC400" s="147">
        <v>11</v>
      </c>
      <c r="EQ400" s="147">
        <v>11</v>
      </c>
      <c r="FL400" s="147">
        <v>11</v>
      </c>
    </row>
    <row r="401" spans="22:168">
      <c r="V401" s="11"/>
      <c r="AQ401" s="11"/>
      <c r="BK401" s="11"/>
      <c r="CF401" s="11"/>
      <c r="DA401" s="11"/>
      <c r="DO401" s="11"/>
      <c r="EC401" s="11"/>
      <c r="EQ401" s="11"/>
      <c r="FL401" s="11"/>
    </row>
    <row r="402" spans="22:168">
      <c r="V402" s="11"/>
      <c r="AQ402" s="11"/>
      <c r="BK402" s="11"/>
      <c r="CF402" s="11"/>
      <c r="DA402" s="11"/>
      <c r="DO402" s="11"/>
      <c r="EC402" s="11"/>
      <c r="EQ402" s="11"/>
      <c r="FL402" s="11"/>
    </row>
    <row r="403" spans="22:168">
      <c r="V403" s="11"/>
      <c r="AQ403" s="11"/>
      <c r="BK403" s="11"/>
      <c r="CF403" s="11"/>
      <c r="DA403" s="11"/>
      <c r="DO403" s="11"/>
      <c r="EC403" s="11"/>
      <c r="EQ403" s="11"/>
      <c r="FL403" s="11"/>
    </row>
    <row r="404" spans="22:168">
      <c r="V404" s="11"/>
      <c r="AQ404" s="11"/>
      <c r="BK404" s="11"/>
      <c r="CF404" s="11"/>
      <c r="DA404" s="11"/>
      <c r="DO404" s="11"/>
      <c r="EC404" s="11"/>
      <c r="EQ404" s="11"/>
      <c r="FL404" s="11"/>
    </row>
    <row r="405" spans="22:168">
      <c r="V405" s="11"/>
      <c r="AQ405" s="11"/>
      <c r="BK405" s="11"/>
      <c r="CF405" s="11"/>
      <c r="DA405" s="11"/>
      <c r="DO405" s="11"/>
      <c r="EC405" s="11"/>
      <c r="EQ405" s="11"/>
      <c r="FL405" s="11"/>
    </row>
    <row r="406" spans="22:168">
      <c r="V406" s="11"/>
      <c r="AQ406" s="11"/>
      <c r="BK406" s="11"/>
      <c r="CF406" s="11"/>
      <c r="DA406" s="11"/>
      <c r="DO406" s="11"/>
      <c r="EC406" s="11"/>
      <c r="EQ406" s="11"/>
      <c r="FL406" s="11"/>
    </row>
    <row r="407" spans="22:168">
      <c r="V407" s="11"/>
      <c r="AQ407" s="11"/>
      <c r="BK407" s="11"/>
      <c r="CF407" s="11"/>
      <c r="DA407" s="11"/>
      <c r="DO407" s="11"/>
      <c r="EC407" s="11"/>
      <c r="EQ407" s="11"/>
      <c r="FL407" s="11"/>
    </row>
    <row r="408" spans="22:168">
      <c r="V408" s="11"/>
      <c r="AQ408" s="11"/>
      <c r="BK408" s="11"/>
      <c r="CF408" s="11"/>
      <c r="DA408" s="11"/>
      <c r="DO408" s="11"/>
      <c r="EC408" s="11"/>
      <c r="EQ408" s="11"/>
      <c r="FL408" s="11"/>
    </row>
    <row r="409" spans="22:168">
      <c r="V409" s="11"/>
      <c r="AQ409" s="11"/>
      <c r="BK409" s="11"/>
      <c r="CF409" s="11"/>
      <c r="DA409" s="11"/>
      <c r="DO409" s="11"/>
      <c r="EC409" s="11"/>
      <c r="EQ409" s="11"/>
      <c r="FL409" s="11"/>
    </row>
    <row r="410" spans="22:168">
      <c r="V410" s="11"/>
      <c r="AQ410" s="11"/>
      <c r="BK410" s="11"/>
      <c r="CF410" s="11"/>
      <c r="DA410" s="11"/>
      <c r="DO410" s="11"/>
      <c r="EC410" s="11"/>
      <c r="EQ410" s="11"/>
      <c r="FL410" s="11"/>
    </row>
    <row r="411" spans="22:168">
      <c r="V411" s="11"/>
      <c r="AQ411" s="11"/>
      <c r="BK411" s="11"/>
      <c r="CF411" s="11"/>
      <c r="DA411" s="11"/>
      <c r="DO411" s="11"/>
      <c r="EC411" s="11"/>
      <c r="EQ411" s="11"/>
      <c r="FL411" s="11"/>
    </row>
    <row r="412" spans="22:168">
      <c r="V412" s="11"/>
      <c r="AQ412" s="11"/>
      <c r="BK412" s="11"/>
      <c r="CF412" s="11"/>
      <c r="DA412" s="11"/>
      <c r="DO412" s="11"/>
      <c r="EC412" s="11"/>
      <c r="EQ412" s="11"/>
      <c r="FL412" s="11"/>
    </row>
    <row r="413" spans="22:168">
      <c r="V413" s="11"/>
      <c r="AQ413" s="11"/>
      <c r="BK413" s="11"/>
      <c r="CF413" s="11"/>
      <c r="DA413" s="11"/>
      <c r="DO413" s="11"/>
      <c r="EC413" s="11"/>
      <c r="EQ413" s="11"/>
      <c r="FL413" s="11"/>
    </row>
    <row r="414" spans="22:168">
      <c r="V414" s="11"/>
      <c r="AQ414" s="11"/>
      <c r="BK414" s="11"/>
      <c r="CF414" s="11"/>
      <c r="DA414" s="11"/>
      <c r="DO414" s="11"/>
      <c r="EC414" s="11"/>
      <c r="EQ414" s="11"/>
      <c r="FL414" s="11"/>
    </row>
    <row r="415" spans="22:168">
      <c r="V415" s="11"/>
      <c r="AQ415" s="11"/>
      <c r="BK415" s="11"/>
      <c r="CF415" s="11"/>
      <c r="DA415" s="11"/>
      <c r="DO415" s="11"/>
      <c r="EC415" s="11"/>
      <c r="EQ415" s="11"/>
      <c r="FL415" s="11"/>
    </row>
    <row r="416" spans="22:168">
      <c r="V416" s="11"/>
      <c r="AQ416" s="11"/>
      <c r="BK416" s="11"/>
      <c r="CF416" s="11"/>
      <c r="DA416" s="11"/>
      <c r="DO416" s="11"/>
      <c r="EC416" s="11"/>
      <c r="EQ416" s="11"/>
      <c r="FL416" s="11"/>
    </row>
    <row r="417" spans="1:183">
      <c r="V417" s="11"/>
      <c r="AQ417" s="11"/>
      <c r="BK417" s="11"/>
      <c r="CF417" s="11"/>
      <c r="DA417" s="11"/>
      <c r="DO417" s="11"/>
      <c r="EC417" s="11"/>
      <c r="EQ417" s="11"/>
      <c r="FL417" s="11"/>
    </row>
    <row r="418" spans="1:183">
      <c r="V418" s="11"/>
      <c r="AQ418" s="11"/>
      <c r="BK418" s="11"/>
      <c r="CF418" s="11"/>
      <c r="DA418" s="11"/>
      <c r="DO418" s="11"/>
      <c r="EC418" s="11"/>
      <c r="EQ418" s="11"/>
      <c r="FL418" s="11"/>
    </row>
    <row r="419" spans="1:183">
      <c r="V419" s="11"/>
      <c r="AQ419" s="11"/>
      <c r="BK419" s="11"/>
      <c r="CF419" s="11"/>
      <c r="DA419" s="11"/>
      <c r="DO419" s="11"/>
      <c r="EC419" s="11"/>
      <c r="EQ419" s="11"/>
      <c r="FL419" s="11"/>
    </row>
    <row r="420" spans="1:183" ht="15.75">
      <c r="A420" s="150" t="s">
        <v>238</v>
      </c>
      <c r="B420" s="11"/>
      <c r="C420" s="11"/>
      <c r="D420" s="11"/>
      <c r="E420" s="11"/>
      <c r="F420" s="11"/>
      <c r="G420" s="11"/>
      <c r="H420" s="11"/>
      <c r="I420" s="11"/>
      <c r="J420" s="11"/>
      <c r="K420" s="148" t="s">
        <v>193</v>
      </c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48" t="s">
        <v>194</v>
      </c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48" t="s">
        <v>195</v>
      </c>
      <c r="BB420" s="11"/>
      <c r="BC420" s="11"/>
      <c r="BD420" s="11"/>
      <c r="BE420" s="11"/>
      <c r="BF420" s="11"/>
      <c r="BG420" s="11"/>
      <c r="BH420" s="11"/>
      <c r="BI420" s="11"/>
      <c r="BJ420" s="11"/>
      <c r="BK420" s="11"/>
      <c r="BL420" s="11"/>
      <c r="BM420" s="11"/>
      <c r="BN420" s="11"/>
      <c r="BO420" s="11"/>
      <c r="BP420" s="11"/>
      <c r="BQ420" s="11"/>
      <c r="BR420" s="11"/>
      <c r="BS420" s="11"/>
      <c r="BT420" s="11"/>
      <c r="BU420" s="11"/>
      <c r="BV420" s="148" t="s">
        <v>196</v>
      </c>
      <c r="BW420" s="11"/>
      <c r="BX420" s="11"/>
      <c r="BY420" s="11"/>
      <c r="BZ420" s="11"/>
      <c r="CA420" s="11"/>
      <c r="CB420" s="11"/>
      <c r="CC420" s="11"/>
      <c r="CD420" s="11"/>
      <c r="CE420" s="11"/>
      <c r="CF420" s="11"/>
      <c r="CG420" s="11"/>
      <c r="CH420" s="11"/>
      <c r="CI420" s="11"/>
      <c r="CJ420" s="11"/>
      <c r="CK420" s="11"/>
      <c r="CL420" s="11"/>
      <c r="CM420" s="11"/>
      <c r="CN420" s="11"/>
      <c r="CO420" s="11"/>
      <c r="CP420" s="148" t="s">
        <v>197</v>
      </c>
      <c r="CQ420" s="11"/>
      <c r="CR420" s="11"/>
      <c r="CS420" s="11"/>
      <c r="CT420" s="11"/>
      <c r="CU420" s="11"/>
      <c r="CV420" s="11"/>
      <c r="CW420" s="11"/>
      <c r="CX420" s="11"/>
      <c r="CY420" s="11"/>
      <c r="CZ420" s="11"/>
      <c r="DA420" s="11"/>
      <c r="DB420" s="11"/>
      <c r="DC420" s="11"/>
      <c r="DD420" s="11"/>
      <c r="DE420" s="11"/>
      <c r="DF420" s="11"/>
      <c r="DG420" s="148" t="s">
        <v>220</v>
      </c>
      <c r="DH420" s="11"/>
      <c r="DI420" s="11"/>
      <c r="DJ420" s="11"/>
      <c r="DK420" s="11"/>
      <c r="DL420" s="11"/>
      <c r="DM420" s="11"/>
      <c r="DN420" s="11"/>
      <c r="DO420" s="11"/>
      <c r="DP420" s="11"/>
      <c r="DQ420" s="11"/>
      <c r="DR420" s="11"/>
      <c r="DS420" s="11"/>
      <c r="DT420" s="11"/>
      <c r="DU420" s="148" t="s">
        <v>198</v>
      </c>
      <c r="DV420" s="11"/>
      <c r="DW420" s="11"/>
      <c r="DX420" s="11"/>
      <c r="DY420" s="11"/>
      <c r="DZ420" s="11"/>
      <c r="EA420" s="11"/>
      <c r="EB420" s="11"/>
      <c r="EC420" s="11"/>
      <c r="ED420" s="11"/>
      <c r="EE420" s="11"/>
      <c r="EF420" s="11"/>
      <c r="EG420" s="11"/>
      <c r="EH420" s="148" t="s">
        <v>199</v>
      </c>
      <c r="EI420" s="11"/>
      <c r="EJ420" s="11"/>
      <c r="EK420" s="11"/>
      <c r="EL420" s="11"/>
      <c r="EM420" s="11"/>
      <c r="EN420" s="11"/>
      <c r="EO420" s="11"/>
      <c r="EP420" s="11"/>
      <c r="EQ420" s="11"/>
      <c r="ER420" s="11"/>
      <c r="ES420" s="11"/>
      <c r="ET420" s="11"/>
      <c r="EU420" s="11"/>
      <c r="EV420" s="11"/>
      <c r="EW420" s="11"/>
      <c r="EX420" s="11"/>
      <c r="EY420" s="11"/>
      <c r="EZ420" s="11"/>
      <c r="FA420" s="148" t="s">
        <v>200</v>
      </c>
      <c r="FB420" s="11"/>
      <c r="FC420" s="11"/>
      <c r="FD420" s="11"/>
      <c r="FE420" s="11"/>
      <c r="FF420" s="11"/>
      <c r="FG420" s="11"/>
      <c r="FH420" s="11"/>
      <c r="FI420" s="11"/>
      <c r="FJ420" s="11"/>
      <c r="FK420" s="11"/>
      <c r="FL420" s="11"/>
      <c r="FM420" s="11"/>
      <c r="FN420" s="11"/>
      <c r="FO420" s="11"/>
      <c r="FP420" s="11"/>
      <c r="FQ420" s="11"/>
      <c r="FR420" s="11"/>
      <c r="FS420" s="11"/>
      <c r="FT420" s="11"/>
      <c r="FU420" s="11"/>
      <c r="FV420" s="148" t="s">
        <v>201</v>
      </c>
      <c r="FW420" s="11"/>
      <c r="FX420" s="11"/>
      <c r="FY420" s="11"/>
      <c r="FZ420" s="11"/>
      <c r="GA420" s="11"/>
    </row>
    <row r="421" spans="1:183">
      <c r="V421" s="11"/>
      <c r="AQ421" s="11"/>
      <c r="BK421" s="11"/>
      <c r="CF421" s="11"/>
      <c r="DA421" s="11"/>
      <c r="DO421" s="11"/>
      <c r="EC421" s="11"/>
      <c r="EQ421" s="11"/>
      <c r="FL421" s="11"/>
    </row>
    <row r="422" spans="1:183">
      <c r="V422" s="11"/>
      <c r="AQ422" s="11"/>
      <c r="BK422" s="11"/>
      <c r="CF422" s="11"/>
      <c r="DA422" s="11"/>
      <c r="DO422" s="11"/>
      <c r="EC422" s="11"/>
      <c r="EQ422" s="11"/>
      <c r="FL422" s="11"/>
    </row>
    <row r="423" spans="1:183">
      <c r="V423" s="11"/>
      <c r="AQ423" s="11"/>
      <c r="BK423" s="11"/>
      <c r="CF423" s="11"/>
      <c r="DA423" s="11"/>
      <c r="DO423" s="11"/>
      <c r="EC423" s="11"/>
      <c r="EQ423" s="11"/>
      <c r="FL423" s="11"/>
    </row>
    <row r="424" spans="1:183">
      <c r="V424" s="11"/>
      <c r="AQ424" s="11"/>
      <c r="BK424" s="11"/>
      <c r="CF424" s="11"/>
      <c r="DA424" s="11"/>
      <c r="DO424" s="11"/>
      <c r="EC424" s="11"/>
      <c r="EQ424" s="11"/>
      <c r="FL424" s="11"/>
    </row>
    <row r="425" spans="1:183">
      <c r="V425" s="11"/>
      <c r="AQ425" s="11"/>
      <c r="BK425" s="11"/>
      <c r="CF425" s="11"/>
      <c r="DA425" s="11"/>
      <c r="DO425" s="11"/>
      <c r="EC425" s="11"/>
      <c r="EQ425" s="11"/>
      <c r="FL425" s="11"/>
    </row>
    <row r="426" spans="1:183">
      <c r="V426" s="11"/>
      <c r="AQ426" s="11"/>
      <c r="BK426" s="11"/>
      <c r="CF426" s="11"/>
      <c r="DA426" s="11"/>
      <c r="DO426" s="11"/>
      <c r="EC426" s="11"/>
      <c r="EQ426" s="11"/>
      <c r="FL426" s="11"/>
    </row>
    <row r="427" spans="1:183">
      <c r="V427" s="11"/>
      <c r="AQ427" s="11"/>
      <c r="BK427" s="11"/>
      <c r="CF427" s="11"/>
      <c r="DA427" s="11"/>
      <c r="DO427" s="11"/>
      <c r="EC427" s="11"/>
      <c r="EQ427" s="11"/>
      <c r="FL427" s="11"/>
    </row>
    <row r="428" spans="1:183">
      <c r="V428" s="11"/>
      <c r="AQ428" s="11"/>
      <c r="BK428" s="11"/>
      <c r="CF428" s="11"/>
      <c r="DA428" s="11"/>
      <c r="DO428" s="11"/>
      <c r="EC428" s="11"/>
      <c r="EQ428" s="11"/>
      <c r="FL428" s="11"/>
    </row>
    <row r="429" spans="1:183">
      <c r="V429" s="11"/>
      <c r="AQ429" s="11"/>
      <c r="BK429" s="11"/>
      <c r="CF429" s="11"/>
      <c r="DA429" s="11"/>
      <c r="DO429" s="11"/>
      <c r="EC429" s="11"/>
      <c r="EQ429" s="11"/>
      <c r="FL429" s="11"/>
    </row>
    <row r="430" spans="1:183">
      <c r="V430" s="11"/>
      <c r="AQ430" s="11"/>
      <c r="BK430" s="11"/>
      <c r="CF430" s="11"/>
      <c r="DA430" s="11"/>
      <c r="DO430" s="11"/>
      <c r="EC430" s="11"/>
      <c r="EQ430" s="11"/>
      <c r="FL430" s="11"/>
    </row>
    <row r="431" spans="1:183">
      <c r="V431" s="11"/>
      <c r="AQ431" s="11"/>
      <c r="BK431" s="11"/>
      <c r="CF431" s="11"/>
      <c r="DA431" s="11"/>
      <c r="DO431" s="11"/>
      <c r="EC431" s="11"/>
      <c r="EQ431" s="11"/>
      <c r="FL431" s="11"/>
    </row>
    <row r="432" spans="1:183">
      <c r="V432" s="11"/>
      <c r="AQ432" s="11"/>
      <c r="BK432" s="11"/>
      <c r="CF432" s="11"/>
      <c r="DA432" s="11"/>
      <c r="DO432" s="11"/>
      <c r="EC432" s="11"/>
      <c r="EQ432" s="11"/>
      <c r="FL432" s="11"/>
    </row>
    <row r="433" spans="1:168">
      <c r="V433" s="11"/>
      <c r="AQ433" s="11"/>
      <c r="BK433" s="11"/>
      <c r="CF433" s="11"/>
      <c r="DA433" s="11"/>
      <c r="DO433" s="11"/>
      <c r="EC433" s="11"/>
      <c r="EQ433" s="11"/>
      <c r="FL433" s="11"/>
    </row>
    <row r="434" spans="1:168">
      <c r="V434" s="11"/>
      <c r="AQ434" s="11"/>
      <c r="BK434" s="11"/>
      <c r="CF434" s="11"/>
      <c r="DA434" s="11"/>
      <c r="DO434" s="11"/>
      <c r="EC434" s="11"/>
      <c r="EQ434" s="11"/>
      <c r="FL434" s="11"/>
    </row>
    <row r="435" spans="1:168">
      <c r="A435" s="147">
        <v>12</v>
      </c>
      <c r="V435" s="147">
        <v>12</v>
      </c>
      <c r="AQ435" s="147">
        <v>12</v>
      </c>
      <c r="BK435" s="147">
        <v>12</v>
      </c>
      <c r="CF435" s="147">
        <v>12</v>
      </c>
      <c r="DA435" s="147">
        <v>12</v>
      </c>
      <c r="DO435" s="147">
        <v>12</v>
      </c>
      <c r="EC435" s="147">
        <v>12</v>
      </c>
      <c r="EQ435" s="147">
        <v>12</v>
      </c>
      <c r="FL435" s="147">
        <v>12</v>
      </c>
    </row>
    <row r="436" spans="1:168">
      <c r="V436" s="11"/>
      <c r="AQ436" s="11"/>
      <c r="BK436" s="11"/>
      <c r="CF436" s="11"/>
      <c r="DA436" s="11"/>
      <c r="DO436" s="11"/>
      <c r="EC436" s="11"/>
      <c r="EQ436" s="11"/>
      <c r="FL436" s="11"/>
    </row>
    <row r="437" spans="1:168">
      <c r="V437" s="11"/>
      <c r="AQ437" s="11"/>
      <c r="BK437" s="11"/>
      <c r="CF437" s="11"/>
      <c r="DA437" s="11"/>
      <c r="DO437" s="11"/>
      <c r="EC437" s="11"/>
      <c r="EQ437" s="11"/>
      <c r="FL437" s="11"/>
    </row>
    <row r="438" spans="1:168">
      <c r="V438" s="11"/>
      <c r="AQ438" s="11"/>
      <c r="BK438" s="11"/>
      <c r="CF438" s="11"/>
      <c r="DA438" s="11"/>
      <c r="DO438" s="11"/>
      <c r="EC438" s="11"/>
      <c r="EQ438" s="11"/>
      <c r="FL438" s="11"/>
    </row>
    <row r="439" spans="1:168">
      <c r="V439" s="11"/>
      <c r="AQ439" s="11"/>
      <c r="BK439" s="11"/>
      <c r="CF439" s="11"/>
      <c r="DA439" s="11"/>
      <c r="DO439" s="11"/>
      <c r="EC439" s="11"/>
      <c r="EQ439" s="11"/>
      <c r="FL439" s="11"/>
    </row>
    <row r="440" spans="1:168">
      <c r="V440" s="11"/>
      <c r="AQ440" s="11"/>
      <c r="BK440" s="11"/>
      <c r="CF440" s="11"/>
      <c r="DA440" s="11"/>
      <c r="DO440" s="11"/>
      <c r="EC440" s="11"/>
      <c r="EQ440" s="11"/>
      <c r="FL440" s="11"/>
    </row>
    <row r="441" spans="1:168">
      <c r="V441" s="11"/>
      <c r="AQ441" s="11"/>
      <c r="BK441" s="11"/>
      <c r="CF441" s="11"/>
      <c r="DA441" s="11"/>
      <c r="DO441" s="11"/>
      <c r="EC441" s="11"/>
      <c r="EQ441" s="11"/>
      <c r="FL441" s="11"/>
    </row>
    <row r="442" spans="1:168">
      <c r="V442" s="11"/>
      <c r="AQ442" s="11"/>
      <c r="BK442" s="11"/>
      <c r="CF442" s="11"/>
      <c r="DA442" s="11"/>
      <c r="DO442" s="11"/>
      <c r="EC442" s="11"/>
      <c r="EQ442" s="11"/>
      <c r="FL442" s="11"/>
    </row>
    <row r="443" spans="1:168">
      <c r="V443" s="11"/>
      <c r="AQ443" s="11"/>
      <c r="BK443" s="11"/>
      <c r="CF443" s="11"/>
      <c r="DA443" s="11"/>
      <c r="DO443" s="11"/>
      <c r="EC443" s="11"/>
      <c r="EQ443" s="11"/>
      <c r="FL443" s="11"/>
    </row>
    <row r="444" spans="1:168">
      <c r="V444" s="11"/>
      <c r="AQ444" s="11"/>
      <c r="BK444" s="11"/>
      <c r="CF444" s="11"/>
      <c r="DA444" s="11"/>
      <c r="DO444" s="11"/>
      <c r="EC444" s="11"/>
      <c r="EQ444" s="11"/>
      <c r="FL444" s="11"/>
    </row>
    <row r="445" spans="1:168">
      <c r="V445" s="11"/>
      <c r="AQ445" s="11"/>
      <c r="BK445" s="11"/>
      <c r="CF445" s="11"/>
      <c r="DA445" s="11"/>
      <c r="DO445" s="11"/>
      <c r="EC445" s="11"/>
      <c r="EQ445" s="11"/>
      <c r="FL445" s="11"/>
    </row>
    <row r="446" spans="1:168">
      <c r="V446" s="11"/>
      <c r="AQ446" s="11"/>
      <c r="BK446" s="11"/>
      <c r="CF446" s="11"/>
      <c r="DA446" s="11"/>
      <c r="DO446" s="11"/>
      <c r="EC446" s="11"/>
      <c r="EQ446" s="11"/>
      <c r="FL446" s="11"/>
    </row>
    <row r="447" spans="1:168">
      <c r="V447" s="11"/>
      <c r="AQ447" s="11"/>
      <c r="BK447" s="11"/>
      <c r="CF447" s="11"/>
      <c r="DA447" s="11"/>
      <c r="DO447" s="11"/>
      <c r="EC447" s="11"/>
      <c r="EQ447" s="11"/>
      <c r="FL447" s="11"/>
    </row>
    <row r="448" spans="1:168">
      <c r="V448" s="11"/>
      <c r="AQ448" s="11"/>
      <c r="BK448" s="11"/>
      <c r="CF448" s="11"/>
      <c r="DA448" s="11"/>
      <c r="DO448" s="11"/>
      <c r="EC448" s="11"/>
      <c r="EQ448" s="11"/>
      <c r="FL448" s="11"/>
    </row>
    <row r="449" spans="1:183">
      <c r="V449" s="11"/>
      <c r="AQ449" s="11"/>
      <c r="BK449" s="11"/>
      <c r="CF449" s="11"/>
      <c r="DA449" s="11"/>
      <c r="DO449" s="11"/>
      <c r="EC449" s="11"/>
      <c r="EQ449" s="11"/>
      <c r="FL449" s="11"/>
    </row>
    <row r="450" spans="1:183">
      <c r="V450" s="11"/>
      <c r="AQ450" s="11"/>
      <c r="BK450" s="11"/>
      <c r="CF450" s="11"/>
      <c r="DA450" s="11"/>
      <c r="DO450" s="11"/>
      <c r="EC450" s="11"/>
      <c r="EQ450" s="11"/>
      <c r="FL450" s="11"/>
    </row>
    <row r="451" spans="1:183">
      <c r="V451" s="11"/>
      <c r="AQ451" s="11"/>
      <c r="BK451" s="11"/>
      <c r="CF451" s="11"/>
      <c r="DA451" s="11"/>
      <c r="DO451" s="11"/>
      <c r="EC451" s="11"/>
      <c r="EQ451" s="11"/>
      <c r="FL451" s="11"/>
    </row>
    <row r="452" spans="1:183">
      <c r="V452" s="11"/>
      <c r="AQ452" s="11"/>
      <c r="BK452" s="11"/>
      <c r="CF452" s="11"/>
      <c r="DA452" s="11"/>
      <c r="DO452" s="11"/>
      <c r="EC452" s="11"/>
      <c r="EQ452" s="11"/>
      <c r="FL452" s="11"/>
    </row>
    <row r="453" spans="1:183">
      <c r="V453" s="11"/>
      <c r="AQ453" s="11"/>
      <c r="BK453" s="11"/>
      <c r="CF453" s="11"/>
      <c r="DA453" s="11"/>
      <c r="DO453" s="11"/>
      <c r="EC453" s="11"/>
      <c r="EQ453" s="11"/>
      <c r="FL453" s="11"/>
    </row>
    <row r="454" spans="1:183">
      <c r="V454" s="11"/>
      <c r="AQ454" s="11"/>
      <c r="BK454" s="11"/>
      <c r="CF454" s="11"/>
      <c r="DA454" s="11"/>
      <c r="DO454" s="11"/>
      <c r="EC454" s="11"/>
      <c r="EQ454" s="11"/>
      <c r="FL454" s="11"/>
    </row>
    <row r="455" spans="1:183">
      <c r="V455" s="11"/>
      <c r="AQ455" s="11"/>
      <c r="BK455" s="11"/>
      <c r="CF455" s="11"/>
      <c r="DA455" s="11"/>
      <c r="DO455" s="11"/>
      <c r="EC455" s="11"/>
      <c r="EQ455" s="11"/>
      <c r="FL455" s="11"/>
    </row>
    <row r="456" spans="1:183">
      <c r="V456" s="11"/>
      <c r="AQ456" s="11"/>
      <c r="BK456" s="11"/>
      <c r="CF456" s="11"/>
      <c r="DA456" s="11"/>
      <c r="DO456" s="11"/>
      <c r="EC456" s="11"/>
      <c r="EQ456" s="11"/>
      <c r="FL456" s="11"/>
    </row>
    <row r="457" spans="1:183">
      <c r="V457" s="11"/>
      <c r="AQ457" s="11"/>
      <c r="BK457" s="11"/>
      <c r="CF457" s="11"/>
      <c r="DA457" s="11"/>
      <c r="DO457" s="11"/>
      <c r="EC457" s="11"/>
      <c r="EQ457" s="11"/>
      <c r="FL457" s="11"/>
    </row>
    <row r="458" spans="1:183" ht="15.75">
      <c r="A458" s="150" t="s">
        <v>238</v>
      </c>
      <c r="B458" s="11"/>
      <c r="C458" s="11"/>
      <c r="D458" s="11"/>
      <c r="E458" s="11"/>
      <c r="F458" s="11"/>
      <c r="G458" s="11"/>
      <c r="H458" s="11"/>
      <c r="I458" s="11"/>
      <c r="J458" s="11"/>
      <c r="K458" s="148" t="s">
        <v>193</v>
      </c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48" t="s">
        <v>194</v>
      </c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48" t="s">
        <v>195</v>
      </c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48" t="s">
        <v>196</v>
      </c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48" t="s">
        <v>197</v>
      </c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48" t="s">
        <v>220</v>
      </c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48" t="s">
        <v>198</v>
      </c>
      <c r="DV458" s="11"/>
      <c r="DW458" s="11"/>
      <c r="DX458" s="11"/>
      <c r="DY458" s="11"/>
      <c r="DZ458" s="11"/>
      <c r="EA458" s="11"/>
      <c r="EB458" s="11"/>
      <c r="EC458" s="11"/>
      <c r="ED458" s="11"/>
      <c r="EE458" s="11"/>
      <c r="EF458" s="11"/>
      <c r="EG458" s="11"/>
      <c r="EH458" s="148" t="s">
        <v>199</v>
      </c>
      <c r="EI458" s="11"/>
      <c r="EJ458" s="11"/>
      <c r="EK458" s="11"/>
      <c r="EL458" s="11"/>
      <c r="EM458" s="11"/>
      <c r="EN458" s="11"/>
      <c r="EO458" s="11"/>
      <c r="EP458" s="11"/>
      <c r="EQ458" s="11"/>
      <c r="ER458" s="11"/>
      <c r="ES458" s="11"/>
      <c r="ET458" s="11"/>
      <c r="EU458" s="11"/>
      <c r="EV458" s="11"/>
      <c r="EW458" s="11"/>
      <c r="EX458" s="11"/>
      <c r="EY458" s="11"/>
      <c r="EZ458" s="11"/>
      <c r="FA458" s="148" t="s">
        <v>200</v>
      </c>
      <c r="FB458" s="11"/>
      <c r="FC458" s="11"/>
      <c r="FD458" s="11"/>
      <c r="FE458" s="11"/>
      <c r="FF458" s="11"/>
      <c r="FG458" s="11"/>
      <c r="FH458" s="11"/>
      <c r="FI458" s="11"/>
      <c r="FJ458" s="11"/>
      <c r="FK458" s="11"/>
      <c r="FL458" s="11"/>
      <c r="FM458" s="11"/>
      <c r="FN458" s="11"/>
      <c r="FO458" s="11"/>
      <c r="FP458" s="11"/>
      <c r="FQ458" s="11"/>
      <c r="FR458" s="11"/>
      <c r="FS458" s="11"/>
      <c r="FT458" s="11"/>
      <c r="FU458" s="11"/>
      <c r="FV458" s="148" t="s">
        <v>201</v>
      </c>
      <c r="FW458" s="11"/>
      <c r="FX458" s="11"/>
      <c r="FY458" s="11"/>
      <c r="FZ458" s="11"/>
      <c r="GA458" s="11"/>
    </row>
    <row r="459" spans="1:183">
      <c r="V459" s="11"/>
      <c r="AQ459" s="11"/>
      <c r="BK459" s="11"/>
      <c r="CF459" s="11"/>
      <c r="DA459" s="11"/>
      <c r="DO459" s="11"/>
      <c r="EC459" s="11"/>
      <c r="EQ459" s="11"/>
      <c r="FL459" s="11"/>
    </row>
    <row r="460" spans="1:183">
      <c r="V460" s="11"/>
      <c r="AQ460" s="11"/>
      <c r="BK460" s="11"/>
      <c r="CF460" s="11"/>
      <c r="DA460" s="11"/>
      <c r="DO460" s="11"/>
      <c r="EC460" s="11"/>
      <c r="EQ460" s="11"/>
      <c r="FL460" s="11"/>
    </row>
    <row r="461" spans="1:183">
      <c r="V461" s="11"/>
      <c r="AQ461" s="11"/>
      <c r="BK461" s="11"/>
      <c r="CF461" s="11"/>
      <c r="DA461" s="11"/>
      <c r="DO461" s="11"/>
      <c r="EC461" s="11"/>
      <c r="EQ461" s="11"/>
      <c r="FL461" s="11"/>
    </row>
    <row r="462" spans="1:183">
      <c r="V462" s="11"/>
      <c r="AQ462" s="11"/>
      <c r="BK462" s="11"/>
      <c r="CF462" s="11"/>
      <c r="DA462" s="11"/>
      <c r="DO462" s="11"/>
      <c r="EC462" s="11"/>
      <c r="EQ462" s="11"/>
      <c r="FL462" s="11"/>
    </row>
    <row r="463" spans="1:183">
      <c r="V463" s="11"/>
      <c r="AQ463" s="11"/>
      <c r="BK463" s="11"/>
      <c r="CF463" s="11"/>
      <c r="DA463" s="11"/>
      <c r="DO463" s="11"/>
      <c r="EC463" s="11"/>
      <c r="EQ463" s="11"/>
      <c r="FL463" s="11"/>
    </row>
    <row r="464" spans="1:183">
      <c r="V464" s="11"/>
      <c r="AQ464" s="11"/>
      <c r="BK464" s="11"/>
      <c r="CF464" s="11"/>
      <c r="DA464" s="11"/>
      <c r="DO464" s="11"/>
      <c r="EC464" s="11"/>
      <c r="EQ464" s="11"/>
      <c r="FL464" s="11"/>
    </row>
    <row r="465" spans="1:168">
      <c r="V465" s="11"/>
      <c r="AQ465" s="11"/>
      <c r="BK465" s="11"/>
      <c r="CF465" s="11"/>
      <c r="DA465" s="11"/>
      <c r="DO465" s="11"/>
      <c r="EC465" s="11"/>
      <c r="EQ465" s="11"/>
      <c r="FL465" s="11"/>
    </row>
    <row r="466" spans="1:168">
      <c r="V466" s="11"/>
      <c r="AQ466" s="11"/>
      <c r="BK466" s="11"/>
      <c r="CF466" s="11"/>
      <c r="DA466" s="11"/>
      <c r="DO466" s="11"/>
      <c r="EC466" s="11"/>
      <c r="EQ466" s="11"/>
      <c r="FL466" s="11"/>
    </row>
    <row r="467" spans="1:168">
      <c r="V467" s="11"/>
      <c r="AQ467" s="11"/>
      <c r="BK467" s="11"/>
      <c r="CF467" s="11"/>
      <c r="DA467" s="11"/>
      <c r="DO467" s="11"/>
      <c r="EC467" s="11"/>
      <c r="EQ467" s="11"/>
      <c r="FL467" s="11"/>
    </row>
    <row r="468" spans="1:168">
      <c r="V468" s="11"/>
      <c r="AQ468" s="11"/>
      <c r="BK468" s="11"/>
      <c r="CF468" s="11"/>
      <c r="DA468" s="11"/>
      <c r="DO468" s="11"/>
      <c r="EC468" s="11"/>
      <c r="EQ468" s="11"/>
      <c r="FL468" s="11"/>
    </row>
    <row r="469" spans="1:168">
      <c r="V469" s="11"/>
      <c r="AQ469" s="11"/>
      <c r="BK469" s="11"/>
      <c r="CF469" s="11"/>
      <c r="DA469" s="11"/>
      <c r="DO469" s="11"/>
      <c r="EC469" s="11"/>
      <c r="EQ469" s="11"/>
      <c r="FL469" s="11"/>
    </row>
    <row r="470" spans="1:168">
      <c r="V470" s="11"/>
      <c r="AQ470" s="11"/>
      <c r="BK470" s="11"/>
      <c r="CF470" s="11"/>
      <c r="DA470" s="11"/>
      <c r="DO470" s="11"/>
      <c r="EC470" s="11"/>
      <c r="EQ470" s="11"/>
      <c r="FL470" s="11"/>
    </row>
    <row r="471" spans="1:168">
      <c r="A471" s="147">
        <v>13</v>
      </c>
      <c r="V471" s="147">
        <v>13</v>
      </c>
      <c r="AQ471" s="147">
        <v>13</v>
      </c>
      <c r="BK471" s="147">
        <v>13</v>
      </c>
      <c r="CF471" s="147">
        <v>13</v>
      </c>
      <c r="DA471" s="147">
        <v>13</v>
      </c>
      <c r="DO471" s="147">
        <v>13</v>
      </c>
      <c r="EC471" s="147">
        <v>13</v>
      </c>
      <c r="EQ471" s="147">
        <v>13</v>
      </c>
      <c r="FL471" s="147">
        <v>13</v>
      </c>
    </row>
    <row r="472" spans="1:168">
      <c r="V472" s="11"/>
      <c r="AQ472" s="11"/>
      <c r="BK472" s="11"/>
      <c r="CF472" s="11"/>
      <c r="DA472" s="11"/>
      <c r="DO472" s="11"/>
      <c r="EC472" s="11"/>
      <c r="EQ472" s="11"/>
      <c r="FL472" s="11"/>
    </row>
    <row r="473" spans="1:168">
      <c r="V473" s="11"/>
      <c r="AQ473" s="11"/>
      <c r="BK473" s="11"/>
      <c r="CF473" s="11"/>
      <c r="DA473" s="11"/>
      <c r="DO473" s="11"/>
      <c r="EC473" s="11"/>
      <c r="EQ473" s="11"/>
      <c r="FL473" s="11"/>
    </row>
    <row r="474" spans="1:168">
      <c r="V474" s="11"/>
      <c r="AQ474" s="11"/>
      <c r="BK474" s="11"/>
      <c r="CF474" s="11"/>
      <c r="DA474" s="11"/>
      <c r="DO474" s="11"/>
      <c r="EC474" s="11"/>
      <c r="EQ474" s="11"/>
      <c r="FL474" s="11"/>
    </row>
    <row r="475" spans="1:168">
      <c r="V475" s="11"/>
      <c r="AQ475" s="11"/>
      <c r="BK475" s="11"/>
      <c r="CF475" s="11"/>
      <c r="DA475" s="11"/>
      <c r="DO475" s="11"/>
      <c r="EC475" s="11"/>
      <c r="EQ475" s="11"/>
      <c r="FL475" s="11"/>
    </row>
    <row r="476" spans="1:168">
      <c r="V476" s="11"/>
      <c r="AQ476" s="11"/>
      <c r="BK476" s="11"/>
      <c r="CF476" s="11"/>
      <c r="DA476" s="11"/>
      <c r="DO476" s="11"/>
      <c r="EC476" s="11"/>
      <c r="EQ476" s="11"/>
      <c r="FL476" s="11"/>
    </row>
    <row r="477" spans="1:168">
      <c r="V477" s="11"/>
      <c r="AQ477" s="11"/>
      <c r="BK477" s="11"/>
      <c r="CF477" s="11"/>
      <c r="DA477" s="11"/>
      <c r="DO477" s="11"/>
      <c r="EC477" s="11"/>
      <c r="EQ477" s="11"/>
      <c r="FL477" s="11"/>
    </row>
    <row r="478" spans="1:168">
      <c r="V478" s="11"/>
      <c r="AQ478" s="11"/>
      <c r="BK478" s="11"/>
      <c r="CF478" s="11"/>
      <c r="DA478" s="11"/>
      <c r="DO478" s="11"/>
      <c r="EC478" s="11"/>
      <c r="EQ478" s="11"/>
      <c r="FL478" s="11"/>
    </row>
    <row r="479" spans="1:168">
      <c r="V479" s="11"/>
      <c r="AQ479" s="11"/>
      <c r="BK479" s="11"/>
      <c r="CF479" s="11"/>
      <c r="DA479" s="11"/>
      <c r="DO479" s="11"/>
      <c r="EC479" s="11"/>
      <c r="EQ479" s="11"/>
      <c r="FL479" s="11"/>
    </row>
    <row r="480" spans="1:168">
      <c r="V480" s="11"/>
      <c r="AQ480" s="11"/>
      <c r="BK480" s="11"/>
      <c r="CF480" s="11"/>
      <c r="DA480" s="11"/>
      <c r="DO480" s="11"/>
      <c r="EC480" s="11"/>
      <c r="EQ480" s="11"/>
      <c r="FL480" s="11"/>
    </row>
    <row r="481" spans="1:183">
      <c r="V481" s="11"/>
      <c r="AQ481" s="11"/>
      <c r="BK481" s="11"/>
      <c r="CF481" s="11"/>
      <c r="DA481" s="11"/>
      <c r="DO481" s="11"/>
      <c r="EC481" s="11"/>
      <c r="EQ481" s="11"/>
      <c r="FL481" s="11"/>
    </row>
    <row r="482" spans="1:183">
      <c r="V482" s="11"/>
      <c r="AQ482" s="11"/>
      <c r="BK482" s="11"/>
      <c r="CF482" s="11"/>
      <c r="DA482" s="11"/>
      <c r="DO482" s="11"/>
      <c r="EC482" s="11"/>
      <c r="EQ482" s="11"/>
      <c r="FL482" s="11"/>
    </row>
    <row r="483" spans="1:183">
      <c r="V483" s="11"/>
      <c r="AQ483" s="11"/>
      <c r="BK483" s="11"/>
      <c r="CF483" s="11"/>
      <c r="DA483" s="11"/>
      <c r="DO483" s="11"/>
      <c r="EC483" s="11"/>
      <c r="EQ483" s="11"/>
      <c r="FL483" s="11"/>
    </row>
    <row r="484" spans="1:183">
      <c r="V484" s="11"/>
      <c r="AQ484" s="11"/>
      <c r="BK484" s="11"/>
      <c r="CF484" s="11"/>
      <c r="DA484" s="11"/>
      <c r="DO484" s="11"/>
      <c r="EC484" s="11"/>
      <c r="EQ484" s="11"/>
      <c r="FL484" s="11"/>
    </row>
    <row r="485" spans="1:183">
      <c r="V485" s="11"/>
      <c r="AQ485" s="11"/>
      <c r="BK485" s="11"/>
      <c r="CF485" s="11"/>
      <c r="DA485" s="11"/>
      <c r="DO485" s="11"/>
      <c r="EC485" s="11"/>
      <c r="EQ485" s="11"/>
      <c r="FL485" s="11"/>
    </row>
    <row r="486" spans="1:183">
      <c r="V486" s="11"/>
      <c r="AQ486" s="11"/>
      <c r="BK486" s="11"/>
      <c r="CF486" s="11"/>
      <c r="DA486" s="11"/>
      <c r="DO486" s="11"/>
      <c r="EC486" s="11"/>
      <c r="EQ486" s="11"/>
      <c r="FL486" s="11"/>
    </row>
    <row r="487" spans="1:183">
      <c r="V487" s="11"/>
      <c r="AQ487" s="11"/>
      <c r="BK487" s="11"/>
      <c r="CF487" s="11"/>
      <c r="DA487" s="11"/>
      <c r="DO487" s="11"/>
      <c r="EC487" s="11"/>
      <c r="EQ487" s="11"/>
      <c r="FL487" s="11"/>
    </row>
    <row r="488" spans="1:183">
      <c r="V488" s="11"/>
      <c r="AQ488" s="11"/>
      <c r="BK488" s="11"/>
      <c r="CF488" s="11"/>
      <c r="DA488" s="11"/>
      <c r="DO488" s="11"/>
      <c r="EC488" s="11"/>
      <c r="EQ488" s="11"/>
      <c r="FL488" s="11"/>
    </row>
    <row r="489" spans="1:183">
      <c r="V489" s="11"/>
      <c r="AQ489" s="11"/>
      <c r="BK489" s="11"/>
      <c r="CF489" s="11"/>
      <c r="DA489" s="11"/>
      <c r="DO489" s="11"/>
      <c r="EC489" s="11"/>
      <c r="EQ489" s="11"/>
      <c r="FL489" s="11"/>
    </row>
    <row r="490" spans="1:183">
      <c r="V490" s="11"/>
      <c r="AQ490" s="11"/>
      <c r="BK490" s="11"/>
      <c r="CF490" s="11"/>
      <c r="DA490" s="11"/>
      <c r="DO490" s="11"/>
      <c r="EC490" s="11"/>
      <c r="EQ490" s="11"/>
      <c r="FL490" s="11"/>
    </row>
    <row r="491" spans="1:183">
      <c r="V491" s="11"/>
      <c r="AQ491" s="11"/>
      <c r="BK491" s="11"/>
      <c r="CF491" s="11"/>
      <c r="DA491" s="11"/>
      <c r="DO491" s="11"/>
      <c r="EC491" s="11"/>
      <c r="EQ491" s="11"/>
      <c r="FL491" s="11"/>
    </row>
    <row r="492" spans="1:183">
      <c r="V492" s="11"/>
      <c r="AQ492" s="11"/>
      <c r="BK492" s="11"/>
      <c r="CF492" s="11"/>
      <c r="DA492" s="11"/>
      <c r="DO492" s="11"/>
      <c r="EC492" s="11"/>
      <c r="EQ492" s="11"/>
      <c r="FL492" s="11"/>
    </row>
    <row r="493" spans="1:183">
      <c r="V493" s="11"/>
      <c r="AQ493" s="11"/>
      <c r="BK493" s="11"/>
      <c r="CF493" s="11"/>
      <c r="DA493" s="11"/>
      <c r="DO493" s="11"/>
      <c r="EC493" s="11"/>
      <c r="EQ493" s="11"/>
      <c r="FL493" s="11"/>
    </row>
    <row r="494" spans="1:183">
      <c r="V494" s="11"/>
      <c r="AQ494" s="11"/>
      <c r="BK494" s="11"/>
      <c r="CF494" s="11"/>
      <c r="DA494" s="11"/>
      <c r="DO494" s="11"/>
      <c r="EC494" s="11"/>
      <c r="EQ494" s="11"/>
      <c r="FL494" s="11"/>
    </row>
    <row r="495" spans="1:183">
      <c r="V495" s="11"/>
      <c r="AQ495" s="11"/>
      <c r="BK495" s="11"/>
      <c r="CF495" s="11"/>
      <c r="DA495" s="11"/>
      <c r="DO495" s="11"/>
      <c r="EC495" s="11"/>
      <c r="EQ495" s="11"/>
      <c r="FL495" s="11"/>
    </row>
    <row r="496" spans="1:183" ht="15.75">
      <c r="A496" s="150" t="s">
        <v>238</v>
      </c>
      <c r="B496" s="11"/>
      <c r="C496" s="11"/>
      <c r="D496" s="11"/>
      <c r="E496" s="11"/>
      <c r="F496" s="11"/>
      <c r="G496" s="11"/>
      <c r="H496" s="11"/>
      <c r="I496" s="11"/>
      <c r="J496" s="11"/>
      <c r="K496" s="148" t="s">
        <v>193</v>
      </c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48" t="s">
        <v>194</v>
      </c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48" t="s">
        <v>195</v>
      </c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48" t="s">
        <v>196</v>
      </c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48" t="s">
        <v>197</v>
      </c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48" t="s">
        <v>220</v>
      </c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48" t="s">
        <v>198</v>
      </c>
      <c r="DV496" s="11"/>
      <c r="DW496" s="11"/>
      <c r="DX496" s="11"/>
      <c r="DY496" s="11"/>
      <c r="DZ496" s="11"/>
      <c r="EA496" s="11"/>
      <c r="EB496" s="11"/>
      <c r="EC496" s="11"/>
      <c r="ED496" s="11"/>
      <c r="EE496" s="11"/>
      <c r="EF496" s="11"/>
      <c r="EG496" s="11"/>
      <c r="EH496" s="148" t="s">
        <v>199</v>
      </c>
      <c r="EI496" s="11"/>
      <c r="EJ496" s="11"/>
      <c r="EK496" s="11"/>
      <c r="EL496" s="11"/>
      <c r="EM496" s="11"/>
      <c r="EN496" s="11"/>
      <c r="EO496" s="11"/>
      <c r="EP496" s="11"/>
      <c r="EQ496" s="11"/>
      <c r="ER496" s="11"/>
      <c r="ES496" s="11"/>
      <c r="ET496" s="11"/>
      <c r="EU496" s="11"/>
      <c r="EV496" s="11"/>
      <c r="EW496" s="11"/>
      <c r="EX496" s="11"/>
      <c r="EY496" s="11"/>
      <c r="EZ496" s="11"/>
      <c r="FA496" s="148" t="s">
        <v>200</v>
      </c>
      <c r="FB496" s="11"/>
      <c r="FC496" s="11"/>
      <c r="FD496" s="11"/>
      <c r="FE496" s="11"/>
      <c r="FF496" s="11"/>
      <c r="FG496" s="11"/>
      <c r="FH496" s="11"/>
      <c r="FI496" s="11"/>
      <c r="FJ496" s="11"/>
      <c r="FK496" s="11"/>
      <c r="FL496" s="11"/>
      <c r="FM496" s="11"/>
      <c r="FN496" s="11"/>
      <c r="FO496" s="11"/>
      <c r="FP496" s="11"/>
      <c r="FQ496" s="11"/>
      <c r="FR496" s="11"/>
      <c r="FS496" s="11"/>
      <c r="FT496" s="11"/>
      <c r="FU496" s="11"/>
      <c r="FV496" s="148" t="s">
        <v>201</v>
      </c>
      <c r="FW496" s="11"/>
      <c r="FX496" s="11"/>
      <c r="FY496" s="11"/>
      <c r="FZ496" s="11"/>
      <c r="GA496" s="11"/>
    </row>
    <row r="497" spans="1:168">
      <c r="V497" s="11"/>
      <c r="AQ497" s="11"/>
      <c r="BK497" s="11"/>
      <c r="CF497" s="11"/>
      <c r="DA497" s="11"/>
      <c r="DO497" s="11"/>
      <c r="EC497" s="11"/>
      <c r="EQ497" s="11"/>
      <c r="FL497" s="11"/>
    </row>
    <row r="498" spans="1:168">
      <c r="V498" s="11"/>
      <c r="AQ498" s="11"/>
      <c r="BK498" s="11"/>
      <c r="CF498" s="11"/>
      <c r="DA498" s="11"/>
      <c r="DO498" s="11"/>
      <c r="EC498" s="11"/>
      <c r="EQ498" s="11"/>
      <c r="FL498" s="11"/>
    </row>
    <row r="499" spans="1:168">
      <c r="V499" s="11"/>
      <c r="AQ499" s="11"/>
      <c r="BK499" s="11"/>
      <c r="CF499" s="11"/>
      <c r="DA499" s="11"/>
      <c r="DO499" s="11"/>
      <c r="EC499" s="11"/>
      <c r="EQ499" s="11"/>
      <c r="FL499" s="11"/>
    </row>
    <row r="500" spans="1:168">
      <c r="V500" s="11"/>
      <c r="AQ500" s="11"/>
      <c r="BK500" s="11"/>
      <c r="CF500" s="11"/>
      <c r="DA500" s="11"/>
      <c r="DO500" s="11"/>
      <c r="EC500" s="11"/>
      <c r="EQ500" s="11"/>
      <c r="FL500" s="11"/>
    </row>
    <row r="501" spans="1:168">
      <c r="V501" s="11"/>
      <c r="AQ501" s="11"/>
      <c r="BK501" s="11"/>
      <c r="CF501" s="11"/>
      <c r="DA501" s="11"/>
      <c r="DO501" s="11"/>
      <c r="EC501" s="11"/>
      <c r="EQ501" s="11"/>
      <c r="FL501" s="11"/>
    </row>
    <row r="502" spans="1:168">
      <c r="V502" s="11"/>
      <c r="AQ502" s="11"/>
      <c r="BK502" s="11"/>
      <c r="CF502" s="11"/>
      <c r="DA502" s="11"/>
      <c r="DO502" s="11"/>
      <c r="EC502" s="11"/>
      <c r="EQ502" s="11"/>
      <c r="FL502" s="11"/>
    </row>
    <row r="503" spans="1:168">
      <c r="V503" s="11"/>
      <c r="AQ503" s="11"/>
      <c r="BK503" s="11"/>
      <c r="CF503" s="11"/>
      <c r="DA503" s="11"/>
      <c r="DO503" s="11"/>
      <c r="EC503" s="11"/>
      <c r="EQ503" s="11"/>
      <c r="FL503" s="11"/>
    </row>
    <row r="504" spans="1:168">
      <c r="V504" s="11"/>
      <c r="AQ504" s="11"/>
      <c r="BK504" s="11"/>
      <c r="CF504" s="11"/>
      <c r="DA504" s="11"/>
      <c r="DO504" s="11"/>
      <c r="EC504" s="11"/>
      <c r="EQ504" s="11"/>
      <c r="FL504" s="11"/>
    </row>
    <row r="505" spans="1:168">
      <c r="V505" s="11"/>
      <c r="AQ505" s="11"/>
      <c r="BK505" s="11"/>
      <c r="CF505" s="11"/>
      <c r="DA505" s="11"/>
      <c r="DO505" s="11"/>
      <c r="EC505" s="11"/>
      <c r="EQ505" s="11"/>
      <c r="FL505" s="11"/>
    </row>
    <row r="506" spans="1:168">
      <c r="V506" s="11"/>
      <c r="AQ506" s="11"/>
      <c r="BK506" s="11"/>
      <c r="CF506" s="11"/>
      <c r="DA506" s="11"/>
      <c r="DO506" s="11"/>
      <c r="EC506" s="11"/>
      <c r="EQ506" s="11"/>
      <c r="FL506" s="11"/>
    </row>
    <row r="507" spans="1:168">
      <c r="V507" s="11"/>
      <c r="AQ507" s="11"/>
      <c r="BK507" s="11"/>
      <c r="CF507" s="11"/>
      <c r="DA507" s="11"/>
      <c r="DO507" s="11"/>
      <c r="EC507" s="11"/>
      <c r="EQ507" s="11"/>
      <c r="FL507" s="11"/>
    </row>
    <row r="508" spans="1:168">
      <c r="V508" s="11"/>
      <c r="AQ508" s="11"/>
      <c r="BK508" s="11"/>
      <c r="CF508" s="11"/>
      <c r="DA508" s="11"/>
      <c r="DO508" s="11"/>
      <c r="EC508" s="11"/>
      <c r="EQ508" s="11"/>
      <c r="FL508" s="11"/>
    </row>
    <row r="509" spans="1:168">
      <c r="V509" s="11"/>
      <c r="AQ509" s="11"/>
      <c r="BK509" s="11"/>
      <c r="CF509" s="11"/>
      <c r="DA509" s="11"/>
      <c r="DO509" s="11"/>
      <c r="EC509" s="11"/>
      <c r="EQ509" s="11"/>
      <c r="FL509" s="11"/>
    </row>
    <row r="510" spans="1:168">
      <c r="A510" s="147">
        <v>14</v>
      </c>
      <c r="V510" s="147">
        <v>14</v>
      </c>
      <c r="AQ510" s="147">
        <v>14</v>
      </c>
      <c r="BK510" s="147">
        <v>14</v>
      </c>
      <c r="CF510" s="147">
        <v>14</v>
      </c>
      <c r="DA510" s="147">
        <v>14</v>
      </c>
      <c r="DO510" s="147">
        <v>14</v>
      </c>
      <c r="EC510" s="147">
        <v>14</v>
      </c>
      <c r="EQ510" s="147">
        <v>14</v>
      </c>
      <c r="FL510" s="147">
        <v>14</v>
      </c>
    </row>
    <row r="511" spans="1:168">
      <c r="V511" s="11"/>
      <c r="AQ511" s="11"/>
      <c r="BK511" s="11"/>
      <c r="CF511" s="11"/>
      <c r="DA511" s="11"/>
      <c r="DO511" s="11"/>
      <c r="EC511" s="11"/>
      <c r="EQ511" s="11"/>
      <c r="FL511" s="11"/>
    </row>
    <row r="512" spans="1:168">
      <c r="V512" s="11"/>
      <c r="AQ512" s="11"/>
      <c r="BK512" s="11"/>
      <c r="CF512" s="11"/>
      <c r="DA512" s="11"/>
      <c r="DO512" s="11"/>
      <c r="EC512" s="11"/>
      <c r="EQ512" s="11"/>
      <c r="FL512" s="11"/>
    </row>
    <row r="513" spans="22:168">
      <c r="V513" s="11"/>
      <c r="AQ513" s="11"/>
      <c r="BK513" s="11"/>
      <c r="CF513" s="11"/>
      <c r="DA513" s="11"/>
      <c r="DO513" s="11"/>
      <c r="EC513" s="11"/>
      <c r="EQ513" s="11"/>
      <c r="FL513" s="11"/>
    </row>
    <row r="514" spans="22:168">
      <c r="V514" s="11"/>
      <c r="AQ514" s="11"/>
      <c r="BK514" s="11"/>
      <c r="CF514" s="11"/>
      <c r="DA514" s="11"/>
      <c r="DO514" s="11"/>
      <c r="EC514" s="11"/>
      <c r="EQ514" s="11"/>
      <c r="FL514" s="11"/>
    </row>
    <row r="515" spans="22:168">
      <c r="V515" s="11"/>
      <c r="AQ515" s="11"/>
      <c r="BK515" s="11"/>
      <c r="CF515" s="11"/>
      <c r="DA515" s="11"/>
      <c r="DO515" s="11"/>
      <c r="EC515" s="11"/>
      <c r="EQ515" s="11"/>
      <c r="FL515" s="11"/>
    </row>
    <row r="516" spans="22:168">
      <c r="V516" s="11"/>
      <c r="AQ516" s="11"/>
      <c r="BK516" s="11"/>
      <c r="CF516" s="11"/>
      <c r="DA516" s="11"/>
      <c r="DO516" s="11"/>
      <c r="EC516" s="11"/>
      <c r="EQ516" s="11"/>
      <c r="FL516" s="11"/>
    </row>
    <row r="517" spans="22:168">
      <c r="V517" s="11"/>
      <c r="AQ517" s="11"/>
      <c r="BK517" s="11"/>
      <c r="CF517" s="11"/>
      <c r="DA517" s="11"/>
      <c r="DO517" s="11"/>
      <c r="EC517" s="11"/>
      <c r="EQ517" s="11"/>
      <c r="FL517" s="11"/>
    </row>
    <row r="518" spans="22:168">
      <c r="V518" s="11"/>
      <c r="AQ518" s="11"/>
      <c r="BK518" s="11"/>
      <c r="CF518" s="11"/>
      <c r="DA518" s="11"/>
      <c r="DO518" s="11"/>
      <c r="EC518" s="11"/>
      <c r="EQ518" s="11"/>
      <c r="FL518" s="11"/>
    </row>
    <row r="519" spans="22:168">
      <c r="V519" s="11"/>
      <c r="AQ519" s="11"/>
      <c r="BK519" s="11"/>
      <c r="CF519" s="11"/>
      <c r="DA519" s="11"/>
      <c r="DO519" s="11"/>
      <c r="EC519" s="11"/>
      <c r="EQ519" s="11"/>
      <c r="FL519" s="11"/>
    </row>
    <row r="520" spans="22:168">
      <c r="V520" s="11"/>
      <c r="AQ520" s="11"/>
      <c r="BK520" s="11"/>
      <c r="CF520" s="11"/>
      <c r="DA520" s="11"/>
      <c r="DO520" s="11"/>
      <c r="EC520" s="11"/>
      <c r="EQ520" s="11"/>
      <c r="FL520" s="11"/>
    </row>
    <row r="521" spans="22:168">
      <c r="V521" s="11"/>
      <c r="AQ521" s="11"/>
      <c r="BK521" s="11"/>
      <c r="CF521" s="11"/>
      <c r="DA521" s="11"/>
      <c r="DO521" s="11"/>
      <c r="EC521" s="11"/>
      <c r="EQ521" s="11"/>
      <c r="FL521" s="11"/>
    </row>
    <row r="522" spans="22:168">
      <c r="V522" s="11"/>
      <c r="AQ522" s="11"/>
      <c r="BK522" s="11"/>
      <c r="CF522" s="11"/>
      <c r="DA522" s="11"/>
      <c r="DO522" s="11"/>
      <c r="EC522" s="11"/>
      <c r="EQ522" s="11"/>
      <c r="FL522" s="11"/>
    </row>
    <row r="523" spans="22:168">
      <c r="V523" s="11"/>
      <c r="AQ523" s="11"/>
      <c r="BK523" s="11"/>
      <c r="CF523" s="11"/>
      <c r="DA523" s="11"/>
      <c r="DO523" s="11"/>
      <c r="EC523" s="11"/>
      <c r="EQ523" s="11"/>
      <c r="FL523" s="11"/>
    </row>
    <row r="524" spans="22:168">
      <c r="V524" s="11"/>
      <c r="AQ524" s="11"/>
      <c r="BK524" s="11"/>
      <c r="CF524" s="11"/>
      <c r="DA524" s="11"/>
      <c r="DO524" s="11"/>
      <c r="EC524" s="11"/>
      <c r="EQ524" s="11"/>
      <c r="FL524" s="11"/>
    </row>
    <row r="525" spans="22:168">
      <c r="V525" s="11"/>
      <c r="AQ525" s="11"/>
      <c r="BK525" s="11"/>
      <c r="CF525" s="11"/>
      <c r="DA525" s="11"/>
      <c r="DO525" s="11"/>
      <c r="EC525" s="11"/>
      <c r="EQ525" s="11"/>
      <c r="FL525" s="11"/>
    </row>
    <row r="526" spans="22:168">
      <c r="V526" s="11"/>
      <c r="AQ526" s="11"/>
      <c r="BK526" s="11"/>
      <c r="CF526" s="11"/>
      <c r="DA526" s="11"/>
      <c r="DO526" s="11"/>
      <c r="EC526" s="11"/>
      <c r="EQ526" s="11"/>
      <c r="FL526" s="11"/>
    </row>
    <row r="527" spans="22:168">
      <c r="V527" s="11"/>
      <c r="AQ527" s="11"/>
      <c r="BK527" s="11"/>
      <c r="CF527" s="11"/>
      <c r="DA527" s="11"/>
      <c r="DO527" s="11"/>
      <c r="EC527" s="11"/>
      <c r="EQ527" s="11"/>
      <c r="FL527" s="11"/>
    </row>
    <row r="528" spans="22:168">
      <c r="V528" s="11"/>
      <c r="AQ528" s="11"/>
      <c r="BK528" s="11"/>
      <c r="CF528" s="11"/>
      <c r="DA528" s="11"/>
      <c r="DO528" s="11"/>
      <c r="EC528" s="11"/>
      <c r="EQ528" s="11"/>
      <c r="FL528" s="11"/>
    </row>
    <row r="529" spans="1:183">
      <c r="V529" s="11"/>
      <c r="AQ529" s="11"/>
      <c r="BK529" s="11"/>
      <c r="CF529" s="11"/>
      <c r="DA529" s="11"/>
      <c r="DO529" s="11"/>
      <c r="EC529" s="11"/>
      <c r="EQ529" s="11"/>
      <c r="FL529" s="11"/>
    </row>
    <row r="530" spans="1:183">
      <c r="V530" s="11"/>
      <c r="AQ530" s="11"/>
      <c r="BK530" s="11"/>
      <c r="CF530" s="11"/>
      <c r="DA530" s="11"/>
      <c r="DO530" s="11"/>
      <c r="EC530" s="11"/>
      <c r="EQ530" s="11"/>
      <c r="FL530" s="11"/>
    </row>
    <row r="531" spans="1:183">
      <c r="V531" s="11"/>
      <c r="AQ531" s="11"/>
      <c r="BK531" s="11"/>
      <c r="CF531" s="11"/>
      <c r="DA531" s="11"/>
      <c r="DO531" s="11"/>
      <c r="EC531" s="11"/>
      <c r="EQ531" s="11"/>
      <c r="FL531" s="11"/>
    </row>
    <row r="532" spans="1:183">
      <c r="V532" s="11"/>
      <c r="AQ532" s="11"/>
      <c r="BK532" s="11"/>
      <c r="CF532" s="11"/>
      <c r="DA532" s="11"/>
      <c r="DO532" s="11"/>
      <c r="EC532" s="11"/>
      <c r="EQ532" s="11"/>
      <c r="FL532" s="11"/>
    </row>
    <row r="533" spans="1:183">
      <c r="V533" s="11"/>
      <c r="AQ533" s="11"/>
      <c r="BK533" s="11"/>
      <c r="CF533" s="11"/>
      <c r="DA533" s="11"/>
      <c r="DO533" s="11"/>
      <c r="EC533" s="11"/>
      <c r="EQ533" s="11"/>
      <c r="FL533" s="11"/>
    </row>
    <row r="534" spans="1:183" ht="15.75">
      <c r="A534" s="150" t="s">
        <v>238</v>
      </c>
      <c r="B534" s="11"/>
      <c r="C534" s="11"/>
      <c r="D534" s="11"/>
      <c r="E534" s="11"/>
      <c r="F534" s="11"/>
      <c r="G534" s="11"/>
      <c r="H534" s="11"/>
      <c r="I534" s="11"/>
      <c r="J534" s="11"/>
      <c r="K534" s="148" t="s">
        <v>193</v>
      </c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48" t="s">
        <v>194</v>
      </c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48" t="s">
        <v>195</v>
      </c>
      <c r="BB534" s="11"/>
      <c r="BC534" s="11"/>
      <c r="BD534" s="11"/>
      <c r="BE534" s="11"/>
      <c r="BF534" s="11"/>
      <c r="BG534" s="11"/>
      <c r="BH534" s="11"/>
      <c r="BI534" s="11"/>
      <c r="BJ534" s="11"/>
      <c r="BK534" s="11"/>
      <c r="BL534" s="11"/>
      <c r="BM534" s="11"/>
      <c r="BN534" s="11"/>
      <c r="BO534" s="11"/>
      <c r="BP534" s="11"/>
      <c r="BQ534" s="11"/>
      <c r="BR534" s="11"/>
      <c r="BS534" s="11"/>
      <c r="BT534" s="11"/>
      <c r="BU534" s="11"/>
      <c r="BV534" s="148" t="s">
        <v>196</v>
      </c>
      <c r="BW534" s="11"/>
      <c r="BX534" s="11"/>
      <c r="BY534" s="11"/>
      <c r="BZ534" s="11"/>
      <c r="CA534" s="11"/>
      <c r="CB534" s="11"/>
      <c r="CC534" s="11"/>
      <c r="CD534" s="11"/>
      <c r="CE534" s="11"/>
      <c r="CF534" s="11"/>
      <c r="CG534" s="11"/>
      <c r="CH534" s="11"/>
      <c r="CI534" s="11"/>
      <c r="CJ534" s="11"/>
      <c r="CK534" s="11"/>
      <c r="CL534" s="11"/>
      <c r="CM534" s="11"/>
      <c r="CN534" s="11"/>
      <c r="CO534" s="11"/>
      <c r="CP534" s="148" t="s">
        <v>197</v>
      </c>
      <c r="CQ534" s="11"/>
      <c r="CR534" s="11"/>
      <c r="CS534" s="11"/>
      <c r="CT534" s="11"/>
      <c r="CU534" s="11"/>
      <c r="CV534" s="11"/>
      <c r="CW534" s="11"/>
      <c r="CX534" s="11"/>
      <c r="CY534" s="11"/>
      <c r="CZ534" s="11"/>
      <c r="DA534" s="11"/>
      <c r="DB534" s="11"/>
      <c r="DC534" s="11"/>
      <c r="DD534" s="11"/>
      <c r="DE534" s="11"/>
      <c r="DF534" s="11"/>
      <c r="DG534" s="148" t="s">
        <v>220</v>
      </c>
      <c r="DH534" s="11"/>
      <c r="DI534" s="11"/>
      <c r="DJ534" s="11"/>
      <c r="DK534" s="11"/>
      <c r="DL534" s="11"/>
      <c r="DM534" s="11"/>
      <c r="DN534" s="11"/>
      <c r="DO534" s="11"/>
      <c r="DP534" s="11"/>
      <c r="DQ534" s="11"/>
      <c r="DR534" s="11"/>
      <c r="DS534" s="11"/>
      <c r="DT534" s="11"/>
      <c r="DU534" s="148" t="s">
        <v>198</v>
      </c>
      <c r="DV534" s="11"/>
      <c r="DW534" s="11"/>
      <c r="DX534" s="11"/>
      <c r="DY534" s="11"/>
      <c r="DZ534" s="11"/>
      <c r="EA534" s="11"/>
      <c r="EB534" s="11"/>
      <c r="EC534" s="11"/>
      <c r="ED534" s="11"/>
      <c r="EE534" s="11"/>
      <c r="EF534" s="11"/>
      <c r="EG534" s="11"/>
      <c r="EH534" s="148" t="s">
        <v>199</v>
      </c>
      <c r="EI534" s="11"/>
      <c r="EJ534" s="11"/>
      <c r="EK534" s="11"/>
      <c r="EL534" s="11"/>
      <c r="EM534" s="11"/>
      <c r="EN534" s="11"/>
      <c r="EO534" s="11"/>
      <c r="EP534" s="11"/>
      <c r="EQ534" s="11"/>
      <c r="ER534" s="11"/>
      <c r="ES534" s="11"/>
      <c r="ET534" s="11"/>
      <c r="EU534" s="11"/>
      <c r="EV534" s="11"/>
      <c r="EW534" s="11"/>
      <c r="EX534" s="11"/>
      <c r="EY534" s="11"/>
      <c r="EZ534" s="11"/>
      <c r="FA534" s="148" t="s">
        <v>200</v>
      </c>
      <c r="FB534" s="11"/>
      <c r="FC534" s="11"/>
      <c r="FD534" s="11"/>
      <c r="FE534" s="11"/>
      <c r="FF534" s="11"/>
      <c r="FG534" s="11"/>
      <c r="FH534" s="11"/>
      <c r="FI534" s="11"/>
      <c r="FJ534" s="11"/>
      <c r="FK534" s="11"/>
      <c r="FL534" s="11"/>
      <c r="FM534" s="11"/>
      <c r="FN534" s="11"/>
      <c r="FO534" s="11"/>
      <c r="FP534" s="11"/>
      <c r="FQ534" s="11"/>
      <c r="FR534" s="11"/>
      <c r="FS534" s="11"/>
      <c r="FT534" s="11"/>
      <c r="FU534" s="11"/>
      <c r="FV534" s="148" t="s">
        <v>201</v>
      </c>
      <c r="FW534" s="11"/>
      <c r="FX534" s="11"/>
      <c r="FY534" s="11"/>
      <c r="FZ534" s="11"/>
      <c r="GA534" s="11"/>
    </row>
    <row r="535" spans="1:183">
      <c r="V535" s="11"/>
      <c r="AQ535" s="11"/>
      <c r="BK535" s="11"/>
      <c r="CF535" s="11"/>
      <c r="DA535" s="11"/>
      <c r="DO535" s="11"/>
      <c r="EC535" s="11"/>
      <c r="EQ535" s="11"/>
      <c r="FL535" s="11"/>
    </row>
    <row r="536" spans="1:183">
      <c r="V536" s="11"/>
      <c r="AQ536" s="11"/>
      <c r="BK536" s="11"/>
      <c r="CF536" s="11"/>
      <c r="DA536" s="11"/>
      <c r="DO536" s="11"/>
      <c r="EC536" s="11"/>
      <c r="EQ536" s="11"/>
      <c r="FL536" s="11"/>
    </row>
    <row r="537" spans="1:183">
      <c r="V537" s="11"/>
      <c r="AQ537" s="11"/>
      <c r="BK537" s="11"/>
      <c r="CF537" s="11"/>
      <c r="DA537" s="11"/>
      <c r="DO537" s="11"/>
      <c r="EC537" s="11"/>
      <c r="EQ537" s="11"/>
      <c r="FL537" s="11"/>
    </row>
    <row r="538" spans="1:183">
      <c r="V538" s="11"/>
      <c r="AQ538" s="11"/>
      <c r="BK538" s="11"/>
      <c r="CF538" s="11"/>
      <c r="DA538" s="11"/>
      <c r="DO538" s="11"/>
      <c r="EC538" s="11"/>
      <c r="EQ538" s="11"/>
      <c r="FL538" s="11"/>
    </row>
    <row r="539" spans="1:183">
      <c r="V539" s="11"/>
      <c r="AQ539" s="11"/>
      <c r="BK539" s="11"/>
      <c r="CF539" s="11"/>
      <c r="DA539" s="11"/>
      <c r="DO539" s="11"/>
      <c r="EC539" s="11"/>
      <c r="EQ539" s="11"/>
      <c r="FL539" s="11"/>
    </row>
    <row r="540" spans="1:183">
      <c r="V540" s="11"/>
      <c r="AQ540" s="11"/>
      <c r="BK540" s="11"/>
      <c r="CF540" s="11"/>
      <c r="DA540" s="11"/>
      <c r="DO540" s="11"/>
      <c r="EC540" s="11"/>
      <c r="EQ540" s="11"/>
      <c r="FL540" s="11"/>
    </row>
    <row r="541" spans="1:183">
      <c r="V541" s="11"/>
      <c r="AQ541" s="11"/>
      <c r="BK541" s="11"/>
      <c r="CF541" s="11"/>
      <c r="DA541" s="11"/>
      <c r="DO541" s="11"/>
      <c r="EC541" s="11"/>
      <c r="EQ541" s="11"/>
      <c r="FL541" s="11"/>
    </row>
    <row r="542" spans="1:183">
      <c r="V542" s="11"/>
      <c r="AQ542" s="11"/>
      <c r="BK542" s="11"/>
      <c r="CF542" s="11"/>
      <c r="DA542" s="11"/>
      <c r="DO542" s="11"/>
      <c r="EC542" s="11"/>
      <c r="EQ542" s="11"/>
      <c r="FL542" s="11"/>
    </row>
    <row r="543" spans="1:183">
      <c r="V543" s="11"/>
      <c r="AQ543" s="11"/>
      <c r="BK543" s="11"/>
      <c r="CF543" s="11"/>
      <c r="DA543" s="11"/>
      <c r="DO543" s="11"/>
      <c r="EC543" s="11"/>
      <c r="EQ543" s="11"/>
      <c r="FL543" s="11"/>
    </row>
    <row r="544" spans="1:183">
      <c r="V544" s="11"/>
      <c r="AQ544" s="11"/>
      <c r="BK544" s="11"/>
      <c r="CF544" s="11"/>
      <c r="DA544" s="11"/>
      <c r="DO544" s="11"/>
      <c r="EC544" s="11"/>
      <c r="EQ544" s="11"/>
      <c r="FL544" s="11"/>
    </row>
    <row r="545" spans="1:168">
      <c r="V545" s="11"/>
      <c r="AQ545" s="11"/>
      <c r="BK545" s="11"/>
      <c r="CF545" s="11"/>
      <c r="DA545" s="11"/>
      <c r="DO545" s="11"/>
      <c r="EC545" s="11"/>
      <c r="EQ545" s="11"/>
      <c r="FL545" s="11"/>
    </row>
    <row r="546" spans="1:168">
      <c r="V546" s="11"/>
      <c r="AQ546" s="11"/>
      <c r="BK546" s="11"/>
      <c r="CF546" s="11"/>
      <c r="DA546" s="11"/>
      <c r="DO546" s="11"/>
      <c r="EC546" s="11"/>
      <c r="EQ546" s="11"/>
      <c r="FL546" s="11"/>
    </row>
    <row r="547" spans="1:168">
      <c r="V547" s="11"/>
      <c r="AQ547" s="11"/>
      <c r="BK547" s="11"/>
      <c r="CF547" s="11"/>
      <c r="DA547" s="11"/>
      <c r="DO547" s="11"/>
      <c r="EC547" s="11"/>
      <c r="EQ547" s="11"/>
      <c r="FL547" s="11"/>
    </row>
    <row r="548" spans="1:168">
      <c r="V548" s="11"/>
      <c r="AQ548" s="11"/>
      <c r="BK548" s="11"/>
      <c r="CF548" s="11"/>
      <c r="DA548" s="11"/>
      <c r="DO548" s="11"/>
      <c r="EC548" s="11"/>
      <c r="EQ548" s="11"/>
      <c r="FL548" s="11"/>
    </row>
    <row r="549" spans="1:168">
      <c r="V549" s="11"/>
      <c r="AQ549" s="11"/>
      <c r="BK549" s="11"/>
      <c r="CF549" s="11"/>
      <c r="DA549" s="11"/>
      <c r="DO549" s="11"/>
      <c r="EC549" s="11"/>
      <c r="EQ549" s="11"/>
      <c r="FL549" s="11"/>
    </row>
    <row r="550" spans="1:168">
      <c r="A550" s="147">
        <v>15</v>
      </c>
      <c r="V550" s="147">
        <v>15</v>
      </c>
      <c r="AQ550" s="147">
        <v>15</v>
      </c>
      <c r="BK550" s="147">
        <v>15</v>
      </c>
      <c r="CF550" s="147">
        <v>15</v>
      </c>
      <c r="DA550" s="147">
        <v>15</v>
      </c>
      <c r="DO550" s="147">
        <v>15</v>
      </c>
      <c r="EC550" s="147">
        <v>15</v>
      </c>
      <c r="EQ550" s="147">
        <v>15</v>
      </c>
      <c r="FL550" s="147">
        <v>15</v>
      </c>
    </row>
    <row r="551" spans="1:168">
      <c r="V551" s="11"/>
      <c r="AQ551" s="11"/>
      <c r="BK551" s="11"/>
      <c r="CF551" s="11"/>
      <c r="DA551" s="11"/>
      <c r="DO551" s="11"/>
      <c r="EC551" s="11"/>
      <c r="EQ551" s="11"/>
      <c r="FL551" s="11"/>
    </row>
    <row r="552" spans="1:168">
      <c r="V552" s="11"/>
      <c r="AQ552" s="11"/>
      <c r="BK552" s="11"/>
      <c r="CF552" s="11"/>
      <c r="DA552" s="11"/>
      <c r="DO552" s="11"/>
      <c r="EC552" s="11"/>
      <c r="EQ552" s="11"/>
      <c r="FL552" s="11"/>
    </row>
    <row r="553" spans="1:168">
      <c r="V553" s="11"/>
      <c r="AQ553" s="11"/>
      <c r="BK553" s="11"/>
      <c r="CF553" s="11"/>
      <c r="DA553" s="11"/>
      <c r="DO553" s="11"/>
      <c r="EC553" s="11"/>
      <c r="EQ553" s="11"/>
      <c r="FL553" s="11"/>
    </row>
    <row r="554" spans="1:168">
      <c r="V554" s="11"/>
      <c r="AQ554" s="11"/>
      <c r="BK554" s="11"/>
      <c r="CF554" s="11"/>
      <c r="DA554" s="11"/>
      <c r="DO554" s="11"/>
      <c r="EC554" s="11"/>
      <c r="EQ554" s="11"/>
      <c r="FL554" s="11"/>
    </row>
    <row r="555" spans="1:168">
      <c r="V555" s="11"/>
      <c r="AQ555" s="11"/>
      <c r="BK555" s="11"/>
      <c r="CF555" s="11"/>
      <c r="DA555" s="11"/>
      <c r="DO555" s="11"/>
      <c r="EC555" s="11"/>
      <c r="EQ555" s="11"/>
      <c r="FL555" s="11"/>
    </row>
    <row r="556" spans="1:168">
      <c r="V556" s="11"/>
      <c r="AQ556" s="11"/>
      <c r="BK556" s="11"/>
      <c r="CF556" s="11"/>
      <c r="DA556" s="11"/>
      <c r="DO556" s="11"/>
      <c r="EC556" s="11"/>
      <c r="EQ556" s="11"/>
      <c r="FL556" s="11"/>
    </row>
    <row r="557" spans="1:168">
      <c r="V557" s="11"/>
      <c r="AQ557" s="11"/>
      <c r="BK557" s="11"/>
      <c r="CF557" s="11"/>
      <c r="DA557" s="11"/>
      <c r="DO557" s="11"/>
      <c r="EC557" s="11"/>
      <c r="EQ557" s="11"/>
      <c r="FL557" s="11"/>
    </row>
    <row r="558" spans="1:168">
      <c r="V558" s="11"/>
      <c r="AQ558" s="11"/>
      <c r="BK558" s="11"/>
      <c r="CF558" s="11"/>
      <c r="DA558" s="11"/>
      <c r="DO558" s="11"/>
      <c r="EC558" s="11"/>
      <c r="EQ558" s="11"/>
      <c r="FL558" s="11"/>
    </row>
    <row r="559" spans="1:168">
      <c r="V559" s="11"/>
      <c r="AQ559" s="11"/>
      <c r="BK559" s="11"/>
      <c r="CF559" s="11"/>
      <c r="DA559" s="11"/>
      <c r="DO559" s="11"/>
      <c r="EC559" s="11"/>
      <c r="EQ559" s="11"/>
      <c r="FL559" s="11"/>
    </row>
    <row r="560" spans="1:168">
      <c r="V560" s="11"/>
      <c r="AQ560" s="11"/>
      <c r="BK560" s="11"/>
      <c r="CF560" s="11"/>
      <c r="DA560" s="11"/>
      <c r="DO560" s="11"/>
      <c r="EC560" s="11"/>
      <c r="EQ560" s="11"/>
      <c r="FL560" s="11"/>
    </row>
    <row r="561" spans="1:183">
      <c r="V561" s="11"/>
      <c r="AQ561" s="11"/>
      <c r="BK561" s="11"/>
      <c r="CF561" s="11"/>
      <c r="DA561" s="11"/>
      <c r="DO561" s="11"/>
      <c r="EC561" s="11"/>
      <c r="EQ561" s="11"/>
      <c r="FL561" s="11"/>
    </row>
    <row r="562" spans="1:183">
      <c r="V562" s="11"/>
      <c r="AQ562" s="11"/>
      <c r="BK562" s="11"/>
      <c r="CF562" s="11"/>
      <c r="DA562" s="11"/>
      <c r="DO562" s="11"/>
      <c r="EC562" s="11"/>
      <c r="EQ562" s="11"/>
      <c r="FL562" s="11"/>
    </row>
    <row r="563" spans="1:183">
      <c r="V563" s="11"/>
      <c r="AQ563" s="11"/>
      <c r="BK563" s="11"/>
      <c r="CF563" s="11"/>
      <c r="DA563" s="11"/>
      <c r="DO563" s="11"/>
      <c r="EC563" s="11"/>
      <c r="EQ563" s="11"/>
      <c r="FL563" s="11"/>
    </row>
    <row r="564" spans="1:183">
      <c r="V564" s="11"/>
      <c r="AQ564" s="11"/>
      <c r="BK564" s="11"/>
      <c r="CF564" s="11"/>
      <c r="DA564" s="11"/>
      <c r="DO564" s="11"/>
      <c r="EC564" s="11"/>
      <c r="EQ564" s="11"/>
      <c r="FL564" s="11"/>
    </row>
    <row r="565" spans="1:183">
      <c r="V565" s="11"/>
      <c r="AQ565" s="11"/>
      <c r="BK565" s="11"/>
      <c r="CF565" s="11"/>
      <c r="DA565" s="11"/>
      <c r="DO565" s="11"/>
      <c r="EC565" s="11"/>
      <c r="EQ565" s="11"/>
      <c r="FL565" s="11"/>
    </row>
    <row r="566" spans="1:183">
      <c r="V566" s="11"/>
      <c r="AQ566" s="11"/>
      <c r="BK566" s="11"/>
      <c r="CF566" s="11"/>
      <c r="DA566" s="11"/>
      <c r="DO566" s="11"/>
      <c r="EC566" s="11"/>
      <c r="EQ566" s="11"/>
      <c r="FL566" s="11"/>
    </row>
    <row r="567" spans="1:183">
      <c r="V567" s="11"/>
      <c r="AQ567" s="11"/>
      <c r="BK567" s="11"/>
      <c r="CF567" s="11"/>
      <c r="DA567" s="11"/>
      <c r="DO567" s="11"/>
      <c r="EC567" s="11"/>
      <c r="EQ567" s="11"/>
      <c r="FL567" s="11"/>
    </row>
    <row r="568" spans="1:183">
      <c r="V568" s="11"/>
      <c r="AQ568" s="11"/>
      <c r="BK568" s="11"/>
      <c r="CF568" s="11"/>
      <c r="DA568" s="11"/>
      <c r="DO568" s="11"/>
      <c r="EC568" s="11"/>
      <c r="EQ568" s="11"/>
      <c r="FL568" s="11"/>
    </row>
    <row r="569" spans="1:183">
      <c r="V569" s="11"/>
      <c r="AQ569" s="11"/>
      <c r="BK569" s="11"/>
      <c r="CF569" s="11"/>
      <c r="DA569" s="11"/>
      <c r="DO569" s="11"/>
      <c r="EC569" s="11"/>
      <c r="EQ569" s="11"/>
      <c r="FL569" s="11"/>
    </row>
    <row r="570" spans="1:183">
      <c r="V570" s="11"/>
      <c r="AQ570" s="11"/>
      <c r="BK570" s="11"/>
      <c r="CF570" s="11"/>
      <c r="DA570" s="11"/>
      <c r="DO570" s="11"/>
      <c r="EC570" s="11"/>
      <c r="EQ570" s="11"/>
      <c r="FL570" s="11"/>
    </row>
    <row r="571" spans="1:183">
      <c r="V571" s="11"/>
      <c r="AQ571" s="11"/>
      <c r="BK571" s="11"/>
      <c r="CF571" s="11"/>
      <c r="DA571" s="11"/>
      <c r="DO571" s="11"/>
      <c r="EC571" s="11"/>
      <c r="EQ571" s="11"/>
      <c r="FL571" s="11"/>
    </row>
    <row r="572" spans="1:183" ht="15.75">
      <c r="A572" s="150" t="s">
        <v>238</v>
      </c>
      <c r="B572" s="11"/>
      <c r="C572" s="11"/>
      <c r="D572" s="11"/>
      <c r="E572" s="11"/>
      <c r="F572" s="11"/>
      <c r="G572" s="11"/>
      <c r="H572" s="11"/>
      <c r="I572" s="11"/>
      <c r="J572" s="11"/>
      <c r="K572" s="148" t="s">
        <v>193</v>
      </c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48" t="s">
        <v>194</v>
      </c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48" t="s">
        <v>195</v>
      </c>
      <c r="BB572" s="11"/>
      <c r="BC572" s="11"/>
      <c r="BD572" s="11"/>
      <c r="BE572" s="11"/>
      <c r="BF572" s="11"/>
      <c r="BG572" s="11"/>
      <c r="BH572" s="11"/>
      <c r="BI572" s="11"/>
      <c r="BJ572" s="11"/>
      <c r="BK572" s="11"/>
      <c r="BL572" s="11"/>
      <c r="BM572" s="11"/>
      <c r="BN572" s="11"/>
      <c r="BO572" s="11"/>
      <c r="BP572" s="11"/>
      <c r="BQ572" s="11"/>
      <c r="BR572" s="11"/>
      <c r="BS572" s="11"/>
      <c r="BT572" s="11"/>
      <c r="BU572" s="11"/>
      <c r="BV572" s="148" t="s">
        <v>196</v>
      </c>
      <c r="BW572" s="11"/>
      <c r="BX572" s="11"/>
      <c r="BY572" s="11"/>
      <c r="BZ572" s="11"/>
      <c r="CA572" s="11"/>
      <c r="CB572" s="11"/>
      <c r="CC572" s="11"/>
      <c r="CD572" s="11"/>
      <c r="CE572" s="11"/>
      <c r="CF572" s="11"/>
      <c r="CG572" s="11"/>
      <c r="CH572" s="11"/>
      <c r="CI572" s="11"/>
      <c r="CJ572" s="11"/>
      <c r="CK572" s="11"/>
      <c r="CL572" s="11"/>
      <c r="CM572" s="11"/>
      <c r="CN572" s="11"/>
      <c r="CO572" s="11"/>
      <c r="CP572" s="148" t="s">
        <v>197</v>
      </c>
      <c r="CQ572" s="11"/>
      <c r="CR572" s="11"/>
      <c r="CS572" s="11"/>
      <c r="CT572" s="11"/>
      <c r="CU572" s="11"/>
      <c r="CV572" s="11"/>
      <c r="CW572" s="11"/>
      <c r="CX572" s="11"/>
      <c r="CY572" s="11"/>
      <c r="CZ572" s="11"/>
      <c r="DA572" s="11"/>
      <c r="DB572" s="11"/>
      <c r="DC572" s="11"/>
      <c r="DD572" s="11"/>
      <c r="DE572" s="11"/>
      <c r="DF572" s="11"/>
      <c r="DG572" s="148" t="s">
        <v>220</v>
      </c>
      <c r="DH572" s="11"/>
      <c r="DI572" s="11"/>
      <c r="DJ572" s="11"/>
      <c r="DK572" s="11"/>
      <c r="DL572" s="11"/>
      <c r="DM572" s="11"/>
      <c r="DN572" s="11"/>
      <c r="DO572" s="11"/>
      <c r="DP572" s="11"/>
      <c r="DQ572" s="11"/>
      <c r="DR572" s="11"/>
      <c r="DS572" s="11"/>
      <c r="DT572" s="11"/>
      <c r="DU572" s="148" t="s">
        <v>198</v>
      </c>
      <c r="DV572" s="11"/>
      <c r="DW572" s="11"/>
      <c r="DX572" s="11"/>
      <c r="DY572" s="11"/>
      <c r="DZ572" s="11"/>
      <c r="EA572" s="11"/>
      <c r="EB572" s="11"/>
      <c r="EC572" s="11"/>
      <c r="ED572" s="11"/>
      <c r="EE572" s="11"/>
      <c r="EF572" s="11"/>
      <c r="EG572" s="11"/>
      <c r="EH572" s="148" t="s">
        <v>199</v>
      </c>
      <c r="EI572" s="11"/>
      <c r="EJ572" s="11"/>
      <c r="EK572" s="11"/>
      <c r="EL572" s="11"/>
      <c r="EM572" s="11"/>
      <c r="EN572" s="11"/>
      <c r="EO572" s="11"/>
      <c r="EP572" s="11"/>
      <c r="EQ572" s="11"/>
      <c r="ER572" s="11"/>
      <c r="ES572" s="11"/>
      <c r="ET572" s="11"/>
      <c r="EU572" s="11"/>
      <c r="EV572" s="11"/>
      <c r="EW572" s="11"/>
      <c r="EX572" s="11"/>
      <c r="EY572" s="11"/>
      <c r="EZ572" s="11"/>
      <c r="FA572" s="148" t="s">
        <v>200</v>
      </c>
      <c r="FB572" s="11"/>
      <c r="FC572" s="11"/>
      <c r="FD572" s="11"/>
      <c r="FE572" s="11"/>
      <c r="FF572" s="11"/>
      <c r="FG572" s="11"/>
      <c r="FH572" s="11"/>
      <c r="FI572" s="11"/>
      <c r="FJ572" s="11"/>
      <c r="FK572" s="11"/>
      <c r="FL572" s="11"/>
      <c r="FM572" s="11"/>
      <c r="FN572" s="11"/>
      <c r="FO572" s="11"/>
      <c r="FP572" s="11"/>
      <c r="FQ572" s="11"/>
      <c r="FR572" s="11"/>
      <c r="FS572" s="11"/>
      <c r="FT572" s="11"/>
      <c r="FU572" s="11"/>
      <c r="FV572" s="148" t="s">
        <v>201</v>
      </c>
      <c r="FW572" s="11"/>
      <c r="FX572" s="11"/>
      <c r="FY572" s="11"/>
      <c r="FZ572" s="11"/>
      <c r="GA572" s="11"/>
    </row>
    <row r="573" spans="1:183">
      <c r="V573" s="11"/>
      <c r="AQ573" s="11"/>
      <c r="BK573" s="11"/>
      <c r="CF573" s="11"/>
      <c r="DA573" s="11"/>
      <c r="DO573" s="11"/>
      <c r="EC573" s="11"/>
      <c r="EQ573" s="11"/>
      <c r="FL573" s="11"/>
    </row>
    <row r="574" spans="1:183">
      <c r="V574" s="11"/>
      <c r="AQ574" s="11"/>
      <c r="BK574" s="11"/>
      <c r="CF574" s="11"/>
      <c r="DA574" s="11"/>
      <c r="DO574" s="11"/>
      <c r="EC574" s="11"/>
      <c r="EQ574" s="11"/>
      <c r="FL574" s="11"/>
    </row>
    <row r="575" spans="1:183">
      <c r="V575" s="11"/>
      <c r="AQ575" s="11"/>
      <c r="BK575" s="11"/>
      <c r="CF575" s="11"/>
      <c r="DA575" s="11"/>
      <c r="DO575" s="11"/>
      <c r="EC575" s="11"/>
      <c r="EQ575" s="11"/>
      <c r="FL575" s="11"/>
    </row>
    <row r="576" spans="1:183">
      <c r="V576" s="11"/>
      <c r="AQ576" s="11"/>
      <c r="BK576" s="11"/>
      <c r="CF576" s="11"/>
      <c r="DA576" s="11"/>
      <c r="DO576" s="11"/>
      <c r="EC576" s="11"/>
      <c r="EQ576" s="11"/>
      <c r="FL576" s="11"/>
    </row>
    <row r="577" spans="1:168">
      <c r="V577" s="11"/>
      <c r="AQ577" s="11"/>
      <c r="BK577" s="11"/>
      <c r="CF577" s="11"/>
      <c r="DA577" s="11"/>
      <c r="DO577" s="11"/>
      <c r="EC577" s="11"/>
      <c r="EQ577" s="11"/>
      <c r="FL577" s="11"/>
    </row>
    <row r="578" spans="1:168">
      <c r="V578" s="11"/>
      <c r="AQ578" s="11"/>
      <c r="BK578" s="11"/>
      <c r="CF578" s="11"/>
      <c r="DA578" s="11"/>
      <c r="DO578" s="11"/>
      <c r="EC578" s="11"/>
      <c r="EQ578" s="11"/>
      <c r="FL578" s="11"/>
    </row>
    <row r="579" spans="1:168">
      <c r="V579" s="11"/>
      <c r="AQ579" s="11"/>
      <c r="BK579" s="11"/>
      <c r="CF579" s="11"/>
      <c r="DA579" s="11"/>
      <c r="DO579" s="11"/>
      <c r="EC579" s="11"/>
      <c r="EQ579" s="11"/>
      <c r="FL579" s="11"/>
    </row>
    <row r="580" spans="1:168">
      <c r="V580" s="11"/>
      <c r="AQ580" s="11"/>
      <c r="BK580" s="11"/>
      <c r="CF580" s="11"/>
      <c r="DA580" s="11"/>
      <c r="DO580" s="11"/>
      <c r="EC580" s="11"/>
      <c r="EQ580" s="11"/>
      <c r="FL580" s="11"/>
    </row>
    <row r="581" spans="1:168">
      <c r="V581" s="11"/>
      <c r="AQ581" s="11"/>
      <c r="BK581" s="11"/>
      <c r="CF581" s="11"/>
      <c r="DA581" s="11"/>
      <c r="DO581" s="11"/>
      <c r="EC581" s="11"/>
      <c r="EQ581" s="11"/>
      <c r="FL581" s="11"/>
    </row>
    <row r="582" spans="1:168">
      <c r="V582" s="11"/>
      <c r="AQ582" s="11"/>
      <c r="BK582" s="11"/>
      <c r="CF582" s="11"/>
      <c r="DA582" s="11"/>
      <c r="DO582" s="11"/>
      <c r="EC582" s="11"/>
      <c r="EQ582" s="11"/>
      <c r="FL582" s="11"/>
    </row>
    <row r="583" spans="1:168">
      <c r="V583" s="11"/>
      <c r="AQ583" s="11"/>
      <c r="BK583" s="11"/>
      <c r="CF583" s="11"/>
      <c r="DA583" s="11"/>
      <c r="DO583" s="11"/>
      <c r="EC583" s="11"/>
      <c r="EQ583" s="11"/>
      <c r="FL583" s="11"/>
    </row>
    <row r="584" spans="1:168">
      <c r="V584" s="11"/>
      <c r="AQ584" s="11"/>
      <c r="BK584" s="11"/>
      <c r="CF584" s="11"/>
      <c r="DA584" s="11"/>
      <c r="DO584" s="11"/>
      <c r="EC584" s="11"/>
      <c r="EQ584" s="11"/>
      <c r="FL584" s="11"/>
    </row>
    <row r="585" spans="1:168">
      <c r="V585" s="11"/>
      <c r="AQ585" s="11"/>
      <c r="BK585" s="11"/>
      <c r="CF585" s="11"/>
      <c r="DA585" s="11"/>
      <c r="DO585" s="11"/>
      <c r="EC585" s="11"/>
      <c r="EQ585" s="11"/>
      <c r="FL585" s="11"/>
    </row>
    <row r="586" spans="1:168">
      <c r="V586" s="11"/>
      <c r="AQ586" s="11"/>
      <c r="BK586" s="11"/>
      <c r="CF586" s="11"/>
      <c r="DA586" s="11"/>
      <c r="DO586" s="11"/>
      <c r="EC586" s="11"/>
      <c r="EQ586" s="11"/>
      <c r="FL586" s="11"/>
    </row>
    <row r="587" spans="1:168">
      <c r="V587" s="11"/>
      <c r="AQ587" s="11"/>
      <c r="BK587" s="11"/>
      <c r="CF587" s="11"/>
      <c r="DA587" s="11"/>
      <c r="DO587" s="11"/>
      <c r="EC587" s="11"/>
      <c r="EQ587" s="11"/>
      <c r="FL587" s="11"/>
    </row>
    <row r="588" spans="1:168">
      <c r="V588" s="11"/>
      <c r="AQ588" s="11"/>
      <c r="BK588" s="11"/>
      <c r="CF588" s="11"/>
      <c r="DA588" s="11"/>
      <c r="DO588" s="11"/>
      <c r="EC588" s="11"/>
      <c r="EQ588" s="11"/>
      <c r="FL588" s="11"/>
    </row>
    <row r="589" spans="1:168">
      <c r="V589" s="11"/>
      <c r="AQ589" s="11"/>
      <c r="BK589" s="11"/>
      <c r="CF589" s="11"/>
      <c r="DA589" s="11"/>
      <c r="DO589" s="11"/>
      <c r="EC589" s="11"/>
      <c r="EQ589" s="11"/>
      <c r="FL589" s="11"/>
    </row>
    <row r="590" spans="1:168">
      <c r="V590" s="11"/>
      <c r="AQ590" s="11"/>
      <c r="BK590" s="11"/>
      <c r="CF590" s="11"/>
      <c r="DA590" s="11"/>
      <c r="DO590" s="11"/>
      <c r="EC590" s="11"/>
      <c r="EQ590" s="11"/>
      <c r="FL590" s="11"/>
    </row>
    <row r="591" spans="1:168">
      <c r="A591" s="147">
        <v>16</v>
      </c>
      <c r="V591" s="147">
        <v>16</v>
      </c>
      <c r="AQ591" s="147">
        <v>16</v>
      </c>
      <c r="BK591" s="147">
        <v>16</v>
      </c>
      <c r="CF591" s="147">
        <v>16</v>
      </c>
      <c r="DA591" s="147">
        <v>16</v>
      </c>
      <c r="DO591" s="147">
        <v>16</v>
      </c>
      <c r="EC591" s="147">
        <v>16</v>
      </c>
      <c r="EQ591" s="147">
        <v>16</v>
      </c>
      <c r="FL591" s="147">
        <v>16</v>
      </c>
    </row>
    <row r="592" spans="1:168">
      <c r="V592" s="11"/>
      <c r="AQ592" s="11"/>
      <c r="BK592" s="11"/>
      <c r="CF592" s="11"/>
      <c r="DA592" s="11"/>
      <c r="DO592" s="11"/>
      <c r="EC592" s="11"/>
      <c r="EQ592" s="11"/>
      <c r="FL592" s="11"/>
    </row>
    <row r="593" spans="22:168">
      <c r="V593" s="11"/>
      <c r="AQ593" s="11"/>
      <c r="BK593" s="11"/>
      <c r="CF593" s="11"/>
      <c r="DA593" s="11"/>
      <c r="DO593" s="11"/>
      <c r="EC593" s="11"/>
      <c r="EQ593" s="11"/>
      <c r="FL593" s="11"/>
    </row>
    <row r="594" spans="22:168">
      <c r="V594" s="11"/>
      <c r="AQ594" s="11"/>
      <c r="BK594" s="11"/>
      <c r="CF594" s="11"/>
      <c r="DA594" s="11"/>
      <c r="DO594" s="11"/>
      <c r="EC594" s="11"/>
      <c r="EQ594" s="11"/>
      <c r="FL594" s="11"/>
    </row>
    <row r="595" spans="22:168">
      <c r="V595" s="11"/>
      <c r="AQ595" s="11"/>
      <c r="BK595" s="11"/>
      <c r="CF595" s="11"/>
      <c r="DA595" s="11"/>
      <c r="DO595" s="11"/>
      <c r="EC595" s="11"/>
      <c r="EQ595" s="11"/>
      <c r="FL595" s="11"/>
    </row>
    <row r="596" spans="22:168">
      <c r="V596" s="11"/>
      <c r="AQ596" s="11"/>
      <c r="BK596" s="11"/>
      <c r="CF596" s="11"/>
      <c r="DA596" s="11"/>
      <c r="DO596" s="11"/>
      <c r="EC596" s="11"/>
      <c r="EQ596" s="11"/>
      <c r="FL596" s="11"/>
    </row>
    <row r="597" spans="22:168">
      <c r="V597" s="11"/>
      <c r="AQ597" s="11"/>
      <c r="BK597" s="11"/>
      <c r="CF597" s="11"/>
      <c r="DA597" s="11"/>
      <c r="DO597" s="11"/>
      <c r="EC597" s="11"/>
      <c r="EQ597" s="11"/>
      <c r="FL597" s="11"/>
    </row>
    <row r="598" spans="22:168">
      <c r="V598" s="11"/>
      <c r="AQ598" s="11"/>
      <c r="BK598" s="11"/>
      <c r="CF598" s="11"/>
      <c r="DA598" s="11"/>
      <c r="DO598" s="11"/>
      <c r="EC598" s="11"/>
      <c r="EQ598" s="11"/>
      <c r="FL598" s="11"/>
    </row>
    <row r="599" spans="22:168">
      <c r="V599" s="11"/>
      <c r="AQ599" s="11"/>
      <c r="BK599" s="11"/>
      <c r="CF599" s="11"/>
      <c r="DA599" s="11"/>
      <c r="DO599" s="11"/>
      <c r="EC599" s="11"/>
      <c r="EQ599" s="11"/>
      <c r="FL599" s="11"/>
    </row>
    <row r="600" spans="22:168">
      <c r="V600" s="11"/>
      <c r="AQ600" s="11"/>
      <c r="BK600" s="11"/>
      <c r="CF600" s="11"/>
      <c r="DA600" s="11"/>
      <c r="DO600" s="11"/>
      <c r="EC600" s="11"/>
      <c r="EQ600" s="11"/>
      <c r="FL600" s="11"/>
    </row>
    <row r="601" spans="22:168">
      <c r="V601" s="11"/>
      <c r="AQ601" s="11"/>
      <c r="BK601" s="11"/>
      <c r="CF601" s="11"/>
      <c r="DA601" s="11"/>
      <c r="DO601" s="11"/>
      <c r="EC601" s="11"/>
      <c r="EQ601" s="11"/>
      <c r="FL601" s="11"/>
    </row>
    <row r="602" spans="22:168">
      <c r="V602" s="11"/>
      <c r="AQ602" s="11"/>
      <c r="BK602" s="11"/>
      <c r="CF602" s="11"/>
      <c r="DA602" s="11"/>
      <c r="DO602" s="11"/>
      <c r="EC602" s="11"/>
      <c r="EQ602" s="11"/>
      <c r="FL602" s="11"/>
    </row>
    <row r="603" spans="22:168">
      <c r="V603" s="11"/>
      <c r="AQ603" s="11"/>
      <c r="BK603" s="11"/>
      <c r="CF603" s="11"/>
      <c r="DA603" s="11"/>
      <c r="DO603" s="11"/>
      <c r="EC603" s="11"/>
      <c r="EQ603" s="11"/>
      <c r="FL603" s="11"/>
    </row>
    <row r="604" spans="22:168">
      <c r="V604" s="11"/>
      <c r="AQ604" s="11"/>
      <c r="BK604" s="11"/>
      <c r="CF604" s="11"/>
      <c r="DA604" s="11"/>
      <c r="DO604" s="11"/>
      <c r="EC604" s="11"/>
      <c r="EQ604" s="11"/>
      <c r="FL604" s="11"/>
    </row>
    <row r="605" spans="22:168">
      <c r="V605" s="11"/>
      <c r="AQ605" s="11"/>
      <c r="BK605" s="11"/>
      <c r="CF605" s="11"/>
      <c r="DA605" s="11"/>
      <c r="DO605" s="11"/>
      <c r="EC605" s="11"/>
      <c r="EQ605" s="11"/>
      <c r="FL605" s="11"/>
    </row>
    <row r="606" spans="22:168">
      <c r="V606" s="11"/>
      <c r="AQ606" s="11"/>
      <c r="BK606" s="11"/>
      <c r="CF606" s="11"/>
      <c r="DA606" s="11"/>
      <c r="DO606" s="11"/>
      <c r="EC606" s="11"/>
      <c r="EQ606" s="11"/>
      <c r="FL606" s="11"/>
    </row>
    <row r="607" spans="22:168">
      <c r="V607" s="11"/>
      <c r="AQ607" s="11"/>
      <c r="BK607" s="11"/>
      <c r="CF607" s="11"/>
      <c r="DA607" s="11"/>
      <c r="DO607" s="11"/>
      <c r="EC607" s="11"/>
      <c r="EQ607" s="11"/>
      <c r="FL607" s="11"/>
    </row>
    <row r="608" spans="22:168">
      <c r="V608" s="11"/>
      <c r="AQ608" s="11"/>
      <c r="BK608" s="11"/>
      <c r="CF608" s="11"/>
      <c r="DA608" s="11"/>
      <c r="DO608" s="11"/>
      <c r="EC608" s="11"/>
      <c r="EQ608" s="11"/>
      <c r="FL608" s="11"/>
    </row>
    <row r="609" spans="1:183">
      <c r="V609" s="11"/>
      <c r="AQ609" s="11"/>
      <c r="BK609" s="11"/>
      <c r="CF609" s="11"/>
      <c r="DA609" s="11"/>
      <c r="DO609" s="11"/>
      <c r="EC609" s="11"/>
      <c r="EQ609" s="11"/>
      <c r="FL609" s="11"/>
    </row>
    <row r="610" spans="1:183" ht="15.75">
      <c r="A610" s="150" t="s">
        <v>238</v>
      </c>
      <c r="B610" s="11"/>
      <c r="C610" s="11"/>
      <c r="D610" s="11"/>
      <c r="E610" s="11"/>
      <c r="F610" s="11"/>
      <c r="G610" s="11"/>
      <c r="H610" s="11"/>
      <c r="I610" s="11"/>
      <c r="J610" s="11"/>
      <c r="K610" s="148" t="s">
        <v>193</v>
      </c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48" t="s">
        <v>194</v>
      </c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48" t="s">
        <v>195</v>
      </c>
      <c r="BB610" s="11"/>
      <c r="BC610" s="11"/>
      <c r="BD610" s="11"/>
      <c r="BE610" s="11"/>
      <c r="BF610" s="11"/>
      <c r="BG610" s="11"/>
      <c r="BH610" s="11"/>
      <c r="BI610" s="11"/>
      <c r="BJ610" s="11"/>
      <c r="BK610" s="11"/>
      <c r="BL610" s="11"/>
      <c r="BM610" s="11"/>
      <c r="BN610" s="11"/>
      <c r="BO610" s="11"/>
      <c r="BP610" s="11"/>
      <c r="BQ610" s="11"/>
      <c r="BR610" s="11"/>
      <c r="BS610" s="11"/>
      <c r="BT610" s="11"/>
      <c r="BU610" s="11"/>
      <c r="BV610" s="148" t="s">
        <v>196</v>
      </c>
      <c r="BW610" s="11"/>
      <c r="BX610" s="11"/>
      <c r="BY610" s="11"/>
      <c r="BZ610" s="11"/>
      <c r="CA610" s="11"/>
      <c r="CB610" s="11"/>
      <c r="CC610" s="11"/>
      <c r="CD610" s="11"/>
      <c r="CE610" s="11"/>
      <c r="CF610" s="11"/>
      <c r="CG610" s="11"/>
      <c r="CH610" s="11"/>
      <c r="CI610" s="11"/>
      <c r="CJ610" s="11"/>
      <c r="CK610" s="11"/>
      <c r="CL610" s="11"/>
      <c r="CM610" s="11"/>
      <c r="CN610" s="11"/>
      <c r="CO610" s="11"/>
      <c r="CP610" s="148" t="s">
        <v>197</v>
      </c>
      <c r="CQ610" s="11"/>
      <c r="CR610" s="11"/>
      <c r="CS610" s="11"/>
      <c r="CT610" s="11"/>
      <c r="CU610" s="11"/>
      <c r="CV610" s="11"/>
      <c r="CW610" s="11"/>
      <c r="CX610" s="11"/>
      <c r="CY610" s="11"/>
      <c r="CZ610" s="11"/>
      <c r="DA610" s="11"/>
      <c r="DB610" s="11"/>
      <c r="DC610" s="11"/>
      <c r="DD610" s="11"/>
      <c r="DE610" s="11"/>
      <c r="DF610" s="11"/>
      <c r="DG610" s="148" t="s">
        <v>220</v>
      </c>
      <c r="DH610" s="11"/>
      <c r="DI610" s="11"/>
      <c r="DJ610" s="11"/>
      <c r="DK610" s="11"/>
      <c r="DL610" s="11"/>
      <c r="DM610" s="11"/>
      <c r="DN610" s="11"/>
      <c r="DO610" s="11"/>
      <c r="DP610" s="11"/>
      <c r="DQ610" s="11"/>
      <c r="DR610" s="11"/>
      <c r="DS610" s="11"/>
      <c r="DT610" s="11"/>
      <c r="DU610" s="148" t="s">
        <v>198</v>
      </c>
      <c r="DV610" s="11"/>
      <c r="DW610" s="11"/>
      <c r="DX610" s="11"/>
      <c r="DY610" s="11"/>
      <c r="DZ610" s="11"/>
      <c r="EA610" s="11"/>
      <c r="EB610" s="11"/>
      <c r="EC610" s="11"/>
      <c r="ED610" s="11"/>
      <c r="EE610" s="11"/>
      <c r="EF610" s="11"/>
      <c r="EG610" s="11"/>
      <c r="EH610" s="148" t="s">
        <v>199</v>
      </c>
      <c r="EI610" s="11"/>
      <c r="EJ610" s="11"/>
      <c r="EK610" s="11"/>
      <c r="EL610" s="11"/>
      <c r="EM610" s="11"/>
      <c r="EN610" s="11"/>
      <c r="EO610" s="11"/>
      <c r="EP610" s="11"/>
      <c r="EQ610" s="11"/>
      <c r="ER610" s="11"/>
      <c r="ES610" s="11"/>
      <c r="ET610" s="11"/>
      <c r="EU610" s="11"/>
      <c r="EV610" s="11"/>
      <c r="EW610" s="11"/>
      <c r="EX610" s="11"/>
      <c r="EY610" s="11"/>
      <c r="EZ610" s="11"/>
      <c r="FA610" s="148" t="s">
        <v>200</v>
      </c>
      <c r="FB610" s="11"/>
      <c r="FC610" s="11"/>
      <c r="FD610" s="11"/>
      <c r="FE610" s="11"/>
      <c r="FF610" s="11"/>
      <c r="FG610" s="11"/>
      <c r="FH610" s="11"/>
      <c r="FI610" s="11"/>
      <c r="FJ610" s="11"/>
      <c r="FK610" s="11"/>
      <c r="FL610" s="11"/>
      <c r="FM610" s="11"/>
      <c r="FN610" s="11"/>
      <c r="FO610" s="11"/>
      <c r="FP610" s="11"/>
      <c r="FQ610" s="11"/>
      <c r="FR610" s="11"/>
      <c r="FS610" s="11"/>
      <c r="FT610" s="11"/>
      <c r="FU610" s="11"/>
      <c r="FV610" s="148" t="s">
        <v>201</v>
      </c>
      <c r="FW610" s="11"/>
      <c r="FX610" s="11"/>
      <c r="FY610" s="11"/>
      <c r="FZ610" s="11"/>
      <c r="GA610" s="11"/>
    </row>
    <row r="611" spans="1:183">
      <c r="V611" s="11"/>
      <c r="AQ611" s="11"/>
      <c r="BK611" s="11"/>
      <c r="CF611" s="11"/>
      <c r="DA611" s="11"/>
      <c r="DO611" s="11"/>
      <c r="EC611" s="11"/>
      <c r="EQ611" s="11"/>
      <c r="FL611" s="11"/>
    </row>
    <row r="612" spans="1:183">
      <c r="V612" s="11"/>
      <c r="AQ612" s="11"/>
      <c r="BK612" s="11"/>
      <c r="CF612" s="11"/>
      <c r="DA612" s="11"/>
      <c r="DO612" s="11"/>
      <c r="EC612" s="11"/>
      <c r="EQ612" s="11"/>
      <c r="FL612" s="11"/>
    </row>
    <row r="613" spans="1:183">
      <c r="V613" s="11"/>
      <c r="AQ613" s="11"/>
      <c r="BK613" s="11"/>
      <c r="CF613" s="11"/>
      <c r="DA613" s="11"/>
      <c r="DO613" s="11"/>
      <c r="EC613" s="11"/>
      <c r="EQ613" s="11"/>
      <c r="FL613" s="11"/>
    </row>
    <row r="614" spans="1:183">
      <c r="V614" s="11"/>
      <c r="AQ614" s="11"/>
      <c r="BK614" s="11"/>
      <c r="CF614" s="11"/>
      <c r="DA614" s="11"/>
      <c r="DO614" s="11"/>
      <c r="EC614" s="11"/>
      <c r="EQ614" s="11"/>
      <c r="FL614" s="11"/>
    </row>
    <row r="615" spans="1:183">
      <c r="V615" s="11"/>
      <c r="AQ615" s="11"/>
      <c r="BK615" s="11"/>
      <c r="CF615" s="11"/>
      <c r="DA615" s="11"/>
      <c r="DO615" s="11"/>
      <c r="EC615" s="11"/>
      <c r="EQ615" s="11"/>
      <c r="FL615" s="11"/>
    </row>
    <row r="616" spans="1:183">
      <c r="V616" s="11"/>
      <c r="AQ616" s="11"/>
      <c r="BK616" s="11"/>
      <c r="CF616" s="11"/>
      <c r="DA616" s="11"/>
      <c r="DO616" s="11"/>
      <c r="EC616" s="11"/>
      <c r="EQ616" s="11"/>
      <c r="FL616" s="11"/>
    </row>
    <row r="617" spans="1:183">
      <c r="V617" s="11"/>
      <c r="AQ617" s="11"/>
      <c r="BK617" s="11"/>
      <c r="CF617" s="11"/>
      <c r="DA617" s="11"/>
      <c r="DO617" s="11"/>
      <c r="EC617" s="11"/>
      <c r="EQ617" s="11"/>
      <c r="FL617" s="11"/>
    </row>
    <row r="618" spans="1:183">
      <c r="V618" s="11"/>
      <c r="AQ618" s="11"/>
      <c r="BK618" s="11"/>
      <c r="CF618" s="11"/>
      <c r="DA618" s="11"/>
      <c r="DO618" s="11"/>
      <c r="EC618" s="11"/>
      <c r="EQ618" s="11"/>
      <c r="FL618" s="11"/>
    </row>
    <row r="619" spans="1:183">
      <c r="V619" s="11"/>
      <c r="AQ619" s="11"/>
      <c r="BK619" s="11"/>
      <c r="CF619" s="11"/>
      <c r="DA619" s="11"/>
      <c r="DO619" s="11"/>
      <c r="EC619" s="11"/>
      <c r="EQ619" s="11"/>
      <c r="FL619" s="11"/>
    </row>
    <row r="620" spans="1:183">
      <c r="V620" s="11"/>
      <c r="AQ620" s="11"/>
      <c r="BK620" s="11"/>
      <c r="CF620" s="11"/>
      <c r="DA620" s="11"/>
      <c r="DO620" s="11"/>
      <c r="EC620" s="11"/>
      <c r="EQ620" s="11"/>
      <c r="FL620" s="11"/>
    </row>
    <row r="621" spans="1:183">
      <c r="V621" s="11"/>
      <c r="AQ621" s="11"/>
      <c r="BK621" s="11"/>
      <c r="CF621" s="11"/>
      <c r="DA621" s="11"/>
      <c r="DO621" s="11"/>
      <c r="EC621" s="11"/>
      <c r="EQ621" s="11"/>
      <c r="FL621" s="11"/>
    </row>
    <row r="622" spans="1:183">
      <c r="V622" s="11"/>
      <c r="AQ622" s="11"/>
      <c r="BK622" s="11"/>
      <c r="CF622" s="11"/>
      <c r="DA622" s="11"/>
      <c r="DO622" s="11"/>
      <c r="EC622" s="11"/>
      <c r="EQ622" s="11"/>
      <c r="FL622" s="11"/>
    </row>
    <row r="623" spans="1:183">
      <c r="A623" s="147">
        <v>17</v>
      </c>
      <c r="V623" s="147">
        <v>17</v>
      </c>
      <c r="AQ623" s="147">
        <v>17</v>
      </c>
      <c r="BK623" s="147">
        <v>17</v>
      </c>
      <c r="CF623" s="147">
        <v>17</v>
      </c>
      <c r="DA623" s="147">
        <v>17</v>
      </c>
      <c r="DO623" s="147">
        <v>17</v>
      </c>
      <c r="EC623" s="147">
        <v>17</v>
      </c>
      <c r="EQ623" s="147">
        <v>17</v>
      </c>
      <c r="FL623" s="147">
        <v>17</v>
      </c>
    </row>
  </sheetData>
  <sheetProtection password="CDC6" sheet="1" objects="1" scenarios="1"/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FC793"/>
  <sheetViews>
    <sheetView zoomScaleNormal="100" workbookViewId="0"/>
  </sheetViews>
  <sheetFormatPr baseColWidth="10" defaultRowHeight="15"/>
  <cols>
    <col min="31" max="33" width="11.42578125" style="11"/>
    <col min="81" max="85" width="11.42578125" style="11"/>
    <col min="86" max="87" width="11.42578125" style="52"/>
    <col min="88" max="88" width="11.42578125" style="11"/>
  </cols>
  <sheetData>
    <row r="1" spans="1:159">
      <c r="A1" s="5" t="s">
        <v>111</v>
      </c>
      <c r="D1" s="11" t="s">
        <v>185</v>
      </c>
      <c r="S1" s="11" t="s">
        <v>184</v>
      </c>
      <c r="CD1" s="49" t="s">
        <v>146</v>
      </c>
      <c r="CE1" s="49" t="s">
        <v>70</v>
      </c>
    </row>
    <row r="2" spans="1:159">
      <c r="B2" s="11" t="s">
        <v>130</v>
      </c>
      <c r="Y2" s="11" t="s">
        <v>124</v>
      </c>
      <c r="CC2" s="49" t="s">
        <v>147</v>
      </c>
      <c r="CD2" s="11">
        <f>IF(Entrées!M11&gt;0.00001,Entrées!M11,0.00000001)</f>
        <v>7600</v>
      </c>
      <c r="CE2" s="11">
        <f>IF(Entrées!M12&gt;0.00001,Entrées!M12,0.00000001)</f>
        <v>4200</v>
      </c>
    </row>
    <row r="3" spans="1:159">
      <c r="B3" s="11" t="s">
        <v>132</v>
      </c>
      <c r="K3" s="11" t="s">
        <v>113</v>
      </c>
      <c r="L3">
        <v>1</v>
      </c>
      <c r="M3">
        <f>L3+1</f>
        <v>2</v>
      </c>
      <c r="N3" s="11">
        <f t="shared" ref="N3:W3" si="0">M3+1</f>
        <v>3</v>
      </c>
      <c r="O3" s="11">
        <f t="shared" si="0"/>
        <v>4</v>
      </c>
      <c r="P3" s="11">
        <f t="shared" si="0"/>
        <v>5</v>
      </c>
      <c r="Q3" s="11">
        <f t="shared" si="0"/>
        <v>6</v>
      </c>
      <c r="R3" s="11">
        <f t="shared" si="0"/>
        <v>7</v>
      </c>
      <c r="S3" s="11">
        <f t="shared" si="0"/>
        <v>8</v>
      </c>
      <c r="T3" s="11">
        <f t="shared" si="0"/>
        <v>9</v>
      </c>
      <c r="U3" s="11">
        <f t="shared" si="0"/>
        <v>10</v>
      </c>
      <c r="V3" s="11">
        <f t="shared" si="0"/>
        <v>11</v>
      </c>
      <c r="W3" s="11">
        <f t="shared" si="0"/>
        <v>12</v>
      </c>
      <c r="X3" s="11"/>
      <c r="Y3">
        <f>Entrées!M9</f>
        <v>2013</v>
      </c>
    </row>
    <row r="4" spans="1:159">
      <c r="B4" s="11" t="s">
        <v>131</v>
      </c>
      <c r="K4" s="11" t="s">
        <v>114</v>
      </c>
      <c r="L4" s="11" t="s">
        <v>65</v>
      </c>
      <c r="M4" s="11" t="s">
        <v>115</v>
      </c>
      <c r="N4" s="11" t="s">
        <v>39</v>
      </c>
      <c r="O4" s="11" t="s">
        <v>40</v>
      </c>
      <c r="P4" s="11" t="s">
        <v>41</v>
      </c>
      <c r="Q4" s="11" t="s">
        <v>42</v>
      </c>
      <c r="R4" s="11" t="s">
        <v>116</v>
      </c>
      <c r="S4" s="11" t="s">
        <v>121</v>
      </c>
      <c r="T4" s="11" t="s">
        <v>117</v>
      </c>
      <c r="U4" s="11" t="s">
        <v>118</v>
      </c>
      <c r="V4" s="11" t="s">
        <v>119</v>
      </c>
      <c r="W4" s="11" t="s">
        <v>120</v>
      </c>
      <c r="CC4" s="49" t="s">
        <v>80</v>
      </c>
      <c r="CD4" s="53">
        <f>SUM(CD10:CD753)/Entrées!$P$11</f>
        <v>0.26950009137426939</v>
      </c>
      <c r="CE4" s="53">
        <f>SUM(CE10:CE753)/Entrées!$P$11</f>
        <v>0.11132787698412699</v>
      </c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</row>
    <row r="5" spans="1:159">
      <c r="B5" s="11" t="s">
        <v>134</v>
      </c>
      <c r="K5" s="11" t="s">
        <v>112</v>
      </c>
      <c r="L5" s="11">
        <v>31</v>
      </c>
      <c r="M5">
        <f>IF(MOD(Entrées!M9,4)&lt;&gt;0,28,29)</f>
        <v>28</v>
      </c>
      <c r="N5">
        <v>31</v>
      </c>
      <c r="O5">
        <v>30</v>
      </c>
      <c r="P5">
        <v>31</v>
      </c>
      <c r="Q5">
        <v>30</v>
      </c>
      <c r="R5">
        <v>31</v>
      </c>
      <c r="S5">
        <v>31</v>
      </c>
      <c r="T5">
        <v>30</v>
      </c>
      <c r="U5" s="11">
        <v>31</v>
      </c>
      <c r="V5">
        <v>30</v>
      </c>
      <c r="W5">
        <v>31</v>
      </c>
      <c r="CC5" s="49" t="s">
        <v>12</v>
      </c>
      <c r="CD5" s="49"/>
      <c r="CE5" s="4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</row>
    <row r="6" spans="1:159">
      <c r="B6" s="11" t="s">
        <v>135</v>
      </c>
      <c r="H6" s="11" t="s">
        <v>126</v>
      </c>
      <c r="I6" s="11">
        <f>IF(OR(Entrées!M10&lt;1,Entrées!M10&gt;12),1,Entrées!M10)</f>
        <v>4</v>
      </c>
      <c r="K6" s="11" t="s">
        <v>122</v>
      </c>
      <c r="L6" t="str">
        <f>IF($I$6=Calcul!L3,Calcul!L4,"")</f>
        <v/>
      </c>
      <c r="M6" s="11" t="str">
        <f>IF($I$6=Calcul!M3,Calcul!M4,"")</f>
        <v/>
      </c>
      <c r="N6" s="11" t="str">
        <f>IF($I$6=Calcul!N3,Calcul!N4,"")</f>
        <v/>
      </c>
      <c r="O6" s="11" t="str">
        <f>IF($I$6=Calcul!O3,Calcul!O4,"")</f>
        <v>Avril</v>
      </c>
      <c r="P6" s="11" t="str">
        <f>IF($I$6=Calcul!P3,Calcul!P4,"")</f>
        <v/>
      </c>
      <c r="Q6" s="11" t="str">
        <f>IF($I$6=Calcul!Q3,Calcul!Q4,"")</f>
        <v/>
      </c>
      <c r="R6" s="11" t="str">
        <f>IF($I$6=Calcul!R3,Calcul!R4,"")</f>
        <v/>
      </c>
      <c r="S6" s="11" t="str">
        <f>IF($I$6=Calcul!S3,Calcul!S4,"")</f>
        <v/>
      </c>
      <c r="T6" s="11" t="str">
        <f>IF($I$6=Calcul!T3,Calcul!T4,"")</f>
        <v/>
      </c>
      <c r="U6" s="11" t="str">
        <f>IF($I$6=Calcul!U3,Calcul!U4,"")</f>
        <v/>
      </c>
      <c r="V6" s="11" t="str">
        <f>IF($I$6=Calcul!V3,Calcul!V4,"")</f>
        <v/>
      </c>
      <c r="W6" s="11" t="str">
        <f>IF($I$6=Calcul!W3,Calcul!W4,"")</f>
        <v/>
      </c>
      <c r="Y6" t="str">
        <f>L6&amp;M6&amp;N6&amp;O6&amp;P6&amp;Q6&amp;R6&amp;S6&amp;T6&amp;U6&amp;V6&amp;W6</f>
        <v>Avril</v>
      </c>
      <c r="BH6" s="32" t="s">
        <v>149</v>
      </c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</row>
    <row r="7" spans="1:159">
      <c r="B7" s="11" t="s">
        <v>144</v>
      </c>
      <c r="C7" s="11"/>
      <c r="K7" s="11" t="s">
        <v>123</v>
      </c>
      <c r="L7" t="str">
        <f>IF($I$6=Calcul!L3,Calcul!L5,"")</f>
        <v/>
      </c>
      <c r="M7" s="11" t="str">
        <f>IF($I$6=Calcul!M3,Calcul!M5,"")</f>
        <v/>
      </c>
      <c r="N7" s="11" t="str">
        <f>IF($I$6=Calcul!N3,Calcul!N5,"")</f>
        <v/>
      </c>
      <c r="O7" s="11">
        <f>IF($I$6=Calcul!O3,Calcul!O5,"")</f>
        <v>30</v>
      </c>
      <c r="P7" s="11" t="str">
        <f>IF($I$6=Calcul!P3,Calcul!P5,"")</f>
        <v/>
      </c>
      <c r="Q7" s="11" t="str">
        <f>IF($I$6=Calcul!Q3,Calcul!Q5,"")</f>
        <v/>
      </c>
      <c r="R7" s="11" t="str">
        <f>IF($I$6=Calcul!R3,Calcul!R5,"")</f>
        <v/>
      </c>
      <c r="S7" s="11" t="str">
        <f>IF($I$6=Calcul!S3,Calcul!S5,"")</f>
        <v/>
      </c>
      <c r="T7" s="11" t="str">
        <f>IF($I$6=Calcul!T3,Calcul!T5,"")</f>
        <v/>
      </c>
      <c r="U7" s="11" t="str">
        <f>IF($I$6=Calcul!U3,Calcul!U5,"")</f>
        <v/>
      </c>
      <c r="V7" s="11" t="str">
        <f>IF($I$6=Calcul!V3,Calcul!V5,"")</f>
        <v/>
      </c>
      <c r="W7" s="11" t="str">
        <f>IF($I$6=Calcul!W3,Calcul!W5,"")</f>
        <v/>
      </c>
      <c r="Y7">
        <f>SUM(L7:W7)</f>
        <v>30</v>
      </c>
      <c r="Z7">
        <f>Entrées!P11</f>
        <v>720</v>
      </c>
      <c r="AA7">
        <f>Z7+36</f>
        <v>756</v>
      </c>
      <c r="AJ7" s="51" t="s">
        <v>133</v>
      </c>
      <c r="AK7" s="51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</row>
    <row r="8" spans="1:159">
      <c r="C8" s="11" t="s">
        <v>112</v>
      </c>
      <c r="D8">
        <f>Y7</f>
        <v>30</v>
      </c>
      <c r="CQ8" s="7"/>
      <c r="CR8" s="7"/>
      <c r="CS8" s="7"/>
      <c r="CT8" s="7"/>
      <c r="CU8" s="7"/>
      <c r="CV8" s="7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</row>
    <row r="9" spans="1:159">
      <c r="C9" s="11" t="s">
        <v>91</v>
      </c>
      <c r="E9" s="50" t="str">
        <f ca="1">INDIRECT(ADDRESS(ROW($C$36),COLUMN($C$36)+(C11-1),4,TRUE,"Entrées"))</f>
        <v>Consommation</v>
      </c>
      <c r="F9" s="50"/>
      <c r="AD9" s="39" t="s">
        <v>12</v>
      </c>
      <c r="AE9" s="39" t="s">
        <v>138</v>
      </c>
      <c r="AF9" s="39" t="s">
        <v>139</v>
      </c>
      <c r="AH9" s="11" t="str">
        <f>Entrées!A36</f>
        <v>Jour</v>
      </c>
      <c r="AI9" s="11" t="str">
        <f>Entrées!B36</f>
        <v>Heures</v>
      </c>
      <c r="AJ9" t="str">
        <f>Entrées!C36</f>
        <v>Consommation</v>
      </c>
      <c r="AK9" s="11" t="str">
        <f>Entrées!D36</f>
        <v>Prévision J-1</v>
      </c>
      <c r="AL9" s="11" t="str">
        <f>Entrées!E36</f>
        <v>Prévision J</v>
      </c>
      <c r="AM9" s="11" t="str">
        <f>Entrées!F36</f>
        <v>Fioul</v>
      </c>
      <c r="AN9" s="11" t="str">
        <f>Entrées!G36</f>
        <v>Charbon</v>
      </c>
      <c r="AO9" s="11" t="str">
        <f>Entrées!H36</f>
        <v>Gaz</v>
      </c>
      <c r="AP9" s="11" t="str">
        <f>Entrées!I36</f>
        <v>Nucléaire</v>
      </c>
      <c r="AQ9" s="11" t="str">
        <f>Entrées!J36</f>
        <v>Eolien</v>
      </c>
      <c r="AR9" s="11" t="str">
        <f>Entrées!K36</f>
        <v>Solaire</v>
      </c>
      <c r="AS9" s="11" t="str">
        <f>Entrées!L36</f>
        <v>Hydraulique</v>
      </c>
      <c r="AT9" s="11" t="str">
        <f>Entrées!M36</f>
        <v>Pompage</v>
      </c>
      <c r="AU9" s="11" t="str">
        <f>Entrées!N36</f>
        <v>Autres</v>
      </c>
      <c r="AV9" s="11" t="str">
        <f>Entrées!O36</f>
        <v>Ech. physiques</v>
      </c>
      <c r="AW9" s="11" t="str">
        <f>Entrées!P36</f>
        <v>Taux de Co2</v>
      </c>
      <c r="AX9" s="11" t="str">
        <f>Entrées!Q36</f>
        <v>Ech. comm. Allemagne</v>
      </c>
      <c r="AY9" s="11" t="str">
        <f>Entrées!R36</f>
        <v>Ech. comm. Angleterre</v>
      </c>
      <c r="AZ9" s="11" t="str">
        <f>Entrées!S36</f>
        <v>Ech. comm. Belgique</v>
      </c>
      <c r="BA9" s="11" t="str">
        <f>Entrées!T36</f>
        <v>Ech. comm. Espagne</v>
      </c>
      <c r="BB9" s="11" t="str">
        <f>Entrées!U36</f>
        <v>Ech. comm. Italie</v>
      </c>
      <c r="BC9" s="11" t="str">
        <f>Entrées!V36</f>
        <v>Ech. comm. Suisse</v>
      </c>
      <c r="BD9" s="11"/>
      <c r="BE9" s="11"/>
      <c r="BF9" s="11" t="str">
        <f>AH9</f>
        <v>Jour</v>
      </c>
      <c r="BG9" s="11" t="str">
        <f t="shared" ref="BG9:CA24" si="1">AI9</f>
        <v>Heures</v>
      </c>
      <c r="BH9" s="11" t="str">
        <f t="shared" si="1"/>
        <v>Consommation</v>
      </c>
      <c r="BI9" s="11" t="str">
        <f t="shared" si="1"/>
        <v>Prévision J-1</v>
      </c>
      <c r="BJ9" s="11" t="str">
        <f t="shared" si="1"/>
        <v>Prévision J</v>
      </c>
      <c r="BK9" s="11" t="str">
        <f t="shared" si="1"/>
        <v>Fioul</v>
      </c>
      <c r="BL9" s="11" t="str">
        <f t="shared" si="1"/>
        <v>Charbon</v>
      </c>
      <c r="BM9" s="11" t="str">
        <f t="shared" si="1"/>
        <v>Gaz</v>
      </c>
      <c r="BN9" s="11" t="str">
        <f t="shared" si="1"/>
        <v>Nucléaire</v>
      </c>
      <c r="BO9" s="11" t="str">
        <f t="shared" si="1"/>
        <v>Eolien</v>
      </c>
      <c r="BP9" s="11" t="str">
        <f t="shared" si="1"/>
        <v>Solaire</v>
      </c>
      <c r="BQ9" s="11" t="str">
        <f t="shared" si="1"/>
        <v>Hydraulique</v>
      </c>
      <c r="BR9" s="11" t="str">
        <f t="shared" si="1"/>
        <v>Pompage</v>
      </c>
      <c r="BS9" s="11" t="str">
        <f t="shared" si="1"/>
        <v>Autres</v>
      </c>
      <c r="BT9" s="11" t="str">
        <f t="shared" si="1"/>
        <v>Ech. physiques</v>
      </c>
      <c r="BU9" s="11" t="str">
        <f t="shared" si="1"/>
        <v>Taux de Co2</v>
      </c>
      <c r="BV9" s="11" t="str">
        <f t="shared" si="1"/>
        <v>Ech. comm. Allemagne</v>
      </c>
      <c r="BW9" s="11" t="str">
        <f t="shared" si="1"/>
        <v>Ech. comm. Angleterre</v>
      </c>
      <c r="BX9" s="11" t="str">
        <f t="shared" si="1"/>
        <v>Ech. comm. Belgique</v>
      </c>
      <c r="BY9" s="11" t="str">
        <f t="shared" si="1"/>
        <v>Ech. comm. Espagne</v>
      </c>
      <c r="BZ9" s="11" t="str">
        <f t="shared" si="1"/>
        <v>Ech. comm. Italie</v>
      </c>
      <c r="CA9" s="11" t="str">
        <f t="shared" si="1"/>
        <v>Ech. comm. Suisse</v>
      </c>
      <c r="CB9" s="11"/>
      <c r="CK9" s="11"/>
      <c r="CL9" s="37" t="s">
        <v>13</v>
      </c>
      <c r="CM9" s="37"/>
      <c r="CN9" s="37"/>
      <c r="CO9" s="37"/>
      <c r="CP9" s="49"/>
      <c r="CQ9" s="7"/>
      <c r="CR9" s="37" t="s">
        <v>85</v>
      </c>
      <c r="CS9" s="37"/>
      <c r="CT9" s="37"/>
      <c r="CU9" s="37"/>
      <c r="CV9" s="37"/>
      <c r="ED9" s="19"/>
      <c r="EE9" s="19"/>
      <c r="EF9" s="22"/>
      <c r="EG9" s="9"/>
      <c r="EH9" s="9"/>
      <c r="EI9" s="38"/>
      <c r="EJ9" s="19"/>
      <c r="EK9" s="19"/>
      <c r="EL9" s="19"/>
      <c r="EM9" s="19"/>
      <c r="EN9" s="38"/>
      <c r="EO9" s="22"/>
      <c r="EP9" s="9"/>
      <c r="EQ9" s="9"/>
      <c r="ER9" s="38"/>
      <c r="ES9" s="19"/>
      <c r="ET9" s="19"/>
      <c r="EU9" s="19"/>
      <c r="EV9" s="19"/>
      <c r="EW9" s="38"/>
      <c r="EX9" s="19"/>
      <c r="EY9" s="19"/>
      <c r="EZ9" s="19"/>
      <c r="FA9" s="19"/>
      <c r="FB9" s="19"/>
      <c r="FC9" s="19"/>
    </row>
    <row r="10" spans="1:159">
      <c r="C10" s="11" t="s">
        <v>92</v>
      </c>
      <c r="D10" s="11" t="s">
        <v>3</v>
      </c>
      <c r="E10" s="11" t="s">
        <v>79</v>
      </c>
      <c r="AD10" s="39" t="s">
        <v>3</v>
      </c>
      <c r="AE10" s="39" t="s">
        <v>3</v>
      </c>
      <c r="AF10" s="39" t="s">
        <v>3</v>
      </c>
      <c r="AH10">
        <f>Entrées!A37</f>
        <v>1</v>
      </c>
      <c r="AI10" s="13">
        <f>Entrées!B37</f>
        <v>0</v>
      </c>
      <c r="AJ10" s="31">
        <f ca="1">INDIRECT(ADDRESS(ROW($AD$43)+(COLUMN(AJ$9)-COLUMN($AJ$9))*37,COLUMN($AD$43),4))</f>
        <v>55625.834722222207</v>
      </c>
      <c r="AK10" s="31">
        <f t="shared" ref="AK10:BC10" ca="1" si="2">INDIRECT(ADDRESS(ROW($AD$43)+(COLUMN(AK$9)-COLUMN($AJ$9))*37,COLUMN($AD$43),4))</f>
        <v>55155.277777777781</v>
      </c>
      <c r="AL10" s="31">
        <f t="shared" ca="1" si="2"/>
        <v>55132.569444444431</v>
      </c>
      <c r="AM10" s="31">
        <f t="shared" ca="1" si="2"/>
        <v>439.35972222222233</v>
      </c>
      <c r="AN10" s="31">
        <f t="shared" ca="1" si="2"/>
        <v>2143.2847222222222</v>
      </c>
      <c r="AO10" s="31">
        <f t="shared" ca="1" si="2"/>
        <v>1711.4715277777773</v>
      </c>
      <c r="AP10" s="31">
        <f t="shared" ca="1" si="2"/>
        <v>43686.806944444448</v>
      </c>
      <c r="AQ10" s="31">
        <f t="shared" ca="1" si="2"/>
        <v>2048.2006944444447</v>
      </c>
      <c r="AR10" s="31">
        <f t="shared" ca="1" si="2"/>
        <v>467.57708333333329</v>
      </c>
      <c r="AS10" s="31">
        <f t="shared" ca="1" si="2"/>
        <v>9872.0041666666693</v>
      </c>
      <c r="AT10" s="31">
        <f t="shared" ca="1" si="2"/>
        <v>-752.91041666666672</v>
      </c>
      <c r="AU10" s="31">
        <f t="shared" ca="1" si="2"/>
        <v>580.30277777777769</v>
      </c>
      <c r="AV10" s="31">
        <f t="shared" ca="1" si="2"/>
        <v>-4570.3041666666659</v>
      </c>
      <c r="AW10" s="31">
        <f t="shared" ca="1" si="2"/>
        <v>53.39583333333335</v>
      </c>
      <c r="AX10" s="31">
        <f t="shared" ca="1" si="2"/>
        <v>1401.9361111111111</v>
      </c>
      <c r="AY10" s="31">
        <f t="shared" ca="1" si="2"/>
        <v>-1132.0805555555555</v>
      </c>
      <c r="AZ10" s="31">
        <f t="shared" ca="1" si="2"/>
        <v>-2177.1819444444441</v>
      </c>
      <c r="BA10" s="31">
        <f t="shared" ca="1" si="2"/>
        <v>644.8125</v>
      </c>
      <c r="BB10" s="31">
        <f t="shared" ca="1" si="2"/>
        <v>-1410.101388888889</v>
      </c>
      <c r="BC10" s="31">
        <f t="shared" ca="1" si="2"/>
        <v>-1800.2902777777781</v>
      </c>
      <c r="BF10">
        <f>AH10</f>
        <v>1</v>
      </c>
      <c r="BG10" s="11">
        <f t="shared" si="1"/>
        <v>0</v>
      </c>
      <c r="BH10" s="32">
        <f>IF($BF10&gt;$Y$7,"",IF(AND($BF10=$Y$7,$BG10=23),"",Entrées!C38-Entrées!C37))</f>
        <v>-3466</v>
      </c>
      <c r="BI10" s="32">
        <f>IF($BF10&gt;$Y$7,"",IF(AND($BF10=$Y$7,$BG10=23),"",Entrées!D38-Entrées!D37))</f>
        <v>-1825</v>
      </c>
      <c r="BJ10" s="32">
        <f>IF($BF10&gt;$Y$7,"",IF(AND($BF10=$Y$7,$BG10=23),"",Entrées!E38-Entrées!E37))</f>
        <v>-2450</v>
      </c>
      <c r="BK10" s="32">
        <f>IF($BF10&gt;$Y$7,"",IF(AND($BF10=$Y$7,$BG10=23),"",Entrées!F38-Entrées!F37))</f>
        <v>-62</v>
      </c>
      <c r="BL10" s="32">
        <f>IF($BF10&gt;$Y$7,"",IF(AND($BF10=$Y$7,$BG10=23),"",Entrées!G38-Entrées!G37))</f>
        <v>-17</v>
      </c>
      <c r="BM10" s="32">
        <f>IF($BF10&gt;$Y$7,"",IF(AND($BF10=$Y$7,$BG10=23),"",Entrées!H38-Entrées!H37))</f>
        <v>-247.5</v>
      </c>
      <c r="BN10" s="32">
        <f>IF($BF10&gt;$Y$7,"",IF(AND($BF10=$Y$7,$BG10=23),"",Entrées!I38-Entrées!I37))</f>
        <v>-768.5</v>
      </c>
      <c r="BO10" s="32">
        <f>IF($BF10&gt;$Y$7,"",IF(AND($BF10=$Y$7,$BG10=23),"",Entrées!J38-Entrées!J37))</f>
        <v>136</v>
      </c>
      <c r="BP10" s="32">
        <f>IF($BF10&gt;$Y$7,"",IF(AND($BF10=$Y$7,$BG10=23),"",Entrées!K38-Entrées!K37))</f>
        <v>0</v>
      </c>
      <c r="BQ10" s="32">
        <f>IF($BF10&gt;$Y$7,"",IF(AND($BF10=$Y$7,$BG10=23),"",Entrées!L38-Entrées!L37))</f>
        <v>-1922.5</v>
      </c>
      <c r="BR10" s="32">
        <f>IF($BF10&gt;$Y$7,"",IF(AND($BF10=$Y$7,$BG10=23),"",Entrées!M38-Entrées!M37))</f>
        <v>-694.5</v>
      </c>
      <c r="BS10" s="32">
        <f>IF($BF10&gt;$Y$7,"",IF(AND($BF10=$Y$7,$BG10=23),"",Entrées!N38-Entrées!N37))</f>
        <v>-31.5</v>
      </c>
      <c r="BT10" s="32">
        <f>IF($BF10&gt;$Y$7,"",IF(AND($BF10=$Y$7,$BG10=23),"",Entrées!O38-Entrées!O37))</f>
        <v>141.5</v>
      </c>
      <c r="BU10" s="32">
        <f>IF($BF10&gt;$Y$7,"",IF(AND($BF10=$Y$7,$BG10=23),"",Entrées!P38-Entrées!P37))</f>
        <v>0</v>
      </c>
      <c r="BV10" s="32">
        <f>IF($BF10&gt;$Y$7,"",IF(AND($BF10=$Y$7,$BG10=23),"",Entrées!Q38-Entrées!Q37))</f>
        <v>-84</v>
      </c>
      <c r="BW10" s="32">
        <f>IF($BF10&gt;$Y$7,"",IF(AND($BF10=$Y$7,$BG10=23),"",Entrées!R38-Entrées!R37))</f>
        <v>0</v>
      </c>
      <c r="BX10" s="32">
        <f>IF($BF10&gt;$Y$7,"",IF(AND($BF10=$Y$7,$BG10=23),"",Entrées!S38-Entrées!S37))</f>
        <v>626</v>
      </c>
      <c r="BY10" s="32">
        <f>IF($BF10&gt;$Y$7,"",IF(AND($BF10=$Y$7,$BG10=23),"",Entrées!T38-Entrées!T37))</f>
        <v>100</v>
      </c>
      <c r="BZ10" s="32">
        <f>IF($BF10&gt;$Y$7,"",IF(AND($BF10=$Y$7,$BG10=23),"",Entrées!U38-Entrées!U37))</f>
        <v>4</v>
      </c>
      <c r="CA10" s="32">
        <f>IF($BF10&gt;$Y$7,"",IF(AND($BF10=$Y$7,$BG10=23),"",Entrées!V38-Entrées!V37))</f>
        <v>21</v>
      </c>
      <c r="CC10" s="49" t="s">
        <v>80</v>
      </c>
      <c r="CD10" s="33">
        <f>IF($BF10&lt;=$Y$7,Entrées!J37/CD$2,"")</f>
        <v>0.32703947368421055</v>
      </c>
      <c r="CE10" s="33">
        <f>IF($BF10&lt;=$Y$7,Entrées!K37/CE$2,"")</f>
        <v>0</v>
      </c>
      <c r="CF10" s="11">
        <f>CD$2</f>
        <v>7600</v>
      </c>
      <c r="CG10" s="11">
        <f>CE$2</f>
        <v>4200</v>
      </c>
      <c r="CH10" s="52">
        <f>CD$4</f>
        <v>0.26950009137426939</v>
      </c>
      <c r="CI10" s="52">
        <f>CE$4</f>
        <v>0.11132787698412699</v>
      </c>
      <c r="CL10" s="37" t="s">
        <v>82</v>
      </c>
      <c r="CM10" s="37"/>
      <c r="CN10" s="37"/>
      <c r="CO10" s="37"/>
      <c r="CP10" s="49"/>
      <c r="CQ10" s="7"/>
      <c r="CR10" s="37" t="s">
        <v>82</v>
      </c>
      <c r="CS10" s="37"/>
      <c r="CT10" s="37"/>
      <c r="CU10" s="37"/>
      <c r="CV10" s="37"/>
      <c r="ED10" s="19"/>
      <c r="EE10" s="19"/>
      <c r="EF10" s="22"/>
      <c r="EG10" s="9"/>
      <c r="EH10" s="22"/>
      <c r="EI10" s="38"/>
      <c r="EJ10" s="19"/>
      <c r="EK10" s="19"/>
      <c r="EL10" s="19"/>
      <c r="EM10" s="19"/>
      <c r="EN10" s="38"/>
      <c r="EO10" s="22"/>
      <c r="EP10" s="9"/>
      <c r="EQ10" s="22"/>
      <c r="ER10" s="38"/>
      <c r="ES10" s="19"/>
      <c r="ET10" s="19"/>
      <c r="EU10" s="19"/>
      <c r="EV10" s="19"/>
      <c r="EW10" s="38"/>
      <c r="EX10" s="19"/>
      <c r="EY10" s="19"/>
      <c r="EZ10" s="19"/>
      <c r="FA10" s="19"/>
      <c r="FB10" s="19"/>
      <c r="FC10" s="19"/>
    </row>
    <row r="11" spans="1:159">
      <c r="C11">
        <v>1</v>
      </c>
      <c r="D11" s="27"/>
      <c r="E11" s="27">
        <v>0</v>
      </c>
      <c r="F11" s="27">
        <f t="shared" ref="F11:AB11" si="3">E11+1</f>
        <v>1</v>
      </c>
      <c r="G11" s="27">
        <f t="shared" si="3"/>
        <v>2</v>
      </c>
      <c r="H11" s="27">
        <f t="shared" si="3"/>
        <v>3</v>
      </c>
      <c r="I11" s="27">
        <f t="shared" si="3"/>
        <v>4</v>
      </c>
      <c r="J11" s="27">
        <f t="shared" si="3"/>
        <v>5</v>
      </c>
      <c r="K11" s="27">
        <f t="shared" si="3"/>
        <v>6</v>
      </c>
      <c r="L11" s="27">
        <f t="shared" si="3"/>
        <v>7</v>
      </c>
      <c r="M11" s="27">
        <f t="shared" si="3"/>
        <v>8</v>
      </c>
      <c r="N11" s="27">
        <f t="shared" si="3"/>
        <v>9</v>
      </c>
      <c r="O11" s="27">
        <f t="shared" si="3"/>
        <v>10</v>
      </c>
      <c r="P11" s="27">
        <f t="shared" si="3"/>
        <v>11</v>
      </c>
      <c r="Q11" s="27">
        <f t="shared" si="3"/>
        <v>12</v>
      </c>
      <c r="R11" s="27">
        <f t="shared" si="3"/>
        <v>13</v>
      </c>
      <c r="S11" s="27">
        <f t="shared" si="3"/>
        <v>14</v>
      </c>
      <c r="T11" s="27">
        <f t="shared" si="3"/>
        <v>15</v>
      </c>
      <c r="U11" s="27">
        <f t="shared" si="3"/>
        <v>16</v>
      </c>
      <c r="V11" s="27">
        <f t="shared" si="3"/>
        <v>17</v>
      </c>
      <c r="W11" s="27">
        <f t="shared" si="3"/>
        <v>18</v>
      </c>
      <c r="X11" s="27">
        <f t="shared" si="3"/>
        <v>19</v>
      </c>
      <c r="Y11" s="27">
        <f t="shared" si="3"/>
        <v>20</v>
      </c>
      <c r="Z11" s="27">
        <f t="shared" si="3"/>
        <v>21</v>
      </c>
      <c r="AA11" s="27">
        <f t="shared" si="3"/>
        <v>22</v>
      </c>
      <c r="AB11" s="27">
        <f t="shared" si="3"/>
        <v>23</v>
      </c>
      <c r="AC11" s="11"/>
      <c r="AD11" s="39" t="s">
        <v>81</v>
      </c>
      <c r="AE11" s="39" t="s">
        <v>81</v>
      </c>
      <c r="AF11" s="39" t="s">
        <v>81</v>
      </c>
      <c r="AH11" s="11">
        <f>Entrées!A38</f>
        <v>1</v>
      </c>
      <c r="AI11" s="13">
        <f>Entrées!B38</f>
        <v>1</v>
      </c>
      <c r="AJ11" s="31">
        <f ca="1">IF($AH11&gt;$Y$7,"",AJ10)</f>
        <v>55625.834722222207</v>
      </c>
      <c r="AK11" s="31">
        <f t="shared" ref="AK11:AK74" ca="1" si="4">IF($AH11&gt;$Y$7,"",AK10)</f>
        <v>55155.277777777781</v>
      </c>
      <c r="AL11" s="31">
        <f t="shared" ref="AL11:AL74" ca="1" si="5">IF($AH11&gt;$Y$7,"",AL10)</f>
        <v>55132.569444444431</v>
      </c>
      <c r="AM11" s="31">
        <f t="shared" ref="AM11:AM74" ca="1" si="6">IF($AH11&gt;$Y$7,"",AM10)</f>
        <v>439.35972222222233</v>
      </c>
      <c r="AN11" s="31">
        <f t="shared" ref="AN11:AN74" ca="1" si="7">IF($AH11&gt;$Y$7,"",AN10)</f>
        <v>2143.2847222222222</v>
      </c>
      <c r="AO11" s="31">
        <f t="shared" ref="AO11:AO74" ca="1" si="8">IF($AH11&gt;$Y$7,"",AO10)</f>
        <v>1711.4715277777773</v>
      </c>
      <c r="AP11" s="31">
        <f t="shared" ref="AP11:AP74" ca="1" si="9">IF($AH11&gt;$Y$7,"",AP10)</f>
        <v>43686.806944444448</v>
      </c>
      <c r="AQ11" s="31">
        <f t="shared" ref="AQ11:AQ74" ca="1" si="10">IF($AH11&gt;$Y$7,"",AQ10)</f>
        <v>2048.2006944444447</v>
      </c>
      <c r="AR11" s="31">
        <f t="shared" ref="AR11:AR74" ca="1" si="11">IF($AH11&gt;$Y$7,"",AR10)</f>
        <v>467.57708333333329</v>
      </c>
      <c r="AS11" s="31">
        <f t="shared" ref="AS11:AS74" ca="1" si="12">IF($AH11&gt;$Y$7,"",AS10)</f>
        <v>9872.0041666666693</v>
      </c>
      <c r="AT11" s="31">
        <f t="shared" ref="AT11:AT74" ca="1" si="13">IF($AH11&gt;$Y$7,"",AT10)</f>
        <v>-752.91041666666672</v>
      </c>
      <c r="AU11" s="31">
        <f t="shared" ref="AU11:AU74" ca="1" si="14">IF($AH11&gt;$Y$7,"",AU10)</f>
        <v>580.30277777777769</v>
      </c>
      <c r="AV11" s="31">
        <f t="shared" ref="AV11:AV74" ca="1" si="15">IF($AH11&gt;$Y$7,"",AV10)</f>
        <v>-4570.3041666666659</v>
      </c>
      <c r="AW11" s="31">
        <f t="shared" ref="AW11:AW74" ca="1" si="16">IF($AH11&gt;$Y$7,"",AW10)</f>
        <v>53.39583333333335</v>
      </c>
      <c r="AX11" s="31">
        <f t="shared" ref="AX11:AX74" ca="1" si="17">IF($AH11&gt;$Y$7,"",AX10)</f>
        <v>1401.9361111111111</v>
      </c>
      <c r="AY11" s="31">
        <f t="shared" ref="AY11:AY74" ca="1" si="18">IF($AH11&gt;$Y$7,"",AY10)</f>
        <v>-1132.0805555555555</v>
      </c>
      <c r="AZ11" s="31">
        <f t="shared" ref="AZ11:AZ74" ca="1" si="19">IF($AH11&gt;$Y$7,"",AZ10)</f>
        <v>-2177.1819444444441</v>
      </c>
      <c r="BA11" s="31">
        <f t="shared" ref="BA11:BA74" ca="1" si="20">IF($AH11&gt;$Y$7,"",BA10)</f>
        <v>644.8125</v>
      </c>
      <c r="BB11" s="31">
        <f t="shared" ref="BB11:BB74" ca="1" si="21">IF($AH11&gt;$Y$7,"",BB10)</f>
        <v>-1410.101388888889</v>
      </c>
      <c r="BC11" s="31">
        <f t="shared" ref="BC11:BC74" ca="1" si="22">IF($AH11&gt;$Y$7,"",BC10)</f>
        <v>-1800.2902777777781</v>
      </c>
      <c r="BF11" s="11">
        <f t="shared" ref="BF11:BF74" si="23">AH11</f>
        <v>1</v>
      </c>
      <c r="BG11" s="11">
        <f t="shared" si="1"/>
        <v>1</v>
      </c>
      <c r="BH11" s="32">
        <f>IF($BF11&gt;$Y$7,"",IF(AND($BF11=$Y$7,$BG11=23),"",Entrées!C39-Entrées!C38))</f>
        <v>-439</v>
      </c>
      <c r="BI11" s="32">
        <f>IF($BF11&gt;$Y$7,"",IF(AND($BF11=$Y$7,$BG11=23),"",Entrées!D39-Entrées!D38))</f>
        <v>-487.5</v>
      </c>
      <c r="BJ11" s="32">
        <f>IF($BF11&gt;$Y$7,"",IF(AND($BF11=$Y$7,$BG11=23),"",Entrées!E39-Entrées!E38))</f>
        <v>-387.5</v>
      </c>
      <c r="BK11" s="32">
        <f>IF($BF11&gt;$Y$7,"",IF(AND($BF11=$Y$7,$BG11=23),"",Entrées!F39-Entrées!F38))</f>
        <v>-2</v>
      </c>
      <c r="BL11" s="32">
        <f>IF($BF11&gt;$Y$7,"",IF(AND($BF11=$Y$7,$BG11=23),"",Entrées!G39-Entrées!G38))</f>
        <v>-116.5</v>
      </c>
      <c r="BM11" s="32">
        <f>IF($BF11&gt;$Y$7,"",IF(AND($BF11=$Y$7,$BG11=23),"",Entrées!H39-Entrées!H38))</f>
        <v>-297.5</v>
      </c>
      <c r="BN11" s="32">
        <f>IF($BF11&gt;$Y$7,"",IF(AND($BF11=$Y$7,$BG11=23),"",Entrées!I39-Entrées!I38))</f>
        <v>155.5</v>
      </c>
      <c r="BO11" s="32">
        <f>IF($BF11&gt;$Y$7,"",IF(AND($BF11=$Y$7,$BG11=23),"",Entrées!J39-Entrées!J38))</f>
        <v>207.5</v>
      </c>
      <c r="BP11" s="32">
        <f>IF($BF11&gt;$Y$7,"",IF(AND($BF11=$Y$7,$BG11=23),"",Entrées!K39-Entrées!K38))</f>
        <v>0</v>
      </c>
      <c r="BQ11" s="32">
        <f>IF($BF11&gt;$Y$7,"",IF(AND($BF11=$Y$7,$BG11=23),"",Entrées!L39-Entrées!L38))</f>
        <v>-424.5</v>
      </c>
      <c r="BR11" s="32">
        <f>IF($BF11&gt;$Y$7,"",IF(AND($BF11=$Y$7,$BG11=23),"",Entrées!M39-Entrées!M38))</f>
        <v>-473.5</v>
      </c>
      <c r="BS11" s="32">
        <f>IF($BF11&gt;$Y$7,"",IF(AND($BF11=$Y$7,$BG11=23),"",Entrées!N39-Entrées!N38))</f>
        <v>-2</v>
      </c>
      <c r="BT11" s="32">
        <f>IF($BF11&gt;$Y$7,"",IF(AND($BF11=$Y$7,$BG11=23),"",Entrées!O39-Entrées!O38))</f>
        <v>514</v>
      </c>
      <c r="BU11" s="32">
        <f>IF($BF11&gt;$Y$7,"",IF(AND($BF11=$Y$7,$BG11=23),"",Entrées!P39-Entrées!P38))</f>
        <v>-2.5</v>
      </c>
      <c r="BV11" s="32">
        <f>IF($BF11&gt;$Y$7,"",IF(AND($BF11=$Y$7,$BG11=23),"",Entrées!Q39-Entrées!Q38))</f>
        <v>39</v>
      </c>
      <c r="BW11" s="32">
        <f>IF($BF11&gt;$Y$7,"",IF(AND($BF11=$Y$7,$BG11=23),"",Entrées!R39-Entrées!R38))</f>
        <v>0</v>
      </c>
      <c r="BX11" s="32">
        <f>IF($BF11&gt;$Y$7,"",IF(AND($BF11=$Y$7,$BG11=23),"",Entrées!S39-Entrées!S38))</f>
        <v>-79</v>
      </c>
      <c r="BY11" s="32">
        <f>IF($BF11&gt;$Y$7,"",IF(AND($BF11=$Y$7,$BG11=23),"",Entrées!T39-Entrées!T38))</f>
        <v>0</v>
      </c>
      <c r="BZ11" s="32">
        <f>IF($BF11&gt;$Y$7,"",IF(AND($BF11=$Y$7,$BG11=23),"",Entrées!U39-Entrées!U38))</f>
        <v>-4</v>
      </c>
      <c r="CA11" s="32">
        <f>IF($BF11&gt;$Y$7,"",IF(AND($BF11=$Y$7,$BG11=23),"",Entrées!V39-Entrées!V38))</f>
        <v>-170</v>
      </c>
      <c r="CC11" s="49" t="s">
        <v>148</v>
      </c>
      <c r="CD11" s="33">
        <f>IF($BF11&lt;=$Y$7,Entrées!J38/CD$2,"")</f>
        <v>0.34493421052631579</v>
      </c>
      <c r="CE11" s="33">
        <f>IF($BF11&lt;=$Y$7,Entrées!K38/CE$2,"")</f>
        <v>0</v>
      </c>
      <c r="CF11" s="11">
        <f t="shared" ref="CF11:CF74" si="24">CD$2</f>
        <v>7600</v>
      </c>
      <c r="CG11" s="11">
        <f t="shared" ref="CG11:CG74" si="25">CE$2</f>
        <v>4200</v>
      </c>
      <c r="CH11" s="52">
        <f t="shared" ref="CH11:CH74" si="26">CD$4</f>
        <v>0.26950009137426939</v>
      </c>
      <c r="CI11" s="52">
        <f t="shared" ref="CI11:CI74" si="27">CE$4</f>
        <v>0.11132787698412699</v>
      </c>
      <c r="CK11" s="36" t="str">
        <f>"0,00"</f>
        <v>0,00</v>
      </c>
      <c r="CL11" s="37" t="s">
        <v>43</v>
      </c>
      <c r="CM11" s="37"/>
      <c r="CN11" s="37" t="s">
        <v>84</v>
      </c>
      <c r="CO11" s="37" t="s">
        <v>1</v>
      </c>
      <c r="CP11" s="49"/>
      <c r="CQ11" s="7"/>
      <c r="CR11" s="37" t="s">
        <v>43</v>
      </c>
      <c r="CS11" s="37"/>
      <c r="CT11" s="37" t="s">
        <v>84</v>
      </c>
      <c r="CU11" s="37" t="s">
        <v>1</v>
      </c>
      <c r="CV11" s="37"/>
      <c r="ED11" s="19"/>
      <c r="EE11" s="19"/>
      <c r="EF11" s="22"/>
      <c r="EG11" s="9"/>
      <c r="EH11" s="22"/>
      <c r="EI11" s="38"/>
      <c r="EJ11" s="19"/>
      <c r="EK11" s="19"/>
      <c r="EL11" s="19"/>
      <c r="EM11" s="19"/>
      <c r="EN11" s="38"/>
      <c r="EO11" s="22"/>
      <c r="EP11" s="9"/>
      <c r="EQ11" s="22"/>
      <c r="ER11" s="38"/>
      <c r="ES11" s="19"/>
      <c r="ET11" s="19"/>
      <c r="EU11" s="19"/>
      <c r="EV11" s="19"/>
      <c r="EW11" s="38"/>
      <c r="EX11" s="19"/>
      <c r="EY11" s="19"/>
      <c r="EZ11" s="19"/>
      <c r="FA11" s="19"/>
      <c r="FB11" s="19"/>
      <c r="FC11" s="19"/>
    </row>
    <row r="12" spans="1:159">
      <c r="C12">
        <f>C11</f>
        <v>1</v>
      </c>
      <c r="D12" s="27">
        <v>1</v>
      </c>
      <c r="E12" s="28">
        <f ca="1">IF($D12&gt;$D$8,"",INDIRECT(ADDRESS(ROW(Entrées!$C$37)+($D12-1)*24+E$11,COLUMN(Entrées!$C$37)+($C12-1),4,TRUE,"Entrées")))</f>
        <v>64634.5</v>
      </c>
      <c r="F12" s="28">
        <f ca="1">IF($D12&gt;$D$8,"",INDIRECT(ADDRESS(ROW(Entrées!$C$37)+($D12-1)*24+F$11,COLUMN(Entrées!$C$37)+($C12-1),4,TRUE,"Entrées")))</f>
        <v>61168.5</v>
      </c>
      <c r="G12" s="28">
        <f ca="1">IF($D12&gt;$D$8,"",INDIRECT(ADDRESS(ROW(Entrées!$C$37)+($D12-1)*24+G$11,COLUMN(Entrées!$C$37)+($C12-1),4,TRUE,"Entrées")))</f>
        <v>60729.5</v>
      </c>
      <c r="H12" s="28">
        <f ca="1">IF($D12&gt;$D$8,"",INDIRECT(ADDRESS(ROW(Entrées!$C$37)+($D12-1)*24+H$11,COLUMN(Entrées!$C$37)+($C12-1),4,TRUE,"Entrées")))</f>
        <v>58228.5</v>
      </c>
      <c r="I12" s="28">
        <f ca="1">IF($D12&gt;$D$8,"",INDIRECT(ADDRESS(ROW(Entrées!$C$37)+($D12-1)*24+I$11,COLUMN(Entrées!$C$37)+($C12-1),4,TRUE,"Entrées")))</f>
        <v>56336.5</v>
      </c>
      <c r="J12" s="28">
        <f ca="1">IF($D12&gt;$D$8,"",INDIRECT(ADDRESS(ROW(Entrées!$C$37)+($D12-1)*24+J$11,COLUMN(Entrées!$C$37)+($C12-1),4,TRUE,"Entrées")))</f>
        <v>56231.5</v>
      </c>
      <c r="K12" s="28">
        <f ca="1">IF($D12&gt;$D$8,"",INDIRECT(ADDRESS(ROW(Entrées!$C$37)+($D12-1)*24+K$11,COLUMN(Entrées!$C$37)+($C12-1),4,TRUE,"Entrées")))</f>
        <v>57316</v>
      </c>
      <c r="L12" s="28">
        <f ca="1">IF($D12&gt;$D$8,"",INDIRECT(ADDRESS(ROW(Entrées!$C$37)+($D12-1)*24+L$11,COLUMN(Entrées!$C$37)+($C12-1),4,TRUE,"Entrées")))</f>
        <v>58320.5</v>
      </c>
      <c r="M12" s="28">
        <f ca="1">IF($D12&gt;$D$8,"",INDIRECT(ADDRESS(ROW(Entrées!$C$37)+($D12-1)*24+M$11,COLUMN(Entrées!$C$37)+($C12-1),4,TRUE,"Entrées")))</f>
        <v>59016</v>
      </c>
      <c r="N12" s="28">
        <f ca="1">IF($D12&gt;$D$8,"",INDIRECT(ADDRESS(ROW(Entrées!$C$37)+($D12-1)*24+N$11,COLUMN(Entrées!$C$37)+($C12-1),4,TRUE,"Entrées")))</f>
        <v>61222</v>
      </c>
      <c r="O12" s="28">
        <f ca="1">IF($D12&gt;$D$8,"",INDIRECT(ADDRESS(ROW(Entrées!$C$37)+($D12-1)*24+O$11,COLUMN(Entrées!$C$37)+($C12-1),4,TRUE,"Entrées")))</f>
        <v>62899</v>
      </c>
      <c r="P12" s="28">
        <f ca="1">IF($D12&gt;$D$8,"",INDIRECT(ADDRESS(ROW(Entrées!$C$37)+($D12-1)*24+P$11,COLUMN(Entrées!$C$37)+($C12-1),4,TRUE,"Entrées")))</f>
        <v>63330.5</v>
      </c>
      <c r="Q12" s="28">
        <f ca="1">IF($D12&gt;$D$8,"",INDIRECT(ADDRESS(ROW(Entrées!$C$37)+($D12-1)*24+Q$11,COLUMN(Entrées!$C$37)+($C12-1),4,TRUE,"Entrées")))</f>
        <v>63833</v>
      </c>
      <c r="R12" s="28">
        <f ca="1">IF($D12&gt;$D$8,"",INDIRECT(ADDRESS(ROW(Entrées!$C$37)+($D12-1)*24+R$11,COLUMN(Entrées!$C$37)+($C12-1),4,TRUE,"Entrées")))</f>
        <v>63077</v>
      </c>
      <c r="S12" s="28">
        <f ca="1">IF($D12&gt;$D$8,"",INDIRECT(ADDRESS(ROW(Entrées!$C$37)+($D12-1)*24+S$11,COLUMN(Entrées!$C$37)+($C12-1),4,TRUE,"Entrées")))</f>
        <v>59360.5</v>
      </c>
      <c r="T12" s="28">
        <f ca="1">IF($D12&gt;$D$8,"",INDIRECT(ADDRESS(ROW(Entrées!$C$37)+($D12-1)*24+T$11,COLUMN(Entrées!$C$37)+($C12-1),4,TRUE,"Entrées")))</f>
        <v>56071.5</v>
      </c>
      <c r="U12" s="28">
        <f ca="1">IF($D12&gt;$D$8,"",INDIRECT(ADDRESS(ROW(Entrées!$C$37)+($D12-1)*24+U$11,COLUMN(Entrées!$C$37)+($C12-1),4,TRUE,"Entrées")))</f>
        <v>53976</v>
      </c>
      <c r="V12" s="28">
        <f ca="1">IF($D12&gt;$D$8,"",INDIRECT(ADDRESS(ROW(Entrées!$C$37)+($D12-1)*24+V$11,COLUMN(Entrées!$C$37)+($C12-1),4,TRUE,"Entrées")))</f>
        <v>53442</v>
      </c>
      <c r="W12" s="28">
        <f ca="1">IF($D12&gt;$D$8,"",INDIRECT(ADDRESS(ROW(Entrées!$C$37)+($D12-1)*24+W$11,COLUMN(Entrées!$C$37)+($C12-1),4,TRUE,"Entrées")))</f>
        <v>55135</v>
      </c>
      <c r="X12" s="28">
        <f ca="1">IF($D12&gt;$D$8,"",INDIRECT(ADDRESS(ROW(Entrées!$C$37)+($D12-1)*24+X$11,COLUMN(Entrées!$C$37)+($C12-1),4,TRUE,"Entrées")))</f>
        <v>58895.5</v>
      </c>
      <c r="Y12" s="28">
        <f ca="1">IF($D12&gt;$D$8,"",INDIRECT(ADDRESS(ROW(Entrées!$C$37)+($D12-1)*24+Y$11,COLUMN(Entrées!$C$37)+($C12-1),4,TRUE,"Entrées")))</f>
        <v>61663.5</v>
      </c>
      <c r="Z12" s="28">
        <f ca="1">IF($D12&gt;$D$8,"",INDIRECT(ADDRESS(ROW(Entrées!$C$37)+($D12-1)*24+Z$11,COLUMN(Entrées!$C$37)+($C12-1),4,TRUE,"Entrées")))</f>
        <v>63270.5</v>
      </c>
      <c r="AA12" s="28">
        <f ca="1">IF($D12&gt;$D$8,"",INDIRECT(ADDRESS(ROW(Entrées!$C$37)+($D12-1)*24+AA$11,COLUMN(Entrées!$C$37)+($C12-1),4,TRUE,"Entrées")))</f>
        <v>61878.5</v>
      </c>
      <c r="AB12" s="28">
        <f ca="1">IF($D12&gt;$D$8,"",INDIRECT(ADDRESS(ROW(Entrées!$C$37)+($D12-1)*24+AB$11,COLUMN(Entrées!$C$37)+($C12-1),4,TRUE,"Entrées")))</f>
        <v>64434</v>
      </c>
      <c r="AD12" s="40">
        <f t="shared" ref="AD12:AD42" ca="1" si="28">SUM(E12:AB12)/24</f>
        <v>59769.583333333336</v>
      </c>
      <c r="AE12" s="40">
        <f ca="1">MAX(E12:AB12)</f>
        <v>64634.5</v>
      </c>
      <c r="AF12" s="40">
        <f ca="1">MIN(E12:AB12)</f>
        <v>53442</v>
      </c>
      <c r="AG12" s="4"/>
      <c r="AH12" s="11">
        <f>Entrées!A39</f>
        <v>1</v>
      </c>
      <c r="AI12" s="13">
        <f>Entrées!B39</f>
        <v>2</v>
      </c>
      <c r="AJ12" s="31">
        <f t="shared" ref="AJ12:AJ75" ca="1" si="29">IF($AH12&gt;$Y$7,"",AJ11)</f>
        <v>55625.834722222207</v>
      </c>
      <c r="AK12" s="31">
        <f t="shared" ca="1" si="4"/>
        <v>55155.277777777781</v>
      </c>
      <c r="AL12" s="31">
        <f t="shared" ca="1" si="5"/>
        <v>55132.569444444431</v>
      </c>
      <c r="AM12" s="31">
        <f t="shared" ca="1" si="6"/>
        <v>439.35972222222233</v>
      </c>
      <c r="AN12" s="31">
        <f t="shared" ca="1" si="7"/>
        <v>2143.2847222222222</v>
      </c>
      <c r="AO12" s="31">
        <f t="shared" ca="1" si="8"/>
        <v>1711.4715277777773</v>
      </c>
      <c r="AP12" s="31">
        <f t="shared" ca="1" si="9"/>
        <v>43686.806944444448</v>
      </c>
      <c r="AQ12" s="31">
        <f t="shared" ca="1" si="10"/>
        <v>2048.2006944444447</v>
      </c>
      <c r="AR12" s="31">
        <f t="shared" ca="1" si="11"/>
        <v>467.57708333333329</v>
      </c>
      <c r="AS12" s="31">
        <f t="shared" ca="1" si="12"/>
        <v>9872.0041666666693</v>
      </c>
      <c r="AT12" s="31">
        <f t="shared" ca="1" si="13"/>
        <v>-752.91041666666672</v>
      </c>
      <c r="AU12" s="31">
        <f t="shared" ca="1" si="14"/>
        <v>580.30277777777769</v>
      </c>
      <c r="AV12" s="31">
        <f t="shared" ca="1" si="15"/>
        <v>-4570.3041666666659</v>
      </c>
      <c r="AW12" s="31">
        <f t="shared" ca="1" si="16"/>
        <v>53.39583333333335</v>
      </c>
      <c r="AX12" s="31">
        <f t="shared" ca="1" si="17"/>
        <v>1401.9361111111111</v>
      </c>
      <c r="AY12" s="31">
        <f t="shared" ca="1" si="18"/>
        <v>-1132.0805555555555</v>
      </c>
      <c r="AZ12" s="31">
        <f t="shared" ca="1" si="19"/>
        <v>-2177.1819444444441</v>
      </c>
      <c r="BA12" s="31">
        <f t="shared" ca="1" si="20"/>
        <v>644.8125</v>
      </c>
      <c r="BB12" s="31">
        <f t="shared" ca="1" si="21"/>
        <v>-1410.101388888889</v>
      </c>
      <c r="BC12" s="31">
        <f t="shared" ca="1" si="22"/>
        <v>-1800.2902777777781</v>
      </c>
      <c r="BF12" s="11">
        <f t="shared" si="23"/>
        <v>1</v>
      </c>
      <c r="BG12" s="11">
        <f t="shared" si="1"/>
        <v>2</v>
      </c>
      <c r="BH12" s="32">
        <f>IF($BF12&gt;$Y$7,"",IF(AND($BF12=$Y$7,$BG12=23),"",Entrées!C40-Entrées!C39))</f>
        <v>-2501</v>
      </c>
      <c r="BI12" s="32">
        <f>IF($BF12&gt;$Y$7,"",IF(AND($BF12=$Y$7,$BG12=23),"",Entrées!D40-Entrées!D39))</f>
        <v>-2300</v>
      </c>
      <c r="BJ12" s="32">
        <f>IF($BF12&gt;$Y$7,"",IF(AND($BF12=$Y$7,$BG12=23),"",Entrées!E40-Entrées!E39))</f>
        <v>-3087.5</v>
      </c>
      <c r="BK12" s="32">
        <f>IF($BF12&gt;$Y$7,"",IF(AND($BF12=$Y$7,$BG12=23),"",Entrées!F40-Entrées!F39))</f>
        <v>-2.5</v>
      </c>
      <c r="BL12" s="32">
        <f>IF($BF12&gt;$Y$7,"",IF(AND($BF12=$Y$7,$BG12=23),"",Entrées!G40-Entrées!G39))</f>
        <v>-283</v>
      </c>
      <c r="BM12" s="32">
        <f>IF($BF12&gt;$Y$7,"",IF(AND($BF12=$Y$7,$BG12=23),"",Entrées!H40-Entrées!H39))</f>
        <v>-278</v>
      </c>
      <c r="BN12" s="32">
        <f>IF($BF12&gt;$Y$7,"",IF(AND($BF12=$Y$7,$BG12=23),"",Entrées!I40-Entrées!I39))</f>
        <v>-629</v>
      </c>
      <c r="BO12" s="32">
        <f>IF($BF12&gt;$Y$7,"",IF(AND($BF12=$Y$7,$BG12=23),"",Entrées!J40-Entrées!J39))</f>
        <v>10</v>
      </c>
      <c r="BP12" s="32">
        <f>IF($BF12&gt;$Y$7,"",IF(AND($BF12=$Y$7,$BG12=23),"",Entrées!K40-Entrées!K39))</f>
        <v>0</v>
      </c>
      <c r="BQ12" s="32">
        <f>IF($BF12&gt;$Y$7,"",IF(AND($BF12=$Y$7,$BG12=23),"",Entrées!L40-Entrées!L39))</f>
        <v>-503.5</v>
      </c>
      <c r="BR12" s="32">
        <f>IF($BF12&gt;$Y$7,"",IF(AND($BF12=$Y$7,$BG12=23),"",Entrées!M40-Entrées!M39))</f>
        <v>-166.5</v>
      </c>
      <c r="BS12" s="32">
        <f>IF($BF12&gt;$Y$7,"",IF(AND($BF12=$Y$7,$BG12=23),"",Entrées!N40-Entrées!N39))</f>
        <v>-14</v>
      </c>
      <c r="BT12" s="32">
        <f>IF($BF12&gt;$Y$7,"",IF(AND($BF12=$Y$7,$BG12=23),"",Entrées!O40-Entrées!O39))</f>
        <v>-635</v>
      </c>
      <c r="BU12" s="32">
        <f>IF($BF12&gt;$Y$7,"",IF(AND($BF12=$Y$7,$BG12=23),"",Entrées!P40-Entrées!P39))</f>
        <v>-5</v>
      </c>
      <c r="BV12" s="32">
        <f>IF($BF12&gt;$Y$7,"",IF(AND($BF12=$Y$7,$BG12=23),"",Entrées!Q40-Entrées!Q39))</f>
        <v>-68</v>
      </c>
      <c r="BW12" s="32">
        <f>IF($BF12&gt;$Y$7,"",IF(AND($BF12=$Y$7,$BG12=23),"",Entrées!R40-Entrées!R39))</f>
        <v>0</v>
      </c>
      <c r="BX12" s="32">
        <f>IF($BF12&gt;$Y$7,"",IF(AND($BF12=$Y$7,$BG12=23),"",Entrées!S40-Entrées!S39))</f>
        <v>-696</v>
      </c>
      <c r="BY12" s="32">
        <f>IF($BF12&gt;$Y$7,"",IF(AND($BF12=$Y$7,$BG12=23),"",Entrées!T40-Entrées!T39))</f>
        <v>0</v>
      </c>
      <c r="BZ12" s="32">
        <f>IF($BF12&gt;$Y$7,"",IF(AND($BF12=$Y$7,$BG12=23),"",Entrées!U40-Entrées!U39))</f>
        <v>0</v>
      </c>
      <c r="CA12" s="32">
        <f>IF($BF12&gt;$Y$7,"",IF(AND($BF12=$Y$7,$BG12=23),"",Entrées!V40-Entrées!V39))</f>
        <v>7</v>
      </c>
      <c r="CD12" s="33">
        <f>IF($BF12&lt;=$Y$7,Entrées!J39/CD$2,"")</f>
        <v>0.37223684210526314</v>
      </c>
      <c r="CE12" s="33">
        <f>IF($BF12&lt;=$Y$7,Entrées!K39/CE$2,"")</f>
        <v>0</v>
      </c>
      <c r="CF12" s="11">
        <f t="shared" si="24"/>
        <v>7600</v>
      </c>
      <c r="CG12" s="11">
        <f t="shared" si="25"/>
        <v>4200</v>
      </c>
      <c r="CH12" s="52">
        <f t="shared" si="26"/>
        <v>0.26950009137426939</v>
      </c>
      <c r="CI12" s="52">
        <f t="shared" si="27"/>
        <v>0.11132787698412699</v>
      </c>
      <c r="CK12" s="3">
        <f>CK11+0.05</f>
        <v>0.05</v>
      </c>
      <c r="CL12" s="8"/>
      <c r="CM12" s="34" t="s">
        <v>45</v>
      </c>
      <c r="CN12" s="34">
        <f ca="1">COUNTIF(INDIRECT(ADDRESS(ROW($CD$10),COLUMN($CD$10),4)):INDIRECT(ADDRESS(ROW($CD$753),COLUMN($CD$10),4)),"&lt;"&amp;CK12)-COUNTIF(INDIRECT(ADDRESS(ROW($CD$10),COLUMN($CD$10),4)):INDIRECT(ADDRESS(ROW($CD$753),COLUMN($CD$10),4)),"&lt;"&amp;CK11)</f>
        <v>17</v>
      </c>
      <c r="CO12" s="35">
        <f ca="1">CN12/Entrées!$P$11</f>
        <v>2.361111111111111E-2</v>
      </c>
      <c r="CQ12" s="7"/>
      <c r="CR12" s="8"/>
      <c r="CS12" s="34" t="s">
        <v>45</v>
      </c>
      <c r="CT12" s="34">
        <f ca="1">COUNTIF(INDIRECT(ADDRESS(ROW($CE$10),COLUMN($CE$10),4)):INDIRECT(ADDRESS(ROW($CE$753),COLUMN($CE$10),4)),"&lt;"&amp;CK12)-COUNTIF(INDIRECT(ADDRESS(ROW($CE$10),COLUMN($CE$10),4)):INDIRECT(ADDRESS(ROW($CE$753),COLUMN($CE$10),4)),"&lt;"&amp;CK11)</f>
        <v>394</v>
      </c>
      <c r="CU12" s="35">
        <f ca="1">CT12/Entrées!$P$11</f>
        <v>0.54722222222222228</v>
      </c>
      <c r="CV12" s="7"/>
      <c r="ED12" s="19"/>
      <c r="EE12" s="19"/>
      <c r="EF12" s="22"/>
      <c r="EG12" s="9"/>
      <c r="EH12" s="22"/>
      <c r="EI12" s="38"/>
      <c r="EJ12" s="19"/>
      <c r="EK12" s="19"/>
      <c r="EL12" s="19"/>
      <c r="EM12" s="19"/>
      <c r="EN12" s="38"/>
      <c r="EO12" s="22"/>
      <c r="EP12" s="9"/>
      <c r="EQ12" s="22"/>
      <c r="ER12" s="38"/>
      <c r="ES12" s="19"/>
      <c r="ET12" s="19"/>
      <c r="EU12" s="19"/>
      <c r="EV12" s="19"/>
      <c r="EW12" s="38"/>
      <c r="EX12" s="19"/>
      <c r="EY12" s="19"/>
      <c r="EZ12" s="19"/>
      <c r="FA12" s="19"/>
      <c r="FB12" s="19"/>
      <c r="FC12" s="19"/>
    </row>
    <row r="13" spans="1:159">
      <c r="C13">
        <f>C12</f>
        <v>1</v>
      </c>
      <c r="D13" s="27">
        <f t="shared" ref="D13:D42" si="30">D12+1</f>
        <v>2</v>
      </c>
      <c r="E13" s="28">
        <f ca="1">IF($D13&gt;$D$8,"",INDIRECT(ADDRESS(ROW(Entrées!$C$37)+($D13-1)*24+E$11,COLUMN(Entrées!$C$37)+($C13-1),4,TRUE,"Entrées")))</f>
        <v>63227</v>
      </c>
      <c r="F13" s="28">
        <f ca="1">IF($D13&gt;$D$8,"",INDIRECT(ADDRESS(ROW(Entrées!$C$37)+($D13-1)*24+F$11,COLUMN(Entrées!$C$37)+($C13-1),4,TRUE,"Entrées")))</f>
        <v>59937.5</v>
      </c>
      <c r="G13" s="28">
        <f ca="1">IF($D13&gt;$D$8,"",INDIRECT(ADDRESS(ROW(Entrées!$C$37)+($D13-1)*24+G$11,COLUMN(Entrées!$C$37)+($C13-1),4,TRUE,"Entrées")))</f>
        <v>59769.5</v>
      </c>
      <c r="H13" s="28">
        <f ca="1">IF($D13&gt;$D$8,"",INDIRECT(ADDRESS(ROW(Entrées!$C$37)+($D13-1)*24+H$11,COLUMN(Entrées!$C$37)+($C13-1),4,TRUE,"Entrées")))</f>
        <v>57612</v>
      </c>
      <c r="I13" s="28">
        <f ca="1">IF($D13&gt;$D$8,"",INDIRECT(ADDRESS(ROW(Entrées!$C$37)+($D13-1)*24+I$11,COLUMN(Entrées!$C$37)+($C13-1),4,TRUE,"Entrées")))</f>
        <v>56241</v>
      </c>
      <c r="J13" s="28">
        <f ca="1">IF($D13&gt;$D$8,"",INDIRECT(ADDRESS(ROW(Entrées!$C$37)+($D13-1)*24+J$11,COLUMN(Entrées!$C$37)+($C13-1),4,TRUE,"Entrées")))</f>
        <v>57960.5</v>
      </c>
      <c r="K13" s="28">
        <f ca="1">IF($D13&gt;$D$8,"",INDIRECT(ADDRESS(ROW(Entrées!$C$37)+($D13-1)*24+K$11,COLUMN(Entrées!$C$37)+($C13-1),4,TRUE,"Entrées")))</f>
        <v>63540.5</v>
      </c>
      <c r="L13" s="28">
        <f ca="1">IF($D13&gt;$D$8,"",INDIRECT(ADDRESS(ROW(Entrées!$C$37)+($D13-1)*24+L$11,COLUMN(Entrées!$C$37)+($C13-1),4,TRUE,"Entrées")))</f>
        <v>71240</v>
      </c>
      <c r="M13" s="28">
        <f ca="1">IF($D13&gt;$D$8,"",INDIRECT(ADDRESS(ROW(Entrées!$C$37)+($D13-1)*24+M$11,COLUMN(Entrées!$C$37)+($C13-1),4,TRUE,"Entrées")))</f>
        <v>74046</v>
      </c>
      <c r="N13" s="28">
        <f ca="1">IF($D13&gt;$D$8,"",INDIRECT(ADDRESS(ROW(Entrées!$C$37)+($D13-1)*24+N$11,COLUMN(Entrées!$C$37)+($C13-1),4,TRUE,"Entrées")))</f>
        <v>75493</v>
      </c>
      <c r="O13" s="28">
        <f ca="1">IF($D13&gt;$D$8,"",INDIRECT(ADDRESS(ROW(Entrées!$C$37)+($D13-1)*24+O$11,COLUMN(Entrées!$C$37)+($C13-1),4,TRUE,"Entrées")))</f>
        <v>74917.5</v>
      </c>
      <c r="P13" s="28">
        <f ca="1">IF($D13&gt;$D$8,"",INDIRECT(ADDRESS(ROW(Entrées!$C$37)+($D13-1)*24+P$11,COLUMN(Entrées!$C$37)+($C13-1),4,TRUE,"Entrées")))</f>
        <v>73633.5</v>
      </c>
      <c r="Q13" s="28">
        <f ca="1">IF($D13&gt;$D$8,"",INDIRECT(ADDRESS(ROW(Entrées!$C$37)+($D13-1)*24+Q$11,COLUMN(Entrées!$C$37)+($C13-1),4,TRUE,"Entrées")))</f>
        <v>72477.5</v>
      </c>
      <c r="R13" s="28">
        <f ca="1">IF($D13&gt;$D$8,"",INDIRECT(ADDRESS(ROW(Entrées!$C$37)+($D13-1)*24+R$11,COLUMN(Entrées!$C$37)+($C13-1),4,TRUE,"Entrées")))</f>
        <v>71013</v>
      </c>
      <c r="S13" s="28">
        <f ca="1">IF($D13&gt;$D$8,"",INDIRECT(ADDRESS(ROW(Entrées!$C$37)+($D13-1)*24+S$11,COLUMN(Entrées!$C$37)+($C13-1),4,TRUE,"Entrées")))</f>
        <v>68986.5</v>
      </c>
      <c r="T13" s="28">
        <f ca="1">IF($D13&gt;$D$8,"",INDIRECT(ADDRESS(ROW(Entrées!$C$37)+($D13-1)*24+T$11,COLUMN(Entrées!$C$37)+($C13-1),4,TRUE,"Entrées")))</f>
        <v>65816</v>
      </c>
      <c r="U13" s="28">
        <f ca="1">IF($D13&gt;$D$8,"",INDIRECT(ADDRESS(ROW(Entrées!$C$37)+($D13-1)*24+U$11,COLUMN(Entrées!$C$37)+($C13-1),4,TRUE,"Entrées")))</f>
        <v>63600.5</v>
      </c>
      <c r="V13" s="28">
        <f ca="1">IF($D13&gt;$D$8,"",INDIRECT(ADDRESS(ROW(Entrées!$C$37)+($D13-1)*24+V$11,COLUMN(Entrées!$C$37)+($C13-1),4,TRUE,"Entrées")))</f>
        <v>62343</v>
      </c>
      <c r="W13" s="28">
        <f ca="1">IF($D13&gt;$D$8,"",INDIRECT(ADDRESS(ROW(Entrées!$C$37)+($D13-1)*24+W$11,COLUMN(Entrées!$C$37)+($C13-1),4,TRUE,"Entrées")))</f>
        <v>63141</v>
      </c>
      <c r="X13" s="28">
        <f ca="1">IF($D13&gt;$D$8,"",INDIRECT(ADDRESS(ROW(Entrées!$C$37)+($D13-1)*24+X$11,COLUMN(Entrées!$C$37)+($C13-1),4,TRUE,"Entrées")))</f>
        <v>65836.5</v>
      </c>
      <c r="Y13" s="28">
        <f ca="1">IF($D13&gt;$D$8,"",INDIRECT(ADDRESS(ROW(Entrées!$C$37)+($D13-1)*24+Y$11,COLUMN(Entrées!$C$37)+($C13-1),4,TRUE,"Entrées")))</f>
        <v>66509.5</v>
      </c>
      <c r="Z13" s="28">
        <f ca="1">IF($D13&gt;$D$8,"",INDIRECT(ADDRESS(ROW(Entrées!$C$37)+($D13-1)*24+Z$11,COLUMN(Entrées!$C$37)+($C13-1),4,TRUE,"Entrées")))</f>
        <v>67050</v>
      </c>
      <c r="AA13" s="28">
        <f ca="1">IF($D13&gt;$D$8,"",INDIRECT(ADDRESS(ROW(Entrées!$C$37)+($D13-1)*24+AA$11,COLUMN(Entrées!$C$37)+($C13-1),4,TRUE,"Entrées")))</f>
        <v>64996</v>
      </c>
      <c r="AB13" s="28">
        <f ca="1">IF($D13&gt;$D$8,"",INDIRECT(ADDRESS(ROW(Entrées!$C$37)+($D13-1)*24+AB$11,COLUMN(Entrées!$C$37)+($C13-1),4,TRUE,"Entrées")))</f>
        <v>67249.5</v>
      </c>
      <c r="AD13" s="40">
        <f t="shared" ca="1" si="28"/>
        <v>66109.875</v>
      </c>
      <c r="AE13" s="40">
        <f t="shared" ref="AE13:AE42" ca="1" si="31">MAX(E13:AB13)</f>
        <v>75493</v>
      </c>
      <c r="AF13" s="40">
        <f t="shared" ref="AF13:AF42" ca="1" si="32">MIN(E13:AB13)</f>
        <v>56241</v>
      </c>
      <c r="AG13" s="4"/>
      <c r="AH13" s="11">
        <f>Entrées!A40</f>
        <v>1</v>
      </c>
      <c r="AI13" s="13">
        <f>Entrées!B40</f>
        <v>3</v>
      </c>
      <c r="AJ13" s="31">
        <f t="shared" ca="1" si="29"/>
        <v>55625.834722222207</v>
      </c>
      <c r="AK13" s="31">
        <f t="shared" ca="1" si="4"/>
        <v>55155.277777777781</v>
      </c>
      <c r="AL13" s="31">
        <f t="shared" ca="1" si="5"/>
        <v>55132.569444444431</v>
      </c>
      <c r="AM13" s="31">
        <f t="shared" ca="1" si="6"/>
        <v>439.35972222222233</v>
      </c>
      <c r="AN13" s="31">
        <f t="shared" ca="1" si="7"/>
        <v>2143.2847222222222</v>
      </c>
      <c r="AO13" s="31">
        <f t="shared" ca="1" si="8"/>
        <v>1711.4715277777773</v>
      </c>
      <c r="AP13" s="31">
        <f t="shared" ca="1" si="9"/>
        <v>43686.806944444448</v>
      </c>
      <c r="AQ13" s="31">
        <f t="shared" ca="1" si="10"/>
        <v>2048.2006944444447</v>
      </c>
      <c r="AR13" s="31">
        <f t="shared" ca="1" si="11"/>
        <v>467.57708333333329</v>
      </c>
      <c r="AS13" s="31">
        <f t="shared" ca="1" si="12"/>
        <v>9872.0041666666693</v>
      </c>
      <c r="AT13" s="31">
        <f t="shared" ca="1" si="13"/>
        <v>-752.91041666666672</v>
      </c>
      <c r="AU13" s="31">
        <f t="shared" ca="1" si="14"/>
        <v>580.30277777777769</v>
      </c>
      <c r="AV13" s="31">
        <f t="shared" ca="1" si="15"/>
        <v>-4570.3041666666659</v>
      </c>
      <c r="AW13" s="31">
        <f t="shared" ca="1" si="16"/>
        <v>53.39583333333335</v>
      </c>
      <c r="AX13" s="31">
        <f t="shared" ca="1" si="17"/>
        <v>1401.9361111111111</v>
      </c>
      <c r="AY13" s="31">
        <f t="shared" ca="1" si="18"/>
        <v>-1132.0805555555555</v>
      </c>
      <c r="AZ13" s="31">
        <f t="shared" ca="1" si="19"/>
        <v>-2177.1819444444441</v>
      </c>
      <c r="BA13" s="31">
        <f t="shared" ca="1" si="20"/>
        <v>644.8125</v>
      </c>
      <c r="BB13" s="31">
        <f t="shared" ca="1" si="21"/>
        <v>-1410.101388888889</v>
      </c>
      <c r="BC13" s="31">
        <f t="shared" ca="1" si="22"/>
        <v>-1800.2902777777781</v>
      </c>
      <c r="BF13" s="11">
        <f t="shared" si="23"/>
        <v>1</v>
      </c>
      <c r="BG13" s="11">
        <f t="shared" si="1"/>
        <v>3</v>
      </c>
      <c r="BH13" s="32">
        <f>IF($BF13&gt;$Y$7,"",IF(AND($BF13=$Y$7,$BG13=23),"",Entrées!C41-Entrées!C40))</f>
        <v>-1892</v>
      </c>
      <c r="BI13" s="32">
        <f>IF($BF13&gt;$Y$7,"",IF(AND($BF13=$Y$7,$BG13=23),"",Entrées!D41-Entrées!D40))</f>
        <v>-1737.5</v>
      </c>
      <c r="BJ13" s="32">
        <f>IF($BF13&gt;$Y$7,"",IF(AND($BF13=$Y$7,$BG13=23),"",Entrées!E41-Entrées!E40))</f>
        <v>-1350</v>
      </c>
      <c r="BK13" s="32">
        <f>IF($BF13&gt;$Y$7,"",IF(AND($BF13=$Y$7,$BG13=23),"",Entrées!F41-Entrées!F40))</f>
        <v>1</v>
      </c>
      <c r="BL13" s="32">
        <f>IF($BF13&gt;$Y$7,"",IF(AND($BF13=$Y$7,$BG13=23),"",Entrées!G41-Entrées!G40))</f>
        <v>-267.5</v>
      </c>
      <c r="BM13" s="32">
        <f>IF($BF13&gt;$Y$7,"",IF(AND($BF13=$Y$7,$BG13=23),"",Entrées!H41-Entrées!H40))</f>
        <v>-27</v>
      </c>
      <c r="BN13" s="32">
        <f>IF($BF13&gt;$Y$7,"",IF(AND($BF13=$Y$7,$BG13=23),"",Entrées!I41-Entrées!I40))</f>
        <v>274.5</v>
      </c>
      <c r="BO13" s="32">
        <f>IF($BF13&gt;$Y$7,"",IF(AND($BF13=$Y$7,$BG13=23),"",Entrées!J41-Entrées!J40))</f>
        <v>63.5</v>
      </c>
      <c r="BP13" s="32">
        <f>IF($BF13&gt;$Y$7,"",IF(AND($BF13=$Y$7,$BG13=23),"",Entrées!K41-Entrées!K40))</f>
        <v>0</v>
      </c>
      <c r="BQ13" s="32">
        <f>IF($BF13&gt;$Y$7,"",IF(AND($BF13=$Y$7,$BG13=23),"",Entrées!L41-Entrées!L40))</f>
        <v>-207</v>
      </c>
      <c r="BR13" s="32">
        <f>IF($BF13&gt;$Y$7,"",IF(AND($BF13=$Y$7,$BG13=23),"",Entrées!M41-Entrées!M40))</f>
        <v>-1282.5</v>
      </c>
      <c r="BS13" s="32">
        <f>IF($BF13&gt;$Y$7,"",IF(AND($BF13=$Y$7,$BG13=23),"",Entrées!N41-Entrées!N40))</f>
        <v>-8.5</v>
      </c>
      <c r="BT13" s="32">
        <f>IF($BF13&gt;$Y$7,"",IF(AND($BF13=$Y$7,$BG13=23),"",Entrées!O41-Entrées!O40))</f>
        <v>-439</v>
      </c>
      <c r="BU13" s="32">
        <f>IF($BF13&gt;$Y$7,"",IF(AND($BF13=$Y$7,$BG13=23),"",Entrées!P41-Entrées!P40))</f>
        <v>-3.5</v>
      </c>
      <c r="BV13" s="32">
        <f>IF($BF13&gt;$Y$7,"",IF(AND($BF13=$Y$7,$BG13=23),"",Entrées!Q41-Entrées!Q40))</f>
        <v>-328</v>
      </c>
      <c r="BW13" s="32">
        <f>IF($BF13&gt;$Y$7,"",IF(AND($BF13=$Y$7,$BG13=23),"",Entrées!R41-Entrées!R40))</f>
        <v>0</v>
      </c>
      <c r="BX13" s="32">
        <f>IF($BF13&gt;$Y$7,"",IF(AND($BF13=$Y$7,$BG13=23),"",Entrées!S41-Entrées!S40))</f>
        <v>-312</v>
      </c>
      <c r="BY13" s="32">
        <f>IF($BF13&gt;$Y$7,"",IF(AND($BF13=$Y$7,$BG13=23),"",Entrées!T41-Entrées!T40))</f>
        <v>0</v>
      </c>
      <c r="BZ13" s="32">
        <f>IF($BF13&gt;$Y$7,"",IF(AND($BF13=$Y$7,$BG13=23),"",Entrées!U41-Entrées!U40))</f>
        <v>0</v>
      </c>
      <c r="CA13" s="32">
        <f>IF($BF13&gt;$Y$7,"",IF(AND($BF13=$Y$7,$BG13=23),"",Entrées!V41-Entrées!V40))</f>
        <v>92</v>
      </c>
      <c r="CD13" s="33">
        <f>IF($BF13&lt;=$Y$7,Entrées!J40/CD$2,"")</f>
        <v>0.37355263157894736</v>
      </c>
      <c r="CE13" s="33">
        <f>IF($BF13&lt;=$Y$7,Entrées!K40/CE$2,"")</f>
        <v>0</v>
      </c>
      <c r="CF13" s="11">
        <f t="shared" si="24"/>
        <v>7600</v>
      </c>
      <c r="CG13" s="11">
        <f t="shared" si="25"/>
        <v>4200</v>
      </c>
      <c r="CH13" s="52">
        <f t="shared" si="26"/>
        <v>0.26950009137426939</v>
      </c>
      <c r="CI13" s="52">
        <f t="shared" si="27"/>
        <v>0.11132787698412699</v>
      </c>
      <c r="CK13" s="3">
        <f t="shared" ref="CK13:CK31" si="33">CK12+0.05</f>
        <v>0.1</v>
      </c>
      <c r="CL13" s="8"/>
      <c r="CM13" s="34" t="s">
        <v>44</v>
      </c>
      <c r="CN13" s="34">
        <f ca="1">COUNTIF(INDIRECT(ADDRESS(ROW($CD$10),COLUMN($CD$10),4)):INDIRECT(ADDRESS(ROW($CD$753),COLUMN($CD$10),4)),"&lt;"&amp;CK13)-COUNTIF(INDIRECT(ADDRESS(ROW($CD$10),COLUMN($CD$10),4)):INDIRECT(ADDRESS(ROW($CD$753),COLUMN($CD$10),4)),"&lt;"&amp;CK12)</f>
        <v>103</v>
      </c>
      <c r="CO13" s="35">
        <f ca="1">CN13/Entrées!$P$11</f>
        <v>0.14305555555555555</v>
      </c>
      <c r="CQ13" s="7"/>
      <c r="CR13" s="8"/>
      <c r="CS13" s="34" t="s">
        <v>44</v>
      </c>
      <c r="CT13" s="34">
        <f ca="1">COUNTIF(INDIRECT(ADDRESS(ROW($CE$10),COLUMN($CE$10),4)):INDIRECT(ADDRESS(ROW($CE$753),COLUMN($CE$10),4)),"&lt;"&amp;CK13)-COUNTIF(INDIRECT(ADDRESS(ROW($CE$10),COLUMN($CE$10),4)):INDIRECT(ADDRESS(ROW($CE$753),COLUMN($CE$10),4)),"&lt;"&amp;CK12)</f>
        <v>49</v>
      </c>
      <c r="CU13" s="35">
        <f ca="1">CT13/Entrées!$P$11</f>
        <v>6.805555555555555E-2</v>
      </c>
      <c r="CV13" s="7"/>
      <c r="ED13" s="19"/>
      <c r="EE13" s="19"/>
      <c r="EF13" s="22"/>
      <c r="EG13" s="9"/>
      <c r="EH13" s="22"/>
      <c r="EI13" s="38"/>
      <c r="EJ13" s="19"/>
      <c r="EK13" s="19"/>
      <c r="EL13" s="19"/>
      <c r="EM13" s="19"/>
      <c r="EN13" s="38"/>
      <c r="EO13" s="22"/>
      <c r="EP13" s="9"/>
      <c r="EQ13" s="22"/>
      <c r="ER13" s="38"/>
      <c r="ES13" s="19"/>
      <c r="ET13" s="19"/>
      <c r="EU13" s="19"/>
      <c r="EV13" s="19"/>
      <c r="EW13" s="38"/>
      <c r="EX13" s="19"/>
      <c r="EY13" s="19"/>
      <c r="EZ13" s="19"/>
      <c r="FA13" s="19"/>
      <c r="FB13" s="19"/>
      <c r="FC13" s="19"/>
    </row>
    <row r="14" spans="1:159">
      <c r="C14" s="11">
        <f t="shared" ref="C14:C42" si="34">C13</f>
        <v>1</v>
      </c>
      <c r="D14" s="27">
        <f t="shared" si="30"/>
        <v>3</v>
      </c>
      <c r="E14" s="28">
        <f ca="1">IF($D14&gt;$D$8,"",INDIRECT(ADDRESS(ROW(Entrées!$C$37)+($D14-1)*24+E$11,COLUMN(Entrées!$C$37)+($C14-1),4,TRUE,"Entrées")))</f>
        <v>65994</v>
      </c>
      <c r="F14" s="28">
        <f ca="1">IF($D14&gt;$D$8,"",INDIRECT(ADDRESS(ROW(Entrées!$C$37)+($D14-1)*24+F$11,COLUMN(Entrées!$C$37)+($C14-1),4,TRUE,"Entrées")))</f>
        <v>62232</v>
      </c>
      <c r="G14" s="28">
        <f ca="1">IF($D14&gt;$D$8,"",INDIRECT(ADDRESS(ROW(Entrées!$C$37)+($D14-1)*24+G$11,COLUMN(Entrées!$C$37)+($C14-1),4,TRUE,"Entrées")))</f>
        <v>61688</v>
      </c>
      <c r="H14" s="28">
        <f ca="1">IF($D14&gt;$D$8,"",INDIRECT(ADDRESS(ROW(Entrées!$C$37)+($D14-1)*24+H$11,COLUMN(Entrées!$C$37)+($C14-1),4,TRUE,"Entrées")))</f>
        <v>59463.5</v>
      </c>
      <c r="I14" s="28">
        <f ca="1">IF($D14&gt;$D$8,"",INDIRECT(ADDRESS(ROW(Entrées!$C$37)+($D14-1)*24+I$11,COLUMN(Entrées!$C$37)+($C14-1),4,TRUE,"Entrées")))</f>
        <v>58157.5</v>
      </c>
      <c r="J14" s="28">
        <f ca="1">IF($D14&gt;$D$8,"",INDIRECT(ADDRESS(ROW(Entrées!$C$37)+($D14-1)*24+J$11,COLUMN(Entrées!$C$37)+($C14-1),4,TRUE,"Entrées")))</f>
        <v>59643</v>
      </c>
      <c r="K14" s="28">
        <f ca="1">IF($D14&gt;$D$8,"",INDIRECT(ADDRESS(ROW(Entrées!$C$37)+($D14-1)*24+K$11,COLUMN(Entrées!$C$37)+($C14-1),4,TRUE,"Entrées")))</f>
        <v>64661</v>
      </c>
      <c r="L14" s="28">
        <f ca="1">IF($D14&gt;$D$8,"",INDIRECT(ADDRESS(ROW(Entrées!$C$37)+($D14-1)*24+L$11,COLUMN(Entrées!$C$37)+($C14-1),4,TRUE,"Entrées")))</f>
        <v>71781</v>
      </c>
      <c r="M14" s="28">
        <f ca="1">IF($D14&gt;$D$8,"",INDIRECT(ADDRESS(ROW(Entrées!$C$37)+($D14-1)*24+M$11,COLUMN(Entrées!$C$37)+($C14-1),4,TRUE,"Entrées")))</f>
        <v>74546.5</v>
      </c>
      <c r="N14" s="28">
        <f ca="1">IF($D14&gt;$D$8,"",INDIRECT(ADDRESS(ROW(Entrées!$C$37)+($D14-1)*24+N$11,COLUMN(Entrées!$C$37)+($C14-1),4,TRUE,"Entrées")))</f>
        <v>74947.5</v>
      </c>
      <c r="O14" s="28">
        <f ca="1">IF($D14&gt;$D$8,"",INDIRECT(ADDRESS(ROW(Entrées!$C$37)+($D14-1)*24+O$11,COLUMN(Entrées!$C$37)+($C14-1),4,TRUE,"Entrées")))</f>
        <v>73685</v>
      </c>
      <c r="P14" s="28">
        <f ca="1">IF($D14&gt;$D$8,"",INDIRECT(ADDRESS(ROW(Entrées!$C$37)+($D14-1)*24+P$11,COLUMN(Entrées!$C$37)+($C14-1),4,TRUE,"Entrées")))</f>
        <v>72047</v>
      </c>
      <c r="Q14" s="28">
        <f ca="1">IF($D14&gt;$D$8,"",INDIRECT(ADDRESS(ROW(Entrées!$C$37)+($D14-1)*24+Q$11,COLUMN(Entrées!$C$37)+($C14-1),4,TRUE,"Entrées")))</f>
        <v>70691</v>
      </c>
      <c r="R14" s="28">
        <f ca="1">IF($D14&gt;$D$8,"",INDIRECT(ADDRESS(ROW(Entrées!$C$37)+($D14-1)*24+R$11,COLUMN(Entrées!$C$37)+($C14-1),4,TRUE,"Entrées")))</f>
        <v>69321.5</v>
      </c>
      <c r="S14" s="28">
        <f ca="1">IF($D14&gt;$D$8,"",INDIRECT(ADDRESS(ROW(Entrées!$C$37)+($D14-1)*24+S$11,COLUMN(Entrées!$C$37)+($C14-1),4,TRUE,"Entrées")))</f>
        <v>67402.5</v>
      </c>
      <c r="T14" s="28">
        <f ca="1">IF($D14&gt;$D$8,"",INDIRECT(ADDRESS(ROW(Entrées!$C$37)+($D14-1)*24+T$11,COLUMN(Entrées!$C$37)+($C14-1),4,TRUE,"Entrées")))</f>
        <v>64666.5</v>
      </c>
      <c r="U14" s="28">
        <f ca="1">IF($D14&gt;$D$8,"",INDIRECT(ADDRESS(ROW(Entrées!$C$37)+($D14-1)*24+U$11,COLUMN(Entrées!$C$37)+($C14-1),4,TRUE,"Entrées")))</f>
        <v>62855.5</v>
      </c>
      <c r="V14" s="28">
        <f ca="1">IF($D14&gt;$D$8,"",INDIRECT(ADDRESS(ROW(Entrées!$C$37)+($D14-1)*24+V$11,COLUMN(Entrées!$C$37)+($C14-1),4,TRUE,"Entrées")))</f>
        <v>61596</v>
      </c>
      <c r="W14" s="28">
        <f ca="1">IF($D14&gt;$D$8,"",INDIRECT(ADDRESS(ROW(Entrées!$C$37)+($D14-1)*24+W$11,COLUMN(Entrées!$C$37)+($C14-1),4,TRUE,"Entrées")))</f>
        <v>62862.5</v>
      </c>
      <c r="X14" s="28">
        <f ca="1">IF($D14&gt;$D$8,"",INDIRECT(ADDRESS(ROW(Entrées!$C$37)+($D14-1)*24+X$11,COLUMN(Entrées!$C$37)+($C14-1),4,TRUE,"Entrées")))</f>
        <v>65662.5</v>
      </c>
      <c r="Y14" s="28">
        <f ca="1">IF($D14&gt;$D$8,"",INDIRECT(ADDRESS(ROW(Entrées!$C$37)+($D14-1)*24+Y$11,COLUMN(Entrées!$C$37)+($C14-1),4,TRUE,"Entrées")))</f>
        <v>66468</v>
      </c>
      <c r="Z14" s="28">
        <f ca="1">IF($D14&gt;$D$8,"",INDIRECT(ADDRESS(ROW(Entrées!$C$37)+($D14-1)*24+Z$11,COLUMN(Entrées!$C$37)+($C14-1),4,TRUE,"Entrées")))</f>
        <v>66848</v>
      </c>
      <c r="AA14" s="28">
        <f ca="1">IF($D14&gt;$D$8,"",INDIRECT(ADDRESS(ROW(Entrées!$C$37)+($D14-1)*24+AA$11,COLUMN(Entrées!$C$37)+($C14-1),4,TRUE,"Entrées")))</f>
        <v>64710</v>
      </c>
      <c r="AB14" s="28">
        <f ca="1">IF($D14&gt;$D$8,"",INDIRECT(ADDRESS(ROW(Entrées!$C$37)+($D14-1)*24+AB$11,COLUMN(Entrées!$C$37)+($C14-1),4,TRUE,"Entrées")))</f>
        <v>66980.5</v>
      </c>
      <c r="AD14" s="40">
        <f t="shared" ca="1" si="28"/>
        <v>66204.604166666672</v>
      </c>
      <c r="AE14" s="40">
        <f t="shared" ca="1" si="31"/>
        <v>74947.5</v>
      </c>
      <c r="AF14" s="40">
        <f t="shared" ca="1" si="32"/>
        <v>58157.5</v>
      </c>
      <c r="AG14" s="4"/>
      <c r="AH14" s="11">
        <f>Entrées!A41</f>
        <v>1</v>
      </c>
      <c r="AI14" s="13">
        <f>Entrées!B41</f>
        <v>4</v>
      </c>
      <c r="AJ14" s="31">
        <f t="shared" ca="1" si="29"/>
        <v>55625.834722222207</v>
      </c>
      <c r="AK14" s="31">
        <f t="shared" ca="1" si="4"/>
        <v>55155.277777777781</v>
      </c>
      <c r="AL14" s="31">
        <f t="shared" ca="1" si="5"/>
        <v>55132.569444444431</v>
      </c>
      <c r="AM14" s="31">
        <f t="shared" ca="1" si="6"/>
        <v>439.35972222222233</v>
      </c>
      <c r="AN14" s="31">
        <f t="shared" ca="1" si="7"/>
        <v>2143.2847222222222</v>
      </c>
      <c r="AO14" s="31">
        <f t="shared" ca="1" si="8"/>
        <v>1711.4715277777773</v>
      </c>
      <c r="AP14" s="31">
        <f t="shared" ca="1" si="9"/>
        <v>43686.806944444448</v>
      </c>
      <c r="AQ14" s="31">
        <f t="shared" ca="1" si="10"/>
        <v>2048.2006944444447</v>
      </c>
      <c r="AR14" s="31">
        <f t="shared" ca="1" si="11"/>
        <v>467.57708333333329</v>
      </c>
      <c r="AS14" s="31">
        <f t="shared" ca="1" si="12"/>
        <v>9872.0041666666693</v>
      </c>
      <c r="AT14" s="31">
        <f t="shared" ca="1" si="13"/>
        <v>-752.91041666666672</v>
      </c>
      <c r="AU14" s="31">
        <f t="shared" ca="1" si="14"/>
        <v>580.30277777777769</v>
      </c>
      <c r="AV14" s="31">
        <f t="shared" ca="1" si="15"/>
        <v>-4570.3041666666659</v>
      </c>
      <c r="AW14" s="31">
        <f t="shared" ca="1" si="16"/>
        <v>53.39583333333335</v>
      </c>
      <c r="AX14" s="31">
        <f t="shared" ca="1" si="17"/>
        <v>1401.9361111111111</v>
      </c>
      <c r="AY14" s="31">
        <f t="shared" ca="1" si="18"/>
        <v>-1132.0805555555555</v>
      </c>
      <c r="AZ14" s="31">
        <f t="shared" ca="1" si="19"/>
        <v>-2177.1819444444441</v>
      </c>
      <c r="BA14" s="31">
        <f t="shared" ca="1" si="20"/>
        <v>644.8125</v>
      </c>
      <c r="BB14" s="31">
        <f t="shared" ca="1" si="21"/>
        <v>-1410.101388888889</v>
      </c>
      <c r="BC14" s="31">
        <f t="shared" ca="1" si="22"/>
        <v>-1800.2902777777781</v>
      </c>
      <c r="BF14" s="11">
        <f t="shared" si="23"/>
        <v>1</v>
      </c>
      <c r="BG14" s="11">
        <f t="shared" si="1"/>
        <v>4</v>
      </c>
      <c r="BH14" s="32">
        <f>IF($BF14&gt;$Y$7,"",IF(AND($BF14=$Y$7,$BG14=23),"",Entrées!C42-Entrées!C41))</f>
        <v>-105</v>
      </c>
      <c r="BI14" s="32">
        <f>IF($BF14&gt;$Y$7,"",IF(AND($BF14=$Y$7,$BG14=23),"",Entrées!D42-Entrées!D41))</f>
        <v>325</v>
      </c>
      <c r="BJ14" s="32">
        <f>IF($BF14&gt;$Y$7,"",IF(AND($BF14=$Y$7,$BG14=23),"",Entrées!E42-Entrées!E41))</f>
        <v>75</v>
      </c>
      <c r="BK14" s="32">
        <f>IF($BF14&gt;$Y$7,"",IF(AND($BF14=$Y$7,$BG14=23),"",Entrées!F42-Entrées!F41))</f>
        <v>-1</v>
      </c>
      <c r="BL14" s="32">
        <f>IF($BF14&gt;$Y$7,"",IF(AND($BF14=$Y$7,$BG14=23),"",Entrées!G42-Entrées!G41))</f>
        <v>15</v>
      </c>
      <c r="BM14" s="32">
        <f>IF($BF14&gt;$Y$7,"",IF(AND($BF14=$Y$7,$BG14=23),"",Entrées!H42-Entrées!H41))</f>
        <v>-14</v>
      </c>
      <c r="BN14" s="32">
        <f>IF($BF14&gt;$Y$7,"",IF(AND($BF14=$Y$7,$BG14=23),"",Entrées!I42-Entrées!I41))</f>
        <v>162</v>
      </c>
      <c r="BO14" s="32">
        <f>IF($BF14&gt;$Y$7,"",IF(AND($BF14=$Y$7,$BG14=23),"",Entrées!J42-Entrées!J41))</f>
        <v>134</v>
      </c>
      <c r="BP14" s="32">
        <f>IF($BF14&gt;$Y$7,"",IF(AND($BF14=$Y$7,$BG14=23),"",Entrées!K42-Entrées!K41))</f>
        <v>0</v>
      </c>
      <c r="BQ14" s="32">
        <f>IF($BF14&gt;$Y$7,"",IF(AND($BF14=$Y$7,$BG14=23),"",Entrées!L42-Entrées!L41))</f>
        <v>-129</v>
      </c>
      <c r="BR14" s="32">
        <f>IF($BF14&gt;$Y$7,"",IF(AND($BF14=$Y$7,$BG14=23),"",Entrées!M42-Entrées!M41))</f>
        <v>9</v>
      </c>
      <c r="BS14" s="32">
        <f>IF($BF14&gt;$Y$7,"",IF(AND($BF14=$Y$7,$BG14=23),"",Entrées!N42-Entrées!N41))</f>
        <v>-2.5</v>
      </c>
      <c r="BT14" s="32">
        <f>IF($BF14&gt;$Y$7,"",IF(AND($BF14=$Y$7,$BG14=23),"",Entrées!O42-Entrées!O41))</f>
        <v>-279</v>
      </c>
      <c r="BU14" s="32">
        <f>IF($BF14&gt;$Y$7,"",IF(AND($BF14=$Y$7,$BG14=23),"",Entrées!P42-Entrées!P41))</f>
        <v>0</v>
      </c>
      <c r="BV14" s="32">
        <f>IF($BF14&gt;$Y$7,"",IF(AND($BF14=$Y$7,$BG14=23),"",Entrées!Q42-Entrées!Q41))</f>
        <v>47</v>
      </c>
      <c r="BW14" s="32">
        <f>IF($BF14&gt;$Y$7,"",IF(AND($BF14=$Y$7,$BG14=23),"",Entrées!R42-Entrées!R41))</f>
        <v>0</v>
      </c>
      <c r="BX14" s="32">
        <f>IF($BF14&gt;$Y$7,"",IF(AND($BF14=$Y$7,$BG14=23),"",Entrées!S42-Entrées!S41))</f>
        <v>0</v>
      </c>
      <c r="BY14" s="32">
        <f>IF($BF14&gt;$Y$7,"",IF(AND($BF14=$Y$7,$BG14=23),"",Entrées!T42-Entrées!T41))</f>
        <v>0</v>
      </c>
      <c r="BZ14" s="32">
        <f>IF($BF14&gt;$Y$7,"",IF(AND($BF14=$Y$7,$BG14=23),"",Entrées!U42-Entrées!U41))</f>
        <v>0</v>
      </c>
      <c r="CA14" s="32">
        <f>IF($BF14&gt;$Y$7,"",IF(AND($BF14=$Y$7,$BG14=23),"",Entrées!V42-Entrées!V41))</f>
        <v>39</v>
      </c>
      <c r="CD14" s="33">
        <f>IF($BF14&lt;=$Y$7,Entrées!J41/CD$2,"")</f>
        <v>0.38190789473684211</v>
      </c>
      <c r="CE14" s="33">
        <f>IF($BF14&lt;=$Y$7,Entrées!K41/CE$2,"")</f>
        <v>0</v>
      </c>
      <c r="CF14" s="11">
        <f t="shared" si="24"/>
        <v>7600</v>
      </c>
      <c r="CG14" s="11">
        <f t="shared" si="25"/>
        <v>4200</v>
      </c>
      <c r="CH14" s="52">
        <f t="shared" si="26"/>
        <v>0.26950009137426939</v>
      </c>
      <c r="CI14" s="52">
        <f t="shared" si="27"/>
        <v>0.11132787698412699</v>
      </c>
      <c r="CK14" s="3">
        <f t="shared" si="33"/>
        <v>0.15000000000000002</v>
      </c>
      <c r="CL14" s="8"/>
      <c r="CM14" s="34" t="s">
        <v>46</v>
      </c>
      <c r="CN14" s="34">
        <f ca="1">COUNTIF(INDIRECT(ADDRESS(ROW($CD$10),COLUMN($CD$10),4)):INDIRECT(ADDRESS(ROW($CD$753),COLUMN($CD$10),4)),"&lt;"&amp;CK14)-COUNTIF(INDIRECT(ADDRESS(ROW($CD$10),COLUMN($CD$10),4)):INDIRECT(ADDRESS(ROW($CD$753),COLUMN($CD$10),4)),"&lt;"&amp;CK13)</f>
        <v>95</v>
      </c>
      <c r="CO14" s="35">
        <f ca="1">CN14/Entrées!$P$11</f>
        <v>0.13194444444444445</v>
      </c>
      <c r="CQ14" s="7"/>
      <c r="CR14" s="8"/>
      <c r="CS14" s="34" t="s">
        <v>46</v>
      </c>
      <c r="CT14" s="34">
        <f ca="1">COUNTIF(INDIRECT(ADDRESS(ROW($CE$10),COLUMN($CE$10),4)):INDIRECT(ADDRESS(ROW($CE$753),COLUMN($CE$10),4)),"&lt;"&amp;CK14)-COUNTIF(INDIRECT(ADDRESS(ROW($CE$10),COLUMN($CE$10),4)):INDIRECT(ADDRESS(ROW($CE$753),COLUMN($CE$10),4)),"&lt;"&amp;CK13)</f>
        <v>40</v>
      </c>
      <c r="CU14" s="35">
        <f ca="1">CT14/Entrées!$P$11</f>
        <v>5.5555555555555552E-2</v>
      </c>
      <c r="CV14" s="7"/>
      <c r="ED14" s="19"/>
      <c r="EE14" s="19"/>
      <c r="EF14" s="22"/>
      <c r="EG14" s="9"/>
      <c r="EH14" s="22"/>
      <c r="EI14" s="38"/>
      <c r="EJ14" s="19"/>
      <c r="EK14" s="19"/>
      <c r="EL14" s="19"/>
      <c r="EM14" s="19"/>
      <c r="EN14" s="38"/>
      <c r="EO14" s="22"/>
      <c r="EP14" s="9"/>
      <c r="EQ14" s="22"/>
      <c r="ER14" s="38"/>
      <c r="ES14" s="19"/>
      <c r="ET14" s="19"/>
      <c r="EU14" s="19"/>
      <c r="EV14" s="19"/>
      <c r="EW14" s="38"/>
      <c r="EX14" s="19"/>
      <c r="EY14" s="19"/>
      <c r="EZ14" s="19"/>
      <c r="FA14" s="19"/>
      <c r="FB14" s="19"/>
      <c r="FC14" s="19"/>
    </row>
    <row r="15" spans="1:159">
      <c r="C15" s="11">
        <f t="shared" si="34"/>
        <v>1</v>
      </c>
      <c r="D15" s="27">
        <f t="shared" si="30"/>
        <v>4</v>
      </c>
      <c r="E15" s="28">
        <f ca="1">IF($D15&gt;$D$8,"",INDIRECT(ADDRESS(ROW(Entrées!$C$37)+($D15-1)*24+E$11,COLUMN(Entrées!$C$37)+($C15-1),4,TRUE,"Entrées")))</f>
        <v>65619.5</v>
      </c>
      <c r="F15" s="28">
        <f ca="1">IF($D15&gt;$D$8,"",INDIRECT(ADDRESS(ROW(Entrées!$C$37)+($D15-1)*24+F$11,COLUMN(Entrées!$C$37)+($C15-1),4,TRUE,"Entrées")))</f>
        <v>61895</v>
      </c>
      <c r="G15" s="28">
        <f ca="1">IF($D15&gt;$D$8,"",INDIRECT(ADDRESS(ROW(Entrées!$C$37)+($D15-1)*24+G$11,COLUMN(Entrées!$C$37)+($C15-1),4,TRUE,"Entrées")))</f>
        <v>61537.5</v>
      </c>
      <c r="H15" s="28">
        <f ca="1">IF($D15&gt;$D$8,"",INDIRECT(ADDRESS(ROW(Entrées!$C$37)+($D15-1)*24+H$11,COLUMN(Entrées!$C$37)+($C15-1),4,TRUE,"Entrées")))</f>
        <v>59111</v>
      </c>
      <c r="I15" s="28">
        <f ca="1">IF($D15&gt;$D$8,"",INDIRECT(ADDRESS(ROW(Entrées!$C$37)+($D15-1)*24+I$11,COLUMN(Entrées!$C$37)+($C15-1),4,TRUE,"Entrées")))</f>
        <v>57565.5</v>
      </c>
      <c r="J15" s="28">
        <f ca="1">IF($D15&gt;$D$8,"",INDIRECT(ADDRESS(ROW(Entrées!$C$37)+($D15-1)*24+J$11,COLUMN(Entrées!$C$37)+($C15-1),4,TRUE,"Entrées")))</f>
        <v>58765.5</v>
      </c>
      <c r="K15" s="28">
        <f ca="1">IF($D15&gt;$D$8,"",INDIRECT(ADDRESS(ROW(Entrées!$C$37)+($D15-1)*24+K$11,COLUMN(Entrées!$C$37)+($C15-1),4,TRUE,"Entrées")))</f>
        <v>63710.5</v>
      </c>
      <c r="L15" s="28">
        <f ca="1">IF($D15&gt;$D$8,"",INDIRECT(ADDRESS(ROW(Entrées!$C$37)+($D15-1)*24+L$11,COLUMN(Entrées!$C$37)+($C15-1),4,TRUE,"Entrées")))</f>
        <v>71004</v>
      </c>
      <c r="M15" s="28">
        <f ca="1">IF($D15&gt;$D$8,"",INDIRECT(ADDRESS(ROW(Entrées!$C$37)+($D15-1)*24+M$11,COLUMN(Entrées!$C$37)+($C15-1),4,TRUE,"Entrées")))</f>
        <v>73903.5</v>
      </c>
      <c r="N15" s="28">
        <f ca="1">IF($D15&gt;$D$8,"",INDIRECT(ADDRESS(ROW(Entrées!$C$37)+($D15-1)*24+N$11,COLUMN(Entrées!$C$37)+($C15-1),4,TRUE,"Entrées")))</f>
        <v>74914</v>
      </c>
      <c r="O15" s="28">
        <f ca="1">IF($D15&gt;$D$8,"",INDIRECT(ADDRESS(ROW(Entrées!$C$37)+($D15-1)*24+O$11,COLUMN(Entrées!$C$37)+($C15-1),4,TRUE,"Entrées")))</f>
        <v>74767.5</v>
      </c>
      <c r="P15" s="28">
        <f ca="1">IF($D15&gt;$D$8,"",INDIRECT(ADDRESS(ROW(Entrées!$C$37)+($D15-1)*24+P$11,COLUMN(Entrées!$C$37)+($C15-1),4,TRUE,"Entrées")))</f>
        <v>73989</v>
      </c>
      <c r="Q15" s="28">
        <f ca="1">IF($D15&gt;$D$8,"",INDIRECT(ADDRESS(ROW(Entrées!$C$37)+($D15-1)*24+Q$11,COLUMN(Entrées!$C$37)+($C15-1),4,TRUE,"Entrées")))</f>
        <v>73286.5</v>
      </c>
      <c r="R15" s="28">
        <f ca="1">IF($D15&gt;$D$8,"",INDIRECT(ADDRESS(ROW(Entrées!$C$37)+($D15-1)*24+R$11,COLUMN(Entrées!$C$37)+($C15-1),4,TRUE,"Entrées")))</f>
        <v>72568.5</v>
      </c>
      <c r="S15" s="28">
        <f ca="1">IF($D15&gt;$D$8,"",INDIRECT(ADDRESS(ROW(Entrées!$C$37)+($D15-1)*24+S$11,COLUMN(Entrées!$C$37)+($C15-1),4,TRUE,"Entrées")))</f>
        <v>71426</v>
      </c>
      <c r="T15" s="28">
        <f ca="1">IF($D15&gt;$D$8,"",INDIRECT(ADDRESS(ROW(Entrées!$C$37)+($D15-1)*24+T$11,COLUMN(Entrées!$C$37)+($C15-1),4,TRUE,"Entrées")))</f>
        <v>68724.5</v>
      </c>
      <c r="U15" s="28">
        <f ca="1">IF($D15&gt;$D$8,"",INDIRECT(ADDRESS(ROW(Entrées!$C$37)+($D15-1)*24+U$11,COLUMN(Entrées!$C$37)+($C15-1),4,TRUE,"Entrées")))</f>
        <v>67516.5</v>
      </c>
      <c r="V15" s="28">
        <f ca="1">IF($D15&gt;$D$8,"",INDIRECT(ADDRESS(ROW(Entrées!$C$37)+($D15-1)*24+V$11,COLUMN(Entrées!$C$37)+($C15-1),4,TRUE,"Entrées")))</f>
        <v>66816</v>
      </c>
      <c r="W15" s="28">
        <f ca="1">IF($D15&gt;$D$8,"",INDIRECT(ADDRESS(ROW(Entrées!$C$37)+($D15-1)*24+W$11,COLUMN(Entrées!$C$37)+($C15-1),4,TRUE,"Entrées")))</f>
        <v>68367</v>
      </c>
      <c r="X15" s="28">
        <f ca="1">IF($D15&gt;$D$8,"",INDIRECT(ADDRESS(ROW(Entrées!$C$37)+($D15-1)*24+X$11,COLUMN(Entrées!$C$37)+($C15-1),4,TRUE,"Entrées")))</f>
        <v>71040</v>
      </c>
      <c r="Y15" s="28">
        <f ca="1">IF($D15&gt;$D$8,"",INDIRECT(ADDRESS(ROW(Entrées!$C$37)+($D15-1)*24+Y$11,COLUMN(Entrées!$C$37)+($C15-1),4,TRUE,"Entrées")))</f>
        <v>70362.5</v>
      </c>
      <c r="Z15" s="28">
        <f ca="1">IF($D15&gt;$D$8,"",INDIRECT(ADDRESS(ROW(Entrées!$C$37)+($D15-1)*24+Z$11,COLUMN(Entrées!$C$37)+($C15-1),4,TRUE,"Entrées")))</f>
        <v>69276.5</v>
      </c>
      <c r="AA15" s="28">
        <f ca="1">IF($D15&gt;$D$8,"",INDIRECT(ADDRESS(ROW(Entrées!$C$37)+($D15-1)*24+AA$11,COLUMN(Entrées!$C$37)+($C15-1),4,TRUE,"Entrées")))</f>
        <v>66388.5</v>
      </c>
      <c r="AB15" s="28">
        <f ca="1">IF($D15&gt;$D$8,"",INDIRECT(ADDRESS(ROW(Entrées!$C$37)+($D15-1)*24+AB$11,COLUMN(Entrées!$C$37)+($C15-1),4,TRUE,"Entrées")))</f>
        <v>68487.5</v>
      </c>
      <c r="AD15" s="40">
        <f t="shared" ca="1" si="28"/>
        <v>67960.104166666672</v>
      </c>
      <c r="AE15" s="40">
        <f t="shared" ca="1" si="31"/>
        <v>74914</v>
      </c>
      <c r="AF15" s="40">
        <f t="shared" ca="1" si="32"/>
        <v>57565.5</v>
      </c>
      <c r="AG15" s="4"/>
      <c r="AH15" s="11">
        <f>Entrées!A42</f>
        <v>1</v>
      </c>
      <c r="AI15" s="13">
        <f>Entrées!B42</f>
        <v>5</v>
      </c>
      <c r="AJ15" s="31">
        <f t="shared" ca="1" si="29"/>
        <v>55625.834722222207</v>
      </c>
      <c r="AK15" s="31">
        <f t="shared" ca="1" si="4"/>
        <v>55155.277777777781</v>
      </c>
      <c r="AL15" s="31">
        <f t="shared" ca="1" si="5"/>
        <v>55132.569444444431</v>
      </c>
      <c r="AM15" s="31">
        <f t="shared" ca="1" si="6"/>
        <v>439.35972222222233</v>
      </c>
      <c r="AN15" s="31">
        <f t="shared" ca="1" si="7"/>
        <v>2143.2847222222222</v>
      </c>
      <c r="AO15" s="31">
        <f t="shared" ca="1" si="8"/>
        <v>1711.4715277777773</v>
      </c>
      <c r="AP15" s="31">
        <f t="shared" ca="1" si="9"/>
        <v>43686.806944444448</v>
      </c>
      <c r="AQ15" s="31">
        <f t="shared" ca="1" si="10"/>
        <v>2048.2006944444447</v>
      </c>
      <c r="AR15" s="31">
        <f t="shared" ca="1" si="11"/>
        <v>467.57708333333329</v>
      </c>
      <c r="AS15" s="31">
        <f t="shared" ca="1" si="12"/>
        <v>9872.0041666666693</v>
      </c>
      <c r="AT15" s="31">
        <f t="shared" ca="1" si="13"/>
        <v>-752.91041666666672</v>
      </c>
      <c r="AU15" s="31">
        <f t="shared" ca="1" si="14"/>
        <v>580.30277777777769</v>
      </c>
      <c r="AV15" s="31">
        <f t="shared" ca="1" si="15"/>
        <v>-4570.3041666666659</v>
      </c>
      <c r="AW15" s="31">
        <f t="shared" ca="1" si="16"/>
        <v>53.39583333333335</v>
      </c>
      <c r="AX15" s="31">
        <f t="shared" ca="1" si="17"/>
        <v>1401.9361111111111</v>
      </c>
      <c r="AY15" s="31">
        <f t="shared" ca="1" si="18"/>
        <v>-1132.0805555555555</v>
      </c>
      <c r="AZ15" s="31">
        <f t="shared" ca="1" si="19"/>
        <v>-2177.1819444444441</v>
      </c>
      <c r="BA15" s="31">
        <f t="shared" ca="1" si="20"/>
        <v>644.8125</v>
      </c>
      <c r="BB15" s="31">
        <f t="shared" ca="1" si="21"/>
        <v>-1410.101388888889</v>
      </c>
      <c r="BC15" s="31">
        <f t="shared" ca="1" si="22"/>
        <v>-1800.2902777777781</v>
      </c>
      <c r="BD15" s="11"/>
      <c r="BE15" s="11"/>
      <c r="BF15" s="11">
        <f t="shared" si="23"/>
        <v>1</v>
      </c>
      <c r="BG15" s="11">
        <f t="shared" si="1"/>
        <v>5</v>
      </c>
      <c r="BH15" s="32">
        <f>IF($BF15&gt;$Y$7,"",IF(AND($BF15=$Y$7,$BG15=23),"",Entrées!C43-Entrées!C42))</f>
        <v>1084.5</v>
      </c>
      <c r="BI15" s="32">
        <f>IF($BF15&gt;$Y$7,"",IF(AND($BF15=$Y$7,$BG15=23),"",Entrées!D43-Entrées!D42))</f>
        <v>1537.5</v>
      </c>
      <c r="BJ15" s="32">
        <f>IF($BF15&gt;$Y$7,"",IF(AND($BF15=$Y$7,$BG15=23),"",Entrées!E43-Entrées!E42))</f>
        <v>1250</v>
      </c>
      <c r="BK15" s="32">
        <f>IF($BF15&gt;$Y$7,"",IF(AND($BF15=$Y$7,$BG15=23),"",Entrées!F43-Entrées!F42))</f>
        <v>0.5</v>
      </c>
      <c r="BL15" s="32">
        <f>IF($BF15&gt;$Y$7,"",IF(AND($BF15=$Y$7,$BG15=23),"",Entrées!G43-Entrées!G42))</f>
        <v>198</v>
      </c>
      <c r="BM15" s="32">
        <f>IF($BF15&gt;$Y$7,"",IF(AND($BF15=$Y$7,$BG15=23),"",Entrées!H43-Entrées!H42))</f>
        <v>-34.5</v>
      </c>
      <c r="BN15" s="32">
        <f>IF($BF15&gt;$Y$7,"",IF(AND($BF15=$Y$7,$BG15=23),"",Entrées!I43-Entrées!I42))</f>
        <v>372</v>
      </c>
      <c r="BO15" s="32">
        <f>IF($BF15&gt;$Y$7,"",IF(AND($BF15=$Y$7,$BG15=23),"",Entrées!J43-Entrées!J42))</f>
        <v>116.5</v>
      </c>
      <c r="BP15" s="32">
        <f>IF($BF15&gt;$Y$7,"",IF(AND($BF15=$Y$7,$BG15=23),"",Entrées!K43-Entrées!K42))</f>
        <v>0</v>
      </c>
      <c r="BQ15" s="32">
        <f>IF($BF15&gt;$Y$7,"",IF(AND($BF15=$Y$7,$BG15=23),"",Entrées!L43-Entrées!L42))</f>
        <v>128.5</v>
      </c>
      <c r="BR15" s="32">
        <f>IF($BF15&gt;$Y$7,"",IF(AND($BF15=$Y$7,$BG15=23),"",Entrées!M43-Entrées!M42))</f>
        <v>5</v>
      </c>
      <c r="BS15" s="32">
        <f>IF($BF15&gt;$Y$7,"",IF(AND($BF15=$Y$7,$BG15=23),"",Entrées!N43-Entrées!N42))</f>
        <v>0.5</v>
      </c>
      <c r="BT15" s="32">
        <f>IF($BF15&gt;$Y$7,"",IF(AND($BF15=$Y$7,$BG15=23),"",Entrées!O43-Entrées!O42))</f>
        <v>300</v>
      </c>
      <c r="BU15" s="32">
        <f>IF($BF15&gt;$Y$7,"",IF(AND($BF15=$Y$7,$BG15=23),"",Entrées!P43-Entrées!P42))</f>
        <v>2.5</v>
      </c>
      <c r="BV15" s="32">
        <f>IF($BF15&gt;$Y$7,"",IF(AND($BF15=$Y$7,$BG15=23),"",Entrées!Q43-Entrées!Q42))</f>
        <v>309</v>
      </c>
      <c r="BW15" s="32">
        <f>IF($BF15&gt;$Y$7,"",IF(AND($BF15=$Y$7,$BG15=23),"",Entrées!R43-Entrées!R42))</f>
        <v>0</v>
      </c>
      <c r="BX15" s="32">
        <f>IF($BF15&gt;$Y$7,"",IF(AND($BF15=$Y$7,$BG15=23),"",Entrées!S43-Entrées!S42))</f>
        <v>83</v>
      </c>
      <c r="BY15" s="32">
        <f>IF($BF15&gt;$Y$7,"",IF(AND($BF15=$Y$7,$BG15=23),"",Entrées!T43-Entrées!T42))</f>
        <v>0</v>
      </c>
      <c r="BZ15" s="32">
        <f>IF($BF15&gt;$Y$7,"",IF(AND($BF15=$Y$7,$BG15=23),"",Entrées!U43-Entrées!U42))</f>
        <v>0</v>
      </c>
      <c r="CA15" s="32">
        <f>IF($BF15&gt;$Y$7,"",IF(AND($BF15=$Y$7,$BG15=23),"",Entrées!V43-Entrées!V42))</f>
        <v>146</v>
      </c>
      <c r="CB15" s="11"/>
      <c r="CD15" s="33">
        <f>IF($BF15&lt;=$Y$7,Entrées!J42/CD$2,"")</f>
        <v>0.3995394736842105</v>
      </c>
      <c r="CE15" s="33">
        <f>IF($BF15&lt;=$Y$7,Entrées!K42/CE$2,"")</f>
        <v>0</v>
      </c>
      <c r="CF15" s="11">
        <f t="shared" si="24"/>
        <v>7600</v>
      </c>
      <c r="CG15" s="11">
        <f t="shared" si="25"/>
        <v>4200</v>
      </c>
      <c r="CH15" s="52">
        <f t="shared" si="26"/>
        <v>0.26950009137426939</v>
      </c>
      <c r="CI15" s="52">
        <f t="shared" si="27"/>
        <v>0.11132787698412699</v>
      </c>
      <c r="CK15" s="3">
        <f t="shared" si="33"/>
        <v>0.2</v>
      </c>
      <c r="CL15" s="8"/>
      <c r="CM15" s="34" t="s">
        <v>47</v>
      </c>
      <c r="CN15" s="34">
        <f ca="1">COUNTIF(INDIRECT(ADDRESS(ROW($CD$10),COLUMN($CD$10),4)):INDIRECT(ADDRESS(ROW($CD$753),COLUMN($CD$10),4)),"&lt;"&amp;CK15)-COUNTIF(INDIRECT(ADDRESS(ROW($CD$10),COLUMN($CD$10),4)):INDIRECT(ADDRESS(ROW($CD$753),COLUMN($CD$10),4)),"&lt;"&amp;CK14)</f>
        <v>62</v>
      </c>
      <c r="CO15" s="35">
        <f ca="1">CN15/Entrées!$P$11</f>
        <v>8.611111111111111E-2</v>
      </c>
      <c r="CP15" s="11"/>
      <c r="CQ15" s="7"/>
      <c r="CR15" s="8"/>
      <c r="CS15" s="34" t="s">
        <v>47</v>
      </c>
      <c r="CT15" s="34">
        <f ca="1">COUNTIF(INDIRECT(ADDRESS(ROW($CE$10),COLUMN($CE$10),4)):INDIRECT(ADDRESS(ROW($CE$753),COLUMN($CE$10),4)),"&lt;"&amp;CK15)-COUNTIF(INDIRECT(ADDRESS(ROW($CE$10),COLUMN($CE$10),4)):INDIRECT(ADDRESS(ROW($CE$753),COLUMN($CE$10),4)),"&lt;"&amp;CK14)</f>
        <v>48</v>
      </c>
      <c r="CU15" s="35">
        <f ca="1">CT15/Entrées!$P$11</f>
        <v>6.6666666666666666E-2</v>
      </c>
      <c r="CV15" s="7"/>
      <c r="ED15" s="19"/>
      <c r="EE15" s="19"/>
      <c r="EF15" s="22"/>
      <c r="EG15" s="9"/>
      <c r="EH15" s="22"/>
      <c r="EI15" s="38"/>
      <c r="EJ15" s="19"/>
      <c r="EK15" s="19"/>
      <c r="EL15" s="19"/>
      <c r="EM15" s="19"/>
      <c r="EN15" s="38"/>
      <c r="EO15" s="22"/>
      <c r="EP15" s="9"/>
      <c r="EQ15" s="22"/>
      <c r="ER15" s="38"/>
      <c r="ES15" s="19"/>
      <c r="ET15" s="19"/>
      <c r="EU15" s="19"/>
      <c r="EV15" s="19"/>
      <c r="EW15" s="38"/>
      <c r="EX15" s="19"/>
      <c r="EY15" s="19"/>
      <c r="EZ15" s="19"/>
      <c r="FA15" s="19"/>
      <c r="FB15" s="19"/>
      <c r="FC15" s="19"/>
    </row>
    <row r="16" spans="1:159">
      <c r="C16" s="11">
        <f t="shared" si="34"/>
        <v>1</v>
      </c>
      <c r="D16" s="27">
        <f t="shared" si="30"/>
        <v>5</v>
      </c>
      <c r="E16" s="28">
        <f ca="1">IF($D16&gt;$D$8,"",INDIRECT(ADDRESS(ROW(Entrées!$C$37)+($D16-1)*24+E$11,COLUMN(Entrées!$C$37)+($C16-1),4,TRUE,"Entrées")))</f>
        <v>66932.5</v>
      </c>
      <c r="F16" s="28">
        <f ca="1">IF($D16&gt;$D$8,"",INDIRECT(ADDRESS(ROW(Entrées!$C$37)+($D16-1)*24+F$11,COLUMN(Entrées!$C$37)+($C16-1),4,TRUE,"Entrées")))</f>
        <v>63106</v>
      </c>
      <c r="G16" s="28">
        <f ca="1">IF($D16&gt;$D$8,"",INDIRECT(ADDRESS(ROW(Entrées!$C$37)+($D16-1)*24+G$11,COLUMN(Entrées!$C$37)+($C16-1),4,TRUE,"Entrées")))</f>
        <v>62361</v>
      </c>
      <c r="H16" s="28">
        <f ca="1">IF($D16&gt;$D$8,"",INDIRECT(ADDRESS(ROW(Entrées!$C$37)+($D16-1)*24+H$11,COLUMN(Entrées!$C$37)+($C16-1),4,TRUE,"Entrées")))</f>
        <v>59848</v>
      </c>
      <c r="I16" s="28">
        <f ca="1">IF($D16&gt;$D$8,"",INDIRECT(ADDRESS(ROW(Entrées!$C$37)+($D16-1)*24+I$11,COLUMN(Entrées!$C$37)+($C16-1),4,TRUE,"Entrées")))</f>
        <v>58147.5</v>
      </c>
      <c r="J16" s="28">
        <f ca="1">IF($D16&gt;$D$8,"",INDIRECT(ADDRESS(ROW(Entrées!$C$37)+($D16-1)*24+J$11,COLUMN(Entrées!$C$37)+($C16-1),4,TRUE,"Entrées")))</f>
        <v>59424.5</v>
      </c>
      <c r="K16" s="28">
        <f ca="1">IF($D16&gt;$D$8,"",INDIRECT(ADDRESS(ROW(Entrées!$C$37)+($D16-1)*24+K$11,COLUMN(Entrées!$C$37)+($C16-1),4,TRUE,"Entrées")))</f>
        <v>64329.5</v>
      </c>
      <c r="L16" s="28">
        <f ca="1">IF($D16&gt;$D$8,"",INDIRECT(ADDRESS(ROW(Entrées!$C$37)+($D16-1)*24+L$11,COLUMN(Entrées!$C$37)+($C16-1),4,TRUE,"Entrées")))</f>
        <v>70930</v>
      </c>
      <c r="M16" s="28">
        <f ca="1">IF($D16&gt;$D$8,"",INDIRECT(ADDRESS(ROW(Entrées!$C$37)+($D16-1)*24+M$11,COLUMN(Entrées!$C$37)+($C16-1),4,TRUE,"Entrées")))</f>
        <v>73690</v>
      </c>
      <c r="N16" s="28">
        <f ca="1">IF($D16&gt;$D$8,"",INDIRECT(ADDRESS(ROW(Entrées!$C$37)+($D16-1)*24+N$11,COLUMN(Entrées!$C$37)+($C16-1),4,TRUE,"Entrées")))</f>
        <v>75207</v>
      </c>
      <c r="O16" s="28">
        <f ca="1">IF($D16&gt;$D$8,"",INDIRECT(ADDRESS(ROW(Entrées!$C$37)+($D16-1)*24+O$11,COLUMN(Entrées!$C$37)+($C16-1),4,TRUE,"Entrées")))</f>
        <v>75229.5</v>
      </c>
      <c r="P16" s="28">
        <f ca="1">IF($D16&gt;$D$8,"",INDIRECT(ADDRESS(ROW(Entrées!$C$37)+($D16-1)*24+P$11,COLUMN(Entrées!$C$37)+($C16-1),4,TRUE,"Entrées")))</f>
        <v>74863.5</v>
      </c>
      <c r="Q16" s="28">
        <f ca="1">IF($D16&gt;$D$8,"",INDIRECT(ADDRESS(ROW(Entrées!$C$37)+($D16-1)*24+Q$11,COLUMN(Entrées!$C$37)+($C16-1),4,TRUE,"Entrées")))</f>
        <v>74390.5</v>
      </c>
      <c r="R16" s="28">
        <f ca="1">IF($D16&gt;$D$8,"",INDIRECT(ADDRESS(ROW(Entrées!$C$37)+($D16-1)*24+R$11,COLUMN(Entrées!$C$37)+($C16-1),4,TRUE,"Entrées")))</f>
        <v>73528</v>
      </c>
      <c r="S16" s="28">
        <f ca="1">IF($D16&gt;$D$8,"",INDIRECT(ADDRESS(ROW(Entrées!$C$37)+($D16-1)*24+S$11,COLUMN(Entrées!$C$37)+($C16-1),4,TRUE,"Entrées")))</f>
        <v>71770.5</v>
      </c>
      <c r="T16" s="28">
        <f ca="1">IF($D16&gt;$D$8,"",INDIRECT(ADDRESS(ROW(Entrées!$C$37)+($D16-1)*24+T$11,COLUMN(Entrées!$C$37)+($C16-1),4,TRUE,"Entrées")))</f>
        <v>68940.5</v>
      </c>
      <c r="U16" s="28">
        <f ca="1">IF($D16&gt;$D$8,"",INDIRECT(ADDRESS(ROW(Entrées!$C$37)+($D16-1)*24+U$11,COLUMN(Entrées!$C$37)+($C16-1),4,TRUE,"Entrées")))</f>
        <v>67156</v>
      </c>
      <c r="V16" s="28">
        <f ca="1">IF($D16&gt;$D$8,"",INDIRECT(ADDRESS(ROW(Entrées!$C$37)+($D16-1)*24+V$11,COLUMN(Entrées!$C$37)+($C16-1),4,TRUE,"Entrées")))</f>
        <v>66254.5</v>
      </c>
      <c r="W16" s="28">
        <f ca="1">IF($D16&gt;$D$8,"",INDIRECT(ADDRESS(ROW(Entrées!$C$37)+($D16-1)*24+W$11,COLUMN(Entrées!$C$37)+($C16-1),4,TRUE,"Entrées")))</f>
        <v>67225.5</v>
      </c>
      <c r="X16" s="28">
        <f ca="1">IF($D16&gt;$D$8,"",INDIRECT(ADDRESS(ROW(Entrées!$C$37)+($D16-1)*24+X$11,COLUMN(Entrées!$C$37)+($C16-1),4,TRUE,"Entrées")))</f>
        <v>69264.5</v>
      </c>
      <c r="Y16" s="28">
        <f ca="1">IF($D16&gt;$D$8,"",INDIRECT(ADDRESS(ROW(Entrées!$C$37)+($D16-1)*24+Y$11,COLUMN(Entrées!$C$37)+($C16-1),4,TRUE,"Entrées")))</f>
        <v>69038.5</v>
      </c>
      <c r="Z16" s="28">
        <f ca="1">IF($D16&gt;$D$8,"",INDIRECT(ADDRESS(ROW(Entrées!$C$37)+($D16-1)*24+Z$11,COLUMN(Entrées!$C$37)+($C16-1),4,TRUE,"Entrées")))</f>
        <v>68723.5</v>
      </c>
      <c r="AA16" s="28">
        <f ca="1">IF($D16&gt;$D$8,"",INDIRECT(ADDRESS(ROW(Entrées!$C$37)+($D16-1)*24+AA$11,COLUMN(Entrées!$C$37)+($C16-1),4,TRUE,"Entrées")))</f>
        <v>66890</v>
      </c>
      <c r="AB16" s="28">
        <f ca="1">IF($D16&gt;$D$8,"",INDIRECT(ADDRESS(ROW(Entrées!$C$37)+($D16-1)*24+AB$11,COLUMN(Entrées!$C$37)+($C16-1),4,TRUE,"Entrées")))</f>
        <v>69417</v>
      </c>
      <c r="AD16" s="40">
        <f t="shared" ca="1" si="28"/>
        <v>68194.5</v>
      </c>
      <c r="AE16" s="40">
        <f t="shared" ca="1" si="31"/>
        <v>75229.5</v>
      </c>
      <c r="AF16" s="40">
        <f t="shared" ca="1" si="32"/>
        <v>58147.5</v>
      </c>
      <c r="AG16" s="4"/>
      <c r="AH16" s="11">
        <f>Entrées!A43</f>
        <v>1</v>
      </c>
      <c r="AI16" s="13">
        <f>Entrées!B43</f>
        <v>6</v>
      </c>
      <c r="AJ16" s="31">
        <f t="shared" ca="1" si="29"/>
        <v>55625.834722222207</v>
      </c>
      <c r="AK16" s="31">
        <f t="shared" ca="1" si="4"/>
        <v>55155.277777777781</v>
      </c>
      <c r="AL16" s="31">
        <f t="shared" ca="1" si="5"/>
        <v>55132.569444444431</v>
      </c>
      <c r="AM16" s="31">
        <f t="shared" ca="1" si="6"/>
        <v>439.35972222222233</v>
      </c>
      <c r="AN16" s="31">
        <f t="shared" ca="1" si="7"/>
        <v>2143.2847222222222</v>
      </c>
      <c r="AO16" s="31">
        <f t="shared" ca="1" si="8"/>
        <v>1711.4715277777773</v>
      </c>
      <c r="AP16" s="31">
        <f t="shared" ca="1" si="9"/>
        <v>43686.806944444448</v>
      </c>
      <c r="AQ16" s="31">
        <f t="shared" ca="1" si="10"/>
        <v>2048.2006944444447</v>
      </c>
      <c r="AR16" s="31">
        <f t="shared" ca="1" si="11"/>
        <v>467.57708333333329</v>
      </c>
      <c r="AS16" s="31">
        <f t="shared" ca="1" si="12"/>
        <v>9872.0041666666693</v>
      </c>
      <c r="AT16" s="31">
        <f t="shared" ca="1" si="13"/>
        <v>-752.91041666666672</v>
      </c>
      <c r="AU16" s="31">
        <f t="shared" ca="1" si="14"/>
        <v>580.30277777777769</v>
      </c>
      <c r="AV16" s="31">
        <f t="shared" ca="1" si="15"/>
        <v>-4570.3041666666659</v>
      </c>
      <c r="AW16" s="31">
        <f t="shared" ca="1" si="16"/>
        <v>53.39583333333335</v>
      </c>
      <c r="AX16" s="31">
        <f t="shared" ca="1" si="17"/>
        <v>1401.9361111111111</v>
      </c>
      <c r="AY16" s="31">
        <f t="shared" ca="1" si="18"/>
        <v>-1132.0805555555555</v>
      </c>
      <c r="AZ16" s="31">
        <f t="shared" ca="1" si="19"/>
        <v>-2177.1819444444441</v>
      </c>
      <c r="BA16" s="31">
        <f t="shared" ca="1" si="20"/>
        <v>644.8125</v>
      </c>
      <c r="BB16" s="31">
        <f t="shared" ca="1" si="21"/>
        <v>-1410.101388888889</v>
      </c>
      <c r="BC16" s="31">
        <f t="shared" ca="1" si="22"/>
        <v>-1800.2902777777781</v>
      </c>
      <c r="BF16" s="11">
        <f t="shared" si="23"/>
        <v>1</v>
      </c>
      <c r="BG16" s="11">
        <f t="shared" si="1"/>
        <v>6</v>
      </c>
      <c r="BH16" s="32">
        <f>IF($BF16&gt;$Y$7,"",IF(AND($BF16=$Y$7,$BG16=23),"",Entrées!C44-Entrées!C43))</f>
        <v>1004.5</v>
      </c>
      <c r="BI16" s="32">
        <f>IF($BF16&gt;$Y$7,"",IF(AND($BF16=$Y$7,$BG16=23),"",Entrées!D44-Entrées!D43))</f>
        <v>1437.5</v>
      </c>
      <c r="BJ16" s="32">
        <f>IF($BF16&gt;$Y$7,"",IF(AND($BF16=$Y$7,$BG16=23),"",Entrées!E44-Entrées!E43))</f>
        <v>1037.5</v>
      </c>
      <c r="BK16" s="32">
        <f>IF($BF16&gt;$Y$7,"",IF(AND($BF16=$Y$7,$BG16=23),"",Entrées!F44-Entrées!F43))</f>
        <v>-2</v>
      </c>
      <c r="BL16" s="32">
        <f>IF($BF16&gt;$Y$7,"",IF(AND($BF16=$Y$7,$BG16=23),"",Entrées!G44-Entrées!G43))</f>
        <v>168.5</v>
      </c>
      <c r="BM16" s="32">
        <f>IF($BF16&gt;$Y$7,"",IF(AND($BF16=$Y$7,$BG16=23),"",Entrées!H44-Entrées!H43))</f>
        <v>-47.5</v>
      </c>
      <c r="BN16" s="32">
        <f>IF($BF16&gt;$Y$7,"",IF(AND($BF16=$Y$7,$BG16=23),"",Entrées!I44-Entrées!I43))</f>
        <v>-211</v>
      </c>
      <c r="BO16" s="32">
        <f>IF($BF16&gt;$Y$7,"",IF(AND($BF16=$Y$7,$BG16=23),"",Entrées!J44-Entrées!J43))</f>
        <v>134</v>
      </c>
      <c r="BP16" s="32">
        <f>IF($BF16&gt;$Y$7,"",IF(AND($BF16=$Y$7,$BG16=23),"",Entrées!K44-Entrées!K43))</f>
        <v>1</v>
      </c>
      <c r="BQ16" s="32">
        <f>IF($BF16&gt;$Y$7,"",IF(AND($BF16=$Y$7,$BG16=23),"",Entrées!L44-Entrées!L43))</f>
        <v>159</v>
      </c>
      <c r="BR16" s="32">
        <f>IF($BF16&gt;$Y$7,"",IF(AND($BF16=$Y$7,$BG16=23),"",Entrées!M44-Entrées!M43))</f>
        <v>192.5</v>
      </c>
      <c r="BS16" s="32">
        <f>IF($BF16&gt;$Y$7,"",IF(AND($BF16=$Y$7,$BG16=23),"",Entrées!N44-Entrées!N43))</f>
        <v>-1</v>
      </c>
      <c r="BT16" s="32">
        <f>IF($BF16&gt;$Y$7,"",IF(AND($BF16=$Y$7,$BG16=23),"",Entrées!O44-Entrées!O43))</f>
        <v>609.5</v>
      </c>
      <c r="BU16" s="32">
        <f>IF($BF16&gt;$Y$7,"",IF(AND($BF16=$Y$7,$BG16=23),"",Entrées!P44-Entrées!P43))</f>
        <v>2</v>
      </c>
      <c r="BV16" s="32">
        <f>IF($BF16&gt;$Y$7,"",IF(AND($BF16=$Y$7,$BG16=23),"",Entrées!Q44-Entrées!Q43))</f>
        <v>-94</v>
      </c>
      <c r="BW16" s="32">
        <f>IF($BF16&gt;$Y$7,"",IF(AND($BF16=$Y$7,$BG16=23),"",Entrées!R44-Entrées!R43))</f>
        <v>0</v>
      </c>
      <c r="BX16" s="32">
        <f>IF($BF16&gt;$Y$7,"",IF(AND($BF16=$Y$7,$BG16=23),"",Entrées!S44-Entrées!S43))</f>
        <v>703</v>
      </c>
      <c r="BY16" s="32">
        <f>IF($BF16&gt;$Y$7,"",IF(AND($BF16=$Y$7,$BG16=23),"",Entrées!T44-Entrées!T43))</f>
        <v>-100</v>
      </c>
      <c r="BZ16" s="32">
        <f>IF($BF16&gt;$Y$7,"",IF(AND($BF16=$Y$7,$BG16=23),"",Entrées!U44-Entrées!U43))</f>
        <v>0</v>
      </c>
      <c r="CA16" s="32">
        <f>IF($BF16&gt;$Y$7,"",IF(AND($BF16=$Y$7,$BG16=23),"",Entrées!V44-Entrées!V43))</f>
        <v>185</v>
      </c>
      <c r="CD16" s="33">
        <f>IF($BF16&lt;=$Y$7,Entrées!J43/CD$2,"")</f>
        <v>0.41486842105263155</v>
      </c>
      <c r="CE16" s="33">
        <f>IF($BF16&lt;=$Y$7,Entrées!K43/CE$2,"")</f>
        <v>0</v>
      </c>
      <c r="CF16" s="11">
        <f t="shared" si="24"/>
        <v>7600</v>
      </c>
      <c r="CG16" s="11">
        <f t="shared" si="25"/>
        <v>4200</v>
      </c>
      <c r="CH16" s="52">
        <f t="shared" si="26"/>
        <v>0.26950009137426939</v>
      </c>
      <c r="CI16" s="52">
        <f t="shared" si="27"/>
        <v>0.11132787698412699</v>
      </c>
      <c r="CK16" s="3">
        <f t="shared" si="33"/>
        <v>0.25</v>
      </c>
      <c r="CL16" s="8"/>
      <c r="CM16" s="34" t="s">
        <v>48</v>
      </c>
      <c r="CN16" s="34">
        <f ca="1">COUNTIF(INDIRECT(ADDRESS(ROW($CD$10),COLUMN($CD$10),4)):INDIRECT(ADDRESS(ROW($CD$753),COLUMN($CD$10),4)),"&lt;"&amp;CK16)-COUNTIF(INDIRECT(ADDRESS(ROW($CD$10),COLUMN($CD$10),4)):INDIRECT(ADDRESS(ROW($CD$753),COLUMN($CD$10),4)),"&lt;"&amp;CK15)</f>
        <v>61</v>
      </c>
      <c r="CO16" s="35">
        <f ca="1">CN16/Entrées!$P$11</f>
        <v>8.4722222222222227E-2</v>
      </c>
      <c r="CQ16" s="7"/>
      <c r="CR16" s="8"/>
      <c r="CS16" s="34" t="s">
        <v>48</v>
      </c>
      <c r="CT16" s="34">
        <f ca="1">COUNTIF(INDIRECT(ADDRESS(ROW($CE$10),COLUMN($CE$10),4)):INDIRECT(ADDRESS(ROW($CE$753),COLUMN($CE$10),4)),"&lt;"&amp;CK16)-COUNTIF(INDIRECT(ADDRESS(ROW($CE$10),COLUMN($CE$10),4)):INDIRECT(ADDRESS(ROW($CE$753),COLUMN($CE$10),4)),"&lt;"&amp;CK15)</f>
        <v>46</v>
      </c>
      <c r="CU16" s="35">
        <f ca="1">CT16/Entrées!$P$11</f>
        <v>6.3888888888888884E-2</v>
      </c>
      <c r="CV16" s="7"/>
      <c r="ED16" s="19"/>
      <c r="EE16" s="19"/>
      <c r="EF16" s="22"/>
      <c r="EG16" s="9"/>
      <c r="EH16" s="22"/>
      <c r="EI16" s="38"/>
      <c r="EJ16" s="19"/>
      <c r="EK16" s="19"/>
      <c r="EL16" s="19"/>
      <c r="EM16" s="19"/>
      <c r="EN16" s="38"/>
      <c r="EO16" s="22"/>
      <c r="EP16" s="9"/>
      <c r="EQ16" s="22"/>
      <c r="ER16" s="38"/>
      <c r="ES16" s="19"/>
      <c r="ET16" s="19"/>
      <c r="EU16" s="19"/>
      <c r="EV16" s="19"/>
      <c r="EW16" s="38"/>
      <c r="EX16" s="19"/>
      <c r="EY16" s="19"/>
      <c r="EZ16" s="19"/>
      <c r="FA16" s="19"/>
      <c r="FB16" s="19"/>
      <c r="FC16" s="19"/>
    </row>
    <row r="17" spans="1:159">
      <c r="C17" s="11">
        <f t="shared" si="34"/>
        <v>1</v>
      </c>
      <c r="D17" s="27">
        <f t="shared" si="30"/>
        <v>6</v>
      </c>
      <c r="E17" s="28">
        <f ca="1">IF($D17&gt;$D$8,"",INDIRECT(ADDRESS(ROW(Entrées!$C$37)+($D17-1)*24+E$11,COLUMN(Entrées!$C$37)+($C17-1),4,TRUE,"Entrées")))</f>
        <v>67501</v>
      </c>
      <c r="F17" s="28">
        <f ca="1">IF($D17&gt;$D$8,"",INDIRECT(ADDRESS(ROW(Entrées!$C$37)+($D17-1)*24+F$11,COLUMN(Entrées!$C$37)+($C17-1),4,TRUE,"Entrées")))</f>
        <v>63148.5</v>
      </c>
      <c r="G17" s="28">
        <f ca="1">IF($D17&gt;$D$8,"",INDIRECT(ADDRESS(ROW(Entrées!$C$37)+($D17-1)*24+G$11,COLUMN(Entrées!$C$37)+($C17-1),4,TRUE,"Entrées")))</f>
        <v>62005</v>
      </c>
      <c r="H17" s="28">
        <f ca="1">IF($D17&gt;$D$8,"",INDIRECT(ADDRESS(ROW(Entrées!$C$37)+($D17-1)*24+H$11,COLUMN(Entrées!$C$37)+($C17-1),4,TRUE,"Entrées")))</f>
        <v>58861</v>
      </c>
      <c r="I17" s="28">
        <f ca="1">IF($D17&gt;$D$8,"",INDIRECT(ADDRESS(ROW(Entrées!$C$37)+($D17-1)*24+I$11,COLUMN(Entrées!$C$37)+($C17-1),4,TRUE,"Entrées")))</f>
        <v>56758.5</v>
      </c>
      <c r="J17" s="28">
        <f ca="1">IF($D17&gt;$D$8,"",INDIRECT(ADDRESS(ROW(Entrées!$C$37)+($D17-1)*24+J$11,COLUMN(Entrées!$C$37)+($C17-1),4,TRUE,"Entrées")))</f>
        <v>56535.5</v>
      </c>
      <c r="K17" s="28">
        <f ca="1">IF($D17&gt;$D$8,"",INDIRECT(ADDRESS(ROW(Entrées!$C$37)+($D17-1)*24+K$11,COLUMN(Entrées!$C$37)+($C17-1),4,TRUE,"Entrées")))</f>
        <v>58075.5</v>
      </c>
      <c r="L17" s="28">
        <f ca="1">IF($D17&gt;$D$8,"",INDIRECT(ADDRESS(ROW(Entrées!$C$37)+($D17-1)*24+L$11,COLUMN(Entrées!$C$37)+($C17-1),4,TRUE,"Entrées")))</f>
        <v>60086.5</v>
      </c>
      <c r="M17" s="28">
        <f ca="1">IF($D17&gt;$D$8,"",INDIRECT(ADDRESS(ROW(Entrées!$C$37)+($D17-1)*24+M$11,COLUMN(Entrées!$C$37)+($C17-1),4,TRUE,"Entrées")))</f>
        <v>62362</v>
      </c>
      <c r="N17" s="28">
        <f ca="1">IF($D17&gt;$D$8,"",INDIRECT(ADDRESS(ROW(Entrées!$C$37)+($D17-1)*24+N$11,COLUMN(Entrées!$C$37)+($C17-1),4,TRUE,"Entrées")))</f>
        <v>66008</v>
      </c>
      <c r="O17" s="28">
        <f ca="1">IF($D17&gt;$D$8,"",INDIRECT(ADDRESS(ROW(Entrées!$C$37)+($D17-1)*24+O$11,COLUMN(Entrées!$C$37)+($C17-1),4,TRUE,"Entrées")))</f>
        <v>67319.5</v>
      </c>
      <c r="P17" s="28">
        <f ca="1">IF($D17&gt;$D$8,"",INDIRECT(ADDRESS(ROW(Entrées!$C$37)+($D17-1)*24+P$11,COLUMN(Entrées!$C$37)+($C17-1),4,TRUE,"Entrées")))</f>
        <v>67173.5</v>
      </c>
      <c r="Q17" s="28">
        <f ca="1">IF($D17&gt;$D$8,"",INDIRECT(ADDRESS(ROW(Entrées!$C$37)+($D17-1)*24+Q$11,COLUMN(Entrées!$C$37)+($C17-1),4,TRUE,"Entrées")))</f>
        <v>67906.5</v>
      </c>
      <c r="R17" s="28">
        <f ca="1">IF($D17&gt;$D$8,"",INDIRECT(ADDRESS(ROW(Entrées!$C$37)+($D17-1)*24+R$11,COLUMN(Entrées!$C$37)+($C17-1),4,TRUE,"Entrées")))</f>
        <v>67866.5</v>
      </c>
      <c r="S17" s="28">
        <f ca="1">IF($D17&gt;$D$8,"",INDIRECT(ADDRESS(ROW(Entrées!$C$37)+($D17-1)*24+S$11,COLUMN(Entrées!$C$37)+($C17-1),4,TRUE,"Entrées")))</f>
        <v>65092.5</v>
      </c>
      <c r="T17" s="28">
        <f ca="1">IF($D17&gt;$D$8,"",INDIRECT(ADDRESS(ROW(Entrées!$C$37)+($D17-1)*24+T$11,COLUMN(Entrées!$C$37)+($C17-1),4,TRUE,"Entrées")))</f>
        <v>62290.5</v>
      </c>
      <c r="U17" s="28">
        <f ca="1">IF($D17&gt;$D$8,"",INDIRECT(ADDRESS(ROW(Entrées!$C$37)+($D17-1)*24+U$11,COLUMN(Entrées!$C$37)+($C17-1),4,TRUE,"Entrées")))</f>
        <v>60464</v>
      </c>
      <c r="V17" s="28">
        <f ca="1">IF($D17&gt;$D$8,"",INDIRECT(ADDRESS(ROW(Entrées!$C$37)+($D17-1)*24+V$11,COLUMN(Entrées!$C$37)+($C17-1),4,TRUE,"Entrées")))</f>
        <v>60071</v>
      </c>
      <c r="W17" s="28">
        <f ca="1">IF($D17&gt;$D$8,"",INDIRECT(ADDRESS(ROW(Entrées!$C$37)+($D17-1)*24+W$11,COLUMN(Entrées!$C$37)+($C17-1),4,TRUE,"Entrées")))</f>
        <v>61402</v>
      </c>
      <c r="X17" s="28">
        <f ca="1">IF($D17&gt;$D$8,"",INDIRECT(ADDRESS(ROW(Entrées!$C$37)+($D17-1)*24+X$11,COLUMN(Entrées!$C$37)+($C17-1),4,TRUE,"Entrées")))</f>
        <v>63649.5</v>
      </c>
      <c r="Y17" s="28">
        <f ca="1">IF($D17&gt;$D$8,"",INDIRECT(ADDRESS(ROW(Entrées!$C$37)+($D17-1)*24+Y$11,COLUMN(Entrées!$C$37)+($C17-1),4,TRUE,"Entrées")))</f>
        <v>64079.5</v>
      </c>
      <c r="Z17" s="28">
        <f ca="1">IF($D17&gt;$D$8,"",INDIRECT(ADDRESS(ROW(Entrées!$C$37)+($D17-1)*24+Z$11,COLUMN(Entrées!$C$37)+($C17-1),4,TRUE,"Entrées")))</f>
        <v>64270.5</v>
      </c>
      <c r="AA17" s="28">
        <f ca="1">IF($D17&gt;$D$8,"",INDIRECT(ADDRESS(ROW(Entrées!$C$37)+($D17-1)*24+AA$11,COLUMN(Entrées!$C$37)+($C17-1),4,TRUE,"Entrées")))</f>
        <v>63212</v>
      </c>
      <c r="AB17" s="28">
        <f ca="1">IF($D17&gt;$D$8,"",INDIRECT(ADDRESS(ROW(Entrées!$C$37)+($D17-1)*24+AB$11,COLUMN(Entrées!$C$37)+($C17-1),4,TRUE,"Entrées")))</f>
        <v>66458.5</v>
      </c>
      <c r="AD17" s="40">
        <f t="shared" ca="1" si="28"/>
        <v>63024.895833333336</v>
      </c>
      <c r="AE17" s="40">
        <f t="shared" ca="1" si="31"/>
        <v>67906.5</v>
      </c>
      <c r="AF17" s="40">
        <f t="shared" ca="1" si="32"/>
        <v>56535.5</v>
      </c>
      <c r="AG17" s="4"/>
      <c r="AH17" s="11">
        <f>Entrées!A44</f>
        <v>1</v>
      </c>
      <c r="AI17" s="13">
        <f>Entrées!B44</f>
        <v>7</v>
      </c>
      <c r="AJ17" s="31">
        <f t="shared" ca="1" si="29"/>
        <v>55625.834722222207</v>
      </c>
      <c r="AK17" s="31">
        <f t="shared" ca="1" si="4"/>
        <v>55155.277777777781</v>
      </c>
      <c r="AL17" s="31">
        <f t="shared" ca="1" si="5"/>
        <v>55132.569444444431</v>
      </c>
      <c r="AM17" s="31">
        <f t="shared" ca="1" si="6"/>
        <v>439.35972222222233</v>
      </c>
      <c r="AN17" s="31">
        <f t="shared" ca="1" si="7"/>
        <v>2143.2847222222222</v>
      </c>
      <c r="AO17" s="31">
        <f t="shared" ca="1" si="8"/>
        <v>1711.4715277777773</v>
      </c>
      <c r="AP17" s="31">
        <f t="shared" ca="1" si="9"/>
        <v>43686.806944444448</v>
      </c>
      <c r="AQ17" s="31">
        <f t="shared" ca="1" si="10"/>
        <v>2048.2006944444447</v>
      </c>
      <c r="AR17" s="31">
        <f t="shared" ca="1" si="11"/>
        <v>467.57708333333329</v>
      </c>
      <c r="AS17" s="31">
        <f t="shared" ca="1" si="12"/>
        <v>9872.0041666666693</v>
      </c>
      <c r="AT17" s="31">
        <f t="shared" ca="1" si="13"/>
        <v>-752.91041666666672</v>
      </c>
      <c r="AU17" s="31">
        <f t="shared" ca="1" si="14"/>
        <v>580.30277777777769</v>
      </c>
      <c r="AV17" s="31">
        <f t="shared" ca="1" si="15"/>
        <v>-4570.3041666666659</v>
      </c>
      <c r="AW17" s="31">
        <f t="shared" ca="1" si="16"/>
        <v>53.39583333333335</v>
      </c>
      <c r="AX17" s="31">
        <f t="shared" ca="1" si="17"/>
        <v>1401.9361111111111</v>
      </c>
      <c r="AY17" s="31">
        <f t="shared" ca="1" si="18"/>
        <v>-1132.0805555555555</v>
      </c>
      <c r="AZ17" s="31">
        <f t="shared" ca="1" si="19"/>
        <v>-2177.1819444444441</v>
      </c>
      <c r="BA17" s="31">
        <f t="shared" ca="1" si="20"/>
        <v>644.8125</v>
      </c>
      <c r="BB17" s="31">
        <f t="shared" ca="1" si="21"/>
        <v>-1410.101388888889</v>
      </c>
      <c r="BC17" s="31">
        <f t="shared" ca="1" si="22"/>
        <v>-1800.2902777777781</v>
      </c>
      <c r="BF17" s="11">
        <f t="shared" si="23"/>
        <v>1</v>
      </c>
      <c r="BG17" s="11">
        <f t="shared" si="1"/>
        <v>7</v>
      </c>
      <c r="BH17" s="32">
        <f>IF($BF17&gt;$Y$7,"",IF(AND($BF17=$Y$7,$BG17=23),"",Entrées!C45-Entrées!C44))</f>
        <v>695.5</v>
      </c>
      <c r="BI17" s="32">
        <f>IF($BF17&gt;$Y$7,"",IF(AND($BF17=$Y$7,$BG17=23),"",Entrées!D45-Entrées!D44))</f>
        <v>850</v>
      </c>
      <c r="BJ17" s="32">
        <f>IF($BF17&gt;$Y$7,"",IF(AND($BF17=$Y$7,$BG17=23),"",Entrées!E45-Entrées!E44))</f>
        <v>1375</v>
      </c>
      <c r="BK17" s="32">
        <f>IF($BF17&gt;$Y$7,"",IF(AND($BF17=$Y$7,$BG17=23),"",Entrées!F45-Entrées!F44))</f>
        <v>1.5</v>
      </c>
      <c r="BL17" s="32">
        <f>IF($BF17&gt;$Y$7,"",IF(AND($BF17=$Y$7,$BG17=23),"",Entrées!G45-Entrées!G44))</f>
        <v>156.5</v>
      </c>
      <c r="BM17" s="32">
        <f>IF($BF17&gt;$Y$7,"",IF(AND($BF17=$Y$7,$BG17=23),"",Entrées!H45-Entrées!H44))</f>
        <v>-103</v>
      </c>
      <c r="BN17" s="32">
        <f>IF($BF17&gt;$Y$7,"",IF(AND($BF17=$Y$7,$BG17=23),"",Entrées!I45-Entrées!I44))</f>
        <v>-424.5</v>
      </c>
      <c r="BO17" s="32">
        <f>IF($BF17&gt;$Y$7,"",IF(AND($BF17=$Y$7,$BG17=23),"",Entrées!J45-Entrées!J44))</f>
        <v>23</v>
      </c>
      <c r="BP17" s="32">
        <f>IF($BF17&gt;$Y$7,"",IF(AND($BF17=$Y$7,$BG17=23),"",Entrées!K45-Entrées!K44))</f>
        <v>98</v>
      </c>
      <c r="BQ17" s="32">
        <f>IF($BF17&gt;$Y$7,"",IF(AND($BF17=$Y$7,$BG17=23),"",Entrées!L45-Entrées!L44))</f>
        <v>193</v>
      </c>
      <c r="BR17" s="32">
        <f>IF($BF17&gt;$Y$7,"",IF(AND($BF17=$Y$7,$BG17=23),"",Entrées!M45-Entrées!M44))</f>
        <v>178.5</v>
      </c>
      <c r="BS17" s="32">
        <f>IF($BF17&gt;$Y$7,"",IF(AND($BF17=$Y$7,$BG17=23),"",Entrées!N45-Entrées!N44))</f>
        <v>-1</v>
      </c>
      <c r="BT17" s="32">
        <f>IF($BF17&gt;$Y$7,"",IF(AND($BF17=$Y$7,$BG17=23),"",Entrées!O45-Entrées!O44))</f>
        <v>574</v>
      </c>
      <c r="BU17" s="32">
        <f>IF($BF17&gt;$Y$7,"",IF(AND($BF17=$Y$7,$BG17=23),"",Entrées!P45-Entrées!P44))</f>
        <v>2</v>
      </c>
      <c r="BV17" s="32">
        <f>IF($BF17&gt;$Y$7,"",IF(AND($BF17=$Y$7,$BG17=23),"",Entrées!Q45-Entrées!Q44))</f>
        <v>44</v>
      </c>
      <c r="BW17" s="32">
        <f>IF($BF17&gt;$Y$7,"",IF(AND($BF17=$Y$7,$BG17=23),"",Entrées!R45-Entrées!R44))</f>
        <v>0</v>
      </c>
      <c r="BX17" s="32">
        <f>IF($BF17&gt;$Y$7,"",IF(AND($BF17=$Y$7,$BG17=23),"",Entrées!S45-Entrées!S44))</f>
        <v>161</v>
      </c>
      <c r="BY17" s="32">
        <f>IF($BF17&gt;$Y$7,"",IF(AND($BF17=$Y$7,$BG17=23),"",Entrées!T45-Entrées!T44))</f>
        <v>0</v>
      </c>
      <c r="BZ17" s="32">
        <f>IF($BF17&gt;$Y$7,"",IF(AND($BF17=$Y$7,$BG17=23),"",Entrées!U45-Entrées!U44))</f>
        <v>210</v>
      </c>
      <c r="CA17" s="32">
        <f>IF($BF17&gt;$Y$7,"",IF(AND($BF17=$Y$7,$BG17=23),"",Entrées!V45-Entrées!V44))</f>
        <v>-77</v>
      </c>
      <c r="CD17" s="33">
        <f>IF($BF17&lt;=$Y$7,Entrées!J44/CD$2,"")</f>
        <v>0.4325</v>
      </c>
      <c r="CE17" s="33">
        <f>IF($BF17&lt;=$Y$7,Entrées!K44/CE$2,"")</f>
        <v>2.380952380952381E-4</v>
      </c>
      <c r="CF17" s="11">
        <f t="shared" si="24"/>
        <v>7600</v>
      </c>
      <c r="CG17" s="11">
        <f t="shared" si="25"/>
        <v>4200</v>
      </c>
      <c r="CH17" s="52">
        <f t="shared" si="26"/>
        <v>0.26950009137426939</v>
      </c>
      <c r="CI17" s="52">
        <f t="shared" si="27"/>
        <v>0.11132787698412699</v>
      </c>
      <c r="CK17" s="3">
        <f t="shared" si="33"/>
        <v>0.3</v>
      </c>
      <c r="CL17" s="8"/>
      <c r="CM17" s="34" t="s">
        <v>49</v>
      </c>
      <c r="CN17" s="34">
        <f ca="1">COUNTIF(INDIRECT(ADDRESS(ROW($CD$10),COLUMN($CD$10),4)):INDIRECT(ADDRESS(ROW($CD$753),COLUMN($CD$10),4)),"&lt;"&amp;CK17)-COUNTIF(INDIRECT(ADDRESS(ROW($CD$10),COLUMN($CD$10),4)):INDIRECT(ADDRESS(ROW($CD$753),COLUMN($CD$10),4)),"&lt;"&amp;CK16)</f>
        <v>58</v>
      </c>
      <c r="CO17" s="35">
        <f ca="1">CN17/Entrées!$P$11</f>
        <v>8.0555555555555561E-2</v>
      </c>
      <c r="CQ17" s="7"/>
      <c r="CR17" s="8"/>
      <c r="CS17" s="34" t="s">
        <v>49</v>
      </c>
      <c r="CT17" s="34">
        <f ca="1">COUNTIF(INDIRECT(ADDRESS(ROW($CE$10),COLUMN($CE$10),4)):INDIRECT(ADDRESS(ROW($CE$753),COLUMN($CE$10),4)),"&lt;"&amp;CK17)-COUNTIF(INDIRECT(ADDRESS(ROW($CE$10),COLUMN($CE$10),4)):INDIRECT(ADDRESS(ROW($CE$753),COLUMN($CE$10),4)),"&lt;"&amp;CK16)</f>
        <v>42</v>
      </c>
      <c r="CU17" s="35">
        <f ca="1">CT17/Entrées!$P$11</f>
        <v>5.8333333333333334E-2</v>
      </c>
      <c r="CV17" s="7"/>
      <c r="ED17" s="19"/>
      <c r="EE17" s="19"/>
      <c r="EF17" s="22"/>
      <c r="EG17" s="9"/>
      <c r="EH17" s="22"/>
      <c r="EI17" s="38"/>
      <c r="EJ17" s="19"/>
      <c r="EK17" s="19"/>
      <c r="EL17" s="19"/>
      <c r="EM17" s="19"/>
      <c r="EN17" s="38"/>
      <c r="EO17" s="22"/>
      <c r="EP17" s="9"/>
      <c r="EQ17" s="22"/>
      <c r="ER17" s="38"/>
      <c r="ES17" s="19"/>
      <c r="ET17" s="19"/>
      <c r="EU17" s="19"/>
      <c r="EV17" s="19"/>
      <c r="EW17" s="38"/>
      <c r="EX17" s="19"/>
      <c r="EY17" s="19"/>
      <c r="EZ17" s="19"/>
      <c r="FA17" s="19"/>
      <c r="FB17" s="19"/>
      <c r="FC17" s="19"/>
    </row>
    <row r="18" spans="1:159">
      <c r="C18" s="11">
        <f t="shared" si="34"/>
        <v>1</v>
      </c>
      <c r="D18" s="27">
        <f t="shared" si="30"/>
        <v>7</v>
      </c>
      <c r="E18" s="28">
        <f ca="1">IF($D18&gt;$D$8,"",INDIRECT(ADDRESS(ROW(Entrées!$C$37)+($D18-1)*24+E$11,COLUMN(Entrées!$C$37)+($C18-1),4,TRUE,"Entrées")))</f>
        <v>65722</v>
      </c>
      <c r="F18" s="28">
        <f ca="1">IF($D18&gt;$D$8,"",INDIRECT(ADDRESS(ROW(Entrées!$C$37)+($D18-1)*24+F$11,COLUMN(Entrées!$C$37)+($C18-1),4,TRUE,"Entrées")))</f>
        <v>62239</v>
      </c>
      <c r="G18" s="28">
        <f ca="1">IF($D18&gt;$D$8,"",INDIRECT(ADDRESS(ROW(Entrées!$C$37)+($D18-1)*24+G$11,COLUMN(Entrées!$C$37)+($C18-1),4,TRUE,"Entrées")))</f>
        <v>61190</v>
      </c>
      <c r="H18" s="28">
        <f ca="1">IF($D18&gt;$D$8,"",INDIRECT(ADDRESS(ROW(Entrées!$C$37)+($D18-1)*24+H$11,COLUMN(Entrées!$C$37)+($C18-1),4,TRUE,"Entrées")))</f>
        <v>58160.5</v>
      </c>
      <c r="I18" s="28">
        <f ca="1">IF($D18&gt;$D$8,"",INDIRECT(ADDRESS(ROW(Entrées!$C$37)+($D18-1)*24+I$11,COLUMN(Entrées!$C$37)+($C18-1),4,TRUE,"Entrées")))</f>
        <v>55765</v>
      </c>
      <c r="J18" s="28">
        <f ca="1">IF($D18&gt;$D$8,"",INDIRECT(ADDRESS(ROW(Entrées!$C$37)+($D18-1)*24+J$11,COLUMN(Entrées!$C$37)+($C18-1),4,TRUE,"Entrées")))</f>
        <v>55053.5</v>
      </c>
      <c r="K18" s="28">
        <f ca="1">IF($D18&gt;$D$8,"",INDIRECT(ADDRESS(ROW(Entrées!$C$37)+($D18-1)*24+K$11,COLUMN(Entrées!$C$37)+($C18-1),4,TRUE,"Entrées")))</f>
        <v>55908.5</v>
      </c>
      <c r="L18" s="28">
        <f ca="1">IF($D18&gt;$D$8,"",INDIRECT(ADDRESS(ROW(Entrées!$C$37)+($D18-1)*24+L$11,COLUMN(Entrées!$C$37)+($C18-1),4,TRUE,"Entrées")))</f>
        <v>56426</v>
      </c>
      <c r="M18" s="28">
        <f ca="1">IF($D18&gt;$D$8,"",INDIRECT(ADDRESS(ROW(Entrées!$C$37)+($D18-1)*24+M$11,COLUMN(Entrées!$C$37)+($C18-1),4,TRUE,"Entrées")))</f>
        <v>57646</v>
      </c>
      <c r="N18" s="28">
        <f ca="1">IF($D18&gt;$D$8,"",INDIRECT(ADDRESS(ROW(Entrées!$C$37)+($D18-1)*24+N$11,COLUMN(Entrées!$C$37)+($C18-1),4,TRUE,"Entrées")))</f>
        <v>60079.5</v>
      </c>
      <c r="O18" s="28">
        <f ca="1">IF($D18&gt;$D$8,"",INDIRECT(ADDRESS(ROW(Entrées!$C$37)+($D18-1)*24+O$11,COLUMN(Entrées!$C$37)+($C18-1),4,TRUE,"Entrées")))</f>
        <v>61390.5</v>
      </c>
      <c r="P18" s="28">
        <f ca="1">IF($D18&gt;$D$8,"",INDIRECT(ADDRESS(ROW(Entrées!$C$37)+($D18-1)*24+P$11,COLUMN(Entrées!$C$37)+($C18-1),4,TRUE,"Entrées")))</f>
        <v>61359.5</v>
      </c>
      <c r="Q18" s="28">
        <f ca="1">IF($D18&gt;$D$8,"",INDIRECT(ADDRESS(ROW(Entrées!$C$37)+($D18-1)*24+Q$11,COLUMN(Entrées!$C$37)+($C18-1),4,TRUE,"Entrées")))</f>
        <v>61453.5</v>
      </c>
      <c r="R18" s="28">
        <f ca="1">IF($D18&gt;$D$8,"",INDIRECT(ADDRESS(ROW(Entrées!$C$37)+($D18-1)*24+R$11,COLUMN(Entrées!$C$37)+($C18-1),4,TRUE,"Entrées")))</f>
        <v>60524</v>
      </c>
      <c r="S18" s="28">
        <f ca="1">IF($D18&gt;$D$8,"",INDIRECT(ADDRESS(ROW(Entrées!$C$37)+($D18-1)*24+S$11,COLUMN(Entrées!$C$37)+($C18-1),4,TRUE,"Entrées")))</f>
        <v>56558</v>
      </c>
      <c r="T18" s="28">
        <f ca="1">IF($D18&gt;$D$8,"",INDIRECT(ADDRESS(ROW(Entrées!$C$37)+($D18-1)*24+T$11,COLUMN(Entrées!$C$37)+($C18-1),4,TRUE,"Entrées")))</f>
        <v>53223</v>
      </c>
      <c r="U18" s="28">
        <f ca="1">IF($D18&gt;$D$8,"",INDIRECT(ADDRESS(ROW(Entrées!$C$37)+($D18-1)*24+U$11,COLUMN(Entrées!$C$37)+($C18-1),4,TRUE,"Entrées")))</f>
        <v>51014</v>
      </c>
      <c r="V18" s="28">
        <f ca="1">IF($D18&gt;$D$8,"",INDIRECT(ADDRESS(ROW(Entrées!$C$37)+($D18-1)*24+V$11,COLUMN(Entrées!$C$37)+($C18-1),4,TRUE,"Entrées")))</f>
        <v>50278</v>
      </c>
      <c r="W18" s="28">
        <f ca="1">IF($D18&gt;$D$8,"",INDIRECT(ADDRESS(ROW(Entrées!$C$37)+($D18-1)*24+W$11,COLUMN(Entrées!$C$37)+($C18-1),4,TRUE,"Entrées")))</f>
        <v>52158.5</v>
      </c>
      <c r="X18" s="28">
        <f ca="1">IF($D18&gt;$D$8,"",INDIRECT(ADDRESS(ROW(Entrées!$C$37)+($D18-1)*24+X$11,COLUMN(Entrées!$C$37)+($C18-1),4,TRUE,"Entrées")))</f>
        <v>56172.5</v>
      </c>
      <c r="Y18" s="28">
        <f ca="1">IF($D18&gt;$D$8,"",INDIRECT(ADDRESS(ROW(Entrées!$C$37)+($D18-1)*24+Y$11,COLUMN(Entrées!$C$37)+($C18-1),4,TRUE,"Entrées")))</f>
        <v>59140.5</v>
      </c>
      <c r="Z18" s="28">
        <f ca="1">IF($D18&gt;$D$8,"",INDIRECT(ADDRESS(ROW(Entrées!$C$37)+($D18-1)*24+Z$11,COLUMN(Entrées!$C$37)+($C18-1),4,TRUE,"Entrées")))</f>
        <v>60811.5</v>
      </c>
      <c r="AA18" s="28">
        <f ca="1">IF($D18&gt;$D$8,"",INDIRECT(ADDRESS(ROW(Entrées!$C$37)+($D18-1)*24+AA$11,COLUMN(Entrées!$C$37)+($C18-1),4,TRUE,"Entrées")))</f>
        <v>59434</v>
      </c>
      <c r="AB18" s="28">
        <f ca="1">IF($D18&gt;$D$8,"",INDIRECT(ADDRESS(ROW(Entrées!$C$37)+($D18-1)*24+AB$11,COLUMN(Entrées!$C$37)+($C18-1),4,TRUE,"Entrées")))</f>
        <v>62179</v>
      </c>
      <c r="AD18" s="40">
        <f t="shared" ca="1" si="28"/>
        <v>58078.604166666664</v>
      </c>
      <c r="AE18" s="40">
        <f t="shared" ca="1" si="31"/>
        <v>65722</v>
      </c>
      <c r="AF18" s="40">
        <f t="shared" ca="1" si="32"/>
        <v>50278</v>
      </c>
      <c r="AG18" s="4"/>
      <c r="AH18" s="11">
        <f>Entrées!A45</f>
        <v>1</v>
      </c>
      <c r="AI18" s="13">
        <f>Entrées!B45</f>
        <v>8</v>
      </c>
      <c r="AJ18" s="31">
        <f t="shared" ca="1" si="29"/>
        <v>55625.834722222207</v>
      </c>
      <c r="AK18" s="31">
        <f t="shared" ca="1" si="4"/>
        <v>55155.277777777781</v>
      </c>
      <c r="AL18" s="31">
        <f t="shared" ca="1" si="5"/>
        <v>55132.569444444431</v>
      </c>
      <c r="AM18" s="31">
        <f t="shared" ca="1" si="6"/>
        <v>439.35972222222233</v>
      </c>
      <c r="AN18" s="31">
        <f t="shared" ca="1" si="7"/>
        <v>2143.2847222222222</v>
      </c>
      <c r="AO18" s="31">
        <f t="shared" ca="1" si="8"/>
        <v>1711.4715277777773</v>
      </c>
      <c r="AP18" s="31">
        <f t="shared" ca="1" si="9"/>
        <v>43686.806944444448</v>
      </c>
      <c r="AQ18" s="31">
        <f t="shared" ca="1" si="10"/>
        <v>2048.2006944444447</v>
      </c>
      <c r="AR18" s="31">
        <f t="shared" ca="1" si="11"/>
        <v>467.57708333333329</v>
      </c>
      <c r="AS18" s="31">
        <f t="shared" ca="1" si="12"/>
        <v>9872.0041666666693</v>
      </c>
      <c r="AT18" s="31">
        <f t="shared" ca="1" si="13"/>
        <v>-752.91041666666672</v>
      </c>
      <c r="AU18" s="31">
        <f t="shared" ca="1" si="14"/>
        <v>580.30277777777769</v>
      </c>
      <c r="AV18" s="31">
        <f t="shared" ca="1" si="15"/>
        <v>-4570.3041666666659</v>
      </c>
      <c r="AW18" s="31">
        <f t="shared" ca="1" si="16"/>
        <v>53.39583333333335</v>
      </c>
      <c r="AX18" s="31">
        <f t="shared" ca="1" si="17"/>
        <v>1401.9361111111111</v>
      </c>
      <c r="AY18" s="31">
        <f t="shared" ca="1" si="18"/>
        <v>-1132.0805555555555</v>
      </c>
      <c r="AZ18" s="31">
        <f t="shared" ca="1" si="19"/>
        <v>-2177.1819444444441</v>
      </c>
      <c r="BA18" s="31">
        <f t="shared" ca="1" si="20"/>
        <v>644.8125</v>
      </c>
      <c r="BB18" s="31">
        <f t="shared" ca="1" si="21"/>
        <v>-1410.101388888889</v>
      </c>
      <c r="BC18" s="31">
        <f t="shared" ca="1" si="22"/>
        <v>-1800.2902777777781</v>
      </c>
      <c r="BF18" s="11">
        <f t="shared" si="23"/>
        <v>1</v>
      </c>
      <c r="BG18" s="11">
        <f t="shared" si="1"/>
        <v>8</v>
      </c>
      <c r="BH18" s="32">
        <f>IF($BF18&gt;$Y$7,"",IF(AND($BF18=$Y$7,$BG18=23),"",Entrées!C46-Entrées!C45))</f>
        <v>2206</v>
      </c>
      <c r="BI18" s="32">
        <f>IF($BF18&gt;$Y$7,"",IF(AND($BF18=$Y$7,$BG18=23),"",Entrées!D46-Entrées!D45))</f>
        <v>2012.5</v>
      </c>
      <c r="BJ18" s="32">
        <f>IF($BF18&gt;$Y$7,"",IF(AND($BF18=$Y$7,$BG18=23),"",Entrées!E46-Entrées!E45))</f>
        <v>2550</v>
      </c>
      <c r="BK18" s="32">
        <f>IF($BF18&gt;$Y$7,"",IF(AND($BF18=$Y$7,$BG18=23),"",Entrées!F46-Entrées!F45))</f>
        <v>-1</v>
      </c>
      <c r="BL18" s="32">
        <f>IF($BF18&gt;$Y$7,"",IF(AND($BF18=$Y$7,$BG18=23),"",Entrées!G46-Entrées!G45))</f>
        <v>194.5</v>
      </c>
      <c r="BM18" s="32">
        <f>IF($BF18&gt;$Y$7,"",IF(AND($BF18=$Y$7,$BG18=23),"",Entrées!H46-Entrées!H45))</f>
        <v>-148.5</v>
      </c>
      <c r="BN18" s="32">
        <f>IF($BF18&gt;$Y$7,"",IF(AND($BF18=$Y$7,$BG18=23),"",Entrées!I46-Entrées!I45))</f>
        <v>1150</v>
      </c>
      <c r="BO18" s="32">
        <f>IF($BF18&gt;$Y$7,"",IF(AND($BF18=$Y$7,$BG18=23),"",Entrées!J46-Entrées!J45))</f>
        <v>-351</v>
      </c>
      <c r="BP18" s="32">
        <f>IF($BF18&gt;$Y$7,"",IF(AND($BF18=$Y$7,$BG18=23),"",Entrées!K46-Entrées!K45))</f>
        <v>294</v>
      </c>
      <c r="BQ18" s="32">
        <f>IF($BF18&gt;$Y$7,"",IF(AND($BF18=$Y$7,$BG18=23),"",Entrées!L46-Entrées!L45))</f>
        <v>99.5</v>
      </c>
      <c r="BR18" s="32">
        <f>IF($BF18&gt;$Y$7,"",IF(AND($BF18=$Y$7,$BG18=23),"",Entrées!M46-Entrées!M45))</f>
        <v>733</v>
      </c>
      <c r="BS18" s="32">
        <f>IF($BF18&gt;$Y$7,"",IF(AND($BF18=$Y$7,$BG18=23),"",Entrées!N46-Entrées!N45))</f>
        <v>1</v>
      </c>
      <c r="BT18" s="32">
        <f>IF($BF18&gt;$Y$7,"",IF(AND($BF18=$Y$7,$BG18=23),"",Entrées!O46-Entrées!O45))</f>
        <v>236</v>
      </c>
      <c r="BU18" s="32">
        <f>IF($BF18&gt;$Y$7,"",IF(AND($BF18=$Y$7,$BG18=23),"",Entrées!P46-Entrées!P45))</f>
        <v>0.5</v>
      </c>
      <c r="BV18" s="32">
        <f>IF($BF18&gt;$Y$7,"",IF(AND($BF18=$Y$7,$BG18=23),"",Entrées!Q46-Entrées!Q45))</f>
        <v>-319</v>
      </c>
      <c r="BW18" s="32">
        <f>IF($BF18&gt;$Y$7,"",IF(AND($BF18=$Y$7,$BG18=23),"",Entrées!R46-Entrées!R45))</f>
        <v>0</v>
      </c>
      <c r="BX18" s="32">
        <f>IF($BF18&gt;$Y$7,"",IF(AND($BF18=$Y$7,$BG18=23),"",Entrées!S46-Entrées!S45))</f>
        <v>342</v>
      </c>
      <c r="BY18" s="32">
        <f>IF($BF18&gt;$Y$7,"",IF(AND($BF18=$Y$7,$BG18=23),"",Entrées!T46-Entrées!T45))</f>
        <v>0</v>
      </c>
      <c r="BZ18" s="32">
        <f>IF($BF18&gt;$Y$7,"",IF(AND($BF18=$Y$7,$BG18=23),"",Entrées!U46-Entrées!U45))</f>
        <v>116</v>
      </c>
      <c r="CA18" s="32">
        <f>IF($BF18&gt;$Y$7,"",IF(AND($BF18=$Y$7,$BG18=23),"",Entrées!V46-Entrées!V45))</f>
        <v>-53</v>
      </c>
      <c r="CD18" s="33">
        <f>IF($BF18&lt;=$Y$7,Entrées!J45/CD$2,"")</f>
        <v>0.43552631578947371</v>
      </c>
      <c r="CE18" s="33">
        <f>IF($BF18&lt;=$Y$7,Entrées!K45/CE$2,"")</f>
        <v>2.3571428571428573E-2</v>
      </c>
      <c r="CF18" s="11">
        <f t="shared" si="24"/>
        <v>7600</v>
      </c>
      <c r="CG18" s="11">
        <f t="shared" si="25"/>
        <v>4200</v>
      </c>
      <c r="CH18" s="52">
        <f t="shared" si="26"/>
        <v>0.26950009137426939</v>
      </c>
      <c r="CI18" s="52">
        <f t="shared" si="27"/>
        <v>0.11132787698412699</v>
      </c>
      <c r="CK18" s="3">
        <f t="shared" si="33"/>
        <v>0.35</v>
      </c>
      <c r="CL18" s="8"/>
      <c r="CM18" s="34" t="s">
        <v>50</v>
      </c>
      <c r="CN18" s="34">
        <f ca="1">COUNTIF(INDIRECT(ADDRESS(ROW($CD$10),COLUMN($CD$10),4)):INDIRECT(ADDRESS(ROW($CD$753),COLUMN($CD$10),4)),"&lt;"&amp;CK18)-COUNTIF(INDIRECT(ADDRESS(ROW($CD$10),COLUMN($CD$10),4)):INDIRECT(ADDRESS(ROW($CD$753),COLUMN($CD$10),4)),"&lt;"&amp;CK17)</f>
        <v>96</v>
      </c>
      <c r="CO18" s="35">
        <f ca="1">CN18/Entrées!$P$11</f>
        <v>0.13333333333333333</v>
      </c>
      <c r="CQ18" s="7"/>
      <c r="CR18" s="8"/>
      <c r="CS18" s="34" t="s">
        <v>50</v>
      </c>
      <c r="CT18" s="34">
        <f ca="1">COUNTIF(INDIRECT(ADDRESS(ROW($CE$10),COLUMN($CE$10),4)):INDIRECT(ADDRESS(ROW($CE$753),COLUMN($CE$10),4)),"&lt;"&amp;CK18)-COUNTIF(INDIRECT(ADDRESS(ROW($CE$10),COLUMN($CE$10),4)):INDIRECT(ADDRESS(ROW($CE$753),COLUMN($CE$10),4)),"&lt;"&amp;CK17)</f>
        <v>25</v>
      </c>
      <c r="CU18" s="35">
        <f ca="1">CT18/Entrées!$P$11</f>
        <v>3.4722222222222224E-2</v>
      </c>
      <c r="CV18" s="7"/>
      <c r="ED18" s="19"/>
      <c r="EE18" s="19"/>
      <c r="EF18" s="22"/>
      <c r="EG18" s="9"/>
      <c r="EH18" s="22"/>
      <c r="EI18" s="38"/>
      <c r="EJ18" s="19"/>
      <c r="EK18" s="19"/>
      <c r="EL18" s="19"/>
      <c r="EM18" s="19"/>
      <c r="EN18" s="38"/>
      <c r="EO18" s="22"/>
      <c r="EP18" s="9"/>
      <c r="EQ18" s="22"/>
      <c r="ER18" s="38"/>
      <c r="ES18" s="19"/>
      <c r="ET18" s="19"/>
      <c r="EU18" s="19"/>
      <c r="EV18" s="19"/>
      <c r="EW18" s="38"/>
      <c r="EX18" s="19"/>
      <c r="EY18" s="19"/>
      <c r="EZ18" s="19"/>
      <c r="FA18" s="19"/>
      <c r="FB18" s="19"/>
      <c r="FC18" s="19"/>
    </row>
    <row r="19" spans="1:159">
      <c r="C19" s="11">
        <f t="shared" si="34"/>
        <v>1</v>
      </c>
      <c r="D19" s="27">
        <f t="shared" si="30"/>
        <v>8</v>
      </c>
      <c r="E19" s="28">
        <f ca="1">IF($D19&gt;$D$8,"",INDIRECT(ADDRESS(ROW(Entrées!$C$37)+($D19-1)*24+E$11,COLUMN(Entrées!$C$37)+($C19-1),4,TRUE,"Entrées")))</f>
        <v>61049.5</v>
      </c>
      <c r="F19" s="28">
        <f ca="1">IF($D19&gt;$D$8,"",INDIRECT(ADDRESS(ROW(Entrées!$C$37)+($D19-1)*24+F$11,COLUMN(Entrées!$C$37)+($C19-1),4,TRUE,"Entrées")))</f>
        <v>57829.5</v>
      </c>
      <c r="G19" s="28">
        <f ca="1">IF($D19&gt;$D$8,"",INDIRECT(ADDRESS(ROW(Entrées!$C$37)+($D19-1)*24+G$11,COLUMN(Entrées!$C$37)+($C19-1),4,TRUE,"Entrées")))</f>
        <v>57383.5</v>
      </c>
      <c r="H19" s="28">
        <f ca="1">IF($D19&gt;$D$8,"",INDIRECT(ADDRESS(ROW(Entrées!$C$37)+($D19-1)*24+H$11,COLUMN(Entrées!$C$37)+($C19-1),4,TRUE,"Entrées")))</f>
        <v>54946</v>
      </c>
      <c r="I19" s="28">
        <f ca="1">IF($D19&gt;$D$8,"",INDIRECT(ADDRESS(ROW(Entrées!$C$37)+($D19-1)*24+I$11,COLUMN(Entrées!$C$37)+($C19-1),4,TRUE,"Entrées")))</f>
        <v>53292</v>
      </c>
      <c r="J19" s="28">
        <f ca="1">IF($D19&gt;$D$8,"",INDIRECT(ADDRESS(ROW(Entrées!$C$37)+($D19-1)*24+J$11,COLUMN(Entrées!$C$37)+($C19-1),4,TRUE,"Entrées")))</f>
        <v>54789.5</v>
      </c>
      <c r="K19" s="28">
        <f ca="1">IF($D19&gt;$D$8,"",INDIRECT(ADDRESS(ROW(Entrées!$C$37)+($D19-1)*24+K$11,COLUMN(Entrées!$C$37)+($C19-1),4,TRUE,"Entrées")))</f>
        <v>60245</v>
      </c>
      <c r="L19" s="28">
        <f ca="1">IF($D19&gt;$D$8,"",INDIRECT(ADDRESS(ROW(Entrées!$C$37)+($D19-1)*24+L$11,COLUMN(Entrées!$C$37)+($C19-1),4,TRUE,"Entrées")))</f>
        <v>67222</v>
      </c>
      <c r="M19" s="28">
        <f ca="1">IF($D19&gt;$D$8,"",INDIRECT(ADDRESS(ROW(Entrées!$C$37)+($D19-1)*24+M$11,COLUMN(Entrées!$C$37)+($C19-1),4,TRUE,"Entrées")))</f>
        <v>70397.5</v>
      </c>
      <c r="N19" s="28">
        <f ca="1">IF($D19&gt;$D$8,"",INDIRECT(ADDRESS(ROW(Entrées!$C$37)+($D19-1)*24+N$11,COLUMN(Entrées!$C$37)+($C19-1),4,TRUE,"Entrées")))</f>
        <v>71957</v>
      </c>
      <c r="O19" s="28">
        <f ca="1">IF($D19&gt;$D$8,"",INDIRECT(ADDRESS(ROW(Entrées!$C$37)+($D19-1)*24+O$11,COLUMN(Entrées!$C$37)+($C19-1),4,TRUE,"Entrées")))</f>
        <v>71765</v>
      </c>
      <c r="P19" s="28">
        <f ca="1">IF($D19&gt;$D$8,"",INDIRECT(ADDRESS(ROW(Entrées!$C$37)+($D19-1)*24+P$11,COLUMN(Entrées!$C$37)+($C19-1),4,TRUE,"Entrées")))</f>
        <v>71056.5</v>
      </c>
      <c r="Q19" s="28">
        <f ca="1">IF($D19&gt;$D$8,"",INDIRECT(ADDRESS(ROW(Entrées!$C$37)+($D19-1)*24+Q$11,COLUMN(Entrées!$C$37)+($C19-1),4,TRUE,"Entrées")))</f>
        <v>70401.5</v>
      </c>
      <c r="R19" s="28">
        <f ca="1">IF($D19&gt;$D$8,"",INDIRECT(ADDRESS(ROW(Entrées!$C$37)+($D19-1)*24+R$11,COLUMN(Entrées!$C$37)+($C19-1),4,TRUE,"Entrées")))</f>
        <v>69698.5</v>
      </c>
      <c r="S19" s="28">
        <f ca="1">IF($D19&gt;$D$8,"",INDIRECT(ADDRESS(ROW(Entrées!$C$37)+($D19-1)*24+S$11,COLUMN(Entrées!$C$37)+($C19-1),4,TRUE,"Entrées")))</f>
        <v>68273.5</v>
      </c>
      <c r="T19" s="28">
        <f ca="1">IF($D19&gt;$D$8,"",INDIRECT(ADDRESS(ROW(Entrées!$C$37)+($D19-1)*24+T$11,COLUMN(Entrées!$C$37)+($C19-1),4,TRUE,"Entrées")))</f>
        <v>65709</v>
      </c>
      <c r="U19" s="28">
        <f ca="1">IF($D19&gt;$D$8,"",INDIRECT(ADDRESS(ROW(Entrées!$C$37)+($D19-1)*24+U$11,COLUMN(Entrées!$C$37)+($C19-1),4,TRUE,"Entrées")))</f>
        <v>63761.5</v>
      </c>
      <c r="V19" s="28">
        <f ca="1">IF($D19&gt;$D$8,"",INDIRECT(ADDRESS(ROW(Entrées!$C$37)+($D19-1)*24+V$11,COLUMN(Entrées!$C$37)+($C19-1),4,TRUE,"Entrées")))</f>
        <v>62388.5</v>
      </c>
      <c r="W19" s="28">
        <f ca="1">IF($D19&gt;$D$8,"",INDIRECT(ADDRESS(ROW(Entrées!$C$37)+($D19-1)*24+W$11,COLUMN(Entrées!$C$37)+($C19-1),4,TRUE,"Entrées")))</f>
        <v>62991.5</v>
      </c>
      <c r="X19" s="28">
        <f ca="1">IF($D19&gt;$D$8,"",INDIRECT(ADDRESS(ROW(Entrées!$C$37)+($D19-1)*24+X$11,COLUMN(Entrées!$C$37)+($C19-1),4,TRUE,"Entrées")))</f>
        <v>65495</v>
      </c>
      <c r="Y19" s="28">
        <f ca="1">IF($D19&gt;$D$8,"",INDIRECT(ADDRESS(ROW(Entrées!$C$37)+($D19-1)*24+Y$11,COLUMN(Entrées!$C$37)+($C19-1),4,TRUE,"Entrées")))</f>
        <v>65047</v>
      </c>
      <c r="Z19" s="28">
        <f ca="1">IF($D19&gt;$D$8,"",INDIRECT(ADDRESS(ROW(Entrées!$C$37)+($D19-1)*24+Z$11,COLUMN(Entrées!$C$37)+($C19-1),4,TRUE,"Entrées")))</f>
        <v>65068</v>
      </c>
      <c r="AA19" s="28">
        <f ca="1">IF($D19&gt;$D$8,"",INDIRECT(ADDRESS(ROW(Entrées!$C$37)+($D19-1)*24+AA$11,COLUMN(Entrées!$C$37)+($C19-1),4,TRUE,"Entrées")))</f>
        <v>62708</v>
      </c>
      <c r="AB19" s="28">
        <f ca="1">IF($D19&gt;$D$8,"",INDIRECT(ADDRESS(ROW(Entrées!$C$37)+($D19-1)*24+AB$11,COLUMN(Entrées!$C$37)+($C19-1),4,TRUE,"Entrées")))</f>
        <v>64912</v>
      </c>
      <c r="AD19" s="40">
        <f t="shared" ca="1" si="28"/>
        <v>64099.458333333336</v>
      </c>
      <c r="AE19" s="40">
        <f t="shared" ca="1" si="31"/>
        <v>71957</v>
      </c>
      <c r="AF19" s="40">
        <f t="shared" ca="1" si="32"/>
        <v>53292</v>
      </c>
      <c r="AG19" s="4"/>
      <c r="AH19" s="11">
        <f>Entrées!A46</f>
        <v>1</v>
      </c>
      <c r="AI19" s="13">
        <f>Entrées!B46</f>
        <v>9</v>
      </c>
      <c r="AJ19" s="31">
        <f t="shared" ca="1" si="29"/>
        <v>55625.834722222207</v>
      </c>
      <c r="AK19" s="31">
        <f t="shared" ca="1" si="4"/>
        <v>55155.277777777781</v>
      </c>
      <c r="AL19" s="31">
        <f t="shared" ca="1" si="5"/>
        <v>55132.569444444431</v>
      </c>
      <c r="AM19" s="31">
        <f t="shared" ca="1" si="6"/>
        <v>439.35972222222233</v>
      </c>
      <c r="AN19" s="31">
        <f t="shared" ca="1" si="7"/>
        <v>2143.2847222222222</v>
      </c>
      <c r="AO19" s="31">
        <f t="shared" ca="1" si="8"/>
        <v>1711.4715277777773</v>
      </c>
      <c r="AP19" s="31">
        <f t="shared" ca="1" si="9"/>
        <v>43686.806944444448</v>
      </c>
      <c r="AQ19" s="31">
        <f t="shared" ca="1" si="10"/>
        <v>2048.2006944444447</v>
      </c>
      <c r="AR19" s="31">
        <f t="shared" ca="1" si="11"/>
        <v>467.57708333333329</v>
      </c>
      <c r="AS19" s="31">
        <f t="shared" ca="1" si="12"/>
        <v>9872.0041666666693</v>
      </c>
      <c r="AT19" s="31">
        <f t="shared" ca="1" si="13"/>
        <v>-752.91041666666672</v>
      </c>
      <c r="AU19" s="31">
        <f t="shared" ca="1" si="14"/>
        <v>580.30277777777769</v>
      </c>
      <c r="AV19" s="31">
        <f t="shared" ca="1" si="15"/>
        <v>-4570.3041666666659</v>
      </c>
      <c r="AW19" s="31">
        <f t="shared" ca="1" si="16"/>
        <v>53.39583333333335</v>
      </c>
      <c r="AX19" s="31">
        <f t="shared" ca="1" si="17"/>
        <v>1401.9361111111111</v>
      </c>
      <c r="AY19" s="31">
        <f t="shared" ca="1" si="18"/>
        <v>-1132.0805555555555</v>
      </c>
      <c r="AZ19" s="31">
        <f t="shared" ca="1" si="19"/>
        <v>-2177.1819444444441</v>
      </c>
      <c r="BA19" s="31">
        <f t="shared" ca="1" si="20"/>
        <v>644.8125</v>
      </c>
      <c r="BB19" s="31">
        <f t="shared" ca="1" si="21"/>
        <v>-1410.101388888889</v>
      </c>
      <c r="BC19" s="31">
        <f t="shared" ca="1" si="22"/>
        <v>-1800.2902777777781</v>
      </c>
      <c r="BF19" s="11">
        <f t="shared" si="23"/>
        <v>1</v>
      </c>
      <c r="BG19" s="11">
        <f t="shared" si="1"/>
        <v>9</v>
      </c>
      <c r="BH19" s="32">
        <f>IF($BF19&gt;$Y$7,"",IF(AND($BF19=$Y$7,$BG19=23),"",Entrées!C47-Entrées!C46))</f>
        <v>1677</v>
      </c>
      <c r="BI19" s="32">
        <f>IF($BF19&gt;$Y$7,"",IF(AND($BF19=$Y$7,$BG19=23),"",Entrées!D47-Entrées!D46))</f>
        <v>2100</v>
      </c>
      <c r="BJ19" s="32">
        <f>IF($BF19&gt;$Y$7,"",IF(AND($BF19=$Y$7,$BG19=23),"",Entrées!E47-Entrées!E46))</f>
        <v>1412.5</v>
      </c>
      <c r="BK19" s="32">
        <f>IF($BF19&gt;$Y$7,"",IF(AND($BF19=$Y$7,$BG19=23),"",Entrées!F47-Entrées!F46))</f>
        <v>-0.5</v>
      </c>
      <c r="BL19" s="32">
        <f>IF($BF19&gt;$Y$7,"",IF(AND($BF19=$Y$7,$BG19=23),"",Entrées!G47-Entrées!G46))</f>
        <v>89</v>
      </c>
      <c r="BM19" s="32">
        <f>IF($BF19&gt;$Y$7,"",IF(AND($BF19=$Y$7,$BG19=23),"",Entrées!H47-Entrées!H46))</f>
        <v>-90.5</v>
      </c>
      <c r="BN19" s="32">
        <f>IF($BF19&gt;$Y$7,"",IF(AND($BF19=$Y$7,$BG19=23),"",Entrées!I47-Entrées!I46))</f>
        <v>-374</v>
      </c>
      <c r="BO19" s="32">
        <f>IF($BF19&gt;$Y$7,"",IF(AND($BF19=$Y$7,$BG19=23),"",Entrées!J47-Entrées!J46))</f>
        <v>-28.5</v>
      </c>
      <c r="BP19" s="32">
        <f>IF($BF19&gt;$Y$7,"",IF(AND($BF19=$Y$7,$BG19=23),"",Entrées!K47-Entrées!K46))</f>
        <v>320.5</v>
      </c>
      <c r="BQ19" s="32">
        <f>IF($BF19&gt;$Y$7,"",IF(AND($BF19=$Y$7,$BG19=23),"",Entrées!L47-Entrées!L46))</f>
        <v>266.5</v>
      </c>
      <c r="BR19" s="32">
        <f>IF($BF19&gt;$Y$7,"",IF(AND($BF19=$Y$7,$BG19=23),"",Entrées!M47-Entrées!M46))</f>
        <v>1282.5</v>
      </c>
      <c r="BS19" s="32">
        <f>IF($BF19&gt;$Y$7,"",IF(AND($BF19=$Y$7,$BG19=23),"",Entrées!N47-Entrées!N46))</f>
        <v>0.5</v>
      </c>
      <c r="BT19" s="32">
        <f>IF($BF19&gt;$Y$7,"",IF(AND($BF19=$Y$7,$BG19=23),"",Entrées!O47-Entrées!O46))</f>
        <v>208.5</v>
      </c>
      <c r="BU19" s="32">
        <f>IF($BF19&gt;$Y$7,"",IF(AND($BF19=$Y$7,$BG19=23),"",Entrées!P47-Entrées!P46))</f>
        <v>0</v>
      </c>
      <c r="BV19" s="32">
        <f>IF($BF19&gt;$Y$7,"",IF(AND($BF19=$Y$7,$BG19=23),"",Entrées!Q47-Entrées!Q46))</f>
        <v>344</v>
      </c>
      <c r="BW19" s="32">
        <f>IF($BF19&gt;$Y$7,"",IF(AND($BF19=$Y$7,$BG19=23),"",Entrées!R47-Entrées!R46))</f>
        <v>50</v>
      </c>
      <c r="BX19" s="32">
        <f>IF($BF19&gt;$Y$7,"",IF(AND($BF19=$Y$7,$BG19=23),"",Entrées!S47-Entrées!S46))</f>
        <v>-492</v>
      </c>
      <c r="BY19" s="32">
        <f>IF($BF19&gt;$Y$7,"",IF(AND($BF19=$Y$7,$BG19=23),"",Entrées!T47-Entrées!T46))</f>
        <v>0</v>
      </c>
      <c r="BZ19" s="32">
        <f>IF($BF19&gt;$Y$7,"",IF(AND($BF19=$Y$7,$BG19=23),"",Entrées!U47-Entrées!U46))</f>
        <v>-66</v>
      </c>
      <c r="CA19" s="32">
        <f>IF($BF19&gt;$Y$7,"",IF(AND($BF19=$Y$7,$BG19=23),"",Entrées!V47-Entrées!V46))</f>
        <v>339</v>
      </c>
      <c r="CD19" s="33">
        <f>IF($BF19&lt;=$Y$7,Entrées!J46/CD$2,"")</f>
        <v>0.38934210526315788</v>
      </c>
      <c r="CE19" s="33">
        <f>IF($BF19&lt;=$Y$7,Entrées!K46/CE$2,"")</f>
        <v>9.3571428571428569E-2</v>
      </c>
      <c r="CF19" s="11">
        <f t="shared" si="24"/>
        <v>7600</v>
      </c>
      <c r="CG19" s="11">
        <f t="shared" si="25"/>
        <v>4200</v>
      </c>
      <c r="CH19" s="52">
        <f t="shared" si="26"/>
        <v>0.26950009137426939</v>
      </c>
      <c r="CI19" s="52">
        <f t="shared" si="27"/>
        <v>0.11132787698412699</v>
      </c>
      <c r="CK19" s="3">
        <f t="shared" si="33"/>
        <v>0.39999999999999997</v>
      </c>
      <c r="CL19" s="8"/>
      <c r="CM19" s="34" t="s">
        <v>51</v>
      </c>
      <c r="CN19" s="34">
        <f ca="1">COUNTIF(INDIRECT(ADDRESS(ROW($CD$10),COLUMN($CD$10),4)):INDIRECT(ADDRESS(ROW($CD$753),COLUMN($CD$10),4)),"&lt;"&amp;CK19)-COUNTIF(INDIRECT(ADDRESS(ROW($CD$10),COLUMN($CD$10),4)):INDIRECT(ADDRESS(ROW($CD$753),COLUMN($CD$10),4)),"&lt;"&amp;CK18)</f>
        <v>88</v>
      </c>
      <c r="CO19" s="35">
        <f ca="1">CN19/Entrées!$P$11</f>
        <v>0.12222222222222222</v>
      </c>
      <c r="CQ19" s="7"/>
      <c r="CR19" s="8"/>
      <c r="CS19" s="34" t="s">
        <v>51</v>
      </c>
      <c r="CT19" s="34">
        <f ca="1">COUNTIF(INDIRECT(ADDRESS(ROW($CE$10),COLUMN($CE$10),4)):INDIRECT(ADDRESS(ROW($CE$753),COLUMN($CE$10),4)),"&lt;"&amp;CK19)-COUNTIF(INDIRECT(ADDRESS(ROW($CE$10),COLUMN($CE$10),4)):INDIRECT(ADDRESS(ROW($CE$753),COLUMN($CE$10),4)),"&lt;"&amp;CK18)</f>
        <v>32</v>
      </c>
      <c r="CU19" s="35">
        <f ca="1">CT19/Entrées!$P$11</f>
        <v>4.4444444444444446E-2</v>
      </c>
      <c r="CV19" s="7"/>
      <c r="ED19" s="19"/>
      <c r="EE19" s="19"/>
      <c r="EF19" s="22"/>
      <c r="EG19" s="9"/>
      <c r="EH19" s="22"/>
      <c r="EI19" s="38"/>
      <c r="EJ19" s="19"/>
      <c r="EK19" s="19"/>
      <c r="EL19" s="19"/>
      <c r="EM19" s="19"/>
      <c r="EN19" s="38"/>
      <c r="EO19" s="22"/>
      <c r="EP19" s="9"/>
      <c r="EQ19" s="22"/>
      <c r="ER19" s="38"/>
      <c r="ES19" s="19"/>
      <c r="ET19" s="19"/>
      <c r="EU19" s="19"/>
      <c r="EV19" s="19"/>
      <c r="EW19" s="38"/>
      <c r="EX19" s="19"/>
      <c r="EY19" s="19"/>
      <c r="EZ19" s="19"/>
      <c r="FA19" s="19"/>
      <c r="FB19" s="19"/>
      <c r="FC19" s="19"/>
    </row>
    <row r="20" spans="1:159">
      <c r="C20" s="11">
        <f t="shared" si="34"/>
        <v>1</v>
      </c>
      <c r="D20" s="27">
        <f t="shared" si="30"/>
        <v>9</v>
      </c>
      <c r="E20" s="28">
        <f ca="1">IF($D20&gt;$D$8,"",INDIRECT(ADDRESS(ROW(Entrées!$C$37)+($D20-1)*24+E$11,COLUMN(Entrées!$C$37)+($C20-1),4,TRUE,"Entrées")))</f>
        <v>63396.5</v>
      </c>
      <c r="F20" s="28">
        <f ca="1">IF($D20&gt;$D$8,"",INDIRECT(ADDRESS(ROW(Entrées!$C$37)+($D20-1)*24+F$11,COLUMN(Entrées!$C$37)+($C20-1),4,TRUE,"Entrées")))</f>
        <v>59420</v>
      </c>
      <c r="G20" s="28">
        <f ca="1">IF($D20&gt;$D$8,"",INDIRECT(ADDRESS(ROW(Entrées!$C$37)+($D20-1)*24+G$11,COLUMN(Entrées!$C$37)+($C20-1),4,TRUE,"Entrées")))</f>
        <v>58747.5</v>
      </c>
      <c r="H20" s="28">
        <f ca="1">IF($D20&gt;$D$8,"",INDIRECT(ADDRESS(ROW(Entrées!$C$37)+($D20-1)*24+H$11,COLUMN(Entrées!$C$37)+($C20-1),4,TRUE,"Entrées")))</f>
        <v>56153.5</v>
      </c>
      <c r="I20" s="28">
        <f ca="1">IF($D20&gt;$D$8,"",INDIRECT(ADDRESS(ROW(Entrées!$C$37)+($D20-1)*24+I$11,COLUMN(Entrées!$C$37)+($C20-1),4,TRUE,"Entrées")))</f>
        <v>54478</v>
      </c>
      <c r="J20" s="28">
        <f ca="1">IF($D20&gt;$D$8,"",INDIRECT(ADDRESS(ROW(Entrées!$C$37)+($D20-1)*24+J$11,COLUMN(Entrées!$C$37)+($C20-1),4,TRUE,"Entrées")))</f>
        <v>55730</v>
      </c>
      <c r="K20" s="28">
        <f ca="1">IF($D20&gt;$D$8,"",INDIRECT(ADDRESS(ROW(Entrées!$C$37)+($D20-1)*24+K$11,COLUMN(Entrées!$C$37)+($C20-1),4,TRUE,"Entrées")))</f>
        <v>60631.5</v>
      </c>
      <c r="L20" s="28">
        <f ca="1">IF($D20&gt;$D$8,"",INDIRECT(ADDRESS(ROW(Entrées!$C$37)+($D20-1)*24+L$11,COLUMN(Entrées!$C$37)+($C20-1),4,TRUE,"Entrées")))</f>
        <v>67347.5</v>
      </c>
      <c r="M20" s="28">
        <f ca="1">IF($D20&gt;$D$8,"",INDIRECT(ADDRESS(ROW(Entrées!$C$37)+($D20-1)*24+M$11,COLUMN(Entrées!$C$37)+($C20-1),4,TRUE,"Entrées")))</f>
        <v>70107</v>
      </c>
      <c r="N20" s="28">
        <f ca="1">IF($D20&gt;$D$8,"",INDIRECT(ADDRESS(ROW(Entrées!$C$37)+($D20-1)*24+N$11,COLUMN(Entrées!$C$37)+($C20-1),4,TRUE,"Entrées")))</f>
        <v>71155.5</v>
      </c>
      <c r="O20" s="28">
        <f ca="1">IF($D20&gt;$D$8,"",INDIRECT(ADDRESS(ROW(Entrées!$C$37)+($D20-1)*24+O$11,COLUMN(Entrées!$C$37)+($C20-1),4,TRUE,"Entrées")))</f>
        <v>70959.5</v>
      </c>
      <c r="P20" s="28">
        <f ca="1">IF($D20&gt;$D$8,"",INDIRECT(ADDRESS(ROW(Entrées!$C$37)+($D20-1)*24+P$11,COLUMN(Entrées!$C$37)+($C20-1),4,TRUE,"Entrées")))</f>
        <v>70373.5</v>
      </c>
      <c r="Q20" s="28">
        <f ca="1">IF($D20&gt;$D$8,"",INDIRECT(ADDRESS(ROW(Entrées!$C$37)+($D20-1)*24+Q$11,COLUMN(Entrées!$C$37)+($C20-1),4,TRUE,"Entrées")))</f>
        <v>70007</v>
      </c>
      <c r="R20" s="28">
        <f ca="1">IF($D20&gt;$D$8,"",INDIRECT(ADDRESS(ROW(Entrées!$C$37)+($D20-1)*24+R$11,COLUMN(Entrées!$C$37)+($C20-1),4,TRUE,"Entrées")))</f>
        <v>69040.5</v>
      </c>
      <c r="S20" s="28">
        <f ca="1">IF($D20&gt;$D$8,"",INDIRECT(ADDRESS(ROW(Entrées!$C$37)+($D20-1)*24+S$11,COLUMN(Entrées!$C$37)+($C20-1),4,TRUE,"Entrées")))</f>
        <v>67763</v>
      </c>
      <c r="T20" s="28">
        <f ca="1">IF($D20&gt;$D$8,"",INDIRECT(ADDRESS(ROW(Entrées!$C$37)+($D20-1)*24+T$11,COLUMN(Entrées!$C$37)+($C20-1),4,TRUE,"Entrées")))</f>
        <v>65121</v>
      </c>
      <c r="U20" s="28">
        <f ca="1">IF($D20&gt;$D$8,"",INDIRECT(ADDRESS(ROW(Entrées!$C$37)+($D20-1)*24+U$11,COLUMN(Entrées!$C$37)+($C20-1),4,TRUE,"Entrées")))</f>
        <v>63078</v>
      </c>
      <c r="V20" s="28">
        <f ca="1">IF($D20&gt;$D$8,"",INDIRECT(ADDRESS(ROW(Entrées!$C$37)+($D20-1)*24+V$11,COLUMN(Entrées!$C$37)+($C20-1),4,TRUE,"Entrées")))</f>
        <v>61874.5</v>
      </c>
      <c r="W20" s="28">
        <f ca="1">IF($D20&gt;$D$8,"",INDIRECT(ADDRESS(ROW(Entrées!$C$37)+($D20-1)*24+W$11,COLUMN(Entrées!$C$37)+($C20-1),4,TRUE,"Entrées")))</f>
        <v>62228.5</v>
      </c>
      <c r="X20" s="28">
        <f ca="1">IF($D20&gt;$D$8,"",INDIRECT(ADDRESS(ROW(Entrées!$C$37)+($D20-1)*24+X$11,COLUMN(Entrées!$C$37)+($C20-1),4,TRUE,"Entrées")))</f>
        <v>64288.5</v>
      </c>
      <c r="Y20" s="28">
        <f ca="1">IF($D20&gt;$D$8,"",INDIRECT(ADDRESS(ROW(Entrées!$C$37)+($D20-1)*24+Y$11,COLUMN(Entrées!$C$37)+($C20-1),4,TRUE,"Entrées")))</f>
        <v>63742</v>
      </c>
      <c r="Z20" s="28">
        <f ca="1">IF($D20&gt;$D$8,"",INDIRECT(ADDRESS(ROW(Entrées!$C$37)+($D20-1)*24+Z$11,COLUMN(Entrées!$C$37)+($C20-1),4,TRUE,"Entrées")))</f>
        <v>63655.5</v>
      </c>
      <c r="AA20" s="28">
        <f ca="1">IF($D20&gt;$D$8,"",INDIRECT(ADDRESS(ROW(Entrées!$C$37)+($D20-1)*24+AA$11,COLUMN(Entrées!$C$37)+($C20-1),4,TRUE,"Entrées")))</f>
        <v>61618</v>
      </c>
      <c r="AB20" s="28">
        <f ca="1">IF($D20&gt;$D$8,"",INDIRECT(ADDRESS(ROW(Entrées!$C$37)+($D20-1)*24+AB$11,COLUMN(Entrées!$C$37)+($C20-1),4,TRUE,"Entrées")))</f>
        <v>63599.5</v>
      </c>
      <c r="AD20" s="40">
        <f t="shared" ca="1" si="28"/>
        <v>63938.166666666664</v>
      </c>
      <c r="AE20" s="40">
        <f t="shared" ca="1" si="31"/>
        <v>71155.5</v>
      </c>
      <c r="AF20" s="40">
        <f t="shared" ca="1" si="32"/>
        <v>54478</v>
      </c>
      <c r="AG20" s="4"/>
      <c r="AH20" s="11">
        <f>Entrées!A47</f>
        <v>1</v>
      </c>
      <c r="AI20" s="13">
        <f>Entrées!B47</f>
        <v>10</v>
      </c>
      <c r="AJ20" s="31">
        <f t="shared" ca="1" si="29"/>
        <v>55625.834722222207</v>
      </c>
      <c r="AK20" s="31">
        <f t="shared" ca="1" si="4"/>
        <v>55155.277777777781</v>
      </c>
      <c r="AL20" s="31">
        <f t="shared" ca="1" si="5"/>
        <v>55132.569444444431</v>
      </c>
      <c r="AM20" s="31">
        <f t="shared" ca="1" si="6"/>
        <v>439.35972222222233</v>
      </c>
      <c r="AN20" s="31">
        <f t="shared" ca="1" si="7"/>
        <v>2143.2847222222222</v>
      </c>
      <c r="AO20" s="31">
        <f t="shared" ca="1" si="8"/>
        <v>1711.4715277777773</v>
      </c>
      <c r="AP20" s="31">
        <f t="shared" ca="1" si="9"/>
        <v>43686.806944444448</v>
      </c>
      <c r="AQ20" s="31">
        <f t="shared" ca="1" si="10"/>
        <v>2048.2006944444447</v>
      </c>
      <c r="AR20" s="31">
        <f t="shared" ca="1" si="11"/>
        <v>467.57708333333329</v>
      </c>
      <c r="AS20" s="31">
        <f t="shared" ca="1" si="12"/>
        <v>9872.0041666666693</v>
      </c>
      <c r="AT20" s="31">
        <f t="shared" ca="1" si="13"/>
        <v>-752.91041666666672</v>
      </c>
      <c r="AU20" s="31">
        <f t="shared" ca="1" si="14"/>
        <v>580.30277777777769</v>
      </c>
      <c r="AV20" s="31">
        <f t="shared" ca="1" si="15"/>
        <v>-4570.3041666666659</v>
      </c>
      <c r="AW20" s="31">
        <f t="shared" ca="1" si="16"/>
        <v>53.39583333333335</v>
      </c>
      <c r="AX20" s="31">
        <f t="shared" ca="1" si="17"/>
        <v>1401.9361111111111</v>
      </c>
      <c r="AY20" s="31">
        <f t="shared" ca="1" si="18"/>
        <v>-1132.0805555555555</v>
      </c>
      <c r="AZ20" s="31">
        <f t="shared" ca="1" si="19"/>
        <v>-2177.1819444444441</v>
      </c>
      <c r="BA20" s="31">
        <f t="shared" ca="1" si="20"/>
        <v>644.8125</v>
      </c>
      <c r="BB20" s="31">
        <f t="shared" ca="1" si="21"/>
        <v>-1410.101388888889</v>
      </c>
      <c r="BC20" s="31">
        <f t="shared" ca="1" si="22"/>
        <v>-1800.2902777777781</v>
      </c>
      <c r="BF20" s="11">
        <f t="shared" si="23"/>
        <v>1</v>
      </c>
      <c r="BG20" s="11">
        <f t="shared" si="1"/>
        <v>10</v>
      </c>
      <c r="BH20" s="32">
        <f>IF($BF20&gt;$Y$7,"",IF(AND($BF20=$Y$7,$BG20=23),"",Entrées!C48-Entrées!C47))</f>
        <v>431.5</v>
      </c>
      <c r="BI20" s="32">
        <f>IF($BF20&gt;$Y$7,"",IF(AND($BF20=$Y$7,$BG20=23),"",Entrées!D48-Entrées!D47))</f>
        <v>162.5</v>
      </c>
      <c r="BJ20" s="32">
        <f>IF($BF20&gt;$Y$7,"",IF(AND($BF20=$Y$7,$BG20=23),"",Entrées!E48-Entrées!E47))</f>
        <v>300</v>
      </c>
      <c r="BK20" s="32">
        <f>IF($BF20&gt;$Y$7,"",IF(AND($BF20=$Y$7,$BG20=23),"",Entrées!F48-Entrées!F47))</f>
        <v>1</v>
      </c>
      <c r="BL20" s="32">
        <f>IF($BF20&gt;$Y$7,"",IF(AND($BF20=$Y$7,$BG20=23),"",Entrées!G48-Entrées!G47))</f>
        <v>109</v>
      </c>
      <c r="BM20" s="32">
        <f>IF($BF20&gt;$Y$7,"",IF(AND($BF20=$Y$7,$BG20=23),"",Entrées!H48-Entrées!H47))</f>
        <v>-71</v>
      </c>
      <c r="BN20" s="32">
        <f>IF($BF20&gt;$Y$7,"",IF(AND($BF20=$Y$7,$BG20=23),"",Entrées!I48-Entrées!I47))</f>
        <v>-127.5</v>
      </c>
      <c r="BO20" s="32">
        <f>IF($BF20&gt;$Y$7,"",IF(AND($BF20=$Y$7,$BG20=23),"",Entrées!J48-Entrées!J47))</f>
        <v>338.5</v>
      </c>
      <c r="BP20" s="32">
        <f>IF($BF20&gt;$Y$7,"",IF(AND($BF20=$Y$7,$BG20=23),"",Entrées!K48-Entrées!K47))</f>
        <v>275</v>
      </c>
      <c r="BQ20" s="32">
        <f>IF($BF20&gt;$Y$7,"",IF(AND($BF20=$Y$7,$BG20=23),"",Entrées!L48-Entrées!L47))</f>
        <v>273.5</v>
      </c>
      <c r="BR20" s="32">
        <f>IF($BF20&gt;$Y$7,"",IF(AND($BF20=$Y$7,$BG20=23),"",Entrées!M48-Entrées!M47))</f>
        <v>85</v>
      </c>
      <c r="BS20" s="32">
        <f>IF($BF20&gt;$Y$7,"",IF(AND($BF20=$Y$7,$BG20=23),"",Entrées!N48-Entrées!N47))</f>
        <v>-4</v>
      </c>
      <c r="BT20" s="32">
        <f>IF($BF20&gt;$Y$7,"",IF(AND($BF20=$Y$7,$BG20=23),"",Entrées!O48-Entrées!O47))</f>
        <v>-446.5</v>
      </c>
      <c r="BU20" s="32">
        <f>IF($BF20&gt;$Y$7,"",IF(AND($BF20=$Y$7,$BG20=23),"",Entrées!P48-Entrées!P47))</f>
        <v>0</v>
      </c>
      <c r="BV20" s="32">
        <f>IF($BF20&gt;$Y$7,"",IF(AND($BF20=$Y$7,$BG20=23),"",Entrées!Q48-Entrées!Q47))</f>
        <v>-212</v>
      </c>
      <c r="BW20" s="32">
        <f>IF($BF20&gt;$Y$7,"",IF(AND($BF20=$Y$7,$BG20=23),"",Entrées!R48-Entrées!R47))</f>
        <v>-50</v>
      </c>
      <c r="BX20" s="32">
        <f>IF($BF20&gt;$Y$7,"",IF(AND($BF20=$Y$7,$BG20=23),"",Entrées!S48-Entrées!S47))</f>
        <v>-583</v>
      </c>
      <c r="BY20" s="32">
        <f>IF($BF20&gt;$Y$7,"",IF(AND($BF20=$Y$7,$BG20=23),"",Entrées!T48-Entrées!T47))</f>
        <v>0</v>
      </c>
      <c r="BZ20" s="32">
        <f>IF($BF20&gt;$Y$7,"",IF(AND($BF20=$Y$7,$BG20=23),"",Entrées!U48-Entrées!U47))</f>
        <v>123</v>
      </c>
      <c r="CA20" s="32">
        <f>IF($BF20&gt;$Y$7,"",IF(AND($BF20=$Y$7,$BG20=23),"",Entrées!V48-Entrées!V47))</f>
        <v>15</v>
      </c>
      <c r="CD20" s="33">
        <f>IF($BF20&lt;=$Y$7,Entrées!J47/CD$2,"")</f>
        <v>0.3855921052631579</v>
      </c>
      <c r="CE20" s="33">
        <f>IF($BF20&lt;=$Y$7,Entrées!K47/CE$2,"")</f>
        <v>0.16988095238095238</v>
      </c>
      <c r="CF20" s="11">
        <f t="shared" si="24"/>
        <v>7600</v>
      </c>
      <c r="CG20" s="11">
        <f t="shared" si="25"/>
        <v>4200</v>
      </c>
      <c r="CH20" s="52">
        <f t="shared" si="26"/>
        <v>0.26950009137426939</v>
      </c>
      <c r="CI20" s="52">
        <f t="shared" si="27"/>
        <v>0.11132787698412699</v>
      </c>
      <c r="CK20" s="3">
        <f t="shared" si="33"/>
        <v>0.44999999999999996</v>
      </c>
      <c r="CL20" s="8"/>
      <c r="CM20" s="34" t="s">
        <v>52</v>
      </c>
      <c r="CN20" s="34">
        <f ca="1">COUNTIF(INDIRECT(ADDRESS(ROW($CD$10),COLUMN($CD$10),4)):INDIRECT(ADDRESS(ROW($CD$753),COLUMN($CD$10),4)),"&lt;"&amp;CK20)-COUNTIF(INDIRECT(ADDRESS(ROW($CD$10),COLUMN($CD$10),4)):INDIRECT(ADDRESS(ROW($CD$753),COLUMN($CD$10),4)),"&lt;"&amp;CK19)</f>
        <v>46</v>
      </c>
      <c r="CO20" s="35">
        <f ca="1">CN20/Entrées!$P$11</f>
        <v>6.3888888888888884E-2</v>
      </c>
      <c r="CQ20" s="7"/>
      <c r="CR20" s="8"/>
      <c r="CS20" s="34" t="s">
        <v>52</v>
      </c>
      <c r="CT20" s="34">
        <f ca="1">COUNTIF(INDIRECT(ADDRESS(ROW($CE$10),COLUMN($CE$10),4)):INDIRECT(ADDRESS(ROW($CE$753),COLUMN($CE$10),4)),"&lt;"&amp;CK20)-COUNTIF(INDIRECT(ADDRESS(ROW($CE$10),COLUMN($CE$10),4)):INDIRECT(ADDRESS(ROW($CE$753),COLUMN($CE$10),4)),"&lt;"&amp;CK19)</f>
        <v>28</v>
      </c>
      <c r="CU20" s="35">
        <f ca="1">CT20/Entrées!$P$11</f>
        <v>3.888888888888889E-2</v>
      </c>
      <c r="CV20" s="7"/>
      <c r="ED20" s="19"/>
      <c r="EE20" s="19"/>
      <c r="EF20" s="22"/>
      <c r="EG20" s="9"/>
      <c r="EH20" s="22"/>
      <c r="EI20" s="38"/>
      <c r="EJ20" s="19"/>
      <c r="EK20" s="19"/>
      <c r="EL20" s="19"/>
      <c r="EM20" s="19"/>
      <c r="EN20" s="38"/>
      <c r="EO20" s="22"/>
      <c r="EP20" s="9"/>
      <c r="EQ20" s="22"/>
      <c r="ER20" s="38"/>
      <c r="ES20" s="19"/>
      <c r="ET20" s="19"/>
      <c r="EU20" s="19"/>
      <c r="EV20" s="19"/>
      <c r="EW20" s="38"/>
      <c r="EX20" s="19"/>
      <c r="EY20" s="19"/>
      <c r="EZ20" s="19"/>
      <c r="FA20" s="19"/>
      <c r="FB20" s="19"/>
      <c r="FC20" s="19"/>
    </row>
    <row r="21" spans="1:159">
      <c r="C21" s="11">
        <f t="shared" si="34"/>
        <v>1</v>
      </c>
      <c r="D21" s="27">
        <f t="shared" si="30"/>
        <v>10</v>
      </c>
      <c r="E21" s="28">
        <f ca="1">IF($D21&gt;$D$8,"",INDIRECT(ADDRESS(ROW(Entrées!$C$37)+($D21-1)*24+E$11,COLUMN(Entrées!$C$37)+($C21-1),4,TRUE,"Entrées")))</f>
        <v>62067</v>
      </c>
      <c r="F21" s="28">
        <f ca="1">IF($D21&gt;$D$8,"",INDIRECT(ADDRESS(ROW(Entrées!$C$37)+($D21-1)*24+F$11,COLUMN(Entrées!$C$37)+($C21-1),4,TRUE,"Entrées")))</f>
        <v>58029</v>
      </c>
      <c r="G21" s="28">
        <f ca="1">IF($D21&gt;$D$8,"",INDIRECT(ADDRESS(ROW(Entrées!$C$37)+($D21-1)*24+G$11,COLUMN(Entrées!$C$37)+($C21-1),4,TRUE,"Entrées")))</f>
        <v>57014.5</v>
      </c>
      <c r="H21" s="28">
        <f ca="1">IF($D21&gt;$D$8,"",INDIRECT(ADDRESS(ROW(Entrées!$C$37)+($D21-1)*24+H$11,COLUMN(Entrées!$C$37)+($C21-1),4,TRUE,"Entrées")))</f>
        <v>54450</v>
      </c>
      <c r="I21" s="28">
        <f ca="1">IF($D21&gt;$D$8,"",INDIRECT(ADDRESS(ROW(Entrées!$C$37)+($D21-1)*24+I$11,COLUMN(Entrées!$C$37)+($C21-1),4,TRUE,"Entrées")))</f>
        <v>52857.5</v>
      </c>
      <c r="J21" s="28">
        <f ca="1">IF($D21&gt;$D$8,"",INDIRECT(ADDRESS(ROW(Entrées!$C$37)+($D21-1)*24+J$11,COLUMN(Entrées!$C$37)+($C21-1),4,TRUE,"Entrées")))</f>
        <v>53942</v>
      </c>
      <c r="K21" s="28">
        <f ca="1">IF($D21&gt;$D$8,"",INDIRECT(ADDRESS(ROW(Entrées!$C$37)+($D21-1)*24+K$11,COLUMN(Entrées!$C$37)+($C21-1),4,TRUE,"Entrées")))</f>
        <v>58675</v>
      </c>
      <c r="L21" s="28">
        <f ca="1">IF($D21&gt;$D$8,"",INDIRECT(ADDRESS(ROW(Entrées!$C$37)+($D21-1)*24+L$11,COLUMN(Entrées!$C$37)+($C21-1),4,TRUE,"Entrées")))</f>
        <v>64343.5</v>
      </c>
      <c r="M21" s="28">
        <f ca="1">IF($D21&gt;$D$8,"",INDIRECT(ADDRESS(ROW(Entrées!$C$37)+($D21-1)*24+M$11,COLUMN(Entrées!$C$37)+($C21-1),4,TRUE,"Entrées")))</f>
        <v>67331.5</v>
      </c>
      <c r="N21" s="28">
        <f ca="1">IF($D21&gt;$D$8,"",INDIRECT(ADDRESS(ROW(Entrées!$C$37)+($D21-1)*24+N$11,COLUMN(Entrées!$C$37)+($C21-1),4,TRUE,"Entrées")))</f>
        <v>68944.5</v>
      </c>
      <c r="O21" s="28">
        <f ca="1">IF($D21&gt;$D$8,"",INDIRECT(ADDRESS(ROW(Entrées!$C$37)+($D21-1)*24+O$11,COLUMN(Entrées!$C$37)+($C21-1),4,TRUE,"Entrées")))</f>
        <v>68619</v>
      </c>
      <c r="P21" s="28">
        <f ca="1">IF($D21&gt;$D$8,"",INDIRECT(ADDRESS(ROW(Entrées!$C$37)+($D21-1)*24+P$11,COLUMN(Entrées!$C$37)+($C21-1),4,TRUE,"Entrées")))</f>
        <v>67953</v>
      </c>
      <c r="Q21" s="28">
        <f ca="1">IF($D21&gt;$D$8,"",INDIRECT(ADDRESS(ROW(Entrées!$C$37)+($D21-1)*24+Q$11,COLUMN(Entrées!$C$37)+($C21-1),4,TRUE,"Entrées")))</f>
        <v>67710.5</v>
      </c>
      <c r="R21" s="28">
        <f ca="1">IF($D21&gt;$D$8,"",INDIRECT(ADDRESS(ROW(Entrées!$C$37)+($D21-1)*24+R$11,COLUMN(Entrées!$C$37)+($C21-1),4,TRUE,"Entrées")))</f>
        <v>66692.5</v>
      </c>
      <c r="S21" s="28">
        <f ca="1">IF($D21&gt;$D$8,"",INDIRECT(ADDRESS(ROW(Entrées!$C$37)+($D21-1)*24+S$11,COLUMN(Entrées!$C$37)+($C21-1),4,TRUE,"Entrées")))</f>
        <v>65382</v>
      </c>
      <c r="T21" s="28">
        <f ca="1">IF($D21&gt;$D$8,"",INDIRECT(ADDRESS(ROW(Entrées!$C$37)+($D21-1)*24+T$11,COLUMN(Entrées!$C$37)+($C21-1),4,TRUE,"Entrées")))</f>
        <v>63092.5</v>
      </c>
      <c r="U21" s="28">
        <f ca="1">IF($D21&gt;$D$8,"",INDIRECT(ADDRESS(ROW(Entrées!$C$37)+($D21-1)*24+U$11,COLUMN(Entrées!$C$37)+($C21-1),4,TRUE,"Entrées")))</f>
        <v>61449</v>
      </c>
      <c r="V21" s="28">
        <f ca="1">IF($D21&gt;$D$8,"",INDIRECT(ADDRESS(ROW(Entrées!$C$37)+($D21-1)*24+V$11,COLUMN(Entrées!$C$37)+($C21-1),4,TRUE,"Entrées")))</f>
        <v>60438</v>
      </c>
      <c r="W21" s="28">
        <f ca="1">IF($D21&gt;$D$8,"",INDIRECT(ADDRESS(ROW(Entrées!$C$37)+($D21-1)*24+W$11,COLUMN(Entrées!$C$37)+($C21-1),4,TRUE,"Entrées")))</f>
        <v>61353</v>
      </c>
      <c r="X21" s="28">
        <f ca="1">IF($D21&gt;$D$8,"",INDIRECT(ADDRESS(ROW(Entrées!$C$37)+($D21-1)*24+X$11,COLUMN(Entrées!$C$37)+($C21-1),4,TRUE,"Entrées")))</f>
        <v>63592</v>
      </c>
      <c r="Y21" s="28">
        <f ca="1">IF($D21&gt;$D$8,"",INDIRECT(ADDRESS(ROW(Entrées!$C$37)+($D21-1)*24+Y$11,COLUMN(Entrées!$C$37)+($C21-1),4,TRUE,"Entrées")))</f>
        <v>62633.5</v>
      </c>
      <c r="Z21" s="28">
        <f ca="1">IF($D21&gt;$D$8,"",INDIRECT(ADDRESS(ROW(Entrées!$C$37)+($D21-1)*24+Z$11,COLUMN(Entrées!$C$37)+($C21-1),4,TRUE,"Entrées")))</f>
        <v>61815</v>
      </c>
      <c r="AA21" s="28">
        <f ca="1">IF($D21&gt;$D$8,"",INDIRECT(ADDRESS(ROW(Entrées!$C$37)+($D21-1)*24+AA$11,COLUMN(Entrées!$C$37)+($C21-1),4,TRUE,"Entrées")))</f>
        <v>59449</v>
      </c>
      <c r="AB21" s="28">
        <f ca="1">IF($D21&gt;$D$8,"",INDIRECT(ADDRESS(ROW(Entrées!$C$37)+($D21-1)*24+AB$11,COLUMN(Entrées!$C$37)+($C21-1),4,TRUE,"Entrées")))</f>
        <v>61470</v>
      </c>
      <c r="AD21" s="40">
        <f t="shared" ca="1" si="28"/>
        <v>62054.3125</v>
      </c>
      <c r="AE21" s="40">
        <f t="shared" ca="1" si="31"/>
        <v>68944.5</v>
      </c>
      <c r="AF21" s="40">
        <f t="shared" ca="1" si="32"/>
        <v>52857.5</v>
      </c>
      <c r="AG21" s="4"/>
      <c r="AH21" s="11">
        <f>Entrées!A48</f>
        <v>1</v>
      </c>
      <c r="AI21" s="13">
        <f>Entrées!B48</f>
        <v>11</v>
      </c>
      <c r="AJ21" s="31">
        <f t="shared" ca="1" si="29"/>
        <v>55625.834722222207</v>
      </c>
      <c r="AK21" s="31">
        <f t="shared" ca="1" si="4"/>
        <v>55155.277777777781</v>
      </c>
      <c r="AL21" s="31">
        <f t="shared" ca="1" si="5"/>
        <v>55132.569444444431</v>
      </c>
      <c r="AM21" s="31">
        <f t="shared" ca="1" si="6"/>
        <v>439.35972222222233</v>
      </c>
      <c r="AN21" s="31">
        <f t="shared" ca="1" si="7"/>
        <v>2143.2847222222222</v>
      </c>
      <c r="AO21" s="31">
        <f t="shared" ca="1" si="8"/>
        <v>1711.4715277777773</v>
      </c>
      <c r="AP21" s="31">
        <f t="shared" ca="1" si="9"/>
        <v>43686.806944444448</v>
      </c>
      <c r="AQ21" s="31">
        <f t="shared" ca="1" si="10"/>
        <v>2048.2006944444447</v>
      </c>
      <c r="AR21" s="31">
        <f t="shared" ca="1" si="11"/>
        <v>467.57708333333329</v>
      </c>
      <c r="AS21" s="31">
        <f t="shared" ca="1" si="12"/>
        <v>9872.0041666666693</v>
      </c>
      <c r="AT21" s="31">
        <f t="shared" ca="1" si="13"/>
        <v>-752.91041666666672</v>
      </c>
      <c r="AU21" s="31">
        <f t="shared" ca="1" si="14"/>
        <v>580.30277777777769</v>
      </c>
      <c r="AV21" s="31">
        <f t="shared" ca="1" si="15"/>
        <v>-4570.3041666666659</v>
      </c>
      <c r="AW21" s="31">
        <f t="shared" ca="1" si="16"/>
        <v>53.39583333333335</v>
      </c>
      <c r="AX21" s="31">
        <f t="shared" ca="1" si="17"/>
        <v>1401.9361111111111</v>
      </c>
      <c r="AY21" s="31">
        <f t="shared" ca="1" si="18"/>
        <v>-1132.0805555555555</v>
      </c>
      <c r="AZ21" s="31">
        <f t="shared" ca="1" si="19"/>
        <v>-2177.1819444444441</v>
      </c>
      <c r="BA21" s="31">
        <f t="shared" ca="1" si="20"/>
        <v>644.8125</v>
      </c>
      <c r="BB21" s="31">
        <f t="shared" ca="1" si="21"/>
        <v>-1410.101388888889</v>
      </c>
      <c r="BC21" s="31">
        <f t="shared" ca="1" si="22"/>
        <v>-1800.2902777777781</v>
      </c>
      <c r="BF21" s="11">
        <f t="shared" si="23"/>
        <v>1</v>
      </c>
      <c r="BG21" s="11">
        <f t="shared" si="1"/>
        <v>11</v>
      </c>
      <c r="BH21" s="32">
        <f>IF($BF21&gt;$Y$7,"",IF(AND($BF21=$Y$7,$BG21=23),"",Entrées!C49-Entrées!C48))</f>
        <v>502.5</v>
      </c>
      <c r="BI21" s="32">
        <f>IF($BF21&gt;$Y$7,"",IF(AND($BF21=$Y$7,$BG21=23),"",Entrées!D49-Entrées!D48))</f>
        <v>75</v>
      </c>
      <c r="BJ21" s="32">
        <f>IF($BF21&gt;$Y$7,"",IF(AND($BF21=$Y$7,$BG21=23),"",Entrées!E49-Entrées!E48))</f>
        <v>912.5</v>
      </c>
      <c r="BK21" s="32">
        <f>IF($BF21&gt;$Y$7,"",IF(AND($BF21=$Y$7,$BG21=23),"",Entrées!F49-Entrées!F48))</f>
        <v>-1</v>
      </c>
      <c r="BL21" s="32">
        <f>IF($BF21&gt;$Y$7,"",IF(AND($BF21=$Y$7,$BG21=23),"",Entrées!G49-Entrées!G48))</f>
        <v>45</v>
      </c>
      <c r="BM21" s="32">
        <f>IF($BF21&gt;$Y$7,"",IF(AND($BF21=$Y$7,$BG21=23),"",Entrées!H49-Entrées!H48))</f>
        <v>-9.5</v>
      </c>
      <c r="BN21" s="32">
        <f>IF($BF21&gt;$Y$7,"",IF(AND($BF21=$Y$7,$BG21=23),"",Entrées!I49-Entrées!I48))</f>
        <v>229</v>
      </c>
      <c r="BO21" s="32">
        <f>IF($BF21&gt;$Y$7,"",IF(AND($BF21=$Y$7,$BG21=23),"",Entrées!J49-Entrées!J48))</f>
        <v>361</v>
      </c>
      <c r="BP21" s="32">
        <f>IF($BF21&gt;$Y$7,"",IF(AND($BF21=$Y$7,$BG21=23),"",Entrées!K49-Entrées!K48))</f>
        <v>176.5</v>
      </c>
      <c r="BQ21" s="32">
        <f>IF($BF21&gt;$Y$7,"",IF(AND($BF21=$Y$7,$BG21=23),"",Entrées!L49-Entrées!L48))</f>
        <v>206.5</v>
      </c>
      <c r="BR21" s="32">
        <f>IF($BF21&gt;$Y$7,"",IF(AND($BF21=$Y$7,$BG21=23),"",Entrées!M49-Entrées!M48))</f>
        <v>-997.5</v>
      </c>
      <c r="BS21" s="32">
        <f>IF($BF21&gt;$Y$7,"",IF(AND($BF21=$Y$7,$BG21=23),"",Entrées!N49-Entrées!N48))</f>
        <v>-3.5</v>
      </c>
      <c r="BT21" s="32">
        <f>IF($BF21&gt;$Y$7,"",IF(AND($BF21=$Y$7,$BG21=23),"",Entrées!O49-Entrées!O48))</f>
        <v>496.5</v>
      </c>
      <c r="BU21" s="32">
        <f>IF($BF21&gt;$Y$7,"",IF(AND($BF21=$Y$7,$BG21=23),"",Entrées!P49-Entrées!P48))</f>
        <v>1</v>
      </c>
      <c r="BV21" s="32">
        <f>IF($BF21&gt;$Y$7,"",IF(AND($BF21=$Y$7,$BG21=23),"",Entrées!Q49-Entrées!Q48))</f>
        <v>322</v>
      </c>
      <c r="BW21" s="32">
        <f>IF($BF21&gt;$Y$7,"",IF(AND($BF21=$Y$7,$BG21=23),"",Entrées!R49-Entrées!R48))</f>
        <v>0</v>
      </c>
      <c r="BX21" s="32">
        <f>IF($BF21&gt;$Y$7,"",IF(AND($BF21=$Y$7,$BG21=23),"",Entrées!S49-Entrées!S48))</f>
        <v>1395</v>
      </c>
      <c r="BY21" s="32">
        <f>IF($BF21&gt;$Y$7,"",IF(AND($BF21=$Y$7,$BG21=23),"",Entrées!T49-Entrées!T48))</f>
        <v>0</v>
      </c>
      <c r="BZ21" s="32">
        <f>IF($BF21&gt;$Y$7,"",IF(AND($BF21=$Y$7,$BG21=23),"",Entrées!U49-Entrées!U48))</f>
        <v>-48</v>
      </c>
      <c r="CA21" s="32">
        <f>IF($BF21&gt;$Y$7,"",IF(AND($BF21=$Y$7,$BG21=23),"",Entrées!V49-Entrées!V48))</f>
        <v>-19</v>
      </c>
      <c r="CD21" s="33">
        <f>IF($BF21&lt;=$Y$7,Entrées!J48/CD$2,"")</f>
        <v>0.43013157894736842</v>
      </c>
      <c r="CE21" s="33">
        <f>IF($BF21&lt;=$Y$7,Entrées!K48/CE$2,"")</f>
        <v>0.23535714285714285</v>
      </c>
      <c r="CF21" s="11">
        <f t="shared" si="24"/>
        <v>7600</v>
      </c>
      <c r="CG21" s="11">
        <f t="shared" si="25"/>
        <v>4200</v>
      </c>
      <c r="CH21" s="52">
        <f t="shared" si="26"/>
        <v>0.26950009137426939</v>
      </c>
      <c r="CI21" s="52">
        <f t="shared" si="27"/>
        <v>0.11132787698412699</v>
      </c>
      <c r="CK21" s="3">
        <f t="shared" si="33"/>
        <v>0.49999999999999994</v>
      </c>
      <c r="CL21" s="8"/>
      <c r="CM21" s="34" t="s">
        <v>53</v>
      </c>
      <c r="CN21" s="34">
        <f ca="1">COUNTIF(INDIRECT(ADDRESS(ROW($CD$10),COLUMN($CD$10),4)):INDIRECT(ADDRESS(ROW($CD$753),COLUMN($CD$10),4)),"&lt;"&amp;CK21)-COUNTIF(INDIRECT(ADDRESS(ROW($CD$10),COLUMN($CD$10),4)):INDIRECT(ADDRESS(ROW($CD$753),COLUMN($CD$10),4)),"&lt;"&amp;CK20)</f>
        <v>53</v>
      </c>
      <c r="CO21" s="35">
        <f ca="1">CN21/Entrées!$P$11</f>
        <v>7.3611111111111113E-2</v>
      </c>
      <c r="CQ21" s="7"/>
      <c r="CR21" s="8"/>
      <c r="CS21" s="34" t="s">
        <v>53</v>
      </c>
      <c r="CT21" s="34">
        <f ca="1">COUNTIF(INDIRECT(ADDRESS(ROW($CE$10),COLUMN($CE$10),4)):INDIRECT(ADDRESS(ROW($CE$753),COLUMN($CE$10),4)),"&lt;"&amp;CK21)-COUNTIF(INDIRECT(ADDRESS(ROW($CE$10),COLUMN($CE$10),4)):INDIRECT(ADDRESS(ROW($CE$753),COLUMN($CE$10),4)),"&lt;"&amp;CK20)</f>
        <v>8</v>
      </c>
      <c r="CU21" s="35">
        <f ca="1">CT21/Entrées!$P$11</f>
        <v>1.1111111111111112E-2</v>
      </c>
      <c r="CV21" s="7"/>
      <c r="ED21" s="19"/>
      <c r="EE21" s="19"/>
      <c r="EF21" s="22"/>
      <c r="EG21" s="9"/>
      <c r="EH21" s="22"/>
      <c r="EI21" s="38"/>
      <c r="EJ21" s="19"/>
      <c r="EK21" s="19"/>
      <c r="EL21" s="19"/>
      <c r="EM21" s="19"/>
      <c r="EN21" s="38"/>
      <c r="EO21" s="22"/>
      <c r="EP21" s="9"/>
      <c r="EQ21" s="22"/>
      <c r="ER21" s="38"/>
      <c r="ES21" s="19"/>
      <c r="ET21" s="19"/>
      <c r="EU21" s="19"/>
      <c r="EV21" s="19"/>
      <c r="EW21" s="38"/>
      <c r="EX21" s="19"/>
      <c r="EY21" s="19"/>
      <c r="EZ21" s="19"/>
      <c r="FA21" s="19"/>
      <c r="FB21" s="19"/>
      <c r="FC21" s="19"/>
    </row>
    <row r="22" spans="1:159">
      <c r="C22" s="11">
        <f t="shared" si="34"/>
        <v>1</v>
      </c>
      <c r="D22" s="27">
        <f t="shared" si="30"/>
        <v>11</v>
      </c>
      <c r="E22" s="28">
        <f ca="1">IF($D22&gt;$D$8,"",INDIRECT(ADDRESS(ROW(Entrées!$C$37)+($D22-1)*24+E$11,COLUMN(Entrées!$C$37)+($C22-1),4,TRUE,"Entrées")))</f>
        <v>59647.5</v>
      </c>
      <c r="F22" s="28">
        <f ca="1">IF($D22&gt;$D$8,"",INDIRECT(ADDRESS(ROW(Entrées!$C$37)+($D22-1)*24+F$11,COLUMN(Entrées!$C$37)+($C22-1),4,TRUE,"Entrées")))</f>
        <v>55696</v>
      </c>
      <c r="G22" s="28">
        <f ca="1">IF($D22&gt;$D$8,"",INDIRECT(ADDRESS(ROW(Entrées!$C$37)+($D22-1)*24+G$11,COLUMN(Entrées!$C$37)+($C22-1),4,TRUE,"Entrées")))</f>
        <v>54774.5</v>
      </c>
      <c r="H22" s="28">
        <f ca="1">IF($D22&gt;$D$8,"",INDIRECT(ADDRESS(ROW(Entrées!$C$37)+($D22-1)*24+H$11,COLUMN(Entrées!$C$37)+($C22-1),4,TRUE,"Entrées")))</f>
        <v>51972</v>
      </c>
      <c r="I22" s="28">
        <f ca="1">IF($D22&gt;$D$8,"",INDIRECT(ADDRESS(ROW(Entrées!$C$37)+($D22-1)*24+I$11,COLUMN(Entrées!$C$37)+($C22-1),4,TRUE,"Entrées")))</f>
        <v>49936</v>
      </c>
      <c r="J22" s="28">
        <f ca="1">IF($D22&gt;$D$8,"",INDIRECT(ADDRESS(ROW(Entrées!$C$37)+($D22-1)*24+J$11,COLUMN(Entrées!$C$37)+($C22-1),4,TRUE,"Entrées")))</f>
        <v>50885.5</v>
      </c>
      <c r="K22" s="28">
        <f ca="1">IF($D22&gt;$D$8,"",INDIRECT(ADDRESS(ROW(Entrées!$C$37)+($D22-1)*24+K$11,COLUMN(Entrées!$C$37)+($C22-1),4,TRUE,"Entrées")))</f>
        <v>55489.5</v>
      </c>
      <c r="L22" s="28">
        <f ca="1">IF($D22&gt;$D$8,"",INDIRECT(ADDRESS(ROW(Entrées!$C$37)+($D22-1)*24+L$11,COLUMN(Entrées!$C$37)+($C22-1),4,TRUE,"Entrées")))</f>
        <v>61688.5</v>
      </c>
      <c r="M22" s="28">
        <f ca="1">IF($D22&gt;$D$8,"",INDIRECT(ADDRESS(ROW(Entrées!$C$37)+($D22-1)*24+M$11,COLUMN(Entrées!$C$37)+($C22-1),4,TRUE,"Entrées")))</f>
        <v>64279</v>
      </c>
      <c r="N22" s="28">
        <f ca="1">IF($D22&gt;$D$8,"",INDIRECT(ADDRESS(ROW(Entrées!$C$37)+($D22-1)*24+N$11,COLUMN(Entrées!$C$37)+($C22-1),4,TRUE,"Entrées")))</f>
        <v>65481</v>
      </c>
      <c r="O22" s="28">
        <f ca="1">IF($D22&gt;$D$8,"",INDIRECT(ADDRESS(ROW(Entrées!$C$37)+($D22-1)*24+O$11,COLUMN(Entrées!$C$37)+($C22-1),4,TRUE,"Entrées")))</f>
        <v>65586</v>
      </c>
      <c r="P22" s="28">
        <f ca="1">IF($D22&gt;$D$8,"",INDIRECT(ADDRESS(ROW(Entrées!$C$37)+($D22-1)*24+P$11,COLUMN(Entrées!$C$37)+($C22-1),4,TRUE,"Entrées")))</f>
        <v>65472.5</v>
      </c>
      <c r="Q22" s="28">
        <f ca="1">IF($D22&gt;$D$8,"",INDIRECT(ADDRESS(ROW(Entrées!$C$37)+($D22-1)*24+Q$11,COLUMN(Entrées!$C$37)+($C22-1),4,TRUE,"Entrées")))</f>
        <v>65008</v>
      </c>
      <c r="R22" s="28">
        <f ca="1">IF($D22&gt;$D$8,"",INDIRECT(ADDRESS(ROW(Entrées!$C$37)+($D22-1)*24+R$11,COLUMN(Entrées!$C$37)+($C22-1),4,TRUE,"Entrées")))</f>
        <v>64406.5</v>
      </c>
      <c r="S22" s="28">
        <f ca="1">IF($D22&gt;$D$8,"",INDIRECT(ADDRESS(ROW(Entrées!$C$37)+($D22-1)*24+S$11,COLUMN(Entrées!$C$37)+($C22-1),4,TRUE,"Entrées")))</f>
        <v>63211</v>
      </c>
      <c r="T22" s="28">
        <f ca="1">IF($D22&gt;$D$8,"",INDIRECT(ADDRESS(ROW(Entrées!$C$37)+($D22-1)*24+T$11,COLUMN(Entrées!$C$37)+($C22-1),4,TRUE,"Entrées")))</f>
        <v>61245.5</v>
      </c>
      <c r="U22" s="28">
        <f ca="1">IF($D22&gt;$D$8,"",INDIRECT(ADDRESS(ROW(Entrées!$C$37)+($D22-1)*24+U$11,COLUMN(Entrées!$C$37)+($C22-1),4,TRUE,"Entrées")))</f>
        <v>59769</v>
      </c>
      <c r="V22" s="28">
        <f ca="1">IF($D22&gt;$D$8,"",INDIRECT(ADDRESS(ROW(Entrées!$C$37)+($D22-1)*24+V$11,COLUMN(Entrées!$C$37)+($C22-1),4,TRUE,"Entrées")))</f>
        <v>58999</v>
      </c>
      <c r="W22" s="28">
        <f ca="1">IF($D22&gt;$D$8,"",INDIRECT(ADDRESS(ROW(Entrées!$C$37)+($D22-1)*24+W$11,COLUMN(Entrées!$C$37)+($C22-1),4,TRUE,"Entrées")))</f>
        <v>59931</v>
      </c>
      <c r="X22" s="28">
        <f ca="1">IF($D22&gt;$D$8,"",INDIRECT(ADDRESS(ROW(Entrées!$C$37)+($D22-1)*24+X$11,COLUMN(Entrées!$C$37)+($C22-1),4,TRUE,"Entrées")))</f>
        <v>62309</v>
      </c>
      <c r="Y22" s="28">
        <f ca="1">IF($D22&gt;$D$8,"",INDIRECT(ADDRESS(ROW(Entrées!$C$37)+($D22-1)*24+Y$11,COLUMN(Entrées!$C$37)+($C22-1),4,TRUE,"Entrées")))</f>
        <v>60993.5</v>
      </c>
      <c r="Z22" s="28">
        <f ca="1">IF($D22&gt;$D$8,"",INDIRECT(ADDRESS(ROW(Entrées!$C$37)+($D22-1)*24+Z$11,COLUMN(Entrées!$C$37)+($C22-1),4,TRUE,"Entrées")))</f>
        <v>60076</v>
      </c>
      <c r="AA22" s="28">
        <f ca="1">IF($D22&gt;$D$8,"",INDIRECT(ADDRESS(ROW(Entrées!$C$37)+($D22-1)*24+AA$11,COLUMN(Entrées!$C$37)+($C22-1),4,TRUE,"Entrées")))</f>
        <v>57944.5</v>
      </c>
      <c r="AB22" s="28">
        <f ca="1">IF($D22&gt;$D$8,"",INDIRECT(ADDRESS(ROW(Entrées!$C$37)+($D22-1)*24+AB$11,COLUMN(Entrées!$C$37)+($C22-1),4,TRUE,"Entrées")))</f>
        <v>59935</v>
      </c>
      <c r="AD22" s="40">
        <f t="shared" ca="1" si="28"/>
        <v>59780.666666666664</v>
      </c>
      <c r="AE22" s="40">
        <f t="shared" ca="1" si="31"/>
        <v>65586</v>
      </c>
      <c r="AF22" s="40">
        <f t="shared" ca="1" si="32"/>
        <v>49936</v>
      </c>
      <c r="AG22" s="4"/>
      <c r="AH22" s="11">
        <f>Entrées!A49</f>
        <v>1</v>
      </c>
      <c r="AI22" s="13">
        <f>Entrées!B49</f>
        <v>12</v>
      </c>
      <c r="AJ22" s="31">
        <f t="shared" ca="1" si="29"/>
        <v>55625.834722222207</v>
      </c>
      <c r="AK22" s="31">
        <f t="shared" ca="1" si="4"/>
        <v>55155.277777777781</v>
      </c>
      <c r="AL22" s="31">
        <f t="shared" ca="1" si="5"/>
        <v>55132.569444444431</v>
      </c>
      <c r="AM22" s="31">
        <f t="shared" ca="1" si="6"/>
        <v>439.35972222222233</v>
      </c>
      <c r="AN22" s="31">
        <f t="shared" ca="1" si="7"/>
        <v>2143.2847222222222</v>
      </c>
      <c r="AO22" s="31">
        <f t="shared" ca="1" si="8"/>
        <v>1711.4715277777773</v>
      </c>
      <c r="AP22" s="31">
        <f t="shared" ca="1" si="9"/>
        <v>43686.806944444448</v>
      </c>
      <c r="AQ22" s="31">
        <f t="shared" ca="1" si="10"/>
        <v>2048.2006944444447</v>
      </c>
      <c r="AR22" s="31">
        <f t="shared" ca="1" si="11"/>
        <v>467.57708333333329</v>
      </c>
      <c r="AS22" s="31">
        <f t="shared" ca="1" si="12"/>
        <v>9872.0041666666693</v>
      </c>
      <c r="AT22" s="31">
        <f t="shared" ca="1" si="13"/>
        <v>-752.91041666666672</v>
      </c>
      <c r="AU22" s="31">
        <f t="shared" ca="1" si="14"/>
        <v>580.30277777777769</v>
      </c>
      <c r="AV22" s="31">
        <f t="shared" ca="1" si="15"/>
        <v>-4570.3041666666659</v>
      </c>
      <c r="AW22" s="31">
        <f t="shared" ca="1" si="16"/>
        <v>53.39583333333335</v>
      </c>
      <c r="AX22" s="31">
        <f t="shared" ca="1" si="17"/>
        <v>1401.9361111111111</v>
      </c>
      <c r="AY22" s="31">
        <f t="shared" ca="1" si="18"/>
        <v>-1132.0805555555555</v>
      </c>
      <c r="AZ22" s="31">
        <f t="shared" ca="1" si="19"/>
        <v>-2177.1819444444441</v>
      </c>
      <c r="BA22" s="31">
        <f t="shared" ca="1" si="20"/>
        <v>644.8125</v>
      </c>
      <c r="BB22" s="31">
        <f t="shared" ca="1" si="21"/>
        <v>-1410.101388888889</v>
      </c>
      <c r="BC22" s="31">
        <f t="shared" ca="1" si="22"/>
        <v>-1800.2902777777781</v>
      </c>
      <c r="BF22" s="11">
        <f t="shared" si="23"/>
        <v>1</v>
      </c>
      <c r="BG22" s="11">
        <f t="shared" si="1"/>
        <v>12</v>
      </c>
      <c r="BH22" s="32">
        <f>IF($BF22&gt;$Y$7,"",IF(AND($BF22=$Y$7,$BG22=23),"",Entrées!C50-Entrées!C49))</f>
        <v>-756</v>
      </c>
      <c r="BI22" s="32">
        <f>IF($BF22&gt;$Y$7,"",IF(AND($BF22=$Y$7,$BG22=23),"",Entrées!D50-Entrées!D49))</f>
        <v>-1237.5</v>
      </c>
      <c r="BJ22" s="32">
        <f>IF($BF22&gt;$Y$7,"",IF(AND($BF22=$Y$7,$BG22=23),"",Entrées!E50-Entrées!E49))</f>
        <v>-1887.5</v>
      </c>
      <c r="BK22" s="32">
        <f>IF($BF22&gt;$Y$7,"",IF(AND($BF22=$Y$7,$BG22=23),"",Entrées!F50-Entrées!F49))</f>
        <v>0</v>
      </c>
      <c r="BL22" s="32">
        <f>IF($BF22&gt;$Y$7,"",IF(AND($BF22=$Y$7,$BG22=23),"",Entrées!G50-Entrées!G49))</f>
        <v>-306</v>
      </c>
      <c r="BM22" s="32">
        <f>IF($BF22&gt;$Y$7,"",IF(AND($BF22=$Y$7,$BG22=23),"",Entrées!H50-Entrées!H49))</f>
        <v>-4</v>
      </c>
      <c r="BN22" s="32">
        <f>IF($BF22&gt;$Y$7,"",IF(AND($BF22=$Y$7,$BG22=23),"",Entrées!I50-Entrées!I49))</f>
        <v>-249</v>
      </c>
      <c r="BO22" s="32">
        <f>IF($BF22&gt;$Y$7,"",IF(AND($BF22=$Y$7,$BG22=23),"",Entrées!J50-Entrées!J49))</f>
        <v>-160.5</v>
      </c>
      <c r="BP22" s="32">
        <f>IF($BF22&gt;$Y$7,"",IF(AND($BF22=$Y$7,$BG22=23),"",Entrées!K50-Entrées!K49))</f>
        <v>19</v>
      </c>
      <c r="BQ22" s="32">
        <f>IF($BF22&gt;$Y$7,"",IF(AND($BF22=$Y$7,$BG22=23),"",Entrées!L50-Entrées!L49))</f>
        <v>-293.5</v>
      </c>
      <c r="BR22" s="32">
        <f>IF($BF22&gt;$Y$7,"",IF(AND($BF22=$Y$7,$BG22=23),"",Entrées!M50-Entrées!M49))</f>
        <v>-381</v>
      </c>
      <c r="BS22" s="32">
        <f>IF($BF22&gt;$Y$7,"",IF(AND($BF22=$Y$7,$BG22=23),"",Entrées!N50-Entrées!N49))</f>
        <v>-11</v>
      </c>
      <c r="BT22" s="32">
        <f>IF($BF22&gt;$Y$7,"",IF(AND($BF22=$Y$7,$BG22=23),"",Entrées!O50-Entrées!O49))</f>
        <v>630</v>
      </c>
      <c r="BU22" s="32">
        <f>IF($BF22&gt;$Y$7,"",IF(AND($BF22=$Y$7,$BG22=23),"",Entrées!P50-Entrées!P49))</f>
        <v>-4</v>
      </c>
      <c r="BV22" s="32">
        <f>IF($BF22&gt;$Y$7,"",IF(AND($BF22=$Y$7,$BG22=23),"",Entrées!Q50-Entrées!Q49))</f>
        <v>-11</v>
      </c>
      <c r="BW22" s="32">
        <f>IF($BF22&gt;$Y$7,"",IF(AND($BF22=$Y$7,$BG22=23),"",Entrées!R50-Entrées!R49))</f>
        <v>0</v>
      </c>
      <c r="BX22" s="32">
        <f>IF($BF22&gt;$Y$7,"",IF(AND($BF22=$Y$7,$BG22=23),"",Entrées!S50-Entrées!S49))</f>
        <v>-674</v>
      </c>
      <c r="BY22" s="32">
        <f>IF($BF22&gt;$Y$7,"",IF(AND($BF22=$Y$7,$BG22=23),"",Entrées!T50-Entrées!T49))</f>
        <v>0</v>
      </c>
      <c r="BZ22" s="32">
        <f>IF($BF22&gt;$Y$7,"",IF(AND($BF22=$Y$7,$BG22=23),"",Entrées!U50-Entrées!U49))</f>
        <v>0</v>
      </c>
      <c r="CA22" s="32">
        <f>IF($BF22&gt;$Y$7,"",IF(AND($BF22=$Y$7,$BG22=23),"",Entrées!V50-Entrées!V49))</f>
        <v>131</v>
      </c>
      <c r="CD22" s="33">
        <f>IF($BF22&lt;=$Y$7,Entrées!J49/CD$2,"")</f>
        <v>0.47763157894736841</v>
      </c>
      <c r="CE22" s="33">
        <f>IF($BF22&lt;=$Y$7,Entrées!K49/CE$2,"")</f>
        <v>0.27738095238095239</v>
      </c>
      <c r="CF22" s="11">
        <f t="shared" si="24"/>
        <v>7600</v>
      </c>
      <c r="CG22" s="11">
        <f t="shared" si="25"/>
        <v>4200</v>
      </c>
      <c r="CH22" s="52">
        <f t="shared" si="26"/>
        <v>0.26950009137426939</v>
      </c>
      <c r="CI22" s="52">
        <f t="shared" si="27"/>
        <v>0.11132787698412699</v>
      </c>
      <c r="CK22" s="3">
        <f t="shared" si="33"/>
        <v>0.54999999999999993</v>
      </c>
      <c r="CL22" s="8"/>
      <c r="CM22" s="34" t="s">
        <v>54</v>
      </c>
      <c r="CN22" s="34">
        <f ca="1">COUNTIF(INDIRECT(ADDRESS(ROW($CD$10),COLUMN($CD$10),4)):INDIRECT(ADDRESS(ROW($CD$753),COLUMN($CD$10),4)),"&lt;"&amp;CK22)-COUNTIF(INDIRECT(ADDRESS(ROW($CD$10),COLUMN($CD$10),4)):INDIRECT(ADDRESS(ROW($CD$753),COLUMN($CD$10),4)),"&lt;"&amp;CK21)</f>
        <v>17</v>
      </c>
      <c r="CO22" s="35">
        <f ca="1">CN22/Entrées!$P$11</f>
        <v>2.361111111111111E-2</v>
      </c>
      <c r="CQ22" s="7"/>
      <c r="CR22" s="8"/>
      <c r="CS22" s="34" t="s">
        <v>54</v>
      </c>
      <c r="CT22" s="34">
        <f ca="1">COUNTIF(INDIRECT(ADDRESS(ROW($CE$10),COLUMN($CE$10),4)):INDIRECT(ADDRESS(ROW($CE$753),COLUMN($CE$10),4)),"&lt;"&amp;CK22)-COUNTIF(INDIRECT(ADDRESS(ROW($CE$10),COLUMN($CE$10),4)):INDIRECT(ADDRESS(ROW($CE$753),COLUMN($CE$10),4)),"&lt;"&amp;CK21)</f>
        <v>8</v>
      </c>
      <c r="CU22" s="35">
        <f ca="1">CT22/Entrées!$P$11</f>
        <v>1.1111111111111112E-2</v>
      </c>
      <c r="CV22" s="7"/>
      <c r="ED22" s="19"/>
      <c r="EE22" s="19"/>
      <c r="EF22" s="22"/>
      <c r="EG22" s="9"/>
      <c r="EH22" s="22"/>
      <c r="EI22" s="38"/>
      <c r="EJ22" s="19"/>
      <c r="EK22" s="19"/>
      <c r="EL22" s="19"/>
      <c r="EM22" s="19"/>
      <c r="EN22" s="38"/>
      <c r="EO22" s="22"/>
      <c r="EP22" s="9"/>
      <c r="EQ22" s="22"/>
      <c r="ER22" s="38"/>
      <c r="ES22" s="19"/>
      <c r="ET22" s="19"/>
      <c r="EU22" s="19"/>
      <c r="EV22" s="19"/>
      <c r="EW22" s="38"/>
      <c r="EX22" s="19"/>
      <c r="EY22" s="19"/>
      <c r="EZ22" s="19"/>
      <c r="FA22" s="19"/>
      <c r="FB22" s="19"/>
      <c r="FC22" s="19"/>
    </row>
    <row r="23" spans="1:159">
      <c r="C23" s="11">
        <f t="shared" si="34"/>
        <v>1</v>
      </c>
      <c r="D23" s="27">
        <f t="shared" si="30"/>
        <v>12</v>
      </c>
      <c r="E23" s="28">
        <f ca="1">IF($D23&gt;$D$8,"",INDIRECT(ADDRESS(ROW(Entrées!$C$37)+($D23-1)*24+E$11,COLUMN(Entrées!$C$37)+($C23-1),4,TRUE,"Entrées")))</f>
        <v>58409.5</v>
      </c>
      <c r="F23" s="28">
        <f ca="1">IF($D23&gt;$D$8,"",INDIRECT(ADDRESS(ROW(Entrées!$C$37)+($D23-1)*24+F$11,COLUMN(Entrées!$C$37)+($C23-1),4,TRUE,"Entrées")))</f>
        <v>54542.5</v>
      </c>
      <c r="G23" s="28">
        <f ca="1">IF($D23&gt;$D$8,"",INDIRECT(ADDRESS(ROW(Entrées!$C$37)+($D23-1)*24+G$11,COLUMN(Entrées!$C$37)+($C23-1),4,TRUE,"Entrées")))</f>
        <v>53557.5</v>
      </c>
      <c r="H23" s="28">
        <f ca="1">IF($D23&gt;$D$8,"",INDIRECT(ADDRESS(ROW(Entrées!$C$37)+($D23-1)*24+H$11,COLUMN(Entrées!$C$37)+($C23-1),4,TRUE,"Entrées")))</f>
        <v>51037.5</v>
      </c>
      <c r="I23" s="28">
        <f ca="1">IF($D23&gt;$D$8,"",INDIRECT(ADDRESS(ROW(Entrées!$C$37)+($D23-1)*24+I$11,COLUMN(Entrées!$C$37)+($C23-1),4,TRUE,"Entrées")))</f>
        <v>49579.5</v>
      </c>
      <c r="J23" s="28">
        <f ca="1">IF($D23&gt;$D$8,"",INDIRECT(ADDRESS(ROW(Entrées!$C$37)+($D23-1)*24+J$11,COLUMN(Entrées!$C$37)+($C23-1),4,TRUE,"Entrées")))</f>
        <v>50917.5</v>
      </c>
      <c r="K23" s="28">
        <f ca="1">IF($D23&gt;$D$8,"",INDIRECT(ADDRESS(ROW(Entrées!$C$37)+($D23-1)*24+K$11,COLUMN(Entrées!$C$37)+($C23-1),4,TRUE,"Entrées")))</f>
        <v>55555</v>
      </c>
      <c r="L23" s="28">
        <f ca="1">IF($D23&gt;$D$8,"",INDIRECT(ADDRESS(ROW(Entrées!$C$37)+($D23-1)*24+L$11,COLUMN(Entrées!$C$37)+($C23-1),4,TRUE,"Entrées")))</f>
        <v>61291</v>
      </c>
      <c r="M23" s="28">
        <f ca="1">IF($D23&gt;$D$8,"",INDIRECT(ADDRESS(ROW(Entrées!$C$37)+($D23-1)*24+M$11,COLUMN(Entrées!$C$37)+($C23-1),4,TRUE,"Entrées")))</f>
        <v>64051.5</v>
      </c>
      <c r="N23" s="28">
        <f ca="1">IF($D23&gt;$D$8,"",INDIRECT(ADDRESS(ROW(Entrées!$C$37)+($D23-1)*24+N$11,COLUMN(Entrées!$C$37)+($C23-1),4,TRUE,"Entrées")))</f>
        <v>65174</v>
      </c>
      <c r="O23" s="28">
        <f ca="1">IF($D23&gt;$D$8,"",INDIRECT(ADDRESS(ROW(Entrées!$C$37)+($D23-1)*24+O$11,COLUMN(Entrées!$C$37)+($C23-1),4,TRUE,"Entrées")))</f>
        <v>64825</v>
      </c>
      <c r="P23" s="28">
        <f ca="1">IF($D23&gt;$D$8,"",INDIRECT(ADDRESS(ROW(Entrées!$C$37)+($D23-1)*24+P$11,COLUMN(Entrées!$C$37)+($C23-1),4,TRUE,"Entrées")))</f>
        <v>64249.5</v>
      </c>
      <c r="Q23" s="28">
        <f ca="1">IF($D23&gt;$D$8,"",INDIRECT(ADDRESS(ROW(Entrées!$C$37)+($D23-1)*24+Q$11,COLUMN(Entrées!$C$37)+($C23-1),4,TRUE,"Entrées")))</f>
        <v>63702</v>
      </c>
      <c r="R23" s="28">
        <f ca="1">IF($D23&gt;$D$8,"",INDIRECT(ADDRESS(ROW(Entrées!$C$37)+($D23-1)*24+R$11,COLUMN(Entrées!$C$37)+($C23-1),4,TRUE,"Entrées")))</f>
        <v>62652.5</v>
      </c>
      <c r="S23" s="28">
        <f ca="1">IF($D23&gt;$D$8,"",INDIRECT(ADDRESS(ROW(Entrées!$C$37)+($D23-1)*24+S$11,COLUMN(Entrées!$C$37)+($C23-1),4,TRUE,"Entrées")))</f>
        <v>60885</v>
      </c>
      <c r="T23" s="28">
        <f ca="1">IF($D23&gt;$D$8,"",INDIRECT(ADDRESS(ROW(Entrées!$C$37)+($D23-1)*24+T$11,COLUMN(Entrées!$C$37)+($C23-1),4,TRUE,"Entrées")))</f>
        <v>58480</v>
      </c>
      <c r="U23" s="28">
        <f ca="1">IF($D23&gt;$D$8,"",INDIRECT(ADDRESS(ROW(Entrées!$C$37)+($D23-1)*24+U$11,COLUMN(Entrées!$C$37)+($C23-1),4,TRUE,"Entrées")))</f>
        <v>56743.5</v>
      </c>
      <c r="V23" s="28">
        <f ca="1">IF($D23&gt;$D$8,"",INDIRECT(ADDRESS(ROW(Entrées!$C$37)+($D23-1)*24+V$11,COLUMN(Entrées!$C$37)+($C23-1),4,TRUE,"Entrées")))</f>
        <v>55561.5</v>
      </c>
      <c r="W23" s="28">
        <f ca="1">IF($D23&gt;$D$8,"",INDIRECT(ADDRESS(ROW(Entrées!$C$37)+($D23-1)*24+W$11,COLUMN(Entrées!$C$37)+($C23-1),4,TRUE,"Entrées")))</f>
        <v>56260.5</v>
      </c>
      <c r="X23" s="28">
        <f ca="1">IF($D23&gt;$D$8,"",INDIRECT(ADDRESS(ROW(Entrées!$C$37)+($D23-1)*24+X$11,COLUMN(Entrées!$C$37)+($C23-1),4,TRUE,"Entrées")))</f>
        <v>57765.5</v>
      </c>
      <c r="Y23" s="28">
        <f ca="1">IF($D23&gt;$D$8,"",INDIRECT(ADDRESS(ROW(Entrées!$C$37)+($D23-1)*24+Y$11,COLUMN(Entrées!$C$37)+($C23-1),4,TRUE,"Entrées")))</f>
        <v>57023</v>
      </c>
      <c r="Z23" s="28">
        <f ca="1">IF($D23&gt;$D$8,"",INDIRECT(ADDRESS(ROW(Entrées!$C$37)+($D23-1)*24+Z$11,COLUMN(Entrées!$C$37)+($C23-1),4,TRUE,"Entrées")))</f>
        <v>57957.5</v>
      </c>
      <c r="AA23" s="28">
        <f ca="1">IF($D23&gt;$D$8,"",INDIRECT(ADDRESS(ROW(Entrées!$C$37)+($D23-1)*24+AA$11,COLUMN(Entrées!$C$37)+($C23-1),4,TRUE,"Entrées")))</f>
        <v>56917</v>
      </c>
      <c r="AB23" s="28">
        <f ca="1">IF($D23&gt;$D$8,"",INDIRECT(ADDRESS(ROW(Entrées!$C$37)+($D23-1)*24+AB$11,COLUMN(Entrées!$C$37)+($C23-1),4,TRUE,"Entrées")))</f>
        <v>59444</v>
      </c>
      <c r="AD23" s="40">
        <f t="shared" ca="1" si="28"/>
        <v>58190.916666666664</v>
      </c>
      <c r="AE23" s="40">
        <f t="shared" ca="1" si="31"/>
        <v>65174</v>
      </c>
      <c r="AF23" s="40">
        <f t="shared" ca="1" si="32"/>
        <v>49579.5</v>
      </c>
      <c r="AG23" s="4"/>
      <c r="AH23" s="11">
        <f>Entrées!A50</f>
        <v>1</v>
      </c>
      <c r="AI23" s="13">
        <f>Entrées!B50</f>
        <v>13</v>
      </c>
      <c r="AJ23" s="31">
        <f t="shared" ca="1" si="29"/>
        <v>55625.834722222207</v>
      </c>
      <c r="AK23" s="31">
        <f t="shared" ca="1" si="4"/>
        <v>55155.277777777781</v>
      </c>
      <c r="AL23" s="31">
        <f t="shared" ca="1" si="5"/>
        <v>55132.569444444431</v>
      </c>
      <c r="AM23" s="31">
        <f t="shared" ca="1" si="6"/>
        <v>439.35972222222233</v>
      </c>
      <c r="AN23" s="31">
        <f t="shared" ca="1" si="7"/>
        <v>2143.2847222222222</v>
      </c>
      <c r="AO23" s="31">
        <f t="shared" ca="1" si="8"/>
        <v>1711.4715277777773</v>
      </c>
      <c r="AP23" s="31">
        <f t="shared" ca="1" si="9"/>
        <v>43686.806944444448</v>
      </c>
      <c r="AQ23" s="31">
        <f t="shared" ca="1" si="10"/>
        <v>2048.2006944444447</v>
      </c>
      <c r="AR23" s="31">
        <f t="shared" ca="1" si="11"/>
        <v>467.57708333333329</v>
      </c>
      <c r="AS23" s="31">
        <f t="shared" ca="1" si="12"/>
        <v>9872.0041666666693</v>
      </c>
      <c r="AT23" s="31">
        <f t="shared" ca="1" si="13"/>
        <v>-752.91041666666672</v>
      </c>
      <c r="AU23" s="31">
        <f t="shared" ca="1" si="14"/>
        <v>580.30277777777769</v>
      </c>
      <c r="AV23" s="31">
        <f t="shared" ca="1" si="15"/>
        <v>-4570.3041666666659</v>
      </c>
      <c r="AW23" s="31">
        <f t="shared" ca="1" si="16"/>
        <v>53.39583333333335</v>
      </c>
      <c r="AX23" s="31">
        <f t="shared" ca="1" si="17"/>
        <v>1401.9361111111111</v>
      </c>
      <c r="AY23" s="31">
        <f t="shared" ca="1" si="18"/>
        <v>-1132.0805555555555</v>
      </c>
      <c r="AZ23" s="31">
        <f t="shared" ca="1" si="19"/>
        <v>-2177.1819444444441</v>
      </c>
      <c r="BA23" s="31">
        <f t="shared" ca="1" si="20"/>
        <v>644.8125</v>
      </c>
      <c r="BB23" s="31">
        <f t="shared" ca="1" si="21"/>
        <v>-1410.101388888889</v>
      </c>
      <c r="BC23" s="31">
        <f t="shared" ca="1" si="22"/>
        <v>-1800.2902777777781</v>
      </c>
      <c r="BF23" s="11">
        <f t="shared" si="23"/>
        <v>1</v>
      </c>
      <c r="BG23" s="11">
        <f t="shared" si="1"/>
        <v>13</v>
      </c>
      <c r="BH23" s="32">
        <f>IF($BF23&gt;$Y$7,"",IF(AND($BF23=$Y$7,$BG23=23),"",Entrées!C51-Entrées!C50))</f>
        <v>-3716.5</v>
      </c>
      <c r="BI23" s="32">
        <f>IF($BF23&gt;$Y$7,"",IF(AND($BF23=$Y$7,$BG23=23),"",Entrées!D51-Entrées!D50))</f>
        <v>-4112.5</v>
      </c>
      <c r="BJ23" s="32">
        <f>IF($BF23&gt;$Y$7,"",IF(AND($BF23=$Y$7,$BG23=23),"",Entrées!E51-Entrées!E50))</f>
        <v>-3825</v>
      </c>
      <c r="BK23" s="32">
        <f>IF($BF23&gt;$Y$7,"",IF(AND($BF23=$Y$7,$BG23=23),"",Entrées!F51-Entrées!F50))</f>
        <v>-1</v>
      </c>
      <c r="BL23" s="32">
        <f>IF($BF23&gt;$Y$7,"",IF(AND($BF23=$Y$7,$BG23=23),"",Entrées!G51-Entrées!G50))</f>
        <v>-326.5</v>
      </c>
      <c r="BM23" s="32">
        <f>IF($BF23&gt;$Y$7,"",IF(AND($BF23=$Y$7,$BG23=23),"",Entrées!H51-Entrées!H50))</f>
        <v>-1</v>
      </c>
      <c r="BN23" s="32">
        <f>IF($BF23&gt;$Y$7,"",IF(AND($BF23=$Y$7,$BG23=23),"",Entrées!I51-Entrées!I50))</f>
        <v>-786</v>
      </c>
      <c r="BO23" s="32">
        <f>IF($BF23&gt;$Y$7,"",IF(AND($BF23=$Y$7,$BG23=23),"",Entrées!J51-Entrées!J50))</f>
        <v>-212</v>
      </c>
      <c r="BP23" s="32">
        <f>IF($BF23&gt;$Y$7,"",IF(AND($BF23=$Y$7,$BG23=23),"",Entrées!K51-Entrées!K50))</f>
        <v>3.5</v>
      </c>
      <c r="BQ23" s="32">
        <f>IF($BF23&gt;$Y$7,"",IF(AND($BF23=$Y$7,$BG23=23),"",Entrées!L51-Entrées!L50))</f>
        <v>-809</v>
      </c>
      <c r="BR23" s="32">
        <f>IF($BF23&gt;$Y$7,"",IF(AND($BF23=$Y$7,$BG23=23),"",Entrées!M51-Entrées!M50))</f>
        <v>-772.5</v>
      </c>
      <c r="BS23" s="32">
        <f>IF($BF23&gt;$Y$7,"",IF(AND($BF23=$Y$7,$BG23=23),"",Entrées!N51-Entrées!N50))</f>
        <v>2</v>
      </c>
      <c r="BT23" s="32">
        <f>IF($BF23&gt;$Y$7,"",IF(AND($BF23=$Y$7,$BG23=23),"",Entrées!O51-Entrées!O50))</f>
        <v>-813.5</v>
      </c>
      <c r="BU23" s="32">
        <f>IF($BF23&gt;$Y$7,"",IF(AND($BF23=$Y$7,$BG23=23),"",Entrées!P51-Entrées!P50))</f>
        <v>-3</v>
      </c>
      <c r="BV23" s="32">
        <f>IF($BF23&gt;$Y$7,"",IF(AND($BF23=$Y$7,$BG23=23),"",Entrées!Q51-Entrées!Q50))</f>
        <v>-143</v>
      </c>
      <c r="BW23" s="32">
        <f>IF($BF23&gt;$Y$7,"",IF(AND($BF23=$Y$7,$BG23=23),"",Entrées!R51-Entrées!R50))</f>
        <v>0</v>
      </c>
      <c r="BX23" s="32">
        <f>IF($BF23&gt;$Y$7,"",IF(AND($BF23=$Y$7,$BG23=23),"",Entrées!S51-Entrées!S50))</f>
        <v>270</v>
      </c>
      <c r="BY23" s="32">
        <f>IF($BF23&gt;$Y$7,"",IF(AND($BF23=$Y$7,$BG23=23),"",Entrées!T51-Entrées!T50))</f>
        <v>0</v>
      </c>
      <c r="BZ23" s="32">
        <f>IF($BF23&gt;$Y$7,"",IF(AND($BF23=$Y$7,$BG23=23),"",Entrées!U51-Entrées!U50))</f>
        <v>0</v>
      </c>
      <c r="CA23" s="32">
        <f>IF($BF23&gt;$Y$7,"",IF(AND($BF23=$Y$7,$BG23=23),"",Entrées!V51-Entrées!V50))</f>
        <v>-623</v>
      </c>
      <c r="CD23" s="33">
        <f>IF($BF23&lt;=$Y$7,Entrées!J50/CD$2,"")</f>
        <v>0.45651315789473684</v>
      </c>
      <c r="CE23" s="33">
        <f>IF($BF23&lt;=$Y$7,Entrées!K50/CE$2,"")</f>
        <v>0.28190476190476188</v>
      </c>
      <c r="CF23" s="11">
        <f t="shared" si="24"/>
        <v>7600</v>
      </c>
      <c r="CG23" s="11">
        <f t="shared" si="25"/>
        <v>4200</v>
      </c>
      <c r="CH23" s="52">
        <f t="shared" si="26"/>
        <v>0.26950009137426939</v>
      </c>
      <c r="CI23" s="52">
        <f t="shared" si="27"/>
        <v>0.11132787698412699</v>
      </c>
      <c r="CK23" s="3">
        <f t="shared" si="33"/>
        <v>0.6</v>
      </c>
      <c r="CL23" s="8"/>
      <c r="CM23" s="34" t="s">
        <v>55</v>
      </c>
      <c r="CN23" s="34">
        <f ca="1">COUNTIF(INDIRECT(ADDRESS(ROW($CD$10),COLUMN($CD$10),4)):INDIRECT(ADDRESS(ROW($CD$753),COLUMN($CD$10),4)),"&lt;"&amp;CK23)-COUNTIF(INDIRECT(ADDRESS(ROW($CD$10),COLUMN($CD$10),4)):INDIRECT(ADDRESS(ROW($CD$753),COLUMN($CD$10),4)),"&lt;"&amp;CK22)</f>
        <v>6</v>
      </c>
      <c r="CO23" s="35">
        <f ca="1">CN23/Entrées!$P$11</f>
        <v>8.3333333333333332E-3</v>
      </c>
      <c r="CQ23" s="7"/>
      <c r="CR23" s="8"/>
      <c r="CS23" s="34" t="s">
        <v>55</v>
      </c>
      <c r="CT23" s="34">
        <f ca="1">COUNTIF(INDIRECT(ADDRESS(ROW($CE$10),COLUMN($CE$10),4)):INDIRECT(ADDRESS(ROW($CE$753),COLUMN($CE$10),4)),"&lt;"&amp;CK23)-COUNTIF(INDIRECT(ADDRESS(ROW($CE$10),COLUMN($CE$10),4)):INDIRECT(ADDRESS(ROW($CE$753),COLUMN($CE$10),4)),"&lt;"&amp;CK22)</f>
        <v>0</v>
      </c>
      <c r="CU23" s="35">
        <f ca="1">CT23/Entrées!$P$11</f>
        <v>0</v>
      </c>
      <c r="CV23" s="7"/>
      <c r="ED23" s="19"/>
      <c r="EE23" s="19"/>
      <c r="EF23" s="22"/>
      <c r="EG23" s="9"/>
      <c r="EH23" s="22"/>
      <c r="EI23" s="38"/>
      <c r="EJ23" s="19"/>
      <c r="EK23" s="19"/>
      <c r="EL23" s="19"/>
      <c r="EM23" s="19"/>
      <c r="EN23" s="38"/>
      <c r="EO23" s="22"/>
      <c r="EP23" s="9"/>
      <c r="EQ23" s="22"/>
      <c r="ER23" s="38"/>
      <c r="ES23" s="19"/>
      <c r="ET23" s="19"/>
      <c r="EU23" s="19"/>
      <c r="EV23" s="19"/>
      <c r="EW23" s="38"/>
      <c r="EX23" s="19"/>
      <c r="EY23" s="19"/>
      <c r="EZ23" s="19"/>
      <c r="FA23" s="19"/>
      <c r="FB23" s="19"/>
      <c r="FC23" s="19"/>
    </row>
    <row r="24" spans="1:159">
      <c r="C24" s="11">
        <f t="shared" si="34"/>
        <v>1</v>
      </c>
      <c r="D24" s="27">
        <f t="shared" si="30"/>
        <v>13</v>
      </c>
      <c r="E24" s="28">
        <f ca="1">IF($D24&gt;$D$8,"",INDIRECT(ADDRESS(ROW(Entrées!$C$37)+($D24-1)*24+E$11,COLUMN(Entrées!$C$37)+($C24-1),4,TRUE,"Entrées")))</f>
        <v>57876</v>
      </c>
      <c r="F24" s="28">
        <f ca="1">IF($D24&gt;$D$8,"",INDIRECT(ADDRESS(ROW(Entrées!$C$37)+($D24-1)*24+F$11,COLUMN(Entrées!$C$37)+($C24-1),4,TRUE,"Entrées")))</f>
        <v>53425.5</v>
      </c>
      <c r="G24" s="28">
        <f ca="1">IF($D24&gt;$D$8,"",INDIRECT(ADDRESS(ROW(Entrées!$C$37)+($D24-1)*24+G$11,COLUMN(Entrées!$C$37)+($C24-1),4,TRUE,"Entrées")))</f>
        <v>52119.5</v>
      </c>
      <c r="H24" s="28">
        <f ca="1">IF($D24&gt;$D$8,"",INDIRECT(ADDRESS(ROW(Entrées!$C$37)+($D24-1)*24+H$11,COLUMN(Entrées!$C$37)+($C24-1),4,TRUE,"Entrées")))</f>
        <v>49305</v>
      </c>
      <c r="I24" s="28">
        <f ca="1">IF($D24&gt;$D$8,"",INDIRECT(ADDRESS(ROW(Entrées!$C$37)+($D24-1)*24+I$11,COLUMN(Entrées!$C$37)+($C24-1),4,TRUE,"Entrées")))</f>
        <v>47063</v>
      </c>
      <c r="J24" s="28">
        <f ca="1">IF($D24&gt;$D$8,"",INDIRECT(ADDRESS(ROW(Entrées!$C$37)+($D24-1)*24+J$11,COLUMN(Entrées!$C$37)+($C24-1),4,TRUE,"Entrées")))</f>
        <v>46948</v>
      </c>
      <c r="K24" s="28">
        <f ca="1">IF($D24&gt;$D$8,"",INDIRECT(ADDRESS(ROW(Entrées!$C$37)+($D24-1)*24+K$11,COLUMN(Entrées!$C$37)+($C24-1),4,TRUE,"Entrées")))</f>
        <v>48640</v>
      </c>
      <c r="L24" s="28">
        <f ca="1">IF($D24&gt;$D$8,"",INDIRECT(ADDRESS(ROW(Entrées!$C$37)+($D24-1)*24+L$11,COLUMN(Entrées!$C$37)+($C24-1),4,TRUE,"Entrées")))</f>
        <v>49862</v>
      </c>
      <c r="M24" s="28">
        <f ca="1">IF($D24&gt;$D$8,"",INDIRECT(ADDRESS(ROW(Entrées!$C$37)+($D24-1)*24+M$11,COLUMN(Entrées!$C$37)+($C24-1),4,TRUE,"Entrées")))</f>
        <v>52090.5</v>
      </c>
      <c r="N24" s="28">
        <f ca="1">IF($D24&gt;$D$8,"",INDIRECT(ADDRESS(ROW(Entrées!$C$37)+($D24-1)*24+N$11,COLUMN(Entrées!$C$37)+($C24-1),4,TRUE,"Entrées")))</f>
        <v>54699</v>
      </c>
      <c r="O24" s="28">
        <f ca="1">IF($D24&gt;$D$8,"",INDIRECT(ADDRESS(ROW(Entrées!$C$37)+($D24-1)*24+O$11,COLUMN(Entrées!$C$37)+($C24-1),4,TRUE,"Entrées")))</f>
        <v>55434.5</v>
      </c>
      <c r="P24" s="28">
        <f ca="1">IF($D24&gt;$D$8,"",INDIRECT(ADDRESS(ROW(Entrées!$C$37)+($D24-1)*24+P$11,COLUMN(Entrées!$C$37)+($C24-1),4,TRUE,"Entrées")))</f>
        <v>54827</v>
      </c>
      <c r="Q24" s="28">
        <f ca="1">IF($D24&gt;$D$8,"",INDIRECT(ADDRESS(ROW(Entrées!$C$37)+($D24-1)*24+Q$11,COLUMN(Entrées!$C$37)+($C24-1),4,TRUE,"Entrées")))</f>
        <v>55303.5</v>
      </c>
      <c r="R24" s="28">
        <f ca="1">IF($D24&gt;$D$8,"",INDIRECT(ADDRESS(ROW(Entrées!$C$37)+($D24-1)*24+R$11,COLUMN(Entrées!$C$37)+($C24-1),4,TRUE,"Entrées")))</f>
        <v>55177.5</v>
      </c>
      <c r="S24" s="28">
        <f ca="1">IF($D24&gt;$D$8,"",INDIRECT(ADDRESS(ROW(Entrées!$C$37)+($D24-1)*24+S$11,COLUMN(Entrées!$C$37)+($C24-1),4,TRUE,"Entrées")))</f>
        <v>52578.5</v>
      </c>
      <c r="T24" s="28">
        <f ca="1">IF($D24&gt;$D$8,"",INDIRECT(ADDRESS(ROW(Entrées!$C$37)+($D24-1)*24+T$11,COLUMN(Entrées!$C$37)+($C24-1),4,TRUE,"Entrées")))</f>
        <v>50005.5</v>
      </c>
      <c r="U24" s="28">
        <f ca="1">IF($D24&gt;$D$8,"",INDIRECT(ADDRESS(ROW(Entrées!$C$37)+($D24-1)*24+U$11,COLUMN(Entrées!$C$37)+($C24-1),4,TRUE,"Entrées")))</f>
        <v>48164</v>
      </c>
      <c r="V24" s="28">
        <f ca="1">IF($D24&gt;$D$8,"",INDIRECT(ADDRESS(ROW(Entrées!$C$37)+($D24-1)*24+V$11,COLUMN(Entrées!$C$37)+($C24-1),4,TRUE,"Entrées")))</f>
        <v>47398</v>
      </c>
      <c r="W24" s="28">
        <f ca="1">IF($D24&gt;$D$8,"",INDIRECT(ADDRESS(ROW(Entrées!$C$37)+($D24-1)*24+W$11,COLUMN(Entrées!$C$37)+($C24-1),4,TRUE,"Entrées")))</f>
        <v>48631</v>
      </c>
      <c r="X24" s="28">
        <f ca="1">IF($D24&gt;$D$8,"",INDIRECT(ADDRESS(ROW(Entrées!$C$37)+($D24-1)*24+X$11,COLUMN(Entrées!$C$37)+($C24-1),4,TRUE,"Entrées")))</f>
        <v>50582</v>
      </c>
      <c r="Y24" s="28">
        <f ca="1">IF($D24&gt;$D$8,"",INDIRECT(ADDRESS(ROW(Entrées!$C$37)+($D24-1)*24+Y$11,COLUMN(Entrées!$C$37)+($C24-1),4,TRUE,"Entrées")))</f>
        <v>50700.5</v>
      </c>
      <c r="Z24" s="28">
        <f ca="1">IF($D24&gt;$D$8,"",INDIRECT(ADDRESS(ROW(Entrées!$C$37)+($D24-1)*24+Z$11,COLUMN(Entrées!$C$37)+($C24-1),4,TRUE,"Entrées")))</f>
        <v>51630.5</v>
      </c>
      <c r="AA24" s="28">
        <f ca="1">IF($D24&gt;$D$8,"",INDIRECT(ADDRESS(ROW(Entrées!$C$37)+($D24-1)*24+AA$11,COLUMN(Entrées!$C$37)+($C24-1),4,TRUE,"Entrées")))</f>
        <v>50682</v>
      </c>
      <c r="AB24" s="28">
        <f ca="1">IF($D24&gt;$D$8,"",INDIRECT(ADDRESS(ROW(Entrées!$C$37)+($D24-1)*24+AB$11,COLUMN(Entrées!$C$37)+($C24-1),4,TRUE,"Entrées")))</f>
        <v>53928.5</v>
      </c>
      <c r="AD24" s="40">
        <f t="shared" ca="1" si="28"/>
        <v>51544.645833333336</v>
      </c>
      <c r="AE24" s="40">
        <f t="shared" ca="1" si="31"/>
        <v>57876</v>
      </c>
      <c r="AF24" s="40">
        <f t="shared" ca="1" si="32"/>
        <v>46948</v>
      </c>
      <c r="AG24" s="4"/>
      <c r="AH24" s="11">
        <f>Entrées!A51</f>
        <v>1</v>
      </c>
      <c r="AI24" s="13">
        <f>Entrées!B51</f>
        <v>14</v>
      </c>
      <c r="AJ24" s="31">
        <f t="shared" ca="1" si="29"/>
        <v>55625.834722222207</v>
      </c>
      <c r="AK24" s="31">
        <f t="shared" ca="1" si="4"/>
        <v>55155.277777777781</v>
      </c>
      <c r="AL24" s="31">
        <f t="shared" ca="1" si="5"/>
        <v>55132.569444444431</v>
      </c>
      <c r="AM24" s="31">
        <f t="shared" ca="1" si="6"/>
        <v>439.35972222222233</v>
      </c>
      <c r="AN24" s="31">
        <f t="shared" ca="1" si="7"/>
        <v>2143.2847222222222</v>
      </c>
      <c r="AO24" s="31">
        <f t="shared" ca="1" si="8"/>
        <v>1711.4715277777773</v>
      </c>
      <c r="AP24" s="31">
        <f t="shared" ca="1" si="9"/>
        <v>43686.806944444448</v>
      </c>
      <c r="AQ24" s="31">
        <f t="shared" ca="1" si="10"/>
        <v>2048.2006944444447</v>
      </c>
      <c r="AR24" s="31">
        <f t="shared" ca="1" si="11"/>
        <v>467.57708333333329</v>
      </c>
      <c r="AS24" s="31">
        <f t="shared" ca="1" si="12"/>
        <v>9872.0041666666693</v>
      </c>
      <c r="AT24" s="31">
        <f t="shared" ca="1" si="13"/>
        <v>-752.91041666666672</v>
      </c>
      <c r="AU24" s="31">
        <f t="shared" ca="1" si="14"/>
        <v>580.30277777777769</v>
      </c>
      <c r="AV24" s="31">
        <f t="shared" ca="1" si="15"/>
        <v>-4570.3041666666659</v>
      </c>
      <c r="AW24" s="31">
        <f t="shared" ca="1" si="16"/>
        <v>53.39583333333335</v>
      </c>
      <c r="AX24" s="31">
        <f t="shared" ca="1" si="17"/>
        <v>1401.9361111111111</v>
      </c>
      <c r="AY24" s="31">
        <f t="shared" ca="1" si="18"/>
        <v>-1132.0805555555555</v>
      </c>
      <c r="AZ24" s="31">
        <f t="shared" ca="1" si="19"/>
        <v>-2177.1819444444441</v>
      </c>
      <c r="BA24" s="31">
        <f t="shared" ca="1" si="20"/>
        <v>644.8125</v>
      </c>
      <c r="BB24" s="31">
        <f t="shared" ca="1" si="21"/>
        <v>-1410.101388888889</v>
      </c>
      <c r="BC24" s="31">
        <f t="shared" ca="1" si="22"/>
        <v>-1800.2902777777781</v>
      </c>
      <c r="BF24" s="11">
        <f t="shared" si="23"/>
        <v>1</v>
      </c>
      <c r="BG24" s="11">
        <f t="shared" si="1"/>
        <v>14</v>
      </c>
      <c r="BH24" s="32">
        <f>IF($BF24&gt;$Y$7,"",IF(AND($BF24=$Y$7,$BG24=23),"",Entrées!C52-Entrées!C51))</f>
        <v>-3289</v>
      </c>
      <c r="BI24" s="32">
        <f>IF($BF24&gt;$Y$7,"",IF(AND($BF24=$Y$7,$BG24=23),"",Entrées!D52-Entrées!D51))</f>
        <v>-3450</v>
      </c>
      <c r="BJ24" s="32">
        <f>IF($BF24&gt;$Y$7,"",IF(AND($BF24=$Y$7,$BG24=23),"",Entrées!E52-Entrées!E51))</f>
        <v>-3212.5</v>
      </c>
      <c r="BK24" s="32">
        <f>IF($BF24&gt;$Y$7,"",IF(AND($BF24=$Y$7,$BG24=23),"",Entrées!F52-Entrées!F51))</f>
        <v>0</v>
      </c>
      <c r="BL24" s="32">
        <f>IF($BF24&gt;$Y$7,"",IF(AND($BF24=$Y$7,$BG24=23),"",Entrées!G52-Entrées!G51))</f>
        <v>-62.5</v>
      </c>
      <c r="BM24" s="32">
        <f>IF($BF24&gt;$Y$7,"",IF(AND($BF24=$Y$7,$BG24=23),"",Entrées!H52-Entrées!H51))</f>
        <v>-2</v>
      </c>
      <c r="BN24" s="32">
        <f>IF($BF24&gt;$Y$7,"",IF(AND($BF24=$Y$7,$BG24=23),"",Entrées!I52-Entrées!I51))</f>
        <v>-2548</v>
      </c>
      <c r="BO24" s="32">
        <f>IF($BF24&gt;$Y$7,"",IF(AND($BF24=$Y$7,$BG24=23),"",Entrées!J52-Entrées!J51))</f>
        <v>-69</v>
      </c>
      <c r="BP24" s="32">
        <f>IF($BF24&gt;$Y$7,"",IF(AND($BF24=$Y$7,$BG24=23),"",Entrées!K52-Entrées!K51))</f>
        <v>-84</v>
      </c>
      <c r="BQ24" s="32">
        <f>IF($BF24&gt;$Y$7,"",IF(AND($BF24=$Y$7,$BG24=23),"",Entrées!L52-Entrées!L51))</f>
        <v>-247</v>
      </c>
      <c r="BR24" s="32">
        <f>IF($BF24&gt;$Y$7,"",IF(AND($BF24=$Y$7,$BG24=23),"",Entrées!M52-Entrées!M51))</f>
        <v>-129.5</v>
      </c>
      <c r="BS24" s="32">
        <f>IF($BF24&gt;$Y$7,"",IF(AND($BF24=$Y$7,$BG24=23),"",Entrées!N52-Entrées!N51))</f>
        <v>-2</v>
      </c>
      <c r="BT24" s="32">
        <f>IF($BF24&gt;$Y$7,"",IF(AND($BF24=$Y$7,$BG24=23),"",Entrées!O52-Entrées!O51))</f>
        <v>-145.5</v>
      </c>
      <c r="BU24" s="32">
        <f>IF($BF24&gt;$Y$7,"",IF(AND($BF24=$Y$7,$BG24=23),"",Entrées!P52-Entrées!P51))</f>
        <v>1</v>
      </c>
      <c r="BV24" s="32">
        <f>IF($BF24&gt;$Y$7,"",IF(AND($BF24=$Y$7,$BG24=23),"",Entrées!Q52-Entrées!Q51))</f>
        <v>-56</v>
      </c>
      <c r="BW24" s="32">
        <f>IF($BF24&gt;$Y$7,"",IF(AND($BF24=$Y$7,$BG24=23),"",Entrées!R52-Entrées!R51))</f>
        <v>0</v>
      </c>
      <c r="BX24" s="32">
        <f>IF($BF24&gt;$Y$7,"",IF(AND($BF24=$Y$7,$BG24=23),"",Entrées!S52-Entrées!S51))</f>
        <v>52</v>
      </c>
      <c r="BY24" s="32">
        <f>IF($BF24&gt;$Y$7,"",IF(AND($BF24=$Y$7,$BG24=23),"",Entrées!T52-Entrées!T51))</f>
        <v>0</v>
      </c>
      <c r="BZ24" s="32">
        <f>IF($BF24&gt;$Y$7,"",IF(AND($BF24=$Y$7,$BG24=23),"",Entrées!U52-Entrées!U51))</f>
        <v>-82</v>
      </c>
      <c r="CA24" s="32">
        <f>IF($BF24&gt;$Y$7,"",IF(AND($BF24=$Y$7,$BG24=23),"",Entrées!V52-Entrées!V51))</f>
        <v>-78</v>
      </c>
      <c r="CD24" s="33">
        <f>IF($BF24&lt;=$Y$7,Entrées!J51/CD$2,"")</f>
        <v>0.42861842105263159</v>
      </c>
      <c r="CE24" s="33">
        <f>IF($BF24&lt;=$Y$7,Entrées!K51/CE$2,"")</f>
        <v>0.28273809523809523</v>
      </c>
      <c r="CF24" s="11">
        <f t="shared" si="24"/>
        <v>7600</v>
      </c>
      <c r="CG24" s="11">
        <f t="shared" si="25"/>
        <v>4200</v>
      </c>
      <c r="CH24" s="52">
        <f t="shared" si="26"/>
        <v>0.26950009137426939</v>
      </c>
      <c r="CI24" s="52">
        <f t="shared" si="27"/>
        <v>0.11132787698412699</v>
      </c>
      <c r="CK24" s="3">
        <f t="shared" si="33"/>
        <v>0.65</v>
      </c>
      <c r="CL24" s="8"/>
      <c r="CM24" s="34" t="s">
        <v>56</v>
      </c>
      <c r="CN24" s="34">
        <f ca="1">COUNTIF(INDIRECT(ADDRESS(ROW($CD$10),COLUMN($CD$10),4)):INDIRECT(ADDRESS(ROW($CD$753),COLUMN($CD$10),4)),"&lt;"&amp;CK24)-COUNTIF(INDIRECT(ADDRESS(ROW($CD$10),COLUMN($CD$10),4)):INDIRECT(ADDRESS(ROW($CD$753),COLUMN($CD$10),4)),"&lt;"&amp;CK23)</f>
        <v>8</v>
      </c>
      <c r="CO24" s="35">
        <f ca="1">CN24/Entrées!$P$11</f>
        <v>1.1111111111111112E-2</v>
      </c>
      <c r="CQ24" s="7"/>
      <c r="CR24" s="8"/>
      <c r="CS24" s="34" t="s">
        <v>56</v>
      </c>
      <c r="CT24" s="34">
        <f ca="1">COUNTIF(INDIRECT(ADDRESS(ROW($CE$10),COLUMN($CE$10),4)):INDIRECT(ADDRESS(ROW($CE$753),COLUMN($CE$10),4)),"&lt;"&amp;CK24)-COUNTIF(INDIRECT(ADDRESS(ROW($CE$10),COLUMN($CE$10),4)):INDIRECT(ADDRESS(ROW($CE$753),COLUMN($CE$10),4)),"&lt;"&amp;CK23)</f>
        <v>0</v>
      </c>
      <c r="CU24" s="35">
        <f ca="1">CT24/Entrées!$P$11</f>
        <v>0</v>
      </c>
      <c r="CV24" s="7"/>
      <c r="ED24" s="19"/>
      <c r="EE24" s="19"/>
      <c r="EF24" s="22"/>
      <c r="EG24" s="9"/>
      <c r="EH24" s="22"/>
      <c r="EI24" s="38"/>
      <c r="EJ24" s="19"/>
      <c r="EK24" s="19"/>
      <c r="EL24" s="19"/>
      <c r="EM24" s="19"/>
      <c r="EN24" s="38"/>
      <c r="EO24" s="22"/>
      <c r="EP24" s="9"/>
      <c r="EQ24" s="22"/>
      <c r="ER24" s="38"/>
      <c r="ES24" s="19"/>
      <c r="ET24" s="19"/>
      <c r="EU24" s="19"/>
      <c r="EV24" s="19"/>
      <c r="EW24" s="38"/>
      <c r="EX24" s="19"/>
      <c r="EY24" s="19"/>
      <c r="EZ24" s="19"/>
      <c r="FA24" s="19"/>
      <c r="FB24" s="19"/>
      <c r="FC24" s="19"/>
    </row>
    <row r="25" spans="1:159">
      <c r="C25" s="11">
        <f t="shared" si="34"/>
        <v>1</v>
      </c>
      <c r="D25" s="27">
        <f t="shared" si="30"/>
        <v>14</v>
      </c>
      <c r="E25" s="28">
        <f ca="1">IF($D25&gt;$D$8,"",INDIRECT(ADDRESS(ROW(Entrées!$C$37)+($D25-1)*24+E$11,COLUMN(Entrées!$C$37)+($C25-1),4,TRUE,"Entrées")))</f>
        <v>53125</v>
      </c>
      <c r="F25" s="28">
        <f ca="1">IF($D25&gt;$D$8,"",INDIRECT(ADDRESS(ROW(Entrées!$C$37)+($D25-1)*24+F$11,COLUMN(Entrées!$C$37)+($C25-1),4,TRUE,"Entrées")))</f>
        <v>49115.5</v>
      </c>
      <c r="G25" s="28">
        <f ca="1">IF($D25&gt;$D$8,"",INDIRECT(ADDRESS(ROW(Entrées!$C$37)+($D25-1)*24+G$11,COLUMN(Entrées!$C$37)+($C25-1),4,TRUE,"Entrées")))</f>
        <v>47806</v>
      </c>
      <c r="H25" s="28">
        <f ca="1">IF($D25&gt;$D$8,"",INDIRECT(ADDRESS(ROW(Entrées!$C$37)+($D25-1)*24+H$11,COLUMN(Entrées!$C$37)+($C25-1),4,TRUE,"Entrées")))</f>
        <v>44502.5</v>
      </c>
      <c r="I25" s="28">
        <f ca="1">IF($D25&gt;$D$8,"",INDIRECT(ADDRESS(ROW(Entrées!$C$37)+($D25-1)*24+I$11,COLUMN(Entrées!$C$37)+($C25-1),4,TRUE,"Entrées")))</f>
        <v>41914.5</v>
      </c>
      <c r="J25" s="28">
        <f ca="1">IF($D25&gt;$D$8,"",INDIRECT(ADDRESS(ROW(Entrées!$C$37)+($D25-1)*24+J$11,COLUMN(Entrées!$C$37)+($C25-1),4,TRUE,"Entrées")))</f>
        <v>41380</v>
      </c>
      <c r="K25" s="28">
        <f ca="1">IF($D25&gt;$D$8,"",INDIRECT(ADDRESS(ROW(Entrées!$C$37)+($D25-1)*24+K$11,COLUMN(Entrées!$C$37)+($C25-1),4,TRUE,"Entrées")))</f>
        <v>41972</v>
      </c>
      <c r="L25" s="28">
        <f ca="1">IF($D25&gt;$D$8,"",INDIRECT(ADDRESS(ROW(Entrées!$C$37)+($D25-1)*24+L$11,COLUMN(Entrées!$C$37)+($C25-1),4,TRUE,"Entrées")))</f>
        <v>41794.5</v>
      </c>
      <c r="M25" s="28">
        <f ca="1">IF($D25&gt;$D$8,"",INDIRECT(ADDRESS(ROW(Entrées!$C$37)+($D25-1)*24+M$11,COLUMN(Entrées!$C$37)+($C25-1),4,TRUE,"Entrées")))</f>
        <v>43248.5</v>
      </c>
      <c r="N25" s="28">
        <f ca="1">IF($D25&gt;$D$8,"",INDIRECT(ADDRESS(ROW(Entrées!$C$37)+($D25-1)*24+N$11,COLUMN(Entrées!$C$37)+($C25-1),4,TRUE,"Entrées")))</f>
        <v>45416.5</v>
      </c>
      <c r="O25" s="28">
        <f ca="1">IF($D25&gt;$D$8,"",INDIRECT(ADDRESS(ROW(Entrées!$C$37)+($D25-1)*24+O$11,COLUMN(Entrées!$C$37)+($C25-1),4,TRUE,"Entrées")))</f>
        <v>46271.5</v>
      </c>
      <c r="P25" s="28">
        <f ca="1">IF($D25&gt;$D$8,"",INDIRECT(ADDRESS(ROW(Entrées!$C$37)+($D25-1)*24+P$11,COLUMN(Entrées!$C$37)+($C25-1),4,TRUE,"Entrées")))</f>
        <v>46375</v>
      </c>
      <c r="Q25" s="28">
        <f ca="1">IF($D25&gt;$D$8,"",INDIRECT(ADDRESS(ROW(Entrées!$C$37)+($D25-1)*24+Q$11,COLUMN(Entrées!$C$37)+($C25-1),4,TRUE,"Entrées")))</f>
        <v>46821</v>
      </c>
      <c r="R25" s="28">
        <f ca="1">IF($D25&gt;$D$8,"",INDIRECT(ADDRESS(ROW(Entrées!$C$37)+($D25-1)*24+R$11,COLUMN(Entrées!$C$37)+($C25-1),4,TRUE,"Entrées")))</f>
        <v>46550</v>
      </c>
      <c r="S25" s="28">
        <f ca="1">IF($D25&gt;$D$8,"",INDIRECT(ADDRESS(ROW(Entrées!$C$37)+($D25-1)*24+S$11,COLUMN(Entrées!$C$37)+($C25-1),4,TRUE,"Entrées")))</f>
        <v>43076.5</v>
      </c>
      <c r="T25" s="28">
        <f ca="1">IF($D25&gt;$D$8,"",INDIRECT(ADDRESS(ROW(Entrées!$C$37)+($D25-1)*24+T$11,COLUMN(Entrées!$C$37)+($C25-1),4,TRUE,"Entrées")))</f>
        <v>40492</v>
      </c>
      <c r="U25" s="28">
        <f ca="1">IF($D25&gt;$D$8,"",INDIRECT(ADDRESS(ROW(Entrées!$C$37)+($D25-1)*24+U$11,COLUMN(Entrées!$C$37)+($C25-1),4,TRUE,"Entrées")))</f>
        <v>38828.5</v>
      </c>
      <c r="V25" s="28">
        <f ca="1">IF($D25&gt;$D$8,"",INDIRECT(ADDRESS(ROW(Entrées!$C$37)+($D25-1)*24+V$11,COLUMN(Entrées!$C$37)+($C25-1),4,TRUE,"Entrées")))</f>
        <v>37911.5</v>
      </c>
      <c r="W25" s="28">
        <f ca="1">IF($D25&gt;$D$8,"",INDIRECT(ADDRESS(ROW(Entrées!$C$37)+($D25-1)*24+W$11,COLUMN(Entrées!$C$37)+($C25-1),4,TRUE,"Entrées")))</f>
        <v>39030</v>
      </c>
      <c r="X25" s="28">
        <f ca="1">IF($D25&gt;$D$8,"",INDIRECT(ADDRESS(ROW(Entrées!$C$37)+($D25-1)*24+X$11,COLUMN(Entrées!$C$37)+($C25-1),4,TRUE,"Entrées")))</f>
        <v>41846.5</v>
      </c>
      <c r="Y25" s="28">
        <f ca="1">IF($D25&gt;$D$8,"",INDIRECT(ADDRESS(ROW(Entrées!$C$37)+($D25-1)*24+Y$11,COLUMN(Entrées!$C$37)+($C25-1),4,TRUE,"Entrées")))</f>
        <v>43753</v>
      </c>
      <c r="Z25" s="28">
        <f ca="1">IF($D25&gt;$D$8,"",INDIRECT(ADDRESS(ROW(Entrées!$C$37)+($D25-1)*24+Z$11,COLUMN(Entrées!$C$37)+($C25-1),4,TRUE,"Entrées")))</f>
        <v>46594</v>
      </c>
      <c r="AA25" s="28">
        <f ca="1">IF($D25&gt;$D$8,"",INDIRECT(ADDRESS(ROW(Entrées!$C$37)+($D25-1)*24+AA$11,COLUMN(Entrées!$C$37)+($C25-1),4,TRUE,"Entrées")))</f>
        <v>46071</v>
      </c>
      <c r="AB25" s="28">
        <f ca="1">IF($D25&gt;$D$8,"",INDIRECT(ADDRESS(ROW(Entrées!$C$37)+($D25-1)*24+AB$11,COLUMN(Entrées!$C$37)+($C25-1),4,TRUE,"Entrées")))</f>
        <v>48488.5</v>
      </c>
      <c r="AD25" s="40">
        <f t="shared" ca="1" si="28"/>
        <v>44266</v>
      </c>
      <c r="AE25" s="40">
        <f t="shared" ca="1" si="31"/>
        <v>53125</v>
      </c>
      <c r="AF25" s="40">
        <f t="shared" ca="1" si="32"/>
        <v>37911.5</v>
      </c>
      <c r="AG25" s="4"/>
      <c r="AH25" s="11">
        <f>Entrées!A52</f>
        <v>1</v>
      </c>
      <c r="AI25" s="13">
        <f>Entrées!B52</f>
        <v>15</v>
      </c>
      <c r="AJ25" s="31">
        <f t="shared" ca="1" si="29"/>
        <v>55625.834722222207</v>
      </c>
      <c r="AK25" s="31">
        <f t="shared" ca="1" si="4"/>
        <v>55155.277777777781</v>
      </c>
      <c r="AL25" s="31">
        <f t="shared" ca="1" si="5"/>
        <v>55132.569444444431</v>
      </c>
      <c r="AM25" s="31">
        <f t="shared" ca="1" si="6"/>
        <v>439.35972222222233</v>
      </c>
      <c r="AN25" s="31">
        <f t="shared" ca="1" si="7"/>
        <v>2143.2847222222222</v>
      </c>
      <c r="AO25" s="31">
        <f t="shared" ca="1" si="8"/>
        <v>1711.4715277777773</v>
      </c>
      <c r="AP25" s="31">
        <f t="shared" ca="1" si="9"/>
        <v>43686.806944444448</v>
      </c>
      <c r="AQ25" s="31">
        <f t="shared" ca="1" si="10"/>
        <v>2048.2006944444447</v>
      </c>
      <c r="AR25" s="31">
        <f t="shared" ca="1" si="11"/>
        <v>467.57708333333329</v>
      </c>
      <c r="AS25" s="31">
        <f t="shared" ca="1" si="12"/>
        <v>9872.0041666666693</v>
      </c>
      <c r="AT25" s="31">
        <f t="shared" ca="1" si="13"/>
        <v>-752.91041666666672</v>
      </c>
      <c r="AU25" s="31">
        <f t="shared" ca="1" si="14"/>
        <v>580.30277777777769</v>
      </c>
      <c r="AV25" s="31">
        <f t="shared" ca="1" si="15"/>
        <v>-4570.3041666666659</v>
      </c>
      <c r="AW25" s="31">
        <f t="shared" ca="1" si="16"/>
        <v>53.39583333333335</v>
      </c>
      <c r="AX25" s="31">
        <f t="shared" ca="1" si="17"/>
        <v>1401.9361111111111</v>
      </c>
      <c r="AY25" s="31">
        <f t="shared" ca="1" si="18"/>
        <v>-1132.0805555555555</v>
      </c>
      <c r="AZ25" s="31">
        <f t="shared" ca="1" si="19"/>
        <v>-2177.1819444444441</v>
      </c>
      <c r="BA25" s="31">
        <f t="shared" ca="1" si="20"/>
        <v>644.8125</v>
      </c>
      <c r="BB25" s="31">
        <f t="shared" ca="1" si="21"/>
        <v>-1410.101388888889</v>
      </c>
      <c r="BC25" s="31">
        <f t="shared" ca="1" si="22"/>
        <v>-1800.2902777777781</v>
      </c>
      <c r="BF25" s="11">
        <f t="shared" si="23"/>
        <v>1</v>
      </c>
      <c r="BG25" s="11">
        <f t="shared" ref="BG25:BG88" si="35">AI25</f>
        <v>15</v>
      </c>
      <c r="BH25" s="32">
        <f>IF($BF25&gt;$Y$7,"",IF(AND($BF25=$Y$7,$BG25=23),"",Entrées!C53-Entrées!C52))</f>
        <v>-2095.5</v>
      </c>
      <c r="BI25" s="32">
        <f>IF($BF25&gt;$Y$7,"",IF(AND($BF25=$Y$7,$BG25=23),"",Entrées!D53-Entrées!D52))</f>
        <v>-2675</v>
      </c>
      <c r="BJ25" s="32">
        <f>IF($BF25&gt;$Y$7,"",IF(AND($BF25=$Y$7,$BG25=23),"",Entrées!E53-Entrées!E52))</f>
        <v>-2962.5</v>
      </c>
      <c r="BK25" s="32">
        <f>IF($BF25&gt;$Y$7,"",IF(AND($BF25=$Y$7,$BG25=23),"",Entrées!F53-Entrées!F52))</f>
        <v>0</v>
      </c>
      <c r="BL25" s="32">
        <f>IF($BF25&gt;$Y$7,"",IF(AND($BF25=$Y$7,$BG25=23),"",Entrées!G53-Entrées!G52))</f>
        <v>56.5</v>
      </c>
      <c r="BM25" s="32">
        <f>IF($BF25&gt;$Y$7,"",IF(AND($BF25=$Y$7,$BG25=23),"",Entrées!H53-Entrées!H52))</f>
        <v>-0.5</v>
      </c>
      <c r="BN25" s="32">
        <f>IF($BF25&gt;$Y$7,"",IF(AND($BF25=$Y$7,$BG25=23),"",Entrées!I53-Entrées!I52))</f>
        <v>-1387</v>
      </c>
      <c r="BO25" s="32">
        <f>IF($BF25&gt;$Y$7,"",IF(AND($BF25=$Y$7,$BG25=23),"",Entrées!J53-Entrées!J52))</f>
        <v>18.5</v>
      </c>
      <c r="BP25" s="32">
        <f>IF($BF25&gt;$Y$7,"",IF(AND($BF25=$Y$7,$BG25=23),"",Entrées!K53-Entrées!K52))</f>
        <v>-157</v>
      </c>
      <c r="BQ25" s="32">
        <f>IF($BF25&gt;$Y$7,"",IF(AND($BF25=$Y$7,$BG25=23),"",Entrées!L53-Entrées!L52))</f>
        <v>62.5</v>
      </c>
      <c r="BR25" s="32">
        <f>IF($BF25&gt;$Y$7,"",IF(AND($BF25=$Y$7,$BG25=23),"",Entrées!M53-Entrées!M52))</f>
        <v>9</v>
      </c>
      <c r="BS25" s="32">
        <f>IF($BF25&gt;$Y$7,"",IF(AND($BF25=$Y$7,$BG25=23),"",Entrées!N53-Entrées!N52))</f>
        <v>-1.5</v>
      </c>
      <c r="BT25" s="32">
        <f>IF($BF25&gt;$Y$7,"",IF(AND($BF25=$Y$7,$BG25=23),"",Entrées!O53-Entrées!O52))</f>
        <v>-697</v>
      </c>
      <c r="BU25" s="32">
        <f>IF($BF25&gt;$Y$7,"",IF(AND($BF25=$Y$7,$BG25=23),"",Entrées!P53-Entrées!P52))</f>
        <v>2</v>
      </c>
      <c r="BV25" s="32">
        <f>IF($BF25&gt;$Y$7,"",IF(AND($BF25=$Y$7,$BG25=23),"",Entrées!Q53-Entrées!Q52))</f>
        <v>-176</v>
      </c>
      <c r="BW25" s="32">
        <f>IF($BF25&gt;$Y$7,"",IF(AND($BF25=$Y$7,$BG25=23),"",Entrées!R53-Entrées!R52))</f>
        <v>0</v>
      </c>
      <c r="BX25" s="32">
        <f>IF($BF25&gt;$Y$7,"",IF(AND($BF25=$Y$7,$BG25=23),"",Entrées!S53-Entrées!S52))</f>
        <v>-380</v>
      </c>
      <c r="BY25" s="32">
        <f>IF($BF25&gt;$Y$7,"",IF(AND($BF25=$Y$7,$BG25=23),"",Entrées!T53-Entrées!T52))</f>
        <v>0</v>
      </c>
      <c r="BZ25" s="32">
        <f>IF($BF25&gt;$Y$7,"",IF(AND($BF25=$Y$7,$BG25=23),"",Entrées!U53-Entrées!U52))</f>
        <v>-242</v>
      </c>
      <c r="CA25" s="32">
        <f>IF($BF25&gt;$Y$7,"",IF(AND($BF25=$Y$7,$BG25=23),"",Entrées!V53-Entrées!V52))</f>
        <v>-550</v>
      </c>
      <c r="CD25" s="33">
        <f>IF($BF25&lt;=$Y$7,Entrées!J52/CD$2,"")</f>
        <v>0.41953947368421052</v>
      </c>
      <c r="CE25" s="33">
        <f>IF($BF25&lt;=$Y$7,Entrées!K52/CE$2,"")</f>
        <v>0.26273809523809522</v>
      </c>
      <c r="CF25" s="11">
        <f t="shared" si="24"/>
        <v>7600</v>
      </c>
      <c r="CG25" s="11">
        <f t="shared" si="25"/>
        <v>4200</v>
      </c>
      <c r="CH25" s="52">
        <f t="shared" si="26"/>
        <v>0.26950009137426939</v>
      </c>
      <c r="CI25" s="52">
        <f t="shared" si="27"/>
        <v>0.11132787698412699</v>
      </c>
      <c r="CK25" s="3">
        <f t="shared" si="33"/>
        <v>0.70000000000000007</v>
      </c>
      <c r="CL25" s="8"/>
      <c r="CM25" s="34" t="s">
        <v>57</v>
      </c>
      <c r="CN25" s="34">
        <f ca="1">COUNTIF(INDIRECT(ADDRESS(ROW($CD$10),COLUMN($CD$10),4)):INDIRECT(ADDRESS(ROW($CD$753),COLUMN($CD$10),4)),"&lt;"&amp;CK25)-COUNTIF(INDIRECT(ADDRESS(ROW($CD$10),COLUMN($CD$10),4)):INDIRECT(ADDRESS(ROW($CD$753),COLUMN($CD$10),4)),"&lt;"&amp;CK24)</f>
        <v>7</v>
      </c>
      <c r="CO25" s="35">
        <f ca="1">CN25/Entrées!$P$11</f>
        <v>9.7222222222222224E-3</v>
      </c>
      <c r="CQ25" s="7"/>
      <c r="CR25" s="8"/>
      <c r="CS25" s="34" t="s">
        <v>57</v>
      </c>
      <c r="CT25" s="34">
        <f ca="1">COUNTIF(INDIRECT(ADDRESS(ROW($CE$10),COLUMN($CE$10),4)):INDIRECT(ADDRESS(ROW($CE$753),COLUMN($CE$10),4)),"&lt;"&amp;CK25)-COUNTIF(INDIRECT(ADDRESS(ROW($CE$10),COLUMN($CE$10),4)):INDIRECT(ADDRESS(ROW($CE$753),COLUMN($CE$10),4)),"&lt;"&amp;CK24)</f>
        <v>0</v>
      </c>
      <c r="CU25" s="35">
        <f ca="1">CT25/Entrées!$P$11</f>
        <v>0</v>
      </c>
      <c r="CV25" s="7"/>
      <c r="ED25" s="19"/>
      <c r="EE25" s="19"/>
      <c r="EF25" s="22"/>
      <c r="EG25" s="9"/>
      <c r="EH25" s="22"/>
      <c r="EI25" s="38"/>
      <c r="EJ25" s="19"/>
      <c r="EK25" s="19"/>
      <c r="EL25" s="19"/>
      <c r="EM25" s="19"/>
      <c r="EN25" s="38"/>
      <c r="EO25" s="22"/>
      <c r="EP25" s="9"/>
      <c r="EQ25" s="22"/>
      <c r="ER25" s="38"/>
      <c r="ES25" s="19"/>
      <c r="ET25" s="19"/>
      <c r="EU25" s="19"/>
      <c r="EV25" s="19"/>
      <c r="EW25" s="38"/>
      <c r="EX25" s="19"/>
      <c r="EY25" s="19"/>
      <c r="EZ25" s="19"/>
      <c r="FA25" s="19"/>
      <c r="FB25" s="19"/>
      <c r="FC25" s="19"/>
    </row>
    <row r="26" spans="1:159">
      <c r="C26" s="11">
        <f t="shared" si="34"/>
        <v>1</v>
      </c>
      <c r="D26" s="27">
        <f t="shared" si="30"/>
        <v>15</v>
      </c>
      <c r="E26" s="28">
        <f ca="1">IF($D26&gt;$D$8,"",INDIRECT(ADDRESS(ROW(Entrées!$C$37)+($D26-1)*24+E$11,COLUMN(Entrées!$C$37)+($C26-1),4,TRUE,"Entrées")))</f>
        <v>47298</v>
      </c>
      <c r="F26" s="28">
        <f ca="1">IF($D26&gt;$D$8,"",INDIRECT(ADDRESS(ROW(Entrées!$C$37)+($D26-1)*24+F$11,COLUMN(Entrées!$C$37)+($C26-1),4,TRUE,"Entrées")))</f>
        <v>43860</v>
      </c>
      <c r="G26" s="28">
        <f ca="1">IF($D26&gt;$D$8,"",INDIRECT(ADDRESS(ROW(Entrées!$C$37)+($D26-1)*24+G$11,COLUMN(Entrées!$C$37)+($C26-1),4,TRUE,"Entrées")))</f>
        <v>42850</v>
      </c>
      <c r="H26" s="28">
        <f ca="1">IF($D26&gt;$D$8,"",INDIRECT(ADDRESS(ROW(Entrées!$C$37)+($D26-1)*24+H$11,COLUMN(Entrées!$C$37)+($C26-1),4,TRUE,"Entrées")))</f>
        <v>40369.5</v>
      </c>
      <c r="I26" s="28">
        <f ca="1">IF($D26&gt;$D$8,"",INDIRECT(ADDRESS(ROW(Entrées!$C$37)+($D26-1)*24+I$11,COLUMN(Entrées!$C$37)+($C26-1),4,TRUE,"Entrées")))</f>
        <v>38975</v>
      </c>
      <c r="J26" s="28">
        <f ca="1">IF($D26&gt;$D$8,"",INDIRECT(ADDRESS(ROW(Entrées!$C$37)+($D26-1)*24+J$11,COLUMN(Entrées!$C$37)+($C26-1),4,TRUE,"Entrées")))</f>
        <v>40489.5</v>
      </c>
      <c r="K26" s="28">
        <f ca="1">IF($D26&gt;$D$8,"",INDIRECT(ADDRESS(ROW(Entrées!$C$37)+($D26-1)*24+K$11,COLUMN(Entrées!$C$37)+($C26-1),4,TRUE,"Entrées")))</f>
        <v>45184</v>
      </c>
      <c r="L26" s="28">
        <f ca="1">IF($D26&gt;$D$8,"",INDIRECT(ADDRESS(ROW(Entrées!$C$37)+($D26-1)*24+L$11,COLUMN(Entrées!$C$37)+($C26-1),4,TRUE,"Entrées")))</f>
        <v>50123.5</v>
      </c>
      <c r="M26" s="28">
        <f ca="1">IF($D26&gt;$D$8,"",INDIRECT(ADDRESS(ROW(Entrées!$C$37)+($D26-1)*24+M$11,COLUMN(Entrées!$C$37)+($C26-1),4,TRUE,"Entrées")))</f>
        <v>53614</v>
      </c>
      <c r="N26" s="28">
        <f ca="1">IF($D26&gt;$D$8,"",INDIRECT(ADDRESS(ROW(Entrées!$C$37)+($D26-1)*24+N$11,COLUMN(Entrées!$C$37)+($C26-1),4,TRUE,"Entrées")))</f>
        <v>55476.5</v>
      </c>
      <c r="O26" s="28">
        <f ca="1">IF($D26&gt;$D$8,"",INDIRECT(ADDRESS(ROW(Entrées!$C$37)+($D26-1)*24+O$11,COLUMN(Entrées!$C$37)+($C26-1),4,TRUE,"Entrées")))</f>
        <v>56009.5</v>
      </c>
      <c r="P26" s="28">
        <f ca="1">IF($D26&gt;$D$8,"",INDIRECT(ADDRESS(ROW(Entrées!$C$37)+($D26-1)*24+P$11,COLUMN(Entrées!$C$37)+($C26-1),4,TRUE,"Entrées")))</f>
        <v>56205</v>
      </c>
      <c r="Q26" s="28">
        <f ca="1">IF($D26&gt;$D$8,"",INDIRECT(ADDRESS(ROW(Entrées!$C$37)+($D26-1)*24+Q$11,COLUMN(Entrées!$C$37)+($C26-1),4,TRUE,"Entrées")))</f>
        <v>56435.5</v>
      </c>
      <c r="R26" s="28">
        <f ca="1">IF($D26&gt;$D$8,"",INDIRECT(ADDRESS(ROW(Entrées!$C$37)+($D26-1)*24+R$11,COLUMN(Entrées!$C$37)+($C26-1),4,TRUE,"Entrées")))</f>
        <v>55862</v>
      </c>
      <c r="S26" s="28">
        <f ca="1">IF($D26&gt;$D$8,"",INDIRECT(ADDRESS(ROW(Entrées!$C$37)+($D26-1)*24+S$11,COLUMN(Entrées!$C$37)+($C26-1),4,TRUE,"Entrées")))</f>
        <v>54858</v>
      </c>
      <c r="T26" s="28">
        <f ca="1">IF($D26&gt;$D$8,"",INDIRECT(ADDRESS(ROW(Entrées!$C$37)+($D26-1)*24+T$11,COLUMN(Entrées!$C$37)+($C26-1),4,TRUE,"Entrées")))</f>
        <v>52824</v>
      </c>
      <c r="U26" s="28">
        <f ca="1">IF($D26&gt;$D$8,"",INDIRECT(ADDRESS(ROW(Entrées!$C$37)+($D26-1)*24+U$11,COLUMN(Entrées!$C$37)+($C26-1),4,TRUE,"Entrées")))</f>
        <v>51192</v>
      </c>
      <c r="V26" s="28">
        <f ca="1">IF($D26&gt;$D$8,"",INDIRECT(ADDRESS(ROW(Entrées!$C$37)+($D26-1)*24+V$11,COLUMN(Entrées!$C$37)+($C26-1),4,TRUE,"Entrées")))</f>
        <v>49746</v>
      </c>
      <c r="W26" s="28">
        <f ca="1">IF($D26&gt;$D$8,"",INDIRECT(ADDRESS(ROW(Entrées!$C$37)+($D26-1)*24+W$11,COLUMN(Entrées!$C$37)+($C26-1),4,TRUE,"Entrées")))</f>
        <v>49858</v>
      </c>
      <c r="X26" s="28">
        <f ca="1">IF($D26&gt;$D$8,"",INDIRECT(ADDRESS(ROW(Entrées!$C$37)+($D26-1)*24+X$11,COLUMN(Entrées!$C$37)+($C26-1),4,TRUE,"Entrées")))</f>
        <v>51726.5</v>
      </c>
      <c r="Y26" s="28">
        <f ca="1">IF($D26&gt;$D$8,"",INDIRECT(ADDRESS(ROW(Entrées!$C$37)+($D26-1)*24+Y$11,COLUMN(Entrées!$C$37)+($C26-1),4,TRUE,"Entrées")))</f>
        <v>50918</v>
      </c>
      <c r="Z26" s="28">
        <f ca="1">IF($D26&gt;$D$8,"",INDIRECT(ADDRESS(ROW(Entrées!$C$37)+($D26-1)*24+Z$11,COLUMN(Entrées!$C$37)+($C26-1),4,TRUE,"Entrées")))</f>
        <v>51321.5</v>
      </c>
      <c r="AA26" s="28">
        <f ca="1">IF($D26&gt;$D$8,"",INDIRECT(ADDRESS(ROW(Entrées!$C$37)+($D26-1)*24+AA$11,COLUMN(Entrées!$C$37)+($C26-1),4,TRUE,"Entrées")))</f>
        <v>49689</v>
      </c>
      <c r="AB26" s="28">
        <f ca="1">IF($D26&gt;$D$8,"",INDIRECT(ADDRESS(ROW(Entrées!$C$37)+($D26-1)*24+AB$11,COLUMN(Entrées!$C$37)+($C26-1),4,TRUE,"Entrées")))</f>
        <v>52027.5</v>
      </c>
      <c r="AD26" s="40">
        <f t="shared" ca="1" si="28"/>
        <v>49871.354166666664</v>
      </c>
      <c r="AE26" s="40">
        <f t="shared" ca="1" si="31"/>
        <v>56435.5</v>
      </c>
      <c r="AF26" s="40">
        <f t="shared" ca="1" si="32"/>
        <v>38975</v>
      </c>
      <c r="AG26" s="4"/>
      <c r="AH26" s="11">
        <f>Entrées!A53</f>
        <v>1</v>
      </c>
      <c r="AI26" s="13">
        <f>Entrées!B53</f>
        <v>16</v>
      </c>
      <c r="AJ26" s="31">
        <f t="shared" ca="1" si="29"/>
        <v>55625.834722222207</v>
      </c>
      <c r="AK26" s="31">
        <f t="shared" ca="1" si="4"/>
        <v>55155.277777777781</v>
      </c>
      <c r="AL26" s="31">
        <f t="shared" ca="1" si="5"/>
        <v>55132.569444444431</v>
      </c>
      <c r="AM26" s="31">
        <f t="shared" ca="1" si="6"/>
        <v>439.35972222222233</v>
      </c>
      <c r="AN26" s="31">
        <f t="shared" ca="1" si="7"/>
        <v>2143.2847222222222</v>
      </c>
      <c r="AO26" s="31">
        <f t="shared" ca="1" si="8"/>
        <v>1711.4715277777773</v>
      </c>
      <c r="AP26" s="31">
        <f t="shared" ca="1" si="9"/>
        <v>43686.806944444448</v>
      </c>
      <c r="AQ26" s="31">
        <f t="shared" ca="1" si="10"/>
        <v>2048.2006944444447</v>
      </c>
      <c r="AR26" s="31">
        <f t="shared" ca="1" si="11"/>
        <v>467.57708333333329</v>
      </c>
      <c r="AS26" s="31">
        <f t="shared" ca="1" si="12"/>
        <v>9872.0041666666693</v>
      </c>
      <c r="AT26" s="31">
        <f t="shared" ca="1" si="13"/>
        <v>-752.91041666666672</v>
      </c>
      <c r="AU26" s="31">
        <f t="shared" ca="1" si="14"/>
        <v>580.30277777777769</v>
      </c>
      <c r="AV26" s="31">
        <f t="shared" ca="1" si="15"/>
        <v>-4570.3041666666659</v>
      </c>
      <c r="AW26" s="31">
        <f t="shared" ca="1" si="16"/>
        <v>53.39583333333335</v>
      </c>
      <c r="AX26" s="31">
        <f t="shared" ca="1" si="17"/>
        <v>1401.9361111111111</v>
      </c>
      <c r="AY26" s="31">
        <f t="shared" ca="1" si="18"/>
        <v>-1132.0805555555555</v>
      </c>
      <c r="AZ26" s="31">
        <f t="shared" ca="1" si="19"/>
        <v>-2177.1819444444441</v>
      </c>
      <c r="BA26" s="31">
        <f t="shared" ca="1" si="20"/>
        <v>644.8125</v>
      </c>
      <c r="BB26" s="31">
        <f t="shared" ca="1" si="21"/>
        <v>-1410.101388888889</v>
      </c>
      <c r="BC26" s="31">
        <f t="shared" ca="1" si="22"/>
        <v>-1800.2902777777781</v>
      </c>
      <c r="BF26" s="11">
        <f t="shared" si="23"/>
        <v>1</v>
      </c>
      <c r="BG26" s="11">
        <f t="shared" si="35"/>
        <v>16</v>
      </c>
      <c r="BH26" s="32">
        <f>IF($BF26&gt;$Y$7,"",IF(AND($BF26=$Y$7,$BG26=23),"",Entrées!C54-Entrées!C53))</f>
        <v>-534</v>
      </c>
      <c r="BI26" s="32">
        <f>IF($BF26&gt;$Y$7,"",IF(AND($BF26=$Y$7,$BG26=23),"",Entrées!D54-Entrées!D53))</f>
        <v>-775</v>
      </c>
      <c r="BJ26" s="32">
        <f>IF($BF26&gt;$Y$7,"",IF(AND($BF26=$Y$7,$BG26=23),"",Entrées!E54-Entrées!E53))</f>
        <v>-837.5</v>
      </c>
      <c r="BK26" s="32">
        <f>IF($BF26&gt;$Y$7,"",IF(AND($BF26=$Y$7,$BG26=23),"",Entrées!F54-Entrées!F53))</f>
        <v>1.5</v>
      </c>
      <c r="BL26" s="32">
        <f>IF($BF26&gt;$Y$7,"",IF(AND($BF26=$Y$7,$BG26=23),"",Entrées!G54-Entrées!G53))</f>
        <v>239.5</v>
      </c>
      <c r="BM26" s="32">
        <f>IF($BF26&gt;$Y$7,"",IF(AND($BF26=$Y$7,$BG26=23),"",Entrées!H54-Entrées!H53))</f>
        <v>-4.5</v>
      </c>
      <c r="BN26" s="32">
        <f>IF($BF26&gt;$Y$7,"",IF(AND($BF26=$Y$7,$BG26=23),"",Entrées!I54-Entrées!I53))</f>
        <v>466</v>
      </c>
      <c r="BO26" s="32">
        <f>IF($BF26&gt;$Y$7,"",IF(AND($BF26=$Y$7,$BG26=23),"",Entrées!J54-Entrées!J53))</f>
        <v>54</v>
      </c>
      <c r="BP26" s="32">
        <f>IF($BF26&gt;$Y$7,"",IF(AND($BF26=$Y$7,$BG26=23),"",Entrées!K54-Entrées!K53))</f>
        <v>-230.5</v>
      </c>
      <c r="BQ26" s="32">
        <f>IF($BF26&gt;$Y$7,"",IF(AND($BF26=$Y$7,$BG26=23),"",Entrées!L54-Entrées!L53))</f>
        <v>141.5</v>
      </c>
      <c r="BR26" s="32">
        <f>IF($BF26&gt;$Y$7,"",IF(AND($BF26=$Y$7,$BG26=23),"",Entrées!M54-Entrées!M53))</f>
        <v>92</v>
      </c>
      <c r="BS26" s="32">
        <f>IF($BF26&gt;$Y$7,"",IF(AND($BF26=$Y$7,$BG26=23),"",Entrées!N54-Entrées!N53))</f>
        <v>-10</v>
      </c>
      <c r="BT26" s="32">
        <f>IF($BF26&gt;$Y$7,"",IF(AND($BF26=$Y$7,$BG26=23),"",Entrées!O54-Entrées!O53))</f>
        <v>-1282.5</v>
      </c>
      <c r="BU26" s="32">
        <f>IF($BF26&gt;$Y$7,"",IF(AND($BF26=$Y$7,$BG26=23),"",Entrées!P54-Entrées!P53))</f>
        <v>3.5</v>
      </c>
      <c r="BV26" s="32">
        <f>IF($BF26&gt;$Y$7,"",IF(AND($BF26=$Y$7,$BG26=23),"",Entrées!Q54-Entrées!Q53))</f>
        <v>-892</v>
      </c>
      <c r="BW26" s="32">
        <f>IF($BF26&gt;$Y$7,"",IF(AND($BF26=$Y$7,$BG26=23),"",Entrées!R54-Entrées!R53))</f>
        <v>0</v>
      </c>
      <c r="BX26" s="32">
        <f>IF($BF26&gt;$Y$7,"",IF(AND($BF26=$Y$7,$BG26=23),"",Entrées!S54-Entrées!S53))</f>
        <v>-378</v>
      </c>
      <c r="BY26" s="32">
        <f>IF($BF26&gt;$Y$7,"",IF(AND($BF26=$Y$7,$BG26=23),"",Entrées!T54-Entrées!T53))</f>
        <v>0</v>
      </c>
      <c r="BZ26" s="32">
        <f>IF($BF26&gt;$Y$7,"",IF(AND($BF26=$Y$7,$BG26=23),"",Entrées!U54-Entrées!U53))</f>
        <v>14</v>
      </c>
      <c r="CA26" s="32">
        <f>IF($BF26&gt;$Y$7,"",IF(AND($BF26=$Y$7,$BG26=23),"",Entrées!V54-Entrées!V53))</f>
        <v>-338</v>
      </c>
      <c r="CD26" s="33">
        <f>IF($BF26&lt;=$Y$7,Entrées!J53/CD$2,"")</f>
        <v>0.42197368421052633</v>
      </c>
      <c r="CE26" s="33">
        <f>IF($BF26&lt;=$Y$7,Entrées!K53/CE$2,"")</f>
        <v>0.22535714285714287</v>
      </c>
      <c r="CF26" s="11">
        <f t="shared" si="24"/>
        <v>7600</v>
      </c>
      <c r="CG26" s="11">
        <f t="shared" si="25"/>
        <v>4200</v>
      </c>
      <c r="CH26" s="52">
        <f t="shared" si="26"/>
        <v>0.26950009137426939</v>
      </c>
      <c r="CI26" s="52">
        <f t="shared" si="27"/>
        <v>0.11132787698412699</v>
      </c>
      <c r="CK26" s="3">
        <f t="shared" si="33"/>
        <v>0.75000000000000011</v>
      </c>
      <c r="CL26" s="8"/>
      <c r="CM26" s="34" t="s">
        <v>58</v>
      </c>
      <c r="CN26" s="34">
        <f ca="1">COUNTIF(INDIRECT(ADDRESS(ROW($CD$10),COLUMN($CD$10),4)):INDIRECT(ADDRESS(ROW($CD$753),COLUMN($CD$10),4)),"&lt;"&amp;CK26)-COUNTIF(INDIRECT(ADDRESS(ROW($CD$10),COLUMN($CD$10),4)):INDIRECT(ADDRESS(ROW($CD$753),COLUMN($CD$10),4)),"&lt;"&amp;CK25)</f>
        <v>3</v>
      </c>
      <c r="CO26" s="35">
        <f ca="1">CN26/Entrées!$P$11</f>
        <v>4.1666666666666666E-3</v>
      </c>
      <c r="CQ26" s="7"/>
      <c r="CR26" s="8"/>
      <c r="CS26" s="34" t="s">
        <v>58</v>
      </c>
      <c r="CT26" s="34">
        <f ca="1">COUNTIF(INDIRECT(ADDRESS(ROW($CE$10),COLUMN($CE$10),4)):INDIRECT(ADDRESS(ROW($CE$753),COLUMN($CE$10),4)),"&lt;"&amp;CK26)-COUNTIF(INDIRECT(ADDRESS(ROW($CE$10),COLUMN($CE$10),4)):INDIRECT(ADDRESS(ROW($CE$753),COLUMN($CE$10),4)),"&lt;"&amp;CK25)</f>
        <v>0</v>
      </c>
      <c r="CU26" s="35">
        <f ca="1">CT26/Entrées!$P$11</f>
        <v>0</v>
      </c>
      <c r="CV26" s="7"/>
      <c r="ED26" s="19"/>
      <c r="EE26" s="19"/>
      <c r="EF26" s="22"/>
      <c r="EG26" s="9"/>
      <c r="EH26" s="22"/>
      <c r="EI26" s="38"/>
      <c r="EJ26" s="19"/>
      <c r="EK26" s="19"/>
      <c r="EL26" s="19"/>
      <c r="EM26" s="19"/>
      <c r="EN26" s="38"/>
      <c r="EO26" s="22"/>
      <c r="EP26" s="9"/>
      <c r="EQ26" s="22"/>
      <c r="ER26" s="38"/>
      <c r="ES26" s="19"/>
      <c r="ET26" s="19"/>
      <c r="EU26" s="19"/>
      <c r="EV26" s="19"/>
      <c r="EW26" s="38"/>
      <c r="EX26" s="19"/>
      <c r="EY26" s="19"/>
      <c r="EZ26" s="19"/>
      <c r="FA26" s="19"/>
      <c r="FB26" s="19"/>
      <c r="FC26" s="19"/>
    </row>
    <row r="27" spans="1:159">
      <c r="C27" s="11">
        <f t="shared" si="34"/>
        <v>1</v>
      </c>
      <c r="D27" s="27">
        <f t="shared" si="30"/>
        <v>16</v>
      </c>
      <c r="E27" s="28">
        <f ca="1">IF($D27&gt;$D$8,"",INDIRECT(ADDRESS(ROW(Entrées!$C$37)+($D27-1)*24+E$11,COLUMN(Entrées!$C$37)+($C27-1),4,TRUE,"Entrées")))</f>
        <v>50434</v>
      </c>
      <c r="F27" s="28">
        <f ca="1">IF($D27&gt;$D$8,"",INDIRECT(ADDRESS(ROW(Entrées!$C$37)+($D27-1)*24+F$11,COLUMN(Entrées!$C$37)+($C27-1),4,TRUE,"Entrées")))</f>
        <v>46430</v>
      </c>
      <c r="G27" s="28">
        <f ca="1">IF($D27&gt;$D$8,"",INDIRECT(ADDRESS(ROW(Entrées!$C$37)+($D27-1)*24+G$11,COLUMN(Entrées!$C$37)+($C27-1),4,TRUE,"Entrées")))</f>
        <v>45447</v>
      </c>
      <c r="H27" s="28">
        <f ca="1">IF($D27&gt;$D$8,"",INDIRECT(ADDRESS(ROW(Entrées!$C$37)+($D27-1)*24+H$11,COLUMN(Entrées!$C$37)+($C27-1),4,TRUE,"Entrées")))</f>
        <v>42892</v>
      </c>
      <c r="I27" s="28">
        <f ca="1">IF($D27&gt;$D$8,"",INDIRECT(ADDRESS(ROW(Entrées!$C$37)+($D27-1)*24+I$11,COLUMN(Entrées!$C$37)+($C27-1),4,TRUE,"Entrées")))</f>
        <v>41410</v>
      </c>
      <c r="J27" s="28">
        <f ca="1">IF($D27&gt;$D$8,"",INDIRECT(ADDRESS(ROW(Entrées!$C$37)+($D27-1)*24+J$11,COLUMN(Entrées!$C$37)+($C27-1),4,TRUE,"Entrées")))</f>
        <v>42251.5</v>
      </c>
      <c r="K27" s="28">
        <f ca="1">IF($D27&gt;$D$8,"",INDIRECT(ADDRESS(ROW(Entrées!$C$37)+($D27-1)*24+K$11,COLUMN(Entrées!$C$37)+($C27-1),4,TRUE,"Entrées")))</f>
        <v>46509</v>
      </c>
      <c r="L27" s="28">
        <f ca="1">IF($D27&gt;$D$8,"",INDIRECT(ADDRESS(ROW(Entrées!$C$37)+($D27-1)*24+L$11,COLUMN(Entrées!$C$37)+($C27-1),4,TRUE,"Entrées")))</f>
        <v>51281.5</v>
      </c>
      <c r="M27" s="28">
        <f ca="1">IF($D27&gt;$D$8,"",INDIRECT(ADDRESS(ROW(Entrées!$C$37)+($D27-1)*24+M$11,COLUMN(Entrées!$C$37)+($C27-1),4,TRUE,"Entrées")))</f>
        <v>54531.5</v>
      </c>
      <c r="N27" s="28">
        <f ca="1">IF($D27&gt;$D$8,"",INDIRECT(ADDRESS(ROW(Entrées!$C$37)+($D27-1)*24+N$11,COLUMN(Entrées!$C$37)+($C27-1),4,TRUE,"Entrées")))</f>
        <v>56048</v>
      </c>
      <c r="O27" s="28">
        <f ca="1">IF($D27&gt;$D$8,"",INDIRECT(ADDRESS(ROW(Entrées!$C$37)+($D27-1)*24+O$11,COLUMN(Entrées!$C$37)+($C27-1),4,TRUE,"Entrées")))</f>
        <v>56310.5</v>
      </c>
      <c r="P27" s="28">
        <f ca="1">IF($D27&gt;$D$8,"",INDIRECT(ADDRESS(ROW(Entrées!$C$37)+($D27-1)*24+P$11,COLUMN(Entrées!$C$37)+($C27-1),4,TRUE,"Entrées")))</f>
        <v>56390</v>
      </c>
      <c r="Q27" s="28">
        <f ca="1">IF($D27&gt;$D$8,"",INDIRECT(ADDRESS(ROW(Entrées!$C$37)+($D27-1)*24+Q$11,COLUMN(Entrées!$C$37)+($C27-1),4,TRUE,"Entrées")))</f>
        <v>56515</v>
      </c>
      <c r="R27" s="28">
        <f ca="1">IF($D27&gt;$D$8,"",INDIRECT(ADDRESS(ROW(Entrées!$C$37)+($D27-1)*24+R$11,COLUMN(Entrées!$C$37)+($C27-1),4,TRUE,"Entrées")))</f>
        <v>56395.5</v>
      </c>
      <c r="S27" s="28">
        <f ca="1">IF($D27&gt;$D$8,"",INDIRECT(ADDRESS(ROW(Entrées!$C$37)+($D27-1)*24+S$11,COLUMN(Entrées!$C$37)+($C27-1),4,TRUE,"Entrées")))</f>
        <v>55419.5</v>
      </c>
      <c r="T27" s="28">
        <f ca="1">IF($D27&gt;$D$8,"",INDIRECT(ADDRESS(ROW(Entrées!$C$37)+($D27-1)*24+T$11,COLUMN(Entrées!$C$37)+($C27-1),4,TRUE,"Entrées")))</f>
        <v>53705.5</v>
      </c>
      <c r="U27" s="28">
        <f ca="1">IF($D27&gt;$D$8,"",INDIRECT(ADDRESS(ROW(Entrées!$C$37)+($D27-1)*24+U$11,COLUMN(Entrées!$C$37)+($C27-1),4,TRUE,"Entrées")))</f>
        <v>52300.5</v>
      </c>
      <c r="V27" s="28">
        <f ca="1">IF($D27&gt;$D$8,"",INDIRECT(ADDRESS(ROW(Entrées!$C$37)+($D27-1)*24+V$11,COLUMN(Entrées!$C$37)+($C27-1),4,TRUE,"Entrées")))</f>
        <v>51062</v>
      </c>
      <c r="W27" s="28">
        <f ca="1">IF($D27&gt;$D$8,"",INDIRECT(ADDRESS(ROW(Entrées!$C$37)+($D27-1)*24+W$11,COLUMN(Entrées!$C$37)+($C27-1),4,TRUE,"Entrées")))</f>
        <v>51216</v>
      </c>
      <c r="X27" s="28">
        <f ca="1">IF($D27&gt;$D$8,"",INDIRECT(ADDRESS(ROW(Entrées!$C$37)+($D27-1)*24+X$11,COLUMN(Entrées!$C$37)+($C27-1),4,TRUE,"Entrées")))</f>
        <v>53036.5</v>
      </c>
      <c r="Y27" s="28">
        <f ca="1">IF($D27&gt;$D$8,"",INDIRECT(ADDRESS(ROW(Entrées!$C$37)+($D27-1)*24+Y$11,COLUMN(Entrées!$C$37)+($C27-1),4,TRUE,"Entrées")))</f>
        <v>51961</v>
      </c>
      <c r="Z27" s="28">
        <f ca="1">IF($D27&gt;$D$8,"",INDIRECT(ADDRESS(ROW(Entrées!$C$37)+($D27-1)*24+Z$11,COLUMN(Entrées!$C$37)+($C27-1),4,TRUE,"Entrées")))</f>
        <v>51805.5</v>
      </c>
      <c r="AA27" s="28">
        <f ca="1">IF($D27&gt;$D$8,"",INDIRECT(ADDRESS(ROW(Entrées!$C$37)+($D27-1)*24+AA$11,COLUMN(Entrées!$C$37)+($C27-1),4,TRUE,"Entrées")))</f>
        <v>50439.5</v>
      </c>
      <c r="AB27" s="28">
        <f ca="1">IF($D27&gt;$D$8,"",INDIRECT(ADDRESS(ROW(Entrées!$C$37)+($D27-1)*24+AB$11,COLUMN(Entrées!$C$37)+($C27-1),4,TRUE,"Entrées")))</f>
        <v>52392.5</v>
      </c>
      <c r="AD27" s="40">
        <f t="shared" ca="1" si="28"/>
        <v>51091</v>
      </c>
      <c r="AE27" s="40">
        <f t="shared" ca="1" si="31"/>
        <v>56515</v>
      </c>
      <c r="AF27" s="40">
        <f t="shared" ca="1" si="32"/>
        <v>41410</v>
      </c>
      <c r="AG27" s="4"/>
      <c r="AH27" s="11">
        <f>Entrées!A54</f>
        <v>1</v>
      </c>
      <c r="AI27" s="13">
        <f>Entrées!B54</f>
        <v>17</v>
      </c>
      <c r="AJ27" s="31">
        <f t="shared" ca="1" si="29"/>
        <v>55625.834722222207</v>
      </c>
      <c r="AK27" s="31">
        <f t="shared" ca="1" si="4"/>
        <v>55155.277777777781</v>
      </c>
      <c r="AL27" s="31">
        <f t="shared" ca="1" si="5"/>
        <v>55132.569444444431</v>
      </c>
      <c r="AM27" s="31">
        <f t="shared" ca="1" si="6"/>
        <v>439.35972222222233</v>
      </c>
      <c r="AN27" s="31">
        <f t="shared" ca="1" si="7"/>
        <v>2143.2847222222222</v>
      </c>
      <c r="AO27" s="31">
        <f t="shared" ca="1" si="8"/>
        <v>1711.4715277777773</v>
      </c>
      <c r="AP27" s="31">
        <f t="shared" ca="1" si="9"/>
        <v>43686.806944444448</v>
      </c>
      <c r="AQ27" s="31">
        <f t="shared" ca="1" si="10"/>
        <v>2048.2006944444447</v>
      </c>
      <c r="AR27" s="31">
        <f t="shared" ca="1" si="11"/>
        <v>467.57708333333329</v>
      </c>
      <c r="AS27" s="31">
        <f t="shared" ca="1" si="12"/>
        <v>9872.0041666666693</v>
      </c>
      <c r="AT27" s="31">
        <f t="shared" ca="1" si="13"/>
        <v>-752.91041666666672</v>
      </c>
      <c r="AU27" s="31">
        <f t="shared" ca="1" si="14"/>
        <v>580.30277777777769</v>
      </c>
      <c r="AV27" s="31">
        <f t="shared" ca="1" si="15"/>
        <v>-4570.3041666666659</v>
      </c>
      <c r="AW27" s="31">
        <f t="shared" ca="1" si="16"/>
        <v>53.39583333333335</v>
      </c>
      <c r="AX27" s="31">
        <f t="shared" ca="1" si="17"/>
        <v>1401.9361111111111</v>
      </c>
      <c r="AY27" s="31">
        <f t="shared" ca="1" si="18"/>
        <v>-1132.0805555555555</v>
      </c>
      <c r="AZ27" s="31">
        <f t="shared" ca="1" si="19"/>
        <v>-2177.1819444444441</v>
      </c>
      <c r="BA27" s="31">
        <f t="shared" ca="1" si="20"/>
        <v>644.8125</v>
      </c>
      <c r="BB27" s="31">
        <f t="shared" ca="1" si="21"/>
        <v>-1410.101388888889</v>
      </c>
      <c r="BC27" s="31">
        <f t="shared" ca="1" si="22"/>
        <v>-1800.2902777777781</v>
      </c>
      <c r="BF27" s="11">
        <f t="shared" si="23"/>
        <v>1</v>
      </c>
      <c r="BG27" s="11">
        <f t="shared" si="35"/>
        <v>17</v>
      </c>
      <c r="BH27" s="32">
        <f>IF($BF27&gt;$Y$7,"",IF(AND($BF27=$Y$7,$BG27=23),"",Entrées!C55-Entrées!C54))</f>
        <v>1693</v>
      </c>
      <c r="BI27" s="32">
        <f>IF($BF27&gt;$Y$7,"",IF(AND($BF27=$Y$7,$BG27=23),"",Entrées!D55-Entrées!D54))</f>
        <v>2812.5</v>
      </c>
      <c r="BJ27" s="32">
        <f>IF($BF27&gt;$Y$7,"",IF(AND($BF27=$Y$7,$BG27=23),"",Entrées!E55-Entrées!E54))</f>
        <v>2912.5</v>
      </c>
      <c r="BK27" s="32">
        <f>IF($BF27&gt;$Y$7,"",IF(AND($BF27=$Y$7,$BG27=23),"",Entrées!F55-Entrées!F54))</f>
        <v>-2</v>
      </c>
      <c r="BL27" s="32">
        <f>IF($BF27&gt;$Y$7,"",IF(AND($BF27=$Y$7,$BG27=23),"",Entrées!G55-Entrées!G54))</f>
        <v>372.5</v>
      </c>
      <c r="BM27" s="32">
        <f>IF($BF27&gt;$Y$7,"",IF(AND($BF27=$Y$7,$BG27=23),"",Entrées!H55-Entrées!H54))</f>
        <v>-8</v>
      </c>
      <c r="BN27" s="32">
        <f>IF($BF27&gt;$Y$7,"",IF(AND($BF27=$Y$7,$BG27=23),"",Entrées!I55-Entrées!I54))</f>
        <v>1843.5</v>
      </c>
      <c r="BO27" s="32">
        <f>IF($BF27&gt;$Y$7,"",IF(AND($BF27=$Y$7,$BG27=23),"",Entrées!J55-Entrées!J54))</f>
        <v>73.5</v>
      </c>
      <c r="BP27" s="32">
        <f>IF($BF27&gt;$Y$7,"",IF(AND($BF27=$Y$7,$BG27=23),"",Entrées!K55-Entrées!K54))</f>
        <v>-284</v>
      </c>
      <c r="BQ27" s="32">
        <f>IF($BF27&gt;$Y$7,"",IF(AND($BF27=$Y$7,$BG27=23),"",Entrées!L55-Entrées!L54))</f>
        <v>540.5</v>
      </c>
      <c r="BR27" s="32">
        <f>IF($BF27&gt;$Y$7,"",IF(AND($BF27=$Y$7,$BG27=23),"",Entrées!M55-Entrées!M54))</f>
        <v>469.5</v>
      </c>
      <c r="BS27" s="32">
        <f>IF($BF27&gt;$Y$7,"",IF(AND($BF27=$Y$7,$BG27=23),"",Entrées!N55-Entrées!N54))</f>
        <v>5</v>
      </c>
      <c r="BT27" s="32">
        <f>IF($BF27&gt;$Y$7,"",IF(AND($BF27=$Y$7,$BG27=23),"",Entrées!O55-Entrées!O54))</f>
        <v>-1318</v>
      </c>
      <c r="BU27" s="32">
        <f>IF($BF27&gt;$Y$7,"",IF(AND($BF27=$Y$7,$BG27=23),"",Entrées!P55-Entrées!P54))</f>
        <v>4</v>
      </c>
      <c r="BV27" s="32">
        <f>IF($BF27&gt;$Y$7,"",IF(AND($BF27=$Y$7,$BG27=23),"",Entrées!Q55-Entrées!Q54))</f>
        <v>-217</v>
      </c>
      <c r="BW27" s="32">
        <f>IF($BF27&gt;$Y$7,"",IF(AND($BF27=$Y$7,$BG27=23),"",Entrées!R55-Entrées!R54))</f>
        <v>0</v>
      </c>
      <c r="BX27" s="32">
        <f>IF($BF27&gt;$Y$7,"",IF(AND($BF27=$Y$7,$BG27=23),"",Entrées!S55-Entrées!S54))</f>
        <v>-384</v>
      </c>
      <c r="BY27" s="32">
        <f>IF($BF27&gt;$Y$7,"",IF(AND($BF27=$Y$7,$BG27=23),"",Entrées!T55-Entrées!T54))</f>
        <v>0</v>
      </c>
      <c r="BZ27" s="32">
        <f>IF($BF27&gt;$Y$7,"",IF(AND($BF27=$Y$7,$BG27=23),"",Entrées!U55-Entrées!U54))</f>
        <v>0</v>
      </c>
      <c r="CA27" s="32">
        <f>IF($BF27&gt;$Y$7,"",IF(AND($BF27=$Y$7,$BG27=23),"",Entrées!V55-Entrées!V54))</f>
        <v>53</v>
      </c>
      <c r="CD27" s="33">
        <f>IF($BF27&lt;=$Y$7,Entrées!J54/CD$2,"")</f>
        <v>0.42907894736842106</v>
      </c>
      <c r="CE27" s="33">
        <f>IF($BF27&lt;=$Y$7,Entrées!K54/CE$2,"")</f>
        <v>0.17047619047619048</v>
      </c>
      <c r="CF27" s="11">
        <f t="shared" si="24"/>
        <v>7600</v>
      </c>
      <c r="CG27" s="11">
        <f t="shared" si="25"/>
        <v>4200</v>
      </c>
      <c r="CH27" s="52">
        <f t="shared" si="26"/>
        <v>0.26950009137426939</v>
      </c>
      <c r="CI27" s="52">
        <f t="shared" si="27"/>
        <v>0.11132787698412699</v>
      </c>
      <c r="CK27" s="3">
        <f t="shared" si="33"/>
        <v>0.80000000000000016</v>
      </c>
      <c r="CL27" s="8"/>
      <c r="CM27" s="34" t="s">
        <v>59</v>
      </c>
      <c r="CN27" s="34">
        <f ca="1">COUNTIF(INDIRECT(ADDRESS(ROW($CD$10),COLUMN($CD$10),4)):INDIRECT(ADDRESS(ROW($CD$753),COLUMN($CD$10),4)),"&lt;"&amp;CK27)-COUNTIF(INDIRECT(ADDRESS(ROW($CD$10),COLUMN($CD$10),4)):INDIRECT(ADDRESS(ROW($CD$753),COLUMN($CD$10),4)),"&lt;"&amp;CK26)</f>
        <v>0</v>
      </c>
      <c r="CO27" s="35">
        <f ca="1">CN27/Entrées!$P$11</f>
        <v>0</v>
      </c>
      <c r="CQ27" s="7"/>
      <c r="CR27" s="8"/>
      <c r="CS27" s="34" t="s">
        <v>59</v>
      </c>
      <c r="CT27" s="34">
        <f ca="1">COUNTIF(INDIRECT(ADDRESS(ROW($CE$10),COLUMN($CE$10),4)):INDIRECT(ADDRESS(ROW($CE$753),COLUMN($CE$10),4)),"&lt;"&amp;CK27)-COUNTIF(INDIRECT(ADDRESS(ROW($CE$10),COLUMN($CE$10),4)):INDIRECT(ADDRESS(ROW($CE$753),COLUMN($CE$10),4)),"&lt;"&amp;CK26)</f>
        <v>0</v>
      </c>
      <c r="CU27" s="35">
        <f ca="1">CT27/Entrées!$P$11</f>
        <v>0</v>
      </c>
      <c r="CV27" s="7"/>
      <c r="ED27" s="19"/>
      <c r="EE27" s="19"/>
      <c r="EF27" s="22"/>
      <c r="EG27" s="9"/>
      <c r="EH27" s="22"/>
      <c r="EI27" s="38"/>
      <c r="EJ27" s="19"/>
      <c r="EK27" s="19"/>
      <c r="EL27" s="19"/>
      <c r="EM27" s="19"/>
      <c r="EN27" s="38"/>
      <c r="EO27" s="22"/>
      <c r="EP27" s="9"/>
      <c r="EQ27" s="22"/>
      <c r="ER27" s="38"/>
      <c r="ES27" s="19"/>
      <c r="ET27" s="19"/>
      <c r="EU27" s="19"/>
      <c r="EV27" s="19"/>
      <c r="EW27" s="38"/>
      <c r="EX27" s="19"/>
      <c r="EY27" s="19"/>
      <c r="EZ27" s="19"/>
      <c r="FA27" s="19"/>
      <c r="FB27" s="19"/>
      <c r="FC27" s="19"/>
    </row>
    <row r="28" spans="1:159">
      <c r="A28" s="11">
        <f>ROW(E12)</f>
        <v>12</v>
      </c>
      <c r="C28" s="11">
        <f t="shared" si="34"/>
        <v>1</v>
      </c>
      <c r="D28" s="27">
        <f t="shared" si="30"/>
        <v>17</v>
      </c>
      <c r="E28" s="28">
        <f ca="1">IF($D28&gt;$D$8,"",INDIRECT(ADDRESS(ROW(Entrées!$C$37)+($D28-1)*24+E$11,COLUMN(Entrées!$C$37)+($C28-1),4,TRUE,"Entrées")))</f>
        <v>50574</v>
      </c>
      <c r="F28" s="28">
        <f ca="1">IF($D28&gt;$D$8,"",INDIRECT(ADDRESS(ROW(Entrées!$C$37)+($D28-1)*24+F$11,COLUMN(Entrées!$C$37)+($C28-1),4,TRUE,"Entrées")))</f>
        <v>46373</v>
      </c>
      <c r="G28" s="28">
        <f ca="1">IF($D28&gt;$D$8,"",INDIRECT(ADDRESS(ROW(Entrées!$C$37)+($D28-1)*24+G$11,COLUMN(Entrées!$C$37)+($C28-1),4,TRUE,"Entrées")))</f>
        <v>45260.5</v>
      </c>
      <c r="H28" s="28">
        <f ca="1">IF($D28&gt;$D$8,"",INDIRECT(ADDRESS(ROW(Entrées!$C$37)+($D28-1)*24+H$11,COLUMN(Entrées!$C$37)+($C28-1),4,TRUE,"Entrées")))</f>
        <v>42638</v>
      </c>
      <c r="I28" s="28">
        <f ca="1">IF($D28&gt;$D$8,"",INDIRECT(ADDRESS(ROW(Entrées!$C$37)+($D28-1)*24+I$11,COLUMN(Entrées!$C$37)+($C28-1),4,TRUE,"Entrées")))</f>
        <v>41265</v>
      </c>
      <c r="J28" s="28">
        <f ca="1">IF($D28&gt;$D$8,"",INDIRECT(ADDRESS(ROW(Entrées!$C$37)+($D28-1)*24+J$11,COLUMN(Entrées!$C$37)+($C28-1),4,TRUE,"Entrées")))</f>
        <v>42161.5</v>
      </c>
      <c r="K28" s="28">
        <f ca="1">IF($D28&gt;$D$8,"",INDIRECT(ADDRESS(ROW(Entrées!$C$37)+($D28-1)*24+K$11,COLUMN(Entrées!$C$37)+($C28-1),4,TRUE,"Entrées")))</f>
        <v>46335</v>
      </c>
      <c r="L28" s="28">
        <f ca="1">IF($D28&gt;$D$8,"",INDIRECT(ADDRESS(ROW(Entrées!$C$37)+($D28-1)*24+L$11,COLUMN(Entrées!$C$37)+($C28-1),4,TRUE,"Entrées")))</f>
        <v>50682</v>
      </c>
      <c r="M28" s="28">
        <f ca="1">IF($D28&gt;$D$8,"",INDIRECT(ADDRESS(ROW(Entrées!$C$37)+($D28-1)*24+M$11,COLUMN(Entrées!$C$37)+($C28-1),4,TRUE,"Entrées")))</f>
        <v>53843.5</v>
      </c>
      <c r="N28" s="28">
        <f ca="1">IF($D28&gt;$D$8,"",INDIRECT(ADDRESS(ROW(Entrées!$C$37)+($D28-1)*24+N$11,COLUMN(Entrées!$C$37)+($C28-1),4,TRUE,"Entrées")))</f>
        <v>55460</v>
      </c>
      <c r="O28" s="28">
        <f ca="1">IF($D28&gt;$D$8,"",INDIRECT(ADDRESS(ROW(Entrées!$C$37)+($D28-1)*24+O$11,COLUMN(Entrées!$C$37)+($C28-1),4,TRUE,"Entrées")))</f>
        <v>55764.5</v>
      </c>
      <c r="P28" s="28">
        <f ca="1">IF($D28&gt;$D$8,"",INDIRECT(ADDRESS(ROW(Entrées!$C$37)+($D28-1)*24+P$11,COLUMN(Entrées!$C$37)+($C28-1),4,TRUE,"Entrées")))</f>
        <v>55444.5</v>
      </c>
      <c r="Q28" s="28">
        <f ca="1">IF($D28&gt;$D$8,"",INDIRECT(ADDRESS(ROW(Entrées!$C$37)+($D28-1)*24+Q$11,COLUMN(Entrées!$C$37)+($C28-1),4,TRUE,"Entrées")))</f>
        <v>55677</v>
      </c>
      <c r="R28" s="28">
        <f ca="1">IF($D28&gt;$D$8,"",INDIRECT(ADDRESS(ROW(Entrées!$C$37)+($D28-1)*24+R$11,COLUMN(Entrées!$C$37)+($C28-1),4,TRUE,"Entrées")))</f>
        <v>55028.5</v>
      </c>
      <c r="S28" s="28">
        <f ca="1">IF($D28&gt;$D$8,"",INDIRECT(ADDRESS(ROW(Entrées!$C$37)+($D28-1)*24+S$11,COLUMN(Entrées!$C$37)+($C28-1),4,TRUE,"Entrées")))</f>
        <v>54137</v>
      </c>
      <c r="T28" s="28">
        <f ca="1">IF($D28&gt;$D$8,"",INDIRECT(ADDRESS(ROW(Entrées!$C$37)+($D28-1)*24+T$11,COLUMN(Entrées!$C$37)+($C28-1),4,TRUE,"Entrées")))</f>
        <v>52366.5</v>
      </c>
      <c r="U28" s="28">
        <f ca="1">IF($D28&gt;$D$8,"",INDIRECT(ADDRESS(ROW(Entrées!$C$37)+($D28-1)*24+U$11,COLUMN(Entrées!$C$37)+($C28-1),4,TRUE,"Entrées")))</f>
        <v>50769.5</v>
      </c>
      <c r="V28" s="28">
        <f ca="1">IF($D28&gt;$D$8,"",INDIRECT(ADDRESS(ROW(Entrées!$C$37)+($D28-1)*24+V$11,COLUMN(Entrées!$C$37)+($C28-1),4,TRUE,"Entrées")))</f>
        <v>49535</v>
      </c>
      <c r="W28" s="28">
        <f ca="1">IF($D28&gt;$D$8,"",INDIRECT(ADDRESS(ROW(Entrées!$C$37)+($D28-1)*24+W$11,COLUMN(Entrées!$C$37)+($C28-1),4,TRUE,"Entrées")))</f>
        <v>49728.5</v>
      </c>
      <c r="X28" s="28">
        <f ca="1">IF($D28&gt;$D$8,"",INDIRECT(ADDRESS(ROW(Entrées!$C$37)+($D28-1)*24+X$11,COLUMN(Entrées!$C$37)+($C28-1),4,TRUE,"Entrées")))</f>
        <v>50911.5</v>
      </c>
      <c r="Y28" s="28">
        <f ca="1">IF($D28&gt;$D$8,"",INDIRECT(ADDRESS(ROW(Entrées!$C$37)+($D28-1)*24+Y$11,COLUMN(Entrées!$C$37)+($C28-1),4,TRUE,"Entrées")))</f>
        <v>49531.5</v>
      </c>
      <c r="Z28" s="28">
        <f ca="1">IF($D28&gt;$D$8,"",INDIRECT(ADDRESS(ROW(Entrées!$C$37)+($D28-1)*24+Z$11,COLUMN(Entrées!$C$37)+($C28-1),4,TRUE,"Entrées")))</f>
        <v>50153</v>
      </c>
      <c r="AA28" s="28">
        <f ca="1">IF($D28&gt;$D$8,"",INDIRECT(ADDRESS(ROW(Entrées!$C$37)+($D28-1)*24+AA$11,COLUMN(Entrées!$C$37)+($C28-1),4,TRUE,"Entrées")))</f>
        <v>48747.5</v>
      </c>
      <c r="AB28" s="28">
        <f ca="1">IF($D28&gt;$D$8,"",INDIRECT(ADDRESS(ROW(Entrées!$C$37)+($D28-1)*24+AB$11,COLUMN(Entrées!$C$37)+($C28-1),4,TRUE,"Entrées")))</f>
        <v>50804.5</v>
      </c>
      <c r="AD28" s="40">
        <f t="shared" ca="1" si="28"/>
        <v>50132.979166666664</v>
      </c>
      <c r="AE28" s="40">
        <f t="shared" ca="1" si="31"/>
        <v>55764.5</v>
      </c>
      <c r="AF28" s="40">
        <f t="shared" ca="1" si="32"/>
        <v>41265</v>
      </c>
      <c r="AG28" s="4"/>
      <c r="AH28" s="11">
        <f>Entrées!A55</f>
        <v>1</v>
      </c>
      <c r="AI28" s="13">
        <f>Entrées!B55</f>
        <v>18</v>
      </c>
      <c r="AJ28" s="31">
        <f t="shared" ca="1" si="29"/>
        <v>55625.834722222207</v>
      </c>
      <c r="AK28" s="31">
        <f t="shared" ca="1" si="4"/>
        <v>55155.277777777781</v>
      </c>
      <c r="AL28" s="31">
        <f t="shared" ca="1" si="5"/>
        <v>55132.569444444431</v>
      </c>
      <c r="AM28" s="31">
        <f t="shared" ca="1" si="6"/>
        <v>439.35972222222233</v>
      </c>
      <c r="AN28" s="31">
        <f t="shared" ca="1" si="7"/>
        <v>2143.2847222222222</v>
      </c>
      <c r="AO28" s="31">
        <f t="shared" ca="1" si="8"/>
        <v>1711.4715277777773</v>
      </c>
      <c r="AP28" s="31">
        <f t="shared" ca="1" si="9"/>
        <v>43686.806944444448</v>
      </c>
      <c r="AQ28" s="31">
        <f t="shared" ca="1" si="10"/>
        <v>2048.2006944444447</v>
      </c>
      <c r="AR28" s="31">
        <f t="shared" ca="1" si="11"/>
        <v>467.57708333333329</v>
      </c>
      <c r="AS28" s="31">
        <f t="shared" ca="1" si="12"/>
        <v>9872.0041666666693</v>
      </c>
      <c r="AT28" s="31">
        <f t="shared" ca="1" si="13"/>
        <v>-752.91041666666672</v>
      </c>
      <c r="AU28" s="31">
        <f t="shared" ca="1" si="14"/>
        <v>580.30277777777769</v>
      </c>
      <c r="AV28" s="31">
        <f t="shared" ca="1" si="15"/>
        <v>-4570.3041666666659</v>
      </c>
      <c r="AW28" s="31">
        <f t="shared" ca="1" si="16"/>
        <v>53.39583333333335</v>
      </c>
      <c r="AX28" s="31">
        <f t="shared" ca="1" si="17"/>
        <v>1401.9361111111111</v>
      </c>
      <c r="AY28" s="31">
        <f t="shared" ca="1" si="18"/>
        <v>-1132.0805555555555</v>
      </c>
      <c r="AZ28" s="31">
        <f t="shared" ca="1" si="19"/>
        <v>-2177.1819444444441</v>
      </c>
      <c r="BA28" s="31">
        <f t="shared" ca="1" si="20"/>
        <v>644.8125</v>
      </c>
      <c r="BB28" s="31">
        <f t="shared" ca="1" si="21"/>
        <v>-1410.101388888889</v>
      </c>
      <c r="BC28" s="31">
        <f t="shared" ca="1" si="22"/>
        <v>-1800.2902777777781</v>
      </c>
      <c r="BF28" s="11">
        <f t="shared" si="23"/>
        <v>1</v>
      </c>
      <c r="BG28" s="11">
        <f t="shared" si="35"/>
        <v>18</v>
      </c>
      <c r="BH28" s="32">
        <f>IF($BF28&gt;$Y$7,"",IF(AND($BF28=$Y$7,$BG28=23),"",Entrées!C56-Entrées!C55))</f>
        <v>3760.5</v>
      </c>
      <c r="BI28" s="32">
        <f>IF($BF28&gt;$Y$7,"",IF(AND($BF28=$Y$7,$BG28=23),"",Entrées!D56-Entrées!D55))</f>
        <v>3837.5</v>
      </c>
      <c r="BJ28" s="32">
        <f>IF($BF28&gt;$Y$7,"",IF(AND($BF28=$Y$7,$BG28=23),"",Entrées!E56-Entrées!E55))</f>
        <v>3937.5</v>
      </c>
      <c r="BK28" s="32">
        <f>IF($BF28&gt;$Y$7,"",IF(AND($BF28=$Y$7,$BG28=23),"",Entrées!F56-Entrées!F55))</f>
        <v>3</v>
      </c>
      <c r="BL28" s="32">
        <f>IF($BF28&gt;$Y$7,"",IF(AND($BF28=$Y$7,$BG28=23),"",Entrées!G56-Entrées!G55))</f>
        <v>183.5</v>
      </c>
      <c r="BM28" s="32">
        <f>IF($BF28&gt;$Y$7,"",IF(AND($BF28=$Y$7,$BG28=23),"",Entrées!H56-Entrées!H55))</f>
        <v>0.5</v>
      </c>
      <c r="BN28" s="32">
        <f>IF($BF28&gt;$Y$7,"",IF(AND($BF28=$Y$7,$BG28=23),"",Entrées!I56-Entrées!I55))</f>
        <v>2221</v>
      </c>
      <c r="BO28" s="32">
        <f>IF($BF28&gt;$Y$7,"",IF(AND($BF28=$Y$7,$BG28=23),"",Entrées!J56-Entrées!J55))</f>
        <v>-105.5</v>
      </c>
      <c r="BP28" s="32">
        <f>IF($BF28&gt;$Y$7,"",IF(AND($BF28=$Y$7,$BG28=23),"",Entrées!K56-Entrées!K55))</f>
        <v>-278</v>
      </c>
      <c r="BQ28" s="32">
        <f>IF($BF28&gt;$Y$7,"",IF(AND($BF28=$Y$7,$BG28=23),"",Entrées!L56-Entrées!L55))</f>
        <v>684</v>
      </c>
      <c r="BR28" s="32">
        <f>IF($BF28&gt;$Y$7,"",IF(AND($BF28=$Y$7,$BG28=23),"",Entrées!M56-Entrées!M55))</f>
        <v>942.5</v>
      </c>
      <c r="BS28" s="32">
        <f>IF($BF28&gt;$Y$7,"",IF(AND($BF28=$Y$7,$BG28=23),"",Entrées!N56-Entrées!N55))</f>
        <v>-1.5</v>
      </c>
      <c r="BT28" s="32">
        <f>IF($BF28&gt;$Y$7,"",IF(AND($BF28=$Y$7,$BG28=23),"",Entrées!O56-Entrées!O55))</f>
        <v>112</v>
      </c>
      <c r="BU28" s="32">
        <f>IF($BF28&gt;$Y$7,"",IF(AND($BF28=$Y$7,$BG28=23),"",Entrées!P56-Entrées!P55))</f>
        <v>0</v>
      </c>
      <c r="BV28" s="32">
        <f>IF($BF28&gt;$Y$7,"",IF(AND($BF28=$Y$7,$BG28=23),"",Entrées!Q56-Entrées!Q55))</f>
        <v>954</v>
      </c>
      <c r="BW28" s="32">
        <f>IF($BF28&gt;$Y$7,"",IF(AND($BF28=$Y$7,$BG28=23),"",Entrées!R56-Entrées!R55))</f>
        <v>0</v>
      </c>
      <c r="BX28" s="32">
        <f>IF($BF28&gt;$Y$7,"",IF(AND($BF28=$Y$7,$BG28=23),"",Entrées!S56-Entrées!S55))</f>
        <v>-22</v>
      </c>
      <c r="BY28" s="32">
        <f>IF($BF28&gt;$Y$7,"",IF(AND($BF28=$Y$7,$BG28=23),"",Entrées!T56-Entrées!T55))</f>
        <v>0</v>
      </c>
      <c r="BZ28" s="32">
        <f>IF($BF28&gt;$Y$7,"",IF(AND($BF28=$Y$7,$BG28=23),"",Entrées!U56-Entrées!U55))</f>
        <v>-25</v>
      </c>
      <c r="CA28" s="32">
        <f>IF($BF28&gt;$Y$7,"",IF(AND($BF28=$Y$7,$BG28=23),"",Entrées!V56-Entrées!V55))</f>
        <v>-51</v>
      </c>
      <c r="CD28" s="33">
        <f>IF($BF28&lt;=$Y$7,Entrées!J55/CD$2,"")</f>
        <v>0.43874999999999997</v>
      </c>
      <c r="CE28" s="33">
        <f>IF($BF28&lt;=$Y$7,Entrées!K55/CE$2,"")</f>
        <v>0.10285714285714286</v>
      </c>
      <c r="CF28" s="11">
        <f t="shared" si="24"/>
        <v>7600</v>
      </c>
      <c r="CG28" s="11">
        <f t="shared" si="25"/>
        <v>4200</v>
      </c>
      <c r="CH28" s="52">
        <f t="shared" si="26"/>
        <v>0.26950009137426939</v>
      </c>
      <c r="CI28" s="52">
        <f t="shared" si="27"/>
        <v>0.11132787698412699</v>
      </c>
      <c r="CK28" s="3">
        <f t="shared" si="33"/>
        <v>0.8500000000000002</v>
      </c>
      <c r="CL28" s="8"/>
      <c r="CM28" s="34" t="s">
        <v>60</v>
      </c>
      <c r="CN28" s="34">
        <f ca="1">COUNTIF(INDIRECT(ADDRESS(ROW($CD$10),COLUMN($CD$10),4)):INDIRECT(ADDRESS(ROW($CD$753),COLUMN($CD$10),4)),"&lt;"&amp;CK28)-COUNTIF(INDIRECT(ADDRESS(ROW($CD$10),COLUMN($CD$10),4)):INDIRECT(ADDRESS(ROW($CD$753),COLUMN($CD$10),4)),"&lt;"&amp;CK27)</f>
        <v>0</v>
      </c>
      <c r="CO28" s="35">
        <f ca="1">CN28/Entrées!$P$11</f>
        <v>0</v>
      </c>
      <c r="CQ28" s="7"/>
      <c r="CR28" s="8"/>
      <c r="CS28" s="34" t="s">
        <v>60</v>
      </c>
      <c r="CT28" s="34">
        <f ca="1">COUNTIF(INDIRECT(ADDRESS(ROW($CE$10),COLUMN($CE$10),4)):INDIRECT(ADDRESS(ROW($CE$753),COLUMN($CE$10),4)),"&lt;"&amp;CK28)-COUNTIF(INDIRECT(ADDRESS(ROW($CE$10),COLUMN($CE$10),4)):INDIRECT(ADDRESS(ROW($CE$753),COLUMN($CE$10),4)),"&lt;"&amp;CK27)</f>
        <v>0</v>
      </c>
      <c r="CU28" s="35">
        <f ca="1">CT28/Entrées!$P$11</f>
        <v>0</v>
      </c>
      <c r="CV28" s="7"/>
      <c r="ED28" s="19"/>
      <c r="EE28" s="19"/>
      <c r="EF28" s="22"/>
      <c r="EG28" s="9"/>
      <c r="EH28" s="22"/>
      <c r="EI28" s="38"/>
      <c r="EJ28" s="19"/>
      <c r="EK28" s="19"/>
      <c r="EL28" s="19"/>
      <c r="EM28" s="19"/>
      <c r="EN28" s="38"/>
      <c r="EO28" s="22"/>
      <c r="EP28" s="9"/>
      <c r="EQ28" s="22"/>
      <c r="ER28" s="38"/>
      <c r="ES28" s="19"/>
      <c r="ET28" s="19"/>
      <c r="EU28" s="19"/>
      <c r="EV28" s="19"/>
      <c r="EW28" s="38"/>
      <c r="EX28" s="19"/>
      <c r="EY28" s="19"/>
      <c r="EZ28" s="19"/>
      <c r="FA28" s="19"/>
      <c r="FB28" s="19"/>
      <c r="FC28" s="19"/>
    </row>
    <row r="29" spans="1:159">
      <c r="A29" s="11">
        <f>A28+$Y$7-1</f>
        <v>41</v>
      </c>
      <c r="C29" s="11">
        <f t="shared" si="34"/>
        <v>1</v>
      </c>
      <c r="D29" s="27">
        <f t="shared" si="30"/>
        <v>18</v>
      </c>
      <c r="E29" s="28">
        <f ca="1">IF($D29&gt;$D$8,"",INDIRECT(ADDRESS(ROW(Entrées!$C$37)+($D29-1)*24+E$11,COLUMN(Entrées!$C$37)+($C29-1),4,TRUE,"Entrées")))</f>
        <v>49139</v>
      </c>
      <c r="F29" s="28">
        <f ca="1">IF($D29&gt;$D$8,"",INDIRECT(ADDRESS(ROW(Entrées!$C$37)+($D29-1)*24+F$11,COLUMN(Entrées!$C$37)+($C29-1),4,TRUE,"Entrées")))</f>
        <v>45033</v>
      </c>
      <c r="G29" s="28">
        <f ca="1">IF($D29&gt;$D$8,"",INDIRECT(ADDRESS(ROW(Entrées!$C$37)+($D29-1)*24+G$11,COLUMN(Entrées!$C$37)+($C29-1),4,TRUE,"Entrées")))</f>
        <v>43674.5</v>
      </c>
      <c r="H29" s="28">
        <f ca="1">IF($D29&gt;$D$8,"",INDIRECT(ADDRESS(ROW(Entrées!$C$37)+($D29-1)*24+H$11,COLUMN(Entrées!$C$37)+($C29-1),4,TRUE,"Entrées")))</f>
        <v>41016</v>
      </c>
      <c r="I29" s="28">
        <f ca="1">IF($D29&gt;$D$8,"",INDIRECT(ADDRESS(ROW(Entrées!$C$37)+($D29-1)*24+I$11,COLUMN(Entrées!$C$37)+($C29-1),4,TRUE,"Entrées")))</f>
        <v>39362.5</v>
      </c>
      <c r="J29" s="28">
        <f ca="1">IF($D29&gt;$D$8,"",INDIRECT(ADDRESS(ROW(Entrées!$C$37)+($D29-1)*24+J$11,COLUMN(Entrées!$C$37)+($C29-1),4,TRUE,"Entrées")))</f>
        <v>40142</v>
      </c>
      <c r="K29" s="28">
        <f ca="1">IF($D29&gt;$D$8,"",INDIRECT(ADDRESS(ROW(Entrées!$C$37)+($D29-1)*24+K$11,COLUMN(Entrées!$C$37)+($C29-1),4,TRUE,"Entrées")))</f>
        <v>44434.5</v>
      </c>
      <c r="L29" s="28">
        <f ca="1">IF($D29&gt;$D$8,"",INDIRECT(ADDRESS(ROW(Entrées!$C$37)+($D29-1)*24+L$11,COLUMN(Entrées!$C$37)+($C29-1),4,TRUE,"Entrées")))</f>
        <v>49212.5</v>
      </c>
      <c r="M29" s="28">
        <f ca="1">IF($D29&gt;$D$8,"",INDIRECT(ADDRESS(ROW(Entrées!$C$37)+($D29-1)*24+M$11,COLUMN(Entrées!$C$37)+($C29-1),4,TRUE,"Entrées")))</f>
        <v>52703.5</v>
      </c>
      <c r="N29" s="28">
        <f ca="1">IF($D29&gt;$D$8,"",INDIRECT(ADDRESS(ROW(Entrées!$C$37)+($D29-1)*24+N$11,COLUMN(Entrées!$C$37)+($C29-1),4,TRUE,"Entrées")))</f>
        <v>54403.5</v>
      </c>
      <c r="O29" s="28">
        <f ca="1">IF($D29&gt;$D$8,"",INDIRECT(ADDRESS(ROW(Entrées!$C$37)+($D29-1)*24+O$11,COLUMN(Entrées!$C$37)+($C29-1),4,TRUE,"Entrées")))</f>
        <v>55031.5</v>
      </c>
      <c r="P29" s="28">
        <f ca="1">IF($D29&gt;$D$8,"",INDIRECT(ADDRESS(ROW(Entrées!$C$37)+($D29-1)*24+P$11,COLUMN(Entrées!$C$37)+($C29-1),4,TRUE,"Entrées")))</f>
        <v>55417.5</v>
      </c>
      <c r="Q29" s="28">
        <f ca="1">IF($D29&gt;$D$8,"",INDIRECT(ADDRESS(ROW(Entrées!$C$37)+($D29-1)*24+Q$11,COLUMN(Entrées!$C$37)+($C29-1),4,TRUE,"Entrées")))</f>
        <v>55551</v>
      </c>
      <c r="R29" s="28">
        <f ca="1">IF($D29&gt;$D$8,"",INDIRECT(ADDRESS(ROW(Entrées!$C$37)+($D29-1)*24+R$11,COLUMN(Entrées!$C$37)+($C29-1),4,TRUE,"Entrées")))</f>
        <v>55138</v>
      </c>
      <c r="S29" s="28">
        <f ca="1">IF($D29&gt;$D$8,"",INDIRECT(ADDRESS(ROW(Entrées!$C$37)+($D29-1)*24+S$11,COLUMN(Entrées!$C$37)+($C29-1),4,TRUE,"Entrées")))</f>
        <v>54134.5</v>
      </c>
      <c r="T29" s="28">
        <f ca="1">IF($D29&gt;$D$8,"",INDIRECT(ADDRESS(ROW(Entrées!$C$37)+($D29-1)*24+T$11,COLUMN(Entrées!$C$37)+($C29-1),4,TRUE,"Entrées")))</f>
        <v>52651</v>
      </c>
      <c r="U29" s="28">
        <f ca="1">IF($D29&gt;$D$8,"",INDIRECT(ADDRESS(ROW(Entrées!$C$37)+($D29-1)*24+U$11,COLUMN(Entrées!$C$37)+($C29-1),4,TRUE,"Entrées")))</f>
        <v>51154</v>
      </c>
      <c r="V29" s="28">
        <f ca="1">IF($D29&gt;$D$8,"",INDIRECT(ADDRESS(ROW(Entrées!$C$37)+($D29-1)*24+V$11,COLUMN(Entrées!$C$37)+($C29-1),4,TRUE,"Entrées")))</f>
        <v>49991</v>
      </c>
      <c r="W29" s="28">
        <f ca="1">IF($D29&gt;$D$8,"",INDIRECT(ADDRESS(ROW(Entrées!$C$37)+($D29-1)*24+W$11,COLUMN(Entrées!$C$37)+($C29-1),4,TRUE,"Entrées")))</f>
        <v>50362</v>
      </c>
      <c r="X29" s="28">
        <f ca="1">IF($D29&gt;$D$8,"",INDIRECT(ADDRESS(ROW(Entrées!$C$37)+($D29-1)*24+X$11,COLUMN(Entrées!$C$37)+($C29-1),4,TRUE,"Entrées")))</f>
        <v>52179.5</v>
      </c>
      <c r="Y29" s="28">
        <f ca="1">IF($D29&gt;$D$8,"",INDIRECT(ADDRESS(ROW(Entrées!$C$37)+($D29-1)*24+Y$11,COLUMN(Entrées!$C$37)+($C29-1),4,TRUE,"Entrées")))</f>
        <v>51009</v>
      </c>
      <c r="Z29" s="28">
        <f ca="1">IF($D29&gt;$D$8,"",INDIRECT(ADDRESS(ROW(Entrées!$C$37)+($D29-1)*24+Z$11,COLUMN(Entrées!$C$37)+($C29-1),4,TRUE,"Entrées")))</f>
        <v>51274.5</v>
      </c>
      <c r="AA29" s="28">
        <f ca="1">IF($D29&gt;$D$8,"",INDIRECT(ADDRESS(ROW(Entrées!$C$37)+($D29-1)*24+AA$11,COLUMN(Entrées!$C$37)+($C29-1),4,TRUE,"Entrées")))</f>
        <v>49929.5</v>
      </c>
      <c r="AB29" s="28">
        <f ca="1">IF($D29&gt;$D$8,"",INDIRECT(ADDRESS(ROW(Entrées!$C$37)+($D29-1)*24+AB$11,COLUMN(Entrées!$C$37)+($C29-1),4,TRUE,"Entrées")))</f>
        <v>52027</v>
      </c>
      <c r="AD29" s="40">
        <f t="shared" ca="1" si="28"/>
        <v>49790.458333333336</v>
      </c>
      <c r="AE29" s="40">
        <f t="shared" ca="1" si="31"/>
        <v>55551</v>
      </c>
      <c r="AF29" s="40">
        <f t="shared" ca="1" si="32"/>
        <v>39362.5</v>
      </c>
      <c r="AG29" s="4"/>
      <c r="AH29" s="11">
        <f>Entrées!A56</f>
        <v>1</v>
      </c>
      <c r="AI29" s="13">
        <f>Entrées!B56</f>
        <v>19</v>
      </c>
      <c r="AJ29" s="31">
        <f t="shared" ca="1" si="29"/>
        <v>55625.834722222207</v>
      </c>
      <c r="AK29" s="31">
        <f t="shared" ca="1" si="4"/>
        <v>55155.277777777781</v>
      </c>
      <c r="AL29" s="31">
        <f t="shared" ca="1" si="5"/>
        <v>55132.569444444431</v>
      </c>
      <c r="AM29" s="31">
        <f t="shared" ca="1" si="6"/>
        <v>439.35972222222233</v>
      </c>
      <c r="AN29" s="31">
        <f t="shared" ca="1" si="7"/>
        <v>2143.2847222222222</v>
      </c>
      <c r="AO29" s="31">
        <f t="shared" ca="1" si="8"/>
        <v>1711.4715277777773</v>
      </c>
      <c r="AP29" s="31">
        <f t="shared" ca="1" si="9"/>
        <v>43686.806944444448</v>
      </c>
      <c r="AQ29" s="31">
        <f t="shared" ca="1" si="10"/>
        <v>2048.2006944444447</v>
      </c>
      <c r="AR29" s="31">
        <f t="shared" ca="1" si="11"/>
        <v>467.57708333333329</v>
      </c>
      <c r="AS29" s="31">
        <f t="shared" ca="1" si="12"/>
        <v>9872.0041666666693</v>
      </c>
      <c r="AT29" s="31">
        <f t="shared" ca="1" si="13"/>
        <v>-752.91041666666672</v>
      </c>
      <c r="AU29" s="31">
        <f t="shared" ca="1" si="14"/>
        <v>580.30277777777769</v>
      </c>
      <c r="AV29" s="31">
        <f t="shared" ca="1" si="15"/>
        <v>-4570.3041666666659</v>
      </c>
      <c r="AW29" s="31">
        <f t="shared" ca="1" si="16"/>
        <v>53.39583333333335</v>
      </c>
      <c r="AX29" s="31">
        <f t="shared" ca="1" si="17"/>
        <v>1401.9361111111111</v>
      </c>
      <c r="AY29" s="31">
        <f t="shared" ca="1" si="18"/>
        <v>-1132.0805555555555</v>
      </c>
      <c r="AZ29" s="31">
        <f t="shared" ca="1" si="19"/>
        <v>-2177.1819444444441</v>
      </c>
      <c r="BA29" s="31">
        <f t="shared" ca="1" si="20"/>
        <v>644.8125</v>
      </c>
      <c r="BB29" s="31">
        <f t="shared" ca="1" si="21"/>
        <v>-1410.101388888889</v>
      </c>
      <c r="BC29" s="31">
        <f t="shared" ca="1" si="22"/>
        <v>-1800.2902777777781</v>
      </c>
      <c r="BF29" s="11">
        <f t="shared" si="23"/>
        <v>1</v>
      </c>
      <c r="BG29" s="11">
        <f t="shared" si="35"/>
        <v>19</v>
      </c>
      <c r="BH29" s="32">
        <f>IF($BF29&gt;$Y$7,"",IF(AND($BF29=$Y$7,$BG29=23),"",Entrées!C57-Entrées!C56))</f>
        <v>2768</v>
      </c>
      <c r="BI29" s="32">
        <f>IF($BF29&gt;$Y$7,"",IF(AND($BF29=$Y$7,$BG29=23),"",Entrées!D57-Entrées!D56))</f>
        <v>2600</v>
      </c>
      <c r="BJ29" s="32">
        <f>IF($BF29&gt;$Y$7,"",IF(AND($BF29=$Y$7,$BG29=23),"",Entrées!E57-Entrées!E56))</f>
        <v>2700</v>
      </c>
      <c r="BK29" s="32">
        <f>IF($BF29&gt;$Y$7,"",IF(AND($BF29=$Y$7,$BG29=23),"",Entrées!F57-Entrées!F56))</f>
        <v>0.5</v>
      </c>
      <c r="BL29" s="32">
        <f>IF($BF29&gt;$Y$7,"",IF(AND($BF29=$Y$7,$BG29=23),"",Entrées!G57-Entrées!G56))</f>
        <v>231</v>
      </c>
      <c r="BM29" s="32">
        <f>IF($BF29&gt;$Y$7,"",IF(AND($BF29=$Y$7,$BG29=23),"",Entrées!H57-Entrées!H56))</f>
        <v>22</v>
      </c>
      <c r="BN29" s="32">
        <f>IF($BF29&gt;$Y$7,"",IF(AND($BF29=$Y$7,$BG29=23),"",Entrées!I57-Entrées!I56))</f>
        <v>955.5</v>
      </c>
      <c r="BO29" s="32">
        <f>IF($BF29&gt;$Y$7,"",IF(AND($BF29=$Y$7,$BG29=23),"",Entrées!J57-Entrées!J56))</f>
        <v>-266.5</v>
      </c>
      <c r="BP29" s="32">
        <f>IF($BF29&gt;$Y$7,"",IF(AND($BF29=$Y$7,$BG29=23),"",Entrées!K57-Entrées!K56))</f>
        <v>-141</v>
      </c>
      <c r="BQ29" s="32">
        <f>IF($BF29&gt;$Y$7,"",IF(AND($BF29=$Y$7,$BG29=23),"",Entrées!L57-Entrées!L56))</f>
        <v>328.5</v>
      </c>
      <c r="BR29" s="32">
        <f>IF($BF29&gt;$Y$7,"",IF(AND($BF29=$Y$7,$BG29=23),"",Entrées!M57-Entrées!M56))</f>
        <v>344.5</v>
      </c>
      <c r="BS29" s="32">
        <f>IF($BF29&gt;$Y$7,"",IF(AND($BF29=$Y$7,$BG29=23),"",Entrées!N57-Entrées!N56))</f>
        <v>-5.5</v>
      </c>
      <c r="BT29" s="32">
        <f>IF($BF29&gt;$Y$7,"",IF(AND($BF29=$Y$7,$BG29=23),"",Entrées!O57-Entrées!O56))</f>
        <v>1297.5</v>
      </c>
      <c r="BU29" s="32">
        <f>IF($BF29&gt;$Y$7,"",IF(AND($BF29=$Y$7,$BG29=23),"",Entrées!P57-Entrées!P56))</f>
        <v>2</v>
      </c>
      <c r="BV29" s="32">
        <f>IF($BF29&gt;$Y$7,"",IF(AND($BF29=$Y$7,$BG29=23),"",Entrées!Q57-Entrées!Q56))</f>
        <v>522</v>
      </c>
      <c r="BW29" s="32">
        <f>IF($BF29&gt;$Y$7,"",IF(AND($BF29=$Y$7,$BG29=23),"",Entrées!R57-Entrées!R56))</f>
        <v>0</v>
      </c>
      <c r="BX29" s="32">
        <f>IF($BF29&gt;$Y$7,"",IF(AND($BF29=$Y$7,$BG29=23),"",Entrées!S57-Entrées!S56))</f>
        <v>396</v>
      </c>
      <c r="BY29" s="32">
        <f>IF($BF29&gt;$Y$7,"",IF(AND($BF29=$Y$7,$BG29=23),"",Entrées!T57-Entrées!T56))</f>
        <v>0</v>
      </c>
      <c r="BZ29" s="32">
        <f>IF($BF29&gt;$Y$7,"",IF(AND($BF29=$Y$7,$BG29=23),"",Entrées!U57-Entrées!U56))</f>
        <v>0</v>
      </c>
      <c r="CA29" s="32">
        <f>IF($BF29&gt;$Y$7,"",IF(AND($BF29=$Y$7,$BG29=23),"",Entrées!V57-Entrées!V56))</f>
        <v>618</v>
      </c>
      <c r="CD29" s="33">
        <f>IF($BF29&lt;=$Y$7,Entrées!J56/CD$2,"")</f>
        <v>0.42486842105263156</v>
      </c>
      <c r="CE29" s="33">
        <f>IF($BF29&lt;=$Y$7,Entrées!K56/CE$2,"")</f>
        <v>3.6666666666666667E-2</v>
      </c>
      <c r="CF29" s="11">
        <f t="shared" si="24"/>
        <v>7600</v>
      </c>
      <c r="CG29" s="11">
        <f t="shared" si="25"/>
        <v>4200</v>
      </c>
      <c r="CH29" s="52">
        <f t="shared" si="26"/>
        <v>0.26950009137426939</v>
      </c>
      <c r="CI29" s="52">
        <f t="shared" si="27"/>
        <v>0.11132787698412699</v>
      </c>
      <c r="CK29" s="3">
        <f t="shared" si="33"/>
        <v>0.90000000000000024</v>
      </c>
      <c r="CL29" s="8"/>
      <c r="CM29" s="34" t="s">
        <v>61</v>
      </c>
      <c r="CN29" s="34">
        <f ca="1">COUNTIF(INDIRECT(ADDRESS(ROW($CD$10),COLUMN($CD$10),4)):INDIRECT(ADDRESS(ROW($CD$753),COLUMN($CD$10),4)),"&lt;"&amp;CK29)-COUNTIF(INDIRECT(ADDRESS(ROW($CD$10),COLUMN($CD$10),4)):INDIRECT(ADDRESS(ROW($CD$753),COLUMN($CD$10),4)),"&lt;"&amp;CK28)</f>
        <v>0</v>
      </c>
      <c r="CO29" s="35">
        <f ca="1">CN29/Entrées!$P$11</f>
        <v>0</v>
      </c>
      <c r="CQ29" s="7"/>
      <c r="CR29" s="8"/>
      <c r="CS29" s="34" t="s">
        <v>61</v>
      </c>
      <c r="CT29" s="34">
        <f ca="1">COUNTIF(INDIRECT(ADDRESS(ROW($CE$10),COLUMN($CE$10),4)):INDIRECT(ADDRESS(ROW($CE$753),COLUMN($CE$10),4)),"&lt;"&amp;CK29)-COUNTIF(INDIRECT(ADDRESS(ROW($CE$10),COLUMN($CE$10),4)):INDIRECT(ADDRESS(ROW($CE$753),COLUMN($CE$10),4)),"&lt;"&amp;CK28)</f>
        <v>0</v>
      </c>
      <c r="CU29" s="35">
        <f ca="1">CT29/Entrées!$P$11</f>
        <v>0</v>
      </c>
      <c r="CV29" s="7"/>
      <c r="ED29" s="19"/>
      <c r="EE29" s="19"/>
      <c r="EF29" s="22"/>
      <c r="EG29" s="9"/>
      <c r="EH29" s="22"/>
      <c r="EI29" s="38"/>
      <c r="EJ29" s="19"/>
      <c r="EK29" s="19"/>
      <c r="EL29" s="19"/>
      <c r="EM29" s="19"/>
      <c r="EN29" s="38"/>
      <c r="EO29" s="22"/>
      <c r="EP29" s="9"/>
      <c r="EQ29" s="22"/>
      <c r="ER29" s="38"/>
      <c r="ES29" s="19"/>
      <c r="ET29" s="19"/>
      <c r="EU29" s="19"/>
      <c r="EV29" s="19"/>
      <c r="EW29" s="38"/>
      <c r="EX29" s="19"/>
      <c r="EY29" s="19"/>
      <c r="EZ29" s="19"/>
      <c r="FA29" s="19"/>
      <c r="FB29" s="19"/>
      <c r="FC29" s="19"/>
    </row>
    <row r="30" spans="1:159">
      <c r="A30" s="11" t="str">
        <f>"AD"&amp;A28</f>
        <v>AD12</v>
      </c>
      <c r="C30" s="11">
        <f t="shared" si="34"/>
        <v>1</v>
      </c>
      <c r="D30" s="27">
        <f t="shared" si="30"/>
        <v>19</v>
      </c>
      <c r="E30" s="28">
        <f ca="1">IF($D30&gt;$D$8,"",INDIRECT(ADDRESS(ROW(Entrées!$C$37)+($D30-1)*24+E$11,COLUMN(Entrées!$C$37)+($C30-1),4,TRUE,"Entrées")))</f>
        <v>50445</v>
      </c>
      <c r="F30" s="28">
        <f ca="1">IF($D30&gt;$D$8,"",INDIRECT(ADDRESS(ROW(Entrées!$C$37)+($D30-1)*24+F$11,COLUMN(Entrées!$C$37)+($C30-1),4,TRUE,"Entrées")))</f>
        <v>46313.5</v>
      </c>
      <c r="G30" s="28">
        <f ca="1">IF($D30&gt;$D$8,"",INDIRECT(ADDRESS(ROW(Entrées!$C$37)+($D30-1)*24+G$11,COLUMN(Entrées!$C$37)+($C30-1),4,TRUE,"Entrées")))</f>
        <v>45221.5</v>
      </c>
      <c r="H30" s="28">
        <f ca="1">IF($D30&gt;$D$8,"",INDIRECT(ADDRESS(ROW(Entrées!$C$37)+($D30-1)*24+H$11,COLUMN(Entrées!$C$37)+($C30-1),4,TRUE,"Entrées")))</f>
        <v>42603.5</v>
      </c>
      <c r="I30" s="28">
        <f ca="1">IF($D30&gt;$D$8,"",INDIRECT(ADDRESS(ROW(Entrées!$C$37)+($D30-1)*24+I$11,COLUMN(Entrées!$C$37)+($C30-1),4,TRUE,"Entrées")))</f>
        <v>41394</v>
      </c>
      <c r="J30" s="28">
        <f ca="1">IF($D30&gt;$D$8,"",INDIRECT(ADDRESS(ROW(Entrées!$C$37)+($D30-1)*24+J$11,COLUMN(Entrées!$C$37)+($C30-1),4,TRUE,"Entrées")))</f>
        <v>42541.5</v>
      </c>
      <c r="K30" s="28">
        <f ca="1">IF($D30&gt;$D$8,"",INDIRECT(ADDRESS(ROW(Entrées!$C$37)+($D30-1)*24+K$11,COLUMN(Entrées!$C$37)+($C30-1),4,TRUE,"Entrées")))</f>
        <v>46943.5</v>
      </c>
      <c r="L30" s="28">
        <f ca="1">IF($D30&gt;$D$8,"",INDIRECT(ADDRESS(ROW(Entrées!$C$37)+($D30-1)*24+L$11,COLUMN(Entrées!$C$37)+($C30-1),4,TRUE,"Entrées")))</f>
        <v>51534</v>
      </c>
      <c r="M30" s="28">
        <f ca="1">IF($D30&gt;$D$8,"",INDIRECT(ADDRESS(ROW(Entrées!$C$37)+($D30-1)*24+M$11,COLUMN(Entrées!$C$37)+($C30-1),4,TRUE,"Entrées")))</f>
        <v>55122.5</v>
      </c>
      <c r="N30" s="28">
        <f ca="1">IF($D30&gt;$D$8,"",INDIRECT(ADDRESS(ROW(Entrées!$C$37)+($D30-1)*24+N$11,COLUMN(Entrées!$C$37)+($C30-1),4,TRUE,"Entrées")))</f>
        <v>56991.5</v>
      </c>
      <c r="O30" s="28">
        <f ca="1">IF($D30&gt;$D$8,"",INDIRECT(ADDRESS(ROW(Entrées!$C$37)+($D30-1)*24+O$11,COLUMN(Entrées!$C$37)+($C30-1),4,TRUE,"Entrées")))</f>
        <v>57597.5</v>
      </c>
      <c r="P30" s="28">
        <f ca="1">IF($D30&gt;$D$8,"",INDIRECT(ADDRESS(ROW(Entrées!$C$37)+($D30-1)*24+P$11,COLUMN(Entrées!$C$37)+($C30-1),4,TRUE,"Entrées")))</f>
        <v>57781.5</v>
      </c>
      <c r="Q30" s="28">
        <f ca="1">IF($D30&gt;$D$8,"",INDIRECT(ADDRESS(ROW(Entrées!$C$37)+($D30-1)*24+Q$11,COLUMN(Entrées!$C$37)+($C30-1),4,TRUE,"Entrées")))</f>
        <v>57858.5</v>
      </c>
      <c r="R30" s="28">
        <f ca="1">IF($D30&gt;$D$8,"",INDIRECT(ADDRESS(ROW(Entrées!$C$37)+($D30-1)*24+R$11,COLUMN(Entrées!$C$37)+($C30-1),4,TRUE,"Entrées")))</f>
        <v>57514.5</v>
      </c>
      <c r="S30" s="28">
        <f ca="1">IF($D30&gt;$D$8,"",INDIRECT(ADDRESS(ROW(Entrées!$C$37)+($D30-1)*24+S$11,COLUMN(Entrées!$C$37)+($C30-1),4,TRUE,"Entrées")))</f>
        <v>56217.5</v>
      </c>
      <c r="T30" s="28">
        <f ca="1">IF($D30&gt;$D$8,"",INDIRECT(ADDRESS(ROW(Entrées!$C$37)+($D30-1)*24+T$11,COLUMN(Entrées!$C$37)+($C30-1),4,TRUE,"Entrées")))</f>
        <v>54373</v>
      </c>
      <c r="U30" s="28">
        <f ca="1">IF($D30&gt;$D$8,"",INDIRECT(ADDRESS(ROW(Entrées!$C$37)+($D30-1)*24+U$11,COLUMN(Entrées!$C$37)+($C30-1),4,TRUE,"Entrées")))</f>
        <v>52599</v>
      </c>
      <c r="V30" s="28">
        <f ca="1">IF($D30&gt;$D$8,"",INDIRECT(ADDRESS(ROW(Entrées!$C$37)+($D30-1)*24+V$11,COLUMN(Entrées!$C$37)+($C30-1),4,TRUE,"Entrées")))</f>
        <v>51389.5</v>
      </c>
      <c r="W30" s="28">
        <f ca="1">IF($D30&gt;$D$8,"",INDIRECT(ADDRESS(ROW(Entrées!$C$37)+($D30-1)*24+W$11,COLUMN(Entrées!$C$37)+($C30-1),4,TRUE,"Entrées")))</f>
        <v>51826.5</v>
      </c>
      <c r="X30" s="28">
        <f ca="1">IF($D30&gt;$D$8,"",INDIRECT(ADDRESS(ROW(Entrées!$C$37)+($D30-1)*24+X$11,COLUMN(Entrées!$C$37)+($C30-1),4,TRUE,"Entrées")))</f>
        <v>53138.5</v>
      </c>
      <c r="Y30" s="28">
        <f ca="1">IF($D30&gt;$D$8,"",INDIRECT(ADDRESS(ROW(Entrées!$C$37)+($D30-1)*24+Y$11,COLUMN(Entrées!$C$37)+($C30-1),4,TRUE,"Entrées")))</f>
        <v>52076</v>
      </c>
      <c r="Z30" s="28">
        <f ca="1">IF($D30&gt;$D$8,"",INDIRECT(ADDRESS(ROW(Entrées!$C$37)+($D30-1)*24+Z$11,COLUMN(Entrées!$C$37)+($C30-1),4,TRUE,"Entrées")))</f>
        <v>52621</v>
      </c>
      <c r="AA30" s="28">
        <f ca="1">IF($D30&gt;$D$8,"",INDIRECT(ADDRESS(ROW(Entrées!$C$37)+($D30-1)*24+AA$11,COLUMN(Entrées!$C$37)+($C30-1),4,TRUE,"Entrées")))</f>
        <v>52185.5</v>
      </c>
      <c r="AB30" s="28">
        <f ca="1">IF($D30&gt;$D$8,"",INDIRECT(ADDRESS(ROW(Entrées!$C$37)+($D30-1)*24+AB$11,COLUMN(Entrées!$C$37)+($C30-1),4,TRUE,"Entrées")))</f>
        <v>54544.5</v>
      </c>
      <c r="AD30" s="40">
        <f t="shared" ca="1" si="28"/>
        <v>51701.395833333336</v>
      </c>
      <c r="AE30" s="40">
        <f t="shared" ca="1" si="31"/>
        <v>57858.5</v>
      </c>
      <c r="AF30" s="40">
        <f t="shared" ca="1" si="32"/>
        <v>41394</v>
      </c>
      <c r="AG30" s="4"/>
      <c r="AH30" s="11">
        <f>Entrées!A57</f>
        <v>1</v>
      </c>
      <c r="AI30" s="13">
        <f>Entrées!B57</f>
        <v>20</v>
      </c>
      <c r="AJ30" s="31">
        <f t="shared" ca="1" si="29"/>
        <v>55625.834722222207</v>
      </c>
      <c r="AK30" s="31">
        <f t="shared" ca="1" si="4"/>
        <v>55155.277777777781</v>
      </c>
      <c r="AL30" s="31">
        <f t="shared" ca="1" si="5"/>
        <v>55132.569444444431</v>
      </c>
      <c r="AM30" s="31">
        <f t="shared" ca="1" si="6"/>
        <v>439.35972222222233</v>
      </c>
      <c r="AN30" s="31">
        <f t="shared" ca="1" si="7"/>
        <v>2143.2847222222222</v>
      </c>
      <c r="AO30" s="31">
        <f t="shared" ca="1" si="8"/>
        <v>1711.4715277777773</v>
      </c>
      <c r="AP30" s="31">
        <f t="shared" ca="1" si="9"/>
        <v>43686.806944444448</v>
      </c>
      <c r="AQ30" s="31">
        <f t="shared" ca="1" si="10"/>
        <v>2048.2006944444447</v>
      </c>
      <c r="AR30" s="31">
        <f t="shared" ca="1" si="11"/>
        <v>467.57708333333329</v>
      </c>
      <c r="AS30" s="31">
        <f t="shared" ca="1" si="12"/>
        <v>9872.0041666666693</v>
      </c>
      <c r="AT30" s="31">
        <f t="shared" ca="1" si="13"/>
        <v>-752.91041666666672</v>
      </c>
      <c r="AU30" s="31">
        <f t="shared" ca="1" si="14"/>
        <v>580.30277777777769</v>
      </c>
      <c r="AV30" s="31">
        <f t="shared" ca="1" si="15"/>
        <v>-4570.3041666666659</v>
      </c>
      <c r="AW30" s="31">
        <f t="shared" ca="1" si="16"/>
        <v>53.39583333333335</v>
      </c>
      <c r="AX30" s="31">
        <f t="shared" ca="1" si="17"/>
        <v>1401.9361111111111</v>
      </c>
      <c r="AY30" s="31">
        <f t="shared" ca="1" si="18"/>
        <v>-1132.0805555555555</v>
      </c>
      <c r="AZ30" s="31">
        <f t="shared" ca="1" si="19"/>
        <v>-2177.1819444444441</v>
      </c>
      <c r="BA30" s="31">
        <f t="shared" ca="1" si="20"/>
        <v>644.8125</v>
      </c>
      <c r="BB30" s="31">
        <f t="shared" ca="1" si="21"/>
        <v>-1410.101388888889</v>
      </c>
      <c r="BC30" s="31">
        <f t="shared" ca="1" si="22"/>
        <v>-1800.2902777777781</v>
      </c>
      <c r="BF30" s="11">
        <f t="shared" si="23"/>
        <v>1</v>
      </c>
      <c r="BG30" s="11">
        <f t="shared" si="35"/>
        <v>20</v>
      </c>
      <c r="BH30" s="32">
        <f>IF($BF30&gt;$Y$7,"",IF(AND($BF30=$Y$7,$BG30=23),"",Entrées!C58-Entrées!C57))</f>
        <v>1607</v>
      </c>
      <c r="BI30" s="32">
        <f>IF($BF30&gt;$Y$7,"",IF(AND($BF30=$Y$7,$BG30=23),"",Entrées!D58-Entrées!D57))</f>
        <v>2012.5</v>
      </c>
      <c r="BJ30" s="32">
        <f>IF($BF30&gt;$Y$7,"",IF(AND($BF30=$Y$7,$BG30=23),"",Entrées!E58-Entrées!E57))</f>
        <v>1987.5</v>
      </c>
      <c r="BK30" s="32">
        <f>IF($BF30&gt;$Y$7,"",IF(AND($BF30=$Y$7,$BG30=23),"",Entrées!F58-Entrées!F57))</f>
        <v>0</v>
      </c>
      <c r="BL30" s="32">
        <f>IF($BF30&gt;$Y$7,"",IF(AND($BF30=$Y$7,$BG30=23),"",Entrées!G58-Entrées!G57))</f>
        <v>-98</v>
      </c>
      <c r="BM30" s="32">
        <f>IF($BF30&gt;$Y$7,"",IF(AND($BF30=$Y$7,$BG30=23),"",Entrées!H58-Entrées!H57))</f>
        <v>-9</v>
      </c>
      <c r="BN30" s="32">
        <f>IF($BF30&gt;$Y$7,"",IF(AND($BF30=$Y$7,$BG30=23),"",Entrées!I58-Entrées!I57))</f>
        <v>-526.5</v>
      </c>
      <c r="BO30" s="32">
        <f>IF($BF30&gt;$Y$7,"",IF(AND($BF30=$Y$7,$BG30=23),"",Entrées!J58-Entrées!J57))</f>
        <v>152.5</v>
      </c>
      <c r="BP30" s="32">
        <f>IF($BF30&gt;$Y$7,"",IF(AND($BF30=$Y$7,$BG30=23),"",Entrées!K58-Entrées!K57))</f>
        <v>-13</v>
      </c>
      <c r="BQ30" s="32">
        <f>IF($BF30&gt;$Y$7,"",IF(AND($BF30=$Y$7,$BG30=23),"",Entrées!L58-Entrées!L57))</f>
        <v>1181</v>
      </c>
      <c r="BR30" s="32">
        <f>IF($BF30&gt;$Y$7,"",IF(AND($BF30=$Y$7,$BG30=23),"",Entrées!M58-Entrées!M57))</f>
        <v>911.5</v>
      </c>
      <c r="BS30" s="32">
        <f>IF($BF30&gt;$Y$7,"",IF(AND($BF30=$Y$7,$BG30=23),"",Entrées!N58-Entrées!N57))</f>
        <v>2.5</v>
      </c>
      <c r="BT30" s="32">
        <f>IF($BF30&gt;$Y$7,"",IF(AND($BF30=$Y$7,$BG30=23),"",Entrées!O58-Entrées!O57))</f>
        <v>7</v>
      </c>
      <c r="BU30" s="32">
        <f>IF($BF30&gt;$Y$7,"",IF(AND($BF30=$Y$7,$BG30=23),"",Entrées!P58-Entrées!P57))</f>
        <v>-3</v>
      </c>
      <c r="BV30" s="32">
        <f>IF($BF30&gt;$Y$7,"",IF(AND($BF30=$Y$7,$BG30=23),"",Entrées!Q58-Entrées!Q57))</f>
        <v>19</v>
      </c>
      <c r="BW30" s="32">
        <f>IF($BF30&gt;$Y$7,"",IF(AND($BF30=$Y$7,$BG30=23),"",Entrées!R58-Entrées!R57))</f>
        <v>0</v>
      </c>
      <c r="BX30" s="32">
        <f>IF($BF30&gt;$Y$7,"",IF(AND($BF30=$Y$7,$BG30=23),"",Entrées!S58-Entrées!S57))</f>
        <v>-510</v>
      </c>
      <c r="BY30" s="32">
        <f>IF($BF30&gt;$Y$7,"",IF(AND($BF30=$Y$7,$BG30=23),"",Entrées!T58-Entrées!T57))</f>
        <v>0</v>
      </c>
      <c r="BZ30" s="32">
        <f>IF($BF30&gt;$Y$7,"",IF(AND($BF30=$Y$7,$BG30=23),"",Entrées!U58-Entrées!U57))</f>
        <v>0</v>
      </c>
      <c r="CA30" s="32">
        <f>IF($BF30&gt;$Y$7,"",IF(AND($BF30=$Y$7,$BG30=23),"",Entrées!V58-Entrées!V57))</f>
        <v>-575</v>
      </c>
      <c r="CD30" s="33">
        <f>IF($BF30&lt;=$Y$7,Entrées!J57/CD$2,"")</f>
        <v>0.38980263157894735</v>
      </c>
      <c r="CE30" s="33">
        <f>IF($BF30&lt;=$Y$7,Entrées!K57/CE$2,"")</f>
        <v>3.0952380952380953E-3</v>
      </c>
      <c r="CF30" s="11">
        <f t="shared" si="24"/>
        <v>7600</v>
      </c>
      <c r="CG30" s="11">
        <f t="shared" si="25"/>
        <v>4200</v>
      </c>
      <c r="CH30" s="52">
        <f t="shared" si="26"/>
        <v>0.26950009137426939</v>
      </c>
      <c r="CI30" s="52">
        <f t="shared" si="27"/>
        <v>0.11132787698412699</v>
      </c>
      <c r="CK30" s="3">
        <f t="shared" si="33"/>
        <v>0.95000000000000029</v>
      </c>
      <c r="CL30" s="8"/>
      <c r="CM30" s="34" t="s">
        <v>62</v>
      </c>
      <c r="CN30" s="34">
        <f ca="1">COUNTIF(INDIRECT(ADDRESS(ROW($CD$10),COLUMN($CD$10),4)):INDIRECT(ADDRESS(ROW($CD$753),COLUMN($CD$10),4)),"&lt;"&amp;CK30)-COUNTIF(INDIRECT(ADDRESS(ROW($CD$10),COLUMN($CD$10),4)):INDIRECT(ADDRESS(ROW($CD$753),COLUMN($CD$10),4)),"&lt;"&amp;CK29)</f>
        <v>0</v>
      </c>
      <c r="CO30" s="35">
        <f ca="1">CN30/Entrées!$P$11</f>
        <v>0</v>
      </c>
      <c r="CQ30" s="7"/>
      <c r="CR30" s="8"/>
      <c r="CS30" s="34" t="s">
        <v>62</v>
      </c>
      <c r="CT30" s="34">
        <f ca="1">COUNTIF(INDIRECT(ADDRESS(ROW($CE$10),COLUMN($CE$10),4)):INDIRECT(ADDRESS(ROW($CE$753),COLUMN($CE$10),4)),"&lt;"&amp;CK30)-COUNTIF(INDIRECT(ADDRESS(ROW($CE$10),COLUMN($CE$10),4)):INDIRECT(ADDRESS(ROW($CE$753),COLUMN($CE$10),4)),"&lt;"&amp;CK29)</f>
        <v>0</v>
      </c>
      <c r="CU30" s="35">
        <f ca="1">CT30/Entrées!$P$11</f>
        <v>0</v>
      </c>
      <c r="CV30" s="7"/>
      <c r="ED30" s="19"/>
      <c r="EE30" s="19"/>
      <c r="EF30" s="9"/>
      <c r="EG30" s="19"/>
      <c r="EH30" s="38"/>
      <c r="EI30" s="19"/>
      <c r="EJ30" s="19"/>
      <c r="EK30" s="19"/>
      <c r="EL30" s="19"/>
      <c r="EM30" s="19"/>
      <c r="EN30" s="38"/>
      <c r="EO30" s="9"/>
      <c r="EP30" s="19"/>
      <c r="EQ30" s="38"/>
      <c r="ER30" s="19"/>
      <c r="ES30" s="19"/>
      <c r="ET30" s="19"/>
      <c r="EU30" s="19"/>
      <c r="EV30" s="19"/>
      <c r="EW30" s="38"/>
      <c r="EX30" s="19"/>
      <c r="EY30" s="19"/>
      <c r="EZ30" s="19"/>
      <c r="FA30" s="19"/>
      <c r="FB30" s="19"/>
      <c r="FC30" s="19"/>
    </row>
    <row r="31" spans="1:159">
      <c r="A31" s="11" t="str">
        <f>"AD"&amp;A29</f>
        <v>AD41</v>
      </c>
      <c r="C31" s="11">
        <f t="shared" si="34"/>
        <v>1</v>
      </c>
      <c r="D31" s="27">
        <f t="shared" si="30"/>
        <v>20</v>
      </c>
      <c r="E31" s="28">
        <f ca="1">IF($D31&gt;$D$8,"",INDIRECT(ADDRESS(ROW(Entrées!$C$37)+($D31-1)*24+E$11,COLUMN(Entrées!$C$37)+($C31-1),4,TRUE,"Entrées")))</f>
        <v>52918.5</v>
      </c>
      <c r="F31" s="28">
        <f ca="1">IF($D31&gt;$D$8,"",INDIRECT(ADDRESS(ROW(Entrées!$C$37)+($D31-1)*24+F$11,COLUMN(Entrées!$C$37)+($C31-1),4,TRUE,"Entrées")))</f>
        <v>48841.5</v>
      </c>
      <c r="G31" s="28">
        <f ca="1">IF($D31&gt;$D$8,"",INDIRECT(ADDRESS(ROW(Entrées!$C$37)+($D31-1)*24+G$11,COLUMN(Entrées!$C$37)+($C31-1),4,TRUE,"Entrées")))</f>
        <v>47456.5</v>
      </c>
      <c r="H31" s="28">
        <f ca="1">IF($D31&gt;$D$8,"",INDIRECT(ADDRESS(ROW(Entrées!$C$37)+($D31-1)*24+H$11,COLUMN(Entrées!$C$37)+($C31-1),4,TRUE,"Entrées")))</f>
        <v>44782.5</v>
      </c>
      <c r="I31" s="28">
        <f ca="1">IF($D31&gt;$D$8,"",INDIRECT(ADDRESS(ROW(Entrées!$C$37)+($D31-1)*24+I$11,COLUMN(Entrées!$C$37)+($C31-1),4,TRUE,"Entrées")))</f>
        <v>43038</v>
      </c>
      <c r="J31" s="28">
        <f ca="1">IF($D31&gt;$D$8,"",INDIRECT(ADDRESS(ROW(Entrées!$C$37)+($D31-1)*24+J$11,COLUMN(Entrées!$C$37)+($C31-1),4,TRUE,"Entrées")))</f>
        <v>43040</v>
      </c>
      <c r="K31" s="28">
        <f ca="1">IF($D31&gt;$D$8,"",INDIRECT(ADDRESS(ROW(Entrées!$C$37)+($D31-1)*24+K$11,COLUMN(Entrées!$C$37)+($C31-1),4,TRUE,"Entrées")))</f>
        <v>44421</v>
      </c>
      <c r="L31" s="28">
        <f ca="1">IF($D31&gt;$D$8,"",INDIRECT(ADDRESS(ROW(Entrées!$C$37)+($D31-1)*24+L$11,COLUMN(Entrées!$C$37)+($C31-1),4,TRUE,"Entrées")))</f>
        <v>45582.5</v>
      </c>
      <c r="M31" s="28">
        <f ca="1">IF($D31&gt;$D$8,"",INDIRECT(ADDRESS(ROW(Entrées!$C$37)+($D31-1)*24+M$11,COLUMN(Entrées!$C$37)+($C31-1),4,TRUE,"Entrées")))</f>
        <v>48266</v>
      </c>
      <c r="N31" s="28">
        <f ca="1">IF($D31&gt;$D$8,"",INDIRECT(ADDRESS(ROW(Entrées!$C$37)+($D31-1)*24+N$11,COLUMN(Entrées!$C$37)+($C31-1),4,TRUE,"Entrées")))</f>
        <v>51209.5</v>
      </c>
      <c r="O31" s="28">
        <f ca="1">IF($D31&gt;$D$8,"",INDIRECT(ADDRESS(ROW(Entrées!$C$37)+($D31-1)*24+O$11,COLUMN(Entrées!$C$37)+($C31-1),4,TRUE,"Entrées")))</f>
        <v>52583.5</v>
      </c>
      <c r="P31" s="28">
        <f ca="1">IF($D31&gt;$D$8,"",INDIRECT(ADDRESS(ROW(Entrées!$C$37)+($D31-1)*24+P$11,COLUMN(Entrées!$C$37)+($C31-1),4,TRUE,"Entrées")))</f>
        <v>52775.5</v>
      </c>
      <c r="Q31" s="28">
        <f ca="1">IF($D31&gt;$D$8,"",INDIRECT(ADDRESS(ROW(Entrées!$C$37)+($D31-1)*24+Q$11,COLUMN(Entrées!$C$37)+($C31-1),4,TRUE,"Entrées")))</f>
        <v>53772.5</v>
      </c>
      <c r="R31" s="28">
        <f ca="1">IF($D31&gt;$D$8,"",INDIRECT(ADDRESS(ROW(Entrées!$C$37)+($D31-1)*24+R$11,COLUMN(Entrées!$C$37)+($C31-1),4,TRUE,"Entrées")))</f>
        <v>53544.5</v>
      </c>
      <c r="S31" s="28">
        <f ca="1">IF($D31&gt;$D$8,"",INDIRECT(ADDRESS(ROW(Entrées!$C$37)+($D31-1)*24+S$11,COLUMN(Entrées!$C$37)+($C31-1),4,TRUE,"Entrées")))</f>
        <v>51087</v>
      </c>
      <c r="T31" s="28">
        <f ca="1">IF($D31&gt;$D$8,"",INDIRECT(ADDRESS(ROW(Entrées!$C$37)+($D31-1)*24+T$11,COLUMN(Entrées!$C$37)+($C31-1),4,TRUE,"Entrées")))</f>
        <v>48918.5</v>
      </c>
      <c r="U31" s="28">
        <f ca="1">IF($D31&gt;$D$8,"",INDIRECT(ADDRESS(ROW(Entrées!$C$37)+($D31-1)*24+U$11,COLUMN(Entrées!$C$37)+($C31-1),4,TRUE,"Entrées")))</f>
        <v>47284.5</v>
      </c>
      <c r="V31" s="28">
        <f ca="1">IF($D31&gt;$D$8,"",INDIRECT(ADDRESS(ROW(Entrées!$C$37)+($D31-1)*24+V$11,COLUMN(Entrées!$C$37)+($C31-1),4,TRUE,"Entrées")))</f>
        <v>46438.5</v>
      </c>
      <c r="W31" s="28">
        <f ca="1">IF($D31&gt;$D$8,"",INDIRECT(ADDRESS(ROW(Entrées!$C$37)+($D31-1)*24+W$11,COLUMN(Entrées!$C$37)+($C31-1),4,TRUE,"Entrées")))</f>
        <v>47442.5</v>
      </c>
      <c r="X31" s="28">
        <f ca="1">IF($D31&gt;$D$8,"",INDIRECT(ADDRESS(ROW(Entrées!$C$37)+($D31-1)*24+X$11,COLUMN(Entrées!$C$37)+($C31-1),4,TRUE,"Entrées")))</f>
        <v>49297.5</v>
      </c>
      <c r="Y31" s="28">
        <f ca="1">IF($D31&gt;$D$8,"",INDIRECT(ADDRESS(ROW(Entrées!$C$37)+($D31-1)*24+Y$11,COLUMN(Entrées!$C$37)+($C31-1),4,TRUE,"Entrées")))</f>
        <v>49192</v>
      </c>
      <c r="Z31" s="28">
        <f ca="1">IF($D31&gt;$D$8,"",INDIRECT(ADDRESS(ROW(Entrées!$C$37)+($D31-1)*24+Z$11,COLUMN(Entrées!$C$37)+($C31-1),4,TRUE,"Entrées")))</f>
        <v>50072.5</v>
      </c>
      <c r="AA31" s="28">
        <f ca="1">IF($D31&gt;$D$8,"",INDIRECT(ADDRESS(ROW(Entrées!$C$37)+($D31-1)*24+AA$11,COLUMN(Entrées!$C$37)+($C31-1),4,TRUE,"Entrées")))</f>
        <v>50322</v>
      </c>
      <c r="AB31" s="28">
        <f ca="1">IF($D31&gt;$D$8,"",INDIRECT(ADDRESS(ROW(Entrées!$C$37)+($D31-1)*24+AB$11,COLUMN(Entrées!$C$37)+($C31-1),4,TRUE,"Entrées")))</f>
        <v>53607.5</v>
      </c>
      <c r="AD31" s="40">
        <f t="shared" ca="1" si="28"/>
        <v>48995.604166666664</v>
      </c>
      <c r="AE31" s="40">
        <f t="shared" ca="1" si="31"/>
        <v>53772.5</v>
      </c>
      <c r="AF31" s="40">
        <f t="shared" ca="1" si="32"/>
        <v>43038</v>
      </c>
      <c r="AG31" s="4"/>
      <c r="AH31" s="11">
        <f>Entrées!A58</f>
        <v>1</v>
      </c>
      <c r="AI31" s="13">
        <f>Entrées!B58</f>
        <v>21</v>
      </c>
      <c r="AJ31" s="31">
        <f t="shared" ca="1" si="29"/>
        <v>55625.834722222207</v>
      </c>
      <c r="AK31" s="31">
        <f t="shared" ca="1" si="4"/>
        <v>55155.277777777781</v>
      </c>
      <c r="AL31" s="31">
        <f t="shared" ca="1" si="5"/>
        <v>55132.569444444431</v>
      </c>
      <c r="AM31" s="31">
        <f t="shared" ca="1" si="6"/>
        <v>439.35972222222233</v>
      </c>
      <c r="AN31" s="31">
        <f t="shared" ca="1" si="7"/>
        <v>2143.2847222222222</v>
      </c>
      <c r="AO31" s="31">
        <f t="shared" ca="1" si="8"/>
        <v>1711.4715277777773</v>
      </c>
      <c r="AP31" s="31">
        <f t="shared" ca="1" si="9"/>
        <v>43686.806944444448</v>
      </c>
      <c r="AQ31" s="31">
        <f t="shared" ca="1" si="10"/>
        <v>2048.2006944444447</v>
      </c>
      <c r="AR31" s="31">
        <f t="shared" ca="1" si="11"/>
        <v>467.57708333333329</v>
      </c>
      <c r="AS31" s="31">
        <f t="shared" ca="1" si="12"/>
        <v>9872.0041666666693</v>
      </c>
      <c r="AT31" s="31">
        <f t="shared" ca="1" si="13"/>
        <v>-752.91041666666672</v>
      </c>
      <c r="AU31" s="31">
        <f t="shared" ca="1" si="14"/>
        <v>580.30277777777769</v>
      </c>
      <c r="AV31" s="31">
        <f t="shared" ca="1" si="15"/>
        <v>-4570.3041666666659</v>
      </c>
      <c r="AW31" s="31">
        <f t="shared" ca="1" si="16"/>
        <v>53.39583333333335</v>
      </c>
      <c r="AX31" s="31">
        <f t="shared" ca="1" si="17"/>
        <v>1401.9361111111111</v>
      </c>
      <c r="AY31" s="31">
        <f t="shared" ca="1" si="18"/>
        <v>-1132.0805555555555</v>
      </c>
      <c r="AZ31" s="31">
        <f t="shared" ca="1" si="19"/>
        <v>-2177.1819444444441</v>
      </c>
      <c r="BA31" s="31">
        <f t="shared" ca="1" si="20"/>
        <v>644.8125</v>
      </c>
      <c r="BB31" s="31">
        <f t="shared" ca="1" si="21"/>
        <v>-1410.101388888889</v>
      </c>
      <c r="BC31" s="31">
        <f t="shared" ca="1" si="22"/>
        <v>-1800.2902777777781</v>
      </c>
      <c r="BF31" s="11">
        <f t="shared" si="23"/>
        <v>1</v>
      </c>
      <c r="BG31" s="11">
        <f t="shared" si="35"/>
        <v>21</v>
      </c>
      <c r="BH31" s="32">
        <f>IF($BF31&gt;$Y$7,"",IF(AND($BF31=$Y$7,$BG31=23),"",Entrées!C59-Entrées!C58))</f>
        <v>-1392</v>
      </c>
      <c r="BI31" s="32">
        <f>IF($BF31&gt;$Y$7,"",IF(AND($BF31=$Y$7,$BG31=23),"",Entrées!D59-Entrées!D58))</f>
        <v>-175</v>
      </c>
      <c r="BJ31" s="32">
        <f>IF($BF31&gt;$Y$7,"",IF(AND($BF31=$Y$7,$BG31=23),"",Entrées!E59-Entrées!E58))</f>
        <v>-287.5</v>
      </c>
      <c r="BK31" s="32">
        <f>IF($BF31&gt;$Y$7,"",IF(AND($BF31=$Y$7,$BG31=23),"",Entrées!F59-Entrées!F58))</f>
        <v>0</v>
      </c>
      <c r="BL31" s="32">
        <f>IF($BF31&gt;$Y$7,"",IF(AND($BF31=$Y$7,$BG31=23),"",Entrées!G59-Entrées!G58))</f>
        <v>410.5</v>
      </c>
      <c r="BM31" s="32">
        <f>IF($BF31&gt;$Y$7,"",IF(AND($BF31=$Y$7,$BG31=23),"",Entrées!H59-Entrées!H58))</f>
        <v>0.5</v>
      </c>
      <c r="BN31" s="32">
        <f>IF($BF31&gt;$Y$7,"",IF(AND($BF31=$Y$7,$BG31=23),"",Entrées!I59-Entrées!I58))</f>
        <v>-211</v>
      </c>
      <c r="BO31" s="32">
        <f>IF($BF31&gt;$Y$7,"",IF(AND($BF31=$Y$7,$BG31=23),"",Entrées!J59-Entrées!J58))</f>
        <v>222.5</v>
      </c>
      <c r="BP31" s="32">
        <f>IF($BF31&gt;$Y$7,"",IF(AND($BF31=$Y$7,$BG31=23),"",Entrées!K59-Entrées!K58))</f>
        <v>0</v>
      </c>
      <c r="BQ31" s="32">
        <f>IF($BF31&gt;$Y$7,"",IF(AND($BF31=$Y$7,$BG31=23),"",Entrées!L59-Entrées!L58))</f>
        <v>-812.5</v>
      </c>
      <c r="BR31" s="32">
        <f>IF($BF31&gt;$Y$7,"",IF(AND($BF31=$Y$7,$BG31=23),"",Entrées!M59-Entrées!M58))</f>
        <v>-276.5</v>
      </c>
      <c r="BS31" s="32">
        <f>IF($BF31&gt;$Y$7,"",IF(AND($BF31=$Y$7,$BG31=23),"",Entrées!N59-Entrées!N58))</f>
        <v>-9.5</v>
      </c>
      <c r="BT31" s="32">
        <f>IF($BF31&gt;$Y$7,"",IF(AND($BF31=$Y$7,$BG31=23),"",Entrées!O59-Entrées!O58))</f>
        <v>-717.5</v>
      </c>
      <c r="BU31" s="32">
        <f>IF($BF31&gt;$Y$7,"",IF(AND($BF31=$Y$7,$BG31=23),"",Entrées!P59-Entrées!P58))</f>
        <v>7</v>
      </c>
      <c r="BV31" s="32">
        <f>IF($BF31&gt;$Y$7,"",IF(AND($BF31=$Y$7,$BG31=23),"",Entrées!Q59-Entrées!Q58))</f>
        <v>-9</v>
      </c>
      <c r="BW31" s="32">
        <f>IF($BF31&gt;$Y$7,"",IF(AND($BF31=$Y$7,$BG31=23),"",Entrées!R59-Entrées!R58))</f>
        <v>0</v>
      </c>
      <c r="BX31" s="32">
        <f>IF($BF31&gt;$Y$7,"",IF(AND($BF31=$Y$7,$BG31=23),"",Entrées!S59-Entrées!S58))</f>
        <v>-2</v>
      </c>
      <c r="BY31" s="32">
        <f>IF($BF31&gt;$Y$7,"",IF(AND($BF31=$Y$7,$BG31=23),"",Entrées!T59-Entrées!T58))</f>
        <v>0</v>
      </c>
      <c r="BZ31" s="32">
        <f>IF($BF31&gt;$Y$7,"",IF(AND($BF31=$Y$7,$BG31=23),"",Entrées!U59-Entrées!U58))</f>
        <v>0</v>
      </c>
      <c r="CA31" s="32">
        <f>IF($BF31&gt;$Y$7,"",IF(AND($BF31=$Y$7,$BG31=23),"",Entrées!V59-Entrées!V58))</f>
        <v>228</v>
      </c>
      <c r="CD31" s="33">
        <f>IF($BF31&lt;=$Y$7,Entrées!J58/CD$2,"")</f>
        <v>0.4098684210526316</v>
      </c>
      <c r="CE31" s="33">
        <f>IF($BF31&lt;=$Y$7,Entrées!K58/CE$2,"")</f>
        <v>0</v>
      </c>
      <c r="CF31" s="11">
        <f t="shared" si="24"/>
        <v>7600</v>
      </c>
      <c r="CG31" s="11">
        <f t="shared" si="25"/>
        <v>4200</v>
      </c>
      <c r="CH31" s="52">
        <f t="shared" si="26"/>
        <v>0.26950009137426939</v>
      </c>
      <c r="CI31" s="52">
        <f t="shared" si="27"/>
        <v>0.11132787698412699</v>
      </c>
      <c r="CK31" s="3">
        <f t="shared" si="33"/>
        <v>1.0000000000000002</v>
      </c>
      <c r="CL31" s="8"/>
      <c r="CM31" s="34" t="s">
        <v>63</v>
      </c>
      <c r="CN31" s="34">
        <f ca="1">COUNTIF(INDIRECT(ADDRESS(ROW($CD$10),COLUMN($CD$10),4)):INDIRECT(ADDRESS(ROW($CD$753),COLUMN($CD$10),4)),"&lt;"&amp;CK31)-COUNTIF(INDIRECT(ADDRESS(ROW($CD$10),COLUMN($CD$10),4)):INDIRECT(ADDRESS(ROW($CD$753),COLUMN($CD$10),4)),"&lt;"&amp;CK30)</f>
        <v>0</v>
      </c>
      <c r="CO31" s="35">
        <f ca="1">CN31/Entrées!$P$11</f>
        <v>0</v>
      </c>
      <c r="CQ31" s="7"/>
      <c r="CR31" s="8"/>
      <c r="CS31" s="34" t="s">
        <v>63</v>
      </c>
      <c r="CT31" s="34">
        <f ca="1">COUNTIF(INDIRECT(ADDRESS(ROW($CE$10),COLUMN($CE$10),4)):INDIRECT(ADDRESS(ROW($CE$753),COLUMN($CE$10),4)),"&lt;"&amp;CK31)-COUNTIF(INDIRECT(ADDRESS(ROW($CE$10),COLUMN($CE$10),4)):INDIRECT(ADDRESS(ROW($CE$753),COLUMN($CE$10),4)),"&lt;"&amp;CK30)</f>
        <v>0</v>
      </c>
      <c r="CU31" s="35">
        <f ca="1">CT31/Entrées!$P$11</f>
        <v>0</v>
      </c>
      <c r="CV31" s="7"/>
      <c r="ED31" s="19"/>
      <c r="EE31" s="19"/>
      <c r="EF31" s="9"/>
      <c r="EG31" s="19"/>
      <c r="EH31" s="38"/>
      <c r="EI31" s="19"/>
      <c r="EJ31" s="19"/>
      <c r="EK31" s="19"/>
      <c r="EL31" s="19"/>
      <c r="EM31" s="19"/>
      <c r="EN31" s="38"/>
      <c r="EO31" s="9"/>
      <c r="EP31" s="19"/>
      <c r="EQ31" s="38"/>
      <c r="ER31" s="19"/>
      <c r="ES31" s="19"/>
      <c r="ET31" s="19"/>
      <c r="EU31" s="19"/>
      <c r="EV31" s="19"/>
      <c r="EW31" s="38"/>
      <c r="EX31" s="19"/>
      <c r="EY31" s="19"/>
      <c r="EZ31" s="19"/>
      <c r="FA31" s="19"/>
      <c r="FB31" s="19"/>
      <c r="FC31" s="19"/>
    </row>
    <row r="32" spans="1:159">
      <c r="A32" s="11" t="str">
        <f>"AE"&amp;A28</f>
        <v>AE12</v>
      </c>
      <c r="C32" s="11">
        <f t="shared" si="34"/>
        <v>1</v>
      </c>
      <c r="D32" s="27">
        <f t="shared" si="30"/>
        <v>21</v>
      </c>
      <c r="E32" s="28">
        <f ca="1">IF($D32&gt;$D$8,"",INDIRECT(ADDRESS(ROW(Entrées!$C$37)+($D32-1)*24+E$11,COLUMN(Entrées!$C$37)+($C32-1),4,TRUE,"Entrées")))</f>
        <v>52763.5</v>
      </c>
      <c r="F32" s="28">
        <f ca="1">IF($D32&gt;$D$8,"",INDIRECT(ADDRESS(ROW(Entrées!$C$37)+($D32-1)*24+F$11,COLUMN(Entrées!$C$37)+($C32-1),4,TRUE,"Entrées")))</f>
        <v>49065.5</v>
      </c>
      <c r="G32" s="28">
        <f ca="1">IF($D32&gt;$D$8,"",INDIRECT(ADDRESS(ROW(Entrées!$C$37)+($D32-1)*24+G$11,COLUMN(Entrées!$C$37)+($C32-1),4,TRUE,"Entrées")))</f>
        <v>47736.5</v>
      </c>
      <c r="H32" s="28">
        <f ca="1">IF($D32&gt;$D$8,"",INDIRECT(ADDRESS(ROW(Entrées!$C$37)+($D32-1)*24+H$11,COLUMN(Entrées!$C$37)+($C32-1),4,TRUE,"Entrées")))</f>
        <v>44818</v>
      </c>
      <c r="I32" s="28">
        <f ca="1">IF($D32&gt;$D$8,"",INDIRECT(ADDRESS(ROW(Entrées!$C$37)+($D32-1)*24+I$11,COLUMN(Entrées!$C$37)+($C32-1),4,TRUE,"Entrées")))</f>
        <v>42750</v>
      </c>
      <c r="J32" s="28">
        <f ca="1">IF($D32&gt;$D$8,"",INDIRECT(ADDRESS(ROW(Entrées!$C$37)+($D32-1)*24+J$11,COLUMN(Entrées!$C$37)+($C32-1),4,TRUE,"Entrées")))</f>
        <v>42417.5</v>
      </c>
      <c r="K32" s="28">
        <f ca="1">IF($D32&gt;$D$8,"",INDIRECT(ADDRESS(ROW(Entrées!$C$37)+($D32-1)*24+K$11,COLUMN(Entrées!$C$37)+($C32-1),4,TRUE,"Entrées")))</f>
        <v>43026.5</v>
      </c>
      <c r="L32" s="28">
        <f ca="1">IF($D32&gt;$D$8,"",INDIRECT(ADDRESS(ROW(Entrées!$C$37)+($D32-1)*24+L$11,COLUMN(Entrées!$C$37)+($C32-1),4,TRUE,"Entrées")))</f>
        <v>42987.5</v>
      </c>
      <c r="M32" s="28">
        <f ca="1">IF($D32&gt;$D$8,"",INDIRECT(ADDRESS(ROW(Entrées!$C$37)+($D32-1)*24+M$11,COLUMN(Entrées!$C$37)+($C32-1),4,TRUE,"Entrées")))</f>
        <v>44624.5</v>
      </c>
      <c r="N32" s="28">
        <f ca="1">IF($D32&gt;$D$8,"",INDIRECT(ADDRESS(ROW(Entrées!$C$37)+($D32-1)*24+N$11,COLUMN(Entrées!$C$37)+($C32-1),4,TRUE,"Entrées")))</f>
        <v>46977.5</v>
      </c>
      <c r="O32" s="28">
        <f ca="1">IF($D32&gt;$D$8,"",INDIRECT(ADDRESS(ROW(Entrées!$C$37)+($D32-1)*24+O$11,COLUMN(Entrées!$C$37)+($C32-1),4,TRUE,"Entrées")))</f>
        <v>48352</v>
      </c>
      <c r="P32" s="28">
        <f ca="1">IF($D32&gt;$D$8,"",INDIRECT(ADDRESS(ROW(Entrées!$C$37)+($D32-1)*24+P$11,COLUMN(Entrées!$C$37)+($C32-1),4,TRUE,"Entrées")))</f>
        <v>48979</v>
      </c>
      <c r="Q32" s="28">
        <f ca="1">IF($D32&gt;$D$8,"",INDIRECT(ADDRESS(ROW(Entrées!$C$37)+($D32-1)*24+Q$11,COLUMN(Entrées!$C$37)+($C32-1),4,TRUE,"Entrées")))</f>
        <v>49913.5</v>
      </c>
      <c r="R32" s="28">
        <f ca="1">IF($D32&gt;$D$8,"",INDIRECT(ADDRESS(ROW(Entrées!$C$37)+($D32-1)*24+R$11,COLUMN(Entrées!$C$37)+($C32-1),4,TRUE,"Entrées")))</f>
        <v>49558.5</v>
      </c>
      <c r="S32" s="28">
        <f ca="1">IF($D32&gt;$D$8,"",INDIRECT(ADDRESS(ROW(Entrées!$C$37)+($D32-1)*24+S$11,COLUMN(Entrées!$C$37)+($C32-1),4,TRUE,"Entrées")))</f>
        <v>46245.5</v>
      </c>
      <c r="T32" s="28">
        <f ca="1">IF($D32&gt;$D$8,"",INDIRECT(ADDRESS(ROW(Entrées!$C$37)+($D32-1)*24+T$11,COLUMN(Entrées!$C$37)+($C32-1),4,TRUE,"Entrées")))</f>
        <v>43588.5</v>
      </c>
      <c r="U32" s="28">
        <f ca="1">IF($D32&gt;$D$8,"",INDIRECT(ADDRESS(ROW(Entrées!$C$37)+($D32-1)*24+U$11,COLUMN(Entrées!$C$37)+($C32-1),4,TRUE,"Entrées")))</f>
        <v>41755.5</v>
      </c>
      <c r="V32" s="28">
        <f ca="1">IF($D32&gt;$D$8,"",INDIRECT(ADDRESS(ROW(Entrées!$C$37)+($D32-1)*24+V$11,COLUMN(Entrées!$C$37)+($C32-1),4,TRUE,"Entrées")))</f>
        <v>41056</v>
      </c>
      <c r="W32" s="28">
        <f ca="1">IF($D32&gt;$D$8,"",INDIRECT(ADDRESS(ROW(Entrées!$C$37)+($D32-1)*24+W$11,COLUMN(Entrées!$C$37)+($C32-1),4,TRUE,"Entrées")))</f>
        <v>42653</v>
      </c>
      <c r="X32" s="28">
        <f ca="1">IF($D32&gt;$D$8,"",INDIRECT(ADDRESS(ROW(Entrées!$C$37)+($D32-1)*24+X$11,COLUMN(Entrées!$C$37)+($C32-1),4,TRUE,"Entrées")))</f>
        <v>45728</v>
      </c>
      <c r="Y32" s="28">
        <f ca="1">IF($D32&gt;$D$8,"",INDIRECT(ADDRESS(ROW(Entrées!$C$37)+($D32-1)*24+Y$11,COLUMN(Entrées!$C$37)+($C32-1),4,TRUE,"Entrées")))</f>
        <v>47550</v>
      </c>
      <c r="Z32" s="28">
        <f ca="1">IF($D32&gt;$D$8,"",INDIRECT(ADDRESS(ROW(Entrées!$C$37)+($D32-1)*24+Z$11,COLUMN(Entrées!$C$37)+($C32-1),4,TRUE,"Entrées")))</f>
        <v>49599</v>
      </c>
      <c r="AA32" s="28">
        <f ca="1">IF($D32&gt;$D$8,"",INDIRECT(ADDRESS(ROW(Entrées!$C$37)+($D32-1)*24+AA$11,COLUMN(Entrées!$C$37)+($C32-1),4,TRUE,"Entrées")))</f>
        <v>49608.5</v>
      </c>
      <c r="AB32" s="28">
        <f ca="1">IF($D32&gt;$D$8,"",INDIRECT(ADDRESS(ROW(Entrées!$C$37)+($D32-1)*24+AB$11,COLUMN(Entrées!$C$37)+($C32-1),4,TRUE,"Entrées")))</f>
        <v>52219.5</v>
      </c>
      <c r="AD32" s="40">
        <f t="shared" ca="1" si="28"/>
        <v>46415.5625</v>
      </c>
      <c r="AE32" s="40">
        <f t="shared" ca="1" si="31"/>
        <v>52763.5</v>
      </c>
      <c r="AF32" s="40">
        <f t="shared" ca="1" si="32"/>
        <v>41056</v>
      </c>
      <c r="AG32" s="4"/>
      <c r="AH32" s="11">
        <f>Entrées!A59</f>
        <v>1</v>
      </c>
      <c r="AI32" s="13">
        <f>Entrées!B59</f>
        <v>22</v>
      </c>
      <c r="AJ32" s="31">
        <f t="shared" ca="1" si="29"/>
        <v>55625.834722222207</v>
      </c>
      <c r="AK32" s="31">
        <f t="shared" ca="1" si="4"/>
        <v>55155.277777777781</v>
      </c>
      <c r="AL32" s="31">
        <f t="shared" ca="1" si="5"/>
        <v>55132.569444444431</v>
      </c>
      <c r="AM32" s="31">
        <f t="shared" ca="1" si="6"/>
        <v>439.35972222222233</v>
      </c>
      <c r="AN32" s="31">
        <f t="shared" ca="1" si="7"/>
        <v>2143.2847222222222</v>
      </c>
      <c r="AO32" s="31">
        <f t="shared" ca="1" si="8"/>
        <v>1711.4715277777773</v>
      </c>
      <c r="AP32" s="31">
        <f t="shared" ca="1" si="9"/>
        <v>43686.806944444448</v>
      </c>
      <c r="AQ32" s="31">
        <f t="shared" ca="1" si="10"/>
        <v>2048.2006944444447</v>
      </c>
      <c r="AR32" s="31">
        <f t="shared" ca="1" si="11"/>
        <v>467.57708333333329</v>
      </c>
      <c r="AS32" s="31">
        <f t="shared" ca="1" si="12"/>
        <v>9872.0041666666693</v>
      </c>
      <c r="AT32" s="31">
        <f t="shared" ca="1" si="13"/>
        <v>-752.91041666666672</v>
      </c>
      <c r="AU32" s="31">
        <f t="shared" ca="1" si="14"/>
        <v>580.30277777777769</v>
      </c>
      <c r="AV32" s="31">
        <f t="shared" ca="1" si="15"/>
        <v>-4570.3041666666659</v>
      </c>
      <c r="AW32" s="31">
        <f t="shared" ca="1" si="16"/>
        <v>53.39583333333335</v>
      </c>
      <c r="AX32" s="31">
        <f t="shared" ca="1" si="17"/>
        <v>1401.9361111111111</v>
      </c>
      <c r="AY32" s="31">
        <f t="shared" ca="1" si="18"/>
        <v>-1132.0805555555555</v>
      </c>
      <c r="AZ32" s="31">
        <f t="shared" ca="1" si="19"/>
        <v>-2177.1819444444441</v>
      </c>
      <c r="BA32" s="31">
        <f t="shared" ca="1" si="20"/>
        <v>644.8125</v>
      </c>
      <c r="BB32" s="31">
        <f t="shared" ca="1" si="21"/>
        <v>-1410.101388888889</v>
      </c>
      <c r="BC32" s="31">
        <f t="shared" ca="1" si="22"/>
        <v>-1800.2902777777781</v>
      </c>
      <c r="BF32" s="11">
        <f t="shared" si="23"/>
        <v>1</v>
      </c>
      <c r="BG32" s="11">
        <f t="shared" si="35"/>
        <v>22</v>
      </c>
      <c r="BH32" s="32">
        <f>IF($BF32&gt;$Y$7,"",IF(AND($BF32=$Y$7,$BG32=23),"",Entrées!C60-Entrées!C59))</f>
        <v>2555.5</v>
      </c>
      <c r="BI32" s="32">
        <f>IF($BF32&gt;$Y$7,"",IF(AND($BF32=$Y$7,$BG32=23),"",Entrées!D60-Entrées!D59))</f>
        <v>1462.5</v>
      </c>
      <c r="BJ32" s="32">
        <f>IF($BF32&gt;$Y$7,"",IF(AND($BF32=$Y$7,$BG32=23),"",Entrées!E60-Entrées!E59))</f>
        <v>1250</v>
      </c>
      <c r="BK32" s="32">
        <f>IF($BF32&gt;$Y$7,"",IF(AND($BF32=$Y$7,$BG32=23),"",Entrées!F60-Entrées!F59))</f>
        <v>-0.5</v>
      </c>
      <c r="BL32" s="32">
        <f>IF($BF32&gt;$Y$7,"",IF(AND($BF32=$Y$7,$BG32=23),"",Entrées!G60-Entrées!G59))</f>
        <v>193.5</v>
      </c>
      <c r="BM32" s="32">
        <f>IF($BF32&gt;$Y$7,"",IF(AND($BF32=$Y$7,$BG32=23),"",Entrées!H60-Entrées!H59))</f>
        <v>-3.5</v>
      </c>
      <c r="BN32" s="32">
        <f>IF($BF32&gt;$Y$7,"",IF(AND($BF32=$Y$7,$BG32=23),"",Entrées!I60-Entrées!I59))</f>
        <v>416</v>
      </c>
      <c r="BO32" s="32">
        <f>IF($BF32&gt;$Y$7,"",IF(AND($BF32=$Y$7,$BG32=23),"",Entrées!J60-Entrées!J59))</f>
        <v>6.5</v>
      </c>
      <c r="BP32" s="32">
        <f>IF($BF32&gt;$Y$7,"",IF(AND($BF32=$Y$7,$BG32=23),"",Entrées!K60-Entrées!K59))</f>
        <v>0</v>
      </c>
      <c r="BQ32" s="32">
        <f>IF($BF32&gt;$Y$7,"",IF(AND($BF32=$Y$7,$BG32=23),"",Entrées!L60-Entrées!L59))</f>
        <v>693.5</v>
      </c>
      <c r="BR32" s="32">
        <f>IF($BF32&gt;$Y$7,"",IF(AND($BF32=$Y$7,$BG32=23),"",Entrées!M60-Entrées!M59))</f>
        <v>-46</v>
      </c>
      <c r="BS32" s="32">
        <f>IF($BF32&gt;$Y$7,"",IF(AND($BF32=$Y$7,$BG32=23),"",Entrées!N60-Entrées!N59))</f>
        <v>-8.5</v>
      </c>
      <c r="BT32" s="32">
        <f>IF($BF32&gt;$Y$7,"",IF(AND($BF32=$Y$7,$BG32=23),"",Entrées!O60-Entrées!O59))</f>
        <v>1306</v>
      </c>
      <c r="BU32" s="32">
        <f>IF($BF32&gt;$Y$7,"",IF(AND($BF32=$Y$7,$BG32=23),"",Entrées!P60-Entrées!P59))</f>
        <v>1</v>
      </c>
      <c r="BV32" s="32">
        <f>IF($BF32&gt;$Y$7,"",IF(AND($BF32=$Y$7,$BG32=23),"",Entrées!Q60-Entrées!Q59))</f>
        <v>9</v>
      </c>
      <c r="BW32" s="32">
        <f>IF($BF32&gt;$Y$7,"",IF(AND($BF32=$Y$7,$BG32=23),"",Entrées!R60-Entrées!R59))</f>
        <v>0</v>
      </c>
      <c r="BX32" s="32">
        <f>IF($BF32&gt;$Y$7,"",IF(AND($BF32=$Y$7,$BG32=23),"",Entrées!S60-Entrées!S59))</f>
        <v>852</v>
      </c>
      <c r="BY32" s="32">
        <f>IF($BF32&gt;$Y$7,"",IF(AND($BF32=$Y$7,$BG32=23),"",Entrées!T60-Entrées!T59))</f>
        <v>0</v>
      </c>
      <c r="BZ32" s="32">
        <f>IF($BF32&gt;$Y$7,"",IF(AND($BF32=$Y$7,$BG32=23),"",Entrées!U60-Entrées!U59))</f>
        <v>0</v>
      </c>
      <c r="CA32" s="32">
        <f>IF($BF32&gt;$Y$7,"",IF(AND($BF32=$Y$7,$BG32=23),"",Entrées!V60-Entrées!V59))</f>
        <v>403</v>
      </c>
      <c r="CD32" s="33">
        <f>IF($BF32&lt;=$Y$7,Entrées!J59/CD$2,"")</f>
        <v>0.43914473684210525</v>
      </c>
      <c r="CE32" s="33">
        <f>IF($BF32&lt;=$Y$7,Entrées!K59/CE$2,"")</f>
        <v>0</v>
      </c>
      <c r="CF32" s="11">
        <f t="shared" si="24"/>
        <v>7600</v>
      </c>
      <c r="CG32" s="11">
        <f t="shared" si="25"/>
        <v>4200</v>
      </c>
      <c r="CH32" s="52">
        <f t="shared" si="26"/>
        <v>0.26950009137426939</v>
      </c>
      <c r="CI32" s="52">
        <f t="shared" si="27"/>
        <v>0.11132787698412699</v>
      </c>
      <c r="CL32" s="8"/>
      <c r="CM32" s="9" t="s">
        <v>2</v>
      </c>
      <c r="CN32" s="8">
        <f ca="1">SUM(CN12:CN31)</f>
        <v>720</v>
      </c>
      <c r="CO32" s="12">
        <f ca="1">SUM(CO12:CO31)</f>
        <v>0.99999999999999989</v>
      </c>
      <c r="CQ32" s="7"/>
      <c r="CR32" s="8"/>
      <c r="CS32" s="9" t="s">
        <v>2</v>
      </c>
      <c r="CT32" s="8">
        <f ca="1">SUM(CT12:CT31)</f>
        <v>720</v>
      </c>
      <c r="CU32" s="38">
        <f ca="1">CT32/Entrées!$P$11</f>
        <v>1</v>
      </c>
      <c r="CV32" s="7"/>
      <c r="ED32" s="19"/>
      <c r="EE32" s="19"/>
      <c r="EF32" s="9"/>
      <c r="EG32" s="22"/>
      <c r="EH32" s="38"/>
      <c r="EI32" s="19"/>
      <c r="EJ32" s="19"/>
      <c r="EK32" s="19"/>
      <c r="EL32" s="19"/>
      <c r="EM32" s="19"/>
      <c r="EN32" s="38"/>
      <c r="EO32" s="9"/>
      <c r="EP32" s="22"/>
      <c r="EQ32" s="38"/>
      <c r="ER32" s="19"/>
      <c r="ES32" s="19"/>
      <c r="ET32" s="19"/>
      <c r="EU32" s="19"/>
      <c r="EV32" s="19"/>
      <c r="EW32" s="38"/>
      <c r="EX32" s="19"/>
      <c r="EY32" s="19"/>
      <c r="EZ32" s="19"/>
      <c r="FA32" s="19"/>
      <c r="FB32" s="19"/>
      <c r="FC32" s="19"/>
    </row>
    <row r="33" spans="1:159">
      <c r="A33" s="11" t="str">
        <f>"AE"&amp;A29</f>
        <v>AE41</v>
      </c>
      <c r="C33" s="11">
        <f t="shared" si="34"/>
        <v>1</v>
      </c>
      <c r="D33" s="27">
        <f t="shared" si="30"/>
        <v>22</v>
      </c>
      <c r="E33" s="28">
        <f ca="1">IF($D33&gt;$D$8,"",INDIRECT(ADDRESS(ROW(Entrées!$C$37)+($D33-1)*24+E$11,COLUMN(Entrées!$C$37)+($C33-1),4,TRUE,"Entrées")))</f>
        <v>50996.5</v>
      </c>
      <c r="F33" s="28">
        <f ca="1">IF($D33&gt;$D$8,"",INDIRECT(ADDRESS(ROW(Entrées!$C$37)+($D33-1)*24+F$11,COLUMN(Entrées!$C$37)+($C33-1),4,TRUE,"Entrées")))</f>
        <v>47420.5</v>
      </c>
      <c r="G33" s="28">
        <f ca="1">IF($D33&gt;$D$8,"",INDIRECT(ADDRESS(ROW(Entrées!$C$37)+($D33-1)*24+G$11,COLUMN(Entrées!$C$37)+($C33-1),4,TRUE,"Entrées")))</f>
        <v>46549.5</v>
      </c>
      <c r="H33" s="28">
        <f ca="1">IF($D33&gt;$D$8,"",INDIRECT(ADDRESS(ROW(Entrées!$C$37)+($D33-1)*24+H$11,COLUMN(Entrées!$C$37)+($C33-1),4,TRUE,"Entrées")))</f>
        <v>44062</v>
      </c>
      <c r="I33" s="28">
        <f ca="1">IF($D33&gt;$D$8,"",INDIRECT(ADDRESS(ROW(Entrées!$C$37)+($D33-1)*24+I$11,COLUMN(Entrées!$C$37)+($C33-1),4,TRUE,"Entrées")))</f>
        <v>42900</v>
      </c>
      <c r="J33" s="28">
        <f ca="1">IF($D33&gt;$D$8,"",INDIRECT(ADDRESS(ROW(Entrées!$C$37)+($D33-1)*24+J$11,COLUMN(Entrées!$C$37)+($C33-1),4,TRUE,"Entrées")))</f>
        <v>44633.5</v>
      </c>
      <c r="K33" s="28">
        <f ca="1">IF($D33&gt;$D$8,"",INDIRECT(ADDRESS(ROW(Entrées!$C$37)+($D33-1)*24+K$11,COLUMN(Entrées!$C$37)+($C33-1),4,TRUE,"Entrées")))</f>
        <v>49574</v>
      </c>
      <c r="L33" s="28">
        <f ca="1">IF($D33&gt;$D$8,"",INDIRECT(ADDRESS(ROW(Entrées!$C$37)+($D33-1)*24+L$11,COLUMN(Entrées!$C$37)+($C33-1),4,TRUE,"Entrées")))</f>
        <v>54093</v>
      </c>
      <c r="M33" s="28">
        <f ca="1">IF($D33&gt;$D$8,"",INDIRECT(ADDRESS(ROW(Entrées!$C$37)+($D33-1)*24+M$11,COLUMN(Entrées!$C$37)+($C33-1),4,TRUE,"Entrées")))</f>
        <v>57931</v>
      </c>
      <c r="N33" s="28">
        <f ca="1">IF($D33&gt;$D$8,"",INDIRECT(ADDRESS(ROW(Entrées!$C$37)+($D33-1)*24+N$11,COLUMN(Entrées!$C$37)+($C33-1),4,TRUE,"Entrées")))</f>
        <v>59662</v>
      </c>
      <c r="O33" s="28">
        <f ca="1">IF($D33&gt;$D$8,"",INDIRECT(ADDRESS(ROW(Entrées!$C$37)+($D33-1)*24+O$11,COLUMN(Entrées!$C$37)+($C33-1),4,TRUE,"Entrées")))</f>
        <v>59664.5</v>
      </c>
      <c r="P33" s="28">
        <f ca="1">IF($D33&gt;$D$8,"",INDIRECT(ADDRESS(ROW(Entrées!$C$37)+($D33-1)*24+P$11,COLUMN(Entrées!$C$37)+($C33-1),4,TRUE,"Entrées")))</f>
        <v>59350.5</v>
      </c>
      <c r="Q33" s="28">
        <f ca="1">IF($D33&gt;$D$8,"",INDIRECT(ADDRESS(ROW(Entrées!$C$37)+($D33-1)*24+Q$11,COLUMN(Entrées!$C$37)+($C33-1),4,TRUE,"Entrées")))</f>
        <v>59501</v>
      </c>
      <c r="R33" s="28">
        <f ca="1">IF($D33&gt;$D$8,"",INDIRECT(ADDRESS(ROW(Entrées!$C$37)+($D33-1)*24+R$11,COLUMN(Entrées!$C$37)+($C33-1),4,TRUE,"Entrées")))</f>
        <v>59007.5</v>
      </c>
      <c r="S33" s="28">
        <f ca="1">IF($D33&gt;$D$8,"",INDIRECT(ADDRESS(ROW(Entrées!$C$37)+($D33-1)*24+S$11,COLUMN(Entrées!$C$37)+($C33-1),4,TRUE,"Entrées")))</f>
        <v>57965</v>
      </c>
      <c r="T33" s="28">
        <f ca="1">IF($D33&gt;$D$8,"",INDIRECT(ADDRESS(ROW(Entrées!$C$37)+($D33-1)*24+T$11,COLUMN(Entrées!$C$37)+($C33-1),4,TRUE,"Entrées")))</f>
        <v>55743.5</v>
      </c>
      <c r="U33" s="28">
        <f ca="1">IF($D33&gt;$D$8,"",INDIRECT(ADDRESS(ROW(Entrées!$C$37)+($D33-1)*24+U$11,COLUMN(Entrées!$C$37)+($C33-1),4,TRUE,"Entrées")))</f>
        <v>53787</v>
      </c>
      <c r="V33" s="28">
        <f ca="1">IF($D33&gt;$D$8,"",INDIRECT(ADDRESS(ROW(Entrées!$C$37)+($D33-1)*24+V$11,COLUMN(Entrées!$C$37)+($C33-1),4,TRUE,"Entrées")))</f>
        <v>51947</v>
      </c>
      <c r="W33" s="28">
        <f ca="1">IF($D33&gt;$D$8,"",INDIRECT(ADDRESS(ROW(Entrées!$C$37)+($D33-1)*24+W$11,COLUMN(Entrées!$C$37)+($C33-1),4,TRUE,"Entrées")))</f>
        <v>52767.5</v>
      </c>
      <c r="X33" s="28">
        <f ca="1">IF($D33&gt;$D$8,"",INDIRECT(ADDRESS(ROW(Entrées!$C$37)+($D33-1)*24+X$11,COLUMN(Entrées!$C$37)+($C33-1),4,TRUE,"Entrées")))</f>
        <v>54926</v>
      </c>
      <c r="Y33" s="28">
        <f ca="1">IF($D33&gt;$D$8,"",INDIRECT(ADDRESS(ROW(Entrées!$C$37)+($D33-1)*24+Y$11,COLUMN(Entrées!$C$37)+($C33-1),4,TRUE,"Entrées")))</f>
        <v>54190.5</v>
      </c>
      <c r="Z33" s="28">
        <f ca="1">IF($D33&gt;$D$8,"",INDIRECT(ADDRESS(ROW(Entrées!$C$37)+($D33-1)*24+Z$11,COLUMN(Entrées!$C$37)+($C33-1),4,TRUE,"Entrées")))</f>
        <v>54390.5</v>
      </c>
      <c r="AA33" s="28">
        <f ca="1">IF($D33&gt;$D$8,"",INDIRECT(ADDRESS(ROW(Entrées!$C$37)+($D33-1)*24+AA$11,COLUMN(Entrées!$C$37)+($C33-1),4,TRUE,"Entrées")))</f>
        <v>53412</v>
      </c>
      <c r="AB33" s="28">
        <f ca="1">IF($D33&gt;$D$8,"",INDIRECT(ADDRESS(ROW(Entrées!$C$37)+($D33-1)*24+AB$11,COLUMN(Entrées!$C$37)+($C33-1),4,TRUE,"Entrées")))</f>
        <v>55686.5</v>
      </c>
      <c r="AD33" s="40">
        <f t="shared" ca="1" si="28"/>
        <v>53340.041666666664</v>
      </c>
      <c r="AE33" s="40">
        <f t="shared" ca="1" si="31"/>
        <v>59664.5</v>
      </c>
      <c r="AF33" s="40">
        <f t="shared" ca="1" si="32"/>
        <v>42900</v>
      </c>
      <c r="AG33" s="4"/>
      <c r="AH33" s="11">
        <f>Entrées!A60</f>
        <v>1</v>
      </c>
      <c r="AI33" s="13">
        <f>Entrées!B60</f>
        <v>23</v>
      </c>
      <c r="AJ33" s="31">
        <f t="shared" ca="1" si="29"/>
        <v>55625.834722222207</v>
      </c>
      <c r="AK33" s="31">
        <f t="shared" ca="1" si="4"/>
        <v>55155.277777777781</v>
      </c>
      <c r="AL33" s="31">
        <f t="shared" ca="1" si="5"/>
        <v>55132.569444444431</v>
      </c>
      <c r="AM33" s="31">
        <f t="shared" ca="1" si="6"/>
        <v>439.35972222222233</v>
      </c>
      <c r="AN33" s="31">
        <f t="shared" ca="1" si="7"/>
        <v>2143.2847222222222</v>
      </c>
      <c r="AO33" s="31">
        <f t="shared" ca="1" si="8"/>
        <v>1711.4715277777773</v>
      </c>
      <c r="AP33" s="31">
        <f t="shared" ca="1" si="9"/>
        <v>43686.806944444448</v>
      </c>
      <c r="AQ33" s="31">
        <f t="shared" ca="1" si="10"/>
        <v>2048.2006944444447</v>
      </c>
      <c r="AR33" s="31">
        <f t="shared" ca="1" si="11"/>
        <v>467.57708333333329</v>
      </c>
      <c r="AS33" s="31">
        <f t="shared" ca="1" si="12"/>
        <v>9872.0041666666693</v>
      </c>
      <c r="AT33" s="31">
        <f t="shared" ca="1" si="13"/>
        <v>-752.91041666666672</v>
      </c>
      <c r="AU33" s="31">
        <f t="shared" ca="1" si="14"/>
        <v>580.30277777777769</v>
      </c>
      <c r="AV33" s="31">
        <f t="shared" ca="1" si="15"/>
        <v>-4570.3041666666659</v>
      </c>
      <c r="AW33" s="31">
        <f t="shared" ca="1" si="16"/>
        <v>53.39583333333335</v>
      </c>
      <c r="AX33" s="31">
        <f t="shared" ca="1" si="17"/>
        <v>1401.9361111111111</v>
      </c>
      <c r="AY33" s="31">
        <f t="shared" ca="1" si="18"/>
        <v>-1132.0805555555555</v>
      </c>
      <c r="AZ33" s="31">
        <f t="shared" ca="1" si="19"/>
        <v>-2177.1819444444441</v>
      </c>
      <c r="BA33" s="31">
        <f t="shared" ca="1" si="20"/>
        <v>644.8125</v>
      </c>
      <c r="BB33" s="31">
        <f t="shared" ca="1" si="21"/>
        <v>-1410.101388888889</v>
      </c>
      <c r="BC33" s="31">
        <f t="shared" ca="1" si="22"/>
        <v>-1800.2902777777781</v>
      </c>
      <c r="BF33" s="11">
        <f t="shared" si="23"/>
        <v>1</v>
      </c>
      <c r="BG33" s="11">
        <f t="shared" si="35"/>
        <v>23</v>
      </c>
      <c r="BH33" s="32">
        <f>IF($BF33&gt;$Y$7,"",IF(AND($BF33=$Y$7,$BG33=23),"",Entrées!C61-Entrées!C60))</f>
        <v>-1207</v>
      </c>
      <c r="BI33" s="32">
        <f>IF($BF33&gt;$Y$7,"",IF(AND($BF33=$Y$7,$BG33=23),"",Entrées!D61-Entrées!D60))</f>
        <v>-700</v>
      </c>
      <c r="BJ33" s="32">
        <f>IF($BF33&gt;$Y$7,"",IF(AND($BF33=$Y$7,$BG33=23),"",Entrées!E61-Entrées!E60))</f>
        <v>-2675</v>
      </c>
      <c r="BK33" s="32">
        <f>IF($BF33&gt;$Y$7,"",IF(AND($BF33=$Y$7,$BG33=23),"",Entrées!F61-Entrées!F60))</f>
        <v>0</v>
      </c>
      <c r="BL33" s="32">
        <f>IF($BF33&gt;$Y$7,"",IF(AND($BF33=$Y$7,$BG33=23),"",Entrées!G61-Entrées!G60))</f>
        <v>-82</v>
      </c>
      <c r="BM33" s="32">
        <f>IF($BF33&gt;$Y$7,"",IF(AND($BF33=$Y$7,$BG33=23),"",Entrées!H61-Entrées!H60))</f>
        <v>-9</v>
      </c>
      <c r="BN33" s="32">
        <f>IF($BF33&gt;$Y$7,"",IF(AND($BF33=$Y$7,$BG33=23),"",Entrées!I61-Entrées!I60))</f>
        <v>-166</v>
      </c>
      <c r="BO33" s="32">
        <f>IF($BF33&gt;$Y$7,"",IF(AND($BF33=$Y$7,$BG33=23),"",Entrées!J61-Entrées!J60))</f>
        <v>-167.5</v>
      </c>
      <c r="BP33" s="32">
        <f>IF($BF33&gt;$Y$7,"",IF(AND($BF33=$Y$7,$BG33=23),"",Entrées!K61-Entrées!K60))</f>
        <v>0</v>
      </c>
      <c r="BQ33" s="32">
        <f>IF($BF33&gt;$Y$7,"",IF(AND($BF33=$Y$7,$BG33=23),"",Entrées!L61-Entrées!L60))</f>
        <v>-1116.5</v>
      </c>
      <c r="BR33" s="32">
        <f>IF($BF33&gt;$Y$7,"",IF(AND($BF33=$Y$7,$BG33=23),"",Entrées!M61-Entrées!M60))</f>
        <v>-18.5</v>
      </c>
      <c r="BS33" s="32">
        <f>IF($BF33&gt;$Y$7,"",IF(AND($BF33=$Y$7,$BG33=23),"",Entrées!N61-Entrées!N60))</f>
        <v>1</v>
      </c>
      <c r="BT33" s="32">
        <f>IF($BF33&gt;$Y$7,"",IF(AND($BF33=$Y$7,$BG33=23),"",Entrées!O61-Entrées!O60))</f>
        <v>350.5</v>
      </c>
      <c r="BU33" s="32">
        <f>IF($BF33&gt;$Y$7,"",IF(AND($BF33=$Y$7,$BG33=23),"",Entrées!P61-Entrées!P60))</f>
        <v>0.5</v>
      </c>
      <c r="BV33" s="32">
        <f>IF($BF33&gt;$Y$7,"",IF(AND($BF33=$Y$7,$BG33=23),"",Entrées!Q61-Entrées!Q60))</f>
        <v>-809</v>
      </c>
      <c r="BW33" s="32">
        <f>IF($BF33&gt;$Y$7,"",IF(AND($BF33=$Y$7,$BG33=23),"",Entrées!R61-Entrées!R60))</f>
        <v>400</v>
      </c>
      <c r="BX33" s="32">
        <f>IF($BF33&gt;$Y$7,"",IF(AND($BF33=$Y$7,$BG33=23),"",Entrées!S61-Entrées!S60))</f>
        <v>-779</v>
      </c>
      <c r="BY33" s="32">
        <f>IF($BF33&gt;$Y$7,"",IF(AND($BF33=$Y$7,$BG33=23),"",Entrées!T61-Entrées!T60))</f>
        <v>0</v>
      </c>
      <c r="BZ33" s="32">
        <f>IF($BF33&gt;$Y$7,"",IF(AND($BF33=$Y$7,$BG33=23),"",Entrées!U61-Entrées!U60))</f>
        <v>0</v>
      </c>
      <c r="CA33" s="32">
        <f>IF($BF33&gt;$Y$7,"",IF(AND($BF33=$Y$7,$BG33=23),"",Entrées!V61-Entrées!V60))</f>
        <v>171</v>
      </c>
      <c r="CD33" s="33">
        <f>IF($BF33&lt;=$Y$7,Entrées!J60/CD$2,"")</f>
        <v>0.44</v>
      </c>
      <c r="CE33" s="33">
        <f>IF($BF33&lt;=$Y$7,Entrées!K60/CE$2,"")</f>
        <v>0</v>
      </c>
      <c r="CF33" s="11">
        <f t="shared" si="24"/>
        <v>7600</v>
      </c>
      <c r="CG33" s="11">
        <f t="shared" si="25"/>
        <v>4200</v>
      </c>
      <c r="CH33" s="52">
        <f t="shared" si="26"/>
        <v>0.26950009137426939</v>
      </c>
      <c r="CI33" s="52">
        <f t="shared" si="27"/>
        <v>0.11132787698412699</v>
      </c>
      <c r="CM33" s="34" t="s">
        <v>87</v>
      </c>
      <c r="CN33" s="37"/>
      <c r="CO33" s="35">
        <f ca="1">SUM(CO12:CO14)</f>
        <v>0.2986111111111111</v>
      </c>
      <c r="CQ33" s="7"/>
      <c r="CS33" s="34" t="s">
        <v>89</v>
      </c>
      <c r="CT33" s="37"/>
      <c r="CU33" s="35">
        <f ca="1">SUM(CU12:CU14)</f>
        <v>0.67083333333333339</v>
      </c>
      <c r="CV33" s="7"/>
      <c r="ED33" s="19"/>
      <c r="EE33" s="19"/>
      <c r="EF33" s="9"/>
      <c r="EG33" s="22"/>
      <c r="EH33" s="38"/>
      <c r="EI33" s="19"/>
      <c r="EJ33" s="19"/>
      <c r="EK33" s="19"/>
      <c r="EL33" s="19"/>
      <c r="EM33" s="19"/>
      <c r="EN33" s="38"/>
      <c r="EO33" s="9"/>
      <c r="EP33" s="22"/>
      <c r="EQ33" s="38"/>
      <c r="ER33" s="19"/>
      <c r="ES33" s="19"/>
      <c r="ET33" s="19"/>
      <c r="EU33" s="19"/>
      <c r="EV33" s="19"/>
      <c r="EW33" s="38"/>
      <c r="EX33" s="19"/>
      <c r="EY33" s="19"/>
      <c r="EZ33" s="19"/>
      <c r="FA33" s="19"/>
      <c r="FB33" s="19"/>
      <c r="FC33" s="19"/>
    </row>
    <row r="34" spans="1:159">
      <c r="A34" s="11" t="str">
        <f>"AF"&amp;A28</f>
        <v>AF12</v>
      </c>
      <c r="C34" s="11">
        <f t="shared" si="34"/>
        <v>1</v>
      </c>
      <c r="D34" s="27">
        <f t="shared" si="30"/>
        <v>23</v>
      </c>
      <c r="E34" s="28">
        <f ca="1">IF($D34&gt;$D$8,"",INDIRECT(ADDRESS(ROW(Entrées!$C$37)+($D34-1)*24+E$11,COLUMN(Entrées!$C$37)+($C34-1),4,TRUE,"Entrées")))</f>
        <v>54096.5</v>
      </c>
      <c r="F34" s="28">
        <f ca="1">IF($D34&gt;$D$8,"",INDIRECT(ADDRESS(ROW(Entrées!$C$37)+($D34-1)*24+F$11,COLUMN(Entrées!$C$37)+($C34-1),4,TRUE,"Entrées")))</f>
        <v>50125.5</v>
      </c>
      <c r="G34" s="28">
        <f ca="1">IF($D34&gt;$D$8,"",INDIRECT(ADDRESS(ROW(Entrées!$C$37)+($D34-1)*24+G$11,COLUMN(Entrées!$C$37)+($C34-1),4,TRUE,"Entrées")))</f>
        <v>49068.5</v>
      </c>
      <c r="H34" s="28">
        <f ca="1">IF($D34&gt;$D$8,"",INDIRECT(ADDRESS(ROW(Entrées!$C$37)+($D34-1)*24+H$11,COLUMN(Entrées!$C$37)+($C34-1),4,TRUE,"Entrées")))</f>
        <v>46558.5</v>
      </c>
      <c r="I34" s="28">
        <f ca="1">IF($D34&gt;$D$8,"",INDIRECT(ADDRESS(ROW(Entrées!$C$37)+($D34-1)*24+I$11,COLUMN(Entrées!$C$37)+($C34-1),4,TRUE,"Entrées")))</f>
        <v>45250.5</v>
      </c>
      <c r="J34" s="28">
        <f ca="1">IF($D34&gt;$D$8,"",INDIRECT(ADDRESS(ROW(Entrées!$C$37)+($D34-1)*24+J$11,COLUMN(Entrées!$C$37)+($C34-1),4,TRUE,"Entrées")))</f>
        <v>46336</v>
      </c>
      <c r="K34" s="28">
        <f ca="1">IF($D34&gt;$D$8,"",INDIRECT(ADDRESS(ROW(Entrées!$C$37)+($D34-1)*24+K$11,COLUMN(Entrées!$C$37)+($C34-1),4,TRUE,"Entrées")))</f>
        <v>50362.5</v>
      </c>
      <c r="L34" s="28">
        <f ca="1">IF($D34&gt;$D$8,"",INDIRECT(ADDRESS(ROW(Entrées!$C$37)+($D34-1)*24+L$11,COLUMN(Entrées!$C$37)+($C34-1),4,TRUE,"Entrées")))</f>
        <v>54672.5</v>
      </c>
      <c r="M34" s="28">
        <f ca="1">IF($D34&gt;$D$8,"",INDIRECT(ADDRESS(ROW(Entrées!$C$37)+($D34-1)*24+M$11,COLUMN(Entrées!$C$37)+($C34-1),4,TRUE,"Entrées")))</f>
        <v>58295.5</v>
      </c>
      <c r="N34" s="28">
        <f ca="1">IF($D34&gt;$D$8,"",INDIRECT(ADDRESS(ROW(Entrées!$C$37)+($D34-1)*24+N$11,COLUMN(Entrées!$C$37)+($C34-1),4,TRUE,"Entrées")))</f>
        <v>59702</v>
      </c>
      <c r="O34" s="28">
        <f ca="1">IF($D34&gt;$D$8,"",INDIRECT(ADDRESS(ROW(Entrées!$C$37)+($D34-1)*24+O$11,COLUMN(Entrées!$C$37)+($C34-1),4,TRUE,"Entrées")))</f>
        <v>59807.5</v>
      </c>
      <c r="P34" s="28">
        <f ca="1">IF($D34&gt;$D$8,"",INDIRECT(ADDRESS(ROW(Entrées!$C$37)+($D34-1)*24+P$11,COLUMN(Entrées!$C$37)+($C34-1),4,TRUE,"Entrées")))</f>
        <v>59305</v>
      </c>
      <c r="Q34" s="28">
        <f ca="1">IF($D34&gt;$D$8,"",INDIRECT(ADDRESS(ROW(Entrées!$C$37)+($D34-1)*24+Q$11,COLUMN(Entrées!$C$37)+($C34-1),4,TRUE,"Entrées")))</f>
        <v>59379</v>
      </c>
      <c r="R34" s="28">
        <f ca="1">IF($D34&gt;$D$8,"",INDIRECT(ADDRESS(ROW(Entrées!$C$37)+($D34-1)*24+R$11,COLUMN(Entrées!$C$37)+($C34-1),4,TRUE,"Entrées")))</f>
        <v>58563.5</v>
      </c>
      <c r="S34" s="28">
        <f ca="1">IF($D34&gt;$D$8,"",INDIRECT(ADDRESS(ROW(Entrées!$C$37)+($D34-1)*24+S$11,COLUMN(Entrées!$C$37)+($C34-1),4,TRUE,"Entrées")))</f>
        <v>57366</v>
      </c>
      <c r="T34" s="28">
        <f ca="1">IF($D34&gt;$D$8,"",INDIRECT(ADDRESS(ROW(Entrées!$C$37)+($D34-1)*24+T$11,COLUMN(Entrées!$C$37)+($C34-1),4,TRUE,"Entrées")))</f>
        <v>54940</v>
      </c>
      <c r="U34" s="28">
        <f ca="1">IF($D34&gt;$D$8,"",INDIRECT(ADDRESS(ROW(Entrées!$C$37)+($D34-1)*24+U$11,COLUMN(Entrées!$C$37)+($C34-1),4,TRUE,"Entrées")))</f>
        <v>52990</v>
      </c>
      <c r="V34" s="28">
        <f ca="1">IF($D34&gt;$D$8,"",INDIRECT(ADDRESS(ROW(Entrées!$C$37)+($D34-1)*24+V$11,COLUMN(Entrées!$C$37)+($C34-1),4,TRUE,"Entrées")))</f>
        <v>51543</v>
      </c>
      <c r="W34" s="28">
        <f ca="1">IF($D34&gt;$D$8,"",INDIRECT(ADDRESS(ROW(Entrées!$C$37)+($D34-1)*24+W$11,COLUMN(Entrées!$C$37)+($C34-1),4,TRUE,"Entrées")))</f>
        <v>51401</v>
      </c>
      <c r="X34" s="28">
        <f ca="1">IF($D34&gt;$D$8,"",INDIRECT(ADDRESS(ROW(Entrées!$C$37)+($D34-1)*24+X$11,COLUMN(Entrées!$C$37)+($C34-1),4,TRUE,"Entrées")))</f>
        <v>52838.5</v>
      </c>
      <c r="Y34" s="28">
        <f ca="1">IF($D34&gt;$D$8,"",INDIRECT(ADDRESS(ROW(Entrées!$C$37)+($D34-1)*24+Y$11,COLUMN(Entrées!$C$37)+($C34-1),4,TRUE,"Entrées")))</f>
        <v>51889</v>
      </c>
      <c r="Z34" s="28">
        <f ca="1">IF($D34&gt;$D$8,"",INDIRECT(ADDRESS(ROW(Entrées!$C$37)+($D34-1)*24+Z$11,COLUMN(Entrées!$C$37)+($C34-1),4,TRUE,"Entrées")))</f>
        <v>52218</v>
      </c>
      <c r="AA34" s="28">
        <f ca="1">IF($D34&gt;$D$8,"",INDIRECT(ADDRESS(ROW(Entrées!$C$37)+($D34-1)*24+AA$11,COLUMN(Entrées!$C$37)+($C34-1),4,TRUE,"Entrées")))</f>
        <v>51910.5</v>
      </c>
      <c r="AB34" s="28">
        <f ca="1">IF($D34&gt;$D$8,"",INDIRECT(ADDRESS(ROW(Entrées!$C$37)+($D34-1)*24+AB$11,COLUMN(Entrées!$C$37)+($C34-1),4,TRUE,"Entrées")))</f>
        <v>54207</v>
      </c>
      <c r="AD34" s="40">
        <f t="shared" ca="1" si="28"/>
        <v>53451.083333333336</v>
      </c>
      <c r="AE34" s="40">
        <f t="shared" ca="1" si="31"/>
        <v>59807.5</v>
      </c>
      <c r="AF34" s="40">
        <f t="shared" ca="1" si="32"/>
        <v>45250.5</v>
      </c>
      <c r="AG34" s="4"/>
      <c r="AH34" s="11">
        <f>Entrées!A61</f>
        <v>2</v>
      </c>
      <c r="AI34" s="13">
        <f>Entrées!B61</f>
        <v>0</v>
      </c>
      <c r="AJ34" s="31">
        <f t="shared" ca="1" si="29"/>
        <v>55625.834722222207</v>
      </c>
      <c r="AK34" s="31">
        <f t="shared" ca="1" si="4"/>
        <v>55155.277777777781</v>
      </c>
      <c r="AL34" s="31">
        <f t="shared" ca="1" si="5"/>
        <v>55132.569444444431</v>
      </c>
      <c r="AM34" s="31">
        <f t="shared" ca="1" si="6"/>
        <v>439.35972222222233</v>
      </c>
      <c r="AN34" s="31">
        <f t="shared" ca="1" si="7"/>
        <v>2143.2847222222222</v>
      </c>
      <c r="AO34" s="31">
        <f t="shared" ca="1" si="8"/>
        <v>1711.4715277777773</v>
      </c>
      <c r="AP34" s="31">
        <f t="shared" ca="1" si="9"/>
        <v>43686.806944444448</v>
      </c>
      <c r="AQ34" s="31">
        <f t="shared" ca="1" si="10"/>
        <v>2048.2006944444447</v>
      </c>
      <c r="AR34" s="31">
        <f t="shared" ca="1" si="11"/>
        <v>467.57708333333329</v>
      </c>
      <c r="AS34" s="31">
        <f t="shared" ca="1" si="12"/>
        <v>9872.0041666666693</v>
      </c>
      <c r="AT34" s="31">
        <f t="shared" ca="1" si="13"/>
        <v>-752.91041666666672</v>
      </c>
      <c r="AU34" s="31">
        <f t="shared" ca="1" si="14"/>
        <v>580.30277777777769</v>
      </c>
      <c r="AV34" s="31">
        <f t="shared" ca="1" si="15"/>
        <v>-4570.3041666666659</v>
      </c>
      <c r="AW34" s="31">
        <f t="shared" ca="1" si="16"/>
        <v>53.39583333333335</v>
      </c>
      <c r="AX34" s="31">
        <f t="shared" ca="1" si="17"/>
        <v>1401.9361111111111</v>
      </c>
      <c r="AY34" s="31">
        <f t="shared" ca="1" si="18"/>
        <v>-1132.0805555555555</v>
      </c>
      <c r="AZ34" s="31">
        <f t="shared" ca="1" si="19"/>
        <v>-2177.1819444444441</v>
      </c>
      <c r="BA34" s="31">
        <f t="shared" ca="1" si="20"/>
        <v>644.8125</v>
      </c>
      <c r="BB34" s="31">
        <f t="shared" ca="1" si="21"/>
        <v>-1410.101388888889</v>
      </c>
      <c r="BC34" s="31">
        <f t="shared" ca="1" si="22"/>
        <v>-1800.2902777777781</v>
      </c>
      <c r="BF34" s="11">
        <f t="shared" si="23"/>
        <v>2</v>
      </c>
      <c r="BG34" s="11">
        <f t="shared" si="35"/>
        <v>0</v>
      </c>
      <c r="BH34" s="32">
        <f>IF($BF34&gt;$Y$7,"",IF(AND($BF34=$Y$7,$BG34=23),"",Entrées!C62-Entrées!C61))</f>
        <v>-3289.5</v>
      </c>
      <c r="BI34" s="32">
        <f>IF($BF34&gt;$Y$7,"",IF(AND($BF34=$Y$7,$BG34=23),"",Entrées!D62-Entrées!D61))</f>
        <v>-1787.5</v>
      </c>
      <c r="BJ34" s="32">
        <f>IF($BF34&gt;$Y$7,"",IF(AND($BF34=$Y$7,$BG34=23),"",Entrées!E62-Entrées!E61))</f>
        <v>-1750</v>
      </c>
      <c r="BK34" s="32">
        <f>IF($BF34&gt;$Y$7,"",IF(AND($BF34=$Y$7,$BG34=23),"",Entrées!F62-Entrées!F61))</f>
        <v>-0.5</v>
      </c>
      <c r="BL34" s="32">
        <f>IF($BF34&gt;$Y$7,"",IF(AND($BF34=$Y$7,$BG34=23),"",Entrées!G62-Entrées!G61))</f>
        <v>-94</v>
      </c>
      <c r="BM34" s="32">
        <f>IF($BF34&gt;$Y$7,"",IF(AND($BF34=$Y$7,$BG34=23),"",Entrées!H62-Entrées!H61))</f>
        <v>28.5</v>
      </c>
      <c r="BN34" s="32">
        <f>IF($BF34&gt;$Y$7,"",IF(AND($BF34=$Y$7,$BG34=23),"",Entrées!I62-Entrées!I61))</f>
        <v>-472</v>
      </c>
      <c r="BO34" s="32">
        <f>IF($BF34&gt;$Y$7,"",IF(AND($BF34=$Y$7,$BG34=23),"",Entrées!J62-Entrées!J61))</f>
        <v>-156.5</v>
      </c>
      <c r="BP34" s="32">
        <f>IF($BF34&gt;$Y$7,"",IF(AND($BF34=$Y$7,$BG34=23),"",Entrées!K62-Entrées!K61))</f>
        <v>0</v>
      </c>
      <c r="BQ34" s="32">
        <f>IF($BF34&gt;$Y$7,"",IF(AND($BF34=$Y$7,$BG34=23),"",Entrées!L62-Entrées!L61))</f>
        <v>-1405.5</v>
      </c>
      <c r="BR34" s="32">
        <f>IF($BF34&gt;$Y$7,"",IF(AND($BF34=$Y$7,$BG34=23),"",Entrées!M62-Entrées!M61))</f>
        <v>-405</v>
      </c>
      <c r="BS34" s="32">
        <f>IF($BF34&gt;$Y$7,"",IF(AND($BF34=$Y$7,$BG34=23),"",Entrées!N62-Entrées!N61))</f>
        <v>-4.5</v>
      </c>
      <c r="BT34" s="32">
        <f>IF($BF34&gt;$Y$7,"",IF(AND($BF34=$Y$7,$BG34=23),"",Entrées!O62-Entrées!O61))</f>
        <v>-780</v>
      </c>
      <c r="BU34" s="32">
        <f>IF($BF34&gt;$Y$7,"",IF(AND($BF34=$Y$7,$BG34=23),"",Entrées!P62-Entrées!P61))</f>
        <v>1.5</v>
      </c>
      <c r="BV34" s="32">
        <f>IF($BF34&gt;$Y$7,"",IF(AND($BF34=$Y$7,$BG34=23),"",Entrées!Q62-Entrées!Q61))</f>
        <v>-288</v>
      </c>
      <c r="BW34" s="32">
        <f>IF($BF34&gt;$Y$7,"",IF(AND($BF34=$Y$7,$BG34=23),"",Entrées!R62-Entrées!R61))</f>
        <v>144</v>
      </c>
      <c r="BX34" s="32">
        <f>IF($BF34&gt;$Y$7,"",IF(AND($BF34=$Y$7,$BG34=23),"",Entrées!S62-Entrées!S61))</f>
        <v>120</v>
      </c>
      <c r="BY34" s="32">
        <f>IF($BF34&gt;$Y$7,"",IF(AND($BF34=$Y$7,$BG34=23),"",Entrées!T62-Entrées!T61))</f>
        <v>100</v>
      </c>
      <c r="BZ34" s="32">
        <f>IF($BF34&gt;$Y$7,"",IF(AND($BF34=$Y$7,$BG34=23),"",Entrées!U62-Entrées!U61))</f>
        <v>0</v>
      </c>
      <c r="CA34" s="32">
        <f>IF($BF34&gt;$Y$7,"",IF(AND($BF34=$Y$7,$BG34=23),"",Entrées!V62-Entrées!V61))</f>
        <v>-12</v>
      </c>
      <c r="CD34" s="33">
        <f>IF($BF34&lt;=$Y$7,Entrées!J61/CD$2,"")</f>
        <v>0.41796052631578945</v>
      </c>
      <c r="CE34" s="33">
        <f>IF($BF34&lt;=$Y$7,Entrées!K61/CE$2,"")</f>
        <v>0</v>
      </c>
      <c r="CF34" s="11">
        <f t="shared" si="24"/>
        <v>7600</v>
      </c>
      <c r="CG34" s="11">
        <f t="shared" si="25"/>
        <v>4200</v>
      </c>
      <c r="CH34" s="52">
        <f t="shared" si="26"/>
        <v>0.26950009137426939</v>
      </c>
      <c r="CI34" s="52">
        <f t="shared" si="27"/>
        <v>0.11132787698412699</v>
      </c>
      <c r="CM34" s="34" t="s">
        <v>88</v>
      </c>
      <c r="CN34" s="37"/>
      <c r="CO34" s="35">
        <f ca="1">SUM(CO22:CO31)</f>
        <v>5.6944444444444443E-2</v>
      </c>
      <c r="CQ34" s="7"/>
      <c r="CS34" s="34" t="s">
        <v>90</v>
      </c>
      <c r="CT34" s="37"/>
      <c r="CU34" s="35">
        <f ca="1">SUM(CU22:CU31)</f>
        <v>1.1111111111111112E-2</v>
      </c>
      <c r="CV34" s="7"/>
      <c r="ED34" s="19"/>
      <c r="EE34" s="19"/>
      <c r="EF34" s="9"/>
      <c r="EG34" s="22"/>
      <c r="EH34" s="38"/>
      <c r="EI34" s="19"/>
      <c r="EJ34" s="19"/>
      <c r="EK34" s="19"/>
      <c r="EL34" s="19"/>
      <c r="EM34" s="19"/>
      <c r="EN34" s="38"/>
      <c r="EO34" s="9"/>
      <c r="EP34" s="22"/>
      <c r="EQ34" s="38"/>
      <c r="ER34" s="19"/>
      <c r="ES34" s="19"/>
      <c r="ET34" s="19"/>
      <c r="EU34" s="19"/>
      <c r="EV34" s="19"/>
      <c r="EW34" s="38"/>
      <c r="EX34" s="19"/>
      <c r="EY34" s="19"/>
      <c r="EZ34" s="19"/>
      <c r="FA34" s="19"/>
      <c r="FB34" s="19"/>
      <c r="FC34" s="19"/>
    </row>
    <row r="35" spans="1:159">
      <c r="A35" s="11" t="str">
        <f>"AF"&amp;A29</f>
        <v>AF41</v>
      </c>
      <c r="C35" s="11">
        <f t="shared" si="34"/>
        <v>1</v>
      </c>
      <c r="D35" s="27">
        <f t="shared" si="30"/>
        <v>24</v>
      </c>
      <c r="E35" s="28">
        <f ca="1">IF($D35&gt;$D$8,"",INDIRECT(ADDRESS(ROW(Entrées!$C$37)+($D35-1)*24+E$11,COLUMN(Entrées!$C$37)+($C35-1),4,TRUE,"Entrées")))</f>
        <v>52727</v>
      </c>
      <c r="F35" s="28">
        <f ca="1">IF($D35&gt;$D$8,"",INDIRECT(ADDRESS(ROW(Entrées!$C$37)+($D35-1)*24+F$11,COLUMN(Entrées!$C$37)+($C35-1),4,TRUE,"Entrées")))</f>
        <v>48624.5</v>
      </c>
      <c r="G35" s="28">
        <f ca="1">IF($D35&gt;$D$8,"",INDIRECT(ADDRESS(ROW(Entrées!$C$37)+($D35-1)*24+G$11,COLUMN(Entrées!$C$37)+($C35-1),4,TRUE,"Entrées")))</f>
        <v>47760</v>
      </c>
      <c r="H35" s="28">
        <f ca="1">IF($D35&gt;$D$8,"",INDIRECT(ADDRESS(ROW(Entrées!$C$37)+($D35-1)*24+H$11,COLUMN(Entrées!$C$37)+($C35-1),4,TRUE,"Entrées")))</f>
        <v>45198.5</v>
      </c>
      <c r="I35" s="28">
        <f ca="1">IF($D35&gt;$D$8,"",INDIRECT(ADDRESS(ROW(Entrées!$C$37)+($D35-1)*24+I$11,COLUMN(Entrées!$C$37)+($C35-1),4,TRUE,"Entrées")))</f>
        <v>43912.5</v>
      </c>
      <c r="J35" s="28">
        <f ca="1">IF($D35&gt;$D$8,"",INDIRECT(ADDRESS(ROW(Entrées!$C$37)+($D35-1)*24+J$11,COLUMN(Entrées!$C$37)+($C35-1),4,TRUE,"Entrées")))</f>
        <v>45124</v>
      </c>
      <c r="K35" s="28">
        <f ca="1">IF($D35&gt;$D$8,"",INDIRECT(ADDRESS(ROW(Entrées!$C$37)+($D35-1)*24+K$11,COLUMN(Entrées!$C$37)+($C35-1),4,TRUE,"Entrées")))</f>
        <v>48937.5</v>
      </c>
      <c r="L35" s="28">
        <f ca="1">IF($D35&gt;$D$8,"",INDIRECT(ADDRESS(ROW(Entrées!$C$37)+($D35-1)*24+L$11,COLUMN(Entrées!$C$37)+($C35-1),4,TRUE,"Entrées")))</f>
        <v>52893</v>
      </c>
      <c r="M35" s="28">
        <f ca="1">IF($D35&gt;$D$8,"",INDIRECT(ADDRESS(ROW(Entrées!$C$37)+($D35-1)*24+M$11,COLUMN(Entrées!$C$37)+($C35-1),4,TRUE,"Entrées")))</f>
        <v>56069.5</v>
      </c>
      <c r="N35" s="28">
        <f ca="1">IF($D35&gt;$D$8,"",INDIRECT(ADDRESS(ROW(Entrées!$C$37)+($D35-1)*24+N$11,COLUMN(Entrées!$C$37)+($C35-1),4,TRUE,"Entrées")))</f>
        <v>57526.5</v>
      </c>
      <c r="O35" s="28">
        <f ca="1">IF($D35&gt;$D$8,"",INDIRECT(ADDRESS(ROW(Entrées!$C$37)+($D35-1)*24+O$11,COLUMN(Entrées!$C$37)+($C35-1),4,TRUE,"Entrées")))</f>
        <v>57374.5</v>
      </c>
      <c r="P35" s="28">
        <f ca="1">IF($D35&gt;$D$8,"",INDIRECT(ADDRESS(ROW(Entrées!$C$37)+($D35-1)*24+P$11,COLUMN(Entrées!$C$37)+($C35-1),4,TRUE,"Entrées")))</f>
        <v>56835.5</v>
      </c>
      <c r="Q35" s="28">
        <f ca="1">IF($D35&gt;$D$8,"",INDIRECT(ADDRESS(ROW(Entrées!$C$37)+($D35-1)*24+Q$11,COLUMN(Entrées!$C$37)+($C35-1),4,TRUE,"Entrées")))</f>
        <v>56649.5</v>
      </c>
      <c r="R35" s="28">
        <f ca="1">IF($D35&gt;$D$8,"",INDIRECT(ADDRESS(ROW(Entrées!$C$37)+($D35-1)*24+R$11,COLUMN(Entrées!$C$37)+($C35-1),4,TRUE,"Entrées")))</f>
        <v>55791</v>
      </c>
      <c r="S35" s="28">
        <f ca="1">IF($D35&gt;$D$8,"",INDIRECT(ADDRESS(ROW(Entrées!$C$37)+($D35-1)*24+S$11,COLUMN(Entrées!$C$37)+($C35-1),4,TRUE,"Entrées")))</f>
        <v>54866.5</v>
      </c>
      <c r="T35" s="28">
        <f ca="1">IF($D35&gt;$D$8,"",INDIRECT(ADDRESS(ROW(Entrées!$C$37)+($D35-1)*24+T$11,COLUMN(Entrées!$C$37)+($C35-1),4,TRUE,"Entrées")))</f>
        <v>52628</v>
      </c>
      <c r="U35" s="28">
        <f ca="1">IF($D35&gt;$D$8,"",INDIRECT(ADDRESS(ROW(Entrées!$C$37)+($D35-1)*24+U$11,COLUMN(Entrées!$C$37)+($C35-1),4,TRUE,"Entrées")))</f>
        <v>50822</v>
      </c>
      <c r="V35" s="28">
        <f ca="1">IF($D35&gt;$D$8,"",INDIRECT(ADDRESS(ROW(Entrées!$C$37)+($D35-1)*24+V$11,COLUMN(Entrées!$C$37)+($C35-1),4,TRUE,"Entrées")))</f>
        <v>49567</v>
      </c>
      <c r="W35" s="28">
        <f ca="1">IF($D35&gt;$D$8,"",INDIRECT(ADDRESS(ROW(Entrées!$C$37)+($D35-1)*24+W$11,COLUMN(Entrées!$C$37)+($C35-1),4,TRUE,"Entrées")))</f>
        <v>49527</v>
      </c>
      <c r="X35" s="28">
        <f ca="1">IF($D35&gt;$D$8,"",INDIRECT(ADDRESS(ROW(Entrées!$C$37)+($D35-1)*24+X$11,COLUMN(Entrées!$C$37)+($C35-1),4,TRUE,"Entrées")))</f>
        <v>50846</v>
      </c>
      <c r="Y35" s="28">
        <f ca="1">IF($D35&gt;$D$8,"",INDIRECT(ADDRESS(ROW(Entrées!$C$37)+($D35-1)*24+Y$11,COLUMN(Entrées!$C$37)+($C35-1),4,TRUE,"Entrées")))</f>
        <v>49772</v>
      </c>
      <c r="Z35" s="28">
        <f ca="1">IF($D35&gt;$D$8,"",INDIRECT(ADDRESS(ROW(Entrées!$C$37)+($D35-1)*24+Z$11,COLUMN(Entrées!$C$37)+($C35-1),4,TRUE,"Entrées")))</f>
        <v>50063</v>
      </c>
      <c r="AA35" s="28">
        <f ca="1">IF($D35&gt;$D$8,"",INDIRECT(ADDRESS(ROW(Entrées!$C$37)+($D35-1)*24+AA$11,COLUMN(Entrées!$C$37)+($C35-1),4,TRUE,"Entrées")))</f>
        <v>49700.5</v>
      </c>
      <c r="AB35" s="28">
        <f ca="1">IF($D35&gt;$D$8,"",INDIRECT(ADDRESS(ROW(Entrées!$C$37)+($D35-1)*24+AB$11,COLUMN(Entrées!$C$37)+($C35-1),4,TRUE,"Entrées")))</f>
        <v>52040</v>
      </c>
      <c r="AD35" s="40">
        <f t="shared" ca="1" si="28"/>
        <v>51468.979166666664</v>
      </c>
      <c r="AE35" s="40">
        <f t="shared" ca="1" si="31"/>
        <v>57526.5</v>
      </c>
      <c r="AF35" s="40">
        <f t="shared" ca="1" si="32"/>
        <v>43912.5</v>
      </c>
      <c r="AG35" s="4"/>
      <c r="AH35" s="11">
        <f>Entrées!A62</f>
        <v>2</v>
      </c>
      <c r="AI35" s="13">
        <f>Entrées!B62</f>
        <v>1</v>
      </c>
      <c r="AJ35" s="31">
        <f t="shared" ca="1" si="29"/>
        <v>55625.834722222207</v>
      </c>
      <c r="AK35" s="31">
        <f t="shared" ca="1" si="4"/>
        <v>55155.277777777781</v>
      </c>
      <c r="AL35" s="31">
        <f t="shared" ca="1" si="5"/>
        <v>55132.569444444431</v>
      </c>
      <c r="AM35" s="31">
        <f t="shared" ca="1" si="6"/>
        <v>439.35972222222233</v>
      </c>
      <c r="AN35" s="31">
        <f t="shared" ca="1" si="7"/>
        <v>2143.2847222222222</v>
      </c>
      <c r="AO35" s="31">
        <f t="shared" ca="1" si="8"/>
        <v>1711.4715277777773</v>
      </c>
      <c r="AP35" s="31">
        <f t="shared" ca="1" si="9"/>
        <v>43686.806944444448</v>
      </c>
      <c r="AQ35" s="31">
        <f t="shared" ca="1" si="10"/>
        <v>2048.2006944444447</v>
      </c>
      <c r="AR35" s="31">
        <f t="shared" ca="1" si="11"/>
        <v>467.57708333333329</v>
      </c>
      <c r="AS35" s="31">
        <f t="shared" ca="1" si="12"/>
        <v>9872.0041666666693</v>
      </c>
      <c r="AT35" s="31">
        <f t="shared" ca="1" si="13"/>
        <v>-752.91041666666672</v>
      </c>
      <c r="AU35" s="31">
        <f t="shared" ca="1" si="14"/>
        <v>580.30277777777769</v>
      </c>
      <c r="AV35" s="31">
        <f t="shared" ca="1" si="15"/>
        <v>-4570.3041666666659</v>
      </c>
      <c r="AW35" s="31">
        <f t="shared" ca="1" si="16"/>
        <v>53.39583333333335</v>
      </c>
      <c r="AX35" s="31">
        <f t="shared" ca="1" si="17"/>
        <v>1401.9361111111111</v>
      </c>
      <c r="AY35" s="31">
        <f t="shared" ca="1" si="18"/>
        <v>-1132.0805555555555</v>
      </c>
      <c r="AZ35" s="31">
        <f t="shared" ca="1" si="19"/>
        <v>-2177.1819444444441</v>
      </c>
      <c r="BA35" s="31">
        <f t="shared" ca="1" si="20"/>
        <v>644.8125</v>
      </c>
      <c r="BB35" s="31">
        <f t="shared" ca="1" si="21"/>
        <v>-1410.101388888889</v>
      </c>
      <c r="BC35" s="31">
        <f t="shared" ca="1" si="22"/>
        <v>-1800.2902777777781</v>
      </c>
      <c r="BF35" s="11">
        <f t="shared" si="23"/>
        <v>2</v>
      </c>
      <c r="BG35" s="11">
        <f t="shared" si="35"/>
        <v>1</v>
      </c>
      <c r="BH35" s="32">
        <f>IF($BF35&gt;$Y$7,"",IF(AND($BF35=$Y$7,$BG35=23),"",Entrées!C63-Entrées!C62))</f>
        <v>-168</v>
      </c>
      <c r="BI35" s="32">
        <f>IF($BF35&gt;$Y$7,"",IF(AND($BF35=$Y$7,$BG35=23),"",Entrées!D63-Entrées!D62))</f>
        <v>-475</v>
      </c>
      <c r="BJ35" s="32">
        <f>IF($BF35&gt;$Y$7,"",IF(AND($BF35=$Y$7,$BG35=23),"",Entrées!E63-Entrées!E62))</f>
        <v>-825</v>
      </c>
      <c r="BK35" s="32">
        <f>IF($BF35&gt;$Y$7,"",IF(AND($BF35=$Y$7,$BG35=23),"",Entrées!F63-Entrées!F62))</f>
        <v>0.5</v>
      </c>
      <c r="BL35" s="32">
        <f>IF($BF35&gt;$Y$7,"",IF(AND($BF35=$Y$7,$BG35=23),"",Entrées!G63-Entrées!G62))</f>
        <v>212.5</v>
      </c>
      <c r="BM35" s="32">
        <f>IF($BF35&gt;$Y$7,"",IF(AND($BF35=$Y$7,$BG35=23),"",Entrées!H63-Entrées!H62))</f>
        <v>52</v>
      </c>
      <c r="BN35" s="32">
        <f>IF($BF35&gt;$Y$7,"",IF(AND($BF35=$Y$7,$BG35=23),"",Entrées!I63-Entrées!I62))</f>
        <v>502.5</v>
      </c>
      <c r="BO35" s="32">
        <f>IF($BF35&gt;$Y$7,"",IF(AND($BF35=$Y$7,$BG35=23),"",Entrées!J63-Entrées!J62))</f>
        <v>-49</v>
      </c>
      <c r="BP35" s="32">
        <f>IF($BF35&gt;$Y$7,"",IF(AND($BF35=$Y$7,$BG35=23),"",Entrées!K63-Entrées!K62))</f>
        <v>0</v>
      </c>
      <c r="BQ35" s="32">
        <f>IF($BF35&gt;$Y$7,"",IF(AND($BF35=$Y$7,$BG35=23),"",Entrées!L63-Entrées!L62))</f>
        <v>-197</v>
      </c>
      <c r="BR35" s="32">
        <f>IF($BF35&gt;$Y$7,"",IF(AND($BF35=$Y$7,$BG35=23),"",Entrées!M63-Entrées!M62))</f>
        <v>-601.5</v>
      </c>
      <c r="BS35" s="32">
        <f>IF($BF35&gt;$Y$7,"",IF(AND($BF35=$Y$7,$BG35=23),"",Entrées!N63-Entrées!N62))</f>
        <v>-5.5</v>
      </c>
      <c r="BT35" s="32">
        <f>IF($BF35&gt;$Y$7,"",IF(AND($BF35=$Y$7,$BG35=23),"",Entrées!O63-Entrées!O62))</f>
        <v>-81.5</v>
      </c>
      <c r="BU35" s="32">
        <f>IF($BF35&gt;$Y$7,"",IF(AND($BF35=$Y$7,$BG35=23),"",Entrées!P63-Entrées!P62))</f>
        <v>3</v>
      </c>
      <c r="BV35" s="32">
        <f>IF($BF35&gt;$Y$7,"",IF(AND($BF35=$Y$7,$BG35=23),"",Entrées!Q63-Entrées!Q62))</f>
        <v>-416</v>
      </c>
      <c r="BW35" s="32">
        <f>IF($BF35&gt;$Y$7,"",IF(AND($BF35=$Y$7,$BG35=23),"",Entrées!R63-Entrées!R62))</f>
        <v>-155</v>
      </c>
      <c r="BX35" s="32">
        <f>IF($BF35&gt;$Y$7,"",IF(AND($BF35=$Y$7,$BG35=23),"",Entrées!S63-Entrées!S62))</f>
        <v>-10</v>
      </c>
      <c r="BY35" s="32">
        <f>IF($BF35&gt;$Y$7,"",IF(AND($BF35=$Y$7,$BG35=23),"",Entrées!T63-Entrées!T62))</f>
        <v>0</v>
      </c>
      <c r="BZ35" s="32">
        <f>IF($BF35&gt;$Y$7,"",IF(AND($BF35=$Y$7,$BG35=23),"",Entrées!U63-Entrées!U62))</f>
        <v>0</v>
      </c>
      <c r="CA35" s="32">
        <f>IF($BF35&gt;$Y$7,"",IF(AND($BF35=$Y$7,$BG35=23),"",Entrées!V63-Entrées!V62))</f>
        <v>90</v>
      </c>
      <c r="CD35" s="33">
        <f>IF($BF35&lt;=$Y$7,Entrées!J62/CD$2,"")</f>
        <v>0.39736842105263159</v>
      </c>
      <c r="CE35" s="33">
        <f>IF($BF35&lt;=$Y$7,Entrées!K62/CE$2,"")</f>
        <v>0</v>
      </c>
      <c r="CF35" s="11">
        <f t="shared" si="24"/>
        <v>7600</v>
      </c>
      <c r="CG35" s="11">
        <f t="shared" si="25"/>
        <v>4200</v>
      </c>
      <c r="CH35" s="52">
        <f t="shared" si="26"/>
        <v>0.26950009137426939</v>
      </c>
      <c r="CI35" s="52">
        <f t="shared" si="27"/>
        <v>0.11132787698412699</v>
      </c>
      <c r="CN35" s="4"/>
      <c r="CO35" s="4"/>
      <c r="ED35" s="19"/>
      <c r="EE35" s="19"/>
      <c r="EF35" s="22"/>
      <c r="EG35" s="38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</row>
    <row r="36" spans="1:159">
      <c r="A36" s="11"/>
      <c r="C36" s="11">
        <f t="shared" si="34"/>
        <v>1</v>
      </c>
      <c r="D36" s="27">
        <f t="shared" si="30"/>
        <v>25</v>
      </c>
      <c r="E36" s="28">
        <f ca="1">IF($D36&gt;$D$8,"",INDIRECT(ADDRESS(ROW(Entrées!$C$37)+($D36-1)*24+E$11,COLUMN(Entrées!$C$37)+($C36-1),4,TRUE,"Entrées")))</f>
        <v>50402</v>
      </c>
      <c r="F36" s="28">
        <f ca="1">IF($D36&gt;$D$8,"",INDIRECT(ADDRESS(ROW(Entrées!$C$37)+($D36-1)*24+F$11,COLUMN(Entrées!$C$37)+($C36-1),4,TRUE,"Entrées")))</f>
        <v>46262</v>
      </c>
      <c r="G36" s="28">
        <f ca="1">IF($D36&gt;$D$8,"",INDIRECT(ADDRESS(ROW(Entrées!$C$37)+($D36-1)*24+G$11,COLUMN(Entrées!$C$37)+($C36-1),4,TRUE,"Entrées")))</f>
        <v>45076</v>
      </c>
      <c r="H36" s="28">
        <f ca="1">IF($D36&gt;$D$8,"",INDIRECT(ADDRESS(ROW(Entrées!$C$37)+($D36-1)*24+H$11,COLUMN(Entrées!$C$37)+($C36-1),4,TRUE,"Entrées")))</f>
        <v>42495.5</v>
      </c>
      <c r="I36" s="28">
        <f ca="1">IF($D36&gt;$D$8,"",INDIRECT(ADDRESS(ROW(Entrées!$C$37)+($D36-1)*24+I$11,COLUMN(Entrées!$C$37)+($C36-1),4,TRUE,"Entrées")))</f>
        <v>40970</v>
      </c>
      <c r="J36" s="28">
        <f ca="1">IF($D36&gt;$D$8,"",INDIRECT(ADDRESS(ROW(Entrées!$C$37)+($D36-1)*24+J$11,COLUMN(Entrées!$C$37)+($C36-1),4,TRUE,"Entrées")))</f>
        <v>41876</v>
      </c>
      <c r="K36" s="28">
        <f ca="1">IF($D36&gt;$D$8,"",INDIRECT(ADDRESS(ROW(Entrées!$C$37)+($D36-1)*24+K$11,COLUMN(Entrées!$C$37)+($C36-1),4,TRUE,"Entrées")))</f>
        <v>45475.5</v>
      </c>
      <c r="L36" s="28">
        <f ca="1">IF($D36&gt;$D$8,"",INDIRECT(ADDRESS(ROW(Entrées!$C$37)+($D36-1)*24+L$11,COLUMN(Entrées!$C$37)+($C36-1),4,TRUE,"Entrées")))</f>
        <v>49414</v>
      </c>
      <c r="M36" s="28">
        <f ca="1">IF($D36&gt;$D$8,"",INDIRECT(ADDRESS(ROW(Entrées!$C$37)+($D36-1)*24+M$11,COLUMN(Entrées!$C$37)+($C36-1),4,TRUE,"Entrées")))</f>
        <v>52793</v>
      </c>
      <c r="N36" s="28">
        <f ca="1">IF($D36&gt;$D$8,"",INDIRECT(ADDRESS(ROW(Entrées!$C$37)+($D36-1)*24+N$11,COLUMN(Entrées!$C$37)+($C36-1),4,TRUE,"Entrées")))</f>
        <v>54454</v>
      </c>
      <c r="O36" s="28">
        <f ca="1">IF($D36&gt;$D$8,"",INDIRECT(ADDRESS(ROW(Entrées!$C$37)+($D36-1)*24+O$11,COLUMN(Entrées!$C$37)+($C36-1),4,TRUE,"Entrées")))</f>
        <v>54725</v>
      </c>
      <c r="P36" s="28">
        <f ca="1">IF($D36&gt;$D$8,"",INDIRECT(ADDRESS(ROW(Entrées!$C$37)+($D36-1)*24+P$11,COLUMN(Entrées!$C$37)+($C36-1),4,TRUE,"Entrées")))</f>
        <v>54893</v>
      </c>
      <c r="Q36" s="28">
        <f ca="1">IF($D36&gt;$D$8,"",INDIRECT(ADDRESS(ROW(Entrées!$C$37)+($D36-1)*24+Q$11,COLUMN(Entrées!$C$37)+($C36-1),4,TRUE,"Entrées")))</f>
        <v>54921.5</v>
      </c>
      <c r="R36" s="28">
        <f ca="1">IF($D36&gt;$D$8,"",INDIRECT(ADDRESS(ROW(Entrées!$C$37)+($D36-1)*24+R$11,COLUMN(Entrées!$C$37)+($C36-1),4,TRUE,"Entrées")))</f>
        <v>54579.5</v>
      </c>
      <c r="S36" s="28">
        <f ca="1">IF($D36&gt;$D$8,"",INDIRECT(ADDRESS(ROW(Entrées!$C$37)+($D36-1)*24+S$11,COLUMN(Entrées!$C$37)+($C36-1),4,TRUE,"Entrées")))</f>
        <v>53914.5</v>
      </c>
      <c r="T36" s="28">
        <f ca="1">IF($D36&gt;$D$8,"",INDIRECT(ADDRESS(ROW(Entrées!$C$37)+($D36-1)*24+T$11,COLUMN(Entrées!$C$37)+($C36-1),4,TRUE,"Entrées")))</f>
        <v>52120.5</v>
      </c>
      <c r="U36" s="28">
        <f ca="1">IF($D36&gt;$D$8,"",INDIRECT(ADDRESS(ROW(Entrées!$C$37)+($D36-1)*24+U$11,COLUMN(Entrées!$C$37)+($C36-1),4,TRUE,"Entrées")))</f>
        <v>50530.5</v>
      </c>
      <c r="V36" s="28">
        <f ca="1">IF($D36&gt;$D$8,"",INDIRECT(ADDRESS(ROW(Entrées!$C$37)+($D36-1)*24+V$11,COLUMN(Entrées!$C$37)+($C36-1),4,TRUE,"Entrées")))</f>
        <v>49145</v>
      </c>
      <c r="W36" s="28">
        <f ca="1">IF($D36&gt;$D$8,"",INDIRECT(ADDRESS(ROW(Entrées!$C$37)+($D36-1)*24+W$11,COLUMN(Entrées!$C$37)+($C36-1),4,TRUE,"Entrées")))</f>
        <v>49523.5</v>
      </c>
      <c r="X36" s="28">
        <f ca="1">IF($D36&gt;$D$8,"",INDIRECT(ADDRESS(ROW(Entrées!$C$37)+($D36-1)*24+X$11,COLUMN(Entrées!$C$37)+($C36-1),4,TRUE,"Entrées")))</f>
        <v>50442.5</v>
      </c>
      <c r="Y36" s="28">
        <f ca="1">IF($D36&gt;$D$8,"",INDIRECT(ADDRESS(ROW(Entrées!$C$37)+($D36-1)*24+Y$11,COLUMN(Entrées!$C$37)+($C36-1),4,TRUE,"Entrées")))</f>
        <v>49124.5</v>
      </c>
      <c r="Z36" s="28">
        <f ca="1">IF($D36&gt;$D$8,"",INDIRECT(ADDRESS(ROW(Entrées!$C$37)+($D36-1)*24+Z$11,COLUMN(Entrées!$C$37)+($C36-1),4,TRUE,"Entrées")))</f>
        <v>48968.5</v>
      </c>
      <c r="AA36" s="28">
        <f ca="1">IF($D36&gt;$D$8,"",INDIRECT(ADDRESS(ROW(Entrées!$C$37)+($D36-1)*24+AA$11,COLUMN(Entrées!$C$37)+($C36-1),4,TRUE,"Entrées")))</f>
        <v>48880</v>
      </c>
      <c r="AB36" s="28">
        <f ca="1">IF($D36&gt;$D$8,"",INDIRECT(ADDRESS(ROW(Entrées!$C$37)+($D36-1)*24+AB$11,COLUMN(Entrées!$C$37)+($C36-1),4,TRUE,"Entrées")))</f>
        <v>51136</v>
      </c>
      <c r="AD36" s="40">
        <f t="shared" ca="1" si="28"/>
        <v>49671.770833333336</v>
      </c>
      <c r="AE36" s="40">
        <f t="shared" ca="1" si="31"/>
        <v>54921.5</v>
      </c>
      <c r="AF36" s="40">
        <f t="shared" ca="1" si="32"/>
        <v>40970</v>
      </c>
      <c r="AG36" s="4"/>
      <c r="AH36" s="11">
        <f>Entrées!A63</f>
        <v>2</v>
      </c>
      <c r="AI36" s="13">
        <f>Entrées!B63</f>
        <v>2</v>
      </c>
      <c r="AJ36" s="31">
        <f t="shared" ca="1" si="29"/>
        <v>55625.834722222207</v>
      </c>
      <c r="AK36" s="31">
        <f t="shared" ca="1" si="4"/>
        <v>55155.277777777781</v>
      </c>
      <c r="AL36" s="31">
        <f t="shared" ca="1" si="5"/>
        <v>55132.569444444431</v>
      </c>
      <c r="AM36" s="31">
        <f t="shared" ca="1" si="6"/>
        <v>439.35972222222233</v>
      </c>
      <c r="AN36" s="31">
        <f t="shared" ca="1" si="7"/>
        <v>2143.2847222222222</v>
      </c>
      <c r="AO36" s="31">
        <f t="shared" ca="1" si="8"/>
        <v>1711.4715277777773</v>
      </c>
      <c r="AP36" s="31">
        <f t="shared" ca="1" si="9"/>
        <v>43686.806944444448</v>
      </c>
      <c r="AQ36" s="31">
        <f t="shared" ca="1" si="10"/>
        <v>2048.2006944444447</v>
      </c>
      <c r="AR36" s="31">
        <f t="shared" ca="1" si="11"/>
        <v>467.57708333333329</v>
      </c>
      <c r="AS36" s="31">
        <f t="shared" ca="1" si="12"/>
        <v>9872.0041666666693</v>
      </c>
      <c r="AT36" s="31">
        <f t="shared" ca="1" si="13"/>
        <v>-752.91041666666672</v>
      </c>
      <c r="AU36" s="31">
        <f t="shared" ca="1" si="14"/>
        <v>580.30277777777769</v>
      </c>
      <c r="AV36" s="31">
        <f t="shared" ca="1" si="15"/>
        <v>-4570.3041666666659</v>
      </c>
      <c r="AW36" s="31">
        <f t="shared" ca="1" si="16"/>
        <v>53.39583333333335</v>
      </c>
      <c r="AX36" s="31">
        <f t="shared" ca="1" si="17"/>
        <v>1401.9361111111111</v>
      </c>
      <c r="AY36" s="31">
        <f t="shared" ca="1" si="18"/>
        <v>-1132.0805555555555</v>
      </c>
      <c r="AZ36" s="31">
        <f t="shared" ca="1" si="19"/>
        <v>-2177.1819444444441</v>
      </c>
      <c r="BA36" s="31">
        <f t="shared" ca="1" si="20"/>
        <v>644.8125</v>
      </c>
      <c r="BB36" s="31">
        <f t="shared" ca="1" si="21"/>
        <v>-1410.101388888889</v>
      </c>
      <c r="BC36" s="31">
        <f t="shared" ca="1" si="22"/>
        <v>-1800.2902777777781</v>
      </c>
      <c r="BF36" s="11">
        <f t="shared" si="23"/>
        <v>2</v>
      </c>
      <c r="BG36" s="11">
        <f t="shared" si="35"/>
        <v>2</v>
      </c>
      <c r="BH36" s="32">
        <f>IF($BF36&gt;$Y$7,"",IF(AND($BF36=$Y$7,$BG36=23),"",Entrées!C64-Entrées!C63))</f>
        <v>-2157.5</v>
      </c>
      <c r="BI36" s="32">
        <f>IF($BF36&gt;$Y$7,"",IF(AND($BF36=$Y$7,$BG36=23),"",Entrées!D64-Entrées!D63))</f>
        <v>-2625</v>
      </c>
      <c r="BJ36" s="32">
        <f>IF($BF36&gt;$Y$7,"",IF(AND($BF36=$Y$7,$BG36=23),"",Entrées!E64-Entrées!E63))</f>
        <v>-2437.5</v>
      </c>
      <c r="BK36" s="32">
        <f>IF($BF36&gt;$Y$7,"",IF(AND($BF36=$Y$7,$BG36=23),"",Entrées!F64-Entrées!F63))</f>
        <v>0</v>
      </c>
      <c r="BL36" s="32">
        <f>IF($BF36&gt;$Y$7,"",IF(AND($BF36=$Y$7,$BG36=23),"",Entrées!G64-Entrées!G63))</f>
        <v>-173</v>
      </c>
      <c r="BM36" s="32">
        <f>IF($BF36&gt;$Y$7,"",IF(AND($BF36=$Y$7,$BG36=23),"",Entrées!H64-Entrées!H63))</f>
        <v>15</v>
      </c>
      <c r="BN36" s="32">
        <f>IF($BF36&gt;$Y$7,"",IF(AND($BF36=$Y$7,$BG36=23),"",Entrées!I64-Entrées!I63))</f>
        <v>-443</v>
      </c>
      <c r="BO36" s="32">
        <f>IF($BF36&gt;$Y$7,"",IF(AND($BF36=$Y$7,$BG36=23),"",Entrées!J64-Entrées!J63))</f>
        <v>50.5</v>
      </c>
      <c r="BP36" s="32">
        <f>IF($BF36&gt;$Y$7,"",IF(AND($BF36=$Y$7,$BG36=23),"",Entrées!K64-Entrées!K63))</f>
        <v>0</v>
      </c>
      <c r="BQ36" s="32">
        <f>IF($BF36&gt;$Y$7,"",IF(AND($BF36=$Y$7,$BG36=23),"",Entrées!L64-Entrées!L63))</f>
        <v>-174.5</v>
      </c>
      <c r="BR36" s="32">
        <f>IF($BF36&gt;$Y$7,"",IF(AND($BF36=$Y$7,$BG36=23),"",Entrées!M64-Entrées!M63))</f>
        <v>-421.5</v>
      </c>
      <c r="BS36" s="32">
        <f>IF($BF36&gt;$Y$7,"",IF(AND($BF36=$Y$7,$BG36=23),"",Entrées!N64-Entrées!N63))</f>
        <v>-4</v>
      </c>
      <c r="BT36" s="32">
        <f>IF($BF36&gt;$Y$7,"",IF(AND($BF36=$Y$7,$BG36=23),"",Entrées!O64-Entrées!O63))</f>
        <v>-1007</v>
      </c>
      <c r="BU36" s="32">
        <f>IF($BF36&gt;$Y$7,"",IF(AND($BF36=$Y$7,$BG36=23),"",Entrées!P64-Entrées!P63))</f>
        <v>-1</v>
      </c>
      <c r="BV36" s="32">
        <f>IF($BF36&gt;$Y$7,"",IF(AND($BF36=$Y$7,$BG36=23),"",Entrées!Q64-Entrées!Q63))</f>
        <v>-994</v>
      </c>
      <c r="BW36" s="32">
        <f>IF($BF36&gt;$Y$7,"",IF(AND($BF36=$Y$7,$BG36=23),"",Entrées!R64-Entrées!R63))</f>
        <v>-388</v>
      </c>
      <c r="BX36" s="32">
        <f>IF($BF36&gt;$Y$7,"",IF(AND($BF36=$Y$7,$BG36=23),"",Entrées!S64-Entrées!S63))</f>
        <v>100</v>
      </c>
      <c r="BY36" s="32">
        <f>IF($BF36&gt;$Y$7,"",IF(AND($BF36=$Y$7,$BG36=23),"",Entrées!T64-Entrées!T63))</f>
        <v>0</v>
      </c>
      <c r="BZ36" s="32">
        <f>IF($BF36&gt;$Y$7,"",IF(AND($BF36=$Y$7,$BG36=23),"",Entrées!U64-Entrées!U63))</f>
        <v>0</v>
      </c>
      <c r="CA36" s="32">
        <f>IF($BF36&gt;$Y$7,"",IF(AND($BF36=$Y$7,$BG36=23),"",Entrées!V64-Entrées!V63))</f>
        <v>32</v>
      </c>
      <c r="CD36" s="33">
        <f>IF($BF36&lt;=$Y$7,Entrées!J63/CD$2,"")</f>
        <v>0.39092105263157895</v>
      </c>
      <c r="CE36" s="33">
        <f>IF($BF36&lt;=$Y$7,Entrées!K63/CE$2,"")</f>
        <v>0</v>
      </c>
      <c r="CF36" s="11">
        <f t="shared" si="24"/>
        <v>7600</v>
      </c>
      <c r="CG36" s="11">
        <f t="shared" si="25"/>
        <v>4200</v>
      </c>
      <c r="CH36" s="52">
        <f t="shared" si="26"/>
        <v>0.26950009137426939</v>
      </c>
      <c r="CI36" s="52">
        <f t="shared" si="27"/>
        <v>0.11132787698412699</v>
      </c>
      <c r="CN36" s="4"/>
      <c r="CO36" s="4"/>
      <c r="ED36" s="19"/>
      <c r="EE36" s="19"/>
      <c r="EF36" s="22"/>
      <c r="EG36" s="38"/>
      <c r="EH36" s="19"/>
      <c r="EI36" s="19"/>
      <c r="EJ36" s="19"/>
      <c r="EK36" s="19"/>
      <c r="EL36" s="19"/>
      <c r="EM36" s="38"/>
      <c r="EN36" s="19"/>
      <c r="EO36" s="19"/>
      <c r="EP36" s="19"/>
      <c r="EQ36" s="45"/>
      <c r="ER36" s="45"/>
      <c r="ES36" s="45"/>
      <c r="ET36" s="45"/>
      <c r="EU36" s="45"/>
      <c r="EV36" s="45"/>
      <c r="EW36" s="45"/>
      <c r="EX36" s="19"/>
      <c r="EY36" s="19"/>
      <c r="EZ36" s="19"/>
      <c r="FA36" s="19"/>
      <c r="FB36" s="19"/>
      <c r="FC36" s="19"/>
    </row>
    <row r="37" spans="1:159">
      <c r="A37" s="11"/>
      <c r="C37" s="11">
        <f t="shared" si="34"/>
        <v>1</v>
      </c>
      <c r="D37" s="27">
        <f t="shared" si="30"/>
        <v>26</v>
      </c>
      <c r="E37" s="28">
        <f ca="1">IF($D37&gt;$D$8,"",INDIRECT(ADDRESS(ROW(Entrées!$C$37)+($D37-1)*24+E$11,COLUMN(Entrées!$C$37)+($C37-1),4,TRUE,"Entrées")))</f>
        <v>49286</v>
      </c>
      <c r="F37" s="28">
        <f ca="1">IF($D37&gt;$D$8,"",INDIRECT(ADDRESS(ROW(Entrées!$C$37)+($D37-1)*24+F$11,COLUMN(Entrées!$C$37)+($C37-1),4,TRUE,"Entrées")))</f>
        <v>45057.5</v>
      </c>
      <c r="G37" s="28">
        <f ca="1">IF($D37&gt;$D$8,"",INDIRECT(ADDRESS(ROW(Entrées!$C$37)+($D37-1)*24+G$11,COLUMN(Entrées!$C$37)+($C37-1),4,TRUE,"Entrées")))</f>
        <v>43744</v>
      </c>
      <c r="H37" s="28">
        <f ca="1">IF($D37&gt;$D$8,"",INDIRECT(ADDRESS(ROW(Entrées!$C$37)+($D37-1)*24+H$11,COLUMN(Entrées!$C$37)+($C37-1),4,TRUE,"Entrées")))</f>
        <v>40924</v>
      </c>
      <c r="I37" s="28">
        <f ca="1">IF($D37&gt;$D$8,"",INDIRECT(ADDRESS(ROW(Entrées!$C$37)+($D37-1)*24+I$11,COLUMN(Entrées!$C$37)+($C37-1),4,TRUE,"Entrées")))</f>
        <v>39275</v>
      </c>
      <c r="J37" s="28">
        <f ca="1">IF($D37&gt;$D$8,"",INDIRECT(ADDRESS(ROW(Entrées!$C$37)+($D37-1)*24+J$11,COLUMN(Entrées!$C$37)+($C37-1),4,TRUE,"Entrées")))</f>
        <v>40069.5</v>
      </c>
      <c r="K37" s="28">
        <f ca="1">IF($D37&gt;$D$8,"",INDIRECT(ADDRESS(ROW(Entrées!$C$37)+($D37-1)*24+K$11,COLUMN(Entrées!$C$37)+($C37-1),4,TRUE,"Entrées")))</f>
        <v>43277.5</v>
      </c>
      <c r="L37" s="28">
        <f ca="1">IF($D37&gt;$D$8,"",INDIRECT(ADDRESS(ROW(Entrées!$C$37)+($D37-1)*24+L$11,COLUMN(Entrées!$C$37)+($C37-1),4,TRUE,"Entrées")))</f>
        <v>47343.5</v>
      </c>
      <c r="M37" s="28">
        <f ca="1">IF($D37&gt;$D$8,"",INDIRECT(ADDRESS(ROW(Entrées!$C$37)+($D37-1)*24+M$11,COLUMN(Entrées!$C$37)+($C37-1),4,TRUE,"Entrées")))</f>
        <v>51345.5</v>
      </c>
      <c r="N37" s="28">
        <f ca="1">IF($D37&gt;$D$8,"",INDIRECT(ADDRESS(ROW(Entrées!$C$37)+($D37-1)*24+N$11,COLUMN(Entrées!$C$37)+($C37-1),4,TRUE,"Entrées")))</f>
        <v>54128</v>
      </c>
      <c r="O37" s="28">
        <f ca="1">IF($D37&gt;$D$8,"",INDIRECT(ADDRESS(ROW(Entrées!$C$37)+($D37-1)*24+O$11,COLUMN(Entrées!$C$37)+($C37-1),4,TRUE,"Entrées")))</f>
        <v>55528</v>
      </c>
      <c r="P37" s="28">
        <f ca="1">IF($D37&gt;$D$8,"",INDIRECT(ADDRESS(ROW(Entrées!$C$37)+($D37-1)*24+P$11,COLUMN(Entrées!$C$37)+($C37-1),4,TRUE,"Entrées")))</f>
        <v>56238.5</v>
      </c>
      <c r="Q37" s="28">
        <f ca="1">IF($D37&gt;$D$8,"",INDIRECT(ADDRESS(ROW(Entrées!$C$37)+($D37-1)*24+Q$11,COLUMN(Entrées!$C$37)+($C37-1),4,TRUE,"Entrées")))</f>
        <v>57224</v>
      </c>
      <c r="R37" s="28">
        <f ca="1">IF($D37&gt;$D$8,"",INDIRECT(ADDRESS(ROW(Entrées!$C$37)+($D37-1)*24+R$11,COLUMN(Entrées!$C$37)+($C37-1),4,TRUE,"Entrées")))</f>
        <v>56835</v>
      </c>
      <c r="S37" s="28">
        <f ca="1">IF($D37&gt;$D$8,"",INDIRECT(ADDRESS(ROW(Entrées!$C$37)+($D37-1)*24+S$11,COLUMN(Entrées!$C$37)+($C37-1),4,TRUE,"Entrées")))</f>
        <v>55899</v>
      </c>
      <c r="T37" s="28">
        <f ca="1">IF($D37&gt;$D$8,"",INDIRECT(ADDRESS(ROW(Entrées!$C$37)+($D37-1)*24+T$11,COLUMN(Entrées!$C$37)+($C37-1),4,TRUE,"Entrées")))</f>
        <v>54421.5</v>
      </c>
      <c r="U37" s="28">
        <f ca="1">IF($D37&gt;$D$8,"",INDIRECT(ADDRESS(ROW(Entrées!$C$37)+($D37-1)*24+U$11,COLUMN(Entrées!$C$37)+($C37-1),4,TRUE,"Entrées")))</f>
        <v>52900.5</v>
      </c>
      <c r="V37" s="28">
        <f ca="1">IF($D37&gt;$D$8,"",INDIRECT(ADDRESS(ROW(Entrées!$C$37)+($D37-1)*24+V$11,COLUMN(Entrées!$C$37)+($C37-1),4,TRUE,"Entrées")))</f>
        <v>51990</v>
      </c>
      <c r="W37" s="28">
        <f ca="1">IF($D37&gt;$D$8,"",INDIRECT(ADDRESS(ROW(Entrées!$C$37)+($D37-1)*24+W$11,COLUMN(Entrées!$C$37)+($C37-1),4,TRUE,"Entrées")))</f>
        <v>52605.5</v>
      </c>
      <c r="X37" s="28">
        <f ca="1">IF($D37&gt;$D$8,"",INDIRECT(ADDRESS(ROW(Entrées!$C$37)+($D37-1)*24+X$11,COLUMN(Entrées!$C$37)+($C37-1),4,TRUE,"Entrées")))</f>
        <v>54057.5</v>
      </c>
      <c r="Y37" s="28">
        <f ca="1">IF($D37&gt;$D$8,"",INDIRECT(ADDRESS(ROW(Entrées!$C$37)+($D37-1)*24+Y$11,COLUMN(Entrées!$C$37)+($C37-1),4,TRUE,"Entrées")))</f>
        <v>52677</v>
      </c>
      <c r="Z37" s="28">
        <f ca="1">IF($D37&gt;$D$8,"",INDIRECT(ADDRESS(ROW(Entrées!$C$37)+($D37-1)*24+Z$11,COLUMN(Entrées!$C$37)+($C37-1),4,TRUE,"Entrées")))</f>
        <v>51811.5</v>
      </c>
      <c r="AA37" s="28">
        <f ca="1">IF($D37&gt;$D$8,"",INDIRECT(ADDRESS(ROW(Entrées!$C$37)+($D37-1)*24+AA$11,COLUMN(Entrées!$C$37)+($C37-1),4,TRUE,"Entrées")))</f>
        <v>51224</v>
      </c>
      <c r="AB37" s="28">
        <f ca="1">IF($D37&gt;$D$8,"",INDIRECT(ADDRESS(ROW(Entrées!$C$37)+($D37-1)*24+AB$11,COLUMN(Entrées!$C$37)+($C37-1),4,TRUE,"Entrées")))</f>
        <v>53686.5</v>
      </c>
      <c r="AD37" s="40">
        <f t="shared" ca="1" si="28"/>
        <v>50481.208333333336</v>
      </c>
      <c r="AE37" s="40">
        <f t="shared" ca="1" si="31"/>
        <v>57224</v>
      </c>
      <c r="AF37" s="40">
        <f t="shared" ca="1" si="32"/>
        <v>39275</v>
      </c>
      <c r="AG37" s="4"/>
      <c r="AH37" s="11">
        <f>Entrées!A64</f>
        <v>2</v>
      </c>
      <c r="AI37" s="13">
        <f>Entrées!B64</f>
        <v>3</v>
      </c>
      <c r="AJ37" s="31">
        <f t="shared" ca="1" si="29"/>
        <v>55625.834722222207</v>
      </c>
      <c r="AK37" s="31">
        <f t="shared" ca="1" si="4"/>
        <v>55155.277777777781</v>
      </c>
      <c r="AL37" s="31">
        <f t="shared" ca="1" si="5"/>
        <v>55132.569444444431</v>
      </c>
      <c r="AM37" s="31">
        <f t="shared" ca="1" si="6"/>
        <v>439.35972222222233</v>
      </c>
      <c r="AN37" s="31">
        <f t="shared" ca="1" si="7"/>
        <v>2143.2847222222222</v>
      </c>
      <c r="AO37" s="31">
        <f t="shared" ca="1" si="8"/>
        <v>1711.4715277777773</v>
      </c>
      <c r="AP37" s="31">
        <f t="shared" ca="1" si="9"/>
        <v>43686.806944444448</v>
      </c>
      <c r="AQ37" s="31">
        <f t="shared" ca="1" si="10"/>
        <v>2048.2006944444447</v>
      </c>
      <c r="AR37" s="31">
        <f t="shared" ca="1" si="11"/>
        <v>467.57708333333329</v>
      </c>
      <c r="AS37" s="31">
        <f t="shared" ca="1" si="12"/>
        <v>9872.0041666666693</v>
      </c>
      <c r="AT37" s="31">
        <f t="shared" ca="1" si="13"/>
        <v>-752.91041666666672</v>
      </c>
      <c r="AU37" s="31">
        <f t="shared" ca="1" si="14"/>
        <v>580.30277777777769</v>
      </c>
      <c r="AV37" s="31">
        <f t="shared" ca="1" si="15"/>
        <v>-4570.3041666666659</v>
      </c>
      <c r="AW37" s="31">
        <f t="shared" ca="1" si="16"/>
        <v>53.39583333333335</v>
      </c>
      <c r="AX37" s="31">
        <f t="shared" ca="1" si="17"/>
        <v>1401.9361111111111</v>
      </c>
      <c r="AY37" s="31">
        <f t="shared" ca="1" si="18"/>
        <v>-1132.0805555555555</v>
      </c>
      <c r="AZ37" s="31">
        <f t="shared" ca="1" si="19"/>
        <v>-2177.1819444444441</v>
      </c>
      <c r="BA37" s="31">
        <f t="shared" ca="1" si="20"/>
        <v>644.8125</v>
      </c>
      <c r="BB37" s="31">
        <f t="shared" ca="1" si="21"/>
        <v>-1410.101388888889</v>
      </c>
      <c r="BC37" s="31">
        <f t="shared" ca="1" si="22"/>
        <v>-1800.2902777777781</v>
      </c>
      <c r="BF37" s="11">
        <f t="shared" si="23"/>
        <v>2</v>
      </c>
      <c r="BG37" s="11">
        <f t="shared" si="35"/>
        <v>3</v>
      </c>
      <c r="BH37" s="32">
        <f>IF($BF37&gt;$Y$7,"",IF(AND($BF37=$Y$7,$BG37=23),"",Entrées!C65-Entrées!C64))</f>
        <v>-1371</v>
      </c>
      <c r="BI37" s="32">
        <f>IF($BF37&gt;$Y$7,"",IF(AND($BF37=$Y$7,$BG37=23),"",Entrées!D65-Entrées!D64))</f>
        <v>-1150</v>
      </c>
      <c r="BJ37" s="32">
        <f>IF($BF37&gt;$Y$7,"",IF(AND($BF37=$Y$7,$BG37=23),"",Entrées!E65-Entrées!E64))</f>
        <v>-912.5</v>
      </c>
      <c r="BK37" s="32">
        <f>IF($BF37&gt;$Y$7,"",IF(AND($BF37=$Y$7,$BG37=23),"",Entrées!F65-Entrées!F64))</f>
        <v>0</v>
      </c>
      <c r="BL37" s="32">
        <f>IF($BF37&gt;$Y$7,"",IF(AND($BF37=$Y$7,$BG37=23),"",Entrées!G65-Entrées!G64))</f>
        <v>-18</v>
      </c>
      <c r="BM37" s="32">
        <f>IF($BF37&gt;$Y$7,"",IF(AND($BF37=$Y$7,$BG37=23),"",Entrées!H65-Entrées!H64))</f>
        <v>258</v>
      </c>
      <c r="BN37" s="32">
        <f>IF($BF37&gt;$Y$7,"",IF(AND($BF37=$Y$7,$BG37=23),"",Entrées!I65-Entrées!I64))</f>
        <v>-343</v>
      </c>
      <c r="BO37" s="32">
        <f>IF($BF37&gt;$Y$7,"",IF(AND($BF37=$Y$7,$BG37=23),"",Entrées!J65-Entrées!J64))</f>
        <v>65</v>
      </c>
      <c r="BP37" s="32">
        <f>IF($BF37&gt;$Y$7,"",IF(AND($BF37=$Y$7,$BG37=23),"",Entrées!K65-Entrées!K64))</f>
        <v>0</v>
      </c>
      <c r="BQ37" s="32">
        <f>IF($BF37&gt;$Y$7,"",IF(AND($BF37=$Y$7,$BG37=23),"",Entrées!L65-Entrées!L64))</f>
        <v>-41.5</v>
      </c>
      <c r="BR37" s="32">
        <f>IF($BF37&gt;$Y$7,"",IF(AND($BF37=$Y$7,$BG37=23),"",Entrées!M65-Entrées!M64))</f>
        <v>-567.5</v>
      </c>
      <c r="BS37" s="32">
        <f>IF($BF37&gt;$Y$7,"",IF(AND($BF37=$Y$7,$BG37=23),"",Entrées!N65-Entrées!N64))</f>
        <v>2</v>
      </c>
      <c r="BT37" s="32">
        <f>IF($BF37&gt;$Y$7,"",IF(AND($BF37=$Y$7,$BG37=23),"",Entrées!O65-Entrées!O64))</f>
        <v>-725.5</v>
      </c>
      <c r="BU37" s="32">
        <f>IF($BF37&gt;$Y$7,"",IF(AND($BF37=$Y$7,$BG37=23),"",Entrées!P65-Entrées!P64))</f>
        <v>2</v>
      </c>
      <c r="BV37" s="32">
        <f>IF($BF37&gt;$Y$7,"",IF(AND($BF37=$Y$7,$BG37=23),"",Entrées!Q65-Entrées!Q64))</f>
        <v>-392</v>
      </c>
      <c r="BW37" s="32">
        <f>IF($BF37&gt;$Y$7,"",IF(AND($BF37=$Y$7,$BG37=23),"",Entrées!R65-Entrées!R64))</f>
        <v>-1</v>
      </c>
      <c r="BX37" s="32">
        <f>IF($BF37&gt;$Y$7,"",IF(AND($BF37=$Y$7,$BG37=23),"",Entrées!S65-Entrées!S64))</f>
        <v>0</v>
      </c>
      <c r="BY37" s="32">
        <f>IF($BF37&gt;$Y$7,"",IF(AND($BF37=$Y$7,$BG37=23),"",Entrées!T65-Entrées!T64))</f>
        <v>0</v>
      </c>
      <c r="BZ37" s="32">
        <f>IF($BF37&gt;$Y$7,"",IF(AND($BF37=$Y$7,$BG37=23),"",Entrées!U65-Entrées!U64))</f>
        <v>0</v>
      </c>
      <c r="CA37" s="32">
        <f>IF($BF37&gt;$Y$7,"",IF(AND($BF37=$Y$7,$BG37=23),"",Entrées!V65-Entrées!V64))</f>
        <v>89</v>
      </c>
      <c r="CD37" s="33">
        <f>IF($BF37&lt;=$Y$7,Entrées!J64/CD$2,"")</f>
        <v>0.39756578947368421</v>
      </c>
      <c r="CE37" s="33">
        <f>IF($BF37&lt;=$Y$7,Entrées!K64/CE$2,"")</f>
        <v>0</v>
      </c>
      <c r="CF37" s="11">
        <f t="shared" si="24"/>
        <v>7600</v>
      </c>
      <c r="CG37" s="11">
        <f t="shared" si="25"/>
        <v>4200</v>
      </c>
      <c r="CH37" s="52">
        <f t="shared" si="26"/>
        <v>0.26950009137426939</v>
      </c>
      <c r="CI37" s="52">
        <f t="shared" si="27"/>
        <v>0.11132787698412699</v>
      </c>
      <c r="CL37" s="37" t="s">
        <v>14</v>
      </c>
      <c r="CM37" s="37"/>
      <c r="CN37" s="37"/>
      <c r="CO37" s="37"/>
      <c r="CP37" s="37"/>
      <c r="CR37" s="37" t="s">
        <v>86</v>
      </c>
      <c r="CS37" s="37"/>
      <c r="CT37" s="37"/>
      <c r="CU37" s="37"/>
      <c r="CV37" s="49"/>
      <c r="ED37" s="19"/>
      <c r="EE37" s="19"/>
      <c r="EF37" s="22"/>
      <c r="EG37" s="38"/>
      <c r="EH37" s="19"/>
      <c r="EI37" s="19"/>
      <c r="EJ37" s="19"/>
      <c r="EK37" s="19"/>
      <c r="EL37" s="19"/>
      <c r="EM37" s="38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</row>
    <row r="38" spans="1:159">
      <c r="A38" s="11"/>
      <c r="C38" s="11">
        <f t="shared" si="34"/>
        <v>1</v>
      </c>
      <c r="D38" s="27">
        <f t="shared" si="30"/>
        <v>27</v>
      </c>
      <c r="E38" s="28">
        <f ca="1">IF($D38&gt;$D$8,"",INDIRECT(ADDRESS(ROW(Entrées!$C$37)+($D38-1)*24+E$11,COLUMN(Entrées!$C$37)+($C38-1),4,TRUE,"Entrées")))</f>
        <v>51821.5</v>
      </c>
      <c r="F38" s="28">
        <f ca="1">IF($D38&gt;$D$8,"",INDIRECT(ADDRESS(ROW(Entrées!$C$37)+($D38-1)*24+F$11,COLUMN(Entrées!$C$37)+($C38-1),4,TRUE,"Entrées")))</f>
        <v>47415.5</v>
      </c>
      <c r="G38" s="28">
        <f ca="1">IF($D38&gt;$D$8,"",INDIRECT(ADDRESS(ROW(Entrées!$C$37)+($D38-1)*24+G$11,COLUMN(Entrées!$C$37)+($C38-1),4,TRUE,"Entrées")))</f>
        <v>46126</v>
      </c>
      <c r="H38" s="28">
        <f ca="1">IF($D38&gt;$D$8,"",INDIRECT(ADDRESS(ROW(Entrées!$C$37)+($D38-1)*24+H$11,COLUMN(Entrées!$C$37)+($C38-1),4,TRUE,"Entrées")))</f>
        <v>43247.5</v>
      </c>
      <c r="I38" s="28">
        <f ca="1">IF($D38&gt;$D$8,"",INDIRECT(ADDRESS(ROW(Entrées!$C$37)+($D38-1)*24+I$11,COLUMN(Entrées!$C$37)+($C38-1),4,TRUE,"Entrées")))</f>
        <v>41462</v>
      </c>
      <c r="J38" s="28">
        <f ca="1">IF($D38&gt;$D$8,"",INDIRECT(ADDRESS(ROW(Entrées!$C$37)+($D38-1)*24+J$11,COLUMN(Entrées!$C$37)+($C38-1),4,TRUE,"Entrées")))</f>
        <v>41479</v>
      </c>
      <c r="K38" s="28">
        <f ca="1">IF($D38&gt;$D$8,"",INDIRECT(ADDRESS(ROW(Entrées!$C$37)+($D38-1)*24+K$11,COLUMN(Entrées!$C$37)+($C38-1),4,TRUE,"Entrées")))</f>
        <v>42720</v>
      </c>
      <c r="L38" s="28">
        <f ca="1">IF($D38&gt;$D$8,"",INDIRECT(ADDRESS(ROW(Entrées!$C$37)+($D38-1)*24+L$11,COLUMN(Entrées!$C$37)+($C38-1),4,TRUE,"Entrées")))</f>
        <v>43548.5</v>
      </c>
      <c r="M38" s="28">
        <f ca="1">IF($D38&gt;$D$8,"",INDIRECT(ADDRESS(ROW(Entrées!$C$37)+($D38-1)*24+M$11,COLUMN(Entrées!$C$37)+($C38-1),4,TRUE,"Entrées")))</f>
        <v>46472.5</v>
      </c>
      <c r="N38" s="28">
        <f ca="1">IF($D38&gt;$D$8,"",INDIRECT(ADDRESS(ROW(Entrées!$C$37)+($D38-1)*24+N$11,COLUMN(Entrées!$C$37)+($C38-1),4,TRUE,"Entrées")))</f>
        <v>49718.5</v>
      </c>
      <c r="O38" s="28">
        <f ca="1">IF($D38&gt;$D$8,"",INDIRECT(ADDRESS(ROW(Entrées!$C$37)+($D38-1)*24+O$11,COLUMN(Entrées!$C$37)+($C38-1),4,TRUE,"Entrées")))</f>
        <v>51591.5</v>
      </c>
      <c r="P38" s="28">
        <f ca="1">IF($D38&gt;$D$8,"",INDIRECT(ADDRESS(ROW(Entrées!$C$37)+($D38-1)*24+P$11,COLUMN(Entrées!$C$37)+($C38-1),4,TRUE,"Entrées")))</f>
        <v>52422</v>
      </c>
      <c r="Q38" s="28">
        <f ca="1">IF($D38&gt;$D$8,"",INDIRECT(ADDRESS(ROW(Entrées!$C$37)+($D38-1)*24+Q$11,COLUMN(Entrées!$C$37)+($C38-1),4,TRUE,"Entrées")))</f>
        <v>53507</v>
      </c>
      <c r="R38" s="28">
        <f ca="1">IF($D38&gt;$D$8,"",INDIRECT(ADDRESS(ROW(Entrées!$C$37)+($D38-1)*24+R$11,COLUMN(Entrées!$C$37)+($C38-1),4,TRUE,"Entrées")))</f>
        <v>53886.5</v>
      </c>
      <c r="S38" s="28">
        <f ca="1">IF($D38&gt;$D$8,"",INDIRECT(ADDRESS(ROW(Entrées!$C$37)+($D38-1)*24+S$11,COLUMN(Entrées!$C$37)+($C38-1),4,TRUE,"Entrées")))</f>
        <v>51562.5</v>
      </c>
      <c r="T38" s="28">
        <f ca="1">IF($D38&gt;$D$8,"",INDIRECT(ADDRESS(ROW(Entrées!$C$37)+($D38-1)*24+T$11,COLUMN(Entrées!$C$37)+($C38-1),4,TRUE,"Entrées")))</f>
        <v>49656.5</v>
      </c>
      <c r="U38" s="28">
        <f ca="1">IF($D38&gt;$D$8,"",INDIRECT(ADDRESS(ROW(Entrées!$C$37)+($D38-1)*24+U$11,COLUMN(Entrées!$C$37)+($C38-1),4,TRUE,"Entrées")))</f>
        <v>48193</v>
      </c>
      <c r="V38" s="28">
        <f ca="1">IF($D38&gt;$D$8,"",INDIRECT(ADDRESS(ROW(Entrées!$C$37)+($D38-1)*24+V$11,COLUMN(Entrées!$C$37)+($C38-1),4,TRUE,"Entrées")))</f>
        <v>47471.5</v>
      </c>
      <c r="W38" s="28">
        <f ca="1">IF($D38&gt;$D$8,"",INDIRECT(ADDRESS(ROW(Entrées!$C$37)+($D38-1)*24+W$11,COLUMN(Entrées!$C$37)+($C38-1),4,TRUE,"Entrées")))</f>
        <v>48772</v>
      </c>
      <c r="X38" s="28">
        <f ca="1">IF($D38&gt;$D$8,"",INDIRECT(ADDRESS(ROW(Entrées!$C$37)+($D38-1)*24+X$11,COLUMN(Entrées!$C$37)+($C38-1),4,TRUE,"Entrées")))</f>
        <v>50655</v>
      </c>
      <c r="Y38" s="28">
        <f ca="1">IF($D38&gt;$D$8,"",INDIRECT(ADDRESS(ROW(Entrées!$C$37)+($D38-1)*24+Y$11,COLUMN(Entrées!$C$37)+($C38-1),4,TRUE,"Entrées")))</f>
        <v>50524</v>
      </c>
      <c r="Z38" s="28">
        <f ca="1">IF($D38&gt;$D$8,"",INDIRECT(ADDRESS(ROW(Entrées!$C$37)+($D38-1)*24+Z$11,COLUMN(Entrées!$C$37)+($C38-1),4,TRUE,"Entrées")))</f>
        <v>51002</v>
      </c>
      <c r="AA38" s="28">
        <f ca="1">IF($D38&gt;$D$8,"",INDIRECT(ADDRESS(ROW(Entrées!$C$37)+($D38-1)*24+AA$11,COLUMN(Entrées!$C$37)+($C38-1),4,TRUE,"Entrées")))</f>
        <v>51435.5</v>
      </c>
      <c r="AB38" s="28">
        <f ca="1">IF($D38&gt;$D$8,"",INDIRECT(ADDRESS(ROW(Entrées!$C$37)+($D38-1)*24+AB$11,COLUMN(Entrées!$C$37)+($C38-1),4,TRUE,"Entrées")))</f>
        <v>55127</v>
      </c>
      <c r="AD38" s="40">
        <f t="shared" ca="1" si="28"/>
        <v>48742.375</v>
      </c>
      <c r="AE38" s="40">
        <f t="shared" ca="1" si="31"/>
        <v>55127</v>
      </c>
      <c r="AF38" s="40">
        <f t="shared" ca="1" si="32"/>
        <v>41462</v>
      </c>
      <c r="AG38" s="4"/>
      <c r="AH38" s="11">
        <f>Entrées!A65</f>
        <v>2</v>
      </c>
      <c r="AI38" s="13">
        <f>Entrées!B65</f>
        <v>4</v>
      </c>
      <c r="AJ38" s="31">
        <f t="shared" ca="1" si="29"/>
        <v>55625.834722222207</v>
      </c>
      <c r="AK38" s="31">
        <f t="shared" ca="1" si="4"/>
        <v>55155.277777777781</v>
      </c>
      <c r="AL38" s="31">
        <f t="shared" ca="1" si="5"/>
        <v>55132.569444444431</v>
      </c>
      <c r="AM38" s="31">
        <f t="shared" ca="1" si="6"/>
        <v>439.35972222222233</v>
      </c>
      <c r="AN38" s="31">
        <f t="shared" ca="1" si="7"/>
        <v>2143.2847222222222</v>
      </c>
      <c r="AO38" s="31">
        <f t="shared" ca="1" si="8"/>
        <v>1711.4715277777773</v>
      </c>
      <c r="AP38" s="31">
        <f t="shared" ca="1" si="9"/>
        <v>43686.806944444448</v>
      </c>
      <c r="AQ38" s="31">
        <f t="shared" ca="1" si="10"/>
        <v>2048.2006944444447</v>
      </c>
      <c r="AR38" s="31">
        <f t="shared" ca="1" si="11"/>
        <v>467.57708333333329</v>
      </c>
      <c r="AS38" s="31">
        <f t="shared" ca="1" si="12"/>
        <v>9872.0041666666693</v>
      </c>
      <c r="AT38" s="31">
        <f t="shared" ca="1" si="13"/>
        <v>-752.91041666666672</v>
      </c>
      <c r="AU38" s="31">
        <f t="shared" ca="1" si="14"/>
        <v>580.30277777777769</v>
      </c>
      <c r="AV38" s="31">
        <f t="shared" ca="1" si="15"/>
        <v>-4570.3041666666659</v>
      </c>
      <c r="AW38" s="31">
        <f t="shared" ca="1" si="16"/>
        <v>53.39583333333335</v>
      </c>
      <c r="AX38" s="31">
        <f t="shared" ca="1" si="17"/>
        <v>1401.9361111111111</v>
      </c>
      <c r="AY38" s="31">
        <f t="shared" ca="1" si="18"/>
        <v>-1132.0805555555555</v>
      </c>
      <c r="AZ38" s="31">
        <f t="shared" ca="1" si="19"/>
        <v>-2177.1819444444441</v>
      </c>
      <c r="BA38" s="31">
        <f t="shared" ca="1" si="20"/>
        <v>644.8125</v>
      </c>
      <c r="BB38" s="31">
        <f t="shared" ca="1" si="21"/>
        <v>-1410.101388888889</v>
      </c>
      <c r="BC38" s="31">
        <f t="shared" ca="1" si="22"/>
        <v>-1800.2902777777781</v>
      </c>
      <c r="BF38" s="11">
        <f t="shared" si="23"/>
        <v>2</v>
      </c>
      <c r="BG38" s="11">
        <f t="shared" si="35"/>
        <v>4</v>
      </c>
      <c r="BH38" s="32">
        <f>IF($BF38&gt;$Y$7,"",IF(AND($BF38=$Y$7,$BG38=23),"",Entrées!C66-Entrées!C65))</f>
        <v>1719.5</v>
      </c>
      <c r="BI38" s="32">
        <f>IF($BF38&gt;$Y$7,"",IF(AND($BF38=$Y$7,$BG38=23),"",Entrées!D66-Entrées!D65))</f>
        <v>2387.5</v>
      </c>
      <c r="BJ38" s="32">
        <f>IF($BF38&gt;$Y$7,"",IF(AND($BF38=$Y$7,$BG38=23),"",Entrées!E66-Entrées!E65))</f>
        <v>2787.5</v>
      </c>
      <c r="BK38" s="32">
        <f>IF($BF38&gt;$Y$7,"",IF(AND($BF38=$Y$7,$BG38=23),"",Entrées!F66-Entrées!F65))</f>
        <v>1</v>
      </c>
      <c r="BL38" s="32">
        <f>IF($BF38&gt;$Y$7,"",IF(AND($BF38=$Y$7,$BG38=23),"",Entrées!G66-Entrées!G65))</f>
        <v>478</v>
      </c>
      <c r="BM38" s="32">
        <f>IF($BF38&gt;$Y$7,"",IF(AND($BF38=$Y$7,$BG38=23),"",Entrées!H66-Entrées!H65))</f>
        <v>291</v>
      </c>
      <c r="BN38" s="32">
        <f>IF($BF38&gt;$Y$7,"",IF(AND($BF38=$Y$7,$BG38=23),"",Entrées!I66-Entrées!I65))</f>
        <v>383.5</v>
      </c>
      <c r="BO38" s="32">
        <f>IF($BF38&gt;$Y$7,"",IF(AND($BF38=$Y$7,$BG38=23),"",Entrées!J66-Entrées!J65))</f>
        <v>-45</v>
      </c>
      <c r="BP38" s="32">
        <f>IF($BF38&gt;$Y$7,"",IF(AND($BF38=$Y$7,$BG38=23),"",Entrées!K66-Entrées!K65))</f>
        <v>0</v>
      </c>
      <c r="BQ38" s="32">
        <f>IF($BF38&gt;$Y$7,"",IF(AND($BF38=$Y$7,$BG38=23),"",Entrées!L66-Entrées!L65))</f>
        <v>104.5</v>
      </c>
      <c r="BR38" s="32">
        <f>IF($BF38&gt;$Y$7,"",IF(AND($BF38=$Y$7,$BG38=23),"",Entrées!M66-Entrées!M65))</f>
        <v>26</v>
      </c>
      <c r="BS38" s="32">
        <f>IF($BF38&gt;$Y$7,"",IF(AND($BF38=$Y$7,$BG38=23),"",Entrées!N66-Entrées!N65))</f>
        <v>4</v>
      </c>
      <c r="BT38" s="32">
        <f>IF($BF38&gt;$Y$7,"",IF(AND($BF38=$Y$7,$BG38=23),"",Entrées!O66-Entrées!O65))</f>
        <v>476.5</v>
      </c>
      <c r="BU38" s="32">
        <f>IF($BF38&gt;$Y$7,"",IF(AND($BF38=$Y$7,$BG38=23),"",Entrées!P66-Entrées!P65))</f>
        <v>8</v>
      </c>
      <c r="BV38" s="32">
        <f>IF($BF38&gt;$Y$7,"",IF(AND($BF38=$Y$7,$BG38=23),"",Entrées!Q66-Entrées!Q65))</f>
        <v>1266</v>
      </c>
      <c r="BW38" s="32">
        <f>IF($BF38&gt;$Y$7,"",IF(AND($BF38=$Y$7,$BG38=23),"",Entrées!R66-Entrées!R65))</f>
        <v>355</v>
      </c>
      <c r="BX38" s="32">
        <f>IF($BF38&gt;$Y$7,"",IF(AND($BF38=$Y$7,$BG38=23),"",Entrées!S66-Entrées!S65))</f>
        <v>140</v>
      </c>
      <c r="BY38" s="32">
        <f>IF($BF38&gt;$Y$7,"",IF(AND($BF38=$Y$7,$BG38=23),"",Entrées!T66-Entrées!T65))</f>
        <v>0</v>
      </c>
      <c r="BZ38" s="32">
        <f>IF($BF38&gt;$Y$7,"",IF(AND($BF38=$Y$7,$BG38=23),"",Entrées!U66-Entrées!U65))</f>
        <v>0</v>
      </c>
      <c r="CA38" s="32">
        <f>IF($BF38&gt;$Y$7,"",IF(AND($BF38=$Y$7,$BG38=23),"",Entrées!V66-Entrées!V65))</f>
        <v>-468</v>
      </c>
      <c r="CD38" s="33">
        <f>IF($BF38&lt;=$Y$7,Entrées!J65/CD$2,"")</f>
        <v>0.40611842105263157</v>
      </c>
      <c r="CE38" s="33">
        <f>IF($BF38&lt;=$Y$7,Entrées!K65/CE$2,"")</f>
        <v>0</v>
      </c>
      <c r="CF38" s="11">
        <f t="shared" si="24"/>
        <v>7600</v>
      </c>
      <c r="CG38" s="11">
        <f t="shared" si="25"/>
        <v>4200</v>
      </c>
      <c r="CH38" s="52">
        <f t="shared" si="26"/>
        <v>0.26950009137426939</v>
      </c>
      <c r="CI38" s="52">
        <f t="shared" si="27"/>
        <v>0.11132787698412699</v>
      </c>
      <c r="CL38" s="37" t="s">
        <v>83</v>
      </c>
      <c r="CM38" s="37"/>
      <c r="CN38" s="37"/>
      <c r="CO38" s="37" t="s">
        <v>4</v>
      </c>
      <c r="CP38" s="37"/>
      <c r="CR38" s="37" t="s">
        <v>83</v>
      </c>
      <c r="CS38" s="37"/>
      <c r="CT38" s="37"/>
      <c r="CU38" s="37" t="s">
        <v>4</v>
      </c>
      <c r="CV38" s="4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</row>
    <row r="39" spans="1:159">
      <c r="A39" s="11"/>
      <c r="C39" s="11">
        <f t="shared" si="34"/>
        <v>1</v>
      </c>
      <c r="D39" s="27">
        <f t="shared" si="30"/>
        <v>28</v>
      </c>
      <c r="E39" s="28">
        <f ca="1">IF($D39&gt;$D$8,"",INDIRECT(ADDRESS(ROW(Entrées!$C$37)+($D39-1)*24+E$11,COLUMN(Entrées!$C$37)+($C39-1),4,TRUE,"Entrées")))</f>
        <v>53800</v>
      </c>
      <c r="F39" s="28">
        <f ca="1">IF($D39&gt;$D$8,"",INDIRECT(ADDRESS(ROW(Entrées!$C$37)+($D39-1)*24+F$11,COLUMN(Entrées!$C$37)+($C39-1),4,TRUE,"Entrées")))</f>
        <v>49816</v>
      </c>
      <c r="G39" s="28">
        <f ca="1">IF($D39&gt;$D$8,"",INDIRECT(ADDRESS(ROW(Entrées!$C$37)+($D39-1)*24+G$11,COLUMN(Entrées!$C$37)+($C39-1),4,TRUE,"Entrées")))</f>
        <v>48619</v>
      </c>
      <c r="H39" s="28">
        <f ca="1">IF($D39&gt;$D$8,"",INDIRECT(ADDRESS(ROW(Entrées!$C$37)+($D39-1)*24+H$11,COLUMN(Entrées!$C$37)+($C39-1),4,TRUE,"Entrées")))</f>
        <v>45675</v>
      </c>
      <c r="I39" s="28">
        <f ca="1">IF($D39&gt;$D$8,"",INDIRECT(ADDRESS(ROW(Entrées!$C$37)+($D39-1)*24+I$11,COLUMN(Entrées!$C$37)+($C39-1),4,TRUE,"Entrées")))</f>
        <v>43585</v>
      </c>
      <c r="J39" s="28">
        <f ca="1">IF($D39&gt;$D$8,"",INDIRECT(ADDRESS(ROW(Entrées!$C$37)+($D39-1)*24+J$11,COLUMN(Entrées!$C$37)+($C39-1),4,TRUE,"Entrées")))</f>
        <v>43148</v>
      </c>
      <c r="K39" s="28">
        <f ca="1">IF($D39&gt;$D$8,"",INDIRECT(ADDRESS(ROW(Entrées!$C$37)+($D39-1)*24+K$11,COLUMN(Entrées!$C$37)+($C39-1),4,TRUE,"Entrées")))</f>
        <v>43454</v>
      </c>
      <c r="L39" s="28">
        <f ca="1">IF($D39&gt;$D$8,"",INDIRECT(ADDRESS(ROW(Entrées!$C$37)+($D39-1)*24+L$11,COLUMN(Entrées!$C$37)+($C39-1),4,TRUE,"Entrées")))</f>
        <v>43291.5</v>
      </c>
      <c r="M39" s="28">
        <f ca="1">IF($D39&gt;$D$8,"",INDIRECT(ADDRESS(ROW(Entrées!$C$37)+($D39-1)*24+M$11,COLUMN(Entrées!$C$37)+($C39-1),4,TRUE,"Entrées")))</f>
        <v>45197.5</v>
      </c>
      <c r="N39" s="28">
        <f ca="1">IF($D39&gt;$D$8,"",INDIRECT(ADDRESS(ROW(Entrées!$C$37)+($D39-1)*24+N$11,COLUMN(Entrées!$C$37)+($C39-1),4,TRUE,"Entrées")))</f>
        <v>47910</v>
      </c>
      <c r="O39" s="28">
        <f ca="1">IF($D39&gt;$D$8,"",INDIRECT(ADDRESS(ROW(Entrées!$C$37)+($D39-1)*24+O$11,COLUMN(Entrées!$C$37)+($C39-1),4,TRUE,"Entrées")))</f>
        <v>49783</v>
      </c>
      <c r="P39" s="28">
        <f ca="1">IF($D39&gt;$D$8,"",INDIRECT(ADDRESS(ROW(Entrées!$C$37)+($D39-1)*24+P$11,COLUMN(Entrées!$C$37)+($C39-1),4,TRUE,"Entrées")))</f>
        <v>51078.5</v>
      </c>
      <c r="Q39" s="28">
        <f ca="1">IF($D39&gt;$D$8,"",INDIRECT(ADDRESS(ROW(Entrées!$C$37)+($D39-1)*24+Q$11,COLUMN(Entrées!$C$37)+($C39-1),4,TRUE,"Entrées")))</f>
        <v>52542</v>
      </c>
      <c r="R39" s="28">
        <f ca="1">IF($D39&gt;$D$8,"",INDIRECT(ADDRESS(ROW(Entrées!$C$37)+($D39-1)*24+R$11,COLUMN(Entrées!$C$37)+($C39-1),4,TRUE,"Entrées")))</f>
        <v>52519</v>
      </c>
      <c r="S39" s="28">
        <f ca="1">IF($D39&gt;$D$8,"",INDIRECT(ADDRESS(ROW(Entrées!$C$37)+($D39-1)*24+S$11,COLUMN(Entrées!$C$37)+($C39-1),4,TRUE,"Entrées")))</f>
        <v>49568</v>
      </c>
      <c r="T39" s="28">
        <f ca="1">IF($D39&gt;$D$8,"",INDIRECT(ADDRESS(ROW(Entrées!$C$37)+($D39-1)*24+T$11,COLUMN(Entrées!$C$37)+($C39-1),4,TRUE,"Entrées")))</f>
        <v>47189.5</v>
      </c>
      <c r="U39" s="28">
        <f ca="1">IF($D39&gt;$D$8,"",INDIRECT(ADDRESS(ROW(Entrées!$C$37)+($D39-1)*24+U$11,COLUMN(Entrées!$C$37)+($C39-1),4,TRUE,"Entrées")))</f>
        <v>45554</v>
      </c>
      <c r="V39" s="28">
        <f ca="1">IF($D39&gt;$D$8,"",INDIRECT(ADDRESS(ROW(Entrées!$C$37)+($D39-1)*24+V$11,COLUMN(Entrées!$C$37)+($C39-1),4,TRUE,"Entrées")))</f>
        <v>45065</v>
      </c>
      <c r="W39" s="28">
        <f ca="1">IF($D39&gt;$D$8,"",INDIRECT(ADDRESS(ROW(Entrées!$C$37)+($D39-1)*24+W$11,COLUMN(Entrées!$C$37)+($C39-1),4,TRUE,"Entrées")))</f>
        <v>46437.5</v>
      </c>
      <c r="X39" s="28">
        <f ca="1">IF($D39&gt;$D$8,"",INDIRECT(ADDRESS(ROW(Entrées!$C$37)+($D39-1)*24+X$11,COLUMN(Entrées!$C$37)+($C39-1),4,TRUE,"Entrées")))</f>
        <v>49178.5</v>
      </c>
      <c r="Y39" s="28">
        <f ca="1">IF($D39&gt;$D$8,"",INDIRECT(ADDRESS(ROW(Entrées!$C$37)+($D39-1)*24+Y$11,COLUMN(Entrées!$C$37)+($C39-1),4,TRUE,"Entrées")))</f>
        <v>50460</v>
      </c>
      <c r="Z39" s="28">
        <f ca="1">IF($D39&gt;$D$8,"",INDIRECT(ADDRESS(ROW(Entrées!$C$37)+($D39-1)*24+Z$11,COLUMN(Entrées!$C$37)+($C39-1),4,TRUE,"Entrées")))</f>
        <v>51554</v>
      </c>
      <c r="AA39" s="28">
        <f ca="1">IF($D39&gt;$D$8,"",INDIRECT(ADDRESS(ROW(Entrées!$C$37)+($D39-1)*24+AA$11,COLUMN(Entrées!$C$37)+($C39-1),4,TRUE,"Entrées")))</f>
        <v>52048.5</v>
      </c>
      <c r="AB39" s="28">
        <f ca="1">IF($D39&gt;$D$8,"",INDIRECT(ADDRESS(ROW(Entrées!$C$37)+($D39-1)*24+AB$11,COLUMN(Entrées!$C$37)+($C39-1),4,TRUE,"Entrées")))</f>
        <v>54557</v>
      </c>
      <c r="AD39" s="40">
        <f t="shared" ca="1" si="28"/>
        <v>48417.9375</v>
      </c>
      <c r="AE39" s="40">
        <f t="shared" ca="1" si="31"/>
        <v>54557</v>
      </c>
      <c r="AF39" s="40">
        <f t="shared" ca="1" si="32"/>
        <v>43148</v>
      </c>
      <c r="AG39" s="4"/>
      <c r="AH39" s="11">
        <f>Entrées!A66</f>
        <v>2</v>
      </c>
      <c r="AI39" s="13">
        <f>Entrées!B66</f>
        <v>5</v>
      </c>
      <c r="AJ39" s="31">
        <f t="shared" ca="1" si="29"/>
        <v>55625.834722222207</v>
      </c>
      <c r="AK39" s="31">
        <f t="shared" ca="1" si="4"/>
        <v>55155.277777777781</v>
      </c>
      <c r="AL39" s="31">
        <f t="shared" ca="1" si="5"/>
        <v>55132.569444444431</v>
      </c>
      <c r="AM39" s="31">
        <f t="shared" ca="1" si="6"/>
        <v>439.35972222222233</v>
      </c>
      <c r="AN39" s="31">
        <f t="shared" ca="1" si="7"/>
        <v>2143.2847222222222</v>
      </c>
      <c r="AO39" s="31">
        <f t="shared" ca="1" si="8"/>
        <v>1711.4715277777773</v>
      </c>
      <c r="AP39" s="31">
        <f t="shared" ca="1" si="9"/>
        <v>43686.806944444448</v>
      </c>
      <c r="AQ39" s="31">
        <f t="shared" ca="1" si="10"/>
        <v>2048.2006944444447</v>
      </c>
      <c r="AR39" s="31">
        <f t="shared" ca="1" si="11"/>
        <v>467.57708333333329</v>
      </c>
      <c r="AS39" s="31">
        <f t="shared" ca="1" si="12"/>
        <v>9872.0041666666693</v>
      </c>
      <c r="AT39" s="31">
        <f t="shared" ca="1" si="13"/>
        <v>-752.91041666666672</v>
      </c>
      <c r="AU39" s="31">
        <f t="shared" ca="1" si="14"/>
        <v>580.30277777777769</v>
      </c>
      <c r="AV39" s="31">
        <f t="shared" ca="1" si="15"/>
        <v>-4570.3041666666659</v>
      </c>
      <c r="AW39" s="31">
        <f t="shared" ca="1" si="16"/>
        <v>53.39583333333335</v>
      </c>
      <c r="AX39" s="31">
        <f t="shared" ca="1" si="17"/>
        <v>1401.9361111111111</v>
      </c>
      <c r="AY39" s="31">
        <f t="shared" ca="1" si="18"/>
        <v>-1132.0805555555555</v>
      </c>
      <c r="AZ39" s="31">
        <f t="shared" ca="1" si="19"/>
        <v>-2177.1819444444441</v>
      </c>
      <c r="BA39" s="31">
        <f t="shared" ca="1" si="20"/>
        <v>644.8125</v>
      </c>
      <c r="BB39" s="31">
        <f t="shared" ca="1" si="21"/>
        <v>-1410.101388888889</v>
      </c>
      <c r="BC39" s="31">
        <f t="shared" ca="1" si="22"/>
        <v>-1800.2902777777781</v>
      </c>
      <c r="BF39" s="11">
        <f t="shared" si="23"/>
        <v>2</v>
      </c>
      <c r="BG39" s="11">
        <f t="shared" si="35"/>
        <v>5</v>
      </c>
      <c r="BH39" s="32">
        <f>IF($BF39&gt;$Y$7,"",IF(AND($BF39=$Y$7,$BG39=23),"",Entrées!C67-Entrées!C66))</f>
        <v>5580</v>
      </c>
      <c r="BI39" s="32">
        <f>IF($BF39&gt;$Y$7,"",IF(AND($BF39=$Y$7,$BG39=23),"",Entrées!D67-Entrées!D66))</f>
        <v>5312.5</v>
      </c>
      <c r="BJ39" s="32">
        <f>IF($BF39&gt;$Y$7,"",IF(AND($BF39=$Y$7,$BG39=23),"",Entrées!E67-Entrées!E66))</f>
        <v>6125</v>
      </c>
      <c r="BK39" s="32">
        <f>IF($BF39&gt;$Y$7,"",IF(AND($BF39=$Y$7,$BG39=23),"",Entrées!F67-Entrées!F66))</f>
        <v>-0.5</v>
      </c>
      <c r="BL39" s="32">
        <f>IF($BF39&gt;$Y$7,"",IF(AND($BF39=$Y$7,$BG39=23),"",Entrées!G67-Entrées!G66))</f>
        <v>603.5</v>
      </c>
      <c r="BM39" s="32">
        <f>IF($BF39&gt;$Y$7,"",IF(AND($BF39=$Y$7,$BG39=23),"",Entrées!H67-Entrées!H66))</f>
        <v>449</v>
      </c>
      <c r="BN39" s="32">
        <f>IF($BF39&gt;$Y$7,"",IF(AND($BF39=$Y$7,$BG39=23),"",Entrées!I67-Entrées!I66))</f>
        <v>450</v>
      </c>
      <c r="BO39" s="32">
        <f>IF($BF39&gt;$Y$7,"",IF(AND($BF39=$Y$7,$BG39=23),"",Entrées!J67-Entrées!J66))</f>
        <v>-72</v>
      </c>
      <c r="BP39" s="32">
        <f>IF($BF39&gt;$Y$7,"",IF(AND($BF39=$Y$7,$BG39=23),"",Entrées!K67-Entrées!K66))</f>
        <v>0</v>
      </c>
      <c r="BQ39" s="32">
        <f>IF($BF39&gt;$Y$7,"",IF(AND($BF39=$Y$7,$BG39=23),"",Entrées!L67-Entrées!L66))</f>
        <v>617</v>
      </c>
      <c r="BR39" s="32">
        <f>IF($BF39&gt;$Y$7,"",IF(AND($BF39=$Y$7,$BG39=23),"",Entrées!M67-Entrées!M66))</f>
        <v>968.5</v>
      </c>
      <c r="BS39" s="32">
        <f>IF($BF39&gt;$Y$7,"",IF(AND($BF39=$Y$7,$BG39=23),"",Entrées!N67-Entrées!N66))</f>
        <v>-4</v>
      </c>
      <c r="BT39" s="32">
        <f>IF($BF39&gt;$Y$7,"",IF(AND($BF39=$Y$7,$BG39=23),"",Entrées!O67-Entrées!O66))</f>
        <v>2567.5</v>
      </c>
      <c r="BU39" s="32">
        <f>IF($BF39&gt;$Y$7,"",IF(AND($BF39=$Y$7,$BG39=23),"",Entrées!P67-Entrées!P66))</f>
        <v>8</v>
      </c>
      <c r="BV39" s="32">
        <f>IF($BF39&gt;$Y$7,"",IF(AND($BF39=$Y$7,$BG39=23),"",Entrées!Q67-Entrées!Q66))</f>
        <v>1549</v>
      </c>
      <c r="BW39" s="32">
        <f>IF($BF39&gt;$Y$7,"",IF(AND($BF39=$Y$7,$BG39=23),"",Entrées!R67-Entrées!R66))</f>
        <v>2016</v>
      </c>
      <c r="BX39" s="32">
        <f>IF($BF39&gt;$Y$7,"",IF(AND($BF39=$Y$7,$BG39=23),"",Entrées!S67-Entrées!S66))</f>
        <v>-132</v>
      </c>
      <c r="BY39" s="32">
        <f>IF($BF39&gt;$Y$7,"",IF(AND($BF39=$Y$7,$BG39=23),"",Entrées!T67-Entrées!T66))</f>
        <v>0</v>
      </c>
      <c r="BZ39" s="32">
        <f>IF($BF39&gt;$Y$7,"",IF(AND($BF39=$Y$7,$BG39=23),"",Entrées!U67-Entrées!U66))</f>
        <v>450</v>
      </c>
      <c r="CA39" s="32">
        <f>IF($BF39&gt;$Y$7,"",IF(AND($BF39=$Y$7,$BG39=23),"",Entrées!V67-Entrées!V66))</f>
        <v>-454</v>
      </c>
      <c r="CD39" s="33">
        <f>IF($BF39&lt;=$Y$7,Entrées!J66/CD$2,"")</f>
        <v>0.40019736842105263</v>
      </c>
      <c r="CE39" s="33">
        <f>IF($BF39&lt;=$Y$7,Entrées!K66/CE$2,"")</f>
        <v>0</v>
      </c>
      <c r="CF39" s="11">
        <f t="shared" si="24"/>
        <v>7600</v>
      </c>
      <c r="CG39" s="11">
        <f t="shared" si="25"/>
        <v>4200</v>
      </c>
      <c r="CH39" s="52">
        <f t="shared" si="26"/>
        <v>0.26950009137426939</v>
      </c>
      <c r="CI39" s="52">
        <f t="shared" si="27"/>
        <v>0.11132787698412699</v>
      </c>
      <c r="CK39">
        <f>-1250</f>
        <v>-1250</v>
      </c>
      <c r="CL39" s="37" t="s">
        <v>15</v>
      </c>
      <c r="CM39" s="37"/>
      <c r="CN39" s="37" t="s">
        <v>84</v>
      </c>
      <c r="CO39" s="37" t="s">
        <v>1</v>
      </c>
      <c r="CP39" s="49"/>
      <c r="CR39" s="37" t="s">
        <v>15</v>
      </c>
      <c r="CS39" s="37"/>
      <c r="CT39" s="37" t="s">
        <v>84</v>
      </c>
      <c r="CU39" s="37" t="s">
        <v>1</v>
      </c>
      <c r="CV39" s="4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</row>
    <row r="40" spans="1:159">
      <c r="A40" s="11"/>
      <c r="C40" s="11">
        <f t="shared" si="34"/>
        <v>1</v>
      </c>
      <c r="D40" s="27">
        <f t="shared" si="30"/>
        <v>29</v>
      </c>
      <c r="E40" s="28">
        <f ca="1">IF($D40&gt;$D$8,"",INDIRECT(ADDRESS(ROW(Entrées!$C$37)+($D40-1)*24+E$11,COLUMN(Entrées!$C$37)+($C40-1),4,TRUE,"Entrées")))</f>
        <v>53227</v>
      </c>
      <c r="F40" s="28">
        <f ca="1">IF($D40&gt;$D$8,"",INDIRECT(ADDRESS(ROW(Entrées!$C$37)+($D40-1)*24+F$11,COLUMN(Entrées!$C$37)+($C40-1),4,TRUE,"Entrées")))</f>
        <v>49609.5</v>
      </c>
      <c r="G40" s="28">
        <f ca="1">IF($D40&gt;$D$8,"",INDIRECT(ADDRESS(ROW(Entrées!$C$37)+($D40-1)*24+G$11,COLUMN(Entrées!$C$37)+($C40-1),4,TRUE,"Entrées")))</f>
        <v>48801.5</v>
      </c>
      <c r="H40" s="28">
        <f ca="1">IF($D40&gt;$D$8,"",INDIRECT(ADDRESS(ROW(Entrées!$C$37)+($D40-1)*24+H$11,COLUMN(Entrées!$C$37)+($C40-1),4,TRUE,"Entrées")))</f>
        <v>46428.5</v>
      </c>
      <c r="I40" s="28">
        <f ca="1">IF($D40&gt;$D$8,"",INDIRECT(ADDRESS(ROW(Entrées!$C$37)+($D40-1)*24+I$11,COLUMN(Entrées!$C$37)+($C40-1),4,TRUE,"Entrées")))</f>
        <v>45144</v>
      </c>
      <c r="J40" s="28">
        <f ca="1">IF($D40&gt;$D$8,"",INDIRECT(ADDRESS(ROW(Entrées!$C$37)+($D40-1)*24+J$11,COLUMN(Entrées!$C$37)+($C40-1),4,TRUE,"Entrées")))</f>
        <v>46942.5</v>
      </c>
      <c r="K40" s="28">
        <f ca="1">IF($D40&gt;$D$8,"",INDIRECT(ADDRESS(ROW(Entrées!$C$37)+($D40-1)*24+K$11,COLUMN(Entrées!$C$37)+($C40-1),4,TRUE,"Entrées")))</f>
        <v>51406</v>
      </c>
      <c r="L40" s="28">
        <f ca="1">IF($D40&gt;$D$8,"",INDIRECT(ADDRESS(ROW(Entrées!$C$37)+($D40-1)*24+L$11,COLUMN(Entrées!$C$37)+($C40-1),4,TRUE,"Entrées")))</f>
        <v>56488.5</v>
      </c>
      <c r="M40" s="28">
        <f ca="1">IF($D40&gt;$D$8,"",INDIRECT(ADDRESS(ROW(Entrées!$C$37)+($D40-1)*24+M$11,COLUMN(Entrées!$C$37)+($C40-1),4,TRUE,"Entrées")))</f>
        <v>60087</v>
      </c>
      <c r="N40" s="28">
        <f ca="1">IF($D40&gt;$D$8,"",INDIRECT(ADDRESS(ROW(Entrées!$C$37)+($D40-1)*24+N$11,COLUMN(Entrées!$C$37)+($C40-1),4,TRUE,"Entrées")))</f>
        <v>62220</v>
      </c>
      <c r="O40" s="28">
        <f ca="1">IF($D40&gt;$D$8,"",INDIRECT(ADDRESS(ROW(Entrées!$C$37)+($D40-1)*24+O$11,COLUMN(Entrées!$C$37)+($C40-1),4,TRUE,"Entrées")))</f>
        <v>62613</v>
      </c>
      <c r="P40" s="28">
        <f ca="1">IF($D40&gt;$D$8,"",INDIRECT(ADDRESS(ROW(Entrées!$C$37)+($D40-1)*24+P$11,COLUMN(Entrées!$C$37)+($C40-1),4,TRUE,"Entrées")))</f>
        <v>62498</v>
      </c>
      <c r="Q40" s="28">
        <f ca="1">IF($D40&gt;$D$8,"",INDIRECT(ADDRESS(ROW(Entrées!$C$37)+($D40-1)*24+Q$11,COLUMN(Entrées!$C$37)+($C40-1),4,TRUE,"Entrées")))</f>
        <v>62520</v>
      </c>
      <c r="R40" s="28">
        <f ca="1">IF($D40&gt;$D$8,"",INDIRECT(ADDRESS(ROW(Entrées!$C$37)+($D40-1)*24+R$11,COLUMN(Entrées!$C$37)+($C40-1),4,TRUE,"Entrées")))</f>
        <v>62042.5</v>
      </c>
      <c r="S40" s="28">
        <f ca="1">IF($D40&gt;$D$8,"",INDIRECT(ADDRESS(ROW(Entrées!$C$37)+($D40-1)*24+S$11,COLUMN(Entrées!$C$37)+($C40-1),4,TRUE,"Entrées")))</f>
        <v>60980.5</v>
      </c>
      <c r="T40" s="28">
        <f ca="1">IF($D40&gt;$D$8,"",INDIRECT(ADDRESS(ROW(Entrées!$C$37)+($D40-1)*24+T$11,COLUMN(Entrées!$C$37)+($C40-1),4,TRUE,"Entrées")))</f>
        <v>58762.5</v>
      </c>
      <c r="U40" s="28">
        <f ca="1">IF($D40&gt;$D$8,"",INDIRECT(ADDRESS(ROW(Entrées!$C$37)+($D40-1)*24+U$11,COLUMN(Entrées!$C$37)+($C40-1),4,TRUE,"Entrées")))</f>
        <v>56851</v>
      </c>
      <c r="V40" s="28">
        <f ca="1">IF($D40&gt;$D$8,"",INDIRECT(ADDRESS(ROW(Entrées!$C$37)+($D40-1)*24+V$11,COLUMN(Entrées!$C$37)+($C40-1),4,TRUE,"Entrées")))</f>
        <v>55375.5</v>
      </c>
      <c r="W40" s="28">
        <f ca="1">IF($D40&gt;$D$8,"",INDIRECT(ADDRESS(ROW(Entrées!$C$37)+($D40-1)*24+W$11,COLUMN(Entrées!$C$37)+($C40-1),4,TRUE,"Entrées")))</f>
        <v>55694.5</v>
      </c>
      <c r="X40" s="28">
        <f ca="1">IF($D40&gt;$D$8,"",INDIRECT(ADDRESS(ROW(Entrées!$C$37)+($D40-1)*24+X$11,COLUMN(Entrées!$C$37)+($C40-1),4,TRUE,"Entrées")))</f>
        <v>58068.5</v>
      </c>
      <c r="Y40" s="28">
        <f ca="1">IF($D40&gt;$D$8,"",INDIRECT(ADDRESS(ROW(Entrées!$C$37)+($D40-1)*24+Y$11,COLUMN(Entrées!$C$37)+($C40-1),4,TRUE,"Entrées")))</f>
        <v>57205.5</v>
      </c>
      <c r="Z40" s="28">
        <f ca="1">IF($D40&gt;$D$8,"",INDIRECT(ADDRESS(ROW(Entrées!$C$37)+($D40-1)*24+Z$11,COLUMN(Entrées!$C$37)+($C40-1),4,TRUE,"Entrées")))</f>
        <v>56021</v>
      </c>
      <c r="AA40" s="28">
        <f ca="1">IF($D40&gt;$D$8,"",INDIRECT(ADDRESS(ROW(Entrées!$C$37)+($D40-1)*24+AA$11,COLUMN(Entrées!$C$37)+($C40-1),4,TRUE,"Entrées")))</f>
        <v>55396</v>
      </c>
      <c r="AB40" s="28">
        <f ca="1">IF($D40&gt;$D$8,"",INDIRECT(ADDRESS(ROW(Entrées!$C$37)+($D40-1)*24+AB$11,COLUMN(Entrées!$C$37)+($C40-1),4,TRUE,"Entrées")))</f>
        <v>57565</v>
      </c>
      <c r="AD40" s="40">
        <f t="shared" ca="1" si="28"/>
        <v>55914.5</v>
      </c>
      <c r="AE40" s="40">
        <f t="shared" ca="1" si="31"/>
        <v>62613</v>
      </c>
      <c r="AF40" s="40">
        <f t="shared" ca="1" si="32"/>
        <v>45144</v>
      </c>
      <c r="AG40" s="4"/>
      <c r="AH40" s="11">
        <f>Entrées!A67</f>
        <v>2</v>
      </c>
      <c r="AI40" s="13">
        <f>Entrées!B67</f>
        <v>6</v>
      </c>
      <c r="AJ40" s="31">
        <f t="shared" ca="1" si="29"/>
        <v>55625.834722222207</v>
      </c>
      <c r="AK40" s="31">
        <f t="shared" ca="1" si="4"/>
        <v>55155.277777777781</v>
      </c>
      <c r="AL40" s="31">
        <f t="shared" ca="1" si="5"/>
        <v>55132.569444444431</v>
      </c>
      <c r="AM40" s="31">
        <f t="shared" ca="1" si="6"/>
        <v>439.35972222222233</v>
      </c>
      <c r="AN40" s="31">
        <f t="shared" ca="1" si="7"/>
        <v>2143.2847222222222</v>
      </c>
      <c r="AO40" s="31">
        <f t="shared" ca="1" si="8"/>
        <v>1711.4715277777773</v>
      </c>
      <c r="AP40" s="31">
        <f t="shared" ca="1" si="9"/>
        <v>43686.806944444448</v>
      </c>
      <c r="AQ40" s="31">
        <f t="shared" ca="1" si="10"/>
        <v>2048.2006944444447</v>
      </c>
      <c r="AR40" s="31">
        <f t="shared" ca="1" si="11"/>
        <v>467.57708333333329</v>
      </c>
      <c r="AS40" s="31">
        <f t="shared" ca="1" si="12"/>
        <v>9872.0041666666693</v>
      </c>
      <c r="AT40" s="31">
        <f t="shared" ca="1" si="13"/>
        <v>-752.91041666666672</v>
      </c>
      <c r="AU40" s="31">
        <f t="shared" ca="1" si="14"/>
        <v>580.30277777777769</v>
      </c>
      <c r="AV40" s="31">
        <f t="shared" ca="1" si="15"/>
        <v>-4570.3041666666659</v>
      </c>
      <c r="AW40" s="31">
        <f t="shared" ca="1" si="16"/>
        <v>53.39583333333335</v>
      </c>
      <c r="AX40" s="31">
        <f t="shared" ca="1" si="17"/>
        <v>1401.9361111111111</v>
      </c>
      <c r="AY40" s="31">
        <f t="shared" ca="1" si="18"/>
        <v>-1132.0805555555555</v>
      </c>
      <c r="AZ40" s="31">
        <f t="shared" ca="1" si="19"/>
        <v>-2177.1819444444441</v>
      </c>
      <c r="BA40" s="31">
        <f t="shared" ca="1" si="20"/>
        <v>644.8125</v>
      </c>
      <c r="BB40" s="31">
        <f t="shared" ca="1" si="21"/>
        <v>-1410.101388888889</v>
      </c>
      <c r="BC40" s="31">
        <f t="shared" ca="1" si="22"/>
        <v>-1800.2902777777781</v>
      </c>
      <c r="BF40" s="11">
        <f t="shared" si="23"/>
        <v>2</v>
      </c>
      <c r="BG40" s="11">
        <f t="shared" si="35"/>
        <v>6</v>
      </c>
      <c r="BH40" s="32">
        <f>IF($BF40&gt;$Y$7,"",IF(AND($BF40=$Y$7,$BG40=23),"",Entrées!C68-Entrées!C67))</f>
        <v>7699.5</v>
      </c>
      <c r="BI40" s="32">
        <f>IF($BF40&gt;$Y$7,"",IF(AND($BF40=$Y$7,$BG40=23),"",Entrées!D68-Entrées!D67))</f>
        <v>6975</v>
      </c>
      <c r="BJ40" s="32">
        <f>IF($BF40&gt;$Y$7,"",IF(AND($BF40=$Y$7,$BG40=23),"",Entrées!E68-Entrées!E67))</f>
        <v>6962.5</v>
      </c>
      <c r="BK40" s="32">
        <f>IF($BF40&gt;$Y$7,"",IF(AND($BF40=$Y$7,$BG40=23),"",Entrées!F68-Entrées!F67))</f>
        <v>-0.5</v>
      </c>
      <c r="BL40" s="32">
        <f>IF($BF40&gt;$Y$7,"",IF(AND($BF40=$Y$7,$BG40=23),"",Entrées!G68-Entrées!G67))</f>
        <v>680.5</v>
      </c>
      <c r="BM40" s="32">
        <f>IF($BF40&gt;$Y$7,"",IF(AND($BF40=$Y$7,$BG40=23),"",Entrées!H68-Entrées!H67))</f>
        <v>642</v>
      </c>
      <c r="BN40" s="32">
        <f>IF($BF40&gt;$Y$7,"",IF(AND($BF40=$Y$7,$BG40=23),"",Entrées!I68-Entrées!I67))</f>
        <v>660.5</v>
      </c>
      <c r="BO40" s="32">
        <f>IF($BF40&gt;$Y$7,"",IF(AND($BF40=$Y$7,$BG40=23),"",Entrées!J68-Entrées!J67))</f>
        <v>-34</v>
      </c>
      <c r="BP40" s="32">
        <f>IF($BF40&gt;$Y$7,"",IF(AND($BF40=$Y$7,$BG40=23),"",Entrées!K68-Entrées!K67))</f>
        <v>1</v>
      </c>
      <c r="BQ40" s="32">
        <f>IF($BF40&gt;$Y$7,"",IF(AND($BF40=$Y$7,$BG40=23),"",Entrées!L68-Entrées!L67))</f>
        <v>2552.5</v>
      </c>
      <c r="BR40" s="32">
        <f>IF($BF40&gt;$Y$7,"",IF(AND($BF40=$Y$7,$BG40=23),"",Entrées!M68-Entrées!M67))</f>
        <v>1342</v>
      </c>
      <c r="BS40" s="32">
        <f>IF($BF40&gt;$Y$7,"",IF(AND($BF40=$Y$7,$BG40=23),"",Entrées!N68-Entrées!N67))</f>
        <v>2</v>
      </c>
      <c r="BT40" s="32">
        <f>IF($BF40&gt;$Y$7,"",IF(AND($BF40=$Y$7,$BG40=23),"",Entrées!O68-Entrées!O67))</f>
        <v>1854</v>
      </c>
      <c r="BU40" s="32">
        <f>IF($BF40&gt;$Y$7,"",IF(AND($BF40=$Y$7,$BG40=23),"",Entrées!P68-Entrées!P67))</f>
        <v>5.5</v>
      </c>
      <c r="BV40" s="32">
        <f>IF($BF40&gt;$Y$7,"",IF(AND($BF40=$Y$7,$BG40=23),"",Entrées!Q68-Entrées!Q67))</f>
        <v>84</v>
      </c>
      <c r="BW40" s="32">
        <f>IF($BF40&gt;$Y$7,"",IF(AND($BF40=$Y$7,$BG40=23),"",Entrées!R68-Entrées!R67))</f>
        <v>361</v>
      </c>
      <c r="BX40" s="32">
        <f>IF($BF40&gt;$Y$7,"",IF(AND($BF40=$Y$7,$BG40=23),"",Entrées!S68-Entrées!S67))</f>
        <v>1149</v>
      </c>
      <c r="BY40" s="32">
        <f>IF($BF40&gt;$Y$7,"",IF(AND($BF40=$Y$7,$BG40=23),"",Entrées!T68-Entrées!T67))</f>
        <v>-100</v>
      </c>
      <c r="BZ40" s="32">
        <f>IF($BF40&gt;$Y$7,"",IF(AND($BF40=$Y$7,$BG40=23),"",Entrées!U68-Entrées!U67))</f>
        <v>-223</v>
      </c>
      <c r="CA40" s="32">
        <f>IF($BF40&gt;$Y$7,"",IF(AND($BF40=$Y$7,$BG40=23),"",Entrées!V68-Entrées!V67))</f>
        <v>-759</v>
      </c>
      <c r="CD40" s="33">
        <f>IF($BF40&lt;=$Y$7,Entrées!J67/CD$2,"")</f>
        <v>0.39072368421052633</v>
      </c>
      <c r="CE40" s="33">
        <f>IF($BF40&lt;=$Y$7,Entrées!K67/CE$2,"")</f>
        <v>0</v>
      </c>
      <c r="CF40" s="11">
        <f t="shared" si="24"/>
        <v>7600</v>
      </c>
      <c r="CG40" s="11">
        <f t="shared" si="25"/>
        <v>4200</v>
      </c>
      <c r="CH40" s="52">
        <f t="shared" si="26"/>
        <v>0.26950009137426939</v>
      </c>
      <c r="CI40" s="52">
        <f t="shared" si="27"/>
        <v>0.11132787698412699</v>
      </c>
      <c r="CK40" s="19">
        <f>CK39+100</f>
        <v>-1150</v>
      </c>
      <c r="CM40" s="37" t="s">
        <v>136</v>
      </c>
      <c r="CN40" s="37">
        <f ca="1">COUNTIF(INDIRECT(ADDRESS(ROW($BO$10),COLUMN($BO$10),4)):INDIRECT(ADDRESS(ROW($BO$753),COLUMN($BO$10),4)),"&lt;"&amp;CK40)-COUNTIF(INDIRECT(ADDRESS(ROW($BO$10),COLUMN($BO$10),4)):INDIRECT(ADDRESS(ROW($BO$753),COLUMN($BO$10),4)),"&lt;"&amp;CK39)</f>
        <v>0</v>
      </c>
      <c r="CO40" s="35">
        <f ca="1">CN40/(Entrées!$P$11-1)</f>
        <v>0</v>
      </c>
      <c r="CR40" s="11"/>
      <c r="CS40" s="37" t="s">
        <v>136</v>
      </c>
      <c r="CT40" s="37">
        <f ca="1">COUNTIF(INDIRECT(ADDRESS(ROW($BP$10),COLUMN($BP$10),4)):INDIRECT(ADDRESS(ROW($BP$753),COLUMN($BP$10),4)),"&lt;"&amp;CK40)-COUNTIF(INDIRECT(ADDRESS(ROW($BP$10),COLUMN($BP$10),4)):INDIRECT(ADDRESS(ROW($BP$753),COLUMN($BP$10),4)),"&lt;"&amp;CK39)</f>
        <v>0</v>
      </c>
      <c r="CU40" s="35">
        <f ca="1">CT40/(Entrées!$P$11-1)</f>
        <v>0</v>
      </c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</row>
    <row r="41" spans="1:159">
      <c r="A41" s="11"/>
      <c r="C41" s="11">
        <f t="shared" si="34"/>
        <v>1</v>
      </c>
      <c r="D41" s="27">
        <f t="shared" si="30"/>
        <v>30</v>
      </c>
      <c r="E41" s="28">
        <f ca="1">IF($D41&gt;$D$8,"",INDIRECT(ADDRESS(ROW(Entrées!$C$37)+($D41-1)*24+E$11,COLUMN(Entrées!$C$37)+($C41-1),4,TRUE,"Entrées")))</f>
        <v>56029</v>
      </c>
      <c r="F41" s="28">
        <f ca="1">IF($D41&gt;$D$8,"",INDIRECT(ADDRESS(ROW(Entrées!$C$37)+($D41-1)*24+F$11,COLUMN(Entrées!$C$37)+($C41-1),4,TRUE,"Entrées")))</f>
        <v>51711.5</v>
      </c>
      <c r="G41" s="28">
        <f ca="1">IF($D41&gt;$D$8,"",INDIRECT(ADDRESS(ROW(Entrées!$C$37)+($D41-1)*24+G$11,COLUMN(Entrées!$C$37)+($C41-1),4,TRUE,"Entrées")))</f>
        <v>50678.5</v>
      </c>
      <c r="H41" s="28">
        <f ca="1">IF($D41&gt;$D$8,"",INDIRECT(ADDRESS(ROW(Entrées!$C$37)+($D41-1)*24+H$11,COLUMN(Entrées!$C$37)+($C41-1),4,TRUE,"Entrées")))</f>
        <v>47947.5</v>
      </c>
      <c r="I41" s="28">
        <f ca="1">IF($D41&gt;$D$8,"",INDIRECT(ADDRESS(ROW(Entrées!$C$37)+($D41-1)*24+I$11,COLUMN(Entrées!$C$37)+($C41-1),4,TRUE,"Entrées")))</f>
        <v>46479</v>
      </c>
      <c r="J41" s="28">
        <f ca="1">IF($D41&gt;$D$8,"",INDIRECT(ADDRESS(ROW(Entrées!$C$37)+($D41-1)*24+J$11,COLUMN(Entrées!$C$37)+($C41-1),4,TRUE,"Entrées")))</f>
        <v>47537</v>
      </c>
      <c r="K41" s="28">
        <f ca="1">IF($D41&gt;$D$8,"",INDIRECT(ADDRESS(ROW(Entrées!$C$37)+($D41-1)*24+K$11,COLUMN(Entrées!$C$37)+($C41-1),4,TRUE,"Entrées")))</f>
        <v>51426</v>
      </c>
      <c r="L41" s="28">
        <f ca="1">IF($D41&gt;$D$8,"",INDIRECT(ADDRESS(ROW(Entrées!$C$37)+($D41-1)*24+L$11,COLUMN(Entrées!$C$37)+($C41-1),4,TRUE,"Entrées")))</f>
        <v>56158.5</v>
      </c>
      <c r="M41" s="28">
        <f ca="1">IF($D41&gt;$D$8,"",INDIRECT(ADDRESS(ROW(Entrées!$C$37)+($D41-1)*24+M$11,COLUMN(Entrées!$C$37)+($C41-1),4,TRUE,"Entrées")))</f>
        <v>59925.5</v>
      </c>
      <c r="N41" s="28">
        <f ca="1">IF($D41&gt;$D$8,"",INDIRECT(ADDRESS(ROW(Entrées!$C$37)+($D41-1)*24+N$11,COLUMN(Entrées!$C$37)+($C41-1),4,TRUE,"Entrées")))</f>
        <v>62269.5</v>
      </c>
      <c r="O41" s="28">
        <f ca="1">IF($D41&gt;$D$8,"",INDIRECT(ADDRESS(ROW(Entrées!$C$37)+($D41-1)*24+O$11,COLUMN(Entrées!$C$37)+($C41-1),4,TRUE,"Entrées")))</f>
        <v>62903.5</v>
      </c>
      <c r="P41" s="28">
        <f ca="1">IF($D41&gt;$D$8,"",INDIRECT(ADDRESS(ROW(Entrées!$C$37)+($D41-1)*24+P$11,COLUMN(Entrées!$C$37)+($C41-1),4,TRUE,"Entrées")))</f>
        <v>62945</v>
      </c>
      <c r="Q41" s="28">
        <f ca="1">IF($D41&gt;$D$8,"",INDIRECT(ADDRESS(ROW(Entrées!$C$37)+($D41-1)*24+Q$11,COLUMN(Entrées!$C$37)+($C41-1),4,TRUE,"Entrées")))</f>
        <v>63004.5</v>
      </c>
      <c r="R41" s="28">
        <f ca="1">IF($D41&gt;$D$8,"",INDIRECT(ADDRESS(ROW(Entrées!$C$37)+($D41-1)*24+R$11,COLUMN(Entrées!$C$37)+($C41-1),4,TRUE,"Entrées")))</f>
        <v>62335</v>
      </c>
      <c r="S41" s="28">
        <f ca="1">IF($D41&gt;$D$8,"",INDIRECT(ADDRESS(ROW(Entrées!$C$37)+($D41-1)*24+S$11,COLUMN(Entrées!$C$37)+($C41-1),4,TRUE,"Entrées")))</f>
        <v>61054</v>
      </c>
      <c r="T41" s="28">
        <f ca="1">IF($D41&gt;$D$8,"",INDIRECT(ADDRESS(ROW(Entrées!$C$37)+($D41-1)*24+T$11,COLUMN(Entrées!$C$37)+($C41-1),4,TRUE,"Entrées")))</f>
        <v>58682.5</v>
      </c>
      <c r="U41" s="28">
        <f ca="1">IF($D41&gt;$D$8,"",INDIRECT(ADDRESS(ROW(Entrées!$C$37)+($D41-1)*24+U$11,COLUMN(Entrées!$C$37)+($C41-1),4,TRUE,"Entrées")))</f>
        <v>56828</v>
      </c>
      <c r="V41" s="28">
        <f ca="1">IF($D41&gt;$D$8,"",INDIRECT(ADDRESS(ROW(Entrées!$C$37)+($D41-1)*24+V$11,COLUMN(Entrées!$C$37)+($C41-1),4,TRUE,"Entrées")))</f>
        <v>55363.5</v>
      </c>
      <c r="W41" s="28">
        <f ca="1">IF($D41&gt;$D$8,"",INDIRECT(ADDRESS(ROW(Entrées!$C$37)+($D41-1)*24+W$11,COLUMN(Entrées!$C$37)+($C41-1),4,TRUE,"Entrées")))</f>
        <v>55395</v>
      </c>
      <c r="X41" s="28">
        <f ca="1">IF($D41&gt;$D$8,"",INDIRECT(ADDRESS(ROW(Entrées!$C$37)+($D41-1)*24+X$11,COLUMN(Entrées!$C$37)+($C41-1),4,TRUE,"Entrées")))</f>
        <v>56901</v>
      </c>
      <c r="Y41" s="28">
        <f ca="1">IF($D41&gt;$D$8,"",INDIRECT(ADDRESS(ROW(Entrées!$C$37)+($D41-1)*24+Y$11,COLUMN(Entrées!$C$37)+($C41-1),4,TRUE,"Entrées")))</f>
        <v>55638.5</v>
      </c>
      <c r="Z41" s="28">
        <f ca="1">IF($D41&gt;$D$8,"",INDIRECT(ADDRESS(ROW(Entrées!$C$37)+($D41-1)*24+Z$11,COLUMN(Entrées!$C$37)+($C41-1),4,TRUE,"Entrées")))</f>
        <v>54704.5</v>
      </c>
      <c r="AA41" s="28">
        <f ca="1">IF($D41&gt;$D$8,"",INDIRECT(ADDRESS(ROW(Entrées!$C$37)+($D41-1)*24+AA$11,COLUMN(Entrées!$C$37)+($C41-1),4,TRUE,"Entrées")))</f>
        <v>53845</v>
      </c>
      <c r="AB41" s="28">
        <f ca="1">IF($D41&gt;$D$8,"",INDIRECT(ADDRESS(ROW(Entrées!$C$37)+($D41-1)*24+AB$11,COLUMN(Entrées!$C$37)+($C41-1),4,TRUE,"Entrées")))</f>
        <v>55977</v>
      </c>
      <c r="AD41" s="40">
        <f t="shared" ca="1" si="28"/>
        <v>56072.458333333336</v>
      </c>
      <c r="AE41" s="40">
        <f t="shared" ca="1" si="31"/>
        <v>63004.5</v>
      </c>
      <c r="AF41" s="40">
        <f t="shared" ca="1" si="32"/>
        <v>46479</v>
      </c>
      <c r="AG41" s="4"/>
      <c r="AH41" s="11">
        <f>Entrées!A68</f>
        <v>2</v>
      </c>
      <c r="AI41" s="13">
        <f>Entrées!B68</f>
        <v>7</v>
      </c>
      <c r="AJ41" s="31">
        <f t="shared" ca="1" si="29"/>
        <v>55625.834722222207</v>
      </c>
      <c r="AK41" s="31">
        <f t="shared" ca="1" si="4"/>
        <v>55155.277777777781</v>
      </c>
      <c r="AL41" s="31">
        <f t="shared" ca="1" si="5"/>
        <v>55132.569444444431</v>
      </c>
      <c r="AM41" s="31">
        <f t="shared" ca="1" si="6"/>
        <v>439.35972222222233</v>
      </c>
      <c r="AN41" s="31">
        <f t="shared" ca="1" si="7"/>
        <v>2143.2847222222222</v>
      </c>
      <c r="AO41" s="31">
        <f t="shared" ca="1" si="8"/>
        <v>1711.4715277777773</v>
      </c>
      <c r="AP41" s="31">
        <f t="shared" ca="1" si="9"/>
        <v>43686.806944444448</v>
      </c>
      <c r="AQ41" s="31">
        <f t="shared" ca="1" si="10"/>
        <v>2048.2006944444447</v>
      </c>
      <c r="AR41" s="31">
        <f t="shared" ca="1" si="11"/>
        <v>467.57708333333329</v>
      </c>
      <c r="AS41" s="31">
        <f t="shared" ca="1" si="12"/>
        <v>9872.0041666666693</v>
      </c>
      <c r="AT41" s="31">
        <f t="shared" ca="1" si="13"/>
        <v>-752.91041666666672</v>
      </c>
      <c r="AU41" s="31">
        <f t="shared" ca="1" si="14"/>
        <v>580.30277777777769</v>
      </c>
      <c r="AV41" s="31">
        <f t="shared" ca="1" si="15"/>
        <v>-4570.3041666666659</v>
      </c>
      <c r="AW41" s="31">
        <f t="shared" ca="1" si="16"/>
        <v>53.39583333333335</v>
      </c>
      <c r="AX41" s="31">
        <f t="shared" ca="1" si="17"/>
        <v>1401.9361111111111</v>
      </c>
      <c r="AY41" s="31">
        <f t="shared" ca="1" si="18"/>
        <v>-1132.0805555555555</v>
      </c>
      <c r="AZ41" s="31">
        <f t="shared" ca="1" si="19"/>
        <v>-2177.1819444444441</v>
      </c>
      <c r="BA41" s="31">
        <f t="shared" ca="1" si="20"/>
        <v>644.8125</v>
      </c>
      <c r="BB41" s="31">
        <f t="shared" ca="1" si="21"/>
        <v>-1410.101388888889</v>
      </c>
      <c r="BC41" s="31">
        <f t="shared" ca="1" si="22"/>
        <v>-1800.2902777777781</v>
      </c>
      <c r="BF41" s="11">
        <f t="shared" si="23"/>
        <v>2</v>
      </c>
      <c r="BG41" s="11">
        <f t="shared" si="35"/>
        <v>7</v>
      </c>
      <c r="BH41" s="32">
        <f>IF($BF41&gt;$Y$7,"",IF(AND($BF41=$Y$7,$BG41=23),"",Entrées!C69-Entrées!C68))</f>
        <v>2806</v>
      </c>
      <c r="BI41" s="32">
        <f>IF($BF41&gt;$Y$7,"",IF(AND($BF41=$Y$7,$BG41=23),"",Entrées!D69-Entrées!D68))</f>
        <v>3150</v>
      </c>
      <c r="BJ41" s="32">
        <f>IF($BF41&gt;$Y$7,"",IF(AND($BF41=$Y$7,$BG41=23),"",Entrées!E69-Entrées!E68))</f>
        <v>2875</v>
      </c>
      <c r="BK41" s="32">
        <f>IF($BF41&gt;$Y$7,"",IF(AND($BF41=$Y$7,$BG41=23),"",Entrées!F69-Entrées!F68))</f>
        <v>11</v>
      </c>
      <c r="BL41" s="32">
        <f>IF($BF41&gt;$Y$7,"",IF(AND($BF41=$Y$7,$BG41=23),"",Entrées!G69-Entrées!G68))</f>
        <v>-45.5</v>
      </c>
      <c r="BM41" s="32">
        <f>IF($BF41&gt;$Y$7,"",IF(AND($BF41=$Y$7,$BG41=23),"",Entrées!H69-Entrées!H68))</f>
        <v>784.5</v>
      </c>
      <c r="BN41" s="32">
        <f>IF($BF41&gt;$Y$7,"",IF(AND($BF41=$Y$7,$BG41=23),"",Entrées!I69-Entrées!I68))</f>
        <v>63</v>
      </c>
      <c r="BO41" s="32">
        <f>IF($BF41&gt;$Y$7,"",IF(AND($BF41=$Y$7,$BG41=23),"",Entrées!J69-Entrées!J68))</f>
        <v>-99.5</v>
      </c>
      <c r="BP41" s="32">
        <f>IF($BF41&gt;$Y$7,"",IF(AND($BF41=$Y$7,$BG41=23),"",Entrées!K69-Entrées!K68))</f>
        <v>84.5</v>
      </c>
      <c r="BQ41" s="32">
        <f>IF($BF41&gt;$Y$7,"",IF(AND($BF41=$Y$7,$BG41=23),"",Entrées!L69-Entrées!L68))</f>
        <v>1686.5</v>
      </c>
      <c r="BR41" s="32">
        <f>IF($BF41&gt;$Y$7,"",IF(AND($BF41=$Y$7,$BG41=23),"",Entrées!M69-Entrées!M68))</f>
        <v>1</v>
      </c>
      <c r="BS41" s="32">
        <f>IF($BF41&gt;$Y$7,"",IF(AND($BF41=$Y$7,$BG41=23),"",Entrées!N69-Entrées!N68))</f>
        <v>3.5</v>
      </c>
      <c r="BT41" s="32">
        <f>IF($BF41&gt;$Y$7,"",IF(AND($BF41=$Y$7,$BG41=23),"",Entrées!O69-Entrées!O68))</f>
        <v>317.5</v>
      </c>
      <c r="BU41" s="32">
        <f>IF($BF41&gt;$Y$7,"",IF(AND($BF41=$Y$7,$BG41=23),"",Entrées!P69-Entrées!P68))</f>
        <v>0.5</v>
      </c>
      <c r="BV41" s="32">
        <f>IF($BF41&gt;$Y$7,"",IF(AND($BF41=$Y$7,$BG41=23),"",Entrées!Q69-Entrées!Q68))</f>
        <v>0</v>
      </c>
      <c r="BW41" s="32">
        <f>IF($BF41&gt;$Y$7,"",IF(AND($BF41=$Y$7,$BG41=23),"",Entrées!R69-Entrées!R68))</f>
        <v>267</v>
      </c>
      <c r="BX41" s="32">
        <f>IF($BF41&gt;$Y$7,"",IF(AND($BF41=$Y$7,$BG41=23),"",Entrées!S69-Entrées!S68))</f>
        <v>646</v>
      </c>
      <c r="BY41" s="32">
        <f>IF($BF41&gt;$Y$7,"",IF(AND($BF41=$Y$7,$BG41=23),"",Entrées!T69-Entrées!T68))</f>
        <v>-500</v>
      </c>
      <c r="BZ41" s="32">
        <f>IF($BF41&gt;$Y$7,"",IF(AND($BF41=$Y$7,$BG41=23),"",Entrées!U69-Entrées!U68))</f>
        <v>-245</v>
      </c>
      <c r="CA41" s="32">
        <f>IF($BF41&gt;$Y$7,"",IF(AND($BF41=$Y$7,$BG41=23),"",Entrées!V69-Entrées!V68))</f>
        <v>339</v>
      </c>
      <c r="CD41" s="33">
        <f>IF($BF41&lt;=$Y$7,Entrées!J68/CD$2,"")</f>
        <v>0.38624999999999998</v>
      </c>
      <c r="CE41" s="33">
        <f>IF($BF41&lt;=$Y$7,Entrées!K68/CE$2,"")</f>
        <v>2.380952380952381E-4</v>
      </c>
      <c r="CF41" s="11">
        <f t="shared" si="24"/>
        <v>7600</v>
      </c>
      <c r="CG41" s="11">
        <f t="shared" si="25"/>
        <v>4200</v>
      </c>
      <c r="CH41" s="52">
        <f t="shared" si="26"/>
        <v>0.26950009137426939</v>
      </c>
      <c r="CI41" s="52">
        <f t="shared" si="27"/>
        <v>0.11132787698412699</v>
      </c>
      <c r="CK41" s="19">
        <f t="shared" ref="CK41:CK64" si="36">CK40+100</f>
        <v>-1050</v>
      </c>
      <c r="CM41" s="37" t="s">
        <v>137</v>
      </c>
      <c r="CN41" s="37">
        <f ca="1">COUNTIF(INDIRECT(ADDRESS(ROW($BO$10),COLUMN($BO$10),4)):INDIRECT(ADDRESS(ROW($BO$753),COLUMN($BO$10),4)),"&lt;"&amp;CK41)-COUNTIF(INDIRECT(ADDRESS(ROW($BO$10),COLUMN($BO$10),4)):INDIRECT(ADDRESS(ROW($BO$753),COLUMN($BO$10),4)),"&lt;"&amp;CK40)</f>
        <v>0</v>
      </c>
      <c r="CO41" s="35">
        <f ca="1">CN41/(Entrées!$P$11-1)</f>
        <v>0</v>
      </c>
      <c r="CR41" s="11"/>
      <c r="CS41" s="37" t="s">
        <v>137</v>
      </c>
      <c r="CT41" s="37">
        <f ca="1">COUNTIF(INDIRECT(ADDRESS(ROW($BP$10),COLUMN($BP$10),4)):INDIRECT(ADDRESS(ROW($BP$753),COLUMN($BP$10),4)),"&lt;"&amp;CK41)-COUNTIF(INDIRECT(ADDRESS(ROW($BP$10),COLUMN($BP$10),4)):INDIRECT(ADDRESS(ROW($BP$753),COLUMN($BP$10),4)),"&lt;"&amp;CK40)</f>
        <v>0</v>
      </c>
      <c r="CU41" s="35">
        <f ca="1">CT41/(Entrées!$P$11-1)</f>
        <v>0</v>
      </c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</row>
    <row r="42" spans="1:159">
      <c r="A42" s="11" t="str">
        <f>"C"&amp;$AA$7</f>
        <v>C756</v>
      </c>
      <c r="C42" s="11">
        <f t="shared" si="34"/>
        <v>1</v>
      </c>
      <c r="D42" s="27">
        <f t="shared" si="30"/>
        <v>31</v>
      </c>
      <c r="E42" s="28" t="str">
        <f ca="1">IF($D42&gt;$D$8,"",INDIRECT(ADDRESS(ROW(Entrées!$C$37)+($D42-1)*24+E$11,COLUMN(Entrées!$C$37)+($C42-1),4,TRUE,"Entrées")))</f>
        <v/>
      </c>
      <c r="F42" s="28" t="str">
        <f ca="1">IF($D42&gt;$D$8,"",INDIRECT(ADDRESS(ROW(Entrées!$C$37)+($D42-1)*24+F$11,COLUMN(Entrées!$C$37)+($C42-1),4,TRUE,"Entrées")))</f>
        <v/>
      </c>
      <c r="G42" s="28" t="str">
        <f ca="1">IF($D42&gt;$D$8,"",INDIRECT(ADDRESS(ROW(Entrées!$C$37)+($D42-1)*24+G$11,COLUMN(Entrées!$C$37)+($C42-1),4,TRUE,"Entrées")))</f>
        <v/>
      </c>
      <c r="H42" s="28" t="str">
        <f ca="1">IF($D42&gt;$D$8,"",INDIRECT(ADDRESS(ROW(Entrées!$C$37)+($D42-1)*24+H$11,COLUMN(Entrées!$C$37)+($C42-1),4,TRUE,"Entrées")))</f>
        <v/>
      </c>
      <c r="I42" s="28" t="str">
        <f ca="1">IF($D42&gt;$D$8,"",INDIRECT(ADDRESS(ROW(Entrées!$C$37)+($D42-1)*24+I$11,COLUMN(Entrées!$C$37)+($C42-1),4,TRUE,"Entrées")))</f>
        <v/>
      </c>
      <c r="J42" s="28" t="str">
        <f ca="1">IF($D42&gt;$D$8,"",INDIRECT(ADDRESS(ROW(Entrées!$C$37)+($D42-1)*24+J$11,COLUMN(Entrées!$C$37)+($C42-1),4,TRUE,"Entrées")))</f>
        <v/>
      </c>
      <c r="K42" s="28" t="str">
        <f ca="1">IF($D42&gt;$D$8,"",INDIRECT(ADDRESS(ROW(Entrées!$C$37)+($D42-1)*24+K$11,COLUMN(Entrées!$C$37)+($C42-1),4,TRUE,"Entrées")))</f>
        <v/>
      </c>
      <c r="L42" s="28" t="str">
        <f ca="1">IF($D42&gt;$D$8,"",INDIRECT(ADDRESS(ROW(Entrées!$C$37)+($D42-1)*24+L$11,COLUMN(Entrées!$C$37)+($C42-1),4,TRUE,"Entrées")))</f>
        <v/>
      </c>
      <c r="M42" s="28" t="str">
        <f ca="1">IF($D42&gt;$D$8,"",INDIRECT(ADDRESS(ROW(Entrées!$C$37)+($D42-1)*24+M$11,COLUMN(Entrées!$C$37)+($C42-1),4,TRUE,"Entrées")))</f>
        <v/>
      </c>
      <c r="N42" s="28" t="str">
        <f ca="1">IF($D42&gt;$D$8,"",INDIRECT(ADDRESS(ROW(Entrées!$C$37)+($D42-1)*24+N$11,COLUMN(Entrées!$C$37)+($C42-1),4,TRUE,"Entrées")))</f>
        <v/>
      </c>
      <c r="O42" s="28" t="str">
        <f ca="1">IF($D42&gt;$D$8,"",INDIRECT(ADDRESS(ROW(Entrées!$C$37)+($D42-1)*24+O$11,COLUMN(Entrées!$C$37)+($C42-1),4,TRUE,"Entrées")))</f>
        <v/>
      </c>
      <c r="P42" s="28" t="str">
        <f ca="1">IF($D42&gt;$D$8,"",INDIRECT(ADDRESS(ROW(Entrées!$C$37)+($D42-1)*24+P$11,COLUMN(Entrées!$C$37)+($C42-1),4,TRUE,"Entrées")))</f>
        <v/>
      </c>
      <c r="Q42" s="28" t="str">
        <f ca="1">IF($D42&gt;$D$8,"",INDIRECT(ADDRESS(ROW(Entrées!$C$37)+($D42-1)*24+Q$11,COLUMN(Entrées!$C$37)+($C42-1),4,TRUE,"Entrées")))</f>
        <v/>
      </c>
      <c r="R42" s="28" t="str">
        <f ca="1">IF($D42&gt;$D$8,"",INDIRECT(ADDRESS(ROW(Entrées!$C$37)+($D42-1)*24+R$11,COLUMN(Entrées!$C$37)+($C42-1),4,TRUE,"Entrées")))</f>
        <v/>
      </c>
      <c r="S42" s="28" t="str">
        <f ca="1">IF($D42&gt;$D$8,"",INDIRECT(ADDRESS(ROW(Entrées!$C$37)+($D42-1)*24+S$11,COLUMN(Entrées!$C$37)+($C42-1),4,TRUE,"Entrées")))</f>
        <v/>
      </c>
      <c r="T42" s="28" t="str">
        <f ca="1">IF($D42&gt;$D$8,"",INDIRECT(ADDRESS(ROW(Entrées!$C$37)+($D42-1)*24+T$11,COLUMN(Entrées!$C$37)+($C42-1),4,TRUE,"Entrées")))</f>
        <v/>
      </c>
      <c r="U42" s="28" t="str">
        <f ca="1">IF($D42&gt;$D$8,"",INDIRECT(ADDRESS(ROW(Entrées!$C$37)+($D42-1)*24+U$11,COLUMN(Entrées!$C$37)+($C42-1),4,TRUE,"Entrées")))</f>
        <v/>
      </c>
      <c r="V42" s="28" t="str">
        <f ca="1">IF($D42&gt;$D$8,"",INDIRECT(ADDRESS(ROW(Entrées!$C$37)+($D42-1)*24+V$11,COLUMN(Entrées!$C$37)+($C42-1),4,TRUE,"Entrées")))</f>
        <v/>
      </c>
      <c r="W42" s="28" t="str">
        <f ca="1">IF($D42&gt;$D$8,"",INDIRECT(ADDRESS(ROW(Entrées!$C$37)+($D42-1)*24+W$11,COLUMN(Entrées!$C$37)+($C42-1),4,TRUE,"Entrées")))</f>
        <v/>
      </c>
      <c r="X42" s="28" t="str">
        <f ca="1">IF($D42&gt;$D$8,"",INDIRECT(ADDRESS(ROW(Entrées!$C$37)+($D42-1)*24+X$11,COLUMN(Entrées!$C$37)+($C42-1),4,TRUE,"Entrées")))</f>
        <v/>
      </c>
      <c r="Y42" s="28" t="str">
        <f ca="1">IF($D42&gt;$D$8,"",INDIRECT(ADDRESS(ROW(Entrées!$C$37)+($D42-1)*24+Y$11,COLUMN(Entrées!$C$37)+($C42-1),4,TRUE,"Entrées")))</f>
        <v/>
      </c>
      <c r="Z42" s="28" t="str">
        <f ca="1">IF($D42&gt;$D$8,"",INDIRECT(ADDRESS(ROW(Entrées!$C$37)+($D42-1)*24+Z$11,COLUMN(Entrées!$C$37)+($C42-1),4,TRUE,"Entrées")))</f>
        <v/>
      </c>
      <c r="AA42" s="28" t="str">
        <f ca="1">IF($D42&gt;$D$8,"",INDIRECT(ADDRESS(ROW(Entrées!$C$37)+($D42-1)*24+AA$11,COLUMN(Entrées!$C$37)+($C42-1),4,TRUE,"Entrées")))</f>
        <v/>
      </c>
      <c r="AB42" s="28" t="str">
        <f ca="1">IF($D42&gt;$D$8,"",INDIRECT(ADDRESS(ROW(Entrées!$C$37)+($D42-1)*24+AB$11,COLUMN(Entrées!$C$37)+($C42-1),4,TRUE,"Entrées")))</f>
        <v/>
      </c>
      <c r="AD42" s="40">
        <f t="shared" ca="1" si="28"/>
        <v>0</v>
      </c>
      <c r="AE42" s="40">
        <f t="shared" ca="1" si="31"/>
        <v>0</v>
      </c>
      <c r="AF42" s="40">
        <f t="shared" ca="1" si="32"/>
        <v>0</v>
      </c>
      <c r="AG42" s="4"/>
      <c r="AH42" s="11">
        <f>Entrées!A69</f>
        <v>2</v>
      </c>
      <c r="AI42" s="13">
        <f>Entrées!B69</f>
        <v>8</v>
      </c>
      <c r="AJ42" s="31">
        <f t="shared" ca="1" si="29"/>
        <v>55625.834722222207</v>
      </c>
      <c r="AK42" s="31">
        <f t="shared" ca="1" si="4"/>
        <v>55155.277777777781</v>
      </c>
      <c r="AL42" s="31">
        <f t="shared" ca="1" si="5"/>
        <v>55132.569444444431</v>
      </c>
      <c r="AM42" s="31">
        <f t="shared" ca="1" si="6"/>
        <v>439.35972222222233</v>
      </c>
      <c r="AN42" s="31">
        <f t="shared" ca="1" si="7"/>
        <v>2143.2847222222222</v>
      </c>
      <c r="AO42" s="31">
        <f t="shared" ca="1" si="8"/>
        <v>1711.4715277777773</v>
      </c>
      <c r="AP42" s="31">
        <f t="shared" ca="1" si="9"/>
        <v>43686.806944444448</v>
      </c>
      <c r="AQ42" s="31">
        <f t="shared" ca="1" si="10"/>
        <v>2048.2006944444447</v>
      </c>
      <c r="AR42" s="31">
        <f t="shared" ca="1" si="11"/>
        <v>467.57708333333329</v>
      </c>
      <c r="AS42" s="31">
        <f t="shared" ca="1" si="12"/>
        <v>9872.0041666666693</v>
      </c>
      <c r="AT42" s="31">
        <f t="shared" ca="1" si="13"/>
        <v>-752.91041666666672</v>
      </c>
      <c r="AU42" s="31">
        <f t="shared" ca="1" si="14"/>
        <v>580.30277777777769</v>
      </c>
      <c r="AV42" s="31">
        <f t="shared" ca="1" si="15"/>
        <v>-4570.3041666666659</v>
      </c>
      <c r="AW42" s="31">
        <f t="shared" ca="1" si="16"/>
        <v>53.39583333333335</v>
      </c>
      <c r="AX42" s="31">
        <f t="shared" ca="1" si="17"/>
        <v>1401.9361111111111</v>
      </c>
      <c r="AY42" s="31">
        <f t="shared" ca="1" si="18"/>
        <v>-1132.0805555555555</v>
      </c>
      <c r="AZ42" s="31">
        <f t="shared" ca="1" si="19"/>
        <v>-2177.1819444444441</v>
      </c>
      <c r="BA42" s="31">
        <f t="shared" ca="1" si="20"/>
        <v>644.8125</v>
      </c>
      <c r="BB42" s="31">
        <f t="shared" ca="1" si="21"/>
        <v>-1410.101388888889</v>
      </c>
      <c r="BC42" s="31">
        <f t="shared" ca="1" si="22"/>
        <v>-1800.2902777777781</v>
      </c>
      <c r="BF42" s="11">
        <f t="shared" si="23"/>
        <v>2</v>
      </c>
      <c r="BG42" s="11">
        <f t="shared" si="35"/>
        <v>8</v>
      </c>
      <c r="BH42" s="32">
        <f>IF($BF42&gt;$Y$7,"",IF(AND($BF42=$Y$7,$BG42=23),"",Entrées!C70-Entrées!C69))</f>
        <v>1447</v>
      </c>
      <c r="BI42" s="32">
        <f>IF($BF42&gt;$Y$7,"",IF(AND($BF42=$Y$7,$BG42=23),"",Entrées!D70-Entrées!D69))</f>
        <v>962.5</v>
      </c>
      <c r="BJ42" s="32">
        <f>IF($BF42&gt;$Y$7,"",IF(AND($BF42=$Y$7,$BG42=23),"",Entrées!E70-Entrées!E69))</f>
        <v>1412.5</v>
      </c>
      <c r="BK42" s="32">
        <f>IF($BF42&gt;$Y$7,"",IF(AND($BF42=$Y$7,$BG42=23),"",Entrées!F70-Entrées!F69))</f>
        <v>-0.5</v>
      </c>
      <c r="BL42" s="32">
        <f>IF($BF42&gt;$Y$7,"",IF(AND($BF42=$Y$7,$BG42=23),"",Entrées!G70-Entrées!G69))</f>
        <v>13</v>
      </c>
      <c r="BM42" s="32">
        <f>IF($BF42&gt;$Y$7,"",IF(AND($BF42=$Y$7,$BG42=23),"",Entrées!H70-Entrées!H69))</f>
        <v>449.5</v>
      </c>
      <c r="BN42" s="32">
        <f>IF($BF42&gt;$Y$7,"",IF(AND($BF42=$Y$7,$BG42=23),"",Entrées!I70-Entrées!I69))</f>
        <v>59</v>
      </c>
      <c r="BO42" s="32">
        <f>IF($BF42&gt;$Y$7,"",IF(AND($BF42=$Y$7,$BG42=23),"",Entrées!J70-Entrées!J69))</f>
        <v>-249.5</v>
      </c>
      <c r="BP42" s="32">
        <f>IF($BF42&gt;$Y$7,"",IF(AND($BF42=$Y$7,$BG42=23),"",Entrées!K70-Entrées!K69))</f>
        <v>308</v>
      </c>
      <c r="BQ42" s="32">
        <f>IF($BF42&gt;$Y$7,"",IF(AND($BF42=$Y$7,$BG42=23),"",Entrées!L70-Entrées!L69))</f>
        <v>1224.5</v>
      </c>
      <c r="BR42" s="32">
        <f>IF($BF42&gt;$Y$7,"",IF(AND($BF42=$Y$7,$BG42=23),"",Entrées!M70-Entrées!M69))</f>
        <v>-1</v>
      </c>
      <c r="BS42" s="32">
        <f>IF($BF42&gt;$Y$7,"",IF(AND($BF42=$Y$7,$BG42=23),"",Entrées!N70-Entrées!N69))</f>
        <v>-2</v>
      </c>
      <c r="BT42" s="32">
        <f>IF($BF42&gt;$Y$7,"",IF(AND($BF42=$Y$7,$BG42=23),"",Entrées!O70-Entrées!O69))</f>
        <v>-355.5</v>
      </c>
      <c r="BU42" s="32">
        <f>IF($BF42&gt;$Y$7,"",IF(AND($BF42=$Y$7,$BG42=23),"",Entrées!P70-Entrées!P69))</f>
        <v>0.5</v>
      </c>
      <c r="BV42" s="32">
        <f>IF($BF42&gt;$Y$7,"",IF(AND($BF42=$Y$7,$BG42=23),"",Entrées!Q70-Entrées!Q69))</f>
        <v>0</v>
      </c>
      <c r="BW42" s="32">
        <f>IF($BF42&gt;$Y$7,"",IF(AND($BF42=$Y$7,$BG42=23),"",Entrées!R70-Entrées!R69))</f>
        <v>0</v>
      </c>
      <c r="BX42" s="32">
        <f>IF($BF42&gt;$Y$7,"",IF(AND($BF42=$Y$7,$BG42=23),"",Entrées!S70-Entrées!S69))</f>
        <v>150</v>
      </c>
      <c r="BY42" s="32">
        <f>IF($BF42&gt;$Y$7,"",IF(AND($BF42=$Y$7,$BG42=23),"",Entrées!T70-Entrées!T69))</f>
        <v>0</v>
      </c>
      <c r="BZ42" s="32">
        <f>IF($BF42&gt;$Y$7,"",IF(AND($BF42=$Y$7,$BG42=23),"",Entrées!U70-Entrées!U69))</f>
        <v>-698</v>
      </c>
      <c r="CA42" s="32">
        <f>IF($BF42&gt;$Y$7,"",IF(AND($BF42=$Y$7,$BG42=23),"",Entrées!V70-Entrées!V69))</f>
        <v>-198</v>
      </c>
      <c r="CD42" s="33">
        <f>IF($BF42&lt;=$Y$7,Entrées!J69/CD$2,"")</f>
        <v>0.37315789473684213</v>
      </c>
      <c r="CE42" s="33">
        <f>IF($BF42&lt;=$Y$7,Entrées!K69/CE$2,"")</f>
        <v>2.0357142857142858E-2</v>
      </c>
      <c r="CF42" s="11">
        <f t="shared" si="24"/>
        <v>7600</v>
      </c>
      <c r="CG42" s="11">
        <f t="shared" si="25"/>
        <v>4200</v>
      </c>
      <c r="CH42" s="52">
        <f t="shared" si="26"/>
        <v>0.26950009137426939</v>
      </c>
      <c r="CI42" s="52">
        <f t="shared" si="27"/>
        <v>0.11132787698412699</v>
      </c>
      <c r="CK42" s="19">
        <f t="shared" si="36"/>
        <v>-950</v>
      </c>
      <c r="CM42" s="37" t="s">
        <v>16</v>
      </c>
      <c r="CN42" s="37">
        <f ca="1">COUNTIF(INDIRECT(ADDRESS(ROW($BO$10),COLUMN($BO$10),4)):INDIRECT(ADDRESS(ROW($BO$753),COLUMN($BO$10),4)),"&lt;"&amp;CK42)-COUNTIF(INDIRECT(ADDRESS(ROW($BO$10),COLUMN($BO$10),4)):INDIRECT(ADDRESS(ROW($BO$753),COLUMN($BO$10),4)),"&lt;"&amp;CK41)</f>
        <v>0</v>
      </c>
      <c r="CO42" s="35">
        <f ca="1">CN42/(Entrées!$P$11-1)</f>
        <v>0</v>
      </c>
      <c r="CR42" s="11"/>
      <c r="CS42" s="37" t="s">
        <v>16</v>
      </c>
      <c r="CT42" s="37">
        <f ca="1">COUNTIF(INDIRECT(ADDRESS(ROW($BP$10),COLUMN($BP$10),4)):INDIRECT(ADDRESS(ROW($BP$753),COLUMN($BP$10),4)),"&lt;"&amp;CK42)-COUNTIF(INDIRECT(ADDRESS(ROW($BP$10),COLUMN($BP$10),4)):INDIRECT(ADDRESS(ROW($BP$753),COLUMN($BP$10),4)),"&lt;"&amp;CK41)</f>
        <v>0</v>
      </c>
      <c r="CU42" s="35">
        <f ca="1">CT42/(Entrées!$P$11-1)</f>
        <v>0</v>
      </c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</row>
    <row r="43" spans="1:159">
      <c r="C43" s="29" t="s">
        <v>93</v>
      </c>
      <c r="D43" s="29"/>
      <c r="E43" s="30">
        <f ca="1">SUM(E12:E42)/$D$8</f>
        <v>56705.3</v>
      </c>
      <c r="F43" s="30">
        <f t="shared" ref="F43:AB43" ca="1" si="37">SUM(F12:F42)/$D$8</f>
        <v>52791.45</v>
      </c>
      <c r="G43" s="30">
        <f t="shared" ca="1" si="37"/>
        <v>51825.1</v>
      </c>
      <c r="H43" s="30">
        <f t="shared" ca="1" si="37"/>
        <v>49176.916666666664</v>
      </c>
      <c r="I43" s="30">
        <f t="shared" ca="1" si="37"/>
        <v>47508.816666666666</v>
      </c>
      <c r="J43" s="30">
        <f t="shared" ca="1" si="37"/>
        <v>48279.85</v>
      </c>
      <c r="K43" s="30">
        <f t="shared" ca="1" si="37"/>
        <v>51741.2</v>
      </c>
      <c r="L43" s="30">
        <f t="shared" ca="1" si="37"/>
        <v>55754.783333333333</v>
      </c>
      <c r="M43" s="30">
        <f t="shared" ca="1" si="37"/>
        <v>58584.6</v>
      </c>
      <c r="N43" s="30">
        <f t="shared" ca="1" si="37"/>
        <v>60495.183333333334</v>
      </c>
      <c r="O43" s="30">
        <f t="shared" ca="1" si="37"/>
        <v>60976.95</v>
      </c>
      <c r="P43" s="30">
        <f t="shared" ca="1" si="37"/>
        <v>60842.083333333336</v>
      </c>
      <c r="Q43" s="30">
        <f t="shared" ca="1" si="37"/>
        <v>60932.116666666669</v>
      </c>
      <c r="R43" s="30">
        <f t="shared" ca="1" si="37"/>
        <v>60357.25</v>
      </c>
      <c r="S43" s="30">
        <f t="shared" ca="1" si="37"/>
        <v>58568.033333333333</v>
      </c>
      <c r="T43" s="30">
        <f t="shared" ca="1" si="37"/>
        <v>56214.98333333333</v>
      </c>
      <c r="U43" s="30">
        <f t="shared" ca="1" si="37"/>
        <v>54462.9</v>
      </c>
      <c r="V43" s="30">
        <f t="shared" ca="1" si="37"/>
        <v>53401.9</v>
      </c>
      <c r="W43" s="30">
        <f t="shared" ca="1" si="37"/>
        <v>54197.566666666666</v>
      </c>
      <c r="X43" s="30">
        <f t="shared" ca="1" si="37"/>
        <v>56344.366666666669</v>
      </c>
      <c r="Y43" s="30">
        <f t="shared" ca="1" si="37"/>
        <v>56162.433333333334</v>
      </c>
      <c r="Z43" s="30">
        <f t="shared" ca="1" si="37"/>
        <v>56487.566666666666</v>
      </c>
      <c r="AA43" s="30">
        <f t="shared" ca="1" si="37"/>
        <v>55389.066666666666</v>
      </c>
      <c r="AB43" s="30">
        <f t="shared" ca="1" si="37"/>
        <v>57819.616666666669</v>
      </c>
      <c r="AC43" s="41"/>
      <c r="AD43" s="42">
        <f ca="1">SUM(INDIRECT(A30):INDIRECT(A31))/$D$8</f>
        <v>55625.834722222207</v>
      </c>
      <c r="AE43" s="42">
        <f ca="1">MAX(INDIRECT(A32):INDIRECT(A33))</f>
        <v>75493</v>
      </c>
      <c r="AF43" s="42">
        <f ca="1">MIN(INDIRECT(A34):INDIRECT(A35))</f>
        <v>37911.5</v>
      </c>
      <c r="AG43" s="25"/>
      <c r="AH43" s="11">
        <f>Entrées!A70</f>
        <v>2</v>
      </c>
      <c r="AI43" s="13">
        <f>Entrées!B70</f>
        <v>9</v>
      </c>
      <c r="AJ43" s="31">
        <f t="shared" ca="1" si="29"/>
        <v>55625.834722222207</v>
      </c>
      <c r="AK43" s="31">
        <f t="shared" ca="1" si="4"/>
        <v>55155.277777777781</v>
      </c>
      <c r="AL43" s="31">
        <f t="shared" ca="1" si="5"/>
        <v>55132.569444444431</v>
      </c>
      <c r="AM43" s="31">
        <f t="shared" ca="1" si="6"/>
        <v>439.35972222222233</v>
      </c>
      <c r="AN43" s="31">
        <f t="shared" ca="1" si="7"/>
        <v>2143.2847222222222</v>
      </c>
      <c r="AO43" s="31">
        <f t="shared" ca="1" si="8"/>
        <v>1711.4715277777773</v>
      </c>
      <c r="AP43" s="31">
        <f t="shared" ca="1" si="9"/>
        <v>43686.806944444448</v>
      </c>
      <c r="AQ43" s="31">
        <f t="shared" ca="1" si="10"/>
        <v>2048.2006944444447</v>
      </c>
      <c r="AR43" s="31">
        <f t="shared" ca="1" si="11"/>
        <v>467.57708333333329</v>
      </c>
      <c r="AS43" s="31">
        <f t="shared" ca="1" si="12"/>
        <v>9872.0041666666693</v>
      </c>
      <c r="AT43" s="31">
        <f t="shared" ca="1" si="13"/>
        <v>-752.91041666666672</v>
      </c>
      <c r="AU43" s="31">
        <f t="shared" ca="1" si="14"/>
        <v>580.30277777777769</v>
      </c>
      <c r="AV43" s="31">
        <f t="shared" ca="1" si="15"/>
        <v>-4570.3041666666659</v>
      </c>
      <c r="AW43" s="31">
        <f t="shared" ca="1" si="16"/>
        <v>53.39583333333335</v>
      </c>
      <c r="AX43" s="31">
        <f t="shared" ca="1" si="17"/>
        <v>1401.9361111111111</v>
      </c>
      <c r="AY43" s="31">
        <f t="shared" ca="1" si="18"/>
        <v>-1132.0805555555555</v>
      </c>
      <c r="AZ43" s="31">
        <f t="shared" ca="1" si="19"/>
        <v>-2177.1819444444441</v>
      </c>
      <c r="BA43" s="31">
        <f t="shared" ca="1" si="20"/>
        <v>644.8125</v>
      </c>
      <c r="BB43" s="31">
        <f t="shared" ca="1" si="21"/>
        <v>-1410.101388888889</v>
      </c>
      <c r="BC43" s="31">
        <f t="shared" ca="1" si="22"/>
        <v>-1800.2902777777781</v>
      </c>
      <c r="BF43" s="11">
        <f t="shared" si="23"/>
        <v>2</v>
      </c>
      <c r="BG43" s="11">
        <f t="shared" si="35"/>
        <v>9</v>
      </c>
      <c r="BH43" s="32">
        <f>IF($BF43&gt;$Y$7,"",IF(AND($BF43=$Y$7,$BG43=23),"",Entrées!C71-Entrées!C70))</f>
        <v>-575.5</v>
      </c>
      <c r="BI43" s="32">
        <f>IF($BF43&gt;$Y$7,"",IF(AND($BF43=$Y$7,$BG43=23),"",Entrées!D71-Entrées!D70))</f>
        <v>-525</v>
      </c>
      <c r="BJ43" s="32">
        <f>IF($BF43&gt;$Y$7,"",IF(AND($BF43=$Y$7,$BG43=23),"",Entrées!E71-Entrées!E70))</f>
        <v>-950</v>
      </c>
      <c r="BK43" s="32">
        <f>IF($BF43&gt;$Y$7,"",IF(AND($BF43=$Y$7,$BG43=23),"",Entrées!F71-Entrées!F70))</f>
        <v>4.5</v>
      </c>
      <c r="BL43" s="32">
        <f>IF($BF43&gt;$Y$7,"",IF(AND($BF43=$Y$7,$BG43=23),"",Entrées!G71-Entrées!G70))</f>
        <v>1</v>
      </c>
      <c r="BM43" s="32">
        <f>IF($BF43&gt;$Y$7,"",IF(AND($BF43=$Y$7,$BG43=23),"",Entrées!H71-Entrées!H70))</f>
        <v>-40.5</v>
      </c>
      <c r="BN43" s="32">
        <f>IF($BF43&gt;$Y$7,"",IF(AND($BF43=$Y$7,$BG43=23),"",Entrées!I71-Entrées!I70))</f>
        <v>-62</v>
      </c>
      <c r="BO43" s="32">
        <f>IF($BF43&gt;$Y$7,"",IF(AND($BF43=$Y$7,$BG43=23),"",Entrées!J71-Entrées!J70))</f>
        <v>-6</v>
      </c>
      <c r="BP43" s="32">
        <f>IF($BF43&gt;$Y$7,"",IF(AND($BF43=$Y$7,$BG43=23),"",Entrées!K71-Entrées!K70))</f>
        <v>414</v>
      </c>
      <c r="BQ43" s="32">
        <f>IF($BF43&gt;$Y$7,"",IF(AND($BF43=$Y$7,$BG43=23),"",Entrées!L71-Entrées!L70))</f>
        <v>-430</v>
      </c>
      <c r="BR43" s="32">
        <f>IF($BF43&gt;$Y$7,"",IF(AND($BF43=$Y$7,$BG43=23),"",Entrées!M71-Entrées!M70))</f>
        <v>12</v>
      </c>
      <c r="BS43" s="32">
        <f>IF($BF43&gt;$Y$7,"",IF(AND($BF43=$Y$7,$BG43=23),"",Entrées!N71-Entrées!N70))</f>
        <v>-6.5</v>
      </c>
      <c r="BT43" s="32">
        <f>IF($BF43&gt;$Y$7,"",IF(AND($BF43=$Y$7,$BG43=23),"",Entrées!O71-Entrées!O70))</f>
        <v>-461</v>
      </c>
      <c r="BU43" s="32">
        <f>IF($BF43&gt;$Y$7,"",IF(AND($BF43=$Y$7,$BG43=23),"",Entrées!P71-Entrées!P70))</f>
        <v>0</v>
      </c>
      <c r="BV43" s="32">
        <f>IF($BF43&gt;$Y$7,"",IF(AND($BF43=$Y$7,$BG43=23),"",Entrées!Q71-Entrées!Q70))</f>
        <v>0</v>
      </c>
      <c r="BW43" s="32">
        <f>IF($BF43&gt;$Y$7,"",IF(AND($BF43=$Y$7,$BG43=23),"",Entrées!R71-Entrées!R70))</f>
        <v>-432</v>
      </c>
      <c r="BX43" s="32">
        <f>IF($BF43&gt;$Y$7,"",IF(AND($BF43=$Y$7,$BG43=23),"",Entrées!S71-Entrées!S70))</f>
        <v>150</v>
      </c>
      <c r="BY43" s="32">
        <f>IF($BF43&gt;$Y$7,"",IF(AND($BF43=$Y$7,$BG43=23),"",Entrées!T71-Entrées!T70))</f>
        <v>0</v>
      </c>
      <c r="BZ43" s="32">
        <f>IF($BF43&gt;$Y$7,"",IF(AND($BF43=$Y$7,$BG43=23),"",Entrées!U71-Entrées!U70))</f>
        <v>284</v>
      </c>
      <c r="CA43" s="32">
        <f>IF($BF43&gt;$Y$7,"",IF(AND($BF43=$Y$7,$BG43=23),"",Entrées!V71-Entrées!V70))</f>
        <v>21</v>
      </c>
      <c r="CD43" s="33">
        <f>IF($BF43&lt;=$Y$7,Entrées!J70/CD$2,"")</f>
        <v>0.34032894736842106</v>
      </c>
      <c r="CE43" s="33">
        <f>IF($BF43&lt;=$Y$7,Entrées!K70/CE$2,"")</f>
        <v>9.3690476190476185E-2</v>
      </c>
      <c r="CF43" s="11">
        <f t="shared" si="24"/>
        <v>7600</v>
      </c>
      <c r="CG43" s="11">
        <f t="shared" si="25"/>
        <v>4200</v>
      </c>
      <c r="CH43" s="52">
        <f t="shared" si="26"/>
        <v>0.26950009137426939</v>
      </c>
      <c r="CI43" s="52">
        <f t="shared" si="27"/>
        <v>0.11132787698412699</v>
      </c>
      <c r="CK43" s="19">
        <f t="shared" si="36"/>
        <v>-850</v>
      </c>
      <c r="CM43" s="37" t="s">
        <v>17</v>
      </c>
      <c r="CN43" s="37">
        <f ca="1">COUNTIF(INDIRECT(ADDRESS(ROW($BO$10),COLUMN($BO$10),4)):INDIRECT(ADDRESS(ROW($BO$753),COLUMN($BO$10),4)),"&lt;"&amp;CK43)-COUNTIF(INDIRECT(ADDRESS(ROW($BO$10),COLUMN($BO$10),4)):INDIRECT(ADDRESS(ROW($BO$753),COLUMN($BO$10),4)),"&lt;"&amp;CK42)</f>
        <v>0</v>
      </c>
      <c r="CO43" s="35">
        <f ca="1">CN43/(Entrées!$P$11-1)</f>
        <v>0</v>
      </c>
      <c r="CR43" s="11"/>
      <c r="CS43" s="37" t="s">
        <v>17</v>
      </c>
      <c r="CT43" s="37">
        <f ca="1">COUNTIF(INDIRECT(ADDRESS(ROW($BP$10),COLUMN($BP$10),4)):INDIRECT(ADDRESS(ROW($BP$753),COLUMN($BP$10),4)),"&lt;"&amp;CK43)-COUNTIF(INDIRECT(ADDRESS(ROW($BP$10),COLUMN($BP$10),4)):INDIRECT(ADDRESS(ROW($BP$753),COLUMN($BP$10),4)),"&lt;"&amp;CK42)</f>
        <v>0</v>
      </c>
      <c r="CU43" s="35">
        <f ca="1">CT43/(Entrées!$P$11-1)</f>
        <v>0</v>
      </c>
      <c r="EE43" s="19"/>
      <c r="EF43" s="19"/>
      <c r="EG43" s="45"/>
      <c r="EH43" s="19"/>
      <c r="EI43" s="19"/>
      <c r="EJ43" s="19"/>
      <c r="EK43" s="19"/>
      <c r="EL43" s="45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</row>
    <row r="44" spans="1:159">
      <c r="C44" s="29" t="s">
        <v>140</v>
      </c>
      <c r="D44" s="29"/>
      <c r="E44" s="30">
        <f ca="1">MAX(E12:E42)</f>
        <v>67501</v>
      </c>
      <c r="F44" s="30">
        <f t="shared" ref="F44:AB44" ca="1" si="38">MAX(F12:F42)</f>
        <v>63148.5</v>
      </c>
      <c r="G44" s="30">
        <f t="shared" ca="1" si="38"/>
        <v>62361</v>
      </c>
      <c r="H44" s="30">
        <f t="shared" ca="1" si="38"/>
        <v>59848</v>
      </c>
      <c r="I44" s="30">
        <f t="shared" ca="1" si="38"/>
        <v>58157.5</v>
      </c>
      <c r="J44" s="30">
        <f t="shared" ca="1" si="38"/>
        <v>59643</v>
      </c>
      <c r="K44" s="30">
        <f t="shared" ca="1" si="38"/>
        <v>64661</v>
      </c>
      <c r="L44" s="30">
        <f t="shared" ca="1" si="38"/>
        <v>71781</v>
      </c>
      <c r="M44" s="30">
        <f t="shared" ca="1" si="38"/>
        <v>74546.5</v>
      </c>
      <c r="N44" s="30">
        <f t="shared" ca="1" si="38"/>
        <v>75493</v>
      </c>
      <c r="O44" s="30">
        <f t="shared" ca="1" si="38"/>
        <v>75229.5</v>
      </c>
      <c r="P44" s="30">
        <f t="shared" ca="1" si="38"/>
        <v>74863.5</v>
      </c>
      <c r="Q44" s="30">
        <f t="shared" ca="1" si="38"/>
        <v>74390.5</v>
      </c>
      <c r="R44" s="30">
        <f t="shared" ca="1" si="38"/>
        <v>73528</v>
      </c>
      <c r="S44" s="30">
        <f t="shared" ca="1" si="38"/>
        <v>71770.5</v>
      </c>
      <c r="T44" s="30">
        <f t="shared" ca="1" si="38"/>
        <v>68940.5</v>
      </c>
      <c r="U44" s="30">
        <f t="shared" ca="1" si="38"/>
        <v>67516.5</v>
      </c>
      <c r="V44" s="30">
        <f t="shared" ca="1" si="38"/>
        <v>66816</v>
      </c>
      <c r="W44" s="30">
        <f t="shared" ca="1" si="38"/>
        <v>68367</v>
      </c>
      <c r="X44" s="30">
        <f t="shared" ca="1" si="38"/>
        <v>71040</v>
      </c>
      <c r="Y44" s="30">
        <f t="shared" ca="1" si="38"/>
        <v>70362.5</v>
      </c>
      <c r="Z44" s="30">
        <f t="shared" ca="1" si="38"/>
        <v>69276.5</v>
      </c>
      <c r="AA44" s="30">
        <f t="shared" ca="1" si="38"/>
        <v>66890</v>
      </c>
      <c r="AB44" s="30">
        <f t="shared" ca="1" si="38"/>
        <v>69417</v>
      </c>
      <c r="AC44" s="41" t="s">
        <v>142</v>
      </c>
      <c r="AD44" s="42">
        <f ca="1">SUM(E43:AB43)/24</f>
        <v>55625.834722222229</v>
      </c>
      <c r="AE44" s="42">
        <f ca="1">MAX(E44:AB44)</f>
        <v>75493</v>
      </c>
      <c r="AF44" s="42">
        <f ca="1">MIN(E45:AB45)</f>
        <v>37911.5</v>
      </c>
      <c r="AG44" s="25"/>
      <c r="AH44" s="11">
        <f>Entrées!A71</f>
        <v>2</v>
      </c>
      <c r="AI44" s="13">
        <f>Entrées!B71</f>
        <v>10</v>
      </c>
      <c r="AJ44" s="31">
        <f t="shared" ca="1" si="29"/>
        <v>55625.834722222207</v>
      </c>
      <c r="AK44" s="31">
        <f t="shared" ca="1" si="4"/>
        <v>55155.277777777781</v>
      </c>
      <c r="AL44" s="31">
        <f t="shared" ca="1" si="5"/>
        <v>55132.569444444431</v>
      </c>
      <c r="AM44" s="31">
        <f t="shared" ca="1" si="6"/>
        <v>439.35972222222233</v>
      </c>
      <c r="AN44" s="31">
        <f t="shared" ca="1" si="7"/>
        <v>2143.2847222222222</v>
      </c>
      <c r="AO44" s="31">
        <f t="shared" ca="1" si="8"/>
        <v>1711.4715277777773</v>
      </c>
      <c r="AP44" s="31">
        <f t="shared" ca="1" si="9"/>
        <v>43686.806944444448</v>
      </c>
      <c r="AQ44" s="31">
        <f t="shared" ca="1" si="10"/>
        <v>2048.2006944444447</v>
      </c>
      <c r="AR44" s="31">
        <f t="shared" ca="1" si="11"/>
        <v>467.57708333333329</v>
      </c>
      <c r="AS44" s="31">
        <f t="shared" ca="1" si="12"/>
        <v>9872.0041666666693</v>
      </c>
      <c r="AT44" s="31">
        <f t="shared" ca="1" si="13"/>
        <v>-752.91041666666672</v>
      </c>
      <c r="AU44" s="31">
        <f t="shared" ca="1" si="14"/>
        <v>580.30277777777769</v>
      </c>
      <c r="AV44" s="31">
        <f t="shared" ca="1" si="15"/>
        <v>-4570.3041666666659</v>
      </c>
      <c r="AW44" s="31">
        <f t="shared" ca="1" si="16"/>
        <v>53.39583333333335</v>
      </c>
      <c r="AX44" s="31">
        <f t="shared" ca="1" si="17"/>
        <v>1401.9361111111111</v>
      </c>
      <c r="AY44" s="31">
        <f t="shared" ca="1" si="18"/>
        <v>-1132.0805555555555</v>
      </c>
      <c r="AZ44" s="31">
        <f t="shared" ca="1" si="19"/>
        <v>-2177.1819444444441</v>
      </c>
      <c r="BA44" s="31">
        <f t="shared" ca="1" si="20"/>
        <v>644.8125</v>
      </c>
      <c r="BB44" s="31">
        <f t="shared" ca="1" si="21"/>
        <v>-1410.101388888889</v>
      </c>
      <c r="BC44" s="31">
        <f t="shared" ca="1" si="22"/>
        <v>-1800.2902777777781</v>
      </c>
      <c r="BF44" s="11">
        <f t="shared" si="23"/>
        <v>2</v>
      </c>
      <c r="BG44" s="11">
        <f t="shared" si="35"/>
        <v>10</v>
      </c>
      <c r="BH44" s="32">
        <f>IF($BF44&gt;$Y$7,"",IF(AND($BF44=$Y$7,$BG44=23),"",Entrées!C72-Entrées!C71))</f>
        <v>-1284</v>
      </c>
      <c r="BI44" s="32">
        <f>IF($BF44&gt;$Y$7,"",IF(AND($BF44=$Y$7,$BG44=23),"",Entrées!D72-Entrées!D71))</f>
        <v>-687.5</v>
      </c>
      <c r="BJ44" s="32">
        <f>IF($BF44&gt;$Y$7,"",IF(AND($BF44=$Y$7,$BG44=23),"",Entrées!E72-Entrées!E71))</f>
        <v>-1387.5</v>
      </c>
      <c r="BK44" s="32">
        <f>IF($BF44&gt;$Y$7,"",IF(AND($BF44=$Y$7,$BG44=23),"",Entrées!F72-Entrées!F71))</f>
        <v>-5</v>
      </c>
      <c r="BL44" s="32">
        <f>IF($BF44&gt;$Y$7,"",IF(AND($BF44=$Y$7,$BG44=23),"",Entrées!G72-Entrées!G71))</f>
        <v>-55.5</v>
      </c>
      <c r="BM44" s="32">
        <f>IF($BF44&gt;$Y$7,"",IF(AND($BF44=$Y$7,$BG44=23),"",Entrées!H72-Entrées!H71))</f>
        <v>-475.5</v>
      </c>
      <c r="BN44" s="32">
        <f>IF($BF44&gt;$Y$7,"",IF(AND($BF44=$Y$7,$BG44=23),"",Entrées!I72-Entrées!I71))</f>
        <v>-98</v>
      </c>
      <c r="BO44" s="32">
        <f>IF($BF44&gt;$Y$7,"",IF(AND($BF44=$Y$7,$BG44=23),"",Entrées!J72-Entrées!J71))</f>
        <v>194.5</v>
      </c>
      <c r="BP44" s="32">
        <f>IF($BF44&gt;$Y$7,"",IF(AND($BF44=$Y$7,$BG44=23),"",Entrées!K72-Entrées!K71))</f>
        <v>358.5</v>
      </c>
      <c r="BQ44" s="32">
        <f>IF($BF44&gt;$Y$7,"",IF(AND($BF44=$Y$7,$BG44=23),"",Entrées!L72-Entrées!L71))</f>
        <v>-891</v>
      </c>
      <c r="BR44" s="32">
        <f>IF($BF44&gt;$Y$7,"",IF(AND($BF44=$Y$7,$BG44=23),"",Entrées!M72-Entrées!M71))</f>
        <v>-11</v>
      </c>
      <c r="BS44" s="32">
        <f>IF($BF44&gt;$Y$7,"",IF(AND($BF44=$Y$7,$BG44=23),"",Entrées!N72-Entrées!N71))</f>
        <v>-8</v>
      </c>
      <c r="BT44" s="32">
        <f>IF($BF44&gt;$Y$7,"",IF(AND($BF44=$Y$7,$BG44=23),"",Entrées!O72-Entrées!O71))</f>
        <v>-293</v>
      </c>
      <c r="BU44" s="32">
        <f>IF($BF44&gt;$Y$7,"",IF(AND($BF44=$Y$7,$BG44=23),"",Entrées!P72-Entrées!P71))</f>
        <v>-2</v>
      </c>
      <c r="BV44" s="32">
        <f>IF($BF44&gt;$Y$7,"",IF(AND($BF44=$Y$7,$BG44=23),"",Entrées!Q72-Entrées!Q71))</f>
        <v>0</v>
      </c>
      <c r="BW44" s="32">
        <f>IF($BF44&gt;$Y$7,"",IF(AND($BF44=$Y$7,$BG44=23),"",Entrées!R72-Entrées!R71))</f>
        <v>-338</v>
      </c>
      <c r="BX44" s="32">
        <f>IF($BF44&gt;$Y$7,"",IF(AND($BF44=$Y$7,$BG44=23),"",Entrées!S72-Entrées!S71))</f>
        <v>152</v>
      </c>
      <c r="BY44" s="32">
        <f>IF($BF44&gt;$Y$7,"",IF(AND($BF44=$Y$7,$BG44=23),"",Entrées!T72-Entrées!T71))</f>
        <v>0</v>
      </c>
      <c r="BZ44" s="32">
        <f>IF($BF44&gt;$Y$7,"",IF(AND($BF44=$Y$7,$BG44=23),"",Entrées!U72-Entrées!U71))</f>
        <v>-423</v>
      </c>
      <c r="CA44" s="32">
        <f>IF($BF44&gt;$Y$7,"",IF(AND($BF44=$Y$7,$BG44=23),"",Entrées!V72-Entrées!V71))</f>
        <v>-29</v>
      </c>
      <c r="CD44" s="33">
        <f>IF($BF44&lt;=$Y$7,Entrées!J71/CD$2,"")</f>
        <v>0.3395394736842105</v>
      </c>
      <c r="CE44" s="33">
        <f>IF($BF44&lt;=$Y$7,Entrées!K71/CE$2,"")</f>
        <v>0.19226190476190477</v>
      </c>
      <c r="CF44" s="11">
        <f t="shared" si="24"/>
        <v>7600</v>
      </c>
      <c r="CG44" s="11">
        <f t="shared" si="25"/>
        <v>4200</v>
      </c>
      <c r="CH44" s="52">
        <f t="shared" si="26"/>
        <v>0.26950009137426939</v>
      </c>
      <c r="CI44" s="52">
        <f t="shared" si="27"/>
        <v>0.11132787698412699</v>
      </c>
      <c r="CK44" s="19">
        <f t="shared" si="36"/>
        <v>-750</v>
      </c>
      <c r="CM44" s="37" t="s">
        <v>18</v>
      </c>
      <c r="CN44" s="37">
        <f ca="1">COUNTIF(INDIRECT(ADDRESS(ROW($BO$10),COLUMN($BO$10),4)):INDIRECT(ADDRESS(ROW($BO$753),COLUMN($BO$10),4)),"&lt;"&amp;CK44)-COUNTIF(INDIRECT(ADDRESS(ROW($BO$10),COLUMN($BO$10),4)):INDIRECT(ADDRESS(ROW($BO$753),COLUMN($BO$10),4)),"&lt;"&amp;CK43)</f>
        <v>0</v>
      </c>
      <c r="CO44" s="35">
        <f ca="1">CN44/(Entrées!$P$11-1)</f>
        <v>0</v>
      </c>
      <c r="CR44" s="11"/>
      <c r="CS44" s="37" t="s">
        <v>18</v>
      </c>
      <c r="CT44" s="37">
        <f ca="1">COUNTIF(INDIRECT(ADDRESS(ROW($BP$10),COLUMN($BP$10),4)):INDIRECT(ADDRESS(ROW($BP$753),COLUMN($BP$10),4)),"&lt;"&amp;CK44)-COUNTIF(INDIRECT(ADDRESS(ROW($BP$10),COLUMN($BP$10),4)):INDIRECT(ADDRESS(ROW($BP$753),COLUMN($BP$10),4)),"&lt;"&amp;CK43)</f>
        <v>0</v>
      </c>
      <c r="CU44" s="35">
        <f ca="1">CT44/(Entrées!$P$11-1)</f>
        <v>0</v>
      </c>
      <c r="EE44" s="19"/>
      <c r="EF44" s="19"/>
      <c r="EG44" s="19"/>
      <c r="EH44" s="19"/>
      <c r="EI44" s="19"/>
      <c r="EJ44" s="19"/>
      <c r="EK44" s="19"/>
      <c r="EL44" s="19"/>
      <c r="EM44" s="19"/>
      <c r="EN44" s="19"/>
      <c r="EO44" s="19"/>
      <c r="EP44" s="19"/>
      <c r="EQ44" s="19"/>
      <c r="ER44" s="19"/>
      <c r="ES44" s="19"/>
      <c r="ET44" s="19"/>
      <c r="EU44" s="19"/>
      <c r="EV44" s="19"/>
      <c r="EW44" s="19"/>
      <c r="EX44" s="19"/>
    </row>
    <row r="45" spans="1:159">
      <c r="C45" s="29" t="s">
        <v>141</v>
      </c>
      <c r="D45" s="29"/>
      <c r="E45" s="30">
        <f ca="1">MIN(E12:E42)</f>
        <v>47298</v>
      </c>
      <c r="F45" s="30">
        <f t="shared" ref="F45:AB45" ca="1" si="39">MIN(F12:F42)</f>
        <v>43860</v>
      </c>
      <c r="G45" s="30">
        <f t="shared" ca="1" si="39"/>
        <v>42850</v>
      </c>
      <c r="H45" s="30">
        <f t="shared" ca="1" si="39"/>
        <v>40369.5</v>
      </c>
      <c r="I45" s="30">
        <f t="shared" ca="1" si="39"/>
        <v>38975</v>
      </c>
      <c r="J45" s="30">
        <f t="shared" ca="1" si="39"/>
        <v>40069.5</v>
      </c>
      <c r="K45" s="30">
        <f t="shared" ca="1" si="39"/>
        <v>41972</v>
      </c>
      <c r="L45" s="30">
        <f t="shared" ca="1" si="39"/>
        <v>41794.5</v>
      </c>
      <c r="M45" s="30">
        <f t="shared" ca="1" si="39"/>
        <v>43248.5</v>
      </c>
      <c r="N45" s="30">
        <f t="shared" ca="1" si="39"/>
        <v>45416.5</v>
      </c>
      <c r="O45" s="30">
        <f t="shared" ca="1" si="39"/>
        <v>46271.5</v>
      </c>
      <c r="P45" s="30">
        <f t="shared" ca="1" si="39"/>
        <v>46375</v>
      </c>
      <c r="Q45" s="30">
        <f t="shared" ca="1" si="39"/>
        <v>46821</v>
      </c>
      <c r="R45" s="30">
        <f t="shared" ca="1" si="39"/>
        <v>46550</v>
      </c>
      <c r="S45" s="30">
        <f t="shared" ca="1" si="39"/>
        <v>43076.5</v>
      </c>
      <c r="T45" s="30">
        <f t="shared" ca="1" si="39"/>
        <v>40492</v>
      </c>
      <c r="U45" s="30">
        <f t="shared" ca="1" si="39"/>
        <v>38828.5</v>
      </c>
      <c r="V45" s="30">
        <f t="shared" ca="1" si="39"/>
        <v>37911.5</v>
      </c>
      <c r="W45" s="30">
        <f t="shared" ca="1" si="39"/>
        <v>39030</v>
      </c>
      <c r="X45" s="30">
        <f t="shared" ca="1" si="39"/>
        <v>41846.5</v>
      </c>
      <c r="Y45" s="30">
        <f t="shared" ca="1" si="39"/>
        <v>43753</v>
      </c>
      <c r="Z45" s="30">
        <f t="shared" ca="1" si="39"/>
        <v>46594</v>
      </c>
      <c r="AA45" s="30">
        <f t="shared" ca="1" si="39"/>
        <v>46071</v>
      </c>
      <c r="AB45" s="30">
        <f t="shared" ca="1" si="39"/>
        <v>48488.5</v>
      </c>
      <c r="AD45" s="42">
        <f ca="1">SUM(INDIRECT(ADDRESS(ROW($C$37),COLUMN($C$37)+($C11-1),4, TRUE,"Entrées")):INDIRECT(ADDRESS(ROW(INDIRECT($A$42)),COLUMN($C$37)+($C11-1),4,TRUE,"Entrées")))/Entrées!$P$11</f>
        <v>55625.834722222222</v>
      </c>
      <c r="AE45" s="42">
        <f ca="1">MAX(INDIRECT(ADDRESS(ROW($C$37),COLUMN($C$37)+($C11-1),4, TRUE,"Entrées")):INDIRECT(ADDRESS(ROW(INDIRECT($A$42)),COLUMN($C$37)+($C11-1),4,TRUE,"Entrées")))</f>
        <v>75493</v>
      </c>
      <c r="AF45" s="42">
        <f ca="1">MIN(INDIRECT(ADDRESS(ROW($C$37),COLUMN($C$37)+($C11-1),4, TRUE,"Entrées")):INDIRECT(ADDRESS(ROW(INDIRECT($A$42)),COLUMN($C$37)+($C11-1),4,TRUE,"Entrées")))</f>
        <v>37911.5</v>
      </c>
      <c r="AH45" s="11">
        <f>Entrées!A72</f>
        <v>2</v>
      </c>
      <c r="AI45" s="13">
        <f>Entrées!B72</f>
        <v>11</v>
      </c>
      <c r="AJ45" s="31">
        <f t="shared" ca="1" si="29"/>
        <v>55625.834722222207</v>
      </c>
      <c r="AK45" s="31">
        <f t="shared" ca="1" si="4"/>
        <v>55155.277777777781</v>
      </c>
      <c r="AL45" s="31">
        <f t="shared" ca="1" si="5"/>
        <v>55132.569444444431</v>
      </c>
      <c r="AM45" s="31">
        <f t="shared" ca="1" si="6"/>
        <v>439.35972222222233</v>
      </c>
      <c r="AN45" s="31">
        <f t="shared" ca="1" si="7"/>
        <v>2143.2847222222222</v>
      </c>
      <c r="AO45" s="31">
        <f t="shared" ca="1" si="8"/>
        <v>1711.4715277777773</v>
      </c>
      <c r="AP45" s="31">
        <f t="shared" ca="1" si="9"/>
        <v>43686.806944444448</v>
      </c>
      <c r="AQ45" s="31">
        <f t="shared" ca="1" si="10"/>
        <v>2048.2006944444447</v>
      </c>
      <c r="AR45" s="31">
        <f t="shared" ca="1" si="11"/>
        <v>467.57708333333329</v>
      </c>
      <c r="AS45" s="31">
        <f t="shared" ca="1" si="12"/>
        <v>9872.0041666666693</v>
      </c>
      <c r="AT45" s="31">
        <f t="shared" ca="1" si="13"/>
        <v>-752.91041666666672</v>
      </c>
      <c r="AU45" s="31">
        <f t="shared" ca="1" si="14"/>
        <v>580.30277777777769</v>
      </c>
      <c r="AV45" s="31">
        <f t="shared" ca="1" si="15"/>
        <v>-4570.3041666666659</v>
      </c>
      <c r="AW45" s="31">
        <f t="shared" ca="1" si="16"/>
        <v>53.39583333333335</v>
      </c>
      <c r="AX45" s="31">
        <f t="shared" ca="1" si="17"/>
        <v>1401.9361111111111</v>
      </c>
      <c r="AY45" s="31">
        <f t="shared" ca="1" si="18"/>
        <v>-1132.0805555555555</v>
      </c>
      <c r="AZ45" s="31">
        <f t="shared" ca="1" si="19"/>
        <v>-2177.1819444444441</v>
      </c>
      <c r="BA45" s="31">
        <f t="shared" ca="1" si="20"/>
        <v>644.8125</v>
      </c>
      <c r="BB45" s="31">
        <f t="shared" ca="1" si="21"/>
        <v>-1410.101388888889</v>
      </c>
      <c r="BC45" s="31">
        <f t="shared" ca="1" si="22"/>
        <v>-1800.2902777777781</v>
      </c>
      <c r="BF45" s="11">
        <f t="shared" si="23"/>
        <v>2</v>
      </c>
      <c r="BG45" s="11">
        <f t="shared" si="35"/>
        <v>11</v>
      </c>
      <c r="BH45" s="32">
        <f>IF($BF45&gt;$Y$7,"",IF(AND($BF45=$Y$7,$BG45=23),"",Entrées!C73-Entrées!C72))</f>
        <v>-1156</v>
      </c>
      <c r="BI45" s="32">
        <f>IF($BF45&gt;$Y$7,"",IF(AND($BF45=$Y$7,$BG45=23),"",Entrées!D73-Entrées!D72))</f>
        <v>-700</v>
      </c>
      <c r="BJ45" s="32">
        <f>IF($BF45&gt;$Y$7,"",IF(AND($BF45=$Y$7,$BG45=23),"",Entrées!E73-Entrées!E72))</f>
        <v>-1075</v>
      </c>
      <c r="BK45" s="32">
        <f>IF($BF45&gt;$Y$7,"",IF(AND($BF45=$Y$7,$BG45=23),"",Entrées!F73-Entrées!F72))</f>
        <v>0.5</v>
      </c>
      <c r="BL45" s="32">
        <f>IF($BF45&gt;$Y$7,"",IF(AND($BF45=$Y$7,$BG45=23),"",Entrées!G73-Entrées!G72))</f>
        <v>-251.5</v>
      </c>
      <c r="BM45" s="32">
        <f>IF($BF45&gt;$Y$7,"",IF(AND($BF45=$Y$7,$BG45=23),"",Entrées!H73-Entrées!H72))</f>
        <v>-601</v>
      </c>
      <c r="BN45" s="32">
        <f>IF($BF45&gt;$Y$7,"",IF(AND($BF45=$Y$7,$BG45=23),"",Entrées!I73-Entrées!I72))</f>
        <v>-49</v>
      </c>
      <c r="BO45" s="32">
        <f>IF($BF45&gt;$Y$7,"",IF(AND($BF45=$Y$7,$BG45=23),"",Entrées!J73-Entrées!J72))</f>
        <v>282.5</v>
      </c>
      <c r="BP45" s="32">
        <f>IF($BF45&gt;$Y$7,"",IF(AND($BF45=$Y$7,$BG45=23),"",Entrées!K73-Entrées!K72))</f>
        <v>298</v>
      </c>
      <c r="BQ45" s="32">
        <f>IF($BF45&gt;$Y$7,"",IF(AND($BF45=$Y$7,$BG45=23),"",Entrées!L73-Entrées!L72))</f>
        <v>-964.5</v>
      </c>
      <c r="BR45" s="32">
        <f>IF($BF45&gt;$Y$7,"",IF(AND($BF45=$Y$7,$BG45=23),"",Entrées!M73-Entrées!M72))</f>
        <v>-4</v>
      </c>
      <c r="BS45" s="32">
        <f>IF($BF45&gt;$Y$7,"",IF(AND($BF45=$Y$7,$BG45=23),"",Entrées!N73-Entrées!N72))</f>
        <v>1</v>
      </c>
      <c r="BT45" s="32">
        <f>IF($BF45&gt;$Y$7,"",IF(AND($BF45=$Y$7,$BG45=23),"",Entrées!O73-Entrées!O72))</f>
        <v>132</v>
      </c>
      <c r="BU45" s="32">
        <f>IF($BF45&gt;$Y$7,"",IF(AND($BF45=$Y$7,$BG45=23),"",Entrées!P73-Entrées!P72))</f>
        <v>-5</v>
      </c>
      <c r="BV45" s="32">
        <f>IF($BF45&gt;$Y$7,"",IF(AND($BF45=$Y$7,$BG45=23),"",Entrées!Q73-Entrées!Q72))</f>
        <v>0</v>
      </c>
      <c r="BW45" s="32">
        <f>IF($BF45&gt;$Y$7,"",IF(AND($BF45=$Y$7,$BG45=23),"",Entrées!R73-Entrées!R72))</f>
        <v>-583</v>
      </c>
      <c r="BX45" s="32">
        <f>IF($BF45&gt;$Y$7,"",IF(AND($BF45=$Y$7,$BG45=23),"",Entrées!S73-Entrées!S72))</f>
        <v>-286</v>
      </c>
      <c r="BY45" s="32">
        <f>IF($BF45&gt;$Y$7,"",IF(AND($BF45=$Y$7,$BG45=23),"",Entrées!T73-Entrées!T72))</f>
        <v>0</v>
      </c>
      <c r="BZ45" s="32">
        <f>IF($BF45&gt;$Y$7,"",IF(AND($BF45=$Y$7,$BG45=23),"",Entrées!U73-Entrées!U72))</f>
        <v>1254</v>
      </c>
      <c r="CA45" s="32">
        <f>IF($BF45&gt;$Y$7,"",IF(AND($BF45=$Y$7,$BG45=23),"",Entrées!V73-Entrées!V72))</f>
        <v>33</v>
      </c>
      <c r="CD45" s="33">
        <f>IF($BF45&lt;=$Y$7,Entrées!J72/CD$2,"")</f>
        <v>0.36513157894736842</v>
      </c>
      <c r="CE45" s="33">
        <f>IF($BF45&lt;=$Y$7,Entrées!K72/CE$2,"")</f>
        <v>0.2776190476190476</v>
      </c>
      <c r="CF45" s="11">
        <f t="shared" si="24"/>
        <v>7600</v>
      </c>
      <c r="CG45" s="11">
        <f t="shared" si="25"/>
        <v>4200</v>
      </c>
      <c r="CH45" s="52">
        <f t="shared" si="26"/>
        <v>0.26950009137426939</v>
      </c>
      <c r="CI45" s="52">
        <f t="shared" si="27"/>
        <v>0.11132787698412699</v>
      </c>
      <c r="CK45" s="19">
        <f t="shared" si="36"/>
        <v>-650</v>
      </c>
      <c r="CM45" s="37" t="s">
        <v>19</v>
      </c>
      <c r="CN45" s="37">
        <f ca="1">COUNTIF(INDIRECT(ADDRESS(ROW($BO$10),COLUMN($BO$10),4)):INDIRECT(ADDRESS(ROW($BO$753),COLUMN($BO$10),4)),"&lt;"&amp;CK45)-COUNTIF(INDIRECT(ADDRESS(ROW($BO$10),COLUMN($BO$10),4)):INDIRECT(ADDRESS(ROW($BO$753),COLUMN($BO$10),4)),"&lt;"&amp;CK44)</f>
        <v>0</v>
      </c>
      <c r="CO45" s="35">
        <f ca="1">CN45/(Entrées!$P$11-1)</f>
        <v>0</v>
      </c>
      <c r="CR45" s="11"/>
      <c r="CS45" s="37" t="s">
        <v>19</v>
      </c>
      <c r="CT45" s="37">
        <f ca="1">COUNTIF(INDIRECT(ADDRESS(ROW($BP$10),COLUMN($BP$10),4)):INDIRECT(ADDRESS(ROW($BP$753),COLUMN($BP$10),4)),"&lt;"&amp;CK45)-COUNTIF(INDIRECT(ADDRESS(ROW($BP$10),COLUMN($BP$10),4)):INDIRECT(ADDRESS(ROW($BP$753),COLUMN($BP$10),4)),"&lt;"&amp;CK44)</f>
        <v>0</v>
      </c>
      <c r="CU45" s="35">
        <f ca="1">CT45/(Entrées!$P$11-1)</f>
        <v>0</v>
      </c>
      <c r="EE45" s="19"/>
      <c r="EF45" s="19"/>
      <c r="EG45" s="45"/>
      <c r="EH45" s="19"/>
      <c r="EI45" s="19"/>
      <c r="EJ45" s="19"/>
      <c r="EK45" s="19"/>
      <c r="EL45" s="19"/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</row>
    <row r="46" spans="1:159">
      <c r="C46" s="11" t="s">
        <v>91</v>
      </c>
      <c r="D46" s="11"/>
      <c r="E46" s="50" t="str">
        <f ca="1">INDIRECT(ADDRESS(ROW($C$36),COLUMN($C$36)+(C48-1),4,TRUE,"Entrées"))</f>
        <v>Prévision J-1</v>
      </c>
      <c r="F46" s="50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39" t="s">
        <v>12</v>
      </c>
      <c r="AE46" s="39" t="s">
        <v>138</v>
      </c>
      <c r="AF46" s="39" t="s">
        <v>139</v>
      </c>
      <c r="AH46" s="11">
        <f>Entrées!A73</f>
        <v>2</v>
      </c>
      <c r="AI46" s="13">
        <f>Entrées!B73</f>
        <v>12</v>
      </c>
      <c r="AJ46" s="31">
        <f t="shared" ca="1" si="29"/>
        <v>55625.834722222207</v>
      </c>
      <c r="AK46" s="31">
        <f t="shared" ca="1" si="4"/>
        <v>55155.277777777781</v>
      </c>
      <c r="AL46" s="31">
        <f t="shared" ca="1" si="5"/>
        <v>55132.569444444431</v>
      </c>
      <c r="AM46" s="31">
        <f t="shared" ca="1" si="6"/>
        <v>439.35972222222233</v>
      </c>
      <c r="AN46" s="31">
        <f t="shared" ca="1" si="7"/>
        <v>2143.2847222222222</v>
      </c>
      <c r="AO46" s="31">
        <f t="shared" ca="1" si="8"/>
        <v>1711.4715277777773</v>
      </c>
      <c r="AP46" s="31">
        <f t="shared" ca="1" si="9"/>
        <v>43686.806944444448</v>
      </c>
      <c r="AQ46" s="31">
        <f t="shared" ca="1" si="10"/>
        <v>2048.2006944444447</v>
      </c>
      <c r="AR46" s="31">
        <f t="shared" ca="1" si="11"/>
        <v>467.57708333333329</v>
      </c>
      <c r="AS46" s="31">
        <f t="shared" ca="1" si="12"/>
        <v>9872.0041666666693</v>
      </c>
      <c r="AT46" s="31">
        <f t="shared" ca="1" si="13"/>
        <v>-752.91041666666672</v>
      </c>
      <c r="AU46" s="31">
        <f t="shared" ca="1" si="14"/>
        <v>580.30277777777769</v>
      </c>
      <c r="AV46" s="31">
        <f t="shared" ca="1" si="15"/>
        <v>-4570.3041666666659</v>
      </c>
      <c r="AW46" s="31">
        <f t="shared" ca="1" si="16"/>
        <v>53.39583333333335</v>
      </c>
      <c r="AX46" s="31">
        <f t="shared" ca="1" si="17"/>
        <v>1401.9361111111111</v>
      </c>
      <c r="AY46" s="31">
        <f t="shared" ca="1" si="18"/>
        <v>-1132.0805555555555</v>
      </c>
      <c r="AZ46" s="31">
        <f t="shared" ca="1" si="19"/>
        <v>-2177.1819444444441</v>
      </c>
      <c r="BA46" s="31">
        <f t="shared" ca="1" si="20"/>
        <v>644.8125</v>
      </c>
      <c r="BB46" s="31">
        <f t="shared" ca="1" si="21"/>
        <v>-1410.101388888889</v>
      </c>
      <c r="BC46" s="31">
        <f t="shared" ca="1" si="22"/>
        <v>-1800.2902777777781</v>
      </c>
      <c r="BF46" s="11">
        <f t="shared" si="23"/>
        <v>2</v>
      </c>
      <c r="BG46" s="11">
        <f t="shared" si="35"/>
        <v>12</v>
      </c>
      <c r="BH46" s="32">
        <f>IF($BF46&gt;$Y$7,"",IF(AND($BF46=$Y$7,$BG46=23),"",Entrées!C74-Entrées!C73))</f>
        <v>-1464.5</v>
      </c>
      <c r="BI46" s="32">
        <f>IF($BF46&gt;$Y$7,"",IF(AND($BF46=$Y$7,$BG46=23),"",Entrées!D74-Entrées!D73))</f>
        <v>-925</v>
      </c>
      <c r="BJ46" s="32">
        <f>IF($BF46&gt;$Y$7,"",IF(AND($BF46=$Y$7,$BG46=23),"",Entrées!E74-Entrées!E73))</f>
        <v>-1537.5</v>
      </c>
      <c r="BK46" s="32">
        <f>IF($BF46&gt;$Y$7,"",IF(AND($BF46=$Y$7,$BG46=23),"",Entrées!F74-Entrées!F73))</f>
        <v>2.5</v>
      </c>
      <c r="BL46" s="32">
        <f>IF($BF46&gt;$Y$7,"",IF(AND($BF46=$Y$7,$BG46=23),"",Entrées!G74-Entrées!G73))</f>
        <v>-184.5</v>
      </c>
      <c r="BM46" s="32">
        <f>IF($BF46&gt;$Y$7,"",IF(AND($BF46=$Y$7,$BG46=23),"",Entrées!H74-Entrées!H73))</f>
        <v>-107</v>
      </c>
      <c r="BN46" s="32">
        <f>IF($BF46&gt;$Y$7,"",IF(AND($BF46=$Y$7,$BG46=23),"",Entrées!I74-Entrées!I73))</f>
        <v>4</v>
      </c>
      <c r="BO46" s="32">
        <f>IF($BF46&gt;$Y$7,"",IF(AND($BF46=$Y$7,$BG46=23),"",Entrées!J74-Entrées!J73))</f>
        <v>-156.5</v>
      </c>
      <c r="BP46" s="32">
        <f>IF($BF46&gt;$Y$7,"",IF(AND($BF46=$Y$7,$BG46=23),"",Entrées!K74-Entrées!K73))</f>
        <v>139</v>
      </c>
      <c r="BQ46" s="32">
        <f>IF($BF46&gt;$Y$7,"",IF(AND($BF46=$Y$7,$BG46=23),"",Entrées!L74-Entrées!L73))</f>
        <v>-754.5</v>
      </c>
      <c r="BR46" s="32">
        <f>IF($BF46&gt;$Y$7,"",IF(AND($BF46=$Y$7,$BG46=23),"",Entrées!M74-Entrées!M73))</f>
        <v>-37</v>
      </c>
      <c r="BS46" s="32">
        <f>IF($BF46&gt;$Y$7,"",IF(AND($BF46=$Y$7,$BG46=23),"",Entrées!N74-Entrées!N73))</f>
        <v>-1.5</v>
      </c>
      <c r="BT46" s="32">
        <f>IF($BF46&gt;$Y$7,"",IF(AND($BF46=$Y$7,$BG46=23),"",Entrées!O74-Entrées!O73))</f>
        <v>-369.5</v>
      </c>
      <c r="BU46" s="32">
        <f>IF($BF46&gt;$Y$7,"",IF(AND($BF46=$Y$7,$BG46=23),"",Entrées!P74-Entrées!P73))</f>
        <v>-2</v>
      </c>
      <c r="BV46" s="32">
        <f>IF($BF46&gt;$Y$7,"",IF(AND($BF46=$Y$7,$BG46=23),"",Entrées!Q74-Entrées!Q73))</f>
        <v>0</v>
      </c>
      <c r="BW46" s="32">
        <f>IF($BF46&gt;$Y$7,"",IF(AND($BF46=$Y$7,$BG46=23),"",Entrées!R74-Entrées!R73))</f>
        <v>-592</v>
      </c>
      <c r="BX46" s="32">
        <f>IF($BF46&gt;$Y$7,"",IF(AND($BF46=$Y$7,$BG46=23),"",Entrées!S74-Entrées!S73))</f>
        <v>-202</v>
      </c>
      <c r="BY46" s="32">
        <f>IF($BF46&gt;$Y$7,"",IF(AND($BF46=$Y$7,$BG46=23),"",Entrées!T74-Entrées!T73))</f>
        <v>0</v>
      </c>
      <c r="BZ46" s="32">
        <f>IF($BF46&gt;$Y$7,"",IF(AND($BF46=$Y$7,$BG46=23),"",Entrées!U74-Entrées!U73))</f>
        <v>77</v>
      </c>
      <c r="CA46" s="32">
        <f>IF($BF46&gt;$Y$7,"",IF(AND($BF46=$Y$7,$BG46=23),"",Entrées!V74-Entrées!V73))</f>
        <v>71</v>
      </c>
      <c r="CD46" s="33">
        <f>IF($BF46&lt;=$Y$7,Entrées!J73/CD$2,"")</f>
        <v>0.40230263157894736</v>
      </c>
      <c r="CE46" s="33">
        <f>IF($BF46&lt;=$Y$7,Entrées!K73/CE$2,"")</f>
        <v>0.34857142857142859</v>
      </c>
      <c r="CF46" s="11">
        <f t="shared" si="24"/>
        <v>7600</v>
      </c>
      <c r="CG46" s="11">
        <f t="shared" si="25"/>
        <v>4200</v>
      </c>
      <c r="CH46" s="52">
        <f t="shared" si="26"/>
        <v>0.26950009137426939</v>
      </c>
      <c r="CI46" s="52">
        <f t="shared" si="27"/>
        <v>0.11132787698412699</v>
      </c>
      <c r="CK46" s="19">
        <f t="shared" si="36"/>
        <v>-550</v>
      </c>
      <c r="CM46" s="37" t="s">
        <v>20</v>
      </c>
      <c r="CN46" s="37">
        <f ca="1">COUNTIF(INDIRECT(ADDRESS(ROW($BO$10),COLUMN($BO$10),4)):INDIRECT(ADDRESS(ROW($BO$753),COLUMN($BO$10),4)),"&lt;"&amp;CK46)-COUNTIF(INDIRECT(ADDRESS(ROW($BO$10),COLUMN($BO$10),4)):INDIRECT(ADDRESS(ROW($BO$753),COLUMN($BO$10),4)),"&lt;"&amp;CK45)</f>
        <v>0</v>
      </c>
      <c r="CO46" s="35">
        <f ca="1">CN46/(Entrées!$P$11-1)</f>
        <v>0</v>
      </c>
      <c r="CR46" s="11"/>
      <c r="CS46" s="37" t="s">
        <v>20</v>
      </c>
      <c r="CT46" s="37">
        <f ca="1">COUNTIF(INDIRECT(ADDRESS(ROW($BP$10),COLUMN($BP$10),4)):INDIRECT(ADDRESS(ROW($BP$753),COLUMN($BP$10),4)),"&lt;"&amp;CK46)-COUNTIF(INDIRECT(ADDRESS(ROW($BP$10),COLUMN($BP$10),4)):INDIRECT(ADDRESS(ROW($BP$753),COLUMN($BP$10),4)),"&lt;"&amp;CK45)</f>
        <v>2</v>
      </c>
      <c r="CU46" s="35">
        <f ca="1">CT46/(Entrées!$P$11-1)</f>
        <v>2.7816411682892906E-3</v>
      </c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</row>
    <row r="47" spans="1:159">
      <c r="C47" s="11" t="s">
        <v>92</v>
      </c>
      <c r="D47" s="11" t="s">
        <v>3</v>
      </c>
      <c r="E47" s="11" t="s">
        <v>79</v>
      </c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39" t="s">
        <v>3</v>
      </c>
      <c r="AE47" s="39" t="s">
        <v>3</v>
      </c>
      <c r="AF47" s="39" t="s">
        <v>3</v>
      </c>
      <c r="AH47" s="11">
        <f>Entrées!A74</f>
        <v>2</v>
      </c>
      <c r="AI47" s="13">
        <f>Entrées!B74</f>
        <v>13</v>
      </c>
      <c r="AJ47" s="31">
        <f t="shared" ca="1" si="29"/>
        <v>55625.834722222207</v>
      </c>
      <c r="AK47" s="31">
        <f t="shared" ca="1" si="4"/>
        <v>55155.277777777781</v>
      </c>
      <c r="AL47" s="31">
        <f t="shared" ca="1" si="5"/>
        <v>55132.569444444431</v>
      </c>
      <c r="AM47" s="31">
        <f t="shared" ca="1" si="6"/>
        <v>439.35972222222233</v>
      </c>
      <c r="AN47" s="31">
        <f t="shared" ca="1" si="7"/>
        <v>2143.2847222222222</v>
      </c>
      <c r="AO47" s="31">
        <f t="shared" ca="1" si="8"/>
        <v>1711.4715277777773</v>
      </c>
      <c r="AP47" s="31">
        <f t="shared" ca="1" si="9"/>
        <v>43686.806944444448</v>
      </c>
      <c r="AQ47" s="31">
        <f t="shared" ca="1" si="10"/>
        <v>2048.2006944444447</v>
      </c>
      <c r="AR47" s="31">
        <f t="shared" ca="1" si="11"/>
        <v>467.57708333333329</v>
      </c>
      <c r="AS47" s="31">
        <f t="shared" ca="1" si="12"/>
        <v>9872.0041666666693</v>
      </c>
      <c r="AT47" s="31">
        <f t="shared" ca="1" si="13"/>
        <v>-752.91041666666672</v>
      </c>
      <c r="AU47" s="31">
        <f t="shared" ca="1" si="14"/>
        <v>580.30277777777769</v>
      </c>
      <c r="AV47" s="31">
        <f t="shared" ca="1" si="15"/>
        <v>-4570.3041666666659</v>
      </c>
      <c r="AW47" s="31">
        <f t="shared" ca="1" si="16"/>
        <v>53.39583333333335</v>
      </c>
      <c r="AX47" s="31">
        <f t="shared" ca="1" si="17"/>
        <v>1401.9361111111111</v>
      </c>
      <c r="AY47" s="31">
        <f t="shared" ca="1" si="18"/>
        <v>-1132.0805555555555</v>
      </c>
      <c r="AZ47" s="31">
        <f t="shared" ca="1" si="19"/>
        <v>-2177.1819444444441</v>
      </c>
      <c r="BA47" s="31">
        <f t="shared" ca="1" si="20"/>
        <v>644.8125</v>
      </c>
      <c r="BB47" s="31">
        <f t="shared" ca="1" si="21"/>
        <v>-1410.101388888889</v>
      </c>
      <c r="BC47" s="31">
        <f t="shared" ca="1" si="22"/>
        <v>-1800.2902777777781</v>
      </c>
      <c r="BF47" s="11">
        <f t="shared" si="23"/>
        <v>2</v>
      </c>
      <c r="BG47" s="11">
        <f t="shared" si="35"/>
        <v>13</v>
      </c>
      <c r="BH47" s="32">
        <f>IF($BF47&gt;$Y$7,"",IF(AND($BF47=$Y$7,$BG47=23),"",Entrées!C75-Entrées!C74))</f>
        <v>-2026.5</v>
      </c>
      <c r="BI47" s="32">
        <f>IF($BF47&gt;$Y$7,"",IF(AND($BF47=$Y$7,$BG47=23),"",Entrées!D75-Entrées!D74))</f>
        <v>-2850</v>
      </c>
      <c r="BJ47" s="32">
        <f>IF($BF47&gt;$Y$7,"",IF(AND($BF47=$Y$7,$BG47=23),"",Entrées!E75-Entrées!E74))</f>
        <v>-2650</v>
      </c>
      <c r="BK47" s="32">
        <f>IF($BF47&gt;$Y$7,"",IF(AND($BF47=$Y$7,$BG47=23),"",Entrées!F75-Entrées!F74))</f>
        <v>-2.5</v>
      </c>
      <c r="BL47" s="32">
        <f>IF($BF47&gt;$Y$7,"",IF(AND($BF47=$Y$7,$BG47=23),"",Entrées!G75-Entrées!G74))</f>
        <v>-164</v>
      </c>
      <c r="BM47" s="32">
        <f>IF($BF47&gt;$Y$7,"",IF(AND($BF47=$Y$7,$BG47=23),"",Entrées!H75-Entrées!H74))</f>
        <v>-81</v>
      </c>
      <c r="BN47" s="32">
        <f>IF($BF47&gt;$Y$7,"",IF(AND($BF47=$Y$7,$BG47=23),"",Entrées!I75-Entrées!I74))</f>
        <v>-70</v>
      </c>
      <c r="BO47" s="32">
        <f>IF($BF47&gt;$Y$7,"",IF(AND($BF47=$Y$7,$BG47=23),"",Entrées!J75-Entrées!J74))</f>
        <v>-275</v>
      </c>
      <c r="BP47" s="32">
        <f>IF($BF47&gt;$Y$7,"",IF(AND($BF47=$Y$7,$BG47=23),"",Entrées!K75-Entrées!K74))</f>
        <v>72.5</v>
      </c>
      <c r="BQ47" s="32">
        <f>IF($BF47&gt;$Y$7,"",IF(AND($BF47=$Y$7,$BG47=23),"",Entrées!L75-Entrées!L74))</f>
        <v>-1197.5</v>
      </c>
      <c r="BR47" s="32">
        <f>IF($BF47&gt;$Y$7,"",IF(AND($BF47=$Y$7,$BG47=23),"",Entrées!M75-Entrées!M74))</f>
        <v>-3</v>
      </c>
      <c r="BS47" s="32">
        <f>IF($BF47&gt;$Y$7,"",IF(AND($BF47=$Y$7,$BG47=23),"",Entrées!N75-Entrées!N74))</f>
        <v>5.5</v>
      </c>
      <c r="BT47" s="32">
        <f>IF($BF47&gt;$Y$7,"",IF(AND($BF47=$Y$7,$BG47=23),"",Entrées!O75-Entrées!O74))</f>
        <v>-313.5</v>
      </c>
      <c r="BU47" s="32">
        <f>IF($BF47&gt;$Y$7,"",IF(AND($BF47=$Y$7,$BG47=23),"",Entrées!P75-Entrées!P74))</f>
        <v>-0.5</v>
      </c>
      <c r="BV47" s="32">
        <f>IF($BF47&gt;$Y$7,"",IF(AND($BF47=$Y$7,$BG47=23),"",Entrées!Q75-Entrées!Q74))</f>
        <v>0</v>
      </c>
      <c r="BW47" s="32">
        <f>IF($BF47&gt;$Y$7,"",IF(AND($BF47=$Y$7,$BG47=23),"",Entrées!R75-Entrées!R74))</f>
        <v>211</v>
      </c>
      <c r="BX47" s="32">
        <f>IF($BF47&gt;$Y$7,"",IF(AND($BF47=$Y$7,$BG47=23),"",Entrées!S75-Entrées!S74))</f>
        <v>181</v>
      </c>
      <c r="BY47" s="32">
        <f>IF($BF47&gt;$Y$7,"",IF(AND($BF47=$Y$7,$BG47=23),"",Entrées!T75-Entrées!T74))</f>
        <v>0</v>
      </c>
      <c r="BZ47" s="32">
        <f>IF($BF47&gt;$Y$7,"",IF(AND($BF47=$Y$7,$BG47=23),"",Entrées!U75-Entrées!U74))</f>
        <v>-925</v>
      </c>
      <c r="CA47" s="32">
        <f>IF($BF47&gt;$Y$7,"",IF(AND($BF47=$Y$7,$BG47=23),"",Entrées!V75-Entrées!V74))</f>
        <v>-159</v>
      </c>
      <c r="CD47" s="33">
        <f>IF($BF47&lt;=$Y$7,Entrées!J74/CD$2,"")</f>
        <v>0.3817105263157895</v>
      </c>
      <c r="CE47" s="33">
        <f>IF($BF47&lt;=$Y$7,Entrées!K74/CE$2,"")</f>
        <v>0.38166666666666665</v>
      </c>
      <c r="CF47" s="11">
        <f t="shared" si="24"/>
        <v>7600</v>
      </c>
      <c r="CG47" s="11">
        <f t="shared" si="25"/>
        <v>4200</v>
      </c>
      <c r="CH47" s="52">
        <f t="shared" si="26"/>
        <v>0.26950009137426939</v>
      </c>
      <c r="CI47" s="52">
        <f t="shared" si="27"/>
        <v>0.11132787698412699</v>
      </c>
      <c r="CK47" s="19">
        <f t="shared" si="36"/>
        <v>-450</v>
      </c>
      <c r="CM47" s="37" t="s">
        <v>21</v>
      </c>
      <c r="CN47" s="37">
        <f ca="1">COUNTIF(INDIRECT(ADDRESS(ROW($BO$10),COLUMN($BO$10),4)):INDIRECT(ADDRESS(ROW($BO$753),COLUMN($BO$10),4)),"&lt;"&amp;CK47)-COUNTIF(INDIRECT(ADDRESS(ROW($BO$10),COLUMN($BO$10),4)):INDIRECT(ADDRESS(ROW($BO$753),COLUMN($BO$10),4)),"&lt;"&amp;CK46)</f>
        <v>2</v>
      </c>
      <c r="CO47" s="35">
        <f ca="1">CN47/(Entrées!$P$11-1)</f>
        <v>2.7816411682892906E-3</v>
      </c>
      <c r="CR47" s="11"/>
      <c r="CS47" s="37" t="s">
        <v>21</v>
      </c>
      <c r="CT47" s="37">
        <f ca="1">COUNTIF(INDIRECT(ADDRESS(ROW($BP$10),COLUMN($BP$10),4)):INDIRECT(ADDRESS(ROW($BP$753),COLUMN($BP$10),4)),"&lt;"&amp;CK47)-COUNTIF(INDIRECT(ADDRESS(ROW($BP$10),COLUMN($BP$10),4)):INDIRECT(ADDRESS(ROW($BP$753),COLUMN($BP$10),4)),"&lt;"&amp;CK46)</f>
        <v>10</v>
      </c>
      <c r="CU47" s="35">
        <f ca="1">CT47/(Entrées!$P$11-1)</f>
        <v>1.3908205841446454E-2</v>
      </c>
      <c r="EE47" s="19"/>
      <c r="EF47" s="19"/>
      <c r="EG47" s="45"/>
      <c r="EH47" s="19"/>
      <c r="EI47" s="19"/>
      <c r="EJ47" s="19"/>
      <c r="EK47" s="19"/>
      <c r="EL47" s="19"/>
      <c r="EM47" s="19"/>
      <c r="EN47" s="19"/>
      <c r="EO47" s="19"/>
      <c r="EP47" s="19"/>
      <c r="EQ47" s="19"/>
      <c r="ER47" s="19"/>
      <c r="ES47" s="19"/>
      <c r="ET47" s="19"/>
      <c r="EU47" s="19"/>
      <c r="EV47" s="19"/>
      <c r="EW47" s="19"/>
      <c r="EX47" s="19"/>
    </row>
    <row r="48" spans="1:159">
      <c r="C48" s="11">
        <f>C11+1</f>
        <v>2</v>
      </c>
      <c r="D48" s="27"/>
      <c r="E48" s="27">
        <v>0</v>
      </c>
      <c r="F48" s="27">
        <f t="shared" ref="F48:AB48" si="40">E48+1</f>
        <v>1</v>
      </c>
      <c r="G48" s="27">
        <f t="shared" si="40"/>
        <v>2</v>
      </c>
      <c r="H48" s="27">
        <f t="shared" si="40"/>
        <v>3</v>
      </c>
      <c r="I48" s="27">
        <f t="shared" si="40"/>
        <v>4</v>
      </c>
      <c r="J48" s="27">
        <f t="shared" si="40"/>
        <v>5</v>
      </c>
      <c r="K48" s="27">
        <f t="shared" si="40"/>
        <v>6</v>
      </c>
      <c r="L48" s="27">
        <f t="shared" si="40"/>
        <v>7</v>
      </c>
      <c r="M48" s="27">
        <f t="shared" si="40"/>
        <v>8</v>
      </c>
      <c r="N48" s="27">
        <f t="shared" si="40"/>
        <v>9</v>
      </c>
      <c r="O48" s="27">
        <f t="shared" si="40"/>
        <v>10</v>
      </c>
      <c r="P48" s="27">
        <f t="shared" si="40"/>
        <v>11</v>
      </c>
      <c r="Q48" s="27">
        <f t="shared" si="40"/>
        <v>12</v>
      </c>
      <c r="R48" s="27">
        <f t="shared" si="40"/>
        <v>13</v>
      </c>
      <c r="S48" s="27">
        <f t="shared" si="40"/>
        <v>14</v>
      </c>
      <c r="T48" s="27">
        <f t="shared" si="40"/>
        <v>15</v>
      </c>
      <c r="U48" s="27">
        <f t="shared" si="40"/>
        <v>16</v>
      </c>
      <c r="V48" s="27">
        <f t="shared" si="40"/>
        <v>17</v>
      </c>
      <c r="W48" s="27">
        <f t="shared" si="40"/>
        <v>18</v>
      </c>
      <c r="X48" s="27">
        <f t="shared" si="40"/>
        <v>19</v>
      </c>
      <c r="Y48" s="27">
        <f t="shared" si="40"/>
        <v>20</v>
      </c>
      <c r="Z48" s="27">
        <f t="shared" si="40"/>
        <v>21</v>
      </c>
      <c r="AA48" s="27">
        <f t="shared" si="40"/>
        <v>22</v>
      </c>
      <c r="AB48" s="27">
        <f t="shared" si="40"/>
        <v>23</v>
      </c>
      <c r="AC48" s="11"/>
      <c r="AD48" s="39" t="s">
        <v>81</v>
      </c>
      <c r="AE48" s="39" t="s">
        <v>81</v>
      </c>
      <c r="AF48" s="39" t="s">
        <v>81</v>
      </c>
      <c r="AH48" s="11">
        <f>Entrées!A75</f>
        <v>2</v>
      </c>
      <c r="AI48" s="13">
        <f>Entrées!B75</f>
        <v>14</v>
      </c>
      <c r="AJ48" s="31">
        <f t="shared" ca="1" si="29"/>
        <v>55625.834722222207</v>
      </c>
      <c r="AK48" s="31">
        <f t="shared" ca="1" si="4"/>
        <v>55155.277777777781</v>
      </c>
      <c r="AL48" s="31">
        <f t="shared" ca="1" si="5"/>
        <v>55132.569444444431</v>
      </c>
      <c r="AM48" s="31">
        <f t="shared" ca="1" si="6"/>
        <v>439.35972222222233</v>
      </c>
      <c r="AN48" s="31">
        <f t="shared" ca="1" si="7"/>
        <v>2143.2847222222222</v>
      </c>
      <c r="AO48" s="31">
        <f t="shared" ca="1" si="8"/>
        <v>1711.4715277777773</v>
      </c>
      <c r="AP48" s="31">
        <f t="shared" ca="1" si="9"/>
        <v>43686.806944444448</v>
      </c>
      <c r="AQ48" s="31">
        <f t="shared" ca="1" si="10"/>
        <v>2048.2006944444447</v>
      </c>
      <c r="AR48" s="31">
        <f t="shared" ca="1" si="11"/>
        <v>467.57708333333329</v>
      </c>
      <c r="AS48" s="31">
        <f t="shared" ca="1" si="12"/>
        <v>9872.0041666666693</v>
      </c>
      <c r="AT48" s="31">
        <f t="shared" ca="1" si="13"/>
        <v>-752.91041666666672</v>
      </c>
      <c r="AU48" s="31">
        <f t="shared" ca="1" si="14"/>
        <v>580.30277777777769</v>
      </c>
      <c r="AV48" s="31">
        <f t="shared" ca="1" si="15"/>
        <v>-4570.3041666666659</v>
      </c>
      <c r="AW48" s="31">
        <f t="shared" ca="1" si="16"/>
        <v>53.39583333333335</v>
      </c>
      <c r="AX48" s="31">
        <f t="shared" ca="1" si="17"/>
        <v>1401.9361111111111</v>
      </c>
      <c r="AY48" s="31">
        <f t="shared" ca="1" si="18"/>
        <v>-1132.0805555555555</v>
      </c>
      <c r="AZ48" s="31">
        <f t="shared" ca="1" si="19"/>
        <v>-2177.1819444444441</v>
      </c>
      <c r="BA48" s="31">
        <f t="shared" ca="1" si="20"/>
        <v>644.8125</v>
      </c>
      <c r="BB48" s="31">
        <f t="shared" ca="1" si="21"/>
        <v>-1410.101388888889</v>
      </c>
      <c r="BC48" s="31">
        <f t="shared" ca="1" si="22"/>
        <v>-1800.2902777777781</v>
      </c>
      <c r="BF48" s="11">
        <f t="shared" si="23"/>
        <v>2</v>
      </c>
      <c r="BG48" s="11">
        <f t="shared" si="35"/>
        <v>14</v>
      </c>
      <c r="BH48" s="32">
        <f>IF($BF48&gt;$Y$7,"",IF(AND($BF48=$Y$7,$BG48=23),"",Entrées!C76-Entrées!C75))</f>
        <v>-3170.5</v>
      </c>
      <c r="BI48" s="32">
        <f>IF($BF48&gt;$Y$7,"",IF(AND($BF48=$Y$7,$BG48=23),"",Entrées!D76-Entrées!D75))</f>
        <v>-2750</v>
      </c>
      <c r="BJ48" s="32">
        <f>IF($BF48&gt;$Y$7,"",IF(AND($BF48=$Y$7,$BG48=23),"",Entrées!E76-Entrées!E75))</f>
        <v>-2650</v>
      </c>
      <c r="BK48" s="32">
        <f>IF($BF48&gt;$Y$7,"",IF(AND($BF48=$Y$7,$BG48=23),"",Entrées!F76-Entrées!F75))</f>
        <v>2.5</v>
      </c>
      <c r="BL48" s="32">
        <f>IF($BF48&gt;$Y$7,"",IF(AND($BF48=$Y$7,$BG48=23),"",Entrées!G76-Entrées!G75))</f>
        <v>-214.5</v>
      </c>
      <c r="BM48" s="32">
        <f>IF($BF48&gt;$Y$7,"",IF(AND($BF48=$Y$7,$BG48=23),"",Entrées!H76-Entrées!H75))</f>
        <v>-493.5</v>
      </c>
      <c r="BN48" s="32">
        <f>IF($BF48&gt;$Y$7,"",IF(AND($BF48=$Y$7,$BG48=23),"",Entrées!I76-Entrées!I75))</f>
        <v>-124</v>
      </c>
      <c r="BO48" s="32">
        <f>IF($BF48&gt;$Y$7,"",IF(AND($BF48=$Y$7,$BG48=23),"",Entrées!J76-Entrées!J75))</f>
        <v>1.5</v>
      </c>
      <c r="BP48" s="32">
        <f>IF($BF48&gt;$Y$7,"",IF(AND($BF48=$Y$7,$BG48=23),"",Entrées!K76-Entrées!K75))</f>
        <v>-177</v>
      </c>
      <c r="BQ48" s="32">
        <f>IF($BF48&gt;$Y$7,"",IF(AND($BF48=$Y$7,$BG48=23),"",Entrées!L76-Entrées!L75))</f>
        <v>-1067</v>
      </c>
      <c r="BR48" s="32">
        <f>IF($BF48&gt;$Y$7,"",IF(AND($BF48=$Y$7,$BG48=23),"",Entrées!M76-Entrées!M75))</f>
        <v>-296.5</v>
      </c>
      <c r="BS48" s="32">
        <f>IF($BF48&gt;$Y$7,"",IF(AND($BF48=$Y$7,$BG48=23),"",Entrées!N76-Entrées!N75))</f>
        <v>3.5</v>
      </c>
      <c r="BT48" s="32">
        <f>IF($BF48&gt;$Y$7,"",IF(AND($BF48=$Y$7,$BG48=23),"",Entrées!O76-Entrées!O75))</f>
        <v>-803</v>
      </c>
      <c r="BU48" s="32">
        <f>IF($BF48&gt;$Y$7,"",IF(AND($BF48=$Y$7,$BG48=23),"",Entrées!P76-Entrées!P75))</f>
        <v>-3</v>
      </c>
      <c r="BV48" s="32">
        <f>IF($BF48&gt;$Y$7,"",IF(AND($BF48=$Y$7,$BG48=23),"",Entrées!Q76-Entrées!Q75))</f>
        <v>0</v>
      </c>
      <c r="BW48" s="32">
        <f>IF($BF48&gt;$Y$7,"",IF(AND($BF48=$Y$7,$BG48=23),"",Entrées!R76-Entrées!R75))</f>
        <v>559</v>
      </c>
      <c r="BX48" s="32">
        <f>IF($BF48&gt;$Y$7,"",IF(AND($BF48=$Y$7,$BG48=23),"",Entrées!S76-Entrées!S75))</f>
        <v>-782</v>
      </c>
      <c r="BY48" s="32">
        <f>IF($BF48&gt;$Y$7,"",IF(AND($BF48=$Y$7,$BG48=23),"",Entrées!T76-Entrées!T75))</f>
        <v>0</v>
      </c>
      <c r="BZ48" s="32">
        <f>IF($BF48&gt;$Y$7,"",IF(AND($BF48=$Y$7,$BG48=23),"",Entrées!U76-Entrées!U75))</f>
        <v>-211</v>
      </c>
      <c r="CA48" s="32">
        <f>IF($BF48&gt;$Y$7,"",IF(AND($BF48=$Y$7,$BG48=23),"",Entrées!V76-Entrées!V75))</f>
        <v>-154</v>
      </c>
      <c r="CD48" s="33">
        <f>IF($BF48&lt;=$Y$7,Entrées!J75/CD$2,"")</f>
        <v>0.34552631578947368</v>
      </c>
      <c r="CE48" s="33">
        <f>IF($BF48&lt;=$Y$7,Entrées!K75/CE$2,"")</f>
        <v>0.39892857142857141</v>
      </c>
      <c r="CF48" s="11">
        <f t="shared" si="24"/>
        <v>7600</v>
      </c>
      <c r="CG48" s="11">
        <f t="shared" si="25"/>
        <v>4200</v>
      </c>
      <c r="CH48" s="52">
        <f t="shared" si="26"/>
        <v>0.26950009137426939</v>
      </c>
      <c r="CI48" s="52">
        <f t="shared" si="27"/>
        <v>0.11132787698412699</v>
      </c>
      <c r="CK48" s="19">
        <f t="shared" si="36"/>
        <v>-350</v>
      </c>
      <c r="CM48" s="37" t="s">
        <v>22</v>
      </c>
      <c r="CN48" s="37">
        <f ca="1">COUNTIF(INDIRECT(ADDRESS(ROW($BO$10),COLUMN($BO$10),4)):INDIRECT(ADDRESS(ROW($BO$753),COLUMN($BO$10),4)),"&lt;"&amp;CK48)-COUNTIF(INDIRECT(ADDRESS(ROW($BO$10),COLUMN($BO$10),4)):INDIRECT(ADDRESS(ROW($BO$753),COLUMN($BO$10),4)),"&lt;"&amp;CK47)</f>
        <v>7</v>
      </c>
      <c r="CO48" s="35">
        <f ca="1">CN48/(Entrées!$P$11-1)</f>
        <v>9.7357440890125171E-3</v>
      </c>
      <c r="CR48" s="11"/>
      <c r="CS48" s="37" t="s">
        <v>22</v>
      </c>
      <c r="CT48" s="37">
        <f ca="1">COUNTIF(INDIRECT(ADDRESS(ROW($BP$10),COLUMN($BP$10),4)):INDIRECT(ADDRESS(ROW($BP$753),COLUMN($BP$10),4)),"&lt;"&amp;CK48)-COUNTIF(INDIRECT(ADDRESS(ROW($BP$10),COLUMN($BP$10),4)):INDIRECT(ADDRESS(ROW($BP$753),COLUMN($BP$10),4)),"&lt;"&amp;CK47)</f>
        <v>25</v>
      </c>
      <c r="CU48" s="35">
        <f ca="1">CT48/(Entrées!$P$11-1)</f>
        <v>3.4770514603616132E-2</v>
      </c>
      <c r="EE48" s="19"/>
      <c r="EF48" s="19"/>
      <c r="EG48" s="19"/>
      <c r="EH48" s="19"/>
      <c r="EI48" s="19"/>
      <c r="EJ48" s="19"/>
      <c r="EK48" s="19"/>
      <c r="EL48" s="19"/>
      <c r="EM48" s="19"/>
      <c r="EN48" s="19"/>
      <c r="EO48" s="19"/>
      <c r="EP48" s="19"/>
      <c r="EQ48" s="19"/>
      <c r="ER48" s="19"/>
      <c r="ES48" s="19"/>
      <c r="ET48" s="19"/>
      <c r="EU48" s="19"/>
      <c r="EV48" s="19"/>
      <c r="EW48" s="19"/>
      <c r="EX48" s="19"/>
    </row>
    <row r="49" spans="3:154">
      <c r="C49" s="11">
        <f>C48</f>
        <v>2</v>
      </c>
      <c r="D49" s="27">
        <v>1</v>
      </c>
      <c r="E49" s="28">
        <f ca="1">IF($D49&gt;$D$8,"",INDIRECT(ADDRESS(ROW(Entrées!$C$37)+($D49-1)*24+E$11,COLUMN(Entrées!$C$37)+($C49-1),4,TRUE,"Entrées")))</f>
        <v>60587.5</v>
      </c>
      <c r="F49" s="28">
        <f ca="1">IF($D49&gt;$D$8,"",INDIRECT(ADDRESS(ROW(Entrées!$C$37)+($D49-1)*24+F$11,COLUMN(Entrées!$C$37)+($C49-1),4,TRUE,"Entrées")))</f>
        <v>58762.5</v>
      </c>
      <c r="G49" s="28">
        <f ca="1">IF($D49&gt;$D$8,"",INDIRECT(ADDRESS(ROW(Entrées!$C$37)+($D49-1)*24+G$11,COLUMN(Entrées!$C$37)+($C49-1),4,TRUE,"Entrées")))</f>
        <v>58275</v>
      </c>
      <c r="H49" s="28">
        <f ca="1">IF($D49&gt;$D$8,"",INDIRECT(ADDRESS(ROW(Entrées!$C$37)+($D49-1)*24+H$11,COLUMN(Entrées!$C$37)+($C49-1),4,TRUE,"Entrées")))</f>
        <v>55975</v>
      </c>
      <c r="I49" s="28">
        <f ca="1">IF($D49&gt;$D$8,"",INDIRECT(ADDRESS(ROW(Entrées!$C$37)+($D49-1)*24+I$11,COLUMN(Entrées!$C$37)+($C49-1),4,TRUE,"Entrées")))</f>
        <v>54237.5</v>
      </c>
      <c r="J49" s="28">
        <f ca="1">IF($D49&gt;$D$8,"",INDIRECT(ADDRESS(ROW(Entrées!$C$37)+($D49-1)*24+J$11,COLUMN(Entrées!$C$37)+($C49-1),4,TRUE,"Entrées")))</f>
        <v>54562.5</v>
      </c>
      <c r="K49" s="28">
        <f ca="1">IF($D49&gt;$D$8,"",INDIRECT(ADDRESS(ROW(Entrées!$C$37)+($D49-1)*24+K$11,COLUMN(Entrées!$C$37)+($C49-1),4,TRUE,"Entrées")))</f>
        <v>56100</v>
      </c>
      <c r="L49" s="28">
        <f ca="1">IF($D49&gt;$D$8,"",INDIRECT(ADDRESS(ROW(Entrées!$C$37)+($D49-1)*24+L$11,COLUMN(Entrées!$C$37)+($C49-1),4,TRUE,"Entrées")))</f>
        <v>57537.5</v>
      </c>
      <c r="M49" s="28">
        <f ca="1">IF($D49&gt;$D$8,"",INDIRECT(ADDRESS(ROW(Entrées!$C$37)+($D49-1)*24+M$11,COLUMN(Entrées!$C$37)+($C49-1),4,TRUE,"Entrées")))</f>
        <v>58387.5</v>
      </c>
      <c r="N49" s="28">
        <f ca="1">IF($D49&gt;$D$8,"",INDIRECT(ADDRESS(ROW(Entrées!$C$37)+($D49-1)*24+N$11,COLUMN(Entrées!$C$37)+($C49-1),4,TRUE,"Entrées")))</f>
        <v>60400</v>
      </c>
      <c r="O49" s="28">
        <f ca="1">IF($D49&gt;$D$8,"",INDIRECT(ADDRESS(ROW(Entrées!$C$37)+($D49-1)*24+O$11,COLUMN(Entrées!$C$37)+($C49-1),4,TRUE,"Entrées")))</f>
        <v>62500</v>
      </c>
      <c r="P49" s="28">
        <f ca="1">IF($D49&gt;$D$8,"",INDIRECT(ADDRESS(ROW(Entrées!$C$37)+($D49-1)*24+P$11,COLUMN(Entrées!$C$37)+($C49-1),4,TRUE,"Entrées")))</f>
        <v>62662.5</v>
      </c>
      <c r="Q49" s="28">
        <f ca="1">IF($D49&gt;$D$8,"",INDIRECT(ADDRESS(ROW(Entrées!$C$37)+($D49-1)*24+Q$11,COLUMN(Entrées!$C$37)+($C49-1),4,TRUE,"Entrées")))</f>
        <v>62737.5</v>
      </c>
      <c r="R49" s="28">
        <f ca="1">IF($D49&gt;$D$8,"",INDIRECT(ADDRESS(ROW(Entrées!$C$37)+($D49-1)*24+R$11,COLUMN(Entrées!$C$37)+($C49-1),4,TRUE,"Entrées")))</f>
        <v>61500</v>
      </c>
      <c r="S49" s="28">
        <f ca="1">IF($D49&gt;$D$8,"",INDIRECT(ADDRESS(ROW(Entrées!$C$37)+($D49-1)*24+S$11,COLUMN(Entrées!$C$37)+($C49-1),4,TRUE,"Entrées")))</f>
        <v>57387.5</v>
      </c>
      <c r="T49" s="28">
        <f ca="1">IF($D49&gt;$D$8,"",INDIRECT(ADDRESS(ROW(Entrées!$C$37)+($D49-1)*24+T$11,COLUMN(Entrées!$C$37)+($C49-1),4,TRUE,"Entrées")))</f>
        <v>53937.5</v>
      </c>
      <c r="U49" s="28">
        <f ca="1">IF($D49&gt;$D$8,"",INDIRECT(ADDRESS(ROW(Entrées!$C$37)+($D49-1)*24+U$11,COLUMN(Entrées!$C$37)+($C49-1),4,TRUE,"Entrées")))</f>
        <v>51262.5</v>
      </c>
      <c r="V49" s="28">
        <f ca="1">IF($D49&gt;$D$8,"",INDIRECT(ADDRESS(ROW(Entrées!$C$37)+($D49-1)*24+V$11,COLUMN(Entrées!$C$37)+($C49-1),4,TRUE,"Entrées")))</f>
        <v>50487.5</v>
      </c>
      <c r="W49" s="28">
        <f ca="1">IF($D49&gt;$D$8,"",INDIRECT(ADDRESS(ROW(Entrées!$C$37)+($D49-1)*24+W$11,COLUMN(Entrées!$C$37)+($C49-1),4,TRUE,"Entrées")))</f>
        <v>53300</v>
      </c>
      <c r="X49" s="28">
        <f ca="1">IF($D49&gt;$D$8,"",INDIRECT(ADDRESS(ROW(Entrées!$C$37)+($D49-1)*24+X$11,COLUMN(Entrées!$C$37)+($C49-1),4,TRUE,"Entrées")))</f>
        <v>57137.5</v>
      </c>
      <c r="Y49" s="28">
        <f ca="1">IF($D49&gt;$D$8,"",INDIRECT(ADDRESS(ROW(Entrées!$C$37)+($D49-1)*24+Y$11,COLUMN(Entrées!$C$37)+($C49-1),4,TRUE,"Entrées")))</f>
        <v>59737.5</v>
      </c>
      <c r="Z49" s="28">
        <f ca="1">IF($D49&gt;$D$8,"",INDIRECT(ADDRESS(ROW(Entrées!$C$37)+($D49-1)*24+Z$11,COLUMN(Entrées!$C$37)+($C49-1),4,TRUE,"Entrées")))</f>
        <v>61750</v>
      </c>
      <c r="AA49" s="28">
        <f ca="1">IF($D49&gt;$D$8,"",INDIRECT(ADDRESS(ROW(Entrées!$C$37)+($D49-1)*24+AA$11,COLUMN(Entrées!$C$37)+($C49-1),4,TRUE,"Entrées")))</f>
        <v>61575</v>
      </c>
      <c r="AB49" s="28">
        <f ca="1">IF($D49&gt;$D$8,"",INDIRECT(ADDRESS(ROW(Entrées!$C$37)+($D49-1)*24+AB$11,COLUMN(Entrées!$C$37)+($C49-1),4,TRUE,"Entrées")))</f>
        <v>63037.5</v>
      </c>
      <c r="AC49" s="11"/>
      <c r="AD49" s="40">
        <f t="shared" ref="AD49:AD79" ca="1" si="41">SUM(E49:AB49)/24</f>
        <v>58076.5625</v>
      </c>
      <c r="AE49" s="40">
        <f ca="1">MAX(E49:AB49)</f>
        <v>63037.5</v>
      </c>
      <c r="AF49" s="40">
        <f ca="1">MIN(E49:AB49)</f>
        <v>50487.5</v>
      </c>
      <c r="AG49" s="4"/>
      <c r="AH49" s="11">
        <f>Entrées!A76</f>
        <v>2</v>
      </c>
      <c r="AI49" s="13">
        <f>Entrées!B76</f>
        <v>15</v>
      </c>
      <c r="AJ49" s="31">
        <f t="shared" ca="1" si="29"/>
        <v>55625.834722222207</v>
      </c>
      <c r="AK49" s="31">
        <f t="shared" ca="1" si="4"/>
        <v>55155.277777777781</v>
      </c>
      <c r="AL49" s="31">
        <f t="shared" ca="1" si="5"/>
        <v>55132.569444444431</v>
      </c>
      <c r="AM49" s="31">
        <f t="shared" ca="1" si="6"/>
        <v>439.35972222222233</v>
      </c>
      <c r="AN49" s="31">
        <f t="shared" ca="1" si="7"/>
        <v>2143.2847222222222</v>
      </c>
      <c r="AO49" s="31">
        <f t="shared" ca="1" si="8"/>
        <v>1711.4715277777773</v>
      </c>
      <c r="AP49" s="31">
        <f t="shared" ca="1" si="9"/>
        <v>43686.806944444448</v>
      </c>
      <c r="AQ49" s="31">
        <f t="shared" ca="1" si="10"/>
        <v>2048.2006944444447</v>
      </c>
      <c r="AR49" s="31">
        <f t="shared" ca="1" si="11"/>
        <v>467.57708333333329</v>
      </c>
      <c r="AS49" s="31">
        <f t="shared" ca="1" si="12"/>
        <v>9872.0041666666693</v>
      </c>
      <c r="AT49" s="31">
        <f t="shared" ca="1" si="13"/>
        <v>-752.91041666666672</v>
      </c>
      <c r="AU49" s="31">
        <f t="shared" ca="1" si="14"/>
        <v>580.30277777777769</v>
      </c>
      <c r="AV49" s="31">
        <f t="shared" ca="1" si="15"/>
        <v>-4570.3041666666659</v>
      </c>
      <c r="AW49" s="31">
        <f t="shared" ca="1" si="16"/>
        <v>53.39583333333335</v>
      </c>
      <c r="AX49" s="31">
        <f t="shared" ca="1" si="17"/>
        <v>1401.9361111111111</v>
      </c>
      <c r="AY49" s="31">
        <f t="shared" ca="1" si="18"/>
        <v>-1132.0805555555555</v>
      </c>
      <c r="AZ49" s="31">
        <f t="shared" ca="1" si="19"/>
        <v>-2177.1819444444441</v>
      </c>
      <c r="BA49" s="31">
        <f t="shared" ca="1" si="20"/>
        <v>644.8125</v>
      </c>
      <c r="BB49" s="31">
        <f t="shared" ca="1" si="21"/>
        <v>-1410.101388888889</v>
      </c>
      <c r="BC49" s="31">
        <f t="shared" ca="1" si="22"/>
        <v>-1800.2902777777781</v>
      </c>
      <c r="BF49" s="11">
        <f t="shared" si="23"/>
        <v>2</v>
      </c>
      <c r="BG49" s="11">
        <f t="shared" si="35"/>
        <v>15</v>
      </c>
      <c r="BH49" s="32">
        <f>IF($BF49&gt;$Y$7,"",IF(AND($BF49=$Y$7,$BG49=23),"",Entrées!C77-Entrées!C76))</f>
        <v>-2215.5</v>
      </c>
      <c r="BI49" s="32">
        <f>IF($BF49&gt;$Y$7,"",IF(AND($BF49=$Y$7,$BG49=23),"",Entrées!D77-Entrées!D76))</f>
        <v>-2037.5</v>
      </c>
      <c r="BJ49" s="32">
        <f>IF($BF49&gt;$Y$7,"",IF(AND($BF49=$Y$7,$BG49=23),"",Entrées!E77-Entrées!E76))</f>
        <v>-1937.5</v>
      </c>
      <c r="BK49" s="32">
        <f>IF($BF49&gt;$Y$7,"",IF(AND($BF49=$Y$7,$BG49=23),"",Entrées!F77-Entrées!F76))</f>
        <v>-0.5</v>
      </c>
      <c r="BL49" s="32">
        <f>IF($BF49&gt;$Y$7,"",IF(AND($BF49=$Y$7,$BG49=23),"",Entrées!G77-Entrées!G76))</f>
        <v>-89.5</v>
      </c>
      <c r="BM49" s="32">
        <f>IF($BF49&gt;$Y$7,"",IF(AND($BF49=$Y$7,$BG49=23),"",Entrées!H77-Entrées!H76))</f>
        <v>-168.5</v>
      </c>
      <c r="BN49" s="32">
        <f>IF($BF49&gt;$Y$7,"",IF(AND($BF49=$Y$7,$BG49=23),"",Entrées!I77-Entrées!I76))</f>
        <v>-359</v>
      </c>
      <c r="BO49" s="32">
        <f>IF($BF49&gt;$Y$7,"",IF(AND($BF49=$Y$7,$BG49=23),"",Entrées!J77-Entrées!J76))</f>
        <v>1</v>
      </c>
      <c r="BP49" s="32">
        <f>IF($BF49&gt;$Y$7,"",IF(AND($BF49=$Y$7,$BG49=23),"",Entrées!K77-Entrées!K76))</f>
        <v>-258.5</v>
      </c>
      <c r="BQ49" s="32">
        <f>IF($BF49&gt;$Y$7,"",IF(AND($BF49=$Y$7,$BG49=23),"",Entrées!L77-Entrées!L76))</f>
        <v>-234.5</v>
      </c>
      <c r="BR49" s="32">
        <f>IF($BF49&gt;$Y$7,"",IF(AND($BF49=$Y$7,$BG49=23),"",Entrées!M77-Entrées!M76))</f>
        <v>-340.5</v>
      </c>
      <c r="BS49" s="32">
        <f>IF($BF49&gt;$Y$7,"",IF(AND($BF49=$Y$7,$BG49=23),"",Entrées!N77-Entrées!N76))</f>
        <v>6.5</v>
      </c>
      <c r="BT49" s="32">
        <f>IF($BF49&gt;$Y$7,"",IF(AND($BF49=$Y$7,$BG49=23),"",Entrées!O77-Entrées!O76))</f>
        <v>-771.5</v>
      </c>
      <c r="BU49" s="32">
        <f>IF($BF49&gt;$Y$7,"",IF(AND($BF49=$Y$7,$BG49=23),"",Entrées!P77-Entrées!P76))</f>
        <v>-1</v>
      </c>
      <c r="BV49" s="32">
        <f>IF($BF49&gt;$Y$7,"",IF(AND($BF49=$Y$7,$BG49=23),"",Entrées!Q77-Entrées!Q76))</f>
        <v>0</v>
      </c>
      <c r="BW49" s="32">
        <f>IF($BF49&gt;$Y$7,"",IF(AND($BF49=$Y$7,$BG49=23),"",Entrées!R77-Entrées!R76))</f>
        <v>-198</v>
      </c>
      <c r="BX49" s="32">
        <f>IF($BF49&gt;$Y$7,"",IF(AND($BF49=$Y$7,$BG49=23),"",Entrées!S77-Entrées!S76))</f>
        <v>73</v>
      </c>
      <c r="BY49" s="32">
        <f>IF($BF49&gt;$Y$7,"",IF(AND($BF49=$Y$7,$BG49=23),"",Entrées!T77-Entrées!T76))</f>
        <v>0</v>
      </c>
      <c r="BZ49" s="32">
        <f>IF($BF49&gt;$Y$7,"",IF(AND($BF49=$Y$7,$BG49=23),"",Entrées!U77-Entrées!U76))</f>
        <v>-943</v>
      </c>
      <c r="CA49" s="32">
        <f>IF($BF49&gt;$Y$7,"",IF(AND($BF49=$Y$7,$BG49=23),"",Entrées!V77-Entrées!V76))</f>
        <v>76</v>
      </c>
      <c r="CD49" s="33">
        <f>IF($BF49&lt;=$Y$7,Entrées!J76/CD$2,"")</f>
        <v>0.34572368421052629</v>
      </c>
      <c r="CE49" s="33">
        <f>IF($BF49&lt;=$Y$7,Entrées!K76/CE$2,"")</f>
        <v>0.35678571428571426</v>
      </c>
      <c r="CF49" s="11">
        <f t="shared" si="24"/>
        <v>7600</v>
      </c>
      <c r="CG49" s="11">
        <f t="shared" si="25"/>
        <v>4200</v>
      </c>
      <c r="CH49" s="52">
        <f t="shared" si="26"/>
        <v>0.26950009137426939</v>
      </c>
      <c r="CI49" s="52">
        <f t="shared" si="27"/>
        <v>0.11132787698412699</v>
      </c>
      <c r="CK49" s="19">
        <f t="shared" si="36"/>
        <v>-250</v>
      </c>
      <c r="CM49" s="37" t="s">
        <v>23</v>
      </c>
      <c r="CN49" s="37">
        <f ca="1">COUNTIF(INDIRECT(ADDRESS(ROW($BO$10),COLUMN($BO$10),4)):INDIRECT(ADDRESS(ROW($BO$753),COLUMN($BO$10),4)),"&lt;"&amp;CK49)-COUNTIF(INDIRECT(ADDRESS(ROW($BO$10),COLUMN($BO$10),4)):INDIRECT(ADDRESS(ROW($BO$753),COLUMN($BO$10),4)),"&lt;"&amp;CK48)</f>
        <v>25</v>
      </c>
      <c r="CO49" s="35">
        <f ca="1">CN49/(Entrées!$P$11-1)</f>
        <v>3.4770514603616132E-2</v>
      </c>
      <c r="CR49" s="11"/>
      <c r="CS49" s="37" t="s">
        <v>23</v>
      </c>
      <c r="CT49" s="37">
        <f ca="1">COUNTIF(INDIRECT(ADDRESS(ROW($BP$10),COLUMN($BP$10),4)):INDIRECT(ADDRESS(ROW($BP$753),COLUMN($BP$10),4)),"&lt;"&amp;CK49)-COUNTIF(INDIRECT(ADDRESS(ROW($BP$10),COLUMN($BP$10),4)):INDIRECT(ADDRESS(ROW($BP$753),COLUMN($BP$10),4)),"&lt;"&amp;CK48)</f>
        <v>36</v>
      </c>
      <c r="CU49" s="35">
        <f ca="1">CT49/(Entrées!$P$11-1)</f>
        <v>5.0069541029207229E-2</v>
      </c>
      <c r="EE49" s="19"/>
      <c r="EF49" s="19"/>
      <c r="EG49" s="38"/>
      <c r="EH49" s="19"/>
      <c r="EI49" s="19"/>
      <c r="EJ49" s="19"/>
      <c r="EK49" s="19"/>
      <c r="EL49" s="38"/>
      <c r="EM49" s="19"/>
      <c r="EN49" s="19"/>
      <c r="EO49" s="19"/>
      <c r="EP49" s="19"/>
      <c r="EQ49" s="19"/>
      <c r="ER49" s="19"/>
      <c r="ES49" s="19"/>
      <c r="ET49" s="19"/>
      <c r="EU49" s="19"/>
      <c r="EV49" s="19"/>
      <c r="EW49" s="19"/>
      <c r="EX49" s="19"/>
    </row>
    <row r="50" spans="3:154">
      <c r="C50" s="11">
        <f>C49</f>
        <v>2</v>
      </c>
      <c r="D50" s="27">
        <f t="shared" ref="D50:D79" si="42">D49+1</f>
        <v>2</v>
      </c>
      <c r="E50" s="28">
        <f ca="1">IF($D50&gt;$D$8,"",INDIRECT(ADDRESS(ROW(Entrées!$C$37)+($D50-1)*24+E$11,COLUMN(Entrées!$C$37)+($C50-1),4,TRUE,"Entrées")))</f>
        <v>62337.5</v>
      </c>
      <c r="F50" s="28">
        <f ca="1">IF($D50&gt;$D$8,"",INDIRECT(ADDRESS(ROW(Entrées!$C$37)+($D50-1)*24+F$11,COLUMN(Entrées!$C$37)+($C50-1),4,TRUE,"Entrées")))</f>
        <v>60550</v>
      </c>
      <c r="G50" s="28">
        <f ca="1">IF($D50&gt;$D$8,"",INDIRECT(ADDRESS(ROW(Entrées!$C$37)+($D50-1)*24+G$11,COLUMN(Entrées!$C$37)+($C50-1),4,TRUE,"Entrées")))</f>
        <v>60075</v>
      </c>
      <c r="H50" s="28">
        <f ca="1">IF($D50&gt;$D$8,"",INDIRECT(ADDRESS(ROW(Entrées!$C$37)+($D50-1)*24+H$11,COLUMN(Entrées!$C$37)+($C50-1),4,TRUE,"Entrées")))</f>
        <v>57450</v>
      </c>
      <c r="I50" s="28">
        <f ca="1">IF($D50&gt;$D$8,"",INDIRECT(ADDRESS(ROW(Entrées!$C$37)+($D50-1)*24+I$11,COLUMN(Entrées!$C$37)+($C50-1),4,TRUE,"Entrées")))</f>
        <v>56300</v>
      </c>
      <c r="J50" s="28">
        <f ca="1">IF($D50&gt;$D$8,"",INDIRECT(ADDRESS(ROW(Entrées!$C$37)+($D50-1)*24+J$11,COLUMN(Entrées!$C$37)+($C50-1),4,TRUE,"Entrées")))</f>
        <v>58687.5</v>
      </c>
      <c r="K50" s="28">
        <f ca="1">IF($D50&gt;$D$8,"",INDIRECT(ADDRESS(ROW(Entrées!$C$37)+($D50-1)*24+K$11,COLUMN(Entrées!$C$37)+($C50-1),4,TRUE,"Entrées")))</f>
        <v>64000</v>
      </c>
      <c r="L50" s="28">
        <f ca="1">IF($D50&gt;$D$8,"",INDIRECT(ADDRESS(ROW(Entrées!$C$37)+($D50-1)*24+L$11,COLUMN(Entrées!$C$37)+($C50-1),4,TRUE,"Entrées")))</f>
        <v>70975</v>
      </c>
      <c r="M50" s="28">
        <f ca="1">IF($D50&gt;$D$8,"",INDIRECT(ADDRESS(ROW(Entrées!$C$37)+($D50-1)*24+M$11,COLUMN(Entrées!$C$37)+($C50-1),4,TRUE,"Entrées")))</f>
        <v>74125</v>
      </c>
      <c r="N50" s="28">
        <f ca="1">IF($D50&gt;$D$8,"",INDIRECT(ADDRESS(ROW(Entrées!$C$37)+($D50-1)*24+N$11,COLUMN(Entrées!$C$37)+($C50-1),4,TRUE,"Entrées")))</f>
        <v>75087.5</v>
      </c>
      <c r="O50" s="28">
        <f ca="1">IF($D50&gt;$D$8,"",INDIRECT(ADDRESS(ROW(Entrées!$C$37)+($D50-1)*24+O$11,COLUMN(Entrées!$C$37)+($C50-1),4,TRUE,"Entrées")))</f>
        <v>74562.5</v>
      </c>
      <c r="P50" s="28">
        <f ca="1">IF($D50&gt;$D$8,"",INDIRECT(ADDRESS(ROW(Entrées!$C$37)+($D50-1)*24+P$11,COLUMN(Entrées!$C$37)+($C50-1),4,TRUE,"Entrées")))</f>
        <v>73875</v>
      </c>
      <c r="Q50" s="28">
        <f ca="1">IF($D50&gt;$D$8,"",INDIRECT(ADDRESS(ROW(Entrées!$C$37)+($D50-1)*24+Q$11,COLUMN(Entrées!$C$37)+($C50-1),4,TRUE,"Entrées")))</f>
        <v>73175</v>
      </c>
      <c r="R50" s="28">
        <f ca="1">IF($D50&gt;$D$8,"",INDIRECT(ADDRESS(ROW(Entrées!$C$37)+($D50-1)*24+R$11,COLUMN(Entrées!$C$37)+($C50-1),4,TRUE,"Entrées")))</f>
        <v>72250</v>
      </c>
      <c r="S50" s="28">
        <f ca="1">IF($D50&gt;$D$8,"",INDIRECT(ADDRESS(ROW(Entrées!$C$37)+($D50-1)*24+S$11,COLUMN(Entrées!$C$37)+($C50-1),4,TRUE,"Entrées")))</f>
        <v>69400</v>
      </c>
      <c r="T50" s="28">
        <f ca="1">IF($D50&gt;$D$8,"",INDIRECT(ADDRESS(ROW(Entrées!$C$37)+($D50-1)*24+T$11,COLUMN(Entrées!$C$37)+($C50-1),4,TRUE,"Entrées")))</f>
        <v>66650</v>
      </c>
      <c r="U50" s="28">
        <f ca="1">IF($D50&gt;$D$8,"",INDIRECT(ADDRESS(ROW(Entrées!$C$37)+($D50-1)*24+U$11,COLUMN(Entrées!$C$37)+($C50-1),4,TRUE,"Entrées")))</f>
        <v>64612.5</v>
      </c>
      <c r="V50" s="28">
        <f ca="1">IF($D50&gt;$D$8,"",INDIRECT(ADDRESS(ROW(Entrées!$C$37)+($D50-1)*24+V$11,COLUMN(Entrées!$C$37)+($C50-1),4,TRUE,"Entrées")))</f>
        <v>63550</v>
      </c>
      <c r="W50" s="28">
        <f ca="1">IF($D50&gt;$D$8,"",INDIRECT(ADDRESS(ROW(Entrées!$C$37)+($D50-1)*24+W$11,COLUMN(Entrées!$C$37)+($C50-1),4,TRUE,"Entrées")))</f>
        <v>64775</v>
      </c>
      <c r="X50" s="28">
        <f ca="1">IF($D50&gt;$D$8,"",INDIRECT(ADDRESS(ROW(Entrées!$C$37)+($D50-1)*24+X$11,COLUMN(Entrées!$C$37)+($C50-1),4,TRUE,"Entrées")))</f>
        <v>67037.5</v>
      </c>
      <c r="Y50" s="28">
        <f ca="1">IF($D50&gt;$D$8,"",INDIRECT(ADDRESS(ROW(Entrées!$C$37)+($D50-1)*24+Y$11,COLUMN(Entrées!$C$37)+($C50-1),4,TRUE,"Entrées")))</f>
        <v>68750</v>
      </c>
      <c r="Z50" s="28">
        <f ca="1">IF($D50&gt;$D$8,"",INDIRECT(ADDRESS(ROW(Entrées!$C$37)+($D50-1)*24+Z$11,COLUMN(Entrées!$C$37)+($C50-1),4,TRUE,"Entrées")))</f>
        <v>67825</v>
      </c>
      <c r="AA50" s="28">
        <f ca="1">IF($D50&gt;$D$8,"",INDIRECT(ADDRESS(ROW(Entrées!$C$37)+($D50-1)*24+AA$11,COLUMN(Entrées!$C$37)+($C50-1),4,TRUE,"Entrées")))</f>
        <v>66912.5</v>
      </c>
      <c r="AB50" s="28">
        <f ca="1">IF($D50&gt;$D$8,"",INDIRECT(ADDRESS(ROW(Entrées!$C$37)+($D50-1)*24+AB$11,COLUMN(Entrées!$C$37)+($C50-1),4,TRUE,"Entrées")))</f>
        <v>68075</v>
      </c>
      <c r="AC50" s="11"/>
      <c r="AD50" s="40">
        <f t="shared" ca="1" si="41"/>
        <v>66709.895833333328</v>
      </c>
      <c r="AE50" s="40">
        <f t="shared" ref="AE50:AE79" ca="1" si="43">MAX(E50:AB50)</f>
        <v>75087.5</v>
      </c>
      <c r="AF50" s="40">
        <f t="shared" ref="AF50:AF79" ca="1" si="44">MIN(E50:AB50)</f>
        <v>56300</v>
      </c>
      <c r="AG50" s="4"/>
      <c r="AH50" s="11">
        <f>Entrées!A77</f>
        <v>2</v>
      </c>
      <c r="AI50" s="13">
        <f>Entrées!B77</f>
        <v>16</v>
      </c>
      <c r="AJ50" s="31">
        <f t="shared" ca="1" si="29"/>
        <v>55625.834722222207</v>
      </c>
      <c r="AK50" s="31">
        <f t="shared" ca="1" si="4"/>
        <v>55155.277777777781</v>
      </c>
      <c r="AL50" s="31">
        <f t="shared" ca="1" si="5"/>
        <v>55132.569444444431</v>
      </c>
      <c r="AM50" s="31">
        <f t="shared" ca="1" si="6"/>
        <v>439.35972222222233</v>
      </c>
      <c r="AN50" s="31">
        <f t="shared" ca="1" si="7"/>
        <v>2143.2847222222222</v>
      </c>
      <c r="AO50" s="31">
        <f t="shared" ca="1" si="8"/>
        <v>1711.4715277777773</v>
      </c>
      <c r="AP50" s="31">
        <f t="shared" ca="1" si="9"/>
        <v>43686.806944444448</v>
      </c>
      <c r="AQ50" s="31">
        <f t="shared" ca="1" si="10"/>
        <v>2048.2006944444447</v>
      </c>
      <c r="AR50" s="31">
        <f t="shared" ca="1" si="11"/>
        <v>467.57708333333329</v>
      </c>
      <c r="AS50" s="31">
        <f t="shared" ca="1" si="12"/>
        <v>9872.0041666666693</v>
      </c>
      <c r="AT50" s="31">
        <f t="shared" ca="1" si="13"/>
        <v>-752.91041666666672</v>
      </c>
      <c r="AU50" s="31">
        <f t="shared" ca="1" si="14"/>
        <v>580.30277777777769</v>
      </c>
      <c r="AV50" s="31">
        <f t="shared" ca="1" si="15"/>
        <v>-4570.3041666666659</v>
      </c>
      <c r="AW50" s="31">
        <f t="shared" ca="1" si="16"/>
        <v>53.39583333333335</v>
      </c>
      <c r="AX50" s="31">
        <f t="shared" ca="1" si="17"/>
        <v>1401.9361111111111</v>
      </c>
      <c r="AY50" s="31">
        <f t="shared" ca="1" si="18"/>
        <v>-1132.0805555555555</v>
      </c>
      <c r="AZ50" s="31">
        <f t="shared" ca="1" si="19"/>
        <v>-2177.1819444444441</v>
      </c>
      <c r="BA50" s="31">
        <f t="shared" ca="1" si="20"/>
        <v>644.8125</v>
      </c>
      <c r="BB50" s="31">
        <f t="shared" ca="1" si="21"/>
        <v>-1410.101388888889</v>
      </c>
      <c r="BC50" s="31">
        <f t="shared" ca="1" si="22"/>
        <v>-1800.2902777777781</v>
      </c>
      <c r="BF50" s="11">
        <f t="shared" si="23"/>
        <v>2</v>
      </c>
      <c r="BG50" s="11">
        <f t="shared" si="35"/>
        <v>16</v>
      </c>
      <c r="BH50" s="32">
        <f>IF($BF50&gt;$Y$7,"",IF(AND($BF50=$Y$7,$BG50=23),"",Entrées!C78-Entrées!C77))</f>
        <v>-1257.5</v>
      </c>
      <c r="BI50" s="32">
        <f>IF($BF50&gt;$Y$7,"",IF(AND($BF50=$Y$7,$BG50=23),"",Entrées!D78-Entrées!D77))</f>
        <v>-1062.5</v>
      </c>
      <c r="BJ50" s="32">
        <f>IF($BF50&gt;$Y$7,"",IF(AND($BF50=$Y$7,$BG50=23),"",Entrées!E78-Entrées!E77))</f>
        <v>-1037.5</v>
      </c>
      <c r="BK50" s="32">
        <f>IF($BF50&gt;$Y$7,"",IF(AND($BF50=$Y$7,$BG50=23),"",Entrées!F78-Entrées!F77))</f>
        <v>1</v>
      </c>
      <c r="BL50" s="32">
        <f>IF($BF50&gt;$Y$7,"",IF(AND($BF50=$Y$7,$BG50=23),"",Entrées!G78-Entrées!G77))</f>
        <v>69</v>
      </c>
      <c r="BM50" s="32">
        <f>IF($BF50&gt;$Y$7,"",IF(AND($BF50=$Y$7,$BG50=23),"",Entrées!H78-Entrées!H77))</f>
        <v>2</v>
      </c>
      <c r="BN50" s="32">
        <f>IF($BF50&gt;$Y$7,"",IF(AND($BF50=$Y$7,$BG50=23),"",Entrées!I78-Entrées!I77))</f>
        <v>-192.5</v>
      </c>
      <c r="BO50" s="32">
        <f>IF($BF50&gt;$Y$7,"",IF(AND($BF50=$Y$7,$BG50=23),"",Entrées!J78-Entrées!J77))</f>
        <v>69</v>
      </c>
      <c r="BP50" s="32">
        <f>IF($BF50&gt;$Y$7,"",IF(AND($BF50=$Y$7,$BG50=23),"",Entrées!K78-Entrées!K77))</f>
        <v>-258.5</v>
      </c>
      <c r="BQ50" s="32">
        <f>IF($BF50&gt;$Y$7,"",IF(AND($BF50=$Y$7,$BG50=23),"",Entrées!L78-Entrées!L77))</f>
        <v>14.5</v>
      </c>
      <c r="BR50" s="32">
        <f>IF($BF50&gt;$Y$7,"",IF(AND($BF50=$Y$7,$BG50=23),"",Entrées!M78-Entrées!M77))</f>
        <v>-57.5</v>
      </c>
      <c r="BS50" s="32">
        <f>IF($BF50&gt;$Y$7,"",IF(AND($BF50=$Y$7,$BG50=23),"",Entrées!N78-Entrées!N77))</f>
        <v>2.5</v>
      </c>
      <c r="BT50" s="32">
        <f>IF($BF50&gt;$Y$7,"",IF(AND($BF50=$Y$7,$BG50=23),"",Entrées!O78-Entrées!O77))</f>
        <v>-909.5</v>
      </c>
      <c r="BU50" s="32">
        <f>IF($BF50&gt;$Y$7,"",IF(AND($BF50=$Y$7,$BG50=23),"",Entrées!P78-Entrées!P77))</f>
        <v>1.5</v>
      </c>
      <c r="BV50" s="32">
        <f>IF($BF50&gt;$Y$7,"",IF(AND($BF50=$Y$7,$BG50=23),"",Entrées!Q78-Entrées!Q77))</f>
        <v>-192</v>
      </c>
      <c r="BW50" s="32">
        <f>IF($BF50&gt;$Y$7,"",IF(AND($BF50=$Y$7,$BG50=23),"",Entrées!R78-Entrées!R77))</f>
        <v>53</v>
      </c>
      <c r="BX50" s="32">
        <f>IF($BF50&gt;$Y$7,"",IF(AND($BF50=$Y$7,$BG50=23),"",Entrées!S78-Entrées!S77))</f>
        <v>-684</v>
      </c>
      <c r="BY50" s="32">
        <f>IF($BF50&gt;$Y$7,"",IF(AND($BF50=$Y$7,$BG50=23),"",Entrées!T78-Entrées!T77))</f>
        <v>0</v>
      </c>
      <c r="BZ50" s="32">
        <f>IF($BF50&gt;$Y$7,"",IF(AND($BF50=$Y$7,$BG50=23),"",Entrées!U78-Entrées!U77))</f>
        <v>185</v>
      </c>
      <c r="CA50" s="32">
        <f>IF($BF50&gt;$Y$7,"",IF(AND($BF50=$Y$7,$BG50=23),"",Entrées!V78-Entrées!V77))</f>
        <v>220</v>
      </c>
      <c r="CD50" s="33">
        <f>IF($BF50&lt;=$Y$7,Entrées!J77/CD$2,"")</f>
        <v>0.34585526315789472</v>
      </c>
      <c r="CE50" s="33">
        <f>IF($BF50&lt;=$Y$7,Entrées!K77/CE$2,"")</f>
        <v>0.29523809523809524</v>
      </c>
      <c r="CF50" s="11">
        <f t="shared" si="24"/>
        <v>7600</v>
      </c>
      <c r="CG50" s="11">
        <f t="shared" si="25"/>
        <v>4200</v>
      </c>
      <c r="CH50" s="52">
        <f t="shared" si="26"/>
        <v>0.26950009137426939</v>
      </c>
      <c r="CI50" s="52">
        <f t="shared" si="27"/>
        <v>0.11132787698412699</v>
      </c>
      <c r="CK50" s="19">
        <f t="shared" si="36"/>
        <v>-150</v>
      </c>
      <c r="CM50" s="37" t="s">
        <v>24</v>
      </c>
      <c r="CN50" s="37">
        <f ca="1">COUNTIF(INDIRECT(ADDRESS(ROW($BO$10),COLUMN($BO$10),4)):INDIRECT(ADDRESS(ROW($BO$753),COLUMN($BO$10),4)),"&lt;"&amp;CK50)-COUNTIF(INDIRECT(ADDRESS(ROW($BO$10),COLUMN($BO$10),4)):INDIRECT(ADDRESS(ROW($BO$753),COLUMN($BO$10),4)),"&lt;"&amp;CK49)</f>
        <v>78</v>
      </c>
      <c r="CO50" s="35">
        <f ca="1">CN50/(Entrées!$P$11-1)</f>
        <v>0.10848400556328233</v>
      </c>
      <c r="CR50" s="11"/>
      <c r="CS50" s="37" t="s">
        <v>24</v>
      </c>
      <c r="CT50" s="37">
        <f ca="1">COUNTIF(INDIRECT(ADDRESS(ROW($BP$10),COLUMN($BP$10),4)):INDIRECT(ADDRESS(ROW($BP$753),COLUMN($BP$10),4)),"&lt;"&amp;CK50)-COUNTIF(INDIRECT(ADDRESS(ROW($BP$10),COLUMN($BP$10),4)):INDIRECT(ADDRESS(ROW($BP$753),COLUMN($BP$10),4)),"&lt;"&amp;CK49)</f>
        <v>56</v>
      </c>
      <c r="CU50" s="35">
        <f ca="1">CT50/(Entrées!$P$11-1)</f>
        <v>7.7885952712100137E-2</v>
      </c>
      <c r="EE50" s="19"/>
      <c r="EF50" s="19"/>
      <c r="EG50" s="19"/>
      <c r="EH50" s="19"/>
      <c r="EI50" s="19"/>
      <c r="EJ50" s="19"/>
      <c r="EK50" s="19"/>
      <c r="EL50" s="19"/>
      <c r="EM50" s="19"/>
      <c r="EN50" s="19"/>
      <c r="EO50" s="19"/>
      <c r="EP50" s="19"/>
      <c r="EQ50" s="19"/>
      <c r="ER50" s="19"/>
      <c r="ES50" s="19"/>
      <c r="ET50" s="19"/>
      <c r="EU50" s="19"/>
      <c r="EV50" s="19"/>
      <c r="EW50" s="19"/>
      <c r="EX50" s="19"/>
    </row>
    <row r="51" spans="3:154">
      <c r="C51" s="11">
        <f t="shared" ref="C51:C79" si="45">C50</f>
        <v>2</v>
      </c>
      <c r="D51" s="27">
        <f t="shared" si="42"/>
        <v>3</v>
      </c>
      <c r="E51" s="28">
        <f ca="1">IF($D51&gt;$D$8,"",INDIRECT(ADDRESS(ROW(Entrées!$C$37)+($D51-1)*24+E$11,COLUMN(Entrées!$C$37)+($C51-1),4,TRUE,"Entrées")))</f>
        <v>64600</v>
      </c>
      <c r="F51" s="28">
        <f ca="1">IF($D51&gt;$D$8,"",INDIRECT(ADDRESS(ROW(Entrées!$C$37)+($D51-1)*24+F$11,COLUMN(Entrées!$C$37)+($C51-1),4,TRUE,"Entrées")))</f>
        <v>61825</v>
      </c>
      <c r="G51" s="28">
        <f ca="1">IF($D51&gt;$D$8,"",INDIRECT(ADDRESS(ROW(Entrées!$C$37)+($D51-1)*24+G$11,COLUMN(Entrées!$C$37)+($C51-1),4,TRUE,"Entrées")))</f>
        <v>61050</v>
      </c>
      <c r="H51" s="28">
        <f ca="1">IF($D51&gt;$D$8,"",INDIRECT(ADDRESS(ROW(Entrées!$C$37)+($D51-1)*24+H$11,COLUMN(Entrées!$C$37)+($C51-1),4,TRUE,"Entrées")))</f>
        <v>58525</v>
      </c>
      <c r="I51" s="28">
        <f ca="1">IF($D51&gt;$D$8,"",INDIRECT(ADDRESS(ROW(Entrées!$C$37)+($D51-1)*24+I$11,COLUMN(Entrées!$C$37)+($C51-1),4,TRUE,"Entrées")))</f>
        <v>57587.5</v>
      </c>
      <c r="J51" s="28">
        <f ca="1">IF($D51&gt;$D$8,"",INDIRECT(ADDRESS(ROW(Entrées!$C$37)+($D51-1)*24+J$11,COLUMN(Entrées!$C$37)+($C51-1),4,TRUE,"Entrées")))</f>
        <v>59575</v>
      </c>
      <c r="K51" s="28">
        <f ca="1">IF($D51&gt;$D$8,"",INDIRECT(ADDRESS(ROW(Entrées!$C$37)+($D51-1)*24+K$11,COLUMN(Entrées!$C$37)+($C51-1),4,TRUE,"Entrées")))</f>
        <v>64712.5</v>
      </c>
      <c r="L51" s="28">
        <f ca="1">IF($D51&gt;$D$8,"",INDIRECT(ADDRESS(ROW(Entrées!$C$37)+($D51-1)*24+L$11,COLUMN(Entrées!$C$37)+($C51-1),4,TRUE,"Entrées")))</f>
        <v>70300</v>
      </c>
      <c r="M51" s="28">
        <f ca="1">IF($D51&gt;$D$8,"",INDIRECT(ADDRESS(ROW(Entrées!$C$37)+($D51-1)*24+M$11,COLUMN(Entrées!$C$37)+($C51-1),4,TRUE,"Entrées")))</f>
        <v>73337.5</v>
      </c>
      <c r="N51" s="28">
        <f ca="1">IF($D51&gt;$D$8,"",INDIRECT(ADDRESS(ROW(Entrées!$C$37)+($D51-1)*24+N$11,COLUMN(Entrées!$C$37)+($C51-1),4,TRUE,"Entrées")))</f>
        <v>74750</v>
      </c>
      <c r="O51" s="28">
        <f ca="1">IF($D51&gt;$D$8,"",INDIRECT(ADDRESS(ROW(Entrées!$C$37)+($D51-1)*24+O$11,COLUMN(Entrées!$C$37)+($C51-1),4,TRUE,"Entrées")))</f>
        <v>74037.5</v>
      </c>
      <c r="P51" s="28">
        <f ca="1">IF($D51&gt;$D$8,"",INDIRECT(ADDRESS(ROW(Entrées!$C$37)+($D51-1)*24+P$11,COLUMN(Entrées!$C$37)+($C51-1),4,TRUE,"Entrées")))</f>
        <v>73212.5</v>
      </c>
      <c r="Q51" s="28">
        <f ca="1">IF($D51&gt;$D$8,"",INDIRECT(ADDRESS(ROW(Entrées!$C$37)+($D51-1)*24+Q$11,COLUMN(Entrées!$C$37)+($C51-1),4,TRUE,"Entrées")))</f>
        <v>72325</v>
      </c>
      <c r="R51" s="28">
        <f ca="1">IF($D51&gt;$D$8,"",INDIRECT(ADDRESS(ROW(Entrées!$C$37)+($D51-1)*24+R$11,COLUMN(Entrées!$C$37)+($C51-1),4,TRUE,"Entrées")))</f>
        <v>71112.5</v>
      </c>
      <c r="S51" s="28">
        <f ca="1">IF($D51&gt;$D$8,"",INDIRECT(ADDRESS(ROW(Entrées!$C$37)+($D51-1)*24+S$11,COLUMN(Entrées!$C$37)+($C51-1),4,TRUE,"Entrées")))</f>
        <v>69175</v>
      </c>
      <c r="T51" s="28">
        <f ca="1">IF($D51&gt;$D$8,"",INDIRECT(ADDRESS(ROW(Entrées!$C$37)+($D51-1)*24+T$11,COLUMN(Entrées!$C$37)+($C51-1),4,TRUE,"Entrées")))</f>
        <v>66850</v>
      </c>
      <c r="U51" s="28">
        <f ca="1">IF($D51&gt;$D$8,"",INDIRECT(ADDRESS(ROW(Entrées!$C$37)+($D51-1)*24+U$11,COLUMN(Entrées!$C$37)+($C51-1),4,TRUE,"Entrées")))</f>
        <v>64662.5</v>
      </c>
      <c r="V51" s="28">
        <f ca="1">IF($D51&gt;$D$8,"",INDIRECT(ADDRESS(ROW(Entrées!$C$37)+($D51-1)*24+V$11,COLUMN(Entrées!$C$37)+($C51-1),4,TRUE,"Entrées")))</f>
        <v>62837.5</v>
      </c>
      <c r="W51" s="28">
        <f ca="1">IF($D51&gt;$D$8,"",INDIRECT(ADDRESS(ROW(Entrées!$C$37)+($D51-1)*24+W$11,COLUMN(Entrées!$C$37)+($C51-1),4,TRUE,"Entrées")))</f>
        <v>63762.5</v>
      </c>
      <c r="X51" s="28">
        <f ca="1">IF($D51&gt;$D$8,"",INDIRECT(ADDRESS(ROW(Entrées!$C$37)+($D51-1)*24+X$11,COLUMN(Entrées!$C$37)+($C51-1),4,TRUE,"Entrées")))</f>
        <v>65650</v>
      </c>
      <c r="Y51" s="28">
        <f ca="1">IF($D51&gt;$D$8,"",INDIRECT(ADDRESS(ROW(Entrées!$C$37)+($D51-1)*24+Y$11,COLUMN(Entrées!$C$37)+($C51-1),4,TRUE,"Entrées")))</f>
        <v>66375</v>
      </c>
      <c r="Z51" s="28">
        <f ca="1">IF($D51&gt;$D$8,"",INDIRECT(ADDRESS(ROW(Entrées!$C$37)+($D51-1)*24+Z$11,COLUMN(Entrées!$C$37)+($C51-1),4,TRUE,"Entrées")))</f>
        <v>65437.5</v>
      </c>
      <c r="AA51" s="28">
        <f ca="1">IF($D51&gt;$D$8,"",INDIRECT(ADDRESS(ROW(Entrées!$C$37)+($D51-1)*24+AA$11,COLUMN(Entrées!$C$37)+($C51-1),4,TRUE,"Entrées")))</f>
        <v>64650</v>
      </c>
      <c r="AB51" s="28">
        <f ca="1">IF($D51&gt;$D$8,"",INDIRECT(ADDRESS(ROW(Entrées!$C$37)+($D51-1)*24+AB$11,COLUMN(Entrées!$C$37)+($C51-1),4,TRUE,"Entrées")))</f>
        <v>66612.5</v>
      </c>
      <c r="AC51" s="11"/>
      <c r="AD51" s="40">
        <f t="shared" ca="1" si="41"/>
        <v>66373.4375</v>
      </c>
      <c r="AE51" s="40">
        <f t="shared" ca="1" si="43"/>
        <v>74750</v>
      </c>
      <c r="AF51" s="40">
        <f t="shared" ca="1" si="44"/>
        <v>57587.5</v>
      </c>
      <c r="AG51" s="4"/>
      <c r="AH51" s="11">
        <f>Entrées!A78</f>
        <v>2</v>
      </c>
      <c r="AI51" s="13">
        <f>Entrées!B78</f>
        <v>17</v>
      </c>
      <c r="AJ51" s="31">
        <f t="shared" ca="1" si="29"/>
        <v>55625.834722222207</v>
      </c>
      <c r="AK51" s="31">
        <f t="shared" ca="1" si="4"/>
        <v>55155.277777777781</v>
      </c>
      <c r="AL51" s="31">
        <f t="shared" ca="1" si="5"/>
        <v>55132.569444444431</v>
      </c>
      <c r="AM51" s="31">
        <f t="shared" ca="1" si="6"/>
        <v>439.35972222222233</v>
      </c>
      <c r="AN51" s="31">
        <f t="shared" ca="1" si="7"/>
        <v>2143.2847222222222</v>
      </c>
      <c r="AO51" s="31">
        <f t="shared" ca="1" si="8"/>
        <v>1711.4715277777773</v>
      </c>
      <c r="AP51" s="31">
        <f t="shared" ca="1" si="9"/>
        <v>43686.806944444448</v>
      </c>
      <c r="AQ51" s="31">
        <f t="shared" ca="1" si="10"/>
        <v>2048.2006944444447</v>
      </c>
      <c r="AR51" s="31">
        <f t="shared" ca="1" si="11"/>
        <v>467.57708333333329</v>
      </c>
      <c r="AS51" s="31">
        <f t="shared" ca="1" si="12"/>
        <v>9872.0041666666693</v>
      </c>
      <c r="AT51" s="31">
        <f t="shared" ca="1" si="13"/>
        <v>-752.91041666666672</v>
      </c>
      <c r="AU51" s="31">
        <f t="shared" ca="1" si="14"/>
        <v>580.30277777777769</v>
      </c>
      <c r="AV51" s="31">
        <f t="shared" ca="1" si="15"/>
        <v>-4570.3041666666659</v>
      </c>
      <c r="AW51" s="31">
        <f t="shared" ca="1" si="16"/>
        <v>53.39583333333335</v>
      </c>
      <c r="AX51" s="31">
        <f t="shared" ca="1" si="17"/>
        <v>1401.9361111111111</v>
      </c>
      <c r="AY51" s="31">
        <f t="shared" ca="1" si="18"/>
        <v>-1132.0805555555555</v>
      </c>
      <c r="AZ51" s="31">
        <f t="shared" ca="1" si="19"/>
        <v>-2177.1819444444441</v>
      </c>
      <c r="BA51" s="31">
        <f t="shared" ca="1" si="20"/>
        <v>644.8125</v>
      </c>
      <c r="BB51" s="31">
        <f t="shared" ca="1" si="21"/>
        <v>-1410.101388888889</v>
      </c>
      <c r="BC51" s="31">
        <f t="shared" ca="1" si="22"/>
        <v>-1800.2902777777781</v>
      </c>
      <c r="BF51" s="11">
        <f t="shared" si="23"/>
        <v>2</v>
      </c>
      <c r="BG51" s="11">
        <f t="shared" si="35"/>
        <v>17</v>
      </c>
      <c r="BH51" s="32">
        <f>IF($BF51&gt;$Y$7,"",IF(AND($BF51=$Y$7,$BG51=23),"",Entrées!C79-Entrées!C78))</f>
        <v>798</v>
      </c>
      <c r="BI51" s="32">
        <f>IF($BF51&gt;$Y$7,"",IF(AND($BF51=$Y$7,$BG51=23),"",Entrées!D79-Entrées!D78))</f>
        <v>1225</v>
      </c>
      <c r="BJ51" s="32">
        <f>IF($BF51&gt;$Y$7,"",IF(AND($BF51=$Y$7,$BG51=23),"",Entrées!E79-Entrées!E78))</f>
        <v>1112.5</v>
      </c>
      <c r="BK51" s="32">
        <f>IF($BF51&gt;$Y$7,"",IF(AND($BF51=$Y$7,$BG51=23),"",Entrées!F79-Entrées!F78))</f>
        <v>-1.5</v>
      </c>
      <c r="BL51" s="32">
        <f>IF($BF51&gt;$Y$7,"",IF(AND($BF51=$Y$7,$BG51=23),"",Entrées!G79-Entrées!G78))</f>
        <v>-115.5</v>
      </c>
      <c r="BM51" s="32">
        <f>IF($BF51&gt;$Y$7,"",IF(AND($BF51=$Y$7,$BG51=23),"",Entrées!H79-Entrées!H78))</f>
        <v>-33</v>
      </c>
      <c r="BN51" s="32">
        <f>IF($BF51&gt;$Y$7,"",IF(AND($BF51=$Y$7,$BG51=23),"",Entrées!I79-Entrées!I78))</f>
        <v>-404</v>
      </c>
      <c r="BO51" s="32">
        <f>IF($BF51&gt;$Y$7,"",IF(AND($BF51=$Y$7,$BG51=23),"",Entrées!J79-Entrées!J78))</f>
        <v>89.5</v>
      </c>
      <c r="BP51" s="32">
        <f>IF($BF51&gt;$Y$7,"",IF(AND($BF51=$Y$7,$BG51=23),"",Entrées!K79-Entrées!K78))</f>
        <v>-390</v>
      </c>
      <c r="BQ51" s="32">
        <f>IF($BF51&gt;$Y$7,"",IF(AND($BF51=$Y$7,$BG51=23),"",Entrées!L79-Entrées!L78))</f>
        <v>526</v>
      </c>
      <c r="BR51" s="32">
        <f>IF($BF51&gt;$Y$7,"",IF(AND($BF51=$Y$7,$BG51=23),"",Entrées!M79-Entrées!M78))</f>
        <v>138.5</v>
      </c>
      <c r="BS51" s="32">
        <f>IF($BF51&gt;$Y$7,"",IF(AND($BF51=$Y$7,$BG51=23),"",Entrées!N79-Entrées!N78))</f>
        <v>12.5</v>
      </c>
      <c r="BT51" s="32">
        <f>IF($BF51&gt;$Y$7,"",IF(AND($BF51=$Y$7,$BG51=23),"",Entrées!O79-Entrées!O78))</f>
        <v>977.5</v>
      </c>
      <c r="BU51" s="32">
        <f>IF($BF51&gt;$Y$7,"",IF(AND($BF51=$Y$7,$BG51=23),"",Entrées!P79-Entrées!P78))</f>
        <v>-1.5</v>
      </c>
      <c r="BV51" s="32">
        <f>IF($BF51&gt;$Y$7,"",IF(AND($BF51=$Y$7,$BG51=23),"",Entrées!Q79-Entrées!Q78))</f>
        <v>192</v>
      </c>
      <c r="BW51" s="32">
        <f>IF($BF51&gt;$Y$7,"",IF(AND($BF51=$Y$7,$BG51=23),"",Entrées!R79-Entrées!R78))</f>
        <v>-149</v>
      </c>
      <c r="BX51" s="32">
        <f>IF($BF51&gt;$Y$7,"",IF(AND($BF51=$Y$7,$BG51=23),"",Entrées!S79-Entrées!S78))</f>
        <v>976</v>
      </c>
      <c r="BY51" s="32">
        <f>IF($BF51&gt;$Y$7,"",IF(AND($BF51=$Y$7,$BG51=23),"",Entrées!T79-Entrées!T78))</f>
        <v>0</v>
      </c>
      <c r="BZ51" s="32">
        <f>IF($BF51&gt;$Y$7,"",IF(AND($BF51=$Y$7,$BG51=23),"",Entrées!U79-Entrées!U78))</f>
        <v>1088</v>
      </c>
      <c r="CA51" s="32">
        <f>IF($BF51&gt;$Y$7,"",IF(AND($BF51=$Y$7,$BG51=23),"",Entrées!V79-Entrées!V78))</f>
        <v>-50</v>
      </c>
      <c r="CD51" s="33">
        <f>IF($BF51&lt;=$Y$7,Entrées!J78/CD$2,"")</f>
        <v>0.3549342105263158</v>
      </c>
      <c r="CE51" s="33">
        <f>IF($BF51&lt;=$Y$7,Entrées!K78/CE$2,"")</f>
        <v>0.2336904761904762</v>
      </c>
      <c r="CF51" s="11">
        <f t="shared" si="24"/>
        <v>7600</v>
      </c>
      <c r="CG51" s="11">
        <f t="shared" si="25"/>
        <v>4200</v>
      </c>
      <c r="CH51" s="52">
        <f t="shared" si="26"/>
        <v>0.26950009137426939</v>
      </c>
      <c r="CI51" s="52">
        <f t="shared" si="27"/>
        <v>0.11132787698412699</v>
      </c>
      <c r="CK51" s="19">
        <f t="shared" si="36"/>
        <v>-50</v>
      </c>
      <c r="CM51" s="37" t="s">
        <v>25</v>
      </c>
      <c r="CN51" s="37">
        <f ca="1">COUNTIF(INDIRECT(ADDRESS(ROW($BO$10),COLUMN($BO$10),4)):INDIRECT(ADDRESS(ROW($BO$753),COLUMN($BO$10),4)),"&lt;"&amp;CK51)-COUNTIF(INDIRECT(ADDRESS(ROW($BO$10),COLUMN($BO$10),4)):INDIRECT(ADDRESS(ROW($BO$753),COLUMN($BO$10),4)),"&lt;"&amp;CK50)</f>
        <v>141</v>
      </c>
      <c r="CO51" s="35">
        <f ca="1">CN51/(Entrées!$P$11-1)</f>
        <v>0.19610570236439498</v>
      </c>
      <c r="CR51" s="11"/>
      <c r="CS51" s="37" t="s">
        <v>25</v>
      </c>
      <c r="CT51" s="37">
        <f ca="1">COUNTIF(INDIRECT(ADDRESS(ROW($BP$10),COLUMN($BP$10),4)):INDIRECT(ADDRESS(ROW($BP$753),COLUMN($BP$10),4)),"&lt;"&amp;CK51)-COUNTIF(INDIRECT(ADDRESS(ROW($BP$10),COLUMN($BP$10),4)):INDIRECT(ADDRESS(ROW($BP$753),COLUMN($BP$10),4)),"&lt;"&amp;CK50)</f>
        <v>60</v>
      </c>
      <c r="CU51" s="35">
        <f ca="1">CT51/(Entrées!$P$11-1)</f>
        <v>8.3449235048678724E-2</v>
      </c>
      <c r="EE51" s="19"/>
      <c r="EF51" s="19"/>
      <c r="EG51" s="45"/>
      <c r="EH51" s="19"/>
      <c r="EI51" s="19"/>
      <c r="EJ51" s="19"/>
      <c r="EK51" s="19"/>
      <c r="EL51" s="45"/>
      <c r="EM51" s="19"/>
      <c r="EN51" s="19"/>
      <c r="EO51" s="19"/>
      <c r="EP51" s="19"/>
      <c r="EQ51" s="19"/>
      <c r="ER51" s="19"/>
      <c r="ES51" s="19"/>
      <c r="ET51" s="19"/>
      <c r="EU51" s="19"/>
      <c r="EV51" s="19"/>
      <c r="EW51" s="19"/>
      <c r="EX51" s="19"/>
    </row>
    <row r="52" spans="3:154">
      <c r="C52" s="11">
        <f t="shared" si="45"/>
        <v>2</v>
      </c>
      <c r="D52" s="27">
        <f t="shared" si="42"/>
        <v>4</v>
      </c>
      <c r="E52" s="28">
        <f ca="1">IF($D52&gt;$D$8,"",INDIRECT(ADDRESS(ROW(Entrées!$C$37)+($D52-1)*24+E$11,COLUMN(Entrées!$C$37)+($C52-1),4,TRUE,"Entrées")))</f>
        <v>63425</v>
      </c>
      <c r="F52" s="28">
        <f ca="1">IF($D52&gt;$D$8,"",INDIRECT(ADDRESS(ROW(Entrées!$C$37)+($D52-1)*24+F$11,COLUMN(Entrées!$C$37)+($C52-1),4,TRUE,"Entrées")))</f>
        <v>61700</v>
      </c>
      <c r="G52" s="28">
        <f ca="1">IF($D52&gt;$D$8,"",INDIRECT(ADDRESS(ROW(Entrées!$C$37)+($D52-1)*24+G$11,COLUMN(Entrées!$C$37)+($C52-1),4,TRUE,"Entrées")))</f>
        <v>61037.5</v>
      </c>
      <c r="H52" s="28">
        <f ca="1">IF($D52&gt;$D$8,"",INDIRECT(ADDRESS(ROW(Entrées!$C$37)+($D52-1)*24+H$11,COLUMN(Entrées!$C$37)+($C52-1),4,TRUE,"Entrées")))</f>
        <v>58600</v>
      </c>
      <c r="I52" s="28">
        <f ca="1">IF($D52&gt;$D$8,"",INDIRECT(ADDRESS(ROW(Entrées!$C$37)+($D52-1)*24+I$11,COLUMN(Entrées!$C$37)+($C52-1),4,TRUE,"Entrées")))</f>
        <v>57462.5</v>
      </c>
      <c r="J52" s="28">
        <f ca="1">IF($D52&gt;$D$8,"",INDIRECT(ADDRESS(ROW(Entrées!$C$37)+($D52-1)*24+J$11,COLUMN(Entrées!$C$37)+($C52-1),4,TRUE,"Entrées")))</f>
        <v>59512.5</v>
      </c>
      <c r="K52" s="28">
        <f ca="1">IF($D52&gt;$D$8,"",INDIRECT(ADDRESS(ROW(Entrées!$C$37)+($D52-1)*24+K$11,COLUMN(Entrées!$C$37)+($C52-1),4,TRUE,"Entrées")))</f>
        <v>64850</v>
      </c>
      <c r="L52" s="28">
        <f ca="1">IF($D52&gt;$D$8,"",INDIRECT(ADDRESS(ROW(Entrées!$C$37)+($D52-1)*24+L$11,COLUMN(Entrées!$C$37)+($C52-1),4,TRUE,"Entrées")))</f>
        <v>71725</v>
      </c>
      <c r="M52" s="28">
        <f ca="1">IF($D52&gt;$D$8,"",INDIRECT(ADDRESS(ROW(Entrées!$C$37)+($D52-1)*24+M$11,COLUMN(Entrées!$C$37)+($C52-1),4,TRUE,"Entrées")))</f>
        <v>74287.5</v>
      </c>
      <c r="N52" s="28">
        <f ca="1">IF($D52&gt;$D$8,"",INDIRECT(ADDRESS(ROW(Entrées!$C$37)+($D52-1)*24+N$11,COLUMN(Entrées!$C$37)+($C52-1),4,TRUE,"Entrées")))</f>
        <v>75112.5</v>
      </c>
      <c r="O52" s="28">
        <f ca="1">IF($D52&gt;$D$8,"",INDIRECT(ADDRESS(ROW(Entrées!$C$37)+($D52-1)*24+O$11,COLUMN(Entrées!$C$37)+($C52-1),4,TRUE,"Entrées")))</f>
        <v>74087.5</v>
      </c>
      <c r="P52" s="28">
        <f ca="1">IF($D52&gt;$D$8,"",INDIRECT(ADDRESS(ROW(Entrées!$C$37)+($D52-1)*24+P$11,COLUMN(Entrées!$C$37)+($C52-1),4,TRUE,"Entrées")))</f>
        <v>72700</v>
      </c>
      <c r="Q52" s="28">
        <f ca="1">IF($D52&gt;$D$8,"",INDIRECT(ADDRESS(ROW(Entrées!$C$37)+($D52-1)*24+Q$11,COLUMN(Entrées!$C$37)+($C52-1),4,TRUE,"Entrées")))</f>
        <v>71950</v>
      </c>
      <c r="R52" s="28">
        <f ca="1">IF($D52&gt;$D$8,"",INDIRECT(ADDRESS(ROW(Entrées!$C$37)+($D52-1)*24+R$11,COLUMN(Entrées!$C$37)+($C52-1),4,TRUE,"Entrées")))</f>
        <v>70850</v>
      </c>
      <c r="S52" s="28">
        <f ca="1">IF($D52&gt;$D$8,"",INDIRECT(ADDRESS(ROW(Entrées!$C$37)+($D52-1)*24+S$11,COLUMN(Entrées!$C$37)+($C52-1),4,TRUE,"Entrées")))</f>
        <v>68787.5</v>
      </c>
      <c r="T52" s="28">
        <f ca="1">IF($D52&gt;$D$8,"",INDIRECT(ADDRESS(ROW(Entrées!$C$37)+($D52-1)*24+T$11,COLUMN(Entrées!$C$37)+($C52-1),4,TRUE,"Entrées")))</f>
        <v>65937.5</v>
      </c>
      <c r="U52" s="28">
        <f ca="1">IF($D52&gt;$D$8,"",INDIRECT(ADDRESS(ROW(Entrées!$C$37)+($D52-1)*24+U$11,COLUMN(Entrées!$C$37)+($C52-1),4,TRUE,"Entrées")))</f>
        <v>63825</v>
      </c>
      <c r="V52" s="28">
        <f ca="1">IF($D52&gt;$D$8,"",INDIRECT(ADDRESS(ROW(Entrées!$C$37)+($D52-1)*24+V$11,COLUMN(Entrées!$C$37)+($C52-1),4,TRUE,"Entrées")))</f>
        <v>62750</v>
      </c>
      <c r="W52" s="28">
        <f ca="1">IF($D52&gt;$D$8,"",INDIRECT(ADDRESS(ROW(Entrées!$C$37)+($D52-1)*24+W$11,COLUMN(Entrées!$C$37)+($C52-1),4,TRUE,"Entrées")))</f>
        <v>64300</v>
      </c>
      <c r="X52" s="28">
        <f ca="1">IF($D52&gt;$D$8,"",INDIRECT(ADDRESS(ROW(Entrées!$C$37)+($D52-1)*24+X$11,COLUMN(Entrées!$C$37)+($C52-1),4,TRUE,"Entrées")))</f>
        <v>66275</v>
      </c>
      <c r="Y52" s="28">
        <f ca="1">IF($D52&gt;$D$8,"",INDIRECT(ADDRESS(ROW(Entrées!$C$37)+($D52-1)*24+Y$11,COLUMN(Entrées!$C$37)+($C52-1),4,TRUE,"Entrées")))</f>
        <v>66025</v>
      </c>
      <c r="Z52" s="28">
        <f ca="1">IF($D52&gt;$D$8,"",INDIRECT(ADDRESS(ROW(Entrées!$C$37)+($D52-1)*24+Z$11,COLUMN(Entrées!$C$37)+($C52-1),4,TRUE,"Entrées")))</f>
        <v>65212.5</v>
      </c>
      <c r="AA52" s="28">
        <f ca="1">IF($D52&gt;$D$8,"",INDIRECT(ADDRESS(ROW(Entrées!$C$37)+($D52-1)*24+AA$11,COLUMN(Entrées!$C$37)+($C52-1),4,TRUE,"Entrées")))</f>
        <v>64687.5</v>
      </c>
      <c r="AB52" s="28">
        <f ca="1">IF($D52&gt;$D$8,"",INDIRECT(ADDRESS(ROW(Entrées!$C$37)+($D52-1)*24+AB$11,COLUMN(Entrées!$C$37)+($C52-1),4,TRUE,"Entrées")))</f>
        <v>66087.5</v>
      </c>
      <c r="AC52" s="11"/>
      <c r="AD52" s="40">
        <f t="shared" ca="1" si="41"/>
        <v>66299.479166666672</v>
      </c>
      <c r="AE52" s="40">
        <f t="shared" ca="1" si="43"/>
        <v>75112.5</v>
      </c>
      <c r="AF52" s="40">
        <f t="shared" ca="1" si="44"/>
        <v>57462.5</v>
      </c>
      <c r="AG52" s="4"/>
      <c r="AH52" s="11">
        <f>Entrées!A79</f>
        <v>2</v>
      </c>
      <c r="AI52" s="13">
        <f>Entrées!B79</f>
        <v>18</v>
      </c>
      <c r="AJ52" s="31">
        <f t="shared" ca="1" si="29"/>
        <v>55625.834722222207</v>
      </c>
      <c r="AK52" s="31">
        <f t="shared" ca="1" si="4"/>
        <v>55155.277777777781</v>
      </c>
      <c r="AL52" s="31">
        <f t="shared" ca="1" si="5"/>
        <v>55132.569444444431</v>
      </c>
      <c r="AM52" s="31">
        <f t="shared" ca="1" si="6"/>
        <v>439.35972222222233</v>
      </c>
      <c r="AN52" s="31">
        <f t="shared" ca="1" si="7"/>
        <v>2143.2847222222222</v>
      </c>
      <c r="AO52" s="31">
        <f t="shared" ca="1" si="8"/>
        <v>1711.4715277777773</v>
      </c>
      <c r="AP52" s="31">
        <f t="shared" ca="1" si="9"/>
        <v>43686.806944444448</v>
      </c>
      <c r="AQ52" s="31">
        <f t="shared" ca="1" si="10"/>
        <v>2048.2006944444447</v>
      </c>
      <c r="AR52" s="31">
        <f t="shared" ca="1" si="11"/>
        <v>467.57708333333329</v>
      </c>
      <c r="AS52" s="31">
        <f t="shared" ca="1" si="12"/>
        <v>9872.0041666666693</v>
      </c>
      <c r="AT52" s="31">
        <f t="shared" ca="1" si="13"/>
        <v>-752.91041666666672</v>
      </c>
      <c r="AU52" s="31">
        <f t="shared" ca="1" si="14"/>
        <v>580.30277777777769</v>
      </c>
      <c r="AV52" s="31">
        <f t="shared" ca="1" si="15"/>
        <v>-4570.3041666666659</v>
      </c>
      <c r="AW52" s="31">
        <f t="shared" ca="1" si="16"/>
        <v>53.39583333333335</v>
      </c>
      <c r="AX52" s="31">
        <f t="shared" ca="1" si="17"/>
        <v>1401.9361111111111</v>
      </c>
      <c r="AY52" s="31">
        <f t="shared" ca="1" si="18"/>
        <v>-1132.0805555555555</v>
      </c>
      <c r="AZ52" s="31">
        <f t="shared" ca="1" si="19"/>
        <v>-2177.1819444444441</v>
      </c>
      <c r="BA52" s="31">
        <f t="shared" ca="1" si="20"/>
        <v>644.8125</v>
      </c>
      <c r="BB52" s="31">
        <f t="shared" ca="1" si="21"/>
        <v>-1410.101388888889</v>
      </c>
      <c r="BC52" s="31">
        <f t="shared" ca="1" si="22"/>
        <v>-1800.2902777777781</v>
      </c>
      <c r="BF52" s="11">
        <f t="shared" si="23"/>
        <v>2</v>
      </c>
      <c r="BG52" s="11">
        <f t="shared" si="35"/>
        <v>18</v>
      </c>
      <c r="BH52" s="32">
        <f>IF($BF52&gt;$Y$7,"",IF(AND($BF52=$Y$7,$BG52=23),"",Entrées!C80-Entrées!C79))</f>
        <v>2695.5</v>
      </c>
      <c r="BI52" s="32">
        <f>IF($BF52&gt;$Y$7,"",IF(AND($BF52=$Y$7,$BG52=23),"",Entrées!D80-Entrées!D79))</f>
        <v>2262.5</v>
      </c>
      <c r="BJ52" s="32">
        <f>IF($BF52&gt;$Y$7,"",IF(AND($BF52=$Y$7,$BG52=23),"",Entrées!E80-Entrées!E79))</f>
        <v>2075</v>
      </c>
      <c r="BK52" s="32">
        <f>IF($BF52&gt;$Y$7,"",IF(AND($BF52=$Y$7,$BG52=23),"",Entrées!F80-Entrées!F79))</f>
        <v>2</v>
      </c>
      <c r="BL52" s="32">
        <f>IF($BF52&gt;$Y$7,"",IF(AND($BF52=$Y$7,$BG52=23),"",Entrées!G80-Entrées!G79))</f>
        <v>195.5</v>
      </c>
      <c r="BM52" s="32">
        <f>IF($BF52&gt;$Y$7,"",IF(AND($BF52=$Y$7,$BG52=23),"",Entrées!H80-Entrées!H79))</f>
        <v>242</v>
      </c>
      <c r="BN52" s="32">
        <f>IF($BF52&gt;$Y$7,"",IF(AND($BF52=$Y$7,$BG52=23),"",Entrées!I80-Entrées!I79))</f>
        <v>384</v>
      </c>
      <c r="BO52" s="32">
        <f>IF($BF52&gt;$Y$7,"",IF(AND($BF52=$Y$7,$BG52=23),"",Entrées!J80-Entrées!J79))</f>
        <v>7.5</v>
      </c>
      <c r="BP52" s="32">
        <f>IF($BF52&gt;$Y$7,"",IF(AND($BF52=$Y$7,$BG52=23),"",Entrées!K80-Entrées!K79))</f>
        <v>-370.5</v>
      </c>
      <c r="BQ52" s="32">
        <f>IF($BF52&gt;$Y$7,"",IF(AND($BF52=$Y$7,$BG52=23),"",Entrées!L80-Entrées!L79))</f>
        <v>1005.5</v>
      </c>
      <c r="BR52" s="32">
        <f>IF($BF52&gt;$Y$7,"",IF(AND($BF52=$Y$7,$BG52=23),"",Entrées!M80-Entrées!M79))</f>
        <v>514.5</v>
      </c>
      <c r="BS52" s="32">
        <f>IF($BF52&gt;$Y$7,"",IF(AND($BF52=$Y$7,$BG52=23),"",Entrées!N80-Entrées!N79))</f>
        <v>2</v>
      </c>
      <c r="BT52" s="32">
        <f>IF($BF52&gt;$Y$7,"",IF(AND($BF52=$Y$7,$BG52=23),"",Entrées!O80-Entrées!O79))</f>
        <v>712</v>
      </c>
      <c r="BU52" s="32">
        <f>IF($BF52&gt;$Y$7,"",IF(AND($BF52=$Y$7,$BG52=23),"",Entrées!P80-Entrées!P79))</f>
        <v>2</v>
      </c>
      <c r="BV52" s="32">
        <f>IF($BF52&gt;$Y$7,"",IF(AND($BF52=$Y$7,$BG52=23),"",Entrées!Q80-Entrées!Q79))</f>
        <v>-2</v>
      </c>
      <c r="BW52" s="32">
        <f>IF($BF52&gt;$Y$7,"",IF(AND($BF52=$Y$7,$BG52=23),"",Entrées!R80-Entrées!R79))</f>
        <v>59</v>
      </c>
      <c r="BX52" s="32">
        <f>IF($BF52&gt;$Y$7,"",IF(AND($BF52=$Y$7,$BG52=23),"",Entrées!S80-Entrées!S79))</f>
        <v>48</v>
      </c>
      <c r="BY52" s="32">
        <f>IF($BF52&gt;$Y$7,"",IF(AND($BF52=$Y$7,$BG52=23),"",Entrées!T80-Entrées!T79))</f>
        <v>500</v>
      </c>
      <c r="BZ52" s="32">
        <f>IF($BF52&gt;$Y$7,"",IF(AND($BF52=$Y$7,$BG52=23),"",Entrées!U80-Entrées!U79))</f>
        <v>-747</v>
      </c>
      <c r="CA52" s="32">
        <f>IF($BF52&gt;$Y$7,"",IF(AND($BF52=$Y$7,$BG52=23),"",Entrées!V80-Entrées!V79))</f>
        <v>58</v>
      </c>
      <c r="CD52" s="33">
        <f>IF($BF52&lt;=$Y$7,Entrées!J79/CD$2,"")</f>
        <v>0.36671052631578949</v>
      </c>
      <c r="CE52" s="33">
        <f>IF($BF52&lt;=$Y$7,Entrées!K79/CE$2,"")</f>
        <v>0.14083333333333334</v>
      </c>
      <c r="CF52" s="11">
        <f t="shared" si="24"/>
        <v>7600</v>
      </c>
      <c r="CG52" s="11">
        <f t="shared" si="25"/>
        <v>4200</v>
      </c>
      <c r="CH52" s="52">
        <f t="shared" si="26"/>
        <v>0.26950009137426939</v>
      </c>
      <c r="CI52" s="52">
        <f t="shared" si="27"/>
        <v>0.11132787698412699</v>
      </c>
      <c r="CK52" s="19">
        <f t="shared" si="36"/>
        <v>50</v>
      </c>
      <c r="CM52" s="37" t="s">
        <v>26</v>
      </c>
      <c r="CN52" s="37">
        <f ca="1">COUNTIF(INDIRECT(ADDRESS(ROW($BO$10),COLUMN($BO$10),4)):INDIRECT(ADDRESS(ROW($BO$753),COLUMN($BO$10),4)),"&lt;"&amp;CK52)-COUNTIF(INDIRECT(ADDRESS(ROW($BO$10),COLUMN($BO$10),4)):INDIRECT(ADDRESS(ROW($BO$753),COLUMN($BO$10),4)),"&lt;"&amp;CK51)</f>
        <v>220</v>
      </c>
      <c r="CO52" s="35">
        <f ca="1">CN52/(Entrées!$P$11-1)</f>
        <v>0.30598052851182195</v>
      </c>
      <c r="CR52" s="11"/>
      <c r="CS52" s="37" t="s">
        <v>26</v>
      </c>
      <c r="CT52" s="37">
        <f ca="1">COUNTIF(INDIRECT(ADDRESS(ROW($BP$10),COLUMN($BP$10),4)):INDIRECT(ADDRESS(ROW($BP$753),COLUMN($BP$10),4)),"&lt;"&amp;CK52)-COUNTIF(INDIRECT(ADDRESS(ROW($BP$10),COLUMN($BP$10),4)):INDIRECT(ADDRESS(ROW($BP$753),COLUMN($BP$10),4)),"&lt;"&amp;CK51)</f>
        <v>355</v>
      </c>
      <c r="CU52" s="35">
        <f ca="1">CT52/(Entrées!$P$11-1)</f>
        <v>0.49374130737134908</v>
      </c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</row>
    <row r="53" spans="3:154">
      <c r="C53" s="11">
        <f t="shared" si="45"/>
        <v>2</v>
      </c>
      <c r="D53" s="27">
        <f t="shared" si="42"/>
        <v>5</v>
      </c>
      <c r="E53" s="28">
        <f ca="1">IF($D53&gt;$D$8,"",INDIRECT(ADDRESS(ROW(Entrées!$C$37)+($D53-1)*24+E$11,COLUMN(Entrées!$C$37)+($C53-1),4,TRUE,"Entrées")))</f>
        <v>64437.5</v>
      </c>
      <c r="F53" s="28">
        <f ca="1">IF($D53&gt;$D$8,"",INDIRECT(ADDRESS(ROW(Entrées!$C$37)+($D53-1)*24+F$11,COLUMN(Entrées!$C$37)+($C53-1),4,TRUE,"Entrées")))</f>
        <v>62012.5</v>
      </c>
      <c r="G53" s="28">
        <f ca="1">IF($D53&gt;$D$8,"",INDIRECT(ADDRESS(ROW(Entrées!$C$37)+($D53-1)*24+G$11,COLUMN(Entrées!$C$37)+($C53-1),4,TRUE,"Entrées")))</f>
        <v>61050</v>
      </c>
      <c r="H53" s="28">
        <f ca="1">IF($D53&gt;$D$8,"",INDIRECT(ADDRESS(ROW(Entrées!$C$37)+($D53-1)*24+H$11,COLUMN(Entrées!$C$37)+($C53-1),4,TRUE,"Entrées")))</f>
        <v>58250</v>
      </c>
      <c r="I53" s="28">
        <f ca="1">IF($D53&gt;$D$8,"",INDIRECT(ADDRESS(ROW(Entrées!$C$37)+($D53-1)*24+I$11,COLUMN(Entrées!$C$37)+($C53-1),4,TRUE,"Entrées")))</f>
        <v>56900</v>
      </c>
      <c r="J53" s="28">
        <f ca="1">IF($D53&gt;$D$8,"",INDIRECT(ADDRESS(ROW(Entrées!$C$37)+($D53-1)*24+J$11,COLUMN(Entrées!$C$37)+($C53-1),4,TRUE,"Entrées")))</f>
        <v>58937.5</v>
      </c>
      <c r="K53" s="28">
        <f ca="1">IF($D53&gt;$D$8,"",INDIRECT(ADDRESS(ROW(Entrées!$C$37)+($D53-1)*24+K$11,COLUMN(Entrées!$C$37)+($C53-1),4,TRUE,"Entrées")))</f>
        <v>63962.5</v>
      </c>
      <c r="L53" s="28">
        <f ca="1">IF($D53&gt;$D$8,"",INDIRECT(ADDRESS(ROW(Entrées!$C$37)+($D53-1)*24+L$11,COLUMN(Entrées!$C$37)+($C53-1),4,TRUE,"Entrées")))</f>
        <v>70062.5</v>
      </c>
      <c r="M53" s="28">
        <f ca="1">IF($D53&gt;$D$8,"",INDIRECT(ADDRESS(ROW(Entrées!$C$37)+($D53-1)*24+M$11,COLUMN(Entrées!$C$37)+($C53-1),4,TRUE,"Entrées")))</f>
        <v>72825</v>
      </c>
      <c r="N53" s="28">
        <f ca="1">IF($D53&gt;$D$8,"",INDIRECT(ADDRESS(ROW(Entrées!$C$37)+($D53-1)*24+N$11,COLUMN(Entrées!$C$37)+($C53-1),4,TRUE,"Entrées")))</f>
        <v>74200</v>
      </c>
      <c r="O53" s="28">
        <f ca="1">IF($D53&gt;$D$8,"",INDIRECT(ADDRESS(ROW(Entrées!$C$37)+($D53-1)*24+O$11,COLUMN(Entrées!$C$37)+($C53-1),4,TRUE,"Entrées")))</f>
        <v>73912.5</v>
      </c>
      <c r="P53" s="28">
        <f ca="1">IF($D53&gt;$D$8,"",INDIRECT(ADDRESS(ROW(Entrées!$C$37)+($D53-1)*24+P$11,COLUMN(Entrées!$C$37)+($C53-1),4,TRUE,"Entrées")))</f>
        <v>73250</v>
      </c>
      <c r="Q53" s="28">
        <f ca="1">IF($D53&gt;$D$8,"",INDIRECT(ADDRESS(ROW(Entrées!$C$37)+($D53-1)*24+Q$11,COLUMN(Entrées!$C$37)+($C53-1),4,TRUE,"Entrées")))</f>
        <v>72700</v>
      </c>
      <c r="R53" s="28">
        <f ca="1">IF($D53&gt;$D$8,"",INDIRECT(ADDRESS(ROW(Entrées!$C$37)+($D53-1)*24+R$11,COLUMN(Entrées!$C$37)+($C53-1),4,TRUE,"Entrées")))</f>
        <v>71800</v>
      </c>
      <c r="S53" s="28">
        <f ca="1">IF($D53&gt;$D$8,"",INDIRECT(ADDRESS(ROW(Entrées!$C$37)+($D53-1)*24+S$11,COLUMN(Entrées!$C$37)+($C53-1),4,TRUE,"Entrées")))</f>
        <v>69512.5</v>
      </c>
      <c r="T53" s="28">
        <f ca="1">IF($D53&gt;$D$8,"",INDIRECT(ADDRESS(ROW(Entrées!$C$37)+($D53-1)*24+T$11,COLUMN(Entrées!$C$37)+($C53-1),4,TRUE,"Entrées")))</f>
        <v>66737.5</v>
      </c>
      <c r="U53" s="28">
        <f ca="1">IF($D53&gt;$D$8,"",INDIRECT(ADDRESS(ROW(Entrées!$C$37)+($D53-1)*24+U$11,COLUMN(Entrées!$C$37)+($C53-1),4,TRUE,"Entrées")))</f>
        <v>64225</v>
      </c>
      <c r="V53" s="28">
        <f ca="1">IF($D53&gt;$D$8,"",INDIRECT(ADDRESS(ROW(Entrées!$C$37)+($D53-1)*24+V$11,COLUMN(Entrées!$C$37)+($C53-1),4,TRUE,"Entrées")))</f>
        <v>63162.5</v>
      </c>
      <c r="W53" s="28">
        <f ca="1">IF($D53&gt;$D$8,"",INDIRECT(ADDRESS(ROW(Entrées!$C$37)+($D53-1)*24+W$11,COLUMN(Entrées!$C$37)+($C53-1),4,TRUE,"Entrées")))</f>
        <v>64150</v>
      </c>
      <c r="X53" s="28">
        <f ca="1">IF($D53&gt;$D$8,"",INDIRECT(ADDRESS(ROW(Entrées!$C$37)+($D53-1)*24+X$11,COLUMN(Entrées!$C$37)+($C53-1),4,TRUE,"Entrées")))</f>
        <v>65450</v>
      </c>
      <c r="Y53" s="28">
        <f ca="1">IF($D53&gt;$D$8,"",INDIRECT(ADDRESS(ROW(Entrées!$C$37)+($D53-1)*24+Y$11,COLUMN(Entrées!$C$37)+($C53-1),4,TRUE,"Entrées")))</f>
        <v>66212.5</v>
      </c>
      <c r="Z53" s="28">
        <f ca="1">IF($D53&gt;$D$8,"",INDIRECT(ADDRESS(ROW(Entrées!$C$37)+($D53-1)*24+Z$11,COLUMN(Entrées!$C$37)+($C53-1),4,TRUE,"Entrées")))</f>
        <v>66237.5</v>
      </c>
      <c r="AA53" s="28">
        <f ca="1">IF($D53&gt;$D$8,"",INDIRECT(ADDRESS(ROW(Entrées!$C$37)+($D53-1)*24+AA$11,COLUMN(Entrées!$C$37)+($C53-1),4,TRUE,"Entrées")))</f>
        <v>65450</v>
      </c>
      <c r="AB53" s="28">
        <f ca="1">IF($D53&gt;$D$8,"",INDIRECT(ADDRESS(ROW(Entrées!$C$37)+($D53-1)*24+AB$11,COLUMN(Entrées!$C$37)+($C53-1),4,TRUE,"Entrées")))</f>
        <v>67337.5</v>
      </c>
      <c r="AC53" s="11"/>
      <c r="AD53" s="40">
        <f t="shared" ca="1" si="41"/>
        <v>66365.625</v>
      </c>
      <c r="AE53" s="40">
        <f t="shared" ca="1" si="43"/>
        <v>74200</v>
      </c>
      <c r="AF53" s="40">
        <f t="shared" ca="1" si="44"/>
        <v>56900</v>
      </c>
      <c r="AG53" s="4"/>
      <c r="AH53" s="11">
        <f>Entrées!A80</f>
        <v>2</v>
      </c>
      <c r="AI53" s="13">
        <f>Entrées!B80</f>
        <v>19</v>
      </c>
      <c r="AJ53" s="31">
        <f t="shared" ca="1" si="29"/>
        <v>55625.834722222207</v>
      </c>
      <c r="AK53" s="31">
        <f t="shared" ca="1" si="4"/>
        <v>55155.277777777781</v>
      </c>
      <c r="AL53" s="31">
        <f t="shared" ca="1" si="5"/>
        <v>55132.569444444431</v>
      </c>
      <c r="AM53" s="31">
        <f t="shared" ca="1" si="6"/>
        <v>439.35972222222233</v>
      </c>
      <c r="AN53" s="31">
        <f t="shared" ca="1" si="7"/>
        <v>2143.2847222222222</v>
      </c>
      <c r="AO53" s="31">
        <f t="shared" ca="1" si="8"/>
        <v>1711.4715277777773</v>
      </c>
      <c r="AP53" s="31">
        <f t="shared" ca="1" si="9"/>
        <v>43686.806944444448</v>
      </c>
      <c r="AQ53" s="31">
        <f t="shared" ca="1" si="10"/>
        <v>2048.2006944444447</v>
      </c>
      <c r="AR53" s="31">
        <f t="shared" ca="1" si="11"/>
        <v>467.57708333333329</v>
      </c>
      <c r="AS53" s="31">
        <f t="shared" ca="1" si="12"/>
        <v>9872.0041666666693</v>
      </c>
      <c r="AT53" s="31">
        <f t="shared" ca="1" si="13"/>
        <v>-752.91041666666672</v>
      </c>
      <c r="AU53" s="31">
        <f t="shared" ca="1" si="14"/>
        <v>580.30277777777769</v>
      </c>
      <c r="AV53" s="31">
        <f t="shared" ca="1" si="15"/>
        <v>-4570.3041666666659</v>
      </c>
      <c r="AW53" s="31">
        <f t="shared" ca="1" si="16"/>
        <v>53.39583333333335</v>
      </c>
      <c r="AX53" s="31">
        <f t="shared" ca="1" si="17"/>
        <v>1401.9361111111111</v>
      </c>
      <c r="AY53" s="31">
        <f t="shared" ca="1" si="18"/>
        <v>-1132.0805555555555</v>
      </c>
      <c r="AZ53" s="31">
        <f t="shared" ca="1" si="19"/>
        <v>-2177.1819444444441</v>
      </c>
      <c r="BA53" s="31">
        <f t="shared" ca="1" si="20"/>
        <v>644.8125</v>
      </c>
      <c r="BB53" s="31">
        <f t="shared" ca="1" si="21"/>
        <v>-1410.101388888889</v>
      </c>
      <c r="BC53" s="31">
        <f t="shared" ca="1" si="22"/>
        <v>-1800.2902777777781</v>
      </c>
      <c r="BF53" s="11">
        <f t="shared" si="23"/>
        <v>2</v>
      </c>
      <c r="BG53" s="11">
        <f t="shared" si="35"/>
        <v>19</v>
      </c>
      <c r="BH53" s="32">
        <f>IF($BF53&gt;$Y$7,"",IF(AND($BF53=$Y$7,$BG53=23),"",Entrées!C81-Entrées!C80))</f>
        <v>673</v>
      </c>
      <c r="BI53" s="32">
        <f>IF($BF53&gt;$Y$7,"",IF(AND($BF53=$Y$7,$BG53=23),"",Entrées!D81-Entrées!D80))</f>
        <v>1712.5</v>
      </c>
      <c r="BJ53" s="32">
        <f>IF($BF53&gt;$Y$7,"",IF(AND($BF53=$Y$7,$BG53=23),"",Entrées!E81-Entrées!E80))</f>
        <v>1637.5</v>
      </c>
      <c r="BK53" s="32">
        <f>IF($BF53&gt;$Y$7,"",IF(AND($BF53=$Y$7,$BG53=23),"",Entrées!F81-Entrées!F80))</f>
        <v>-1</v>
      </c>
      <c r="BL53" s="32">
        <f>IF($BF53&gt;$Y$7,"",IF(AND($BF53=$Y$7,$BG53=23),"",Entrées!G81-Entrées!G80))</f>
        <v>123.5</v>
      </c>
      <c r="BM53" s="32">
        <f>IF($BF53&gt;$Y$7,"",IF(AND($BF53=$Y$7,$BG53=23),"",Entrées!H81-Entrées!H80))</f>
        <v>283.5</v>
      </c>
      <c r="BN53" s="32">
        <f>IF($BF53&gt;$Y$7,"",IF(AND($BF53=$Y$7,$BG53=23),"",Entrées!I81-Entrées!I80))</f>
        <v>486</v>
      </c>
      <c r="BO53" s="32">
        <f>IF($BF53&gt;$Y$7,"",IF(AND($BF53=$Y$7,$BG53=23),"",Entrées!J81-Entrées!J80))</f>
        <v>-195</v>
      </c>
      <c r="BP53" s="32">
        <f>IF($BF53&gt;$Y$7,"",IF(AND($BF53=$Y$7,$BG53=23),"",Entrées!K81-Entrées!K80))</f>
        <v>-200</v>
      </c>
      <c r="BQ53" s="32">
        <f>IF($BF53&gt;$Y$7,"",IF(AND($BF53=$Y$7,$BG53=23),"",Entrées!L81-Entrées!L80))</f>
        <v>710</v>
      </c>
      <c r="BR53" s="32">
        <f>IF($BF53&gt;$Y$7,"",IF(AND($BF53=$Y$7,$BG53=23),"",Entrées!M81-Entrées!M80))</f>
        <v>83</v>
      </c>
      <c r="BS53" s="32">
        <f>IF($BF53&gt;$Y$7,"",IF(AND($BF53=$Y$7,$BG53=23),"",Entrées!N81-Entrées!N80))</f>
        <v>1</v>
      </c>
      <c r="BT53" s="32">
        <f>IF($BF53&gt;$Y$7,"",IF(AND($BF53=$Y$7,$BG53=23),"",Entrées!O81-Entrées!O80))</f>
        <v>-617.5</v>
      </c>
      <c r="BU53" s="32">
        <f>IF($BF53&gt;$Y$7,"",IF(AND($BF53=$Y$7,$BG53=23),"",Entrées!P81-Entrées!P80))</f>
        <v>2</v>
      </c>
      <c r="BV53" s="32">
        <f>IF($BF53&gt;$Y$7,"",IF(AND($BF53=$Y$7,$BG53=23),"",Entrées!Q81-Entrées!Q80))</f>
        <v>2</v>
      </c>
      <c r="BW53" s="32">
        <f>IF($BF53&gt;$Y$7,"",IF(AND($BF53=$Y$7,$BG53=23),"",Entrées!R81-Entrées!R80))</f>
        <v>-1056</v>
      </c>
      <c r="BX53" s="32">
        <f>IF($BF53&gt;$Y$7,"",IF(AND($BF53=$Y$7,$BG53=23),"",Entrées!S81-Entrées!S80))</f>
        <v>4</v>
      </c>
      <c r="BY53" s="32">
        <f>IF($BF53&gt;$Y$7,"",IF(AND($BF53=$Y$7,$BG53=23),"",Entrées!T81-Entrées!T80))</f>
        <v>0</v>
      </c>
      <c r="BZ53" s="32">
        <f>IF($BF53&gt;$Y$7,"",IF(AND($BF53=$Y$7,$BG53=23),"",Entrées!U81-Entrées!U80))</f>
        <v>249</v>
      </c>
      <c r="CA53" s="32">
        <f>IF($BF53&gt;$Y$7,"",IF(AND($BF53=$Y$7,$BG53=23),"",Entrées!V81-Entrées!V80))</f>
        <v>-430</v>
      </c>
      <c r="CD53" s="33">
        <f>IF($BF53&lt;=$Y$7,Entrées!J80/CD$2,"")</f>
        <v>0.36769736842105261</v>
      </c>
      <c r="CE53" s="33">
        <f>IF($BF53&lt;=$Y$7,Entrées!K80/CE$2,"")</f>
        <v>5.2619047619047621E-2</v>
      </c>
      <c r="CF53" s="11">
        <f t="shared" si="24"/>
        <v>7600</v>
      </c>
      <c r="CG53" s="11">
        <f t="shared" si="25"/>
        <v>4200</v>
      </c>
      <c r="CH53" s="52">
        <f t="shared" si="26"/>
        <v>0.26950009137426939</v>
      </c>
      <c r="CI53" s="52">
        <f t="shared" si="27"/>
        <v>0.11132787698412699</v>
      </c>
      <c r="CK53" s="19">
        <f t="shared" si="36"/>
        <v>150</v>
      </c>
      <c r="CM53" s="37" t="s">
        <v>27</v>
      </c>
      <c r="CN53" s="37">
        <f ca="1">COUNTIF(INDIRECT(ADDRESS(ROW($BO$10),COLUMN($BO$10),4)):INDIRECT(ADDRESS(ROW($BO$753),COLUMN($BO$10),4)),"&lt;"&amp;CK53)-COUNTIF(INDIRECT(ADDRESS(ROW($BO$10),COLUMN($BO$10),4)):INDIRECT(ADDRESS(ROW($BO$753),COLUMN($BO$10),4)),"&lt;"&amp;CK52)</f>
        <v>150</v>
      </c>
      <c r="CO53" s="35">
        <f ca="1">CN53/(Entrées!$P$11-1)</f>
        <v>0.20862308762169679</v>
      </c>
      <c r="CR53" s="11"/>
      <c r="CS53" s="37" t="s">
        <v>27</v>
      </c>
      <c r="CT53" s="37">
        <f ca="1">COUNTIF(INDIRECT(ADDRESS(ROW($BP$10),COLUMN($BP$10),4)):INDIRECT(ADDRESS(ROW($BP$753),COLUMN($BP$10),4)),"&lt;"&amp;CK53)-COUNTIF(INDIRECT(ADDRESS(ROW($BP$10),COLUMN($BP$10),4)):INDIRECT(ADDRESS(ROW($BP$753),COLUMN($BP$10),4)),"&lt;"&amp;CK52)</f>
        <v>53</v>
      </c>
      <c r="CU53" s="35">
        <f ca="1">CT53/(Entrées!$P$11-1)</f>
        <v>7.37134909596662E-2</v>
      </c>
      <c r="EE53" s="19"/>
      <c r="EF53" s="19"/>
      <c r="EG53" s="22"/>
      <c r="EH53" s="19"/>
      <c r="EI53" s="19"/>
      <c r="EJ53" s="19"/>
      <c r="EK53" s="19"/>
      <c r="EL53" s="19"/>
      <c r="EM53" s="19"/>
      <c r="EN53" s="19"/>
      <c r="EO53" s="19"/>
      <c r="EP53" s="19"/>
      <c r="EQ53" s="19"/>
      <c r="ER53" s="19"/>
      <c r="ES53" s="19"/>
      <c r="ET53" s="19"/>
      <c r="EU53" s="19"/>
      <c r="EV53" s="19"/>
      <c r="EW53" s="19"/>
      <c r="EX53" s="19"/>
    </row>
    <row r="54" spans="3:154">
      <c r="C54" s="11">
        <f t="shared" si="45"/>
        <v>2</v>
      </c>
      <c r="D54" s="27">
        <f t="shared" si="42"/>
        <v>6</v>
      </c>
      <c r="E54" s="28">
        <f ca="1">IF($D54&gt;$D$8,"",INDIRECT(ADDRESS(ROW(Entrées!$C$37)+($D54-1)*24+E$11,COLUMN(Entrées!$C$37)+($C54-1),4,TRUE,"Entrées")))</f>
        <v>64662.5</v>
      </c>
      <c r="F54" s="28">
        <f ca="1">IF($D54&gt;$D$8,"",INDIRECT(ADDRESS(ROW(Entrées!$C$37)+($D54-1)*24+F$11,COLUMN(Entrées!$C$37)+($C54-1),4,TRUE,"Entrées")))</f>
        <v>61787.5</v>
      </c>
      <c r="G54" s="28">
        <f ca="1">IF($D54&gt;$D$8,"",INDIRECT(ADDRESS(ROW(Entrées!$C$37)+($D54-1)*24+G$11,COLUMN(Entrées!$C$37)+($C54-1),4,TRUE,"Entrées")))</f>
        <v>60212.5</v>
      </c>
      <c r="H54" s="28">
        <f ca="1">IF($D54&gt;$D$8,"",INDIRECT(ADDRESS(ROW(Entrées!$C$37)+($D54-1)*24+H$11,COLUMN(Entrées!$C$37)+($C54-1),4,TRUE,"Entrées")))</f>
        <v>57025</v>
      </c>
      <c r="I54" s="28">
        <f ca="1">IF($D54&gt;$D$8,"",INDIRECT(ADDRESS(ROW(Entrées!$C$37)+($D54-1)*24+I$11,COLUMN(Entrées!$C$37)+($C54-1),4,TRUE,"Entrées")))</f>
        <v>55325</v>
      </c>
      <c r="J54" s="28">
        <f ca="1">IF($D54&gt;$D$8,"",INDIRECT(ADDRESS(ROW(Entrées!$C$37)+($D54-1)*24+J$11,COLUMN(Entrées!$C$37)+($C54-1),4,TRUE,"Entrées")))</f>
        <v>55437.5</v>
      </c>
      <c r="K54" s="28">
        <f ca="1">IF($D54&gt;$D$8,"",INDIRECT(ADDRESS(ROW(Entrées!$C$37)+($D54-1)*24+K$11,COLUMN(Entrées!$C$37)+($C54-1),4,TRUE,"Entrées")))</f>
        <v>57550</v>
      </c>
      <c r="L54" s="28">
        <f ca="1">IF($D54&gt;$D$8,"",INDIRECT(ADDRESS(ROW(Entrées!$C$37)+($D54-1)*24+L$11,COLUMN(Entrées!$C$37)+($C54-1),4,TRUE,"Entrées")))</f>
        <v>59487.5</v>
      </c>
      <c r="M54" s="28">
        <f ca="1">IF($D54&gt;$D$8,"",INDIRECT(ADDRESS(ROW(Entrées!$C$37)+($D54-1)*24+M$11,COLUMN(Entrées!$C$37)+($C54-1),4,TRUE,"Entrées")))</f>
        <v>62612.5</v>
      </c>
      <c r="N54" s="28">
        <f ca="1">IF($D54&gt;$D$8,"",INDIRECT(ADDRESS(ROW(Entrées!$C$37)+($D54-1)*24+N$11,COLUMN(Entrées!$C$37)+($C54-1),4,TRUE,"Entrées")))</f>
        <v>65912.5</v>
      </c>
      <c r="O54" s="28">
        <f ca="1">IF($D54&gt;$D$8,"",INDIRECT(ADDRESS(ROW(Entrées!$C$37)+($D54-1)*24+O$11,COLUMN(Entrées!$C$37)+($C54-1),4,TRUE,"Entrées")))</f>
        <v>66675</v>
      </c>
      <c r="P54" s="28">
        <f ca="1">IF($D54&gt;$D$8,"",INDIRECT(ADDRESS(ROW(Entrées!$C$37)+($D54-1)*24+P$11,COLUMN(Entrées!$C$37)+($C54-1),4,TRUE,"Entrées")))</f>
        <v>66125</v>
      </c>
      <c r="Q54" s="28">
        <f ca="1">IF($D54&gt;$D$8,"",INDIRECT(ADDRESS(ROW(Entrées!$C$37)+($D54-1)*24+Q$11,COLUMN(Entrées!$C$37)+($C54-1),4,TRUE,"Entrées")))</f>
        <v>67037.5</v>
      </c>
      <c r="R54" s="28">
        <f ca="1">IF($D54&gt;$D$8,"",INDIRECT(ADDRESS(ROW(Entrées!$C$37)+($D54-1)*24+R$11,COLUMN(Entrées!$C$37)+($C54-1),4,TRUE,"Entrées")))</f>
        <v>66125</v>
      </c>
      <c r="S54" s="28">
        <f ca="1">IF($D54&gt;$D$8,"",INDIRECT(ADDRESS(ROW(Entrées!$C$37)+($D54-1)*24+S$11,COLUMN(Entrées!$C$37)+($C54-1),4,TRUE,"Entrées")))</f>
        <v>63025</v>
      </c>
      <c r="T54" s="28">
        <f ca="1">IF($D54&gt;$D$8,"",INDIRECT(ADDRESS(ROW(Entrées!$C$37)+($D54-1)*24+T$11,COLUMN(Entrées!$C$37)+($C54-1),4,TRUE,"Entrées")))</f>
        <v>60237.5</v>
      </c>
      <c r="U54" s="28">
        <f ca="1">IF($D54&gt;$D$8,"",INDIRECT(ADDRESS(ROW(Entrées!$C$37)+($D54-1)*24+U$11,COLUMN(Entrées!$C$37)+($C54-1),4,TRUE,"Entrées")))</f>
        <v>57887.5</v>
      </c>
      <c r="V54" s="28">
        <f ca="1">IF($D54&gt;$D$8,"",INDIRECT(ADDRESS(ROW(Entrées!$C$37)+($D54-1)*24+V$11,COLUMN(Entrées!$C$37)+($C54-1),4,TRUE,"Entrées")))</f>
        <v>57012.5</v>
      </c>
      <c r="W54" s="28">
        <f ca="1">IF($D54&gt;$D$8,"",INDIRECT(ADDRESS(ROW(Entrées!$C$37)+($D54-1)*24+W$11,COLUMN(Entrées!$C$37)+($C54-1),4,TRUE,"Entrées")))</f>
        <v>58875</v>
      </c>
      <c r="X54" s="28">
        <f ca="1">IF($D54&gt;$D$8,"",INDIRECT(ADDRESS(ROW(Entrées!$C$37)+($D54-1)*24+X$11,COLUMN(Entrées!$C$37)+($C54-1),4,TRUE,"Entrées")))</f>
        <v>60887.5</v>
      </c>
      <c r="Y54" s="28">
        <f ca="1">IF($D54&gt;$D$8,"",INDIRECT(ADDRESS(ROW(Entrées!$C$37)+($D54-1)*24+Y$11,COLUMN(Entrées!$C$37)+($C54-1),4,TRUE,"Entrées")))</f>
        <v>61800</v>
      </c>
      <c r="Z54" s="28">
        <f ca="1">IF($D54&gt;$D$8,"",INDIRECT(ADDRESS(ROW(Entrées!$C$37)+($D54-1)*24+Z$11,COLUMN(Entrées!$C$37)+($C54-1),4,TRUE,"Entrées")))</f>
        <v>61787.5</v>
      </c>
      <c r="AA54" s="28">
        <f ca="1">IF($D54&gt;$D$8,"",INDIRECT(ADDRESS(ROW(Entrées!$C$37)+($D54-1)*24+AA$11,COLUMN(Entrées!$C$37)+($C54-1),4,TRUE,"Entrées")))</f>
        <v>61675</v>
      </c>
      <c r="AB54" s="28">
        <f ca="1">IF($D54&gt;$D$8,"",INDIRECT(ADDRESS(ROW(Entrées!$C$37)+($D54-1)*24+AB$11,COLUMN(Entrées!$C$37)+($C54-1),4,TRUE,"Entrées")))</f>
        <v>64400</v>
      </c>
      <c r="AC54" s="11"/>
      <c r="AD54" s="40">
        <f t="shared" ca="1" si="41"/>
        <v>61398.4375</v>
      </c>
      <c r="AE54" s="40">
        <f t="shared" ca="1" si="43"/>
        <v>67037.5</v>
      </c>
      <c r="AF54" s="40">
        <f t="shared" ca="1" si="44"/>
        <v>55325</v>
      </c>
      <c r="AG54" s="4"/>
      <c r="AH54" s="11">
        <f>Entrées!A81</f>
        <v>2</v>
      </c>
      <c r="AI54" s="13">
        <f>Entrées!B81</f>
        <v>20</v>
      </c>
      <c r="AJ54" s="31">
        <f t="shared" ca="1" si="29"/>
        <v>55625.834722222207</v>
      </c>
      <c r="AK54" s="31">
        <f t="shared" ca="1" si="4"/>
        <v>55155.277777777781</v>
      </c>
      <c r="AL54" s="31">
        <f t="shared" ca="1" si="5"/>
        <v>55132.569444444431</v>
      </c>
      <c r="AM54" s="31">
        <f t="shared" ca="1" si="6"/>
        <v>439.35972222222233</v>
      </c>
      <c r="AN54" s="31">
        <f t="shared" ca="1" si="7"/>
        <v>2143.2847222222222</v>
      </c>
      <c r="AO54" s="31">
        <f t="shared" ca="1" si="8"/>
        <v>1711.4715277777773</v>
      </c>
      <c r="AP54" s="31">
        <f t="shared" ca="1" si="9"/>
        <v>43686.806944444448</v>
      </c>
      <c r="AQ54" s="31">
        <f t="shared" ca="1" si="10"/>
        <v>2048.2006944444447</v>
      </c>
      <c r="AR54" s="31">
        <f t="shared" ca="1" si="11"/>
        <v>467.57708333333329</v>
      </c>
      <c r="AS54" s="31">
        <f t="shared" ca="1" si="12"/>
        <v>9872.0041666666693</v>
      </c>
      <c r="AT54" s="31">
        <f t="shared" ca="1" si="13"/>
        <v>-752.91041666666672</v>
      </c>
      <c r="AU54" s="31">
        <f t="shared" ca="1" si="14"/>
        <v>580.30277777777769</v>
      </c>
      <c r="AV54" s="31">
        <f t="shared" ca="1" si="15"/>
        <v>-4570.3041666666659</v>
      </c>
      <c r="AW54" s="31">
        <f t="shared" ca="1" si="16"/>
        <v>53.39583333333335</v>
      </c>
      <c r="AX54" s="31">
        <f t="shared" ca="1" si="17"/>
        <v>1401.9361111111111</v>
      </c>
      <c r="AY54" s="31">
        <f t="shared" ca="1" si="18"/>
        <v>-1132.0805555555555</v>
      </c>
      <c r="AZ54" s="31">
        <f t="shared" ca="1" si="19"/>
        <v>-2177.1819444444441</v>
      </c>
      <c r="BA54" s="31">
        <f t="shared" ca="1" si="20"/>
        <v>644.8125</v>
      </c>
      <c r="BB54" s="31">
        <f t="shared" ca="1" si="21"/>
        <v>-1410.101388888889</v>
      </c>
      <c r="BC54" s="31">
        <f t="shared" ca="1" si="22"/>
        <v>-1800.2902777777781</v>
      </c>
      <c r="BF54" s="11">
        <f t="shared" si="23"/>
        <v>2</v>
      </c>
      <c r="BG54" s="11">
        <f t="shared" si="35"/>
        <v>20</v>
      </c>
      <c r="BH54" s="32">
        <f>IF($BF54&gt;$Y$7,"",IF(AND($BF54=$Y$7,$BG54=23),"",Entrées!C82-Entrées!C81))</f>
        <v>540.5</v>
      </c>
      <c r="BI54" s="32">
        <f>IF($BF54&gt;$Y$7,"",IF(AND($BF54=$Y$7,$BG54=23),"",Entrées!D82-Entrées!D81))</f>
        <v>-925</v>
      </c>
      <c r="BJ54" s="32">
        <f>IF($BF54&gt;$Y$7,"",IF(AND($BF54=$Y$7,$BG54=23),"",Entrées!E82-Entrées!E81))</f>
        <v>-700</v>
      </c>
      <c r="BK54" s="32">
        <f>IF($BF54&gt;$Y$7,"",IF(AND($BF54=$Y$7,$BG54=23),"",Entrées!F82-Entrées!F81))</f>
        <v>-1</v>
      </c>
      <c r="BL54" s="32">
        <f>IF($BF54&gt;$Y$7,"",IF(AND($BF54=$Y$7,$BG54=23),"",Entrées!G82-Entrées!G81))</f>
        <v>369</v>
      </c>
      <c r="BM54" s="32">
        <f>IF($BF54&gt;$Y$7,"",IF(AND($BF54=$Y$7,$BG54=23),"",Entrées!H82-Entrées!H81))</f>
        <v>-41.5</v>
      </c>
      <c r="BN54" s="32">
        <f>IF($BF54&gt;$Y$7,"",IF(AND($BF54=$Y$7,$BG54=23),"",Entrées!I82-Entrées!I81))</f>
        <v>79.5</v>
      </c>
      <c r="BO54" s="32">
        <f>IF($BF54&gt;$Y$7,"",IF(AND($BF54=$Y$7,$BG54=23),"",Entrées!J82-Entrées!J81))</f>
        <v>124.5</v>
      </c>
      <c r="BP54" s="32">
        <f>IF($BF54&gt;$Y$7,"",IF(AND($BF54=$Y$7,$BG54=23),"",Entrées!K82-Entrées!K81))</f>
        <v>-21</v>
      </c>
      <c r="BQ54" s="32">
        <f>IF($BF54&gt;$Y$7,"",IF(AND($BF54=$Y$7,$BG54=23),"",Entrées!L82-Entrées!L81))</f>
        <v>510.5</v>
      </c>
      <c r="BR54" s="32">
        <f>IF($BF54&gt;$Y$7,"",IF(AND($BF54=$Y$7,$BG54=23),"",Entrées!M82-Entrées!M81))</f>
        <v>-248.5</v>
      </c>
      <c r="BS54" s="32">
        <f>IF($BF54&gt;$Y$7,"",IF(AND($BF54=$Y$7,$BG54=23),"",Entrées!N82-Entrées!N81))</f>
        <v>-2.5</v>
      </c>
      <c r="BT54" s="32">
        <f>IF($BF54&gt;$Y$7,"",IF(AND($BF54=$Y$7,$BG54=23),"",Entrées!O82-Entrées!O81))</f>
        <v>-228.5</v>
      </c>
      <c r="BU54" s="32">
        <f>IF($BF54&gt;$Y$7,"",IF(AND($BF54=$Y$7,$BG54=23),"",Entrées!P82-Entrées!P81))</f>
        <v>4</v>
      </c>
      <c r="BV54" s="32">
        <f>IF($BF54&gt;$Y$7,"",IF(AND($BF54=$Y$7,$BG54=23),"",Entrées!Q82-Entrées!Q81))</f>
        <v>0</v>
      </c>
      <c r="BW54" s="32">
        <f>IF($BF54&gt;$Y$7,"",IF(AND($BF54=$Y$7,$BG54=23),"",Entrées!R82-Entrées!R81))</f>
        <v>-531</v>
      </c>
      <c r="BX54" s="32">
        <f>IF($BF54&gt;$Y$7,"",IF(AND($BF54=$Y$7,$BG54=23),"",Entrées!S82-Entrées!S81))</f>
        <v>-260</v>
      </c>
      <c r="BY54" s="32">
        <f>IF($BF54&gt;$Y$7,"",IF(AND($BF54=$Y$7,$BG54=23),"",Entrées!T82-Entrées!T81))</f>
        <v>0</v>
      </c>
      <c r="BZ54" s="32">
        <f>IF($BF54&gt;$Y$7,"",IF(AND($BF54=$Y$7,$BG54=23),"",Entrées!U82-Entrées!U81))</f>
        <v>-75</v>
      </c>
      <c r="CA54" s="32">
        <f>IF($BF54&gt;$Y$7,"",IF(AND($BF54=$Y$7,$BG54=23),"",Entrées!V82-Entrées!V81))</f>
        <v>384</v>
      </c>
      <c r="CD54" s="33">
        <f>IF($BF54&lt;=$Y$7,Entrées!J81/CD$2,"")</f>
        <v>0.3420394736842105</v>
      </c>
      <c r="CE54" s="33">
        <f>IF($BF54&lt;=$Y$7,Entrées!K81/CE$2,"")</f>
        <v>5.0000000000000001E-3</v>
      </c>
      <c r="CF54" s="11">
        <f t="shared" si="24"/>
        <v>7600</v>
      </c>
      <c r="CG54" s="11">
        <f t="shared" si="25"/>
        <v>4200</v>
      </c>
      <c r="CH54" s="52">
        <f t="shared" si="26"/>
        <v>0.26950009137426939</v>
      </c>
      <c r="CI54" s="52">
        <f t="shared" si="27"/>
        <v>0.11132787698412699</v>
      </c>
      <c r="CK54" s="19">
        <f t="shared" si="36"/>
        <v>250</v>
      </c>
      <c r="CM54" s="37" t="s">
        <v>28</v>
      </c>
      <c r="CN54" s="37">
        <f ca="1">COUNTIF(INDIRECT(ADDRESS(ROW($BO$10),COLUMN($BO$10),4)):INDIRECT(ADDRESS(ROW($BO$753),COLUMN($BO$10),4)),"&lt;"&amp;CK54)-COUNTIF(INDIRECT(ADDRESS(ROW($BO$10),COLUMN($BO$10),4)):INDIRECT(ADDRESS(ROW($BO$753),COLUMN($BO$10),4)),"&lt;"&amp;CK53)</f>
        <v>56</v>
      </c>
      <c r="CO54" s="35">
        <f ca="1">CN54/(Entrées!$P$11-1)</f>
        <v>7.7885952712100137E-2</v>
      </c>
      <c r="CR54" s="11"/>
      <c r="CS54" s="37" t="s">
        <v>28</v>
      </c>
      <c r="CT54" s="37">
        <f ca="1">COUNTIF(INDIRECT(ADDRESS(ROW($BP$10),COLUMN($BP$10),4)):INDIRECT(ADDRESS(ROW($BP$753),COLUMN($BP$10),4)),"&lt;"&amp;CK54)-COUNTIF(INDIRECT(ADDRESS(ROW($BP$10),COLUMN($BP$10),4)):INDIRECT(ADDRESS(ROW($BP$753),COLUMN($BP$10),4)),"&lt;"&amp;CK53)</f>
        <v>49</v>
      </c>
      <c r="CU54" s="35">
        <f ca="1">CT54/(Entrées!$P$11-1)</f>
        <v>6.8150208623087627E-2</v>
      </c>
      <c r="EE54" s="19"/>
      <c r="EF54" s="19"/>
      <c r="EG54" s="19"/>
      <c r="EH54" s="19"/>
      <c r="EI54" s="19"/>
      <c r="EJ54" s="19"/>
      <c r="EK54" s="19"/>
      <c r="EL54" s="19"/>
      <c r="EM54" s="19"/>
      <c r="EN54" s="19"/>
      <c r="EO54" s="19"/>
      <c r="EP54" s="19"/>
      <c r="EQ54" s="19"/>
      <c r="ER54" s="19"/>
      <c r="ES54" s="19"/>
      <c r="ET54" s="19"/>
      <c r="EU54" s="19"/>
      <c r="EV54" s="19"/>
      <c r="EW54" s="19"/>
      <c r="EX54" s="19"/>
    </row>
    <row r="55" spans="3:154">
      <c r="C55" s="11">
        <f t="shared" si="45"/>
        <v>2</v>
      </c>
      <c r="D55" s="27">
        <f t="shared" si="42"/>
        <v>7</v>
      </c>
      <c r="E55" s="28">
        <f ca="1">IF($D55&gt;$D$8,"",INDIRECT(ADDRESS(ROW(Entrées!$C$37)+($D55-1)*24+E$11,COLUMN(Entrées!$C$37)+($C55-1),4,TRUE,"Entrées")))</f>
        <v>63650</v>
      </c>
      <c r="F55" s="28">
        <f ca="1">IF($D55&gt;$D$8,"",INDIRECT(ADDRESS(ROW(Entrées!$C$37)+($D55-1)*24+F$11,COLUMN(Entrées!$C$37)+($C55-1),4,TRUE,"Entrées")))</f>
        <v>61125</v>
      </c>
      <c r="G55" s="28">
        <f ca="1">IF($D55&gt;$D$8,"",INDIRECT(ADDRESS(ROW(Entrées!$C$37)+($D55-1)*24+G$11,COLUMN(Entrées!$C$37)+($C55-1),4,TRUE,"Entrées")))</f>
        <v>59725</v>
      </c>
      <c r="H55" s="28">
        <f ca="1">IF($D55&gt;$D$8,"",INDIRECT(ADDRESS(ROW(Entrées!$C$37)+($D55-1)*24+H$11,COLUMN(Entrées!$C$37)+($C55-1),4,TRUE,"Entrées")))</f>
        <v>56512.5</v>
      </c>
      <c r="I55" s="28">
        <f ca="1">IF($D55&gt;$D$8,"",INDIRECT(ADDRESS(ROW(Entrées!$C$37)+($D55-1)*24+I$11,COLUMN(Entrées!$C$37)+($C55-1),4,TRUE,"Entrées")))</f>
        <v>54525</v>
      </c>
      <c r="J55" s="28">
        <f ca="1">IF($D55&gt;$D$8,"",INDIRECT(ADDRESS(ROW(Entrées!$C$37)+($D55-1)*24+J$11,COLUMN(Entrées!$C$37)+($C55-1),4,TRUE,"Entrées")))</f>
        <v>54250</v>
      </c>
      <c r="K55" s="28">
        <f ca="1">IF($D55&gt;$D$8,"",INDIRECT(ADDRESS(ROW(Entrées!$C$37)+($D55-1)*24+K$11,COLUMN(Entrées!$C$37)+($C55-1),4,TRUE,"Entrées")))</f>
        <v>55712.5</v>
      </c>
      <c r="L55" s="28">
        <f ca="1">IF($D55&gt;$D$8,"",INDIRECT(ADDRESS(ROW(Entrées!$C$37)+($D55-1)*24+L$11,COLUMN(Entrées!$C$37)+($C55-1),4,TRUE,"Entrées")))</f>
        <v>56375</v>
      </c>
      <c r="M55" s="28">
        <f ca="1">IF($D55&gt;$D$8,"",INDIRECT(ADDRESS(ROW(Entrées!$C$37)+($D55-1)*24+M$11,COLUMN(Entrées!$C$37)+($C55-1),4,TRUE,"Entrées")))</f>
        <v>58050</v>
      </c>
      <c r="N55" s="28">
        <f ca="1">IF($D55&gt;$D$8,"",INDIRECT(ADDRESS(ROW(Entrées!$C$37)+($D55-1)*24+N$11,COLUMN(Entrées!$C$37)+($C55-1),4,TRUE,"Entrées")))</f>
        <v>60950</v>
      </c>
      <c r="O55" s="28">
        <f ca="1">IF($D55&gt;$D$8,"",INDIRECT(ADDRESS(ROW(Entrées!$C$37)+($D55-1)*24+O$11,COLUMN(Entrées!$C$37)+($C55-1),4,TRUE,"Entrées")))</f>
        <v>62125</v>
      </c>
      <c r="P55" s="28">
        <f ca="1">IF($D55&gt;$D$8,"",INDIRECT(ADDRESS(ROW(Entrées!$C$37)+($D55-1)*24+P$11,COLUMN(Entrées!$C$37)+($C55-1),4,TRUE,"Entrées")))</f>
        <v>62037.5</v>
      </c>
      <c r="Q55" s="28">
        <f ca="1">IF($D55&gt;$D$8,"",INDIRECT(ADDRESS(ROW(Entrées!$C$37)+($D55-1)*24+Q$11,COLUMN(Entrées!$C$37)+($C55-1),4,TRUE,"Entrées")))</f>
        <v>62987.5</v>
      </c>
      <c r="R55" s="28">
        <f ca="1">IF($D55&gt;$D$8,"",INDIRECT(ADDRESS(ROW(Entrées!$C$37)+($D55-1)*24+R$11,COLUMN(Entrées!$C$37)+($C55-1),4,TRUE,"Entrées")))</f>
        <v>61825</v>
      </c>
      <c r="S55" s="28">
        <f ca="1">IF($D55&gt;$D$8,"",INDIRECT(ADDRESS(ROW(Entrées!$C$37)+($D55-1)*24+S$11,COLUMN(Entrées!$C$37)+($C55-1),4,TRUE,"Entrées")))</f>
        <v>57750</v>
      </c>
      <c r="T55" s="28">
        <f ca="1">IF($D55&gt;$D$8,"",INDIRECT(ADDRESS(ROW(Entrées!$C$37)+($D55-1)*24+T$11,COLUMN(Entrées!$C$37)+($C55-1),4,TRUE,"Entrées")))</f>
        <v>54675</v>
      </c>
      <c r="U55" s="28">
        <f ca="1">IF($D55&gt;$D$8,"",INDIRECT(ADDRESS(ROW(Entrées!$C$37)+($D55-1)*24+U$11,COLUMN(Entrées!$C$37)+($C55-1),4,TRUE,"Entrées")))</f>
        <v>52412.5</v>
      </c>
      <c r="V55" s="28">
        <f ca="1">IF($D55&gt;$D$8,"",INDIRECT(ADDRESS(ROW(Entrées!$C$37)+($D55-1)*24+V$11,COLUMN(Entrées!$C$37)+($C55-1),4,TRUE,"Entrées")))</f>
        <v>51700</v>
      </c>
      <c r="W55" s="28">
        <f ca="1">IF($D55&gt;$D$8,"",INDIRECT(ADDRESS(ROW(Entrées!$C$37)+($D55-1)*24+W$11,COLUMN(Entrées!$C$37)+($C55-1),4,TRUE,"Entrées")))</f>
        <v>53700</v>
      </c>
      <c r="X55" s="28">
        <f ca="1">IF($D55&gt;$D$8,"",INDIRECT(ADDRESS(ROW(Entrées!$C$37)+($D55-1)*24+X$11,COLUMN(Entrées!$C$37)+($C55-1),4,TRUE,"Entrées")))</f>
        <v>57100</v>
      </c>
      <c r="Y55" s="28">
        <f ca="1">IF($D55&gt;$D$8,"",INDIRECT(ADDRESS(ROW(Entrées!$C$37)+($D55-1)*24+Y$11,COLUMN(Entrées!$C$37)+($C55-1),4,TRUE,"Entrées")))</f>
        <v>60437.5</v>
      </c>
      <c r="Z55" s="28">
        <f ca="1">IF($D55&gt;$D$8,"",INDIRECT(ADDRESS(ROW(Entrées!$C$37)+($D55-1)*24+Z$11,COLUMN(Entrées!$C$37)+($C55-1),4,TRUE,"Entrées")))</f>
        <v>61687.5</v>
      </c>
      <c r="AA55" s="28">
        <f ca="1">IF($D55&gt;$D$8,"",INDIRECT(ADDRESS(ROW(Entrées!$C$37)+($D55-1)*24+AA$11,COLUMN(Entrées!$C$37)+($C55-1),4,TRUE,"Entrées")))</f>
        <v>61350</v>
      </c>
      <c r="AB55" s="28">
        <f ca="1">IF($D55&gt;$D$8,"",INDIRECT(ADDRESS(ROW(Entrées!$C$37)+($D55-1)*24+AB$11,COLUMN(Entrées!$C$37)+($C55-1),4,TRUE,"Entrées")))</f>
        <v>63262.5</v>
      </c>
      <c r="AC55" s="11"/>
      <c r="AD55" s="40">
        <f t="shared" ca="1" si="41"/>
        <v>58496.875</v>
      </c>
      <c r="AE55" s="40">
        <f t="shared" ca="1" si="43"/>
        <v>63650</v>
      </c>
      <c r="AF55" s="40">
        <f t="shared" ca="1" si="44"/>
        <v>51700</v>
      </c>
      <c r="AG55" s="4"/>
      <c r="AH55" s="11">
        <f>Entrées!A82</f>
        <v>2</v>
      </c>
      <c r="AI55" s="13">
        <f>Entrées!B82</f>
        <v>21</v>
      </c>
      <c r="AJ55" s="31">
        <f t="shared" ca="1" si="29"/>
        <v>55625.834722222207</v>
      </c>
      <c r="AK55" s="31">
        <f t="shared" ca="1" si="4"/>
        <v>55155.277777777781</v>
      </c>
      <c r="AL55" s="31">
        <f t="shared" ca="1" si="5"/>
        <v>55132.569444444431</v>
      </c>
      <c r="AM55" s="31">
        <f t="shared" ca="1" si="6"/>
        <v>439.35972222222233</v>
      </c>
      <c r="AN55" s="31">
        <f t="shared" ca="1" si="7"/>
        <v>2143.2847222222222</v>
      </c>
      <c r="AO55" s="31">
        <f t="shared" ca="1" si="8"/>
        <v>1711.4715277777773</v>
      </c>
      <c r="AP55" s="31">
        <f t="shared" ca="1" si="9"/>
        <v>43686.806944444448</v>
      </c>
      <c r="AQ55" s="31">
        <f t="shared" ca="1" si="10"/>
        <v>2048.2006944444447</v>
      </c>
      <c r="AR55" s="31">
        <f t="shared" ca="1" si="11"/>
        <v>467.57708333333329</v>
      </c>
      <c r="AS55" s="31">
        <f t="shared" ca="1" si="12"/>
        <v>9872.0041666666693</v>
      </c>
      <c r="AT55" s="31">
        <f t="shared" ca="1" si="13"/>
        <v>-752.91041666666672</v>
      </c>
      <c r="AU55" s="31">
        <f t="shared" ca="1" si="14"/>
        <v>580.30277777777769</v>
      </c>
      <c r="AV55" s="31">
        <f t="shared" ca="1" si="15"/>
        <v>-4570.3041666666659</v>
      </c>
      <c r="AW55" s="31">
        <f t="shared" ca="1" si="16"/>
        <v>53.39583333333335</v>
      </c>
      <c r="AX55" s="31">
        <f t="shared" ca="1" si="17"/>
        <v>1401.9361111111111</v>
      </c>
      <c r="AY55" s="31">
        <f t="shared" ca="1" si="18"/>
        <v>-1132.0805555555555</v>
      </c>
      <c r="AZ55" s="31">
        <f t="shared" ca="1" si="19"/>
        <v>-2177.1819444444441</v>
      </c>
      <c r="BA55" s="31">
        <f t="shared" ca="1" si="20"/>
        <v>644.8125</v>
      </c>
      <c r="BB55" s="31">
        <f t="shared" ca="1" si="21"/>
        <v>-1410.101388888889</v>
      </c>
      <c r="BC55" s="31">
        <f t="shared" ca="1" si="22"/>
        <v>-1800.2902777777781</v>
      </c>
      <c r="BD55" s="11"/>
      <c r="BE55" s="11"/>
      <c r="BF55" s="11">
        <f t="shared" si="23"/>
        <v>2</v>
      </c>
      <c r="BG55" s="11">
        <f t="shared" si="35"/>
        <v>21</v>
      </c>
      <c r="BH55" s="32">
        <f>IF($BF55&gt;$Y$7,"",IF(AND($BF55=$Y$7,$BG55=23),"",Entrées!C83-Entrées!C82))</f>
        <v>-2054</v>
      </c>
      <c r="BI55" s="32">
        <f>IF($BF55&gt;$Y$7,"",IF(AND($BF55=$Y$7,$BG55=23),"",Entrées!D83-Entrées!D82))</f>
        <v>-912.5</v>
      </c>
      <c r="BJ55" s="32">
        <f>IF($BF55&gt;$Y$7,"",IF(AND($BF55=$Y$7,$BG55=23),"",Entrées!E83-Entrées!E82))</f>
        <v>-612.5</v>
      </c>
      <c r="BK55" s="32">
        <f>IF($BF55&gt;$Y$7,"",IF(AND($BF55=$Y$7,$BG55=23),"",Entrées!F83-Entrées!F82))</f>
        <v>0</v>
      </c>
      <c r="BL55" s="32">
        <f>IF($BF55&gt;$Y$7,"",IF(AND($BF55=$Y$7,$BG55=23),"",Entrées!G83-Entrées!G82))</f>
        <v>-508.5</v>
      </c>
      <c r="BM55" s="32">
        <f>IF($BF55&gt;$Y$7,"",IF(AND($BF55=$Y$7,$BG55=23),"",Entrées!H83-Entrées!H82))</f>
        <v>-271.5</v>
      </c>
      <c r="BN55" s="32">
        <f>IF($BF55&gt;$Y$7,"",IF(AND($BF55=$Y$7,$BG55=23),"",Entrées!I83-Entrées!I82))</f>
        <v>-389</v>
      </c>
      <c r="BO55" s="32">
        <f>IF($BF55&gt;$Y$7,"",IF(AND($BF55=$Y$7,$BG55=23),"",Entrées!J83-Entrées!J82))</f>
        <v>67</v>
      </c>
      <c r="BP55" s="32">
        <f>IF($BF55&gt;$Y$7,"",IF(AND($BF55=$Y$7,$BG55=23),"",Entrées!K83-Entrées!K82))</f>
        <v>0</v>
      </c>
      <c r="BQ55" s="32">
        <f>IF($BF55&gt;$Y$7,"",IF(AND($BF55=$Y$7,$BG55=23),"",Entrées!L83-Entrées!L82))</f>
        <v>-1153.5</v>
      </c>
      <c r="BR55" s="32">
        <f>IF($BF55&gt;$Y$7,"",IF(AND($BF55=$Y$7,$BG55=23),"",Entrées!M83-Entrées!M82))</f>
        <v>-106.5</v>
      </c>
      <c r="BS55" s="32">
        <f>IF($BF55&gt;$Y$7,"",IF(AND($BF55=$Y$7,$BG55=23),"",Entrées!N83-Entrées!N82))</f>
        <v>-10.5</v>
      </c>
      <c r="BT55" s="32">
        <f>IF($BF55&gt;$Y$7,"",IF(AND($BF55=$Y$7,$BG55=23),"",Entrées!O83-Entrées!O82))</f>
        <v>318.5</v>
      </c>
      <c r="BU55" s="32">
        <f>IF($BF55&gt;$Y$7,"",IF(AND($BF55=$Y$7,$BG55=23),"",Entrées!P83-Entrées!P82))</f>
        <v>-6.5</v>
      </c>
      <c r="BV55" s="32">
        <f>IF($BF55&gt;$Y$7,"",IF(AND($BF55=$Y$7,$BG55=23),"",Entrées!Q83-Entrées!Q82))</f>
        <v>0</v>
      </c>
      <c r="BW55" s="32">
        <f>IF($BF55&gt;$Y$7,"",IF(AND($BF55=$Y$7,$BG55=23),"",Entrées!R83-Entrées!R82))</f>
        <v>1331</v>
      </c>
      <c r="BX55" s="32">
        <f>IF($BF55&gt;$Y$7,"",IF(AND($BF55=$Y$7,$BG55=23),"",Entrées!S83-Entrées!S82))</f>
        <v>-901</v>
      </c>
      <c r="BY55" s="32">
        <f>IF($BF55&gt;$Y$7,"",IF(AND($BF55=$Y$7,$BG55=23),"",Entrées!T83-Entrées!T82))</f>
        <v>0</v>
      </c>
      <c r="BZ55" s="32">
        <f>IF($BF55&gt;$Y$7,"",IF(AND($BF55=$Y$7,$BG55=23),"",Entrées!U83-Entrées!U82))</f>
        <v>505</v>
      </c>
      <c r="CA55" s="32">
        <f>IF($BF55&gt;$Y$7,"",IF(AND($BF55=$Y$7,$BG55=23),"",Entrées!V83-Entrées!V82))</f>
        <v>26</v>
      </c>
      <c r="CB55" s="11"/>
      <c r="CD55" s="33">
        <f>IF($BF55&lt;=$Y$7,Entrées!J82/CD$2,"")</f>
        <v>0.35842105263157897</v>
      </c>
      <c r="CE55" s="33">
        <f>IF($BF55&lt;=$Y$7,Entrées!K82/CE$2,"")</f>
        <v>0</v>
      </c>
      <c r="CF55" s="11">
        <f t="shared" si="24"/>
        <v>7600</v>
      </c>
      <c r="CG55" s="11">
        <f t="shared" si="25"/>
        <v>4200</v>
      </c>
      <c r="CH55" s="52">
        <f t="shared" si="26"/>
        <v>0.26950009137426939</v>
      </c>
      <c r="CI55" s="52">
        <f t="shared" si="27"/>
        <v>0.11132787698412699</v>
      </c>
      <c r="CK55" s="19">
        <f t="shared" si="36"/>
        <v>350</v>
      </c>
      <c r="CM55" s="37" t="s">
        <v>29</v>
      </c>
      <c r="CN55" s="37">
        <f ca="1">COUNTIF(INDIRECT(ADDRESS(ROW($BO$10),COLUMN($BO$10),4)):INDIRECT(ADDRESS(ROW($BO$753),COLUMN($BO$10),4)),"&lt;"&amp;CK55)-COUNTIF(INDIRECT(ADDRESS(ROW($BO$10),COLUMN($BO$10),4)):INDIRECT(ADDRESS(ROW($BO$753),COLUMN($BO$10),4)),"&lt;"&amp;CK54)</f>
        <v>22</v>
      </c>
      <c r="CO55" s="35">
        <f ca="1">CN55/(Entrées!$P$11-1)</f>
        <v>3.0598052851182198E-2</v>
      </c>
      <c r="CR55" s="11"/>
      <c r="CS55" s="37" t="s">
        <v>29</v>
      </c>
      <c r="CT55" s="37">
        <f ca="1">COUNTIF(INDIRECT(ADDRESS(ROW($BP$10),COLUMN($BP$10),4)):INDIRECT(ADDRESS(ROW($BP$753),COLUMN($BP$10),4)),"&lt;"&amp;CK55)-COUNTIF(INDIRECT(ADDRESS(ROW($BP$10),COLUMN($BP$10),4)):INDIRECT(ADDRESS(ROW($BP$753),COLUMN($BP$10),4)),"&lt;"&amp;CK54)</f>
        <v>31</v>
      </c>
      <c r="CU55" s="35">
        <f ca="1">CT55/(Entrées!$P$11-1)</f>
        <v>4.3115438108484005E-2</v>
      </c>
      <c r="EE55" s="19"/>
      <c r="EF55" s="19"/>
      <c r="EG55" s="46"/>
      <c r="EH55" s="38"/>
      <c r="EI55" s="19"/>
      <c r="EJ55" s="19"/>
      <c r="EK55" s="19"/>
      <c r="EL55" s="19"/>
      <c r="EM55" s="19"/>
      <c r="EN55" s="19"/>
      <c r="EO55" s="19"/>
      <c r="EP55" s="19"/>
      <c r="EQ55" s="19"/>
      <c r="ER55" s="19"/>
      <c r="ES55" s="19"/>
      <c r="ET55" s="19"/>
      <c r="EU55" s="19"/>
      <c r="EV55" s="19"/>
      <c r="EW55" s="19"/>
      <c r="EX55" s="19"/>
    </row>
    <row r="56" spans="3:154">
      <c r="C56" s="11">
        <f t="shared" si="45"/>
        <v>2</v>
      </c>
      <c r="D56" s="27">
        <f t="shared" si="42"/>
        <v>8</v>
      </c>
      <c r="E56" s="28">
        <f ca="1">IF($D56&gt;$D$8,"",INDIRECT(ADDRESS(ROW(Entrées!$C$37)+($D56-1)*24+E$11,COLUMN(Entrées!$C$37)+($C56-1),4,TRUE,"Entrées")))</f>
        <v>61237.5</v>
      </c>
      <c r="F56" s="28">
        <f ca="1">IF($D56&gt;$D$8,"",INDIRECT(ADDRESS(ROW(Entrées!$C$37)+($D56-1)*24+F$11,COLUMN(Entrées!$C$37)+($C56-1),4,TRUE,"Entrées")))</f>
        <v>59175</v>
      </c>
      <c r="G56" s="28">
        <f ca="1">IF($D56&gt;$D$8,"",INDIRECT(ADDRESS(ROW(Entrées!$C$37)+($D56-1)*24+G$11,COLUMN(Entrées!$C$37)+($C56-1),4,TRUE,"Entrées")))</f>
        <v>58400</v>
      </c>
      <c r="H56" s="28">
        <f ca="1">IF($D56&gt;$D$8,"",INDIRECT(ADDRESS(ROW(Entrées!$C$37)+($D56-1)*24+H$11,COLUMN(Entrées!$C$37)+($C56-1),4,TRUE,"Entrées")))</f>
        <v>55800</v>
      </c>
      <c r="I56" s="28">
        <f ca="1">IF($D56&gt;$D$8,"",INDIRECT(ADDRESS(ROW(Entrées!$C$37)+($D56-1)*24+I$11,COLUMN(Entrées!$C$37)+($C56-1),4,TRUE,"Entrées")))</f>
        <v>54812.5</v>
      </c>
      <c r="J56" s="28">
        <f ca="1">IF($D56&gt;$D$8,"",INDIRECT(ADDRESS(ROW(Entrées!$C$37)+($D56-1)*24+J$11,COLUMN(Entrées!$C$37)+($C56-1),4,TRUE,"Entrées")))</f>
        <v>57062.5</v>
      </c>
      <c r="K56" s="28">
        <f ca="1">IF($D56&gt;$D$8,"",INDIRECT(ADDRESS(ROW(Entrées!$C$37)+($D56-1)*24+K$11,COLUMN(Entrées!$C$37)+($C56-1),4,TRUE,"Entrées")))</f>
        <v>62462.5</v>
      </c>
      <c r="L56" s="28">
        <f ca="1">IF($D56&gt;$D$8,"",INDIRECT(ADDRESS(ROW(Entrées!$C$37)+($D56-1)*24+L$11,COLUMN(Entrées!$C$37)+($C56-1),4,TRUE,"Entrées")))</f>
        <v>68900</v>
      </c>
      <c r="M56" s="28">
        <f ca="1">IF($D56&gt;$D$8,"",INDIRECT(ADDRESS(ROW(Entrées!$C$37)+($D56-1)*24+M$11,COLUMN(Entrées!$C$37)+($C56-1),4,TRUE,"Entrées")))</f>
        <v>72000</v>
      </c>
      <c r="N56" s="28">
        <f ca="1">IF($D56&gt;$D$8,"",INDIRECT(ADDRESS(ROW(Entrées!$C$37)+($D56-1)*24+N$11,COLUMN(Entrées!$C$37)+($C56-1),4,TRUE,"Entrées")))</f>
        <v>73025</v>
      </c>
      <c r="O56" s="28">
        <f ca="1">IF($D56&gt;$D$8,"",INDIRECT(ADDRESS(ROW(Entrées!$C$37)+($D56-1)*24+O$11,COLUMN(Entrées!$C$37)+($C56-1),4,TRUE,"Entrées")))</f>
        <v>72762.5</v>
      </c>
      <c r="P56" s="28">
        <f ca="1">IF($D56&gt;$D$8,"",INDIRECT(ADDRESS(ROW(Entrées!$C$37)+($D56-1)*24+P$11,COLUMN(Entrées!$C$37)+($C56-1),4,TRUE,"Entrées")))</f>
        <v>72250</v>
      </c>
      <c r="Q56" s="28">
        <f ca="1">IF($D56&gt;$D$8,"",INDIRECT(ADDRESS(ROW(Entrées!$C$37)+($D56-1)*24+Q$11,COLUMN(Entrées!$C$37)+($C56-1),4,TRUE,"Entrées")))</f>
        <v>71587.5</v>
      </c>
      <c r="R56" s="28">
        <f ca="1">IF($D56&gt;$D$8,"",INDIRECT(ADDRESS(ROW(Entrées!$C$37)+($D56-1)*24+R$11,COLUMN(Entrées!$C$37)+($C56-1),4,TRUE,"Entrées")))</f>
        <v>71087.5</v>
      </c>
      <c r="S56" s="28">
        <f ca="1">IF($D56&gt;$D$8,"",INDIRECT(ADDRESS(ROW(Entrées!$C$37)+($D56-1)*24+S$11,COLUMN(Entrées!$C$37)+($C56-1),4,TRUE,"Entrées")))</f>
        <v>69200</v>
      </c>
      <c r="T56" s="28">
        <f ca="1">IF($D56&gt;$D$8,"",INDIRECT(ADDRESS(ROW(Entrées!$C$37)+($D56-1)*24+T$11,COLUMN(Entrées!$C$37)+($C56-1),4,TRUE,"Entrées")))</f>
        <v>66412.5</v>
      </c>
      <c r="U56" s="28">
        <f ca="1">IF($D56&gt;$D$8,"",INDIRECT(ADDRESS(ROW(Entrées!$C$37)+($D56-1)*24+U$11,COLUMN(Entrées!$C$37)+($C56-1),4,TRUE,"Entrées")))</f>
        <v>63912.5</v>
      </c>
      <c r="V56" s="28">
        <f ca="1">IF($D56&gt;$D$8,"",INDIRECT(ADDRESS(ROW(Entrées!$C$37)+($D56-1)*24+V$11,COLUMN(Entrées!$C$37)+($C56-1),4,TRUE,"Entrées")))</f>
        <v>62437.5</v>
      </c>
      <c r="W56" s="28">
        <f ca="1">IF($D56&gt;$D$8,"",INDIRECT(ADDRESS(ROW(Entrées!$C$37)+($D56-1)*24+W$11,COLUMN(Entrées!$C$37)+($C56-1),4,TRUE,"Entrées")))</f>
        <v>63300</v>
      </c>
      <c r="X56" s="28">
        <f ca="1">IF($D56&gt;$D$8,"",INDIRECT(ADDRESS(ROW(Entrées!$C$37)+($D56-1)*24+X$11,COLUMN(Entrées!$C$37)+($C56-1),4,TRUE,"Entrées")))</f>
        <v>64837.5</v>
      </c>
      <c r="Y56" s="28">
        <f ca="1">IF($D56&gt;$D$8,"",INDIRECT(ADDRESS(ROW(Entrées!$C$37)+($D56-1)*24+Y$11,COLUMN(Entrées!$C$37)+($C56-1),4,TRUE,"Entrées")))</f>
        <v>65112.5</v>
      </c>
      <c r="Z56" s="28">
        <f ca="1">IF($D56&gt;$D$8,"",INDIRECT(ADDRESS(ROW(Entrées!$C$37)+($D56-1)*24+Z$11,COLUMN(Entrées!$C$37)+($C56-1),4,TRUE,"Entrées")))</f>
        <v>65387.5</v>
      </c>
      <c r="AA56" s="28">
        <f ca="1">IF($D56&gt;$D$8,"",INDIRECT(ADDRESS(ROW(Entrées!$C$37)+($D56-1)*24+AA$11,COLUMN(Entrées!$C$37)+($C56-1),4,TRUE,"Entrées")))</f>
        <v>64862.5</v>
      </c>
      <c r="AB56" s="28">
        <f ca="1">IF($D56&gt;$D$8,"",INDIRECT(ADDRESS(ROW(Entrées!$C$37)+($D56-1)*24+AB$11,COLUMN(Entrées!$C$37)+($C56-1),4,TRUE,"Entrées")))</f>
        <v>66012.5</v>
      </c>
      <c r="AC56" s="11"/>
      <c r="AD56" s="40">
        <f t="shared" ca="1" si="41"/>
        <v>65084.895833333336</v>
      </c>
      <c r="AE56" s="40">
        <f t="shared" ca="1" si="43"/>
        <v>73025</v>
      </c>
      <c r="AF56" s="40">
        <f t="shared" ca="1" si="44"/>
        <v>54812.5</v>
      </c>
      <c r="AG56" s="4"/>
      <c r="AH56" s="11">
        <f>Entrées!A83</f>
        <v>2</v>
      </c>
      <c r="AI56" s="13">
        <f>Entrées!B83</f>
        <v>22</v>
      </c>
      <c r="AJ56" s="31">
        <f t="shared" ca="1" si="29"/>
        <v>55625.834722222207</v>
      </c>
      <c r="AK56" s="31">
        <f t="shared" ca="1" si="4"/>
        <v>55155.277777777781</v>
      </c>
      <c r="AL56" s="31">
        <f t="shared" ca="1" si="5"/>
        <v>55132.569444444431</v>
      </c>
      <c r="AM56" s="31">
        <f t="shared" ca="1" si="6"/>
        <v>439.35972222222233</v>
      </c>
      <c r="AN56" s="31">
        <f t="shared" ca="1" si="7"/>
        <v>2143.2847222222222</v>
      </c>
      <c r="AO56" s="31">
        <f t="shared" ca="1" si="8"/>
        <v>1711.4715277777773</v>
      </c>
      <c r="AP56" s="31">
        <f t="shared" ca="1" si="9"/>
        <v>43686.806944444448</v>
      </c>
      <c r="AQ56" s="31">
        <f t="shared" ca="1" si="10"/>
        <v>2048.2006944444447</v>
      </c>
      <c r="AR56" s="31">
        <f t="shared" ca="1" si="11"/>
        <v>467.57708333333329</v>
      </c>
      <c r="AS56" s="31">
        <f t="shared" ca="1" si="12"/>
        <v>9872.0041666666693</v>
      </c>
      <c r="AT56" s="31">
        <f t="shared" ca="1" si="13"/>
        <v>-752.91041666666672</v>
      </c>
      <c r="AU56" s="31">
        <f t="shared" ca="1" si="14"/>
        <v>580.30277777777769</v>
      </c>
      <c r="AV56" s="31">
        <f t="shared" ca="1" si="15"/>
        <v>-4570.3041666666659</v>
      </c>
      <c r="AW56" s="31">
        <f t="shared" ca="1" si="16"/>
        <v>53.39583333333335</v>
      </c>
      <c r="AX56" s="31">
        <f t="shared" ca="1" si="17"/>
        <v>1401.9361111111111</v>
      </c>
      <c r="AY56" s="31">
        <f t="shared" ca="1" si="18"/>
        <v>-1132.0805555555555</v>
      </c>
      <c r="AZ56" s="31">
        <f t="shared" ca="1" si="19"/>
        <v>-2177.1819444444441</v>
      </c>
      <c r="BA56" s="31">
        <f t="shared" ca="1" si="20"/>
        <v>644.8125</v>
      </c>
      <c r="BB56" s="31">
        <f t="shared" ca="1" si="21"/>
        <v>-1410.101388888889</v>
      </c>
      <c r="BC56" s="31">
        <f t="shared" ca="1" si="22"/>
        <v>-1800.2902777777781</v>
      </c>
      <c r="BD56" s="11"/>
      <c r="BE56" s="11"/>
      <c r="BF56" s="11">
        <f t="shared" si="23"/>
        <v>2</v>
      </c>
      <c r="BG56" s="11">
        <f t="shared" si="35"/>
        <v>22</v>
      </c>
      <c r="BH56" s="32">
        <f>IF($BF56&gt;$Y$7,"",IF(AND($BF56=$Y$7,$BG56=23),"",Entrées!C84-Entrées!C83))</f>
        <v>2253.5</v>
      </c>
      <c r="BI56" s="32">
        <f>IF($BF56&gt;$Y$7,"",IF(AND($BF56=$Y$7,$BG56=23),"",Entrées!D84-Entrées!D83))</f>
        <v>1162.5</v>
      </c>
      <c r="BJ56" s="32">
        <f>IF($BF56&gt;$Y$7,"",IF(AND($BF56=$Y$7,$BG56=23),"",Entrées!E84-Entrées!E83))</f>
        <v>1425</v>
      </c>
      <c r="BK56" s="32">
        <f>IF($BF56&gt;$Y$7,"",IF(AND($BF56=$Y$7,$BG56=23),"",Entrées!F84-Entrées!F83))</f>
        <v>-1.5</v>
      </c>
      <c r="BL56" s="32">
        <f>IF($BF56&gt;$Y$7,"",IF(AND($BF56=$Y$7,$BG56=23),"",Entrées!G84-Entrées!G83))</f>
        <v>27</v>
      </c>
      <c r="BM56" s="32">
        <f>IF($BF56&gt;$Y$7,"",IF(AND($BF56=$Y$7,$BG56=23),"",Entrées!H84-Entrées!H83))</f>
        <v>-162.5</v>
      </c>
      <c r="BN56" s="32">
        <f>IF($BF56&gt;$Y$7,"",IF(AND($BF56=$Y$7,$BG56=23),"",Entrées!I84-Entrées!I83))</f>
        <v>97.5</v>
      </c>
      <c r="BO56" s="32">
        <f>IF($BF56&gt;$Y$7,"",IF(AND($BF56=$Y$7,$BG56=23),"",Entrées!J84-Entrées!J83))</f>
        <v>-63.5</v>
      </c>
      <c r="BP56" s="32">
        <f>IF($BF56&gt;$Y$7,"",IF(AND($BF56=$Y$7,$BG56=23),"",Entrées!K84-Entrées!K83))</f>
        <v>0</v>
      </c>
      <c r="BQ56" s="32">
        <f>IF($BF56&gt;$Y$7,"",IF(AND($BF56=$Y$7,$BG56=23),"",Entrées!L84-Entrées!L83))</f>
        <v>973</v>
      </c>
      <c r="BR56" s="32">
        <f>IF($BF56&gt;$Y$7,"",IF(AND($BF56=$Y$7,$BG56=23),"",Entrées!M84-Entrées!M83))</f>
        <v>173.5</v>
      </c>
      <c r="BS56" s="32">
        <f>IF($BF56&gt;$Y$7,"",IF(AND($BF56=$Y$7,$BG56=23),"",Entrées!N84-Entrées!N83))</f>
        <v>-7</v>
      </c>
      <c r="BT56" s="32">
        <f>IF($BF56&gt;$Y$7,"",IF(AND($BF56=$Y$7,$BG56=23),"",Entrées!O84-Entrées!O83))</f>
        <v>1216.5</v>
      </c>
      <c r="BU56" s="32">
        <f>IF($BF56&gt;$Y$7,"",IF(AND($BF56=$Y$7,$BG56=23),"",Entrées!P84-Entrées!P83))</f>
        <v>-1</v>
      </c>
      <c r="BV56" s="32">
        <f>IF($BF56&gt;$Y$7,"",IF(AND($BF56=$Y$7,$BG56=23),"",Entrées!Q84-Entrées!Q83))</f>
        <v>-1</v>
      </c>
      <c r="BW56" s="32">
        <f>IF($BF56&gt;$Y$7,"",IF(AND($BF56=$Y$7,$BG56=23),"",Entrées!R84-Entrées!R83))</f>
        <v>410</v>
      </c>
      <c r="BX56" s="32">
        <f>IF($BF56&gt;$Y$7,"",IF(AND($BF56=$Y$7,$BG56=23),"",Entrées!S84-Entrées!S83))</f>
        <v>37</v>
      </c>
      <c r="BY56" s="32">
        <f>IF($BF56&gt;$Y$7,"",IF(AND($BF56=$Y$7,$BG56=23),"",Entrées!T84-Entrées!T83))</f>
        <v>0</v>
      </c>
      <c r="BZ56" s="32">
        <f>IF($BF56&gt;$Y$7,"",IF(AND($BF56=$Y$7,$BG56=23),"",Entrées!U84-Entrées!U83))</f>
        <v>434</v>
      </c>
      <c r="CA56" s="32">
        <f>IF($BF56&gt;$Y$7,"",IF(AND($BF56=$Y$7,$BG56=23),"",Entrées!V84-Entrées!V83))</f>
        <v>777</v>
      </c>
      <c r="CB56" s="11"/>
      <c r="CD56" s="33">
        <f>IF($BF56&lt;=$Y$7,Entrées!J83/CD$2,"")</f>
        <v>0.36723684210526314</v>
      </c>
      <c r="CE56" s="33">
        <f>IF($BF56&lt;=$Y$7,Entrées!K83/CE$2,"")</f>
        <v>0</v>
      </c>
      <c r="CF56" s="11">
        <f t="shared" si="24"/>
        <v>7600</v>
      </c>
      <c r="CG56" s="11">
        <f t="shared" si="25"/>
        <v>4200</v>
      </c>
      <c r="CH56" s="52">
        <f t="shared" si="26"/>
        <v>0.26950009137426939</v>
      </c>
      <c r="CI56" s="52">
        <f t="shared" si="27"/>
        <v>0.11132787698412699</v>
      </c>
      <c r="CK56" s="19">
        <f t="shared" si="36"/>
        <v>450</v>
      </c>
      <c r="CM56" s="37" t="s">
        <v>30</v>
      </c>
      <c r="CN56" s="37">
        <f ca="1">COUNTIF(INDIRECT(ADDRESS(ROW($BO$10),COLUMN($BO$10),4)):INDIRECT(ADDRESS(ROW($BO$753),COLUMN($BO$10),4)),"&lt;"&amp;CK56)-COUNTIF(INDIRECT(ADDRESS(ROW($BO$10),COLUMN($BO$10),4)):INDIRECT(ADDRESS(ROW($BO$753),COLUMN($BO$10),4)),"&lt;"&amp;CK55)</f>
        <v>13</v>
      </c>
      <c r="CO56" s="35">
        <f ca="1">CN56/(Entrées!$P$11-1)</f>
        <v>1.8080667593880391E-2</v>
      </c>
      <c r="CR56" s="11"/>
      <c r="CS56" s="37" t="s">
        <v>30</v>
      </c>
      <c r="CT56" s="37">
        <f ca="1">COUNTIF(INDIRECT(ADDRESS(ROW($BP$10),COLUMN($BP$10),4)):INDIRECT(ADDRESS(ROW($BP$753),COLUMN($BP$10),4)),"&lt;"&amp;CK56)-COUNTIF(INDIRECT(ADDRESS(ROW($BP$10),COLUMN($BP$10),4)):INDIRECT(ADDRESS(ROW($BP$753),COLUMN($BP$10),4)),"&lt;"&amp;CK55)</f>
        <v>27</v>
      </c>
      <c r="CU56" s="35">
        <f ca="1">CT56/(Entrées!$P$11-1)</f>
        <v>3.7552155771905425E-2</v>
      </c>
      <c r="EE56" s="19"/>
      <c r="EF56" s="19"/>
      <c r="EG56" s="19"/>
      <c r="EH56" s="19"/>
      <c r="EI56" s="19"/>
      <c r="EJ56" s="19"/>
      <c r="EK56" s="19"/>
      <c r="EL56" s="19"/>
      <c r="EM56" s="19"/>
      <c r="EN56" s="19"/>
      <c r="EO56" s="19"/>
      <c r="EP56" s="19"/>
      <c r="EQ56" s="19"/>
      <c r="ER56" s="19"/>
      <c r="ES56" s="19"/>
      <c r="ET56" s="19"/>
      <c r="EU56" s="19"/>
      <c r="EV56" s="19"/>
      <c r="EW56" s="19"/>
      <c r="EX56" s="19"/>
    </row>
    <row r="57" spans="3:154">
      <c r="C57" s="11">
        <f t="shared" si="45"/>
        <v>2</v>
      </c>
      <c r="D57" s="27">
        <f t="shared" si="42"/>
        <v>9</v>
      </c>
      <c r="E57" s="28">
        <f ca="1">IF($D57&gt;$D$8,"",INDIRECT(ADDRESS(ROW(Entrées!$C$37)+($D57-1)*24+E$11,COLUMN(Entrées!$C$37)+($C57-1),4,TRUE,"Entrées")))</f>
        <v>62537.5</v>
      </c>
      <c r="F57" s="28">
        <f ca="1">IF($D57&gt;$D$8,"",INDIRECT(ADDRESS(ROW(Entrées!$C$37)+($D57-1)*24+F$11,COLUMN(Entrées!$C$37)+($C57-1),4,TRUE,"Entrées")))</f>
        <v>60062.5</v>
      </c>
      <c r="G57" s="28">
        <f ca="1">IF($D57&gt;$D$8,"",INDIRECT(ADDRESS(ROW(Entrées!$C$37)+($D57-1)*24+G$11,COLUMN(Entrées!$C$37)+($C57-1),4,TRUE,"Entrées")))</f>
        <v>58975</v>
      </c>
      <c r="H57" s="28">
        <f ca="1">IF($D57&gt;$D$8,"",INDIRECT(ADDRESS(ROW(Entrées!$C$37)+($D57-1)*24+H$11,COLUMN(Entrées!$C$37)+($C57-1),4,TRUE,"Entrées")))</f>
        <v>56100</v>
      </c>
      <c r="I57" s="28">
        <f ca="1">IF($D57&gt;$D$8,"",INDIRECT(ADDRESS(ROW(Entrées!$C$37)+($D57-1)*24+I$11,COLUMN(Entrées!$C$37)+($C57-1),4,TRUE,"Entrées")))</f>
        <v>54537.5</v>
      </c>
      <c r="J57" s="28">
        <f ca="1">IF($D57&gt;$D$8,"",INDIRECT(ADDRESS(ROW(Entrées!$C$37)+($D57-1)*24+J$11,COLUMN(Entrées!$C$37)+($C57-1),4,TRUE,"Entrées")))</f>
        <v>56312.5</v>
      </c>
      <c r="K57" s="28">
        <f ca="1">IF($D57&gt;$D$8,"",INDIRECT(ADDRESS(ROW(Entrées!$C$37)+($D57-1)*24+K$11,COLUMN(Entrées!$C$37)+($C57-1),4,TRUE,"Entrées")))</f>
        <v>61762.5</v>
      </c>
      <c r="L57" s="28">
        <f ca="1">IF($D57&gt;$D$8,"",INDIRECT(ADDRESS(ROW(Entrées!$C$37)+($D57-1)*24+L$11,COLUMN(Entrées!$C$37)+($C57-1),4,TRUE,"Entrées")))</f>
        <v>68025</v>
      </c>
      <c r="M57" s="28">
        <f ca="1">IF($D57&gt;$D$8,"",INDIRECT(ADDRESS(ROW(Entrées!$C$37)+($D57-1)*24+M$11,COLUMN(Entrées!$C$37)+($C57-1),4,TRUE,"Entrées")))</f>
        <v>70550</v>
      </c>
      <c r="N57" s="28">
        <f ca="1">IF($D57&gt;$D$8,"",INDIRECT(ADDRESS(ROW(Entrées!$C$37)+($D57-1)*24+N$11,COLUMN(Entrées!$C$37)+($C57-1),4,TRUE,"Entrées")))</f>
        <v>71712.5</v>
      </c>
      <c r="O57" s="28">
        <f ca="1">IF($D57&gt;$D$8,"",INDIRECT(ADDRESS(ROW(Entrées!$C$37)+($D57-1)*24+O$11,COLUMN(Entrées!$C$37)+($C57-1),4,TRUE,"Entrées")))</f>
        <v>70962.5</v>
      </c>
      <c r="P57" s="28">
        <f ca="1">IF($D57&gt;$D$8,"",INDIRECT(ADDRESS(ROW(Entrées!$C$37)+($D57-1)*24+P$11,COLUMN(Entrées!$C$37)+($C57-1),4,TRUE,"Entrées")))</f>
        <v>70037.5</v>
      </c>
      <c r="Q57" s="28">
        <f ca="1">IF($D57&gt;$D$8,"",INDIRECT(ADDRESS(ROW(Entrées!$C$37)+($D57-1)*24+Q$11,COLUMN(Entrées!$C$37)+($C57-1),4,TRUE,"Entrées")))</f>
        <v>69175</v>
      </c>
      <c r="R57" s="28">
        <f ca="1">IF($D57&gt;$D$8,"",INDIRECT(ADDRESS(ROW(Entrées!$C$37)+($D57-1)*24+R$11,COLUMN(Entrées!$C$37)+($C57-1),4,TRUE,"Entrées")))</f>
        <v>68137.5</v>
      </c>
      <c r="S57" s="28">
        <f ca="1">IF($D57&gt;$D$8,"",INDIRECT(ADDRESS(ROW(Entrées!$C$37)+($D57-1)*24+S$11,COLUMN(Entrées!$C$37)+($C57-1),4,TRUE,"Entrées")))</f>
        <v>66162.5</v>
      </c>
      <c r="T57" s="28">
        <f ca="1">IF($D57&gt;$D$8,"",INDIRECT(ADDRESS(ROW(Entrées!$C$37)+($D57-1)*24+T$11,COLUMN(Entrées!$C$37)+($C57-1),4,TRUE,"Entrées")))</f>
        <v>63150</v>
      </c>
      <c r="U57" s="28">
        <f ca="1">IF($D57&gt;$D$8,"",INDIRECT(ADDRESS(ROW(Entrées!$C$37)+($D57-1)*24+U$11,COLUMN(Entrées!$C$37)+($C57-1),4,TRUE,"Entrées")))</f>
        <v>61100</v>
      </c>
      <c r="V57" s="28">
        <f ca="1">IF($D57&gt;$D$8,"",INDIRECT(ADDRESS(ROW(Entrées!$C$37)+($D57-1)*24+V$11,COLUMN(Entrées!$C$37)+($C57-1),4,TRUE,"Entrées")))</f>
        <v>59975</v>
      </c>
      <c r="W57" s="28">
        <f ca="1">IF($D57&gt;$D$8,"",INDIRECT(ADDRESS(ROW(Entrées!$C$37)+($D57-1)*24+W$11,COLUMN(Entrées!$C$37)+($C57-1),4,TRUE,"Entrées")))</f>
        <v>61637.5</v>
      </c>
      <c r="X57" s="28">
        <f ca="1">IF($D57&gt;$D$8,"",INDIRECT(ADDRESS(ROW(Entrées!$C$37)+($D57-1)*24+X$11,COLUMN(Entrées!$C$37)+($C57-1),4,TRUE,"Entrées")))</f>
        <v>63587.5</v>
      </c>
      <c r="Y57" s="28">
        <f ca="1">IF($D57&gt;$D$8,"",INDIRECT(ADDRESS(ROW(Entrées!$C$37)+($D57-1)*24+Y$11,COLUMN(Entrées!$C$37)+($C57-1),4,TRUE,"Entrées")))</f>
        <v>63825</v>
      </c>
      <c r="Z57" s="28">
        <f ca="1">IF($D57&gt;$D$8,"",INDIRECT(ADDRESS(ROW(Entrées!$C$37)+($D57-1)*24+Z$11,COLUMN(Entrées!$C$37)+($C57-1),4,TRUE,"Entrées")))</f>
        <v>62812.5</v>
      </c>
      <c r="AA57" s="28">
        <f ca="1">IF($D57&gt;$D$8,"",INDIRECT(ADDRESS(ROW(Entrées!$C$37)+($D57-1)*24+AA$11,COLUMN(Entrées!$C$37)+($C57-1),4,TRUE,"Entrées")))</f>
        <v>61975</v>
      </c>
      <c r="AB57" s="28">
        <f ca="1">IF($D57&gt;$D$8,"",INDIRECT(ADDRESS(ROW(Entrées!$C$37)+($D57-1)*24+AB$11,COLUMN(Entrées!$C$37)+($C57-1),4,TRUE,"Entrées")))</f>
        <v>63337.5</v>
      </c>
      <c r="AC57" s="11"/>
      <c r="AD57" s="40">
        <f t="shared" ca="1" si="41"/>
        <v>63602.083333333336</v>
      </c>
      <c r="AE57" s="40">
        <f t="shared" ca="1" si="43"/>
        <v>71712.5</v>
      </c>
      <c r="AF57" s="40">
        <f t="shared" ca="1" si="44"/>
        <v>54537.5</v>
      </c>
      <c r="AG57" s="4"/>
      <c r="AH57" s="11">
        <f>Entrées!A84</f>
        <v>2</v>
      </c>
      <c r="AI57" s="13">
        <f>Entrées!B84</f>
        <v>23</v>
      </c>
      <c r="AJ57" s="31">
        <f t="shared" ca="1" si="29"/>
        <v>55625.834722222207</v>
      </c>
      <c r="AK57" s="31">
        <f t="shared" ca="1" si="4"/>
        <v>55155.277777777781</v>
      </c>
      <c r="AL57" s="31">
        <f t="shared" ca="1" si="5"/>
        <v>55132.569444444431</v>
      </c>
      <c r="AM57" s="31">
        <f t="shared" ca="1" si="6"/>
        <v>439.35972222222233</v>
      </c>
      <c r="AN57" s="31">
        <f t="shared" ca="1" si="7"/>
        <v>2143.2847222222222</v>
      </c>
      <c r="AO57" s="31">
        <f t="shared" ca="1" si="8"/>
        <v>1711.4715277777773</v>
      </c>
      <c r="AP57" s="31">
        <f t="shared" ca="1" si="9"/>
        <v>43686.806944444448</v>
      </c>
      <c r="AQ57" s="31">
        <f t="shared" ca="1" si="10"/>
        <v>2048.2006944444447</v>
      </c>
      <c r="AR57" s="31">
        <f t="shared" ca="1" si="11"/>
        <v>467.57708333333329</v>
      </c>
      <c r="AS57" s="31">
        <f t="shared" ca="1" si="12"/>
        <v>9872.0041666666693</v>
      </c>
      <c r="AT57" s="31">
        <f t="shared" ca="1" si="13"/>
        <v>-752.91041666666672</v>
      </c>
      <c r="AU57" s="31">
        <f t="shared" ca="1" si="14"/>
        <v>580.30277777777769</v>
      </c>
      <c r="AV57" s="31">
        <f t="shared" ca="1" si="15"/>
        <v>-4570.3041666666659</v>
      </c>
      <c r="AW57" s="31">
        <f t="shared" ca="1" si="16"/>
        <v>53.39583333333335</v>
      </c>
      <c r="AX57" s="31">
        <f t="shared" ca="1" si="17"/>
        <v>1401.9361111111111</v>
      </c>
      <c r="AY57" s="31">
        <f t="shared" ca="1" si="18"/>
        <v>-1132.0805555555555</v>
      </c>
      <c r="AZ57" s="31">
        <f t="shared" ca="1" si="19"/>
        <v>-2177.1819444444441</v>
      </c>
      <c r="BA57" s="31">
        <f t="shared" ca="1" si="20"/>
        <v>644.8125</v>
      </c>
      <c r="BB57" s="31">
        <f t="shared" ca="1" si="21"/>
        <v>-1410.101388888889</v>
      </c>
      <c r="BC57" s="31">
        <f t="shared" ca="1" si="22"/>
        <v>-1800.2902777777781</v>
      </c>
      <c r="BD57" s="11"/>
      <c r="BE57" s="11"/>
      <c r="BF57" s="11">
        <f t="shared" si="23"/>
        <v>2</v>
      </c>
      <c r="BG57" s="11">
        <f t="shared" si="35"/>
        <v>23</v>
      </c>
      <c r="BH57" s="32">
        <f>IF($BF57&gt;$Y$7,"",IF(AND($BF57=$Y$7,$BG57=23),"",Entrées!C85-Entrées!C84))</f>
        <v>-1255.5</v>
      </c>
      <c r="BI57" s="32">
        <f>IF($BF57&gt;$Y$7,"",IF(AND($BF57=$Y$7,$BG57=23),"",Entrées!D85-Entrées!D84))</f>
        <v>-3475</v>
      </c>
      <c r="BJ57" s="32">
        <f>IF($BF57&gt;$Y$7,"",IF(AND($BF57=$Y$7,$BG57=23),"",Entrées!E85-Entrées!E84))</f>
        <v>-3200</v>
      </c>
      <c r="BK57" s="32">
        <f>IF($BF57&gt;$Y$7,"",IF(AND($BF57=$Y$7,$BG57=23),"",Entrées!F85-Entrées!F84))</f>
        <v>-1.5</v>
      </c>
      <c r="BL57" s="32">
        <f>IF($BF57&gt;$Y$7,"",IF(AND($BF57=$Y$7,$BG57=23),"",Entrées!G85-Entrées!G84))</f>
        <v>158.5</v>
      </c>
      <c r="BM57" s="32">
        <f>IF($BF57&gt;$Y$7,"",IF(AND($BF57=$Y$7,$BG57=23),"",Entrées!H85-Entrées!H84))</f>
        <v>-334.5</v>
      </c>
      <c r="BN57" s="32">
        <f>IF($BF57&gt;$Y$7,"",IF(AND($BF57=$Y$7,$BG57=23),"",Entrées!I85-Entrées!I84))</f>
        <v>122.5</v>
      </c>
      <c r="BO57" s="32">
        <f>IF($BF57&gt;$Y$7,"",IF(AND($BF57=$Y$7,$BG57=23),"",Entrées!J85-Entrées!J84))</f>
        <v>-114</v>
      </c>
      <c r="BP57" s="32">
        <f>IF($BF57&gt;$Y$7,"",IF(AND($BF57=$Y$7,$BG57=23),"",Entrées!K85-Entrées!K84))</f>
        <v>0</v>
      </c>
      <c r="BQ57" s="32">
        <f>IF($BF57&gt;$Y$7,"",IF(AND($BF57=$Y$7,$BG57=23),"",Entrées!L85-Entrées!L84))</f>
        <v>-1401.5</v>
      </c>
      <c r="BR57" s="32">
        <f>IF($BF57&gt;$Y$7,"",IF(AND($BF57=$Y$7,$BG57=23),"",Entrées!M85-Entrées!M84))</f>
        <v>-10.5</v>
      </c>
      <c r="BS57" s="32">
        <f>IF($BF57&gt;$Y$7,"",IF(AND($BF57=$Y$7,$BG57=23),"",Entrées!N85-Entrées!N84))</f>
        <v>-7.5</v>
      </c>
      <c r="BT57" s="32">
        <f>IF($BF57&gt;$Y$7,"",IF(AND($BF57=$Y$7,$BG57=23),"",Entrées!O85-Entrées!O84))</f>
        <v>334</v>
      </c>
      <c r="BU57" s="32">
        <f>IF($BF57&gt;$Y$7,"",IF(AND($BF57=$Y$7,$BG57=23),"",Entrées!P85-Entrées!P84))</f>
        <v>2</v>
      </c>
      <c r="BV57" s="32">
        <f>IF($BF57&gt;$Y$7,"",IF(AND($BF57=$Y$7,$BG57=23),"",Entrées!Q85-Entrées!Q84))</f>
        <v>1</v>
      </c>
      <c r="BW57" s="32">
        <f>IF($BF57&gt;$Y$7,"",IF(AND($BF57=$Y$7,$BG57=23),"",Entrées!R85-Entrées!R84))</f>
        <v>-111</v>
      </c>
      <c r="BX57" s="32">
        <f>IF($BF57&gt;$Y$7,"",IF(AND($BF57=$Y$7,$BG57=23),"",Entrées!S85-Entrées!S84))</f>
        <v>396</v>
      </c>
      <c r="BY57" s="32">
        <f>IF($BF57&gt;$Y$7,"",IF(AND($BF57=$Y$7,$BG57=23),"",Entrées!T85-Entrées!T84))</f>
        <v>-50</v>
      </c>
      <c r="BZ57" s="32">
        <f>IF($BF57&gt;$Y$7,"",IF(AND($BF57=$Y$7,$BG57=23),"",Entrées!U85-Entrées!U84))</f>
        <v>-103</v>
      </c>
      <c r="CA57" s="32">
        <f>IF($BF57&gt;$Y$7,"",IF(AND($BF57=$Y$7,$BG57=23),"",Entrées!V85-Entrées!V84))</f>
        <v>-955</v>
      </c>
      <c r="CB57" s="11"/>
      <c r="CD57" s="33">
        <f>IF($BF57&lt;=$Y$7,Entrées!J84/CD$2,"")</f>
        <v>0.35888157894736844</v>
      </c>
      <c r="CE57" s="33">
        <f>IF($BF57&lt;=$Y$7,Entrées!K84/CE$2,"")</f>
        <v>0</v>
      </c>
      <c r="CF57" s="11">
        <f t="shared" si="24"/>
        <v>7600</v>
      </c>
      <c r="CG57" s="11">
        <f t="shared" si="25"/>
        <v>4200</v>
      </c>
      <c r="CH57" s="52">
        <f t="shared" si="26"/>
        <v>0.26950009137426939</v>
      </c>
      <c r="CI57" s="52">
        <f t="shared" si="27"/>
        <v>0.11132787698412699</v>
      </c>
      <c r="CK57" s="19">
        <f t="shared" si="36"/>
        <v>550</v>
      </c>
      <c r="CM57" s="37" t="s">
        <v>31</v>
      </c>
      <c r="CN57" s="37">
        <f ca="1">COUNTIF(INDIRECT(ADDRESS(ROW($BO$10),COLUMN($BO$10),4)):INDIRECT(ADDRESS(ROW($BO$753),COLUMN($BO$10),4)),"&lt;"&amp;CK57)-COUNTIF(INDIRECT(ADDRESS(ROW($BO$10),COLUMN($BO$10),4)):INDIRECT(ADDRESS(ROW($BO$753),COLUMN($BO$10),4)),"&lt;"&amp;CK56)</f>
        <v>1</v>
      </c>
      <c r="CO57" s="35">
        <f ca="1">CN57/(Entrées!$P$11-1)</f>
        <v>1.3908205841446453E-3</v>
      </c>
      <c r="CR57" s="11"/>
      <c r="CS57" s="37" t="s">
        <v>31</v>
      </c>
      <c r="CT57" s="37">
        <f ca="1">COUNTIF(INDIRECT(ADDRESS(ROW($BP$10),COLUMN($BP$10),4)):INDIRECT(ADDRESS(ROW($BP$753),COLUMN($BP$10),4)),"&lt;"&amp;CK57)-COUNTIF(INDIRECT(ADDRESS(ROW($BP$10),COLUMN($BP$10),4)):INDIRECT(ADDRESS(ROW($BP$753),COLUMN($BP$10),4)),"&lt;"&amp;CK56)</f>
        <v>12</v>
      </c>
      <c r="CU57" s="35">
        <f ca="1">CT57/(Entrées!$P$11-1)</f>
        <v>1.6689847009735744E-2</v>
      </c>
      <c r="EE57" s="19"/>
      <c r="EF57" s="19"/>
      <c r="EG57" s="19"/>
      <c r="EH57" s="19"/>
      <c r="EI57" s="19"/>
      <c r="EJ57" s="19"/>
      <c r="EK57" s="19"/>
      <c r="EL57" s="19"/>
      <c r="EM57" s="19"/>
      <c r="EN57" s="19"/>
      <c r="EO57" s="19"/>
      <c r="EP57" s="19"/>
      <c r="EQ57" s="19"/>
      <c r="ER57" s="19"/>
      <c r="ES57" s="19"/>
      <c r="ET57" s="19"/>
      <c r="EU57" s="19"/>
      <c r="EV57" s="19"/>
      <c r="EW57" s="19"/>
      <c r="EX57" s="19"/>
    </row>
    <row r="58" spans="3:154">
      <c r="C58" s="11">
        <f t="shared" si="45"/>
        <v>2</v>
      </c>
      <c r="D58" s="27">
        <f t="shared" si="42"/>
        <v>10</v>
      </c>
      <c r="E58" s="28">
        <f ca="1">IF($D58&gt;$D$8,"",INDIRECT(ADDRESS(ROW(Entrées!$C$37)+($D58-1)*24+E$11,COLUMN(Entrées!$C$37)+($C58-1),4,TRUE,"Entrées")))</f>
        <v>60487.5</v>
      </c>
      <c r="F58" s="28">
        <f ca="1">IF($D58&gt;$D$8,"",INDIRECT(ADDRESS(ROW(Entrées!$C$37)+($D58-1)*24+F$11,COLUMN(Entrées!$C$37)+($C58-1),4,TRUE,"Entrées")))</f>
        <v>57650</v>
      </c>
      <c r="G58" s="28">
        <f ca="1">IF($D58&gt;$D$8,"",INDIRECT(ADDRESS(ROW(Entrées!$C$37)+($D58-1)*24+G$11,COLUMN(Entrées!$C$37)+($C58-1),4,TRUE,"Entrées")))</f>
        <v>56275</v>
      </c>
      <c r="H58" s="28">
        <f ca="1">IF($D58&gt;$D$8,"",INDIRECT(ADDRESS(ROW(Entrées!$C$37)+($D58-1)*24+H$11,COLUMN(Entrées!$C$37)+($C58-1),4,TRUE,"Entrées")))</f>
        <v>53375</v>
      </c>
      <c r="I58" s="28">
        <f ca="1">IF($D58&gt;$D$8,"",INDIRECT(ADDRESS(ROW(Entrées!$C$37)+($D58-1)*24+I$11,COLUMN(Entrées!$C$37)+($C58-1),4,TRUE,"Entrées")))</f>
        <v>52075</v>
      </c>
      <c r="J58" s="28">
        <f ca="1">IF($D58&gt;$D$8,"",INDIRECT(ADDRESS(ROW(Entrées!$C$37)+($D58-1)*24+J$11,COLUMN(Entrées!$C$37)+($C58-1),4,TRUE,"Entrées")))</f>
        <v>53775</v>
      </c>
      <c r="K58" s="28">
        <f ca="1">IF($D58&gt;$D$8,"",INDIRECT(ADDRESS(ROW(Entrées!$C$37)+($D58-1)*24+K$11,COLUMN(Entrées!$C$37)+($C58-1),4,TRUE,"Entrées")))</f>
        <v>58937.5</v>
      </c>
      <c r="L58" s="28">
        <f ca="1">IF($D58&gt;$D$8,"",INDIRECT(ADDRESS(ROW(Entrées!$C$37)+($D58-1)*24+L$11,COLUMN(Entrées!$C$37)+($C58-1),4,TRUE,"Entrées")))</f>
        <v>65087.5</v>
      </c>
      <c r="M58" s="28">
        <f ca="1">IF($D58&gt;$D$8,"",INDIRECT(ADDRESS(ROW(Entrées!$C$37)+($D58-1)*24+M$11,COLUMN(Entrées!$C$37)+($C58-1),4,TRUE,"Entrées")))</f>
        <v>68500</v>
      </c>
      <c r="N58" s="28">
        <f ca="1">IF($D58&gt;$D$8,"",INDIRECT(ADDRESS(ROW(Entrées!$C$37)+($D58-1)*24+N$11,COLUMN(Entrées!$C$37)+($C58-1),4,TRUE,"Entrées")))</f>
        <v>69837.5</v>
      </c>
      <c r="O58" s="28">
        <f ca="1">IF($D58&gt;$D$8,"",INDIRECT(ADDRESS(ROW(Entrées!$C$37)+($D58-1)*24+O$11,COLUMN(Entrées!$C$37)+($C58-1),4,TRUE,"Entrées")))</f>
        <v>69325</v>
      </c>
      <c r="P58" s="28">
        <f ca="1">IF($D58&gt;$D$8,"",INDIRECT(ADDRESS(ROW(Entrées!$C$37)+($D58-1)*24+P$11,COLUMN(Entrées!$C$37)+($C58-1),4,TRUE,"Entrées")))</f>
        <v>68650</v>
      </c>
      <c r="Q58" s="28">
        <f ca="1">IF($D58&gt;$D$8,"",INDIRECT(ADDRESS(ROW(Entrées!$C$37)+($D58-1)*24+Q$11,COLUMN(Entrées!$C$37)+($C58-1),4,TRUE,"Entrées")))</f>
        <v>68312.5</v>
      </c>
      <c r="R58" s="28">
        <f ca="1">IF($D58&gt;$D$8,"",INDIRECT(ADDRESS(ROW(Entrées!$C$37)+($D58-1)*24+R$11,COLUMN(Entrées!$C$37)+($C58-1),4,TRUE,"Entrées")))</f>
        <v>67462.5</v>
      </c>
      <c r="S58" s="28">
        <f ca="1">IF($D58&gt;$D$8,"",INDIRECT(ADDRESS(ROW(Entrées!$C$37)+($D58-1)*24+S$11,COLUMN(Entrées!$C$37)+($C58-1),4,TRUE,"Entrées")))</f>
        <v>65775</v>
      </c>
      <c r="T58" s="28">
        <f ca="1">IF($D58&gt;$D$8,"",INDIRECT(ADDRESS(ROW(Entrées!$C$37)+($D58-1)*24+T$11,COLUMN(Entrées!$C$37)+($C58-1),4,TRUE,"Entrées")))</f>
        <v>62812.5</v>
      </c>
      <c r="U58" s="28">
        <f ca="1">IF($D58&gt;$D$8,"",INDIRECT(ADDRESS(ROW(Entrées!$C$37)+($D58-1)*24+U$11,COLUMN(Entrées!$C$37)+($C58-1),4,TRUE,"Entrées")))</f>
        <v>60375</v>
      </c>
      <c r="V58" s="28">
        <f ca="1">IF($D58&gt;$D$8,"",INDIRECT(ADDRESS(ROW(Entrées!$C$37)+($D58-1)*24+V$11,COLUMN(Entrées!$C$37)+($C58-1),4,TRUE,"Entrées")))</f>
        <v>59287.5</v>
      </c>
      <c r="W58" s="28">
        <f ca="1">IF($D58&gt;$D$8,"",INDIRECT(ADDRESS(ROW(Entrées!$C$37)+($D58-1)*24+W$11,COLUMN(Entrées!$C$37)+($C58-1),4,TRUE,"Entrées")))</f>
        <v>60500</v>
      </c>
      <c r="X58" s="28">
        <f ca="1">IF($D58&gt;$D$8,"",INDIRECT(ADDRESS(ROW(Entrées!$C$37)+($D58-1)*24+X$11,COLUMN(Entrées!$C$37)+($C58-1),4,TRUE,"Entrées")))</f>
        <v>62400</v>
      </c>
      <c r="Y58" s="28">
        <f ca="1">IF($D58&gt;$D$8,"",INDIRECT(ADDRESS(ROW(Entrées!$C$37)+($D58-1)*24+Y$11,COLUMN(Entrées!$C$37)+($C58-1),4,TRUE,"Entrées")))</f>
        <v>62475</v>
      </c>
      <c r="Z58" s="28">
        <f ca="1">IF($D58&gt;$D$8,"",INDIRECT(ADDRESS(ROW(Entrées!$C$37)+($D58-1)*24+Z$11,COLUMN(Entrées!$C$37)+($C58-1),4,TRUE,"Entrées")))</f>
        <v>61687.5</v>
      </c>
      <c r="AA58" s="28">
        <f ca="1">IF($D58&gt;$D$8,"",INDIRECT(ADDRESS(ROW(Entrées!$C$37)+($D58-1)*24+AA$11,COLUMN(Entrées!$C$37)+($C58-1),4,TRUE,"Entrées")))</f>
        <v>60162.5</v>
      </c>
      <c r="AB58" s="28">
        <f ca="1">IF($D58&gt;$D$8,"",INDIRECT(ADDRESS(ROW(Entrées!$C$37)+($D58-1)*24+AB$11,COLUMN(Entrées!$C$37)+($C58-1),4,TRUE,"Entrées")))</f>
        <v>61875</v>
      </c>
      <c r="AC58" s="11"/>
      <c r="AD58" s="40">
        <f t="shared" ca="1" si="41"/>
        <v>61962.5</v>
      </c>
      <c r="AE58" s="40">
        <f t="shared" ca="1" si="43"/>
        <v>69837.5</v>
      </c>
      <c r="AF58" s="40">
        <f t="shared" ca="1" si="44"/>
        <v>52075</v>
      </c>
      <c r="AG58" s="4"/>
      <c r="AH58" s="11">
        <f>Entrées!A85</f>
        <v>3</v>
      </c>
      <c r="AI58" s="13">
        <f>Entrées!B85</f>
        <v>0</v>
      </c>
      <c r="AJ58" s="31">
        <f t="shared" ca="1" si="29"/>
        <v>55625.834722222207</v>
      </c>
      <c r="AK58" s="31">
        <f t="shared" ca="1" si="4"/>
        <v>55155.277777777781</v>
      </c>
      <c r="AL58" s="31">
        <f t="shared" ca="1" si="5"/>
        <v>55132.569444444431</v>
      </c>
      <c r="AM58" s="31">
        <f t="shared" ca="1" si="6"/>
        <v>439.35972222222233</v>
      </c>
      <c r="AN58" s="31">
        <f t="shared" ca="1" si="7"/>
        <v>2143.2847222222222</v>
      </c>
      <c r="AO58" s="31">
        <f t="shared" ca="1" si="8"/>
        <v>1711.4715277777773</v>
      </c>
      <c r="AP58" s="31">
        <f t="shared" ca="1" si="9"/>
        <v>43686.806944444448</v>
      </c>
      <c r="AQ58" s="31">
        <f t="shared" ca="1" si="10"/>
        <v>2048.2006944444447</v>
      </c>
      <c r="AR58" s="31">
        <f t="shared" ca="1" si="11"/>
        <v>467.57708333333329</v>
      </c>
      <c r="AS58" s="31">
        <f t="shared" ca="1" si="12"/>
        <v>9872.0041666666693</v>
      </c>
      <c r="AT58" s="31">
        <f t="shared" ca="1" si="13"/>
        <v>-752.91041666666672</v>
      </c>
      <c r="AU58" s="31">
        <f t="shared" ca="1" si="14"/>
        <v>580.30277777777769</v>
      </c>
      <c r="AV58" s="31">
        <f t="shared" ca="1" si="15"/>
        <v>-4570.3041666666659</v>
      </c>
      <c r="AW58" s="31">
        <f t="shared" ca="1" si="16"/>
        <v>53.39583333333335</v>
      </c>
      <c r="AX58" s="31">
        <f t="shared" ca="1" si="17"/>
        <v>1401.9361111111111</v>
      </c>
      <c r="AY58" s="31">
        <f t="shared" ca="1" si="18"/>
        <v>-1132.0805555555555</v>
      </c>
      <c r="AZ58" s="31">
        <f t="shared" ca="1" si="19"/>
        <v>-2177.1819444444441</v>
      </c>
      <c r="BA58" s="31">
        <f t="shared" ca="1" si="20"/>
        <v>644.8125</v>
      </c>
      <c r="BB58" s="31">
        <f t="shared" ca="1" si="21"/>
        <v>-1410.101388888889</v>
      </c>
      <c r="BC58" s="31">
        <f t="shared" ca="1" si="22"/>
        <v>-1800.2902777777781</v>
      </c>
      <c r="BD58" s="11"/>
      <c r="BE58" s="4"/>
      <c r="BF58" s="11">
        <f t="shared" si="23"/>
        <v>3</v>
      </c>
      <c r="BG58" s="11">
        <f t="shared" si="35"/>
        <v>0</v>
      </c>
      <c r="BH58" s="32">
        <f>IF($BF58&gt;$Y$7,"",IF(AND($BF58=$Y$7,$BG58=23),"",Entrées!C86-Entrées!C85))</f>
        <v>-3762</v>
      </c>
      <c r="BI58" s="32">
        <f>IF($BF58&gt;$Y$7,"",IF(AND($BF58=$Y$7,$BG58=23),"",Entrées!D86-Entrées!D85))</f>
        <v>-2775</v>
      </c>
      <c r="BJ58" s="32">
        <f>IF($BF58&gt;$Y$7,"",IF(AND($BF58=$Y$7,$BG58=23),"",Entrées!E86-Entrées!E85))</f>
        <v>-2200</v>
      </c>
      <c r="BK58" s="32">
        <f>IF($BF58&gt;$Y$7,"",IF(AND($BF58=$Y$7,$BG58=23),"",Entrées!F86-Entrées!F85))</f>
        <v>-3.5</v>
      </c>
      <c r="BL58" s="32">
        <f>IF($BF58&gt;$Y$7,"",IF(AND($BF58=$Y$7,$BG58=23),"",Entrées!G86-Entrées!G85))</f>
        <v>-112.5</v>
      </c>
      <c r="BM58" s="32">
        <f>IF($BF58&gt;$Y$7,"",IF(AND($BF58=$Y$7,$BG58=23),"",Entrées!H86-Entrées!H85))</f>
        <v>-136</v>
      </c>
      <c r="BN58" s="32">
        <f>IF($BF58&gt;$Y$7,"",IF(AND($BF58=$Y$7,$BG58=23),"",Entrées!I86-Entrées!I85))</f>
        <v>-255</v>
      </c>
      <c r="BO58" s="32">
        <f>IF($BF58&gt;$Y$7,"",IF(AND($BF58=$Y$7,$BG58=23),"",Entrées!J86-Entrées!J85))</f>
        <v>-191</v>
      </c>
      <c r="BP58" s="32">
        <f>IF($BF58&gt;$Y$7,"",IF(AND($BF58=$Y$7,$BG58=23),"",Entrées!K86-Entrées!K85))</f>
        <v>0</v>
      </c>
      <c r="BQ58" s="32">
        <f>IF($BF58&gt;$Y$7,"",IF(AND($BF58=$Y$7,$BG58=23),"",Entrées!L86-Entrées!L85))</f>
        <v>-1135</v>
      </c>
      <c r="BR58" s="32">
        <f>IF($BF58&gt;$Y$7,"",IF(AND($BF58=$Y$7,$BG58=23),"",Entrées!M86-Entrées!M85))</f>
        <v>-622.5</v>
      </c>
      <c r="BS58" s="32">
        <f>IF($BF58&gt;$Y$7,"",IF(AND($BF58=$Y$7,$BG58=23),"",Entrées!N86-Entrées!N85))</f>
        <v>-0.5</v>
      </c>
      <c r="BT58" s="32">
        <f>IF($BF58&gt;$Y$7,"",IF(AND($BF58=$Y$7,$BG58=23),"",Entrées!O86-Entrées!O85))</f>
        <v>-1307.5</v>
      </c>
      <c r="BU58" s="32">
        <f>IF($BF58&gt;$Y$7,"",IF(AND($BF58=$Y$7,$BG58=23),"",Entrées!P86-Entrées!P85))</f>
        <v>0</v>
      </c>
      <c r="BV58" s="32">
        <f>IF($BF58&gt;$Y$7,"",IF(AND($BF58=$Y$7,$BG58=23),"",Entrées!Q86-Entrées!Q85))</f>
        <v>0</v>
      </c>
      <c r="BW58" s="32">
        <f>IF($BF58&gt;$Y$7,"",IF(AND($BF58=$Y$7,$BG58=23),"",Entrées!R86-Entrées!R85))</f>
        <v>-108</v>
      </c>
      <c r="BX58" s="32">
        <f>IF($BF58&gt;$Y$7,"",IF(AND($BF58=$Y$7,$BG58=23),"",Entrées!S86-Entrées!S85))</f>
        <v>-494</v>
      </c>
      <c r="BY58" s="32">
        <f>IF($BF58&gt;$Y$7,"",IF(AND($BF58=$Y$7,$BG58=23),"",Entrées!T86-Entrées!T85))</f>
        <v>150</v>
      </c>
      <c r="BZ58" s="32">
        <f>IF($BF58&gt;$Y$7,"",IF(AND($BF58=$Y$7,$BG58=23),"",Entrées!U86-Entrées!U85))</f>
        <v>-355</v>
      </c>
      <c r="CA58" s="32">
        <f>IF($BF58&gt;$Y$7,"",IF(AND($BF58=$Y$7,$BG58=23),"",Entrées!V86-Entrées!V85))</f>
        <v>-153</v>
      </c>
      <c r="CB58" s="4"/>
      <c r="CC58" s="4"/>
      <c r="CD58" s="33">
        <f>IF($BF58&lt;=$Y$7,Entrées!J85/CD$2,"")</f>
        <v>0.34388157894736843</v>
      </c>
      <c r="CE58" s="33">
        <f>IF($BF58&lt;=$Y$7,Entrées!K85/CE$2,"")</f>
        <v>0</v>
      </c>
      <c r="CF58" s="11">
        <f t="shared" si="24"/>
        <v>7600</v>
      </c>
      <c r="CG58" s="11">
        <f t="shared" si="25"/>
        <v>4200</v>
      </c>
      <c r="CH58" s="52">
        <f t="shared" si="26"/>
        <v>0.26950009137426939</v>
      </c>
      <c r="CI58" s="52">
        <f t="shared" si="27"/>
        <v>0.11132787698412699</v>
      </c>
      <c r="CK58" s="19">
        <f t="shared" si="36"/>
        <v>650</v>
      </c>
      <c r="CM58" s="37" t="s">
        <v>32</v>
      </c>
      <c r="CN58" s="37">
        <f ca="1">COUNTIF(INDIRECT(ADDRESS(ROW($BO$10),COLUMN($BO$10),4)):INDIRECT(ADDRESS(ROW($BO$753),COLUMN($BO$10),4)),"&lt;"&amp;CK58)-COUNTIF(INDIRECT(ADDRESS(ROW($BO$10),COLUMN($BO$10),4)):INDIRECT(ADDRESS(ROW($BO$753),COLUMN($BO$10),4)),"&lt;"&amp;CK57)</f>
        <v>3</v>
      </c>
      <c r="CO58" s="35">
        <f ca="1">CN58/(Entrées!$P$11-1)</f>
        <v>4.172461752433936E-3</v>
      </c>
      <c r="CP58" s="11"/>
      <c r="CQ58" s="11"/>
      <c r="CR58" s="11"/>
      <c r="CS58" s="37" t="s">
        <v>32</v>
      </c>
      <c r="CT58" s="37">
        <f ca="1">COUNTIF(INDIRECT(ADDRESS(ROW($BP$10),COLUMN($BP$10),4)):INDIRECT(ADDRESS(ROW($BP$753),COLUMN($BP$10),4)),"&lt;"&amp;CK58)-COUNTIF(INDIRECT(ADDRESS(ROW($BP$10),COLUMN($BP$10),4)):INDIRECT(ADDRESS(ROW($BP$753),COLUMN($BP$10),4)),"&lt;"&amp;CK57)</f>
        <v>3</v>
      </c>
      <c r="CU58" s="35">
        <f ca="1">CT58/(Entrées!$P$11-1)</f>
        <v>4.172461752433936E-3</v>
      </c>
      <c r="EE58" s="19"/>
      <c r="EF58" s="19"/>
      <c r="EG58" s="19"/>
      <c r="EH58" s="19"/>
      <c r="EI58" s="19"/>
      <c r="EJ58" s="19"/>
      <c r="EK58" s="19"/>
      <c r="EL58" s="19"/>
      <c r="EM58" s="19"/>
      <c r="EN58" s="19"/>
      <c r="EO58" s="19"/>
      <c r="EP58" s="19"/>
      <c r="EQ58" s="19"/>
      <c r="ER58" s="19"/>
      <c r="ES58" s="19"/>
      <c r="ET58" s="19"/>
      <c r="EU58" s="19"/>
      <c r="EV58" s="19"/>
      <c r="EW58" s="19"/>
      <c r="EX58" s="19"/>
    </row>
    <row r="59" spans="3:154">
      <c r="C59" s="11">
        <f t="shared" si="45"/>
        <v>2</v>
      </c>
      <c r="D59" s="27">
        <f t="shared" si="42"/>
        <v>11</v>
      </c>
      <c r="E59" s="28">
        <f ca="1">IF($D59&gt;$D$8,"",INDIRECT(ADDRESS(ROW(Entrées!$C$37)+($D59-1)*24+E$11,COLUMN(Entrées!$C$37)+($C59-1),4,TRUE,"Entrées")))</f>
        <v>58787.5</v>
      </c>
      <c r="F59" s="28">
        <f ca="1">IF($D59&gt;$D$8,"",INDIRECT(ADDRESS(ROW(Entrées!$C$37)+($D59-1)*24+F$11,COLUMN(Entrées!$C$37)+($C59-1),4,TRUE,"Entrées")))</f>
        <v>56025</v>
      </c>
      <c r="G59" s="28">
        <f ca="1">IF($D59&gt;$D$8,"",INDIRECT(ADDRESS(ROW(Entrées!$C$37)+($D59-1)*24+G$11,COLUMN(Entrées!$C$37)+($C59-1),4,TRUE,"Entrées")))</f>
        <v>54587.5</v>
      </c>
      <c r="H59" s="28">
        <f ca="1">IF($D59&gt;$D$8,"",INDIRECT(ADDRESS(ROW(Entrées!$C$37)+($D59-1)*24+H$11,COLUMN(Entrées!$C$37)+($C59-1),4,TRUE,"Entrées")))</f>
        <v>51337.5</v>
      </c>
      <c r="I59" s="28">
        <f ca="1">IF($D59&gt;$D$8,"",INDIRECT(ADDRESS(ROW(Entrées!$C$37)+($D59-1)*24+I$11,COLUMN(Entrées!$C$37)+($C59-1),4,TRUE,"Entrées")))</f>
        <v>49600</v>
      </c>
      <c r="J59" s="28">
        <f ca="1">IF($D59&gt;$D$8,"",INDIRECT(ADDRESS(ROW(Entrées!$C$37)+($D59-1)*24+J$11,COLUMN(Entrées!$C$37)+($C59-1),4,TRUE,"Entrées")))</f>
        <v>51087.5</v>
      </c>
      <c r="K59" s="28">
        <f ca="1">IF($D59&gt;$D$8,"",INDIRECT(ADDRESS(ROW(Entrées!$C$37)+($D59-1)*24+K$11,COLUMN(Entrées!$C$37)+($C59-1),4,TRUE,"Entrées")))</f>
        <v>55975</v>
      </c>
      <c r="L59" s="28">
        <f ca="1">IF($D59&gt;$D$8,"",INDIRECT(ADDRESS(ROW(Entrées!$C$37)+($D59-1)*24+L$11,COLUMN(Entrées!$C$37)+($C59-1),4,TRUE,"Entrées")))</f>
        <v>62037.5</v>
      </c>
      <c r="M59" s="28">
        <f ca="1">IF($D59&gt;$D$8,"",INDIRECT(ADDRESS(ROW(Entrées!$C$37)+($D59-1)*24+M$11,COLUMN(Entrées!$C$37)+($C59-1),4,TRUE,"Entrées")))</f>
        <v>64512.5</v>
      </c>
      <c r="N59" s="28">
        <f ca="1">IF($D59&gt;$D$8,"",INDIRECT(ADDRESS(ROW(Entrées!$C$37)+($D59-1)*24+N$11,COLUMN(Entrées!$C$37)+($C59-1),4,TRUE,"Entrées")))</f>
        <v>65462.5</v>
      </c>
      <c r="O59" s="28">
        <f ca="1">IF($D59&gt;$D$8,"",INDIRECT(ADDRESS(ROW(Entrées!$C$37)+($D59-1)*24+O$11,COLUMN(Entrées!$C$37)+($C59-1),4,TRUE,"Entrées")))</f>
        <v>65137.5</v>
      </c>
      <c r="P59" s="28">
        <f ca="1">IF($D59&gt;$D$8,"",INDIRECT(ADDRESS(ROW(Entrées!$C$37)+($D59-1)*24+P$11,COLUMN(Entrées!$C$37)+($C59-1),4,TRUE,"Entrées")))</f>
        <v>64837.5</v>
      </c>
      <c r="Q59" s="28">
        <f ca="1">IF($D59&gt;$D$8,"",INDIRECT(ADDRESS(ROW(Entrées!$C$37)+($D59-1)*24+Q$11,COLUMN(Entrées!$C$37)+($C59-1),4,TRUE,"Entrées")))</f>
        <v>64400</v>
      </c>
      <c r="R59" s="28">
        <f ca="1">IF($D59&gt;$D$8,"",INDIRECT(ADDRESS(ROW(Entrées!$C$37)+($D59-1)*24+R$11,COLUMN(Entrées!$C$37)+($C59-1),4,TRUE,"Entrées")))</f>
        <v>63900</v>
      </c>
      <c r="S59" s="28">
        <f ca="1">IF($D59&gt;$D$8,"",INDIRECT(ADDRESS(ROW(Entrées!$C$37)+($D59-1)*24+S$11,COLUMN(Entrées!$C$37)+($C59-1),4,TRUE,"Entrées")))</f>
        <v>62275</v>
      </c>
      <c r="T59" s="28">
        <f ca="1">IF($D59&gt;$D$8,"",INDIRECT(ADDRESS(ROW(Entrées!$C$37)+($D59-1)*24+T$11,COLUMN(Entrées!$C$37)+($C59-1),4,TRUE,"Entrées")))</f>
        <v>59762.5</v>
      </c>
      <c r="U59" s="28">
        <f ca="1">IF($D59&gt;$D$8,"",INDIRECT(ADDRESS(ROW(Entrées!$C$37)+($D59-1)*24+U$11,COLUMN(Entrées!$C$37)+($C59-1),4,TRUE,"Entrées")))</f>
        <v>57500</v>
      </c>
      <c r="V59" s="28">
        <f ca="1">IF($D59&gt;$D$8,"",INDIRECT(ADDRESS(ROW(Entrées!$C$37)+($D59-1)*24+V$11,COLUMN(Entrées!$C$37)+($C59-1),4,TRUE,"Entrées")))</f>
        <v>56600</v>
      </c>
      <c r="W59" s="28">
        <f ca="1">IF($D59&gt;$D$8,"",INDIRECT(ADDRESS(ROW(Entrées!$C$37)+($D59-1)*24+W$11,COLUMN(Entrées!$C$37)+($C59-1),4,TRUE,"Entrées")))</f>
        <v>57650</v>
      </c>
      <c r="X59" s="28">
        <f ca="1">IF($D59&gt;$D$8,"",INDIRECT(ADDRESS(ROW(Entrées!$C$37)+($D59-1)*24+X$11,COLUMN(Entrées!$C$37)+($C59-1),4,TRUE,"Entrées")))</f>
        <v>59175</v>
      </c>
      <c r="Y59" s="28">
        <f ca="1">IF($D59&gt;$D$8,"",INDIRECT(ADDRESS(ROW(Entrées!$C$37)+($D59-1)*24+Y$11,COLUMN(Entrées!$C$37)+($C59-1),4,TRUE,"Entrées")))</f>
        <v>58750</v>
      </c>
      <c r="Z59" s="28">
        <f ca="1">IF($D59&gt;$D$8,"",INDIRECT(ADDRESS(ROW(Entrées!$C$37)+($D59-1)*24+Z$11,COLUMN(Entrées!$C$37)+($C59-1),4,TRUE,"Entrées")))</f>
        <v>58087.5</v>
      </c>
      <c r="AA59" s="28">
        <f ca="1">IF($D59&gt;$D$8,"",INDIRECT(ADDRESS(ROW(Entrées!$C$37)+($D59-1)*24+AA$11,COLUMN(Entrées!$C$37)+($C59-1),4,TRUE,"Entrées")))</f>
        <v>57362.5</v>
      </c>
      <c r="AB59" s="28">
        <f ca="1">IF($D59&gt;$D$8,"",INDIRECT(ADDRESS(ROW(Entrées!$C$37)+($D59-1)*24+AB$11,COLUMN(Entrées!$C$37)+($C59-1),4,TRUE,"Entrées")))</f>
        <v>59187.5</v>
      </c>
      <c r="AC59" s="11"/>
      <c r="AD59" s="40">
        <f t="shared" ca="1" si="41"/>
        <v>58918.229166666664</v>
      </c>
      <c r="AE59" s="40">
        <f t="shared" ca="1" si="43"/>
        <v>65462.5</v>
      </c>
      <c r="AF59" s="40">
        <f t="shared" ca="1" si="44"/>
        <v>49600</v>
      </c>
      <c r="AG59" s="4"/>
      <c r="AH59" s="11">
        <f>Entrées!A86</f>
        <v>3</v>
      </c>
      <c r="AI59" s="13">
        <f>Entrées!B86</f>
        <v>1</v>
      </c>
      <c r="AJ59" s="31">
        <f t="shared" ca="1" si="29"/>
        <v>55625.834722222207</v>
      </c>
      <c r="AK59" s="31">
        <f t="shared" ca="1" si="4"/>
        <v>55155.277777777781</v>
      </c>
      <c r="AL59" s="31">
        <f t="shared" ca="1" si="5"/>
        <v>55132.569444444431</v>
      </c>
      <c r="AM59" s="31">
        <f t="shared" ca="1" si="6"/>
        <v>439.35972222222233</v>
      </c>
      <c r="AN59" s="31">
        <f t="shared" ca="1" si="7"/>
        <v>2143.2847222222222</v>
      </c>
      <c r="AO59" s="31">
        <f t="shared" ca="1" si="8"/>
        <v>1711.4715277777773</v>
      </c>
      <c r="AP59" s="31">
        <f t="shared" ca="1" si="9"/>
        <v>43686.806944444448</v>
      </c>
      <c r="AQ59" s="31">
        <f t="shared" ca="1" si="10"/>
        <v>2048.2006944444447</v>
      </c>
      <c r="AR59" s="31">
        <f t="shared" ca="1" si="11"/>
        <v>467.57708333333329</v>
      </c>
      <c r="AS59" s="31">
        <f t="shared" ca="1" si="12"/>
        <v>9872.0041666666693</v>
      </c>
      <c r="AT59" s="31">
        <f t="shared" ca="1" si="13"/>
        <v>-752.91041666666672</v>
      </c>
      <c r="AU59" s="31">
        <f t="shared" ca="1" si="14"/>
        <v>580.30277777777769</v>
      </c>
      <c r="AV59" s="31">
        <f t="shared" ca="1" si="15"/>
        <v>-4570.3041666666659</v>
      </c>
      <c r="AW59" s="31">
        <f t="shared" ca="1" si="16"/>
        <v>53.39583333333335</v>
      </c>
      <c r="AX59" s="31">
        <f t="shared" ca="1" si="17"/>
        <v>1401.9361111111111</v>
      </c>
      <c r="AY59" s="31">
        <f t="shared" ca="1" si="18"/>
        <v>-1132.0805555555555</v>
      </c>
      <c r="AZ59" s="31">
        <f t="shared" ca="1" si="19"/>
        <v>-2177.1819444444441</v>
      </c>
      <c r="BA59" s="31">
        <f t="shared" ca="1" si="20"/>
        <v>644.8125</v>
      </c>
      <c r="BB59" s="31">
        <f t="shared" ca="1" si="21"/>
        <v>-1410.101388888889</v>
      </c>
      <c r="BC59" s="31">
        <f t="shared" ca="1" si="22"/>
        <v>-1800.2902777777781</v>
      </c>
      <c r="BD59" s="11"/>
      <c r="BE59" s="4"/>
      <c r="BF59" s="11">
        <f t="shared" si="23"/>
        <v>3</v>
      </c>
      <c r="BG59" s="11">
        <f t="shared" si="35"/>
        <v>1</v>
      </c>
      <c r="BH59" s="32">
        <f>IF($BF59&gt;$Y$7,"",IF(AND($BF59=$Y$7,$BG59=23),"",Entrées!C87-Entrées!C86))</f>
        <v>-544</v>
      </c>
      <c r="BI59" s="32">
        <f>IF($BF59&gt;$Y$7,"",IF(AND($BF59=$Y$7,$BG59=23),"",Entrées!D87-Entrées!D86))</f>
        <v>-775</v>
      </c>
      <c r="BJ59" s="32">
        <f>IF($BF59&gt;$Y$7,"",IF(AND($BF59=$Y$7,$BG59=23),"",Entrées!E87-Entrées!E86))</f>
        <v>-1125</v>
      </c>
      <c r="BK59" s="32">
        <f>IF($BF59&gt;$Y$7,"",IF(AND($BF59=$Y$7,$BG59=23),"",Entrées!F87-Entrées!F86))</f>
        <v>-0.5</v>
      </c>
      <c r="BL59" s="32">
        <f>IF($BF59&gt;$Y$7,"",IF(AND($BF59=$Y$7,$BG59=23),"",Entrées!G87-Entrées!G86))</f>
        <v>190</v>
      </c>
      <c r="BM59" s="32">
        <f>IF($BF59&gt;$Y$7,"",IF(AND($BF59=$Y$7,$BG59=23),"",Entrées!H87-Entrées!H86))</f>
        <v>-95.5</v>
      </c>
      <c r="BN59" s="32">
        <f>IF($BF59&gt;$Y$7,"",IF(AND($BF59=$Y$7,$BG59=23),"",Entrées!I87-Entrées!I86))</f>
        <v>-149.5</v>
      </c>
      <c r="BO59" s="32">
        <f>IF($BF59&gt;$Y$7,"",IF(AND($BF59=$Y$7,$BG59=23),"",Entrées!J87-Entrées!J86))</f>
        <v>-125.5</v>
      </c>
      <c r="BP59" s="32">
        <f>IF($BF59&gt;$Y$7,"",IF(AND($BF59=$Y$7,$BG59=23),"",Entrées!K87-Entrées!K86))</f>
        <v>0</v>
      </c>
      <c r="BQ59" s="32">
        <f>IF($BF59&gt;$Y$7,"",IF(AND($BF59=$Y$7,$BG59=23),"",Entrées!L87-Entrées!L86))</f>
        <v>-26.5</v>
      </c>
      <c r="BR59" s="32">
        <f>IF($BF59&gt;$Y$7,"",IF(AND($BF59=$Y$7,$BG59=23),"",Entrées!M87-Entrées!M86))</f>
        <v>-184</v>
      </c>
      <c r="BS59" s="32">
        <f>IF($BF59&gt;$Y$7,"",IF(AND($BF59=$Y$7,$BG59=23),"",Entrées!N87-Entrées!N86))</f>
        <v>2</v>
      </c>
      <c r="BT59" s="32">
        <f>IF($BF59&gt;$Y$7,"",IF(AND($BF59=$Y$7,$BG59=23),"",Entrées!O87-Entrées!O86))</f>
        <v>-154.5</v>
      </c>
      <c r="BU59" s="32">
        <f>IF($BF59&gt;$Y$7,"",IF(AND($BF59=$Y$7,$BG59=23),"",Entrées!P87-Entrées!P86))</f>
        <v>3</v>
      </c>
      <c r="BV59" s="32">
        <f>IF($BF59&gt;$Y$7,"",IF(AND($BF59=$Y$7,$BG59=23),"",Entrées!Q87-Entrées!Q86))</f>
        <v>0</v>
      </c>
      <c r="BW59" s="32">
        <f>IF($BF59&gt;$Y$7,"",IF(AND($BF59=$Y$7,$BG59=23),"",Entrées!R87-Entrées!R86))</f>
        <v>-448</v>
      </c>
      <c r="BX59" s="32">
        <f>IF($BF59&gt;$Y$7,"",IF(AND($BF59=$Y$7,$BG59=23),"",Entrées!S87-Entrées!S86))</f>
        <v>242</v>
      </c>
      <c r="BY59" s="32">
        <f>IF($BF59&gt;$Y$7,"",IF(AND($BF59=$Y$7,$BG59=23),"",Entrées!T87-Entrées!T86))</f>
        <v>0</v>
      </c>
      <c r="BZ59" s="32">
        <f>IF($BF59&gt;$Y$7,"",IF(AND($BF59=$Y$7,$BG59=23),"",Entrées!U87-Entrées!U86))</f>
        <v>2</v>
      </c>
      <c r="CA59" s="32">
        <f>IF($BF59&gt;$Y$7,"",IF(AND($BF59=$Y$7,$BG59=23),"",Entrées!V87-Entrées!V86))</f>
        <v>93</v>
      </c>
      <c r="CB59" s="4"/>
      <c r="CC59" s="4"/>
      <c r="CD59" s="33">
        <f>IF($BF59&lt;=$Y$7,Entrées!J86/CD$2,"")</f>
        <v>0.31874999999999998</v>
      </c>
      <c r="CE59" s="33">
        <f>IF($BF59&lt;=$Y$7,Entrées!K86/CE$2,"")</f>
        <v>0</v>
      </c>
      <c r="CF59" s="11">
        <f t="shared" si="24"/>
        <v>7600</v>
      </c>
      <c r="CG59" s="11">
        <f t="shared" si="25"/>
        <v>4200</v>
      </c>
      <c r="CH59" s="52">
        <f t="shared" si="26"/>
        <v>0.26950009137426939</v>
      </c>
      <c r="CI59" s="52">
        <f t="shared" si="27"/>
        <v>0.11132787698412699</v>
      </c>
      <c r="CK59" s="19">
        <f t="shared" si="36"/>
        <v>750</v>
      </c>
      <c r="CM59" s="37" t="s">
        <v>33</v>
      </c>
      <c r="CN59" s="37">
        <f ca="1">COUNTIF(INDIRECT(ADDRESS(ROW($BO$10),COLUMN($BO$10),4)):INDIRECT(ADDRESS(ROW($BO$753),COLUMN($BO$10),4)),"&lt;"&amp;CK59)-COUNTIF(INDIRECT(ADDRESS(ROW($BO$10),COLUMN($BO$10),4)):INDIRECT(ADDRESS(ROW($BO$753),COLUMN($BO$10),4)),"&lt;"&amp;CK58)</f>
        <v>1</v>
      </c>
      <c r="CO59" s="35">
        <f ca="1">CN59/(Entrées!$P$11-1)</f>
        <v>1.3908205841446453E-3</v>
      </c>
      <c r="CP59" s="11"/>
      <c r="CQ59" s="11"/>
      <c r="CR59" s="11"/>
      <c r="CS59" s="37" t="s">
        <v>33</v>
      </c>
      <c r="CT59" s="37">
        <f ca="1">COUNTIF(INDIRECT(ADDRESS(ROW($BP$10),COLUMN($BP$10),4)):INDIRECT(ADDRESS(ROW($BP$753),COLUMN($BP$10),4)),"&lt;"&amp;CK59)-COUNTIF(INDIRECT(ADDRESS(ROW($BP$10),COLUMN($BP$10),4)):INDIRECT(ADDRESS(ROW($BP$753),COLUMN($BP$10),4)),"&lt;"&amp;CK58)</f>
        <v>0</v>
      </c>
      <c r="CU59" s="35">
        <f ca="1">CT59/(Entrées!$P$11-1)</f>
        <v>0</v>
      </c>
      <c r="EE59" s="19"/>
      <c r="EF59" s="19"/>
      <c r="EG59" s="19"/>
      <c r="EH59" s="19"/>
      <c r="EI59" s="19"/>
      <c r="EJ59" s="19"/>
      <c r="EK59" s="19"/>
      <c r="EL59" s="19"/>
      <c r="EM59" s="19"/>
      <c r="EN59" s="19"/>
      <c r="EO59" s="19"/>
      <c r="EP59" s="19"/>
      <c r="EQ59" s="19"/>
      <c r="ER59" s="19"/>
      <c r="ES59" s="19"/>
      <c r="ET59" s="19"/>
      <c r="EU59" s="19"/>
      <c r="EV59" s="19"/>
      <c r="EW59" s="19"/>
      <c r="EX59" s="19"/>
    </row>
    <row r="60" spans="3:154">
      <c r="C60" s="11">
        <f t="shared" si="45"/>
        <v>2</v>
      </c>
      <c r="D60" s="27">
        <f t="shared" si="42"/>
        <v>12</v>
      </c>
      <c r="E60" s="28">
        <f ca="1">IF($D60&gt;$D$8,"",INDIRECT(ADDRESS(ROW(Entrées!$C$37)+($D60-1)*24+E$11,COLUMN(Entrées!$C$37)+($C60-1),4,TRUE,"Entrées")))</f>
        <v>55500</v>
      </c>
      <c r="F60" s="28">
        <f ca="1">IF($D60&gt;$D$8,"",INDIRECT(ADDRESS(ROW(Entrées!$C$37)+($D60-1)*24+F$11,COLUMN(Entrées!$C$37)+($C60-1),4,TRUE,"Entrées")))</f>
        <v>52837.5</v>
      </c>
      <c r="G60" s="28">
        <f ca="1">IF($D60&gt;$D$8,"",INDIRECT(ADDRESS(ROW(Entrées!$C$37)+($D60-1)*24+G$11,COLUMN(Entrées!$C$37)+($C60-1),4,TRUE,"Entrées")))</f>
        <v>51900</v>
      </c>
      <c r="H60" s="28">
        <f ca="1">IF($D60&gt;$D$8,"",INDIRECT(ADDRESS(ROW(Entrées!$C$37)+($D60-1)*24+H$11,COLUMN(Entrées!$C$37)+($C60-1),4,TRUE,"Entrées")))</f>
        <v>49337.5</v>
      </c>
      <c r="I60" s="28">
        <f ca="1">IF($D60&gt;$D$8,"",INDIRECT(ADDRESS(ROW(Entrées!$C$37)+($D60-1)*24+I$11,COLUMN(Entrées!$C$37)+($C60-1),4,TRUE,"Entrées")))</f>
        <v>47875</v>
      </c>
      <c r="J60" s="28">
        <f ca="1">IF($D60&gt;$D$8,"",INDIRECT(ADDRESS(ROW(Entrées!$C$37)+($D60-1)*24+J$11,COLUMN(Entrées!$C$37)+($C60-1),4,TRUE,"Entrées")))</f>
        <v>49450</v>
      </c>
      <c r="K60" s="28">
        <f ca="1">IF($D60&gt;$D$8,"",INDIRECT(ADDRESS(ROW(Entrées!$C$37)+($D60-1)*24+K$11,COLUMN(Entrées!$C$37)+($C60-1),4,TRUE,"Entrées")))</f>
        <v>54562.5</v>
      </c>
      <c r="L60" s="28">
        <f ca="1">IF($D60&gt;$D$8,"",INDIRECT(ADDRESS(ROW(Entrées!$C$37)+($D60-1)*24+L$11,COLUMN(Entrées!$C$37)+($C60-1),4,TRUE,"Entrées")))</f>
        <v>60025</v>
      </c>
      <c r="M60" s="28">
        <f ca="1">IF($D60&gt;$D$8,"",INDIRECT(ADDRESS(ROW(Entrées!$C$37)+($D60-1)*24+M$11,COLUMN(Entrées!$C$37)+($C60-1),4,TRUE,"Entrées")))</f>
        <v>63262.5</v>
      </c>
      <c r="N60" s="28">
        <f ca="1">IF($D60&gt;$D$8,"",INDIRECT(ADDRESS(ROW(Entrées!$C$37)+($D60-1)*24+N$11,COLUMN(Entrées!$C$37)+($C60-1),4,TRUE,"Entrées")))</f>
        <v>64862.5</v>
      </c>
      <c r="O60" s="28">
        <f ca="1">IF($D60&gt;$D$8,"",INDIRECT(ADDRESS(ROW(Entrées!$C$37)+($D60-1)*24+O$11,COLUMN(Entrées!$C$37)+($C60-1),4,TRUE,"Entrées")))</f>
        <v>64437.5</v>
      </c>
      <c r="P60" s="28">
        <f ca="1">IF($D60&gt;$D$8,"",INDIRECT(ADDRESS(ROW(Entrées!$C$37)+($D60-1)*24+P$11,COLUMN(Entrées!$C$37)+($C60-1),4,TRUE,"Entrées")))</f>
        <v>63662.5</v>
      </c>
      <c r="Q60" s="28">
        <f ca="1">IF($D60&gt;$D$8,"",INDIRECT(ADDRESS(ROW(Entrées!$C$37)+($D60-1)*24+Q$11,COLUMN(Entrées!$C$37)+($C60-1),4,TRUE,"Entrées")))</f>
        <v>62850</v>
      </c>
      <c r="R60" s="28">
        <f ca="1">IF($D60&gt;$D$8,"",INDIRECT(ADDRESS(ROW(Entrées!$C$37)+($D60-1)*24+R$11,COLUMN(Entrées!$C$37)+($C60-1),4,TRUE,"Entrées")))</f>
        <v>62250</v>
      </c>
      <c r="S60" s="28">
        <f ca="1">IF($D60&gt;$D$8,"",INDIRECT(ADDRESS(ROW(Entrées!$C$37)+($D60-1)*24+S$11,COLUMN(Entrées!$C$37)+($C60-1),4,TRUE,"Entrées")))</f>
        <v>60400</v>
      </c>
      <c r="T60" s="28">
        <f ca="1">IF($D60&gt;$D$8,"",INDIRECT(ADDRESS(ROW(Entrées!$C$37)+($D60-1)*24+T$11,COLUMN(Entrées!$C$37)+($C60-1),4,TRUE,"Entrées")))</f>
        <v>57750</v>
      </c>
      <c r="U60" s="28">
        <f ca="1">IF($D60&gt;$D$8,"",INDIRECT(ADDRESS(ROW(Entrées!$C$37)+($D60-1)*24+U$11,COLUMN(Entrées!$C$37)+($C60-1),4,TRUE,"Entrées")))</f>
        <v>55412.5</v>
      </c>
      <c r="V60" s="28">
        <f ca="1">IF($D60&gt;$D$8,"",INDIRECT(ADDRESS(ROW(Entrées!$C$37)+($D60-1)*24+V$11,COLUMN(Entrées!$C$37)+($C60-1),4,TRUE,"Entrées")))</f>
        <v>54562.5</v>
      </c>
      <c r="W60" s="28">
        <f ca="1">IF($D60&gt;$D$8,"",INDIRECT(ADDRESS(ROW(Entrées!$C$37)+($D60-1)*24+W$11,COLUMN(Entrées!$C$37)+($C60-1),4,TRUE,"Entrées")))</f>
        <v>55787.5</v>
      </c>
      <c r="X60" s="28">
        <f ca="1">IF($D60&gt;$D$8,"",INDIRECT(ADDRESS(ROW(Entrées!$C$37)+($D60-1)*24+X$11,COLUMN(Entrées!$C$37)+($C60-1),4,TRUE,"Entrées")))</f>
        <v>57100</v>
      </c>
      <c r="Y60" s="28">
        <f ca="1">IF($D60&gt;$D$8,"",INDIRECT(ADDRESS(ROW(Entrées!$C$37)+($D60-1)*24+Y$11,COLUMN(Entrées!$C$37)+($C60-1),4,TRUE,"Entrées")))</f>
        <v>57187.5</v>
      </c>
      <c r="Z60" s="28">
        <f ca="1">IF($D60&gt;$D$8,"",INDIRECT(ADDRESS(ROW(Entrées!$C$37)+($D60-1)*24+Z$11,COLUMN(Entrées!$C$37)+($C60-1),4,TRUE,"Entrées")))</f>
        <v>57112.5</v>
      </c>
      <c r="AA60" s="28">
        <f ca="1">IF($D60&gt;$D$8,"",INDIRECT(ADDRESS(ROW(Entrées!$C$37)+($D60-1)*24+AA$11,COLUMN(Entrées!$C$37)+($C60-1),4,TRUE,"Entrées")))</f>
        <v>56750</v>
      </c>
      <c r="AB60" s="28">
        <f ca="1">IF($D60&gt;$D$8,"",INDIRECT(ADDRESS(ROW(Entrées!$C$37)+($D60-1)*24+AB$11,COLUMN(Entrées!$C$37)+($C60-1),4,TRUE,"Entrées")))</f>
        <v>58212.5</v>
      </c>
      <c r="AC60" s="11"/>
      <c r="AD60" s="40">
        <f t="shared" ca="1" si="41"/>
        <v>57211.979166666664</v>
      </c>
      <c r="AE60" s="40">
        <f t="shared" ca="1" si="43"/>
        <v>64862.5</v>
      </c>
      <c r="AF60" s="40">
        <f t="shared" ca="1" si="44"/>
        <v>47875</v>
      </c>
      <c r="AG60" s="4"/>
      <c r="AH60" s="11">
        <f>Entrées!A87</f>
        <v>3</v>
      </c>
      <c r="AI60" s="13">
        <f>Entrées!B87</f>
        <v>2</v>
      </c>
      <c r="AJ60" s="31">
        <f t="shared" ca="1" si="29"/>
        <v>55625.834722222207</v>
      </c>
      <c r="AK60" s="31">
        <f t="shared" ca="1" si="4"/>
        <v>55155.277777777781</v>
      </c>
      <c r="AL60" s="31">
        <f t="shared" ca="1" si="5"/>
        <v>55132.569444444431</v>
      </c>
      <c r="AM60" s="31">
        <f t="shared" ca="1" si="6"/>
        <v>439.35972222222233</v>
      </c>
      <c r="AN60" s="31">
        <f t="shared" ca="1" si="7"/>
        <v>2143.2847222222222</v>
      </c>
      <c r="AO60" s="31">
        <f t="shared" ca="1" si="8"/>
        <v>1711.4715277777773</v>
      </c>
      <c r="AP60" s="31">
        <f t="shared" ca="1" si="9"/>
        <v>43686.806944444448</v>
      </c>
      <c r="AQ60" s="31">
        <f t="shared" ca="1" si="10"/>
        <v>2048.2006944444447</v>
      </c>
      <c r="AR60" s="31">
        <f t="shared" ca="1" si="11"/>
        <v>467.57708333333329</v>
      </c>
      <c r="AS60" s="31">
        <f t="shared" ca="1" si="12"/>
        <v>9872.0041666666693</v>
      </c>
      <c r="AT60" s="31">
        <f t="shared" ca="1" si="13"/>
        <v>-752.91041666666672</v>
      </c>
      <c r="AU60" s="31">
        <f t="shared" ca="1" si="14"/>
        <v>580.30277777777769</v>
      </c>
      <c r="AV60" s="31">
        <f t="shared" ca="1" si="15"/>
        <v>-4570.3041666666659</v>
      </c>
      <c r="AW60" s="31">
        <f t="shared" ca="1" si="16"/>
        <v>53.39583333333335</v>
      </c>
      <c r="AX60" s="31">
        <f t="shared" ca="1" si="17"/>
        <v>1401.9361111111111</v>
      </c>
      <c r="AY60" s="31">
        <f t="shared" ca="1" si="18"/>
        <v>-1132.0805555555555</v>
      </c>
      <c r="AZ60" s="31">
        <f t="shared" ca="1" si="19"/>
        <v>-2177.1819444444441</v>
      </c>
      <c r="BA60" s="31">
        <f t="shared" ca="1" si="20"/>
        <v>644.8125</v>
      </c>
      <c r="BB60" s="31">
        <f t="shared" ca="1" si="21"/>
        <v>-1410.101388888889</v>
      </c>
      <c r="BC60" s="31">
        <f t="shared" ca="1" si="22"/>
        <v>-1800.2902777777781</v>
      </c>
      <c r="BD60" s="11"/>
      <c r="BE60" s="4"/>
      <c r="BF60" s="11">
        <f t="shared" si="23"/>
        <v>3</v>
      </c>
      <c r="BG60" s="11">
        <f t="shared" si="35"/>
        <v>2</v>
      </c>
      <c r="BH60" s="32">
        <f>IF($BF60&gt;$Y$7,"",IF(AND($BF60=$Y$7,$BG60=23),"",Entrées!C88-Entrées!C87))</f>
        <v>-2224.5</v>
      </c>
      <c r="BI60" s="32">
        <f>IF($BF60&gt;$Y$7,"",IF(AND($BF60=$Y$7,$BG60=23),"",Entrées!D88-Entrées!D87))</f>
        <v>-2525</v>
      </c>
      <c r="BJ60" s="32">
        <f>IF($BF60&gt;$Y$7,"",IF(AND($BF60=$Y$7,$BG60=23),"",Entrées!E88-Entrées!E87))</f>
        <v>-2525</v>
      </c>
      <c r="BK60" s="32">
        <f>IF($BF60&gt;$Y$7,"",IF(AND($BF60=$Y$7,$BG60=23),"",Entrées!F88-Entrées!F87))</f>
        <v>0</v>
      </c>
      <c r="BL60" s="32">
        <f>IF($BF60&gt;$Y$7,"",IF(AND($BF60=$Y$7,$BG60=23),"",Entrées!G88-Entrées!G87))</f>
        <v>-302</v>
      </c>
      <c r="BM60" s="32">
        <f>IF($BF60&gt;$Y$7,"",IF(AND($BF60=$Y$7,$BG60=23),"",Entrées!H88-Entrées!H87))</f>
        <v>46.5</v>
      </c>
      <c r="BN60" s="32">
        <f>IF($BF60&gt;$Y$7,"",IF(AND($BF60=$Y$7,$BG60=23),"",Entrées!I88-Entrées!I87))</f>
        <v>-409.5</v>
      </c>
      <c r="BO60" s="32">
        <f>IF($BF60&gt;$Y$7,"",IF(AND($BF60=$Y$7,$BG60=23),"",Entrées!J88-Entrées!J87))</f>
        <v>-209</v>
      </c>
      <c r="BP60" s="32">
        <f>IF($BF60&gt;$Y$7,"",IF(AND($BF60=$Y$7,$BG60=23),"",Entrées!K88-Entrées!K87))</f>
        <v>0</v>
      </c>
      <c r="BQ60" s="32">
        <f>IF($BF60&gt;$Y$7,"",IF(AND($BF60=$Y$7,$BG60=23),"",Entrées!L88-Entrées!L87))</f>
        <v>-294.5</v>
      </c>
      <c r="BR60" s="32">
        <f>IF($BF60&gt;$Y$7,"",IF(AND($BF60=$Y$7,$BG60=23),"",Entrées!M88-Entrées!M87))</f>
        <v>-694</v>
      </c>
      <c r="BS60" s="32">
        <f>IF($BF60&gt;$Y$7,"",IF(AND($BF60=$Y$7,$BG60=23),"",Entrées!N88-Entrées!N87))</f>
        <v>1.5</v>
      </c>
      <c r="BT60" s="32">
        <f>IF($BF60&gt;$Y$7,"",IF(AND($BF60=$Y$7,$BG60=23),"",Entrées!O88-Entrées!O87))</f>
        <v>-362.5</v>
      </c>
      <c r="BU60" s="32">
        <f>IF($BF60&gt;$Y$7,"",IF(AND($BF60=$Y$7,$BG60=23),"",Entrées!P88-Entrées!P87))</f>
        <v>-2</v>
      </c>
      <c r="BV60" s="32">
        <f>IF($BF60&gt;$Y$7,"",IF(AND($BF60=$Y$7,$BG60=23),"",Entrées!Q88-Entrées!Q87))</f>
        <v>0</v>
      </c>
      <c r="BW60" s="32">
        <f>IF($BF60&gt;$Y$7,"",IF(AND($BF60=$Y$7,$BG60=23),"",Entrées!R88-Entrées!R87))</f>
        <v>-212</v>
      </c>
      <c r="BX60" s="32">
        <f>IF($BF60&gt;$Y$7,"",IF(AND($BF60=$Y$7,$BG60=23),"",Entrées!S88-Entrées!S87))</f>
        <v>-96</v>
      </c>
      <c r="BY60" s="32">
        <f>IF($BF60&gt;$Y$7,"",IF(AND($BF60=$Y$7,$BG60=23),"",Entrées!T88-Entrées!T87))</f>
        <v>0</v>
      </c>
      <c r="BZ60" s="32">
        <f>IF($BF60&gt;$Y$7,"",IF(AND($BF60=$Y$7,$BG60=23),"",Entrées!U88-Entrées!U87))</f>
        <v>-121</v>
      </c>
      <c r="CA60" s="32">
        <f>IF($BF60&gt;$Y$7,"",IF(AND($BF60=$Y$7,$BG60=23),"",Entrées!V88-Entrées!V87))</f>
        <v>-210</v>
      </c>
      <c r="CB60" s="4"/>
      <c r="CC60" s="4"/>
      <c r="CD60" s="33">
        <f>IF($BF60&lt;=$Y$7,Entrées!J87/CD$2,"")</f>
        <v>0.30223684210526314</v>
      </c>
      <c r="CE60" s="33">
        <f>IF($BF60&lt;=$Y$7,Entrées!K87/CE$2,"")</f>
        <v>0</v>
      </c>
      <c r="CF60" s="11">
        <f t="shared" si="24"/>
        <v>7600</v>
      </c>
      <c r="CG60" s="11">
        <f t="shared" si="25"/>
        <v>4200</v>
      </c>
      <c r="CH60" s="52">
        <f t="shared" si="26"/>
        <v>0.26950009137426939</v>
      </c>
      <c r="CI60" s="52">
        <f t="shared" si="27"/>
        <v>0.11132787698412699</v>
      </c>
      <c r="CK60" s="19">
        <f t="shared" si="36"/>
        <v>850</v>
      </c>
      <c r="CM60" s="37" t="s">
        <v>34</v>
      </c>
      <c r="CN60" s="37">
        <f ca="1">COUNTIF(INDIRECT(ADDRESS(ROW($BO$10),COLUMN($BO$10),4)):INDIRECT(ADDRESS(ROW($BO$753),COLUMN($BO$10),4)),"&lt;"&amp;CK60)-COUNTIF(INDIRECT(ADDRESS(ROW($BO$10),COLUMN($BO$10),4)):INDIRECT(ADDRESS(ROW($BO$753),COLUMN($BO$10),4)),"&lt;"&amp;CK59)</f>
        <v>0</v>
      </c>
      <c r="CO60" s="35">
        <f ca="1">CN60/(Entrées!$P$11-1)</f>
        <v>0</v>
      </c>
      <c r="CP60" s="11"/>
      <c r="CQ60" s="11"/>
      <c r="CR60" s="11"/>
      <c r="CS60" s="37" t="s">
        <v>34</v>
      </c>
      <c r="CT60" s="37">
        <f ca="1">COUNTIF(INDIRECT(ADDRESS(ROW($BP$10),COLUMN($BP$10),4)):INDIRECT(ADDRESS(ROW($BP$753),COLUMN($BP$10),4)),"&lt;"&amp;CK60)-COUNTIF(INDIRECT(ADDRESS(ROW($BP$10),COLUMN($BP$10),4)):INDIRECT(ADDRESS(ROW($BP$753),COLUMN($BP$10),4)),"&lt;"&amp;CK59)</f>
        <v>0</v>
      </c>
      <c r="CU60" s="35">
        <f ca="1">CT60/(Entrées!$P$11-1)</f>
        <v>0</v>
      </c>
      <c r="EE60" s="19"/>
      <c r="EF60" s="19"/>
      <c r="EG60" s="47"/>
      <c r="EH60" s="47"/>
      <c r="EI60" s="48"/>
      <c r="EJ60" s="48"/>
      <c r="EK60" s="48"/>
      <c r="EL60" s="48"/>
      <c r="EM60" s="48"/>
      <c r="EN60" s="48"/>
      <c r="EO60" s="48"/>
      <c r="EP60" s="48"/>
      <c r="EQ60" s="48"/>
      <c r="ER60" s="48"/>
      <c r="ES60" s="48"/>
      <c r="ET60" s="48"/>
      <c r="EU60" s="19"/>
      <c r="EV60" s="19"/>
      <c r="EW60" s="19"/>
      <c r="EX60" s="19"/>
    </row>
    <row r="61" spans="3:154">
      <c r="C61" s="11">
        <f t="shared" si="45"/>
        <v>2</v>
      </c>
      <c r="D61" s="27">
        <f t="shared" si="42"/>
        <v>13</v>
      </c>
      <c r="E61" s="28">
        <f ca="1">IF($D61&gt;$D$8,"",INDIRECT(ADDRESS(ROW(Entrées!$C$37)+($D61-1)*24+E$11,COLUMN(Entrées!$C$37)+($C61-1),4,TRUE,"Entrées")))</f>
        <v>55762.5</v>
      </c>
      <c r="F61" s="28">
        <f ca="1">IF($D61&gt;$D$8,"",INDIRECT(ADDRESS(ROW(Entrées!$C$37)+($D61-1)*24+F$11,COLUMN(Entrées!$C$37)+($C61-1),4,TRUE,"Entrées")))</f>
        <v>52625</v>
      </c>
      <c r="G61" s="28">
        <f ca="1">IF($D61&gt;$D$8,"",INDIRECT(ADDRESS(ROW(Entrées!$C$37)+($D61-1)*24+G$11,COLUMN(Entrées!$C$37)+($C61-1),4,TRUE,"Entrées")))</f>
        <v>51237.5</v>
      </c>
      <c r="H61" s="28">
        <f ca="1">IF($D61&gt;$D$8,"",INDIRECT(ADDRESS(ROW(Entrées!$C$37)+($D61-1)*24+H$11,COLUMN(Entrées!$C$37)+($C61-1),4,TRUE,"Entrées")))</f>
        <v>48087.5</v>
      </c>
      <c r="I61" s="28">
        <f ca="1">IF($D61&gt;$D$8,"",INDIRECT(ADDRESS(ROW(Entrées!$C$37)+($D61-1)*24+I$11,COLUMN(Entrées!$C$37)+($C61-1),4,TRUE,"Entrées")))</f>
        <v>46362.5</v>
      </c>
      <c r="J61" s="28">
        <f ca="1">IF($D61&gt;$D$8,"",INDIRECT(ADDRESS(ROW(Entrées!$C$37)+($D61-1)*24+J$11,COLUMN(Entrées!$C$37)+($C61-1),4,TRUE,"Entrées")))</f>
        <v>46475</v>
      </c>
      <c r="K61" s="28">
        <f ca="1">IF($D61&gt;$D$8,"",INDIRECT(ADDRESS(ROW(Entrées!$C$37)+($D61-1)*24+K$11,COLUMN(Entrées!$C$37)+($C61-1),4,TRUE,"Entrées")))</f>
        <v>48262.5</v>
      </c>
      <c r="L61" s="28">
        <f ca="1">IF($D61&gt;$D$8,"",INDIRECT(ADDRESS(ROW(Entrées!$C$37)+($D61-1)*24+L$11,COLUMN(Entrées!$C$37)+($C61-1),4,TRUE,"Entrées")))</f>
        <v>49837.5</v>
      </c>
      <c r="M61" s="28">
        <f ca="1">IF($D61&gt;$D$8,"",INDIRECT(ADDRESS(ROW(Entrées!$C$37)+($D61-1)*24+M$11,COLUMN(Entrées!$C$37)+($C61-1),4,TRUE,"Entrées")))</f>
        <v>52712.5</v>
      </c>
      <c r="N61" s="28">
        <f ca="1">IF($D61&gt;$D$8,"",INDIRECT(ADDRESS(ROW(Entrées!$C$37)+($D61-1)*24+N$11,COLUMN(Entrées!$C$37)+($C61-1),4,TRUE,"Entrées")))</f>
        <v>55912.5</v>
      </c>
      <c r="O61" s="28">
        <f ca="1">IF($D61&gt;$D$8,"",INDIRECT(ADDRESS(ROW(Entrées!$C$37)+($D61-1)*24+O$11,COLUMN(Entrées!$C$37)+($C61-1),4,TRUE,"Entrées")))</f>
        <v>56537.5</v>
      </c>
      <c r="P61" s="28">
        <f ca="1">IF($D61&gt;$D$8,"",INDIRECT(ADDRESS(ROW(Entrées!$C$37)+($D61-1)*24+P$11,COLUMN(Entrées!$C$37)+($C61-1),4,TRUE,"Entrées")))</f>
        <v>55762.5</v>
      </c>
      <c r="Q61" s="28">
        <f ca="1">IF($D61&gt;$D$8,"",INDIRECT(ADDRESS(ROW(Entrées!$C$37)+($D61-1)*24+Q$11,COLUMN(Entrées!$C$37)+($C61-1),4,TRUE,"Entrées")))</f>
        <v>56375</v>
      </c>
      <c r="R61" s="28">
        <f ca="1">IF($D61&gt;$D$8,"",INDIRECT(ADDRESS(ROW(Entrées!$C$37)+($D61-1)*24+R$11,COLUMN(Entrées!$C$37)+($C61-1),4,TRUE,"Entrées")))</f>
        <v>55525</v>
      </c>
      <c r="S61" s="28">
        <f ca="1">IF($D61&gt;$D$8,"",INDIRECT(ADDRESS(ROW(Entrées!$C$37)+($D61-1)*24+S$11,COLUMN(Entrées!$C$37)+($C61-1),4,TRUE,"Entrées")))</f>
        <v>52587.5</v>
      </c>
      <c r="T61" s="28">
        <f ca="1">IF($D61&gt;$D$8,"",INDIRECT(ADDRESS(ROW(Entrées!$C$37)+($D61-1)*24+T$11,COLUMN(Entrées!$C$37)+($C61-1),4,TRUE,"Entrées")))</f>
        <v>49650</v>
      </c>
      <c r="U61" s="28">
        <f ca="1">IF($D61&gt;$D$8,"",INDIRECT(ADDRESS(ROW(Entrées!$C$37)+($D61-1)*24+U$11,COLUMN(Entrées!$C$37)+($C61-1),4,TRUE,"Entrées")))</f>
        <v>47225</v>
      </c>
      <c r="V61" s="28">
        <f ca="1">IF($D61&gt;$D$8,"",INDIRECT(ADDRESS(ROW(Entrées!$C$37)+($D61-1)*24+V$11,COLUMN(Entrées!$C$37)+($C61-1),4,TRUE,"Entrées")))</f>
        <v>46625</v>
      </c>
      <c r="W61" s="28">
        <f ca="1">IF($D61&gt;$D$8,"",INDIRECT(ADDRESS(ROW(Entrées!$C$37)+($D61-1)*24+W$11,COLUMN(Entrées!$C$37)+($C61-1),4,TRUE,"Entrées")))</f>
        <v>48275</v>
      </c>
      <c r="X61" s="28">
        <f ca="1">IF($D61&gt;$D$8,"",INDIRECT(ADDRESS(ROW(Entrées!$C$37)+($D61-1)*24+X$11,COLUMN(Entrées!$C$37)+($C61-1),4,TRUE,"Entrées")))</f>
        <v>50175</v>
      </c>
      <c r="Y61" s="28">
        <f ca="1">IF($D61&gt;$D$8,"",INDIRECT(ADDRESS(ROW(Entrées!$C$37)+($D61-1)*24+Y$11,COLUMN(Entrées!$C$37)+($C61-1),4,TRUE,"Entrées")))</f>
        <v>50675</v>
      </c>
      <c r="Z61" s="28">
        <f ca="1">IF($D61&gt;$D$8,"",INDIRECT(ADDRESS(ROW(Entrées!$C$37)+($D61-1)*24+Z$11,COLUMN(Entrées!$C$37)+($C61-1),4,TRUE,"Entrées")))</f>
        <v>51025</v>
      </c>
      <c r="AA61" s="28">
        <f ca="1">IF($D61&gt;$D$8,"",INDIRECT(ADDRESS(ROW(Entrées!$C$37)+($D61-1)*24+AA$11,COLUMN(Entrées!$C$37)+($C61-1),4,TRUE,"Entrées")))</f>
        <v>51437.5</v>
      </c>
      <c r="AB61" s="28">
        <f ca="1">IF($D61&gt;$D$8,"",INDIRECT(ADDRESS(ROW(Entrées!$C$37)+($D61-1)*24+AB$11,COLUMN(Entrées!$C$37)+($C61-1),4,TRUE,"Entrées")))</f>
        <v>53587.5</v>
      </c>
      <c r="AC61" s="11"/>
      <c r="AD61" s="40">
        <f t="shared" ca="1" si="41"/>
        <v>51364.0625</v>
      </c>
      <c r="AE61" s="40">
        <f t="shared" ca="1" si="43"/>
        <v>56537.5</v>
      </c>
      <c r="AF61" s="40">
        <f t="shared" ca="1" si="44"/>
        <v>46362.5</v>
      </c>
      <c r="AG61" s="4"/>
      <c r="AH61" s="11">
        <f>Entrées!A88</f>
        <v>3</v>
      </c>
      <c r="AI61" s="13">
        <f>Entrées!B88</f>
        <v>3</v>
      </c>
      <c r="AJ61" s="31">
        <f t="shared" ca="1" si="29"/>
        <v>55625.834722222207</v>
      </c>
      <c r="AK61" s="31">
        <f t="shared" ca="1" si="4"/>
        <v>55155.277777777781</v>
      </c>
      <c r="AL61" s="31">
        <f t="shared" ca="1" si="5"/>
        <v>55132.569444444431</v>
      </c>
      <c r="AM61" s="31">
        <f t="shared" ca="1" si="6"/>
        <v>439.35972222222233</v>
      </c>
      <c r="AN61" s="31">
        <f t="shared" ca="1" si="7"/>
        <v>2143.2847222222222</v>
      </c>
      <c r="AO61" s="31">
        <f t="shared" ca="1" si="8"/>
        <v>1711.4715277777773</v>
      </c>
      <c r="AP61" s="31">
        <f t="shared" ca="1" si="9"/>
        <v>43686.806944444448</v>
      </c>
      <c r="AQ61" s="31">
        <f t="shared" ca="1" si="10"/>
        <v>2048.2006944444447</v>
      </c>
      <c r="AR61" s="31">
        <f t="shared" ca="1" si="11"/>
        <v>467.57708333333329</v>
      </c>
      <c r="AS61" s="31">
        <f t="shared" ca="1" si="12"/>
        <v>9872.0041666666693</v>
      </c>
      <c r="AT61" s="31">
        <f t="shared" ca="1" si="13"/>
        <v>-752.91041666666672</v>
      </c>
      <c r="AU61" s="31">
        <f t="shared" ca="1" si="14"/>
        <v>580.30277777777769</v>
      </c>
      <c r="AV61" s="31">
        <f t="shared" ca="1" si="15"/>
        <v>-4570.3041666666659</v>
      </c>
      <c r="AW61" s="31">
        <f t="shared" ca="1" si="16"/>
        <v>53.39583333333335</v>
      </c>
      <c r="AX61" s="31">
        <f t="shared" ca="1" si="17"/>
        <v>1401.9361111111111</v>
      </c>
      <c r="AY61" s="31">
        <f t="shared" ca="1" si="18"/>
        <v>-1132.0805555555555</v>
      </c>
      <c r="AZ61" s="31">
        <f t="shared" ca="1" si="19"/>
        <v>-2177.1819444444441</v>
      </c>
      <c r="BA61" s="31">
        <f t="shared" ca="1" si="20"/>
        <v>644.8125</v>
      </c>
      <c r="BB61" s="31">
        <f t="shared" ca="1" si="21"/>
        <v>-1410.101388888889</v>
      </c>
      <c r="BC61" s="31">
        <f t="shared" ca="1" si="22"/>
        <v>-1800.2902777777781</v>
      </c>
      <c r="BD61" s="11"/>
      <c r="BE61" s="4"/>
      <c r="BF61" s="11">
        <f t="shared" si="23"/>
        <v>3</v>
      </c>
      <c r="BG61" s="11">
        <f t="shared" si="35"/>
        <v>3</v>
      </c>
      <c r="BH61" s="32">
        <f>IF($BF61&gt;$Y$7,"",IF(AND($BF61=$Y$7,$BG61=23),"",Entrées!C89-Entrées!C88))</f>
        <v>-1306</v>
      </c>
      <c r="BI61" s="32">
        <f>IF($BF61&gt;$Y$7,"",IF(AND($BF61=$Y$7,$BG61=23),"",Entrées!D89-Entrées!D88))</f>
        <v>-937.5</v>
      </c>
      <c r="BJ61" s="32">
        <f>IF($BF61&gt;$Y$7,"",IF(AND($BF61=$Y$7,$BG61=23),"",Entrées!E89-Entrées!E88))</f>
        <v>-887.5</v>
      </c>
      <c r="BK61" s="32">
        <f>IF($BF61&gt;$Y$7,"",IF(AND($BF61=$Y$7,$BG61=23),"",Entrées!F89-Entrées!F88))</f>
        <v>-1</v>
      </c>
      <c r="BL61" s="32">
        <f>IF($BF61&gt;$Y$7,"",IF(AND($BF61=$Y$7,$BG61=23),"",Entrées!G89-Entrées!G88))</f>
        <v>34</v>
      </c>
      <c r="BM61" s="32">
        <f>IF($BF61&gt;$Y$7,"",IF(AND($BF61=$Y$7,$BG61=23),"",Entrées!H89-Entrées!H88))</f>
        <v>27.5</v>
      </c>
      <c r="BN61" s="32">
        <f>IF($BF61&gt;$Y$7,"",IF(AND($BF61=$Y$7,$BG61=23),"",Entrées!I89-Entrées!I88))</f>
        <v>403</v>
      </c>
      <c r="BO61" s="32">
        <f>IF($BF61&gt;$Y$7,"",IF(AND($BF61=$Y$7,$BG61=23),"",Entrées!J89-Entrées!J88))</f>
        <v>-160</v>
      </c>
      <c r="BP61" s="32">
        <f>IF($BF61&gt;$Y$7,"",IF(AND($BF61=$Y$7,$BG61=23),"",Entrées!K89-Entrées!K88))</f>
        <v>0</v>
      </c>
      <c r="BQ61" s="32">
        <f>IF($BF61&gt;$Y$7,"",IF(AND($BF61=$Y$7,$BG61=23),"",Entrées!L89-Entrées!L88))</f>
        <v>-629.5</v>
      </c>
      <c r="BR61" s="32">
        <f>IF($BF61&gt;$Y$7,"",IF(AND($BF61=$Y$7,$BG61=23),"",Entrées!M89-Entrées!M88))</f>
        <v>-777.5</v>
      </c>
      <c r="BS61" s="32">
        <f>IF($BF61&gt;$Y$7,"",IF(AND($BF61=$Y$7,$BG61=23),"",Entrées!N89-Entrées!N88))</f>
        <v>-0.5</v>
      </c>
      <c r="BT61" s="32">
        <f>IF($BF61&gt;$Y$7,"",IF(AND($BF61=$Y$7,$BG61=23),"",Entrées!O89-Entrées!O88))</f>
        <v>-203</v>
      </c>
      <c r="BU61" s="32">
        <f>IF($BF61&gt;$Y$7,"",IF(AND($BF61=$Y$7,$BG61=23),"",Entrées!P89-Entrées!P88))</f>
        <v>2.5</v>
      </c>
      <c r="BV61" s="32">
        <f>IF($BF61&gt;$Y$7,"",IF(AND($BF61=$Y$7,$BG61=23),"",Entrées!Q89-Entrées!Q88))</f>
        <v>0</v>
      </c>
      <c r="BW61" s="32">
        <f>IF($BF61&gt;$Y$7,"",IF(AND($BF61=$Y$7,$BG61=23),"",Entrées!R89-Entrées!R88))</f>
        <v>174</v>
      </c>
      <c r="BX61" s="32">
        <f>IF($BF61&gt;$Y$7,"",IF(AND($BF61=$Y$7,$BG61=23),"",Entrées!S89-Entrées!S88))</f>
        <v>-161</v>
      </c>
      <c r="BY61" s="32">
        <f>IF($BF61&gt;$Y$7,"",IF(AND($BF61=$Y$7,$BG61=23),"",Entrées!T89-Entrées!T88))</f>
        <v>0</v>
      </c>
      <c r="BZ61" s="32">
        <f>IF($BF61&gt;$Y$7,"",IF(AND($BF61=$Y$7,$BG61=23),"",Entrées!U89-Entrées!U88))</f>
        <v>-76</v>
      </c>
      <c r="CA61" s="32">
        <f>IF($BF61&gt;$Y$7,"",IF(AND($BF61=$Y$7,$BG61=23),"",Entrées!V89-Entrées!V88))</f>
        <v>-98</v>
      </c>
      <c r="CB61" s="4"/>
      <c r="CC61" s="4"/>
      <c r="CD61" s="33">
        <f>IF($BF61&lt;=$Y$7,Entrées!J88/CD$2,"")</f>
        <v>0.27473684210526317</v>
      </c>
      <c r="CE61" s="33">
        <f>IF($BF61&lt;=$Y$7,Entrées!K88/CE$2,"")</f>
        <v>0</v>
      </c>
      <c r="CF61" s="11">
        <f t="shared" si="24"/>
        <v>7600</v>
      </c>
      <c r="CG61" s="11">
        <f t="shared" si="25"/>
        <v>4200</v>
      </c>
      <c r="CH61" s="52">
        <f t="shared" si="26"/>
        <v>0.26950009137426939</v>
      </c>
      <c r="CI61" s="52">
        <f t="shared" si="27"/>
        <v>0.11132787698412699</v>
      </c>
      <c r="CK61" s="19">
        <f t="shared" si="36"/>
        <v>950</v>
      </c>
      <c r="CM61" s="37" t="s">
        <v>35</v>
      </c>
      <c r="CN61" s="37">
        <f ca="1">COUNTIF(INDIRECT(ADDRESS(ROW($BO$10),COLUMN($BO$10),4)):INDIRECT(ADDRESS(ROW($BO$753),COLUMN($BO$10),4)),"&lt;"&amp;CK61)-COUNTIF(INDIRECT(ADDRESS(ROW($BO$10),COLUMN($BO$10),4)):INDIRECT(ADDRESS(ROW($BO$753),COLUMN($BO$10),4)),"&lt;"&amp;CK60)</f>
        <v>0</v>
      </c>
      <c r="CO61" s="35">
        <f ca="1">CN61/(Entrées!$P$11-1)</f>
        <v>0</v>
      </c>
      <c r="CR61" s="11"/>
      <c r="CS61" s="37" t="s">
        <v>35</v>
      </c>
      <c r="CT61" s="37">
        <f ca="1">COUNTIF(INDIRECT(ADDRESS(ROW($BP$10),COLUMN($BP$10),4)):INDIRECT(ADDRESS(ROW($BP$753),COLUMN($BP$10),4)),"&lt;"&amp;CK61)-COUNTIF(INDIRECT(ADDRESS(ROW($BP$10),COLUMN($BP$10),4)):INDIRECT(ADDRESS(ROW($BP$753),COLUMN($BP$10),4)),"&lt;"&amp;CK60)</f>
        <v>0</v>
      </c>
      <c r="CU61" s="35">
        <f ca="1">CT61/(Entrées!$P$11-1)</f>
        <v>0</v>
      </c>
      <c r="EE61" s="19"/>
      <c r="EF61" s="19"/>
      <c r="EG61" s="19"/>
      <c r="EH61" s="19"/>
      <c r="EI61" s="19"/>
      <c r="EJ61" s="19"/>
      <c r="EK61" s="19"/>
      <c r="EL61" s="19"/>
      <c r="EM61" s="19"/>
      <c r="EN61" s="19"/>
      <c r="EO61" s="19"/>
      <c r="EP61" s="19"/>
      <c r="EQ61" s="19"/>
      <c r="ER61" s="19"/>
      <c r="ES61" s="19"/>
      <c r="ET61" s="19"/>
      <c r="EU61" s="19"/>
      <c r="EV61" s="19"/>
      <c r="EW61" s="19"/>
      <c r="EX61" s="19"/>
    </row>
    <row r="62" spans="3:154">
      <c r="C62" s="11">
        <f t="shared" si="45"/>
        <v>2</v>
      </c>
      <c r="D62" s="27">
        <f t="shared" si="42"/>
        <v>14</v>
      </c>
      <c r="E62" s="28">
        <f ca="1">IF($D62&gt;$D$8,"",INDIRECT(ADDRESS(ROW(Entrées!$C$37)+($D62-1)*24+E$11,COLUMN(Entrées!$C$37)+($C62-1),4,TRUE,"Entrées")))</f>
        <v>51850</v>
      </c>
      <c r="F62" s="28">
        <f ca="1">IF($D62&gt;$D$8,"",INDIRECT(ADDRESS(ROW(Entrées!$C$37)+($D62-1)*24+F$11,COLUMN(Entrées!$C$37)+($C62-1),4,TRUE,"Entrées")))</f>
        <v>48887.5</v>
      </c>
      <c r="G62" s="28">
        <f ca="1">IF($D62&gt;$D$8,"",INDIRECT(ADDRESS(ROW(Entrées!$C$37)+($D62-1)*24+G$11,COLUMN(Entrées!$C$37)+($C62-1),4,TRUE,"Entrées")))</f>
        <v>47137.5</v>
      </c>
      <c r="H62" s="28">
        <f ca="1">IF($D62&gt;$D$8,"",INDIRECT(ADDRESS(ROW(Entrées!$C$37)+($D62-1)*24+H$11,COLUMN(Entrées!$C$37)+($C62-1),4,TRUE,"Entrées")))</f>
        <v>43737.5</v>
      </c>
      <c r="I62" s="28">
        <f ca="1">IF($D62&gt;$D$8,"",INDIRECT(ADDRESS(ROW(Entrées!$C$37)+($D62-1)*24+I$11,COLUMN(Entrées!$C$37)+($C62-1),4,TRUE,"Entrées")))</f>
        <v>41625</v>
      </c>
      <c r="J62" s="28">
        <f ca="1">IF($D62&gt;$D$8,"",INDIRECT(ADDRESS(ROW(Entrées!$C$37)+($D62-1)*24+J$11,COLUMN(Entrées!$C$37)+($C62-1),4,TRUE,"Entrées")))</f>
        <v>41050</v>
      </c>
      <c r="K62" s="28">
        <f ca="1">IF($D62&gt;$D$8,"",INDIRECT(ADDRESS(ROW(Entrées!$C$37)+($D62-1)*24+K$11,COLUMN(Entrées!$C$37)+($C62-1),4,TRUE,"Entrées")))</f>
        <v>42000</v>
      </c>
      <c r="L62" s="28">
        <f ca="1">IF($D62&gt;$D$8,"",INDIRECT(ADDRESS(ROW(Entrées!$C$37)+($D62-1)*24+L$11,COLUMN(Entrées!$C$37)+($C62-1),4,TRUE,"Entrées")))</f>
        <v>42037.5</v>
      </c>
      <c r="M62" s="28">
        <f ca="1">IF($D62&gt;$D$8,"",INDIRECT(ADDRESS(ROW(Entrées!$C$37)+($D62-1)*24+M$11,COLUMN(Entrées!$C$37)+($C62-1),4,TRUE,"Entrées")))</f>
        <v>43337.5</v>
      </c>
      <c r="N62" s="28">
        <f ca="1">IF($D62&gt;$D$8,"",INDIRECT(ADDRESS(ROW(Entrées!$C$37)+($D62-1)*24+N$11,COLUMN(Entrées!$C$37)+($C62-1),4,TRUE,"Entrées")))</f>
        <v>45425</v>
      </c>
      <c r="O62" s="28">
        <f ca="1">IF($D62&gt;$D$8,"",INDIRECT(ADDRESS(ROW(Entrées!$C$37)+($D62-1)*24+O$11,COLUMN(Entrées!$C$37)+($C62-1),4,TRUE,"Entrées")))</f>
        <v>45975</v>
      </c>
      <c r="P62" s="28">
        <f ca="1">IF($D62&gt;$D$8,"",INDIRECT(ADDRESS(ROW(Entrées!$C$37)+($D62-1)*24+P$11,COLUMN(Entrées!$C$37)+($C62-1),4,TRUE,"Entrées")))</f>
        <v>45625</v>
      </c>
      <c r="Q62" s="28">
        <f ca="1">IF($D62&gt;$D$8,"",INDIRECT(ADDRESS(ROW(Entrées!$C$37)+($D62-1)*24+Q$11,COLUMN(Entrées!$C$37)+($C62-1),4,TRUE,"Entrées")))</f>
        <v>46025</v>
      </c>
      <c r="R62" s="28">
        <f ca="1">IF($D62&gt;$D$8,"",INDIRECT(ADDRESS(ROW(Entrées!$C$37)+($D62-1)*24+R$11,COLUMN(Entrées!$C$37)+($C62-1),4,TRUE,"Entrées")))</f>
        <v>44800</v>
      </c>
      <c r="S62" s="28">
        <f ca="1">IF($D62&gt;$D$8,"",INDIRECT(ADDRESS(ROW(Entrées!$C$37)+($D62-1)*24+S$11,COLUMN(Entrées!$C$37)+($C62-1),4,TRUE,"Entrées")))</f>
        <v>41087.5</v>
      </c>
      <c r="T62" s="28">
        <f ca="1">IF($D62&gt;$D$8,"",INDIRECT(ADDRESS(ROW(Entrées!$C$37)+($D62-1)*24+T$11,COLUMN(Entrées!$C$37)+($C62-1),4,TRUE,"Entrées")))</f>
        <v>38087.5</v>
      </c>
      <c r="U62" s="28">
        <f ca="1">IF($D62&gt;$D$8,"",INDIRECT(ADDRESS(ROW(Entrées!$C$37)+($D62-1)*24+U$11,COLUMN(Entrées!$C$37)+($C62-1),4,TRUE,"Entrées")))</f>
        <v>36275</v>
      </c>
      <c r="V62" s="28">
        <f ca="1">IF($D62&gt;$D$8,"",INDIRECT(ADDRESS(ROW(Entrées!$C$37)+($D62-1)*24+V$11,COLUMN(Entrées!$C$37)+($C62-1),4,TRUE,"Entrées")))</f>
        <v>35975</v>
      </c>
      <c r="W62" s="28">
        <f ca="1">IF($D62&gt;$D$8,"",INDIRECT(ADDRESS(ROW(Entrées!$C$37)+($D62-1)*24+W$11,COLUMN(Entrées!$C$37)+($C62-1),4,TRUE,"Entrées")))</f>
        <v>37975</v>
      </c>
      <c r="X62" s="28">
        <f ca="1">IF($D62&gt;$D$8,"",INDIRECT(ADDRESS(ROW(Entrées!$C$37)+($D62-1)*24+X$11,COLUMN(Entrées!$C$37)+($C62-1),4,TRUE,"Entrées")))</f>
        <v>41175</v>
      </c>
      <c r="Y62" s="28">
        <f ca="1">IF($D62&gt;$D$8,"",INDIRECT(ADDRESS(ROW(Entrées!$C$37)+($D62-1)*24+Y$11,COLUMN(Entrées!$C$37)+($C62-1),4,TRUE,"Entrées")))</f>
        <v>43775</v>
      </c>
      <c r="Z62" s="28">
        <f ca="1">IF($D62&gt;$D$8,"",INDIRECT(ADDRESS(ROW(Entrées!$C$37)+($D62-1)*24+Z$11,COLUMN(Entrées!$C$37)+($C62-1),4,TRUE,"Entrées")))</f>
        <v>45200</v>
      </c>
      <c r="AA62" s="28">
        <f ca="1">IF($D62&gt;$D$8,"",INDIRECT(ADDRESS(ROW(Entrées!$C$37)+($D62-1)*24+AA$11,COLUMN(Entrées!$C$37)+($C62-1),4,TRUE,"Entrées")))</f>
        <v>45125</v>
      </c>
      <c r="AB62" s="28">
        <f ca="1">IF($D62&gt;$D$8,"",INDIRECT(ADDRESS(ROW(Entrées!$C$37)+($D62-1)*24+AB$11,COLUMN(Entrées!$C$37)+($C62-1),4,TRUE,"Entrées")))</f>
        <v>47562.5</v>
      </c>
      <c r="AC62" s="11"/>
      <c r="AD62" s="40">
        <f t="shared" ca="1" si="41"/>
        <v>43406.25</v>
      </c>
      <c r="AE62" s="40">
        <f t="shared" ca="1" si="43"/>
        <v>51850</v>
      </c>
      <c r="AF62" s="40">
        <f t="shared" ca="1" si="44"/>
        <v>35975</v>
      </c>
      <c r="AG62" s="4"/>
      <c r="AH62" s="11">
        <f>Entrées!A89</f>
        <v>3</v>
      </c>
      <c r="AI62" s="13">
        <f>Entrées!B89</f>
        <v>4</v>
      </c>
      <c r="AJ62" s="31">
        <f t="shared" ca="1" si="29"/>
        <v>55625.834722222207</v>
      </c>
      <c r="AK62" s="31">
        <f t="shared" ca="1" si="4"/>
        <v>55155.277777777781</v>
      </c>
      <c r="AL62" s="31">
        <f t="shared" ca="1" si="5"/>
        <v>55132.569444444431</v>
      </c>
      <c r="AM62" s="31">
        <f t="shared" ca="1" si="6"/>
        <v>439.35972222222233</v>
      </c>
      <c r="AN62" s="31">
        <f t="shared" ca="1" si="7"/>
        <v>2143.2847222222222</v>
      </c>
      <c r="AO62" s="31">
        <f t="shared" ca="1" si="8"/>
        <v>1711.4715277777773</v>
      </c>
      <c r="AP62" s="31">
        <f t="shared" ca="1" si="9"/>
        <v>43686.806944444448</v>
      </c>
      <c r="AQ62" s="31">
        <f t="shared" ca="1" si="10"/>
        <v>2048.2006944444447</v>
      </c>
      <c r="AR62" s="31">
        <f t="shared" ca="1" si="11"/>
        <v>467.57708333333329</v>
      </c>
      <c r="AS62" s="31">
        <f t="shared" ca="1" si="12"/>
        <v>9872.0041666666693</v>
      </c>
      <c r="AT62" s="31">
        <f t="shared" ca="1" si="13"/>
        <v>-752.91041666666672</v>
      </c>
      <c r="AU62" s="31">
        <f t="shared" ca="1" si="14"/>
        <v>580.30277777777769</v>
      </c>
      <c r="AV62" s="31">
        <f t="shared" ca="1" si="15"/>
        <v>-4570.3041666666659</v>
      </c>
      <c r="AW62" s="31">
        <f t="shared" ca="1" si="16"/>
        <v>53.39583333333335</v>
      </c>
      <c r="AX62" s="31">
        <f t="shared" ca="1" si="17"/>
        <v>1401.9361111111111</v>
      </c>
      <c r="AY62" s="31">
        <f t="shared" ca="1" si="18"/>
        <v>-1132.0805555555555</v>
      </c>
      <c r="AZ62" s="31">
        <f t="shared" ca="1" si="19"/>
        <v>-2177.1819444444441</v>
      </c>
      <c r="BA62" s="31">
        <f t="shared" ca="1" si="20"/>
        <v>644.8125</v>
      </c>
      <c r="BB62" s="31">
        <f t="shared" ca="1" si="21"/>
        <v>-1410.101388888889</v>
      </c>
      <c r="BC62" s="31">
        <f t="shared" ca="1" si="22"/>
        <v>-1800.2902777777781</v>
      </c>
      <c r="BD62" s="11"/>
      <c r="BE62" s="4"/>
      <c r="BF62" s="11">
        <f t="shared" si="23"/>
        <v>3</v>
      </c>
      <c r="BG62" s="11">
        <f t="shared" si="35"/>
        <v>4</v>
      </c>
      <c r="BH62" s="32">
        <f>IF($BF62&gt;$Y$7,"",IF(AND($BF62=$Y$7,$BG62=23),"",Entrées!C90-Entrées!C89))</f>
        <v>1485.5</v>
      </c>
      <c r="BI62" s="32">
        <f>IF($BF62&gt;$Y$7,"",IF(AND($BF62=$Y$7,$BG62=23),"",Entrées!D90-Entrées!D89))</f>
        <v>1987.5</v>
      </c>
      <c r="BJ62" s="32">
        <f>IF($BF62&gt;$Y$7,"",IF(AND($BF62=$Y$7,$BG62=23),"",Entrées!E90-Entrées!E89))</f>
        <v>2462.5</v>
      </c>
      <c r="BK62" s="32">
        <f>IF($BF62&gt;$Y$7,"",IF(AND($BF62=$Y$7,$BG62=23),"",Entrées!F90-Entrées!F89))</f>
        <v>2</v>
      </c>
      <c r="BL62" s="32">
        <f>IF($BF62&gt;$Y$7,"",IF(AND($BF62=$Y$7,$BG62=23),"",Entrées!G90-Entrées!G89))</f>
        <v>105</v>
      </c>
      <c r="BM62" s="32">
        <f>IF($BF62&gt;$Y$7,"",IF(AND($BF62=$Y$7,$BG62=23),"",Entrées!H90-Entrées!H89))</f>
        <v>253</v>
      </c>
      <c r="BN62" s="32">
        <f>IF($BF62&gt;$Y$7,"",IF(AND($BF62=$Y$7,$BG62=23),"",Entrées!I90-Entrées!I89))</f>
        <v>287.5</v>
      </c>
      <c r="BO62" s="32">
        <f>IF($BF62&gt;$Y$7,"",IF(AND($BF62=$Y$7,$BG62=23),"",Entrées!J90-Entrées!J89))</f>
        <v>-97.5</v>
      </c>
      <c r="BP62" s="32">
        <f>IF($BF62&gt;$Y$7,"",IF(AND($BF62=$Y$7,$BG62=23),"",Entrées!K90-Entrées!K89))</f>
        <v>0</v>
      </c>
      <c r="BQ62" s="32">
        <f>IF($BF62&gt;$Y$7,"",IF(AND($BF62=$Y$7,$BG62=23),"",Entrées!L90-Entrées!L89))</f>
        <v>217</v>
      </c>
      <c r="BR62" s="32">
        <f>IF($BF62&gt;$Y$7,"",IF(AND($BF62=$Y$7,$BG62=23),"",Entrées!M90-Entrées!M89))</f>
        <v>115</v>
      </c>
      <c r="BS62" s="32">
        <f>IF($BF62&gt;$Y$7,"",IF(AND($BF62=$Y$7,$BG62=23),"",Entrées!N90-Entrées!N89))</f>
        <v>-5.5</v>
      </c>
      <c r="BT62" s="32">
        <f>IF($BF62&gt;$Y$7,"",IF(AND($BF62=$Y$7,$BG62=23),"",Entrées!O90-Entrées!O89))</f>
        <v>610</v>
      </c>
      <c r="BU62" s="32">
        <f>IF($BF62&gt;$Y$7,"",IF(AND($BF62=$Y$7,$BG62=23),"",Entrées!P90-Entrées!P89))</f>
        <v>1.5</v>
      </c>
      <c r="BV62" s="32">
        <f>IF($BF62&gt;$Y$7,"",IF(AND($BF62=$Y$7,$BG62=23),"",Entrées!Q90-Entrées!Q89))</f>
        <v>0</v>
      </c>
      <c r="BW62" s="32">
        <f>IF($BF62&gt;$Y$7,"",IF(AND($BF62=$Y$7,$BG62=23),"",Entrées!R90-Entrées!R89))</f>
        <v>586</v>
      </c>
      <c r="BX62" s="32">
        <f>IF($BF62&gt;$Y$7,"",IF(AND($BF62=$Y$7,$BG62=23),"",Entrées!S90-Entrées!S89))</f>
        <v>829</v>
      </c>
      <c r="BY62" s="32">
        <f>IF($BF62&gt;$Y$7,"",IF(AND($BF62=$Y$7,$BG62=23),"",Entrées!T90-Entrées!T89))</f>
        <v>0</v>
      </c>
      <c r="BZ62" s="32">
        <f>IF($BF62&gt;$Y$7,"",IF(AND($BF62=$Y$7,$BG62=23),"",Entrées!U90-Entrées!U89))</f>
        <v>1</v>
      </c>
      <c r="CA62" s="32">
        <f>IF($BF62&gt;$Y$7,"",IF(AND($BF62=$Y$7,$BG62=23),"",Entrées!V90-Entrées!V89))</f>
        <v>79</v>
      </c>
      <c r="CB62" s="4"/>
      <c r="CC62" s="4"/>
      <c r="CD62" s="33">
        <f>IF($BF62&lt;=$Y$7,Entrées!J89/CD$2,"")</f>
        <v>0.25368421052631579</v>
      </c>
      <c r="CE62" s="33">
        <f>IF($BF62&lt;=$Y$7,Entrées!K89/CE$2,"")</f>
        <v>0</v>
      </c>
      <c r="CF62" s="11">
        <f t="shared" si="24"/>
        <v>7600</v>
      </c>
      <c r="CG62" s="11">
        <f t="shared" si="25"/>
        <v>4200</v>
      </c>
      <c r="CH62" s="52">
        <f t="shared" si="26"/>
        <v>0.26950009137426939</v>
      </c>
      <c r="CI62" s="52">
        <f t="shared" si="27"/>
        <v>0.11132787698412699</v>
      </c>
      <c r="CK62" s="19">
        <f t="shared" si="36"/>
        <v>1050</v>
      </c>
      <c r="CM62" s="37" t="s">
        <v>36</v>
      </c>
      <c r="CN62" s="37">
        <f ca="1">COUNTIF(INDIRECT(ADDRESS(ROW($BO$10),COLUMN($BO$10),4)):INDIRECT(ADDRESS(ROW($BO$753),COLUMN($BO$10),4)),"&lt;"&amp;CK62)-COUNTIF(INDIRECT(ADDRESS(ROW($BO$10),COLUMN($BO$10),4)):INDIRECT(ADDRESS(ROW($BO$753),COLUMN($BO$10),4)),"&lt;"&amp;CK61)</f>
        <v>0</v>
      </c>
      <c r="CO62" s="35">
        <f ca="1">CN62/(Entrées!$P$11-1)</f>
        <v>0</v>
      </c>
      <c r="CR62" s="11"/>
      <c r="CS62" s="37" t="s">
        <v>36</v>
      </c>
      <c r="CT62" s="37">
        <f ca="1">COUNTIF(INDIRECT(ADDRESS(ROW($BP$10),COLUMN($BP$10),4)):INDIRECT(ADDRESS(ROW($BP$753),COLUMN($BP$10),4)),"&lt;"&amp;CK62)-COUNTIF(INDIRECT(ADDRESS(ROW($BP$10),COLUMN($BP$10),4)):INDIRECT(ADDRESS(ROW($BP$753),COLUMN($BP$10),4)),"&lt;"&amp;CK61)</f>
        <v>0</v>
      </c>
      <c r="CU62" s="35">
        <f ca="1">CT62/(Entrées!$P$11-1)</f>
        <v>0</v>
      </c>
      <c r="EE62" s="19"/>
      <c r="EF62" s="21"/>
      <c r="EG62" s="19"/>
      <c r="EH62" s="19"/>
      <c r="EI62" s="19"/>
      <c r="EJ62" s="19"/>
      <c r="EK62" s="19"/>
      <c r="EL62" s="19"/>
      <c r="EM62" s="19"/>
      <c r="EN62" s="19"/>
      <c r="EO62" s="19"/>
      <c r="EP62" s="19"/>
      <c r="EQ62" s="19"/>
      <c r="ER62" s="19"/>
      <c r="ES62" s="19"/>
      <c r="ET62" s="19"/>
      <c r="EU62" s="19"/>
      <c r="EV62" s="19"/>
      <c r="EW62" s="19"/>
      <c r="EX62" s="19"/>
    </row>
    <row r="63" spans="3:154">
      <c r="C63" s="11">
        <f t="shared" si="45"/>
        <v>2</v>
      </c>
      <c r="D63" s="27">
        <f t="shared" si="42"/>
        <v>15</v>
      </c>
      <c r="E63" s="28">
        <f ca="1">IF($D63&gt;$D$8,"",INDIRECT(ADDRESS(ROW(Entrées!$C$37)+($D63-1)*24+E$11,COLUMN(Entrées!$C$37)+($C63-1),4,TRUE,"Entrées")))</f>
        <v>45512.5</v>
      </c>
      <c r="F63" s="28">
        <f ca="1">IF($D63&gt;$D$8,"",INDIRECT(ADDRESS(ROW(Entrées!$C$37)+($D63-1)*24+F$11,COLUMN(Entrées!$C$37)+($C63-1),4,TRUE,"Entrées")))</f>
        <v>43262.5</v>
      </c>
      <c r="G63" s="28">
        <f ca="1">IF($D63&gt;$D$8,"",INDIRECT(ADDRESS(ROW(Entrées!$C$37)+($D63-1)*24+G$11,COLUMN(Entrées!$C$37)+($C63-1),4,TRUE,"Entrées")))</f>
        <v>42387.5</v>
      </c>
      <c r="H63" s="28">
        <f ca="1">IF($D63&gt;$D$8,"",INDIRECT(ADDRESS(ROW(Entrées!$C$37)+($D63-1)*24+H$11,COLUMN(Entrées!$C$37)+($C63-1),4,TRUE,"Entrées")))</f>
        <v>40087.5</v>
      </c>
      <c r="I63" s="28">
        <f ca="1">IF($D63&gt;$D$8,"",INDIRECT(ADDRESS(ROW(Entrées!$C$37)+($D63-1)*24+I$11,COLUMN(Entrées!$C$37)+($C63-1),4,TRUE,"Entrées")))</f>
        <v>39487.5</v>
      </c>
      <c r="J63" s="28">
        <f ca="1">IF($D63&gt;$D$8,"",INDIRECT(ADDRESS(ROW(Entrées!$C$37)+($D63-1)*24+J$11,COLUMN(Entrées!$C$37)+($C63-1),4,TRUE,"Entrées")))</f>
        <v>41837.5</v>
      </c>
      <c r="K63" s="28">
        <f ca="1">IF($D63&gt;$D$8,"",INDIRECT(ADDRESS(ROW(Entrées!$C$37)+($D63-1)*24+K$11,COLUMN(Entrées!$C$37)+($C63-1),4,TRUE,"Entrées")))</f>
        <v>47500</v>
      </c>
      <c r="L63" s="28">
        <f ca="1">IF($D63&gt;$D$8,"",INDIRECT(ADDRESS(ROW(Entrées!$C$37)+($D63-1)*24+L$11,COLUMN(Entrées!$C$37)+($C63-1),4,TRUE,"Entrées")))</f>
        <v>53612.5</v>
      </c>
      <c r="M63" s="28">
        <f ca="1">IF($D63&gt;$D$8,"",INDIRECT(ADDRESS(ROW(Entrées!$C$37)+($D63-1)*24+M$11,COLUMN(Entrées!$C$37)+($C63-1),4,TRUE,"Entrées")))</f>
        <v>56975</v>
      </c>
      <c r="N63" s="28">
        <f ca="1">IF($D63&gt;$D$8,"",INDIRECT(ADDRESS(ROW(Entrées!$C$37)+($D63-1)*24+N$11,COLUMN(Entrées!$C$37)+($C63-1),4,TRUE,"Entrées")))</f>
        <v>58662.5</v>
      </c>
      <c r="O63" s="28">
        <f ca="1">IF($D63&gt;$D$8,"",INDIRECT(ADDRESS(ROW(Entrées!$C$37)+($D63-1)*24+O$11,COLUMN(Entrées!$C$37)+($C63-1),4,TRUE,"Entrées")))</f>
        <v>58362.5</v>
      </c>
      <c r="P63" s="28">
        <f ca="1">IF($D63&gt;$D$8,"",INDIRECT(ADDRESS(ROW(Entrées!$C$37)+($D63-1)*24+P$11,COLUMN(Entrées!$C$37)+($C63-1),4,TRUE,"Entrées")))</f>
        <v>57925</v>
      </c>
      <c r="Q63" s="28">
        <f ca="1">IF($D63&gt;$D$8,"",INDIRECT(ADDRESS(ROW(Entrées!$C$37)+($D63-1)*24+Q$11,COLUMN(Entrées!$C$37)+($C63-1),4,TRUE,"Entrées")))</f>
        <v>57462.5</v>
      </c>
      <c r="R63" s="28">
        <f ca="1">IF($D63&gt;$D$8,"",INDIRECT(ADDRESS(ROW(Entrées!$C$37)+($D63-1)*24+R$11,COLUMN(Entrées!$C$37)+($C63-1),4,TRUE,"Entrées")))</f>
        <v>56950</v>
      </c>
      <c r="S63" s="28">
        <f ca="1">IF($D63&gt;$D$8,"",INDIRECT(ADDRESS(ROW(Entrées!$C$37)+($D63-1)*24+S$11,COLUMN(Entrées!$C$37)+($C63-1),4,TRUE,"Entrées")))</f>
        <v>55387.5</v>
      </c>
      <c r="T63" s="28">
        <f ca="1">IF($D63&gt;$D$8,"",INDIRECT(ADDRESS(ROW(Entrées!$C$37)+($D63-1)*24+T$11,COLUMN(Entrées!$C$37)+($C63-1),4,TRUE,"Entrées")))</f>
        <v>52625</v>
      </c>
      <c r="U63" s="28">
        <f ca="1">IF($D63&gt;$D$8,"",INDIRECT(ADDRESS(ROW(Entrées!$C$37)+($D63-1)*24+U$11,COLUMN(Entrées!$C$37)+($C63-1),4,TRUE,"Entrées")))</f>
        <v>50425</v>
      </c>
      <c r="V63" s="28">
        <f ca="1">IF($D63&gt;$D$8,"",INDIRECT(ADDRESS(ROW(Entrées!$C$37)+($D63-1)*24+V$11,COLUMN(Entrées!$C$37)+($C63-1),4,TRUE,"Entrées")))</f>
        <v>49275</v>
      </c>
      <c r="W63" s="28">
        <f ca="1">IF($D63&gt;$D$8,"",INDIRECT(ADDRESS(ROW(Entrées!$C$37)+($D63-1)*24+W$11,COLUMN(Entrées!$C$37)+($C63-1),4,TRUE,"Entrées")))</f>
        <v>50050</v>
      </c>
      <c r="X63" s="28">
        <f ca="1">IF($D63&gt;$D$8,"",INDIRECT(ADDRESS(ROW(Entrées!$C$37)+($D63-1)*24+X$11,COLUMN(Entrées!$C$37)+($C63-1),4,TRUE,"Entrées")))</f>
        <v>51875</v>
      </c>
      <c r="Y63" s="28">
        <f ca="1">IF($D63&gt;$D$8,"",INDIRECT(ADDRESS(ROW(Entrées!$C$37)+($D63-1)*24+Y$11,COLUMN(Entrées!$C$37)+($C63-1),4,TRUE,"Entrées")))</f>
        <v>52150</v>
      </c>
      <c r="Z63" s="28">
        <f ca="1">IF($D63&gt;$D$8,"",INDIRECT(ADDRESS(ROW(Entrées!$C$37)+($D63-1)*24+Z$11,COLUMN(Entrées!$C$37)+($C63-1),4,TRUE,"Entrées")))</f>
        <v>51812.5</v>
      </c>
      <c r="AA63" s="28">
        <f ca="1">IF($D63&gt;$D$8,"",INDIRECT(ADDRESS(ROW(Entrées!$C$37)+($D63-1)*24+AA$11,COLUMN(Entrées!$C$37)+($C63-1),4,TRUE,"Entrées")))</f>
        <v>50637.5</v>
      </c>
      <c r="AB63" s="28">
        <f ca="1">IF($D63&gt;$D$8,"",INDIRECT(ADDRESS(ROW(Entrées!$C$37)+($D63-1)*24+AB$11,COLUMN(Entrées!$C$37)+($C63-1),4,TRUE,"Entrées")))</f>
        <v>52487.5</v>
      </c>
      <c r="AC63" s="11"/>
      <c r="AD63" s="40">
        <f t="shared" ca="1" si="41"/>
        <v>50697.916666666664</v>
      </c>
      <c r="AE63" s="40">
        <f t="shared" ca="1" si="43"/>
        <v>58662.5</v>
      </c>
      <c r="AF63" s="40">
        <f t="shared" ca="1" si="44"/>
        <v>39487.5</v>
      </c>
      <c r="AG63" s="4"/>
      <c r="AH63" s="11">
        <f>Entrées!A90</f>
        <v>3</v>
      </c>
      <c r="AI63" s="13">
        <f>Entrées!B90</f>
        <v>5</v>
      </c>
      <c r="AJ63" s="31">
        <f t="shared" ca="1" si="29"/>
        <v>55625.834722222207</v>
      </c>
      <c r="AK63" s="31">
        <f t="shared" ca="1" si="4"/>
        <v>55155.277777777781</v>
      </c>
      <c r="AL63" s="31">
        <f t="shared" ca="1" si="5"/>
        <v>55132.569444444431</v>
      </c>
      <c r="AM63" s="31">
        <f t="shared" ca="1" si="6"/>
        <v>439.35972222222233</v>
      </c>
      <c r="AN63" s="31">
        <f t="shared" ca="1" si="7"/>
        <v>2143.2847222222222</v>
      </c>
      <c r="AO63" s="31">
        <f t="shared" ca="1" si="8"/>
        <v>1711.4715277777773</v>
      </c>
      <c r="AP63" s="31">
        <f t="shared" ca="1" si="9"/>
        <v>43686.806944444448</v>
      </c>
      <c r="AQ63" s="31">
        <f t="shared" ca="1" si="10"/>
        <v>2048.2006944444447</v>
      </c>
      <c r="AR63" s="31">
        <f t="shared" ca="1" si="11"/>
        <v>467.57708333333329</v>
      </c>
      <c r="AS63" s="31">
        <f t="shared" ca="1" si="12"/>
        <v>9872.0041666666693</v>
      </c>
      <c r="AT63" s="31">
        <f t="shared" ca="1" si="13"/>
        <v>-752.91041666666672</v>
      </c>
      <c r="AU63" s="31">
        <f t="shared" ca="1" si="14"/>
        <v>580.30277777777769</v>
      </c>
      <c r="AV63" s="31">
        <f t="shared" ca="1" si="15"/>
        <v>-4570.3041666666659</v>
      </c>
      <c r="AW63" s="31">
        <f t="shared" ca="1" si="16"/>
        <v>53.39583333333335</v>
      </c>
      <c r="AX63" s="31">
        <f t="shared" ca="1" si="17"/>
        <v>1401.9361111111111</v>
      </c>
      <c r="AY63" s="31">
        <f t="shared" ca="1" si="18"/>
        <v>-1132.0805555555555</v>
      </c>
      <c r="AZ63" s="31">
        <f t="shared" ca="1" si="19"/>
        <v>-2177.1819444444441</v>
      </c>
      <c r="BA63" s="31">
        <f t="shared" ca="1" si="20"/>
        <v>644.8125</v>
      </c>
      <c r="BB63" s="31">
        <f t="shared" ca="1" si="21"/>
        <v>-1410.101388888889</v>
      </c>
      <c r="BC63" s="31">
        <f t="shared" ca="1" si="22"/>
        <v>-1800.2902777777781</v>
      </c>
      <c r="BD63" s="11"/>
      <c r="BE63" s="4"/>
      <c r="BF63" s="11">
        <f t="shared" si="23"/>
        <v>3</v>
      </c>
      <c r="BG63" s="11">
        <f t="shared" si="35"/>
        <v>5</v>
      </c>
      <c r="BH63" s="32">
        <f>IF($BF63&gt;$Y$7,"",IF(AND($BF63=$Y$7,$BG63=23),"",Entrées!C91-Entrées!C90))</f>
        <v>5018</v>
      </c>
      <c r="BI63" s="32">
        <f>IF($BF63&gt;$Y$7,"",IF(AND($BF63=$Y$7,$BG63=23),"",Entrées!D91-Entrées!D90))</f>
        <v>5137.5</v>
      </c>
      <c r="BJ63" s="32">
        <f>IF($BF63&gt;$Y$7,"",IF(AND($BF63=$Y$7,$BG63=23),"",Entrées!E91-Entrées!E90))</f>
        <v>5625</v>
      </c>
      <c r="BK63" s="32">
        <f>IF($BF63&gt;$Y$7,"",IF(AND($BF63=$Y$7,$BG63=23),"",Entrées!F91-Entrées!F90))</f>
        <v>3.5</v>
      </c>
      <c r="BL63" s="32">
        <f>IF($BF63&gt;$Y$7,"",IF(AND($BF63=$Y$7,$BG63=23),"",Entrées!G91-Entrées!G90))</f>
        <v>351.5</v>
      </c>
      <c r="BM63" s="32">
        <f>IF($BF63&gt;$Y$7,"",IF(AND($BF63=$Y$7,$BG63=23),"",Entrées!H91-Entrées!H90))</f>
        <v>964.5</v>
      </c>
      <c r="BN63" s="32">
        <f>IF($BF63&gt;$Y$7,"",IF(AND($BF63=$Y$7,$BG63=23),"",Entrées!I91-Entrées!I90))</f>
        <v>343.5</v>
      </c>
      <c r="BO63" s="32">
        <f>IF($BF63&gt;$Y$7,"",IF(AND($BF63=$Y$7,$BG63=23),"",Entrées!J91-Entrées!J90))</f>
        <v>-108.5</v>
      </c>
      <c r="BP63" s="32">
        <f>IF($BF63&gt;$Y$7,"",IF(AND($BF63=$Y$7,$BG63=23),"",Entrées!K91-Entrées!K90))</f>
        <v>0</v>
      </c>
      <c r="BQ63" s="32">
        <f>IF($BF63&gt;$Y$7,"",IF(AND($BF63=$Y$7,$BG63=23),"",Entrées!L91-Entrées!L90))</f>
        <v>964.5</v>
      </c>
      <c r="BR63" s="32">
        <f>IF($BF63&gt;$Y$7,"",IF(AND($BF63=$Y$7,$BG63=23),"",Entrées!M91-Entrées!M90))</f>
        <v>1382</v>
      </c>
      <c r="BS63" s="32">
        <f>IF($BF63&gt;$Y$7,"",IF(AND($BF63=$Y$7,$BG63=23),"",Entrées!N91-Entrées!N90))</f>
        <v>11</v>
      </c>
      <c r="BT63" s="32">
        <f>IF($BF63&gt;$Y$7,"",IF(AND($BF63=$Y$7,$BG63=23),"",Entrées!O91-Entrées!O90))</f>
        <v>1106</v>
      </c>
      <c r="BU63" s="32">
        <f>IF($BF63&gt;$Y$7,"",IF(AND($BF63=$Y$7,$BG63=23),"",Entrées!P91-Entrées!P90))</f>
        <v>6</v>
      </c>
      <c r="BV63" s="32">
        <f>IF($BF63&gt;$Y$7,"",IF(AND($BF63=$Y$7,$BG63=23),"",Entrées!Q91-Entrées!Q90))</f>
        <v>0</v>
      </c>
      <c r="BW63" s="32">
        <f>IF($BF63&gt;$Y$7,"",IF(AND($BF63=$Y$7,$BG63=23),"",Entrées!R91-Entrées!R90))</f>
        <v>502</v>
      </c>
      <c r="BX63" s="32">
        <f>IF($BF63&gt;$Y$7,"",IF(AND($BF63=$Y$7,$BG63=23),"",Entrées!S91-Entrées!S90))</f>
        <v>570</v>
      </c>
      <c r="BY63" s="32">
        <f>IF($BF63&gt;$Y$7,"",IF(AND($BF63=$Y$7,$BG63=23),"",Entrées!T91-Entrées!T90))</f>
        <v>0</v>
      </c>
      <c r="BZ63" s="32">
        <f>IF($BF63&gt;$Y$7,"",IF(AND($BF63=$Y$7,$BG63=23),"",Entrées!U91-Entrées!U90))</f>
        <v>-492</v>
      </c>
      <c r="CA63" s="32">
        <f>IF($BF63&gt;$Y$7,"",IF(AND($BF63=$Y$7,$BG63=23),"",Entrées!V91-Entrées!V90))</f>
        <v>479</v>
      </c>
      <c r="CB63" s="4"/>
      <c r="CC63" s="4"/>
      <c r="CD63" s="33">
        <f>IF($BF63&lt;=$Y$7,Entrées!J90/CD$2,"")</f>
        <v>0.24085526315789474</v>
      </c>
      <c r="CE63" s="33">
        <f>IF($BF63&lt;=$Y$7,Entrées!K90/CE$2,"")</f>
        <v>0</v>
      </c>
      <c r="CF63" s="11">
        <f t="shared" si="24"/>
        <v>7600</v>
      </c>
      <c r="CG63" s="11">
        <f t="shared" si="25"/>
        <v>4200</v>
      </c>
      <c r="CH63" s="52">
        <f t="shared" si="26"/>
        <v>0.26950009137426939</v>
      </c>
      <c r="CI63" s="52">
        <f t="shared" si="27"/>
        <v>0.11132787698412699</v>
      </c>
      <c r="CK63" s="19">
        <f t="shared" si="36"/>
        <v>1150</v>
      </c>
      <c r="CM63" s="37" t="s">
        <v>37</v>
      </c>
      <c r="CN63" s="37">
        <f ca="1">COUNTIF(INDIRECT(ADDRESS(ROW($BO$10),COLUMN($BO$10),4)):INDIRECT(ADDRESS(ROW($BO$753),COLUMN($BO$10),4)),"&lt;"&amp;CK63)-COUNTIF(INDIRECT(ADDRESS(ROW($BO$10),COLUMN($BO$10),4)):INDIRECT(ADDRESS(ROW($BO$753),COLUMN($BO$10),4)),"&lt;"&amp;CK62)</f>
        <v>0</v>
      </c>
      <c r="CO63" s="35">
        <f ca="1">CN63/(Entrées!$P$11-1)</f>
        <v>0</v>
      </c>
      <c r="CR63" s="11"/>
      <c r="CS63" s="37" t="s">
        <v>37</v>
      </c>
      <c r="CT63" s="37">
        <f ca="1">COUNTIF(INDIRECT(ADDRESS(ROW($BP$10),COLUMN($BP$10),4)):INDIRECT(ADDRESS(ROW($BP$753),COLUMN($BP$10),4)),"&lt;"&amp;CK63)-COUNTIF(INDIRECT(ADDRESS(ROW($BP$10),COLUMN($BP$10),4)):INDIRECT(ADDRESS(ROW($BP$753),COLUMN($BP$10),4)),"&lt;"&amp;CK62)</f>
        <v>0</v>
      </c>
      <c r="CU63" s="35">
        <f ca="1">CT63/(Entrées!$P$11-1)</f>
        <v>0</v>
      </c>
      <c r="EE63" s="19"/>
      <c r="EF63" s="21"/>
      <c r="EG63" s="19"/>
      <c r="EH63" s="19"/>
      <c r="EI63" s="19"/>
      <c r="EJ63" s="19"/>
      <c r="EK63" s="19"/>
      <c r="EL63" s="19"/>
      <c r="EM63" s="19"/>
      <c r="EN63" s="19"/>
      <c r="EO63" s="19"/>
      <c r="EP63" s="19"/>
      <c r="EQ63" s="19"/>
      <c r="ER63" s="19"/>
      <c r="ES63" s="19"/>
      <c r="ET63" s="19"/>
      <c r="EU63" s="19"/>
      <c r="EV63" s="19"/>
      <c r="EW63" s="19"/>
      <c r="EX63" s="19"/>
    </row>
    <row r="64" spans="3:154">
      <c r="C64" s="11">
        <f t="shared" si="45"/>
        <v>2</v>
      </c>
      <c r="D64" s="27">
        <f t="shared" si="42"/>
        <v>16</v>
      </c>
      <c r="E64" s="28">
        <f ca="1">IF($D64&gt;$D$8,"",INDIRECT(ADDRESS(ROW(Entrées!$C$37)+($D64-1)*24+E$11,COLUMN(Entrées!$C$37)+($C64-1),4,TRUE,"Entrées")))</f>
        <v>49575</v>
      </c>
      <c r="F64" s="28">
        <f ca="1">IF($D64&gt;$D$8,"",INDIRECT(ADDRESS(ROW(Entrées!$C$37)+($D64-1)*24+F$11,COLUMN(Entrées!$C$37)+($C64-1),4,TRUE,"Entrées")))</f>
        <v>46637.5</v>
      </c>
      <c r="G64" s="28">
        <f ca="1">IF($D64&gt;$D$8,"",INDIRECT(ADDRESS(ROW(Entrées!$C$37)+($D64-1)*24+G$11,COLUMN(Entrées!$C$37)+($C64-1),4,TRUE,"Entrées")))</f>
        <v>45400</v>
      </c>
      <c r="H64" s="28">
        <f ca="1">IF($D64&gt;$D$8,"",INDIRECT(ADDRESS(ROW(Entrées!$C$37)+($D64-1)*24+H$11,COLUMN(Entrées!$C$37)+($C64-1),4,TRUE,"Entrées")))</f>
        <v>42637.5</v>
      </c>
      <c r="I64" s="28">
        <f ca="1">IF($D64&gt;$D$8,"",INDIRECT(ADDRESS(ROW(Entrées!$C$37)+($D64-1)*24+I$11,COLUMN(Entrées!$C$37)+($C64-1),4,TRUE,"Entrées")))</f>
        <v>41500</v>
      </c>
      <c r="J64" s="28">
        <f ca="1">IF($D64&gt;$D$8,"",INDIRECT(ADDRESS(ROW(Entrées!$C$37)+($D64-1)*24+J$11,COLUMN(Entrées!$C$37)+($C64-1),4,TRUE,"Entrées")))</f>
        <v>43187.5</v>
      </c>
      <c r="K64" s="28">
        <f ca="1">IF($D64&gt;$D$8,"",INDIRECT(ADDRESS(ROW(Entrées!$C$37)+($D64-1)*24+K$11,COLUMN(Entrées!$C$37)+($C64-1),4,TRUE,"Entrées")))</f>
        <v>48325</v>
      </c>
      <c r="L64" s="28">
        <f ca="1">IF($D64&gt;$D$8,"",INDIRECT(ADDRESS(ROW(Entrées!$C$37)+($D64-1)*24+L$11,COLUMN(Entrées!$C$37)+($C64-1),4,TRUE,"Entrées")))</f>
        <v>53850</v>
      </c>
      <c r="M64" s="28">
        <f ca="1">IF($D64&gt;$D$8,"",INDIRECT(ADDRESS(ROW(Entrées!$C$37)+($D64-1)*24+M$11,COLUMN(Entrées!$C$37)+($C64-1),4,TRUE,"Entrées")))</f>
        <v>56900</v>
      </c>
      <c r="N64" s="28">
        <f ca="1">IF($D64&gt;$D$8,"",INDIRECT(ADDRESS(ROW(Entrées!$C$37)+($D64-1)*24+N$11,COLUMN(Entrées!$C$37)+($C64-1),4,TRUE,"Entrées")))</f>
        <v>58375</v>
      </c>
      <c r="O64" s="28">
        <f ca="1">IF($D64&gt;$D$8,"",INDIRECT(ADDRESS(ROW(Entrées!$C$37)+($D64-1)*24+O$11,COLUMN(Entrées!$C$37)+($C64-1),4,TRUE,"Entrées")))</f>
        <v>58200</v>
      </c>
      <c r="P64" s="28">
        <f ca="1">IF($D64&gt;$D$8,"",INDIRECT(ADDRESS(ROW(Entrées!$C$37)+($D64-1)*24+P$11,COLUMN(Entrées!$C$37)+($C64-1),4,TRUE,"Entrées")))</f>
        <v>57900</v>
      </c>
      <c r="Q64" s="28">
        <f ca="1">IF($D64&gt;$D$8,"",INDIRECT(ADDRESS(ROW(Entrées!$C$37)+($D64-1)*24+Q$11,COLUMN(Entrées!$C$37)+($C64-1),4,TRUE,"Entrées")))</f>
        <v>57650</v>
      </c>
      <c r="R64" s="28">
        <f ca="1">IF($D64&gt;$D$8,"",INDIRECT(ADDRESS(ROW(Entrées!$C$37)+($D64-1)*24+R$11,COLUMN(Entrées!$C$37)+($C64-1),4,TRUE,"Entrées")))</f>
        <v>57037.5</v>
      </c>
      <c r="S64" s="28">
        <f ca="1">IF($D64&gt;$D$8,"",INDIRECT(ADDRESS(ROW(Entrées!$C$37)+($D64-1)*24+S$11,COLUMN(Entrées!$C$37)+($C64-1),4,TRUE,"Entrées")))</f>
        <v>55400</v>
      </c>
      <c r="T64" s="28">
        <f ca="1">IF($D64&gt;$D$8,"",INDIRECT(ADDRESS(ROW(Entrées!$C$37)+($D64-1)*24+T$11,COLUMN(Entrées!$C$37)+($C64-1),4,TRUE,"Entrées")))</f>
        <v>52837.5</v>
      </c>
      <c r="U64" s="28">
        <f ca="1">IF($D64&gt;$D$8,"",INDIRECT(ADDRESS(ROW(Entrées!$C$37)+($D64-1)*24+U$11,COLUMN(Entrées!$C$37)+($C64-1),4,TRUE,"Entrées")))</f>
        <v>51112.5</v>
      </c>
      <c r="V64" s="28">
        <f ca="1">IF($D64&gt;$D$8,"",INDIRECT(ADDRESS(ROW(Entrées!$C$37)+($D64-1)*24+V$11,COLUMN(Entrées!$C$37)+($C64-1),4,TRUE,"Entrées")))</f>
        <v>50062.5</v>
      </c>
      <c r="W64" s="28">
        <f ca="1">IF($D64&gt;$D$8,"",INDIRECT(ADDRESS(ROW(Entrées!$C$37)+($D64-1)*24+W$11,COLUMN(Entrées!$C$37)+($C64-1),4,TRUE,"Entrées")))</f>
        <v>51325</v>
      </c>
      <c r="X64" s="28">
        <f ca="1">IF($D64&gt;$D$8,"",INDIRECT(ADDRESS(ROW(Entrées!$C$37)+($D64-1)*24+X$11,COLUMN(Entrées!$C$37)+($C64-1),4,TRUE,"Entrées")))</f>
        <v>53262.5</v>
      </c>
      <c r="Y64" s="28">
        <f ca="1">IF($D64&gt;$D$8,"",INDIRECT(ADDRESS(ROW(Entrées!$C$37)+($D64-1)*24+Y$11,COLUMN(Entrées!$C$37)+($C64-1),4,TRUE,"Entrées")))</f>
        <v>52937.5</v>
      </c>
      <c r="Z64" s="28">
        <f ca="1">IF($D64&gt;$D$8,"",INDIRECT(ADDRESS(ROW(Entrées!$C$37)+($D64-1)*24+Z$11,COLUMN(Entrées!$C$37)+($C64-1),4,TRUE,"Entrées")))</f>
        <v>52287.5</v>
      </c>
      <c r="AA64" s="28">
        <f ca="1">IF($D64&gt;$D$8,"",INDIRECT(ADDRESS(ROW(Entrées!$C$37)+($D64-1)*24+AA$11,COLUMN(Entrées!$C$37)+($C64-1),4,TRUE,"Entrées")))</f>
        <v>51237.5</v>
      </c>
      <c r="AB64" s="28">
        <f ca="1">IF($D64&gt;$D$8,"",INDIRECT(ADDRESS(ROW(Entrées!$C$37)+($D64-1)*24+AB$11,COLUMN(Entrées!$C$37)+($C64-1),4,TRUE,"Entrées")))</f>
        <v>52475</v>
      </c>
      <c r="AC64" s="11"/>
      <c r="AD64" s="40">
        <f t="shared" ca="1" si="41"/>
        <v>51671.354166666664</v>
      </c>
      <c r="AE64" s="40">
        <f t="shared" ca="1" si="43"/>
        <v>58375</v>
      </c>
      <c r="AF64" s="40">
        <f t="shared" ca="1" si="44"/>
        <v>41500</v>
      </c>
      <c r="AG64" s="4"/>
      <c r="AH64" s="11">
        <f>Entrées!A91</f>
        <v>3</v>
      </c>
      <c r="AI64" s="13">
        <f>Entrées!B91</f>
        <v>6</v>
      </c>
      <c r="AJ64" s="31">
        <f t="shared" ca="1" si="29"/>
        <v>55625.834722222207</v>
      </c>
      <c r="AK64" s="31">
        <f t="shared" ca="1" si="4"/>
        <v>55155.277777777781</v>
      </c>
      <c r="AL64" s="31">
        <f t="shared" ca="1" si="5"/>
        <v>55132.569444444431</v>
      </c>
      <c r="AM64" s="31">
        <f t="shared" ca="1" si="6"/>
        <v>439.35972222222233</v>
      </c>
      <c r="AN64" s="31">
        <f t="shared" ca="1" si="7"/>
        <v>2143.2847222222222</v>
      </c>
      <c r="AO64" s="31">
        <f t="shared" ca="1" si="8"/>
        <v>1711.4715277777773</v>
      </c>
      <c r="AP64" s="31">
        <f t="shared" ca="1" si="9"/>
        <v>43686.806944444448</v>
      </c>
      <c r="AQ64" s="31">
        <f t="shared" ca="1" si="10"/>
        <v>2048.2006944444447</v>
      </c>
      <c r="AR64" s="31">
        <f t="shared" ca="1" si="11"/>
        <v>467.57708333333329</v>
      </c>
      <c r="AS64" s="31">
        <f t="shared" ca="1" si="12"/>
        <v>9872.0041666666693</v>
      </c>
      <c r="AT64" s="31">
        <f t="shared" ca="1" si="13"/>
        <v>-752.91041666666672</v>
      </c>
      <c r="AU64" s="31">
        <f t="shared" ca="1" si="14"/>
        <v>580.30277777777769</v>
      </c>
      <c r="AV64" s="31">
        <f t="shared" ca="1" si="15"/>
        <v>-4570.3041666666659</v>
      </c>
      <c r="AW64" s="31">
        <f t="shared" ca="1" si="16"/>
        <v>53.39583333333335</v>
      </c>
      <c r="AX64" s="31">
        <f t="shared" ca="1" si="17"/>
        <v>1401.9361111111111</v>
      </c>
      <c r="AY64" s="31">
        <f t="shared" ca="1" si="18"/>
        <v>-1132.0805555555555</v>
      </c>
      <c r="AZ64" s="31">
        <f t="shared" ca="1" si="19"/>
        <v>-2177.1819444444441</v>
      </c>
      <c r="BA64" s="31">
        <f t="shared" ca="1" si="20"/>
        <v>644.8125</v>
      </c>
      <c r="BB64" s="31">
        <f t="shared" ca="1" si="21"/>
        <v>-1410.101388888889</v>
      </c>
      <c r="BC64" s="31">
        <f t="shared" ca="1" si="22"/>
        <v>-1800.2902777777781</v>
      </c>
      <c r="BD64" s="11"/>
      <c r="BE64" s="4"/>
      <c r="BF64" s="11">
        <f t="shared" si="23"/>
        <v>3</v>
      </c>
      <c r="BG64" s="11">
        <f t="shared" si="35"/>
        <v>6</v>
      </c>
      <c r="BH64" s="32">
        <f>IF($BF64&gt;$Y$7,"",IF(AND($BF64=$Y$7,$BG64=23),"",Entrées!C92-Entrées!C91))</f>
        <v>7120</v>
      </c>
      <c r="BI64" s="32">
        <f>IF($BF64&gt;$Y$7,"",IF(AND($BF64=$Y$7,$BG64=23),"",Entrées!D92-Entrées!D91))</f>
        <v>5587.5</v>
      </c>
      <c r="BJ64" s="32">
        <f>IF($BF64&gt;$Y$7,"",IF(AND($BF64=$Y$7,$BG64=23),"",Entrées!E92-Entrées!E91))</f>
        <v>6612.5</v>
      </c>
      <c r="BK64" s="32">
        <f>IF($BF64&gt;$Y$7,"",IF(AND($BF64=$Y$7,$BG64=23),"",Entrées!F92-Entrées!F91))</f>
        <v>2.5</v>
      </c>
      <c r="BL64" s="32">
        <f>IF($BF64&gt;$Y$7,"",IF(AND($BF64=$Y$7,$BG64=23),"",Entrées!G92-Entrées!G91))</f>
        <v>282.5</v>
      </c>
      <c r="BM64" s="32">
        <f>IF($BF64&gt;$Y$7,"",IF(AND($BF64=$Y$7,$BG64=23),"",Entrées!H92-Entrées!H91))</f>
        <v>1634.5</v>
      </c>
      <c r="BN64" s="32">
        <f>IF($BF64&gt;$Y$7,"",IF(AND($BF64=$Y$7,$BG64=23),"",Entrées!I92-Entrées!I91))</f>
        <v>241.5</v>
      </c>
      <c r="BO64" s="32">
        <f>IF($BF64&gt;$Y$7,"",IF(AND($BF64=$Y$7,$BG64=23),"",Entrées!J92-Entrées!J91))</f>
        <v>-109</v>
      </c>
      <c r="BP64" s="32">
        <f>IF($BF64&gt;$Y$7,"",IF(AND($BF64=$Y$7,$BG64=23),"",Entrées!K92-Entrées!K91))</f>
        <v>0.5</v>
      </c>
      <c r="BQ64" s="32">
        <f>IF($BF64&gt;$Y$7,"",IF(AND($BF64=$Y$7,$BG64=23),"",Entrées!L92-Entrées!L91))</f>
        <v>3253</v>
      </c>
      <c r="BR64" s="32">
        <f>IF($BF64&gt;$Y$7,"",IF(AND($BF64=$Y$7,$BG64=23),"",Entrées!M92-Entrées!M91))</f>
        <v>714</v>
      </c>
      <c r="BS64" s="32">
        <f>IF($BF64&gt;$Y$7,"",IF(AND($BF64=$Y$7,$BG64=23),"",Entrées!N92-Entrées!N91))</f>
        <v>-9.5</v>
      </c>
      <c r="BT64" s="32">
        <f>IF($BF64&gt;$Y$7,"",IF(AND($BF64=$Y$7,$BG64=23),"",Entrées!O92-Entrées!O91))</f>
        <v>1110.5</v>
      </c>
      <c r="BU64" s="32">
        <f>IF($BF64&gt;$Y$7,"",IF(AND($BF64=$Y$7,$BG64=23),"",Entrées!P92-Entrées!P91))</f>
        <v>4.5</v>
      </c>
      <c r="BV64" s="32">
        <f>IF($BF64&gt;$Y$7,"",IF(AND($BF64=$Y$7,$BG64=23),"",Entrées!Q92-Entrées!Q91))</f>
        <v>0</v>
      </c>
      <c r="BW64" s="32">
        <f>IF($BF64&gt;$Y$7,"",IF(AND($BF64=$Y$7,$BG64=23),"",Entrées!R92-Entrées!R91))</f>
        <v>723</v>
      </c>
      <c r="BX64" s="32">
        <f>IF($BF64&gt;$Y$7,"",IF(AND($BF64=$Y$7,$BG64=23),"",Entrées!S92-Entrées!S91))</f>
        <v>-109</v>
      </c>
      <c r="BY64" s="32">
        <f>IF($BF64&gt;$Y$7,"",IF(AND($BF64=$Y$7,$BG64=23),"",Entrées!T92-Entrées!T91))</f>
        <v>-175</v>
      </c>
      <c r="BZ64" s="32">
        <f>IF($BF64&gt;$Y$7,"",IF(AND($BF64=$Y$7,$BG64=23),"",Entrées!U92-Entrées!U91))</f>
        <v>231</v>
      </c>
      <c r="CA64" s="32">
        <f>IF($BF64&gt;$Y$7,"",IF(AND($BF64=$Y$7,$BG64=23),"",Entrées!V92-Entrées!V91))</f>
        <v>342</v>
      </c>
      <c r="CB64" s="4"/>
      <c r="CC64" s="4"/>
      <c r="CD64" s="33">
        <f>IF($BF64&lt;=$Y$7,Entrées!J91/CD$2,"")</f>
        <v>0.22657894736842105</v>
      </c>
      <c r="CE64" s="33">
        <f>IF($BF64&lt;=$Y$7,Entrées!K91/CE$2,"")</f>
        <v>0</v>
      </c>
      <c r="CF64" s="11">
        <f t="shared" si="24"/>
        <v>7600</v>
      </c>
      <c r="CG64" s="11">
        <f t="shared" si="25"/>
        <v>4200</v>
      </c>
      <c r="CH64" s="52">
        <f t="shared" si="26"/>
        <v>0.26950009137426939</v>
      </c>
      <c r="CI64" s="52">
        <f t="shared" si="27"/>
        <v>0.11132787698412699</v>
      </c>
      <c r="CK64" s="19">
        <f t="shared" si="36"/>
        <v>1250</v>
      </c>
      <c r="CM64" s="37" t="s">
        <v>38</v>
      </c>
      <c r="CN64" s="37">
        <f ca="1">COUNTIF(INDIRECT(ADDRESS(ROW($BO$10),COLUMN($BO$10),4)):INDIRECT(ADDRESS(ROW($BO$753),COLUMN($BO$10),4)),"&lt;"&amp;CK64)-COUNTIF(INDIRECT(ADDRESS(ROW($BO$10),COLUMN($BO$10),4)):INDIRECT(ADDRESS(ROW($BO$753),COLUMN($BO$10),4)),"&lt;"&amp;CK63)</f>
        <v>0</v>
      </c>
      <c r="CO64" s="35">
        <f ca="1">CN64/(Entrées!$P$11-1)</f>
        <v>0</v>
      </c>
      <c r="CR64" s="11"/>
      <c r="CS64" s="37" t="s">
        <v>38</v>
      </c>
      <c r="CT64" s="37">
        <f ca="1">COUNTIF(INDIRECT(ADDRESS(ROW($BP$10),COLUMN($BP$10),4)):INDIRECT(ADDRESS(ROW($BP$753),COLUMN($BP$10),4)),"&lt;"&amp;CK64)-COUNTIF(INDIRECT(ADDRESS(ROW($BP$10),COLUMN($BP$10),4)):INDIRECT(ADDRESS(ROW($BP$753),COLUMN($BP$10),4)),"&lt;"&amp;CK63)</f>
        <v>0</v>
      </c>
      <c r="CU64" s="35">
        <f ca="1">CT64/(Entrées!$P$11-1)</f>
        <v>0</v>
      </c>
      <c r="EE64" s="19"/>
      <c r="EF64" s="19"/>
      <c r="EG64" s="19"/>
      <c r="EH64" s="19"/>
      <c r="EI64" s="19"/>
      <c r="EJ64" s="19"/>
      <c r="EK64" s="19"/>
      <c r="EL64" s="19"/>
      <c r="EM64" s="19"/>
      <c r="EN64" s="19"/>
      <c r="EO64" s="19"/>
      <c r="EP64" s="19"/>
      <c r="EQ64" s="19"/>
      <c r="ER64" s="19"/>
      <c r="ES64" s="19"/>
      <c r="ET64" s="19"/>
      <c r="EU64" s="19"/>
      <c r="EV64" s="19"/>
      <c r="EW64" s="19"/>
      <c r="EX64" s="19"/>
    </row>
    <row r="65" spans="1:154">
      <c r="A65" s="11">
        <f>ROW(E49)</f>
        <v>49</v>
      </c>
      <c r="C65" s="11">
        <f t="shared" si="45"/>
        <v>2</v>
      </c>
      <c r="D65" s="27">
        <f t="shared" si="42"/>
        <v>17</v>
      </c>
      <c r="E65" s="28">
        <f ca="1">IF($D65&gt;$D$8,"",INDIRECT(ADDRESS(ROW(Entrées!$C$37)+($D65-1)*24+E$11,COLUMN(Entrées!$C$37)+($C65-1),4,TRUE,"Entrées")))</f>
        <v>48925</v>
      </c>
      <c r="F65" s="28">
        <f ca="1">IF($D65&gt;$D$8,"",INDIRECT(ADDRESS(ROW(Entrées!$C$37)+($D65-1)*24+F$11,COLUMN(Entrées!$C$37)+($C65-1),4,TRUE,"Entrées")))</f>
        <v>46150</v>
      </c>
      <c r="G65" s="28">
        <f ca="1">IF($D65&gt;$D$8,"",INDIRECT(ADDRESS(ROW(Entrées!$C$37)+($D65-1)*24+G$11,COLUMN(Entrées!$C$37)+($C65-1),4,TRUE,"Entrées")))</f>
        <v>44987.5</v>
      </c>
      <c r="H65" s="28">
        <f ca="1">IF($D65&gt;$D$8,"",INDIRECT(ADDRESS(ROW(Entrées!$C$37)+($D65-1)*24+H$11,COLUMN(Entrées!$C$37)+($C65-1),4,TRUE,"Entrées")))</f>
        <v>41950</v>
      </c>
      <c r="I65" s="28">
        <f ca="1">IF($D65&gt;$D$8,"",INDIRECT(ADDRESS(ROW(Entrées!$C$37)+($D65-1)*24+I$11,COLUMN(Entrées!$C$37)+($C65-1),4,TRUE,"Entrées")))</f>
        <v>40700</v>
      </c>
      <c r="J65" s="28">
        <f ca="1">IF($D65&gt;$D$8,"",INDIRECT(ADDRESS(ROW(Entrées!$C$37)+($D65-1)*24+J$11,COLUMN(Entrées!$C$37)+($C65-1),4,TRUE,"Entrées")))</f>
        <v>42275</v>
      </c>
      <c r="K65" s="28">
        <f ca="1">IF($D65&gt;$D$8,"",INDIRECT(ADDRESS(ROW(Entrées!$C$37)+($D65-1)*24+K$11,COLUMN(Entrées!$C$37)+($C65-1),4,TRUE,"Entrées")))</f>
        <v>46437.5</v>
      </c>
      <c r="L65" s="28">
        <f ca="1">IF($D65&gt;$D$8,"",INDIRECT(ADDRESS(ROW(Entrées!$C$37)+($D65-1)*24+L$11,COLUMN(Entrées!$C$37)+($C65-1),4,TRUE,"Entrées")))</f>
        <v>51112.5</v>
      </c>
      <c r="M65" s="28">
        <f ca="1">IF($D65&gt;$D$8,"",INDIRECT(ADDRESS(ROW(Entrées!$C$37)+($D65-1)*24+M$11,COLUMN(Entrées!$C$37)+($C65-1),4,TRUE,"Entrées")))</f>
        <v>54400</v>
      </c>
      <c r="N65" s="28">
        <f ca="1">IF($D65&gt;$D$8,"",INDIRECT(ADDRESS(ROW(Entrées!$C$37)+($D65-1)*24+N$11,COLUMN(Entrées!$C$37)+($C65-1),4,TRUE,"Entrées")))</f>
        <v>56025</v>
      </c>
      <c r="O65" s="28">
        <f ca="1">IF($D65&gt;$D$8,"",INDIRECT(ADDRESS(ROW(Entrées!$C$37)+($D65-1)*24+O$11,COLUMN(Entrées!$C$37)+($C65-1),4,TRUE,"Entrées")))</f>
        <v>55762.5</v>
      </c>
      <c r="P65" s="28">
        <f ca="1">IF($D65&gt;$D$8,"",INDIRECT(ADDRESS(ROW(Entrées!$C$37)+($D65-1)*24+P$11,COLUMN(Entrées!$C$37)+($C65-1),4,TRUE,"Entrées")))</f>
        <v>55437.5</v>
      </c>
      <c r="Q65" s="28">
        <f ca="1">IF($D65&gt;$D$8,"",INDIRECT(ADDRESS(ROW(Entrées!$C$37)+($D65-1)*24+Q$11,COLUMN(Entrées!$C$37)+($C65-1),4,TRUE,"Entrées")))</f>
        <v>54862.5</v>
      </c>
      <c r="R65" s="28">
        <f ca="1">IF($D65&gt;$D$8,"",INDIRECT(ADDRESS(ROW(Entrées!$C$37)+($D65-1)*24+R$11,COLUMN(Entrées!$C$37)+($C65-1),4,TRUE,"Entrées")))</f>
        <v>54312.5</v>
      </c>
      <c r="S65" s="28">
        <f ca="1">IF($D65&gt;$D$8,"",INDIRECT(ADDRESS(ROW(Entrées!$C$37)+($D65-1)*24+S$11,COLUMN(Entrées!$C$37)+($C65-1),4,TRUE,"Entrées")))</f>
        <v>53062.5</v>
      </c>
      <c r="T65" s="28">
        <f ca="1">IF($D65&gt;$D$8,"",INDIRECT(ADDRESS(ROW(Entrées!$C$37)+($D65-1)*24+T$11,COLUMN(Entrées!$C$37)+($C65-1),4,TRUE,"Entrées")))</f>
        <v>50687.5</v>
      </c>
      <c r="U65" s="28">
        <f ca="1">IF($D65&gt;$D$8,"",INDIRECT(ADDRESS(ROW(Entrées!$C$37)+($D65-1)*24+U$11,COLUMN(Entrées!$C$37)+($C65-1),4,TRUE,"Entrées")))</f>
        <v>49037.5</v>
      </c>
      <c r="V65" s="28">
        <f ca="1">IF($D65&gt;$D$8,"",INDIRECT(ADDRESS(ROW(Entrées!$C$37)+($D65-1)*24+V$11,COLUMN(Entrées!$C$37)+($C65-1),4,TRUE,"Entrées")))</f>
        <v>47737.5</v>
      </c>
      <c r="W65" s="28">
        <f ca="1">IF($D65&gt;$D$8,"",INDIRECT(ADDRESS(ROW(Entrées!$C$37)+($D65-1)*24+W$11,COLUMN(Entrées!$C$37)+($C65-1),4,TRUE,"Entrées")))</f>
        <v>48737.5</v>
      </c>
      <c r="X65" s="28">
        <f ca="1">IF($D65&gt;$D$8,"",INDIRECT(ADDRESS(ROW(Entrées!$C$37)+($D65-1)*24+X$11,COLUMN(Entrées!$C$37)+($C65-1),4,TRUE,"Entrées")))</f>
        <v>50487.5</v>
      </c>
      <c r="Y65" s="28">
        <f ca="1">IF($D65&gt;$D$8,"",INDIRECT(ADDRESS(ROW(Entrées!$C$37)+($D65-1)*24+Y$11,COLUMN(Entrées!$C$37)+($C65-1),4,TRUE,"Entrées")))</f>
        <v>50062.5</v>
      </c>
      <c r="Z65" s="28">
        <f ca="1">IF($D65&gt;$D$8,"",INDIRECT(ADDRESS(ROW(Entrées!$C$37)+($D65-1)*24+Z$11,COLUMN(Entrées!$C$37)+($C65-1),4,TRUE,"Entrées")))</f>
        <v>49750</v>
      </c>
      <c r="AA65" s="28">
        <f ca="1">IF($D65&gt;$D$8,"",INDIRECT(ADDRESS(ROW(Entrées!$C$37)+($D65-1)*24+AA$11,COLUMN(Entrées!$C$37)+($C65-1),4,TRUE,"Entrées")))</f>
        <v>48987.5</v>
      </c>
      <c r="AB65" s="28">
        <f ca="1">IF($D65&gt;$D$8,"",INDIRECT(ADDRESS(ROW(Entrées!$C$37)+($D65-1)*24+AB$11,COLUMN(Entrées!$C$37)+($C65-1),4,TRUE,"Entrées")))</f>
        <v>50287.5</v>
      </c>
      <c r="AC65" s="11"/>
      <c r="AD65" s="40">
        <f t="shared" ca="1" si="41"/>
        <v>49673.958333333336</v>
      </c>
      <c r="AE65" s="40">
        <f t="shared" ca="1" si="43"/>
        <v>56025</v>
      </c>
      <c r="AF65" s="40">
        <f t="shared" ca="1" si="44"/>
        <v>40700</v>
      </c>
      <c r="AG65" s="4"/>
      <c r="AH65" s="11">
        <f>Entrées!A92</f>
        <v>3</v>
      </c>
      <c r="AI65" s="13">
        <f>Entrées!B92</f>
        <v>7</v>
      </c>
      <c r="AJ65" s="31">
        <f t="shared" ca="1" si="29"/>
        <v>55625.834722222207</v>
      </c>
      <c r="AK65" s="31">
        <f t="shared" ca="1" si="4"/>
        <v>55155.277777777781</v>
      </c>
      <c r="AL65" s="31">
        <f t="shared" ca="1" si="5"/>
        <v>55132.569444444431</v>
      </c>
      <c r="AM65" s="31">
        <f t="shared" ca="1" si="6"/>
        <v>439.35972222222233</v>
      </c>
      <c r="AN65" s="31">
        <f t="shared" ca="1" si="7"/>
        <v>2143.2847222222222</v>
      </c>
      <c r="AO65" s="31">
        <f t="shared" ca="1" si="8"/>
        <v>1711.4715277777773</v>
      </c>
      <c r="AP65" s="31">
        <f t="shared" ca="1" si="9"/>
        <v>43686.806944444448</v>
      </c>
      <c r="AQ65" s="31">
        <f t="shared" ca="1" si="10"/>
        <v>2048.2006944444447</v>
      </c>
      <c r="AR65" s="31">
        <f t="shared" ca="1" si="11"/>
        <v>467.57708333333329</v>
      </c>
      <c r="AS65" s="31">
        <f t="shared" ca="1" si="12"/>
        <v>9872.0041666666693</v>
      </c>
      <c r="AT65" s="31">
        <f t="shared" ca="1" si="13"/>
        <v>-752.91041666666672</v>
      </c>
      <c r="AU65" s="31">
        <f t="shared" ca="1" si="14"/>
        <v>580.30277777777769</v>
      </c>
      <c r="AV65" s="31">
        <f t="shared" ca="1" si="15"/>
        <v>-4570.3041666666659</v>
      </c>
      <c r="AW65" s="31">
        <f t="shared" ca="1" si="16"/>
        <v>53.39583333333335</v>
      </c>
      <c r="AX65" s="31">
        <f t="shared" ca="1" si="17"/>
        <v>1401.9361111111111</v>
      </c>
      <c r="AY65" s="31">
        <f t="shared" ca="1" si="18"/>
        <v>-1132.0805555555555</v>
      </c>
      <c r="AZ65" s="31">
        <f t="shared" ca="1" si="19"/>
        <v>-2177.1819444444441</v>
      </c>
      <c r="BA65" s="31">
        <f t="shared" ca="1" si="20"/>
        <v>644.8125</v>
      </c>
      <c r="BB65" s="31">
        <f t="shared" ca="1" si="21"/>
        <v>-1410.101388888889</v>
      </c>
      <c r="BC65" s="31">
        <f t="shared" ca="1" si="22"/>
        <v>-1800.2902777777781</v>
      </c>
      <c r="BD65" s="11"/>
      <c r="BE65" s="4"/>
      <c r="BF65" s="11">
        <f t="shared" si="23"/>
        <v>3</v>
      </c>
      <c r="BG65" s="11">
        <f t="shared" si="35"/>
        <v>7</v>
      </c>
      <c r="BH65" s="32">
        <f>IF($BF65&gt;$Y$7,"",IF(AND($BF65=$Y$7,$BG65=23),"",Entrées!C93-Entrées!C92))</f>
        <v>2765.5</v>
      </c>
      <c r="BI65" s="32">
        <f>IF($BF65&gt;$Y$7,"",IF(AND($BF65=$Y$7,$BG65=23),"",Entrées!D93-Entrées!D92))</f>
        <v>3037.5</v>
      </c>
      <c r="BJ65" s="32">
        <f>IF($BF65&gt;$Y$7,"",IF(AND($BF65=$Y$7,$BG65=23),"",Entrées!E93-Entrées!E92))</f>
        <v>2450</v>
      </c>
      <c r="BK65" s="32">
        <f>IF($BF65&gt;$Y$7,"",IF(AND($BF65=$Y$7,$BG65=23),"",Entrées!F93-Entrées!F92))</f>
        <v>612.5</v>
      </c>
      <c r="BL65" s="32">
        <f>IF($BF65&gt;$Y$7,"",IF(AND($BF65=$Y$7,$BG65=23),"",Entrées!G93-Entrées!G92))</f>
        <v>-94.5</v>
      </c>
      <c r="BM65" s="32">
        <f>IF($BF65&gt;$Y$7,"",IF(AND($BF65=$Y$7,$BG65=23),"",Entrées!H93-Entrées!H92))</f>
        <v>575</v>
      </c>
      <c r="BN65" s="32">
        <f>IF($BF65&gt;$Y$7,"",IF(AND($BF65=$Y$7,$BG65=23),"",Entrées!I93-Entrées!I92))</f>
        <v>59.5</v>
      </c>
      <c r="BO65" s="32">
        <f>IF($BF65&gt;$Y$7,"",IF(AND($BF65=$Y$7,$BG65=23),"",Entrées!J93-Entrées!J92))</f>
        <v>-97</v>
      </c>
      <c r="BP65" s="32">
        <f>IF($BF65&gt;$Y$7,"",IF(AND($BF65=$Y$7,$BG65=23),"",Entrées!K93-Entrées!K92))</f>
        <v>124.5</v>
      </c>
      <c r="BQ65" s="32">
        <f>IF($BF65&gt;$Y$7,"",IF(AND($BF65=$Y$7,$BG65=23),"",Entrées!L93-Entrées!L92))</f>
        <v>767.5</v>
      </c>
      <c r="BR65" s="32">
        <f>IF($BF65&gt;$Y$7,"",IF(AND($BF65=$Y$7,$BG65=23),"",Entrées!M93-Entrées!M92))</f>
        <v>261.5</v>
      </c>
      <c r="BS65" s="32">
        <f>IF($BF65&gt;$Y$7,"",IF(AND($BF65=$Y$7,$BG65=23),"",Entrées!N93-Entrées!N92))</f>
        <v>4</v>
      </c>
      <c r="BT65" s="32">
        <f>IF($BF65&gt;$Y$7,"",IF(AND($BF65=$Y$7,$BG65=23),"",Entrées!O93-Entrées!O92))</f>
        <v>552</v>
      </c>
      <c r="BU65" s="32">
        <f>IF($BF65&gt;$Y$7,"",IF(AND($BF65=$Y$7,$BG65=23),"",Entrées!P93-Entrées!P92))</f>
        <v>6</v>
      </c>
      <c r="BV65" s="32">
        <f>IF($BF65&gt;$Y$7,"",IF(AND($BF65=$Y$7,$BG65=23),"",Entrées!Q93-Entrées!Q92))</f>
        <v>0</v>
      </c>
      <c r="BW65" s="32">
        <f>IF($BF65&gt;$Y$7,"",IF(AND($BF65=$Y$7,$BG65=23),"",Entrées!R93-Entrées!R92))</f>
        <v>150</v>
      </c>
      <c r="BX65" s="32">
        <f>IF($BF65&gt;$Y$7,"",IF(AND($BF65=$Y$7,$BG65=23),"",Entrées!S93-Entrées!S92))</f>
        <v>830</v>
      </c>
      <c r="BY65" s="32">
        <f>IF($BF65&gt;$Y$7,"",IF(AND($BF65=$Y$7,$BG65=23),"",Entrées!T93-Entrées!T92))</f>
        <v>-550</v>
      </c>
      <c r="BZ65" s="32">
        <f>IF($BF65&gt;$Y$7,"",IF(AND($BF65=$Y$7,$BG65=23),"",Entrées!U93-Entrées!U92))</f>
        <v>140</v>
      </c>
      <c r="CA65" s="32">
        <f>IF($BF65&gt;$Y$7,"",IF(AND($BF65=$Y$7,$BG65=23),"",Entrées!V93-Entrées!V92))</f>
        <v>23</v>
      </c>
      <c r="CB65" s="4"/>
      <c r="CC65" s="4"/>
      <c r="CD65" s="33">
        <f>IF($BF65&lt;=$Y$7,Entrées!J92/CD$2,"")</f>
        <v>0.21223684210526317</v>
      </c>
      <c r="CE65" s="33">
        <f>IF($BF65&lt;=$Y$7,Entrées!K92/CE$2,"")</f>
        <v>1.1904761904761905E-4</v>
      </c>
      <c r="CF65" s="11">
        <f t="shared" si="24"/>
        <v>7600</v>
      </c>
      <c r="CG65" s="11">
        <f t="shared" si="25"/>
        <v>4200</v>
      </c>
      <c r="CH65" s="52">
        <f t="shared" si="26"/>
        <v>0.26950009137426939</v>
      </c>
      <c r="CI65" s="52">
        <f t="shared" si="27"/>
        <v>0.11132787698412699</v>
      </c>
      <c r="CK65" s="19"/>
      <c r="CL65" s="19"/>
      <c r="CM65" s="19"/>
      <c r="CN65" s="19">
        <f ca="1">SUM(CN40:CN64)</f>
        <v>719</v>
      </c>
      <c r="CO65" s="38">
        <f ca="1">SUM(CO40:CO64)</f>
        <v>0.99999999999999989</v>
      </c>
      <c r="CR65" s="19"/>
      <c r="CS65" s="19"/>
      <c r="CT65" s="19">
        <f ca="1">SUM(CT40:CT64)</f>
        <v>719</v>
      </c>
      <c r="CU65" s="38">
        <f ca="1">SUM(CU40:CU64)</f>
        <v>0.99999999999999989</v>
      </c>
      <c r="EE65" s="19"/>
      <c r="EF65" s="19"/>
      <c r="EG65" s="19"/>
      <c r="EH65" s="19"/>
      <c r="EI65" s="19"/>
      <c r="EJ65" s="19"/>
      <c r="EK65" s="19"/>
      <c r="EL65" s="19"/>
      <c r="EM65" s="19"/>
      <c r="EN65" s="19"/>
      <c r="EO65" s="19"/>
      <c r="EP65" s="19"/>
      <c r="EQ65" s="19"/>
      <c r="ER65" s="19"/>
      <c r="ES65" s="19"/>
      <c r="ET65" s="19"/>
      <c r="EU65" s="19"/>
      <c r="EV65" s="19"/>
      <c r="EW65" s="19"/>
      <c r="EX65" s="19"/>
    </row>
    <row r="66" spans="1:154">
      <c r="A66" s="11">
        <f>A65+$Y$7-1</f>
        <v>78</v>
      </c>
      <c r="C66" s="11">
        <f t="shared" si="45"/>
        <v>2</v>
      </c>
      <c r="D66" s="27">
        <f t="shared" si="42"/>
        <v>18</v>
      </c>
      <c r="E66" s="28">
        <f ca="1">IF($D66&gt;$D$8,"",INDIRECT(ADDRESS(ROW(Entrées!$C$37)+($D66-1)*24+E$11,COLUMN(Entrées!$C$37)+($C66-1),4,TRUE,"Entrées")))</f>
        <v>47812.5</v>
      </c>
      <c r="F66" s="28">
        <f ca="1">IF($D66&gt;$D$8,"",INDIRECT(ADDRESS(ROW(Entrées!$C$37)+($D66-1)*24+F$11,COLUMN(Entrées!$C$37)+($C66-1),4,TRUE,"Entrées")))</f>
        <v>44862.5</v>
      </c>
      <c r="G66" s="28">
        <f ca="1">IF($D66&gt;$D$8,"",INDIRECT(ADDRESS(ROW(Entrées!$C$37)+($D66-1)*24+G$11,COLUMN(Entrées!$C$37)+($C66-1),4,TRUE,"Entrées")))</f>
        <v>43612.5</v>
      </c>
      <c r="H66" s="28">
        <f ca="1">IF($D66&gt;$D$8,"",INDIRECT(ADDRESS(ROW(Entrées!$C$37)+($D66-1)*24+H$11,COLUMN(Entrées!$C$37)+($C66-1),4,TRUE,"Entrées")))</f>
        <v>40775</v>
      </c>
      <c r="I66" s="28">
        <f ca="1">IF($D66&gt;$D$8,"",INDIRECT(ADDRESS(ROW(Entrées!$C$37)+($D66-1)*24+I$11,COLUMN(Entrées!$C$37)+($C66-1),4,TRUE,"Entrées")))</f>
        <v>39537.5</v>
      </c>
      <c r="J66" s="28">
        <f ca="1">IF($D66&gt;$D$8,"",INDIRECT(ADDRESS(ROW(Entrées!$C$37)+($D66-1)*24+J$11,COLUMN(Entrées!$C$37)+($C66-1),4,TRUE,"Entrées")))</f>
        <v>41037.5</v>
      </c>
      <c r="K66" s="28">
        <f ca="1">IF($D66&gt;$D$8,"",INDIRECT(ADDRESS(ROW(Entrées!$C$37)+($D66-1)*24+K$11,COLUMN(Entrées!$C$37)+($C66-1),4,TRUE,"Entrées")))</f>
        <v>45612.5</v>
      </c>
      <c r="L66" s="28">
        <f ca="1">IF($D66&gt;$D$8,"",INDIRECT(ADDRESS(ROW(Entrées!$C$37)+($D66-1)*24+L$11,COLUMN(Entrées!$C$37)+($C66-1),4,TRUE,"Entrées")))</f>
        <v>50637.5</v>
      </c>
      <c r="M66" s="28">
        <f ca="1">IF($D66&gt;$D$8,"",INDIRECT(ADDRESS(ROW(Entrées!$C$37)+($D66-1)*24+M$11,COLUMN(Entrées!$C$37)+($C66-1),4,TRUE,"Entrées")))</f>
        <v>53800</v>
      </c>
      <c r="N66" s="28">
        <f ca="1">IF($D66&gt;$D$8,"",INDIRECT(ADDRESS(ROW(Entrées!$C$37)+($D66-1)*24+N$11,COLUMN(Entrées!$C$37)+($C66-1),4,TRUE,"Entrées")))</f>
        <v>55387.5</v>
      </c>
      <c r="O66" s="28">
        <f ca="1">IF($D66&gt;$D$8,"",INDIRECT(ADDRESS(ROW(Entrées!$C$37)+($D66-1)*24+O$11,COLUMN(Entrées!$C$37)+($C66-1),4,TRUE,"Entrées")))</f>
        <v>55637.5</v>
      </c>
      <c r="P66" s="28">
        <f ca="1">IF($D66&gt;$D$8,"",INDIRECT(ADDRESS(ROW(Entrées!$C$37)+($D66-1)*24+P$11,COLUMN(Entrées!$C$37)+($C66-1),4,TRUE,"Entrées")))</f>
        <v>55675</v>
      </c>
      <c r="Q66" s="28">
        <f ca="1">IF($D66&gt;$D$8,"",INDIRECT(ADDRESS(ROW(Entrées!$C$37)+($D66-1)*24+Q$11,COLUMN(Entrées!$C$37)+($C66-1),4,TRUE,"Entrées")))</f>
        <v>55637.5</v>
      </c>
      <c r="R66" s="28">
        <f ca="1">IF($D66&gt;$D$8,"",INDIRECT(ADDRESS(ROW(Entrées!$C$37)+($D66-1)*24+R$11,COLUMN(Entrées!$C$37)+($C66-1),4,TRUE,"Entrées")))</f>
        <v>55475</v>
      </c>
      <c r="S66" s="28">
        <f ca="1">IF($D66&gt;$D$8,"",INDIRECT(ADDRESS(ROW(Entrées!$C$37)+($D66-1)*24+S$11,COLUMN(Entrées!$C$37)+($C66-1),4,TRUE,"Entrées")))</f>
        <v>54187.5</v>
      </c>
      <c r="T66" s="28">
        <f ca="1">IF($D66&gt;$D$8,"",INDIRECT(ADDRESS(ROW(Entrées!$C$37)+($D66-1)*24+T$11,COLUMN(Entrées!$C$37)+($C66-1),4,TRUE,"Entrées")))</f>
        <v>52175</v>
      </c>
      <c r="U66" s="28">
        <f ca="1">IF($D66&gt;$D$8,"",INDIRECT(ADDRESS(ROW(Entrées!$C$37)+($D66-1)*24+U$11,COLUMN(Entrées!$C$37)+($C66-1),4,TRUE,"Entrées")))</f>
        <v>50500</v>
      </c>
      <c r="V66" s="28">
        <f ca="1">IF($D66&gt;$D$8,"",INDIRECT(ADDRESS(ROW(Entrées!$C$37)+($D66-1)*24+V$11,COLUMN(Entrées!$C$37)+($C66-1),4,TRUE,"Entrées")))</f>
        <v>49250</v>
      </c>
      <c r="W66" s="28">
        <f ca="1">IF($D66&gt;$D$8,"",INDIRECT(ADDRESS(ROW(Entrées!$C$37)+($D66-1)*24+W$11,COLUMN(Entrées!$C$37)+($C66-1),4,TRUE,"Entrées")))</f>
        <v>50612.5</v>
      </c>
      <c r="X66" s="28">
        <f ca="1">IF($D66&gt;$D$8,"",INDIRECT(ADDRESS(ROW(Entrées!$C$37)+($D66-1)*24+X$11,COLUMN(Entrées!$C$37)+($C66-1),4,TRUE,"Entrées")))</f>
        <v>52225</v>
      </c>
      <c r="Y66" s="28">
        <f ca="1">IF($D66&gt;$D$8,"",INDIRECT(ADDRESS(ROW(Entrées!$C$37)+($D66-1)*24+Y$11,COLUMN(Entrées!$C$37)+($C66-1),4,TRUE,"Entrées")))</f>
        <v>51187.5</v>
      </c>
      <c r="Z66" s="28">
        <f ca="1">IF($D66&gt;$D$8,"",INDIRECT(ADDRESS(ROW(Entrées!$C$37)+($D66-1)*24+Z$11,COLUMN(Entrées!$C$37)+($C66-1),4,TRUE,"Entrées")))</f>
        <v>50775</v>
      </c>
      <c r="AA66" s="28">
        <f ca="1">IF($D66&gt;$D$8,"",INDIRECT(ADDRESS(ROW(Entrées!$C$37)+($D66-1)*24+AA$11,COLUMN(Entrées!$C$37)+($C66-1),4,TRUE,"Entrées")))</f>
        <v>50262.5</v>
      </c>
      <c r="AB66" s="28">
        <f ca="1">IF($D66&gt;$D$8,"",INDIRECT(ADDRESS(ROW(Entrées!$C$37)+($D66-1)*24+AB$11,COLUMN(Entrées!$C$37)+($C66-1),4,TRUE,"Entrées")))</f>
        <v>51925</v>
      </c>
      <c r="AC66" s="11"/>
      <c r="AD66" s="40">
        <f t="shared" ca="1" si="41"/>
        <v>49941.666666666664</v>
      </c>
      <c r="AE66" s="40">
        <f t="shared" ca="1" si="43"/>
        <v>55675</v>
      </c>
      <c r="AF66" s="40">
        <f t="shared" ca="1" si="44"/>
        <v>39537.5</v>
      </c>
      <c r="AG66" s="4"/>
      <c r="AH66" s="11">
        <f>Entrées!A93</f>
        <v>3</v>
      </c>
      <c r="AI66" s="13">
        <f>Entrées!B93</f>
        <v>8</v>
      </c>
      <c r="AJ66" s="31">
        <f t="shared" ca="1" si="29"/>
        <v>55625.834722222207</v>
      </c>
      <c r="AK66" s="31">
        <f t="shared" ca="1" si="4"/>
        <v>55155.277777777781</v>
      </c>
      <c r="AL66" s="31">
        <f t="shared" ca="1" si="5"/>
        <v>55132.569444444431</v>
      </c>
      <c r="AM66" s="31">
        <f t="shared" ca="1" si="6"/>
        <v>439.35972222222233</v>
      </c>
      <c r="AN66" s="31">
        <f t="shared" ca="1" si="7"/>
        <v>2143.2847222222222</v>
      </c>
      <c r="AO66" s="31">
        <f t="shared" ca="1" si="8"/>
        <v>1711.4715277777773</v>
      </c>
      <c r="AP66" s="31">
        <f t="shared" ca="1" si="9"/>
        <v>43686.806944444448</v>
      </c>
      <c r="AQ66" s="31">
        <f t="shared" ca="1" si="10"/>
        <v>2048.2006944444447</v>
      </c>
      <c r="AR66" s="31">
        <f t="shared" ca="1" si="11"/>
        <v>467.57708333333329</v>
      </c>
      <c r="AS66" s="31">
        <f t="shared" ca="1" si="12"/>
        <v>9872.0041666666693</v>
      </c>
      <c r="AT66" s="31">
        <f t="shared" ca="1" si="13"/>
        <v>-752.91041666666672</v>
      </c>
      <c r="AU66" s="31">
        <f t="shared" ca="1" si="14"/>
        <v>580.30277777777769</v>
      </c>
      <c r="AV66" s="31">
        <f t="shared" ca="1" si="15"/>
        <v>-4570.3041666666659</v>
      </c>
      <c r="AW66" s="31">
        <f t="shared" ca="1" si="16"/>
        <v>53.39583333333335</v>
      </c>
      <c r="AX66" s="31">
        <f t="shared" ca="1" si="17"/>
        <v>1401.9361111111111</v>
      </c>
      <c r="AY66" s="31">
        <f t="shared" ca="1" si="18"/>
        <v>-1132.0805555555555</v>
      </c>
      <c r="AZ66" s="31">
        <f t="shared" ca="1" si="19"/>
        <v>-2177.1819444444441</v>
      </c>
      <c r="BA66" s="31">
        <f t="shared" ca="1" si="20"/>
        <v>644.8125</v>
      </c>
      <c r="BB66" s="31">
        <f t="shared" ca="1" si="21"/>
        <v>-1410.101388888889</v>
      </c>
      <c r="BC66" s="31">
        <f t="shared" ca="1" si="22"/>
        <v>-1800.2902777777781</v>
      </c>
      <c r="BD66" s="11"/>
      <c r="BE66" s="4"/>
      <c r="BF66" s="11">
        <f t="shared" si="23"/>
        <v>3</v>
      </c>
      <c r="BG66" s="11">
        <f t="shared" si="35"/>
        <v>8</v>
      </c>
      <c r="BH66" s="32">
        <f>IF($BF66&gt;$Y$7,"",IF(AND($BF66=$Y$7,$BG66=23),"",Entrées!C94-Entrées!C93))</f>
        <v>401</v>
      </c>
      <c r="BI66" s="32">
        <f>IF($BF66&gt;$Y$7,"",IF(AND($BF66=$Y$7,$BG66=23),"",Entrées!D94-Entrées!D93))</f>
        <v>1412.5</v>
      </c>
      <c r="BJ66" s="32">
        <f>IF($BF66&gt;$Y$7,"",IF(AND($BF66=$Y$7,$BG66=23),"",Entrées!E94-Entrées!E93))</f>
        <v>362.5</v>
      </c>
      <c r="BK66" s="32">
        <f>IF($BF66&gt;$Y$7,"",IF(AND($BF66=$Y$7,$BG66=23),"",Entrées!F94-Entrées!F93))</f>
        <v>223.5</v>
      </c>
      <c r="BL66" s="32">
        <f>IF($BF66&gt;$Y$7,"",IF(AND($BF66=$Y$7,$BG66=23),"",Entrées!G94-Entrées!G93))</f>
        <v>-135.5</v>
      </c>
      <c r="BM66" s="32">
        <f>IF($BF66&gt;$Y$7,"",IF(AND($BF66=$Y$7,$BG66=23),"",Entrées!H94-Entrées!H93))</f>
        <v>-0.5</v>
      </c>
      <c r="BN66" s="32">
        <f>IF($BF66&gt;$Y$7,"",IF(AND($BF66=$Y$7,$BG66=23),"",Entrées!I94-Entrées!I93))</f>
        <v>-8.5</v>
      </c>
      <c r="BO66" s="32">
        <f>IF($BF66&gt;$Y$7,"",IF(AND($BF66=$Y$7,$BG66=23),"",Entrées!J94-Entrées!J93))</f>
        <v>-298.5</v>
      </c>
      <c r="BP66" s="32">
        <f>IF($BF66&gt;$Y$7,"",IF(AND($BF66=$Y$7,$BG66=23),"",Entrées!K94-Entrées!K93))</f>
        <v>451.5</v>
      </c>
      <c r="BQ66" s="32">
        <f>IF($BF66&gt;$Y$7,"",IF(AND($BF66=$Y$7,$BG66=23),"",Entrées!L94-Entrées!L93))</f>
        <v>95</v>
      </c>
      <c r="BR66" s="32">
        <f>IF($BF66&gt;$Y$7,"",IF(AND($BF66=$Y$7,$BG66=23),"",Entrées!M94-Entrées!M93))</f>
        <v>0</v>
      </c>
      <c r="BS66" s="32">
        <f>IF($BF66&gt;$Y$7,"",IF(AND($BF66=$Y$7,$BG66=23),"",Entrées!N94-Entrées!N93))</f>
        <v>-11</v>
      </c>
      <c r="BT66" s="32">
        <f>IF($BF66&gt;$Y$7,"",IF(AND($BF66=$Y$7,$BG66=23),"",Entrées!O94-Entrées!O93))</f>
        <v>84.5</v>
      </c>
      <c r="BU66" s="32">
        <f>IF($BF66&gt;$Y$7,"",IF(AND($BF66=$Y$7,$BG66=23),"",Entrées!P94-Entrées!P93))</f>
        <v>0</v>
      </c>
      <c r="BV66" s="32">
        <f>IF($BF66&gt;$Y$7,"",IF(AND($BF66=$Y$7,$BG66=23),"",Entrées!Q94-Entrées!Q93))</f>
        <v>0</v>
      </c>
      <c r="BW66" s="32">
        <f>IF($BF66&gt;$Y$7,"",IF(AND($BF66=$Y$7,$BG66=23),"",Entrées!R94-Entrées!R93))</f>
        <v>-1</v>
      </c>
      <c r="BX66" s="32">
        <f>IF($BF66&gt;$Y$7,"",IF(AND($BF66=$Y$7,$BG66=23),"",Entrées!S94-Entrées!S93))</f>
        <v>282</v>
      </c>
      <c r="BY66" s="32">
        <f>IF($BF66&gt;$Y$7,"",IF(AND($BF66=$Y$7,$BG66=23),"",Entrées!T94-Entrées!T93))</f>
        <v>-25</v>
      </c>
      <c r="BZ66" s="32">
        <f>IF($BF66&gt;$Y$7,"",IF(AND($BF66=$Y$7,$BG66=23),"",Entrées!U94-Entrées!U93))</f>
        <v>-42</v>
      </c>
      <c r="CA66" s="32">
        <f>IF($BF66&gt;$Y$7,"",IF(AND($BF66=$Y$7,$BG66=23),"",Entrées!V94-Entrées!V93))</f>
        <v>-522</v>
      </c>
      <c r="CB66" s="4"/>
      <c r="CC66" s="4"/>
      <c r="CD66" s="33">
        <f>IF($BF66&lt;=$Y$7,Entrées!J93/CD$2,"")</f>
        <v>0.1994736842105263</v>
      </c>
      <c r="CE66" s="33">
        <f>IF($BF66&lt;=$Y$7,Entrées!K93/CE$2,"")</f>
        <v>2.976190476190476E-2</v>
      </c>
      <c r="CF66" s="11">
        <f t="shared" si="24"/>
        <v>7600</v>
      </c>
      <c r="CG66" s="11">
        <f t="shared" si="25"/>
        <v>4200</v>
      </c>
      <c r="CH66" s="52">
        <f t="shared" si="26"/>
        <v>0.26950009137426939</v>
      </c>
      <c r="CI66" s="52">
        <f t="shared" si="27"/>
        <v>0.11132787698412699</v>
      </c>
      <c r="CK66" s="11"/>
      <c r="CL66" s="4"/>
      <c r="CM66" s="43" t="s">
        <v>143</v>
      </c>
      <c r="CN66" s="43"/>
      <c r="CO66" s="44">
        <f ca="1">SUM(CO40:CO46)+SUM(CO58:CO64)</f>
        <v>5.5632823365785811E-3</v>
      </c>
      <c r="CS66" s="43" t="s">
        <v>143</v>
      </c>
      <c r="CT66" s="43"/>
      <c r="CU66" s="44">
        <f ca="1">SUM(CU40:CU46)+SUM(CU58:CU64)</f>
        <v>6.954102920723227E-3</v>
      </c>
      <c r="EE66" s="19"/>
      <c r="EF66" s="19"/>
      <c r="EG66" s="19"/>
      <c r="EH66" s="19"/>
      <c r="EI66" s="19"/>
      <c r="EJ66" s="19"/>
      <c r="EK66" s="19"/>
      <c r="EL66" s="19"/>
      <c r="EM66" s="19"/>
      <c r="EN66" s="19"/>
      <c r="EO66" s="19"/>
      <c r="EP66" s="19"/>
      <c r="EQ66" s="19"/>
      <c r="ER66" s="19"/>
      <c r="ES66" s="19"/>
      <c r="ET66" s="19"/>
      <c r="EU66" s="19"/>
      <c r="EV66" s="19"/>
      <c r="EW66" s="19"/>
      <c r="EX66" s="19"/>
    </row>
    <row r="67" spans="1:154">
      <c r="A67" s="11" t="str">
        <f>"AD"&amp;A65</f>
        <v>AD49</v>
      </c>
      <c r="C67" s="11">
        <f t="shared" si="45"/>
        <v>2</v>
      </c>
      <c r="D67" s="27">
        <f t="shared" si="42"/>
        <v>19</v>
      </c>
      <c r="E67" s="28">
        <f ca="1">IF($D67&gt;$D$8,"",INDIRECT(ADDRESS(ROW(Entrées!$C$37)+($D67-1)*24+E$11,COLUMN(Entrées!$C$37)+($C67-1),4,TRUE,"Entrées")))</f>
        <v>48675</v>
      </c>
      <c r="F67" s="28">
        <f ca="1">IF($D67&gt;$D$8,"",INDIRECT(ADDRESS(ROW(Entrées!$C$37)+($D67-1)*24+F$11,COLUMN(Entrées!$C$37)+($C67-1),4,TRUE,"Entrées")))</f>
        <v>45800</v>
      </c>
      <c r="G67" s="28">
        <f ca="1">IF($D67&gt;$D$8,"",INDIRECT(ADDRESS(ROW(Entrées!$C$37)+($D67-1)*24+G$11,COLUMN(Entrées!$C$37)+($C67-1),4,TRUE,"Entrées")))</f>
        <v>44300</v>
      </c>
      <c r="H67" s="28">
        <f ca="1">IF($D67&gt;$D$8,"",INDIRECT(ADDRESS(ROW(Entrées!$C$37)+($D67-1)*24+H$11,COLUMN(Entrées!$C$37)+($C67-1),4,TRUE,"Entrées")))</f>
        <v>41300</v>
      </c>
      <c r="I67" s="28">
        <f ca="1">IF($D67&gt;$D$8,"",INDIRECT(ADDRESS(ROW(Entrées!$C$37)+($D67-1)*24+I$11,COLUMN(Entrées!$C$37)+($C67-1),4,TRUE,"Entrées")))</f>
        <v>40050</v>
      </c>
      <c r="J67" s="28">
        <f ca="1">IF($D67&gt;$D$8,"",INDIRECT(ADDRESS(ROW(Entrées!$C$37)+($D67-1)*24+J$11,COLUMN(Entrées!$C$37)+($C67-1),4,TRUE,"Entrées")))</f>
        <v>41862.5</v>
      </c>
      <c r="K67" s="28">
        <f ca="1">IF($D67&gt;$D$8,"",INDIRECT(ADDRESS(ROW(Entrées!$C$37)+($D67-1)*24+K$11,COLUMN(Entrées!$C$37)+($C67-1),4,TRUE,"Entrées")))</f>
        <v>46750</v>
      </c>
      <c r="L67" s="28">
        <f ca="1">IF($D67&gt;$D$8,"",INDIRECT(ADDRESS(ROW(Entrées!$C$37)+($D67-1)*24+L$11,COLUMN(Entrées!$C$37)+($C67-1),4,TRUE,"Entrées")))</f>
        <v>51725</v>
      </c>
      <c r="M67" s="28">
        <f ca="1">IF($D67&gt;$D$8,"",INDIRECT(ADDRESS(ROW(Entrées!$C$37)+($D67-1)*24+M$11,COLUMN(Entrées!$C$37)+($C67-1),4,TRUE,"Entrées")))</f>
        <v>55112.5</v>
      </c>
      <c r="N67" s="28">
        <f ca="1">IF($D67&gt;$D$8,"",INDIRECT(ADDRESS(ROW(Entrées!$C$37)+($D67-1)*24+N$11,COLUMN(Entrées!$C$37)+($C67-1),4,TRUE,"Entrées")))</f>
        <v>56987.5</v>
      </c>
      <c r="O67" s="28">
        <f ca="1">IF($D67&gt;$D$8,"",INDIRECT(ADDRESS(ROW(Entrées!$C$37)+($D67-1)*24+O$11,COLUMN(Entrées!$C$37)+($C67-1),4,TRUE,"Entrées")))</f>
        <v>57225</v>
      </c>
      <c r="P67" s="28">
        <f ca="1">IF($D67&gt;$D$8,"",INDIRECT(ADDRESS(ROW(Entrées!$C$37)+($D67-1)*24+P$11,COLUMN(Entrées!$C$37)+($C67-1),4,TRUE,"Entrées")))</f>
        <v>57275</v>
      </c>
      <c r="Q67" s="28">
        <f ca="1">IF($D67&gt;$D$8,"",INDIRECT(ADDRESS(ROW(Entrées!$C$37)+($D67-1)*24+Q$11,COLUMN(Entrées!$C$37)+($C67-1),4,TRUE,"Entrées")))</f>
        <v>57287.5</v>
      </c>
      <c r="R67" s="28">
        <f ca="1">IF($D67&gt;$D$8,"",INDIRECT(ADDRESS(ROW(Entrées!$C$37)+($D67-1)*24+R$11,COLUMN(Entrées!$C$37)+($C67-1),4,TRUE,"Entrées")))</f>
        <v>56600</v>
      </c>
      <c r="S67" s="28">
        <f ca="1">IF($D67&gt;$D$8,"",INDIRECT(ADDRESS(ROW(Entrées!$C$37)+($D67-1)*24+S$11,COLUMN(Entrées!$C$37)+($C67-1),4,TRUE,"Entrées")))</f>
        <v>54800</v>
      </c>
      <c r="T67" s="28">
        <f ca="1">IF($D67&gt;$D$8,"",INDIRECT(ADDRESS(ROW(Entrées!$C$37)+($D67-1)*24+T$11,COLUMN(Entrées!$C$37)+($C67-1),4,TRUE,"Entrées")))</f>
        <v>52437.5</v>
      </c>
      <c r="U67" s="28">
        <f ca="1">IF($D67&gt;$D$8,"",INDIRECT(ADDRESS(ROW(Entrées!$C$37)+($D67-1)*24+U$11,COLUMN(Entrées!$C$37)+($C67-1),4,TRUE,"Entrées")))</f>
        <v>50450</v>
      </c>
      <c r="V67" s="28">
        <f ca="1">IF($D67&gt;$D$8,"",INDIRECT(ADDRESS(ROW(Entrées!$C$37)+($D67-1)*24+V$11,COLUMN(Entrées!$C$37)+($C67-1),4,TRUE,"Entrées")))</f>
        <v>49737.5</v>
      </c>
      <c r="W67" s="28">
        <f ca="1">IF($D67&gt;$D$8,"",INDIRECT(ADDRESS(ROW(Entrées!$C$37)+($D67-1)*24+W$11,COLUMN(Entrées!$C$37)+($C67-1),4,TRUE,"Entrées")))</f>
        <v>51400</v>
      </c>
      <c r="X67" s="28">
        <f ca="1">IF($D67&gt;$D$8,"",INDIRECT(ADDRESS(ROW(Entrées!$C$37)+($D67-1)*24+X$11,COLUMN(Entrées!$C$37)+($C67-1),4,TRUE,"Entrées")))</f>
        <v>52650</v>
      </c>
      <c r="Y67" s="28">
        <f ca="1">IF($D67&gt;$D$8,"",INDIRECT(ADDRESS(ROW(Entrées!$C$37)+($D67-1)*24+Y$11,COLUMN(Entrées!$C$37)+($C67-1),4,TRUE,"Entrées")))</f>
        <v>51825</v>
      </c>
      <c r="Z67" s="28">
        <f ca="1">IF($D67&gt;$D$8,"",INDIRECT(ADDRESS(ROW(Entrées!$C$37)+($D67-1)*24+Z$11,COLUMN(Entrées!$C$37)+($C67-1),4,TRUE,"Entrées")))</f>
        <v>52412.5</v>
      </c>
      <c r="AA67" s="28">
        <f ca="1">IF($D67&gt;$D$8,"",INDIRECT(ADDRESS(ROW(Entrées!$C$37)+($D67-1)*24+AA$11,COLUMN(Entrées!$C$37)+($C67-1),4,TRUE,"Entrées")))</f>
        <v>52150</v>
      </c>
      <c r="AB67" s="28">
        <f ca="1">IF($D67&gt;$D$8,"",INDIRECT(ADDRESS(ROW(Entrées!$C$37)+($D67-1)*24+AB$11,COLUMN(Entrées!$C$37)+($C67-1),4,TRUE,"Entrées")))</f>
        <v>53875</v>
      </c>
      <c r="AC67" s="11"/>
      <c r="AD67" s="40">
        <f t="shared" ca="1" si="41"/>
        <v>50945.3125</v>
      </c>
      <c r="AE67" s="40">
        <f t="shared" ca="1" si="43"/>
        <v>57287.5</v>
      </c>
      <c r="AF67" s="40">
        <f t="shared" ca="1" si="44"/>
        <v>40050</v>
      </c>
      <c r="AG67" s="4"/>
      <c r="AH67" s="11">
        <f>Entrées!A94</f>
        <v>3</v>
      </c>
      <c r="AI67" s="13">
        <f>Entrées!B94</f>
        <v>9</v>
      </c>
      <c r="AJ67" s="31">
        <f t="shared" ca="1" si="29"/>
        <v>55625.834722222207</v>
      </c>
      <c r="AK67" s="31">
        <f t="shared" ca="1" si="4"/>
        <v>55155.277777777781</v>
      </c>
      <c r="AL67" s="31">
        <f t="shared" ca="1" si="5"/>
        <v>55132.569444444431</v>
      </c>
      <c r="AM67" s="31">
        <f t="shared" ca="1" si="6"/>
        <v>439.35972222222233</v>
      </c>
      <c r="AN67" s="31">
        <f t="shared" ca="1" si="7"/>
        <v>2143.2847222222222</v>
      </c>
      <c r="AO67" s="31">
        <f t="shared" ca="1" si="8"/>
        <v>1711.4715277777773</v>
      </c>
      <c r="AP67" s="31">
        <f t="shared" ca="1" si="9"/>
        <v>43686.806944444448</v>
      </c>
      <c r="AQ67" s="31">
        <f t="shared" ca="1" si="10"/>
        <v>2048.2006944444447</v>
      </c>
      <c r="AR67" s="31">
        <f t="shared" ca="1" si="11"/>
        <v>467.57708333333329</v>
      </c>
      <c r="AS67" s="31">
        <f t="shared" ca="1" si="12"/>
        <v>9872.0041666666693</v>
      </c>
      <c r="AT67" s="31">
        <f t="shared" ca="1" si="13"/>
        <v>-752.91041666666672</v>
      </c>
      <c r="AU67" s="31">
        <f t="shared" ca="1" si="14"/>
        <v>580.30277777777769</v>
      </c>
      <c r="AV67" s="31">
        <f t="shared" ca="1" si="15"/>
        <v>-4570.3041666666659</v>
      </c>
      <c r="AW67" s="31">
        <f t="shared" ca="1" si="16"/>
        <v>53.39583333333335</v>
      </c>
      <c r="AX67" s="31">
        <f t="shared" ca="1" si="17"/>
        <v>1401.9361111111111</v>
      </c>
      <c r="AY67" s="31">
        <f t="shared" ca="1" si="18"/>
        <v>-1132.0805555555555</v>
      </c>
      <c r="AZ67" s="31">
        <f t="shared" ca="1" si="19"/>
        <v>-2177.1819444444441</v>
      </c>
      <c r="BA67" s="31">
        <f t="shared" ca="1" si="20"/>
        <v>644.8125</v>
      </c>
      <c r="BB67" s="31">
        <f t="shared" ca="1" si="21"/>
        <v>-1410.101388888889</v>
      </c>
      <c r="BC67" s="31">
        <f t="shared" ca="1" si="22"/>
        <v>-1800.2902777777781</v>
      </c>
      <c r="BD67" s="11"/>
      <c r="BE67" s="4"/>
      <c r="BF67" s="11">
        <f t="shared" si="23"/>
        <v>3</v>
      </c>
      <c r="BG67" s="11">
        <f t="shared" si="35"/>
        <v>9</v>
      </c>
      <c r="BH67" s="32">
        <f>IF($BF67&gt;$Y$7,"",IF(AND($BF67=$Y$7,$BG67=23),"",Entrées!C95-Entrées!C94))</f>
        <v>-1262.5</v>
      </c>
      <c r="BI67" s="32">
        <f>IF($BF67&gt;$Y$7,"",IF(AND($BF67=$Y$7,$BG67=23),"",Entrées!D95-Entrées!D94))</f>
        <v>-712.5</v>
      </c>
      <c r="BJ67" s="32">
        <f>IF($BF67&gt;$Y$7,"",IF(AND($BF67=$Y$7,$BG67=23),"",Entrées!E95-Entrées!E94))</f>
        <v>-1725</v>
      </c>
      <c r="BK67" s="32">
        <f>IF($BF67&gt;$Y$7,"",IF(AND($BF67=$Y$7,$BG67=23),"",Entrées!F95-Entrées!F94))</f>
        <v>-310</v>
      </c>
      <c r="BL67" s="32">
        <f>IF($BF67&gt;$Y$7,"",IF(AND($BF67=$Y$7,$BG67=23),"",Entrées!G95-Entrées!G94))</f>
        <v>-106.5</v>
      </c>
      <c r="BM67" s="32">
        <f>IF($BF67&gt;$Y$7,"",IF(AND($BF67=$Y$7,$BG67=23),"",Entrées!H95-Entrées!H94))</f>
        <v>-29</v>
      </c>
      <c r="BN67" s="32">
        <f>IF($BF67&gt;$Y$7,"",IF(AND($BF67=$Y$7,$BG67=23),"",Entrées!I95-Entrées!I94))</f>
        <v>-38</v>
      </c>
      <c r="BO67" s="32">
        <f>IF($BF67&gt;$Y$7,"",IF(AND($BF67=$Y$7,$BG67=23),"",Entrées!J95-Entrées!J94))</f>
        <v>-64</v>
      </c>
      <c r="BP67" s="32">
        <f>IF($BF67&gt;$Y$7,"",IF(AND($BF67=$Y$7,$BG67=23),"",Entrées!K95-Entrées!K94))</f>
        <v>592</v>
      </c>
      <c r="BQ67" s="32">
        <f>IF($BF67&gt;$Y$7,"",IF(AND($BF67=$Y$7,$BG67=23),"",Entrées!L95-Entrées!L94))</f>
        <v>-638.5</v>
      </c>
      <c r="BR67" s="32">
        <f>IF($BF67&gt;$Y$7,"",IF(AND($BF67=$Y$7,$BG67=23),"",Entrées!M95-Entrées!M94))</f>
        <v>-0.5</v>
      </c>
      <c r="BS67" s="32">
        <f>IF($BF67&gt;$Y$7,"",IF(AND($BF67=$Y$7,$BG67=23),"",Entrées!N95-Entrées!N94))</f>
        <v>-4.5</v>
      </c>
      <c r="BT67" s="32">
        <f>IF($BF67&gt;$Y$7,"",IF(AND($BF67=$Y$7,$BG67=23),"",Entrées!O95-Entrées!O94))</f>
        <v>-664</v>
      </c>
      <c r="BU67" s="32">
        <f>IF($BF67&gt;$Y$7,"",IF(AND($BF67=$Y$7,$BG67=23),"",Entrées!P95-Entrées!P94))</f>
        <v>-4.5</v>
      </c>
      <c r="BV67" s="32">
        <f>IF($BF67&gt;$Y$7,"",IF(AND($BF67=$Y$7,$BG67=23),"",Entrées!Q95-Entrées!Q94))</f>
        <v>0</v>
      </c>
      <c r="BW67" s="32">
        <f>IF($BF67&gt;$Y$7,"",IF(AND($BF67=$Y$7,$BG67=23),"",Entrées!R95-Entrées!R94))</f>
        <v>-829</v>
      </c>
      <c r="BX67" s="32">
        <f>IF($BF67&gt;$Y$7,"",IF(AND($BF67=$Y$7,$BG67=23),"",Entrées!S95-Entrées!S94))</f>
        <v>-88</v>
      </c>
      <c r="BY67" s="32">
        <f>IF($BF67&gt;$Y$7,"",IF(AND($BF67=$Y$7,$BG67=23),"",Entrées!T95-Entrées!T94))</f>
        <v>25</v>
      </c>
      <c r="BZ67" s="32">
        <f>IF($BF67&gt;$Y$7,"",IF(AND($BF67=$Y$7,$BG67=23),"",Entrées!U95-Entrées!U94))</f>
        <v>-47</v>
      </c>
      <c r="CA67" s="32">
        <f>IF($BF67&gt;$Y$7,"",IF(AND($BF67=$Y$7,$BG67=23),"",Entrées!V95-Entrées!V94))</f>
        <v>-53</v>
      </c>
      <c r="CB67" s="4"/>
      <c r="CC67" s="4"/>
      <c r="CD67" s="33">
        <f>IF($BF67&lt;=$Y$7,Entrées!J94/CD$2,"")</f>
        <v>0.16019736842105264</v>
      </c>
      <c r="CE67" s="33">
        <f>IF($BF67&lt;=$Y$7,Entrées!K94/CE$2,"")</f>
        <v>0.13726190476190475</v>
      </c>
      <c r="CF67" s="11">
        <f t="shared" si="24"/>
        <v>7600</v>
      </c>
      <c r="CG67" s="11">
        <f t="shared" si="25"/>
        <v>4200</v>
      </c>
      <c r="CH67" s="52">
        <f t="shared" si="26"/>
        <v>0.26950009137426939</v>
      </c>
      <c r="CI67" s="52">
        <f t="shared" si="27"/>
        <v>0.11132787698412699</v>
      </c>
      <c r="CK67" s="11"/>
      <c r="CL67" s="4"/>
      <c r="CM67" s="4"/>
      <c r="CN67" s="4"/>
      <c r="CO67" s="4"/>
      <c r="EE67" s="19"/>
      <c r="EF67" s="19"/>
      <c r="EG67" s="19"/>
      <c r="EH67" s="19"/>
      <c r="EI67" s="19"/>
      <c r="EJ67" s="19"/>
      <c r="EK67" s="19"/>
      <c r="EL67" s="19"/>
      <c r="EM67" s="19"/>
      <c r="EN67" s="19"/>
      <c r="EO67" s="19"/>
      <c r="EP67" s="19"/>
      <c r="EQ67" s="19"/>
      <c r="ER67" s="19"/>
      <c r="ES67" s="19"/>
      <c r="ET67" s="19"/>
      <c r="EU67" s="19"/>
      <c r="EV67" s="19"/>
      <c r="EW67" s="19"/>
      <c r="EX67" s="19"/>
    </row>
    <row r="68" spans="1:154">
      <c r="A68" s="11" t="str">
        <f>"AD"&amp;A66</f>
        <v>AD78</v>
      </c>
      <c r="C68" s="11">
        <f t="shared" si="45"/>
        <v>2</v>
      </c>
      <c r="D68" s="27">
        <f t="shared" si="42"/>
        <v>20</v>
      </c>
      <c r="E68" s="28">
        <f ca="1">IF($D68&gt;$D$8,"",INDIRECT(ADDRESS(ROW(Entrées!$C$37)+($D68-1)*24+E$11,COLUMN(Entrées!$C$37)+($C68-1),4,TRUE,"Entrées")))</f>
        <v>51762.5</v>
      </c>
      <c r="F68" s="28">
        <f ca="1">IF($D68&gt;$D$8,"",INDIRECT(ADDRESS(ROW(Entrées!$C$37)+($D68-1)*24+F$11,COLUMN(Entrées!$C$37)+($C68-1),4,TRUE,"Entrées")))</f>
        <v>48912.5</v>
      </c>
      <c r="G68" s="28">
        <f ca="1">IF($D68&gt;$D$8,"",INDIRECT(ADDRESS(ROW(Entrées!$C$37)+($D68-1)*24+G$11,COLUMN(Entrées!$C$37)+($C68-1),4,TRUE,"Entrées")))</f>
        <v>47337.5</v>
      </c>
      <c r="H68" s="28">
        <f ca="1">IF($D68&gt;$D$8,"",INDIRECT(ADDRESS(ROW(Entrées!$C$37)+($D68-1)*24+H$11,COLUMN(Entrées!$C$37)+($C68-1),4,TRUE,"Entrées")))</f>
        <v>44200</v>
      </c>
      <c r="I68" s="28">
        <f ca="1">IF($D68&gt;$D$8,"",INDIRECT(ADDRESS(ROW(Entrées!$C$37)+($D68-1)*24+I$11,COLUMN(Entrées!$C$37)+($C68-1),4,TRUE,"Entrées")))</f>
        <v>42312.5</v>
      </c>
      <c r="J68" s="28">
        <f ca="1">IF($D68&gt;$D$8,"",INDIRECT(ADDRESS(ROW(Entrées!$C$37)+($D68-1)*24+J$11,COLUMN(Entrées!$C$37)+($C68-1),4,TRUE,"Entrées")))</f>
        <v>42350</v>
      </c>
      <c r="K68" s="28">
        <f ca="1">IF($D68&gt;$D$8,"",INDIRECT(ADDRESS(ROW(Entrées!$C$37)+($D68-1)*24+K$11,COLUMN(Entrées!$C$37)+($C68-1),4,TRUE,"Entrées")))</f>
        <v>44450</v>
      </c>
      <c r="L68" s="28">
        <f ca="1">IF($D68&gt;$D$8,"",INDIRECT(ADDRESS(ROW(Entrées!$C$37)+($D68-1)*24+L$11,COLUMN(Entrées!$C$37)+($C68-1),4,TRUE,"Entrées")))</f>
        <v>45812.5</v>
      </c>
      <c r="M68" s="28">
        <f ca="1">IF($D68&gt;$D$8,"",INDIRECT(ADDRESS(ROW(Entrées!$C$37)+($D68-1)*24+M$11,COLUMN(Entrées!$C$37)+($C68-1),4,TRUE,"Entrées")))</f>
        <v>49212.5</v>
      </c>
      <c r="N68" s="28">
        <f ca="1">IF($D68&gt;$D$8,"",INDIRECT(ADDRESS(ROW(Entrées!$C$37)+($D68-1)*24+N$11,COLUMN(Entrées!$C$37)+($C68-1),4,TRUE,"Entrées")))</f>
        <v>52437.5</v>
      </c>
      <c r="O68" s="28">
        <f ca="1">IF($D68&gt;$D$8,"",INDIRECT(ADDRESS(ROW(Entrées!$C$37)+($D68-1)*24+O$11,COLUMN(Entrées!$C$37)+($C68-1),4,TRUE,"Entrées")))</f>
        <v>53762.5</v>
      </c>
      <c r="P68" s="28">
        <f ca="1">IF($D68&gt;$D$8,"",INDIRECT(ADDRESS(ROW(Entrées!$C$37)+($D68-1)*24+P$11,COLUMN(Entrées!$C$37)+($C68-1),4,TRUE,"Entrées")))</f>
        <v>53637.5</v>
      </c>
      <c r="Q68" s="28">
        <f ca="1">IF($D68&gt;$D$8,"",INDIRECT(ADDRESS(ROW(Entrées!$C$37)+($D68-1)*24+Q$11,COLUMN(Entrées!$C$37)+($C68-1),4,TRUE,"Entrées")))</f>
        <v>54575</v>
      </c>
      <c r="R68" s="28">
        <f ca="1">IF($D68&gt;$D$8,"",INDIRECT(ADDRESS(ROW(Entrées!$C$37)+($D68-1)*24+R$11,COLUMN(Entrées!$C$37)+($C68-1),4,TRUE,"Entrées")))</f>
        <v>53837.5</v>
      </c>
      <c r="S68" s="28">
        <f ca="1">IF($D68&gt;$D$8,"",INDIRECT(ADDRESS(ROW(Entrées!$C$37)+($D68-1)*24+S$11,COLUMN(Entrées!$C$37)+($C68-1),4,TRUE,"Entrées")))</f>
        <v>51200</v>
      </c>
      <c r="T68" s="28">
        <f ca="1">IF($D68&gt;$D$8,"",INDIRECT(ADDRESS(ROW(Entrées!$C$37)+($D68-1)*24+T$11,COLUMN(Entrées!$C$37)+($C68-1),4,TRUE,"Entrées")))</f>
        <v>48325</v>
      </c>
      <c r="U68" s="28">
        <f ca="1">IF($D68&gt;$D$8,"",INDIRECT(ADDRESS(ROW(Entrées!$C$37)+($D68-1)*24+U$11,COLUMN(Entrées!$C$37)+($C68-1),4,TRUE,"Entrées")))</f>
        <v>46212.5</v>
      </c>
      <c r="V68" s="28">
        <f ca="1">IF($D68&gt;$D$8,"",INDIRECT(ADDRESS(ROW(Entrées!$C$37)+($D68-1)*24+V$11,COLUMN(Entrées!$C$37)+($C68-1),4,TRUE,"Entrées")))</f>
        <v>45125</v>
      </c>
      <c r="W68" s="28">
        <f ca="1">IF($D68&gt;$D$8,"",INDIRECT(ADDRESS(ROW(Entrées!$C$37)+($D68-1)*24+W$11,COLUMN(Entrées!$C$37)+($C68-1),4,TRUE,"Entrées")))</f>
        <v>46912.5</v>
      </c>
      <c r="X68" s="28">
        <f ca="1">IF($D68&gt;$D$8,"",INDIRECT(ADDRESS(ROW(Entrées!$C$37)+($D68-1)*24+X$11,COLUMN(Entrées!$C$37)+($C68-1),4,TRUE,"Entrées")))</f>
        <v>48937.5</v>
      </c>
      <c r="Y68" s="28">
        <f ca="1">IF($D68&gt;$D$8,"",INDIRECT(ADDRESS(ROW(Entrées!$C$37)+($D68-1)*24+Y$11,COLUMN(Entrées!$C$37)+($C68-1),4,TRUE,"Entrées")))</f>
        <v>49375</v>
      </c>
      <c r="Z68" s="28">
        <f ca="1">IF($D68&gt;$D$8,"",INDIRECT(ADDRESS(ROW(Entrées!$C$37)+($D68-1)*24+Z$11,COLUMN(Entrées!$C$37)+($C68-1),4,TRUE,"Entrées")))</f>
        <v>50275</v>
      </c>
      <c r="AA68" s="28">
        <f ca="1">IF($D68&gt;$D$8,"",INDIRECT(ADDRESS(ROW(Entrées!$C$37)+($D68-1)*24+AA$11,COLUMN(Entrées!$C$37)+($C68-1),4,TRUE,"Entrées")))</f>
        <v>50712.5</v>
      </c>
      <c r="AB68" s="28">
        <f ca="1">IF($D68&gt;$D$8,"",INDIRECT(ADDRESS(ROW(Entrées!$C$37)+($D68-1)*24+AB$11,COLUMN(Entrées!$C$37)+($C68-1),4,TRUE,"Entrées")))</f>
        <v>53150</v>
      </c>
      <c r="AC68" s="11"/>
      <c r="AD68" s="40">
        <f t="shared" ca="1" si="41"/>
        <v>48951.041666666664</v>
      </c>
      <c r="AE68" s="40">
        <f t="shared" ca="1" si="43"/>
        <v>54575</v>
      </c>
      <c r="AF68" s="40">
        <f t="shared" ca="1" si="44"/>
        <v>42312.5</v>
      </c>
      <c r="AG68" s="4"/>
      <c r="AH68" s="11">
        <f>Entrées!A95</f>
        <v>3</v>
      </c>
      <c r="AI68" s="13">
        <f>Entrées!B95</f>
        <v>10</v>
      </c>
      <c r="AJ68" s="31">
        <f t="shared" ca="1" si="29"/>
        <v>55625.834722222207</v>
      </c>
      <c r="AK68" s="31">
        <f t="shared" ca="1" si="4"/>
        <v>55155.277777777781</v>
      </c>
      <c r="AL68" s="31">
        <f t="shared" ca="1" si="5"/>
        <v>55132.569444444431</v>
      </c>
      <c r="AM68" s="31">
        <f t="shared" ca="1" si="6"/>
        <v>439.35972222222233</v>
      </c>
      <c r="AN68" s="31">
        <f t="shared" ca="1" si="7"/>
        <v>2143.2847222222222</v>
      </c>
      <c r="AO68" s="31">
        <f t="shared" ca="1" si="8"/>
        <v>1711.4715277777773</v>
      </c>
      <c r="AP68" s="31">
        <f t="shared" ca="1" si="9"/>
        <v>43686.806944444448</v>
      </c>
      <c r="AQ68" s="31">
        <f t="shared" ca="1" si="10"/>
        <v>2048.2006944444447</v>
      </c>
      <c r="AR68" s="31">
        <f t="shared" ca="1" si="11"/>
        <v>467.57708333333329</v>
      </c>
      <c r="AS68" s="31">
        <f t="shared" ca="1" si="12"/>
        <v>9872.0041666666693</v>
      </c>
      <c r="AT68" s="31">
        <f t="shared" ca="1" si="13"/>
        <v>-752.91041666666672</v>
      </c>
      <c r="AU68" s="31">
        <f t="shared" ca="1" si="14"/>
        <v>580.30277777777769</v>
      </c>
      <c r="AV68" s="31">
        <f t="shared" ca="1" si="15"/>
        <v>-4570.3041666666659</v>
      </c>
      <c r="AW68" s="31">
        <f t="shared" ca="1" si="16"/>
        <v>53.39583333333335</v>
      </c>
      <c r="AX68" s="31">
        <f t="shared" ca="1" si="17"/>
        <v>1401.9361111111111</v>
      </c>
      <c r="AY68" s="31">
        <f t="shared" ca="1" si="18"/>
        <v>-1132.0805555555555</v>
      </c>
      <c r="AZ68" s="31">
        <f t="shared" ca="1" si="19"/>
        <v>-2177.1819444444441</v>
      </c>
      <c r="BA68" s="31">
        <f t="shared" ca="1" si="20"/>
        <v>644.8125</v>
      </c>
      <c r="BB68" s="31">
        <f t="shared" ca="1" si="21"/>
        <v>-1410.101388888889</v>
      </c>
      <c r="BC68" s="31">
        <f t="shared" ca="1" si="22"/>
        <v>-1800.2902777777781</v>
      </c>
      <c r="BD68" s="11"/>
      <c r="BE68" s="4"/>
      <c r="BF68" s="11">
        <f t="shared" si="23"/>
        <v>3</v>
      </c>
      <c r="BG68" s="11">
        <f t="shared" si="35"/>
        <v>10</v>
      </c>
      <c r="BH68" s="32">
        <f>IF($BF68&gt;$Y$7,"",IF(AND($BF68=$Y$7,$BG68=23),"",Entrées!C96-Entrées!C95))</f>
        <v>-1638</v>
      </c>
      <c r="BI68" s="32">
        <f>IF($BF68&gt;$Y$7,"",IF(AND($BF68=$Y$7,$BG68=23),"",Entrées!D96-Entrées!D95))</f>
        <v>-825</v>
      </c>
      <c r="BJ68" s="32">
        <f>IF($BF68&gt;$Y$7,"",IF(AND($BF68=$Y$7,$BG68=23),"",Entrées!E96-Entrées!E95))</f>
        <v>-1600</v>
      </c>
      <c r="BK68" s="32">
        <f>IF($BF68&gt;$Y$7,"",IF(AND($BF68=$Y$7,$BG68=23),"",Entrées!F96-Entrées!F95))</f>
        <v>11.5</v>
      </c>
      <c r="BL68" s="32">
        <f>IF($BF68&gt;$Y$7,"",IF(AND($BF68=$Y$7,$BG68=23),"",Entrées!G96-Entrées!G95))</f>
        <v>-400.5</v>
      </c>
      <c r="BM68" s="32">
        <f>IF($BF68&gt;$Y$7,"",IF(AND($BF68=$Y$7,$BG68=23),"",Entrées!H96-Entrées!H95))</f>
        <v>-150</v>
      </c>
      <c r="BN68" s="32">
        <f>IF($BF68&gt;$Y$7,"",IF(AND($BF68=$Y$7,$BG68=23),"",Entrées!I96-Entrées!I95))</f>
        <v>-28.5</v>
      </c>
      <c r="BO68" s="32">
        <f>IF($BF68&gt;$Y$7,"",IF(AND($BF68=$Y$7,$BG68=23),"",Entrées!J96-Entrées!J95))</f>
        <v>64</v>
      </c>
      <c r="BP68" s="32">
        <f>IF($BF68&gt;$Y$7,"",IF(AND($BF68=$Y$7,$BG68=23),"",Entrées!K96-Entrées!K95))</f>
        <v>494</v>
      </c>
      <c r="BQ68" s="32">
        <f>IF($BF68&gt;$Y$7,"",IF(AND($BF68=$Y$7,$BG68=23),"",Entrées!L96-Entrées!L95))</f>
        <v>-843</v>
      </c>
      <c r="BR68" s="32">
        <f>IF($BF68&gt;$Y$7,"",IF(AND($BF68=$Y$7,$BG68=23),"",Entrées!M96-Entrées!M95))</f>
        <v>0</v>
      </c>
      <c r="BS68" s="32">
        <f>IF($BF68&gt;$Y$7,"",IF(AND($BF68=$Y$7,$BG68=23),"",Entrées!N96-Entrées!N95))</f>
        <v>-4</v>
      </c>
      <c r="BT68" s="32">
        <f>IF($BF68&gt;$Y$7,"",IF(AND($BF68=$Y$7,$BG68=23),"",Entrées!O96-Entrées!O95))</f>
        <v>-780.5</v>
      </c>
      <c r="BU68" s="32">
        <f>IF($BF68&gt;$Y$7,"",IF(AND($BF68=$Y$7,$BG68=23),"",Entrées!P96-Entrées!P95))</f>
        <v>-4.5</v>
      </c>
      <c r="BV68" s="32">
        <f>IF($BF68&gt;$Y$7,"",IF(AND($BF68=$Y$7,$BG68=23),"",Entrées!Q96-Entrées!Q95))</f>
        <v>-642</v>
      </c>
      <c r="BW68" s="32">
        <f>IF($BF68&gt;$Y$7,"",IF(AND($BF68=$Y$7,$BG68=23),"",Entrées!R96-Entrées!R95))</f>
        <v>185</v>
      </c>
      <c r="BX68" s="32">
        <f>IF($BF68&gt;$Y$7,"",IF(AND($BF68=$Y$7,$BG68=23),"",Entrées!S96-Entrées!S95))</f>
        <v>-536</v>
      </c>
      <c r="BY68" s="32">
        <f>IF($BF68&gt;$Y$7,"",IF(AND($BF68=$Y$7,$BG68=23),"",Entrées!T96-Entrées!T95))</f>
        <v>1</v>
      </c>
      <c r="BZ68" s="32">
        <f>IF($BF68&gt;$Y$7,"",IF(AND($BF68=$Y$7,$BG68=23),"",Entrées!U96-Entrées!U95))</f>
        <v>193</v>
      </c>
      <c r="CA68" s="32">
        <f>IF($BF68&gt;$Y$7,"",IF(AND($BF68=$Y$7,$BG68=23),"",Entrées!V96-Entrées!V95))</f>
        <v>-109</v>
      </c>
      <c r="CB68" s="4"/>
      <c r="CC68" s="4"/>
      <c r="CD68" s="33">
        <f>IF($BF68&lt;=$Y$7,Entrées!J95/CD$2,"")</f>
        <v>0.15177631578947368</v>
      </c>
      <c r="CE68" s="33">
        <f>IF($BF68&lt;=$Y$7,Entrées!K95/CE$2,"")</f>
        <v>0.27821428571428569</v>
      </c>
      <c r="CF68" s="11">
        <f t="shared" si="24"/>
        <v>7600</v>
      </c>
      <c r="CG68" s="11">
        <f t="shared" si="25"/>
        <v>4200</v>
      </c>
      <c r="CH68" s="52">
        <f t="shared" si="26"/>
        <v>0.26950009137426939</v>
      </c>
      <c r="CI68" s="52">
        <f t="shared" si="27"/>
        <v>0.11132787698412699</v>
      </c>
      <c r="CK68" s="11"/>
      <c r="CL68" s="4"/>
      <c r="CM68" s="4"/>
      <c r="CN68" s="4"/>
      <c r="CO68" s="4"/>
      <c r="EE68" s="19"/>
      <c r="EF68" s="19"/>
      <c r="EG68" s="19"/>
      <c r="EH68" s="19"/>
      <c r="EI68" s="19"/>
      <c r="EJ68" s="19"/>
      <c r="EK68" s="19"/>
      <c r="EL68" s="19"/>
      <c r="EM68" s="19"/>
      <c r="EN68" s="19"/>
      <c r="EO68" s="19"/>
      <c r="EP68" s="19"/>
      <c r="EQ68" s="19"/>
      <c r="ER68" s="19"/>
      <c r="ES68" s="19"/>
      <c r="ET68" s="19"/>
      <c r="EU68" s="19"/>
      <c r="EV68" s="19"/>
      <c r="EW68" s="19"/>
      <c r="EX68" s="19"/>
    </row>
    <row r="69" spans="1:154">
      <c r="A69" s="11" t="str">
        <f>"AE"&amp;A65</f>
        <v>AE49</v>
      </c>
      <c r="C69" s="11">
        <f t="shared" si="45"/>
        <v>2</v>
      </c>
      <c r="D69" s="27">
        <f t="shared" si="42"/>
        <v>21</v>
      </c>
      <c r="E69" s="28">
        <f ca="1">IF($D69&gt;$D$8,"",INDIRECT(ADDRESS(ROW(Entrées!$C$37)+($D69-1)*24+E$11,COLUMN(Entrées!$C$37)+($C69-1),4,TRUE,"Entrées")))</f>
        <v>51037.5</v>
      </c>
      <c r="F69" s="28">
        <f ca="1">IF($D69&gt;$D$8,"",INDIRECT(ADDRESS(ROW(Entrées!$C$37)+($D69-1)*24+F$11,COLUMN(Entrées!$C$37)+($C69-1),4,TRUE,"Entrées")))</f>
        <v>48537.5</v>
      </c>
      <c r="G69" s="28">
        <f ca="1">IF($D69&gt;$D$8,"",INDIRECT(ADDRESS(ROW(Entrées!$C$37)+($D69-1)*24+G$11,COLUMN(Entrées!$C$37)+($C69-1),4,TRUE,"Entrées")))</f>
        <v>47125</v>
      </c>
      <c r="H69" s="28">
        <f ca="1">IF($D69&gt;$D$8,"",INDIRECT(ADDRESS(ROW(Entrées!$C$37)+($D69-1)*24+H$11,COLUMN(Entrées!$C$37)+($C69-1),4,TRUE,"Entrées")))</f>
        <v>43875</v>
      </c>
      <c r="I69" s="28">
        <f ca="1">IF($D69&gt;$D$8,"",INDIRECT(ADDRESS(ROW(Entrées!$C$37)+($D69-1)*24+I$11,COLUMN(Entrées!$C$37)+($C69-1),4,TRUE,"Entrées")))</f>
        <v>41812.5</v>
      </c>
      <c r="J69" s="28">
        <f ca="1">IF($D69&gt;$D$8,"",INDIRECT(ADDRESS(ROW(Entrées!$C$37)+($D69-1)*24+J$11,COLUMN(Entrées!$C$37)+($C69-1),4,TRUE,"Entrées")))</f>
        <v>41512.5</v>
      </c>
      <c r="K69" s="28">
        <f ca="1">IF($D69&gt;$D$8,"",INDIRECT(ADDRESS(ROW(Entrées!$C$37)+($D69-1)*24+K$11,COLUMN(Entrées!$C$37)+($C69-1),4,TRUE,"Entrées")))</f>
        <v>42337.5</v>
      </c>
      <c r="L69" s="28">
        <f ca="1">IF($D69&gt;$D$8,"",INDIRECT(ADDRESS(ROW(Entrées!$C$37)+($D69-1)*24+L$11,COLUMN(Entrées!$C$37)+($C69-1),4,TRUE,"Entrées")))</f>
        <v>42612.5</v>
      </c>
      <c r="M69" s="28">
        <f ca="1">IF($D69&gt;$D$8,"",INDIRECT(ADDRESS(ROW(Entrées!$C$37)+($D69-1)*24+M$11,COLUMN(Entrées!$C$37)+($C69-1),4,TRUE,"Entrées")))</f>
        <v>44787.5</v>
      </c>
      <c r="N69" s="28">
        <f ca="1">IF($D69&gt;$D$8,"",INDIRECT(ADDRESS(ROW(Entrées!$C$37)+($D69-1)*24+N$11,COLUMN(Entrées!$C$37)+($C69-1),4,TRUE,"Entrées")))</f>
        <v>47725</v>
      </c>
      <c r="O69" s="28">
        <f ca="1">IF($D69&gt;$D$8,"",INDIRECT(ADDRESS(ROW(Entrées!$C$37)+($D69-1)*24+O$11,COLUMN(Entrées!$C$37)+($C69-1),4,TRUE,"Entrées")))</f>
        <v>49250</v>
      </c>
      <c r="P69" s="28">
        <f ca="1">IF($D69&gt;$D$8,"",INDIRECT(ADDRESS(ROW(Entrées!$C$37)+($D69-1)*24+P$11,COLUMN(Entrées!$C$37)+($C69-1),4,TRUE,"Entrées")))</f>
        <v>49525</v>
      </c>
      <c r="Q69" s="28">
        <f ca="1">IF($D69&gt;$D$8,"",INDIRECT(ADDRESS(ROW(Entrées!$C$37)+($D69-1)*24+Q$11,COLUMN(Entrées!$C$37)+($C69-1),4,TRUE,"Entrées")))</f>
        <v>50437.5</v>
      </c>
      <c r="R69" s="28">
        <f ca="1">IF($D69&gt;$D$8,"",INDIRECT(ADDRESS(ROW(Entrées!$C$37)+($D69-1)*24+R$11,COLUMN(Entrées!$C$37)+($C69-1),4,TRUE,"Entrées")))</f>
        <v>49225</v>
      </c>
      <c r="S69" s="28">
        <f ca="1">IF($D69&gt;$D$8,"",INDIRECT(ADDRESS(ROW(Entrées!$C$37)+($D69-1)*24+S$11,COLUMN(Entrées!$C$37)+($C69-1),4,TRUE,"Entrées")))</f>
        <v>45562.5</v>
      </c>
      <c r="T69" s="28">
        <f ca="1">IF($D69&gt;$D$8,"",INDIRECT(ADDRESS(ROW(Entrées!$C$37)+($D69-1)*24+T$11,COLUMN(Entrées!$C$37)+($C69-1),4,TRUE,"Entrées")))</f>
        <v>42687.5</v>
      </c>
      <c r="U69" s="28">
        <f ca="1">IF($D69&gt;$D$8,"",INDIRECT(ADDRESS(ROW(Entrées!$C$37)+($D69-1)*24+U$11,COLUMN(Entrées!$C$37)+($C69-1),4,TRUE,"Entrées")))</f>
        <v>40812.5</v>
      </c>
      <c r="V69" s="28">
        <f ca="1">IF($D69&gt;$D$8,"",INDIRECT(ADDRESS(ROW(Entrées!$C$37)+($D69-1)*24+V$11,COLUMN(Entrées!$C$37)+($C69-1),4,TRUE,"Entrées")))</f>
        <v>40200</v>
      </c>
      <c r="W69" s="28">
        <f ca="1">IF($D69&gt;$D$8,"",INDIRECT(ADDRESS(ROW(Entrées!$C$37)+($D69-1)*24+W$11,COLUMN(Entrées!$C$37)+($C69-1),4,TRUE,"Entrées")))</f>
        <v>42400</v>
      </c>
      <c r="X69" s="28">
        <f ca="1">IF($D69&gt;$D$8,"",INDIRECT(ADDRESS(ROW(Entrées!$C$37)+($D69-1)*24+X$11,COLUMN(Entrées!$C$37)+($C69-1),4,TRUE,"Entrées")))</f>
        <v>45500</v>
      </c>
      <c r="Y69" s="28">
        <f ca="1">IF($D69&gt;$D$8,"",INDIRECT(ADDRESS(ROW(Entrées!$C$37)+($D69-1)*24+Y$11,COLUMN(Entrées!$C$37)+($C69-1),4,TRUE,"Entrées")))</f>
        <v>47425</v>
      </c>
      <c r="Z69" s="28">
        <f ca="1">IF($D69&gt;$D$8,"",INDIRECT(ADDRESS(ROW(Entrées!$C$37)+($D69-1)*24+Z$11,COLUMN(Entrées!$C$37)+($C69-1),4,TRUE,"Entrées")))</f>
        <v>49212.5</v>
      </c>
      <c r="AA69" s="28">
        <f ca="1">IF($D69&gt;$D$8,"",INDIRECT(ADDRESS(ROW(Entrées!$C$37)+($D69-1)*24+AA$11,COLUMN(Entrées!$C$37)+($C69-1),4,TRUE,"Entrées")))</f>
        <v>49512.5</v>
      </c>
      <c r="AB69" s="28">
        <f ca="1">IF($D69&gt;$D$8,"",INDIRECT(ADDRESS(ROW(Entrées!$C$37)+($D69-1)*24+AB$11,COLUMN(Entrées!$C$37)+($C69-1),4,TRUE,"Entrées")))</f>
        <v>51312.5</v>
      </c>
      <c r="AC69" s="11"/>
      <c r="AD69" s="40">
        <f t="shared" ca="1" si="41"/>
        <v>46017.708333333336</v>
      </c>
      <c r="AE69" s="40">
        <f t="shared" ca="1" si="43"/>
        <v>51312.5</v>
      </c>
      <c r="AF69" s="40">
        <f t="shared" ca="1" si="44"/>
        <v>40200</v>
      </c>
      <c r="AG69" s="4"/>
      <c r="AH69" s="11">
        <f>Entrées!A96</f>
        <v>3</v>
      </c>
      <c r="AI69" s="13">
        <f>Entrées!B96</f>
        <v>11</v>
      </c>
      <c r="AJ69" s="31">
        <f t="shared" ca="1" si="29"/>
        <v>55625.834722222207</v>
      </c>
      <c r="AK69" s="31">
        <f t="shared" ca="1" si="4"/>
        <v>55155.277777777781</v>
      </c>
      <c r="AL69" s="31">
        <f t="shared" ca="1" si="5"/>
        <v>55132.569444444431</v>
      </c>
      <c r="AM69" s="31">
        <f t="shared" ca="1" si="6"/>
        <v>439.35972222222233</v>
      </c>
      <c r="AN69" s="31">
        <f t="shared" ca="1" si="7"/>
        <v>2143.2847222222222</v>
      </c>
      <c r="AO69" s="31">
        <f t="shared" ca="1" si="8"/>
        <v>1711.4715277777773</v>
      </c>
      <c r="AP69" s="31">
        <f t="shared" ca="1" si="9"/>
        <v>43686.806944444448</v>
      </c>
      <c r="AQ69" s="31">
        <f t="shared" ca="1" si="10"/>
        <v>2048.2006944444447</v>
      </c>
      <c r="AR69" s="31">
        <f t="shared" ca="1" si="11"/>
        <v>467.57708333333329</v>
      </c>
      <c r="AS69" s="31">
        <f t="shared" ca="1" si="12"/>
        <v>9872.0041666666693</v>
      </c>
      <c r="AT69" s="31">
        <f t="shared" ca="1" si="13"/>
        <v>-752.91041666666672</v>
      </c>
      <c r="AU69" s="31">
        <f t="shared" ca="1" si="14"/>
        <v>580.30277777777769</v>
      </c>
      <c r="AV69" s="31">
        <f t="shared" ca="1" si="15"/>
        <v>-4570.3041666666659</v>
      </c>
      <c r="AW69" s="31">
        <f t="shared" ca="1" si="16"/>
        <v>53.39583333333335</v>
      </c>
      <c r="AX69" s="31">
        <f t="shared" ca="1" si="17"/>
        <v>1401.9361111111111</v>
      </c>
      <c r="AY69" s="31">
        <f t="shared" ca="1" si="18"/>
        <v>-1132.0805555555555</v>
      </c>
      <c r="AZ69" s="31">
        <f t="shared" ca="1" si="19"/>
        <v>-2177.1819444444441</v>
      </c>
      <c r="BA69" s="31">
        <f t="shared" ca="1" si="20"/>
        <v>644.8125</v>
      </c>
      <c r="BB69" s="31">
        <f t="shared" ca="1" si="21"/>
        <v>-1410.101388888889</v>
      </c>
      <c r="BC69" s="31">
        <f t="shared" ca="1" si="22"/>
        <v>-1800.2902777777781</v>
      </c>
      <c r="BD69" s="11"/>
      <c r="BE69" s="4"/>
      <c r="BF69" s="11">
        <f t="shared" si="23"/>
        <v>3</v>
      </c>
      <c r="BG69" s="11">
        <f t="shared" si="35"/>
        <v>11</v>
      </c>
      <c r="BH69" s="32">
        <f>IF($BF69&gt;$Y$7,"",IF(AND($BF69=$Y$7,$BG69=23),"",Entrées!C97-Entrées!C96))</f>
        <v>-1356</v>
      </c>
      <c r="BI69" s="32">
        <f>IF($BF69&gt;$Y$7,"",IF(AND($BF69=$Y$7,$BG69=23),"",Entrées!D97-Entrées!D96))</f>
        <v>-887.5</v>
      </c>
      <c r="BJ69" s="32">
        <f>IF($BF69&gt;$Y$7,"",IF(AND($BF69=$Y$7,$BG69=23),"",Entrées!E97-Entrées!E96))</f>
        <v>-1262.5</v>
      </c>
      <c r="BK69" s="32">
        <f>IF($BF69&gt;$Y$7,"",IF(AND($BF69=$Y$7,$BG69=23),"",Entrées!F97-Entrées!F96))</f>
        <v>-189.5</v>
      </c>
      <c r="BL69" s="32">
        <f>IF($BF69&gt;$Y$7,"",IF(AND($BF69=$Y$7,$BG69=23),"",Entrées!G97-Entrées!G96))</f>
        <v>-308.5</v>
      </c>
      <c r="BM69" s="32">
        <f>IF($BF69&gt;$Y$7,"",IF(AND($BF69=$Y$7,$BG69=23),"",Entrées!H97-Entrées!H96))</f>
        <v>-278</v>
      </c>
      <c r="BN69" s="32">
        <f>IF($BF69&gt;$Y$7,"",IF(AND($BF69=$Y$7,$BG69=23),"",Entrées!I97-Entrées!I96))</f>
        <v>-48</v>
      </c>
      <c r="BO69" s="32">
        <f>IF($BF69&gt;$Y$7,"",IF(AND($BF69=$Y$7,$BG69=23),"",Entrées!J97-Entrées!J96))</f>
        <v>81.5</v>
      </c>
      <c r="BP69" s="32">
        <f>IF($BF69&gt;$Y$7,"",IF(AND($BF69=$Y$7,$BG69=23),"",Entrées!K97-Entrées!K96))</f>
        <v>295</v>
      </c>
      <c r="BQ69" s="32">
        <f>IF($BF69&gt;$Y$7,"",IF(AND($BF69=$Y$7,$BG69=23),"",Entrées!L97-Entrées!L96))</f>
        <v>-669</v>
      </c>
      <c r="BR69" s="32">
        <f>IF($BF69&gt;$Y$7,"",IF(AND($BF69=$Y$7,$BG69=23),"",Entrées!M97-Entrées!M96))</f>
        <v>0</v>
      </c>
      <c r="BS69" s="32">
        <f>IF($BF69&gt;$Y$7,"",IF(AND($BF69=$Y$7,$BG69=23),"",Entrées!N97-Entrées!N96))</f>
        <v>12.5</v>
      </c>
      <c r="BT69" s="32">
        <f>IF($BF69&gt;$Y$7,"",IF(AND($BF69=$Y$7,$BG69=23),"",Entrées!O97-Entrées!O96))</f>
        <v>-252</v>
      </c>
      <c r="BU69" s="32">
        <f>IF($BF69&gt;$Y$7,"",IF(AND($BF69=$Y$7,$BG69=23),"",Entrées!P97-Entrées!P96))</f>
        <v>-6</v>
      </c>
      <c r="BV69" s="32">
        <f>IF($BF69&gt;$Y$7,"",IF(AND($BF69=$Y$7,$BG69=23),"",Entrées!Q97-Entrées!Q96))</f>
        <v>109</v>
      </c>
      <c r="BW69" s="32">
        <f>IF($BF69&gt;$Y$7,"",IF(AND($BF69=$Y$7,$BG69=23),"",Entrées!R97-Entrées!R96))</f>
        <v>-557</v>
      </c>
      <c r="BX69" s="32">
        <f>IF($BF69&gt;$Y$7,"",IF(AND($BF69=$Y$7,$BG69=23),"",Entrées!S97-Entrées!S96))</f>
        <v>-194</v>
      </c>
      <c r="BY69" s="32">
        <f>IF($BF69&gt;$Y$7,"",IF(AND($BF69=$Y$7,$BG69=23),"",Entrées!T97-Entrées!T96))</f>
        <v>-1</v>
      </c>
      <c r="BZ69" s="32">
        <f>IF($BF69&gt;$Y$7,"",IF(AND($BF69=$Y$7,$BG69=23),"",Entrées!U97-Entrées!U96))</f>
        <v>410</v>
      </c>
      <c r="CA69" s="32">
        <f>IF($BF69&gt;$Y$7,"",IF(AND($BF69=$Y$7,$BG69=23),"",Entrées!V97-Entrées!V96))</f>
        <v>425</v>
      </c>
      <c r="CB69" s="4"/>
      <c r="CC69" s="4"/>
      <c r="CD69" s="33">
        <f>IF($BF69&lt;=$Y$7,Entrées!J96/CD$2,"")</f>
        <v>0.16019736842105264</v>
      </c>
      <c r="CE69" s="33">
        <f>IF($BF69&lt;=$Y$7,Entrées!K96/CE$2,"")</f>
        <v>0.39583333333333331</v>
      </c>
      <c r="CF69" s="11">
        <f t="shared" si="24"/>
        <v>7600</v>
      </c>
      <c r="CG69" s="11">
        <f t="shared" si="25"/>
        <v>4200</v>
      </c>
      <c r="CH69" s="52">
        <f t="shared" si="26"/>
        <v>0.26950009137426939</v>
      </c>
      <c r="CI69" s="52">
        <f t="shared" si="27"/>
        <v>0.11132787698412699</v>
      </c>
      <c r="CK69" s="11"/>
      <c r="CL69" s="4"/>
      <c r="CM69" s="4"/>
      <c r="CN69" s="4"/>
      <c r="CO69" s="4"/>
      <c r="EE69" s="19"/>
      <c r="EF69" s="19"/>
      <c r="EG69" s="47"/>
      <c r="EH69" s="47"/>
      <c r="EI69" s="48"/>
      <c r="EJ69" s="48"/>
      <c r="EK69" s="48"/>
      <c r="EL69" s="48"/>
      <c r="EM69" s="48"/>
      <c r="EN69" s="48"/>
      <c r="EO69" s="48"/>
      <c r="EP69" s="48"/>
      <c r="EQ69" s="48"/>
      <c r="ER69" s="48"/>
      <c r="ES69" s="48"/>
      <c r="ET69" s="48"/>
      <c r="EU69" s="19"/>
      <c r="EV69" s="19"/>
      <c r="EW69" s="19"/>
      <c r="EX69" s="19"/>
    </row>
    <row r="70" spans="1:154">
      <c r="A70" s="11" t="str">
        <f>"AE"&amp;A66</f>
        <v>AE78</v>
      </c>
      <c r="C70" s="11">
        <f t="shared" si="45"/>
        <v>2</v>
      </c>
      <c r="D70" s="27">
        <f t="shared" si="42"/>
        <v>22</v>
      </c>
      <c r="E70" s="28">
        <f ca="1">IF($D70&gt;$D$8,"",INDIRECT(ADDRESS(ROW(Entrées!$C$37)+($D70-1)*24+E$11,COLUMN(Entrées!$C$37)+($C70-1),4,TRUE,"Entrées")))</f>
        <v>49125</v>
      </c>
      <c r="F70" s="28">
        <f ca="1">IF($D70&gt;$D$8,"",INDIRECT(ADDRESS(ROW(Entrées!$C$37)+($D70-1)*24+F$11,COLUMN(Entrées!$C$37)+($C70-1),4,TRUE,"Entrées")))</f>
        <v>46750</v>
      </c>
      <c r="G70" s="28">
        <f ca="1">IF($D70&gt;$D$8,"",INDIRECT(ADDRESS(ROW(Entrées!$C$37)+($D70-1)*24+G$11,COLUMN(Entrées!$C$37)+($C70-1),4,TRUE,"Entrées")))</f>
        <v>46062.5</v>
      </c>
      <c r="H70" s="28">
        <f ca="1">IF($D70&gt;$D$8,"",INDIRECT(ADDRESS(ROW(Entrées!$C$37)+($D70-1)*24+H$11,COLUMN(Entrées!$C$37)+($C70-1),4,TRUE,"Entrées")))</f>
        <v>43537.5</v>
      </c>
      <c r="I70" s="28">
        <f ca="1">IF($D70&gt;$D$8,"",INDIRECT(ADDRESS(ROW(Entrées!$C$37)+($D70-1)*24+I$11,COLUMN(Entrées!$C$37)+($C70-1),4,TRUE,"Entrées")))</f>
        <v>42612.5</v>
      </c>
      <c r="J70" s="28">
        <f ca="1">IF($D70&gt;$D$8,"",INDIRECT(ADDRESS(ROW(Entrées!$C$37)+($D70-1)*24+J$11,COLUMN(Entrées!$C$37)+($C70-1),4,TRUE,"Entrées")))</f>
        <v>45062.5</v>
      </c>
      <c r="K70" s="28">
        <f ca="1">IF($D70&gt;$D$8,"",INDIRECT(ADDRESS(ROW(Entrées!$C$37)+($D70-1)*24+K$11,COLUMN(Entrées!$C$37)+($C70-1),4,TRUE,"Entrées")))</f>
        <v>50162.5</v>
      </c>
      <c r="L70" s="28">
        <f ca="1">IF($D70&gt;$D$8,"",INDIRECT(ADDRESS(ROW(Entrées!$C$37)+($D70-1)*24+L$11,COLUMN(Entrées!$C$37)+($C70-1),4,TRUE,"Entrées")))</f>
        <v>55125</v>
      </c>
      <c r="M70" s="28">
        <f ca="1">IF($D70&gt;$D$8,"",INDIRECT(ADDRESS(ROW(Entrées!$C$37)+($D70-1)*24+M$11,COLUMN(Entrées!$C$37)+($C70-1),4,TRUE,"Entrées")))</f>
        <v>59200</v>
      </c>
      <c r="N70" s="28">
        <f ca="1">IF($D70&gt;$D$8,"",INDIRECT(ADDRESS(ROW(Entrées!$C$37)+($D70-1)*24+N$11,COLUMN(Entrées!$C$37)+($C70-1),4,TRUE,"Entrées")))</f>
        <v>60837.5</v>
      </c>
      <c r="O70" s="28">
        <f ca="1">IF($D70&gt;$D$8,"",INDIRECT(ADDRESS(ROW(Entrées!$C$37)+($D70-1)*24+O$11,COLUMN(Entrées!$C$37)+($C70-1),4,TRUE,"Entrées")))</f>
        <v>60625</v>
      </c>
      <c r="P70" s="28">
        <f ca="1">IF($D70&gt;$D$8,"",INDIRECT(ADDRESS(ROW(Entrées!$C$37)+($D70-1)*24+P$11,COLUMN(Entrées!$C$37)+($C70-1),4,TRUE,"Entrées")))</f>
        <v>60212.5</v>
      </c>
      <c r="Q70" s="28">
        <f ca="1">IF($D70&gt;$D$8,"",INDIRECT(ADDRESS(ROW(Entrées!$C$37)+($D70-1)*24+Q$11,COLUMN(Entrées!$C$37)+($C70-1),4,TRUE,"Entrées")))</f>
        <v>59862.5</v>
      </c>
      <c r="R70" s="28">
        <f ca="1">IF($D70&gt;$D$8,"",INDIRECT(ADDRESS(ROW(Entrées!$C$37)+($D70-1)*24+R$11,COLUMN(Entrées!$C$37)+($C70-1),4,TRUE,"Entrées")))</f>
        <v>59312.5</v>
      </c>
      <c r="S70" s="28">
        <f ca="1">IF($D70&gt;$D$8,"",INDIRECT(ADDRESS(ROW(Entrées!$C$37)+($D70-1)*24+S$11,COLUMN(Entrées!$C$37)+($C70-1),4,TRUE,"Entrées")))</f>
        <v>57600</v>
      </c>
      <c r="T70" s="28">
        <f ca="1">IF($D70&gt;$D$8,"",INDIRECT(ADDRESS(ROW(Entrées!$C$37)+($D70-1)*24+T$11,COLUMN(Entrées!$C$37)+($C70-1),4,TRUE,"Entrées")))</f>
        <v>54962.5</v>
      </c>
      <c r="U70" s="28">
        <f ca="1">IF($D70&gt;$D$8,"",INDIRECT(ADDRESS(ROW(Entrées!$C$37)+($D70-1)*24+U$11,COLUMN(Entrées!$C$37)+($C70-1),4,TRUE,"Entrées")))</f>
        <v>52725</v>
      </c>
      <c r="V70" s="28">
        <f ca="1">IF($D70&gt;$D$8,"",INDIRECT(ADDRESS(ROW(Entrées!$C$37)+($D70-1)*24+V$11,COLUMN(Entrées!$C$37)+($C70-1),4,TRUE,"Entrées")))</f>
        <v>51137.5</v>
      </c>
      <c r="W70" s="28">
        <f ca="1">IF($D70&gt;$D$8,"",INDIRECT(ADDRESS(ROW(Entrées!$C$37)+($D70-1)*24+W$11,COLUMN(Entrées!$C$37)+($C70-1),4,TRUE,"Entrées")))</f>
        <v>51750</v>
      </c>
      <c r="X70" s="28">
        <f ca="1">IF($D70&gt;$D$8,"",INDIRECT(ADDRESS(ROW(Entrées!$C$37)+($D70-1)*24+X$11,COLUMN(Entrées!$C$37)+($C70-1),4,TRUE,"Entrées")))</f>
        <v>53387.5</v>
      </c>
      <c r="Y70" s="28">
        <f ca="1">IF($D70&gt;$D$8,"",INDIRECT(ADDRESS(ROW(Entrées!$C$37)+($D70-1)*24+Y$11,COLUMN(Entrées!$C$37)+($C70-1),4,TRUE,"Entrées")))</f>
        <v>53075</v>
      </c>
      <c r="Z70" s="28">
        <f ca="1">IF($D70&gt;$D$8,"",INDIRECT(ADDRESS(ROW(Entrées!$C$37)+($D70-1)*24+Z$11,COLUMN(Entrées!$C$37)+($C70-1),4,TRUE,"Entrées")))</f>
        <v>53262.5</v>
      </c>
      <c r="AA70" s="28">
        <f ca="1">IF($D70&gt;$D$8,"",INDIRECT(ADDRESS(ROW(Entrées!$C$37)+($D70-1)*24+AA$11,COLUMN(Entrées!$C$37)+($C70-1),4,TRUE,"Entrées")))</f>
        <v>52612.5</v>
      </c>
      <c r="AB70" s="28">
        <f ca="1">IF($D70&gt;$D$8,"",INDIRECT(ADDRESS(ROW(Entrées!$C$37)+($D70-1)*24+AB$11,COLUMN(Entrées!$C$37)+($C70-1),4,TRUE,"Entrées")))</f>
        <v>54375</v>
      </c>
      <c r="AC70" s="11"/>
      <c r="AD70" s="40">
        <f t="shared" ca="1" si="41"/>
        <v>53057.291666666664</v>
      </c>
      <c r="AE70" s="40">
        <f t="shared" ca="1" si="43"/>
        <v>60837.5</v>
      </c>
      <c r="AF70" s="40">
        <f t="shared" ca="1" si="44"/>
        <v>42612.5</v>
      </c>
      <c r="AG70" s="4"/>
      <c r="AH70" s="11">
        <f>Entrées!A97</f>
        <v>3</v>
      </c>
      <c r="AI70" s="13">
        <f>Entrées!B97</f>
        <v>12</v>
      </c>
      <c r="AJ70" s="31">
        <f t="shared" ca="1" si="29"/>
        <v>55625.834722222207</v>
      </c>
      <c r="AK70" s="31">
        <f t="shared" ca="1" si="4"/>
        <v>55155.277777777781</v>
      </c>
      <c r="AL70" s="31">
        <f t="shared" ca="1" si="5"/>
        <v>55132.569444444431</v>
      </c>
      <c r="AM70" s="31">
        <f t="shared" ca="1" si="6"/>
        <v>439.35972222222233</v>
      </c>
      <c r="AN70" s="31">
        <f t="shared" ca="1" si="7"/>
        <v>2143.2847222222222</v>
      </c>
      <c r="AO70" s="31">
        <f t="shared" ca="1" si="8"/>
        <v>1711.4715277777773</v>
      </c>
      <c r="AP70" s="31">
        <f t="shared" ca="1" si="9"/>
        <v>43686.806944444448</v>
      </c>
      <c r="AQ70" s="31">
        <f t="shared" ca="1" si="10"/>
        <v>2048.2006944444447</v>
      </c>
      <c r="AR70" s="31">
        <f t="shared" ca="1" si="11"/>
        <v>467.57708333333329</v>
      </c>
      <c r="AS70" s="31">
        <f t="shared" ca="1" si="12"/>
        <v>9872.0041666666693</v>
      </c>
      <c r="AT70" s="31">
        <f t="shared" ca="1" si="13"/>
        <v>-752.91041666666672</v>
      </c>
      <c r="AU70" s="31">
        <f t="shared" ca="1" si="14"/>
        <v>580.30277777777769</v>
      </c>
      <c r="AV70" s="31">
        <f t="shared" ca="1" si="15"/>
        <v>-4570.3041666666659</v>
      </c>
      <c r="AW70" s="31">
        <f t="shared" ca="1" si="16"/>
        <v>53.39583333333335</v>
      </c>
      <c r="AX70" s="31">
        <f t="shared" ca="1" si="17"/>
        <v>1401.9361111111111</v>
      </c>
      <c r="AY70" s="31">
        <f t="shared" ca="1" si="18"/>
        <v>-1132.0805555555555</v>
      </c>
      <c r="AZ70" s="31">
        <f t="shared" ca="1" si="19"/>
        <v>-2177.1819444444441</v>
      </c>
      <c r="BA70" s="31">
        <f t="shared" ca="1" si="20"/>
        <v>644.8125</v>
      </c>
      <c r="BB70" s="31">
        <f t="shared" ca="1" si="21"/>
        <v>-1410.101388888889</v>
      </c>
      <c r="BC70" s="31">
        <f t="shared" ca="1" si="22"/>
        <v>-1800.2902777777781</v>
      </c>
      <c r="BD70" s="11"/>
      <c r="BE70" s="4"/>
      <c r="BF70" s="11">
        <f t="shared" si="23"/>
        <v>3</v>
      </c>
      <c r="BG70" s="11">
        <f t="shared" si="35"/>
        <v>12</v>
      </c>
      <c r="BH70" s="32">
        <f>IF($BF70&gt;$Y$7,"",IF(AND($BF70=$Y$7,$BG70=23),"",Entrées!C98-Entrées!C97))</f>
        <v>-1369.5</v>
      </c>
      <c r="BI70" s="32">
        <f>IF($BF70&gt;$Y$7,"",IF(AND($BF70=$Y$7,$BG70=23),"",Entrées!D98-Entrées!D97))</f>
        <v>-1212.5</v>
      </c>
      <c r="BJ70" s="32">
        <f>IF($BF70&gt;$Y$7,"",IF(AND($BF70=$Y$7,$BG70=23),"",Entrées!E98-Entrées!E97))</f>
        <v>-1625</v>
      </c>
      <c r="BK70" s="32">
        <f>IF($BF70&gt;$Y$7,"",IF(AND($BF70=$Y$7,$BG70=23),"",Entrées!F98-Entrées!F97))</f>
        <v>-347</v>
      </c>
      <c r="BL70" s="32">
        <f>IF($BF70&gt;$Y$7,"",IF(AND($BF70=$Y$7,$BG70=23),"",Entrées!G98-Entrées!G97))</f>
        <v>-80.5</v>
      </c>
      <c r="BM70" s="32">
        <f>IF($BF70&gt;$Y$7,"",IF(AND($BF70=$Y$7,$BG70=23),"",Entrées!H98-Entrées!H97))</f>
        <v>-128</v>
      </c>
      <c r="BN70" s="32">
        <f>IF($BF70&gt;$Y$7,"",IF(AND($BF70=$Y$7,$BG70=23),"",Entrées!I98-Entrées!I97))</f>
        <v>-44</v>
      </c>
      <c r="BO70" s="32">
        <f>IF($BF70&gt;$Y$7,"",IF(AND($BF70=$Y$7,$BG70=23),"",Entrées!J98-Entrées!J97))</f>
        <v>1.5</v>
      </c>
      <c r="BP70" s="32">
        <f>IF($BF70&gt;$Y$7,"",IF(AND($BF70=$Y$7,$BG70=23),"",Entrées!K98-Entrées!K97))</f>
        <v>129</v>
      </c>
      <c r="BQ70" s="32">
        <f>IF($BF70&gt;$Y$7,"",IF(AND($BF70=$Y$7,$BG70=23),"",Entrées!L98-Entrées!L97))</f>
        <v>-314.5</v>
      </c>
      <c r="BR70" s="32">
        <f>IF($BF70&gt;$Y$7,"",IF(AND($BF70=$Y$7,$BG70=23),"",Entrées!M98-Entrées!M97))</f>
        <v>-13.5</v>
      </c>
      <c r="BS70" s="32">
        <f>IF($BF70&gt;$Y$7,"",IF(AND($BF70=$Y$7,$BG70=23),"",Entrées!N98-Entrées!N97))</f>
        <v>2</v>
      </c>
      <c r="BT70" s="32">
        <f>IF($BF70&gt;$Y$7,"",IF(AND($BF70=$Y$7,$BG70=23),"",Entrées!O98-Entrées!O97))</f>
        <v>-574</v>
      </c>
      <c r="BU70" s="32">
        <f>IF($BF70&gt;$Y$7,"",IF(AND($BF70=$Y$7,$BG70=23),"",Entrées!P98-Entrées!P97))</f>
        <v>-5</v>
      </c>
      <c r="BV70" s="32">
        <f>IF($BF70&gt;$Y$7,"",IF(AND($BF70=$Y$7,$BG70=23),"",Entrées!Q98-Entrées!Q97))</f>
        <v>-133</v>
      </c>
      <c r="BW70" s="32">
        <f>IF($BF70&gt;$Y$7,"",IF(AND($BF70=$Y$7,$BG70=23),"",Entrées!R98-Entrées!R97))</f>
        <v>-15</v>
      </c>
      <c r="BX70" s="32">
        <f>IF($BF70&gt;$Y$7,"",IF(AND($BF70=$Y$7,$BG70=23),"",Entrées!S98-Entrées!S97))</f>
        <v>-413</v>
      </c>
      <c r="BY70" s="32">
        <f>IF($BF70&gt;$Y$7,"",IF(AND($BF70=$Y$7,$BG70=23),"",Entrées!T98-Entrées!T97))</f>
        <v>125</v>
      </c>
      <c r="BZ70" s="32">
        <f>IF($BF70&gt;$Y$7,"",IF(AND($BF70=$Y$7,$BG70=23),"",Entrées!U98-Entrées!U97))</f>
        <v>-121</v>
      </c>
      <c r="CA70" s="32">
        <f>IF($BF70&gt;$Y$7,"",IF(AND($BF70=$Y$7,$BG70=23),"",Entrées!V98-Entrées!V97))</f>
        <v>-435</v>
      </c>
      <c r="CB70" s="4"/>
      <c r="CC70" s="4"/>
      <c r="CD70" s="33">
        <f>IF($BF70&lt;=$Y$7,Entrées!J97/CD$2,"")</f>
        <v>0.17092105263157895</v>
      </c>
      <c r="CE70" s="33">
        <f>IF($BF70&lt;=$Y$7,Entrées!K97/CE$2,"")</f>
        <v>0.46607142857142858</v>
      </c>
      <c r="CF70" s="11">
        <f t="shared" si="24"/>
        <v>7600</v>
      </c>
      <c r="CG70" s="11">
        <f t="shared" si="25"/>
        <v>4200</v>
      </c>
      <c r="CH70" s="52">
        <f t="shared" si="26"/>
        <v>0.26950009137426939</v>
      </c>
      <c r="CI70" s="52">
        <f t="shared" si="27"/>
        <v>0.11132787698412699</v>
      </c>
      <c r="CK70" s="11"/>
      <c r="CL70" s="4"/>
      <c r="CM70" s="4"/>
      <c r="CN70" s="4"/>
      <c r="CO70" s="4"/>
      <c r="EE70" s="19"/>
      <c r="EF70" s="19"/>
      <c r="EG70" s="19"/>
      <c r="EH70" s="19"/>
      <c r="EI70" s="19"/>
      <c r="EJ70" s="19"/>
      <c r="EK70" s="19"/>
      <c r="EL70" s="19"/>
      <c r="EM70" s="19"/>
      <c r="EN70" s="19"/>
      <c r="EO70" s="19"/>
      <c r="EP70" s="19"/>
      <c r="EQ70" s="19"/>
      <c r="ER70" s="19"/>
      <c r="ES70" s="19"/>
      <c r="ET70" s="19"/>
      <c r="EU70" s="19"/>
      <c r="EV70" s="19"/>
      <c r="EW70" s="19"/>
      <c r="EX70" s="19"/>
    </row>
    <row r="71" spans="1:154">
      <c r="A71" s="11" t="str">
        <f>"AF"&amp;A65</f>
        <v>AF49</v>
      </c>
      <c r="C71" s="11">
        <f t="shared" si="45"/>
        <v>2</v>
      </c>
      <c r="D71" s="27">
        <f t="shared" si="42"/>
        <v>23</v>
      </c>
      <c r="E71" s="28">
        <f ca="1">IF($D71&gt;$D$8,"",INDIRECT(ADDRESS(ROW(Entrées!$C$37)+($D71-1)*24+E$11,COLUMN(Entrées!$C$37)+($C71-1),4,TRUE,"Entrées")))</f>
        <v>52037.5</v>
      </c>
      <c r="F71" s="28">
        <f ca="1">IF($D71&gt;$D$8,"",INDIRECT(ADDRESS(ROW(Entrées!$C$37)+($D71-1)*24+F$11,COLUMN(Entrées!$C$37)+($C71-1),4,TRUE,"Entrées")))</f>
        <v>49000</v>
      </c>
      <c r="G71" s="28">
        <f ca="1">IF($D71&gt;$D$8,"",INDIRECT(ADDRESS(ROW(Entrées!$C$37)+($D71-1)*24+G$11,COLUMN(Entrées!$C$37)+($C71-1),4,TRUE,"Entrées")))</f>
        <v>48025</v>
      </c>
      <c r="H71" s="28">
        <f ca="1">IF($D71&gt;$D$8,"",INDIRECT(ADDRESS(ROW(Entrées!$C$37)+($D71-1)*24+H$11,COLUMN(Entrées!$C$37)+($C71-1),4,TRUE,"Entrées")))</f>
        <v>44950</v>
      </c>
      <c r="I71" s="28">
        <f ca="1">IF($D71&gt;$D$8,"",INDIRECT(ADDRESS(ROW(Entrées!$C$37)+($D71-1)*24+I$11,COLUMN(Entrées!$C$37)+($C71-1),4,TRUE,"Entrées")))</f>
        <v>43662.5</v>
      </c>
      <c r="J71" s="28">
        <f ca="1">IF($D71&gt;$D$8,"",INDIRECT(ADDRESS(ROW(Entrées!$C$37)+($D71-1)*24+J$11,COLUMN(Entrées!$C$37)+($C71-1),4,TRUE,"Entrées")))</f>
        <v>45700</v>
      </c>
      <c r="K71" s="28">
        <f ca="1">IF($D71&gt;$D$8,"",INDIRECT(ADDRESS(ROW(Entrées!$C$37)+($D71-1)*24+K$11,COLUMN(Entrées!$C$37)+($C71-1),4,TRUE,"Entrées")))</f>
        <v>50637.5</v>
      </c>
      <c r="L71" s="28">
        <f ca="1">IF($D71&gt;$D$8,"",INDIRECT(ADDRESS(ROW(Entrées!$C$37)+($D71-1)*24+L$11,COLUMN(Entrées!$C$37)+($C71-1),4,TRUE,"Entrées")))</f>
        <v>55600</v>
      </c>
      <c r="M71" s="28">
        <f ca="1">IF($D71&gt;$D$8,"",INDIRECT(ADDRESS(ROW(Entrées!$C$37)+($D71-1)*24+M$11,COLUMN(Entrées!$C$37)+($C71-1),4,TRUE,"Entrées")))</f>
        <v>58750</v>
      </c>
      <c r="N71" s="28">
        <f ca="1">IF($D71&gt;$D$8,"",INDIRECT(ADDRESS(ROW(Entrées!$C$37)+($D71-1)*24+N$11,COLUMN(Entrées!$C$37)+($C71-1),4,TRUE,"Entrées")))</f>
        <v>60137.5</v>
      </c>
      <c r="O71" s="28">
        <f ca="1">IF($D71&gt;$D$8,"",INDIRECT(ADDRESS(ROW(Entrées!$C$37)+($D71-1)*24+O$11,COLUMN(Entrées!$C$37)+($C71-1),4,TRUE,"Entrées")))</f>
        <v>59750</v>
      </c>
      <c r="P71" s="28">
        <f ca="1">IF($D71&gt;$D$8,"",INDIRECT(ADDRESS(ROW(Entrées!$C$37)+($D71-1)*24+P$11,COLUMN(Entrées!$C$37)+($C71-1),4,TRUE,"Entrées")))</f>
        <v>59062.5</v>
      </c>
      <c r="Q71" s="28">
        <f ca="1">IF($D71&gt;$D$8,"",INDIRECT(ADDRESS(ROW(Entrées!$C$37)+($D71-1)*24+Q$11,COLUMN(Entrées!$C$37)+($C71-1),4,TRUE,"Entrées")))</f>
        <v>58437.5</v>
      </c>
      <c r="R71" s="28">
        <f ca="1">IF($D71&gt;$D$8,"",INDIRECT(ADDRESS(ROW(Entrées!$C$37)+($D71-1)*24+R$11,COLUMN(Entrées!$C$37)+($C71-1),4,TRUE,"Entrées")))</f>
        <v>58075</v>
      </c>
      <c r="S71" s="28">
        <f ca="1">IF($D71&gt;$D$8,"",INDIRECT(ADDRESS(ROW(Entrées!$C$37)+($D71-1)*24+S$11,COLUMN(Entrées!$C$37)+($C71-1),4,TRUE,"Entrées")))</f>
        <v>56537.5</v>
      </c>
      <c r="T71" s="28">
        <f ca="1">IF($D71&gt;$D$8,"",INDIRECT(ADDRESS(ROW(Entrées!$C$37)+($D71-1)*24+T$11,COLUMN(Entrées!$C$37)+($C71-1),4,TRUE,"Entrées")))</f>
        <v>53650</v>
      </c>
      <c r="U71" s="28">
        <f ca="1">IF($D71&gt;$D$8,"",INDIRECT(ADDRESS(ROW(Entrées!$C$37)+($D71-1)*24+U$11,COLUMN(Entrées!$C$37)+($C71-1),4,TRUE,"Entrées")))</f>
        <v>51637.5</v>
      </c>
      <c r="V71" s="28">
        <f ca="1">IF($D71&gt;$D$8,"",INDIRECT(ADDRESS(ROW(Entrées!$C$37)+($D71-1)*24+V$11,COLUMN(Entrées!$C$37)+($C71-1),4,TRUE,"Entrées")))</f>
        <v>49850</v>
      </c>
      <c r="W71" s="28">
        <f ca="1">IF($D71&gt;$D$8,"",INDIRECT(ADDRESS(ROW(Entrées!$C$37)+($D71-1)*24+W$11,COLUMN(Entrées!$C$37)+($C71-1),4,TRUE,"Entrées")))</f>
        <v>49662.5</v>
      </c>
      <c r="X71" s="28">
        <f ca="1">IF($D71&gt;$D$8,"",INDIRECT(ADDRESS(ROW(Entrées!$C$37)+($D71-1)*24+X$11,COLUMN(Entrées!$C$37)+($C71-1),4,TRUE,"Entrées")))</f>
        <v>50887.5</v>
      </c>
      <c r="Y71" s="28">
        <f ca="1">IF($D71&gt;$D$8,"",INDIRECT(ADDRESS(ROW(Entrées!$C$37)+($D71-1)*24+Y$11,COLUMN(Entrées!$C$37)+($C71-1),4,TRUE,"Entrées")))</f>
        <v>50537.5</v>
      </c>
      <c r="Z71" s="28">
        <f ca="1">IF($D71&gt;$D$8,"",INDIRECT(ADDRESS(ROW(Entrées!$C$37)+($D71-1)*24+Z$11,COLUMN(Entrées!$C$37)+($C71-1),4,TRUE,"Entrées")))</f>
        <v>51187.5</v>
      </c>
      <c r="AA71" s="28">
        <f ca="1">IF($D71&gt;$D$8,"",INDIRECT(ADDRESS(ROW(Entrées!$C$37)+($D71-1)*24+AA$11,COLUMN(Entrées!$C$37)+($C71-1),4,TRUE,"Entrées")))</f>
        <v>51012.5</v>
      </c>
      <c r="AB71" s="28">
        <f ca="1">IF($D71&gt;$D$8,"",INDIRECT(ADDRESS(ROW(Entrées!$C$37)+($D71-1)*24+AB$11,COLUMN(Entrées!$C$37)+($C71-1),4,TRUE,"Entrées")))</f>
        <v>52850</v>
      </c>
      <c r="AC71" s="11"/>
      <c r="AD71" s="40">
        <f t="shared" ca="1" si="41"/>
        <v>52568.229166666664</v>
      </c>
      <c r="AE71" s="40">
        <f t="shared" ca="1" si="43"/>
        <v>60137.5</v>
      </c>
      <c r="AF71" s="40">
        <f t="shared" ca="1" si="44"/>
        <v>43662.5</v>
      </c>
      <c r="AG71" s="4"/>
      <c r="AH71" s="11">
        <f>Entrées!A98</f>
        <v>3</v>
      </c>
      <c r="AI71" s="13">
        <f>Entrées!B98</f>
        <v>13</v>
      </c>
      <c r="AJ71" s="31">
        <f t="shared" ca="1" si="29"/>
        <v>55625.834722222207</v>
      </c>
      <c r="AK71" s="31">
        <f t="shared" ca="1" si="4"/>
        <v>55155.277777777781</v>
      </c>
      <c r="AL71" s="31">
        <f t="shared" ca="1" si="5"/>
        <v>55132.569444444431</v>
      </c>
      <c r="AM71" s="31">
        <f t="shared" ca="1" si="6"/>
        <v>439.35972222222233</v>
      </c>
      <c r="AN71" s="31">
        <f t="shared" ca="1" si="7"/>
        <v>2143.2847222222222</v>
      </c>
      <c r="AO71" s="31">
        <f t="shared" ca="1" si="8"/>
        <v>1711.4715277777773</v>
      </c>
      <c r="AP71" s="31">
        <f t="shared" ca="1" si="9"/>
        <v>43686.806944444448</v>
      </c>
      <c r="AQ71" s="31">
        <f t="shared" ca="1" si="10"/>
        <v>2048.2006944444447</v>
      </c>
      <c r="AR71" s="31">
        <f t="shared" ca="1" si="11"/>
        <v>467.57708333333329</v>
      </c>
      <c r="AS71" s="31">
        <f t="shared" ca="1" si="12"/>
        <v>9872.0041666666693</v>
      </c>
      <c r="AT71" s="31">
        <f t="shared" ca="1" si="13"/>
        <v>-752.91041666666672</v>
      </c>
      <c r="AU71" s="31">
        <f t="shared" ca="1" si="14"/>
        <v>580.30277777777769</v>
      </c>
      <c r="AV71" s="31">
        <f t="shared" ca="1" si="15"/>
        <v>-4570.3041666666659</v>
      </c>
      <c r="AW71" s="31">
        <f t="shared" ca="1" si="16"/>
        <v>53.39583333333335</v>
      </c>
      <c r="AX71" s="31">
        <f t="shared" ca="1" si="17"/>
        <v>1401.9361111111111</v>
      </c>
      <c r="AY71" s="31">
        <f t="shared" ca="1" si="18"/>
        <v>-1132.0805555555555</v>
      </c>
      <c r="AZ71" s="31">
        <f t="shared" ca="1" si="19"/>
        <v>-2177.1819444444441</v>
      </c>
      <c r="BA71" s="31">
        <f t="shared" ca="1" si="20"/>
        <v>644.8125</v>
      </c>
      <c r="BB71" s="31">
        <f t="shared" ca="1" si="21"/>
        <v>-1410.101388888889</v>
      </c>
      <c r="BC71" s="31">
        <f t="shared" ca="1" si="22"/>
        <v>-1800.2902777777781</v>
      </c>
      <c r="BD71" s="11"/>
      <c r="BE71" s="4"/>
      <c r="BF71" s="11">
        <f t="shared" si="23"/>
        <v>3</v>
      </c>
      <c r="BG71" s="11">
        <f t="shared" si="35"/>
        <v>13</v>
      </c>
      <c r="BH71" s="32">
        <f>IF($BF71&gt;$Y$7,"",IF(AND($BF71=$Y$7,$BG71=23),"",Entrées!C99-Entrées!C98))</f>
        <v>-1919</v>
      </c>
      <c r="BI71" s="32">
        <f>IF($BF71&gt;$Y$7,"",IF(AND($BF71=$Y$7,$BG71=23),"",Entrées!D99-Entrées!D98))</f>
        <v>-1937.5</v>
      </c>
      <c r="BJ71" s="32">
        <f>IF($BF71&gt;$Y$7,"",IF(AND($BF71=$Y$7,$BG71=23),"",Entrées!E99-Entrées!E98))</f>
        <v>-2100</v>
      </c>
      <c r="BK71" s="32">
        <f>IF($BF71&gt;$Y$7,"",IF(AND($BF71=$Y$7,$BG71=23),"",Entrées!F99-Entrées!F98))</f>
        <v>0</v>
      </c>
      <c r="BL71" s="32">
        <f>IF($BF71&gt;$Y$7,"",IF(AND($BF71=$Y$7,$BG71=23),"",Entrées!G99-Entrées!G98))</f>
        <v>-61</v>
      </c>
      <c r="BM71" s="32">
        <f>IF($BF71&gt;$Y$7,"",IF(AND($BF71=$Y$7,$BG71=23),"",Entrées!H99-Entrées!H98))</f>
        <v>-120</v>
      </c>
      <c r="BN71" s="32">
        <f>IF($BF71&gt;$Y$7,"",IF(AND($BF71=$Y$7,$BG71=23),"",Entrées!I99-Entrées!I98))</f>
        <v>-166.5</v>
      </c>
      <c r="BO71" s="32">
        <f>IF($BF71&gt;$Y$7,"",IF(AND($BF71=$Y$7,$BG71=23),"",Entrées!J99-Entrées!J98))</f>
        <v>24.5</v>
      </c>
      <c r="BP71" s="32">
        <f>IF($BF71&gt;$Y$7,"",IF(AND($BF71=$Y$7,$BG71=23),"",Entrées!K99-Entrées!K98))</f>
        <v>-28.5</v>
      </c>
      <c r="BQ71" s="32">
        <f>IF($BF71&gt;$Y$7,"",IF(AND($BF71=$Y$7,$BG71=23),"",Entrées!L99-Entrées!L98))</f>
        <v>-857.5</v>
      </c>
      <c r="BR71" s="32">
        <f>IF($BF71&gt;$Y$7,"",IF(AND($BF71=$Y$7,$BG71=23),"",Entrées!M99-Entrées!M98))</f>
        <v>-30</v>
      </c>
      <c r="BS71" s="32">
        <f>IF($BF71&gt;$Y$7,"",IF(AND($BF71=$Y$7,$BG71=23),"",Entrées!N99-Entrées!N98))</f>
        <v>-6</v>
      </c>
      <c r="BT71" s="32">
        <f>IF($BF71&gt;$Y$7,"",IF(AND($BF71=$Y$7,$BG71=23),"",Entrées!O99-Entrées!O98))</f>
        <v>-674</v>
      </c>
      <c r="BU71" s="32">
        <f>IF($BF71&gt;$Y$7,"",IF(AND($BF71=$Y$7,$BG71=23),"",Entrées!P99-Entrées!P98))</f>
        <v>-0.5</v>
      </c>
      <c r="BV71" s="32">
        <f>IF($BF71&gt;$Y$7,"",IF(AND($BF71=$Y$7,$BG71=23),"",Entrées!Q99-Entrées!Q98))</f>
        <v>90</v>
      </c>
      <c r="BW71" s="32">
        <f>IF($BF71&gt;$Y$7,"",IF(AND($BF71=$Y$7,$BG71=23),"",Entrées!R99-Entrées!R98))</f>
        <v>49</v>
      </c>
      <c r="BX71" s="32">
        <f>IF($BF71&gt;$Y$7,"",IF(AND($BF71=$Y$7,$BG71=23),"",Entrées!S99-Entrées!S98))</f>
        <v>258</v>
      </c>
      <c r="BY71" s="32">
        <f>IF($BF71&gt;$Y$7,"",IF(AND($BF71=$Y$7,$BG71=23),"",Entrées!T99-Entrées!T98))</f>
        <v>-25</v>
      </c>
      <c r="BZ71" s="32">
        <f>IF($BF71&gt;$Y$7,"",IF(AND($BF71=$Y$7,$BG71=23),"",Entrées!U99-Entrées!U98))</f>
        <v>-501</v>
      </c>
      <c r="CA71" s="32">
        <f>IF($BF71&gt;$Y$7,"",IF(AND($BF71=$Y$7,$BG71=23),"",Entrées!V99-Entrées!V98))</f>
        <v>-243</v>
      </c>
      <c r="CB71" s="4"/>
      <c r="CC71" s="4"/>
      <c r="CD71" s="33">
        <f>IF($BF71&lt;=$Y$7,Entrées!J98/CD$2,"")</f>
        <v>0.17111842105263159</v>
      </c>
      <c r="CE71" s="33">
        <f>IF($BF71&lt;=$Y$7,Entrées!K98/CE$2,"")</f>
        <v>0.49678571428571427</v>
      </c>
      <c r="CF71" s="11">
        <f t="shared" si="24"/>
        <v>7600</v>
      </c>
      <c r="CG71" s="11">
        <f t="shared" si="25"/>
        <v>4200</v>
      </c>
      <c r="CH71" s="52">
        <f t="shared" si="26"/>
        <v>0.26950009137426939</v>
      </c>
      <c r="CI71" s="52">
        <f t="shared" si="27"/>
        <v>0.11132787698412699</v>
      </c>
      <c r="CK71" s="11"/>
      <c r="CL71" s="4"/>
      <c r="CM71" s="4"/>
      <c r="CN71" s="4"/>
      <c r="CO71" s="4"/>
      <c r="EE71" s="19"/>
      <c r="EF71" s="19"/>
      <c r="EG71" s="19"/>
      <c r="EH71" s="19"/>
      <c r="EI71" s="19"/>
      <c r="EJ71" s="19"/>
      <c r="EK71" s="19"/>
      <c r="EL71" s="19"/>
      <c r="EM71" s="19"/>
      <c r="EN71" s="19"/>
      <c r="EO71" s="19"/>
      <c r="EP71" s="19"/>
      <c r="EQ71" s="19"/>
      <c r="ER71" s="19"/>
      <c r="ES71" s="19"/>
      <c r="ET71" s="19"/>
      <c r="EU71" s="19"/>
      <c r="EV71" s="19"/>
      <c r="EW71" s="19"/>
      <c r="EX71" s="19"/>
    </row>
    <row r="72" spans="1:154">
      <c r="A72" s="11" t="str">
        <f>"AF"&amp;A66</f>
        <v>AF78</v>
      </c>
      <c r="C72" s="11">
        <f t="shared" si="45"/>
        <v>2</v>
      </c>
      <c r="D72" s="27">
        <f t="shared" si="42"/>
        <v>24</v>
      </c>
      <c r="E72" s="28">
        <f ca="1">IF($D72&gt;$D$8,"",INDIRECT(ADDRESS(ROW(Entrées!$C$37)+($D72-1)*24+E$11,COLUMN(Entrées!$C$37)+($C72-1),4,TRUE,"Entrées")))</f>
        <v>50900</v>
      </c>
      <c r="F72" s="28">
        <f ca="1">IF($D72&gt;$D$8,"",INDIRECT(ADDRESS(ROW(Entrées!$C$37)+($D72-1)*24+F$11,COLUMN(Entrées!$C$37)+($C72-1),4,TRUE,"Entrées")))</f>
        <v>48137.5</v>
      </c>
      <c r="G72" s="28">
        <f ca="1">IF($D72&gt;$D$8,"",INDIRECT(ADDRESS(ROW(Entrées!$C$37)+($D72-1)*24+G$11,COLUMN(Entrées!$C$37)+($C72-1),4,TRUE,"Entrées")))</f>
        <v>46962.5</v>
      </c>
      <c r="H72" s="28">
        <f ca="1">IF($D72&gt;$D$8,"",INDIRECT(ADDRESS(ROW(Entrées!$C$37)+($D72-1)*24+H$11,COLUMN(Entrées!$C$37)+($C72-1),4,TRUE,"Entrées")))</f>
        <v>43875</v>
      </c>
      <c r="I72" s="28">
        <f ca="1">IF($D72&gt;$D$8,"",INDIRECT(ADDRESS(ROW(Entrées!$C$37)+($D72-1)*24+I$11,COLUMN(Entrées!$C$37)+($C72-1),4,TRUE,"Entrées")))</f>
        <v>42475</v>
      </c>
      <c r="J72" s="28">
        <f ca="1">IF($D72&gt;$D$8,"",INDIRECT(ADDRESS(ROW(Entrées!$C$37)+($D72-1)*24+J$11,COLUMN(Entrées!$C$37)+($C72-1),4,TRUE,"Entrées")))</f>
        <v>44150</v>
      </c>
      <c r="K72" s="28">
        <f ca="1">IF($D72&gt;$D$8,"",INDIRECT(ADDRESS(ROW(Entrées!$C$37)+($D72-1)*24+K$11,COLUMN(Entrées!$C$37)+($C72-1),4,TRUE,"Entrées")))</f>
        <v>48412.5</v>
      </c>
      <c r="L72" s="28">
        <f ca="1">IF($D72&gt;$D$8,"",INDIRECT(ADDRESS(ROW(Entrées!$C$37)+($D72-1)*24+L$11,COLUMN(Entrées!$C$37)+($C72-1),4,TRUE,"Entrées")))</f>
        <v>53225</v>
      </c>
      <c r="M72" s="28">
        <f ca="1">IF($D72&gt;$D$8,"",INDIRECT(ADDRESS(ROW(Entrées!$C$37)+($D72-1)*24+M$11,COLUMN(Entrées!$C$37)+($C72-1),4,TRUE,"Entrées")))</f>
        <v>56387.5</v>
      </c>
      <c r="N72" s="28">
        <f ca="1">IF($D72&gt;$D$8,"",INDIRECT(ADDRESS(ROW(Entrées!$C$37)+($D72-1)*24+N$11,COLUMN(Entrées!$C$37)+($C72-1),4,TRUE,"Entrées")))</f>
        <v>57900</v>
      </c>
      <c r="O72" s="28">
        <f ca="1">IF($D72&gt;$D$8,"",INDIRECT(ADDRESS(ROW(Entrées!$C$37)+($D72-1)*24+O$11,COLUMN(Entrées!$C$37)+($C72-1),4,TRUE,"Entrées")))</f>
        <v>57437.5</v>
      </c>
      <c r="P72" s="28">
        <f ca="1">IF($D72&gt;$D$8,"",INDIRECT(ADDRESS(ROW(Entrées!$C$37)+($D72-1)*24+P$11,COLUMN(Entrées!$C$37)+($C72-1),4,TRUE,"Entrées")))</f>
        <v>56712.5</v>
      </c>
      <c r="Q72" s="28">
        <f ca="1">IF($D72&gt;$D$8,"",INDIRECT(ADDRESS(ROW(Entrées!$C$37)+($D72-1)*24+Q$11,COLUMN(Entrées!$C$37)+($C72-1),4,TRUE,"Entrées")))</f>
        <v>56225</v>
      </c>
      <c r="R72" s="28">
        <f ca="1">IF($D72&gt;$D$8,"",INDIRECT(ADDRESS(ROW(Entrées!$C$37)+($D72-1)*24+R$11,COLUMN(Entrées!$C$37)+($C72-1),4,TRUE,"Entrées")))</f>
        <v>55437.5</v>
      </c>
      <c r="S72" s="28">
        <f ca="1">IF($D72&gt;$D$8,"",INDIRECT(ADDRESS(ROW(Entrées!$C$37)+($D72-1)*24+S$11,COLUMN(Entrées!$C$37)+($C72-1),4,TRUE,"Entrées")))</f>
        <v>53700</v>
      </c>
      <c r="T72" s="28">
        <f ca="1">IF($D72&gt;$D$8,"",INDIRECT(ADDRESS(ROW(Entrées!$C$37)+($D72-1)*24+T$11,COLUMN(Entrées!$C$37)+($C72-1),4,TRUE,"Entrées")))</f>
        <v>51075</v>
      </c>
      <c r="U72" s="28">
        <f ca="1">IF($D72&gt;$D$8,"",INDIRECT(ADDRESS(ROW(Entrées!$C$37)+($D72-1)*24+U$11,COLUMN(Entrées!$C$37)+($C72-1),4,TRUE,"Entrées")))</f>
        <v>49062.5</v>
      </c>
      <c r="V72" s="28">
        <f ca="1">IF($D72&gt;$D$8,"",INDIRECT(ADDRESS(ROW(Entrées!$C$37)+($D72-1)*24+V$11,COLUMN(Entrées!$C$37)+($C72-1),4,TRUE,"Entrées")))</f>
        <v>47387.5</v>
      </c>
      <c r="W72" s="28">
        <f ca="1">IF($D72&gt;$D$8,"",INDIRECT(ADDRESS(ROW(Entrées!$C$37)+($D72-1)*24+W$11,COLUMN(Entrées!$C$37)+($C72-1),4,TRUE,"Entrées")))</f>
        <v>47950</v>
      </c>
      <c r="X72" s="28">
        <f ca="1">IF($D72&gt;$D$8,"",INDIRECT(ADDRESS(ROW(Entrées!$C$37)+($D72-1)*24+X$11,COLUMN(Entrées!$C$37)+($C72-1),4,TRUE,"Entrées")))</f>
        <v>49250</v>
      </c>
      <c r="Y72" s="28">
        <f ca="1">IF($D72&gt;$D$8,"",INDIRECT(ADDRESS(ROW(Entrées!$C$37)+($D72-1)*24+Y$11,COLUMN(Entrées!$C$37)+($C72-1),4,TRUE,"Entrées")))</f>
        <v>48800</v>
      </c>
      <c r="Z72" s="28">
        <f ca="1">IF($D72&gt;$D$8,"",INDIRECT(ADDRESS(ROW(Entrées!$C$37)+($D72-1)*24+Z$11,COLUMN(Entrées!$C$37)+($C72-1),4,TRUE,"Entrées")))</f>
        <v>49137.5</v>
      </c>
      <c r="AA72" s="28">
        <f ca="1">IF($D72&gt;$D$8,"",INDIRECT(ADDRESS(ROW(Entrées!$C$37)+($D72-1)*24+AA$11,COLUMN(Entrées!$C$37)+($C72-1),4,TRUE,"Entrées")))</f>
        <v>49125</v>
      </c>
      <c r="AB72" s="28">
        <f ca="1">IF($D72&gt;$D$8,"",INDIRECT(ADDRESS(ROW(Entrées!$C$37)+($D72-1)*24+AB$11,COLUMN(Entrées!$C$37)+($C72-1),4,TRUE,"Entrées")))</f>
        <v>50887.5</v>
      </c>
      <c r="AC72" s="11"/>
      <c r="AD72" s="40">
        <f t="shared" ca="1" si="41"/>
        <v>50608.854166666664</v>
      </c>
      <c r="AE72" s="40">
        <f t="shared" ca="1" si="43"/>
        <v>57900</v>
      </c>
      <c r="AF72" s="40">
        <f t="shared" ca="1" si="44"/>
        <v>42475</v>
      </c>
      <c r="AG72" s="4"/>
      <c r="AH72" s="11">
        <f>Entrées!A99</f>
        <v>3</v>
      </c>
      <c r="AI72" s="13">
        <f>Entrées!B99</f>
        <v>14</v>
      </c>
      <c r="AJ72" s="31">
        <f t="shared" ca="1" si="29"/>
        <v>55625.834722222207</v>
      </c>
      <c r="AK72" s="31">
        <f t="shared" ca="1" si="4"/>
        <v>55155.277777777781</v>
      </c>
      <c r="AL72" s="31">
        <f t="shared" ca="1" si="5"/>
        <v>55132.569444444431</v>
      </c>
      <c r="AM72" s="31">
        <f t="shared" ca="1" si="6"/>
        <v>439.35972222222233</v>
      </c>
      <c r="AN72" s="31">
        <f t="shared" ca="1" si="7"/>
        <v>2143.2847222222222</v>
      </c>
      <c r="AO72" s="31">
        <f t="shared" ca="1" si="8"/>
        <v>1711.4715277777773</v>
      </c>
      <c r="AP72" s="31">
        <f t="shared" ca="1" si="9"/>
        <v>43686.806944444448</v>
      </c>
      <c r="AQ72" s="31">
        <f t="shared" ca="1" si="10"/>
        <v>2048.2006944444447</v>
      </c>
      <c r="AR72" s="31">
        <f t="shared" ca="1" si="11"/>
        <v>467.57708333333329</v>
      </c>
      <c r="AS72" s="31">
        <f t="shared" ca="1" si="12"/>
        <v>9872.0041666666693</v>
      </c>
      <c r="AT72" s="31">
        <f t="shared" ca="1" si="13"/>
        <v>-752.91041666666672</v>
      </c>
      <c r="AU72" s="31">
        <f t="shared" ca="1" si="14"/>
        <v>580.30277777777769</v>
      </c>
      <c r="AV72" s="31">
        <f t="shared" ca="1" si="15"/>
        <v>-4570.3041666666659</v>
      </c>
      <c r="AW72" s="31">
        <f t="shared" ca="1" si="16"/>
        <v>53.39583333333335</v>
      </c>
      <c r="AX72" s="31">
        <f t="shared" ca="1" si="17"/>
        <v>1401.9361111111111</v>
      </c>
      <c r="AY72" s="31">
        <f t="shared" ca="1" si="18"/>
        <v>-1132.0805555555555</v>
      </c>
      <c r="AZ72" s="31">
        <f t="shared" ca="1" si="19"/>
        <v>-2177.1819444444441</v>
      </c>
      <c r="BA72" s="31">
        <f t="shared" ca="1" si="20"/>
        <v>644.8125</v>
      </c>
      <c r="BB72" s="31">
        <f t="shared" ca="1" si="21"/>
        <v>-1410.101388888889</v>
      </c>
      <c r="BC72" s="31">
        <f t="shared" ca="1" si="22"/>
        <v>-1800.2902777777781</v>
      </c>
      <c r="BD72" s="11"/>
      <c r="BE72" s="4"/>
      <c r="BF72" s="11">
        <f t="shared" si="23"/>
        <v>3</v>
      </c>
      <c r="BG72" s="11">
        <f t="shared" si="35"/>
        <v>14</v>
      </c>
      <c r="BH72" s="32">
        <f>IF($BF72&gt;$Y$7,"",IF(AND($BF72=$Y$7,$BG72=23),"",Entrées!C100-Entrées!C99))</f>
        <v>-2736</v>
      </c>
      <c r="BI72" s="32">
        <f>IF($BF72&gt;$Y$7,"",IF(AND($BF72=$Y$7,$BG72=23),"",Entrées!D100-Entrées!D99))</f>
        <v>-2325</v>
      </c>
      <c r="BJ72" s="32">
        <f>IF($BF72&gt;$Y$7,"",IF(AND($BF72=$Y$7,$BG72=23),"",Entrées!E100-Entrées!E99))</f>
        <v>-2500</v>
      </c>
      <c r="BK72" s="32">
        <f>IF($BF72&gt;$Y$7,"",IF(AND($BF72=$Y$7,$BG72=23),"",Entrées!F100-Entrées!F99))</f>
        <v>0</v>
      </c>
      <c r="BL72" s="32">
        <f>IF($BF72&gt;$Y$7,"",IF(AND($BF72=$Y$7,$BG72=23),"",Entrées!G100-Entrées!G99))</f>
        <v>-30</v>
      </c>
      <c r="BM72" s="32">
        <f>IF($BF72&gt;$Y$7,"",IF(AND($BF72=$Y$7,$BG72=23),"",Entrées!H100-Entrées!H99))</f>
        <v>-124</v>
      </c>
      <c r="BN72" s="32">
        <f>IF($BF72&gt;$Y$7,"",IF(AND($BF72=$Y$7,$BG72=23),"",Entrées!I100-Entrées!I99))</f>
        <v>-133</v>
      </c>
      <c r="BO72" s="32">
        <f>IF($BF72&gt;$Y$7,"",IF(AND($BF72=$Y$7,$BG72=23),"",Entrées!J100-Entrées!J99))</f>
        <v>166</v>
      </c>
      <c r="BP72" s="32">
        <f>IF($BF72&gt;$Y$7,"",IF(AND($BF72=$Y$7,$BG72=23),"",Entrées!K100-Entrées!K99))</f>
        <v>-189</v>
      </c>
      <c r="BQ72" s="32">
        <f>IF($BF72&gt;$Y$7,"",IF(AND($BF72=$Y$7,$BG72=23),"",Entrées!L100-Entrées!L99))</f>
        <v>-1056.5</v>
      </c>
      <c r="BR72" s="32">
        <f>IF($BF72&gt;$Y$7,"",IF(AND($BF72=$Y$7,$BG72=23),"",Entrées!M100-Entrées!M99))</f>
        <v>-327.5</v>
      </c>
      <c r="BS72" s="32">
        <f>IF($BF72&gt;$Y$7,"",IF(AND($BF72=$Y$7,$BG72=23),"",Entrées!N100-Entrées!N99))</f>
        <v>-9.5</v>
      </c>
      <c r="BT72" s="32">
        <f>IF($BF72&gt;$Y$7,"",IF(AND($BF72=$Y$7,$BG72=23),"",Entrées!O100-Entrées!O99))</f>
        <v>-1033</v>
      </c>
      <c r="BU72" s="32">
        <f>IF($BF72&gt;$Y$7,"",IF(AND($BF72=$Y$7,$BG72=23),"",Entrées!P100-Entrées!P99))</f>
        <v>1</v>
      </c>
      <c r="BV72" s="32">
        <f>IF($BF72&gt;$Y$7,"",IF(AND($BF72=$Y$7,$BG72=23),"",Entrées!Q100-Entrées!Q99))</f>
        <v>-118</v>
      </c>
      <c r="BW72" s="32">
        <f>IF($BF72&gt;$Y$7,"",IF(AND($BF72=$Y$7,$BG72=23),"",Entrées!R100-Entrées!R99))</f>
        <v>16</v>
      </c>
      <c r="BX72" s="32">
        <f>IF($BF72&gt;$Y$7,"",IF(AND($BF72=$Y$7,$BG72=23),"",Entrées!S100-Entrées!S99))</f>
        <v>-1122</v>
      </c>
      <c r="BY72" s="32">
        <f>IF($BF72&gt;$Y$7,"",IF(AND($BF72=$Y$7,$BG72=23),"",Entrées!T100-Entrées!T99))</f>
        <v>25</v>
      </c>
      <c r="BZ72" s="32">
        <f>IF($BF72&gt;$Y$7,"",IF(AND($BF72=$Y$7,$BG72=23),"",Entrées!U100-Entrées!U99))</f>
        <v>-273</v>
      </c>
      <c r="CA72" s="32">
        <f>IF($BF72&gt;$Y$7,"",IF(AND($BF72=$Y$7,$BG72=23),"",Entrées!V100-Entrées!V99))</f>
        <v>-77</v>
      </c>
      <c r="CB72" s="4"/>
      <c r="CC72" s="4"/>
      <c r="CD72" s="33">
        <f>IF($BF72&lt;=$Y$7,Entrées!J99/CD$2,"")</f>
        <v>0.17434210526315788</v>
      </c>
      <c r="CE72" s="33">
        <f>IF($BF72&lt;=$Y$7,Entrées!K99/CE$2,"")</f>
        <v>0.49</v>
      </c>
      <c r="CF72" s="11">
        <f t="shared" si="24"/>
        <v>7600</v>
      </c>
      <c r="CG72" s="11">
        <f t="shared" si="25"/>
        <v>4200</v>
      </c>
      <c r="CH72" s="52">
        <f t="shared" si="26"/>
        <v>0.26950009137426939</v>
      </c>
      <c r="CI72" s="52">
        <f t="shared" si="27"/>
        <v>0.11132787698412699</v>
      </c>
      <c r="CK72" s="11"/>
      <c r="CL72" s="4"/>
      <c r="CM72" s="4"/>
      <c r="CN72" s="4"/>
      <c r="CO72" s="4"/>
      <c r="EE72" s="19"/>
      <c r="EF72" s="19"/>
      <c r="EG72" s="19"/>
      <c r="EH72" s="19"/>
      <c r="EI72" s="19"/>
      <c r="EJ72" s="19"/>
      <c r="EK72" s="19"/>
      <c r="EL72" s="19"/>
      <c r="EM72" s="19"/>
      <c r="EN72" s="19"/>
      <c r="EO72" s="19"/>
      <c r="EP72" s="19"/>
      <c r="EQ72" s="19"/>
      <c r="ER72" s="19"/>
      <c r="ES72" s="19"/>
      <c r="ET72" s="19"/>
      <c r="EU72" s="19"/>
      <c r="EV72" s="19"/>
      <c r="EW72" s="19"/>
      <c r="EX72" s="19"/>
    </row>
    <row r="73" spans="1:154">
      <c r="A73" s="11"/>
      <c r="C73" s="11">
        <f t="shared" si="45"/>
        <v>2</v>
      </c>
      <c r="D73" s="27">
        <f t="shared" si="42"/>
        <v>25</v>
      </c>
      <c r="E73" s="28">
        <f ca="1">IF($D73&gt;$D$8,"",INDIRECT(ADDRESS(ROW(Entrées!$C$37)+($D73-1)*24+E$11,COLUMN(Entrées!$C$37)+($C73-1),4,TRUE,"Entrées")))</f>
        <v>48875</v>
      </c>
      <c r="F73" s="28">
        <f ca="1">IF($D73&gt;$D$8,"",INDIRECT(ADDRESS(ROW(Entrées!$C$37)+($D73-1)*24+F$11,COLUMN(Entrées!$C$37)+($C73-1),4,TRUE,"Entrées")))</f>
        <v>46162.5</v>
      </c>
      <c r="G73" s="28">
        <f ca="1">IF($D73&gt;$D$8,"",INDIRECT(ADDRESS(ROW(Entrées!$C$37)+($D73-1)*24+G$11,COLUMN(Entrées!$C$37)+($C73-1),4,TRUE,"Entrées")))</f>
        <v>44900</v>
      </c>
      <c r="H73" s="28">
        <f ca="1">IF($D73&gt;$D$8,"",INDIRECT(ADDRESS(ROW(Entrées!$C$37)+($D73-1)*24+H$11,COLUMN(Entrées!$C$37)+($C73-1),4,TRUE,"Entrées")))</f>
        <v>41887.5</v>
      </c>
      <c r="I73" s="28">
        <f ca="1">IF($D73&gt;$D$8,"",INDIRECT(ADDRESS(ROW(Entrées!$C$37)+($D73-1)*24+I$11,COLUMN(Entrées!$C$37)+($C73-1),4,TRUE,"Entrées")))</f>
        <v>40587.5</v>
      </c>
      <c r="J73" s="28">
        <f ca="1">IF($D73&gt;$D$8,"",INDIRECT(ADDRESS(ROW(Entrées!$C$37)+($D73-1)*24+J$11,COLUMN(Entrées!$C$37)+($C73-1),4,TRUE,"Entrées")))</f>
        <v>42175</v>
      </c>
      <c r="K73" s="28">
        <f ca="1">IF($D73&gt;$D$8,"",INDIRECT(ADDRESS(ROW(Entrées!$C$37)+($D73-1)*24+K$11,COLUMN(Entrées!$C$37)+($C73-1),4,TRUE,"Entrées")))</f>
        <v>46237.5</v>
      </c>
      <c r="L73" s="28">
        <f ca="1">IF($D73&gt;$D$8,"",INDIRECT(ADDRESS(ROW(Entrées!$C$37)+($D73-1)*24+L$11,COLUMN(Entrées!$C$37)+($C73-1),4,TRUE,"Entrées")))</f>
        <v>50537.5</v>
      </c>
      <c r="M73" s="28">
        <f ca="1">IF($D73&gt;$D$8,"",INDIRECT(ADDRESS(ROW(Entrées!$C$37)+($D73-1)*24+M$11,COLUMN(Entrées!$C$37)+($C73-1),4,TRUE,"Entrées")))</f>
        <v>53837.5</v>
      </c>
      <c r="N73" s="28">
        <f ca="1">IF($D73&gt;$D$8,"",INDIRECT(ADDRESS(ROW(Entrées!$C$37)+($D73-1)*24+N$11,COLUMN(Entrées!$C$37)+($C73-1),4,TRUE,"Entrées")))</f>
        <v>55262.5</v>
      </c>
      <c r="O73" s="28">
        <f ca="1">IF($D73&gt;$D$8,"",INDIRECT(ADDRESS(ROW(Entrées!$C$37)+($D73-1)*24+O$11,COLUMN(Entrées!$C$37)+($C73-1),4,TRUE,"Entrées")))</f>
        <v>54887.5</v>
      </c>
      <c r="P73" s="28">
        <f ca="1">IF($D73&gt;$D$8,"",INDIRECT(ADDRESS(ROW(Entrées!$C$37)+($D73-1)*24+P$11,COLUMN(Entrées!$C$37)+($C73-1),4,TRUE,"Entrées")))</f>
        <v>54487.5</v>
      </c>
      <c r="Q73" s="28">
        <f ca="1">IF($D73&gt;$D$8,"",INDIRECT(ADDRESS(ROW(Entrées!$C$37)+($D73-1)*24+Q$11,COLUMN(Entrées!$C$37)+($C73-1),4,TRUE,"Entrées")))</f>
        <v>54600</v>
      </c>
      <c r="R73" s="28">
        <f ca="1">IF($D73&gt;$D$8,"",INDIRECT(ADDRESS(ROW(Entrées!$C$37)+($D73-1)*24+R$11,COLUMN(Entrées!$C$37)+($C73-1),4,TRUE,"Entrées")))</f>
        <v>54275</v>
      </c>
      <c r="S73" s="28">
        <f ca="1">IF($D73&gt;$D$8,"",INDIRECT(ADDRESS(ROW(Entrées!$C$37)+($D73-1)*24+S$11,COLUMN(Entrées!$C$37)+($C73-1),4,TRUE,"Entrées")))</f>
        <v>53087.5</v>
      </c>
      <c r="T73" s="28">
        <f ca="1">IF($D73&gt;$D$8,"",INDIRECT(ADDRESS(ROW(Entrées!$C$37)+($D73-1)*24+T$11,COLUMN(Entrées!$C$37)+($C73-1),4,TRUE,"Entrées")))</f>
        <v>50975</v>
      </c>
      <c r="U73" s="28">
        <f ca="1">IF($D73&gt;$D$8,"",INDIRECT(ADDRESS(ROW(Entrées!$C$37)+($D73-1)*24+U$11,COLUMN(Entrées!$C$37)+($C73-1),4,TRUE,"Entrées")))</f>
        <v>48987.5</v>
      </c>
      <c r="V73" s="28">
        <f ca="1">IF($D73&gt;$D$8,"",INDIRECT(ADDRESS(ROW(Entrées!$C$37)+($D73-1)*24+V$11,COLUMN(Entrées!$C$37)+($C73-1),4,TRUE,"Entrées")))</f>
        <v>47550</v>
      </c>
      <c r="W73" s="28">
        <f ca="1">IF($D73&gt;$D$8,"",INDIRECT(ADDRESS(ROW(Entrées!$C$37)+($D73-1)*24+W$11,COLUMN(Entrées!$C$37)+($C73-1),4,TRUE,"Entrées")))</f>
        <v>48175</v>
      </c>
      <c r="X73" s="28">
        <f ca="1">IF($D73&gt;$D$8,"",INDIRECT(ADDRESS(ROW(Entrées!$C$37)+($D73-1)*24+X$11,COLUMN(Entrées!$C$37)+($C73-1),4,TRUE,"Entrées")))</f>
        <v>49500</v>
      </c>
      <c r="Y73" s="28">
        <f ca="1">IF($D73&gt;$D$8,"",INDIRECT(ADDRESS(ROW(Entrées!$C$37)+($D73-1)*24+Y$11,COLUMN(Entrées!$C$37)+($C73-1),4,TRUE,"Entrées")))</f>
        <v>48462.5</v>
      </c>
      <c r="Z73" s="28">
        <f ca="1">IF($D73&gt;$D$8,"",INDIRECT(ADDRESS(ROW(Entrées!$C$37)+($D73-1)*24+Z$11,COLUMN(Entrées!$C$37)+($C73-1),4,TRUE,"Entrées")))</f>
        <v>48775</v>
      </c>
      <c r="AA73" s="28">
        <f ca="1">IF($D73&gt;$D$8,"",INDIRECT(ADDRESS(ROW(Entrées!$C$37)+($D73-1)*24+AA$11,COLUMN(Entrées!$C$37)+($C73-1),4,TRUE,"Entrées")))</f>
        <v>48650</v>
      </c>
      <c r="AB73" s="28">
        <f ca="1">IF($D73&gt;$D$8,"",INDIRECT(ADDRESS(ROW(Entrées!$C$37)+($D73-1)*24+AB$11,COLUMN(Entrées!$C$37)+($C73-1),4,TRUE,"Entrées")))</f>
        <v>50175</v>
      </c>
      <c r="AC73" s="11"/>
      <c r="AD73" s="40">
        <f t="shared" ca="1" si="41"/>
        <v>49293.75</v>
      </c>
      <c r="AE73" s="40">
        <f t="shared" ca="1" si="43"/>
        <v>55262.5</v>
      </c>
      <c r="AF73" s="40">
        <f t="shared" ca="1" si="44"/>
        <v>40587.5</v>
      </c>
      <c r="AG73" s="4"/>
      <c r="AH73" s="11">
        <f>Entrées!A100</f>
        <v>3</v>
      </c>
      <c r="AI73" s="13">
        <f>Entrées!B100</f>
        <v>15</v>
      </c>
      <c r="AJ73" s="31">
        <f t="shared" ca="1" si="29"/>
        <v>55625.834722222207</v>
      </c>
      <c r="AK73" s="31">
        <f t="shared" ca="1" si="4"/>
        <v>55155.277777777781</v>
      </c>
      <c r="AL73" s="31">
        <f t="shared" ca="1" si="5"/>
        <v>55132.569444444431</v>
      </c>
      <c r="AM73" s="31">
        <f t="shared" ca="1" si="6"/>
        <v>439.35972222222233</v>
      </c>
      <c r="AN73" s="31">
        <f t="shared" ca="1" si="7"/>
        <v>2143.2847222222222</v>
      </c>
      <c r="AO73" s="31">
        <f t="shared" ca="1" si="8"/>
        <v>1711.4715277777773</v>
      </c>
      <c r="AP73" s="31">
        <f t="shared" ca="1" si="9"/>
        <v>43686.806944444448</v>
      </c>
      <c r="AQ73" s="31">
        <f t="shared" ca="1" si="10"/>
        <v>2048.2006944444447</v>
      </c>
      <c r="AR73" s="31">
        <f t="shared" ca="1" si="11"/>
        <v>467.57708333333329</v>
      </c>
      <c r="AS73" s="31">
        <f t="shared" ca="1" si="12"/>
        <v>9872.0041666666693</v>
      </c>
      <c r="AT73" s="31">
        <f t="shared" ca="1" si="13"/>
        <v>-752.91041666666672</v>
      </c>
      <c r="AU73" s="31">
        <f t="shared" ca="1" si="14"/>
        <v>580.30277777777769</v>
      </c>
      <c r="AV73" s="31">
        <f t="shared" ca="1" si="15"/>
        <v>-4570.3041666666659</v>
      </c>
      <c r="AW73" s="31">
        <f t="shared" ca="1" si="16"/>
        <v>53.39583333333335</v>
      </c>
      <c r="AX73" s="31">
        <f t="shared" ca="1" si="17"/>
        <v>1401.9361111111111</v>
      </c>
      <c r="AY73" s="31">
        <f t="shared" ca="1" si="18"/>
        <v>-1132.0805555555555</v>
      </c>
      <c r="AZ73" s="31">
        <f t="shared" ca="1" si="19"/>
        <v>-2177.1819444444441</v>
      </c>
      <c r="BA73" s="31">
        <f t="shared" ca="1" si="20"/>
        <v>644.8125</v>
      </c>
      <c r="BB73" s="31">
        <f t="shared" ca="1" si="21"/>
        <v>-1410.101388888889</v>
      </c>
      <c r="BC73" s="31">
        <f t="shared" ca="1" si="22"/>
        <v>-1800.2902777777781</v>
      </c>
      <c r="BD73" s="11"/>
      <c r="BE73" s="4"/>
      <c r="BF73" s="11">
        <f t="shared" si="23"/>
        <v>3</v>
      </c>
      <c r="BG73" s="11">
        <f t="shared" si="35"/>
        <v>15</v>
      </c>
      <c r="BH73" s="32">
        <f>IF($BF73&gt;$Y$7,"",IF(AND($BF73=$Y$7,$BG73=23),"",Entrées!C101-Entrées!C100))</f>
        <v>-1811</v>
      </c>
      <c r="BI73" s="32">
        <f>IF($BF73&gt;$Y$7,"",IF(AND($BF73=$Y$7,$BG73=23),"",Entrées!D101-Entrées!D100))</f>
        <v>-2187.5</v>
      </c>
      <c r="BJ73" s="32">
        <f>IF($BF73&gt;$Y$7,"",IF(AND($BF73=$Y$7,$BG73=23),"",Entrées!E101-Entrées!E100))</f>
        <v>-2287.5</v>
      </c>
      <c r="BK73" s="32">
        <f>IF($BF73&gt;$Y$7,"",IF(AND($BF73=$Y$7,$BG73=23),"",Entrées!F101-Entrées!F100))</f>
        <v>0.5</v>
      </c>
      <c r="BL73" s="32">
        <f>IF($BF73&gt;$Y$7,"",IF(AND($BF73=$Y$7,$BG73=23),"",Entrées!G101-Entrées!G100))</f>
        <v>2</v>
      </c>
      <c r="BM73" s="32">
        <f>IF($BF73&gt;$Y$7,"",IF(AND($BF73=$Y$7,$BG73=23),"",Entrées!H101-Entrées!H100))</f>
        <v>51</v>
      </c>
      <c r="BN73" s="32">
        <f>IF($BF73&gt;$Y$7,"",IF(AND($BF73=$Y$7,$BG73=23),"",Entrées!I101-Entrées!I100))</f>
        <v>-203.5</v>
      </c>
      <c r="BO73" s="32">
        <f>IF($BF73&gt;$Y$7,"",IF(AND($BF73=$Y$7,$BG73=23),"",Entrées!J101-Entrées!J100))</f>
        <v>270.5</v>
      </c>
      <c r="BP73" s="32">
        <f>IF($BF73&gt;$Y$7,"",IF(AND($BF73=$Y$7,$BG73=23),"",Entrées!K101-Entrées!K100))</f>
        <v>-320.5</v>
      </c>
      <c r="BQ73" s="32">
        <f>IF($BF73&gt;$Y$7,"",IF(AND($BF73=$Y$7,$BG73=23),"",Entrées!L101-Entrées!L100))</f>
        <v>47</v>
      </c>
      <c r="BR73" s="32">
        <f>IF($BF73&gt;$Y$7,"",IF(AND($BF73=$Y$7,$BG73=23),"",Entrées!M101-Entrées!M100))</f>
        <v>-438</v>
      </c>
      <c r="BS73" s="32">
        <f>IF($BF73&gt;$Y$7,"",IF(AND($BF73=$Y$7,$BG73=23),"",Entrées!N101-Entrées!N100))</f>
        <v>1</v>
      </c>
      <c r="BT73" s="32">
        <f>IF($BF73&gt;$Y$7,"",IF(AND($BF73=$Y$7,$BG73=23),"",Entrées!O101-Entrées!O100))</f>
        <v>-1220</v>
      </c>
      <c r="BU73" s="32">
        <f>IF($BF73&gt;$Y$7,"",IF(AND($BF73=$Y$7,$BG73=23),"",Entrées!P101-Entrées!P100))</f>
        <v>1</v>
      </c>
      <c r="BV73" s="32">
        <f>IF($BF73&gt;$Y$7,"",IF(AND($BF73=$Y$7,$BG73=23),"",Entrées!Q101-Entrées!Q100))</f>
        <v>-163</v>
      </c>
      <c r="BW73" s="32">
        <f>IF($BF73&gt;$Y$7,"",IF(AND($BF73=$Y$7,$BG73=23),"",Entrées!R101-Entrées!R100))</f>
        <v>-509</v>
      </c>
      <c r="BX73" s="32">
        <f>IF($BF73&gt;$Y$7,"",IF(AND($BF73=$Y$7,$BG73=23),"",Entrées!S101-Entrées!S100))</f>
        <v>347</v>
      </c>
      <c r="BY73" s="32">
        <f>IF($BF73&gt;$Y$7,"",IF(AND($BF73=$Y$7,$BG73=23),"",Entrées!T101-Entrées!T100))</f>
        <v>0</v>
      </c>
      <c r="BZ73" s="32">
        <f>IF($BF73&gt;$Y$7,"",IF(AND($BF73=$Y$7,$BG73=23),"",Entrées!U101-Entrées!U100))</f>
        <v>-316</v>
      </c>
      <c r="CA73" s="32">
        <f>IF($BF73&gt;$Y$7,"",IF(AND($BF73=$Y$7,$BG73=23),"",Entrées!V101-Entrées!V100))</f>
        <v>-311</v>
      </c>
      <c r="CB73" s="4"/>
      <c r="CC73" s="4"/>
      <c r="CD73" s="33">
        <f>IF($BF73&lt;=$Y$7,Entrées!J100/CD$2,"")</f>
        <v>0.19618421052631579</v>
      </c>
      <c r="CE73" s="33">
        <f>IF($BF73&lt;=$Y$7,Entrées!K100/CE$2,"")</f>
        <v>0.44500000000000001</v>
      </c>
      <c r="CF73" s="11">
        <f t="shared" si="24"/>
        <v>7600</v>
      </c>
      <c r="CG73" s="11">
        <f t="shared" si="25"/>
        <v>4200</v>
      </c>
      <c r="CH73" s="52">
        <f t="shared" si="26"/>
        <v>0.26950009137426939</v>
      </c>
      <c r="CI73" s="52">
        <f t="shared" si="27"/>
        <v>0.11132787698412699</v>
      </c>
      <c r="CK73" s="11"/>
      <c r="CL73" s="4"/>
      <c r="CM73" s="4"/>
      <c r="CN73" s="4"/>
      <c r="CO73" s="4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</row>
    <row r="74" spans="1:154">
      <c r="A74" s="11"/>
      <c r="B74" s="11"/>
      <c r="C74" s="11">
        <f t="shared" si="45"/>
        <v>2</v>
      </c>
      <c r="D74" s="27">
        <f t="shared" si="42"/>
        <v>26</v>
      </c>
      <c r="E74" s="28">
        <f ca="1">IF($D74&gt;$D$8,"",INDIRECT(ADDRESS(ROW(Entrées!$C$37)+($D74-1)*24+E$11,COLUMN(Entrées!$C$37)+($C74-1),4,TRUE,"Entrées")))</f>
        <v>47862.5</v>
      </c>
      <c r="F74" s="28">
        <f ca="1">IF($D74&gt;$D$8,"",INDIRECT(ADDRESS(ROW(Entrées!$C$37)+($D74-1)*24+F$11,COLUMN(Entrées!$C$37)+($C74-1),4,TRUE,"Entrées")))</f>
        <v>44762.5</v>
      </c>
      <c r="G74" s="28">
        <f ca="1">IF($D74&gt;$D$8,"",INDIRECT(ADDRESS(ROW(Entrées!$C$37)+($D74-1)*24+G$11,COLUMN(Entrées!$C$37)+($C74-1),4,TRUE,"Entrées")))</f>
        <v>43212.5</v>
      </c>
      <c r="H74" s="28">
        <f ca="1">IF($D74&gt;$D$8,"",INDIRECT(ADDRESS(ROW(Entrées!$C$37)+($D74-1)*24+H$11,COLUMN(Entrées!$C$37)+($C74-1),4,TRUE,"Entrées")))</f>
        <v>39975</v>
      </c>
      <c r="I74" s="28">
        <f ca="1">IF($D74&gt;$D$8,"",INDIRECT(ADDRESS(ROW(Entrées!$C$37)+($D74-1)*24+I$11,COLUMN(Entrées!$C$37)+($C74-1),4,TRUE,"Entrées")))</f>
        <v>38662.5</v>
      </c>
      <c r="J74" s="28">
        <f ca="1">IF($D74&gt;$D$8,"",INDIRECT(ADDRESS(ROW(Entrées!$C$37)+($D74-1)*24+J$11,COLUMN(Entrées!$C$37)+($C74-1),4,TRUE,"Entrées")))</f>
        <v>40387.5</v>
      </c>
      <c r="K74" s="28">
        <f ca="1">IF($D74&gt;$D$8,"",INDIRECT(ADDRESS(ROW(Entrées!$C$37)+($D74-1)*24+K$11,COLUMN(Entrées!$C$37)+($C74-1),4,TRUE,"Entrées")))</f>
        <v>44600</v>
      </c>
      <c r="L74" s="28">
        <f ca="1">IF($D74&gt;$D$8,"",INDIRECT(ADDRESS(ROW(Entrées!$C$37)+($D74-1)*24+L$11,COLUMN(Entrées!$C$37)+($C74-1),4,TRUE,"Entrées")))</f>
        <v>48475</v>
      </c>
      <c r="M74" s="28">
        <f ca="1">IF($D74&gt;$D$8,"",INDIRECT(ADDRESS(ROW(Entrées!$C$37)+($D74-1)*24+M$11,COLUMN(Entrées!$C$37)+($C74-1),4,TRUE,"Entrées")))</f>
        <v>51800</v>
      </c>
      <c r="N74" s="28">
        <f ca="1">IF($D74&gt;$D$8,"",INDIRECT(ADDRESS(ROW(Entrées!$C$37)+($D74-1)*24+N$11,COLUMN(Entrées!$C$37)+($C74-1),4,TRUE,"Entrées")))</f>
        <v>53987.5</v>
      </c>
      <c r="O74" s="28">
        <f ca="1">IF($D74&gt;$D$8,"",INDIRECT(ADDRESS(ROW(Entrées!$C$37)+($D74-1)*24+O$11,COLUMN(Entrées!$C$37)+($C74-1),4,TRUE,"Entrées")))</f>
        <v>54350</v>
      </c>
      <c r="P74" s="28">
        <f ca="1">IF($D74&gt;$D$8,"",INDIRECT(ADDRESS(ROW(Entrées!$C$37)+($D74-1)*24+P$11,COLUMN(Entrées!$C$37)+($C74-1),4,TRUE,"Entrées")))</f>
        <v>54650</v>
      </c>
      <c r="Q74" s="28">
        <f ca="1">IF($D74&gt;$D$8,"",INDIRECT(ADDRESS(ROW(Entrées!$C$37)+($D74-1)*24+Q$11,COLUMN(Entrées!$C$37)+($C74-1),4,TRUE,"Entrées")))</f>
        <v>55100</v>
      </c>
      <c r="R74" s="28">
        <f ca="1">IF($D74&gt;$D$8,"",INDIRECT(ADDRESS(ROW(Entrées!$C$37)+($D74-1)*24+R$11,COLUMN(Entrées!$C$37)+($C74-1),4,TRUE,"Entrées")))</f>
        <v>54787.5</v>
      </c>
      <c r="S74" s="28">
        <f ca="1">IF($D74&gt;$D$8,"",INDIRECT(ADDRESS(ROW(Entrées!$C$37)+($D74-1)*24+S$11,COLUMN(Entrées!$C$37)+($C74-1),4,TRUE,"Entrées")))</f>
        <v>53500</v>
      </c>
      <c r="T74" s="28">
        <f ca="1">IF($D74&gt;$D$8,"",INDIRECT(ADDRESS(ROW(Entrées!$C$37)+($D74-1)*24+T$11,COLUMN(Entrées!$C$37)+($C74-1),4,TRUE,"Entrées")))</f>
        <v>51537.5</v>
      </c>
      <c r="U74" s="28">
        <f ca="1">IF($D74&gt;$D$8,"",INDIRECT(ADDRESS(ROW(Entrées!$C$37)+($D74-1)*24+U$11,COLUMN(Entrées!$C$37)+($C74-1),4,TRUE,"Entrées")))</f>
        <v>49887.5</v>
      </c>
      <c r="V74" s="28">
        <f ca="1">IF($D74&gt;$D$8,"",INDIRECT(ADDRESS(ROW(Entrées!$C$37)+($D74-1)*24+V$11,COLUMN(Entrées!$C$37)+($C74-1),4,TRUE,"Entrées")))</f>
        <v>48850</v>
      </c>
      <c r="W74" s="28">
        <f ca="1">IF($D74&gt;$D$8,"",INDIRECT(ADDRESS(ROW(Entrées!$C$37)+($D74-1)*24+W$11,COLUMN(Entrées!$C$37)+($C74-1),4,TRUE,"Entrées")))</f>
        <v>49750</v>
      </c>
      <c r="X74" s="28">
        <f ca="1">IF($D74&gt;$D$8,"",INDIRECT(ADDRESS(ROW(Entrées!$C$37)+($D74-1)*24+X$11,COLUMN(Entrées!$C$37)+($C74-1),4,TRUE,"Entrées")))</f>
        <v>51212.5</v>
      </c>
      <c r="Y74" s="28">
        <f ca="1">IF($D74&gt;$D$8,"",INDIRECT(ADDRESS(ROW(Entrées!$C$37)+($D74-1)*24+Y$11,COLUMN(Entrées!$C$37)+($C74-1),4,TRUE,"Entrées")))</f>
        <v>50525</v>
      </c>
      <c r="Z74" s="28">
        <f ca="1">IF($D74&gt;$D$8,"",INDIRECT(ADDRESS(ROW(Entrées!$C$37)+($D74-1)*24+Z$11,COLUMN(Entrées!$C$37)+($C74-1),4,TRUE,"Entrées")))</f>
        <v>51512.5</v>
      </c>
      <c r="AA74" s="28">
        <f ca="1">IF($D74&gt;$D$8,"",INDIRECT(ADDRESS(ROW(Entrées!$C$37)+($D74-1)*24+AA$11,COLUMN(Entrées!$C$37)+($C74-1),4,TRUE,"Entrées")))</f>
        <v>51525</v>
      </c>
      <c r="AB74" s="28">
        <f ca="1">IF($D74&gt;$D$8,"",INDIRECT(ADDRESS(ROW(Entrées!$C$37)+($D74-1)*24+AB$11,COLUMN(Entrées!$C$37)+($C74-1),4,TRUE,"Entrées")))</f>
        <v>52875</v>
      </c>
      <c r="AC74" s="11"/>
      <c r="AD74" s="40">
        <f t="shared" ca="1" si="41"/>
        <v>49324.479166666664</v>
      </c>
      <c r="AE74" s="40">
        <f t="shared" ca="1" si="43"/>
        <v>55100</v>
      </c>
      <c r="AF74" s="40">
        <f t="shared" ca="1" si="44"/>
        <v>38662.5</v>
      </c>
      <c r="AG74" s="4"/>
      <c r="AH74" s="11">
        <f>Entrées!A101</f>
        <v>3</v>
      </c>
      <c r="AI74" s="13">
        <f>Entrées!B101</f>
        <v>16</v>
      </c>
      <c r="AJ74" s="31">
        <f t="shared" ca="1" si="29"/>
        <v>55625.834722222207</v>
      </c>
      <c r="AK74" s="31">
        <f t="shared" ca="1" si="4"/>
        <v>55155.277777777781</v>
      </c>
      <c r="AL74" s="31">
        <f t="shared" ca="1" si="5"/>
        <v>55132.569444444431</v>
      </c>
      <c r="AM74" s="31">
        <f t="shared" ca="1" si="6"/>
        <v>439.35972222222233</v>
      </c>
      <c r="AN74" s="31">
        <f t="shared" ca="1" si="7"/>
        <v>2143.2847222222222</v>
      </c>
      <c r="AO74" s="31">
        <f t="shared" ca="1" si="8"/>
        <v>1711.4715277777773</v>
      </c>
      <c r="AP74" s="31">
        <f t="shared" ca="1" si="9"/>
        <v>43686.806944444448</v>
      </c>
      <c r="AQ74" s="31">
        <f t="shared" ca="1" si="10"/>
        <v>2048.2006944444447</v>
      </c>
      <c r="AR74" s="31">
        <f t="shared" ca="1" si="11"/>
        <v>467.57708333333329</v>
      </c>
      <c r="AS74" s="31">
        <f t="shared" ca="1" si="12"/>
        <v>9872.0041666666693</v>
      </c>
      <c r="AT74" s="31">
        <f t="shared" ca="1" si="13"/>
        <v>-752.91041666666672</v>
      </c>
      <c r="AU74" s="31">
        <f t="shared" ca="1" si="14"/>
        <v>580.30277777777769</v>
      </c>
      <c r="AV74" s="31">
        <f t="shared" ca="1" si="15"/>
        <v>-4570.3041666666659</v>
      </c>
      <c r="AW74" s="31">
        <f t="shared" ca="1" si="16"/>
        <v>53.39583333333335</v>
      </c>
      <c r="AX74" s="31">
        <f t="shared" ca="1" si="17"/>
        <v>1401.9361111111111</v>
      </c>
      <c r="AY74" s="31">
        <f t="shared" ca="1" si="18"/>
        <v>-1132.0805555555555</v>
      </c>
      <c r="AZ74" s="31">
        <f t="shared" ca="1" si="19"/>
        <v>-2177.1819444444441</v>
      </c>
      <c r="BA74" s="31">
        <f t="shared" ca="1" si="20"/>
        <v>644.8125</v>
      </c>
      <c r="BB74" s="31">
        <f t="shared" ca="1" si="21"/>
        <v>-1410.101388888889</v>
      </c>
      <c r="BC74" s="31">
        <f t="shared" ca="1" si="22"/>
        <v>-1800.2902777777781</v>
      </c>
      <c r="BD74" s="11"/>
      <c r="BE74" s="4"/>
      <c r="BF74" s="11">
        <f t="shared" si="23"/>
        <v>3</v>
      </c>
      <c r="BG74" s="11">
        <f t="shared" si="35"/>
        <v>16</v>
      </c>
      <c r="BH74" s="32">
        <f>IF($BF74&gt;$Y$7,"",IF(AND($BF74=$Y$7,$BG74=23),"",Entrées!C102-Entrées!C101))</f>
        <v>-1259.5</v>
      </c>
      <c r="BI74" s="32">
        <f>IF($BF74&gt;$Y$7,"",IF(AND($BF74=$Y$7,$BG74=23),"",Entrées!D102-Entrées!D101))</f>
        <v>-1825</v>
      </c>
      <c r="BJ74" s="32">
        <f>IF($BF74&gt;$Y$7,"",IF(AND($BF74=$Y$7,$BG74=23),"",Entrées!E102-Entrées!E101))</f>
        <v>-1900</v>
      </c>
      <c r="BK74" s="32">
        <f>IF($BF74&gt;$Y$7,"",IF(AND($BF74=$Y$7,$BG74=23),"",Entrées!F102-Entrées!F101))</f>
        <v>1.5</v>
      </c>
      <c r="BL74" s="32">
        <f>IF($BF74&gt;$Y$7,"",IF(AND($BF74=$Y$7,$BG74=23),"",Entrées!G102-Entrées!G101))</f>
        <v>43.5</v>
      </c>
      <c r="BM74" s="32">
        <f>IF($BF74&gt;$Y$7,"",IF(AND($BF74=$Y$7,$BG74=23),"",Entrées!H102-Entrées!H101))</f>
        <v>14.5</v>
      </c>
      <c r="BN74" s="32">
        <f>IF($BF74&gt;$Y$7,"",IF(AND($BF74=$Y$7,$BG74=23),"",Entrées!I102-Entrées!I101))</f>
        <v>-51</v>
      </c>
      <c r="BO74" s="32">
        <f>IF($BF74&gt;$Y$7,"",IF(AND($BF74=$Y$7,$BG74=23),"",Entrées!J102-Entrées!J101))</f>
        <v>227.5</v>
      </c>
      <c r="BP74" s="32">
        <f>IF($BF74&gt;$Y$7,"",IF(AND($BF74=$Y$7,$BG74=23),"",Entrées!K102-Entrées!K101))</f>
        <v>-384.5</v>
      </c>
      <c r="BQ74" s="32">
        <f>IF($BF74&gt;$Y$7,"",IF(AND($BF74=$Y$7,$BG74=23),"",Entrées!L102-Entrées!L101))</f>
        <v>121.5</v>
      </c>
      <c r="BR74" s="32">
        <f>IF($BF74&gt;$Y$7,"",IF(AND($BF74=$Y$7,$BG74=23),"",Entrées!M102-Entrées!M101))</f>
        <v>-605</v>
      </c>
      <c r="BS74" s="32">
        <f>IF($BF74&gt;$Y$7,"",IF(AND($BF74=$Y$7,$BG74=23),"",Entrées!N102-Entrées!N101))</f>
        <v>8</v>
      </c>
      <c r="BT74" s="32">
        <f>IF($BF74&gt;$Y$7,"",IF(AND($BF74=$Y$7,$BG74=23),"",Entrées!O102-Entrées!O101))</f>
        <v>-635.5</v>
      </c>
      <c r="BU74" s="32">
        <f>IF($BF74&gt;$Y$7,"",IF(AND($BF74=$Y$7,$BG74=23),"",Entrées!P102-Entrées!P101))</f>
        <v>1.5</v>
      </c>
      <c r="BV74" s="32">
        <f>IF($BF74&gt;$Y$7,"",IF(AND($BF74=$Y$7,$BG74=23),"",Entrées!Q102-Entrées!Q101))</f>
        <v>-207</v>
      </c>
      <c r="BW74" s="32">
        <f>IF($BF74&gt;$Y$7,"",IF(AND($BF74=$Y$7,$BG74=23),"",Entrées!R102-Entrées!R101))</f>
        <v>-161</v>
      </c>
      <c r="BX74" s="32">
        <f>IF($BF74&gt;$Y$7,"",IF(AND($BF74=$Y$7,$BG74=23),"",Entrées!S102-Entrées!S101))</f>
        <v>-263</v>
      </c>
      <c r="BY74" s="32">
        <f>IF($BF74&gt;$Y$7,"",IF(AND($BF74=$Y$7,$BG74=23),"",Entrées!T102-Entrées!T101))</f>
        <v>0</v>
      </c>
      <c r="BZ74" s="32">
        <f>IF($BF74&gt;$Y$7,"",IF(AND($BF74=$Y$7,$BG74=23),"",Entrées!U102-Entrées!U101))</f>
        <v>73</v>
      </c>
      <c r="CA74" s="32">
        <f>IF($BF74&gt;$Y$7,"",IF(AND($BF74=$Y$7,$BG74=23),"",Entrées!V102-Entrées!V101))</f>
        <v>212</v>
      </c>
      <c r="CB74" s="4"/>
      <c r="CC74" s="4"/>
      <c r="CD74" s="33">
        <f>IF($BF74&lt;=$Y$7,Entrées!J101/CD$2,"")</f>
        <v>0.23177631578947369</v>
      </c>
      <c r="CE74" s="33">
        <f>IF($BF74&lt;=$Y$7,Entrées!K101/CE$2,"")</f>
        <v>0.36869047619047618</v>
      </c>
      <c r="CF74" s="11">
        <f t="shared" si="24"/>
        <v>7600</v>
      </c>
      <c r="CG74" s="11">
        <f t="shared" si="25"/>
        <v>4200</v>
      </c>
      <c r="CH74" s="52">
        <f t="shared" si="26"/>
        <v>0.26950009137426939</v>
      </c>
      <c r="CI74" s="52">
        <f t="shared" si="27"/>
        <v>0.11132787698412699</v>
      </c>
      <c r="CK74" s="11"/>
      <c r="CL74" s="4"/>
      <c r="CM74" s="4"/>
      <c r="CN74" s="4"/>
      <c r="CO74" s="4"/>
      <c r="EE74" s="19"/>
      <c r="EF74" s="19"/>
      <c r="EG74" s="19"/>
      <c r="EH74" s="19"/>
      <c r="EI74" s="19"/>
      <c r="EJ74" s="19"/>
      <c r="EK74" s="19"/>
      <c r="EL74" s="19"/>
      <c r="EM74" s="19"/>
      <c r="EN74" s="19"/>
      <c r="EO74" s="19"/>
      <c r="EP74" s="19"/>
      <c r="EQ74" s="19"/>
      <c r="ER74" s="19"/>
      <c r="ES74" s="19"/>
      <c r="ET74" s="19"/>
      <c r="EU74" s="19"/>
      <c r="EV74" s="19"/>
      <c r="EW74" s="19"/>
      <c r="EX74" s="19"/>
    </row>
    <row r="75" spans="1:154">
      <c r="A75" s="11"/>
      <c r="B75" s="11"/>
      <c r="C75" s="11">
        <f t="shared" si="45"/>
        <v>2</v>
      </c>
      <c r="D75" s="27">
        <f t="shared" si="42"/>
        <v>27</v>
      </c>
      <c r="E75" s="28">
        <f ca="1">IF($D75&gt;$D$8,"",INDIRECT(ADDRESS(ROW(Entrées!$C$37)+($D75-1)*24+E$11,COLUMN(Entrées!$C$37)+($C75-1),4,TRUE,"Entrées")))</f>
        <v>51000</v>
      </c>
      <c r="F75" s="28">
        <f ca="1">IF($D75&gt;$D$8,"",INDIRECT(ADDRESS(ROW(Entrées!$C$37)+($D75-1)*24+F$11,COLUMN(Entrées!$C$37)+($C75-1),4,TRUE,"Entrées")))</f>
        <v>47987.5</v>
      </c>
      <c r="G75" s="28">
        <f ca="1">IF($D75&gt;$D$8,"",INDIRECT(ADDRESS(ROW(Entrées!$C$37)+($D75-1)*24+G$11,COLUMN(Entrées!$C$37)+($C75-1),4,TRUE,"Entrées")))</f>
        <v>46237.5</v>
      </c>
      <c r="H75" s="28">
        <f ca="1">IF($D75&gt;$D$8,"",INDIRECT(ADDRESS(ROW(Entrées!$C$37)+($D75-1)*24+H$11,COLUMN(Entrées!$C$37)+($C75-1),4,TRUE,"Entrées")))</f>
        <v>42837.5</v>
      </c>
      <c r="I75" s="28">
        <f ca="1">IF($D75&gt;$D$8,"",INDIRECT(ADDRESS(ROW(Entrées!$C$37)+($D75-1)*24+I$11,COLUMN(Entrées!$C$37)+($C75-1),4,TRUE,"Entrées")))</f>
        <v>40800</v>
      </c>
      <c r="J75" s="28">
        <f ca="1">IF($D75&gt;$D$8,"",INDIRECT(ADDRESS(ROW(Entrées!$C$37)+($D75-1)*24+J$11,COLUMN(Entrées!$C$37)+($C75-1),4,TRUE,"Entrées")))</f>
        <v>40612.5</v>
      </c>
      <c r="K75" s="28">
        <f ca="1">IF($D75&gt;$D$8,"",INDIRECT(ADDRESS(ROW(Entrées!$C$37)+($D75-1)*24+K$11,COLUMN(Entrées!$C$37)+($C75-1),4,TRUE,"Entrées")))</f>
        <v>41612.5</v>
      </c>
      <c r="L75" s="28">
        <f ca="1">IF($D75&gt;$D$8,"",INDIRECT(ADDRESS(ROW(Entrées!$C$37)+($D75-1)*24+L$11,COLUMN(Entrées!$C$37)+($C75-1),4,TRUE,"Entrées")))</f>
        <v>42825</v>
      </c>
      <c r="M75" s="28">
        <f ca="1">IF($D75&gt;$D$8,"",INDIRECT(ADDRESS(ROW(Entrées!$C$37)+($D75-1)*24+M$11,COLUMN(Entrées!$C$37)+($C75-1),4,TRUE,"Entrées")))</f>
        <v>46887.5</v>
      </c>
      <c r="N75" s="28">
        <f ca="1">IF($D75&gt;$D$8,"",INDIRECT(ADDRESS(ROW(Entrées!$C$37)+($D75-1)*24+N$11,COLUMN(Entrées!$C$37)+($C75-1),4,TRUE,"Entrées")))</f>
        <v>51200</v>
      </c>
      <c r="O75" s="28">
        <f ca="1">IF($D75&gt;$D$8,"",INDIRECT(ADDRESS(ROW(Entrées!$C$37)+($D75-1)*24+O$11,COLUMN(Entrées!$C$37)+($C75-1),4,TRUE,"Entrées")))</f>
        <v>52987.5</v>
      </c>
      <c r="P75" s="28">
        <f ca="1">IF($D75&gt;$D$8,"",INDIRECT(ADDRESS(ROW(Entrées!$C$37)+($D75-1)*24+P$11,COLUMN(Entrées!$C$37)+($C75-1),4,TRUE,"Entrées")))</f>
        <v>53937.5</v>
      </c>
      <c r="Q75" s="28">
        <f ca="1">IF($D75&gt;$D$8,"",INDIRECT(ADDRESS(ROW(Entrées!$C$37)+($D75-1)*24+Q$11,COLUMN(Entrées!$C$37)+($C75-1),4,TRUE,"Entrées")))</f>
        <v>55262.5</v>
      </c>
      <c r="R75" s="28">
        <f ca="1">IF($D75&gt;$D$8,"",INDIRECT(ADDRESS(ROW(Entrées!$C$37)+($D75-1)*24+R$11,COLUMN(Entrées!$C$37)+($C75-1),4,TRUE,"Entrées")))</f>
        <v>54462.5</v>
      </c>
      <c r="S75" s="28">
        <f ca="1">IF($D75&gt;$D$8,"",INDIRECT(ADDRESS(ROW(Entrées!$C$37)+($D75-1)*24+S$11,COLUMN(Entrées!$C$37)+($C75-1),4,TRUE,"Entrées")))</f>
        <v>51787.5</v>
      </c>
      <c r="T75" s="28">
        <f ca="1">IF($D75&gt;$D$8,"",INDIRECT(ADDRESS(ROW(Entrées!$C$37)+($D75-1)*24+T$11,COLUMN(Entrées!$C$37)+($C75-1),4,TRUE,"Entrées")))</f>
        <v>49112.5</v>
      </c>
      <c r="U75" s="28">
        <f ca="1">IF($D75&gt;$D$8,"",INDIRECT(ADDRESS(ROW(Entrées!$C$37)+($D75-1)*24+U$11,COLUMN(Entrées!$C$37)+($C75-1),4,TRUE,"Entrées")))</f>
        <v>47287.5</v>
      </c>
      <c r="V75" s="28">
        <f ca="1">IF($D75&gt;$D$8,"",INDIRECT(ADDRESS(ROW(Entrées!$C$37)+($D75-1)*24+V$11,COLUMN(Entrées!$C$37)+($C75-1),4,TRUE,"Entrées")))</f>
        <v>47100</v>
      </c>
      <c r="W75" s="28">
        <f ca="1">IF($D75&gt;$D$8,"",INDIRECT(ADDRESS(ROW(Entrées!$C$37)+($D75-1)*24+W$11,COLUMN(Entrées!$C$37)+($C75-1),4,TRUE,"Entrées")))</f>
        <v>49325</v>
      </c>
      <c r="X75" s="28">
        <f ca="1">IF($D75&gt;$D$8,"",INDIRECT(ADDRESS(ROW(Entrées!$C$37)+($D75-1)*24+X$11,COLUMN(Entrées!$C$37)+($C75-1),4,TRUE,"Entrées")))</f>
        <v>51725</v>
      </c>
      <c r="Y75" s="28">
        <f ca="1">IF($D75&gt;$D$8,"",INDIRECT(ADDRESS(ROW(Entrées!$C$37)+($D75-1)*24+Y$11,COLUMN(Entrées!$C$37)+($C75-1),4,TRUE,"Entrées")))</f>
        <v>51912.5</v>
      </c>
      <c r="Z75" s="28">
        <f ca="1">IF($D75&gt;$D$8,"",INDIRECT(ADDRESS(ROW(Entrées!$C$37)+($D75-1)*24+Z$11,COLUMN(Entrées!$C$37)+($C75-1),4,TRUE,"Entrées")))</f>
        <v>52675</v>
      </c>
      <c r="AA75" s="28">
        <f ca="1">IF($D75&gt;$D$8,"",INDIRECT(ADDRESS(ROW(Entrées!$C$37)+($D75-1)*24+AA$11,COLUMN(Entrées!$C$37)+($C75-1),4,TRUE,"Entrées")))</f>
        <v>53225</v>
      </c>
      <c r="AB75" s="28">
        <f ca="1">IF($D75&gt;$D$8,"",INDIRECT(ADDRESS(ROW(Entrées!$C$37)+($D75-1)*24+AB$11,COLUMN(Entrées!$C$37)+($C75-1),4,TRUE,"Entrées")))</f>
        <v>54950</v>
      </c>
      <c r="AC75" s="11"/>
      <c r="AD75" s="40">
        <f t="shared" ca="1" si="41"/>
        <v>49072.916666666664</v>
      </c>
      <c r="AE75" s="40">
        <f t="shared" ca="1" si="43"/>
        <v>55262.5</v>
      </c>
      <c r="AF75" s="40">
        <f t="shared" ca="1" si="44"/>
        <v>40612.5</v>
      </c>
      <c r="AG75" s="4"/>
      <c r="AH75" s="11">
        <f>Entrées!A102</f>
        <v>3</v>
      </c>
      <c r="AI75" s="13">
        <f>Entrées!B102</f>
        <v>17</v>
      </c>
      <c r="AJ75" s="31">
        <f t="shared" ca="1" si="29"/>
        <v>55625.834722222207</v>
      </c>
      <c r="AK75" s="31">
        <f t="shared" ref="AK75:AK138" ca="1" si="46">IF($AH75&gt;$Y$7,"",AK74)</f>
        <v>55155.277777777781</v>
      </c>
      <c r="AL75" s="31">
        <f t="shared" ref="AL75:AL138" ca="1" si="47">IF($AH75&gt;$Y$7,"",AL74)</f>
        <v>55132.569444444431</v>
      </c>
      <c r="AM75" s="31">
        <f t="shared" ref="AM75:AM138" ca="1" si="48">IF($AH75&gt;$Y$7,"",AM74)</f>
        <v>439.35972222222233</v>
      </c>
      <c r="AN75" s="31">
        <f t="shared" ref="AN75:AN138" ca="1" si="49">IF($AH75&gt;$Y$7,"",AN74)</f>
        <v>2143.2847222222222</v>
      </c>
      <c r="AO75" s="31">
        <f t="shared" ref="AO75:AO138" ca="1" si="50">IF($AH75&gt;$Y$7,"",AO74)</f>
        <v>1711.4715277777773</v>
      </c>
      <c r="AP75" s="31">
        <f t="shared" ref="AP75:AP138" ca="1" si="51">IF($AH75&gt;$Y$7,"",AP74)</f>
        <v>43686.806944444448</v>
      </c>
      <c r="AQ75" s="31">
        <f t="shared" ref="AQ75:AQ138" ca="1" si="52">IF($AH75&gt;$Y$7,"",AQ74)</f>
        <v>2048.2006944444447</v>
      </c>
      <c r="AR75" s="31">
        <f t="shared" ref="AR75:AR138" ca="1" si="53">IF($AH75&gt;$Y$7,"",AR74)</f>
        <v>467.57708333333329</v>
      </c>
      <c r="AS75" s="31">
        <f t="shared" ref="AS75:AS138" ca="1" si="54">IF($AH75&gt;$Y$7,"",AS74)</f>
        <v>9872.0041666666693</v>
      </c>
      <c r="AT75" s="31">
        <f t="shared" ref="AT75:AT138" ca="1" si="55">IF($AH75&gt;$Y$7,"",AT74)</f>
        <v>-752.91041666666672</v>
      </c>
      <c r="AU75" s="31">
        <f t="shared" ref="AU75:AU138" ca="1" si="56">IF($AH75&gt;$Y$7,"",AU74)</f>
        <v>580.30277777777769</v>
      </c>
      <c r="AV75" s="31">
        <f t="shared" ref="AV75:AV138" ca="1" si="57">IF($AH75&gt;$Y$7,"",AV74)</f>
        <v>-4570.3041666666659</v>
      </c>
      <c r="AW75" s="31">
        <f t="shared" ref="AW75:AW138" ca="1" si="58">IF($AH75&gt;$Y$7,"",AW74)</f>
        <v>53.39583333333335</v>
      </c>
      <c r="AX75" s="31">
        <f t="shared" ref="AX75:AX138" ca="1" si="59">IF($AH75&gt;$Y$7,"",AX74)</f>
        <v>1401.9361111111111</v>
      </c>
      <c r="AY75" s="31">
        <f t="shared" ref="AY75:AY138" ca="1" si="60">IF($AH75&gt;$Y$7,"",AY74)</f>
        <v>-1132.0805555555555</v>
      </c>
      <c r="AZ75" s="31">
        <f t="shared" ref="AZ75:AZ138" ca="1" si="61">IF($AH75&gt;$Y$7,"",AZ74)</f>
        <v>-2177.1819444444441</v>
      </c>
      <c r="BA75" s="31">
        <f t="shared" ref="BA75:BA138" ca="1" si="62">IF($AH75&gt;$Y$7,"",BA74)</f>
        <v>644.8125</v>
      </c>
      <c r="BB75" s="31">
        <f t="shared" ref="BB75:BB138" ca="1" si="63">IF($AH75&gt;$Y$7,"",BB74)</f>
        <v>-1410.101388888889</v>
      </c>
      <c r="BC75" s="31">
        <f t="shared" ref="BC75:BC138" ca="1" si="64">IF($AH75&gt;$Y$7,"",BC74)</f>
        <v>-1800.2902777777781</v>
      </c>
      <c r="BD75" s="11"/>
      <c r="BE75" s="4"/>
      <c r="BF75" s="11">
        <f t="shared" ref="BF75:BF138" si="65">AH75</f>
        <v>3</v>
      </c>
      <c r="BG75" s="11">
        <f t="shared" si="35"/>
        <v>17</v>
      </c>
      <c r="BH75" s="32">
        <f>IF($BF75&gt;$Y$7,"",IF(AND($BF75=$Y$7,$BG75=23),"",Entrées!C103-Entrées!C102))</f>
        <v>1266.5</v>
      </c>
      <c r="BI75" s="32">
        <f>IF($BF75&gt;$Y$7,"",IF(AND($BF75=$Y$7,$BG75=23),"",Entrées!D103-Entrées!D102))</f>
        <v>925</v>
      </c>
      <c r="BJ75" s="32">
        <f>IF($BF75&gt;$Y$7,"",IF(AND($BF75=$Y$7,$BG75=23),"",Entrées!E103-Entrées!E102))</f>
        <v>1225</v>
      </c>
      <c r="BK75" s="32">
        <f>IF($BF75&gt;$Y$7,"",IF(AND($BF75=$Y$7,$BG75=23),"",Entrées!F103-Entrées!F102))</f>
        <v>-1</v>
      </c>
      <c r="BL75" s="32">
        <f>IF($BF75&gt;$Y$7,"",IF(AND($BF75=$Y$7,$BG75=23),"",Entrées!G103-Entrées!G102))</f>
        <v>127</v>
      </c>
      <c r="BM75" s="32">
        <f>IF($BF75&gt;$Y$7,"",IF(AND($BF75=$Y$7,$BG75=23),"",Entrées!H103-Entrées!H102))</f>
        <v>100.5</v>
      </c>
      <c r="BN75" s="32">
        <f>IF($BF75&gt;$Y$7,"",IF(AND($BF75=$Y$7,$BG75=23),"",Entrées!I103-Entrées!I102))</f>
        <v>171</v>
      </c>
      <c r="BO75" s="32">
        <f>IF($BF75&gt;$Y$7,"",IF(AND($BF75=$Y$7,$BG75=23),"",Entrées!J103-Entrées!J102))</f>
        <v>289</v>
      </c>
      <c r="BP75" s="32">
        <f>IF($BF75&gt;$Y$7,"",IF(AND($BF75=$Y$7,$BG75=23),"",Entrées!K103-Entrées!K102))</f>
        <v>-452</v>
      </c>
      <c r="BQ75" s="32">
        <f>IF($BF75&gt;$Y$7,"",IF(AND($BF75=$Y$7,$BG75=23),"",Entrées!L103-Entrées!L102))</f>
        <v>309.5</v>
      </c>
      <c r="BR75" s="32">
        <f>IF($BF75&gt;$Y$7,"",IF(AND($BF75=$Y$7,$BG75=23),"",Entrées!M103-Entrées!M102))</f>
        <v>328</v>
      </c>
      <c r="BS75" s="32">
        <f>IF($BF75&gt;$Y$7,"",IF(AND($BF75=$Y$7,$BG75=23),"",Entrées!N103-Entrées!N102))</f>
        <v>3.5</v>
      </c>
      <c r="BT75" s="32">
        <f>IF($BF75&gt;$Y$7,"",IF(AND($BF75=$Y$7,$BG75=23),"",Entrées!O103-Entrées!O102))</f>
        <v>391</v>
      </c>
      <c r="BU75" s="32">
        <f>IF($BF75&gt;$Y$7,"",IF(AND($BF75=$Y$7,$BG75=23),"",Entrées!P103-Entrées!P102))</f>
        <v>1.5</v>
      </c>
      <c r="BV75" s="32">
        <f>IF($BF75&gt;$Y$7,"",IF(AND($BF75=$Y$7,$BG75=23),"",Entrées!Q103-Entrées!Q102))</f>
        <v>161</v>
      </c>
      <c r="BW75" s="32">
        <f>IF($BF75&gt;$Y$7,"",IF(AND($BF75=$Y$7,$BG75=23),"",Entrées!R103-Entrées!R102))</f>
        <v>-160</v>
      </c>
      <c r="BX75" s="32">
        <f>IF($BF75&gt;$Y$7,"",IF(AND($BF75=$Y$7,$BG75=23),"",Entrées!S103-Entrées!S102))</f>
        <v>437</v>
      </c>
      <c r="BY75" s="32">
        <f>IF($BF75&gt;$Y$7,"",IF(AND($BF75=$Y$7,$BG75=23),"",Entrées!T103-Entrées!T102))</f>
        <v>0</v>
      </c>
      <c r="BZ75" s="32">
        <f>IF($BF75&gt;$Y$7,"",IF(AND($BF75=$Y$7,$BG75=23),"",Entrées!U103-Entrées!U102))</f>
        <v>584</v>
      </c>
      <c r="CA75" s="32">
        <f>IF($BF75&gt;$Y$7,"",IF(AND($BF75=$Y$7,$BG75=23),"",Entrées!V103-Entrées!V102))</f>
        <v>-53</v>
      </c>
      <c r="CB75" s="4"/>
      <c r="CC75" s="4"/>
      <c r="CD75" s="33">
        <f>IF($BF75&lt;=$Y$7,Entrées!J102/CD$2,"")</f>
        <v>0.26171052631578945</v>
      </c>
      <c r="CE75" s="33">
        <f>IF($BF75&lt;=$Y$7,Entrées!K102/CE$2,"")</f>
        <v>0.27714285714285714</v>
      </c>
      <c r="CF75" s="11">
        <f t="shared" ref="CF75:CF138" si="66">CD$2</f>
        <v>7600</v>
      </c>
      <c r="CG75" s="11">
        <f t="shared" ref="CG75:CG138" si="67">CE$2</f>
        <v>4200</v>
      </c>
      <c r="CH75" s="52">
        <f t="shared" ref="CH75:CH138" si="68">CD$4</f>
        <v>0.26950009137426939</v>
      </c>
      <c r="CI75" s="52">
        <f t="shared" ref="CI75:CI138" si="69">CE$4</f>
        <v>0.11132787698412699</v>
      </c>
      <c r="CK75" s="11"/>
      <c r="CL75" s="4"/>
      <c r="CM75" s="4"/>
      <c r="CN75" s="4"/>
      <c r="CO75" s="4"/>
      <c r="EE75" s="19"/>
      <c r="EF75" s="19"/>
      <c r="EG75" s="19"/>
      <c r="EH75" s="19"/>
      <c r="EI75" s="19"/>
      <c r="EJ75" s="19"/>
      <c r="EK75" s="19"/>
      <c r="EL75" s="19"/>
      <c r="EM75" s="19"/>
      <c r="EN75" s="19"/>
      <c r="EO75" s="19"/>
      <c r="EP75" s="19"/>
      <c r="EQ75" s="19"/>
      <c r="ER75" s="19"/>
      <c r="ES75" s="19"/>
      <c r="ET75" s="19"/>
      <c r="EU75" s="19"/>
      <c r="EV75" s="19"/>
      <c r="EW75" s="19"/>
      <c r="EX75" s="19"/>
    </row>
    <row r="76" spans="1:154">
      <c r="A76" s="11"/>
      <c r="B76" s="11"/>
      <c r="C76" s="11">
        <f t="shared" si="45"/>
        <v>2</v>
      </c>
      <c r="D76" s="27">
        <f t="shared" si="42"/>
        <v>28</v>
      </c>
      <c r="E76" s="28">
        <f ca="1">IF($D76&gt;$D$8,"",INDIRECT(ADDRESS(ROW(Entrées!$C$37)+($D76-1)*24+E$11,COLUMN(Entrées!$C$37)+($C76-1),4,TRUE,"Entrées")))</f>
        <v>52900</v>
      </c>
      <c r="F76" s="28">
        <f ca="1">IF($D76&gt;$D$8,"",INDIRECT(ADDRESS(ROW(Entrées!$C$37)+($D76-1)*24+F$11,COLUMN(Entrées!$C$37)+($C76-1),4,TRUE,"Entrées")))</f>
        <v>49887.5</v>
      </c>
      <c r="G76" s="28">
        <f ca="1">IF($D76&gt;$D$8,"",INDIRECT(ADDRESS(ROW(Entrées!$C$37)+($D76-1)*24+G$11,COLUMN(Entrées!$C$37)+($C76-1),4,TRUE,"Entrées")))</f>
        <v>48187.5</v>
      </c>
      <c r="H76" s="28">
        <f ca="1">IF($D76&gt;$D$8,"",INDIRECT(ADDRESS(ROW(Entrées!$C$37)+($D76-1)*24+H$11,COLUMN(Entrées!$C$37)+($C76-1),4,TRUE,"Entrées")))</f>
        <v>44787.5</v>
      </c>
      <c r="I76" s="28">
        <f ca="1">IF($D76&gt;$D$8,"",INDIRECT(ADDRESS(ROW(Entrées!$C$37)+($D76-1)*24+I$11,COLUMN(Entrées!$C$37)+($C76-1),4,TRUE,"Entrées")))</f>
        <v>42800</v>
      </c>
      <c r="J76" s="28">
        <f ca="1">IF($D76&gt;$D$8,"",INDIRECT(ADDRESS(ROW(Entrées!$C$37)+($D76-1)*24+J$11,COLUMN(Entrées!$C$37)+($C76-1),4,TRUE,"Entrées")))</f>
        <v>42387.5</v>
      </c>
      <c r="K76" s="28">
        <f ca="1">IF($D76&gt;$D$8,"",INDIRECT(ADDRESS(ROW(Entrées!$C$37)+($D76-1)*24+K$11,COLUMN(Entrées!$C$37)+($C76-1),4,TRUE,"Entrées")))</f>
        <v>42712.5</v>
      </c>
      <c r="L76" s="28">
        <f ca="1">IF($D76&gt;$D$8,"",INDIRECT(ADDRESS(ROW(Entrées!$C$37)+($D76-1)*24+L$11,COLUMN(Entrées!$C$37)+($C76-1),4,TRUE,"Entrées")))</f>
        <v>42575</v>
      </c>
      <c r="M76" s="28">
        <f ca="1">IF($D76&gt;$D$8,"",INDIRECT(ADDRESS(ROW(Entrées!$C$37)+($D76-1)*24+M$11,COLUMN(Entrées!$C$37)+($C76-1),4,TRUE,"Entrées")))</f>
        <v>45012.5</v>
      </c>
      <c r="N76" s="28">
        <f ca="1">IF($D76&gt;$D$8,"",INDIRECT(ADDRESS(ROW(Entrées!$C$37)+($D76-1)*24+N$11,COLUMN(Entrées!$C$37)+($C76-1),4,TRUE,"Entrées")))</f>
        <v>47450</v>
      </c>
      <c r="O76" s="28">
        <f ca="1">IF($D76&gt;$D$8,"",INDIRECT(ADDRESS(ROW(Entrées!$C$37)+($D76-1)*24+O$11,COLUMN(Entrées!$C$37)+($C76-1),4,TRUE,"Entrées")))</f>
        <v>48475</v>
      </c>
      <c r="P76" s="28">
        <f ca="1">IF($D76&gt;$D$8,"",INDIRECT(ADDRESS(ROW(Entrées!$C$37)+($D76-1)*24+P$11,COLUMN(Entrées!$C$37)+($C76-1),4,TRUE,"Entrées")))</f>
        <v>49650</v>
      </c>
      <c r="Q76" s="28">
        <f ca="1">IF($D76&gt;$D$8,"",INDIRECT(ADDRESS(ROW(Entrées!$C$37)+($D76-1)*24+Q$11,COLUMN(Entrées!$C$37)+($C76-1),4,TRUE,"Entrées")))</f>
        <v>51950</v>
      </c>
      <c r="R76" s="28">
        <f ca="1">IF($D76&gt;$D$8,"",INDIRECT(ADDRESS(ROW(Entrées!$C$37)+($D76-1)*24+R$11,COLUMN(Entrées!$C$37)+($C76-1),4,TRUE,"Entrées")))</f>
        <v>51262.5</v>
      </c>
      <c r="S76" s="28">
        <f ca="1">IF($D76&gt;$D$8,"",INDIRECT(ADDRESS(ROW(Entrées!$C$37)+($D76-1)*24+S$11,COLUMN(Entrées!$C$37)+($C76-1),4,TRUE,"Entrées")))</f>
        <v>47725</v>
      </c>
      <c r="T76" s="28">
        <f ca="1">IF($D76&gt;$D$8,"",INDIRECT(ADDRESS(ROW(Entrées!$C$37)+($D76-1)*24+T$11,COLUMN(Entrées!$C$37)+($C76-1),4,TRUE,"Entrées")))</f>
        <v>44975</v>
      </c>
      <c r="U76" s="28">
        <f ca="1">IF($D76&gt;$D$8,"",INDIRECT(ADDRESS(ROW(Entrées!$C$37)+($D76-1)*24+U$11,COLUMN(Entrées!$C$37)+($C76-1),4,TRUE,"Entrées")))</f>
        <v>43212.5</v>
      </c>
      <c r="V76" s="28">
        <f ca="1">IF($D76&gt;$D$8,"",INDIRECT(ADDRESS(ROW(Entrées!$C$37)+($D76-1)*24+V$11,COLUMN(Entrées!$C$37)+($C76-1),4,TRUE,"Entrées")))</f>
        <v>42712.5</v>
      </c>
      <c r="W76" s="28">
        <f ca="1">IF($D76&gt;$D$8,"",INDIRECT(ADDRESS(ROW(Entrées!$C$37)+($D76-1)*24+W$11,COLUMN(Entrées!$C$37)+($C76-1),4,TRUE,"Entrées")))</f>
        <v>44550</v>
      </c>
      <c r="X76" s="28">
        <f ca="1">IF($D76&gt;$D$8,"",INDIRECT(ADDRESS(ROW(Entrées!$C$37)+($D76-1)*24+X$11,COLUMN(Entrées!$C$37)+($C76-1),4,TRUE,"Entrées")))</f>
        <v>47225</v>
      </c>
      <c r="Y76" s="28">
        <f ca="1">IF($D76&gt;$D$8,"",INDIRECT(ADDRESS(ROW(Entrées!$C$37)+($D76-1)*24+Y$11,COLUMN(Entrées!$C$37)+($C76-1),4,TRUE,"Entrées")))</f>
        <v>48400</v>
      </c>
      <c r="Z76" s="28">
        <f ca="1">IF($D76&gt;$D$8,"",INDIRECT(ADDRESS(ROW(Entrées!$C$37)+($D76-1)*24+Z$11,COLUMN(Entrées!$C$37)+($C76-1),4,TRUE,"Entrées")))</f>
        <v>50187.5</v>
      </c>
      <c r="AA76" s="28">
        <f ca="1">IF($D76&gt;$D$8,"",INDIRECT(ADDRESS(ROW(Entrées!$C$37)+($D76-1)*24+AA$11,COLUMN(Entrées!$C$37)+($C76-1),4,TRUE,"Entrées")))</f>
        <v>51087.5</v>
      </c>
      <c r="AB76" s="28">
        <f ca="1">IF($D76&gt;$D$8,"",INDIRECT(ADDRESS(ROW(Entrées!$C$37)+($D76-1)*24+AB$11,COLUMN(Entrées!$C$37)+($C76-1),4,TRUE,"Entrées")))</f>
        <v>53150</v>
      </c>
      <c r="AC76" s="11"/>
      <c r="AD76" s="40">
        <f t="shared" ca="1" si="41"/>
        <v>47219.270833333336</v>
      </c>
      <c r="AE76" s="40">
        <f t="shared" ca="1" si="43"/>
        <v>53150</v>
      </c>
      <c r="AF76" s="40">
        <f t="shared" ca="1" si="44"/>
        <v>42387.5</v>
      </c>
      <c r="AG76" s="4"/>
      <c r="AH76" s="11">
        <f>Entrées!A103</f>
        <v>3</v>
      </c>
      <c r="AI76" s="13">
        <f>Entrées!B103</f>
        <v>18</v>
      </c>
      <c r="AJ76" s="31">
        <f t="shared" ref="AJ76:AJ139" ca="1" si="70">IF($AH76&gt;$Y$7,"",AJ75)</f>
        <v>55625.834722222207</v>
      </c>
      <c r="AK76" s="31">
        <f t="shared" ca="1" si="46"/>
        <v>55155.277777777781</v>
      </c>
      <c r="AL76" s="31">
        <f t="shared" ca="1" si="47"/>
        <v>55132.569444444431</v>
      </c>
      <c r="AM76" s="31">
        <f t="shared" ca="1" si="48"/>
        <v>439.35972222222233</v>
      </c>
      <c r="AN76" s="31">
        <f t="shared" ca="1" si="49"/>
        <v>2143.2847222222222</v>
      </c>
      <c r="AO76" s="31">
        <f t="shared" ca="1" si="50"/>
        <v>1711.4715277777773</v>
      </c>
      <c r="AP76" s="31">
        <f t="shared" ca="1" si="51"/>
        <v>43686.806944444448</v>
      </c>
      <c r="AQ76" s="31">
        <f t="shared" ca="1" si="52"/>
        <v>2048.2006944444447</v>
      </c>
      <c r="AR76" s="31">
        <f t="shared" ca="1" si="53"/>
        <v>467.57708333333329</v>
      </c>
      <c r="AS76" s="31">
        <f t="shared" ca="1" si="54"/>
        <v>9872.0041666666693</v>
      </c>
      <c r="AT76" s="31">
        <f t="shared" ca="1" si="55"/>
        <v>-752.91041666666672</v>
      </c>
      <c r="AU76" s="31">
        <f t="shared" ca="1" si="56"/>
        <v>580.30277777777769</v>
      </c>
      <c r="AV76" s="31">
        <f t="shared" ca="1" si="57"/>
        <v>-4570.3041666666659</v>
      </c>
      <c r="AW76" s="31">
        <f t="shared" ca="1" si="58"/>
        <v>53.39583333333335</v>
      </c>
      <c r="AX76" s="31">
        <f t="shared" ca="1" si="59"/>
        <v>1401.9361111111111</v>
      </c>
      <c r="AY76" s="31">
        <f t="shared" ca="1" si="60"/>
        <v>-1132.0805555555555</v>
      </c>
      <c r="AZ76" s="31">
        <f t="shared" ca="1" si="61"/>
        <v>-2177.1819444444441</v>
      </c>
      <c r="BA76" s="31">
        <f t="shared" ca="1" si="62"/>
        <v>644.8125</v>
      </c>
      <c r="BB76" s="31">
        <f t="shared" ca="1" si="63"/>
        <v>-1410.101388888889</v>
      </c>
      <c r="BC76" s="31">
        <f t="shared" ca="1" si="64"/>
        <v>-1800.2902777777781</v>
      </c>
      <c r="BD76" s="11"/>
      <c r="BE76" s="4"/>
      <c r="BF76" s="11">
        <f t="shared" si="65"/>
        <v>3</v>
      </c>
      <c r="BG76" s="11">
        <f t="shared" si="35"/>
        <v>18</v>
      </c>
      <c r="BH76" s="32">
        <f>IF($BF76&gt;$Y$7,"",IF(AND($BF76=$Y$7,$BG76=23),"",Entrées!C104-Entrées!C103))</f>
        <v>2800</v>
      </c>
      <c r="BI76" s="32">
        <f>IF($BF76&gt;$Y$7,"",IF(AND($BF76=$Y$7,$BG76=23),"",Entrées!D104-Entrées!D103))</f>
        <v>1887.5</v>
      </c>
      <c r="BJ76" s="32">
        <f>IF($BF76&gt;$Y$7,"",IF(AND($BF76=$Y$7,$BG76=23),"",Entrées!E104-Entrées!E103))</f>
        <v>2375</v>
      </c>
      <c r="BK76" s="32">
        <f>IF($BF76&gt;$Y$7,"",IF(AND($BF76=$Y$7,$BG76=23),"",Entrées!F104-Entrées!F103))</f>
        <v>0.5</v>
      </c>
      <c r="BL76" s="32">
        <f>IF($BF76&gt;$Y$7,"",IF(AND($BF76=$Y$7,$BG76=23),"",Entrées!G104-Entrées!G103))</f>
        <v>-38</v>
      </c>
      <c r="BM76" s="32">
        <f>IF($BF76&gt;$Y$7,"",IF(AND($BF76=$Y$7,$BG76=23),"",Entrées!H104-Entrées!H103))</f>
        <v>388.5</v>
      </c>
      <c r="BN76" s="32">
        <f>IF($BF76&gt;$Y$7,"",IF(AND($BF76=$Y$7,$BG76=23),"",Entrées!I104-Entrées!I103))</f>
        <v>62</v>
      </c>
      <c r="BO76" s="32">
        <f>IF($BF76&gt;$Y$7,"",IF(AND($BF76=$Y$7,$BG76=23),"",Entrées!J104-Entrées!J103))</f>
        <v>227.5</v>
      </c>
      <c r="BP76" s="32">
        <f>IF($BF76&gt;$Y$7,"",IF(AND($BF76=$Y$7,$BG76=23),"",Entrées!K104-Entrées!K103))</f>
        <v>-455</v>
      </c>
      <c r="BQ76" s="32">
        <f>IF($BF76&gt;$Y$7,"",IF(AND($BF76=$Y$7,$BG76=23),"",Entrées!L104-Entrées!L103))</f>
        <v>894.5</v>
      </c>
      <c r="BR76" s="32">
        <f>IF($BF76&gt;$Y$7,"",IF(AND($BF76=$Y$7,$BG76=23),"",Entrées!M104-Entrées!M103))</f>
        <v>1084.5</v>
      </c>
      <c r="BS76" s="32">
        <f>IF($BF76&gt;$Y$7,"",IF(AND($BF76=$Y$7,$BG76=23),"",Entrées!N104-Entrées!N103))</f>
        <v>0</v>
      </c>
      <c r="BT76" s="32">
        <f>IF($BF76&gt;$Y$7,"",IF(AND($BF76=$Y$7,$BG76=23),"",Entrées!O104-Entrées!O103))</f>
        <v>634.5</v>
      </c>
      <c r="BU76" s="32">
        <f>IF($BF76&gt;$Y$7,"",IF(AND($BF76=$Y$7,$BG76=23),"",Entrées!P104-Entrées!P103))</f>
        <v>-1.5</v>
      </c>
      <c r="BV76" s="32">
        <f>IF($BF76&gt;$Y$7,"",IF(AND($BF76=$Y$7,$BG76=23),"",Entrées!Q104-Entrées!Q103))</f>
        <v>61</v>
      </c>
      <c r="BW76" s="32">
        <f>IF($BF76&gt;$Y$7,"",IF(AND($BF76=$Y$7,$BG76=23),"",Entrées!R104-Entrées!R103))</f>
        <v>388</v>
      </c>
      <c r="BX76" s="32">
        <f>IF($BF76&gt;$Y$7,"",IF(AND($BF76=$Y$7,$BG76=23),"",Entrées!S104-Entrées!S103))</f>
        <v>-149</v>
      </c>
      <c r="BY76" s="32">
        <f>IF($BF76&gt;$Y$7,"",IF(AND($BF76=$Y$7,$BG76=23),"",Entrées!T104-Entrées!T103))</f>
        <v>500</v>
      </c>
      <c r="BZ76" s="32">
        <f>IF($BF76&gt;$Y$7,"",IF(AND($BF76=$Y$7,$BG76=23),"",Entrées!U104-Entrées!U103))</f>
        <v>-269</v>
      </c>
      <c r="CA76" s="32">
        <f>IF($BF76&gt;$Y$7,"",IF(AND($BF76=$Y$7,$BG76=23),"",Entrées!V104-Entrées!V103))</f>
        <v>58</v>
      </c>
      <c r="CB76" s="4"/>
      <c r="CC76" s="4"/>
      <c r="CD76" s="33">
        <f>IF($BF76&lt;=$Y$7,Entrées!J103/CD$2,"")</f>
        <v>0.29973684210526313</v>
      </c>
      <c r="CE76" s="33">
        <f>IF($BF76&lt;=$Y$7,Entrées!K103/CE$2,"")</f>
        <v>0.16952380952380952</v>
      </c>
      <c r="CF76" s="11">
        <f t="shared" si="66"/>
        <v>7600</v>
      </c>
      <c r="CG76" s="11">
        <f t="shared" si="67"/>
        <v>4200</v>
      </c>
      <c r="CH76" s="52">
        <f t="shared" si="68"/>
        <v>0.26950009137426939</v>
      </c>
      <c r="CI76" s="52">
        <f t="shared" si="69"/>
        <v>0.11132787698412699</v>
      </c>
      <c r="CK76" s="11"/>
      <c r="CL76" s="4"/>
      <c r="CM76" s="4"/>
      <c r="CN76" s="4"/>
      <c r="CO76" s="4"/>
      <c r="EE76" s="19"/>
      <c r="EF76" s="19"/>
      <c r="EG76" s="19"/>
      <c r="EH76" s="19"/>
      <c r="EI76" s="19"/>
      <c r="EJ76" s="19"/>
      <c r="EK76" s="19"/>
      <c r="EL76" s="19"/>
      <c r="EM76" s="19"/>
      <c r="EN76" s="19"/>
      <c r="EO76" s="19"/>
      <c r="EP76" s="19"/>
      <c r="EQ76" s="19"/>
      <c r="ER76" s="19"/>
      <c r="ES76" s="19"/>
      <c r="ET76" s="19"/>
      <c r="EU76" s="19"/>
      <c r="EV76" s="19"/>
      <c r="EW76" s="19"/>
      <c r="EX76" s="19"/>
    </row>
    <row r="77" spans="1:154">
      <c r="A77" s="11"/>
      <c r="B77" s="11"/>
      <c r="C77" s="11">
        <f t="shared" si="45"/>
        <v>2</v>
      </c>
      <c r="D77" s="27">
        <f t="shared" si="42"/>
        <v>29</v>
      </c>
      <c r="E77" s="28">
        <f ca="1">IF($D77&gt;$D$8,"",INDIRECT(ADDRESS(ROW(Entrées!$C$37)+($D77-1)*24+E$11,COLUMN(Entrées!$C$37)+($C77-1),4,TRUE,"Entrées")))</f>
        <v>51112.5</v>
      </c>
      <c r="F77" s="28">
        <f ca="1">IF($D77&gt;$D$8,"",INDIRECT(ADDRESS(ROW(Entrées!$C$37)+($D77-1)*24+F$11,COLUMN(Entrées!$C$37)+($C77-1),4,TRUE,"Entrées")))</f>
        <v>48850</v>
      </c>
      <c r="G77" s="28">
        <f ca="1">IF($D77&gt;$D$8,"",INDIRECT(ADDRESS(ROW(Entrées!$C$37)+($D77-1)*24+G$11,COLUMN(Entrées!$C$37)+($C77-1),4,TRUE,"Entrées")))</f>
        <v>47937.5</v>
      </c>
      <c r="H77" s="28">
        <f ca="1">IF($D77&gt;$D$8,"",INDIRECT(ADDRESS(ROW(Entrées!$C$37)+($D77-1)*24+H$11,COLUMN(Entrées!$C$37)+($C77-1),4,TRUE,"Entrées")))</f>
        <v>45512.5</v>
      </c>
      <c r="I77" s="28">
        <f ca="1">IF($D77&gt;$D$8,"",INDIRECT(ADDRESS(ROW(Entrées!$C$37)+($D77-1)*24+I$11,COLUMN(Entrées!$C$37)+($C77-1),4,TRUE,"Entrées")))</f>
        <v>44912.5</v>
      </c>
      <c r="J77" s="28">
        <f ca="1">IF($D77&gt;$D$8,"",INDIRECT(ADDRESS(ROW(Entrées!$C$37)+($D77-1)*24+J$11,COLUMN(Entrées!$C$37)+($C77-1),4,TRUE,"Entrées")))</f>
        <v>47650</v>
      </c>
      <c r="K77" s="28">
        <f ca="1">IF($D77&gt;$D$8,"",INDIRECT(ADDRESS(ROW(Entrées!$C$37)+($D77-1)*24+K$11,COLUMN(Entrées!$C$37)+($C77-1),4,TRUE,"Entrées")))</f>
        <v>52650</v>
      </c>
      <c r="L77" s="28">
        <f ca="1">IF($D77&gt;$D$8,"",INDIRECT(ADDRESS(ROW(Entrées!$C$37)+($D77-1)*24+L$11,COLUMN(Entrées!$C$37)+($C77-1),4,TRUE,"Entrées")))</f>
        <v>57637.5</v>
      </c>
      <c r="M77" s="28">
        <f ca="1">IF($D77&gt;$D$8,"",INDIRECT(ADDRESS(ROW(Entrées!$C$37)+($D77-1)*24+M$11,COLUMN(Entrées!$C$37)+($C77-1),4,TRUE,"Entrées")))</f>
        <v>61637.5</v>
      </c>
      <c r="N77" s="28">
        <f ca="1">IF($D77&gt;$D$8,"",INDIRECT(ADDRESS(ROW(Entrées!$C$37)+($D77-1)*24+N$11,COLUMN(Entrées!$C$37)+($C77-1),4,TRUE,"Entrées")))</f>
        <v>63475</v>
      </c>
      <c r="O77" s="28">
        <f ca="1">IF($D77&gt;$D$8,"",INDIRECT(ADDRESS(ROW(Entrées!$C$37)+($D77-1)*24+O$11,COLUMN(Entrées!$C$37)+($C77-1),4,TRUE,"Entrées")))</f>
        <v>63012.5</v>
      </c>
      <c r="P77" s="28">
        <f ca="1">IF($D77&gt;$D$8,"",INDIRECT(ADDRESS(ROW(Entrées!$C$37)+($D77-1)*24+P$11,COLUMN(Entrées!$C$37)+($C77-1),4,TRUE,"Entrées")))</f>
        <v>62375</v>
      </c>
      <c r="Q77" s="28">
        <f ca="1">IF($D77&gt;$D$8,"",INDIRECT(ADDRESS(ROW(Entrées!$C$37)+($D77-1)*24+Q$11,COLUMN(Entrées!$C$37)+($C77-1),4,TRUE,"Entrées")))</f>
        <v>62200</v>
      </c>
      <c r="R77" s="28">
        <f ca="1">IF($D77&gt;$D$8,"",INDIRECT(ADDRESS(ROW(Entrées!$C$37)+($D77-1)*24+R$11,COLUMN(Entrées!$C$37)+($C77-1),4,TRUE,"Entrées")))</f>
        <v>61350</v>
      </c>
      <c r="S77" s="28">
        <f ca="1">IF($D77&gt;$D$8,"",INDIRECT(ADDRESS(ROW(Entrées!$C$37)+($D77-1)*24+S$11,COLUMN(Entrées!$C$37)+($C77-1),4,TRUE,"Entrées")))</f>
        <v>59612.5</v>
      </c>
      <c r="T77" s="28">
        <f ca="1">IF($D77&gt;$D$8,"",INDIRECT(ADDRESS(ROW(Entrées!$C$37)+($D77-1)*24+T$11,COLUMN(Entrées!$C$37)+($C77-1),4,TRUE,"Entrées")))</f>
        <v>56762.5</v>
      </c>
      <c r="U77" s="28">
        <f ca="1">IF($D77&gt;$D$8,"",INDIRECT(ADDRESS(ROW(Entrées!$C$37)+($D77-1)*24+U$11,COLUMN(Entrées!$C$37)+($C77-1),4,TRUE,"Entrées")))</f>
        <v>54300</v>
      </c>
      <c r="V77" s="28">
        <f ca="1">IF($D77&gt;$D$8,"",INDIRECT(ADDRESS(ROW(Entrées!$C$37)+($D77-1)*24+V$11,COLUMN(Entrées!$C$37)+($C77-1),4,TRUE,"Entrées")))</f>
        <v>52787.5</v>
      </c>
      <c r="W77" s="28">
        <f ca="1">IF($D77&gt;$D$8,"",INDIRECT(ADDRESS(ROW(Entrées!$C$37)+($D77-1)*24+W$11,COLUMN(Entrées!$C$37)+($C77-1),4,TRUE,"Entrées")))</f>
        <v>53700</v>
      </c>
      <c r="X77" s="28">
        <f ca="1">IF($D77&gt;$D$8,"",INDIRECT(ADDRESS(ROW(Entrées!$C$37)+($D77-1)*24+X$11,COLUMN(Entrées!$C$37)+($C77-1),4,TRUE,"Entrées")))</f>
        <v>54775</v>
      </c>
      <c r="Y77" s="28">
        <f ca="1">IF($D77&gt;$D$8,"",INDIRECT(ADDRESS(ROW(Entrées!$C$37)+($D77-1)*24+Y$11,COLUMN(Entrées!$C$37)+($C77-1),4,TRUE,"Entrées")))</f>
        <v>53750</v>
      </c>
      <c r="Z77" s="28">
        <f ca="1">IF($D77&gt;$D$8,"",INDIRECT(ADDRESS(ROW(Entrées!$C$37)+($D77-1)*24+Z$11,COLUMN(Entrées!$C$37)+($C77-1),4,TRUE,"Entrées")))</f>
        <v>53675</v>
      </c>
      <c r="AA77" s="28">
        <f ca="1">IF($D77&gt;$D$8,"",INDIRECT(ADDRESS(ROW(Entrées!$C$37)+($D77-1)*24+AA$11,COLUMN(Entrées!$C$37)+($C77-1),4,TRUE,"Entrées")))</f>
        <v>53612.5</v>
      </c>
      <c r="AB77" s="28">
        <f ca="1">IF($D77&gt;$D$8,"",INDIRECT(ADDRESS(ROW(Entrées!$C$37)+($D77-1)*24+AB$11,COLUMN(Entrées!$C$37)+($C77-1),4,TRUE,"Entrées")))</f>
        <v>55687.5</v>
      </c>
      <c r="AC77" s="11"/>
      <c r="AD77" s="40">
        <f t="shared" ca="1" si="41"/>
        <v>54957.291666666664</v>
      </c>
      <c r="AE77" s="40">
        <f t="shared" ca="1" si="43"/>
        <v>63475</v>
      </c>
      <c r="AF77" s="40">
        <f t="shared" ca="1" si="44"/>
        <v>44912.5</v>
      </c>
      <c r="AG77" s="4"/>
      <c r="AH77" s="11">
        <f>Entrées!A104</f>
        <v>3</v>
      </c>
      <c r="AI77" s="13">
        <f>Entrées!B104</f>
        <v>19</v>
      </c>
      <c r="AJ77" s="31">
        <f t="shared" ca="1" si="70"/>
        <v>55625.834722222207</v>
      </c>
      <c r="AK77" s="31">
        <f t="shared" ca="1" si="46"/>
        <v>55155.277777777781</v>
      </c>
      <c r="AL77" s="31">
        <f t="shared" ca="1" si="47"/>
        <v>55132.569444444431</v>
      </c>
      <c r="AM77" s="31">
        <f t="shared" ca="1" si="48"/>
        <v>439.35972222222233</v>
      </c>
      <c r="AN77" s="31">
        <f t="shared" ca="1" si="49"/>
        <v>2143.2847222222222</v>
      </c>
      <c r="AO77" s="31">
        <f t="shared" ca="1" si="50"/>
        <v>1711.4715277777773</v>
      </c>
      <c r="AP77" s="31">
        <f t="shared" ca="1" si="51"/>
        <v>43686.806944444448</v>
      </c>
      <c r="AQ77" s="31">
        <f t="shared" ca="1" si="52"/>
        <v>2048.2006944444447</v>
      </c>
      <c r="AR77" s="31">
        <f t="shared" ca="1" si="53"/>
        <v>467.57708333333329</v>
      </c>
      <c r="AS77" s="31">
        <f t="shared" ca="1" si="54"/>
        <v>9872.0041666666693</v>
      </c>
      <c r="AT77" s="31">
        <f t="shared" ca="1" si="55"/>
        <v>-752.91041666666672</v>
      </c>
      <c r="AU77" s="31">
        <f t="shared" ca="1" si="56"/>
        <v>580.30277777777769</v>
      </c>
      <c r="AV77" s="31">
        <f t="shared" ca="1" si="57"/>
        <v>-4570.3041666666659</v>
      </c>
      <c r="AW77" s="31">
        <f t="shared" ca="1" si="58"/>
        <v>53.39583333333335</v>
      </c>
      <c r="AX77" s="31">
        <f t="shared" ca="1" si="59"/>
        <v>1401.9361111111111</v>
      </c>
      <c r="AY77" s="31">
        <f t="shared" ca="1" si="60"/>
        <v>-1132.0805555555555</v>
      </c>
      <c r="AZ77" s="31">
        <f t="shared" ca="1" si="61"/>
        <v>-2177.1819444444441</v>
      </c>
      <c r="BA77" s="31">
        <f t="shared" ca="1" si="62"/>
        <v>644.8125</v>
      </c>
      <c r="BB77" s="31">
        <f t="shared" ca="1" si="63"/>
        <v>-1410.101388888889</v>
      </c>
      <c r="BC77" s="31">
        <f t="shared" ca="1" si="64"/>
        <v>-1800.2902777777781</v>
      </c>
      <c r="BD77" s="11"/>
      <c r="BE77" s="4"/>
      <c r="BF77" s="11">
        <f t="shared" si="65"/>
        <v>3</v>
      </c>
      <c r="BG77" s="11">
        <f t="shared" si="35"/>
        <v>19</v>
      </c>
      <c r="BH77" s="32">
        <f>IF($BF77&gt;$Y$7,"",IF(AND($BF77=$Y$7,$BG77=23),"",Entrées!C105-Entrées!C104))</f>
        <v>805.5</v>
      </c>
      <c r="BI77" s="32">
        <f>IF($BF77&gt;$Y$7,"",IF(AND($BF77=$Y$7,$BG77=23),"",Entrées!D105-Entrées!D104))</f>
        <v>725</v>
      </c>
      <c r="BJ77" s="32">
        <f>IF($BF77&gt;$Y$7,"",IF(AND($BF77=$Y$7,$BG77=23),"",Entrées!E105-Entrées!E104))</f>
        <v>1112.5</v>
      </c>
      <c r="BK77" s="32">
        <f>IF($BF77&gt;$Y$7,"",IF(AND($BF77=$Y$7,$BG77=23),"",Entrées!F105-Entrées!F104))</f>
        <v>-2.5</v>
      </c>
      <c r="BL77" s="32">
        <f>IF($BF77&gt;$Y$7,"",IF(AND($BF77=$Y$7,$BG77=23),"",Entrées!G105-Entrées!G104))</f>
        <v>119.5</v>
      </c>
      <c r="BM77" s="32">
        <f>IF($BF77&gt;$Y$7,"",IF(AND($BF77=$Y$7,$BG77=23),"",Entrées!H105-Entrées!H104))</f>
        <v>10.5</v>
      </c>
      <c r="BN77" s="32">
        <f>IF($BF77&gt;$Y$7,"",IF(AND($BF77=$Y$7,$BG77=23),"",Entrées!I105-Entrées!I104))</f>
        <v>-14</v>
      </c>
      <c r="BO77" s="32">
        <f>IF($BF77&gt;$Y$7,"",IF(AND($BF77=$Y$7,$BG77=23),"",Entrées!J105-Entrées!J104))</f>
        <v>91</v>
      </c>
      <c r="BP77" s="32">
        <f>IF($BF77&gt;$Y$7,"",IF(AND($BF77=$Y$7,$BG77=23),"",Entrées!K105-Entrées!K104))</f>
        <v>-235</v>
      </c>
      <c r="BQ77" s="32">
        <f>IF($BF77&gt;$Y$7,"",IF(AND($BF77=$Y$7,$BG77=23),"",Entrées!L105-Entrées!L104))</f>
        <v>913</v>
      </c>
      <c r="BR77" s="32">
        <f>IF($BF77&gt;$Y$7,"",IF(AND($BF77=$Y$7,$BG77=23),"",Entrées!M105-Entrées!M104))</f>
        <v>0.5</v>
      </c>
      <c r="BS77" s="32">
        <f>IF($BF77&gt;$Y$7,"",IF(AND($BF77=$Y$7,$BG77=23),"",Entrées!N105-Entrées!N104))</f>
        <v>9</v>
      </c>
      <c r="BT77" s="32">
        <f>IF($BF77&gt;$Y$7,"",IF(AND($BF77=$Y$7,$BG77=23),"",Entrées!O105-Entrées!O104))</f>
        <v>-86.5</v>
      </c>
      <c r="BU77" s="32">
        <f>IF($BF77&gt;$Y$7,"",IF(AND($BF77=$Y$7,$BG77=23),"",Entrées!P105-Entrées!P104))</f>
        <v>0.5</v>
      </c>
      <c r="BV77" s="32">
        <f>IF($BF77&gt;$Y$7,"",IF(AND($BF77=$Y$7,$BG77=23),"",Entrées!Q105-Entrées!Q104))</f>
        <v>15</v>
      </c>
      <c r="BW77" s="32">
        <f>IF($BF77&gt;$Y$7,"",IF(AND($BF77=$Y$7,$BG77=23),"",Entrées!R105-Entrées!R104))</f>
        <v>-451</v>
      </c>
      <c r="BX77" s="32">
        <f>IF($BF77&gt;$Y$7,"",IF(AND($BF77=$Y$7,$BG77=23),"",Entrées!S105-Entrées!S104))</f>
        <v>81</v>
      </c>
      <c r="BY77" s="32">
        <f>IF($BF77&gt;$Y$7,"",IF(AND($BF77=$Y$7,$BG77=23),"",Entrées!T105-Entrées!T104))</f>
        <v>0</v>
      </c>
      <c r="BZ77" s="32">
        <f>IF($BF77&gt;$Y$7,"",IF(AND($BF77=$Y$7,$BG77=23),"",Entrées!U105-Entrées!U104))</f>
        <v>-490</v>
      </c>
      <c r="CA77" s="32">
        <f>IF($BF77&gt;$Y$7,"",IF(AND($BF77=$Y$7,$BG77=23),"",Entrées!V105-Entrées!V104))</f>
        <v>234</v>
      </c>
      <c r="CB77" s="4"/>
      <c r="CC77" s="4"/>
      <c r="CD77" s="33">
        <f>IF($BF77&lt;=$Y$7,Entrées!J104/CD$2,"")</f>
        <v>0.32967105263157892</v>
      </c>
      <c r="CE77" s="33">
        <f>IF($BF77&lt;=$Y$7,Entrées!K104/CE$2,"")</f>
        <v>6.1190476190476191E-2</v>
      </c>
      <c r="CF77" s="11">
        <f t="shared" si="66"/>
        <v>7600</v>
      </c>
      <c r="CG77" s="11">
        <f t="shared" si="67"/>
        <v>4200</v>
      </c>
      <c r="CH77" s="52">
        <f t="shared" si="68"/>
        <v>0.26950009137426939</v>
      </c>
      <c r="CI77" s="52">
        <f t="shared" si="69"/>
        <v>0.11132787698412699</v>
      </c>
      <c r="CK77" s="11"/>
      <c r="CL77" s="4"/>
      <c r="CM77" s="4"/>
      <c r="CN77" s="4"/>
      <c r="CO77" s="4"/>
      <c r="EE77" s="19"/>
      <c r="EF77" s="19"/>
      <c r="EG77" s="19"/>
      <c r="EH77" s="19"/>
      <c r="EI77" s="19"/>
      <c r="EJ77" s="19"/>
      <c r="EK77" s="19"/>
      <c r="EL77" s="19"/>
      <c r="EM77" s="19"/>
      <c r="EN77" s="19"/>
      <c r="EO77" s="19"/>
      <c r="EP77" s="19"/>
      <c r="EQ77" s="19"/>
      <c r="ER77" s="19"/>
      <c r="ES77" s="19"/>
      <c r="ET77" s="19"/>
      <c r="EU77" s="19"/>
      <c r="EV77" s="19"/>
      <c r="EW77" s="19"/>
      <c r="EX77" s="19"/>
    </row>
    <row r="78" spans="1:154">
      <c r="A78" s="11"/>
      <c r="B78" s="11"/>
      <c r="C78" s="11">
        <f t="shared" si="45"/>
        <v>2</v>
      </c>
      <c r="D78" s="27">
        <f t="shared" si="42"/>
        <v>30</v>
      </c>
      <c r="E78" s="28">
        <f ca="1">IF($D78&gt;$D$8,"",INDIRECT(ADDRESS(ROW(Entrées!$C$37)+($D78-1)*24+E$11,COLUMN(Entrées!$C$37)+($C78-1),4,TRUE,"Entrées")))</f>
        <v>53412.5</v>
      </c>
      <c r="F78" s="28">
        <f ca="1">IF($D78&gt;$D$8,"",INDIRECT(ADDRESS(ROW(Entrées!$C$37)+($D78-1)*24+F$11,COLUMN(Entrées!$C$37)+($C78-1),4,TRUE,"Entrées")))</f>
        <v>50550</v>
      </c>
      <c r="G78" s="28">
        <f ca="1">IF($D78&gt;$D$8,"",INDIRECT(ADDRESS(ROW(Entrées!$C$37)+($D78-1)*24+G$11,COLUMN(Entrées!$C$37)+($C78-1),4,TRUE,"Entrées")))</f>
        <v>49300</v>
      </c>
      <c r="H78" s="28">
        <f ca="1">IF($D78&gt;$D$8,"",INDIRECT(ADDRESS(ROW(Entrées!$C$37)+($D78-1)*24+H$11,COLUMN(Entrées!$C$37)+($C78-1),4,TRUE,"Entrées")))</f>
        <v>46412.5</v>
      </c>
      <c r="I78" s="28">
        <f ca="1">IF($D78&gt;$D$8,"",INDIRECT(ADDRESS(ROW(Entrées!$C$37)+($D78-1)*24+I$11,COLUMN(Entrées!$C$37)+($C78-1),4,TRUE,"Entrées")))</f>
        <v>45362.5</v>
      </c>
      <c r="J78" s="28">
        <f ca="1">IF($D78&gt;$D$8,"",INDIRECT(ADDRESS(ROW(Entrées!$C$37)+($D78-1)*24+J$11,COLUMN(Entrées!$C$37)+($C78-1),4,TRUE,"Entrées")))</f>
        <v>47462.5</v>
      </c>
      <c r="K78" s="28">
        <f ca="1">IF($D78&gt;$D$8,"",INDIRECT(ADDRESS(ROW(Entrées!$C$37)+($D78-1)*24+K$11,COLUMN(Entrées!$C$37)+($C78-1),4,TRUE,"Entrées")))</f>
        <v>51800</v>
      </c>
      <c r="L78" s="28">
        <f ca="1">IF($D78&gt;$D$8,"",INDIRECT(ADDRESS(ROW(Entrées!$C$37)+($D78-1)*24+L$11,COLUMN(Entrées!$C$37)+($C78-1),4,TRUE,"Entrées")))</f>
        <v>56537.5</v>
      </c>
      <c r="M78" s="28">
        <f ca="1">IF($D78&gt;$D$8,"",INDIRECT(ADDRESS(ROW(Entrées!$C$37)+($D78-1)*24+M$11,COLUMN(Entrées!$C$37)+($C78-1),4,TRUE,"Entrées")))</f>
        <v>60025</v>
      </c>
      <c r="N78" s="28">
        <f ca="1">IF($D78&gt;$D$8,"",INDIRECT(ADDRESS(ROW(Entrées!$C$37)+($D78-1)*24+N$11,COLUMN(Entrées!$C$37)+($C78-1),4,TRUE,"Entrées")))</f>
        <v>62087.5</v>
      </c>
      <c r="O78" s="28">
        <f ca="1">IF($D78&gt;$D$8,"",INDIRECT(ADDRESS(ROW(Entrées!$C$37)+($D78-1)*24+O$11,COLUMN(Entrées!$C$37)+($C78-1),4,TRUE,"Entrées")))</f>
        <v>62662.5</v>
      </c>
      <c r="P78" s="28">
        <f ca="1">IF($D78&gt;$D$8,"",INDIRECT(ADDRESS(ROW(Entrées!$C$37)+($D78-1)*24+P$11,COLUMN(Entrées!$C$37)+($C78-1),4,TRUE,"Entrées")))</f>
        <v>62712.5</v>
      </c>
      <c r="Q78" s="28">
        <f ca="1">IF($D78&gt;$D$8,"",INDIRECT(ADDRESS(ROW(Entrées!$C$37)+($D78-1)*24+Q$11,COLUMN(Entrées!$C$37)+($C78-1),4,TRUE,"Entrées")))</f>
        <v>62737.5</v>
      </c>
      <c r="R78" s="28">
        <f ca="1">IF($D78&gt;$D$8,"",INDIRECT(ADDRESS(ROW(Entrées!$C$37)+($D78-1)*24+R$11,COLUMN(Entrées!$C$37)+($C78-1),4,TRUE,"Entrées")))</f>
        <v>62212.5</v>
      </c>
      <c r="S78" s="28">
        <f ca="1">IF($D78&gt;$D$8,"",INDIRECT(ADDRESS(ROW(Entrées!$C$37)+($D78-1)*24+S$11,COLUMN(Entrées!$C$37)+($C78-1),4,TRUE,"Entrées")))</f>
        <v>60487.5</v>
      </c>
      <c r="T78" s="28">
        <f ca="1">IF($D78&gt;$D$8,"",INDIRECT(ADDRESS(ROW(Entrées!$C$37)+($D78-1)*24+T$11,COLUMN(Entrées!$C$37)+($C78-1),4,TRUE,"Entrées")))</f>
        <v>57825</v>
      </c>
      <c r="U78" s="28">
        <f ca="1">IF($D78&gt;$D$8,"",INDIRECT(ADDRESS(ROW(Entrées!$C$37)+($D78-1)*24+U$11,COLUMN(Entrées!$C$37)+($C78-1),4,TRUE,"Entrées")))</f>
        <v>55537.5</v>
      </c>
      <c r="V78" s="28">
        <f ca="1">IF($D78&gt;$D$8,"",INDIRECT(ADDRESS(ROW(Entrées!$C$37)+($D78-1)*24+V$11,COLUMN(Entrées!$C$37)+($C78-1),4,TRUE,"Entrées")))</f>
        <v>54325</v>
      </c>
      <c r="W78" s="28">
        <f ca="1">IF($D78&gt;$D$8,"",INDIRECT(ADDRESS(ROW(Entrées!$C$37)+($D78-1)*24+W$11,COLUMN(Entrées!$C$37)+($C78-1),4,TRUE,"Entrées")))</f>
        <v>54637.5</v>
      </c>
      <c r="X78" s="28">
        <f ca="1">IF($D78&gt;$D$8,"",INDIRECT(ADDRESS(ROW(Entrées!$C$37)+($D78-1)*24+X$11,COLUMN(Entrées!$C$37)+($C78-1),4,TRUE,"Entrées")))</f>
        <v>55287.5</v>
      </c>
      <c r="Y78" s="28">
        <f ca="1">IF($D78&gt;$D$8,"",INDIRECT(ADDRESS(ROW(Entrées!$C$37)+($D78-1)*24+Y$11,COLUMN(Entrées!$C$37)+($C78-1),4,TRUE,"Entrées")))</f>
        <v>54275</v>
      </c>
      <c r="Z78" s="28">
        <f ca="1">IF($D78&gt;$D$8,"",INDIRECT(ADDRESS(ROW(Entrées!$C$37)+($D78-1)*24+Z$11,COLUMN(Entrées!$C$37)+($C78-1),4,TRUE,"Entrées")))</f>
        <v>54050</v>
      </c>
      <c r="AA78" s="28">
        <f ca="1">IF($D78&gt;$D$8,"",INDIRECT(ADDRESS(ROW(Entrées!$C$37)+($D78-1)*24+AA$11,COLUMN(Entrées!$C$37)+($C78-1),4,TRUE,"Entrées")))</f>
        <v>54075</v>
      </c>
      <c r="AB78" s="28">
        <f ca="1">IF($D78&gt;$D$8,"",INDIRECT(ADDRESS(ROW(Entrées!$C$37)+($D78-1)*24+AB$11,COLUMN(Entrées!$C$37)+($C78-1),4,TRUE,"Entrées")))</f>
        <v>55512.5</v>
      </c>
      <c r="AC78" s="11"/>
      <c r="AD78" s="40">
        <f t="shared" ca="1" si="41"/>
        <v>55386.979166666664</v>
      </c>
      <c r="AE78" s="40">
        <f t="shared" ca="1" si="43"/>
        <v>62737.5</v>
      </c>
      <c r="AF78" s="40">
        <f t="shared" ca="1" si="44"/>
        <v>45362.5</v>
      </c>
      <c r="AG78" s="4"/>
      <c r="AH78" s="11">
        <f>Entrées!A105</f>
        <v>3</v>
      </c>
      <c r="AI78" s="13">
        <f>Entrées!B105</f>
        <v>20</v>
      </c>
      <c r="AJ78" s="31">
        <f t="shared" ca="1" si="70"/>
        <v>55625.834722222207</v>
      </c>
      <c r="AK78" s="31">
        <f t="shared" ca="1" si="46"/>
        <v>55155.277777777781</v>
      </c>
      <c r="AL78" s="31">
        <f t="shared" ca="1" si="47"/>
        <v>55132.569444444431</v>
      </c>
      <c r="AM78" s="31">
        <f t="shared" ca="1" si="48"/>
        <v>439.35972222222233</v>
      </c>
      <c r="AN78" s="31">
        <f t="shared" ca="1" si="49"/>
        <v>2143.2847222222222</v>
      </c>
      <c r="AO78" s="31">
        <f t="shared" ca="1" si="50"/>
        <v>1711.4715277777773</v>
      </c>
      <c r="AP78" s="31">
        <f t="shared" ca="1" si="51"/>
        <v>43686.806944444448</v>
      </c>
      <c r="AQ78" s="31">
        <f t="shared" ca="1" si="52"/>
        <v>2048.2006944444447</v>
      </c>
      <c r="AR78" s="31">
        <f t="shared" ca="1" si="53"/>
        <v>467.57708333333329</v>
      </c>
      <c r="AS78" s="31">
        <f t="shared" ca="1" si="54"/>
        <v>9872.0041666666693</v>
      </c>
      <c r="AT78" s="31">
        <f t="shared" ca="1" si="55"/>
        <v>-752.91041666666672</v>
      </c>
      <c r="AU78" s="31">
        <f t="shared" ca="1" si="56"/>
        <v>580.30277777777769</v>
      </c>
      <c r="AV78" s="31">
        <f t="shared" ca="1" si="57"/>
        <v>-4570.3041666666659</v>
      </c>
      <c r="AW78" s="31">
        <f t="shared" ca="1" si="58"/>
        <v>53.39583333333335</v>
      </c>
      <c r="AX78" s="31">
        <f t="shared" ca="1" si="59"/>
        <v>1401.9361111111111</v>
      </c>
      <c r="AY78" s="31">
        <f t="shared" ca="1" si="60"/>
        <v>-1132.0805555555555</v>
      </c>
      <c r="AZ78" s="31">
        <f t="shared" ca="1" si="61"/>
        <v>-2177.1819444444441</v>
      </c>
      <c r="BA78" s="31">
        <f t="shared" ca="1" si="62"/>
        <v>644.8125</v>
      </c>
      <c r="BB78" s="31">
        <f t="shared" ca="1" si="63"/>
        <v>-1410.101388888889</v>
      </c>
      <c r="BC78" s="31">
        <f t="shared" ca="1" si="64"/>
        <v>-1800.2902777777781</v>
      </c>
      <c r="BD78" s="11"/>
      <c r="BE78" s="4"/>
      <c r="BF78" s="11">
        <f t="shared" si="65"/>
        <v>3</v>
      </c>
      <c r="BG78" s="11">
        <f t="shared" si="35"/>
        <v>20</v>
      </c>
      <c r="BH78" s="32">
        <f>IF($BF78&gt;$Y$7,"",IF(AND($BF78=$Y$7,$BG78=23),"",Entrées!C106-Entrées!C105))</f>
        <v>380</v>
      </c>
      <c r="BI78" s="32">
        <f>IF($BF78&gt;$Y$7,"",IF(AND($BF78=$Y$7,$BG78=23),"",Entrées!D106-Entrées!D105))</f>
        <v>-937.5</v>
      </c>
      <c r="BJ78" s="32">
        <f>IF($BF78&gt;$Y$7,"",IF(AND($BF78=$Y$7,$BG78=23),"",Entrées!E106-Entrées!E105))</f>
        <v>-700</v>
      </c>
      <c r="BK78" s="32">
        <f>IF($BF78&gt;$Y$7,"",IF(AND($BF78=$Y$7,$BG78=23),"",Entrées!F106-Entrées!F105))</f>
        <v>2.5</v>
      </c>
      <c r="BL78" s="32">
        <f>IF($BF78&gt;$Y$7,"",IF(AND($BF78=$Y$7,$BG78=23),"",Entrées!G106-Entrées!G105))</f>
        <v>97</v>
      </c>
      <c r="BM78" s="32">
        <f>IF($BF78&gt;$Y$7,"",IF(AND($BF78=$Y$7,$BG78=23),"",Entrées!H106-Entrées!H105))</f>
        <v>-389</v>
      </c>
      <c r="BN78" s="32">
        <f>IF($BF78&gt;$Y$7,"",IF(AND($BF78=$Y$7,$BG78=23),"",Entrées!I106-Entrées!I105))</f>
        <v>203.5</v>
      </c>
      <c r="BO78" s="32">
        <f>IF($BF78&gt;$Y$7,"",IF(AND($BF78=$Y$7,$BG78=23),"",Entrées!J106-Entrées!J105))</f>
        <v>215.5</v>
      </c>
      <c r="BP78" s="32">
        <f>IF($BF78&gt;$Y$7,"",IF(AND($BF78=$Y$7,$BG78=23),"",Entrées!K106-Entrées!K105))</f>
        <v>-22</v>
      </c>
      <c r="BQ78" s="32">
        <f>IF($BF78&gt;$Y$7,"",IF(AND($BF78=$Y$7,$BG78=23),"",Entrées!L106-Entrées!L105))</f>
        <v>1067.5</v>
      </c>
      <c r="BR78" s="32">
        <f>IF($BF78&gt;$Y$7,"",IF(AND($BF78=$Y$7,$BG78=23),"",Entrées!M106-Entrées!M105))</f>
        <v>0.5</v>
      </c>
      <c r="BS78" s="32">
        <f>IF($BF78&gt;$Y$7,"",IF(AND($BF78=$Y$7,$BG78=23),"",Entrées!N106-Entrées!N105))</f>
        <v>-0.5</v>
      </c>
      <c r="BT78" s="32">
        <f>IF($BF78&gt;$Y$7,"",IF(AND($BF78=$Y$7,$BG78=23),"",Entrées!O106-Entrées!O105))</f>
        <v>-795</v>
      </c>
      <c r="BU78" s="32">
        <f>IF($BF78&gt;$Y$7,"",IF(AND($BF78=$Y$7,$BG78=23),"",Entrées!P106-Entrées!P105))</f>
        <v>-1.5</v>
      </c>
      <c r="BV78" s="32">
        <f>IF($BF78&gt;$Y$7,"",IF(AND($BF78=$Y$7,$BG78=23),"",Entrées!Q106-Entrées!Q105))</f>
        <v>327</v>
      </c>
      <c r="BW78" s="32">
        <f>IF($BF78&gt;$Y$7,"",IF(AND($BF78=$Y$7,$BG78=23),"",Entrées!R106-Entrées!R105))</f>
        <v>-621</v>
      </c>
      <c r="BX78" s="32">
        <f>IF($BF78&gt;$Y$7,"",IF(AND($BF78=$Y$7,$BG78=23),"",Entrées!S106-Entrées!S105))</f>
        <v>-560</v>
      </c>
      <c r="BY78" s="32">
        <f>IF($BF78&gt;$Y$7,"",IF(AND($BF78=$Y$7,$BG78=23),"",Entrées!T106-Entrées!T105))</f>
        <v>-63</v>
      </c>
      <c r="BZ78" s="32">
        <f>IF($BF78&gt;$Y$7,"",IF(AND($BF78=$Y$7,$BG78=23),"",Entrées!U106-Entrées!U105))</f>
        <v>-149</v>
      </c>
      <c r="CA78" s="32">
        <f>IF($BF78&gt;$Y$7,"",IF(AND($BF78=$Y$7,$BG78=23),"",Entrées!V106-Entrées!V105))</f>
        <v>-100</v>
      </c>
      <c r="CB78" s="4"/>
      <c r="CC78" s="4"/>
      <c r="CD78" s="33">
        <f>IF($BF78&lt;=$Y$7,Entrées!J105/CD$2,"")</f>
        <v>0.34164473684210528</v>
      </c>
      <c r="CE78" s="33">
        <f>IF($BF78&lt;=$Y$7,Entrées!K105/CE$2,"")</f>
        <v>5.2380952380952379E-3</v>
      </c>
      <c r="CF78" s="11">
        <f t="shared" si="66"/>
        <v>7600</v>
      </c>
      <c r="CG78" s="11">
        <f t="shared" si="67"/>
        <v>4200</v>
      </c>
      <c r="CH78" s="52">
        <f t="shared" si="68"/>
        <v>0.26950009137426939</v>
      </c>
      <c r="CI78" s="52">
        <f t="shared" si="69"/>
        <v>0.11132787698412699</v>
      </c>
      <c r="CK78" s="11"/>
      <c r="CL78" s="4"/>
      <c r="CM78" s="4"/>
      <c r="CN78" s="4"/>
      <c r="CO78" s="4"/>
      <c r="EE78" s="19"/>
      <c r="EF78" s="19"/>
      <c r="EG78" s="19"/>
      <c r="EH78" s="19"/>
      <c r="EI78" s="19"/>
      <c r="EJ78" s="19"/>
      <c r="EK78" s="19"/>
      <c r="EL78" s="19"/>
      <c r="EM78" s="19"/>
      <c r="EN78" s="19"/>
      <c r="EO78" s="19"/>
      <c r="EP78" s="19"/>
      <c r="EQ78" s="19"/>
      <c r="ER78" s="19"/>
      <c r="ES78" s="19"/>
      <c r="ET78" s="19"/>
      <c r="EU78" s="19"/>
      <c r="EV78" s="19"/>
      <c r="EW78" s="19"/>
      <c r="EX78" s="19"/>
    </row>
    <row r="79" spans="1:154">
      <c r="A79" s="11"/>
      <c r="B79" s="11"/>
      <c r="C79" s="11">
        <f t="shared" si="45"/>
        <v>2</v>
      </c>
      <c r="D79" s="27">
        <f t="shared" si="42"/>
        <v>31</v>
      </c>
      <c r="E79" s="28" t="str">
        <f ca="1">IF($D79&gt;$D$8,"",INDIRECT(ADDRESS(ROW(Entrées!$C$37)+($D79-1)*24+E$11,COLUMN(Entrées!$C$37)+($C79-1),4,TRUE,"Entrées")))</f>
        <v/>
      </c>
      <c r="F79" s="28" t="str">
        <f ca="1">IF($D79&gt;$D$8,"",INDIRECT(ADDRESS(ROW(Entrées!$C$37)+($D79-1)*24+F$11,COLUMN(Entrées!$C$37)+($C79-1),4,TRUE,"Entrées")))</f>
        <v/>
      </c>
      <c r="G79" s="28" t="str">
        <f ca="1">IF($D79&gt;$D$8,"",INDIRECT(ADDRESS(ROW(Entrées!$C$37)+($D79-1)*24+G$11,COLUMN(Entrées!$C$37)+($C79-1),4,TRUE,"Entrées")))</f>
        <v/>
      </c>
      <c r="H79" s="28" t="str">
        <f ca="1">IF($D79&gt;$D$8,"",INDIRECT(ADDRESS(ROW(Entrées!$C$37)+($D79-1)*24+H$11,COLUMN(Entrées!$C$37)+($C79-1),4,TRUE,"Entrées")))</f>
        <v/>
      </c>
      <c r="I79" s="28" t="str">
        <f ca="1">IF($D79&gt;$D$8,"",INDIRECT(ADDRESS(ROW(Entrées!$C$37)+($D79-1)*24+I$11,COLUMN(Entrées!$C$37)+($C79-1),4,TRUE,"Entrées")))</f>
        <v/>
      </c>
      <c r="J79" s="28" t="str">
        <f ca="1">IF($D79&gt;$D$8,"",INDIRECT(ADDRESS(ROW(Entrées!$C$37)+($D79-1)*24+J$11,COLUMN(Entrées!$C$37)+($C79-1),4,TRUE,"Entrées")))</f>
        <v/>
      </c>
      <c r="K79" s="28" t="str">
        <f ca="1">IF($D79&gt;$D$8,"",INDIRECT(ADDRESS(ROW(Entrées!$C$37)+($D79-1)*24+K$11,COLUMN(Entrées!$C$37)+($C79-1),4,TRUE,"Entrées")))</f>
        <v/>
      </c>
      <c r="L79" s="28" t="str">
        <f ca="1">IF($D79&gt;$D$8,"",INDIRECT(ADDRESS(ROW(Entrées!$C$37)+($D79-1)*24+L$11,COLUMN(Entrées!$C$37)+($C79-1),4,TRUE,"Entrées")))</f>
        <v/>
      </c>
      <c r="M79" s="28" t="str">
        <f ca="1">IF($D79&gt;$D$8,"",INDIRECT(ADDRESS(ROW(Entrées!$C$37)+($D79-1)*24+M$11,COLUMN(Entrées!$C$37)+($C79-1),4,TRUE,"Entrées")))</f>
        <v/>
      </c>
      <c r="N79" s="28" t="str">
        <f ca="1">IF($D79&gt;$D$8,"",INDIRECT(ADDRESS(ROW(Entrées!$C$37)+($D79-1)*24+N$11,COLUMN(Entrées!$C$37)+($C79-1),4,TRUE,"Entrées")))</f>
        <v/>
      </c>
      <c r="O79" s="28" t="str">
        <f ca="1">IF($D79&gt;$D$8,"",INDIRECT(ADDRESS(ROW(Entrées!$C$37)+($D79-1)*24+O$11,COLUMN(Entrées!$C$37)+($C79-1),4,TRUE,"Entrées")))</f>
        <v/>
      </c>
      <c r="P79" s="28" t="str">
        <f ca="1">IF($D79&gt;$D$8,"",INDIRECT(ADDRESS(ROW(Entrées!$C$37)+($D79-1)*24+P$11,COLUMN(Entrées!$C$37)+($C79-1),4,TRUE,"Entrées")))</f>
        <v/>
      </c>
      <c r="Q79" s="28" t="str">
        <f ca="1">IF($D79&gt;$D$8,"",INDIRECT(ADDRESS(ROW(Entrées!$C$37)+($D79-1)*24+Q$11,COLUMN(Entrées!$C$37)+($C79-1),4,TRUE,"Entrées")))</f>
        <v/>
      </c>
      <c r="R79" s="28" t="str">
        <f ca="1">IF($D79&gt;$D$8,"",INDIRECT(ADDRESS(ROW(Entrées!$C$37)+($D79-1)*24+R$11,COLUMN(Entrées!$C$37)+($C79-1),4,TRUE,"Entrées")))</f>
        <v/>
      </c>
      <c r="S79" s="28" t="str">
        <f ca="1">IF($D79&gt;$D$8,"",INDIRECT(ADDRESS(ROW(Entrées!$C$37)+($D79-1)*24+S$11,COLUMN(Entrées!$C$37)+($C79-1),4,TRUE,"Entrées")))</f>
        <v/>
      </c>
      <c r="T79" s="28" t="str">
        <f ca="1">IF($D79&gt;$D$8,"",INDIRECT(ADDRESS(ROW(Entrées!$C$37)+($D79-1)*24+T$11,COLUMN(Entrées!$C$37)+($C79-1),4,TRUE,"Entrées")))</f>
        <v/>
      </c>
      <c r="U79" s="28" t="str">
        <f ca="1">IF($D79&gt;$D$8,"",INDIRECT(ADDRESS(ROW(Entrées!$C$37)+($D79-1)*24+U$11,COLUMN(Entrées!$C$37)+($C79-1),4,TRUE,"Entrées")))</f>
        <v/>
      </c>
      <c r="V79" s="28" t="str">
        <f ca="1">IF($D79&gt;$D$8,"",INDIRECT(ADDRESS(ROW(Entrées!$C$37)+($D79-1)*24+V$11,COLUMN(Entrées!$C$37)+($C79-1),4,TRUE,"Entrées")))</f>
        <v/>
      </c>
      <c r="W79" s="28" t="str">
        <f ca="1">IF($D79&gt;$D$8,"",INDIRECT(ADDRESS(ROW(Entrées!$C$37)+($D79-1)*24+W$11,COLUMN(Entrées!$C$37)+($C79-1),4,TRUE,"Entrées")))</f>
        <v/>
      </c>
      <c r="X79" s="28" t="str">
        <f ca="1">IF($D79&gt;$D$8,"",INDIRECT(ADDRESS(ROW(Entrées!$C$37)+($D79-1)*24+X$11,COLUMN(Entrées!$C$37)+($C79-1),4,TRUE,"Entrées")))</f>
        <v/>
      </c>
      <c r="Y79" s="28" t="str">
        <f ca="1">IF($D79&gt;$D$8,"",INDIRECT(ADDRESS(ROW(Entrées!$C$37)+($D79-1)*24+Y$11,COLUMN(Entrées!$C$37)+($C79-1),4,TRUE,"Entrées")))</f>
        <v/>
      </c>
      <c r="Z79" s="28" t="str">
        <f ca="1">IF($D79&gt;$D$8,"",INDIRECT(ADDRESS(ROW(Entrées!$C$37)+($D79-1)*24+Z$11,COLUMN(Entrées!$C$37)+($C79-1),4,TRUE,"Entrées")))</f>
        <v/>
      </c>
      <c r="AA79" s="28" t="str">
        <f ca="1">IF($D79&gt;$D$8,"",INDIRECT(ADDRESS(ROW(Entrées!$C$37)+($D79-1)*24+AA$11,COLUMN(Entrées!$C$37)+($C79-1),4,TRUE,"Entrées")))</f>
        <v/>
      </c>
      <c r="AB79" s="28" t="str">
        <f ca="1">IF($D79&gt;$D$8,"",INDIRECT(ADDRESS(ROW(Entrées!$C$37)+($D79-1)*24+AB$11,COLUMN(Entrées!$C$37)+($C79-1),4,TRUE,"Entrées")))</f>
        <v/>
      </c>
      <c r="AC79" s="11"/>
      <c r="AD79" s="40">
        <f t="shared" ca="1" si="41"/>
        <v>0</v>
      </c>
      <c r="AE79" s="40">
        <f t="shared" ca="1" si="43"/>
        <v>0</v>
      </c>
      <c r="AF79" s="40">
        <f t="shared" ca="1" si="44"/>
        <v>0</v>
      </c>
      <c r="AG79" s="4"/>
      <c r="AH79" s="11">
        <f>Entrées!A106</f>
        <v>3</v>
      </c>
      <c r="AI79" s="13">
        <f>Entrées!B106</f>
        <v>21</v>
      </c>
      <c r="AJ79" s="31">
        <f t="shared" ca="1" si="70"/>
        <v>55625.834722222207</v>
      </c>
      <c r="AK79" s="31">
        <f t="shared" ca="1" si="46"/>
        <v>55155.277777777781</v>
      </c>
      <c r="AL79" s="31">
        <f t="shared" ca="1" si="47"/>
        <v>55132.569444444431</v>
      </c>
      <c r="AM79" s="31">
        <f t="shared" ca="1" si="48"/>
        <v>439.35972222222233</v>
      </c>
      <c r="AN79" s="31">
        <f t="shared" ca="1" si="49"/>
        <v>2143.2847222222222</v>
      </c>
      <c r="AO79" s="31">
        <f t="shared" ca="1" si="50"/>
        <v>1711.4715277777773</v>
      </c>
      <c r="AP79" s="31">
        <f t="shared" ca="1" si="51"/>
        <v>43686.806944444448</v>
      </c>
      <c r="AQ79" s="31">
        <f t="shared" ca="1" si="52"/>
        <v>2048.2006944444447</v>
      </c>
      <c r="AR79" s="31">
        <f t="shared" ca="1" si="53"/>
        <v>467.57708333333329</v>
      </c>
      <c r="AS79" s="31">
        <f t="shared" ca="1" si="54"/>
        <v>9872.0041666666693</v>
      </c>
      <c r="AT79" s="31">
        <f t="shared" ca="1" si="55"/>
        <v>-752.91041666666672</v>
      </c>
      <c r="AU79" s="31">
        <f t="shared" ca="1" si="56"/>
        <v>580.30277777777769</v>
      </c>
      <c r="AV79" s="31">
        <f t="shared" ca="1" si="57"/>
        <v>-4570.3041666666659</v>
      </c>
      <c r="AW79" s="31">
        <f t="shared" ca="1" si="58"/>
        <v>53.39583333333335</v>
      </c>
      <c r="AX79" s="31">
        <f t="shared" ca="1" si="59"/>
        <v>1401.9361111111111</v>
      </c>
      <c r="AY79" s="31">
        <f t="shared" ca="1" si="60"/>
        <v>-1132.0805555555555</v>
      </c>
      <c r="AZ79" s="31">
        <f t="shared" ca="1" si="61"/>
        <v>-2177.1819444444441</v>
      </c>
      <c r="BA79" s="31">
        <f t="shared" ca="1" si="62"/>
        <v>644.8125</v>
      </c>
      <c r="BB79" s="31">
        <f t="shared" ca="1" si="63"/>
        <v>-1410.101388888889</v>
      </c>
      <c r="BC79" s="31">
        <f t="shared" ca="1" si="64"/>
        <v>-1800.2902777777781</v>
      </c>
      <c r="BD79" s="11"/>
      <c r="BE79" s="4"/>
      <c r="BF79" s="11">
        <f t="shared" si="65"/>
        <v>3</v>
      </c>
      <c r="BG79" s="11">
        <f t="shared" si="35"/>
        <v>21</v>
      </c>
      <c r="BH79" s="32">
        <f>IF($BF79&gt;$Y$7,"",IF(AND($BF79=$Y$7,$BG79=23),"",Entrées!C107-Entrées!C106))</f>
        <v>-2138</v>
      </c>
      <c r="BI79" s="32">
        <f>IF($BF79&gt;$Y$7,"",IF(AND($BF79=$Y$7,$BG79=23),"",Entrées!D107-Entrées!D106))</f>
        <v>-787.5</v>
      </c>
      <c r="BJ79" s="32">
        <f>IF($BF79&gt;$Y$7,"",IF(AND($BF79=$Y$7,$BG79=23),"",Entrées!E107-Entrées!E106))</f>
        <v>-587.5</v>
      </c>
      <c r="BK79" s="32">
        <f>IF($BF79&gt;$Y$7,"",IF(AND($BF79=$Y$7,$BG79=23),"",Entrées!F107-Entrées!F106))</f>
        <v>-2.5</v>
      </c>
      <c r="BL79" s="32">
        <f>IF($BF79&gt;$Y$7,"",IF(AND($BF79=$Y$7,$BG79=23),"",Entrées!G107-Entrées!G106))</f>
        <v>-323</v>
      </c>
      <c r="BM79" s="32">
        <f>IF($BF79&gt;$Y$7,"",IF(AND($BF79=$Y$7,$BG79=23),"",Entrées!H107-Entrées!H106))</f>
        <v>-506</v>
      </c>
      <c r="BN79" s="32">
        <f>IF($BF79&gt;$Y$7,"",IF(AND($BF79=$Y$7,$BG79=23),"",Entrées!I107-Entrées!I106))</f>
        <v>-124.5</v>
      </c>
      <c r="BO79" s="32">
        <f>IF($BF79&gt;$Y$7,"",IF(AND($BF79=$Y$7,$BG79=23),"",Entrées!J107-Entrées!J106))</f>
        <v>166</v>
      </c>
      <c r="BP79" s="32">
        <f>IF($BF79&gt;$Y$7,"",IF(AND($BF79=$Y$7,$BG79=23),"",Entrées!K107-Entrées!K106))</f>
        <v>0</v>
      </c>
      <c r="BQ79" s="32">
        <f>IF($BF79&gt;$Y$7,"",IF(AND($BF79=$Y$7,$BG79=23),"",Entrées!L107-Entrées!L106))</f>
        <v>-1496.5</v>
      </c>
      <c r="BR79" s="32">
        <f>IF($BF79&gt;$Y$7,"",IF(AND($BF79=$Y$7,$BG79=23),"",Entrées!M107-Entrées!M106))</f>
        <v>-0.5</v>
      </c>
      <c r="BS79" s="32">
        <f>IF($BF79&gt;$Y$7,"",IF(AND($BF79=$Y$7,$BG79=23),"",Entrées!N107-Entrées!N106))</f>
        <v>1.5</v>
      </c>
      <c r="BT79" s="32">
        <f>IF($BF79&gt;$Y$7,"",IF(AND($BF79=$Y$7,$BG79=23),"",Entrées!O107-Entrées!O106))</f>
        <v>147</v>
      </c>
      <c r="BU79" s="32">
        <f>IF($BF79&gt;$Y$7,"",IF(AND($BF79=$Y$7,$BG79=23),"",Entrées!P107-Entrées!P106))</f>
        <v>-5</v>
      </c>
      <c r="BV79" s="32">
        <f>IF($BF79&gt;$Y$7,"",IF(AND($BF79=$Y$7,$BG79=23),"",Entrées!Q107-Entrées!Q106))</f>
        <v>-2</v>
      </c>
      <c r="BW79" s="32">
        <f>IF($BF79&gt;$Y$7,"",IF(AND($BF79=$Y$7,$BG79=23),"",Entrées!R107-Entrées!R106))</f>
        <v>293</v>
      </c>
      <c r="BX79" s="32">
        <f>IF($BF79&gt;$Y$7,"",IF(AND($BF79=$Y$7,$BG79=23),"",Entrées!S107-Entrées!S106))</f>
        <v>31</v>
      </c>
      <c r="BY79" s="32">
        <f>IF($BF79&gt;$Y$7,"",IF(AND($BF79=$Y$7,$BG79=23),"",Entrées!T107-Entrées!T106))</f>
        <v>63</v>
      </c>
      <c r="BZ79" s="32">
        <f>IF($BF79&gt;$Y$7,"",IF(AND($BF79=$Y$7,$BG79=23),"",Entrées!U107-Entrées!U106))</f>
        <v>1079</v>
      </c>
      <c r="CA79" s="32">
        <f>IF($BF79&gt;$Y$7,"",IF(AND($BF79=$Y$7,$BG79=23),"",Entrées!V107-Entrées!V106))</f>
        <v>61</v>
      </c>
      <c r="CB79" s="4"/>
      <c r="CC79" s="4"/>
      <c r="CD79" s="33">
        <f>IF($BF79&lt;=$Y$7,Entrées!J106/CD$2,"")</f>
        <v>0.37</v>
      </c>
      <c r="CE79" s="33">
        <f>IF($BF79&lt;=$Y$7,Entrées!K106/CE$2,"")</f>
        <v>0</v>
      </c>
      <c r="CF79" s="11">
        <f t="shared" si="66"/>
        <v>7600</v>
      </c>
      <c r="CG79" s="11">
        <f t="shared" si="67"/>
        <v>4200</v>
      </c>
      <c r="CH79" s="52">
        <f t="shared" si="68"/>
        <v>0.26950009137426939</v>
      </c>
      <c r="CI79" s="52">
        <f t="shared" si="69"/>
        <v>0.11132787698412699</v>
      </c>
      <c r="CK79" s="11"/>
      <c r="CL79" s="4"/>
      <c r="CM79" s="4"/>
      <c r="CN79" s="4"/>
      <c r="CO79" s="4"/>
      <c r="EE79" s="19"/>
      <c r="EF79" s="19"/>
      <c r="EG79" s="47"/>
      <c r="EH79" s="47"/>
      <c r="EI79" s="48"/>
      <c r="EJ79" s="48"/>
      <c r="EK79" s="48"/>
      <c r="EL79" s="48"/>
      <c r="EM79" s="48"/>
      <c r="EN79" s="48"/>
      <c r="EO79" s="48"/>
      <c r="EP79" s="48"/>
      <c r="EQ79" s="48"/>
      <c r="ER79" s="48"/>
      <c r="ES79" s="48"/>
      <c r="ET79" s="48"/>
      <c r="EU79" s="19"/>
      <c r="EV79" s="19"/>
      <c r="EW79" s="19"/>
      <c r="EX79" s="19"/>
    </row>
    <row r="80" spans="1:154">
      <c r="C80" s="29" t="s">
        <v>93</v>
      </c>
      <c r="D80" s="29"/>
      <c r="E80" s="30">
        <f ca="1">SUM(E49:E79)/$D$8</f>
        <v>55012.916666666664</v>
      </c>
      <c r="F80" s="30">
        <f t="shared" ref="F80" ca="1" si="71">SUM(F49:F79)/$D$8</f>
        <v>52375.833333333336</v>
      </c>
      <c r="G80" s="30">
        <f t="shared" ref="G80" ca="1" si="72">SUM(G49:G79)/$D$8</f>
        <v>51197.083333333336</v>
      </c>
      <c r="H80" s="30">
        <f t="shared" ref="H80" ca="1" si="73">SUM(H49:H79)/$D$8</f>
        <v>48290.416666666664</v>
      </c>
      <c r="I80" s="30">
        <f t="shared" ref="I80" ca="1" si="74">SUM(I49:I79)/$D$8</f>
        <v>46883.333333333336</v>
      </c>
      <c r="J80" s="30">
        <f t="shared" ref="J80" ca="1" si="75">SUM(J49:J79)/$D$8</f>
        <v>48194.166666666664</v>
      </c>
      <c r="K80" s="30">
        <f t="shared" ref="K80" ca="1" si="76">SUM(K49:K79)/$D$8</f>
        <v>52036.25</v>
      </c>
      <c r="L80" s="30">
        <f t="shared" ref="L80" ca="1" si="77">SUM(L49:L79)/$D$8</f>
        <v>56143.75</v>
      </c>
      <c r="M80" s="30">
        <f t="shared" ref="M80" ca="1" si="78">SUM(M49:M79)/$D$8</f>
        <v>59107.5</v>
      </c>
      <c r="N80" s="30">
        <f t="shared" ref="N80" ca="1" si="79">SUM(N49:N79)/$D$8</f>
        <v>61019.583333333336</v>
      </c>
      <c r="O80" s="30">
        <f t="shared" ref="O80" ca="1" si="80">SUM(O49:O79)/$D$8</f>
        <v>61180.833333333336</v>
      </c>
      <c r="P80" s="30">
        <f t="shared" ref="P80" ca="1" si="81">SUM(P49:P79)/$D$8</f>
        <v>60862.083333333336</v>
      </c>
      <c r="Q80" s="30">
        <f t="shared" ref="Q80" ca="1" si="82">SUM(Q49:Q79)/$D$8</f>
        <v>60864.166666666664</v>
      </c>
      <c r="R80" s="30">
        <f t="shared" ref="R80" ca="1" si="83">SUM(R49:R79)/$D$8</f>
        <v>60107.916666666664</v>
      </c>
      <c r="S80" s="30">
        <f t="shared" ref="S80" ca="1" si="84">SUM(S49:S79)/$D$8</f>
        <v>57872.083333333336</v>
      </c>
      <c r="T80" s="30">
        <f t="shared" ref="T80" ca="1" si="85">SUM(T49:T79)/$D$8</f>
        <v>55176.666666666664</v>
      </c>
      <c r="U80" s="30">
        <f t="shared" ref="U80" ca="1" si="86">SUM(U49:U79)/$D$8</f>
        <v>53062.5</v>
      </c>
      <c r="V80" s="30">
        <f t="shared" ref="V80" ca="1" si="87">SUM(V49:V79)/$D$8</f>
        <v>52001.666666666664</v>
      </c>
      <c r="W80" s="30">
        <f t="shared" ref="W80" ca="1" si="88">SUM(W49:W79)/$D$8</f>
        <v>53297.5</v>
      </c>
      <c r="X80" s="30">
        <f t="shared" ref="X80" ca="1" si="89">SUM(X49:X79)/$D$8</f>
        <v>55205.833333333336</v>
      </c>
      <c r="Y80" s="30">
        <f t="shared" ref="Y80" ca="1" si="90">SUM(Y49:Y79)/$D$8</f>
        <v>55527.916666666664</v>
      </c>
      <c r="Z80" s="30">
        <f t="shared" ref="Z80" ca="1" si="91">SUM(Z49:Z79)/$D$8</f>
        <v>55741.25</v>
      </c>
      <c r="AA80" s="30">
        <f t="shared" ref="AA80" ca="1" si="92">SUM(AA49:AA79)/$D$8</f>
        <v>55413.333333333336</v>
      </c>
      <c r="AB80" s="30">
        <f t="shared" ref="AB80" ca="1" si="93">SUM(AB49:AB79)/$D$8</f>
        <v>57152.083333333336</v>
      </c>
      <c r="AC80" s="41"/>
      <c r="AD80" s="42">
        <f ca="1">SUM(INDIRECT(A67):INDIRECT(A68))/$D$8</f>
        <v>55155.277777777781</v>
      </c>
      <c r="AE80" s="42">
        <f ca="1">MAX(INDIRECT(A69):INDIRECT(A70))</f>
        <v>75112.5</v>
      </c>
      <c r="AF80" s="42">
        <f ca="1">MIN(INDIRECT(A71):INDIRECT(A72))</f>
        <v>35975</v>
      </c>
      <c r="AG80" s="25"/>
      <c r="AH80" s="11">
        <f>Entrées!A107</f>
        <v>3</v>
      </c>
      <c r="AI80" s="13">
        <f>Entrées!B107</f>
        <v>22</v>
      </c>
      <c r="AJ80" s="31">
        <f t="shared" ca="1" si="70"/>
        <v>55625.834722222207</v>
      </c>
      <c r="AK80" s="31">
        <f t="shared" ca="1" si="46"/>
        <v>55155.277777777781</v>
      </c>
      <c r="AL80" s="31">
        <f t="shared" ca="1" si="47"/>
        <v>55132.569444444431</v>
      </c>
      <c r="AM80" s="31">
        <f t="shared" ca="1" si="48"/>
        <v>439.35972222222233</v>
      </c>
      <c r="AN80" s="31">
        <f t="shared" ca="1" si="49"/>
        <v>2143.2847222222222</v>
      </c>
      <c r="AO80" s="31">
        <f t="shared" ca="1" si="50"/>
        <v>1711.4715277777773</v>
      </c>
      <c r="AP80" s="31">
        <f t="shared" ca="1" si="51"/>
        <v>43686.806944444448</v>
      </c>
      <c r="AQ80" s="31">
        <f t="shared" ca="1" si="52"/>
        <v>2048.2006944444447</v>
      </c>
      <c r="AR80" s="31">
        <f t="shared" ca="1" si="53"/>
        <v>467.57708333333329</v>
      </c>
      <c r="AS80" s="31">
        <f t="shared" ca="1" si="54"/>
        <v>9872.0041666666693</v>
      </c>
      <c r="AT80" s="31">
        <f t="shared" ca="1" si="55"/>
        <v>-752.91041666666672</v>
      </c>
      <c r="AU80" s="31">
        <f t="shared" ca="1" si="56"/>
        <v>580.30277777777769</v>
      </c>
      <c r="AV80" s="31">
        <f t="shared" ca="1" si="57"/>
        <v>-4570.3041666666659</v>
      </c>
      <c r="AW80" s="31">
        <f t="shared" ca="1" si="58"/>
        <v>53.39583333333335</v>
      </c>
      <c r="AX80" s="31">
        <f t="shared" ca="1" si="59"/>
        <v>1401.9361111111111</v>
      </c>
      <c r="AY80" s="31">
        <f t="shared" ca="1" si="60"/>
        <v>-1132.0805555555555</v>
      </c>
      <c r="AZ80" s="31">
        <f t="shared" ca="1" si="61"/>
        <v>-2177.1819444444441</v>
      </c>
      <c r="BA80" s="31">
        <f t="shared" ca="1" si="62"/>
        <v>644.8125</v>
      </c>
      <c r="BB80" s="31">
        <f t="shared" ca="1" si="63"/>
        <v>-1410.101388888889</v>
      </c>
      <c r="BC80" s="31">
        <f t="shared" ca="1" si="64"/>
        <v>-1800.2902777777781</v>
      </c>
      <c r="BD80" s="11"/>
      <c r="BE80" s="4"/>
      <c r="BF80" s="11">
        <f t="shared" si="65"/>
        <v>3</v>
      </c>
      <c r="BG80" s="11">
        <f t="shared" si="35"/>
        <v>22</v>
      </c>
      <c r="BH80" s="32">
        <f>IF($BF80&gt;$Y$7,"",IF(AND($BF80=$Y$7,$BG80=23),"",Entrées!C108-Entrées!C107))</f>
        <v>2270.5</v>
      </c>
      <c r="BI80" s="32">
        <f>IF($BF80&gt;$Y$7,"",IF(AND($BF80=$Y$7,$BG80=23),"",Entrées!D108-Entrées!D107))</f>
        <v>1962.5</v>
      </c>
      <c r="BJ80" s="32">
        <f>IF($BF80&gt;$Y$7,"",IF(AND($BF80=$Y$7,$BG80=23),"",Entrées!E108-Entrées!E107))</f>
        <v>2287.5</v>
      </c>
      <c r="BK80" s="32">
        <f>IF($BF80&gt;$Y$7,"",IF(AND($BF80=$Y$7,$BG80=23),"",Entrées!F108-Entrées!F107))</f>
        <v>0.5</v>
      </c>
      <c r="BL80" s="32">
        <f>IF($BF80&gt;$Y$7,"",IF(AND($BF80=$Y$7,$BG80=23),"",Entrées!G108-Entrées!G107))</f>
        <v>447.5</v>
      </c>
      <c r="BM80" s="32">
        <f>IF($BF80&gt;$Y$7,"",IF(AND($BF80=$Y$7,$BG80=23),"",Entrées!H108-Entrées!H107))</f>
        <v>-319.5</v>
      </c>
      <c r="BN80" s="32">
        <f>IF($BF80&gt;$Y$7,"",IF(AND($BF80=$Y$7,$BG80=23),"",Entrées!I108-Entrées!I107))</f>
        <v>-106</v>
      </c>
      <c r="BO80" s="32">
        <f>IF($BF80&gt;$Y$7,"",IF(AND($BF80=$Y$7,$BG80=23),"",Entrées!J108-Entrées!J107))</f>
        <v>23</v>
      </c>
      <c r="BP80" s="32">
        <f>IF($BF80&gt;$Y$7,"",IF(AND($BF80=$Y$7,$BG80=23),"",Entrées!K108-Entrées!K107))</f>
        <v>0</v>
      </c>
      <c r="BQ80" s="32">
        <f>IF($BF80&gt;$Y$7,"",IF(AND($BF80=$Y$7,$BG80=23),"",Entrées!L108-Entrées!L107))</f>
        <v>756.5</v>
      </c>
      <c r="BR80" s="32">
        <f>IF($BF80&gt;$Y$7,"",IF(AND($BF80=$Y$7,$BG80=23),"",Entrées!M108-Entrées!M107))</f>
        <v>1.5</v>
      </c>
      <c r="BS80" s="32">
        <f>IF($BF80&gt;$Y$7,"",IF(AND($BF80=$Y$7,$BG80=23),"",Entrées!N108-Entrées!N107))</f>
        <v>-3</v>
      </c>
      <c r="BT80" s="32">
        <f>IF($BF80&gt;$Y$7,"",IF(AND($BF80=$Y$7,$BG80=23),"",Entrées!O108-Entrées!O107))</f>
        <v>1470.5</v>
      </c>
      <c r="BU80" s="32">
        <f>IF($BF80&gt;$Y$7,"",IF(AND($BF80=$Y$7,$BG80=23),"",Entrées!P108-Entrées!P107))</f>
        <v>4</v>
      </c>
      <c r="BV80" s="32">
        <f>IF($BF80&gt;$Y$7,"",IF(AND($BF80=$Y$7,$BG80=23),"",Entrées!Q108-Entrées!Q107))</f>
        <v>502</v>
      </c>
      <c r="BW80" s="32">
        <f>IF($BF80&gt;$Y$7,"",IF(AND($BF80=$Y$7,$BG80=23),"",Entrées!R108-Entrées!R107))</f>
        <v>12</v>
      </c>
      <c r="BX80" s="32">
        <f>IF($BF80&gt;$Y$7,"",IF(AND($BF80=$Y$7,$BG80=23),"",Entrées!S108-Entrées!S107))</f>
        <v>-186</v>
      </c>
      <c r="BY80" s="32">
        <f>IF($BF80&gt;$Y$7,"",IF(AND($BF80=$Y$7,$BG80=23),"",Entrées!T108-Entrées!T107))</f>
        <v>0</v>
      </c>
      <c r="BZ80" s="32">
        <f>IF($BF80&gt;$Y$7,"",IF(AND($BF80=$Y$7,$BG80=23),"",Entrées!U108-Entrées!U107))</f>
        <v>461</v>
      </c>
      <c r="CA80" s="32">
        <f>IF($BF80&gt;$Y$7,"",IF(AND($BF80=$Y$7,$BG80=23),"",Entrées!V108-Entrées!V107))</f>
        <v>249</v>
      </c>
      <c r="CB80" s="4"/>
      <c r="CC80" s="4"/>
      <c r="CD80" s="33">
        <f>IF($BF80&lt;=$Y$7,Entrées!J107/CD$2,"")</f>
        <v>0.39184210526315788</v>
      </c>
      <c r="CE80" s="33">
        <f>IF($BF80&lt;=$Y$7,Entrées!K107/CE$2,"")</f>
        <v>0</v>
      </c>
      <c r="CF80" s="11">
        <f t="shared" si="66"/>
        <v>7600</v>
      </c>
      <c r="CG80" s="11">
        <f t="shared" si="67"/>
        <v>4200</v>
      </c>
      <c r="CH80" s="52">
        <f t="shared" si="68"/>
        <v>0.26950009137426939</v>
      </c>
      <c r="CI80" s="52">
        <f t="shared" si="69"/>
        <v>0.11132787698412699</v>
      </c>
      <c r="CK80" s="11"/>
      <c r="CL80" s="4"/>
      <c r="CM80" s="4"/>
      <c r="CN80" s="4"/>
      <c r="CO80" s="4"/>
      <c r="EE80" s="19"/>
      <c r="EF80" s="19"/>
      <c r="EG80" s="19"/>
      <c r="EH80" s="19"/>
      <c r="EI80" s="19"/>
      <c r="EJ80" s="19"/>
      <c r="EK80" s="19"/>
      <c r="EL80" s="19"/>
      <c r="EM80" s="19"/>
      <c r="EN80" s="19"/>
      <c r="EO80" s="19"/>
      <c r="EP80" s="19"/>
      <c r="EQ80" s="19"/>
      <c r="ER80" s="19"/>
      <c r="ES80" s="19"/>
      <c r="ET80" s="19"/>
      <c r="EU80" s="19"/>
      <c r="EV80" s="19"/>
      <c r="EW80" s="19"/>
      <c r="EX80" s="19"/>
    </row>
    <row r="81" spans="3:154">
      <c r="C81" s="29" t="s">
        <v>140</v>
      </c>
      <c r="D81" s="29"/>
      <c r="E81" s="30">
        <f ca="1">MAX(E49:E79)</f>
        <v>64662.5</v>
      </c>
      <c r="F81" s="30">
        <f t="shared" ref="F81:AB81" ca="1" si="94">MAX(F49:F79)</f>
        <v>62012.5</v>
      </c>
      <c r="G81" s="30">
        <f t="shared" ca="1" si="94"/>
        <v>61050</v>
      </c>
      <c r="H81" s="30">
        <f t="shared" ca="1" si="94"/>
        <v>58600</v>
      </c>
      <c r="I81" s="30">
        <f t="shared" ca="1" si="94"/>
        <v>57587.5</v>
      </c>
      <c r="J81" s="30">
        <f t="shared" ca="1" si="94"/>
        <v>59575</v>
      </c>
      <c r="K81" s="30">
        <f t="shared" ca="1" si="94"/>
        <v>64850</v>
      </c>
      <c r="L81" s="30">
        <f t="shared" ca="1" si="94"/>
        <v>71725</v>
      </c>
      <c r="M81" s="30">
        <f t="shared" ca="1" si="94"/>
        <v>74287.5</v>
      </c>
      <c r="N81" s="30">
        <f t="shared" ca="1" si="94"/>
        <v>75112.5</v>
      </c>
      <c r="O81" s="30">
        <f t="shared" ca="1" si="94"/>
        <v>74562.5</v>
      </c>
      <c r="P81" s="30">
        <f t="shared" ca="1" si="94"/>
        <v>73875</v>
      </c>
      <c r="Q81" s="30">
        <f t="shared" ca="1" si="94"/>
        <v>73175</v>
      </c>
      <c r="R81" s="30">
        <f t="shared" ca="1" si="94"/>
        <v>72250</v>
      </c>
      <c r="S81" s="30">
        <f t="shared" ca="1" si="94"/>
        <v>69512.5</v>
      </c>
      <c r="T81" s="30">
        <f t="shared" ca="1" si="94"/>
        <v>66850</v>
      </c>
      <c r="U81" s="30">
        <f t="shared" ca="1" si="94"/>
        <v>64662.5</v>
      </c>
      <c r="V81" s="30">
        <f t="shared" ca="1" si="94"/>
        <v>63550</v>
      </c>
      <c r="W81" s="30">
        <f t="shared" ca="1" si="94"/>
        <v>64775</v>
      </c>
      <c r="X81" s="30">
        <f t="shared" ca="1" si="94"/>
        <v>67037.5</v>
      </c>
      <c r="Y81" s="30">
        <f t="shared" ca="1" si="94"/>
        <v>68750</v>
      </c>
      <c r="Z81" s="30">
        <f t="shared" ca="1" si="94"/>
        <v>67825</v>
      </c>
      <c r="AA81" s="30">
        <f t="shared" ca="1" si="94"/>
        <v>66912.5</v>
      </c>
      <c r="AB81" s="30">
        <f t="shared" ca="1" si="94"/>
        <v>68075</v>
      </c>
      <c r="AC81" s="41" t="s">
        <v>142</v>
      </c>
      <c r="AD81" s="42">
        <f ca="1">SUM(E80:AB80)/24</f>
        <v>55155.277777777774</v>
      </c>
      <c r="AE81" s="42">
        <f ca="1">MAX(E81:AB81)</f>
        <v>75112.5</v>
      </c>
      <c r="AF81" s="42">
        <f ca="1">MIN(E82:AB82)</f>
        <v>35975</v>
      </c>
      <c r="AG81" s="25"/>
      <c r="AH81" s="11">
        <f>Entrées!A108</f>
        <v>3</v>
      </c>
      <c r="AI81" s="13">
        <f>Entrées!B108</f>
        <v>23</v>
      </c>
      <c r="AJ81" s="31">
        <f t="shared" ca="1" si="70"/>
        <v>55625.834722222207</v>
      </c>
      <c r="AK81" s="31">
        <f t="shared" ca="1" si="46"/>
        <v>55155.277777777781</v>
      </c>
      <c r="AL81" s="31">
        <f t="shared" ca="1" si="47"/>
        <v>55132.569444444431</v>
      </c>
      <c r="AM81" s="31">
        <f t="shared" ca="1" si="48"/>
        <v>439.35972222222233</v>
      </c>
      <c r="AN81" s="31">
        <f t="shared" ca="1" si="49"/>
        <v>2143.2847222222222</v>
      </c>
      <c r="AO81" s="31">
        <f t="shared" ca="1" si="50"/>
        <v>1711.4715277777773</v>
      </c>
      <c r="AP81" s="31">
        <f t="shared" ca="1" si="51"/>
        <v>43686.806944444448</v>
      </c>
      <c r="AQ81" s="31">
        <f t="shared" ca="1" si="52"/>
        <v>2048.2006944444447</v>
      </c>
      <c r="AR81" s="31">
        <f t="shared" ca="1" si="53"/>
        <v>467.57708333333329</v>
      </c>
      <c r="AS81" s="31">
        <f t="shared" ca="1" si="54"/>
        <v>9872.0041666666693</v>
      </c>
      <c r="AT81" s="31">
        <f t="shared" ca="1" si="55"/>
        <v>-752.91041666666672</v>
      </c>
      <c r="AU81" s="31">
        <f t="shared" ca="1" si="56"/>
        <v>580.30277777777769</v>
      </c>
      <c r="AV81" s="31">
        <f t="shared" ca="1" si="57"/>
        <v>-4570.3041666666659</v>
      </c>
      <c r="AW81" s="31">
        <f t="shared" ca="1" si="58"/>
        <v>53.39583333333335</v>
      </c>
      <c r="AX81" s="31">
        <f t="shared" ca="1" si="59"/>
        <v>1401.9361111111111</v>
      </c>
      <c r="AY81" s="31">
        <f t="shared" ca="1" si="60"/>
        <v>-1132.0805555555555</v>
      </c>
      <c r="AZ81" s="31">
        <f t="shared" ca="1" si="61"/>
        <v>-2177.1819444444441</v>
      </c>
      <c r="BA81" s="31">
        <f t="shared" ca="1" si="62"/>
        <v>644.8125</v>
      </c>
      <c r="BB81" s="31">
        <f t="shared" ca="1" si="63"/>
        <v>-1410.101388888889</v>
      </c>
      <c r="BC81" s="31">
        <f t="shared" ca="1" si="64"/>
        <v>-1800.2902777777781</v>
      </c>
      <c r="BD81" s="11"/>
      <c r="BE81" s="4"/>
      <c r="BF81" s="11">
        <f t="shared" si="65"/>
        <v>3</v>
      </c>
      <c r="BG81" s="11">
        <f t="shared" si="35"/>
        <v>23</v>
      </c>
      <c r="BH81" s="32">
        <f>IF($BF81&gt;$Y$7,"",IF(AND($BF81=$Y$7,$BG81=23),"",Entrées!C109-Entrées!C108))</f>
        <v>-1361</v>
      </c>
      <c r="BI81" s="32">
        <f>IF($BF81&gt;$Y$7,"",IF(AND($BF81=$Y$7,$BG81=23),"",Entrées!D109-Entrées!D108))</f>
        <v>-3187.5</v>
      </c>
      <c r="BJ81" s="32">
        <f>IF($BF81&gt;$Y$7,"",IF(AND($BF81=$Y$7,$BG81=23),"",Entrées!E109-Entrées!E108))</f>
        <v>-1812.5</v>
      </c>
      <c r="BK81" s="32">
        <f>IF($BF81&gt;$Y$7,"",IF(AND($BF81=$Y$7,$BG81=23),"",Entrées!F109-Entrées!F108))</f>
        <v>-2</v>
      </c>
      <c r="BL81" s="32">
        <f>IF($BF81&gt;$Y$7,"",IF(AND($BF81=$Y$7,$BG81=23),"",Entrées!G109-Entrées!G108))</f>
        <v>78</v>
      </c>
      <c r="BM81" s="32">
        <f>IF($BF81&gt;$Y$7,"",IF(AND($BF81=$Y$7,$BG81=23),"",Entrées!H109-Entrées!H108))</f>
        <v>-549</v>
      </c>
      <c r="BN81" s="32">
        <f>IF($BF81&gt;$Y$7,"",IF(AND($BF81=$Y$7,$BG81=23),"",Entrées!I109-Entrées!I108))</f>
        <v>-220</v>
      </c>
      <c r="BO81" s="32">
        <f>IF($BF81&gt;$Y$7,"",IF(AND($BF81=$Y$7,$BG81=23),"",Entrées!J109-Entrées!J108))</f>
        <v>-45</v>
      </c>
      <c r="BP81" s="32">
        <f>IF($BF81&gt;$Y$7,"",IF(AND($BF81=$Y$7,$BG81=23),"",Entrées!K109-Entrées!K108))</f>
        <v>0</v>
      </c>
      <c r="BQ81" s="32">
        <f>IF($BF81&gt;$Y$7,"",IF(AND($BF81=$Y$7,$BG81=23),"",Entrées!L109-Entrées!L108))</f>
        <v>-1445.5</v>
      </c>
      <c r="BR81" s="32">
        <f>IF($BF81&gt;$Y$7,"",IF(AND($BF81=$Y$7,$BG81=23),"",Entrées!M109-Entrées!M108))</f>
        <v>-5.5</v>
      </c>
      <c r="BS81" s="32">
        <f>IF($BF81&gt;$Y$7,"",IF(AND($BF81=$Y$7,$BG81=23),"",Entrées!N109-Entrées!N108))</f>
        <v>3</v>
      </c>
      <c r="BT81" s="32">
        <f>IF($BF81&gt;$Y$7,"",IF(AND($BF81=$Y$7,$BG81=23),"",Entrées!O109-Entrées!O108))</f>
        <v>824.5</v>
      </c>
      <c r="BU81" s="32">
        <f>IF($BF81&gt;$Y$7,"",IF(AND($BF81=$Y$7,$BG81=23),"",Entrées!P109-Entrées!P108))</f>
        <v>0.5</v>
      </c>
      <c r="BV81" s="32">
        <f>IF($BF81&gt;$Y$7,"",IF(AND($BF81=$Y$7,$BG81=23),"",Entrées!Q109-Entrées!Q108))</f>
        <v>-500</v>
      </c>
      <c r="BW81" s="32">
        <f>IF($BF81&gt;$Y$7,"",IF(AND($BF81=$Y$7,$BG81=23),"",Entrées!R109-Entrées!R108))</f>
        <v>1125</v>
      </c>
      <c r="BX81" s="32">
        <f>IF($BF81&gt;$Y$7,"",IF(AND($BF81=$Y$7,$BG81=23),"",Entrées!S109-Entrées!S108))</f>
        <v>290</v>
      </c>
      <c r="BY81" s="32">
        <f>IF($BF81&gt;$Y$7,"",IF(AND($BF81=$Y$7,$BG81=23),"",Entrées!T109-Entrées!T108))</f>
        <v>0</v>
      </c>
      <c r="BZ81" s="32">
        <f>IF($BF81&gt;$Y$7,"",IF(AND($BF81=$Y$7,$BG81=23),"",Entrées!U109-Entrées!U108))</f>
        <v>-629</v>
      </c>
      <c r="CA81" s="32">
        <f>IF($BF81&gt;$Y$7,"",IF(AND($BF81=$Y$7,$BG81=23),"",Entrées!V109-Entrées!V108))</f>
        <v>232</v>
      </c>
      <c r="CB81" s="4"/>
      <c r="CC81" s="4"/>
      <c r="CD81" s="33">
        <f>IF($BF81&lt;=$Y$7,Entrées!J108/CD$2,"")</f>
        <v>0.39486842105263159</v>
      </c>
      <c r="CE81" s="33">
        <f>IF($BF81&lt;=$Y$7,Entrées!K108/CE$2,"")</f>
        <v>0</v>
      </c>
      <c r="CF81" s="11">
        <f t="shared" si="66"/>
        <v>7600</v>
      </c>
      <c r="CG81" s="11">
        <f t="shared" si="67"/>
        <v>4200</v>
      </c>
      <c r="CH81" s="52">
        <f t="shared" si="68"/>
        <v>0.26950009137426939</v>
      </c>
      <c r="CI81" s="52">
        <f t="shared" si="69"/>
        <v>0.11132787698412699</v>
      </c>
      <c r="CK81" s="11"/>
      <c r="CL81" s="4"/>
      <c r="CM81" s="4"/>
      <c r="CN81" s="4"/>
      <c r="CO81" s="4"/>
      <c r="EE81" s="19"/>
      <c r="EF81" s="19"/>
      <c r="EG81" s="19"/>
      <c r="EH81" s="19"/>
      <c r="EI81" s="19"/>
      <c r="EJ81" s="19"/>
      <c r="EK81" s="19"/>
      <c r="EL81" s="19"/>
      <c r="EM81" s="19"/>
      <c r="EN81" s="19"/>
      <c r="EO81" s="19"/>
      <c r="EP81" s="19"/>
      <c r="EQ81" s="19"/>
      <c r="ER81" s="19"/>
      <c r="ES81" s="19"/>
      <c r="ET81" s="19"/>
      <c r="EU81" s="19"/>
      <c r="EV81" s="19"/>
      <c r="EW81" s="19"/>
      <c r="EX81" s="19"/>
    </row>
    <row r="82" spans="3:154">
      <c r="C82" s="29" t="s">
        <v>141</v>
      </c>
      <c r="D82" s="29"/>
      <c r="E82" s="30">
        <f ca="1">MIN(E49:E79)</f>
        <v>45512.5</v>
      </c>
      <c r="F82" s="30">
        <f t="shared" ref="F82:AB82" ca="1" si="95">MIN(F49:F79)</f>
        <v>43262.5</v>
      </c>
      <c r="G82" s="30">
        <f t="shared" ca="1" si="95"/>
        <v>42387.5</v>
      </c>
      <c r="H82" s="30">
        <f t="shared" ca="1" si="95"/>
        <v>39975</v>
      </c>
      <c r="I82" s="30">
        <f t="shared" ca="1" si="95"/>
        <v>38662.5</v>
      </c>
      <c r="J82" s="30">
        <f t="shared" ca="1" si="95"/>
        <v>40387.5</v>
      </c>
      <c r="K82" s="30">
        <f t="shared" ca="1" si="95"/>
        <v>41612.5</v>
      </c>
      <c r="L82" s="30">
        <f t="shared" ca="1" si="95"/>
        <v>42037.5</v>
      </c>
      <c r="M82" s="30">
        <f t="shared" ca="1" si="95"/>
        <v>43337.5</v>
      </c>
      <c r="N82" s="30">
        <f t="shared" ca="1" si="95"/>
        <v>45425</v>
      </c>
      <c r="O82" s="30">
        <f t="shared" ca="1" si="95"/>
        <v>45975</v>
      </c>
      <c r="P82" s="30">
        <f t="shared" ca="1" si="95"/>
        <v>45625</v>
      </c>
      <c r="Q82" s="30">
        <f t="shared" ca="1" si="95"/>
        <v>46025</v>
      </c>
      <c r="R82" s="30">
        <f t="shared" ca="1" si="95"/>
        <v>44800</v>
      </c>
      <c r="S82" s="30">
        <f t="shared" ca="1" si="95"/>
        <v>41087.5</v>
      </c>
      <c r="T82" s="30">
        <f t="shared" ca="1" si="95"/>
        <v>38087.5</v>
      </c>
      <c r="U82" s="30">
        <f t="shared" ca="1" si="95"/>
        <v>36275</v>
      </c>
      <c r="V82" s="30">
        <f t="shared" ca="1" si="95"/>
        <v>35975</v>
      </c>
      <c r="W82" s="30">
        <f t="shared" ca="1" si="95"/>
        <v>37975</v>
      </c>
      <c r="X82" s="30">
        <f t="shared" ca="1" si="95"/>
        <v>41175</v>
      </c>
      <c r="Y82" s="30">
        <f t="shared" ca="1" si="95"/>
        <v>43775</v>
      </c>
      <c r="Z82" s="30">
        <f t="shared" ca="1" si="95"/>
        <v>45200</v>
      </c>
      <c r="AA82" s="30">
        <f t="shared" ca="1" si="95"/>
        <v>45125</v>
      </c>
      <c r="AB82" s="30">
        <f t="shared" ca="1" si="95"/>
        <v>47562.5</v>
      </c>
      <c r="AC82" s="11"/>
      <c r="AD82" s="42">
        <f ca="1">SUM(INDIRECT(ADDRESS(ROW($C$37),COLUMN($C$37)+($C48-1),4, TRUE,"Entrées")):INDIRECT(ADDRESS(ROW(INDIRECT($A$42)),COLUMN($C$37)+($C48-1),4,TRUE,"Entrées")))/Entrées!$P$11</f>
        <v>55155.277777777781</v>
      </c>
      <c r="AE82" s="42">
        <f ca="1">MAX(INDIRECT(ADDRESS(ROW($C$37),COLUMN($C$37)+($C48-1),4, TRUE,"Entrées")):INDIRECT(ADDRESS(ROW(INDIRECT($A$42)),COLUMN($C$37)+($C48-1),4,TRUE,"Entrées")))</f>
        <v>75112.5</v>
      </c>
      <c r="AF82" s="42">
        <f ca="1">MIN(INDIRECT(ADDRESS(ROW($C$37),COLUMN($C$37)+($C48-1),4, TRUE,"Entrées")):INDIRECT(ADDRESS(ROW(INDIRECT($A$42)),COLUMN($C$37)+($C48-1),4,TRUE,"Entrées")))</f>
        <v>35975</v>
      </c>
      <c r="AH82" s="11">
        <f>Entrées!A109</f>
        <v>4</v>
      </c>
      <c r="AI82" s="13">
        <f>Entrées!B109</f>
        <v>0</v>
      </c>
      <c r="AJ82" s="31">
        <f t="shared" ca="1" si="70"/>
        <v>55625.834722222207</v>
      </c>
      <c r="AK82" s="31">
        <f t="shared" ca="1" si="46"/>
        <v>55155.277777777781</v>
      </c>
      <c r="AL82" s="31">
        <f t="shared" ca="1" si="47"/>
        <v>55132.569444444431</v>
      </c>
      <c r="AM82" s="31">
        <f t="shared" ca="1" si="48"/>
        <v>439.35972222222233</v>
      </c>
      <c r="AN82" s="31">
        <f t="shared" ca="1" si="49"/>
        <v>2143.2847222222222</v>
      </c>
      <c r="AO82" s="31">
        <f t="shared" ca="1" si="50"/>
        <v>1711.4715277777773</v>
      </c>
      <c r="AP82" s="31">
        <f t="shared" ca="1" si="51"/>
        <v>43686.806944444448</v>
      </c>
      <c r="AQ82" s="31">
        <f t="shared" ca="1" si="52"/>
        <v>2048.2006944444447</v>
      </c>
      <c r="AR82" s="31">
        <f t="shared" ca="1" si="53"/>
        <v>467.57708333333329</v>
      </c>
      <c r="AS82" s="31">
        <f t="shared" ca="1" si="54"/>
        <v>9872.0041666666693</v>
      </c>
      <c r="AT82" s="31">
        <f t="shared" ca="1" si="55"/>
        <v>-752.91041666666672</v>
      </c>
      <c r="AU82" s="31">
        <f t="shared" ca="1" si="56"/>
        <v>580.30277777777769</v>
      </c>
      <c r="AV82" s="31">
        <f t="shared" ca="1" si="57"/>
        <v>-4570.3041666666659</v>
      </c>
      <c r="AW82" s="31">
        <f t="shared" ca="1" si="58"/>
        <v>53.39583333333335</v>
      </c>
      <c r="AX82" s="31">
        <f t="shared" ca="1" si="59"/>
        <v>1401.9361111111111</v>
      </c>
      <c r="AY82" s="31">
        <f t="shared" ca="1" si="60"/>
        <v>-1132.0805555555555</v>
      </c>
      <c r="AZ82" s="31">
        <f t="shared" ca="1" si="61"/>
        <v>-2177.1819444444441</v>
      </c>
      <c r="BA82" s="31">
        <f t="shared" ca="1" si="62"/>
        <v>644.8125</v>
      </c>
      <c r="BB82" s="31">
        <f t="shared" ca="1" si="63"/>
        <v>-1410.101388888889</v>
      </c>
      <c r="BC82" s="31">
        <f t="shared" ca="1" si="64"/>
        <v>-1800.2902777777781</v>
      </c>
      <c r="BD82" s="11"/>
      <c r="BE82" s="4"/>
      <c r="BF82" s="11">
        <f t="shared" si="65"/>
        <v>4</v>
      </c>
      <c r="BG82" s="11">
        <f t="shared" si="35"/>
        <v>0</v>
      </c>
      <c r="BH82" s="32">
        <f>IF($BF82&gt;$Y$7,"",IF(AND($BF82=$Y$7,$BG82=23),"",Entrées!C110-Entrées!C109))</f>
        <v>-3724.5</v>
      </c>
      <c r="BI82" s="32">
        <f>IF($BF82&gt;$Y$7,"",IF(AND($BF82=$Y$7,$BG82=23),"",Entrées!D110-Entrées!D109))</f>
        <v>-1725</v>
      </c>
      <c r="BJ82" s="32">
        <f>IF($BF82&gt;$Y$7,"",IF(AND($BF82=$Y$7,$BG82=23),"",Entrées!E110-Entrées!E109))</f>
        <v>-2175</v>
      </c>
      <c r="BK82" s="32">
        <f>IF($BF82&gt;$Y$7,"",IF(AND($BF82=$Y$7,$BG82=23),"",Entrées!F110-Entrées!F109))</f>
        <v>-2</v>
      </c>
      <c r="BL82" s="32">
        <f>IF($BF82&gt;$Y$7,"",IF(AND($BF82=$Y$7,$BG82=23),"",Entrées!G110-Entrées!G109))</f>
        <v>-135</v>
      </c>
      <c r="BM82" s="32">
        <f>IF($BF82&gt;$Y$7,"",IF(AND($BF82=$Y$7,$BG82=23),"",Entrées!H110-Entrées!H109))</f>
        <v>-1012.5</v>
      </c>
      <c r="BN82" s="32">
        <f>IF($BF82&gt;$Y$7,"",IF(AND($BF82=$Y$7,$BG82=23),"",Entrées!I110-Entrées!I109))</f>
        <v>-233</v>
      </c>
      <c r="BO82" s="32">
        <f>IF($BF82&gt;$Y$7,"",IF(AND($BF82=$Y$7,$BG82=23),"",Entrées!J110-Entrées!J109))</f>
        <v>-78.5</v>
      </c>
      <c r="BP82" s="32">
        <f>IF($BF82&gt;$Y$7,"",IF(AND($BF82=$Y$7,$BG82=23),"",Entrées!K110-Entrées!K109))</f>
        <v>0</v>
      </c>
      <c r="BQ82" s="32">
        <f>IF($BF82&gt;$Y$7,"",IF(AND($BF82=$Y$7,$BG82=23),"",Entrées!L110-Entrées!L109))</f>
        <v>-1195</v>
      </c>
      <c r="BR82" s="32">
        <f>IF($BF82&gt;$Y$7,"",IF(AND($BF82=$Y$7,$BG82=23),"",Entrées!M110-Entrées!M109))</f>
        <v>-1197</v>
      </c>
      <c r="BS82" s="32">
        <f>IF($BF82&gt;$Y$7,"",IF(AND($BF82=$Y$7,$BG82=23),"",Entrées!N110-Entrées!N109))</f>
        <v>0</v>
      </c>
      <c r="BT82" s="32">
        <f>IF($BF82&gt;$Y$7,"",IF(AND($BF82=$Y$7,$BG82=23),"",Entrées!O110-Entrées!O109))</f>
        <v>128</v>
      </c>
      <c r="BU82" s="32">
        <f>IF($BF82&gt;$Y$7,"",IF(AND($BF82=$Y$7,$BG82=23),"",Entrées!P110-Entrées!P109))</f>
        <v>-3</v>
      </c>
      <c r="BV82" s="32">
        <f>IF($BF82&gt;$Y$7,"",IF(AND($BF82=$Y$7,$BG82=23),"",Entrées!Q110-Entrées!Q109))</f>
        <v>500</v>
      </c>
      <c r="BW82" s="32">
        <f>IF($BF82&gt;$Y$7,"",IF(AND($BF82=$Y$7,$BG82=23),"",Entrées!R110-Entrées!R109))</f>
        <v>433</v>
      </c>
      <c r="BX82" s="32">
        <f>IF($BF82&gt;$Y$7,"",IF(AND($BF82=$Y$7,$BG82=23),"",Entrées!S110-Entrées!S109))</f>
        <v>-779</v>
      </c>
      <c r="BY82" s="32">
        <f>IF($BF82&gt;$Y$7,"",IF(AND($BF82=$Y$7,$BG82=23),"",Entrées!T110-Entrées!T109))</f>
        <v>100</v>
      </c>
      <c r="BZ82" s="32">
        <f>IF($BF82&gt;$Y$7,"",IF(AND($BF82=$Y$7,$BG82=23),"",Entrées!U110-Entrées!U109))</f>
        <v>191</v>
      </c>
      <c r="CA82" s="32">
        <f>IF($BF82&gt;$Y$7,"",IF(AND($BF82=$Y$7,$BG82=23),"",Entrées!V110-Entrées!V109))</f>
        <v>-143</v>
      </c>
      <c r="CB82" s="4"/>
      <c r="CC82" s="4"/>
      <c r="CD82" s="33">
        <f>IF($BF82&lt;=$Y$7,Entrées!J109/CD$2,"")</f>
        <v>0.38894736842105265</v>
      </c>
      <c r="CE82" s="33">
        <f>IF($BF82&lt;=$Y$7,Entrées!K109/CE$2,"")</f>
        <v>0</v>
      </c>
      <c r="CF82" s="11">
        <f t="shared" si="66"/>
        <v>7600</v>
      </c>
      <c r="CG82" s="11">
        <f t="shared" si="67"/>
        <v>4200</v>
      </c>
      <c r="CH82" s="52">
        <f t="shared" si="68"/>
        <v>0.26950009137426939</v>
      </c>
      <c r="CI82" s="52">
        <f t="shared" si="69"/>
        <v>0.11132787698412699</v>
      </c>
      <c r="CK82" s="11"/>
      <c r="CL82" s="4"/>
      <c r="CM82" s="4"/>
      <c r="CN82" s="4"/>
      <c r="CO82" s="4"/>
      <c r="EE82" s="19"/>
      <c r="EF82" s="19"/>
      <c r="EG82" s="19"/>
      <c r="EH82" s="19"/>
      <c r="EI82" s="19"/>
      <c r="EJ82" s="19"/>
      <c r="EK82" s="19"/>
      <c r="EL82" s="19"/>
      <c r="EM82" s="19"/>
      <c r="EN82" s="19"/>
      <c r="EO82" s="19"/>
      <c r="EP82" s="19"/>
      <c r="EQ82" s="19"/>
      <c r="ER82" s="19"/>
      <c r="ES82" s="19"/>
      <c r="ET82" s="19"/>
      <c r="EU82" s="19"/>
      <c r="EV82" s="19"/>
      <c r="EW82" s="19"/>
      <c r="EX82" s="19"/>
    </row>
    <row r="83" spans="3:154">
      <c r="C83" s="11" t="s">
        <v>91</v>
      </c>
      <c r="D83" s="11"/>
      <c r="E83" s="50" t="str">
        <f ca="1">INDIRECT(ADDRESS(ROW($C$36),COLUMN($C$36)+(C85-1),4,TRUE,"Entrées"))</f>
        <v>Prévision J</v>
      </c>
      <c r="F83" s="50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39" t="s">
        <v>12</v>
      </c>
      <c r="AE83" s="39" t="s">
        <v>138</v>
      </c>
      <c r="AF83" s="39" t="s">
        <v>139</v>
      </c>
      <c r="AH83" s="11">
        <f>Entrées!A110</f>
        <v>4</v>
      </c>
      <c r="AI83" s="13">
        <f>Entrées!B110</f>
        <v>1</v>
      </c>
      <c r="AJ83" s="31">
        <f t="shared" ca="1" si="70"/>
        <v>55625.834722222207</v>
      </c>
      <c r="AK83" s="31">
        <f t="shared" ca="1" si="46"/>
        <v>55155.277777777781</v>
      </c>
      <c r="AL83" s="31">
        <f t="shared" ca="1" si="47"/>
        <v>55132.569444444431</v>
      </c>
      <c r="AM83" s="31">
        <f t="shared" ca="1" si="48"/>
        <v>439.35972222222233</v>
      </c>
      <c r="AN83" s="31">
        <f t="shared" ca="1" si="49"/>
        <v>2143.2847222222222</v>
      </c>
      <c r="AO83" s="31">
        <f t="shared" ca="1" si="50"/>
        <v>1711.4715277777773</v>
      </c>
      <c r="AP83" s="31">
        <f t="shared" ca="1" si="51"/>
        <v>43686.806944444448</v>
      </c>
      <c r="AQ83" s="31">
        <f t="shared" ca="1" si="52"/>
        <v>2048.2006944444447</v>
      </c>
      <c r="AR83" s="31">
        <f t="shared" ca="1" si="53"/>
        <v>467.57708333333329</v>
      </c>
      <c r="AS83" s="31">
        <f t="shared" ca="1" si="54"/>
        <v>9872.0041666666693</v>
      </c>
      <c r="AT83" s="31">
        <f t="shared" ca="1" si="55"/>
        <v>-752.91041666666672</v>
      </c>
      <c r="AU83" s="31">
        <f t="shared" ca="1" si="56"/>
        <v>580.30277777777769</v>
      </c>
      <c r="AV83" s="31">
        <f t="shared" ca="1" si="57"/>
        <v>-4570.3041666666659</v>
      </c>
      <c r="AW83" s="31">
        <f t="shared" ca="1" si="58"/>
        <v>53.39583333333335</v>
      </c>
      <c r="AX83" s="31">
        <f t="shared" ca="1" si="59"/>
        <v>1401.9361111111111</v>
      </c>
      <c r="AY83" s="31">
        <f t="shared" ca="1" si="60"/>
        <v>-1132.0805555555555</v>
      </c>
      <c r="AZ83" s="31">
        <f t="shared" ca="1" si="61"/>
        <v>-2177.1819444444441</v>
      </c>
      <c r="BA83" s="31">
        <f t="shared" ca="1" si="62"/>
        <v>644.8125</v>
      </c>
      <c r="BB83" s="31">
        <f t="shared" ca="1" si="63"/>
        <v>-1410.101388888889</v>
      </c>
      <c r="BC83" s="31">
        <f t="shared" ca="1" si="64"/>
        <v>-1800.2902777777781</v>
      </c>
      <c r="BD83" s="11"/>
      <c r="BE83" s="4"/>
      <c r="BF83" s="11">
        <f t="shared" si="65"/>
        <v>4</v>
      </c>
      <c r="BG83" s="11">
        <f t="shared" si="35"/>
        <v>1</v>
      </c>
      <c r="BH83" s="32">
        <f>IF($BF83&gt;$Y$7,"",IF(AND($BF83=$Y$7,$BG83=23),"",Entrées!C111-Entrées!C110))</f>
        <v>-357.5</v>
      </c>
      <c r="BI83" s="32">
        <f>IF($BF83&gt;$Y$7,"",IF(AND($BF83=$Y$7,$BG83=23),"",Entrées!D111-Entrées!D110))</f>
        <v>-662.5</v>
      </c>
      <c r="BJ83" s="32">
        <f>IF($BF83&gt;$Y$7,"",IF(AND($BF83=$Y$7,$BG83=23),"",Entrées!E111-Entrées!E110))</f>
        <v>-1012.5</v>
      </c>
      <c r="BK83" s="32">
        <f>IF($BF83&gt;$Y$7,"",IF(AND($BF83=$Y$7,$BG83=23),"",Entrées!F111-Entrées!F110))</f>
        <v>-2</v>
      </c>
      <c r="BL83" s="32">
        <f>IF($BF83&gt;$Y$7,"",IF(AND($BF83=$Y$7,$BG83=23),"",Entrées!G111-Entrées!G110))</f>
        <v>93.5</v>
      </c>
      <c r="BM83" s="32">
        <f>IF($BF83&gt;$Y$7,"",IF(AND($BF83=$Y$7,$BG83=23),"",Entrées!H111-Entrées!H110))</f>
        <v>-69</v>
      </c>
      <c r="BN83" s="32">
        <f>IF($BF83&gt;$Y$7,"",IF(AND($BF83=$Y$7,$BG83=23),"",Entrées!I111-Entrées!I110))</f>
        <v>30.5</v>
      </c>
      <c r="BO83" s="32">
        <f>IF($BF83&gt;$Y$7,"",IF(AND($BF83=$Y$7,$BG83=23),"",Entrées!J111-Entrées!J110))</f>
        <v>-9</v>
      </c>
      <c r="BP83" s="32">
        <f>IF($BF83&gt;$Y$7,"",IF(AND($BF83=$Y$7,$BG83=23),"",Entrées!K111-Entrées!K110))</f>
        <v>0</v>
      </c>
      <c r="BQ83" s="32">
        <f>IF($BF83&gt;$Y$7,"",IF(AND($BF83=$Y$7,$BG83=23),"",Entrées!L111-Entrées!L110))</f>
        <v>-256.5</v>
      </c>
      <c r="BR83" s="32">
        <f>IF($BF83&gt;$Y$7,"",IF(AND($BF83=$Y$7,$BG83=23),"",Entrées!M111-Entrées!M110))</f>
        <v>-342.5</v>
      </c>
      <c r="BS83" s="32">
        <f>IF($BF83&gt;$Y$7,"",IF(AND($BF83=$Y$7,$BG83=23),"",Entrées!N111-Entrées!N110))</f>
        <v>-8</v>
      </c>
      <c r="BT83" s="32">
        <f>IF($BF83&gt;$Y$7,"",IF(AND($BF83=$Y$7,$BG83=23),"",Entrées!O111-Entrées!O110))</f>
        <v>207</v>
      </c>
      <c r="BU83" s="32">
        <f>IF($BF83&gt;$Y$7,"",IF(AND($BF83=$Y$7,$BG83=23),"",Entrées!P111-Entrées!P110))</f>
        <v>2</v>
      </c>
      <c r="BV83" s="32">
        <f>IF($BF83&gt;$Y$7,"",IF(AND($BF83=$Y$7,$BG83=23),"",Entrées!Q111-Entrées!Q110))</f>
        <v>0</v>
      </c>
      <c r="BW83" s="32">
        <f>IF($BF83&gt;$Y$7,"",IF(AND($BF83=$Y$7,$BG83=23),"",Entrées!R111-Entrées!R110))</f>
        <v>-640</v>
      </c>
      <c r="BX83" s="32">
        <f>IF($BF83&gt;$Y$7,"",IF(AND($BF83=$Y$7,$BG83=23),"",Entrées!S111-Entrées!S110))</f>
        <v>-21</v>
      </c>
      <c r="BY83" s="32">
        <f>IF($BF83&gt;$Y$7,"",IF(AND($BF83=$Y$7,$BG83=23),"",Entrées!T111-Entrées!T110))</f>
        <v>0</v>
      </c>
      <c r="BZ83" s="32">
        <f>IF($BF83&gt;$Y$7,"",IF(AND($BF83=$Y$7,$BG83=23),"",Entrées!U111-Entrées!U110))</f>
        <v>109</v>
      </c>
      <c r="CA83" s="32">
        <f>IF($BF83&gt;$Y$7,"",IF(AND($BF83=$Y$7,$BG83=23),"",Entrées!V111-Entrées!V110))</f>
        <v>358</v>
      </c>
      <c r="CB83" s="4"/>
      <c r="CC83" s="4"/>
      <c r="CD83" s="33">
        <f>IF($BF83&lt;=$Y$7,Entrées!J110/CD$2,"")</f>
        <v>0.3786184210526316</v>
      </c>
      <c r="CE83" s="33">
        <f>IF($BF83&lt;=$Y$7,Entrées!K110/CE$2,"")</f>
        <v>0</v>
      </c>
      <c r="CF83" s="11">
        <f t="shared" si="66"/>
        <v>7600</v>
      </c>
      <c r="CG83" s="11">
        <f t="shared" si="67"/>
        <v>4200</v>
      </c>
      <c r="CH83" s="52">
        <f t="shared" si="68"/>
        <v>0.26950009137426939</v>
      </c>
      <c r="CI83" s="52">
        <f t="shared" si="69"/>
        <v>0.11132787698412699</v>
      </c>
      <c r="CK83" s="11"/>
      <c r="CL83" s="4"/>
      <c r="CM83" s="4"/>
      <c r="CN83" s="4"/>
      <c r="CO83" s="4"/>
    </row>
    <row r="84" spans="3:154">
      <c r="C84" s="11" t="s">
        <v>92</v>
      </c>
      <c r="D84" s="11" t="s">
        <v>3</v>
      </c>
      <c r="E84" s="11" t="s">
        <v>79</v>
      </c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39" t="s">
        <v>3</v>
      </c>
      <c r="AE84" s="39" t="s">
        <v>3</v>
      </c>
      <c r="AF84" s="39" t="s">
        <v>3</v>
      </c>
      <c r="AH84" s="11">
        <f>Entrées!A111</f>
        <v>4</v>
      </c>
      <c r="AI84" s="13">
        <f>Entrées!B111</f>
        <v>2</v>
      </c>
      <c r="AJ84" s="31">
        <f t="shared" ca="1" si="70"/>
        <v>55625.834722222207</v>
      </c>
      <c r="AK84" s="31">
        <f t="shared" ca="1" si="46"/>
        <v>55155.277777777781</v>
      </c>
      <c r="AL84" s="31">
        <f t="shared" ca="1" si="47"/>
        <v>55132.569444444431</v>
      </c>
      <c r="AM84" s="31">
        <f t="shared" ca="1" si="48"/>
        <v>439.35972222222233</v>
      </c>
      <c r="AN84" s="31">
        <f t="shared" ca="1" si="49"/>
        <v>2143.2847222222222</v>
      </c>
      <c r="AO84" s="31">
        <f t="shared" ca="1" si="50"/>
        <v>1711.4715277777773</v>
      </c>
      <c r="AP84" s="31">
        <f t="shared" ca="1" si="51"/>
        <v>43686.806944444448</v>
      </c>
      <c r="AQ84" s="31">
        <f t="shared" ca="1" si="52"/>
        <v>2048.2006944444447</v>
      </c>
      <c r="AR84" s="31">
        <f t="shared" ca="1" si="53"/>
        <v>467.57708333333329</v>
      </c>
      <c r="AS84" s="31">
        <f t="shared" ca="1" si="54"/>
        <v>9872.0041666666693</v>
      </c>
      <c r="AT84" s="31">
        <f t="shared" ca="1" si="55"/>
        <v>-752.91041666666672</v>
      </c>
      <c r="AU84" s="31">
        <f t="shared" ca="1" si="56"/>
        <v>580.30277777777769</v>
      </c>
      <c r="AV84" s="31">
        <f t="shared" ca="1" si="57"/>
        <v>-4570.3041666666659</v>
      </c>
      <c r="AW84" s="31">
        <f t="shared" ca="1" si="58"/>
        <v>53.39583333333335</v>
      </c>
      <c r="AX84" s="31">
        <f t="shared" ca="1" si="59"/>
        <v>1401.9361111111111</v>
      </c>
      <c r="AY84" s="31">
        <f t="shared" ca="1" si="60"/>
        <v>-1132.0805555555555</v>
      </c>
      <c r="AZ84" s="31">
        <f t="shared" ca="1" si="61"/>
        <v>-2177.1819444444441</v>
      </c>
      <c r="BA84" s="31">
        <f t="shared" ca="1" si="62"/>
        <v>644.8125</v>
      </c>
      <c r="BB84" s="31">
        <f t="shared" ca="1" si="63"/>
        <v>-1410.101388888889</v>
      </c>
      <c r="BC84" s="31">
        <f t="shared" ca="1" si="64"/>
        <v>-1800.2902777777781</v>
      </c>
      <c r="BD84" s="11"/>
      <c r="BE84" s="4"/>
      <c r="BF84" s="11">
        <f t="shared" si="65"/>
        <v>4</v>
      </c>
      <c r="BG84" s="11">
        <f t="shared" si="35"/>
        <v>2</v>
      </c>
      <c r="BH84" s="32">
        <f>IF($BF84&gt;$Y$7,"",IF(AND($BF84=$Y$7,$BG84=23),"",Entrées!C112-Entrées!C111))</f>
        <v>-2426.5</v>
      </c>
      <c r="BI84" s="32">
        <f>IF($BF84&gt;$Y$7,"",IF(AND($BF84=$Y$7,$BG84=23),"",Entrées!D112-Entrées!D111))</f>
        <v>-2437.5</v>
      </c>
      <c r="BJ84" s="32">
        <f>IF($BF84&gt;$Y$7,"",IF(AND($BF84=$Y$7,$BG84=23),"",Entrées!E112-Entrées!E111))</f>
        <v>-2750</v>
      </c>
      <c r="BK84" s="32">
        <f>IF($BF84&gt;$Y$7,"",IF(AND($BF84=$Y$7,$BG84=23),"",Entrées!F112-Entrées!F111))</f>
        <v>0.5</v>
      </c>
      <c r="BL84" s="32">
        <f>IF($BF84&gt;$Y$7,"",IF(AND($BF84=$Y$7,$BG84=23),"",Entrées!G112-Entrées!G111))</f>
        <v>-260</v>
      </c>
      <c r="BM84" s="32">
        <f>IF($BF84&gt;$Y$7,"",IF(AND($BF84=$Y$7,$BG84=23),"",Entrées!H112-Entrées!H111))</f>
        <v>5</v>
      </c>
      <c r="BN84" s="32">
        <f>IF($BF84&gt;$Y$7,"",IF(AND($BF84=$Y$7,$BG84=23),"",Entrées!I112-Entrées!I111))</f>
        <v>-670</v>
      </c>
      <c r="BO84" s="32">
        <f>IF($BF84&gt;$Y$7,"",IF(AND($BF84=$Y$7,$BG84=23),"",Entrées!J112-Entrées!J111))</f>
        <v>87</v>
      </c>
      <c r="BP84" s="32">
        <f>IF($BF84&gt;$Y$7,"",IF(AND($BF84=$Y$7,$BG84=23),"",Entrées!K112-Entrées!K111))</f>
        <v>0</v>
      </c>
      <c r="BQ84" s="32">
        <f>IF($BF84&gt;$Y$7,"",IF(AND($BF84=$Y$7,$BG84=23),"",Entrées!L112-Entrées!L111))</f>
        <v>-432.5</v>
      </c>
      <c r="BR84" s="32">
        <f>IF($BF84&gt;$Y$7,"",IF(AND($BF84=$Y$7,$BG84=23),"",Entrées!M112-Entrées!M111))</f>
        <v>-750</v>
      </c>
      <c r="BS84" s="32">
        <f>IF($BF84&gt;$Y$7,"",IF(AND($BF84=$Y$7,$BG84=23),"",Entrées!N112-Entrées!N111))</f>
        <v>-4</v>
      </c>
      <c r="BT84" s="32">
        <f>IF($BF84&gt;$Y$7,"",IF(AND($BF84=$Y$7,$BG84=23),"",Entrées!O112-Entrées!O111))</f>
        <v>-402.5</v>
      </c>
      <c r="BU84" s="32">
        <f>IF($BF84&gt;$Y$7,"",IF(AND($BF84=$Y$7,$BG84=23),"",Entrées!P112-Entrées!P111))</f>
        <v>-1.5</v>
      </c>
      <c r="BV84" s="32">
        <f>IF($BF84&gt;$Y$7,"",IF(AND($BF84=$Y$7,$BG84=23),"",Entrées!Q112-Entrées!Q111))</f>
        <v>0</v>
      </c>
      <c r="BW84" s="32">
        <f>IF($BF84&gt;$Y$7,"",IF(AND($BF84=$Y$7,$BG84=23),"",Entrées!R112-Entrées!R111))</f>
        <v>-896</v>
      </c>
      <c r="BX84" s="32">
        <f>IF($BF84&gt;$Y$7,"",IF(AND($BF84=$Y$7,$BG84=23),"",Entrées!S112-Entrées!S111))</f>
        <v>308</v>
      </c>
      <c r="BY84" s="32">
        <f>IF($BF84&gt;$Y$7,"",IF(AND($BF84=$Y$7,$BG84=23),"",Entrées!T112-Entrées!T111))</f>
        <v>0</v>
      </c>
      <c r="BZ84" s="32">
        <f>IF($BF84&gt;$Y$7,"",IF(AND($BF84=$Y$7,$BG84=23),"",Entrées!U112-Entrées!U111))</f>
        <v>2</v>
      </c>
      <c r="CA84" s="32">
        <f>IF($BF84&gt;$Y$7,"",IF(AND($BF84=$Y$7,$BG84=23),"",Entrées!V112-Entrées!V111))</f>
        <v>-47</v>
      </c>
      <c r="CB84" s="4"/>
      <c r="CC84" s="4"/>
      <c r="CD84" s="33">
        <f>IF($BF84&lt;=$Y$7,Entrées!J111/CD$2,"")</f>
        <v>0.37743421052631582</v>
      </c>
      <c r="CE84" s="33">
        <f>IF($BF84&lt;=$Y$7,Entrées!K111/CE$2,"")</f>
        <v>0</v>
      </c>
      <c r="CF84" s="11">
        <f t="shared" si="66"/>
        <v>7600</v>
      </c>
      <c r="CG84" s="11">
        <f t="shared" si="67"/>
        <v>4200</v>
      </c>
      <c r="CH84" s="52">
        <f t="shared" si="68"/>
        <v>0.26950009137426939</v>
      </c>
      <c r="CI84" s="52">
        <f t="shared" si="69"/>
        <v>0.11132787698412699</v>
      </c>
      <c r="CK84" s="11"/>
      <c r="CL84" s="4"/>
      <c r="CM84" s="4"/>
      <c r="CN84" s="4"/>
      <c r="CO84" s="4"/>
    </row>
    <row r="85" spans="3:154">
      <c r="C85" s="11">
        <f>C48+1</f>
        <v>3</v>
      </c>
      <c r="D85" s="27"/>
      <c r="E85" s="27">
        <v>0</v>
      </c>
      <c r="F85" s="27">
        <f t="shared" ref="F85:AB85" si="96">E85+1</f>
        <v>1</v>
      </c>
      <c r="G85" s="27">
        <f t="shared" si="96"/>
        <v>2</v>
      </c>
      <c r="H85" s="27">
        <f t="shared" si="96"/>
        <v>3</v>
      </c>
      <c r="I85" s="27">
        <f t="shared" si="96"/>
        <v>4</v>
      </c>
      <c r="J85" s="27">
        <f t="shared" si="96"/>
        <v>5</v>
      </c>
      <c r="K85" s="27">
        <f t="shared" si="96"/>
        <v>6</v>
      </c>
      <c r="L85" s="27">
        <f t="shared" si="96"/>
        <v>7</v>
      </c>
      <c r="M85" s="27">
        <f t="shared" si="96"/>
        <v>8</v>
      </c>
      <c r="N85" s="27">
        <f t="shared" si="96"/>
        <v>9</v>
      </c>
      <c r="O85" s="27">
        <f t="shared" si="96"/>
        <v>10</v>
      </c>
      <c r="P85" s="27">
        <f t="shared" si="96"/>
        <v>11</v>
      </c>
      <c r="Q85" s="27">
        <f t="shared" si="96"/>
        <v>12</v>
      </c>
      <c r="R85" s="27">
        <f t="shared" si="96"/>
        <v>13</v>
      </c>
      <c r="S85" s="27">
        <f t="shared" si="96"/>
        <v>14</v>
      </c>
      <c r="T85" s="27">
        <f t="shared" si="96"/>
        <v>15</v>
      </c>
      <c r="U85" s="27">
        <f t="shared" si="96"/>
        <v>16</v>
      </c>
      <c r="V85" s="27">
        <f t="shared" si="96"/>
        <v>17</v>
      </c>
      <c r="W85" s="27">
        <f t="shared" si="96"/>
        <v>18</v>
      </c>
      <c r="X85" s="27">
        <f t="shared" si="96"/>
        <v>19</v>
      </c>
      <c r="Y85" s="27">
        <f t="shared" si="96"/>
        <v>20</v>
      </c>
      <c r="Z85" s="27">
        <f t="shared" si="96"/>
        <v>21</v>
      </c>
      <c r="AA85" s="27">
        <f t="shared" si="96"/>
        <v>22</v>
      </c>
      <c r="AB85" s="27">
        <f t="shared" si="96"/>
        <v>23</v>
      </c>
      <c r="AC85" s="11"/>
      <c r="AD85" s="39" t="s">
        <v>81</v>
      </c>
      <c r="AE85" s="39" t="s">
        <v>81</v>
      </c>
      <c r="AF85" s="39" t="s">
        <v>81</v>
      </c>
      <c r="AH85" s="11">
        <f>Entrées!A112</f>
        <v>4</v>
      </c>
      <c r="AI85" s="13">
        <f>Entrées!B112</f>
        <v>3</v>
      </c>
      <c r="AJ85" s="31">
        <f t="shared" ca="1" si="70"/>
        <v>55625.834722222207</v>
      </c>
      <c r="AK85" s="31">
        <f t="shared" ca="1" si="46"/>
        <v>55155.277777777781</v>
      </c>
      <c r="AL85" s="31">
        <f t="shared" ca="1" si="47"/>
        <v>55132.569444444431</v>
      </c>
      <c r="AM85" s="31">
        <f t="shared" ca="1" si="48"/>
        <v>439.35972222222233</v>
      </c>
      <c r="AN85" s="31">
        <f t="shared" ca="1" si="49"/>
        <v>2143.2847222222222</v>
      </c>
      <c r="AO85" s="31">
        <f t="shared" ca="1" si="50"/>
        <v>1711.4715277777773</v>
      </c>
      <c r="AP85" s="31">
        <f t="shared" ca="1" si="51"/>
        <v>43686.806944444448</v>
      </c>
      <c r="AQ85" s="31">
        <f t="shared" ca="1" si="52"/>
        <v>2048.2006944444447</v>
      </c>
      <c r="AR85" s="31">
        <f t="shared" ca="1" si="53"/>
        <v>467.57708333333329</v>
      </c>
      <c r="AS85" s="31">
        <f t="shared" ca="1" si="54"/>
        <v>9872.0041666666693</v>
      </c>
      <c r="AT85" s="31">
        <f t="shared" ca="1" si="55"/>
        <v>-752.91041666666672</v>
      </c>
      <c r="AU85" s="31">
        <f t="shared" ca="1" si="56"/>
        <v>580.30277777777769</v>
      </c>
      <c r="AV85" s="31">
        <f t="shared" ca="1" si="57"/>
        <v>-4570.3041666666659</v>
      </c>
      <c r="AW85" s="31">
        <f t="shared" ca="1" si="58"/>
        <v>53.39583333333335</v>
      </c>
      <c r="AX85" s="31">
        <f t="shared" ca="1" si="59"/>
        <v>1401.9361111111111</v>
      </c>
      <c r="AY85" s="31">
        <f t="shared" ca="1" si="60"/>
        <v>-1132.0805555555555</v>
      </c>
      <c r="AZ85" s="31">
        <f t="shared" ca="1" si="61"/>
        <v>-2177.1819444444441</v>
      </c>
      <c r="BA85" s="31">
        <f t="shared" ca="1" si="62"/>
        <v>644.8125</v>
      </c>
      <c r="BB85" s="31">
        <f t="shared" ca="1" si="63"/>
        <v>-1410.101388888889</v>
      </c>
      <c r="BC85" s="31">
        <f t="shared" ca="1" si="64"/>
        <v>-1800.2902777777781</v>
      </c>
      <c r="BD85" s="11"/>
      <c r="BE85" s="4"/>
      <c r="BF85" s="11">
        <f t="shared" si="65"/>
        <v>4</v>
      </c>
      <c r="BG85" s="11">
        <f t="shared" si="35"/>
        <v>3</v>
      </c>
      <c r="BH85" s="32">
        <f>IF($BF85&gt;$Y$7,"",IF(AND($BF85=$Y$7,$BG85=23),"",Entrées!C113-Entrées!C112))</f>
        <v>-1545.5</v>
      </c>
      <c r="BI85" s="32">
        <f>IF($BF85&gt;$Y$7,"",IF(AND($BF85=$Y$7,$BG85=23),"",Entrées!D113-Entrées!D112))</f>
        <v>-1137.5</v>
      </c>
      <c r="BJ85" s="32">
        <f>IF($BF85&gt;$Y$7,"",IF(AND($BF85=$Y$7,$BG85=23),"",Entrées!E113-Entrées!E112))</f>
        <v>-1100</v>
      </c>
      <c r="BK85" s="32">
        <f>IF($BF85&gt;$Y$7,"",IF(AND($BF85=$Y$7,$BG85=23),"",Entrées!F113-Entrées!F112))</f>
        <v>-1</v>
      </c>
      <c r="BL85" s="32">
        <f>IF($BF85&gt;$Y$7,"",IF(AND($BF85=$Y$7,$BG85=23),"",Entrées!G113-Entrées!G112))</f>
        <v>48.5</v>
      </c>
      <c r="BM85" s="32">
        <f>IF($BF85&gt;$Y$7,"",IF(AND($BF85=$Y$7,$BG85=23),"",Entrées!H113-Entrées!H112))</f>
        <v>-111</v>
      </c>
      <c r="BN85" s="32">
        <f>IF($BF85&gt;$Y$7,"",IF(AND($BF85=$Y$7,$BG85=23),"",Entrées!I113-Entrées!I112))</f>
        <v>212.5</v>
      </c>
      <c r="BO85" s="32">
        <f>IF($BF85&gt;$Y$7,"",IF(AND($BF85=$Y$7,$BG85=23),"",Entrées!J113-Entrées!J112))</f>
        <v>10</v>
      </c>
      <c r="BP85" s="32">
        <f>IF($BF85&gt;$Y$7,"",IF(AND($BF85=$Y$7,$BG85=23),"",Entrées!K113-Entrées!K112))</f>
        <v>0</v>
      </c>
      <c r="BQ85" s="32">
        <f>IF($BF85&gt;$Y$7,"",IF(AND($BF85=$Y$7,$BG85=23),"",Entrées!L113-Entrées!L112))</f>
        <v>-214.5</v>
      </c>
      <c r="BR85" s="32">
        <f>IF($BF85&gt;$Y$7,"",IF(AND($BF85=$Y$7,$BG85=23),"",Entrées!M113-Entrées!M112))</f>
        <v>-674.5</v>
      </c>
      <c r="BS85" s="32">
        <f>IF($BF85&gt;$Y$7,"",IF(AND($BF85=$Y$7,$BG85=23),"",Entrées!N113-Entrées!N112))</f>
        <v>-6.5</v>
      </c>
      <c r="BT85" s="32">
        <f>IF($BF85&gt;$Y$7,"",IF(AND($BF85=$Y$7,$BG85=23),"",Entrées!O113-Entrées!O112))</f>
        <v>-809.5</v>
      </c>
      <c r="BU85" s="32">
        <f>IF($BF85&gt;$Y$7,"",IF(AND($BF85=$Y$7,$BG85=23),"",Entrées!P113-Entrées!P112))</f>
        <v>1</v>
      </c>
      <c r="BV85" s="32">
        <f>IF($BF85&gt;$Y$7,"",IF(AND($BF85=$Y$7,$BG85=23),"",Entrées!Q113-Entrées!Q112))</f>
        <v>-132</v>
      </c>
      <c r="BW85" s="32">
        <f>IF($BF85&gt;$Y$7,"",IF(AND($BF85=$Y$7,$BG85=23),"",Entrées!R113-Entrées!R112))</f>
        <v>109</v>
      </c>
      <c r="BX85" s="32">
        <f>IF($BF85&gt;$Y$7,"",IF(AND($BF85=$Y$7,$BG85=23),"",Entrées!S113-Entrées!S112))</f>
        <v>-374</v>
      </c>
      <c r="BY85" s="32">
        <f>IF($BF85&gt;$Y$7,"",IF(AND($BF85=$Y$7,$BG85=23),"",Entrées!T113-Entrées!T112))</f>
        <v>0</v>
      </c>
      <c r="BZ85" s="32">
        <f>IF($BF85&gt;$Y$7,"",IF(AND($BF85=$Y$7,$BG85=23),"",Entrées!U113-Entrées!U112))</f>
        <v>-249</v>
      </c>
      <c r="CA85" s="32">
        <f>IF($BF85&gt;$Y$7,"",IF(AND($BF85=$Y$7,$BG85=23),"",Entrées!V113-Entrées!V112))</f>
        <v>167</v>
      </c>
      <c r="CB85" s="4"/>
      <c r="CC85" s="4"/>
      <c r="CD85" s="33">
        <f>IF($BF85&lt;=$Y$7,Entrées!J112/CD$2,"")</f>
        <v>0.38888157894736841</v>
      </c>
      <c r="CE85" s="33">
        <f>IF($BF85&lt;=$Y$7,Entrées!K112/CE$2,"")</f>
        <v>0</v>
      </c>
      <c r="CF85" s="11">
        <f t="shared" si="66"/>
        <v>7600</v>
      </c>
      <c r="CG85" s="11">
        <f t="shared" si="67"/>
        <v>4200</v>
      </c>
      <c r="CH85" s="52">
        <f t="shared" si="68"/>
        <v>0.26950009137426939</v>
      </c>
      <c r="CI85" s="52">
        <f t="shared" si="69"/>
        <v>0.11132787698412699</v>
      </c>
      <c r="CK85" s="11"/>
      <c r="CL85" s="4"/>
      <c r="CM85" s="4"/>
      <c r="CN85" s="4"/>
      <c r="CO85" s="4"/>
    </row>
    <row r="86" spans="3:154">
      <c r="C86" s="11">
        <f>C85</f>
        <v>3</v>
      </c>
      <c r="D86" s="27">
        <v>1</v>
      </c>
      <c r="E86" s="28">
        <f ca="1">IF($D86&gt;$D$8,"",INDIRECT(ADDRESS(ROW(Entrées!$C$37)+($D86-1)*24+E$11,COLUMN(Entrées!$C$37)+($C86-1),4,TRUE,"Entrées")))</f>
        <v>62637.5</v>
      </c>
      <c r="F86" s="28">
        <f ca="1">IF($D86&gt;$D$8,"",INDIRECT(ADDRESS(ROW(Entrées!$C$37)+($D86-1)*24+F$11,COLUMN(Entrées!$C$37)+($C86-1),4,TRUE,"Entrées")))</f>
        <v>60187.5</v>
      </c>
      <c r="G86" s="28">
        <f ca="1">IF($D86&gt;$D$8,"",INDIRECT(ADDRESS(ROW(Entrées!$C$37)+($D86-1)*24+G$11,COLUMN(Entrées!$C$37)+($C86-1),4,TRUE,"Entrées")))</f>
        <v>59800</v>
      </c>
      <c r="H86" s="28">
        <f ca="1">IF($D86&gt;$D$8,"",INDIRECT(ADDRESS(ROW(Entrées!$C$37)+($D86-1)*24+H$11,COLUMN(Entrées!$C$37)+($C86-1),4,TRUE,"Entrées")))</f>
        <v>56712.5</v>
      </c>
      <c r="I86" s="28">
        <f ca="1">IF($D86&gt;$D$8,"",INDIRECT(ADDRESS(ROW(Entrées!$C$37)+($D86-1)*24+I$11,COLUMN(Entrées!$C$37)+($C86-1),4,TRUE,"Entrées")))</f>
        <v>55362.5</v>
      </c>
      <c r="J86" s="28">
        <f ca="1">IF($D86&gt;$D$8,"",INDIRECT(ADDRESS(ROW(Entrées!$C$37)+($D86-1)*24+J$11,COLUMN(Entrées!$C$37)+($C86-1),4,TRUE,"Entrées")))</f>
        <v>55437.5</v>
      </c>
      <c r="K86" s="28">
        <f ca="1">IF($D86&gt;$D$8,"",INDIRECT(ADDRESS(ROW(Entrées!$C$37)+($D86-1)*24+K$11,COLUMN(Entrées!$C$37)+($C86-1),4,TRUE,"Entrées")))</f>
        <v>56687.5</v>
      </c>
      <c r="L86" s="28">
        <f ca="1">IF($D86&gt;$D$8,"",INDIRECT(ADDRESS(ROW(Entrées!$C$37)+($D86-1)*24+L$11,COLUMN(Entrées!$C$37)+($C86-1),4,TRUE,"Entrées")))</f>
        <v>57725</v>
      </c>
      <c r="M86" s="28">
        <f ca="1">IF($D86&gt;$D$8,"",INDIRECT(ADDRESS(ROW(Entrées!$C$37)+($D86-1)*24+M$11,COLUMN(Entrées!$C$37)+($C86-1),4,TRUE,"Entrées")))</f>
        <v>59100</v>
      </c>
      <c r="N86" s="28">
        <f ca="1">IF($D86&gt;$D$8,"",INDIRECT(ADDRESS(ROW(Entrées!$C$37)+($D86-1)*24+N$11,COLUMN(Entrées!$C$37)+($C86-1),4,TRUE,"Entrées")))</f>
        <v>61650</v>
      </c>
      <c r="O86" s="28">
        <f ca="1">IF($D86&gt;$D$8,"",INDIRECT(ADDRESS(ROW(Entrées!$C$37)+($D86-1)*24+O$11,COLUMN(Entrées!$C$37)+($C86-1),4,TRUE,"Entrées")))</f>
        <v>63062.5</v>
      </c>
      <c r="P86" s="28">
        <f ca="1">IF($D86&gt;$D$8,"",INDIRECT(ADDRESS(ROW(Entrées!$C$37)+($D86-1)*24+P$11,COLUMN(Entrées!$C$37)+($C86-1),4,TRUE,"Entrées")))</f>
        <v>63362.5</v>
      </c>
      <c r="Q86" s="28">
        <f ca="1">IF($D86&gt;$D$8,"",INDIRECT(ADDRESS(ROW(Entrées!$C$37)+($D86-1)*24+Q$11,COLUMN(Entrées!$C$37)+($C86-1),4,TRUE,"Entrées")))</f>
        <v>64275</v>
      </c>
      <c r="R86" s="28">
        <f ca="1">IF($D86&gt;$D$8,"",INDIRECT(ADDRESS(ROW(Entrées!$C$37)+($D86-1)*24+R$11,COLUMN(Entrées!$C$37)+($C86-1),4,TRUE,"Entrées")))</f>
        <v>62387.5</v>
      </c>
      <c r="S86" s="28">
        <f ca="1">IF($D86&gt;$D$8,"",INDIRECT(ADDRESS(ROW(Entrées!$C$37)+($D86-1)*24+S$11,COLUMN(Entrées!$C$37)+($C86-1),4,TRUE,"Entrées")))</f>
        <v>58562.5</v>
      </c>
      <c r="T86" s="28">
        <f ca="1">IF($D86&gt;$D$8,"",INDIRECT(ADDRESS(ROW(Entrées!$C$37)+($D86-1)*24+T$11,COLUMN(Entrées!$C$37)+($C86-1),4,TRUE,"Entrées")))</f>
        <v>55350</v>
      </c>
      <c r="U86" s="28">
        <f ca="1">IF($D86&gt;$D$8,"",INDIRECT(ADDRESS(ROW(Entrées!$C$37)+($D86-1)*24+U$11,COLUMN(Entrées!$C$37)+($C86-1),4,TRUE,"Entrées")))</f>
        <v>52387.5</v>
      </c>
      <c r="V86" s="28">
        <f ca="1">IF($D86&gt;$D$8,"",INDIRECT(ADDRESS(ROW(Entrées!$C$37)+($D86-1)*24+V$11,COLUMN(Entrées!$C$37)+($C86-1),4,TRUE,"Entrées")))</f>
        <v>51550</v>
      </c>
      <c r="W86" s="28">
        <f ca="1">IF($D86&gt;$D$8,"",INDIRECT(ADDRESS(ROW(Entrées!$C$37)+($D86-1)*24+W$11,COLUMN(Entrées!$C$37)+($C86-1),4,TRUE,"Entrées")))</f>
        <v>54462.5</v>
      </c>
      <c r="X86" s="28">
        <f ca="1">IF($D86&gt;$D$8,"",INDIRECT(ADDRESS(ROW(Entrées!$C$37)+($D86-1)*24+X$11,COLUMN(Entrées!$C$37)+($C86-1),4,TRUE,"Entrées")))</f>
        <v>58400</v>
      </c>
      <c r="Y86" s="28">
        <f ca="1">IF($D86&gt;$D$8,"",INDIRECT(ADDRESS(ROW(Entrées!$C$37)+($D86-1)*24+Y$11,COLUMN(Entrées!$C$37)+($C86-1),4,TRUE,"Entrées")))</f>
        <v>61100</v>
      </c>
      <c r="Z86" s="28">
        <f ca="1">IF($D86&gt;$D$8,"",INDIRECT(ADDRESS(ROW(Entrées!$C$37)+($D86-1)*24+Z$11,COLUMN(Entrées!$C$37)+($C86-1),4,TRUE,"Entrées")))</f>
        <v>63087.5</v>
      </c>
      <c r="AA86" s="28">
        <f ca="1">IF($D86&gt;$D$8,"",INDIRECT(ADDRESS(ROW(Entrées!$C$37)+($D86-1)*24+AA$11,COLUMN(Entrées!$C$37)+($C86-1),4,TRUE,"Entrées")))</f>
        <v>62800</v>
      </c>
      <c r="AB86" s="28">
        <f ca="1">IF($D86&gt;$D$8,"",INDIRECT(ADDRESS(ROW(Entrées!$C$37)+($D86-1)*24+AB$11,COLUMN(Entrées!$C$37)+($C86-1),4,TRUE,"Entrées")))</f>
        <v>64050</v>
      </c>
      <c r="AC86" s="11"/>
      <c r="AD86" s="40">
        <f t="shared" ref="AD86:AD116" ca="1" si="97">SUM(E86:AB86)/24</f>
        <v>59172.395833333336</v>
      </c>
      <c r="AE86" s="40">
        <f ca="1">MAX(E86:AB86)</f>
        <v>64275</v>
      </c>
      <c r="AF86" s="40">
        <f ca="1">MIN(E86:AB86)</f>
        <v>51550</v>
      </c>
      <c r="AG86" s="4"/>
      <c r="AH86" s="11">
        <f>Entrées!A113</f>
        <v>4</v>
      </c>
      <c r="AI86" s="13">
        <f>Entrées!B113</f>
        <v>4</v>
      </c>
      <c r="AJ86" s="31">
        <f t="shared" ca="1" si="70"/>
        <v>55625.834722222207</v>
      </c>
      <c r="AK86" s="31">
        <f t="shared" ca="1" si="46"/>
        <v>55155.277777777781</v>
      </c>
      <c r="AL86" s="31">
        <f t="shared" ca="1" si="47"/>
        <v>55132.569444444431</v>
      </c>
      <c r="AM86" s="31">
        <f t="shared" ca="1" si="48"/>
        <v>439.35972222222233</v>
      </c>
      <c r="AN86" s="31">
        <f t="shared" ca="1" si="49"/>
        <v>2143.2847222222222</v>
      </c>
      <c r="AO86" s="31">
        <f t="shared" ca="1" si="50"/>
        <v>1711.4715277777773</v>
      </c>
      <c r="AP86" s="31">
        <f t="shared" ca="1" si="51"/>
        <v>43686.806944444448</v>
      </c>
      <c r="AQ86" s="31">
        <f t="shared" ca="1" si="52"/>
        <v>2048.2006944444447</v>
      </c>
      <c r="AR86" s="31">
        <f t="shared" ca="1" si="53"/>
        <v>467.57708333333329</v>
      </c>
      <c r="AS86" s="31">
        <f t="shared" ca="1" si="54"/>
        <v>9872.0041666666693</v>
      </c>
      <c r="AT86" s="31">
        <f t="shared" ca="1" si="55"/>
        <v>-752.91041666666672</v>
      </c>
      <c r="AU86" s="31">
        <f t="shared" ca="1" si="56"/>
        <v>580.30277777777769</v>
      </c>
      <c r="AV86" s="31">
        <f t="shared" ca="1" si="57"/>
        <v>-4570.3041666666659</v>
      </c>
      <c r="AW86" s="31">
        <f t="shared" ca="1" si="58"/>
        <v>53.39583333333335</v>
      </c>
      <c r="AX86" s="31">
        <f t="shared" ca="1" si="59"/>
        <v>1401.9361111111111</v>
      </c>
      <c r="AY86" s="31">
        <f t="shared" ca="1" si="60"/>
        <v>-1132.0805555555555</v>
      </c>
      <c r="AZ86" s="31">
        <f t="shared" ca="1" si="61"/>
        <v>-2177.1819444444441</v>
      </c>
      <c r="BA86" s="31">
        <f t="shared" ca="1" si="62"/>
        <v>644.8125</v>
      </c>
      <c r="BB86" s="31">
        <f t="shared" ca="1" si="63"/>
        <v>-1410.101388888889</v>
      </c>
      <c r="BC86" s="31">
        <f t="shared" ca="1" si="64"/>
        <v>-1800.2902777777781</v>
      </c>
      <c r="BD86" s="11"/>
      <c r="BE86" s="4"/>
      <c r="BF86" s="11">
        <f t="shared" si="65"/>
        <v>4</v>
      </c>
      <c r="BG86" s="11">
        <f t="shared" si="35"/>
        <v>4</v>
      </c>
      <c r="BH86" s="32">
        <f>IF($BF86&gt;$Y$7,"",IF(AND($BF86=$Y$7,$BG86=23),"",Entrées!C114-Entrées!C113))</f>
        <v>1200</v>
      </c>
      <c r="BI86" s="32">
        <f>IF($BF86&gt;$Y$7,"",IF(AND($BF86=$Y$7,$BG86=23),"",Entrées!D114-Entrées!D113))</f>
        <v>2050</v>
      </c>
      <c r="BJ86" s="32">
        <f>IF($BF86&gt;$Y$7,"",IF(AND($BF86=$Y$7,$BG86=23),"",Entrées!E114-Entrées!E113))</f>
        <v>2162.5</v>
      </c>
      <c r="BK86" s="32">
        <f>IF($BF86&gt;$Y$7,"",IF(AND($BF86=$Y$7,$BG86=23),"",Entrées!F114-Entrées!F113))</f>
        <v>2.5</v>
      </c>
      <c r="BL86" s="32">
        <f>IF($BF86&gt;$Y$7,"",IF(AND($BF86=$Y$7,$BG86=23),"",Entrées!G114-Entrées!G113))</f>
        <v>135.5</v>
      </c>
      <c r="BM86" s="32">
        <f>IF($BF86&gt;$Y$7,"",IF(AND($BF86=$Y$7,$BG86=23),"",Entrées!H114-Entrées!H113))</f>
        <v>59</v>
      </c>
      <c r="BN86" s="32">
        <f>IF($BF86&gt;$Y$7,"",IF(AND($BF86=$Y$7,$BG86=23),"",Entrées!I114-Entrées!I113))</f>
        <v>254.5</v>
      </c>
      <c r="BO86" s="32">
        <f>IF($BF86&gt;$Y$7,"",IF(AND($BF86=$Y$7,$BG86=23),"",Entrées!J114-Entrées!J113))</f>
        <v>-2</v>
      </c>
      <c r="BP86" s="32">
        <f>IF($BF86&gt;$Y$7,"",IF(AND($BF86=$Y$7,$BG86=23),"",Entrées!K114-Entrées!K113))</f>
        <v>0</v>
      </c>
      <c r="BQ86" s="32">
        <f>IF($BF86&gt;$Y$7,"",IF(AND($BF86=$Y$7,$BG86=23),"",Entrées!L114-Entrées!L113))</f>
        <v>292.5</v>
      </c>
      <c r="BR86" s="32">
        <f>IF($BF86&gt;$Y$7,"",IF(AND($BF86=$Y$7,$BG86=23),"",Entrées!M114-Entrées!M113))</f>
        <v>105.5</v>
      </c>
      <c r="BS86" s="32">
        <f>IF($BF86&gt;$Y$7,"",IF(AND($BF86=$Y$7,$BG86=23),"",Entrées!N114-Entrées!N113))</f>
        <v>-0.5</v>
      </c>
      <c r="BT86" s="32">
        <f>IF($BF86&gt;$Y$7,"",IF(AND($BF86=$Y$7,$BG86=23),"",Entrées!O114-Entrées!O113))</f>
        <v>352.5</v>
      </c>
      <c r="BU86" s="32">
        <f>IF($BF86&gt;$Y$7,"",IF(AND($BF86=$Y$7,$BG86=23),"",Entrées!P114-Entrées!P113))</f>
        <v>1</v>
      </c>
      <c r="BV86" s="32">
        <f>IF($BF86&gt;$Y$7,"",IF(AND($BF86=$Y$7,$BG86=23),"",Entrées!Q114-Entrées!Q113))</f>
        <v>132</v>
      </c>
      <c r="BW86" s="32">
        <f>IF($BF86&gt;$Y$7,"",IF(AND($BF86=$Y$7,$BG86=23),"",Entrées!R114-Entrées!R113))</f>
        <v>930</v>
      </c>
      <c r="BX86" s="32">
        <f>IF($BF86&gt;$Y$7,"",IF(AND($BF86=$Y$7,$BG86=23),"",Entrées!S114-Entrées!S113))</f>
        <v>104</v>
      </c>
      <c r="BY86" s="32">
        <f>IF($BF86&gt;$Y$7,"",IF(AND($BF86=$Y$7,$BG86=23),"",Entrées!T114-Entrées!T113))</f>
        <v>0</v>
      </c>
      <c r="BZ86" s="32">
        <f>IF($BF86&gt;$Y$7,"",IF(AND($BF86=$Y$7,$BG86=23),"",Entrées!U114-Entrées!U113))</f>
        <v>-242</v>
      </c>
      <c r="CA86" s="32">
        <f>IF($BF86&gt;$Y$7,"",IF(AND($BF86=$Y$7,$BG86=23),"",Entrées!V114-Entrées!V113))</f>
        <v>-160</v>
      </c>
      <c r="CB86" s="4"/>
      <c r="CC86" s="4"/>
      <c r="CD86" s="33">
        <f>IF($BF86&lt;=$Y$7,Entrées!J113/CD$2,"")</f>
        <v>0.39019736842105263</v>
      </c>
      <c r="CE86" s="33">
        <f>IF($BF86&lt;=$Y$7,Entrées!K113/CE$2,"")</f>
        <v>0</v>
      </c>
      <c r="CF86" s="11">
        <f t="shared" si="66"/>
        <v>7600</v>
      </c>
      <c r="CG86" s="11">
        <f t="shared" si="67"/>
        <v>4200</v>
      </c>
      <c r="CH86" s="52">
        <f t="shared" si="68"/>
        <v>0.26950009137426939</v>
      </c>
      <c r="CI86" s="52">
        <f t="shared" si="69"/>
        <v>0.11132787698412699</v>
      </c>
      <c r="CK86" s="11"/>
      <c r="CL86" s="4"/>
      <c r="CM86" s="4"/>
      <c r="CN86" s="4"/>
      <c r="CO86" s="4"/>
    </row>
    <row r="87" spans="3:154">
      <c r="C87" s="11">
        <f>C86</f>
        <v>3</v>
      </c>
      <c r="D87" s="27">
        <f t="shared" ref="D87:D116" si="98">D86+1</f>
        <v>2</v>
      </c>
      <c r="E87" s="28">
        <f ca="1">IF($D87&gt;$D$8,"",INDIRECT(ADDRESS(ROW(Entrées!$C$37)+($D87-1)*24+E$11,COLUMN(Entrées!$C$37)+($C87-1),4,TRUE,"Entrées")))</f>
        <v>61375</v>
      </c>
      <c r="F87" s="28">
        <f ca="1">IF($D87&gt;$D$8,"",INDIRECT(ADDRESS(ROW(Entrées!$C$37)+($D87-1)*24+F$11,COLUMN(Entrées!$C$37)+($C87-1),4,TRUE,"Entrées")))</f>
        <v>59625</v>
      </c>
      <c r="G87" s="28">
        <f ca="1">IF($D87&gt;$D$8,"",INDIRECT(ADDRESS(ROW(Entrées!$C$37)+($D87-1)*24+G$11,COLUMN(Entrées!$C$37)+($C87-1),4,TRUE,"Entrées")))</f>
        <v>58800</v>
      </c>
      <c r="H87" s="28">
        <f ca="1">IF($D87&gt;$D$8,"",INDIRECT(ADDRESS(ROW(Entrées!$C$37)+($D87-1)*24+H$11,COLUMN(Entrées!$C$37)+($C87-1),4,TRUE,"Entrées")))</f>
        <v>56362.5</v>
      </c>
      <c r="I87" s="28">
        <f ca="1">IF($D87&gt;$D$8,"",INDIRECT(ADDRESS(ROW(Entrées!$C$37)+($D87-1)*24+I$11,COLUMN(Entrées!$C$37)+($C87-1),4,TRUE,"Entrées")))</f>
        <v>55450</v>
      </c>
      <c r="J87" s="28">
        <f ca="1">IF($D87&gt;$D$8,"",INDIRECT(ADDRESS(ROW(Entrées!$C$37)+($D87-1)*24+J$11,COLUMN(Entrées!$C$37)+($C87-1),4,TRUE,"Entrées")))</f>
        <v>58237.5</v>
      </c>
      <c r="K87" s="28">
        <f ca="1">IF($D87&gt;$D$8,"",INDIRECT(ADDRESS(ROW(Entrées!$C$37)+($D87-1)*24+K$11,COLUMN(Entrées!$C$37)+($C87-1),4,TRUE,"Entrées")))</f>
        <v>64362.5</v>
      </c>
      <c r="L87" s="28">
        <f ca="1">IF($D87&gt;$D$8,"",INDIRECT(ADDRESS(ROW(Entrées!$C$37)+($D87-1)*24+L$11,COLUMN(Entrées!$C$37)+($C87-1),4,TRUE,"Entrées")))</f>
        <v>71325</v>
      </c>
      <c r="M87" s="28">
        <f ca="1">IF($D87&gt;$D$8,"",INDIRECT(ADDRESS(ROW(Entrées!$C$37)+($D87-1)*24+M$11,COLUMN(Entrées!$C$37)+($C87-1),4,TRUE,"Entrées")))</f>
        <v>74200</v>
      </c>
      <c r="N87" s="28">
        <f ca="1">IF($D87&gt;$D$8,"",INDIRECT(ADDRESS(ROW(Entrées!$C$37)+($D87-1)*24+N$11,COLUMN(Entrées!$C$37)+($C87-1),4,TRUE,"Entrées")))</f>
        <v>75612.5</v>
      </c>
      <c r="O87" s="28">
        <f ca="1">IF($D87&gt;$D$8,"",INDIRECT(ADDRESS(ROW(Entrées!$C$37)+($D87-1)*24+O$11,COLUMN(Entrées!$C$37)+($C87-1),4,TRUE,"Entrées")))</f>
        <v>74662.5</v>
      </c>
      <c r="P87" s="28">
        <f ca="1">IF($D87&gt;$D$8,"",INDIRECT(ADDRESS(ROW(Entrées!$C$37)+($D87-1)*24+P$11,COLUMN(Entrées!$C$37)+($C87-1),4,TRUE,"Entrées")))</f>
        <v>73275</v>
      </c>
      <c r="Q87" s="28">
        <f ca="1">IF($D87&gt;$D$8,"",INDIRECT(ADDRESS(ROW(Entrées!$C$37)+($D87-1)*24+Q$11,COLUMN(Entrées!$C$37)+($C87-1),4,TRUE,"Entrées")))</f>
        <v>72200</v>
      </c>
      <c r="R87" s="28">
        <f ca="1">IF($D87&gt;$D$8,"",INDIRECT(ADDRESS(ROW(Entrées!$C$37)+($D87-1)*24+R$11,COLUMN(Entrées!$C$37)+($C87-1),4,TRUE,"Entrées")))</f>
        <v>70662.5</v>
      </c>
      <c r="S87" s="28">
        <f ca="1">IF($D87&gt;$D$8,"",INDIRECT(ADDRESS(ROW(Entrées!$C$37)+($D87-1)*24+S$11,COLUMN(Entrées!$C$37)+($C87-1),4,TRUE,"Entrées")))</f>
        <v>68012.5</v>
      </c>
      <c r="T87" s="28">
        <f ca="1">IF($D87&gt;$D$8,"",INDIRECT(ADDRESS(ROW(Entrées!$C$37)+($D87-1)*24+T$11,COLUMN(Entrées!$C$37)+($C87-1),4,TRUE,"Entrées")))</f>
        <v>65362.5</v>
      </c>
      <c r="U87" s="28">
        <f ca="1">IF($D87&gt;$D$8,"",INDIRECT(ADDRESS(ROW(Entrées!$C$37)+($D87-1)*24+U$11,COLUMN(Entrées!$C$37)+($C87-1),4,TRUE,"Entrées")))</f>
        <v>63425</v>
      </c>
      <c r="V87" s="28">
        <f ca="1">IF($D87&gt;$D$8,"",INDIRECT(ADDRESS(ROW(Entrées!$C$37)+($D87-1)*24+V$11,COLUMN(Entrées!$C$37)+($C87-1),4,TRUE,"Entrées")))</f>
        <v>62387.5</v>
      </c>
      <c r="W87" s="28">
        <f ca="1">IF($D87&gt;$D$8,"",INDIRECT(ADDRESS(ROW(Entrées!$C$37)+($D87-1)*24+W$11,COLUMN(Entrées!$C$37)+($C87-1),4,TRUE,"Entrées")))</f>
        <v>63500</v>
      </c>
      <c r="X87" s="28">
        <f ca="1">IF($D87&gt;$D$8,"",INDIRECT(ADDRESS(ROW(Entrées!$C$37)+($D87-1)*24+X$11,COLUMN(Entrées!$C$37)+($C87-1),4,TRUE,"Entrées")))</f>
        <v>65575</v>
      </c>
      <c r="Y87" s="28">
        <f ca="1">IF($D87&gt;$D$8,"",INDIRECT(ADDRESS(ROW(Entrées!$C$37)+($D87-1)*24+Y$11,COLUMN(Entrées!$C$37)+($C87-1),4,TRUE,"Entrées")))</f>
        <v>67212.5</v>
      </c>
      <c r="Z87" s="28">
        <f ca="1">IF($D87&gt;$D$8,"",INDIRECT(ADDRESS(ROW(Entrées!$C$37)+($D87-1)*24+Z$11,COLUMN(Entrées!$C$37)+($C87-1),4,TRUE,"Entrées")))</f>
        <v>66512.5</v>
      </c>
      <c r="AA87" s="28">
        <f ca="1">IF($D87&gt;$D$8,"",INDIRECT(ADDRESS(ROW(Entrées!$C$37)+($D87-1)*24+AA$11,COLUMN(Entrées!$C$37)+($C87-1),4,TRUE,"Entrées")))</f>
        <v>65900</v>
      </c>
      <c r="AB87" s="28">
        <f ca="1">IF($D87&gt;$D$8,"",INDIRECT(ADDRESS(ROW(Entrées!$C$37)+($D87-1)*24+AB$11,COLUMN(Entrées!$C$37)+($C87-1),4,TRUE,"Entrées")))</f>
        <v>67325</v>
      </c>
      <c r="AC87" s="11"/>
      <c r="AD87" s="40">
        <f t="shared" ca="1" si="97"/>
        <v>65890.104166666672</v>
      </c>
      <c r="AE87" s="40">
        <f t="shared" ref="AE87:AE116" ca="1" si="99">MAX(E87:AB87)</f>
        <v>75612.5</v>
      </c>
      <c r="AF87" s="40">
        <f t="shared" ref="AF87:AF116" ca="1" si="100">MIN(E87:AB87)</f>
        <v>55450</v>
      </c>
      <c r="AG87" s="4"/>
      <c r="AH87" s="11">
        <f>Entrées!A114</f>
        <v>4</v>
      </c>
      <c r="AI87" s="13">
        <f>Entrées!B114</f>
        <v>5</v>
      </c>
      <c r="AJ87" s="31">
        <f t="shared" ca="1" si="70"/>
        <v>55625.834722222207</v>
      </c>
      <c r="AK87" s="31">
        <f t="shared" ca="1" si="46"/>
        <v>55155.277777777781</v>
      </c>
      <c r="AL87" s="31">
        <f t="shared" ca="1" si="47"/>
        <v>55132.569444444431</v>
      </c>
      <c r="AM87" s="31">
        <f t="shared" ca="1" si="48"/>
        <v>439.35972222222233</v>
      </c>
      <c r="AN87" s="31">
        <f t="shared" ca="1" si="49"/>
        <v>2143.2847222222222</v>
      </c>
      <c r="AO87" s="31">
        <f t="shared" ca="1" si="50"/>
        <v>1711.4715277777773</v>
      </c>
      <c r="AP87" s="31">
        <f t="shared" ca="1" si="51"/>
        <v>43686.806944444448</v>
      </c>
      <c r="AQ87" s="31">
        <f t="shared" ca="1" si="52"/>
        <v>2048.2006944444447</v>
      </c>
      <c r="AR87" s="31">
        <f t="shared" ca="1" si="53"/>
        <v>467.57708333333329</v>
      </c>
      <c r="AS87" s="31">
        <f t="shared" ca="1" si="54"/>
        <v>9872.0041666666693</v>
      </c>
      <c r="AT87" s="31">
        <f t="shared" ca="1" si="55"/>
        <v>-752.91041666666672</v>
      </c>
      <c r="AU87" s="31">
        <f t="shared" ca="1" si="56"/>
        <v>580.30277777777769</v>
      </c>
      <c r="AV87" s="31">
        <f t="shared" ca="1" si="57"/>
        <v>-4570.3041666666659</v>
      </c>
      <c r="AW87" s="31">
        <f t="shared" ca="1" si="58"/>
        <v>53.39583333333335</v>
      </c>
      <c r="AX87" s="31">
        <f t="shared" ca="1" si="59"/>
        <v>1401.9361111111111</v>
      </c>
      <c r="AY87" s="31">
        <f t="shared" ca="1" si="60"/>
        <v>-1132.0805555555555</v>
      </c>
      <c r="AZ87" s="31">
        <f t="shared" ca="1" si="61"/>
        <v>-2177.1819444444441</v>
      </c>
      <c r="BA87" s="31">
        <f t="shared" ca="1" si="62"/>
        <v>644.8125</v>
      </c>
      <c r="BB87" s="31">
        <f t="shared" ca="1" si="63"/>
        <v>-1410.101388888889</v>
      </c>
      <c r="BC87" s="31">
        <f t="shared" ca="1" si="64"/>
        <v>-1800.2902777777781</v>
      </c>
      <c r="BD87" s="11"/>
      <c r="BE87" s="4"/>
      <c r="BF87" s="11">
        <f t="shared" si="65"/>
        <v>4</v>
      </c>
      <c r="BG87" s="11">
        <f t="shared" si="35"/>
        <v>5</v>
      </c>
      <c r="BH87" s="32">
        <f>IF($BF87&gt;$Y$7,"",IF(AND($BF87=$Y$7,$BG87=23),"",Entrées!C115-Entrées!C114))</f>
        <v>4945</v>
      </c>
      <c r="BI87" s="32">
        <f>IF($BF87&gt;$Y$7,"",IF(AND($BF87=$Y$7,$BG87=23),"",Entrées!D115-Entrées!D114))</f>
        <v>5337.5</v>
      </c>
      <c r="BJ87" s="32">
        <f>IF($BF87&gt;$Y$7,"",IF(AND($BF87=$Y$7,$BG87=23),"",Entrées!E115-Entrées!E114))</f>
        <v>5912.5</v>
      </c>
      <c r="BK87" s="32">
        <f>IF($BF87&gt;$Y$7,"",IF(AND($BF87=$Y$7,$BG87=23),"",Entrées!F115-Entrées!F114))</f>
        <v>9.5</v>
      </c>
      <c r="BL87" s="32">
        <f>IF($BF87&gt;$Y$7,"",IF(AND($BF87=$Y$7,$BG87=23),"",Entrées!G115-Entrées!G114))</f>
        <v>419</v>
      </c>
      <c r="BM87" s="32">
        <f>IF($BF87&gt;$Y$7,"",IF(AND($BF87=$Y$7,$BG87=23),"",Entrées!H115-Entrées!H114))</f>
        <v>1097.5</v>
      </c>
      <c r="BN87" s="32">
        <f>IF($BF87&gt;$Y$7,"",IF(AND($BF87=$Y$7,$BG87=23),"",Entrées!I115-Entrées!I114))</f>
        <v>552</v>
      </c>
      <c r="BO87" s="32">
        <f>IF($BF87&gt;$Y$7,"",IF(AND($BF87=$Y$7,$BG87=23),"",Entrées!J115-Entrées!J114))</f>
        <v>14</v>
      </c>
      <c r="BP87" s="32">
        <f>IF($BF87&gt;$Y$7,"",IF(AND($BF87=$Y$7,$BG87=23),"",Entrées!K115-Entrées!K114))</f>
        <v>0</v>
      </c>
      <c r="BQ87" s="32">
        <f>IF($BF87&gt;$Y$7,"",IF(AND($BF87=$Y$7,$BG87=23),"",Entrées!L115-Entrées!L114))</f>
        <v>671</v>
      </c>
      <c r="BR87" s="32">
        <f>IF($BF87&gt;$Y$7,"",IF(AND($BF87=$Y$7,$BG87=23),"",Entrées!M115-Entrées!M114))</f>
        <v>1287</v>
      </c>
      <c r="BS87" s="32">
        <f>IF($BF87&gt;$Y$7,"",IF(AND($BF87=$Y$7,$BG87=23),"",Entrées!N115-Entrées!N114))</f>
        <v>-1</v>
      </c>
      <c r="BT87" s="32">
        <f>IF($BF87&gt;$Y$7,"",IF(AND($BF87=$Y$7,$BG87=23),"",Entrées!O115-Entrées!O114))</f>
        <v>896</v>
      </c>
      <c r="BU87" s="32">
        <f>IF($BF87&gt;$Y$7,"",IF(AND($BF87=$Y$7,$BG87=23),"",Entrées!P115-Entrées!P114))</f>
        <v>8</v>
      </c>
      <c r="BV87" s="32">
        <f>IF($BF87&gt;$Y$7,"",IF(AND($BF87=$Y$7,$BG87=23),"",Entrées!Q115-Entrées!Q114))</f>
        <v>-5</v>
      </c>
      <c r="BW87" s="32">
        <f>IF($BF87&gt;$Y$7,"",IF(AND($BF87=$Y$7,$BG87=23),"",Entrées!R115-Entrées!R114))</f>
        <v>553</v>
      </c>
      <c r="BX87" s="32">
        <f>IF($BF87&gt;$Y$7,"",IF(AND($BF87=$Y$7,$BG87=23),"",Entrées!S115-Entrées!S114))</f>
        <v>905</v>
      </c>
      <c r="BY87" s="32">
        <f>IF($BF87&gt;$Y$7,"",IF(AND($BF87=$Y$7,$BG87=23),"",Entrées!T115-Entrées!T114))</f>
        <v>0</v>
      </c>
      <c r="BZ87" s="32">
        <f>IF($BF87&gt;$Y$7,"",IF(AND($BF87=$Y$7,$BG87=23),"",Entrées!U115-Entrées!U114))</f>
        <v>-448</v>
      </c>
      <c r="CA87" s="32">
        <f>IF($BF87&gt;$Y$7,"",IF(AND($BF87=$Y$7,$BG87=23),"",Entrées!V115-Entrées!V114))</f>
        <v>-107</v>
      </c>
      <c r="CB87" s="4"/>
      <c r="CC87" s="4"/>
      <c r="CD87" s="33">
        <f>IF($BF87&lt;=$Y$7,Entrées!J114/CD$2,"")</f>
        <v>0.38993421052631577</v>
      </c>
      <c r="CE87" s="33">
        <f>IF($BF87&lt;=$Y$7,Entrées!K114/CE$2,"")</f>
        <v>0</v>
      </c>
      <c r="CF87" s="11">
        <f t="shared" si="66"/>
        <v>7600</v>
      </c>
      <c r="CG87" s="11">
        <f t="shared" si="67"/>
        <v>4200</v>
      </c>
      <c r="CH87" s="52">
        <f t="shared" si="68"/>
        <v>0.26950009137426939</v>
      </c>
      <c r="CI87" s="52">
        <f t="shared" si="69"/>
        <v>0.11132787698412699</v>
      </c>
      <c r="CK87" s="11"/>
      <c r="CL87" s="4"/>
      <c r="CM87" s="4"/>
      <c r="CN87" s="4"/>
      <c r="CO87" s="4"/>
    </row>
    <row r="88" spans="3:154">
      <c r="C88" s="11">
        <f t="shared" ref="C88:C116" si="101">C87</f>
        <v>3</v>
      </c>
      <c r="D88" s="27">
        <f t="shared" si="98"/>
        <v>3</v>
      </c>
      <c r="E88" s="28">
        <f ca="1">IF($D88&gt;$D$8,"",INDIRECT(ADDRESS(ROW(Entrées!$C$37)+($D88-1)*24+E$11,COLUMN(Entrées!$C$37)+($C88-1),4,TRUE,"Entrées")))</f>
        <v>64125</v>
      </c>
      <c r="F88" s="28">
        <f ca="1">IF($D88&gt;$D$8,"",INDIRECT(ADDRESS(ROW(Entrées!$C$37)+($D88-1)*24+F$11,COLUMN(Entrées!$C$37)+($C88-1),4,TRUE,"Entrées")))</f>
        <v>61925</v>
      </c>
      <c r="G88" s="28">
        <f ca="1">IF($D88&gt;$D$8,"",INDIRECT(ADDRESS(ROW(Entrées!$C$37)+($D88-1)*24+G$11,COLUMN(Entrées!$C$37)+($C88-1),4,TRUE,"Entrées")))</f>
        <v>60800</v>
      </c>
      <c r="H88" s="28">
        <f ca="1">IF($D88&gt;$D$8,"",INDIRECT(ADDRESS(ROW(Entrées!$C$37)+($D88-1)*24+H$11,COLUMN(Entrées!$C$37)+($C88-1),4,TRUE,"Entrées")))</f>
        <v>58275</v>
      </c>
      <c r="I88" s="28">
        <f ca="1">IF($D88&gt;$D$8,"",INDIRECT(ADDRESS(ROW(Entrées!$C$37)+($D88-1)*24+I$11,COLUMN(Entrées!$C$37)+($C88-1),4,TRUE,"Entrées")))</f>
        <v>57387.5</v>
      </c>
      <c r="J88" s="28">
        <f ca="1">IF($D88&gt;$D$8,"",INDIRECT(ADDRESS(ROW(Entrées!$C$37)+($D88-1)*24+J$11,COLUMN(Entrées!$C$37)+($C88-1),4,TRUE,"Entrées")))</f>
        <v>59850</v>
      </c>
      <c r="K88" s="28">
        <f ca="1">IF($D88&gt;$D$8,"",INDIRECT(ADDRESS(ROW(Entrées!$C$37)+($D88-1)*24+K$11,COLUMN(Entrées!$C$37)+($C88-1),4,TRUE,"Entrées")))</f>
        <v>65475</v>
      </c>
      <c r="L88" s="28">
        <f ca="1">IF($D88&gt;$D$8,"",INDIRECT(ADDRESS(ROW(Entrées!$C$37)+($D88-1)*24+L$11,COLUMN(Entrées!$C$37)+($C88-1),4,TRUE,"Entrées")))</f>
        <v>72087.5</v>
      </c>
      <c r="M88" s="28">
        <f ca="1">IF($D88&gt;$D$8,"",INDIRECT(ADDRESS(ROW(Entrées!$C$37)+($D88-1)*24+M$11,COLUMN(Entrées!$C$37)+($C88-1),4,TRUE,"Entrées")))</f>
        <v>74537.5</v>
      </c>
      <c r="N88" s="28">
        <f ca="1">IF($D88&gt;$D$8,"",INDIRECT(ADDRESS(ROW(Entrées!$C$37)+($D88-1)*24+N$11,COLUMN(Entrées!$C$37)+($C88-1),4,TRUE,"Entrées")))</f>
        <v>74900</v>
      </c>
      <c r="O88" s="28">
        <f ca="1">IF($D88&gt;$D$8,"",INDIRECT(ADDRESS(ROW(Entrées!$C$37)+($D88-1)*24+O$11,COLUMN(Entrées!$C$37)+($C88-1),4,TRUE,"Entrées")))</f>
        <v>73175</v>
      </c>
      <c r="P88" s="28">
        <f ca="1">IF($D88&gt;$D$8,"",INDIRECT(ADDRESS(ROW(Entrées!$C$37)+($D88-1)*24+P$11,COLUMN(Entrées!$C$37)+($C88-1),4,TRUE,"Entrées")))</f>
        <v>71575</v>
      </c>
      <c r="Q88" s="28">
        <f ca="1">IF($D88&gt;$D$8,"",INDIRECT(ADDRESS(ROW(Entrées!$C$37)+($D88-1)*24+Q$11,COLUMN(Entrées!$C$37)+($C88-1),4,TRUE,"Entrées")))</f>
        <v>70312.5</v>
      </c>
      <c r="R88" s="28">
        <f ca="1">IF($D88&gt;$D$8,"",INDIRECT(ADDRESS(ROW(Entrées!$C$37)+($D88-1)*24+R$11,COLUMN(Entrées!$C$37)+($C88-1),4,TRUE,"Entrées")))</f>
        <v>68687.5</v>
      </c>
      <c r="S88" s="28">
        <f ca="1">IF($D88&gt;$D$8,"",INDIRECT(ADDRESS(ROW(Entrées!$C$37)+($D88-1)*24+S$11,COLUMN(Entrées!$C$37)+($C88-1),4,TRUE,"Entrées")))</f>
        <v>66587.5</v>
      </c>
      <c r="T88" s="28">
        <f ca="1">IF($D88&gt;$D$8,"",INDIRECT(ADDRESS(ROW(Entrées!$C$37)+($D88-1)*24+T$11,COLUMN(Entrées!$C$37)+($C88-1),4,TRUE,"Entrées")))</f>
        <v>64087.5</v>
      </c>
      <c r="U88" s="28">
        <f ca="1">IF($D88&gt;$D$8,"",INDIRECT(ADDRESS(ROW(Entrées!$C$37)+($D88-1)*24+U$11,COLUMN(Entrées!$C$37)+($C88-1),4,TRUE,"Entrées")))</f>
        <v>61800</v>
      </c>
      <c r="V88" s="28">
        <f ca="1">IF($D88&gt;$D$8,"",INDIRECT(ADDRESS(ROW(Entrées!$C$37)+($D88-1)*24+V$11,COLUMN(Entrées!$C$37)+($C88-1),4,TRUE,"Entrées")))</f>
        <v>59900</v>
      </c>
      <c r="W88" s="28">
        <f ca="1">IF($D88&gt;$D$8,"",INDIRECT(ADDRESS(ROW(Entrées!$C$37)+($D88-1)*24+W$11,COLUMN(Entrées!$C$37)+($C88-1),4,TRUE,"Entrées")))</f>
        <v>61125</v>
      </c>
      <c r="X88" s="28">
        <f ca="1">IF($D88&gt;$D$8,"",INDIRECT(ADDRESS(ROW(Entrées!$C$37)+($D88-1)*24+X$11,COLUMN(Entrées!$C$37)+($C88-1),4,TRUE,"Entrées")))</f>
        <v>63500</v>
      </c>
      <c r="Y88" s="28">
        <f ca="1">IF($D88&gt;$D$8,"",INDIRECT(ADDRESS(ROW(Entrées!$C$37)+($D88-1)*24+Y$11,COLUMN(Entrées!$C$37)+($C88-1),4,TRUE,"Entrées")))</f>
        <v>64612.5</v>
      </c>
      <c r="Z88" s="28">
        <f ca="1">IF($D88&gt;$D$8,"",INDIRECT(ADDRESS(ROW(Entrées!$C$37)+($D88-1)*24+Z$11,COLUMN(Entrées!$C$37)+($C88-1),4,TRUE,"Entrées")))</f>
        <v>63912.5</v>
      </c>
      <c r="AA88" s="28">
        <f ca="1">IF($D88&gt;$D$8,"",INDIRECT(ADDRESS(ROW(Entrées!$C$37)+($D88-1)*24+AA$11,COLUMN(Entrées!$C$37)+($C88-1),4,TRUE,"Entrées")))</f>
        <v>63325</v>
      </c>
      <c r="AB88" s="28">
        <f ca="1">IF($D88&gt;$D$8,"",INDIRECT(ADDRESS(ROW(Entrées!$C$37)+($D88-1)*24+AB$11,COLUMN(Entrées!$C$37)+($C88-1),4,TRUE,"Entrées")))</f>
        <v>65612.5</v>
      </c>
      <c r="AC88" s="11"/>
      <c r="AD88" s="40">
        <f t="shared" ca="1" si="97"/>
        <v>65315.625</v>
      </c>
      <c r="AE88" s="40">
        <f t="shared" ca="1" si="99"/>
        <v>74900</v>
      </c>
      <c r="AF88" s="40">
        <f t="shared" ca="1" si="100"/>
        <v>57387.5</v>
      </c>
      <c r="AG88" s="4"/>
      <c r="AH88" s="11">
        <f>Entrées!A115</f>
        <v>4</v>
      </c>
      <c r="AI88" s="13">
        <f>Entrées!B115</f>
        <v>6</v>
      </c>
      <c r="AJ88" s="31">
        <f t="shared" ca="1" si="70"/>
        <v>55625.834722222207</v>
      </c>
      <c r="AK88" s="31">
        <f t="shared" ca="1" si="46"/>
        <v>55155.277777777781</v>
      </c>
      <c r="AL88" s="31">
        <f t="shared" ca="1" si="47"/>
        <v>55132.569444444431</v>
      </c>
      <c r="AM88" s="31">
        <f t="shared" ca="1" si="48"/>
        <v>439.35972222222233</v>
      </c>
      <c r="AN88" s="31">
        <f t="shared" ca="1" si="49"/>
        <v>2143.2847222222222</v>
      </c>
      <c r="AO88" s="31">
        <f t="shared" ca="1" si="50"/>
        <v>1711.4715277777773</v>
      </c>
      <c r="AP88" s="31">
        <f t="shared" ca="1" si="51"/>
        <v>43686.806944444448</v>
      </c>
      <c r="AQ88" s="31">
        <f t="shared" ca="1" si="52"/>
        <v>2048.2006944444447</v>
      </c>
      <c r="AR88" s="31">
        <f t="shared" ca="1" si="53"/>
        <v>467.57708333333329</v>
      </c>
      <c r="AS88" s="31">
        <f t="shared" ca="1" si="54"/>
        <v>9872.0041666666693</v>
      </c>
      <c r="AT88" s="31">
        <f t="shared" ca="1" si="55"/>
        <v>-752.91041666666672</v>
      </c>
      <c r="AU88" s="31">
        <f t="shared" ca="1" si="56"/>
        <v>580.30277777777769</v>
      </c>
      <c r="AV88" s="31">
        <f t="shared" ca="1" si="57"/>
        <v>-4570.3041666666659</v>
      </c>
      <c r="AW88" s="31">
        <f t="shared" ca="1" si="58"/>
        <v>53.39583333333335</v>
      </c>
      <c r="AX88" s="31">
        <f t="shared" ca="1" si="59"/>
        <v>1401.9361111111111</v>
      </c>
      <c r="AY88" s="31">
        <f t="shared" ca="1" si="60"/>
        <v>-1132.0805555555555</v>
      </c>
      <c r="AZ88" s="31">
        <f t="shared" ca="1" si="61"/>
        <v>-2177.1819444444441</v>
      </c>
      <c r="BA88" s="31">
        <f t="shared" ca="1" si="62"/>
        <v>644.8125</v>
      </c>
      <c r="BB88" s="31">
        <f t="shared" ca="1" si="63"/>
        <v>-1410.101388888889</v>
      </c>
      <c r="BC88" s="31">
        <f t="shared" ca="1" si="64"/>
        <v>-1800.2902777777781</v>
      </c>
      <c r="BD88" s="11"/>
      <c r="BE88" s="4"/>
      <c r="BF88" s="11">
        <f t="shared" si="65"/>
        <v>4</v>
      </c>
      <c r="BG88" s="11">
        <f t="shared" si="35"/>
        <v>6</v>
      </c>
      <c r="BH88" s="32">
        <f>IF($BF88&gt;$Y$7,"",IF(AND($BF88=$Y$7,$BG88=23),"",Entrées!C116-Entrées!C115))</f>
        <v>7293.5</v>
      </c>
      <c r="BI88" s="32">
        <f>IF($BF88&gt;$Y$7,"",IF(AND($BF88=$Y$7,$BG88=23),"",Entrées!D116-Entrées!D115))</f>
        <v>6875</v>
      </c>
      <c r="BJ88" s="32">
        <f>IF($BF88&gt;$Y$7,"",IF(AND($BF88=$Y$7,$BG88=23),"",Entrées!E116-Entrées!E115))</f>
        <v>6112.5</v>
      </c>
      <c r="BK88" s="32">
        <f>IF($BF88&gt;$Y$7,"",IF(AND($BF88=$Y$7,$BG88=23),"",Entrées!F116-Entrées!F115))</f>
        <v>1.5</v>
      </c>
      <c r="BL88" s="32">
        <f>IF($BF88&gt;$Y$7,"",IF(AND($BF88=$Y$7,$BG88=23),"",Entrées!G116-Entrées!G115))</f>
        <v>323</v>
      </c>
      <c r="BM88" s="32">
        <f>IF($BF88&gt;$Y$7,"",IF(AND($BF88=$Y$7,$BG88=23),"",Entrées!H116-Entrées!H115))</f>
        <v>1042.5</v>
      </c>
      <c r="BN88" s="32">
        <f>IF($BF88&gt;$Y$7,"",IF(AND($BF88=$Y$7,$BG88=23),"",Entrées!I116-Entrées!I115))</f>
        <v>325.5</v>
      </c>
      <c r="BO88" s="32">
        <f>IF($BF88&gt;$Y$7,"",IF(AND($BF88=$Y$7,$BG88=23),"",Entrées!J116-Entrées!J115))</f>
        <v>-46.5</v>
      </c>
      <c r="BP88" s="32">
        <f>IF($BF88&gt;$Y$7,"",IF(AND($BF88=$Y$7,$BG88=23),"",Entrées!K116-Entrées!K115))</f>
        <v>1.5</v>
      </c>
      <c r="BQ88" s="32">
        <f>IF($BF88&gt;$Y$7,"",IF(AND($BF88=$Y$7,$BG88=23),"",Entrées!L116-Entrées!L115))</f>
        <v>3305</v>
      </c>
      <c r="BR88" s="32">
        <f>IF($BF88&gt;$Y$7,"",IF(AND($BF88=$Y$7,$BG88=23),"",Entrées!M116-Entrées!M115))</f>
        <v>1576</v>
      </c>
      <c r="BS88" s="32">
        <f>IF($BF88&gt;$Y$7,"",IF(AND($BF88=$Y$7,$BG88=23),"",Entrées!N116-Entrées!N115))</f>
        <v>2.5</v>
      </c>
      <c r="BT88" s="32">
        <f>IF($BF88&gt;$Y$7,"",IF(AND($BF88=$Y$7,$BG88=23),"",Entrées!O116-Entrées!O115))</f>
        <v>762.5</v>
      </c>
      <c r="BU88" s="32">
        <f>IF($BF88&gt;$Y$7,"",IF(AND($BF88=$Y$7,$BG88=23),"",Entrées!P116-Entrées!P115))</f>
        <v>1.5</v>
      </c>
      <c r="BV88" s="32">
        <f>IF($BF88&gt;$Y$7,"",IF(AND($BF88=$Y$7,$BG88=23),"",Entrées!Q116-Entrées!Q115))</f>
        <v>5</v>
      </c>
      <c r="BW88" s="32">
        <f>IF($BF88&gt;$Y$7,"",IF(AND($BF88=$Y$7,$BG88=23),"",Entrées!R116-Entrées!R115))</f>
        <v>-29</v>
      </c>
      <c r="BX88" s="32">
        <f>IF($BF88&gt;$Y$7,"",IF(AND($BF88=$Y$7,$BG88=23),"",Entrées!S116-Entrées!S115))</f>
        <v>628</v>
      </c>
      <c r="BY88" s="32">
        <f>IF($BF88&gt;$Y$7,"",IF(AND($BF88=$Y$7,$BG88=23),"",Entrées!T116-Entrées!T115))</f>
        <v>-100</v>
      </c>
      <c r="BZ88" s="32">
        <f>IF($BF88&gt;$Y$7,"",IF(AND($BF88=$Y$7,$BG88=23),"",Entrées!U116-Entrées!U115))</f>
        <v>-59</v>
      </c>
      <c r="CA88" s="32">
        <f>IF($BF88&gt;$Y$7,"",IF(AND($BF88=$Y$7,$BG88=23),"",Entrées!V116-Entrées!V115))</f>
        <v>254</v>
      </c>
      <c r="CB88" s="4"/>
      <c r="CC88" s="4"/>
      <c r="CD88" s="33">
        <f>IF($BF88&lt;=$Y$7,Entrées!J115/CD$2,"")</f>
        <v>0.39177631578947369</v>
      </c>
      <c r="CE88" s="33">
        <f>IF($BF88&lt;=$Y$7,Entrées!K115/CE$2,"")</f>
        <v>0</v>
      </c>
      <c r="CF88" s="11">
        <f t="shared" si="66"/>
        <v>7600</v>
      </c>
      <c r="CG88" s="11">
        <f t="shared" si="67"/>
        <v>4200</v>
      </c>
      <c r="CH88" s="52">
        <f t="shared" si="68"/>
        <v>0.26950009137426939</v>
      </c>
      <c r="CI88" s="52">
        <f t="shared" si="69"/>
        <v>0.11132787698412699</v>
      </c>
      <c r="CK88" s="11"/>
      <c r="CL88" s="4"/>
      <c r="CM88" s="4"/>
      <c r="CN88" s="4"/>
      <c r="CO88" s="4"/>
    </row>
    <row r="89" spans="3:154">
      <c r="C89" s="11">
        <f t="shared" si="101"/>
        <v>3</v>
      </c>
      <c r="D89" s="27">
        <f t="shared" si="98"/>
        <v>4</v>
      </c>
      <c r="E89" s="28">
        <f ca="1">IF($D89&gt;$D$8,"",INDIRECT(ADDRESS(ROW(Entrées!$C$37)+($D89-1)*24+E$11,COLUMN(Entrées!$C$37)+($C89-1),4,TRUE,"Entrées")))</f>
        <v>63800</v>
      </c>
      <c r="F89" s="28">
        <f ca="1">IF($D89&gt;$D$8,"",INDIRECT(ADDRESS(ROW(Entrées!$C$37)+($D89-1)*24+F$11,COLUMN(Entrées!$C$37)+($C89-1),4,TRUE,"Entrées")))</f>
        <v>61625</v>
      </c>
      <c r="G89" s="28">
        <f ca="1">IF($D89&gt;$D$8,"",INDIRECT(ADDRESS(ROW(Entrées!$C$37)+($D89-1)*24+G$11,COLUMN(Entrées!$C$37)+($C89-1),4,TRUE,"Entrées")))</f>
        <v>60612.5</v>
      </c>
      <c r="H89" s="28">
        <f ca="1">IF($D89&gt;$D$8,"",INDIRECT(ADDRESS(ROW(Entrées!$C$37)+($D89-1)*24+H$11,COLUMN(Entrées!$C$37)+($C89-1),4,TRUE,"Entrées")))</f>
        <v>57862.5</v>
      </c>
      <c r="I89" s="28">
        <f ca="1">IF($D89&gt;$D$8,"",INDIRECT(ADDRESS(ROW(Entrées!$C$37)+($D89-1)*24+I$11,COLUMN(Entrées!$C$37)+($C89-1),4,TRUE,"Entrées")))</f>
        <v>56762.5</v>
      </c>
      <c r="J89" s="28">
        <f ca="1">IF($D89&gt;$D$8,"",INDIRECT(ADDRESS(ROW(Entrées!$C$37)+($D89-1)*24+J$11,COLUMN(Entrées!$C$37)+($C89-1),4,TRUE,"Entrées")))</f>
        <v>58925</v>
      </c>
      <c r="K89" s="28">
        <f ca="1">IF($D89&gt;$D$8,"",INDIRECT(ADDRESS(ROW(Entrées!$C$37)+($D89-1)*24+K$11,COLUMN(Entrées!$C$37)+($C89-1),4,TRUE,"Entrées")))</f>
        <v>64837.5</v>
      </c>
      <c r="L89" s="28">
        <f ca="1">IF($D89&gt;$D$8,"",INDIRECT(ADDRESS(ROW(Entrées!$C$37)+($D89-1)*24+L$11,COLUMN(Entrées!$C$37)+($C89-1),4,TRUE,"Entrées")))</f>
        <v>70950</v>
      </c>
      <c r="M89" s="28">
        <f ca="1">IF($D89&gt;$D$8,"",INDIRECT(ADDRESS(ROW(Entrées!$C$37)+($D89-1)*24+M$11,COLUMN(Entrées!$C$37)+($C89-1),4,TRUE,"Entrées")))</f>
        <v>74125</v>
      </c>
      <c r="N89" s="28">
        <f ca="1">IF($D89&gt;$D$8,"",INDIRECT(ADDRESS(ROW(Entrées!$C$37)+($D89-1)*24+N$11,COLUMN(Entrées!$C$37)+($C89-1),4,TRUE,"Entrées")))</f>
        <v>75050</v>
      </c>
      <c r="O89" s="28">
        <f ca="1">IF($D89&gt;$D$8,"",INDIRECT(ADDRESS(ROW(Entrées!$C$37)+($D89-1)*24+O$11,COLUMN(Entrées!$C$37)+($C89-1),4,TRUE,"Entrées")))</f>
        <v>74675</v>
      </c>
      <c r="P89" s="28">
        <f ca="1">IF($D89&gt;$D$8,"",INDIRECT(ADDRESS(ROW(Entrées!$C$37)+($D89-1)*24+P$11,COLUMN(Entrées!$C$37)+($C89-1),4,TRUE,"Entrées")))</f>
        <v>74225</v>
      </c>
      <c r="Q89" s="28">
        <f ca="1">IF($D89&gt;$D$8,"",INDIRECT(ADDRESS(ROW(Entrées!$C$37)+($D89-1)*24+Q$11,COLUMN(Entrées!$C$37)+($C89-1),4,TRUE,"Entrées")))</f>
        <v>73725</v>
      </c>
      <c r="R89" s="28">
        <f ca="1">IF($D89&gt;$D$8,"",INDIRECT(ADDRESS(ROW(Entrées!$C$37)+($D89-1)*24+R$11,COLUMN(Entrées!$C$37)+($C89-1),4,TRUE,"Entrées")))</f>
        <v>72675</v>
      </c>
      <c r="S89" s="28">
        <f ca="1">IF($D89&gt;$D$8,"",INDIRECT(ADDRESS(ROW(Entrées!$C$37)+($D89-1)*24+S$11,COLUMN(Entrées!$C$37)+($C89-1),4,TRUE,"Entrées")))</f>
        <v>70837.5</v>
      </c>
      <c r="T89" s="28">
        <f ca="1">IF($D89&gt;$D$8,"",INDIRECT(ADDRESS(ROW(Entrées!$C$37)+($D89-1)*24+T$11,COLUMN(Entrées!$C$37)+($C89-1),4,TRUE,"Entrées")))</f>
        <v>68112.5</v>
      </c>
      <c r="U89" s="28">
        <f ca="1">IF($D89&gt;$D$8,"",INDIRECT(ADDRESS(ROW(Entrées!$C$37)+($D89-1)*24+U$11,COLUMN(Entrées!$C$37)+($C89-1),4,TRUE,"Entrées")))</f>
        <v>66200</v>
      </c>
      <c r="V89" s="28">
        <f ca="1">IF($D89&gt;$D$8,"",INDIRECT(ADDRESS(ROW(Entrées!$C$37)+($D89-1)*24+V$11,COLUMN(Entrées!$C$37)+($C89-1),4,TRUE,"Entrées")))</f>
        <v>65162.5</v>
      </c>
      <c r="W89" s="28">
        <f ca="1">IF($D89&gt;$D$8,"",INDIRECT(ADDRESS(ROW(Entrées!$C$37)+($D89-1)*24+W$11,COLUMN(Entrées!$C$37)+($C89-1),4,TRUE,"Entrées")))</f>
        <v>66412.5</v>
      </c>
      <c r="X89" s="28">
        <f ca="1">IF($D89&gt;$D$8,"",INDIRECT(ADDRESS(ROW(Entrées!$C$37)+($D89-1)*24+X$11,COLUMN(Entrées!$C$37)+($C89-1),4,TRUE,"Entrées")))</f>
        <v>68175</v>
      </c>
      <c r="Y89" s="28">
        <f ca="1">IF($D89&gt;$D$8,"",INDIRECT(ADDRESS(ROW(Entrées!$C$37)+($D89-1)*24+Y$11,COLUMN(Entrées!$C$37)+($C89-1),4,TRUE,"Entrées")))</f>
        <v>67925</v>
      </c>
      <c r="Z89" s="28">
        <f ca="1">IF($D89&gt;$D$8,"",INDIRECT(ADDRESS(ROW(Entrées!$C$37)+($D89-1)*24+Z$11,COLUMN(Entrées!$C$37)+($C89-1),4,TRUE,"Entrées")))</f>
        <v>67100</v>
      </c>
      <c r="AA89" s="28">
        <f ca="1">IF($D89&gt;$D$8,"",INDIRECT(ADDRESS(ROW(Entrées!$C$37)+($D89-1)*24+AA$11,COLUMN(Entrées!$C$37)+($C89-1),4,TRUE,"Entrées")))</f>
        <v>66475</v>
      </c>
      <c r="AB89" s="28">
        <f ca="1">IF($D89&gt;$D$8,"",INDIRECT(ADDRESS(ROW(Entrées!$C$37)+($D89-1)*24+AB$11,COLUMN(Entrées!$C$37)+($C89-1),4,TRUE,"Entrées")))</f>
        <v>67425</v>
      </c>
      <c r="AC89" s="11"/>
      <c r="AD89" s="40">
        <f t="shared" ca="1" si="97"/>
        <v>67236.458333333328</v>
      </c>
      <c r="AE89" s="40">
        <f t="shared" ca="1" si="99"/>
        <v>75050</v>
      </c>
      <c r="AF89" s="40">
        <f t="shared" ca="1" si="100"/>
        <v>56762.5</v>
      </c>
      <c r="AG89" s="4"/>
      <c r="AH89" s="11">
        <f>Entrées!A116</f>
        <v>4</v>
      </c>
      <c r="AI89" s="13">
        <f>Entrées!B116</f>
        <v>7</v>
      </c>
      <c r="AJ89" s="31">
        <f t="shared" ca="1" si="70"/>
        <v>55625.834722222207</v>
      </c>
      <c r="AK89" s="31">
        <f t="shared" ca="1" si="46"/>
        <v>55155.277777777781</v>
      </c>
      <c r="AL89" s="31">
        <f t="shared" ca="1" si="47"/>
        <v>55132.569444444431</v>
      </c>
      <c r="AM89" s="31">
        <f t="shared" ca="1" si="48"/>
        <v>439.35972222222233</v>
      </c>
      <c r="AN89" s="31">
        <f t="shared" ca="1" si="49"/>
        <v>2143.2847222222222</v>
      </c>
      <c r="AO89" s="31">
        <f t="shared" ca="1" si="50"/>
        <v>1711.4715277777773</v>
      </c>
      <c r="AP89" s="31">
        <f t="shared" ca="1" si="51"/>
        <v>43686.806944444448</v>
      </c>
      <c r="AQ89" s="31">
        <f t="shared" ca="1" si="52"/>
        <v>2048.2006944444447</v>
      </c>
      <c r="AR89" s="31">
        <f t="shared" ca="1" si="53"/>
        <v>467.57708333333329</v>
      </c>
      <c r="AS89" s="31">
        <f t="shared" ca="1" si="54"/>
        <v>9872.0041666666693</v>
      </c>
      <c r="AT89" s="31">
        <f t="shared" ca="1" si="55"/>
        <v>-752.91041666666672</v>
      </c>
      <c r="AU89" s="31">
        <f t="shared" ca="1" si="56"/>
        <v>580.30277777777769</v>
      </c>
      <c r="AV89" s="31">
        <f t="shared" ca="1" si="57"/>
        <v>-4570.3041666666659</v>
      </c>
      <c r="AW89" s="31">
        <f t="shared" ca="1" si="58"/>
        <v>53.39583333333335</v>
      </c>
      <c r="AX89" s="31">
        <f t="shared" ca="1" si="59"/>
        <v>1401.9361111111111</v>
      </c>
      <c r="AY89" s="31">
        <f t="shared" ca="1" si="60"/>
        <v>-1132.0805555555555</v>
      </c>
      <c r="AZ89" s="31">
        <f t="shared" ca="1" si="61"/>
        <v>-2177.1819444444441</v>
      </c>
      <c r="BA89" s="31">
        <f t="shared" ca="1" si="62"/>
        <v>644.8125</v>
      </c>
      <c r="BB89" s="31">
        <f t="shared" ca="1" si="63"/>
        <v>-1410.101388888889</v>
      </c>
      <c r="BC89" s="31">
        <f t="shared" ca="1" si="64"/>
        <v>-1800.2902777777781</v>
      </c>
      <c r="BD89" s="11"/>
      <c r="BE89" s="11"/>
      <c r="BF89" s="11">
        <f t="shared" si="65"/>
        <v>4</v>
      </c>
      <c r="BG89" s="11">
        <f t="shared" ref="BG89:BG152" si="102">AI89</f>
        <v>7</v>
      </c>
      <c r="BH89" s="32">
        <f>IF($BF89&gt;$Y$7,"",IF(AND($BF89=$Y$7,$BG89=23),"",Entrées!C117-Entrées!C116))</f>
        <v>2899.5</v>
      </c>
      <c r="BI89" s="32">
        <f>IF($BF89&gt;$Y$7,"",IF(AND($BF89=$Y$7,$BG89=23),"",Entrées!D117-Entrées!D116))</f>
        <v>2562.5</v>
      </c>
      <c r="BJ89" s="32">
        <f>IF($BF89&gt;$Y$7,"",IF(AND($BF89=$Y$7,$BG89=23),"",Entrées!E117-Entrées!E116))</f>
        <v>3175</v>
      </c>
      <c r="BK89" s="32">
        <f>IF($BF89&gt;$Y$7,"",IF(AND($BF89=$Y$7,$BG89=23),"",Entrées!F117-Entrées!F116))</f>
        <v>0</v>
      </c>
      <c r="BL89" s="32">
        <f>IF($BF89&gt;$Y$7,"",IF(AND($BF89=$Y$7,$BG89=23),"",Entrées!G117-Entrées!G116))</f>
        <v>-51.5</v>
      </c>
      <c r="BM89" s="32">
        <f>IF($BF89&gt;$Y$7,"",IF(AND($BF89=$Y$7,$BG89=23),"",Entrées!H117-Entrées!H116))</f>
        <v>177.5</v>
      </c>
      <c r="BN89" s="32">
        <f>IF($BF89&gt;$Y$7,"",IF(AND($BF89=$Y$7,$BG89=23),"",Entrées!I117-Entrées!I116))</f>
        <v>133</v>
      </c>
      <c r="BO89" s="32">
        <f>IF($BF89&gt;$Y$7,"",IF(AND($BF89=$Y$7,$BG89=23),"",Entrées!J117-Entrées!J116))</f>
        <v>-15.5</v>
      </c>
      <c r="BP89" s="32">
        <f>IF($BF89&gt;$Y$7,"",IF(AND($BF89=$Y$7,$BG89=23),"",Entrées!K117-Entrées!K116))</f>
        <v>65</v>
      </c>
      <c r="BQ89" s="32">
        <f>IF($BF89&gt;$Y$7,"",IF(AND($BF89=$Y$7,$BG89=23),"",Entrées!L117-Entrées!L116))</f>
        <v>1803.5</v>
      </c>
      <c r="BR89" s="32">
        <f>IF($BF89&gt;$Y$7,"",IF(AND($BF89=$Y$7,$BG89=23),"",Entrées!M117-Entrées!M116))</f>
        <v>1</v>
      </c>
      <c r="BS89" s="32">
        <f>IF($BF89&gt;$Y$7,"",IF(AND($BF89=$Y$7,$BG89=23),"",Entrées!N117-Entrées!N116))</f>
        <v>-3</v>
      </c>
      <c r="BT89" s="32">
        <f>IF($BF89&gt;$Y$7,"",IF(AND($BF89=$Y$7,$BG89=23),"",Entrées!O117-Entrées!O116))</f>
        <v>789.5</v>
      </c>
      <c r="BU89" s="32">
        <f>IF($BF89&gt;$Y$7,"",IF(AND($BF89=$Y$7,$BG89=23),"",Entrées!P117-Entrées!P116))</f>
        <v>-2.5</v>
      </c>
      <c r="BV89" s="32">
        <f>IF($BF89&gt;$Y$7,"",IF(AND($BF89=$Y$7,$BG89=23),"",Entrées!Q117-Entrées!Q116))</f>
        <v>-126</v>
      </c>
      <c r="BW89" s="32">
        <f>IF($BF89&gt;$Y$7,"",IF(AND($BF89=$Y$7,$BG89=23),"",Entrées!R117-Entrées!R116))</f>
        <v>732</v>
      </c>
      <c r="BX89" s="32">
        <f>IF($BF89&gt;$Y$7,"",IF(AND($BF89=$Y$7,$BG89=23),"",Entrées!S117-Entrées!S116))</f>
        <v>1082</v>
      </c>
      <c r="BY89" s="32">
        <f>IF($BF89&gt;$Y$7,"",IF(AND($BF89=$Y$7,$BG89=23),"",Entrées!T117-Entrées!T116))</f>
        <v>-500</v>
      </c>
      <c r="BZ89" s="32">
        <f>IF($BF89&gt;$Y$7,"",IF(AND($BF89=$Y$7,$BG89=23),"",Entrées!U117-Entrées!U116))</f>
        <v>62</v>
      </c>
      <c r="CA89" s="32">
        <f>IF($BF89&gt;$Y$7,"",IF(AND($BF89=$Y$7,$BG89=23),"",Entrées!V117-Entrées!V116))</f>
        <v>-345</v>
      </c>
      <c r="CB89" s="11"/>
      <c r="CD89" s="33">
        <f>IF($BF89&lt;=$Y$7,Entrées!J116/CD$2,"")</f>
        <v>0.38565789473684209</v>
      </c>
      <c r="CE89" s="33">
        <f>IF($BF89&lt;=$Y$7,Entrées!K116/CE$2,"")</f>
        <v>3.5714285714285714E-4</v>
      </c>
      <c r="CF89" s="11">
        <f t="shared" si="66"/>
        <v>7600</v>
      </c>
      <c r="CG89" s="11">
        <f t="shared" si="67"/>
        <v>4200</v>
      </c>
      <c r="CH89" s="52">
        <f t="shared" si="68"/>
        <v>0.26950009137426939</v>
      </c>
      <c r="CI89" s="52">
        <f t="shared" si="69"/>
        <v>0.11132787698412699</v>
      </c>
      <c r="CK89" s="11"/>
      <c r="CL89" s="11"/>
      <c r="CM89" s="11"/>
      <c r="CN89" s="11"/>
      <c r="CO89" s="11"/>
    </row>
    <row r="90" spans="3:154">
      <c r="C90" s="11">
        <f t="shared" si="101"/>
        <v>3</v>
      </c>
      <c r="D90" s="27">
        <f t="shared" si="98"/>
        <v>5</v>
      </c>
      <c r="E90" s="28">
        <f ca="1">IF($D90&gt;$D$8,"",INDIRECT(ADDRESS(ROW(Entrées!$C$37)+($D90-1)*24+E$11,COLUMN(Entrées!$C$37)+($C90-1),4,TRUE,"Entrées")))</f>
        <v>64937.5</v>
      </c>
      <c r="F90" s="28">
        <f ca="1">IF($D90&gt;$D$8,"",INDIRECT(ADDRESS(ROW(Entrées!$C$37)+($D90-1)*24+F$11,COLUMN(Entrées!$C$37)+($C90-1),4,TRUE,"Entrées")))</f>
        <v>62175</v>
      </c>
      <c r="G90" s="28">
        <f ca="1">IF($D90&gt;$D$8,"",INDIRECT(ADDRESS(ROW(Entrées!$C$37)+($D90-1)*24+G$11,COLUMN(Entrées!$C$37)+($C90-1),4,TRUE,"Entrées")))</f>
        <v>61025</v>
      </c>
      <c r="H90" s="28">
        <f ca="1">IF($D90&gt;$D$8,"",INDIRECT(ADDRESS(ROW(Entrées!$C$37)+($D90-1)*24+H$11,COLUMN(Entrées!$C$37)+($C90-1),4,TRUE,"Entrées")))</f>
        <v>58375</v>
      </c>
      <c r="I90" s="28">
        <f ca="1">IF($D90&gt;$D$8,"",INDIRECT(ADDRESS(ROW(Entrées!$C$37)+($D90-1)*24+I$11,COLUMN(Entrées!$C$37)+($C90-1),4,TRUE,"Entrées")))</f>
        <v>57050</v>
      </c>
      <c r="J90" s="28">
        <f ca="1">IF($D90&gt;$D$8,"",INDIRECT(ADDRESS(ROW(Entrées!$C$37)+($D90-1)*24+J$11,COLUMN(Entrées!$C$37)+($C90-1),4,TRUE,"Entrées")))</f>
        <v>59000</v>
      </c>
      <c r="K90" s="28">
        <f ca="1">IF($D90&gt;$D$8,"",INDIRECT(ADDRESS(ROW(Entrées!$C$37)+($D90-1)*24+K$11,COLUMN(Entrées!$C$37)+($C90-1),4,TRUE,"Entrées")))</f>
        <v>64762.5</v>
      </c>
      <c r="L90" s="28">
        <f ca="1">IF($D90&gt;$D$8,"",INDIRECT(ADDRESS(ROW(Entrées!$C$37)+($D90-1)*24+L$11,COLUMN(Entrées!$C$37)+($C90-1),4,TRUE,"Entrées")))</f>
        <v>70762.5</v>
      </c>
      <c r="M90" s="28">
        <f ca="1">IF($D90&gt;$D$8,"",INDIRECT(ADDRESS(ROW(Entrées!$C$37)+($D90-1)*24+M$11,COLUMN(Entrées!$C$37)+($C90-1),4,TRUE,"Entrées")))</f>
        <v>73775</v>
      </c>
      <c r="N90" s="28">
        <f ca="1">IF($D90&gt;$D$8,"",INDIRECT(ADDRESS(ROW(Entrées!$C$37)+($D90-1)*24+N$11,COLUMN(Entrées!$C$37)+($C90-1),4,TRUE,"Entrées")))</f>
        <v>75575</v>
      </c>
      <c r="O90" s="28">
        <f ca="1">IF($D90&gt;$D$8,"",INDIRECT(ADDRESS(ROW(Entrées!$C$37)+($D90-1)*24+O$11,COLUMN(Entrées!$C$37)+($C90-1),4,TRUE,"Entrées")))</f>
        <v>75337.5</v>
      </c>
      <c r="P90" s="28">
        <f ca="1">IF($D90&gt;$D$8,"",INDIRECT(ADDRESS(ROW(Entrées!$C$37)+($D90-1)*24+P$11,COLUMN(Entrées!$C$37)+($C90-1),4,TRUE,"Entrées")))</f>
        <v>75050</v>
      </c>
      <c r="Q90" s="28">
        <f ca="1">IF($D90&gt;$D$8,"",INDIRECT(ADDRESS(ROW(Entrées!$C$37)+($D90-1)*24+Q$11,COLUMN(Entrées!$C$37)+($C90-1),4,TRUE,"Entrées")))</f>
        <v>74525</v>
      </c>
      <c r="R90" s="28">
        <f ca="1">IF($D90&gt;$D$8,"",INDIRECT(ADDRESS(ROW(Entrées!$C$37)+($D90-1)*24+R$11,COLUMN(Entrées!$C$37)+($C90-1),4,TRUE,"Entrées")))</f>
        <v>73550</v>
      </c>
      <c r="S90" s="28">
        <f ca="1">IF($D90&gt;$D$8,"",INDIRECT(ADDRESS(ROW(Entrées!$C$37)+($D90-1)*24+S$11,COLUMN(Entrées!$C$37)+($C90-1),4,TRUE,"Entrées")))</f>
        <v>71412.5</v>
      </c>
      <c r="T90" s="28">
        <f ca="1">IF($D90&gt;$D$8,"",INDIRECT(ADDRESS(ROW(Entrées!$C$37)+($D90-1)*24+T$11,COLUMN(Entrées!$C$37)+($C90-1),4,TRUE,"Entrées")))</f>
        <v>68425</v>
      </c>
      <c r="U90" s="28">
        <f ca="1">IF($D90&gt;$D$8,"",INDIRECT(ADDRESS(ROW(Entrées!$C$37)+($D90-1)*24+U$11,COLUMN(Entrées!$C$37)+($C90-1),4,TRUE,"Entrées")))</f>
        <v>65812.5</v>
      </c>
      <c r="V90" s="28">
        <f ca="1">IF($D90&gt;$D$8,"",INDIRECT(ADDRESS(ROW(Entrées!$C$37)+($D90-1)*24+V$11,COLUMN(Entrées!$C$37)+($C90-1),4,TRUE,"Entrées")))</f>
        <v>64800</v>
      </c>
      <c r="W90" s="28">
        <f ca="1">IF($D90&gt;$D$8,"",INDIRECT(ADDRESS(ROW(Entrées!$C$37)+($D90-1)*24+W$11,COLUMN(Entrées!$C$37)+($C90-1),4,TRUE,"Entrées")))</f>
        <v>66087.5</v>
      </c>
      <c r="X90" s="28">
        <f ca="1">IF($D90&gt;$D$8,"",INDIRECT(ADDRESS(ROW(Entrées!$C$37)+($D90-1)*24+X$11,COLUMN(Entrées!$C$37)+($C90-1),4,TRUE,"Entrées")))</f>
        <v>67337.5</v>
      </c>
      <c r="Y90" s="28">
        <f ca="1">IF($D90&gt;$D$8,"",INDIRECT(ADDRESS(ROW(Entrées!$C$37)+($D90-1)*24+Y$11,COLUMN(Entrées!$C$37)+($C90-1),4,TRUE,"Entrées")))</f>
        <v>67587.5</v>
      </c>
      <c r="Z90" s="28">
        <f ca="1">IF($D90&gt;$D$8,"",INDIRECT(ADDRESS(ROW(Entrées!$C$37)+($D90-1)*24+Z$11,COLUMN(Entrées!$C$37)+($C90-1),4,TRUE,"Entrées")))</f>
        <v>67100</v>
      </c>
      <c r="AA90" s="28">
        <f ca="1">IF($D90&gt;$D$8,"",INDIRECT(ADDRESS(ROW(Entrées!$C$37)+($D90-1)*24+AA$11,COLUMN(Entrées!$C$37)+($C90-1),4,TRUE,"Entrées")))</f>
        <v>66000</v>
      </c>
      <c r="AB90" s="28">
        <f ca="1">IF($D90&gt;$D$8,"",INDIRECT(ADDRESS(ROW(Entrées!$C$37)+($D90-1)*24+AB$11,COLUMN(Entrées!$C$37)+($C90-1),4,TRUE,"Entrées")))</f>
        <v>67650</v>
      </c>
      <c r="AC90" s="11"/>
      <c r="AD90" s="40">
        <f t="shared" ca="1" si="97"/>
        <v>67421.354166666672</v>
      </c>
      <c r="AE90" s="40">
        <f t="shared" ca="1" si="99"/>
        <v>75575</v>
      </c>
      <c r="AF90" s="40">
        <f t="shared" ca="1" si="100"/>
        <v>57050</v>
      </c>
      <c r="AG90" s="4"/>
      <c r="AH90" s="11">
        <f>Entrées!A117</f>
        <v>4</v>
      </c>
      <c r="AI90" s="13">
        <f>Entrées!B117</f>
        <v>8</v>
      </c>
      <c r="AJ90" s="31">
        <f t="shared" ca="1" si="70"/>
        <v>55625.834722222207</v>
      </c>
      <c r="AK90" s="31">
        <f t="shared" ca="1" si="46"/>
        <v>55155.277777777781</v>
      </c>
      <c r="AL90" s="31">
        <f t="shared" ca="1" si="47"/>
        <v>55132.569444444431</v>
      </c>
      <c r="AM90" s="31">
        <f t="shared" ca="1" si="48"/>
        <v>439.35972222222233</v>
      </c>
      <c r="AN90" s="31">
        <f t="shared" ca="1" si="49"/>
        <v>2143.2847222222222</v>
      </c>
      <c r="AO90" s="31">
        <f t="shared" ca="1" si="50"/>
        <v>1711.4715277777773</v>
      </c>
      <c r="AP90" s="31">
        <f t="shared" ca="1" si="51"/>
        <v>43686.806944444448</v>
      </c>
      <c r="AQ90" s="31">
        <f t="shared" ca="1" si="52"/>
        <v>2048.2006944444447</v>
      </c>
      <c r="AR90" s="31">
        <f t="shared" ca="1" si="53"/>
        <v>467.57708333333329</v>
      </c>
      <c r="AS90" s="31">
        <f t="shared" ca="1" si="54"/>
        <v>9872.0041666666693</v>
      </c>
      <c r="AT90" s="31">
        <f t="shared" ca="1" si="55"/>
        <v>-752.91041666666672</v>
      </c>
      <c r="AU90" s="31">
        <f t="shared" ca="1" si="56"/>
        <v>580.30277777777769</v>
      </c>
      <c r="AV90" s="31">
        <f t="shared" ca="1" si="57"/>
        <v>-4570.3041666666659</v>
      </c>
      <c r="AW90" s="31">
        <f t="shared" ca="1" si="58"/>
        <v>53.39583333333335</v>
      </c>
      <c r="AX90" s="31">
        <f t="shared" ca="1" si="59"/>
        <v>1401.9361111111111</v>
      </c>
      <c r="AY90" s="31">
        <f t="shared" ca="1" si="60"/>
        <v>-1132.0805555555555</v>
      </c>
      <c r="AZ90" s="31">
        <f t="shared" ca="1" si="61"/>
        <v>-2177.1819444444441</v>
      </c>
      <c r="BA90" s="31">
        <f t="shared" ca="1" si="62"/>
        <v>644.8125</v>
      </c>
      <c r="BB90" s="31">
        <f t="shared" ca="1" si="63"/>
        <v>-1410.101388888889</v>
      </c>
      <c r="BC90" s="31">
        <f t="shared" ca="1" si="64"/>
        <v>-1800.2902777777781</v>
      </c>
      <c r="BD90" s="11"/>
      <c r="BE90" s="4"/>
      <c r="BF90" s="11">
        <f t="shared" si="65"/>
        <v>4</v>
      </c>
      <c r="BG90" s="11">
        <f t="shared" si="102"/>
        <v>8</v>
      </c>
      <c r="BH90" s="32">
        <f>IF($BF90&gt;$Y$7,"",IF(AND($BF90=$Y$7,$BG90=23),"",Entrées!C118-Entrées!C117))</f>
        <v>1010.5</v>
      </c>
      <c r="BI90" s="32">
        <f>IF($BF90&gt;$Y$7,"",IF(AND($BF90=$Y$7,$BG90=23),"",Entrées!D118-Entrées!D117))</f>
        <v>825</v>
      </c>
      <c r="BJ90" s="32">
        <f>IF($BF90&gt;$Y$7,"",IF(AND($BF90=$Y$7,$BG90=23),"",Entrées!E118-Entrées!E117))</f>
        <v>925</v>
      </c>
      <c r="BK90" s="32">
        <f>IF($BF90&gt;$Y$7,"",IF(AND($BF90=$Y$7,$BG90=23),"",Entrées!F118-Entrées!F117))</f>
        <v>3</v>
      </c>
      <c r="BL90" s="32">
        <f>IF($BF90&gt;$Y$7,"",IF(AND($BF90=$Y$7,$BG90=23),"",Entrées!G118-Entrées!G117))</f>
        <v>49</v>
      </c>
      <c r="BM90" s="32">
        <f>IF($BF90&gt;$Y$7,"",IF(AND($BF90=$Y$7,$BG90=23),"",Entrées!H118-Entrées!H117))</f>
        <v>44</v>
      </c>
      <c r="BN90" s="32">
        <f>IF($BF90&gt;$Y$7,"",IF(AND($BF90=$Y$7,$BG90=23),"",Entrées!I118-Entrées!I117))</f>
        <v>20.5</v>
      </c>
      <c r="BO90" s="32">
        <f>IF($BF90&gt;$Y$7,"",IF(AND($BF90=$Y$7,$BG90=23),"",Entrées!J118-Entrées!J117))</f>
        <v>-160.5</v>
      </c>
      <c r="BP90" s="32">
        <f>IF($BF90&gt;$Y$7,"",IF(AND($BF90=$Y$7,$BG90=23),"",Entrées!K118-Entrées!K117))</f>
        <v>201</v>
      </c>
      <c r="BQ90" s="32">
        <f>IF($BF90&gt;$Y$7,"",IF(AND($BF90=$Y$7,$BG90=23),"",Entrées!L118-Entrées!L117))</f>
        <v>750.5</v>
      </c>
      <c r="BR90" s="32">
        <f>IF($BF90&gt;$Y$7,"",IF(AND($BF90=$Y$7,$BG90=23),"",Entrées!M118-Entrées!M117))</f>
        <v>-1</v>
      </c>
      <c r="BS90" s="32">
        <f>IF($BF90&gt;$Y$7,"",IF(AND($BF90=$Y$7,$BG90=23),"",Entrées!N118-Entrées!N117))</f>
        <v>-10.5</v>
      </c>
      <c r="BT90" s="32">
        <f>IF($BF90&gt;$Y$7,"",IF(AND($BF90=$Y$7,$BG90=23),"",Entrées!O118-Entrées!O117))</f>
        <v>115.5</v>
      </c>
      <c r="BU90" s="32">
        <f>IF($BF90&gt;$Y$7,"",IF(AND($BF90=$Y$7,$BG90=23),"",Entrées!P118-Entrées!P117))</f>
        <v>-0.5</v>
      </c>
      <c r="BV90" s="32">
        <f>IF($BF90&gt;$Y$7,"",IF(AND($BF90=$Y$7,$BG90=23),"",Entrées!Q118-Entrées!Q117))</f>
        <v>126</v>
      </c>
      <c r="BW90" s="32">
        <f>IF($BF90&gt;$Y$7,"",IF(AND($BF90=$Y$7,$BG90=23),"",Entrées!R118-Entrées!R117))</f>
        <v>-129</v>
      </c>
      <c r="BX90" s="32">
        <f>IF($BF90&gt;$Y$7,"",IF(AND($BF90=$Y$7,$BG90=23),"",Entrées!S118-Entrées!S117))</f>
        <v>-880</v>
      </c>
      <c r="BY90" s="32">
        <f>IF($BF90&gt;$Y$7,"",IF(AND($BF90=$Y$7,$BG90=23),"",Entrées!T118-Entrées!T117))</f>
        <v>0</v>
      </c>
      <c r="BZ90" s="32">
        <f>IF($BF90&gt;$Y$7,"",IF(AND($BF90=$Y$7,$BG90=23),"",Entrées!U118-Entrées!U117))</f>
        <v>144</v>
      </c>
      <c r="CA90" s="32">
        <f>IF($BF90&gt;$Y$7,"",IF(AND($BF90=$Y$7,$BG90=23),"",Entrées!V118-Entrées!V117))</f>
        <v>90</v>
      </c>
      <c r="CB90" s="4"/>
      <c r="CC90" s="4"/>
      <c r="CD90" s="33">
        <f>IF($BF90&lt;=$Y$7,Entrées!J117/CD$2,"")</f>
        <v>0.38361842105263155</v>
      </c>
      <c r="CE90" s="33">
        <f>IF($BF90&lt;=$Y$7,Entrées!K117/CE$2,"")</f>
        <v>1.5833333333333335E-2</v>
      </c>
      <c r="CF90" s="11">
        <f t="shared" si="66"/>
        <v>7600</v>
      </c>
      <c r="CG90" s="11">
        <f t="shared" si="67"/>
        <v>4200</v>
      </c>
      <c r="CH90" s="52">
        <f t="shared" si="68"/>
        <v>0.26950009137426939</v>
      </c>
      <c r="CI90" s="52">
        <f t="shared" si="69"/>
        <v>0.11132787698412699</v>
      </c>
      <c r="CK90" s="11"/>
      <c r="CL90" s="11"/>
      <c r="CM90" s="11"/>
      <c r="CN90" s="11"/>
      <c r="CO90" s="11"/>
    </row>
    <row r="91" spans="3:154">
      <c r="C91" s="11">
        <f t="shared" si="101"/>
        <v>3</v>
      </c>
      <c r="D91" s="27">
        <f t="shared" si="98"/>
        <v>6</v>
      </c>
      <c r="E91" s="28">
        <f ca="1">IF($D91&gt;$D$8,"",INDIRECT(ADDRESS(ROW(Entrées!$C$37)+($D91-1)*24+E$11,COLUMN(Entrées!$C$37)+($C91-1),4,TRUE,"Entrées")))</f>
        <v>65862.5</v>
      </c>
      <c r="F91" s="28">
        <f ca="1">IF($D91&gt;$D$8,"",INDIRECT(ADDRESS(ROW(Entrées!$C$37)+($D91-1)*24+F$11,COLUMN(Entrées!$C$37)+($C91-1),4,TRUE,"Entrées")))</f>
        <v>62687.5</v>
      </c>
      <c r="G91" s="28">
        <f ca="1">IF($D91&gt;$D$8,"",INDIRECT(ADDRESS(ROW(Entrées!$C$37)+($D91-1)*24+G$11,COLUMN(Entrées!$C$37)+($C91-1),4,TRUE,"Entrées")))</f>
        <v>61100</v>
      </c>
      <c r="H91" s="28">
        <f ca="1">IF($D91&gt;$D$8,"",INDIRECT(ADDRESS(ROW(Entrées!$C$37)+($D91-1)*24+H$11,COLUMN(Entrées!$C$37)+($C91-1),4,TRUE,"Entrées")))</f>
        <v>57762.5</v>
      </c>
      <c r="I91" s="28">
        <f ca="1">IF($D91&gt;$D$8,"",INDIRECT(ADDRESS(ROW(Entrées!$C$37)+($D91-1)*24+I$11,COLUMN(Entrées!$C$37)+($C91-1),4,TRUE,"Entrées")))</f>
        <v>55950</v>
      </c>
      <c r="J91" s="28">
        <f ca="1">IF($D91&gt;$D$8,"",INDIRECT(ADDRESS(ROW(Entrées!$C$37)+($D91-1)*24+J$11,COLUMN(Entrées!$C$37)+($C91-1),4,TRUE,"Entrées")))</f>
        <v>56175</v>
      </c>
      <c r="K91" s="28">
        <f ca="1">IF($D91&gt;$D$8,"",INDIRECT(ADDRESS(ROW(Entrées!$C$37)+($D91-1)*24+K$11,COLUMN(Entrées!$C$37)+($C91-1),4,TRUE,"Entrées")))</f>
        <v>58175</v>
      </c>
      <c r="L91" s="28">
        <f ca="1">IF($D91&gt;$D$8,"",INDIRECT(ADDRESS(ROW(Entrées!$C$37)+($D91-1)*24+L$11,COLUMN(Entrées!$C$37)+($C91-1),4,TRUE,"Entrées")))</f>
        <v>60237.5</v>
      </c>
      <c r="M91" s="28">
        <f ca="1">IF($D91&gt;$D$8,"",INDIRECT(ADDRESS(ROW(Entrées!$C$37)+($D91-1)*24+M$11,COLUMN(Entrées!$C$37)+($C91-1),4,TRUE,"Entrées")))</f>
        <v>63162.5</v>
      </c>
      <c r="N91" s="28">
        <f ca="1">IF($D91&gt;$D$8,"",INDIRECT(ADDRESS(ROW(Entrées!$C$37)+($D91-1)*24+N$11,COLUMN(Entrées!$C$37)+($C91-1),4,TRUE,"Entrées")))</f>
        <v>66862.5</v>
      </c>
      <c r="O91" s="28">
        <f ca="1">IF($D91&gt;$D$8,"",INDIRECT(ADDRESS(ROW(Entrées!$C$37)+($D91-1)*24+O$11,COLUMN(Entrées!$C$37)+($C91-1),4,TRUE,"Entrées")))</f>
        <v>67937.5</v>
      </c>
      <c r="P91" s="28">
        <f ca="1">IF($D91&gt;$D$8,"",INDIRECT(ADDRESS(ROW(Entrées!$C$37)+($D91-1)*24+P$11,COLUMN(Entrées!$C$37)+($C91-1),4,TRUE,"Entrées")))</f>
        <v>67750</v>
      </c>
      <c r="Q91" s="28">
        <f ca="1">IF($D91&gt;$D$8,"",INDIRECT(ADDRESS(ROW(Entrées!$C$37)+($D91-1)*24+Q$11,COLUMN(Entrées!$C$37)+($C91-1),4,TRUE,"Entrées")))</f>
        <v>68937.5</v>
      </c>
      <c r="R91" s="28">
        <f ca="1">IF($D91&gt;$D$8,"",INDIRECT(ADDRESS(ROW(Entrées!$C$37)+($D91-1)*24+R$11,COLUMN(Entrées!$C$37)+($C91-1),4,TRUE,"Entrées")))</f>
        <v>68225</v>
      </c>
      <c r="S91" s="28">
        <f ca="1">IF($D91&gt;$D$8,"",INDIRECT(ADDRESS(ROW(Entrées!$C$37)+($D91-1)*24+S$11,COLUMN(Entrées!$C$37)+($C91-1),4,TRUE,"Entrées")))</f>
        <v>65225</v>
      </c>
      <c r="T91" s="28">
        <f ca="1">IF($D91&gt;$D$8,"",INDIRECT(ADDRESS(ROW(Entrées!$C$37)+($D91-1)*24+T$11,COLUMN(Entrées!$C$37)+($C91-1),4,TRUE,"Entrées")))</f>
        <v>62250</v>
      </c>
      <c r="U91" s="28">
        <f ca="1">IF($D91&gt;$D$8,"",INDIRECT(ADDRESS(ROW(Entrées!$C$37)+($D91-1)*24+U$11,COLUMN(Entrées!$C$37)+($C91-1),4,TRUE,"Entrées")))</f>
        <v>59600</v>
      </c>
      <c r="V91" s="28">
        <f ca="1">IF($D91&gt;$D$8,"",INDIRECT(ADDRESS(ROW(Entrées!$C$37)+($D91-1)*24+V$11,COLUMN(Entrées!$C$37)+($C91-1),4,TRUE,"Entrées")))</f>
        <v>58500</v>
      </c>
      <c r="W91" s="28">
        <f ca="1">IF($D91&gt;$D$8,"",INDIRECT(ADDRESS(ROW(Entrées!$C$37)+($D91-1)*24+W$11,COLUMN(Entrées!$C$37)+($C91-1),4,TRUE,"Entrées")))</f>
        <v>60275</v>
      </c>
      <c r="X91" s="28">
        <f ca="1">IF($D91&gt;$D$8,"",INDIRECT(ADDRESS(ROW(Entrées!$C$37)+($D91-1)*24+X$11,COLUMN(Entrées!$C$37)+($C91-1),4,TRUE,"Entrées")))</f>
        <v>62225</v>
      </c>
      <c r="Y91" s="28">
        <f ca="1">IF($D91&gt;$D$8,"",INDIRECT(ADDRESS(ROW(Entrées!$C$37)+($D91-1)*24+Y$11,COLUMN(Entrées!$C$37)+($C91-1),4,TRUE,"Entrées")))</f>
        <v>63037.5</v>
      </c>
      <c r="Z91" s="28">
        <f ca="1">IF($D91&gt;$D$8,"",INDIRECT(ADDRESS(ROW(Entrées!$C$37)+($D91-1)*24+Z$11,COLUMN(Entrées!$C$37)+($C91-1),4,TRUE,"Entrées")))</f>
        <v>63062.5</v>
      </c>
      <c r="AA91" s="28">
        <f ca="1">IF($D91&gt;$D$8,"",INDIRECT(ADDRESS(ROW(Entrées!$C$37)+($D91-1)*24+AA$11,COLUMN(Entrées!$C$37)+($C91-1),4,TRUE,"Entrées")))</f>
        <v>63150</v>
      </c>
      <c r="AB91" s="28">
        <f ca="1">IF($D91&gt;$D$8,"",INDIRECT(ADDRESS(ROW(Entrées!$C$37)+($D91-1)*24+AB$11,COLUMN(Entrées!$C$37)+($C91-1),4,TRUE,"Entrées")))</f>
        <v>65700</v>
      </c>
      <c r="AC91" s="11"/>
      <c r="AD91" s="40">
        <f t="shared" ca="1" si="97"/>
        <v>62660.416666666664</v>
      </c>
      <c r="AE91" s="40">
        <f t="shared" ca="1" si="99"/>
        <v>68937.5</v>
      </c>
      <c r="AF91" s="40">
        <f t="shared" ca="1" si="100"/>
        <v>55950</v>
      </c>
      <c r="AG91" s="4"/>
      <c r="AH91" s="11">
        <f>Entrées!A118</f>
        <v>4</v>
      </c>
      <c r="AI91" s="13">
        <f>Entrées!B118</f>
        <v>9</v>
      </c>
      <c r="AJ91" s="31">
        <f t="shared" ca="1" si="70"/>
        <v>55625.834722222207</v>
      </c>
      <c r="AK91" s="31">
        <f t="shared" ca="1" si="46"/>
        <v>55155.277777777781</v>
      </c>
      <c r="AL91" s="31">
        <f t="shared" ca="1" si="47"/>
        <v>55132.569444444431</v>
      </c>
      <c r="AM91" s="31">
        <f t="shared" ca="1" si="48"/>
        <v>439.35972222222233</v>
      </c>
      <c r="AN91" s="31">
        <f t="shared" ca="1" si="49"/>
        <v>2143.2847222222222</v>
      </c>
      <c r="AO91" s="31">
        <f t="shared" ca="1" si="50"/>
        <v>1711.4715277777773</v>
      </c>
      <c r="AP91" s="31">
        <f t="shared" ca="1" si="51"/>
        <v>43686.806944444448</v>
      </c>
      <c r="AQ91" s="31">
        <f t="shared" ca="1" si="52"/>
        <v>2048.2006944444447</v>
      </c>
      <c r="AR91" s="31">
        <f t="shared" ca="1" si="53"/>
        <v>467.57708333333329</v>
      </c>
      <c r="AS91" s="31">
        <f t="shared" ca="1" si="54"/>
        <v>9872.0041666666693</v>
      </c>
      <c r="AT91" s="31">
        <f t="shared" ca="1" si="55"/>
        <v>-752.91041666666672</v>
      </c>
      <c r="AU91" s="31">
        <f t="shared" ca="1" si="56"/>
        <v>580.30277777777769</v>
      </c>
      <c r="AV91" s="31">
        <f t="shared" ca="1" si="57"/>
        <v>-4570.3041666666659</v>
      </c>
      <c r="AW91" s="31">
        <f t="shared" ca="1" si="58"/>
        <v>53.39583333333335</v>
      </c>
      <c r="AX91" s="31">
        <f t="shared" ca="1" si="59"/>
        <v>1401.9361111111111</v>
      </c>
      <c r="AY91" s="31">
        <f t="shared" ca="1" si="60"/>
        <v>-1132.0805555555555</v>
      </c>
      <c r="AZ91" s="31">
        <f t="shared" ca="1" si="61"/>
        <v>-2177.1819444444441</v>
      </c>
      <c r="BA91" s="31">
        <f t="shared" ca="1" si="62"/>
        <v>644.8125</v>
      </c>
      <c r="BB91" s="31">
        <f t="shared" ca="1" si="63"/>
        <v>-1410.101388888889</v>
      </c>
      <c r="BC91" s="31">
        <f t="shared" ca="1" si="64"/>
        <v>-1800.2902777777781</v>
      </c>
      <c r="BF91" s="11">
        <f t="shared" si="65"/>
        <v>4</v>
      </c>
      <c r="BG91" s="11">
        <f t="shared" si="102"/>
        <v>9</v>
      </c>
      <c r="BH91" s="32">
        <f>IF($BF91&gt;$Y$7,"",IF(AND($BF91=$Y$7,$BG91=23),"",Entrées!C119-Entrées!C118))</f>
        <v>-146.5</v>
      </c>
      <c r="BI91" s="32">
        <f>IF($BF91&gt;$Y$7,"",IF(AND($BF91=$Y$7,$BG91=23),"",Entrées!D119-Entrées!D118))</f>
        <v>-1025</v>
      </c>
      <c r="BJ91" s="32">
        <f>IF($BF91&gt;$Y$7,"",IF(AND($BF91=$Y$7,$BG91=23),"",Entrées!E119-Entrées!E118))</f>
        <v>-375</v>
      </c>
      <c r="BK91" s="32">
        <f>IF($BF91&gt;$Y$7,"",IF(AND($BF91=$Y$7,$BG91=23),"",Entrées!F119-Entrées!F118))</f>
        <v>0.5</v>
      </c>
      <c r="BL91" s="32">
        <f>IF($BF91&gt;$Y$7,"",IF(AND($BF91=$Y$7,$BG91=23),"",Entrées!G119-Entrées!G118))</f>
        <v>19.5</v>
      </c>
      <c r="BM91" s="32">
        <f>IF($BF91&gt;$Y$7,"",IF(AND($BF91=$Y$7,$BG91=23),"",Entrées!H119-Entrées!H118))</f>
        <v>4</v>
      </c>
      <c r="BN91" s="32">
        <f>IF($BF91&gt;$Y$7,"",IF(AND($BF91=$Y$7,$BG91=23),"",Entrées!I119-Entrées!I118))</f>
        <v>-19</v>
      </c>
      <c r="BO91" s="32">
        <f>IF($BF91&gt;$Y$7,"",IF(AND($BF91=$Y$7,$BG91=23),"",Entrées!J119-Entrées!J118))</f>
        <v>-47.5</v>
      </c>
      <c r="BP91" s="32">
        <f>IF($BF91&gt;$Y$7,"",IF(AND($BF91=$Y$7,$BG91=23),"",Entrées!K119-Entrées!K118))</f>
        <v>238.5</v>
      </c>
      <c r="BQ91" s="32">
        <f>IF($BF91&gt;$Y$7,"",IF(AND($BF91=$Y$7,$BG91=23),"",Entrées!L119-Entrées!L118))</f>
        <v>376.5</v>
      </c>
      <c r="BR91" s="32">
        <f>IF($BF91&gt;$Y$7,"",IF(AND($BF91=$Y$7,$BG91=23),"",Entrées!M119-Entrées!M118))</f>
        <v>0</v>
      </c>
      <c r="BS91" s="32">
        <f>IF($BF91&gt;$Y$7,"",IF(AND($BF91=$Y$7,$BG91=23),"",Entrées!N119-Entrées!N118))</f>
        <v>1.5</v>
      </c>
      <c r="BT91" s="32">
        <f>IF($BF91&gt;$Y$7,"",IF(AND($BF91=$Y$7,$BG91=23),"",Entrées!O119-Entrées!O118))</f>
        <v>-722</v>
      </c>
      <c r="BU91" s="32">
        <f>IF($BF91&gt;$Y$7,"",IF(AND($BF91=$Y$7,$BG91=23),"",Entrées!P119-Entrées!P118))</f>
        <v>0</v>
      </c>
      <c r="BV91" s="32">
        <f>IF($BF91&gt;$Y$7,"",IF(AND($BF91=$Y$7,$BG91=23),"",Entrées!Q119-Entrées!Q118))</f>
        <v>0</v>
      </c>
      <c r="BW91" s="32">
        <f>IF($BF91&gt;$Y$7,"",IF(AND($BF91=$Y$7,$BG91=23),"",Entrées!R119-Entrées!R118))</f>
        <v>-1140</v>
      </c>
      <c r="BX91" s="32">
        <f>IF($BF91&gt;$Y$7,"",IF(AND($BF91=$Y$7,$BG91=23),"",Entrées!S119-Entrées!S118))</f>
        <v>540</v>
      </c>
      <c r="BY91" s="32">
        <f>IF($BF91&gt;$Y$7,"",IF(AND($BF91=$Y$7,$BG91=23),"",Entrées!T119-Entrées!T118))</f>
        <v>0</v>
      </c>
      <c r="BZ91" s="32">
        <f>IF($BF91&gt;$Y$7,"",IF(AND($BF91=$Y$7,$BG91=23),"",Entrées!U119-Entrées!U118))</f>
        <v>294</v>
      </c>
      <c r="CA91" s="32">
        <f>IF($BF91&gt;$Y$7,"",IF(AND($BF91=$Y$7,$BG91=23),"",Entrées!V119-Entrées!V118))</f>
        <v>-364</v>
      </c>
      <c r="CD91" s="33">
        <f>IF($BF91&lt;=$Y$7,Entrées!J118/CD$2,"")</f>
        <v>0.36249999999999999</v>
      </c>
      <c r="CE91" s="33">
        <f>IF($BF91&lt;=$Y$7,Entrées!K118/CE$2,"")</f>
        <v>6.3690476190476186E-2</v>
      </c>
      <c r="CF91" s="11">
        <f t="shared" si="66"/>
        <v>7600</v>
      </c>
      <c r="CG91" s="11">
        <f t="shared" si="67"/>
        <v>4200</v>
      </c>
      <c r="CH91" s="52">
        <f t="shared" si="68"/>
        <v>0.26950009137426939</v>
      </c>
      <c r="CI91" s="52">
        <f t="shared" si="69"/>
        <v>0.11132787698412699</v>
      </c>
    </row>
    <row r="92" spans="3:154">
      <c r="C92" s="11">
        <f t="shared" si="101"/>
        <v>3</v>
      </c>
      <c r="D92" s="27">
        <f t="shared" si="98"/>
        <v>7</v>
      </c>
      <c r="E92" s="28">
        <f ca="1">IF($D92&gt;$D$8,"",INDIRECT(ADDRESS(ROW(Entrées!$C$37)+($D92-1)*24+E$11,COLUMN(Entrées!$C$37)+($C92-1),4,TRUE,"Entrées")))</f>
        <v>64312.5</v>
      </c>
      <c r="F92" s="28">
        <f ca="1">IF($D92&gt;$D$8,"",INDIRECT(ADDRESS(ROW(Entrées!$C$37)+($D92-1)*24+F$11,COLUMN(Entrées!$C$37)+($C92-1),4,TRUE,"Entrées")))</f>
        <v>61800</v>
      </c>
      <c r="G92" s="28">
        <f ca="1">IF($D92&gt;$D$8,"",INDIRECT(ADDRESS(ROW(Entrées!$C$37)+($D92-1)*24+G$11,COLUMN(Entrées!$C$37)+($C92-1),4,TRUE,"Entrées")))</f>
        <v>60362.5</v>
      </c>
      <c r="H92" s="28">
        <f ca="1">IF($D92&gt;$D$8,"",INDIRECT(ADDRESS(ROW(Entrées!$C$37)+($D92-1)*24+H$11,COLUMN(Entrées!$C$37)+($C92-1),4,TRUE,"Entrées")))</f>
        <v>57075</v>
      </c>
      <c r="I92" s="28">
        <f ca="1">IF($D92&gt;$D$8,"",INDIRECT(ADDRESS(ROW(Entrées!$C$37)+($D92-1)*24+I$11,COLUMN(Entrées!$C$37)+($C92-1),4,TRUE,"Entrées")))</f>
        <v>55000</v>
      </c>
      <c r="J92" s="28">
        <f ca="1">IF($D92&gt;$D$8,"",INDIRECT(ADDRESS(ROW(Entrées!$C$37)+($D92-1)*24+J$11,COLUMN(Entrées!$C$37)+($C92-1),4,TRUE,"Entrées")))</f>
        <v>54737.5</v>
      </c>
      <c r="K92" s="28">
        <f ca="1">IF($D92&gt;$D$8,"",INDIRECT(ADDRESS(ROW(Entrées!$C$37)+($D92-1)*24+K$11,COLUMN(Entrées!$C$37)+($C92-1),4,TRUE,"Entrées")))</f>
        <v>55800</v>
      </c>
      <c r="L92" s="28">
        <f ca="1">IF($D92&gt;$D$8,"",INDIRECT(ADDRESS(ROW(Entrées!$C$37)+($D92-1)*24+L$11,COLUMN(Entrées!$C$37)+($C92-1),4,TRUE,"Entrées")))</f>
        <v>56462.5</v>
      </c>
      <c r="M92" s="28">
        <f ca="1">IF($D92&gt;$D$8,"",INDIRECT(ADDRESS(ROW(Entrées!$C$37)+($D92-1)*24+M$11,COLUMN(Entrées!$C$37)+($C92-1),4,TRUE,"Entrées")))</f>
        <v>58237.5</v>
      </c>
      <c r="N92" s="28">
        <f ca="1">IF($D92&gt;$D$8,"",INDIRECT(ADDRESS(ROW(Entrées!$C$37)+($D92-1)*24+N$11,COLUMN(Entrées!$C$37)+($C92-1),4,TRUE,"Entrées")))</f>
        <v>60762.5</v>
      </c>
      <c r="O92" s="28">
        <f ca="1">IF($D92&gt;$D$8,"",INDIRECT(ADDRESS(ROW(Entrées!$C$37)+($D92-1)*24+O$11,COLUMN(Entrées!$C$37)+($C92-1),4,TRUE,"Entrées")))</f>
        <v>61925</v>
      </c>
      <c r="P92" s="28">
        <f ca="1">IF($D92&gt;$D$8,"",INDIRECT(ADDRESS(ROW(Entrées!$C$37)+($D92-1)*24+P$11,COLUMN(Entrées!$C$37)+($C92-1),4,TRUE,"Entrées")))</f>
        <v>61550</v>
      </c>
      <c r="Q92" s="28">
        <f ca="1">IF($D92&gt;$D$8,"",INDIRECT(ADDRESS(ROW(Entrées!$C$37)+($D92-1)*24+Q$11,COLUMN(Entrées!$C$37)+($C92-1),4,TRUE,"Entrées")))</f>
        <v>61862.5</v>
      </c>
      <c r="R92" s="28">
        <f ca="1">IF($D92&gt;$D$8,"",INDIRECT(ADDRESS(ROW(Entrées!$C$37)+($D92-1)*24+R$11,COLUMN(Entrées!$C$37)+($C92-1),4,TRUE,"Entrées")))</f>
        <v>59987.5</v>
      </c>
      <c r="S92" s="28">
        <f ca="1">IF($D92&gt;$D$8,"",INDIRECT(ADDRESS(ROW(Entrées!$C$37)+($D92-1)*24+S$11,COLUMN(Entrées!$C$37)+($C92-1),4,TRUE,"Entrées")))</f>
        <v>55737.5</v>
      </c>
      <c r="T92" s="28">
        <f ca="1">IF($D92&gt;$D$8,"",INDIRECT(ADDRESS(ROW(Entrées!$C$37)+($D92-1)*24+T$11,COLUMN(Entrées!$C$37)+($C92-1),4,TRUE,"Entrées")))</f>
        <v>52437.5</v>
      </c>
      <c r="U92" s="28">
        <f ca="1">IF($D92&gt;$D$8,"",INDIRECT(ADDRESS(ROW(Entrées!$C$37)+($D92-1)*24+U$11,COLUMN(Entrées!$C$37)+($C92-1),4,TRUE,"Entrées")))</f>
        <v>50275</v>
      </c>
      <c r="V92" s="28">
        <f ca="1">IF($D92&gt;$D$8,"",INDIRECT(ADDRESS(ROW(Entrées!$C$37)+($D92-1)*24+V$11,COLUMN(Entrées!$C$37)+($C92-1),4,TRUE,"Entrées")))</f>
        <v>49737.5</v>
      </c>
      <c r="W92" s="28">
        <f ca="1">IF($D92&gt;$D$8,"",INDIRECT(ADDRESS(ROW(Entrées!$C$37)+($D92-1)*24+W$11,COLUMN(Entrées!$C$37)+($C92-1),4,TRUE,"Entrées")))</f>
        <v>52050</v>
      </c>
      <c r="X92" s="28">
        <f ca="1">IF($D92&gt;$D$8,"",INDIRECT(ADDRESS(ROW(Entrées!$C$37)+($D92-1)*24+X$11,COLUMN(Entrées!$C$37)+($C92-1),4,TRUE,"Entrées")))</f>
        <v>55787.5</v>
      </c>
      <c r="Y92" s="28">
        <f ca="1">IF($D92&gt;$D$8,"",INDIRECT(ADDRESS(ROW(Entrées!$C$37)+($D92-1)*24+Y$11,COLUMN(Entrées!$C$37)+($C92-1),4,TRUE,"Entrées")))</f>
        <v>59425</v>
      </c>
      <c r="Z92" s="28">
        <f ca="1">IF($D92&gt;$D$8,"",INDIRECT(ADDRESS(ROW(Entrées!$C$37)+($D92-1)*24+Z$11,COLUMN(Entrées!$C$37)+($C92-1),4,TRUE,"Entrées")))</f>
        <v>61037.5</v>
      </c>
      <c r="AA92" s="28">
        <f ca="1">IF($D92&gt;$D$8,"",INDIRECT(ADDRESS(ROW(Entrées!$C$37)+($D92-1)*24+AA$11,COLUMN(Entrées!$C$37)+($C92-1),4,TRUE,"Entrées")))</f>
        <v>61100</v>
      </c>
      <c r="AB92" s="28">
        <f ca="1">IF($D92&gt;$D$8,"",INDIRECT(ADDRESS(ROW(Entrées!$C$37)+($D92-1)*24+AB$11,COLUMN(Entrées!$C$37)+($C92-1),4,TRUE,"Entrées")))</f>
        <v>63312.5</v>
      </c>
      <c r="AC92" s="11"/>
      <c r="AD92" s="40">
        <f t="shared" ca="1" si="97"/>
        <v>57948.958333333336</v>
      </c>
      <c r="AE92" s="40">
        <f t="shared" ca="1" si="99"/>
        <v>64312.5</v>
      </c>
      <c r="AF92" s="40">
        <f t="shared" ca="1" si="100"/>
        <v>49737.5</v>
      </c>
      <c r="AG92" s="4"/>
      <c r="AH92" s="11">
        <f>Entrées!A119</f>
        <v>4</v>
      </c>
      <c r="AI92" s="13">
        <f>Entrées!B119</f>
        <v>10</v>
      </c>
      <c r="AJ92" s="31">
        <f t="shared" ca="1" si="70"/>
        <v>55625.834722222207</v>
      </c>
      <c r="AK92" s="31">
        <f t="shared" ca="1" si="46"/>
        <v>55155.277777777781</v>
      </c>
      <c r="AL92" s="31">
        <f t="shared" ca="1" si="47"/>
        <v>55132.569444444431</v>
      </c>
      <c r="AM92" s="31">
        <f t="shared" ca="1" si="48"/>
        <v>439.35972222222233</v>
      </c>
      <c r="AN92" s="31">
        <f t="shared" ca="1" si="49"/>
        <v>2143.2847222222222</v>
      </c>
      <c r="AO92" s="31">
        <f t="shared" ca="1" si="50"/>
        <v>1711.4715277777773</v>
      </c>
      <c r="AP92" s="31">
        <f t="shared" ca="1" si="51"/>
        <v>43686.806944444448</v>
      </c>
      <c r="AQ92" s="31">
        <f t="shared" ca="1" si="52"/>
        <v>2048.2006944444447</v>
      </c>
      <c r="AR92" s="31">
        <f t="shared" ca="1" si="53"/>
        <v>467.57708333333329</v>
      </c>
      <c r="AS92" s="31">
        <f t="shared" ca="1" si="54"/>
        <v>9872.0041666666693</v>
      </c>
      <c r="AT92" s="31">
        <f t="shared" ca="1" si="55"/>
        <v>-752.91041666666672</v>
      </c>
      <c r="AU92" s="31">
        <f t="shared" ca="1" si="56"/>
        <v>580.30277777777769</v>
      </c>
      <c r="AV92" s="31">
        <f t="shared" ca="1" si="57"/>
        <v>-4570.3041666666659</v>
      </c>
      <c r="AW92" s="31">
        <f t="shared" ca="1" si="58"/>
        <v>53.39583333333335</v>
      </c>
      <c r="AX92" s="31">
        <f t="shared" ca="1" si="59"/>
        <v>1401.9361111111111</v>
      </c>
      <c r="AY92" s="31">
        <f t="shared" ca="1" si="60"/>
        <v>-1132.0805555555555</v>
      </c>
      <c r="AZ92" s="31">
        <f t="shared" ca="1" si="61"/>
        <v>-2177.1819444444441</v>
      </c>
      <c r="BA92" s="31">
        <f t="shared" ca="1" si="62"/>
        <v>644.8125</v>
      </c>
      <c r="BB92" s="31">
        <f t="shared" ca="1" si="63"/>
        <v>-1410.101388888889</v>
      </c>
      <c r="BC92" s="31">
        <f t="shared" ca="1" si="64"/>
        <v>-1800.2902777777781</v>
      </c>
      <c r="BF92" s="11">
        <f t="shared" si="65"/>
        <v>4</v>
      </c>
      <c r="BG92" s="11">
        <f t="shared" si="102"/>
        <v>10</v>
      </c>
      <c r="BH92" s="32">
        <f>IF($BF92&gt;$Y$7,"",IF(AND($BF92=$Y$7,$BG92=23),"",Entrées!C120-Entrées!C119))</f>
        <v>-778.5</v>
      </c>
      <c r="BI92" s="32">
        <f>IF($BF92&gt;$Y$7,"",IF(AND($BF92=$Y$7,$BG92=23),"",Entrées!D120-Entrées!D119))</f>
        <v>-1387.5</v>
      </c>
      <c r="BJ92" s="32">
        <f>IF($BF92&gt;$Y$7,"",IF(AND($BF92=$Y$7,$BG92=23),"",Entrées!E120-Entrées!E119))</f>
        <v>-450</v>
      </c>
      <c r="BK92" s="32">
        <f>IF($BF92&gt;$Y$7,"",IF(AND($BF92=$Y$7,$BG92=23),"",Entrées!F120-Entrées!F119))</f>
        <v>-2</v>
      </c>
      <c r="BL92" s="32">
        <f>IF($BF92&gt;$Y$7,"",IF(AND($BF92=$Y$7,$BG92=23),"",Entrées!G120-Entrées!G119))</f>
        <v>-144</v>
      </c>
      <c r="BM92" s="32">
        <f>IF($BF92&gt;$Y$7,"",IF(AND($BF92=$Y$7,$BG92=23),"",Entrées!H120-Entrées!H119))</f>
        <v>-44.5</v>
      </c>
      <c r="BN92" s="32">
        <f>IF($BF92&gt;$Y$7,"",IF(AND($BF92=$Y$7,$BG92=23),"",Entrées!I120-Entrées!I119))</f>
        <v>-16</v>
      </c>
      <c r="BO92" s="32">
        <f>IF($BF92&gt;$Y$7,"",IF(AND($BF92=$Y$7,$BG92=23),"",Entrées!J120-Entrées!J119))</f>
        <v>-42.5</v>
      </c>
      <c r="BP92" s="32">
        <f>IF($BF92&gt;$Y$7,"",IF(AND($BF92=$Y$7,$BG92=23),"",Entrées!K120-Entrées!K119))</f>
        <v>230</v>
      </c>
      <c r="BQ92" s="32">
        <f>IF($BF92&gt;$Y$7,"",IF(AND($BF92=$Y$7,$BG92=23),"",Entrées!L120-Entrées!L119))</f>
        <v>-780.5</v>
      </c>
      <c r="BR92" s="32">
        <f>IF($BF92&gt;$Y$7,"",IF(AND($BF92=$Y$7,$BG92=23),"",Entrées!M120-Entrées!M119))</f>
        <v>0.5</v>
      </c>
      <c r="BS92" s="32">
        <f>IF($BF92&gt;$Y$7,"",IF(AND($BF92=$Y$7,$BG92=23),"",Entrées!N120-Entrées!N119))</f>
        <v>-7</v>
      </c>
      <c r="BT92" s="32">
        <f>IF($BF92&gt;$Y$7,"",IF(AND($BF92=$Y$7,$BG92=23),"",Entrées!O120-Entrées!O119))</f>
        <v>27.5</v>
      </c>
      <c r="BU92" s="32">
        <f>IF($BF92&gt;$Y$7,"",IF(AND($BF92=$Y$7,$BG92=23),"",Entrées!P120-Entrées!P119))</f>
        <v>-1</v>
      </c>
      <c r="BV92" s="32">
        <f>IF($BF92&gt;$Y$7,"",IF(AND($BF92=$Y$7,$BG92=23),"",Entrées!Q120-Entrées!Q119))</f>
        <v>0</v>
      </c>
      <c r="BW92" s="32">
        <f>IF($BF92&gt;$Y$7,"",IF(AND($BF92=$Y$7,$BG92=23),"",Entrées!R120-Entrées!R119))</f>
        <v>-256</v>
      </c>
      <c r="BX92" s="32">
        <f>IF($BF92&gt;$Y$7,"",IF(AND($BF92=$Y$7,$BG92=23),"",Entrées!S120-Entrées!S119))</f>
        <v>128</v>
      </c>
      <c r="BY92" s="32">
        <f>IF($BF92&gt;$Y$7,"",IF(AND($BF92=$Y$7,$BG92=23),"",Entrées!T120-Entrées!T119))</f>
        <v>0</v>
      </c>
      <c r="BZ92" s="32">
        <f>IF($BF92&gt;$Y$7,"",IF(AND($BF92=$Y$7,$BG92=23),"",Entrées!U120-Entrées!U119))</f>
        <v>449</v>
      </c>
      <c r="CA92" s="32">
        <f>IF($BF92&gt;$Y$7,"",IF(AND($BF92=$Y$7,$BG92=23),"",Entrées!V120-Entrées!V119))</f>
        <v>181</v>
      </c>
      <c r="CD92" s="33">
        <f>IF($BF92&lt;=$Y$7,Entrées!J119/CD$2,"")</f>
        <v>0.35625000000000001</v>
      </c>
      <c r="CE92" s="33">
        <f>IF($BF92&lt;=$Y$7,Entrées!K119/CE$2,"")</f>
        <v>0.12047619047619047</v>
      </c>
      <c r="CF92" s="11">
        <f t="shared" si="66"/>
        <v>7600</v>
      </c>
      <c r="CG92" s="11">
        <f t="shared" si="67"/>
        <v>4200</v>
      </c>
      <c r="CH92" s="52">
        <f t="shared" si="68"/>
        <v>0.26950009137426939</v>
      </c>
      <c r="CI92" s="52">
        <f t="shared" si="69"/>
        <v>0.11132787698412699</v>
      </c>
    </row>
    <row r="93" spans="3:154">
      <c r="C93" s="11">
        <f t="shared" si="101"/>
        <v>3</v>
      </c>
      <c r="D93" s="27">
        <f t="shared" si="98"/>
        <v>8</v>
      </c>
      <c r="E93" s="28">
        <f ca="1">IF($D93&gt;$D$8,"",INDIRECT(ADDRESS(ROW(Entrées!$C$37)+($D93-1)*24+E$11,COLUMN(Entrées!$C$37)+($C93-1),4,TRUE,"Entrées")))</f>
        <v>59787.5</v>
      </c>
      <c r="F93" s="28">
        <f ca="1">IF($D93&gt;$D$8,"",INDIRECT(ADDRESS(ROW(Entrées!$C$37)+($D93-1)*24+F$11,COLUMN(Entrées!$C$37)+($C93-1),4,TRUE,"Entrées")))</f>
        <v>57775</v>
      </c>
      <c r="G93" s="28">
        <f ca="1">IF($D93&gt;$D$8,"",INDIRECT(ADDRESS(ROW(Entrées!$C$37)+($D93-1)*24+G$11,COLUMN(Entrées!$C$37)+($C93-1),4,TRUE,"Entrées")))</f>
        <v>56887.5</v>
      </c>
      <c r="H93" s="28">
        <f ca="1">IF($D93&gt;$D$8,"",INDIRECT(ADDRESS(ROW(Entrées!$C$37)+($D93-1)*24+H$11,COLUMN(Entrées!$C$37)+($C93-1),4,TRUE,"Entrées")))</f>
        <v>54100</v>
      </c>
      <c r="I93" s="28">
        <f ca="1">IF($D93&gt;$D$8,"",INDIRECT(ADDRESS(ROW(Entrées!$C$37)+($D93-1)*24+I$11,COLUMN(Entrées!$C$37)+($C93-1),4,TRUE,"Entrées")))</f>
        <v>52975</v>
      </c>
      <c r="J93" s="28">
        <f ca="1">IF($D93&gt;$D$8,"",INDIRECT(ADDRESS(ROW(Entrées!$C$37)+($D93-1)*24+J$11,COLUMN(Entrées!$C$37)+($C93-1),4,TRUE,"Entrées")))</f>
        <v>55300</v>
      </c>
      <c r="K93" s="28">
        <f ca="1">IF($D93&gt;$D$8,"",INDIRECT(ADDRESS(ROW(Entrées!$C$37)+($D93-1)*24+K$11,COLUMN(Entrées!$C$37)+($C93-1),4,TRUE,"Entrées")))</f>
        <v>61262.5</v>
      </c>
      <c r="L93" s="28">
        <f ca="1">IF($D93&gt;$D$8,"",INDIRECT(ADDRESS(ROW(Entrées!$C$37)+($D93-1)*24+L$11,COLUMN(Entrées!$C$37)+($C93-1),4,TRUE,"Entrées")))</f>
        <v>67775</v>
      </c>
      <c r="M93" s="28">
        <f ca="1">IF($D93&gt;$D$8,"",INDIRECT(ADDRESS(ROW(Entrées!$C$37)+($D93-1)*24+M$11,COLUMN(Entrées!$C$37)+($C93-1),4,TRUE,"Entrées")))</f>
        <v>71125</v>
      </c>
      <c r="N93" s="28">
        <f ca="1">IF($D93&gt;$D$8,"",INDIRECT(ADDRESS(ROW(Entrées!$C$37)+($D93-1)*24+N$11,COLUMN(Entrées!$C$37)+($C93-1),4,TRUE,"Entrées")))</f>
        <v>72850</v>
      </c>
      <c r="O93" s="28">
        <f ca="1">IF($D93&gt;$D$8,"",INDIRECT(ADDRESS(ROW(Entrées!$C$37)+($D93-1)*24+O$11,COLUMN(Entrées!$C$37)+($C93-1),4,TRUE,"Entrées")))</f>
        <v>72362.5</v>
      </c>
      <c r="P93" s="28">
        <f ca="1">IF($D93&gt;$D$8,"",INDIRECT(ADDRESS(ROW(Entrées!$C$37)+($D93-1)*24+P$11,COLUMN(Entrées!$C$37)+($C93-1),4,TRUE,"Entrées")))</f>
        <v>71587.5</v>
      </c>
      <c r="Q93" s="28">
        <f ca="1">IF($D93&gt;$D$8,"",INDIRECT(ADDRESS(ROW(Entrées!$C$37)+($D93-1)*24+Q$11,COLUMN(Entrées!$C$37)+($C93-1),4,TRUE,"Entrées")))</f>
        <v>70762.5</v>
      </c>
      <c r="R93" s="28">
        <f ca="1">IF($D93&gt;$D$8,"",INDIRECT(ADDRESS(ROW(Entrées!$C$37)+($D93-1)*24+R$11,COLUMN(Entrées!$C$37)+($C93-1),4,TRUE,"Entrées")))</f>
        <v>70050</v>
      </c>
      <c r="S93" s="28">
        <f ca="1">IF($D93&gt;$D$8,"",INDIRECT(ADDRESS(ROW(Entrées!$C$37)+($D93-1)*24+S$11,COLUMN(Entrées!$C$37)+($C93-1),4,TRUE,"Entrées")))</f>
        <v>68350</v>
      </c>
      <c r="T93" s="28">
        <f ca="1">IF($D93&gt;$D$8,"",INDIRECT(ADDRESS(ROW(Entrées!$C$37)+($D93-1)*24+T$11,COLUMN(Entrées!$C$37)+($C93-1),4,TRUE,"Entrées")))</f>
        <v>65500</v>
      </c>
      <c r="U93" s="28">
        <f ca="1">IF($D93&gt;$D$8,"",INDIRECT(ADDRESS(ROW(Entrées!$C$37)+($D93-1)*24+U$11,COLUMN(Entrées!$C$37)+($C93-1),4,TRUE,"Entrées")))</f>
        <v>62850</v>
      </c>
      <c r="V93" s="28">
        <f ca="1">IF($D93&gt;$D$8,"",INDIRECT(ADDRESS(ROW(Entrées!$C$37)+($D93-1)*24+V$11,COLUMN(Entrées!$C$37)+($C93-1),4,TRUE,"Entrées")))</f>
        <v>61287.5</v>
      </c>
      <c r="W93" s="28">
        <f ca="1">IF($D93&gt;$D$8,"",INDIRECT(ADDRESS(ROW(Entrées!$C$37)+($D93-1)*24+W$11,COLUMN(Entrées!$C$37)+($C93-1),4,TRUE,"Entrées")))</f>
        <v>62275</v>
      </c>
      <c r="X93" s="28">
        <f ca="1">IF($D93&gt;$D$8,"",INDIRECT(ADDRESS(ROW(Entrées!$C$37)+($D93-1)*24+X$11,COLUMN(Entrées!$C$37)+($C93-1),4,TRUE,"Entrées")))</f>
        <v>63950</v>
      </c>
      <c r="Y93" s="28">
        <f ca="1">IF($D93&gt;$D$8,"",INDIRECT(ADDRESS(ROW(Entrées!$C$37)+($D93-1)*24+Y$11,COLUMN(Entrées!$C$37)+($C93-1),4,TRUE,"Entrées")))</f>
        <v>64387.5</v>
      </c>
      <c r="Z93" s="28">
        <f ca="1">IF($D93&gt;$D$8,"",INDIRECT(ADDRESS(ROW(Entrées!$C$37)+($D93-1)*24+Z$11,COLUMN(Entrées!$C$37)+($C93-1),4,TRUE,"Entrées")))</f>
        <v>64712.5</v>
      </c>
      <c r="AA93" s="28">
        <f ca="1">IF($D93&gt;$D$8,"",INDIRECT(ADDRESS(ROW(Entrées!$C$37)+($D93-1)*24+AA$11,COLUMN(Entrées!$C$37)+($C93-1),4,TRUE,"Entrées")))</f>
        <v>63987.5</v>
      </c>
      <c r="AB93" s="28">
        <f ca="1">IF($D93&gt;$D$8,"",INDIRECT(ADDRESS(ROW(Entrées!$C$37)+($D93-1)*24+AB$11,COLUMN(Entrées!$C$37)+($C93-1),4,TRUE,"Entrées")))</f>
        <v>65087.5</v>
      </c>
      <c r="AC93" s="11"/>
      <c r="AD93" s="40">
        <f t="shared" ca="1" si="97"/>
        <v>64041.145833333336</v>
      </c>
      <c r="AE93" s="40">
        <f t="shared" ca="1" si="99"/>
        <v>72850</v>
      </c>
      <c r="AF93" s="40">
        <f t="shared" ca="1" si="100"/>
        <v>52975</v>
      </c>
      <c r="AG93" s="4"/>
      <c r="AH93" s="11">
        <f>Entrées!A120</f>
        <v>4</v>
      </c>
      <c r="AI93" s="13">
        <f>Entrées!B120</f>
        <v>11</v>
      </c>
      <c r="AJ93" s="31">
        <f t="shared" ca="1" si="70"/>
        <v>55625.834722222207</v>
      </c>
      <c r="AK93" s="31">
        <f t="shared" ca="1" si="46"/>
        <v>55155.277777777781</v>
      </c>
      <c r="AL93" s="31">
        <f t="shared" ca="1" si="47"/>
        <v>55132.569444444431</v>
      </c>
      <c r="AM93" s="31">
        <f t="shared" ca="1" si="48"/>
        <v>439.35972222222233</v>
      </c>
      <c r="AN93" s="31">
        <f t="shared" ca="1" si="49"/>
        <v>2143.2847222222222</v>
      </c>
      <c r="AO93" s="31">
        <f t="shared" ca="1" si="50"/>
        <v>1711.4715277777773</v>
      </c>
      <c r="AP93" s="31">
        <f t="shared" ca="1" si="51"/>
        <v>43686.806944444448</v>
      </c>
      <c r="AQ93" s="31">
        <f t="shared" ca="1" si="52"/>
        <v>2048.2006944444447</v>
      </c>
      <c r="AR93" s="31">
        <f t="shared" ca="1" si="53"/>
        <v>467.57708333333329</v>
      </c>
      <c r="AS93" s="31">
        <f t="shared" ca="1" si="54"/>
        <v>9872.0041666666693</v>
      </c>
      <c r="AT93" s="31">
        <f t="shared" ca="1" si="55"/>
        <v>-752.91041666666672</v>
      </c>
      <c r="AU93" s="31">
        <f t="shared" ca="1" si="56"/>
        <v>580.30277777777769</v>
      </c>
      <c r="AV93" s="31">
        <f t="shared" ca="1" si="57"/>
        <v>-4570.3041666666659</v>
      </c>
      <c r="AW93" s="31">
        <f t="shared" ca="1" si="58"/>
        <v>53.39583333333335</v>
      </c>
      <c r="AX93" s="31">
        <f t="shared" ca="1" si="59"/>
        <v>1401.9361111111111</v>
      </c>
      <c r="AY93" s="31">
        <f t="shared" ca="1" si="60"/>
        <v>-1132.0805555555555</v>
      </c>
      <c r="AZ93" s="31">
        <f t="shared" ca="1" si="61"/>
        <v>-2177.1819444444441</v>
      </c>
      <c r="BA93" s="31">
        <f t="shared" ca="1" si="62"/>
        <v>644.8125</v>
      </c>
      <c r="BB93" s="31">
        <f t="shared" ca="1" si="63"/>
        <v>-1410.101388888889</v>
      </c>
      <c r="BC93" s="31">
        <f t="shared" ca="1" si="64"/>
        <v>-1800.2902777777781</v>
      </c>
      <c r="BD93" s="11"/>
      <c r="BE93" s="11"/>
      <c r="BF93" s="11">
        <f t="shared" si="65"/>
        <v>4</v>
      </c>
      <c r="BG93" s="11">
        <f t="shared" si="102"/>
        <v>11</v>
      </c>
      <c r="BH93" s="32">
        <f>IF($BF93&gt;$Y$7,"",IF(AND($BF93=$Y$7,$BG93=23),"",Entrées!C121-Entrées!C120))</f>
        <v>-702.5</v>
      </c>
      <c r="BI93" s="32">
        <f>IF($BF93&gt;$Y$7,"",IF(AND($BF93=$Y$7,$BG93=23),"",Entrées!D121-Entrées!D120))</f>
        <v>-750</v>
      </c>
      <c r="BJ93" s="32">
        <f>IF($BF93&gt;$Y$7,"",IF(AND($BF93=$Y$7,$BG93=23),"",Entrées!E121-Entrées!E120))</f>
        <v>-500</v>
      </c>
      <c r="BK93" s="32">
        <f>IF($BF93&gt;$Y$7,"",IF(AND($BF93=$Y$7,$BG93=23),"",Entrées!F121-Entrées!F120))</f>
        <v>4.5</v>
      </c>
      <c r="BL93" s="32">
        <f>IF($BF93&gt;$Y$7,"",IF(AND($BF93=$Y$7,$BG93=23),"",Entrées!G121-Entrées!G120))</f>
        <v>-28.5</v>
      </c>
      <c r="BM93" s="32">
        <f>IF($BF93&gt;$Y$7,"",IF(AND($BF93=$Y$7,$BG93=23),"",Entrées!H121-Entrées!H120))</f>
        <v>-68.5</v>
      </c>
      <c r="BN93" s="32">
        <f>IF($BF93&gt;$Y$7,"",IF(AND($BF93=$Y$7,$BG93=23),"",Entrées!I121-Entrées!I120))</f>
        <v>-31</v>
      </c>
      <c r="BO93" s="32">
        <f>IF($BF93&gt;$Y$7,"",IF(AND($BF93=$Y$7,$BG93=23),"",Entrées!J121-Entrées!J120))</f>
        <v>205</v>
      </c>
      <c r="BP93" s="32">
        <f>IF($BF93&gt;$Y$7,"",IF(AND($BF93=$Y$7,$BG93=23),"",Entrées!K121-Entrées!K120))</f>
        <v>181</v>
      </c>
      <c r="BQ93" s="32">
        <f>IF($BF93&gt;$Y$7,"",IF(AND($BF93=$Y$7,$BG93=23),"",Entrées!L121-Entrées!L120))</f>
        <v>-1119</v>
      </c>
      <c r="BR93" s="32">
        <f>IF($BF93&gt;$Y$7,"",IF(AND($BF93=$Y$7,$BG93=23),"",Entrées!M121-Entrées!M120))</f>
        <v>0.5</v>
      </c>
      <c r="BS93" s="32">
        <f>IF($BF93&gt;$Y$7,"",IF(AND($BF93=$Y$7,$BG93=23),"",Entrées!N121-Entrées!N120))</f>
        <v>12.5</v>
      </c>
      <c r="BT93" s="32">
        <f>IF($BF93&gt;$Y$7,"",IF(AND($BF93=$Y$7,$BG93=23),"",Entrées!O121-Entrées!O120))</f>
        <v>141.5</v>
      </c>
      <c r="BU93" s="32">
        <f>IF($BF93&gt;$Y$7,"",IF(AND($BF93=$Y$7,$BG93=23),"",Entrées!P121-Entrées!P120))</f>
        <v>0</v>
      </c>
      <c r="BV93" s="32">
        <f>IF($BF93&gt;$Y$7,"",IF(AND($BF93=$Y$7,$BG93=23),"",Entrées!Q121-Entrées!Q120))</f>
        <v>-266</v>
      </c>
      <c r="BW93" s="32">
        <f>IF($BF93&gt;$Y$7,"",IF(AND($BF93=$Y$7,$BG93=23),"",Entrées!R121-Entrées!R120))</f>
        <v>-355</v>
      </c>
      <c r="BX93" s="32">
        <f>IF($BF93&gt;$Y$7,"",IF(AND($BF93=$Y$7,$BG93=23),"",Entrées!S121-Entrées!S120))</f>
        <v>-321</v>
      </c>
      <c r="BY93" s="32">
        <f>IF($BF93&gt;$Y$7,"",IF(AND($BF93=$Y$7,$BG93=23),"",Entrées!T121-Entrées!T120))</f>
        <v>0</v>
      </c>
      <c r="BZ93" s="32">
        <f>IF($BF93&gt;$Y$7,"",IF(AND($BF93=$Y$7,$BG93=23),"",Entrées!U121-Entrées!U120))</f>
        <v>231</v>
      </c>
      <c r="CA93" s="32">
        <f>IF($BF93&gt;$Y$7,"",IF(AND($BF93=$Y$7,$BG93=23),"",Entrées!V121-Entrées!V120))</f>
        <v>324</v>
      </c>
      <c r="CB93" s="11"/>
      <c r="CD93" s="33">
        <f>IF($BF93&lt;=$Y$7,Entrées!J120/CD$2,"")</f>
        <v>0.35065789473684211</v>
      </c>
      <c r="CE93" s="33">
        <f>IF($BF93&lt;=$Y$7,Entrées!K120/CE$2,"")</f>
        <v>0.17523809523809525</v>
      </c>
      <c r="CF93" s="11">
        <f t="shared" si="66"/>
        <v>7600</v>
      </c>
      <c r="CG93" s="11">
        <f t="shared" si="67"/>
        <v>4200</v>
      </c>
      <c r="CH93" s="52">
        <f t="shared" si="68"/>
        <v>0.26950009137426939</v>
      </c>
      <c r="CI93" s="52">
        <f t="shared" si="69"/>
        <v>0.11132787698412699</v>
      </c>
      <c r="CK93" s="11"/>
      <c r="CL93" s="11"/>
    </row>
    <row r="94" spans="3:154">
      <c r="C94" s="11">
        <f t="shared" si="101"/>
        <v>3</v>
      </c>
      <c r="D94" s="27">
        <f t="shared" si="98"/>
        <v>9</v>
      </c>
      <c r="E94" s="28">
        <f ca="1">IF($D94&gt;$D$8,"",INDIRECT(ADDRESS(ROW(Entrées!$C$37)+($D94-1)*24+E$11,COLUMN(Entrées!$C$37)+($C94-1),4,TRUE,"Entrées")))</f>
        <v>61762.5</v>
      </c>
      <c r="F94" s="28">
        <f ca="1">IF($D94&gt;$D$8,"",INDIRECT(ADDRESS(ROW(Entrées!$C$37)+($D94-1)*24+F$11,COLUMN(Entrées!$C$37)+($C94-1),4,TRUE,"Entrées")))</f>
        <v>59075</v>
      </c>
      <c r="G94" s="28">
        <f ca="1">IF($D94&gt;$D$8,"",INDIRECT(ADDRESS(ROW(Entrées!$C$37)+($D94-1)*24+G$11,COLUMN(Entrées!$C$37)+($C94-1),4,TRUE,"Entrées")))</f>
        <v>58037.5</v>
      </c>
      <c r="H94" s="28">
        <f ca="1">IF($D94&gt;$D$8,"",INDIRECT(ADDRESS(ROW(Entrées!$C$37)+($D94-1)*24+H$11,COLUMN(Entrées!$C$37)+($C94-1),4,TRUE,"Entrées")))</f>
        <v>55125</v>
      </c>
      <c r="I94" s="28">
        <f ca="1">IF($D94&gt;$D$8,"",INDIRECT(ADDRESS(ROW(Entrées!$C$37)+($D94-1)*24+I$11,COLUMN(Entrées!$C$37)+($C94-1),4,TRUE,"Entrées")))</f>
        <v>54000</v>
      </c>
      <c r="J94" s="28">
        <f ca="1">IF($D94&gt;$D$8,"",INDIRECT(ADDRESS(ROW(Entrées!$C$37)+($D94-1)*24+J$11,COLUMN(Entrées!$C$37)+($C94-1),4,TRUE,"Entrées")))</f>
        <v>56025</v>
      </c>
      <c r="K94" s="28">
        <f ca="1">IF($D94&gt;$D$8,"",INDIRECT(ADDRESS(ROW(Entrées!$C$37)+($D94-1)*24+K$11,COLUMN(Entrées!$C$37)+($C94-1),4,TRUE,"Entrées")))</f>
        <v>61300</v>
      </c>
      <c r="L94" s="28">
        <f ca="1">IF($D94&gt;$D$8,"",INDIRECT(ADDRESS(ROW(Entrées!$C$37)+($D94-1)*24+L$11,COLUMN(Entrées!$C$37)+($C94-1),4,TRUE,"Entrées")))</f>
        <v>67575</v>
      </c>
      <c r="M94" s="28">
        <f ca="1">IF($D94&gt;$D$8,"",INDIRECT(ADDRESS(ROW(Entrées!$C$37)+($D94-1)*24+M$11,COLUMN(Entrées!$C$37)+($C94-1),4,TRUE,"Entrées")))</f>
        <v>70412.5</v>
      </c>
      <c r="N94" s="28">
        <f ca="1">IF($D94&gt;$D$8,"",INDIRECT(ADDRESS(ROW(Entrées!$C$37)+($D94-1)*24+N$11,COLUMN(Entrées!$C$37)+($C94-1),4,TRUE,"Entrées")))</f>
        <v>71612.5</v>
      </c>
      <c r="O94" s="28">
        <f ca="1">IF($D94&gt;$D$8,"",INDIRECT(ADDRESS(ROW(Entrées!$C$37)+($D94-1)*24+O$11,COLUMN(Entrées!$C$37)+($C94-1),4,TRUE,"Entrées")))</f>
        <v>71187.5</v>
      </c>
      <c r="P94" s="28">
        <f ca="1">IF($D94&gt;$D$8,"",INDIRECT(ADDRESS(ROW(Entrées!$C$37)+($D94-1)*24+P$11,COLUMN(Entrées!$C$37)+($C94-1),4,TRUE,"Entrées")))</f>
        <v>70650</v>
      </c>
      <c r="Q94" s="28">
        <f ca="1">IF($D94&gt;$D$8,"",INDIRECT(ADDRESS(ROW(Entrées!$C$37)+($D94-1)*24+Q$11,COLUMN(Entrées!$C$37)+($C94-1),4,TRUE,"Entrées")))</f>
        <v>70087.5</v>
      </c>
      <c r="R94" s="28">
        <f ca="1">IF($D94&gt;$D$8,"",INDIRECT(ADDRESS(ROW(Entrées!$C$37)+($D94-1)*24+R$11,COLUMN(Entrées!$C$37)+($C94-1),4,TRUE,"Entrées")))</f>
        <v>69175</v>
      </c>
      <c r="S94" s="28">
        <f ca="1">IF($D94&gt;$D$8,"",INDIRECT(ADDRESS(ROW(Entrées!$C$37)+($D94-1)*24+S$11,COLUMN(Entrées!$C$37)+($C94-1),4,TRUE,"Entrées")))</f>
        <v>67262.5</v>
      </c>
      <c r="T94" s="28">
        <f ca="1">IF($D94&gt;$D$8,"",INDIRECT(ADDRESS(ROW(Entrées!$C$37)+($D94-1)*24+T$11,COLUMN(Entrées!$C$37)+($C94-1),4,TRUE,"Entrées")))</f>
        <v>64250</v>
      </c>
      <c r="U94" s="28">
        <f ca="1">IF($D94&gt;$D$8,"",INDIRECT(ADDRESS(ROW(Entrées!$C$37)+($D94-1)*24+U$11,COLUMN(Entrées!$C$37)+($C94-1),4,TRUE,"Entrées")))</f>
        <v>62137.5</v>
      </c>
      <c r="V94" s="28">
        <f ca="1">IF($D94&gt;$D$8,"",INDIRECT(ADDRESS(ROW(Entrées!$C$37)+($D94-1)*24+V$11,COLUMN(Entrées!$C$37)+($C94-1),4,TRUE,"Entrées")))</f>
        <v>60962.5</v>
      </c>
      <c r="W94" s="28">
        <f ca="1">IF($D94&gt;$D$8,"",INDIRECT(ADDRESS(ROW(Entrées!$C$37)+($D94-1)*24+W$11,COLUMN(Entrées!$C$37)+($C94-1),4,TRUE,"Entrées")))</f>
        <v>62525</v>
      </c>
      <c r="X94" s="28">
        <f ca="1">IF($D94&gt;$D$8,"",INDIRECT(ADDRESS(ROW(Entrées!$C$37)+($D94-1)*24+X$11,COLUMN(Entrées!$C$37)+($C94-1),4,TRUE,"Entrées")))</f>
        <v>64312.5</v>
      </c>
      <c r="Y94" s="28">
        <f ca="1">IF($D94&gt;$D$8,"",INDIRECT(ADDRESS(ROW(Entrées!$C$37)+($D94-1)*24+Y$11,COLUMN(Entrées!$C$37)+($C94-1),4,TRUE,"Entrées")))</f>
        <v>64412.5</v>
      </c>
      <c r="Z94" s="28">
        <f ca="1">IF($D94&gt;$D$8,"",INDIRECT(ADDRESS(ROW(Entrées!$C$37)+($D94-1)*24+Z$11,COLUMN(Entrées!$C$37)+($C94-1),4,TRUE,"Entrées")))</f>
        <v>63237.5</v>
      </c>
      <c r="AA94" s="28">
        <f ca="1">IF($D94&gt;$D$8,"",INDIRECT(ADDRESS(ROW(Entrées!$C$37)+($D94-1)*24+AA$11,COLUMN(Entrées!$C$37)+($C94-1),4,TRUE,"Entrées")))</f>
        <v>62137.5</v>
      </c>
      <c r="AB94" s="28">
        <f ca="1">IF($D94&gt;$D$8,"",INDIRECT(ADDRESS(ROW(Entrées!$C$37)+($D94-1)*24+AB$11,COLUMN(Entrées!$C$37)+($C94-1),4,TRUE,"Entrées")))</f>
        <v>63287.5</v>
      </c>
      <c r="AC94" s="11"/>
      <c r="AD94" s="40">
        <f t="shared" ca="1" si="97"/>
        <v>63772.916666666664</v>
      </c>
      <c r="AE94" s="40">
        <f t="shared" ca="1" si="99"/>
        <v>71612.5</v>
      </c>
      <c r="AF94" s="40">
        <f t="shared" ca="1" si="100"/>
        <v>54000</v>
      </c>
      <c r="AG94" s="4"/>
      <c r="AH94" s="11">
        <f>Entrées!A121</f>
        <v>4</v>
      </c>
      <c r="AI94" s="13">
        <f>Entrées!B121</f>
        <v>12</v>
      </c>
      <c r="AJ94" s="31">
        <f t="shared" ca="1" si="70"/>
        <v>55625.834722222207</v>
      </c>
      <c r="AK94" s="31">
        <f t="shared" ca="1" si="46"/>
        <v>55155.277777777781</v>
      </c>
      <c r="AL94" s="31">
        <f t="shared" ca="1" si="47"/>
        <v>55132.569444444431</v>
      </c>
      <c r="AM94" s="31">
        <f t="shared" ca="1" si="48"/>
        <v>439.35972222222233</v>
      </c>
      <c r="AN94" s="31">
        <f t="shared" ca="1" si="49"/>
        <v>2143.2847222222222</v>
      </c>
      <c r="AO94" s="31">
        <f t="shared" ca="1" si="50"/>
        <v>1711.4715277777773</v>
      </c>
      <c r="AP94" s="31">
        <f t="shared" ca="1" si="51"/>
        <v>43686.806944444448</v>
      </c>
      <c r="AQ94" s="31">
        <f t="shared" ca="1" si="52"/>
        <v>2048.2006944444447</v>
      </c>
      <c r="AR94" s="31">
        <f t="shared" ca="1" si="53"/>
        <v>467.57708333333329</v>
      </c>
      <c r="AS94" s="31">
        <f t="shared" ca="1" si="54"/>
        <v>9872.0041666666693</v>
      </c>
      <c r="AT94" s="31">
        <f t="shared" ca="1" si="55"/>
        <v>-752.91041666666672</v>
      </c>
      <c r="AU94" s="31">
        <f t="shared" ca="1" si="56"/>
        <v>580.30277777777769</v>
      </c>
      <c r="AV94" s="31">
        <f t="shared" ca="1" si="57"/>
        <v>-4570.3041666666659</v>
      </c>
      <c r="AW94" s="31">
        <f t="shared" ca="1" si="58"/>
        <v>53.39583333333335</v>
      </c>
      <c r="AX94" s="31">
        <f t="shared" ca="1" si="59"/>
        <v>1401.9361111111111</v>
      </c>
      <c r="AY94" s="31">
        <f t="shared" ca="1" si="60"/>
        <v>-1132.0805555555555</v>
      </c>
      <c r="AZ94" s="31">
        <f t="shared" ca="1" si="61"/>
        <v>-2177.1819444444441</v>
      </c>
      <c r="BA94" s="31">
        <f t="shared" ca="1" si="62"/>
        <v>644.8125</v>
      </c>
      <c r="BB94" s="31">
        <f t="shared" ca="1" si="63"/>
        <v>-1410.101388888889</v>
      </c>
      <c r="BC94" s="31">
        <f t="shared" ca="1" si="64"/>
        <v>-1800.2902777777781</v>
      </c>
      <c r="BD94" s="11"/>
      <c r="BE94" s="11"/>
      <c r="BF94" s="11">
        <f t="shared" si="65"/>
        <v>4</v>
      </c>
      <c r="BG94" s="11">
        <f t="shared" si="102"/>
        <v>12</v>
      </c>
      <c r="BH94" s="32">
        <f>IF($BF94&gt;$Y$7,"",IF(AND($BF94=$Y$7,$BG94=23),"",Entrées!C122-Entrées!C121))</f>
        <v>-718</v>
      </c>
      <c r="BI94" s="32">
        <f>IF($BF94&gt;$Y$7,"",IF(AND($BF94=$Y$7,$BG94=23),"",Entrées!D122-Entrées!D121))</f>
        <v>-1100</v>
      </c>
      <c r="BJ94" s="32">
        <f>IF($BF94&gt;$Y$7,"",IF(AND($BF94=$Y$7,$BG94=23),"",Entrées!E122-Entrées!E121))</f>
        <v>-1050</v>
      </c>
      <c r="BK94" s="32">
        <f>IF($BF94&gt;$Y$7,"",IF(AND($BF94=$Y$7,$BG94=23),"",Entrées!F122-Entrées!F121))</f>
        <v>-6</v>
      </c>
      <c r="BL94" s="32">
        <f>IF($BF94&gt;$Y$7,"",IF(AND($BF94=$Y$7,$BG94=23),"",Entrées!G122-Entrées!G121))</f>
        <v>53.5</v>
      </c>
      <c r="BM94" s="32">
        <f>IF($BF94&gt;$Y$7,"",IF(AND($BF94=$Y$7,$BG94=23),"",Entrées!H122-Entrées!H121))</f>
        <v>24</v>
      </c>
      <c r="BN94" s="32">
        <f>IF($BF94&gt;$Y$7,"",IF(AND($BF94=$Y$7,$BG94=23),"",Entrées!I122-Entrées!I121))</f>
        <v>-55.5</v>
      </c>
      <c r="BO94" s="32">
        <f>IF($BF94&gt;$Y$7,"",IF(AND($BF94=$Y$7,$BG94=23),"",Entrées!J122-Entrées!J121))</f>
        <v>179</v>
      </c>
      <c r="BP94" s="32">
        <f>IF($BF94&gt;$Y$7,"",IF(AND($BF94=$Y$7,$BG94=23),"",Entrées!K122-Entrées!K121))</f>
        <v>72.5</v>
      </c>
      <c r="BQ94" s="32">
        <f>IF($BF94&gt;$Y$7,"",IF(AND($BF94=$Y$7,$BG94=23),"",Entrées!L122-Entrées!L121))</f>
        <v>-532.5</v>
      </c>
      <c r="BR94" s="32">
        <f>IF($BF94&gt;$Y$7,"",IF(AND($BF94=$Y$7,$BG94=23),"",Entrées!M122-Entrées!M121))</f>
        <v>-1</v>
      </c>
      <c r="BS94" s="32">
        <f>IF($BF94&gt;$Y$7,"",IF(AND($BF94=$Y$7,$BG94=23),"",Entrées!N122-Entrées!N121))</f>
        <v>11</v>
      </c>
      <c r="BT94" s="32">
        <f>IF($BF94&gt;$Y$7,"",IF(AND($BF94=$Y$7,$BG94=23),"",Entrées!O122-Entrées!O121))</f>
        <v>-462</v>
      </c>
      <c r="BU94" s="32">
        <f>IF($BF94&gt;$Y$7,"",IF(AND($BF94=$Y$7,$BG94=23),"",Entrées!P122-Entrées!P121))</f>
        <v>1.5</v>
      </c>
      <c r="BV94" s="32">
        <f>IF($BF94&gt;$Y$7,"",IF(AND($BF94=$Y$7,$BG94=23),"",Entrées!Q122-Entrées!Q121))</f>
        <v>88</v>
      </c>
      <c r="BW94" s="32">
        <f>IF($BF94&gt;$Y$7,"",IF(AND($BF94=$Y$7,$BG94=23),"",Entrées!R122-Entrées!R121))</f>
        <v>-70</v>
      </c>
      <c r="BX94" s="32">
        <f>IF($BF94&gt;$Y$7,"",IF(AND($BF94=$Y$7,$BG94=23),"",Entrées!S122-Entrées!S121))</f>
        <v>307</v>
      </c>
      <c r="BY94" s="32">
        <f>IF($BF94&gt;$Y$7,"",IF(AND($BF94=$Y$7,$BG94=23),"",Entrées!T122-Entrées!T121))</f>
        <v>0</v>
      </c>
      <c r="BZ94" s="32">
        <f>IF($BF94&gt;$Y$7,"",IF(AND($BF94=$Y$7,$BG94=23),"",Entrées!U122-Entrées!U121))</f>
        <v>138</v>
      </c>
      <c r="CA94" s="32">
        <f>IF($BF94&gt;$Y$7,"",IF(AND($BF94=$Y$7,$BG94=23),"",Entrées!V122-Entrées!V121))</f>
        <v>-821</v>
      </c>
      <c r="CB94" s="11"/>
      <c r="CD94" s="33">
        <f>IF($BF94&lt;=$Y$7,Entrées!J121/CD$2,"")</f>
        <v>0.37763157894736843</v>
      </c>
      <c r="CE94" s="33">
        <f>IF($BF94&lt;=$Y$7,Entrées!K121/CE$2,"")</f>
        <v>0.21833333333333332</v>
      </c>
      <c r="CF94" s="11">
        <f t="shared" si="66"/>
        <v>7600</v>
      </c>
      <c r="CG94" s="11">
        <f t="shared" si="67"/>
        <v>4200</v>
      </c>
      <c r="CH94" s="52">
        <f t="shared" si="68"/>
        <v>0.26950009137426939</v>
      </c>
      <c r="CI94" s="52">
        <f t="shared" si="69"/>
        <v>0.11132787698412699</v>
      </c>
      <c r="CK94" s="11"/>
      <c r="CL94" s="11"/>
    </row>
    <row r="95" spans="3:154">
      <c r="C95" s="11">
        <f t="shared" si="101"/>
        <v>3</v>
      </c>
      <c r="D95" s="27">
        <f t="shared" si="98"/>
        <v>10</v>
      </c>
      <c r="E95" s="28">
        <f ca="1">IF($D95&gt;$D$8,"",INDIRECT(ADDRESS(ROW(Entrées!$C$37)+($D95-1)*24+E$11,COLUMN(Entrées!$C$37)+($C95-1),4,TRUE,"Entrées")))</f>
        <v>60037.5</v>
      </c>
      <c r="F95" s="28">
        <f ca="1">IF($D95&gt;$D$8,"",INDIRECT(ADDRESS(ROW(Entrées!$C$37)+($D95-1)*24+F$11,COLUMN(Entrées!$C$37)+($C95-1),4,TRUE,"Entrées")))</f>
        <v>57262.5</v>
      </c>
      <c r="G95" s="28">
        <f ca="1">IF($D95&gt;$D$8,"",INDIRECT(ADDRESS(ROW(Entrées!$C$37)+($D95-1)*24+G$11,COLUMN(Entrées!$C$37)+($C95-1),4,TRUE,"Entrées")))</f>
        <v>56100</v>
      </c>
      <c r="H95" s="28">
        <f ca="1">IF($D95&gt;$D$8,"",INDIRECT(ADDRESS(ROW(Entrées!$C$37)+($D95-1)*24+H$11,COLUMN(Entrées!$C$37)+($C95-1),4,TRUE,"Entrées")))</f>
        <v>52962.5</v>
      </c>
      <c r="I95" s="28">
        <f ca="1">IF($D95&gt;$D$8,"",INDIRECT(ADDRESS(ROW(Entrées!$C$37)+($D95-1)*24+I$11,COLUMN(Entrées!$C$37)+($C95-1),4,TRUE,"Entrées")))</f>
        <v>51762.5</v>
      </c>
      <c r="J95" s="28">
        <f ca="1">IF($D95&gt;$D$8,"",INDIRECT(ADDRESS(ROW(Entrées!$C$37)+($D95-1)*24+J$11,COLUMN(Entrées!$C$37)+($C95-1),4,TRUE,"Entrées")))</f>
        <v>53762.5</v>
      </c>
      <c r="K95" s="28">
        <f ca="1">IF($D95&gt;$D$8,"",INDIRECT(ADDRESS(ROW(Entrées!$C$37)+($D95-1)*24+K$11,COLUMN(Entrées!$C$37)+($C95-1),4,TRUE,"Entrées")))</f>
        <v>58787.5</v>
      </c>
      <c r="L95" s="28">
        <f ca="1">IF($D95&gt;$D$8,"",INDIRECT(ADDRESS(ROW(Entrées!$C$37)+($D95-1)*24+L$11,COLUMN(Entrées!$C$37)+($C95-1),4,TRUE,"Entrées")))</f>
        <v>64487.5</v>
      </c>
      <c r="M95" s="28">
        <f ca="1">IF($D95&gt;$D$8,"",INDIRECT(ADDRESS(ROW(Entrées!$C$37)+($D95-1)*24+M$11,COLUMN(Entrées!$C$37)+($C95-1),4,TRUE,"Entrées")))</f>
        <v>67575</v>
      </c>
      <c r="N95" s="28">
        <f ca="1">IF($D95&gt;$D$8,"",INDIRECT(ADDRESS(ROW(Entrées!$C$37)+($D95-1)*24+N$11,COLUMN(Entrées!$C$37)+($C95-1),4,TRUE,"Entrées")))</f>
        <v>68800</v>
      </c>
      <c r="O95" s="28">
        <f ca="1">IF($D95&gt;$D$8,"",INDIRECT(ADDRESS(ROW(Entrées!$C$37)+($D95-1)*24+O$11,COLUMN(Entrées!$C$37)+($C95-1),4,TRUE,"Entrées")))</f>
        <v>68275</v>
      </c>
      <c r="P95" s="28">
        <f ca="1">IF($D95&gt;$D$8,"",INDIRECT(ADDRESS(ROW(Entrées!$C$37)+($D95-1)*24+P$11,COLUMN(Entrées!$C$37)+($C95-1),4,TRUE,"Entrées")))</f>
        <v>67675</v>
      </c>
      <c r="Q95" s="28">
        <f ca="1">IF($D95&gt;$D$8,"",INDIRECT(ADDRESS(ROW(Entrées!$C$37)+($D95-1)*24+Q$11,COLUMN(Entrées!$C$37)+($C95-1),4,TRUE,"Entrées")))</f>
        <v>67400</v>
      </c>
      <c r="R95" s="28">
        <f ca="1">IF($D95&gt;$D$8,"",INDIRECT(ADDRESS(ROW(Entrées!$C$37)+($D95-1)*24+R$11,COLUMN(Entrées!$C$37)+($C95-1),4,TRUE,"Entrées")))</f>
        <v>66512.5</v>
      </c>
      <c r="S95" s="28">
        <f ca="1">IF($D95&gt;$D$8,"",INDIRECT(ADDRESS(ROW(Entrées!$C$37)+($D95-1)*24+S$11,COLUMN(Entrées!$C$37)+($C95-1),4,TRUE,"Entrées")))</f>
        <v>64875</v>
      </c>
      <c r="T95" s="28">
        <f ca="1">IF($D95&gt;$D$8,"",INDIRECT(ADDRESS(ROW(Entrées!$C$37)+($D95-1)*24+T$11,COLUMN(Entrées!$C$37)+($C95-1),4,TRUE,"Entrées")))</f>
        <v>62125</v>
      </c>
      <c r="U95" s="28">
        <f ca="1">IF($D95&gt;$D$8,"",INDIRECT(ADDRESS(ROW(Entrées!$C$37)+($D95-1)*24+U$11,COLUMN(Entrées!$C$37)+($C95-1),4,TRUE,"Entrées")))</f>
        <v>59787.5</v>
      </c>
      <c r="V95" s="28">
        <f ca="1">IF($D95&gt;$D$8,"",INDIRECT(ADDRESS(ROW(Entrées!$C$37)+($D95-1)*24+V$11,COLUMN(Entrées!$C$37)+($C95-1),4,TRUE,"Entrées")))</f>
        <v>58787.5</v>
      </c>
      <c r="W95" s="28">
        <f ca="1">IF($D95&gt;$D$8,"",INDIRECT(ADDRESS(ROW(Entrées!$C$37)+($D95-1)*24+W$11,COLUMN(Entrées!$C$37)+($C95-1),4,TRUE,"Entrées")))</f>
        <v>60000</v>
      </c>
      <c r="X95" s="28">
        <f ca="1">IF($D95&gt;$D$8,"",INDIRECT(ADDRESS(ROW(Entrées!$C$37)+($D95-1)*24+X$11,COLUMN(Entrées!$C$37)+($C95-1),4,TRUE,"Entrées")))</f>
        <v>61900</v>
      </c>
      <c r="Y95" s="28">
        <f ca="1">IF($D95&gt;$D$8,"",INDIRECT(ADDRESS(ROW(Entrées!$C$37)+($D95-1)*24+Y$11,COLUMN(Entrées!$C$37)+($C95-1),4,TRUE,"Entrées")))</f>
        <v>61975</v>
      </c>
      <c r="Z95" s="28">
        <f ca="1">IF($D95&gt;$D$8,"",INDIRECT(ADDRESS(ROW(Entrées!$C$37)+($D95-1)*24+Z$11,COLUMN(Entrées!$C$37)+($C95-1),4,TRUE,"Entrées")))</f>
        <v>61175</v>
      </c>
      <c r="AA95" s="28">
        <f ca="1">IF($D95&gt;$D$8,"",INDIRECT(ADDRESS(ROW(Entrées!$C$37)+($D95-1)*24+AA$11,COLUMN(Entrées!$C$37)+($C95-1),4,TRUE,"Entrées")))</f>
        <v>59550</v>
      </c>
      <c r="AB95" s="28">
        <f ca="1">IF($D95&gt;$D$8,"",INDIRECT(ADDRESS(ROW(Entrées!$C$37)+($D95-1)*24+AB$11,COLUMN(Entrées!$C$37)+($C95-1),4,TRUE,"Entrées")))</f>
        <v>61312.5</v>
      </c>
      <c r="AC95" s="11"/>
      <c r="AD95" s="40">
        <f t="shared" ca="1" si="97"/>
        <v>61370.3125</v>
      </c>
      <c r="AE95" s="40">
        <f t="shared" ca="1" si="99"/>
        <v>68800</v>
      </c>
      <c r="AF95" s="40">
        <f t="shared" ca="1" si="100"/>
        <v>51762.5</v>
      </c>
      <c r="AG95" s="4"/>
      <c r="AH95" s="11">
        <f>Entrées!A122</f>
        <v>4</v>
      </c>
      <c r="AI95" s="13">
        <f>Entrées!B122</f>
        <v>13</v>
      </c>
      <c r="AJ95" s="31">
        <f t="shared" ca="1" si="70"/>
        <v>55625.834722222207</v>
      </c>
      <c r="AK95" s="31">
        <f t="shared" ca="1" si="46"/>
        <v>55155.277777777781</v>
      </c>
      <c r="AL95" s="31">
        <f t="shared" ca="1" si="47"/>
        <v>55132.569444444431</v>
      </c>
      <c r="AM95" s="31">
        <f t="shared" ca="1" si="48"/>
        <v>439.35972222222233</v>
      </c>
      <c r="AN95" s="31">
        <f t="shared" ca="1" si="49"/>
        <v>2143.2847222222222</v>
      </c>
      <c r="AO95" s="31">
        <f t="shared" ca="1" si="50"/>
        <v>1711.4715277777773</v>
      </c>
      <c r="AP95" s="31">
        <f t="shared" ca="1" si="51"/>
        <v>43686.806944444448</v>
      </c>
      <c r="AQ95" s="31">
        <f t="shared" ca="1" si="52"/>
        <v>2048.2006944444447</v>
      </c>
      <c r="AR95" s="31">
        <f t="shared" ca="1" si="53"/>
        <v>467.57708333333329</v>
      </c>
      <c r="AS95" s="31">
        <f t="shared" ca="1" si="54"/>
        <v>9872.0041666666693</v>
      </c>
      <c r="AT95" s="31">
        <f t="shared" ca="1" si="55"/>
        <v>-752.91041666666672</v>
      </c>
      <c r="AU95" s="31">
        <f t="shared" ca="1" si="56"/>
        <v>580.30277777777769</v>
      </c>
      <c r="AV95" s="31">
        <f t="shared" ca="1" si="57"/>
        <v>-4570.3041666666659</v>
      </c>
      <c r="AW95" s="31">
        <f t="shared" ca="1" si="58"/>
        <v>53.39583333333335</v>
      </c>
      <c r="AX95" s="31">
        <f t="shared" ca="1" si="59"/>
        <v>1401.9361111111111</v>
      </c>
      <c r="AY95" s="31">
        <f t="shared" ca="1" si="60"/>
        <v>-1132.0805555555555</v>
      </c>
      <c r="AZ95" s="31">
        <f t="shared" ca="1" si="61"/>
        <v>-2177.1819444444441</v>
      </c>
      <c r="BA95" s="31">
        <f t="shared" ca="1" si="62"/>
        <v>644.8125</v>
      </c>
      <c r="BB95" s="31">
        <f t="shared" ca="1" si="63"/>
        <v>-1410.101388888889</v>
      </c>
      <c r="BC95" s="31">
        <f t="shared" ca="1" si="64"/>
        <v>-1800.2902777777781</v>
      </c>
      <c r="BD95" s="11"/>
      <c r="BE95" s="11"/>
      <c r="BF95" s="11">
        <f t="shared" si="65"/>
        <v>4</v>
      </c>
      <c r="BG95" s="11">
        <f t="shared" si="102"/>
        <v>13</v>
      </c>
      <c r="BH95" s="32">
        <f>IF($BF95&gt;$Y$7,"",IF(AND($BF95=$Y$7,$BG95=23),"",Entrées!C123-Entrées!C122))</f>
        <v>-1142.5</v>
      </c>
      <c r="BI95" s="32">
        <f>IF($BF95&gt;$Y$7,"",IF(AND($BF95=$Y$7,$BG95=23),"",Entrées!D123-Entrées!D122))</f>
        <v>-2062.5</v>
      </c>
      <c r="BJ95" s="32">
        <f>IF($BF95&gt;$Y$7,"",IF(AND($BF95=$Y$7,$BG95=23),"",Entrées!E123-Entrées!E122))</f>
        <v>-1837.5</v>
      </c>
      <c r="BK95" s="32">
        <f>IF($BF95&gt;$Y$7,"",IF(AND($BF95=$Y$7,$BG95=23),"",Entrées!F123-Entrées!F122))</f>
        <v>3.5</v>
      </c>
      <c r="BL95" s="32">
        <f>IF($BF95&gt;$Y$7,"",IF(AND($BF95=$Y$7,$BG95=23),"",Entrées!G123-Entrées!G122))</f>
        <v>59.5</v>
      </c>
      <c r="BM95" s="32">
        <f>IF($BF95&gt;$Y$7,"",IF(AND($BF95=$Y$7,$BG95=23),"",Entrées!H123-Entrées!H122))</f>
        <v>-13</v>
      </c>
      <c r="BN95" s="32">
        <f>IF($BF95&gt;$Y$7,"",IF(AND($BF95=$Y$7,$BG95=23),"",Entrées!I123-Entrées!I122))</f>
        <v>-97</v>
      </c>
      <c r="BO95" s="32">
        <f>IF($BF95&gt;$Y$7,"",IF(AND($BF95=$Y$7,$BG95=23),"",Entrées!J123-Entrées!J122))</f>
        <v>76.5</v>
      </c>
      <c r="BP95" s="32">
        <f>IF($BF95&gt;$Y$7,"",IF(AND($BF95=$Y$7,$BG95=23),"",Entrées!K123-Entrées!K122))</f>
        <v>-36.5</v>
      </c>
      <c r="BQ95" s="32">
        <f>IF($BF95&gt;$Y$7,"",IF(AND($BF95=$Y$7,$BG95=23),"",Entrées!L123-Entrées!L122))</f>
        <v>-463.5</v>
      </c>
      <c r="BR95" s="32">
        <f>IF($BF95&gt;$Y$7,"",IF(AND($BF95=$Y$7,$BG95=23),"",Entrées!M123-Entrées!M122))</f>
        <v>-8</v>
      </c>
      <c r="BS95" s="32">
        <f>IF($BF95&gt;$Y$7,"",IF(AND($BF95=$Y$7,$BG95=23),"",Entrées!N123-Entrées!N122))</f>
        <v>0.5</v>
      </c>
      <c r="BT95" s="32">
        <f>IF($BF95&gt;$Y$7,"",IF(AND($BF95=$Y$7,$BG95=23),"",Entrées!O123-Entrées!O122))</f>
        <v>-666</v>
      </c>
      <c r="BU95" s="32">
        <f>IF($BF95&gt;$Y$7,"",IF(AND($BF95=$Y$7,$BG95=23),"",Entrées!P123-Entrées!P122))</f>
        <v>1.5</v>
      </c>
      <c r="BV95" s="32">
        <f>IF($BF95&gt;$Y$7,"",IF(AND($BF95=$Y$7,$BG95=23),"",Entrées!Q123-Entrées!Q122))</f>
        <v>-137</v>
      </c>
      <c r="BW95" s="32">
        <f>IF($BF95&gt;$Y$7,"",IF(AND($BF95=$Y$7,$BG95=23),"",Entrées!R123-Entrées!R122))</f>
        <v>210</v>
      </c>
      <c r="BX95" s="32">
        <f>IF($BF95&gt;$Y$7,"",IF(AND($BF95=$Y$7,$BG95=23),"",Entrées!S123-Entrées!S122))</f>
        <v>-112</v>
      </c>
      <c r="BY95" s="32">
        <f>IF($BF95&gt;$Y$7,"",IF(AND($BF95=$Y$7,$BG95=23),"",Entrées!T123-Entrées!T122))</f>
        <v>0</v>
      </c>
      <c r="BZ95" s="32">
        <f>IF($BF95&gt;$Y$7,"",IF(AND($BF95=$Y$7,$BG95=23),"",Entrées!U123-Entrées!U122))</f>
        <v>-687</v>
      </c>
      <c r="CA95" s="32">
        <f>IF($BF95&gt;$Y$7,"",IF(AND($BF95=$Y$7,$BG95=23),"",Entrées!V123-Entrées!V122))</f>
        <v>-109</v>
      </c>
      <c r="CB95" s="11"/>
      <c r="CD95" s="33">
        <f>IF($BF95&lt;=$Y$7,Entrées!J122/CD$2,"")</f>
        <v>0.40118421052631581</v>
      </c>
      <c r="CE95" s="33">
        <f>IF($BF95&lt;=$Y$7,Entrées!K122/CE$2,"")</f>
        <v>0.23559523809523811</v>
      </c>
      <c r="CF95" s="11">
        <f t="shared" si="66"/>
        <v>7600</v>
      </c>
      <c r="CG95" s="11">
        <f t="shared" si="67"/>
        <v>4200</v>
      </c>
      <c r="CH95" s="52">
        <f t="shared" si="68"/>
        <v>0.26950009137426939</v>
      </c>
      <c r="CI95" s="52">
        <f t="shared" si="69"/>
        <v>0.11132787698412699</v>
      </c>
      <c r="CK95" s="11"/>
      <c r="CL95" s="11"/>
      <c r="CO95" s="11"/>
    </row>
    <row r="96" spans="3:154">
      <c r="C96" s="11">
        <f t="shared" si="101"/>
        <v>3</v>
      </c>
      <c r="D96" s="27">
        <f t="shared" si="98"/>
        <v>11</v>
      </c>
      <c r="E96" s="28">
        <f ca="1">IF($D96&gt;$D$8,"",INDIRECT(ADDRESS(ROW(Entrées!$C$37)+($D96-1)*24+E$11,COLUMN(Entrées!$C$37)+($C96-1),4,TRUE,"Entrées")))</f>
        <v>57650</v>
      </c>
      <c r="F96" s="28">
        <f ca="1">IF($D96&gt;$D$8,"",INDIRECT(ADDRESS(ROW(Entrées!$C$37)+($D96-1)*24+F$11,COLUMN(Entrées!$C$37)+($C96-1),4,TRUE,"Entrées")))</f>
        <v>54550</v>
      </c>
      <c r="G96" s="28">
        <f ca="1">IF($D96&gt;$D$8,"",INDIRECT(ADDRESS(ROW(Entrées!$C$37)+($D96-1)*24+G$11,COLUMN(Entrées!$C$37)+($C96-1),4,TRUE,"Entrées")))</f>
        <v>53312.5</v>
      </c>
      <c r="H96" s="28">
        <f ca="1">IF($D96&gt;$D$8,"",INDIRECT(ADDRESS(ROW(Entrées!$C$37)+($D96-1)*24+H$11,COLUMN(Entrées!$C$37)+($C96-1),4,TRUE,"Entrées")))</f>
        <v>50512.5</v>
      </c>
      <c r="I96" s="28">
        <f ca="1">IF($D96&gt;$D$8,"",INDIRECT(ADDRESS(ROW(Entrées!$C$37)+($D96-1)*24+I$11,COLUMN(Entrées!$C$37)+($C96-1),4,TRUE,"Entrées")))</f>
        <v>48837.5</v>
      </c>
      <c r="J96" s="28">
        <f ca="1">IF($D96&gt;$D$8,"",INDIRECT(ADDRESS(ROW(Entrées!$C$37)+($D96-1)*24+J$11,COLUMN(Entrées!$C$37)+($C96-1),4,TRUE,"Entrées")))</f>
        <v>50312.5</v>
      </c>
      <c r="K96" s="28">
        <f ca="1">IF($D96&gt;$D$8,"",INDIRECT(ADDRESS(ROW(Entrées!$C$37)+($D96-1)*24+K$11,COLUMN(Entrées!$C$37)+($C96-1),4,TRUE,"Entrées")))</f>
        <v>55900</v>
      </c>
      <c r="L96" s="28">
        <f ca="1">IF($D96&gt;$D$8,"",INDIRECT(ADDRESS(ROW(Entrées!$C$37)+($D96-1)*24+L$11,COLUMN(Entrées!$C$37)+($C96-1),4,TRUE,"Entrées")))</f>
        <v>61475</v>
      </c>
      <c r="M96" s="28">
        <f ca="1">IF($D96&gt;$D$8,"",INDIRECT(ADDRESS(ROW(Entrées!$C$37)+($D96-1)*24+M$11,COLUMN(Entrées!$C$37)+($C96-1),4,TRUE,"Entrées")))</f>
        <v>64262.5</v>
      </c>
      <c r="N96" s="28">
        <f ca="1">IF($D96&gt;$D$8,"",INDIRECT(ADDRESS(ROW(Entrées!$C$37)+($D96-1)*24+N$11,COLUMN(Entrées!$C$37)+($C96-1),4,TRUE,"Entrées")))</f>
        <v>65625</v>
      </c>
      <c r="O96" s="28">
        <f ca="1">IF($D96&gt;$D$8,"",INDIRECT(ADDRESS(ROW(Entrées!$C$37)+($D96-1)*24+O$11,COLUMN(Entrées!$C$37)+($C96-1),4,TRUE,"Entrées")))</f>
        <v>65662.5</v>
      </c>
      <c r="P96" s="28">
        <f ca="1">IF($D96&gt;$D$8,"",INDIRECT(ADDRESS(ROW(Entrées!$C$37)+($D96-1)*24+P$11,COLUMN(Entrées!$C$37)+($C96-1),4,TRUE,"Entrées")))</f>
        <v>65337.5</v>
      </c>
      <c r="Q96" s="28">
        <f ca="1">IF($D96&gt;$D$8,"",INDIRECT(ADDRESS(ROW(Entrées!$C$37)+($D96-1)*24+Q$11,COLUMN(Entrées!$C$37)+($C96-1),4,TRUE,"Entrées")))</f>
        <v>65187.5</v>
      </c>
      <c r="R96" s="28">
        <f ca="1">IF($D96&gt;$D$8,"",INDIRECT(ADDRESS(ROW(Entrées!$C$37)+($D96-1)*24+R$11,COLUMN(Entrées!$C$37)+($C96-1),4,TRUE,"Entrées")))</f>
        <v>64687.5</v>
      </c>
      <c r="S96" s="28">
        <f ca="1">IF($D96&gt;$D$8,"",INDIRECT(ADDRESS(ROW(Entrées!$C$37)+($D96-1)*24+S$11,COLUMN(Entrées!$C$37)+($C96-1),4,TRUE,"Entrées")))</f>
        <v>63037.5</v>
      </c>
      <c r="T96" s="28">
        <f ca="1">IF($D96&gt;$D$8,"",INDIRECT(ADDRESS(ROW(Entrées!$C$37)+($D96-1)*24+T$11,COLUMN(Entrées!$C$37)+($C96-1),4,TRUE,"Entrées")))</f>
        <v>60562.5</v>
      </c>
      <c r="U96" s="28">
        <f ca="1">IF($D96&gt;$D$8,"",INDIRECT(ADDRESS(ROW(Entrées!$C$37)+($D96-1)*24+U$11,COLUMN(Entrées!$C$37)+($C96-1),4,TRUE,"Entrées")))</f>
        <v>58300</v>
      </c>
      <c r="V96" s="28">
        <f ca="1">IF($D96&gt;$D$8,"",INDIRECT(ADDRESS(ROW(Entrées!$C$37)+($D96-1)*24+V$11,COLUMN(Entrées!$C$37)+($C96-1),4,TRUE,"Entrées")))</f>
        <v>57387.5</v>
      </c>
      <c r="W96" s="28">
        <f ca="1">IF($D96&gt;$D$8,"",INDIRECT(ADDRESS(ROW(Entrées!$C$37)+($D96-1)*24+W$11,COLUMN(Entrées!$C$37)+($C96-1),4,TRUE,"Entrées")))</f>
        <v>58275</v>
      </c>
      <c r="X96" s="28">
        <f ca="1">IF($D96&gt;$D$8,"",INDIRECT(ADDRESS(ROW(Entrées!$C$37)+($D96-1)*24+X$11,COLUMN(Entrées!$C$37)+($C96-1),4,TRUE,"Entrées")))</f>
        <v>59662.5</v>
      </c>
      <c r="Y96" s="28">
        <f ca="1">IF($D96&gt;$D$8,"",INDIRECT(ADDRESS(ROW(Entrées!$C$37)+($D96-1)*24+Y$11,COLUMN(Entrées!$C$37)+($C96-1),4,TRUE,"Entrées")))</f>
        <v>59075</v>
      </c>
      <c r="Z96" s="28">
        <f ca="1">IF($D96&gt;$D$8,"",INDIRECT(ADDRESS(ROW(Entrées!$C$37)+($D96-1)*24+Z$11,COLUMN(Entrées!$C$37)+($C96-1),4,TRUE,"Entrées")))</f>
        <v>58212.5</v>
      </c>
      <c r="AA96" s="28">
        <f ca="1">IF($D96&gt;$D$8,"",INDIRECT(ADDRESS(ROW(Entrées!$C$37)+($D96-1)*24+AA$11,COLUMN(Entrées!$C$37)+($C96-1),4,TRUE,"Entrées")))</f>
        <v>57287.5</v>
      </c>
      <c r="AB96" s="28">
        <f ca="1">IF($D96&gt;$D$8,"",INDIRECT(ADDRESS(ROW(Entrées!$C$37)+($D96-1)*24+AB$11,COLUMN(Entrées!$C$37)+($C96-1),4,TRUE,"Entrées")))</f>
        <v>58912.5</v>
      </c>
      <c r="AC96" s="11"/>
      <c r="AD96" s="40">
        <f t="shared" ca="1" si="97"/>
        <v>58917.708333333336</v>
      </c>
      <c r="AE96" s="40">
        <f t="shared" ca="1" si="99"/>
        <v>65662.5</v>
      </c>
      <c r="AF96" s="40">
        <f t="shared" ca="1" si="100"/>
        <v>48837.5</v>
      </c>
      <c r="AG96" s="4"/>
      <c r="AH96" s="11">
        <f>Entrées!A123</f>
        <v>4</v>
      </c>
      <c r="AI96" s="13">
        <f>Entrées!B123</f>
        <v>14</v>
      </c>
      <c r="AJ96" s="31">
        <f t="shared" ca="1" si="70"/>
        <v>55625.834722222207</v>
      </c>
      <c r="AK96" s="31">
        <f t="shared" ca="1" si="46"/>
        <v>55155.277777777781</v>
      </c>
      <c r="AL96" s="31">
        <f t="shared" ca="1" si="47"/>
        <v>55132.569444444431</v>
      </c>
      <c r="AM96" s="31">
        <f t="shared" ca="1" si="48"/>
        <v>439.35972222222233</v>
      </c>
      <c r="AN96" s="31">
        <f t="shared" ca="1" si="49"/>
        <v>2143.2847222222222</v>
      </c>
      <c r="AO96" s="31">
        <f t="shared" ca="1" si="50"/>
        <v>1711.4715277777773</v>
      </c>
      <c r="AP96" s="31">
        <f t="shared" ca="1" si="51"/>
        <v>43686.806944444448</v>
      </c>
      <c r="AQ96" s="31">
        <f t="shared" ca="1" si="52"/>
        <v>2048.2006944444447</v>
      </c>
      <c r="AR96" s="31">
        <f t="shared" ca="1" si="53"/>
        <v>467.57708333333329</v>
      </c>
      <c r="AS96" s="31">
        <f t="shared" ca="1" si="54"/>
        <v>9872.0041666666693</v>
      </c>
      <c r="AT96" s="31">
        <f t="shared" ca="1" si="55"/>
        <v>-752.91041666666672</v>
      </c>
      <c r="AU96" s="31">
        <f t="shared" ca="1" si="56"/>
        <v>580.30277777777769</v>
      </c>
      <c r="AV96" s="31">
        <f t="shared" ca="1" si="57"/>
        <v>-4570.3041666666659</v>
      </c>
      <c r="AW96" s="31">
        <f t="shared" ca="1" si="58"/>
        <v>53.39583333333335</v>
      </c>
      <c r="AX96" s="31">
        <f t="shared" ca="1" si="59"/>
        <v>1401.9361111111111</v>
      </c>
      <c r="AY96" s="31">
        <f t="shared" ca="1" si="60"/>
        <v>-1132.0805555555555</v>
      </c>
      <c r="AZ96" s="31">
        <f t="shared" ca="1" si="61"/>
        <v>-2177.1819444444441</v>
      </c>
      <c r="BA96" s="31">
        <f t="shared" ca="1" si="62"/>
        <v>644.8125</v>
      </c>
      <c r="BB96" s="31">
        <f t="shared" ca="1" si="63"/>
        <v>-1410.101388888889</v>
      </c>
      <c r="BC96" s="31">
        <f t="shared" ca="1" si="64"/>
        <v>-1800.2902777777781</v>
      </c>
      <c r="BD96" s="11"/>
      <c r="BE96" s="4"/>
      <c r="BF96" s="11">
        <f t="shared" si="65"/>
        <v>4</v>
      </c>
      <c r="BG96" s="11">
        <f t="shared" si="102"/>
        <v>14</v>
      </c>
      <c r="BH96" s="32">
        <f>IF($BF96&gt;$Y$7,"",IF(AND($BF96=$Y$7,$BG96=23),"",Entrées!C124-Entrées!C123))</f>
        <v>-2701.5</v>
      </c>
      <c r="BI96" s="32">
        <f>IF($BF96&gt;$Y$7,"",IF(AND($BF96=$Y$7,$BG96=23),"",Entrées!D124-Entrées!D123))</f>
        <v>-2850</v>
      </c>
      <c r="BJ96" s="32">
        <f>IF($BF96&gt;$Y$7,"",IF(AND($BF96=$Y$7,$BG96=23),"",Entrées!E124-Entrées!E123))</f>
        <v>-2725</v>
      </c>
      <c r="BK96" s="32">
        <f>IF($BF96&gt;$Y$7,"",IF(AND($BF96=$Y$7,$BG96=23),"",Entrées!F124-Entrées!F123))</f>
        <v>-1.5</v>
      </c>
      <c r="BL96" s="32">
        <f>IF($BF96&gt;$Y$7,"",IF(AND($BF96=$Y$7,$BG96=23),"",Entrées!G124-Entrées!G123))</f>
        <v>-268</v>
      </c>
      <c r="BM96" s="32">
        <f>IF($BF96&gt;$Y$7,"",IF(AND($BF96=$Y$7,$BG96=23),"",Entrées!H124-Entrées!H123))</f>
        <v>-93.5</v>
      </c>
      <c r="BN96" s="32">
        <f>IF($BF96&gt;$Y$7,"",IF(AND($BF96=$Y$7,$BG96=23),"",Entrées!I124-Entrées!I123))</f>
        <v>-130.5</v>
      </c>
      <c r="BO96" s="32">
        <f>IF($BF96&gt;$Y$7,"",IF(AND($BF96=$Y$7,$BG96=23),"",Entrées!J124-Entrées!J123))</f>
        <v>180</v>
      </c>
      <c r="BP96" s="32">
        <f>IF($BF96&gt;$Y$7,"",IF(AND($BF96=$Y$7,$BG96=23),"",Entrées!K124-Entrées!K123))</f>
        <v>-132</v>
      </c>
      <c r="BQ96" s="32">
        <f>IF($BF96&gt;$Y$7,"",IF(AND($BF96=$Y$7,$BG96=23),"",Entrées!L124-Entrées!L123))</f>
        <v>-633.5</v>
      </c>
      <c r="BR96" s="32">
        <f>IF($BF96&gt;$Y$7,"",IF(AND($BF96=$Y$7,$BG96=23),"",Entrées!M124-Entrées!M123))</f>
        <v>-19</v>
      </c>
      <c r="BS96" s="32">
        <f>IF($BF96&gt;$Y$7,"",IF(AND($BF96=$Y$7,$BG96=23),"",Entrées!N124-Entrées!N123))</f>
        <v>-9.5</v>
      </c>
      <c r="BT96" s="32">
        <f>IF($BF96&gt;$Y$7,"",IF(AND($BF96=$Y$7,$BG96=23),"",Entrées!O124-Entrées!O123))</f>
        <v>-1594</v>
      </c>
      <c r="BU96" s="32">
        <f>IF($BF96&gt;$Y$7,"",IF(AND($BF96=$Y$7,$BG96=23),"",Entrées!P124-Entrées!P123))</f>
        <v>-3</v>
      </c>
      <c r="BV96" s="32">
        <f>IF($BF96&gt;$Y$7,"",IF(AND($BF96=$Y$7,$BG96=23),"",Entrées!Q124-Entrées!Q123))</f>
        <v>178</v>
      </c>
      <c r="BW96" s="32">
        <f>IF($BF96&gt;$Y$7,"",IF(AND($BF96=$Y$7,$BG96=23),"",Entrées!R124-Entrées!R123))</f>
        <v>-330</v>
      </c>
      <c r="BX96" s="32">
        <f>IF($BF96&gt;$Y$7,"",IF(AND($BF96=$Y$7,$BG96=23),"",Entrées!S124-Entrées!S123))</f>
        <v>-695</v>
      </c>
      <c r="BY96" s="32">
        <f>IF($BF96&gt;$Y$7,"",IF(AND($BF96=$Y$7,$BG96=23),"",Entrées!T124-Entrées!T123))</f>
        <v>0</v>
      </c>
      <c r="BZ96" s="32">
        <f>IF($BF96&gt;$Y$7,"",IF(AND($BF96=$Y$7,$BG96=23),"",Entrées!U124-Entrées!U123))</f>
        <v>-811</v>
      </c>
      <c r="CA96" s="32">
        <f>IF($BF96&gt;$Y$7,"",IF(AND($BF96=$Y$7,$BG96=23),"",Entrées!V124-Entrées!V123))</f>
        <v>164</v>
      </c>
      <c r="CB96" s="4"/>
      <c r="CC96" s="4"/>
      <c r="CD96" s="33">
        <f>IF($BF96&lt;=$Y$7,Entrées!J123/CD$2,"")</f>
        <v>0.41125</v>
      </c>
      <c r="CE96" s="33">
        <f>IF($BF96&lt;=$Y$7,Entrées!K123/CE$2,"")</f>
        <v>0.22690476190476191</v>
      </c>
      <c r="CF96" s="11">
        <f t="shared" si="66"/>
        <v>7600</v>
      </c>
      <c r="CG96" s="11">
        <f t="shared" si="67"/>
        <v>4200</v>
      </c>
      <c r="CH96" s="52">
        <f t="shared" si="68"/>
        <v>0.26950009137426939</v>
      </c>
      <c r="CI96" s="52">
        <f t="shared" si="69"/>
        <v>0.11132787698412699</v>
      </c>
      <c r="CK96" s="11"/>
      <c r="CL96" s="4"/>
      <c r="CO96" s="4"/>
    </row>
    <row r="97" spans="1:93">
      <c r="C97" s="11">
        <f t="shared" si="101"/>
        <v>3</v>
      </c>
      <c r="D97" s="27">
        <f t="shared" si="98"/>
        <v>12</v>
      </c>
      <c r="E97" s="28">
        <f ca="1">IF($D97&gt;$D$8,"",INDIRECT(ADDRESS(ROW(Entrées!$C$37)+($D97-1)*24+E$11,COLUMN(Entrées!$C$37)+($C97-1),4,TRUE,"Entrées")))</f>
        <v>56100</v>
      </c>
      <c r="F97" s="28">
        <f ca="1">IF($D97&gt;$D$8,"",INDIRECT(ADDRESS(ROW(Entrées!$C$37)+($D97-1)*24+F$11,COLUMN(Entrées!$C$37)+($C97-1),4,TRUE,"Entrées")))</f>
        <v>53350</v>
      </c>
      <c r="G97" s="28">
        <f ca="1">IF($D97&gt;$D$8,"",INDIRECT(ADDRESS(ROW(Entrées!$C$37)+($D97-1)*24+G$11,COLUMN(Entrées!$C$37)+($C97-1),4,TRUE,"Entrées")))</f>
        <v>52025</v>
      </c>
      <c r="H97" s="28">
        <f ca="1">IF($D97&gt;$D$8,"",INDIRECT(ADDRESS(ROW(Entrées!$C$37)+($D97-1)*24+H$11,COLUMN(Entrées!$C$37)+($C97-1),4,TRUE,"Entrées")))</f>
        <v>49225</v>
      </c>
      <c r="I97" s="28">
        <f ca="1">IF($D97&gt;$D$8,"",INDIRECT(ADDRESS(ROW(Entrées!$C$37)+($D97-1)*24+I$11,COLUMN(Entrées!$C$37)+($C97-1),4,TRUE,"Entrées")))</f>
        <v>48437.5</v>
      </c>
      <c r="J97" s="28">
        <f ca="1">IF($D97&gt;$D$8,"",INDIRECT(ADDRESS(ROW(Entrées!$C$37)+($D97-1)*24+J$11,COLUMN(Entrées!$C$37)+($C97-1),4,TRUE,"Entrées")))</f>
        <v>50400</v>
      </c>
      <c r="K97" s="28">
        <f ca="1">IF($D97&gt;$D$8,"",INDIRECT(ADDRESS(ROW(Entrées!$C$37)+($D97-1)*24+K$11,COLUMN(Entrées!$C$37)+($C97-1),4,TRUE,"Entrées")))</f>
        <v>55775</v>
      </c>
      <c r="L97" s="28">
        <f ca="1">IF($D97&gt;$D$8,"",INDIRECT(ADDRESS(ROW(Entrées!$C$37)+($D97-1)*24+L$11,COLUMN(Entrées!$C$37)+($C97-1),4,TRUE,"Entrées")))</f>
        <v>61225</v>
      </c>
      <c r="M97" s="28">
        <f ca="1">IF($D97&gt;$D$8,"",INDIRECT(ADDRESS(ROW(Entrées!$C$37)+($D97-1)*24+M$11,COLUMN(Entrées!$C$37)+($C97-1),4,TRUE,"Entrées")))</f>
        <v>63750</v>
      </c>
      <c r="N97" s="28">
        <f ca="1">IF($D97&gt;$D$8,"",INDIRECT(ADDRESS(ROW(Entrées!$C$37)+($D97-1)*24+N$11,COLUMN(Entrées!$C$37)+($C97-1),4,TRUE,"Entrées")))</f>
        <v>64800</v>
      </c>
      <c r="O97" s="28">
        <f ca="1">IF($D97&gt;$D$8,"",INDIRECT(ADDRESS(ROW(Entrées!$C$37)+($D97-1)*24+O$11,COLUMN(Entrées!$C$37)+($C97-1),4,TRUE,"Entrées")))</f>
        <v>64137.5</v>
      </c>
      <c r="P97" s="28">
        <f ca="1">IF($D97&gt;$D$8,"",INDIRECT(ADDRESS(ROW(Entrées!$C$37)+($D97-1)*24+P$11,COLUMN(Entrées!$C$37)+($C97-1),4,TRUE,"Entrées")))</f>
        <v>63312.5</v>
      </c>
      <c r="Q97" s="28">
        <f ca="1">IF($D97&gt;$D$8,"",INDIRECT(ADDRESS(ROW(Entrées!$C$37)+($D97-1)*24+Q$11,COLUMN(Entrées!$C$37)+($C97-1),4,TRUE,"Entrées")))</f>
        <v>62775</v>
      </c>
      <c r="R97" s="28">
        <f ca="1">IF($D97&gt;$D$8,"",INDIRECT(ADDRESS(ROW(Entrées!$C$37)+($D97-1)*24+R$11,COLUMN(Entrées!$C$37)+($C97-1),4,TRUE,"Entrées")))</f>
        <v>61850</v>
      </c>
      <c r="S97" s="28">
        <f ca="1">IF($D97&gt;$D$8,"",INDIRECT(ADDRESS(ROW(Entrées!$C$37)+($D97-1)*24+S$11,COLUMN(Entrées!$C$37)+($C97-1),4,TRUE,"Entrées")))</f>
        <v>59637.5</v>
      </c>
      <c r="T97" s="28">
        <f ca="1">IF($D97&gt;$D$8,"",INDIRECT(ADDRESS(ROW(Entrées!$C$37)+($D97-1)*24+T$11,COLUMN(Entrées!$C$37)+($C97-1),4,TRUE,"Entrées")))</f>
        <v>57287.5</v>
      </c>
      <c r="U97" s="28">
        <f ca="1">IF($D97&gt;$D$8,"",INDIRECT(ADDRESS(ROW(Entrées!$C$37)+($D97-1)*24+U$11,COLUMN(Entrées!$C$37)+($C97-1),4,TRUE,"Entrées")))</f>
        <v>55250</v>
      </c>
      <c r="V97" s="28">
        <f ca="1">IF($D97&gt;$D$8,"",INDIRECT(ADDRESS(ROW(Entrées!$C$37)+($D97-1)*24+V$11,COLUMN(Entrées!$C$37)+($C97-1),4,TRUE,"Entrées")))</f>
        <v>54562.5</v>
      </c>
      <c r="W97" s="28">
        <f ca="1">IF($D97&gt;$D$8,"",INDIRECT(ADDRESS(ROW(Entrées!$C$37)+($D97-1)*24+W$11,COLUMN(Entrées!$C$37)+($C97-1),4,TRUE,"Entrées")))</f>
        <v>55787.5</v>
      </c>
      <c r="X97" s="28">
        <f ca="1">IF($D97&gt;$D$8,"",INDIRECT(ADDRESS(ROW(Entrées!$C$37)+($D97-1)*24+X$11,COLUMN(Entrées!$C$37)+($C97-1),4,TRUE,"Entrées")))</f>
        <v>57037.5</v>
      </c>
      <c r="Y97" s="28">
        <f ca="1">IF($D97&gt;$D$8,"",INDIRECT(ADDRESS(ROW(Entrées!$C$37)+($D97-1)*24+Y$11,COLUMN(Entrées!$C$37)+($C97-1),4,TRUE,"Entrées")))</f>
        <v>57087.5</v>
      </c>
      <c r="Z97" s="28">
        <f ca="1">IF($D97&gt;$D$8,"",INDIRECT(ADDRESS(ROW(Entrées!$C$37)+($D97-1)*24+Z$11,COLUMN(Entrées!$C$37)+($C97-1),4,TRUE,"Entrées")))</f>
        <v>57087.5</v>
      </c>
      <c r="AA97" s="28">
        <f ca="1">IF($D97&gt;$D$8,"",INDIRECT(ADDRESS(ROW(Entrées!$C$37)+($D97-1)*24+AA$11,COLUMN(Entrées!$C$37)+($C97-1),4,TRUE,"Entrées")))</f>
        <v>56862.5</v>
      </c>
      <c r="AB97" s="28">
        <f ca="1">IF($D97&gt;$D$8,"",INDIRECT(ADDRESS(ROW(Entrées!$C$37)+($D97-1)*24+AB$11,COLUMN(Entrées!$C$37)+($C97-1),4,TRUE,"Entrées")))</f>
        <v>58437.5</v>
      </c>
      <c r="AC97" s="11"/>
      <c r="AD97" s="40">
        <f t="shared" ca="1" si="97"/>
        <v>57341.666666666664</v>
      </c>
      <c r="AE97" s="40">
        <f t="shared" ca="1" si="99"/>
        <v>64800</v>
      </c>
      <c r="AF97" s="40">
        <f t="shared" ca="1" si="100"/>
        <v>48437.5</v>
      </c>
      <c r="AG97" s="4"/>
      <c r="AH97" s="11">
        <f>Entrées!A124</f>
        <v>4</v>
      </c>
      <c r="AI97" s="13">
        <f>Entrées!B124</f>
        <v>15</v>
      </c>
      <c r="AJ97" s="31">
        <f t="shared" ca="1" si="70"/>
        <v>55625.834722222207</v>
      </c>
      <c r="AK97" s="31">
        <f t="shared" ca="1" si="46"/>
        <v>55155.277777777781</v>
      </c>
      <c r="AL97" s="31">
        <f t="shared" ca="1" si="47"/>
        <v>55132.569444444431</v>
      </c>
      <c r="AM97" s="31">
        <f t="shared" ca="1" si="48"/>
        <v>439.35972222222233</v>
      </c>
      <c r="AN97" s="31">
        <f t="shared" ca="1" si="49"/>
        <v>2143.2847222222222</v>
      </c>
      <c r="AO97" s="31">
        <f t="shared" ca="1" si="50"/>
        <v>1711.4715277777773</v>
      </c>
      <c r="AP97" s="31">
        <f t="shared" ca="1" si="51"/>
        <v>43686.806944444448</v>
      </c>
      <c r="AQ97" s="31">
        <f t="shared" ca="1" si="52"/>
        <v>2048.2006944444447</v>
      </c>
      <c r="AR97" s="31">
        <f t="shared" ca="1" si="53"/>
        <v>467.57708333333329</v>
      </c>
      <c r="AS97" s="31">
        <f t="shared" ca="1" si="54"/>
        <v>9872.0041666666693</v>
      </c>
      <c r="AT97" s="31">
        <f t="shared" ca="1" si="55"/>
        <v>-752.91041666666672</v>
      </c>
      <c r="AU97" s="31">
        <f t="shared" ca="1" si="56"/>
        <v>580.30277777777769</v>
      </c>
      <c r="AV97" s="31">
        <f t="shared" ca="1" si="57"/>
        <v>-4570.3041666666659</v>
      </c>
      <c r="AW97" s="31">
        <f t="shared" ca="1" si="58"/>
        <v>53.39583333333335</v>
      </c>
      <c r="AX97" s="31">
        <f t="shared" ca="1" si="59"/>
        <v>1401.9361111111111</v>
      </c>
      <c r="AY97" s="31">
        <f t="shared" ca="1" si="60"/>
        <v>-1132.0805555555555</v>
      </c>
      <c r="AZ97" s="31">
        <f t="shared" ca="1" si="61"/>
        <v>-2177.1819444444441</v>
      </c>
      <c r="BA97" s="31">
        <f t="shared" ca="1" si="62"/>
        <v>644.8125</v>
      </c>
      <c r="BB97" s="31">
        <f t="shared" ca="1" si="63"/>
        <v>-1410.101388888889</v>
      </c>
      <c r="BC97" s="31">
        <f t="shared" ca="1" si="64"/>
        <v>-1800.2902777777781</v>
      </c>
      <c r="BD97" s="11"/>
      <c r="BE97" s="4"/>
      <c r="BF97" s="11">
        <f t="shared" si="65"/>
        <v>4</v>
      </c>
      <c r="BG97" s="11">
        <f t="shared" si="102"/>
        <v>15</v>
      </c>
      <c r="BH97" s="32">
        <f>IF($BF97&gt;$Y$7,"",IF(AND($BF97=$Y$7,$BG97=23),"",Entrées!C125-Entrées!C124))</f>
        <v>-1208</v>
      </c>
      <c r="BI97" s="32">
        <f>IF($BF97&gt;$Y$7,"",IF(AND($BF97=$Y$7,$BG97=23),"",Entrées!D125-Entrées!D124))</f>
        <v>-2112.5</v>
      </c>
      <c r="BJ97" s="32">
        <f>IF($BF97&gt;$Y$7,"",IF(AND($BF97=$Y$7,$BG97=23),"",Entrées!E125-Entrées!E124))</f>
        <v>-1912.5</v>
      </c>
      <c r="BK97" s="32">
        <f>IF($BF97&gt;$Y$7,"",IF(AND($BF97=$Y$7,$BG97=23),"",Entrées!F125-Entrées!F124))</f>
        <v>-3</v>
      </c>
      <c r="BL97" s="32">
        <f>IF($BF97&gt;$Y$7,"",IF(AND($BF97=$Y$7,$BG97=23),"",Entrées!G125-Entrées!G124))</f>
        <v>252.5</v>
      </c>
      <c r="BM97" s="32">
        <f>IF($BF97&gt;$Y$7,"",IF(AND($BF97=$Y$7,$BG97=23),"",Entrées!H125-Entrées!H124))</f>
        <v>74</v>
      </c>
      <c r="BN97" s="32">
        <f>IF($BF97&gt;$Y$7,"",IF(AND($BF97=$Y$7,$BG97=23),"",Entrées!I125-Entrées!I124))</f>
        <v>25</v>
      </c>
      <c r="BO97" s="32">
        <f>IF($BF97&gt;$Y$7,"",IF(AND($BF97=$Y$7,$BG97=23),"",Entrées!J125-Entrées!J124))</f>
        <v>122.5</v>
      </c>
      <c r="BP97" s="32">
        <f>IF($BF97&gt;$Y$7,"",IF(AND($BF97=$Y$7,$BG97=23),"",Entrées!K125-Entrées!K124))</f>
        <v>-162</v>
      </c>
      <c r="BQ97" s="32">
        <f>IF($BF97&gt;$Y$7,"",IF(AND($BF97=$Y$7,$BG97=23),"",Entrées!L125-Entrées!L124))</f>
        <v>-885.5</v>
      </c>
      <c r="BR97" s="32">
        <f>IF($BF97&gt;$Y$7,"",IF(AND($BF97=$Y$7,$BG97=23),"",Entrées!M125-Entrées!M124))</f>
        <v>-97</v>
      </c>
      <c r="BS97" s="32">
        <f>IF($BF97&gt;$Y$7,"",IF(AND($BF97=$Y$7,$BG97=23),"",Entrées!N125-Entrées!N124))</f>
        <v>-6.5</v>
      </c>
      <c r="BT97" s="32">
        <f>IF($BF97&gt;$Y$7,"",IF(AND($BF97=$Y$7,$BG97=23),"",Entrées!O125-Entrées!O124))</f>
        <v>-527.5</v>
      </c>
      <c r="BU97" s="32">
        <f>IF($BF97&gt;$Y$7,"",IF(AND($BF97=$Y$7,$BG97=23),"",Entrées!P125-Entrées!P124))</f>
        <v>4.5</v>
      </c>
      <c r="BV97" s="32">
        <f>IF($BF97&gt;$Y$7,"",IF(AND($BF97=$Y$7,$BG97=23),"",Entrées!Q125-Entrées!Q124))</f>
        <v>-63</v>
      </c>
      <c r="BW97" s="32">
        <f>IF($BF97&gt;$Y$7,"",IF(AND($BF97=$Y$7,$BG97=23),"",Entrées!R125-Entrées!R124))</f>
        <v>-83</v>
      </c>
      <c r="BX97" s="32">
        <f>IF($BF97&gt;$Y$7,"",IF(AND($BF97=$Y$7,$BG97=23),"",Entrées!S125-Entrées!S124))</f>
        <v>519</v>
      </c>
      <c r="BY97" s="32">
        <f>IF($BF97&gt;$Y$7,"",IF(AND($BF97=$Y$7,$BG97=23),"",Entrées!T125-Entrées!T124))</f>
        <v>0</v>
      </c>
      <c r="BZ97" s="32">
        <f>IF($BF97&gt;$Y$7,"",IF(AND($BF97=$Y$7,$BG97=23),"",Entrées!U125-Entrées!U124))</f>
        <v>144</v>
      </c>
      <c r="CA97" s="32">
        <f>IF($BF97&gt;$Y$7,"",IF(AND($BF97=$Y$7,$BG97=23),"",Entrées!V125-Entrées!V124))</f>
        <v>-268</v>
      </c>
      <c r="CB97" s="4"/>
      <c r="CC97" s="4"/>
      <c r="CD97" s="33">
        <f>IF($BF97&lt;=$Y$7,Entrées!J124/CD$2,"")</f>
        <v>0.43493421052631581</v>
      </c>
      <c r="CE97" s="33">
        <f>IF($BF97&lt;=$Y$7,Entrées!K124/CE$2,"")</f>
        <v>0.19547619047619047</v>
      </c>
      <c r="CF97" s="11">
        <f t="shared" si="66"/>
        <v>7600</v>
      </c>
      <c r="CG97" s="11">
        <f t="shared" si="67"/>
        <v>4200</v>
      </c>
      <c r="CH97" s="52">
        <f t="shared" si="68"/>
        <v>0.26950009137426939</v>
      </c>
      <c r="CI97" s="52">
        <f t="shared" si="69"/>
        <v>0.11132787698412699</v>
      </c>
      <c r="CK97" s="11"/>
      <c r="CL97" s="4"/>
      <c r="CO97" s="4"/>
    </row>
    <row r="98" spans="1:93">
      <c r="C98" s="11">
        <f t="shared" si="101"/>
        <v>3</v>
      </c>
      <c r="D98" s="27">
        <f t="shared" si="98"/>
        <v>13</v>
      </c>
      <c r="E98" s="28">
        <f ca="1">IF($D98&gt;$D$8,"",INDIRECT(ADDRESS(ROW(Entrées!$C$37)+($D98-1)*24+E$11,COLUMN(Entrées!$C$37)+($C98-1),4,TRUE,"Entrées")))</f>
        <v>55675</v>
      </c>
      <c r="F98" s="28">
        <f ca="1">IF($D98&gt;$D$8,"",INDIRECT(ADDRESS(ROW(Entrées!$C$37)+($D98-1)*24+F$11,COLUMN(Entrées!$C$37)+($C98-1),4,TRUE,"Entrées")))</f>
        <v>52487.5</v>
      </c>
      <c r="G98" s="28">
        <f ca="1">IF($D98&gt;$D$8,"",INDIRECT(ADDRESS(ROW(Entrées!$C$37)+($D98-1)*24+G$11,COLUMN(Entrées!$C$37)+($C98-1),4,TRUE,"Entrées")))</f>
        <v>50862.5</v>
      </c>
      <c r="H98" s="28">
        <f ca="1">IF($D98&gt;$D$8,"",INDIRECT(ADDRESS(ROW(Entrées!$C$37)+($D98-1)*24+H$11,COLUMN(Entrées!$C$37)+($C98-1),4,TRUE,"Entrées")))</f>
        <v>47687.5</v>
      </c>
      <c r="I98" s="28">
        <f ca="1">IF($D98&gt;$D$8,"",INDIRECT(ADDRESS(ROW(Entrées!$C$37)+($D98-1)*24+I$11,COLUMN(Entrées!$C$37)+($C98-1),4,TRUE,"Entrées")))</f>
        <v>46150</v>
      </c>
      <c r="J98" s="28">
        <f ca="1">IF($D98&gt;$D$8,"",INDIRECT(ADDRESS(ROW(Entrées!$C$37)+($D98-1)*24+J$11,COLUMN(Entrées!$C$37)+($C98-1),4,TRUE,"Entrées")))</f>
        <v>46362.5</v>
      </c>
      <c r="K98" s="28">
        <f ca="1">IF($D98&gt;$D$8,"",INDIRECT(ADDRESS(ROW(Entrées!$C$37)+($D98-1)*24+K$11,COLUMN(Entrées!$C$37)+($C98-1),4,TRUE,"Entrées")))</f>
        <v>48275</v>
      </c>
      <c r="L98" s="28">
        <f ca="1">IF($D98&gt;$D$8,"",INDIRECT(ADDRESS(ROW(Entrées!$C$37)+($D98-1)*24+L$11,COLUMN(Entrées!$C$37)+($C98-1),4,TRUE,"Entrées")))</f>
        <v>49562.5</v>
      </c>
      <c r="M98" s="28">
        <f ca="1">IF($D98&gt;$D$8,"",INDIRECT(ADDRESS(ROW(Entrées!$C$37)+($D98-1)*24+M$11,COLUMN(Entrées!$C$37)+($C98-1),4,TRUE,"Entrées")))</f>
        <v>52137.5</v>
      </c>
      <c r="N98" s="28">
        <f ca="1">IF($D98&gt;$D$8,"",INDIRECT(ADDRESS(ROW(Entrées!$C$37)+($D98-1)*24+N$11,COLUMN(Entrées!$C$37)+($C98-1),4,TRUE,"Entrées")))</f>
        <v>54787.5</v>
      </c>
      <c r="O98" s="28">
        <f ca="1">IF($D98&gt;$D$8,"",INDIRECT(ADDRESS(ROW(Entrées!$C$37)+($D98-1)*24+O$11,COLUMN(Entrées!$C$37)+($C98-1),4,TRUE,"Entrées")))</f>
        <v>55050</v>
      </c>
      <c r="P98" s="28">
        <f ca="1">IF($D98&gt;$D$8,"",INDIRECT(ADDRESS(ROW(Entrées!$C$37)+($D98-1)*24+P$11,COLUMN(Entrées!$C$37)+($C98-1),4,TRUE,"Entrées")))</f>
        <v>54362.5</v>
      </c>
      <c r="Q98" s="28">
        <f ca="1">IF($D98&gt;$D$8,"",INDIRECT(ADDRESS(ROW(Entrées!$C$37)+($D98-1)*24+Q$11,COLUMN(Entrées!$C$37)+($C98-1),4,TRUE,"Entrées")))</f>
        <v>55062.5</v>
      </c>
      <c r="R98" s="28">
        <f ca="1">IF($D98&gt;$D$8,"",INDIRECT(ADDRESS(ROW(Entrées!$C$37)+($D98-1)*24+R$11,COLUMN(Entrées!$C$37)+($C98-1),4,TRUE,"Entrées")))</f>
        <v>54050</v>
      </c>
      <c r="S98" s="28">
        <f ca="1">IF($D98&gt;$D$8,"",INDIRECT(ADDRESS(ROW(Entrées!$C$37)+($D98-1)*24+S$11,COLUMN(Entrées!$C$37)+($C98-1),4,TRUE,"Entrées")))</f>
        <v>51225</v>
      </c>
      <c r="T98" s="28">
        <f ca="1">IF($D98&gt;$D$8,"",INDIRECT(ADDRESS(ROW(Entrées!$C$37)+($D98-1)*24+T$11,COLUMN(Entrées!$C$37)+($C98-1),4,TRUE,"Entrées")))</f>
        <v>48525</v>
      </c>
      <c r="U98" s="28">
        <f ca="1">IF($D98&gt;$D$8,"",INDIRECT(ADDRESS(ROW(Entrées!$C$37)+($D98-1)*24+U$11,COLUMN(Entrées!$C$37)+($C98-1),4,TRUE,"Entrées")))</f>
        <v>46300</v>
      </c>
      <c r="V98" s="28">
        <f ca="1">IF($D98&gt;$D$8,"",INDIRECT(ADDRESS(ROW(Entrées!$C$37)+($D98-1)*24+V$11,COLUMN(Entrées!$C$37)+($C98-1),4,TRUE,"Entrées")))</f>
        <v>45900</v>
      </c>
      <c r="W98" s="28">
        <f ca="1">IF($D98&gt;$D$8,"",INDIRECT(ADDRESS(ROW(Entrées!$C$37)+($D98-1)*24+W$11,COLUMN(Entrées!$C$37)+($C98-1),4,TRUE,"Entrées")))</f>
        <v>47687.5</v>
      </c>
      <c r="X98" s="28">
        <f ca="1">IF($D98&gt;$D$8,"",INDIRECT(ADDRESS(ROW(Entrées!$C$37)+($D98-1)*24+X$11,COLUMN(Entrées!$C$37)+($C98-1),4,TRUE,"Entrées")))</f>
        <v>49750</v>
      </c>
      <c r="Y98" s="28">
        <f ca="1">IF($D98&gt;$D$8,"",INDIRECT(ADDRESS(ROW(Entrées!$C$37)+($D98-1)*24+Y$11,COLUMN(Entrées!$C$37)+($C98-1),4,TRUE,"Entrées")))</f>
        <v>50387.5</v>
      </c>
      <c r="Z98" s="28">
        <f ca="1">IF($D98&gt;$D$8,"",INDIRECT(ADDRESS(ROW(Entrées!$C$37)+($D98-1)*24+Z$11,COLUMN(Entrées!$C$37)+($C98-1),4,TRUE,"Entrées")))</f>
        <v>50887.5</v>
      </c>
      <c r="AA98" s="28">
        <f ca="1">IF($D98&gt;$D$8,"",INDIRECT(ADDRESS(ROW(Entrées!$C$37)+($D98-1)*24+AA$11,COLUMN(Entrées!$C$37)+($C98-1),4,TRUE,"Entrées")))</f>
        <v>51400</v>
      </c>
      <c r="AB98" s="28">
        <f ca="1">IF($D98&gt;$D$8,"",INDIRECT(ADDRESS(ROW(Entrées!$C$37)+($D98-1)*24+AB$11,COLUMN(Entrées!$C$37)+($C98-1),4,TRUE,"Entrées")))</f>
        <v>53737.5</v>
      </c>
      <c r="AC98" s="11"/>
      <c r="AD98" s="40">
        <f t="shared" ca="1" si="97"/>
        <v>50763.020833333336</v>
      </c>
      <c r="AE98" s="40">
        <f t="shared" ca="1" si="99"/>
        <v>55675</v>
      </c>
      <c r="AF98" s="40">
        <f t="shared" ca="1" si="100"/>
        <v>45900</v>
      </c>
      <c r="AG98" s="4"/>
      <c r="AH98" s="11">
        <f>Entrées!A125</f>
        <v>4</v>
      </c>
      <c r="AI98" s="13">
        <f>Entrées!B125</f>
        <v>16</v>
      </c>
      <c r="AJ98" s="31">
        <f t="shared" ca="1" si="70"/>
        <v>55625.834722222207</v>
      </c>
      <c r="AK98" s="31">
        <f t="shared" ca="1" si="46"/>
        <v>55155.277777777781</v>
      </c>
      <c r="AL98" s="31">
        <f t="shared" ca="1" si="47"/>
        <v>55132.569444444431</v>
      </c>
      <c r="AM98" s="31">
        <f t="shared" ca="1" si="48"/>
        <v>439.35972222222233</v>
      </c>
      <c r="AN98" s="31">
        <f t="shared" ca="1" si="49"/>
        <v>2143.2847222222222</v>
      </c>
      <c r="AO98" s="31">
        <f t="shared" ca="1" si="50"/>
        <v>1711.4715277777773</v>
      </c>
      <c r="AP98" s="31">
        <f t="shared" ca="1" si="51"/>
        <v>43686.806944444448</v>
      </c>
      <c r="AQ98" s="31">
        <f t="shared" ca="1" si="52"/>
        <v>2048.2006944444447</v>
      </c>
      <c r="AR98" s="31">
        <f t="shared" ca="1" si="53"/>
        <v>467.57708333333329</v>
      </c>
      <c r="AS98" s="31">
        <f t="shared" ca="1" si="54"/>
        <v>9872.0041666666693</v>
      </c>
      <c r="AT98" s="31">
        <f t="shared" ca="1" si="55"/>
        <v>-752.91041666666672</v>
      </c>
      <c r="AU98" s="31">
        <f t="shared" ca="1" si="56"/>
        <v>580.30277777777769</v>
      </c>
      <c r="AV98" s="31">
        <f t="shared" ca="1" si="57"/>
        <v>-4570.3041666666659</v>
      </c>
      <c r="AW98" s="31">
        <f t="shared" ca="1" si="58"/>
        <v>53.39583333333335</v>
      </c>
      <c r="AX98" s="31">
        <f t="shared" ca="1" si="59"/>
        <v>1401.9361111111111</v>
      </c>
      <c r="AY98" s="31">
        <f t="shared" ca="1" si="60"/>
        <v>-1132.0805555555555</v>
      </c>
      <c r="AZ98" s="31">
        <f t="shared" ca="1" si="61"/>
        <v>-2177.1819444444441</v>
      </c>
      <c r="BA98" s="31">
        <f t="shared" ca="1" si="62"/>
        <v>644.8125</v>
      </c>
      <c r="BB98" s="31">
        <f t="shared" ca="1" si="63"/>
        <v>-1410.101388888889</v>
      </c>
      <c r="BC98" s="31">
        <f t="shared" ca="1" si="64"/>
        <v>-1800.2902777777781</v>
      </c>
      <c r="BD98" s="11"/>
      <c r="BE98" s="4"/>
      <c r="BF98" s="11">
        <f t="shared" si="65"/>
        <v>4</v>
      </c>
      <c r="BG98" s="11">
        <f t="shared" si="102"/>
        <v>16</v>
      </c>
      <c r="BH98" s="32">
        <f>IF($BF98&gt;$Y$7,"",IF(AND($BF98=$Y$7,$BG98=23),"",Entrées!C126-Entrées!C125))</f>
        <v>-700.5</v>
      </c>
      <c r="BI98" s="32">
        <f>IF($BF98&gt;$Y$7,"",IF(AND($BF98=$Y$7,$BG98=23),"",Entrées!D126-Entrées!D125))</f>
        <v>-1075</v>
      </c>
      <c r="BJ98" s="32">
        <f>IF($BF98&gt;$Y$7,"",IF(AND($BF98=$Y$7,$BG98=23),"",Entrées!E126-Entrées!E125))</f>
        <v>-1037.5</v>
      </c>
      <c r="BK98" s="32">
        <f>IF($BF98&gt;$Y$7,"",IF(AND($BF98=$Y$7,$BG98=23),"",Entrées!F126-Entrées!F125))</f>
        <v>0.5</v>
      </c>
      <c r="BL98" s="32">
        <f>IF($BF98&gt;$Y$7,"",IF(AND($BF98=$Y$7,$BG98=23),"",Entrées!G126-Entrées!G125))</f>
        <v>-91.5</v>
      </c>
      <c r="BM98" s="32">
        <f>IF($BF98&gt;$Y$7,"",IF(AND($BF98=$Y$7,$BG98=23),"",Entrées!H126-Entrées!H125))</f>
        <v>223.5</v>
      </c>
      <c r="BN98" s="32">
        <f>IF($BF98&gt;$Y$7,"",IF(AND($BF98=$Y$7,$BG98=23),"",Entrées!I126-Entrées!I125))</f>
        <v>-224</v>
      </c>
      <c r="BO98" s="32">
        <f>IF($BF98&gt;$Y$7,"",IF(AND($BF98=$Y$7,$BG98=23),"",Entrées!J126-Entrées!J125))</f>
        <v>57</v>
      </c>
      <c r="BP98" s="32">
        <f>IF($BF98&gt;$Y$7,"",IF(AND($BF98=$Y$7,$BG98=23),"",Entrées!K126-Entrées!K125))</f>
        <v>-198.5</v>
      </c>
      <c r="BQ98" s="32">
        <f>IF($BF98&gt;$Y$7,"",IF(AND($BF98=$Y$7,$BG98=23),"",Entrées!L126-Entrées!L125))</f>
        <v>-287</v>
      </c>
      <c r="BR98" s="32">
        <f>IF($BF98&gt;$Y$7,"",IF(AND($BF98=$Y$7,$BG98=23),"",Entrées!M126-Entrées!M125))</f>
        <v>-556.5</v>
      </c>
      <c r="BS98" s="32">
        <f>IF($BF98&gt;$Y$7,"",IF(AND($BF98=$Y$7,$BG98=23),"",Entrées!N126-Entrées!N125))</f>
        <v>5.5</v>
      </c>
      <c r="BT98" s="32">
        <f>IF($BF98&gt;$Y$7,"",IF(AND($BF98=$Y$7,$BG98=23),"",Entrées!O126-Entrées!O125))</f>
        <v>371</v>
      </c>
      <c r="BU98" s="32">
        <f>IF($BF98&gt;$Y$7,"",IF(AND($BF98=$Y$7,$BG98=23),"",Entrées!P126-Entrées!P125))</f>
        <v>1.5</v>
      </c>
      <c r="BV98" s="32">
        <f>IF($BF98&gt;$Y$7,"",IF(AND($BF98=$Y$7,$BG98=23),"",Entrées!Q126-Entrées!Q125))</f>
        <v>100</v>
      </c>
      <c r="BW98" s="32">
        <f>IF($BF98&gt;$Y$7,"",IF(AND($BF98=$Y$7,$BG98=23),"",Entrées!R126-Entrées!R125))</f>
        <v>333</v>
      </c>
      <c r="BX98" s="32">
        <f>IF($BF98&gt;$Y$7,"",IF(AND($BF98=$Y$7,$BG98=23),"",Entrées!S126-Entrées!S125))</f>
        <v>-185</v>
      </c>
      <c r="BY98" s="32">
        <f>IF($BF98&gt;$Y$7,"",IF(AND($BF98=$Y$7,$BG98=23),"",Entrées!T126-Entrées!T125))</f>
        <v>0</v>
      </c>
      <c r="BZ98" s="32">
        <f>IF($BF98&gt;$Y$7,"",IF(AND($BF98=$Y$7,$BG98=23),"",Entrées!U126-Entrées!U125))</f>
        <v>-322</v>
      </c>
      <c r="CA98" s="32">
        <f>IF($BF98&gt;$Y$7,"",IF(AND($BF98=$Y$7,$BG98=23),"",Entrées!V126-Entrées!V125))</f>
        <v>64</v>
      </c>
      <c r="CB98" s="4"/>
      <c r="CC98" s="4"/>
      <c r="CD98" s="33">
        <f>IF($BF98&lt;=$Y$7,Entrées!J125/CD$2,"")</f>
        <v>0.45105263157894737</v>
      </c>
      <c r="CE98" s="33">
        <f>IF($BF98&lt;=$Y$7,Entrées!K125/CE$2,"")</f>
        <v>0.15690476190476191</v>
      </c>
      <c r="CF98" s="11">
        <f t="shared" si="66"/>
        <v>7600</v>
      </c>
      <c r="CG98" s="11">
        <f t="shared" si="67"/>
        <v>4200</v>
      </c>
      <c r="CH98" s="52">
        <f t="shared" si="68"/>
        <v>0.26950009137426939</v>
      </c>
      <c r="CI98" s="52">
        <f t="shared" si="69"/>
        <v>0.11132787698412699</v>
      </c>
      <c r="CK98" s="11"/>
      <c r="CL98" s="4"/>
      <c r="CO98" s="4"/>
    </row>
    <row r="99" spans="1:93">
      <c r="C99" s="11">
        <f t="shared" si="101"/>
        <v>3</v>
      </c>
      <c r="D99" s="27">
        <f t="shared" si="98"/>
        <v>14</v>
      </c>
      <c r="E99" s="28">
        <f ca="1">IF($D99&gt;$D$8,"",INDIRECT(ADDRESS(ROW(Entrées!$C$37)+($D99-1)*24+E$11,COLUMN(Entrées!$C$37)+($C99-1),4,TRUE,"Entrées")))</f>
        <v>51350</v>
      </c>
      <c r="F99" s="28">
        <f ca="1">IF($D99&gt;$D$8,"",INDIRECT(ADDRESS(ROW(Entrées!$C$37)+($D99-1)*24+F$11,COLUMN(Entrées!$C$37)+($C99-1),4,TRUE,"Entrées")))</f>
        <v>48312.5</v>
      </c>
      <c r="G99" s="28">
        <f ca="1">IF($D99&gt;$D$8,"",INDIRECT(ADDRESS(ROW(Entrées!$C$37)+($D99-1)*24+G$11,COLUMN(Entrées!$C$37)+($C99-1),4,TRUE,"Entrées")))</f>
        <v>46662.5</v>
      </c>
      <c r="H99" s="28">
        <f ca="1">IF($D99&gt;$D$8,"",INDIRECT(ADDRESS(ROW(Entrées!$C$37)+($D99-1)*24+H$11,COLUMN(Entrées!$C$37)+($C99-1),4,TRUE,"Entrées")))</f>
        <v>43200</v>
      </c>
      <c r="I99" s="28">
        <f ca="1">IF($D99&gt;$D$8,"",INDIRECT(ADDRESS(ROW(Entrées!$C$37)+($D99-1)*24+I$11,COLUMN(Entrées!$C$37)+($C99-1),4,TRUE,"Entrées")))</f>
        <v>40950</v>
      </c>
      <c r="J99" s="28">
        <f ca="1">IF($D99&gt;$D$8,"",INDIRECT(ADDRESS(ROW(Entrées!$C$37)+($D99-1)*24+J$11,COLUMN(Entrées!$C$37)+($C99-1),4,TRUE,"Entrées")))</f>
        <v>40587.5</v>
      </c>
      <c r="K99" s="28">
        <f ca="1">IF($D99&gt;$D$8,"",INDIRECT(ADDRESS(ROW(Entrées!$C$37)+($D99-1)*24+K$11,COLUMN(Entrées!$C$37)+($C99-1),4,TRUE,"Entrées")))</f>
        <v>41387.5</v>
      </c>
      <c r="L99" s="28">
        <f ca="1">IF($D99&gt;$D$8,"",INDIRECT(ADDRESS(ROW(Entrées!$C$37)+($D99-1)*24+L$11,COLUMN(Entrées!$C$37)+($C99-1),4,TRUE,"Entrées")))</f>
        <v>41500</v>
      </c>
      <c r="M99" s="28">
        <f ca="1">IF($D99&gt;$D$8,"",INDIRECT(ADDRESS(ROW(Entrées!$C$37)+($D99-1)*24+M$11,COLUMN(Entrées!$C$37)+($C99-1),4,TRUE,"Entrées")))</f>
        <v>43425</v>
      </c>
      <c r="N99" s="28">
        <f ca="1">IF($D99&gt;$D$8,"",INDIRECT(ADDRESS(ROW(Entrées!$C$37)+($D99-1)*24+N$11,COLUMN(Entrées!$C$37)+($C99-1),4,TRUE,"Entrées")))</f>
        <v>45612.5</v>
      </c>
      <c r="O99" s="28">
        <f ca="1">IF($D99&gt;$D$8,"",INDIRECT(ADDRESS(ROW(Entrées!$C$37)+($D99-1)*24+O$11,COLUMN(Entrées!$C$37)+($C99-1),4,TRUE,"Entrées")))</f>
        <v>46150</v>
      </c>
      <c r="P99" s="28">
        <f ca="1">IF($D99&gt;$D$8,"",INDIRECT(ADDRESS(ROW(Entrées!$C$37)+($D99-1)*24+P$11,COLUMN(Entrées!$C$37)+($C99-1),4,TRUE,"Entrées")))</f>
        <v>45925</v>
      </c>
      <c r="Q99" s="28">
        <f ca="1">IF($D99&gt;$D$8,"",INDIRECT(ADDRESS(ROW(Entrées!$C$37)+($D99-1)*24+Q$11,COLUMN(Entrées!$C$37)+($C99-1),4,TRUE,"Entrées")))</f>
        <v>46662.5</v>
      </c>
      <c r="R99" s="28">
        <f ca="1">IF($D99&gt;$D$8,"",INDIRECT(ADDRESS(ROW(Entrées!$C$37)+($D99-1)*24+R$11,COLUMN(Entrées!$C$37)+($C99-1),4,TRUE,"Entrées")))</f>
        <v>45362.5</v>
      </c>
      <c r="S99" s="28">
        <f ca="1">IF($D99&gt;$D$8,"",INDIRECT(ADDRESS(ROW(Entrées!$C$37)+($D99-1)*24+S$11,COLUMN(Entrées!$C$37)+($C99-1),4,TRUE,"Entrées")))</f>
        <v>41687.5</v>
      </c>
      <c r="T99" s="28">
        <f ca="1">IF($D99&gt;$D$8,"",INDIRECT(ADDRESS(ROW(Entrées!$C$37)+($D99-1)*24+T$11,COLUMN(Entrées!$C$37)+($C99-1),4,TRUE,"Entrées")))</f>
        <v>38625</v>
      </c>
      <c r="U99" s="28">
        <f ca="1">IF($D99&gt;$D$8,"",INDIRECT(ADDRESS(ROW(Entrées!$C$37)+($D99-1)*24+U$11,COLUMN(Entrées!$C$37)+($C99-1),4,TRUE,"Entrées")))</f>
        <v>36775</v>
      </c>
      <c r="V99" s="28">
        <f ca="1">IF($D99&gt;$D$8,"",INDIRECT(ADDRESS(ROW(Entrées!$C$37)+($D99-1)*24+V$11,COLUMN(Entrées!$C$37)+($C99-1),4,TRUE,"Entrées")))</f>
        <v>36412.5</v>
      </c>
      <c r="W99" s="28">
        <f ca="1">IF($D99&gt;$D$8,"",INDIRECT(ADDRESS(ROW(Entrées!$C$37)+($D99-1)*24+W$11,COLUMN(Entrées!$C$37)+($C99-1),4,TRUE,"Entrées")))</f>
        <v>38312.5</v>
      </c>
      <c r="X99" s="28">
        <f ca="1">IF($D99&gt;$D$8,"",INDIRECT(ADDRESS(ROW(Entrées!$C$37)+($D99-1)*24+X$11,COLUMN(Entrées!$C$37)+($C99-1),4,TRUE,"Entrées")))</f>
        <v>41400</v>
      </c>
      <c r="Y99" s="28">
        <f ca="1">IF($D99&gt;$D$8,"",INDIRECT(ADDRESS(ROW(Entrées!$C$37)+($D99-1)*24+Y$11,COLUMN(Entrées!$C$37)+($C99-1),4,TRUE,"Entrées")))</f>
        <v>43862.5</v>
      </c>
      <c r="Z99" s="28">
        <f ca="1">IF($D99&gt;$D$8,"",INDIRECT(ADDRESS(ROW(Entrées!$C$37)+($D99-1)*24+Z$11,COLUMN(Entrées!$C$37)+($C99-1),4,TRUE,"Entrées")))</f>
        <v>45187.5</v>
      </c>
      <c r="AA99" s="28">
        <f ca="1">IF($D99&gt;$D$8,"",INDIRECT(ADDRESS(ROW(Entrées!$C$37)+($D99-1)*24+AA$11,COLUMN(Entrées!$C$37)+($C99-1),4,TRUE,"Entrées")))</f>
        <v>45012.5</v>
      </c>
      <c r="AB99" s="28">
        <f ca="1">IF($D99&gt;$D$8,"",INDIRECT(ADDRESS(ROW(Entrées!$C$37)+($D99-1)*24+AB$11,COLUMN(Entrées!$C$37)+($C99-1),4,TRUE,"Entrées")))</f>
        <v>47437.5</v>
      </c>
      <c r="AC99" s="11"/>
      <c r="AD99" s="40">
        <f t="shared" ca="1" si="97"/>
        <v>43408.333333333336</v>
      </c>
      <c r="AE99" s="40">
        <f t="shared" ca="1" si="99"/>
        <v>51350</v>
      </c>
      <c r="AF99" s="40">
        <f t="shared" ca="1" si="100"/>
        <v>36412.5</v>
      </c>
      <c r="AG99" s="4"/>
      <c r="AH99" s="11">
        <f>Entrées!A126</f>
        <v>4</v>
      </c>
      <c r="AI99" s="13">
        <f>Entrées!B126</f>
        <v>17</v>
      </c>
      <c r="AJ99" s="31">
        <f t="shared" ca="1" si="70"/>
        <v>55625.834722222207</v>
      </c>
      <c r="AK99" s="31">
        <f t="shared" ca="1" si="46"/>
        <v>55155.277777777781</v>
      </c>
      <c r="AL99" s="31">
        <f t="shared" ca="1" si="47"/>
        <v>55132.569444444431</v>
      </c>
      <c r="AM99" s="31">
        <f t="shared" ca="1" si="48"/>
        <v>439.35972222222233</v>
      </c>
      <c r="AN99" s="31">
        <f t="shared" ca="1" si="49"/>
        <v>2143.2847222222222</v>
      </c>
      <c r="AO99" s="31">
        <f t="shared" ca="1" si="50"/>
        <v>1711.4715277777773</v>
      </c>
      <c r="AP99" s="31">
        <f t="shared" ca="1" si="51"/>
        <v>43686.806944444448</v>
      </c>
      <c r="AQ99" s="31">
        <f t="shared" ca="1" si="52"/>
        <v>2048.2006944444447</v>
      </c>
      <c r="AR99" s="31">
        <f t="shared" ca="1" si="53"/>
        <v>467.57708333333329</v>
      </c>
      <c r="AS99" s="31">
        <f t="shared" ca="1" si="54"/>
        <v>9872.0041666666693</v>
      </c>
      <c r="AT99" s="31">
        <f t="shared" ca="1" si="55"/>
        <v>-752.91041666666672</v>
      </c>
      <c r="AU99" s="31">
        <f t="shared" ca="1" si="56"/>
        <v>580.30277777777769</v>
      </c>
      <c r="AV99" s="31">
        <f t="shared" ca="1" si="57"/>
        <v>-4570.3041666666659</v>
      </c>
      <c r="AW99" s="31">
        <f t="shared" ca="1" si="58"/>
        <v>53.39583333333335</v>
      </c>
      <c r="AX99" s="31">
        <f t="shared" ca="1" si="59"/>
        <v>1401.9361111111111</v>
      </c>
      <c r="AY99" s="31">
        <f t="shared" ca="1" si="60"/>
        <v>-1132.0805555555555</v>
      </c>
      <c r="AZ99" s="31">
        <f t="shared" ca="1" si="61"/>
        <v>-2177.1819444444441</v>
      </c>
      <c r="BA99" s="31">
        <f t="shared" ca="1" si="62"/>
        <v>644.8125</v>
      </c>
      <c r="BB99" s="31">
        <f t="shared" ca="1" si="63"/>
        <v>-1410.101388888889</v>
      </c>
      <c r="BC99" s="31">
        <f t="shared" ca="1" si="64"/>
        <v>-1800.2902777777781</v>
      </c>
      <c r="BD99" s="11"/>
      <c r="BE99" s="4"/>
      <c r="BF99" s="11">
        <f t="shared" si="65"/>
        <v>4</v>
      </c>
      <c r="BG99" s="11">
        <f t="shared" si="102"/>
        <v>17</v>
      </c>
      <c r="BH99" s="32">
        <f>IF($BF99&gt;$Y$7,"",IF(AND($BF99=$Y$7,$BG99=23),"",Entrées!C127-Entrées!C126))</f>
        <v>1551</v>
      </c>
      <c r="BI99" s="32">
        <f>IF($BF99&gt;$Y$7,"",IF(AND($BF99=$Y$7,$BG99=23),"",Entrées!D127-Entrées!D126))</f>
        <v>1550</v>
      </c>
      <c r="BJ99" s="32">
        <f>IF($BF99&gt;$Y$7,"",IF(AND($BF99=$Y$7,$BG99=23),"",Entrées!E127-Entrées!E126))</f>
        <v>1250</v>
      </c>
      <c r="BK99" s="32">
        <f>IF($BF99&gt;$Y$7,"",IF(AND($BF99=$Y$7,$BG99=23),"",Entrées!F127-Entrées!F126))</f>
        <v>-5</v>
      </c>
      <c r="BL99" s="32">
        <f>IF($BF99&gt;$Y$7,"",IF(AND($BF99=$Y$7,$BG99=23),"",Entrées!G127-Entrées!G126))</f>
        <v>41.5</v>
      </c>
      <c r="BM99" s="32">
        <f>IF($BF99&gt;$Y$7,"",IF(AND($BF99=$Y$7,$BG99=23),"",Entrées!H127-Entrées!H126))</f>
        <v>225</v>
      </c>
      <c r="BN99" s="32">
        <f>IF($BF99&gt;$Y$7,"",IF(AND($BF99=$Y$7,$BG99=23),"",Entrées!I127-Entrées!I126))</f>
        <v>-2.5</v>
      </c>
      <c r="BO99" s="32">
        <f>IF($BF99&gt;$Y$7,"",IF(AND($BF99=$Y$7,$BG99=23),"",Entrées!J127-Entrées!J126))</f>
        <v>95.5</v>
      </c>
      <c r="BP99" s="32">
        <f>IF($BF99&gt;$Y$7,"",IF(AND($BF99=$Y$7,$BG99=23),"",Entrées!K127-Entrées!K126))</f>
        <v>-199</v>
      </c>
      <c r="BQ99" s="32">
        <f>IF($BF99&gt;$Y$7,"",IF(AND($BF99=$Y$7,$BG99=23),"",Entrées!L127-Entrées!L126))</f>
        <v>517.5</v>
      </c>
      <c r="BR99" s="32">
        <f>IF($BF99&gt;$Y$7,"",IF(AND($BF99=$Y$7,$BG99=23),"",Entrées!M127-Entrées!M126))</f>
        <v>1</v>
      </c>
      <c r="BS99" s="32">
        <f>IF($BF99&gt;$Y$7,"",IF(AND($BF99=$Y$7,$BG99=23),"",Entrées!N127-Entrées!N126))</f>
        <v>10</v>
      </c>
      <c r="BT99" s="32">
        <f>IF($BF99&gt;$Y$7,"",IF(AND($BF99=$Y$7,$BG99=23),"",Entrées!O127-Entrées!O126))</f>
        <v>865.5</v>
      </c>
      <c r="BU99" s="32">
        <f>IF($BF99&gt;$Y$7,"",IF(AND($BF99=$Y$7,$BG99=23),"",Entrées!P127-Entrées!P126))</f>
        <v>1</v>
      </c>
      <c r="BV99" s="32">
        <f>IF($BF99&gt;$Y$7,"",IF(AND($BF99=$Y$7,$BG99=23),"",Entrées!Q127-Entrées!Q126))</f>
        <v>88</v>
      </c>
      <c r="BW99" s="32">
        <f>IF($BF99&gt;$Y$7,"",IF(AND($BF99=$Y$7,$BG99=23),"",Entrées!R127-Entrées!R126))</f>
        <v>-55</v>
      </c>
      <c r="BX99" s="32">
        <f>IF($BF99&gt;$Y$7,"",IF(AND($BF99=$Y$7,$BG99=23),"",Entrées!S127-Entrées!S126))</f>
        <v>-148</v>
      </c>
      <c r="BY99" s="32">
        <f>IF($BF99&gt;$Y$7,"",IF(AND($BF99=$Y$7,$BG99=23),"",Entrées!T127-Entrées!T126))</f>
        <v>0</v>
      </c>
      <c r="BZ99" s="32">
        <f>IF($BF99&gt;$Y$7,"",IF(AND($BF99=$Y$7,$BG99=23),"",Entrées!U127-Entrées!U126))</f>
        <v>1226</v>
      </c>
      <c r="CA99" s="32">
        <f>IF($BF99&gt;$Y$7,"",IF(AND($BF99=$Y$7,$BG99=23),"",Entrées!V127-Entrées!V126))</f>
        <v>194</v>
      </c>
      <c r="CB99" s="4"/>
      <c r="CC99" s="4"/>
      <c r="CD99" s="33">
        <f>IF($BF99&lt;=$Y$7,Entrées!J126/CD$2,"")</f>
        <v>0.45855263157894738</v>
      </c>
      <c r="CE99" s="33">
        <f>IF($BF99&lt;=$Y$7,Entrées!K126/CE$2,"")</f>
        <v>0.10964285714285714</v>
      </c>
      <c r="CF99" s="11">
        <f t="shared" si="66"/>
        <v>7600</v>
      </c>
      <c r="CG99" s="11">
        <f t="shared" si="67"/>
        <v>4200</v>
      </c>
      <c r="CH99" s="52">
        <f t="shared" si="68"/>
        <v>0.26950009137426939</v>
      </c>
      <c r="CI99" s="52">
        <f t="shared" si="69"/>
        <v>0.11132787698412699</v>
      </c>
      <c r="CK99" s="11"/>
      <c r="CL99" s="4"/>
      <c r="CO99" s="4"/>
    </row>
    <row r="100" spans="1:93">
      <c r="C100" s="11">
        <f t="shared" si="101"/>
        <v>3</v>
      </c>
      <c r="D100" s="27">
        <f t="shared" si="98"/>
        <v>15</v>
      </c>
      <c r="E100" s="28">
        <f ca="1">IF($D100&gt;$D$8,"",INDIRECT(ADDRESS(ROW(Entrées!$C$37)+($D100-1)*24+E$11,COLUMN(Entrées!$C$37)+($C100-1),4,TRUE,"Entrées")))</f>
        <v>45450</v>
      </c>
      <c r="F100" s="28">
        <f ca="1">IF($D100&gt;$D$8,"",INDIRECT(ADDRESS(ROW(Entrées!$C$37)+($D100-1)*24+F$11,COLUMN(Entrées!$C$37)+($C100-1),4,TRUE,"Entrées")))</f>
        <v>43087.5</v>
      </c>
      <c r="G100" s="28">
        <f ca="1">IF($D100&gt;$D$8,"",INDIRECT(ADDRESS(ROW(Entrées!$C$37)+($D100-1)*24+G$11,COLUMN(Entrées!$C$37)+($C100-1),4,TRUE,"Entrées")))</f>
        <v>42050</v>
      </c>
      <c r="H100" s="28">
        <f ca="1">IF($D100&gt;$D$8,"",INDIRECT(ADDRESS(ROW(Entrées!$C$37)+($D100-1)*24+H$11,COLUMN(Entrées!$C$37)+($C100-1),4,TRUE,"Entrées")))</f>
        <v>39237.5</v>
      </c>
      <c r="I100" s="28">
        <f ca="1">IF($D100&gt;$D$8,"",INDIRECT(ADDRESS(ROW(Entrées!$C$37)+($D100-1)*24+I$11,COLUMN(Entrées!$C$37)+($C100-1),4,TRUE,"Entrées")))</f>
        <v>38312.5</v>
      </c>
      <c r="J100" s="28">
        <f ca="1">IF($D100&gt;$D$8,"",INDIRECT(ADDRESS(ROW(Entrées!$C$37)+($D100-1)*24+J$11,COLUMN(Entrées!$C$37)+($C100-1),4,TRUE,"Entrées")))</f>
        <v>40600</v>
      </c>
      <c r="K100" s="28">
        <f ca="1">IF($D100&gt;$D$8,"",INDIRECT(ADDRESS(ROW(Entrées!$C$37)+($D100-1)*24+K$11,COLUMN(Entrées!$C$37)+($C100-1),4,TRUE,"Entrées")))</f>
        <v>45525</v>
      </c>
      <c r="L100" s="28">
        <f ca="1">IF($D100&gt;$D$8,"",INDIRECT(ADDRESS(ROW(Entrées!$C$37)+($D100-1)*24+L$11,COLUMN(Entrées!$C$37)+($C100-1),4,TRUE,"Entrées")))</f>
        <v>50375</v>
      </c>
      <c r="M100" s="28">
        <f ca="1">IF($D100&gt;$D$8,"",INDIRECT(ADDRESS(ROW(Entrées!$C$37)+($D100-1)*24+M$11,COLUMN(Entrées!$C$37)+($C100-1),4,TRUE,"Entrées")))</f>
        <v>53875</v>
      </c>
      <c r="N100" s="28">
        <f ca="1">IF($D100&gt;$D$8,"",INDIRECT(ADDRESS(ROW(Entrées!$C$37)+($D100-1)*24+N$11,COLUMN(Entrées!$C$37)+($C100-1),4,TRUE,"Entrées")))</f>
        <v>55762.5</v>
      </c>
      <c r="O100" s="28">
        <f ca="1">IF($D100&gt;$D$8,"",INDIRECT(ADDRESS(ROW(Entrées!$C$37)+($D100-1)*24+O$11,COLUMN(Entrées!$C$37)+($C100-1),4,TRUE,"Entrées")))</f>
        <v>56250</v>
      </c>
      <c r="P100" s="28">
        <f ca="1">IF($D100&gt;$D$8,"",INDIRECT(ADDRESS(ROW(Entrées!$C$37)+($D100-1)*24+P$11,COLUMN(Entrées!$C$37)+($C100-1),4,TRUE,"Entrées")))</f>
        <v>56462.5</v>
      </c>
      <c r="Q100" s="28">
        <f ca="1">IF($D100&gt;$D$8,"",INDIRECT(ADDRESS(ROW(Entrées!$C$37)+($D100-1)*24+Q$11,COLUMN(Entrées!$C$37)+($C100-1),4,TRUE,"Entrées")))</f>
        <v>56487.5</v>
      </c>
      <c r="R100" s="28">
        <f ca="1">IF($D100&gt;$D$8,"",INDIRECT(ADDRESS(ROW(Entrées!$C$37)+($D100-1)*24+R$11,COLUMN(Entrées!$C$37)+($C100-1),4,TRUE,"Entrées")))</f>
        <v>55675</v>
      </c>
      <c r="S100" s="28">
        <f ca="1">IF($D100&gt;$D$8,"",INDIRECT(ADDRESS(ROW(Entrées!$C$37)+($D100-1)*24+S$11,COLUMN(Entrées!$C$37)+($C100-1),4,TRUE,"Entrées")))</f>
        <v>54075</v>
      </c>
      <c r="T100" s="28">
        <f ca="1">IF($D100&gt;$D$8,"",INDIRECT(ADDRESS(ROW(Entrées!$C$37)+($D100-1)*24+T$11,COLUMN(Entrées!$C$37)+($C100-1),4,TRUE,"Entrées")))</f>
        <v>51612.5</v>
      </c>
      <c r="U100" s="28">
        <f ca="1">IF($D100&gt;$D$8,"",INDIRECT(ADDRESS(ROW(Entrées!$C$37)+($D100-1)*24+U$11,COLUMN(Entrées!$C$37)+($C100-1),4,TRUE,"Entrées")))</f>
        <v>49762.5</v>
      </c>
      <c r="V100" s="28">
        <f ca="1">IF($D100&gt;$D$8,"",INDIRECT(ADDRESS(ROW(Entrées!$C$37)+($D100-1)*24+V$11,COLUMN(Entrées!$C$37)+($C100-1),4,TRUE,"Entrées")))</f>
        <v>48912.5</v>
      </c>
      <c r="W100" s="28">
        <f ca="1">IF($D100&gt;$D$8,"",INDIRECT(ADDRESS(ROW(Entrées!$C$37)+($D100-1)*24+W$11,COLUMN(Entrées!$C$37)+($C100-1),4,TRUE,"Entrées")))</f>
        <v>49925</v>
      </c>
      <c r="X100" s="28">
        <f ca="1">IF($D100&gt;$D$8,"",INDIRECT(ADDRESS(ROW(Entrées!$C$37)+($D100-1)*24+X$11,COLUMN(Entrées!$C$37)+($C100-1),4,TRUE,"Entrées")))</f>
        <v>51950</v>
      </c>
      <c r="Y100" s="28">
        <f ca="1">IF($D100&gt;$D$8,"",INDIRECT(ADDRESS(ROW(Entrées!$C$37)+($D100-1)*24+Y$11,COLUMN(Entrées!$C$37)+($C100-1),4,TRUE,"Entrées")))</f>
        <v>52425</v>
      </c>
      <c r="Z100" s="28">
        <f ca="1">IF($D100&gt;$D$8,"",INDIRECT(ADDRESS(ROW(Entrées!$C$37)+($D100-1)*24+Z$11,COLUMN(Entrées!$C$37)+($C100-1),4,TRUE,"Entrées")))</f>
        <v>52137.5</v>
      </c>
      <c r="AA100" s="28">
        <f ca="1">IF($D100&gt;$D$8,"",INDIRECT(ADDRESS(ROW(Entrées!$C$37)+($D100-1)*24+AA$11,COLUMN(Entrées!$C$37)+($C100-1),4,TRUE,"Entrées")))</f>
        <v>50762.5</v>
      </c>
      <c r="AB100" s="28">
        <f ca="1">IF($D100&gt;$D$8,"",INDIRECT(ADDRESS(ROW(Entrées!$C$37)+($D100-1)*24+AB$11,COLUMN(Entrées!$C$37)+($C100-1),4,TRUE,"Entrées")))</f>
        <v>52437.5</v>
      </c>
      <c r="AC100" s="11"/>
      <c r="AD100" s="40">
        <f t="shared" ca="1" si="97"/>
        <v>49714.583333333336</v>
      </c>
      <c r="AE100" s="40">
        <f t="shared" ca="1" si="99"/>
        <v>56487.5</v>
      </c>
      <c r="AF100" s="40">
        <f t="shared" ca="1" si="100"/>
        <v>38312.5</v>
      </c>
      <c r="AG100" s="4"/>
      <c r="AH100" s="11">
        <f>Entrées!A127</f>
        <v>4</v>
      </c>
      <c r="AI100" s="13">
        <f>Entrées!B127</f>
        <v>18</v>
      </c>
      <c r="AJ100" s="31">
        <f t="shared" ca="1" si="70"/>
        <v>55625.834722222207</v>
      </c>
      <c r="AK100" s="31">
        <f t="shared" ca="1" si="46"/>
        <v>55155.277777777781</v>
      </c>
      <c r="AL100" s="31">
        <f t="shared" ca="1" si="47"/>
        <v>55132.569444444431</v>
      </c>
      <c r="AM100" s="31">
        <f t="shared" ca="1" si="48"/>
        <v>439.35972222222233</v>
      </c>
      <c r="AN100" s="31">
        <f t="shared" ca="1" si="49"/>
        <v>2143.2847222222222</v>
      </c>
      <c r="AO100" s="31">
        <f t="shared" ca="1" si="50"/>
        <v>1711.4715277777773</v>
      </c>
      <c r="AP100" s="31">
        <f t="shared" ca="1" si="51"/>
        <v>43686.806944444448</v>
      </c>
      <c r="AQ100" s="31">
        <f t="shared" ca="1" si="52"/>
        <v>2048.2006944444447</v>
      </c>
      <c r="AR100" s="31">
        <f t="shared" ca="1" si="53"/>
        <v>467.57708333333329</v>
      </c>
      <c r="AS100" s="31">
        <f t="shared" ca="1" si="54"/>
        <v>9872.0041666666693</v>
      </c>
      <c r="AT100" s="31">
        <f t="shared" ca="1" si="55"/>
        <v>-752.91041666666672</v>
      </c>
      <c r="AU100" s="31">
        <f t="shared" ca="1" si="56"/>
        <v>580.30277777777769</v>
      </c>
      <c r="AV100" s="31">
        <f t="shared" ca="1" si="57"/>
        <v>-4570.3041666666659</v>
      </c>
      <c r="AW100" s="31">
        <f t="shared" ca="1" si="58"/>
        <v>53.39583333333335</v>
      </c>
      <c r="AX100" s="31">
        <f t="shared" ca="1" si="59"/>
        <v>1401.9361111111111</v>
      </c>
      <c r="AY100" s="31">
        <f t="shared" ca="1" si="60"/>
        <v>-1132.0805555555555</v>
      </c>
      <c r="AZ100" s="31">
        <f t="shared" ca="1" si="61"/>
        <v>-2177.1819444444441</v>
      </c>
      <c r="BA100" s="31">
        <f t="shared" ca="1" si="62"/>
        <v>644.8125</v>
      </c>
      <c r="BB100" s="31">
        <f t="shared" ca="1" si="63"/>
        <v>-1410.101388888889</v>
      </c>
      <c r="BC100" s="31">
        <f t="shared" ca="1" si="64"/>
        <v>-1800.2902777777781</v>
      </c>
      <c r="BD100" s="11"/>
      <c r="BE100" s="4"/>
      <c r="BF100" s="11">
        <f t="shared" si="65"/>
        <v>4</v>
      </c>
      <c r="BG100" s="11">
        <f t="shared" si="102"/>
        <v>18</v>
      </c>
      <c r="BH100" s="32">
        <f>IF($BF100&gt;$Y$7,"",IF(AND($BF100=$Y$7,$BG100=23),"",Entrées!C128-Entrées!C127))</f>
        <v>2673</v>
      </c>
      <c r="BI100" s="32">
        <f>IF($BF100&gt;$Y$7,"",IF(AND($BF100=$Y$7,$BG100=23),"",Entrées!D128-Entrées!D127))</f>
        <v>1975</v>
      </c>
      <c r="BJ100" s="32">
        <f>IF($BF100&gt;$Y$7,"",IF(AND($BF100=$Y$7,$BG100=23),"",Entrées!E128-Entrées!E127))</f>
        <v>1762.5</v>
      </c>
      <c r="BK100" s="32">
        <f>IF($BF100&gt;$Y$7,"",IF(AND($BF100=$Y$7,$BG100=23),"",Entrées!F128-Entrées!F127))</f>
        <v>0</v>
      </c>
      <c r="BL100" s="32">
        <f>IF($BF100&gt;$Y$7,"",IF(AND($BF100=$Y$7,$BG100=23),"",Entrées!G128-Entrées!G127))</f>
        <v>313</v>
      </c>
      <c r="BM100" s="32">
        <f>IF($BF100&gt;$Y$7,"",IF(AND($BF100=$Y$7,$BG100=23),"",Entrées!H128-Entrées!H127))</f>
        <v>113.5</v>
      </c>
      <c r="BN100" s="32">
        <f>IF($BF100&gt;$Y$7,"",IF(AND($BF100=$Y$7,$BG100=23),"",Entrées!I128-Entrées!I127))</f>
        <v>397.5</v>
      </c>
      <c r="BO100" s="32">
        <f>IF($BF100&gt;$Y$7,"",IF(AND($BF100=$Y$7,$BG100=23),"",Entrées!J128-Entrées!J127))</f>
        <v>-28</v>
      </c>
      <c r="BP100" s="32">
        <f>IF($BF100&gt;$Y$7,"",IF(AND($BF100=$Y$7,$BG100=23),"",Entrées!K128-Entrées!K127))</f>
        <v>-169</v>
      </c>
      <c r="BQ100" s="32">
        <f>IF($BF100&gt;$Y$7,"",IF(AND($BF100=$Y$7,$BG100=23),"",Entrées!L128-Entrées!L127))</f>
        <v>804</v>
      </c>
      <c r="BR100" s="32">
        <f>IF($BF100&gt;$Y$7,"",IF(AND($BF100=$Y$7,$BG100=23),"",Entrées!M128-Entrées!M127))</f>
        <v>679.5</v>
      </c>
      <c r="BS100" s="32">
        <f>IF($BF100&gt;$Y$7,"",IF(AND($BF100=$Y$7,$BG100=23),"",Entrées!N128-Entrées!N127))</f>
        <v>9.5</v>
      </c>
      <c r="BT100" s="32">
        <f>IF($BF100&gt;$Y$7,"",IF(AND($BF100=$Y$7,$BG100=23),"",Entrées!O128-Entrées!O127))</f>
        <v>555</v>
      </c>
      <c r="BU100" s="32">
        <f>IF($BF100&gt;$Y$7,"",IF(AND($BF100=$Y$7,$BG100=23),"",Entrées!P128-Entrées!P127))</f>
        <v>2</v>
      </c>
      <c r="BV100" s="32">
        <f>IF($BF100&gt;$Y$7,"",IF(AND($BF100=$Y$7,$BG100=23),"",Entrées!Q128-Entrées!Q127))</f>
        <v>12</v>
      </c>
      <c r="BW100" s="32">
        <f>IF($BF100&gt;$Y$7,"",IF(AND($BF100=$Y$7,$BG100=23),"",Entrées!R128-Entrées!R127))</f>
        <v>63</v>
      </c>
      <c r="BX100" s="32">
        <f>IF($BF100&gt;$Y$7,"",IF(AND($BF100=$Y$7,$BG100=23),"",Entrées!S128-Entrées!S127))</f>
        <v>135</v>
      </c>
      <c r="BY100" s="32">
        <f>IF($BF100&gt;$Y$7,"",IF(AND($BF100=$Y$7,$BG100=23),"",Entrées!T128-Entrées!T127))</f>
        <v>500</v>
      </c>
      <c r="BZ100" s="32">
        <f>IF($BF100&gt;$Y$7,"",IF(AND($BF100=$Y$7,$BG100=23),"",Entrées!U128-Entrées!U127))</f>
        <v>-751</v>
      </c>
      <c r="CA100" s="32">
        <f>IF($BF100&gt;$Y$7,"",IF(AND($BF100=$Y$7,$BG100=23),"",Entrées!V128-Entrées!V127))</f>
        <v>-251</v>
      </c>
      <c r="CB100" s="4"/>
      <c r="CC100" s="4"/>
      <c r="CD100" s="33">
        <f>IF($BF100&lt;=$Y$7,Entrées!J127/CD$2,"")</f>
        <v>0.47111842105263158</v>
      </c>
      <c r="CE100" s="33">
        <f>IF($BF100&lt;=$Y$7,Entrées!K127/CE$2,"")</f>
        <v>6.2261904761904761E-2</v>
      </c>
      <c r="CF100" s="11">
        <f t="shared" si="66"/>
        <v>7600</v>
      </c>
      <c r="CG100" s="11">
        <f t="shared" si="67"/>
        <v>4200</v>
      </c>
      <c r="CH100" s="52">
        <f t="shared" si="68"/>
        <v>0.26950009137426939</v>
      </c>
      <c r="CI100" s="52">
        <f t="shared" si="69"/>
        <v>0.11132787698412699</v>
      </c>
      <c r="CK100" s="11"/>
      <c r="CL100" s="4"/>
      <c r="CO100" s="4"/>
    </row>
    <row r="101" spans="1:93">
      <c r="C101" s="11">
        <f t="shared" si="101"/>
        <v>3</v>
      </c>
      <c r="D101" s="27">
        <f t="shared" si="98"/>
        <v>16</v>
      </c>
      <c r="E101" s="28">
        <f ca="1">IF($D101&gt;$D$8,"",INDIRECT(ADDRESS(ROW(Entrées!$C$37)+($D101-1)*24+E$11,COLUMN(Entrées!$C$37)+($C101-1),4,TRUE,"Entrées")))</f>
        <v>48625</v>
      </c>
      <c r="F101" s="28">
        <f ca="1">IF($D101&gt;$D$8,"",INDIRECT(ADDRESS(ROW(Entrées!$C$37)+($D101-1)*24+F$11,COLUMN(Entrées!$C$37)+($C101-1),4,TRUE,"Entrées")))</f>
        <v>45762.5</v>
      </c>
      <c r="G101" s="28">
        <f ca="1">IF($D101&gt;$D$8,"",INDIRECT(ADDRESS(ROW(Entrées!$C$37)+($D101-1)*24+G$11,COLUMN(Entrées!$C$37)+($C101-1),4,TRUE,"Entrées")))</f>
        <v>44550</v>
      </c>
      <c r="H101" s="28">
        <f ca="1">IF($D101&gt;$D$8,"",INDIRECT(ADDRESS(ROW(Entrées!$C$37)+($D101-1)*24+H$11,COLUMN(Entrées!$C$37)+($C101-1),4,TRUE,"Entrées")))</f>
        <v>41812.5</v>
      </c>
      <c r="I101" s="28">
        <f ca="1">IF($D101&gt;$D$8,"",INDIRECT(ADDRESS(ROW(Entrées!$C$37)+($D101-1)*24+I$11,COLUMN(Entrées!$C$37)+($C101-1),4,TRUE,"Entrées")))</f>
        <v>40650</v>
      </c>
      <c r="J101" s="28">
        <f ca="1">IF($D101&gt;$D$8,"",INDIRECT(ADDRESS(ROW(Entrées!$C$37)+($D101-1)*24+J$11,COLUMN(Entrées!$C$37)+($C101-1),4,TRUE,"Entrées")))</f>
        <v>42250</v>
      </c>
      <c r="K101" s="28">
        <f ca="1">IF($D101&gt;$D$8,"",INDIRECT(ADDRESS(ROW(Entrées!$C$37)+($D101-1)*24+K$11,COLUMN(Entrées!$C$37)+($C101-1),4,TRUE,"Entrées")))</f>
        <v>46862.5</v>
      </c>
      <c r="L101" s="28">
        <f ca="1">IF($D101&gt;$D$8,"",INDIRECT(ADDRESS(ROW(Entrées!$C$37)+($D101-1)*24+L$11,COLUMN(Entrées!$C$37)+($C101-1),4,TRUE,"Entrées")))</f>
        <v>51575</v>
      </c>
      <c r="M101" s="28">
        <f ca="1">IF($D101&gt;$D$8,"",INDIRECT(ADDRESS(ROW(Entrées!$C$37)+($D101-1)*24+M$11,COLUMN(Entrées!$C$37)+($C101-1),4,TRUE,"Entrées")))</f>
        <v>54850</v>
      </c>
      <c r="N101" s="28">
        <f ca="1">IF($D101&gt;$D$8,"",INDIRECT(ADDRESS(ROW(Entrées!$C$37)+($D101-1)*24+N$11,COLUMN(Entrées!$C$37)+($C101-1),4,TRUE,"Entrées")))</f>
        <v>56687.5</v>
      </c>
      <c r="O101" s="28">
        <f ca="1">IF($D101&gt;$D$8,"",INDIRECT(ADDRESS(ROW(Entrées!$C$37)+($D101-1)*24+O$11,COLUMN(Entrées!$C$37)+($C101-1),4,TRUE,"Entrées")))</f>
        <v>56425</v>
      </c>
      <c r="P101" s="28">
        <f ca="1">IF($D101&gt;$D$8,"",INDIRECT(ADDRESS(ROW(Entrées!$C$37)+($D101-1)*24+P$11,COLUMN(Entrées!$C$37)+($C101-1),4,TRUE,"Entrées")))</f>
        <v>56312.5</v>
      </c>
      <c r="Q101" s="28">
        <f ca="1">IF($D101&gt;$D$8,"",INDIRECT(ADDRESS(ROW(Entrées!$C$37)+($D101-1)*24+Q$11,COLUMN(Entrées!$C$37)+($C101-1),4,TRUE,"Entrées")))</f>
        <v>56175</v>
      </c>
      <c r="R101" s="28">
        <f ca="1">IF($D101&gt;$D$8,"",INDIRECT(ADDRESS(ROW(Entrées!$C$37)+($D101-1)*24+R$11,COLUMN(Entrées!$C$37)+($C101-1),4,TRUE,"Entrées")))</f>
        <v>55750</v>
      </c>
      <c r="S101" s="28">
        <f ca="1">IF($D101&gt;$D$8,"",INDIRECT(ADDRESS(ROW(Entrées!$C$37)+($D101-1)*24+S$11,COLUMN(Entrées!$C$37)+($C101-1),4,TRUE,"Entrées")))</f>
        <v>54300</v>
      </c>
      <c r="T101" s="28">
        <f ca="1">IF($D101&gt;$D$8,"",INDIRECT(ADDRESS(ROW(Entrées!$C$37)+($D101-1)*24+T$11,COLUMN(Entrées!$C$37)+($C101-1),4,TRUE,"Entrées")))</f>
        <v>52037.5</v>
      </c>
      <c r="U101" s="28">
        <f ca="1">IF($D101&gt;$D$8,"",INDIRECT(ADDRESS(ROW(Entrées!$C$37)+($D101-1)*24+U$11,COLUMN(Entrées!$C$37)+($C101-1),4,TRUE,"Entrées")))</f>
        <v>50312.5</v>
      </c>
      <c r="V101" s="28">
        <f ca="1">IF($D101&gt;$D$8,"",INDIRECT(ADDRESS(ROW(Entrées!$C$37)+($D101-1)*24+V$11,COLUMN(Entrées!$C$37)+($C101-1),4,TRUE,"Entrées")))</f>
        <v>49250</v>
      </c>
      <c r="W101" s="28">
        <f ca="1">IF($D101&gt;$D$8,"",INDIRECT(ADDRESS(ROW(Entrées!$C$37)+($D101-1)*24+W$11,COLUMN(Entrées!$C$37)+($C101-1),4,TRUE,"Entrées")))</f>
        <v>50412.5</v>
      </c>
      <c r="X101" s="28">
        <f ca="1">IF($D101&gt;$D$8,"",INDIRECT(ADDRESS(ROW(Entrées!$C$37)+($D101-1)*24+X$11,COLUMN(Entrées!$C$37)+($C101-1),4,TRUE,"Entrées")))</f>
        <v>52250</v>
      </c>
      <c r="Y101" s="28">
        <f ca="1">IF($D101&gt;$D$8,"",INDIRECT(ADDRESS(ROW(Entrées!$C$37)+($D101-1)*24+Y$11,COLUMN(Entrées!$C$37)+($C101-1),4,TRUE,"Entrées")))</f>
        <v>51825</v>
      </c>
      <c r="Z101" s="28">
        <f ca="1">IF($D101&gt;$D$8,"",INDIRECT(ADDRESS(ROW(Entrées!$C$37)+($D101-1)*24+Z$11,COLUMN(Entrées!$C$37)+($C101-1),4,TRUE,"Entrées")))</f>
        <v>51162.5</v>
      </c>
      <c r="AA101" s="28">
        <f ca="1">IF($D101&gt;$D$8,"",INDIRECT(ADDRESS(ROW(Entrées!$C$37)+($D101-1)*24+AA$11,COLUMN(Entrées!$C$37)+($C101-1),4,TRUE,"Entrées")))</f>
        <v>50250</v>
      </c>
      <c r="AB101" s="28">
        <f ca="1">IF($D101&gt;$D$8,"",INDIRECT(ADDRESS(ROW(Entrées!$C$37)+($D101-1)*24+AB$11,COLUMN(Entrées!$C$37)+($C101-1),4,TRUE,"Entrées")))</f>
        <v>51737.5</v>
      </c>
      <c r="AC101" s="11"/>
      <c r="AD101" s="40">
        <f t="shared" ca="1" si="97"/>
        <v>50492.708333333336</v>
      </c>
      <c r="AE101" s="40">
        <f t="shared" ca="1" si="99"/>
        <v>56687.5</v>
      </c>
      <c r="AF101" s="40">
        <f t="shared" ca="1" si="100"/>
        <v>40650</v>
      </c>
      <c r="AG101" s="4"/>
      <c r="AH101" s="11">
        <f>Entrées!A128</f>
        <v>4</v>
      </c>
      <c r="AI101" s="13">
        <f>Entrées!B128</f>
        <v>19</v>
      </c>
      <c r="AJ101" s="31">
        <f t="shared" ca="1" si="70"/>
        <v>55625.834722222207</v>
      </c>
      <c r="AK101" s="31">
        <f t="shared" ca="1" si="46"/>
        <v>55155.277777777781</v>
      </c>
      <c r="AL101" s="31">
        <f t="shared" ca="1" si="47"/>
        <v>55132.569444444431</v>
      </c>
      <c r="AM101" s="31">
        <f t="shared" ca="1" si="48"/>
        <v>439.35972222222233</v>
      </c>
      <c r="AN101" s="31">
        <f t="shared" ca="1" si="49"/>
        <v>2143.2847222222222</v>
      </c>
      <c r="AO101" s="31">
        <f t="shared" ca="1" si="50"/>
        <v>1711.4715277777773</v>
      </c>
      <c r="AP101" s="31">
        <f t="shared" ca="1" si="51"/>
        <v>43686.806944444448</v>
      </c>
      <c r="AQ101" s="31">
        <f t="shared" ca="1" si="52"/>
        <v>2048.2006944444447</v>
      </c>
      <c r="AR101" s="31">
        <f t="shared" ca="1" si="53"/>
        <v>467.57708333333329</v>
      </c>
      <c r="AS101" s="31">
        <f t="shared" ca="1" si="54"/>
        <v>9872.0041666666693</v>
      </c>
      <c r="AT101" s="31">
        <f t="shared" ca="1" si="55"/>
        <v>-752.91041666666672</v>
      </c>
      <c r="AU101" s="31">
        <f t="shared" ca="1" si="56"/>
        <v>580.30277777777769</v>
      </c>
      <c r="AV101" s="31">
        <f t="shared" ca="1" si="57"/>
        <v>-4570.3041666666659</v>
      </c>
      <c r="AW101" s="31">
        <f t="shared" ca="1" si="58"/>
        <v>53.39583333333335</v>
      </c>
      <c r="AX101" s="31">
        <f t="shared" ca="1" si="59"/>
        <v>1401.9361111111111</v>
      </c>
      <c r="AY101" s="31">
        <f t="shared" ca="1" si="60"/>
        <v>-1132.0805555555555</v>
      </c>
      <c r="AZ101" s="31">
        <f t="shared" ca="1" si="61"/>
        <v>-2177.1819444444441</v>
      </c>
      <c r="BA101" s="31">
        <f t="shared" ca="1" si="62"/>
        <v>644.8125</v>
      </c>
      <c r="BB101" s="31">
        <f t="shared" ca="1" si="63"/>
        <v>-1410.101388888889</v>
      </c>
      <c r="BC101" s="31">
        <f t="shared" ca="1" si="64"/>
        <v>-1800.2902777777781</v>
      </c>
      <c r="BD101" s="11"/>
      <c r="BE101" s="4"/>
      <c r="BF101" s="11">
        <f t="shared" si="65"/>
        <v>4</v>
      </c>
      <c r="BG101" s="11">
        <f t="shared" si="102"/>
        <v>19</v>
      </c>
      <c r="BH101" s="32">
        <f>IF($BF101&gt;$Y$7,"",IF(AND($BF101=$Y$7,$BG101=23),"",Entrées!C129-Entrées!C128))</f>
        <v>-677.5</v>
      </c>
      <c r="BI101" s="32">
        <f>IF($BF101&gt;$Y$7,"",IF(AND($BF101=$Y$7,$BG101=23),"",Entrées!D129-Entrées!D128))</f>
        <v>-250</v>
      </c>
      <c r="BJ101" s="32">
        <f>IF($BF101&gt;$Y$7,"",IF(AND($BF101=$Y$7,$BG101=23),"",Entrées!E129-Entrées!E128))</f>
        <v>-250</v>
      </c>
      <c r="BK101" s="32">
        <f>IF($BF101&gt;$Y$7,"",IF(AND($BF101=$Y$7,$BG101=23),"",Entrées!F129-Entrées!F128))</f>
        <v>171</v>
      </c>
      <c r="BL101" s="32">
        <f>IF($BF101&gt;$Y$7,"",IF(AND($BF101=$Y$7,$BG101=23),"",Entrées!G129-Entrées!G128))</f>
        <v>-226.5</v>
      </c>
      <c r="BM101" s="32">
        <f>IF($BF101&gt;$Y$7,"",IF(AND($BF101=$Y$7,$BG101=23),"",Entrées!H129-Entrées!H128))</f>
        <v>10</v>
      </c>
      <c r="BN101" s="32">
        <f>IF($BF101&gt;$Y$7,"",IF(AND($BF101=$Y$7,$BG101=23),"",Entrées!I129-Entrées!I128))</f>
        <v>-46</v>
      </c>
      <c r="BO101" s="32">
        <f>IF($BF101&gt;$Y$7,"",IF(AND($BF101=$Y$7,$BG101=23),"",Entrées!J129-Entrées!J128))</f>
        <v>-78.5</v>
      </c>
      <c r="BP101" s="32">
        <f>IF($BF101&gt;$Y$7,"",IF(AND($BF101=$Y$7,$BG101=23),"",Entrées!K129-Entrées!K128))</f>
        <v>-86</v>
      </c>
      <c r="BQ101" s="32">
        <f>IF($BF101&gt;$Y$7,"",IF(AND($BF101=$Y$7,$BG101=23),"",Entrées!L129-Entrées!L128))</f>
        <v>666</v>
      </c>
      <c r="BR101" s="32">
        <f>IF($BF101&gt;$Y$7,"",IF(AND($BF101=$Y$7,$BG101=23),"",Entrées!M129-Entrées!M128))</f>
        <v>0.5</v>
      </c>
      <c r="BS101" s="32">
        <f>IF($BF101&gt;$Y$7,"",IF(AND($BF101=$Y$7,$BG101=23),"",Entrées!N129-Entrées!N128))</f>
        <v>4.5</v>
      </c>
      <c r="BT101" s="32">
        <f>IF($BF101&gt;$Y$7,"",IF(AND($BF101=$Y$7,$BG101=23),"",Entrées!O129-Entrées!O128))</f>
        <v>-1094</v>
      </c>
      <c r="BU101" s="32">
        <f>IF($BF101&gt;$Y$7,"",IF(AND($BF101=$Y$7,$BG101=23),"",Entrées!P129-Entrées!P128))</f>
        <v>-2</v>
      </c>
      <c r="BV101" s="32">
        <f>IF($BF101&gt;$Y$7,"",IF(AND($BF101=$Y$7,$BG101=23),"",Entrées!Q129-Entrées!Q128))</f>
        <v>-233</v>
      </c>
      <c r="BW101" s="32">
        <f>IF($BF101&gt;$Y$7,"",IF(AND($BF101=$Y$7,$BG101=23),"",Entrées!R129-Entrées!R128))</f>
        <v>-977</v>
      </c>
      <c r="BX101" s="32">
        <f>IF($BF101&gt;$Y$7,"",IF(AND($BF101=$Y$7,$BG101=23),"",Entrées!S129-Entrées!S128))</f>
        <v>4</v>
      </c>
      <c r="BY101" s="32">
        <f>IF($BF101&gt;$Y$7,"",IF(AND($BF101=$Y$7,$BG101=23),"",Entrées!T129-Entrées!T128))</f>
        <v>0</v>
      </c>
      <c r="BZ101" s="32">
        <f>IF($BF101&gt;$Y$7,"",IF(AND($BF101=$Y$7,$BG101=23),"",Entrées!U129-Entrées!U128))</f>
        <v>-977</v>
      </c>
      <c r="CA101" s="32">
        <f>IF($BF101&gt;$Y$7,"",IF(AND($BF101=$Y$7,$BG101=23),"",Entrées!V129-Entrées!V128))</f>
        <v>869</v>
      </c>
      <c r="CB101" s="4"/>
      <c r="CC101" s="4"/>
      <c r="CD101" s="33">
        <f>IF($BF101&lt;=$Y$7,Entrées!J128/CD$2,"")</f>
        <v>0.46743421052631579</v>
      </c>
      <c r="CE101" s="33">
        <f>IF($BF101&lt;=$Y$7,Entrées!K128/CE$2,"")</f>
        <v>2.2023809523809525E-2</v>
      </c>
      <c r="CF101" s="11">
        <f t="shared" si="66"/>
        <v>7600</v>
      </c>
      <c r="CG101" s="11">
        <f t="shared" si="67"/>
        <v>4200</v>
      </c>
      <c r="CH101" s="52">
        <f t="shared" si="68"/>
        <v>0.26950009137426939</v>
      </c>
      <c r="CI101" s="52">
        <f t="shared" si="69"/>
        <v>0.11132787698412699</v>
      </c>
      <c r="CK101" s="11"/>
      <c r="CL101" s="4"/>
      <c r="CO101" s="4"/>
    </row>
    <row r="102" spans="1:93">
      <c r="A102" s="11">
        <f>ROW(E86)</f>
        <v>86</v>
      </c>
      <c r="C102" s="11">
        <f t="shared" si="101"/>
        <v>3</v>
      </c>
      <c r="D102" s="27">
        <f t="shared" si="98"/>
        <v>17</v>
      </c>
      <c r="E102" s="28">
        <f ca="1">IF($D102&gt;$D$8,"",INDIRECT(ADDRESS(ROW(Entrées!$C$37)+($D102-1)*24+E$11,COLUMN(Entrées!$C$37)+($C102-1),4,TRUE,"Entrées")))</f>
        <v>48650</v>
      </c>
      <c r="F102" s="28">
        <f ca="1">IF($D102&gt;$D$8,"",INDIRECT(ADDRESS(ROW(Entrées!$C$37)+($D102-1)*24+F$11,COLUMN(Entrées!$C$37)+($C102-1),4,TRUE,"Entrées")))</f>
        <v>45550</v>
      </c>
      <c r="G102" s="28">
        <f ca="1">IF($D102&gt;$D$8,"",INDIRECT(ADDRESS(ROW(Entrées!$C$37)+($D102-1)*24+G$11,COLUMN(Entrées!$C$37)+($C102-1),4,TRUE,"Entrées")))</f>
        <v>44200</v>
      </c>
      <c r="H102" s="28">
        <f ca="1">IF($D102&gt;$D$8,"",INDIRECT(ADDRESS(ROW(Entrées!$C$37)+($D102-1)*24+H$11,COLUMN(Entrées!$C$37)+($C102-1),4,TRUE,"Entrées")))</f>
        <v>41500</v>
      </c>
      <c r="I102" s="28">
        <f ca="1">IF($D102&gt;$D$8,"",INDIRECT(ADDRESS(ROW(Entrées!$C$37)+($D102-1)*24+I$11,COLUMN(Entrées!$C$37)+($C102-1),4,TRUE,"Entrées")))</f>
        <v>40425</v>
      </c>
      <c r="J102" s="28">
        <f ca="1">IF($D102&gt;$D$8,"",INDIRECT(ADDRESS(ROW(Entrées!$C$37)+($D102-1)*24+J$11,COLUMN(Entrées!$C$37)+($C102-1),4,TRUE,"Entrées")))</f>
        <v>42150</v>
      </c>
      <c r="K102" s="28">
        <f ca="1">IF($D102&gt;$D$8,"",INDIRECT(ADDRESS(ROW(Entrées!$C$37)+($D102-1)*24+K$11,COLUMN(Entrées!$C$37)+($C102-1),4,TRUE,"Entrées")))</f>
        <v>46750</v>
      </c>
      <c r="L102" s="28">
        <f ca="1">IF($D102&gt;$D$8,"",INDIRECT(ADDRESS(ROW(Entrées!$C$37)+($D102-1)*24+L$11,COLUMN(Entrées!$C$37)+($C102-1),4,TRUE,"Entrées")))</f>
        <v>51012.5</v>
      </c>
      <c r="M102" s="28">
        <f ca="1">IF($D102&gt;$D$8,"",INDIRECT(ADDRESS(ROW(Entrées!$C$37)+($D102-1)*24+M$11,COLUMN(Entrées!$C$37)+($C102-1),4,TRUE,"Entrées")))</f>
        <v>53900</v>
      </c>
      <c r="N102" s="28">
        <f ca="1">IF($D102&gt;$D$8,"",INDIRECT(ADDRESS(ROW(Entrées!$C$37)+($D102-1)*24+N$11,COLUMN(Entrées!$C$37)+($C102-1),4,TRUE,"Entrées")))</f>
        <v>55512.5</v>
      </c>
      <c r="O102" s="28">
        <f ca="1">IF($D102&gt;$D$8,"",INDIRECT(ADDRESS(ROW(Entrées!$C$37)+($D102-1)*24+O$11,COLUMN(Entrées!$C$37)+($C102-1),4,TRUE,"Entrées")))</f>
        <v>55400</v>
      </c>
      <c r="P102" s="28">
        <f ca="1">IF($D102&gt;$D$8,"",INDIRECT(ADDRESS(ROW(Entrées!$C$37)+($D102-1)*24+P$11,COLUMN(Entrées!$C$37)+($C102-1),4,TRUE,"Entrées")))</f>
        <v>55037.5</v>
      </c>
      <c r="Q102" s="28">
        <f ca="1">IF($D102&gt;$D$8,"",INDIRECT(ADDRESS(ROW(Entrées!$C$37)+($D102-1)*24+Q$11,COLUMN(Entrées!$C$37)+($C102-1),4,TRUE,"Entrées")))</f>
        <v>55025</v>
      </c>
      <c r="R102" s="28">
        <f ca="1">IF($D102&gt;$D$8,"",INDIRECT(ADDRESS(ROW(Entrées!$C$37)+($D102-1)*24+R$11,COLUMN(Entrées!$C$37)+($C102-1),4,TRUE,"Entrées")))</f>
        <v>54412.5</v>
      </c>
      <c r="S102" s="28">
        <f ca="1">IF($D102&gt;$D$8,"",INDIRECT(ADDRESS(ROW(Entrées!$C$37)+($D102-1)*24+S$11,COLUMN(Entrées!$C$37)+($C102-1),4,TRUE,"Entrées")))</f>
        <v>52987.5</v>
      </c>
      <c r="T102" s="28">
        <f ca="1">IF($D102&gt;$D$8,"",INDIRECT(ADDRESS(ROW(Entrées!$C$37)+($D102-1)*24+T$11,COLUMN(Entrées!$C$37)+($C102-1),4,TRUE,"Entrées")))</f>
        <v>50675</v>
      </c>
      <c r="U102" s="28">
        <f ca="1">IF($D102&gt;$D$8,"",INDIRECT(ADDRESS(ROW(Entrées!$C$37)+($D102-1)*24+U$11,COLUMN(Entrées!$C$37)+($C102-1),4,TRUE,"Entrées")))</f>
        <v>49312.5</v>
      </c>
      <c r="V102" s="28">
        <f ca="1">IF($D102&gt;$D$8,"",INDIRECT(ADDRESS(ROW(Entrées!$C$37)+($D102-1)*24+V$11,COLUMN(Entrées!$C$37)+($C102-1),4,TRUE,"Entrées")))</f>
        <v>48200</v>
      </c>
      <c r="W102" s="28">
        <f ca="1">IF($D102&gt;$D$8,"",INDIRECT(ADDRESS(ROW(Entrées!$C$37)+($D102-1)*24+W$11,COLUMN(Entrées!$C$37)+($C102-1),4,TRUE,"Entrées")))</f>
        <v>49300</v>
      </c>
      <c r="X102" s="28">
        <f ca="1">IF($D102&gt;$D$8,"",INDIRECT(ADDRESS(ROW(Entrées!$C$37)+($D102-1)*24+X$11,COLUMN(Entrées!$C$37)+($C102-1),4,TRUE,"Entrées")))</f>
        <v>51087.5</v>
      </c>
      <c r="Y102" s="28">
        <f ca="1">IF($D102&gt;$D$8,"",INDIRECT(ADDRESS(ROW(Entrées!$C$37)+($D102-1)*24+Y$11,COLUMN(Entrées!$C$37)+($C102-1),4,TRUE,"Entrées")))</f>
        <v>50600</v>
      </c>
      <c r="Z102" s="28">
        <f ca="1">IF($D102&gt;$D$8,"",INDIRECT(ADDRESS(ROW(Entrées!$C$37)+($D102-1)*24+Z$11,COLUMN(Entrées!$C$37)+($C102-1),4,TRUE,"Entrées")))</f>
        <v>50250</v>
      </c>
      <c r="AA102" s="28">
        <f ca="1">IF($D102&gt;$D$8,"",INDIRECT(ADDRESS(ROW(Entrées!$C$37)+($D102-1)*24+AA$11,COLUMN(Entrées!$C$37)+($C102-1),4,TRUE,"Entrées")))</f>
        <v>49425</v>
      </c>
      <c r="AB102" s="28">
        <f ca="1">IF($D102&gt;$D$8,"",INDIRECT(ADDRESS(ROW(Entrées!$C$37)+($D102-1)*24+AB$11,COLUMN(Entrées!$C$37)+($C102-1),4,TRUE,"Entrées")))</f>
        <v>50637.5</v>
      </c>
      <c r="AC102" s="11"/>
      <c r="AD102" s="40">
        <f t="shared" ca="1" si="97"/>
        <v>49666.666666666664</v>
      </c>
      <c r="AE102" s="40">
        <f t="shared" ca="1" si="99"/>
        <v>55512.5</v>
      </c>
      <c r="AF102" s="40">
        <f t="shared" ca="1" si="100"/>
        <v>40425</v>
      </c>
      <c r="AG102" s="4"/>
      <c r="AH102" s="11">
        <f>Entrées!A129</f>
        <v>4</v>
      </c>
      <c r="AI102" s="13">
        <f>Entrées!B129</f>
        <v>20</v>
      </c>
      <c r="AJ102" s="31">
        <f t="shared" ca="1" si="70"/>
        <v>55625.834722222207</v>
      </c>
      <c r="AK102" s="31">
        <f t="shared" ca="1" si="46"/>
        <v>55155.277777777781</v>
      </c>
      <c r="AL102" s="31">
        <f t="shared" ca="1" si="47"/>
        <v>55132.569444444431</v>
      </c>
      <c r="AM102" s="31">
        <f t="shared" ca="1" si="48"/>
        <v>439.35972222222233</v>
      </c>
      <c r="AN102" s="31">
        <f t="shared" ca="1" si="49"/>
        <v>2143.2847222222222</v>
      </c>
      <c r="AO102" s="31">
        <f t="shared" ca="1" si="50"/>
        <v>1711.4715277777773</v>
      </c>
      <c r="AP102" s="31">
        <f t="shared" ca="1" si="51"/>
        <v>43686.806944444448</v>
      </c>
      <c r="AQ102" s="31">
        <f t="shared" ca="1" si="52"/>
        <v>2048.2006944444447</v>
      </c>
      <c r="AR102" s="31">
        <f t="shared" ca="1" si="53"/>
        <v>467.57708333333329</v>
      </c>
      <c r="AS102" s="31">
        <f t="shared" ca="1" si="54"/>
        <v>9872.0041666666693</v>
      </c>
      <c r="AT102" s="31">
        <f t="shared" ca="1" si="55"/>
        <v>-752.91041666666672</v>
      </c>
      <c r="AU102" s="31">
        <f t="shared" ca="1" si="56"/>
        <v>580.30277777777769</v>
      </c>
      <c r="AV102" s="31">
        <f t="shared" ca="1" si="57"/>
        <v>-4570.3041666666659</v>
      </c>
      <c r="AW102" s="31">
        <f t="shared" ca="1" si="58"/>
        <v>53.39583333333335</v>
      </c>
      <c r="AX102" s="31">
        <f t="shared" ca="1" si="59"/>
        <v>1401.9361111111111</v>
      </c>
      <c r="AY102" s="31">
        <f t="shared" ca="1" si="60"/>
        <v>-1132.0805555555555</v>
      </c>
      <c r="AZ102" s="31">
        <f t="shared" ca="1" si="61"/>
        <v>-2177.1819444444441</v>
      </c>
      <c r="BA102" s="31">
        <f t="shared" ca="1" si="62"/>
        <v>644.8125</v>
      </c>
      <c r="BB102" s="31">
        <f t="shared" ca="1" si="63"/>
        <v>-1410.101388888889</v>
      </c>
      <c r="BC102" s="31">
        <f t="shared" ca="1" si="64"/>
        <v>-1800.2902777777781</v>
      </c>
      <c r="BD102" s="11"/>
      <c r="BE102" s="4"/>
      <c r="BF102" s="11">
        <f t="shared" si="65"/>
        <v>4</v>
      </c>
      <c r="BG102" s="11">
        <f t="shared" si="102"/>
        <v>20</v>
      </c>
      <c r="BH102" s="32">
        <f>IF($BF102&gt;$Y$7,"",IF(AND($BF102=$Y$7,$BG102=23),"",Entrées!C130-Entrées!C129))</f>
        <v>-1086</v>
      </c>
      <c r="BI102" s="32">
        <f>IF($BF102&gt;$Y$7,"",IF(AND($BF102=$Y$7,$BG102=23),"",Entrées!D130-Entrées!D129))</f>
        <v>-812.5</v>
      </c>
      <c r="BJ102" s="32">
        <f>IF($BF102&gt;$Y$7,"",IF(AND($BF102=$Y$7,$BG102=23),"",Entrées!E130-Entrées!E129))</f>
        <v>-825</v>
      </c>
      <c r="BK102" s="32">
        <f>IF($BF102&gt;$Y$7,"",IF(AND($BF102=$Y$7,$BG102=23),"",Entrées!F130-Entrées!F129))</f>
        <v>166</v>
      </c>
      <c r="BL102" s="32">
        <f>IF($BF102&gt;$Y$7,"",IF(AND($BF102=$Y$7,$BG102=23),"",Entrées!G130-Entrées!G129))</f>
        <v>-100.5</v>
      </c>
      <c r="BM102" s="32">
        <f>IF($BF102&gt;$Y$7,"",IF(AND($BF102=$Y$7,$BG102=23),"",Entrées!H130-Entrées!H129))</f>
        <v>-36</v>
      </c>
      <c r="BN102" s="32">
        <f>IF($BF102&gt;$Y$7,"",IF(AND($BF102=$Y$7,$BG102=23),"",Entrées!I130-Entrées!I129))</f>
        <v>25.5</v>
      </c>
      <c r="BO102" s="32">
        <f>IF($BF102&gt;$Y$7,"",IF(AND($BF102=$Y$7,$BG102=23),"",Entrées!J130-Entrées!J129))</f>
        <v>100.5</v>
      </c>
      <c r="BP102" s="32">
        <f>IF($BF102&gt;$Y$7,"",IF(AND($BF102=$Y$7,$BG102=23),"",Entrées!K130-Entrées!K129))</f>
        <v>-6.5</v>
      </c>
      <c r="BQ102" s="32">
        <f>IF($BF102&gt;$Y$7,"",IF(AND($BF102=$Y$7,$BG102=23),"",Entrées!L130-Entrées!L129))</f>
        <v>-813</v>
      </c>
      <c r="BR102" s="32">
        <f>IF($BF102&gt;$Y$7,"",IF(AND($BF102=$Y$7,$BG102=23),"",Entrées!M130-Entrées!M129))</f>
        <v>0</v>
      </c>
      <c r="BS102" s="32">
        <f>IF($BF102&gt;$Y$7,"",IF(AND($BF102=$Y$7,$BG102=23),"",Entrées!N130-Entrées!N129))</f>
        <v>0.5</v>
      </c>
      <c r="BT102" s="32">
        <f>IF($BF102&gt;$Y$7,"",IF(AND($BF102=$Y$7,$BG102=23),"",Entrées!O130-Entrées!O129))</f>
        <v>-420.5</v>
      </c>
      <c r="BU102" s="32">
        <f>IF($BF102&gt;$Y$7,"",IF(AND($BF102=$Y$7,$BG102=23),"",Entrées!P130-Entrées!P129))</f>
        <v>1.5</v>
      </c>
      <c r="BV102" s="32">
        <f>IF($BF102&gt;$Y$7,"",IF(AND($BF102=$Y$7,$BG102=23),"",Entrées!Q130-Entrées!Q129))</f>
        <v>233</v>
      </c>
      <c r="BW102" s="32">
        <f>IF($BF102&gt;$Y$7,"",IF(AND($BF102=$Y$7,$BG102=23),"",Entrées!R130-Entrées!R129))</f>
        <v>-166</v>
      </c>
      <c r="BX102" s="32">
        <f>IF($BF102&gt;$Y$7,"",IF(AND($BF102=$Y$7,$BG102=23),"",Entrées!S130-Entrées!S129))</f>
        <v>-182</v>
      </c>
      <c r="BY102" s="32">
        <f>IF($BF102&gt;$Y$7,"",IF(AND($BF102=$Y$7,$BG102=23),"",Entrées!T130-Entrées!T129))</f>
        <v>0</v>
      </c>
      <c r="BZ102" s="32">
        <f>IF($BF102&gt;$Y$7,"",IF(AND($BF102=$Y$7,$BG102=23),"",Entrées!U130-Entrées!U129))</f>
        <v>185</v>
      </c>
      <c r="CA102" s="32">
        <f>IF($BF102&gt;$Y$7,"",IF(AND($BF102=$Y$7,$BG102=23),"",Entrées!V130-Entrées!V129))</f>
        <v>-79</v>
      </c>
      <c r="CB102" s="4"/>
      <c r="CC102" s="4"/>
      <c r="CD102" s="33">
        <f>IF($BF102&lt;=$Y$7,Entrées!J129/CD$2,"")</f>
        <v>0.45710526315789474</v>
      </c>
      <c r="CE102" s="33">
        <f>IF($BF102&lt;=$Y$7,Entrées!K129/CE$2,"")</f>
        <v>1.5476190476190477E-3</v>
      </c>
      <c r="CF102" s="11">
        <f t="shared" si="66"/>
        <v>7600</v>
      </c>
      <c r="CG102" s="11">
        <f t="shared" si="67"/>
        <v>4200</v>
      </c>
      <c r="CH102" s="52">
        <f t="shared" si="68"/>
        <v>0.26950009137426939</v>
      </c>
      <c r="CI102" s="52">
        <f t="shared" si="69"/>
        <v>0.11132787698412699</v>
      </c>
      <c r="CK102" s="11"/>
      <c r="CL102" s="4"/>
      <c r="CO102" s="4"/>
    </row>
    <row r="103" spans="1:93">
      <c r="A103" s="11">
        <f>A102+$Y$7-1</f>
        <v>115</v>
      </c>
      <c r="C103" s="11">
        <f t="shared" si="101"/>
        <v>3</v>
      </c>
      <c r="D103" s="27">
        <f t="shared" si="98"/>
        <v>18</v>
      </c>
      <c r="E103" s="28">
        <f ca="1">IF($D103&gt;$D$8,"",INDIRECT(ADDRESS(ROW(Entrées!$C$37)+($D103-1)*24+E$11,COLUMN(Entrées!$C$37)+($C103-1),4,TRUE,"Entrées")))</f>
        <v>47287.5</v>
      </c>
      <c r="F103" s="28">
        <f ca="1">IF($D103&gt;$D$8,"",INDIRECT(ADDRESS(ROW(Entrées!$C$37)+($D103-1)*24+F$11,COLUMN(Entrées!$C$37)+($C103-1),4,TRUE,"Entrées")))</f>
        <v>44487.5</v>
      </c>
      <c r="G103" s="28">
        <f ca="1">IF($D103&gt;$D$8,"",INDIRECT(ADDRESS(ROW(Entrées!$C$37)+($D103-1)*24+G$11,COLUMN(Entrées!$C$37)+($C103-1),4,TRUE,"Entrées")))</f>
        <v>42637.5</v>
      </c>
      <c r="H103" s="28">
        <f ca="1">IF($D103&gt;$D$8,"",INDIRECT(ADDRESS(ROW(Entrées!$C$37)+($D103-1)*24+H$11,COLUMN(Entrées!$C$37)+($C103-1),4,TRUE,"Entrées")))</f>
        <v>39587.5</v>
      </c>
      <c r="I103" s="28">
        <f ca="1">IF($D103&gt;$D$8,"",INDIRECT(ADDRESS(ROW(Entrées!$C$37)+($D103-1)*24+I$11,COLUMN(Entrées!$C$37)+($C103-1),4,TRUE,"Entrées")))</f>
        <v>38375</v>
      </c>
      <c r="J103" s="28">
        <f ca="1">IF($D103&gt;$D$8,"",INDIRECT(ADDRESS(ROW(Entrées!$C$37)+($D103-1)*24+J$11,COLUMN(Entrées!$C$37)+($C103-1),4,TRUE,"Entrées")))</f>
        <v>40012.5</v>
      </c>
      <c r="K103" s="28">
        <f ca="1">IF($D103&gt;$D$8,"",INDIRECT(ADDRESS(ROW(Entrées!$C$37)+($D103-1)*24+K$11,COLUMN(Entrées!$C$37)+($C103-1),4,TRUE,"Entrées")))</f>
        <v>44712.5</v>
      </c>
      <c r="L103" s="28">
        <f ca="1">IF($D103&gt;$D$8,"",INDIRECT(ADDRESS(ROW(Entrées!$C$37)+($D103-1)*24+L$11,COLUMN(Entrées!$C$37)+($C103-1),4,TRUE,"Entrées")))</f>
        <v>49287.5</v>
      </c>
      <c r="M103" s="28">
        <f ca="1">IF($D103&gt;$D$8,"",INDIRECT(ADDRESS(ROW(Entrées!$C$37)+($D103-1)*24+M$11,COLUMN(Entrées!$C$37)+($C103-1),4,TRUE,"Entrées")))</f>
        <v>52762.5</v>
      </c>
      <c r="N103" s="28">
        <f ca="1">IF($D103&gt;$D$8,"",INDIRECT(ADDRESS(ROW(Entrées!$C$37)+($D103-1)*24+N$11,COLUMN(Entrées!$C$37)+($C103-1),4,TRUE,"Entrées")))</f>
        <v>54637.5</v>
      </c>
      <c r="O103" s="28">
        <f ca="1">IF($D103&gt;$D$8,"",INDIRECT(ADDRESS(ROW(Entrées!$C$37)+($D103-1)*24+O$11,COLUMN(Entrées!$C$37)+($C103-1),4,TRUE,"Entrées")))</f>
        <v>54825</v>
      </c>
      <c r="P103" s="28">
        <f ca="1">IF($D103&gt;$D$8,"",INDIRECT(ADDRESS(ROW(Entrées!$C$37)+($D103-1)*24+P$11,COLUMN(Entrées!$C$37)+($C103-1),4,TRUE,"Entrées")))</f>
        <v>55075</v>
      </c>
      <c r="Q103" s="28">
        <f ca="1">IF($D103&gt;$D$8,"",INDIRECT(ADDRESS(ROW(Entrées!$C$37)+($D103-1)*24+Q$11,COLUMN(Entrées!$C$37)+($C103-1),4,TRUE,"Entrées")))</f>
        <v>55350</v>
      </c>
      <c r="R103" s="28">
        <f ca="1">IF($D103&gt;$D$8,"",INDIRECT(ADDRESS(ROW(Entrées!$C$37)+($D103-1)*24+R$11,COLUMN(Entrées!$C$37)+($C103-1),4,TRUE,"Entrées")))</f>
        <v>54737.5</v>
      </c>
      <c r="S103" s="28">
        <f ca="1">IF($D103&gt;$D$8,"",INDIRECT(ADDRESS(ROW(Entrées!$C$37)+($D103-1)*24+S$11,COLUMN(Entrées!$C$37)+($C103-1),4,TRUE,"Entrées")))</f>
        <v>53362.5</v>
      </c>
      <c r="T103" s="28">
        <f ca="1">IF($D103&gt;$D$8,"",INDIRECT(ADDRESS(ROW(Entrées!$C$37)+($D103-1)*24+T$11,COLUMN(Entrées!$C$37)+($C103-1),4,TRUE,"Entrées")))</f>
        <v>51275</v>
      </c>
      <c r="U103" s="28">
        <f ca="1">IF($D103&gt;$D$8,"",INDIRECT(ADDRESS(ROW(Entrées!$C$37)+($D103-1)*24+U$11,COLUMN(Entrées!$C$37)+($C103-1),4,TRUE,"Entrées")))</f>
        <v>49537.5</v>
      </c>
      <c r="V103" s="28">
        <f ca="1">IF($D103&gt;$D$8,"",INDIRECT(ADDRESS(ROW(Entrées!$C$37)+($D103-1)*24+V$11,COLUMN(Entrées!$C$37)+($C103-1),4,TRUE,"Entrées")))</f>
        <v>48225</v>
      </c>
      <c r="W103" s="28">
        <f ca="1">IF($D103&gt;$D$8,"",INDIRECT(ADDRESS(ROW(Entrées!$C$37)+($D103-1)*24+W$11,COLUMN(Entrées!$C$37)+($C103-1),4,TRUE,"Entrées")))</f>
        <v>49262.5</v>
      </c>
      <c r="X103" s="28">
        <f ca="1">IF($D103&gt;$D$8,"",INDIRECT(ADDRESS(ROW(Entrées!$C$37)+($D103-1)*24+X$11,COLUMN(Entrées!$C$37)+($C103-1),4,TRUE,"Entrées")))</f>
        <v>50700</v>
      </c>
      <c r="Y103" s="28">
        <f ca="1">IF($D103&gt;$D$8,"",INDIRECT(ADDRESS(ROW(Entrées!$C$37)+($D103-1)*24+Y$11,COLUMN(Entrées!$C$37)+($C103-1),4,TRUE,"Entrées")))</f>
        <v>49875</v>
      </c>
      <c r="Z103" s="28">
        <f ca="1">IF($D103&gt;$D$8,"",INDIRECT(ADDRESS(ROW(Entrées!$C$37)+($D103-1)*24+Z$11,COLUMN(Entrées!$C$37)+($C103-1),4,TRUE,"Entrées")))</f>
        <v>49750</v>
      </c>
      <c r="AA103" s="28">
        <f ca="1">IF($D103&gt;$D$8,"",INDIRECT(ADDRESS(ROW(Entrées!$C$37)+($D103-1)*24+AA$11,COLUMN(Entrées!$C$37)+($C103-1),4,TRUE,"Entrées")))</f>
        <v>49437.5</v>
      </c>
      <c r="AB103" s="28">
        <f ca="1">IF($D103&gt;$D$8,"",INDIRECT(ADDRESS(ROW(Entrées!$C$37)+($D103-1)*24+AB$11,COLUMN(Entrées!$C$37)+($C103-1),4,TRUE,"Entrées")))</f>
        <v>51362.5</v>
      </c>
      <c r="AC103" s="11"/>
      <c r="AD103" s="40">
        <f t="shared" ca="1" si="97"/>
        <v>49023.4375</v>
      </c>
      <c r="AE103" s="40">
        <f t="shared" ca="1" si="99"/>
        <v>55350</v>
      </c>
      <c r="AF103" s="40">
        <f t="shared" ca="1" si="100"/>
        <v>38375</v>
      </c>
      <c r="AG103" s="4"/>
      <c r="AH103" s="11">
        <f>Entrées!A130</f>
        <v>4</v>
      </c>
      <c r="AI103" s="13">
        <f>Entrées!B130</f>
        <v>21</v>
      </c>
      <c r="AJ103" s="31">
        <f t="shared" ca="1" si="70"/>
        <v>55625.834722222207</v>
      </c>
      <c r="AK103" s="31">
        <f t="shared" ca="1" si="46"/>
        <v>55155.277777777781</v>
      </c>
      <c r="AL103" s="31">
        <f t="shared" ca="1" si="47"/>
        <v>55132.569444444431</v>
      </c>
      <c r="AM103" s="31">
        <f t="shared" ca="1" si="48"/>
        <v>439.35972222222233</v>
      </c>
      <c r="AN103" s="31">
        <f t="shared" ca="1" si="49"/>
        <v>2143.2847222222222</v>
      </c>
      <c r="AO103" s="31">
        <f t="shared" ca="1" si="50"/>
        <v>1711.4715277777773</v>
      </c>
      <c r="AP103" s="31">
        <f t="shared" ca="1" si="51"/>
        <v>43686.806944444448</v>
      </c>
      <c r="AQ103" s="31">
        <f t="shared" ca="1" si="52"/>
        <v>2048.2006944444447</v>
      </c>
      <c r="AR103" s="31">
        <f t="shared" ca="1" si="53"/>
        <v>467.57708333333329</v>
      </c>
      <c r="AS103" s="31">
        <f t="shared" ca="1" si="54"/>
        <v>9872.0041666666693</v>
      </c>
      <c r="AT103" s="31">
        <f t="shared" ca="1" si="55"/>
        <v>-752.91041666666672</v>
      </c>
      <c r="AU103" s="31">
        <f t="shared" ca="1" si="56"/>
        <v>580.30277777777769</v>
      </c>
      <c r="AV103" s="31">
        <f t="shared" ca="1" si="57"/>
        <v>-4570.3041666666659</v>
      </c>
      <c r="AW103" s="31">
        <f t="shared" ca="1" si="58"/>
        <v>53.39583333333335</v>
      </c>
      <c r="AX103" s="31">
        <f t="shared" ca="1" si="59"/>
        <v>1401.9361111111111</v>
      </c>
      <c r="AY103" s="31">
        <f t="shared" ca="1" si="60"/>
        <v>-1132.0805555555555</v>
      </c>
      <c r="AZ103" s="31">
        <f t="shared" ca="1" si="61"/>
        <v>-2177.1819444444441</v>
      </c>
      <c r="BA103" s="31">
        <f t="shared" ca="1" si="62"/>
        <v>644.8125</v>
      </c>
      <c r="BB103" s="31">
        <f t="shared" ca="1" si="63"/>
        <v>-1410.101388888889</v>
      </c>
      <c r="BC103" s="31">
        <f t="shared" ca="1" si="64"/>
        <v>-1800.2902777777781</v>
      </c>
      <c r="BD103" s="11"/>
      <c r="BE103" s="4"/>
      <c r="BF103" s="11">
        <f t="shared" si="65"/>
        <v>4</v>
      </c>
      <c r="BG103" s="11">
        <f t="shared" si="102"/>
        <v>21</v>
      </c>
      <c r="BH103" s="32">
        <f>IF($BF103&gt;$Y$7,"",IF(AND($BF103=$Y$7,$BG103=23),"",Entrées!C131-Entrées!C130))</f>
        <v>-2888</v>
      </c>
      <c r="BI103" s="32">
        <f>IF($BF103&gt;$Y$7,"",IF(AND($BF103=$Y$7,$BG103=23),"",Entrées!D131-Entrées!D130))</f>
        <v>-525</v>
      </c>
      <c r="BJ103" s="32">
        <f>IF($BF103&gt;$Y$7,"",IF(AND($BF103=$Y$7,$BG103=23),"",Entrées!E131-Entrées!E130))</f>
        <v>-625</v>
      </c>
      <c r="BK103" s="32">
        <f>IF($BF103&gt;$Y$7,"",IF(AND($BF103=$Y$7,$BG103=23),"",Entrées!F131-Entrées!F130))</f>
        <v>-339.5</v>
      </c>
      <c r="BL103" s="32">
        <f>IF($BF103&gt;$Y$7,"",IF(AND($BF103=$Y$7,$BG103=23),"",Entrées!G131-Entrées!G130))</f>
        <v>-314</v>
      </c>
      <c r="BM103" s="32">
        <f>IF($BF103&gt;$Y$7,"",IF(AND($BF103=$Y$7,$BG103=23),"",Entrées!H131-Entrées!H130))</f>
        <v>-20.5</v>
      </c>
      <c r="BN103" s="32">
        <f>IF($BF103&gt;$Y$7,"",IF(AND($BF103=$Y$7,$BG103=23),"",Entrées!I131-Entrées!I130))</f>
        <v>-663</v>
      </c>
      <c r="BO103" s="32">
        <f>IF($BF103&gt;$Y$7,"",IF(AND($BF103=$Y$7,$BG103=23),"",Entrées!J131-Entrées!J130))</f>
        <v>-48</v>
      </c>
      <c r="BP103" s="32">
        <f>IF($BF103&gt;$Y$7,"",IF(AND($BF103=$Y$7,$BG103=23),"",Entrées!K131-Entrées!K130))</f>
        <v>0</v>
      </c>
      <c r="BQ103" s="32">
        <f>IF($BF103&gt;$Y$7,"",IF(AND($BF103=$Y$7,$BG103=23),"",Entrées!L131-Entrées!L130))</f>
        <v>-1243.5</v>
      </c>
      <c r="BR103" s="32">
        <f>IF($BF103&gt;$Y$7,"",IF(AND($BF103=$Y$7,$BG103=23),"",Entrées!M131-Entrées!M130))</f>
        <v>-0.5</v>
      </c>
      <c r="BS103" s="32">
        <f>IF($BF103&gt;$Y$7,"",IF(AND($BF103=$Y$7,$BG103=23),"",Entrées!N131-Entrées!N130))</f>
        <v>6</v>
      </c>
      <c r="BT103" s="32">
        <f>IF($BF103&gt;$Y$7,"",IF(AND($BF103=$Y$7,$BG103=23),"",Entrées!O131-Entrées!O130))</f>
        <v>-267</v>
      </c>
      <c r="BU103" s="32">
        <f>IF($BF103&gt;$Y$7,"",IF(AND($BF103=$Y$7,$BG103=23),"",Entrées!P131-Entrées!P130))</f>
        <v>-4.5</v>
      </c>
      <c r="BV103" s="32">
        <f>IF($BF103&gt;$Y$7,"",IF(AND($BF103=$Y$7,$BG103=23),"",Entrées!Q131-Entrées!Q130))</f>
        <v>-15</v>
      </c>
      <c r="BW103" s="32">
        <f>IF($BF103&gt;$Y$7,"",IF(AND($BF103=$Y$7,$BG103=23),"",Entrées!R131-Entrées!R130))</f>
        <v>3</v>
      </c>
      <c r="BX103" s="32">
        <f>IF($BF103&gt;$Y$7,"",IF(AND($BF103=$Y$7,$BG103=23),"",Entrées!S131-Entrées!S130))</f>
        <v>109</v>
      </c>
      <c r="BY103" s="32">
        <f>IF($BF103&gt;$Y$7,"",IF(AND($BF103=$Y$7,$BG103=23),"",Entrées!T131-Entrées!T130))</f>
        <v>0</v>
      </c>
      <c r="BZ103" s="32">
        <f>IF($BF103&gt;$Y$7,"",IF(AND($BF103=$Y$7,$BG103=23),"",Entrées!U131-Entrées!U130))</f>
        <v>734</v>
      </c>
      <c r="CA103" s="32">
        <f>IF($BF103&gt;$Y$7,"",IF(AND($BF103=$Y$7,$BG103=23),"",Entrées!V131-Entrées!V130))</f>
        <v>-34</v>
      </c>
      <c r="CB103" s="4"/>
      <c r="CC103" s="4"/>
      <c r="CD103" s="33">
        <f>IF($BF103&lt;=$Y$7,Entrées!J130/CD$2,"")</f>
        <v>0.47032894736842107</v>
      </c>
      <c r="CE103" s="33">
        <f>IF($BF103&lt;=$Y$7,Entrées!K130/CE$2,"")</f>
        <v>0</v>
      </c>
      <c r="CF103" s="11">
        <f t="shared" si="66"/>
        <v>7600</v>
      </c>
      <c r="CG103" s="11">
        <f t="shared" si="67"/>
        <v>4200</v>
      </c>
      <c r="CH103" s="52">
        <f t="shared" si="68"/>
        <v>0.26950009137426939</v>
      </c>
      <c r="CI103" s="52">
        <f t="shared" si="69"/>
        <v>0.11132787698412699</v>
      </c>
      <c r="CK103" s="11"/>
      <c r="CL103" s="4"/>
      <c r="CO103" s="4"/>
    </row>
    <row r="104" spans="1:93">
      <c r="A104" s="11" t="str">
        <f>"AD"&amp;A102</f>
        <v>AD86</v>
      </c>
      <c r="C104" s="11">
        <f t="shared" si="101"/>
        <v>3</v>
      </c>
      <c r="D104" s="27">
        <f t="shared" si="98"/>
        <v>19</v>
      </c>
      <c r="E104" s="28">
        <f ca="1">IF($D104&gt;$D$8,"",INDIRECT(ADDRESS(ROW(Entrées!$C$37)+($D104-1)*24+E$11,COLUMN(Entrées!$C$37)+($C104-1),4,TRUE,"Entrées")))</f>
        <v>48725</v>
      </c>
      <c r="F104" s="28">
        <f ca="1">IF($D104&gt;$D$8,"",INDIRECT(ADDRESS(ROW(Entrées!$C$37)+($D104-1)*24+F$11,COLUMN(Entrées!$C$37)+($C104-1),4,TRUE,"Entrées")))</f>
        <v>45762.5</v>
      </c>
      <c r="G104" s="28">
        <f ca="1">IF($D104&gt;$D$8,"",INDIRECT(ADDRESS(ROW(Entrées!$C$37)+($D104-1)*24+G$11,COLUMN(Entrées!$C$37)+($C104-1),4,TRUE,"Entrées")))</f>
        <v>44287.5</v>
      </c>
      <c r="H104" s="28">
        <f ca="1">IF($D104&gt;$D$8,"",INDIRECT(ADDRESS(ROW(Entrées!$C$37)+($D104-1)*24+H$11,COLUMN(Entrées!$C$37)+($C104-1),4,TRUE,"Entrées")))</f>
        <v>41350</v>
      </c>
      <c r="I104" s="28">
        <f ca="1">IF($D104&gt;$D$8,"",INDIRECT(ADDRESS(ROW(Entrées!$C$37)+($D104-1)*24+I$11,COLUMN(Entrées!$C$37)+($C104-1),4,TRUE,"Entrées")))</f>
        <v>40462.5</v>
      </c>
      <c r="J104" s="28">
        <f ca="1">IF($D104&gt;$D$8,"",INDIRECT(ADDRESS(ROW(Entrées!$C$37)+($D104-1)*24+J$11,COLUMN(Entrées!$C$37)+($C104-1),4,TRUE,"Entrées")))</f>
        <v>42387.5</v>
      </c>
      <c r="K104" s="28">
        <f ca="1">IF($D104&gt;$D$8,"",INDIRECT(ADDRESS(ROW(Entrées!$C$37)+($D104-1)*24+K$11,COLUMN(Entrées!$C$37)+($C104-1),4,TRUE,"Entrées")))</f>
        <v>47125</v>
      </c>
      <c r="L104" s="28">
        <f ca="1">IF($D104&gt;$D$8,"",INDIRECT(ADDRESS(ROW(Entrées!$C$37)+($D104-1)*24+L$11,COLUMN(Entrées!$C$37)+($C104-1),4,TRUE,"Entrées")))</f>
        <v>51812.5</v>
      </c>
      <c r="M104" s="28">
        <f ca="1">IF($D104&gt;$D$8,"",INDIRECT(ADDRESS(ROW(Entrées!$C$37)+($D104-1)*24+M$11,COLUMN(Entrées!$C$37)+($C104-1),4,TRUE,"Entrées")))</f>
        <v>55425</v>
      </c>
      <c r="N104" s="28">
        <f ca="1">IF($D104&gt;$D$8,"",INDIRECT(ADDRESS(ROW(Entrées!$C$37)+($D104-1)*24+N$11,COLUMN(Entrées!$C$37)+($C104-1),4,TRUE,"Entrées")))</f>
        <v>57612.5</v>
      </c>
      <c r="O104" s="28">
        <f ca="1">IF($D104&gt;$D$8,"",INDIRECT(ADDRESS(ROW(Entrées!$C$37)+($D104-1)*24+O$11,COLUMN(Entrées!$C$37)+($C104-1),4,TRUE,"Entrées")))</f>
        <v>57825</v>
      </c>
      <c r="P104" s="28">
        <f ca="1">IF($D104&gt;$D$8,"",INDIRECT(ADDRESS(ROW(Entrées!$C$37)+($D104-1)*24+P$11,COLUMN(Entrées!$C$37)+($C104-1),4,TRUE,"Entrées")))</f>
        <v>58075</v>
      </c>
      <c r="Q104" s="28">
        <f ca="1">IF($D104&gt;$D$8,"",INDIRECT(ADDRESS(ROW(Entrées!$C$37)+($D104-1)*24+Q$11,COLUMN(Entrées!$C$37)+($C104-1),4,TRUE,"Entrées")))</f>
        <v>58700</v>
      </c>
      <c r="R104" s="28">
        <f ca="1">IF($D104&gt;$D$8,"",INDIRECT(ADDRESS(ROW(Entrées!$C$37)+($D104-1)*24+R$11,COLUMN(Entrées!$C$37)+($C104-1),4,TRUE,"Entrées")))</f>
        <v>57650</v>
      </c>
      <c r="S104" s="28">
        <f ca="1">IF($D104&gt;$D$8,"",INDIRECT(ADDRESS(ROW(Entrées!$C$37)+($D104-1)*24+S$11,COLUMN(Entrées!$C$37)+($C104-1),4,TRUE,"Entrées")))</f>
        <v>55887.5</v>
      </c>
      <c r="T104" s="28">
        <f ca="1">IF($D104&gt;$D$8,"",INDIRECT(ADDRESS(ROW(Entrées!$C$37)+($D104-1)*24+T$11,COLUMN(Entrées!$C$37)+($C104-1),4,TRUE,"Entrées")))</f>
        <v>53425</v>
      </c>
      <c r="U104" s="28">
        <f ca="1">IF($D104&gt;$D$8,"",INDIRECT(ADDRESS(ROW(Entrées!$C$37)+($D104-1)*24+U$11,COLUMN(Entrées!$C$37)+($C104-1),4,TRUE,"Entrées")))</f>
        <v>51337.5</v>
      </c>
      <c r="V104" s="28">
        <f ca="1">IF($D104&gt;$D$8,"",INDIRECT(ADDRESS(ROW(Entrées!$C$37)+($D104-1)*24+V$11,COLUMN(Entrées!$C$37)+($C104-1),4,TRUE,"Entrées")))</f>
        <v>50412.5</v>
      </c>
      <c r="W104" s="28">
        <f ca="1">IF($D104&gt;$D$8,"",INDIRECT(ADDRESS(ROW(Entrées!$C$37)+($D104-1)*24+W$11,COLUMN(Entrées!$C$37)+($C104-1),4,TRUE,"Entrées")))</f>
        <v>52000</v>
      </c>
      <c r="X104" s="28">
        <f ca="1">IF($D104&gt;$D$8,"",INDIRECT(ADDRESS(ROW(Entrées!$C$37)+($D104-1)*24+X$11,COLUMN(Entrées!$C$37)+($C104-1),4,TRUE,"Entrées")))</f>
        <v>53312.5</v>
      </c>
      <c r="Y104" s="28">
        <f ca="1">IF($D104&gt;$D$8,"",INDIRECT(ADDRESS(ROW(Entrées!$C$37)+($D104-1)*24+Y$11,COLUMN(Entrées!$C$37)+($C104-1),4,TRUE,"Entrées")))</f>
        <v>52587.5</v>
      </c>
      <c r="Z104" s="28">
        <f ca="1">IF($D104&gt;$D$8,"",INDIRECT(ADDRESS(ROW(Entrées!$C$37)+($D104-1)*24+Z$11,COLUMN(Entrées!$C$37)+($C104-1),4,TRUE,"Entrées")))</f>
        <v>53200</v>
      </c>
      <c r="AA104" s="28">
        <f ca="1">IF($D104&gt;$D$8,"",INDIRECT(ADDRESS(ROW(Entrées!$C$37)+($D104-1)*24+AA$11,COLUMN(Entrées!$C$37)+($C104-1),4,TRUE,"Entrées")))</f>
        <v>52837.5</v>
      </c>
      <c r="AB104" s="28">
        <f ca="1">IF($D104&gt;$D$8,"",INDIRECT(ADDRESS(ROW(Entrées!$C$37)+($D104-1)*24+AB$11,COLUMN(Entrées!$C$37)+($C104-1),4,TRUE,"Entrées")))</f>
        <v>54350</v>
      </c>
      <c r="AC104" s="11"/>
      <c r="AD104" s="40">
        <f t="shared" ca="1" si="97"/>
        <v>51522.916666666664</v>
      </c>
      <c r="AE104" s="40">
        <f t="shared" ca="1" si="99"/>
        <v>58700</v>
      </c>
      <c r="AF104" s="40">
        <f t="shared" ca="1" si="100"/>
        <v>40462.5</v>
      </c>
      <c r="AG104" s="4"/>
      <c r="AH104" s="11">
        <f>Entrées!A131</f>
        <v>4</v>
      </c>
      <c r="AI104" s="13">
        <f>Entrées!B131</f>
        <v>22</v>
      </c>
      <c r="AJ104" s="31">
        <f t="shared" ca="1" si="70"/>
        <v>55625.834722222207</v>
      </c>
      <c r="AK104" s="31">
        <f t="shared" ca="1" si="46"/>
        <v>55155.277777777781</v>
      </c>
      <c r="AL104" s="31">
        <f t="shared" ca="1" si="47"/>
        <v>55132.569444444431</v>
      </c>
      <c r="AM104" s="31">
        <f t="shared" ca="1" si="48"/>
        <v>439.35972222222233</v>
      </c>
      <c r="AN104" s="31">
        <f t="shared" ca="1" si="49"/>
        <v>2143.2847222222222</v>
      </c>
      <c r="AO104" s="31">
        <f t="shared" ca="1" si="50"/>
        <v>1711.4715277777773</v>
      </c>
      <c r="AP104" s="31">
        <f t="shared" ca="1" si="51"/>
        <v>43686.806944444448</v>
      </c>
      <c r="AQ104" s="31">
        <f t="shared" ca="1" si="52"/>
        <v>2048.2006944444447</v>
      </c>
      <c r="AR104" s="31">
        <f t="shared" ca="1" si="53"/>
        <v>467.57708333333329</v>
      </c>
      <c r="AS104" s="31">
        <f t="shared" ca="1" si="54"/>
        <v>9872.0041666666693</v>
      </c>
      <c r="AT104" s="31">
        <f t="shared" ca="1" si="55"/>
        <v>-752.91041666666672</v>
      </c>
      <c r="AU104" s="31">
        <f t="shared" ca="1" si="56"/>
        <v>580.30277777777769</v>
      </c>
      <c r="AV104" s="31">
        <f t="shared" ca="1" si="57"/>
        <v>-4570.3041666666659</v>
      </c>
      <c r="AW104" s="31">
        <f t="shared" ca="1" si="58"/>
        <v>53.39583333333335</v>
      </c>
      <c r="AX104" s="31">
        <f t="shared" ca="1" si="59"/>
        <v>1401.9361111111111</v>
      </c>
      <c r="AY104" s="31">
        <f t="shared" ca="1" si="60"/>
        <v>-1132.0805555555555</v>
      </c>
      <c r="AZ104" s="31">
        <f t="shared" ca="1" si="61"/>
        <v>-2177.1819444444441</v>
      </c>
      <c r="BA104" s="31">
        <f t="shared" ca="1" si="62"/>
        <v>644.8125</v>
      </c>
      <c r="BB104" s="31">
        <f t="shared" ca="1" si="63"/>
        <v>-1410.101388888889</v>
      </c>
      <c r="BC104" s="31">
        <f t="shared" ca="1" si="64"/>
        <v>-1800.2902777777781</v>
      </c>
      <c r="BD104" s="11"/>
      <c r="BE104" s="4"/>
      <c r="BF104" s="11">
        <f t="shared" si="65"/>
        <v>4</v>
      </c>
      <c r="BG104" s="11">
        <f t="shared" si="102"/>
        <v>22</v>
      </c>
      <c r="BH104" s="32">
        <f>IF($BF104&gt;$Y$7,"",IF(AND($BF104=$Y$7,$BG104=23),"",Entrées!C132-Entrées!C131))</f>
        <v>2099</v>
      </c>
      <c r="BI104" s="32">
        <f>IF($BF104&gt;$Y$7,"",IF(AND($BF104=$Y$7,$BG104=23),"",Entrées!D132-Entrées!D131))</f>
        <v>1400</v>
      </c>
      <c r="BJ104" s="32">
        <f>IF($BF104&gt;$Y$7,"",IF(AND($BF104=$Y$7,$BG104=23),"",Entrées!E132-Entrées!E131))</f>
        <v>950</v>
      </c>
      <c r="BK104" s="32">
        <f>IF($BF104&gt;$Y$7,"",IF(AND($BF104=$Y$7,$BG104=23),"",Entrées!F132-Entrées!F131))</f>
        <v>-1</v>
      </c>
      <c r="BL104" s="32">
        <f>IF($BF104&gt;$Y$7,"",IF(AND($BF104=$Y$7,$BG104=23),"",Entrées!G132-Entrées!G131))</f>
        <v>182.5</v>
      </c>
      <c r="BM104" s="32">
        <f>IF($BF104&gt;$Y$7,"",IF(AND($BF104=$Y$7,$BG104=23),"",Entrées!H132-Entrées!H131))</f>
        <v>-1267</v>
      </c>
      <c r="BN104" s="32">
        <f>IF($BF104&gt;$Y$7,"",IF(AND($BF104=$Y$7,$BG104=23),"",Entrées!I132-Entrées!I131))</f>
        <v>467.5</v>
      </c>
      <c r="BO104" s="32">
        <f>IF($BF104&gt;$Y$7,"",IF(AND($BF104=$Y$7,$BG104=23),"",Entrées!J132-Entrées!J131))</f>
        <v>-152</v>
      </c>
      <c r="BP104" s="32">
        <f>IF($BF104&gt;$Y$7,"",IF(AND($BF104=$Y$7,$BG104=23),"",Entrées!K132-Entrées!K131))</f>
        <v>0</v>
      </c>
      <c r="BQ104" s="32">
        <f>IF($BF104&gt;$Y$7,"",IF(AND($BF104=$Y$7,$BG104=23),"",Entrées!L132-Entrées!L131))</f>
        <v>1157</v>
      </c>
      <c r="BR104" s="32">
        <f>IF($BF104&gt;$Y$7,"",IF(AND($BF104=$Y$7,$BG104=23),"",Entrées!M132-Entrées!M131))</f>
        <v>0</v>
      </c>
      <c r="BS104" s="32">
        <f>IF($BF104&gt;$Y$7,"",IF(AND($BF104=$Y$7,$BG104=23),"",Entrées!N132-Entrées!N131))</f>
        <v>-2</v>
      </c>
      <c r="BT104" s="32">
        <f>IF($BF104&gt;$Y$7,"",IF(AND($BF104=$Y$7,$BG104=23),"",Entrées!O132-Entrées!O131))</f>
        <v>1714.5</v>
      </c>
      <c r="BU104" s="32">
        <f>IF($BF104&gt;$Y$7,"",IF(AND($BF104=$Y$7,$BG104=23),"",Entrées!P132-Entrées!P131))</f>
        <v>-5</v>
      </c>
      <c r="BV104" s="32">
        <f>IF($BF104&gt;$Y$7,"",IF(AND($BF104=$Y$7,$BG104=23),"",Entrées!Q132-Entrées!Q131))</f>
        <v>15</v>
      </c>
      <c r="BW104" s="32">
        <f>IF($BF104&gt;$Y$7,"",IF(AND($BF104=$Y$7,$BG104=23),"",Entrées!R132-Entrées!R131))</f>
        <v>838</v>
      </c>
      <c r="BX104" s="32">
        <f>IF($BF104&gt;$Y$7,"",IF(AND($BF104=$Y$7,$BG104=23),"",Entrées!S132-Entrées!S131))</f>
        <v>19</v>
      </c>
      <c r="BY104" s="32">
        <f>IF($BF104&gt;$Y$7,"",IF(AND($BF104=$Y$7,$BG104=23),"",Entrées!T132-Entrées!T131))</f>
        <v>0</v>
      </c>
      <c r="BZ104" s="32">
        <f>IF($BF104&gt;$Y$7,"",IF(AND($BF104=$Y$7,$BG104=23),"",Entrées!U132-Entrées!U131))</f>
        <v>-59</v>
      </c>
      <c r="CA104" s="32">
        <f>IF($BF104&gt;$Y$7,"",IF(AND($BF104=$Y$7,$BG104=23),"",Entrées!V132-Entrées!V131))</f>
        <v>470</v>
      </c>
      <c r="CB104" s="4"/>
      <c r="CC104" s="4"/>
      <c r="CD104" s="33">
        <f>IF($BF104&lt;=$Y$7,Entrées!J131/CD$2,"")</f>
        <v>0.46401315789473685</v>
      </c>
      <c r="CE104" s="33">
        <f>IF($BF104&lt;=$Y$7,Entrées!K131/CE$2,"")</f>
        <v>0</v>
      </c>
      <c r="CF104" s="11">
        <f t="shared" si="66"/>
        <v>7600</v>
      </c>
      <c r="CG104" s="11">
        <f t="shared" si="67"/>
        <v>4200</v>
      </c>
      <c r="CH104" s="52">
        <f t="shared" si="68"/>
        <v>0.26950009137426939</v>
      </c>
      <c r="CI104" s="52">
        <f t="shared" si="69"/>
        <v>0.11132787698412699</v>
      </c>
      <c r="CK104" s="11"/>
      <c r="CL104" s="4"/>
      <c r="CO104" s="4"/>
    </row>
    <row r="105" spans="1:93">
      <c r="A105" s="11" t="str">
        <f>"AD"&amp;A103</f>
        <v>AD115</v>
      </c>
      <c r="C105" s="11">
        <f t="shared" si="101"/>
        <v>3</v>
      </c>
      <c r="D105" s="27">
        <f t="shared" si="98"/>
        <v>20</v>
      </c>
      <c r="E105" s="28">
        <f ca="1">IF($D105&gt;$D$8,"",INDIRECT(ADDRESS(ROW(Entrées!$C$37)+($D105-1)*24+E$11,COLUMN(Entrées!$C$37)+($C105-1),4,TRUE,"Entrées")))</f>
        <v>51012.5</v>
      </c>
      <c r="F105" s="28">
        <f ca="1">IF($D105&gt;$D$8,"",INDIRECT(ADDRESS(ROW(Entrées!$C$37)+($D105-1)*24+F$11,COLUMN(Entrées!$C$37)+($C105-1),4,TRUE,"Entrées")))</f>
        <v>48087.5</v>
      </c>
      <c r="G105" s="28">
        <f ca="1">IF($D105&gt;$D$8,"",INDIRECT(ADDRESS(ROW(Entrées!$C$37)+($D105-1)*24+G$11,COLUMN(Entrées!$C$37)+($C105-1),4,TRUE,"Entrées")))</f>
        <v>46562.5</v>
      </c>
      <c r="H105" s="28">
        <f ca="1">IF($D105&gt;$D$8,"",INDIRECT(ADDRESS(ROW(Entrées!$C$37)+($D105-1)*24+H$11,COLUMN(Entrées!$C$37)+($C105-1),4,TRUE,"Entrées")))</f>
        <v>43675</v>
      </c>
      <c r="I105" s="28">
        <f ca="1">IF($D105&gt;$D$8,"",INDIRECT(ADDRESS(ROW(Entrées!$C$37)+($D105-1)*24+I$11,COLUMN(Entrées!$C$37)+($C105-1),4,TRUE,"Entrées")))</f>
        <v>42225</v>
      </c>
      <c r="J105" s="28">
        <f ca="1">IF($D105&gt;$D$8,"",INDIRECT(ADDRESS(ROW(Entrées!$C$37)+($D105-1)*24+J$11,COLUMN(Entrées!$C$37)+($C105-1),4,TRUE,"Entrées")))</f>
        <v>42450</v>
      </c>
      <c r="K105" s="28">
        <f ca="1">IF($D105&gt;$D$8,"",INDIRECT(ADDRESS(ROW(Entrées!$C$37)+($D105-1)*24+K$11,COLUMN(Entrées!$C$37)+($C105-1),4,TRUE,"Entrées")))</f>
        <v>44100</v>
      </c>
      <c r="L105" s="28">
        <f ca="1">IF($D105&gt;$D$8,"",INDIRECT(ADDRESS(ROW(Entrées!$C$37)+($D105-1)*24+L$11,COLUMN(Entrées!$C$37)+($C105-1),4,TRUE,"Entrées")))</f>
        <v>45687.5</v>
      </c>
      <c r="M105" s="28">
        <f ca="1">IF($D105&gt;$D$8,"",INDIRECT(ADDRESS(ROW(Entrées!$C$37)+($D105-1)*24+M$11,COLUMN(Entrées!$C$37)+($C105-1),4,TRUE,"Entrées")))</f>
        <v>48850</v>
      </c>
      <c r="N105" s="28">
        <f ca="1">IF($D105&gt;$D$8,"",INDIRECT(ADDRESS(ROW(Entrées!$C$37)+($D105-1)*24+N$11,COLUMN(Entrées!$C$37)+($C105-1),4,TRUE,"Entrées")))</f>
        <v>51812.5</v>
      </c>
      <c r="O105" s="28">
        <f ca="1">IF($D105&gt;$D$8,"",INDIRECT(ADDRESS(ROW(Entrées!$C$37)+($D105-1)*24+O$11,COLUMN(Entrées!$C$37)+($C105-1),4,TRUE,"Entrées")))</f>
        <v>52637.5</v>
      </c>
      <c r="P105" s="28">
        <f ca="1">IF($D105&gt;$D$8,"",INDIRECT(ADDRESS(ROW(Entrées!$C$37)+($D105-1)*24+P$11,COLUMN(Entrées!$C$37)+($C105-1),4,TRUE,"Entrées")))</f>
        <v>52937.5</v>
      </c>
      <c r="Q105" s="28">
        <f ca="1">IF($D105&gt;$D$8,"",INDIRECT(ADDRESS(ROW(Entrées!$C$37)+($D105-1)*24+Q$11,COLUMN(Entrées!$C$37)+($C105-1),4,TRUE,"Entrées")))</f>
        <v>54537.5</v>
      </c>
      <c r="R105" s="28">
        <f ca="1">IF($D105&gt;$D$8,"",INDIRECT(ADDRESS(ROW(Entrées!$C$37)+($D105-1)*24+R$11,COLUMN(Entrées!$C$37)+($C105-1),4,TRUE,"Entrées")))</f>
        <v>53387.5</v>
      </c>
      <c r="S105" s="28">
        <f ca="1">IF($D105&gt;$D$8,"",INDIRECT(ADDRESS(ROW(Entrées!$C$37)+($D105-1)*24+S$11,COLUMN(Entrées!$C$37)+($C105-1),4,TRUE,"Entrées")))</f>
        <v>50537.5</v>
      </c>
      <c r="T105" s="28">
        <f ca="1">IF($D105&gt;$D$8,"",INDIRECT(ADDRESS(ROW(Entrées!$C$37)+($D105-1)*24+T$11,COLUMN(Entrées!$C$37)+($C105-1),4,TRUE,"Entrées")))</f>
        <v>47612.5</v>
      </c>
      <c r="U105" s="28">
        <f ca="1">IF($D105&gt;$D$8,"",INDIRECT(ADDRESS(ROW(Entrées!$C$37)+($D105-1)*24+U$11,COLUMN(Entrées!$C$37)+($C105-1),4,TRUE,"Entrées")))</f>
        <v>45412.5</v>
      </c>
      <c r="V105" s="28">
        <f ca="1">IF($D105&gt;$D$8,"",INDIRECT(ADDRESS(ROW(Entrées!$C$37)+($D105-1)*24+V$11,COLUMN(Entrées!$C$37)+($C105-1),4,TRUE,"Entrées")))</f>
        <v>44312.5</v>
      </c>
      <c r="W105" s="28">
        <f ca="1">IF($D105&gt;$D$8,"",INDIRECT(ADDRESS(ROW(Entrées!$C$37)+($D105-1)*24+W$11,COLUMN(Entrées!$C$37)+($C105-1),4,TRUE,"Entrées")))</f>
        <v>46012.5</v>
      </c>
      <c r="X105" s="28">
        <f ca="1">IF($D105&gt;$D$8,"",INDIRECT(ADDRESS(ROW(Entrées!$C$37)+($D105-1)*24+X$11,COLUMN(Entrées!$C$37)+($C105-1),4,TRUE,"Entrées")))</f>
        <v>47975</v>
      </c>
      <c r="Y105" s="28">
        <f ca="1">IF($D105&gt;$D$8,"",INDIRECT(ADDRESS(ROW(Entrées!$C$37)+($D105-1)*24+Y$11,COLUMN(Entrées!$C$37)+($C105-1),4,TRUE,"Entrées")))</f>
        <v>48312.5</v>
      </c>
      <c r="Z105" s="28">
        <f ca="1">IF($D105&gt;$D$8,"",INDIRECT(ADDRESS(ROW(Entrées!$C$37)+($D105-1)*24+Z$11,COLUMN(Entrées!$C$37)+($C105-1),4,TRUE,"Entrées")))</f>
        <v>49337.5</v>
      </c>
      <c r="AA105" s="28">
        <f ca="1">IF($D105&gt;$D$8,"",INDIRECT(ADDRESS(ROW(Entrées!$C$37)+($D105-1)*24+AA$11,COLUMN(Entrées!$C$37)+($C105-1),4,TRUE,"Entrées")))</f>
        <v>50262.5</v>
      </c>
      <c r="AB105" s="28">
        <f ca="1">IF($D105&gt;$D$8,"",INDIRECT(ADDRESS(ROW(Entrées!$C$37)+($D105-1)*24+AB$11,COLUMN(Entrées!$C$37)+($C105-1),4,TRUE,"Entrées")))</f>
        <v>52925</v>
      </c>
      <c r="AC105" s="11"/>
      <c r="AD105" s="40">
        <f t="shared" ca="1" si="97"/>
        <v>48360.9375</v>
      </c>
      <c r="AE105" s="40">
        <f t="shared" ca="1" si="99"/>
        <v>54537.5</v>
      </c>
      <c r="AF105" s="40">
        <f t="shared" ca="1" si="100"/>
        <v>42225</v>
      </c>
      <c r="AG105" s="4"/>
      <c r="AH105" s="11">
        <f>Entrées!A132</f>
        <v>4</v>
      </c>
      <c r="AI105" s="13">
        <f>Entrées!B132</f>
        <v>23</v>
      </c>
      <c r="AJ105" s="31">
        <f t="shared" ca="1" si="70"/>
        <v>55625.834722222207</v>
      </c>
      <c r="AK105" s="31">
        <f t="shared" ca="1" si="46"/>
        <v>55155.277777777781</v>
      </c>
      <c r="AL105" s="31">
        <f t="shared" ca="1" si="47"/>
        <v>55132.569444444431</v>
      </c>
      <c r="AM105" s="31">
        <f t="shared" ca="1" si="48"/>
        <v>439.35972222222233</v>
      </c>
      <c r="AN105" s="31">
        <f t="shared" ca="1" si="49"/>
        <v>2143.2847222222222</v>
      </c>
      <c r="AO105" s="31">
        <f t="shared" ca="1" si="50"/>
        <v>1711.4715277777773</v>
      </c>
      <c r="AP105" s="31">
        <f t="shared" ca="1" si="51"/>
        <v>43686.806944444448</v>
      </c>
      <c r="AQ105" s="31">
        <f t="shared" ca="1" si="52"/>
        <v>2048.2006944444447</v>
      </c>
      <c r="AR105" s="31">
        <f t="shared" ca="1" si="53"/>
        <v>467.57708333333329</v>
      </c>
      <c r="AS105" s="31">
        <f t="shared" ca="1" si="54"/>
        <v>9872.0041666666693</v>
      </c>
      <c r="AT105" s="31">
        <f t="shared" ca="1" si="55"/>
        <v>-752.91041666666672</v>
      </c>
      <c r="AU105" s="31">
        <f t="shared" ca="1" si="56"/>
        <v>580.30277777777769</v>
      </c>
      <c r="AV105" s="31">
        <f t="shared" ca="1" si="57"/>
        <v>-4570.3041666666659</v>
      </c>
      <c r="AW105" s="31">
        <f t="shared" ca="1" si="58"/>
        <v>53.39583333333335</v>
      </c>
      <c r="AX105" s="31">
        <f t="shared" ca="1" si="59"/>
        <v>1401.9361111111111</v>
      </c>
      <c r="AY105" s="31">
        <f t="shared" ca="1" si="60"/>
        <v>-1132.0805555555555</v>
      </c>
      <c r="AZ105" s="31">
        <f t="shared" ca="1" si="61"/>
        <v>-2177.1819444444441</v>
      </c>
      <c r="BA105" s="31">
        <f t="shared" ca="1" si="62"/>
        <v>644.8125</v>
      </c>
      <c r="BB105" s="31">
        <f t="shared" ca="1" si="63"/>
        <v>-1410.101388888889</v>
      </c>
      <c r="BC105" s="31">
        <f t="shared" ca="1" si="64"/>
        <v>-1800.2902777777781</v>
      </c>
      <c r="BD105" s="11"/>
      <c r="BE105" s="4"/>
      <c r="BF105" s="11">
        <f t="shared" si="65"/>
        <v>4</v>
      </c>
      <c r="BG105" s="11">
        <f t="shared" si="102"/>
        <v>23</v>
      </c>
      <c r="BH105" s="32">
        <f>IF($BF105&gt;$Y$7,"",IF(AND($BF105=$Y$7,$BG105=23),"",Entrées!C133-Entrées!C132))</f>
        <v>-1555</v>
      </c>
      <c r="BI105" s="32">
        <f>IF($BF105&gt;$Y$7,"",IF(AND($BF105=$Y$7,$BG105=23),"",Entrées!D133-Entrées!D132))</f>
        <v>-1650</v>
      </c>
      <c r="BJ105" s="32">
        <f>IF($BF105&gt;$Y$7,"",IF(AND($BF105=$Y$7,$BG105=23),"",Entrées!E133-Entrées!E132))</f>
        <v>-2487.5</v>
      </c>
      <c r="BK105" s="32">
        <f>IF($BF105&gt;$Y$7,"",IF(AND($BF105=$Y$7,$BG105=23),"",Entrées!F133-Entrées!F132))</f>
        <v>-2.5</v>
      </c>
      <c r="BL105" s="32">
        <f>IF($BF105&gt;$Y$7,"",IF(AND($BF105=$Y$7,$BG105=23),"",Entrées!G133-Entrées!G132))</f>
        <v>44</v>
      </c>
      <c r="BM105" s="32">
        <f>IF($BF105&gt;$Y$7,"",IF(AND($BF105=$Y$7,$BG105=23),"",Entrées!H133-Entrées!H132))</f>
        <v>-1057.5</v>
      </c>
      <c r="BN105" s="32">
        <f>IF($BF105&gt;$Y$7,"",IF(AND($BF105=$Y$7,$BG105=23),"",Entrées!I133-Entrées!I132))</f>
        <v>138.5</v>
      </c>
      <c r="BO105" s="32">
        <f>IF($BF105&gt;$Y$7,"",IF(AND($BF105=$Y$7,$BG105=23),"",Entrées!J133-Entrées!J132))</f>
        <v>2.5</v>
      </c>
      <c r="BP105" s="32">
        <f>IF($BF105&gt;$Y$7,"",IF(AND($BF105=$Y$7,$BG105=23),"",Entrées!K133-Entrées!K132))</f>
        <v>0</v>
      </c>
      <c r="BQ105" s="32">
        <f>IF($BF105&gt;$Y$7,"",IF(AND($BF105=$Y$7,$BG105=23),"",Entrées!L133-Entrées!L132))</f>
        <v>-508</v>
      </c>
      <c r="BR105" s="32">
        <f>IF($BF105&gt;$Y$7,"",IF(AND($BF105=$Y$7,$BG105=23),"",Entrées!M133-Entrées!M132))</f>
        <v>-9</v>
      </c>
      <c r="BS105" s="32">
        <f>IF($BF105&gt;$Y$7,"",IF(AND($BF105=$Y$7,$BG105=23),"",Entrées!N133-Entrées!N132))</f>
        <v>0.5</v>
      </c>
      <c r="BT105" s="32">
        <f>IF($BF105&gt;$Y$7,"",IF(AND($BF105=$Y$7,$BG105=23),"",Entrées!O133-Entrées!O132))</f>
        <v>-163</v>
      </c>
      <c r="BU105" s="32">
        <f>IF($BF105&gt;$Y$7,"",IF(AND($BF105=$Y$7,$BG105=23),"",Entrées!P133-Entrées!P132))</f>
        <v>-3</v>
      </c>
      <c r="BV105" s="32">
        <f>IF($BF105&gt;$Y$7,"",IF(AND($BF105=$Y$7,$BG105=23),"",Entrées!Q133-Entrées!Q132))</f>
        <v>0</v>
      </c>
      <c r="BW105" s="32">
        <f>IF($BF105&gt;$Y$7,"",IF(AND($BF105=$Y$7,$BG105=23),"",Entrées!R133-Entrées!R132))</f>
        <v>-536</v>
      </c>
      <c r="BX105" s="32">
        <f>IF($BF105&gt;$Y$7,"",IF(AND($BF105=$Y$7,$BG105=23),"",Entrées!S133-Entrées!S132))</f>
        <v>-1049</v>
      </c>
      <c r="BY105" s="32">
        <f>IF($BF105&gt;$Y$7,"",IF(AND($BF105=$Y$7,$BG105=23),"",Entrées!T133-Entrées!T132))</f>
        <v>0</v>
      </c>
      <c r="BZ105" s="32">
        <f>IF($BF105&gt;$Y$7,"",IF(AND($BF105=$Y$7,$BG105=23),"",Entrées!U133-Entrées!U132))</f>
        <v>592</v>
      </c>
      <c r="CA105" s="32">
        <f>IF($BF105&gt;$Y$7,"",IF(AND($BF105=$Y$7,$BG105=23),"",Entrées!V133-Entrées!V132))</f>
        <v>-46</v>
      </c>
      <c r="CB105" s="4"/>
      <c r="CC105" s="4"/>
      <c r="CD105" s="33">
        <f>IF($BF105&lt;=$Y$7,Entrées!J132/CD$2,"")</f>
        <v>0.44401315789473683</v>
      </c>
      <c r="CE105" s="33">
        <f>IF($BF105&lt;=$Y$7,Entrées!K132/CE$2,"")</f>
        <v>0</v>
      </c>
      <c r="CF105" s="11">
        <f t="shared" si="66"/>
        <v>7600</v>
      </c>
      <c r="CG105" s="11">
        <f t="shared" si="67"/>
        <v>4200</v>
      </c>
      <c r="CH105" s="52">
        <f t="shared" si="68"/>
        <v>0.26950009137426939</v>
      </c>
      <c r="CI105" s="52">
        <f t="shared" si="69"/>
        <v>0.11132787698412699</v>
      </c>
      <c r="CK105" s="11"/>
      <c r="CL105" s="4"/>
      <c r="CO105" s="4"/>
    </row>
    <row r="106" spans="1:93">
      <c r="A106" s="11" t="str">
        <f>"AE"&amp;A102</f>
        <v>AE86</v>
      </c>
      <c r="C106" s="11">
        <f t="shared" si="101"/>
        <v>3</v>
      </c>
      <c r="D106" s="27">
        <f t="shared" si="98"/>
        <v>21</v>
      </c>
      <c r="E106" s="28">
        <f ca="1">IF($D106&gt;$D$8,"",INDIRECT(ADDRESS(ROW(Entrées!$C$37)+($D106-1)*24+E$11,COLUMN(Entrées!$C$37)+($C106-1),4,TRUE,"Entrées")))</f>
        <v>51500</v>
      </c>
      <c r="F106" s="28">
        <f ca="1">IF($D106&gt;$D$8,"",INDIRECT(ADDRESS(ROW(Entrées!$C$37)+($D106-1)*24+F$11,COLUMN(Entrées!$C$37)+($C106-1),4,TRUE,"Entrées")))</f>
        <v>48237.5</v>
      </c>
      <c r="G106" s="28">
        <f ca="1">IF($D106&gt;$D$8,"",INDIRECT(ADDRESS(ROW(Entrées!$C$37)+($D106-1)*24+G$11,COLUMN(Entrées!$C$37)+($C106-1),4,TRUE,"Entrées")))</f>
        <v>46712.5</v>
      </c>
      <c r="H106" s="28">
        <f ca="1">IF($D106&gt;$D$8,"",INDIRECT(ADDRESS(ROW(Entrées!$C$37)+($D106-1)*24+H$11,COLUMN(Entrées!$C$37)+($C106-1),4,TRUE,"Entrées")))</f>
        <v>43550</v>
      </c>
      <c r="I106" s="28">
        <f ca="1">IF($D106&gt;$D$8,"",INDIRECT(ADDRESS(ROW(Entrées!$C$37)+($D106-1)*24+I$11,COLUMN(Entrées!$C$37)+($C106-1),4,TRUE,"Entrées")))</f>
        <v>42025</v>
      </c>
      <c r="J106" s="28">
        <f ca="1">IF($D106&gt;$D$8,"",INDIRECT(ADDRESS(ROW(Entrées!$C$37)+($D106-1)*24+J$11,COLUMN(Entrées!$C$37)+($C106-1),4,TRUE,"Entrées")))</f>
        <v>41750</v>
      </c>
      <c r="K106" s="28">
        <f ca="1">IF($D106&gt;$D$8,"",INDIRECT(ADDRESS(ROW(Entrées!$C$37)+($D106-1)*24+K$11,COLUMN(Entrées!$C$37)+($C106-1),4,TRUE,"Entrées")))</f>
        <v>42337.5</v>
      </c>
      <c r="L106" s="28">
        <f ca="1">IF($D106&gt;$D$8,"",INDIRECT(ADDRESS(ROW(Entrées!$C$37)+($D106-1)*24+L$11,COLUMN(Entrées!$C$37)+($C106-1),4,TRUE,"Entrées")))</f>
        <v>42862.5</v>
      </c>
      <c r="M106" s="28">
        <f ca="1">IF($D106&gt;$D$8,"",INDIRECT(ADDRESS(ROW(Entrées!$C$37)+($D106-1)*24+M$11,COLUMN(Entrées!$C$37)+($C106-1),4,TRUE,"Entrées")))</f>
        <v>45337.5</v>
      </c>
      <c r="N106" s="28">
        <f ca="1">IF($D106&gt;$D$8,"",INDIRECT(ADDRESS(ROW(Entrées!$C$37)+($D106-1)*24+N$11,COLUMN(Entrées!$C$37)+($C106-1),4,TRUE,"Entrées")))</f>
        <v>47375</v>
      </c>
      <c r="O106" s="28">
        <f ca="1">IF($D106&gt;$D$8,"",INDIRECT(ADDRESS(ROW(Entrées!$C$37)+($D106-1)*24+O$11,COLUMN(Entrées!$C$37)+($C106-1),4,TRUE,"Entrées")))</f>
        <v>48737.5</v>
      </c>
      <c r="P106" s="28">
        <f ca="1">IF($D106&gt;$D$8,"",INDIRECT(ADDRESS(ROW(Entrées!$C$37)+($D106-1)*24+P$11,COLUMN(Entrées!$C$37)+($C106-1),4,TRUE,"Entrées")))</f>
        <v>49300</v>
      </c>
      <c r="Q106" s="28">
        <f ca="1">IF($D106&gt;$D$8,"",INDIRECT(ADDRESS(ROW(Entrées!$C$37)+($D106-1)*24+Q$11,COLUMN(Entrées!$C$37)+($C106-1),4,TRUE,"Entrées")))</f>
        <v>50437.5</v>
      </c>
      <c r="R106" s="28">
        <f ca="1">IF($D106&gt;$D$8,"",INDIRECT(ADDRESS(ROW(Entrées!$C$37)+($D106-1)*24+R$11,COLUMN(Entrées!$C$37)+($C106-1),4,TRUE,"Entrées")))</f>
        <v>49262.5</v>
      </c>
      <c r="S106" s="28">
        <f ca="1">IF($D106&gt;$D$8,"",INDIRECT(ADDRESS(ROW(Entrées!$C$37)+($D106-1)*24+S$11,COLUMN(Entrées!$C$37)+($C106-1),4,TRUE,"Entrées")))</f>
        <v>45475</v>
      </c>
      <c r="T106" s="28">
        <f ca="1">IF($D106&gt;$D$8,"",INDIRECT(ADDRESS(ROW(Entrées!$C$37)+($D106-1)*24+T$11,COLUMN(Entrées!$C$37)+($C106-1),4,TRUE,"Entrées")))</f>
        <v>42550</v>
      </c>
      <c r="U106" s="28">
        <f ca="1">IF($D106&gt;$D$8,"",INDIRECT(ADDRESS(ROW(Entrées!$C$37)+($D106-1)*24+U$11,COLUMN(Entrées!$C$37)+($C106-1),4,TRUE,"Entrées")))</f>
        <v>40775</v>
      </c>
      <c r="V106" s="28">
        <f ca="1">IF($D106&gt;$D$8,"",INDIRECT(ADDRESS(ROW(Entrées!$C$37)+($D106-1)*24+V$11,COLUMN(Entrées!$C$37)+($C106-1),4,TRUE,"Entrées")))</f>
        <v>40200</v>
      </c>
      <c r="W106" s="28">
        <f ca="1">IF($D106&gt;$D$8,"",INDIRECT(ADDRESS(ROW(Entrées!$C$37)+($D106-1)*24+W$11,COLUMN(Entrées!$C$37)+($C106-1),4,TRUE,"Entrées")))</f>
        <v>42400</v>
      </c>
      <c r="X106" s="28">
        <f ca="1">IF($D106&gt;$D$8,"",INDIRECT(ADDRESS(ROW(Entrées!$C$37)+($D106-1)*24+X$11,COLUMN(Entrées!$C$37)+($C106-1),4,TRUE,"Entrées")))</f>
        <v>45500</v>
      </c>
      <c r="Y106" s="28">
        <f ca="1">IF($D106&gt;$D$8,"",INDIRECT(ADDRESS(ROW(Entrées!$C$37)+($D106-1)*24+Y$11,COLUMN(Entrées!$C$37)+($C106-1),4,TRUE,"Entrées")))</f>
        <v>47425</v>
      </c>
      <c r="Z106" s="28">
        <f ca="1">IF($D106&gt;$D$8,"",INDIRECT(ADDRESS(ROW(Entrées!$C$37)+($D106-1)*24+Z$11,COLUMN(Entrées!$C$37)+($C106-1),4,TRUE,"Entrées")))</f>
        <v>49212.5</v>
      </c>
      <c r="AA106" s="28">
        <f ca="1">IF($D106&gt;$D$8,"",INDIRECT(ADDRESS(ROW(Entrées!$C$37)+($D106-1)*24+AA$11,COLUMN(Entrées!$C$37)+($C106-1),4,TRUE,"Entrées")))</f>
        <v>49512.5</v>
      </c>
      <c r="AB106" s="28">
        <f ca="1">IF($D106&gt;$D$8,"",INDIRECT(ADDRESS(ROW(Entrées!$C$37)+($D106-1)*24+AB$11,COLUMN(Entrées!$C$37)+($C106-1),4,TRUE,"Entrées")))</f>
        <v>51312.5</v>
      </c>
      <c r="AC106" s="11"/>
      <c r="AD106" s="40">
        <f t="shared" ca="1" si="97"/>
        <v>45991.145833333336</v>
      </c>
      <c r="AE106" s="40">
        <f t="shared" ca="1" si="99"/>
        <v>51500</v>
      </c>
      <c r="AF106" s="40">
        <f t="shared" ca="1" si="100"/>
        <v>40200</v>
      </c>
      <c r="AG106" s="4"/>
      <c r="AH106" s="11">
        <f>Entrées!A133</f>
        <v>5</v>
      </c>
      <c r="AI106" s="13">
        <f>Entrées!B133</f>
        <v>0</v>
      </c>
      <c r="AJ106" s="31">
        <f t="shared" ca="1" si="70"/>
        <v>55625.834722222207</v>
      </c>
      <c r="AK106" s="31">
        <f t="shared" ca="1" si="46"/>
        <v>55155.277777777781</v>
      </c>
      <c r="AL106" s="31">
        <f t="shared" ca="1" si="47"/>
        <v>55132.569444444431</v>
      </c>
      <c r="AM106" s="31">
        <f t="shared" ca="1" si="48"/>
        <v>439.35972222222233</v>
      </c>
      <c r="AN106" s="31">
        <f t="shared" ca="1" si="49"/>
        <v>2143.2847222222222</v>
      </c>
      <c r="AO106" s="31">
        <f t="shared" ca="1" si="50"/>
        <v>1711.4715277777773</v>
      </c>
      <c r="AP106" s="31">
        <f t="shared" ca="1" si="51"/>
        <v>43686.806944444448</v>
      </c>
      <c r="AQ106" s="31">
        <f t="shared" ca="1" si="52"/>
        <v>2048.2006944444447</v>
      </c>
      <c r="AR106" s="31">
        <f t="shared" ca="1" si="53"/>
        <v>467.57708333333329</v>
      </c>
      <c r="AS106" s="31">
        <f t="shared" ca="1" si="54"/>
        <v>9872.0041666666693</v>
      </c>
      <c r="AT106" s="31">
        <f t="shared" ca="1" si="55"/>
        <v>-752.91041666666672</v>
      </c>
      <c r="AU106" s="31">
        <f t="shared" ca="1" si="56"/>
        <v>580.30277777777769</v>
      </c>
      <c r="AV106" s="31">
        <f t="shared" ca="1" si="57"/>
        <v>-4570.3041666666659</v>
      </c>
      <c r="AW106" s="31">
        <f t="shared" ca="1" si="58"/>
        <v>53.39583333333335</v>
      </c>
      <c r="AX106" s="31">
        <f t="shared" ca="1" si="59"/>
        <v>1401.9361111111111</v>
      </c>
      <c r="AY106" s="31">
        <f t="shared" ca="1" si="60"/>
        <v>-1132.0805555555555</v>
      </c>
      <c r="AZ106" s="31">
        <f t="shared" ca="1" si="61"/>
        <v>-2177.1819444444441</v>
      </c>
      <c r="BA106" s="31">
        <f t="shared" ca="1" si="62"/>
        <v>644.8125</v>
      </c>
      <c r="BB106" s="31">
        <f t="shared" ca="1" si="63"/>
        <v>-1410.101388888889</v>
      </c>
      <c r="BC106" s="31">
        <f t="shared" ca="1" si="64"/>
        <v>-1800.2902777777781</v>
      </c>
      <c r="BD106" s="11"/>
      <c r="BE106" s="4"/>
      <c r="BF106" s="11">
        <f t="shared" si="65"/>
        <v>5</v>
      </c>
      <c r="BG106" s="11">
        <f t="shared" si="102"/>
        <v>0</v>
      </c>
      <c r="BH106" s="32">
        <f>IF($BF106&gt;$Y$7,"",IF(AND($BF106=$Y$7,$BG106=23),"",Entrées!C134-Entrées!C133))</f>
        <v>-3826.5</v>
      </c>
      <c r="BI106" s="32">
        <f>IF($BF106&gt;$Y$7,"",IF(AND($BF106=$Y$7,$BG106=23),"",Entrées!D134-Entrées!D133))</f>
        <v>-2425</v>
      </c>
      <c r="BJ106" s="32">
        <f>IF($BF106&gt;$Y$7,"",IF(AND($BF106=$Y$7,$BG106=23),"",Entrées!E134-Entrées!E133))</f>
        <v>-2762.5</v>
      </c>
      <c r="BK106" s="32">
        <f>IF($BF106&gt;$Y$7,"",IF(AND($BF106=$Y$7,$BG106=23),"",Entrées!F134-Entrées!F133))</f>
        <v>-2.5</v>
      </c>
      <c r="BL106" s="32">
        <f>IF($BF106&gt;$Y$7,"",IF(AND($BF106=$Y$7,$BG106=23),"",Entrées!G134-Entrées!G133))</f>
        <v>-325.5</v>
      </c>
      <c r="BM106" s="32">
        <f>IF($BF106&gt;$Y$7,"",IF(AND($BF106=$Y$7,$BG106=23),"",Entrées!H134-Entrées!H133))</f>
        <v>-557</v>
      </c>
      <c r="BN106" s="32">
        <f>IF($BF106&gt;$Y$7,"",IF(AND($BF106=$Y$7,$BG106=23),"",Entrées!I134-Entrées!I133))</f>
        <v>-309.5</v>
      </c>
      <c r="BO106" s="32">
        <f>IF($BF106&gt;$Y$7,"",IF(AND($BF106=$Y$7,$BG106=23),"",Entrées!J134-Entrées!J133))</f>
        <v>25.5</v>
      </c>
      <c r="BP106" s="32">
        <f>IF($BF106&gt;$Y$7,"",IF(AND($BF106=$Y$7,$BG106=23),"",Entrées!K134-Entrées!K133))</f>
        <v>0</v>
      </c>
      <c r="BQ106" s="32">
        <f>IF($BF106&gt;$Y$7,"",IF(AND($BF106=$Y$7,$BG106=23),"",Entrées!L134-Entrées!L133))</f>
        <v>-1995</v>
      </c>
      <c r="BR106" s="32">
        <f>IF($BF106&gt;$Y$7,"",IF(AND($BF106=$Y$7,$BG106=23),"",Entrées!M134-Entrées!M133))</f>
        <v>-358</v>
      </c>
      <c r="BS106" s="32">
        <f>IF($BF106&gt;$Y$7,"",IF(AND($BF106=$Y$7,$BG106=23),"",Entrées!N134-Entrées!N133))</f>
        <v>4</v>
      </c>
      <c r="BT106" s="32">
        <f>IF($BF106&gt;$Y$7,"",IF(AND($BF106=$Y$7,$BG106=23),"",Entrées!O134-Entrées!O133))</f>
        <v>-307.5</v>
      </c>
      <c r="BU106" s="32">
        <f>IF($BF106&gt;$Y$7,"",IF(AND($BF106=$Y$7,$BG106=23),"",Entrées!P134-Entrées!P133))</f>
        <v>-4</v>
      </c>
      <c r="BV106" s="32">
        <f>IF($BF106&gt;$Y$7,"",IF(AND($BF106=$Y$7,$BG106=23),"",Entrées!Q134-Entrées!Q133))</f>
        <v>0</v>
      </c>
      <c r="BW106" s="32">
        <f>IF($BF106&gt;$Y$7,"",IF(AND($BF106=$Y$7,$BG106=23),"",Entrées!R134-Entrées!R133))</f>
        <v>146</v>
      </c>
      <c r="BX106" s="32">
        <f>IF($BF106&gt;$Y$7,"",IF(AND($BF106=$Y$7,$BG106=23),"",Entrées!S134-Entrées!S133))</f>
        <v>76</v>
      </c>
      <c r="BY106" s="32">
        <f>IF($BF106&gt;$Y$7,"",IF(AND($BF106=$Y$7,$BG106=23),"",Entrées!T134-Entrées!T133))</f>
        <v>100</v>
      </c>
      <c r="BZ106" s="32">
        <f>IF($BF106&gt;$Y$7,"",IF(AND($BF106=$Y$7,$BG106=23),"",Entrées!U134-Entrées!U133))</f>
        <v>-161</v>
      </c>
      <c r="CA106" s="32">
        <f>IF($BF106&gt;$Y$7,"",IF(AND($BF106=$Y$7,$BG106=23),"",Entrées!V134-Entrées!V133))</f>
        <v>-64</v>
      </c>
      <c r="CB106" s="4"/>
      <c r="CC106" s="4"/>
      <c r="CD106" s="33">
        <f>IF($BF106&lt;=$Y$7,Entrées!J133/CD$2,"")</f>
        <v>0.44434210526315787</v>
      </c>
      <c r="CE106" s="33">
        <f>IF($BF106&lt;=$Y$7,Entrées!K133/CE$2,"")</f>
        <v>0</v>
      </c>
      <c r="CF106" s="11">
        <f t="shared" si="66"/>
        <v>7600</v>
      </c>
      <c r="CG106" s="11">
        <f t="shared" si="67"/>
        <v>4200</v>
      </c>
      <c r="CH106" s="52">
        <f t="shared" si="68"/>
        <v>0.26950009137426939</v>
      </c>
      <c r="CI106" s="52">
        <f t="shared" si="69"/>
        <v>0.11132787698412699</v>
      </c>
      <c r="CK106" s="11"/>
      <c r="CL106" s="4"/>
      <c r="CO106" s="4"/>
    </row>
    <row r="107" spans="1:93">
      <c r="A107" s="11" t="str">
        <f>"AE"&amp;A103</f>
        <v>AE115</v>
      </c>
      <c r="C107" s="11">
        <f t="shared" si="101"/>
        <v>3</v>
      </c>
      <c r="D107" s="27">
        <f t="shared" si="98"/>
        <v>22</v>
      </c>
      <c r="E107" s="28">
        <f ca="1">IF($D107&gt;$D$8,"",INDIRECT(ADDRESS(ROW(Entrées!$C$37)+($D107-1)*24+E$11,COLUMN(Entrées!$C$37)+($C107-1),4,TRUE,"Entrées")))</f>
        <v>49537.5</v>
      </c>
      <c r="F107" s="28">
        <f ca="1">IF($D107&gt;$D$8,"",INDIRECT(ADDRESS(ROW(Entrées!$C$37)+($D107-1)*24+F$11,COLUMN(Entrées!$C$37)+($C107-1),4,TRUE,"Entrées")))</f>
        <v>47012.5</v>
      </c>
      <c r="G107" s="28">
        <f ca="1">IF($D107&gt;$D$8,"",INDIRECT(ADDRESS(ROW(Entrées!$C$37)+($D107-1)*24+G$11,COLUMN(Entrées!$C$37)+($C107-1),4,TRUE,"Entrées")))</f>
        <v>45850</v>
      </c>
      <c r="H107" s="28">
        <f ca="1">IF($D107&gt;$D$8,"",INDIRECT(ADDRESS(ROW(Entrées!$C$37)+($D107-1)*24+H$11,COLUMN(Entrées!$C$37)+($C107-1),4,TRUE,"Entrées")))</f>
        <v>43100</v>
      </c>
      <c r="I107" s="28">
        <f ca="1">IF($D107&gt;$D$8,"",INDIRECT(ADDRESS(ROW(Entrées!$C$37)+($D107-1)*24+I$11,COLUMN(Entrées!$C$37)+($C107-1),4,TRUE,"Entrées")))</f>
        <v>42437.5</v>
      </c>
      <c r="J107" s="28">
        <f ca="1">IF($D107&gt;$D$8,"",INDIRECT(ADDRESS(ROW(Entrées!$C$37)+($D107-1)*24+J$11,COLUMN(Entrées!$C$37)+($C107-1),4,TRUE,"Entrées")))</f>
        <v>44950</v>
      </c>
      <c r="K107" s="28">
        <f ca="1">IF($D107&gt;$D$8,"",INDIRECT(ADDRESS(ROW(Entrées!$C$37)+($D107-1)*24+K$11,COLUMN(Entrées!$C$37)+($C107-1),4,TRUE,"Entrées")))</f>
        <v>50025</v>
      </c>
      <c r="L107" s="28">
        <f ca="1">IF($D107&gt;$D$8,"",INDIRECT(ADDRESS(ROW(Entrées!$C$37)+($D107-1)*24+L$11,COLUMN(Entrées!$C$37)+($C107-1),4,TRUE,"Entrées")))</f>
        <v>54787.5</v>
      </c>
      <c r="M107" s="28">
        <f ca="1">IF($D107&gt;$D$8,"",INDIRECT(ADDRESS(ROW(Entrées!$C$37)+($D107-1)*24+M$11,COLUMN(Entrées!$C$37)+($C107-1),4,TRUE,"Entrées")))</f>
        <v>58500</v>
      </c>
      <c r="N107" s="28">
        <f ca="1">IF($D107&gt;$D$8,"",INDIRECT(ADDRESS(ROW(Entrées!$C$37)+($D107-1)*24+N$11,COLUMN(Entrées!$C$37)+($C107-1),4,TRUE,"Entrées")))</f>
        <v>60225</v>
      </c>
      <c r="O107" s="28">
        <f ca="1">IF($D107&gt;$D$8,"",INDIRECT(ADDRESS(ROW(Entrées!$C$37)+($D107-1)*24+O$11,COLUMN(Entrées!$C$37)+($C107-1),4,TRUE,"Entrées")))</f>
        <v>59650</v>
      </c>
      <c r="P107" s="28">
        <f ca="1">IF($D107&gt;$D$8,"",INDIRECT(ADDRESS(ROW(Entrées!$C$37)+($D107-1)*24+P$11,COLUMN(Entrées!$C$37)+($C107-1),4,TRUE,"Entrées")))</f>
        <v>59312.5</v>
      </c>
      <c r="Q107" s="28">
        <f ca="1">IF($D107&gt;$D$8,"",INDIRECT(ADDRESS(ROW(Entrées!$C$37)+($D107-1)*24+Q$11,COLUMN(Entrées!$C$37)+($C107-1),4,TRUE,"Entrées")))</f>
        <v>59600</v>
      </c>
      <c r="R107" s="28">
        <f ca="1">IF($D107&gt;$D$8,"",INDIRECT(ADDRESS(ROW(Entrées!$C$37)+($D107-1)*24+R$11,COLUMN(Entrées!$C$37)+($C107-1),4,TRUE,"Entrées")))</f>
        <v>58862.5</v>
      </c>
      <c r="S107" s="28">
        <f ca="1">IF($D107&gt;$D$8,"",INDIRECT(ADDRESS(ROW(Entrées!$C$37)+($D107-1)*24+S$11,COLUMN(Entrées!$C$37)+($C107-1),4,TRUE,"Entrées")))</f>
        <v>57325</v>
      </c>
      <c r="T107" s="28">
        <f ca="1">IF($D107&gt;$D$8,"",INDIRECT(ADDRESS(ROW(Entrées!$C$37)+($D107-1)*24+T$11,COLUMN(Entrées!$C$37)+($C107-1),4,TRUE,"Entrées")))</f>
        <v>54825</v>
      </c>
      <c r="U107" s="28">
        <f ca="1">IF($D107&gt;$D$8,"",INDIRECT(ADDRESS(ROW(Entrées!$C$37)+($D107-1)*24+U$11,COLUMN(Entrées!$C$37)+($C107-1),4,TRUE,"Entrées")))</f>
        <v>52637.5</v>
      </c>
      <c r="V107" s="28">
        <f ca="1">IF($D107&gt;$D$8,"",INDIRECT(ADDRESS(ROW(Entrées!$C$37)+($D107-1)*24+V$11,COLUMN(Entrées!$C$37)+($C107-1),4,TRUE,"Entrées")))</f>
        <v>51137.5</v>
      </c>
      <c r="W107" s="28">
        <f ca="1">IF($D107&gt;$D$8,"",INDIRECT(ADDRESS(ROW(Entrées!$C$37)+($D107-1)*24+W$11,COLUMN(Entrées!$C$37)+($C107-1),4,TRUE,"Entrées")))</f>
        <v>51750</v>
      </c>
      <c r="X107" s="28">
        <f ca="1">IF($D107&gt;$D$8,"",INDIRECT(ADDRESS(ROW(Entrées!$C$37)+($D107-1)*24+X$11,COLUMN(Entrées!$C$37)+($C107-1),4,TRUE,"Entrées")))</f>
        <v>53387.5</v>
      </c>
      <c r="Y107" s="28">
        <f ca="1">IF($D107&gt;$D$8,"",INDIRECT(ADDRESS(ROW(Entrées!$C$37)+($D107-1)*24+Y$11,COLUMN(Entrées!$C$37)+($C107-1),4,TRUE,"Entrées")))</f>
        <v>53075</v>
      </c>
      <c r="Z107" s="28">
        <f ca="1">IF($D107&gt;$D$8,"",INDIRECT(ADDRESS(ROW(Entrées!$C$37)+($D107-1)*24+Z$11,COLUMN(Entrées!$C$37)+($C107-1),4,TRUE,"Entrées")))</f>
        <v>53350</v>
      </c>
      <c r="AA107" s="28">
        <f ca="1">IF($D107&gt;$D$8,"",INDIRECT(ADDRESS(ROW(Entrées!$C$37)+($D107-1)*24+AA$11,COLUMN(Entrées!$C$37)+($C107-1),4,TRUE,"Entrées")))</f>
        <v>52987.5</v>
      </c>
      <c r="AB107" s="28">
        <f ca="1">IF($D107&gt;$D$8,"",INDIRECT(ADDRESS(ROW(Entrées!$C$37)+($D107-1)*24+AB$11,COLUMN(Entrées!$C$37)+($C107-1),4,TRUE,"Entrées")))</f>
        <v>54762.5</v>
      </c>
      <c r="AC107" s="11"/>
      <c r="AD107" s="40">
        <f t="shared" ca="1" si="97"/>
        <v>52878.645833333336</v>
      </c>
      <c r="AE107" s="40">
        <f t="shared" ca="1" si="99"/>
        <v>60225</v>
      </c>
      <c r="AF107" s="40">
        <f t="shared" ca="1" si="100"/>
        <v>42437.5</v>
      </c>
      <c r="AG107" s="4"/>
      <c r="AH107" s="11">
        <f>Entrées!A134</f>
        <v>5</v>
      </c>
      <c r="AI107" s="13">
        <f>Entrées!B134</f>
        <v>1</v>
      </c>
      <c r="AJ107" s="31">
        <f t="shared" ca="1" si="70"/>
        <v>55625.834722222207</v>
      </c>
      <c r="AK107" s="31">
        <f t="shared" ca="1" si="46"/>
        <v>55155.277777777781</v>
      </c>
      <c r="AL107" s="31">
        <f t="shared" ca="1" si="47"/>
        <v>55132.569444444431</v>
      </c>
      <c r="AM107" s="31">
        <f t="shared" ca="1" si="48"/>
        <v>439.35972222222233</v>
      </c>
      <c r="AN107" s="31">
        <f t="shared" ca="1" si="49"/>
        <v>2143.2847222222222</v>
      </c>
      <c r="AO107" s="31">
        <f t="shared" ca="1" si="50"/>
        <v>1711.4715277777773</v>
      </c>
      <c r="AP107" s="31">
        <f t="shared" ca="1" si="51"/>
        <v>43686.806944444448</v>
      </c>
      <c r="AQ107" s="31">
        <f t="shared" ca="1" si="52"/>
        <v>2048.2006944444447</v>
      </c>
      <c r="AR107" s="31">
        <f t="shared" ca="1" si="53"/>
        <v>467.57708333333329</v>
      </c>
      <c r="AS107" s="31">
        <f t="shared" ca="1" si="54"/>
        <v>9872.0041666666693</v>
      </c>
      <c r="AT107" s="31">
        <f t="shared" ca="1" si="55"/>
        <v>-752.91041666666672</v>
      </c>
      <c r="AU107" s="31">
        <f t="shared" ca="1" si="56"/>
        <v>580.30277777777769</v>
      </c>
      <c r="AV107" s="31">
        <f t="shared" ca="1" si="57"/>
        <v>-4570.3041666666659</v>
      </c>
      <c r="AW107" s="31">
        <f t="shared" ca="1" si="58"/>
        <v>53.39583333333335</v>
      </c>
      <c r="AX107" s="31">
        <f t="shared" ca="1" si="59"/>
        <v>1401.9361111111111</v>
      </c>
      <c r="AY107" s="31">
        <f t="shared" ca="1" si="60"/>
        <v>-1132.0805555555555</v>
      </c>
      <c r="AZ107" s="31">
        <f t="shared" ca="1" si="61"/>
        <v>-2177.1819444444441</v>
      </c>
      <c r="BA107" s="31">
        <f t="shared" ca="1" si="62"/>
        <v>644.8125</v>
      </c>
      <c r="BB107" s="31">
        <f t="shared" ca="1" si="63"/>
        <v>-1410.101388888889</v>
      </c>
      <c r="BC107" s="31">
        <f t="shared" ca="1" si="64"/>
        <v>-1800.2902777777781</v>
      </c>
      <c r="BD107" s="11"/>
      <c r="BE107" s="4"/>
      <c r="BF107" s="11">
        <f t="shared" si="65"/>
        <v>5</v>
      </c>
      <c r="BG107" s="11">
        <f t="shared" si="102"/>
        <v>1</v>
      </c>
      <c r="BH107" s="32">
        <f>IF($BF107&gt;$Y$7,"",IF(AND($BF107=$Y$7,$BG107=23),"",Entrées!C135-Entrées!C134))</f>
        <v>-745</v>
      </c>
      <c r="BI107" s="32">
        <f>IF($BF107&gt;$Y$7,"",IF(AND($BF107=$Y$7,$BG107=23),"",Entrées!D135-Entrées!D134))</f>
        <v>-962.5</v>
      </c>
      <c r="BJ107" s="32">
        <f>IF($BF107&gt;$Y$7,"",IF(AND($BF107=$Y$7,$BG107=23),"",Entrées!E135-Entrées!E134))</f>
        <v>-1150</v>
      </c>
      <c r="BK107" s="32">
        <f>IF($BF107&gt;$Y$7,"",IF(AND($BF107=$Y$7,$BG107=23),"",Entrées!F135-Entrées!F134))</f>
        <v>-1</v>
      </c>
      <c r="BL107" s="32">
        <f>IF($BF107&gt;$Y$7,"",IF(AND($BF107=$Y$7,$BG107=23),"",Entrées!G135-Entrées!G134))</f>
        <v>-73.5</v>
      </c>
      <c r="BM107" s="32">
        <f>IF($BF107&gt;$Y$7,"",IF(AND($BF107=$Y$7,$BG107=23),"",Entrées!H135-Entrées!H134))</f>
        <v>5</v>
      </c>
      <c r="BN107" s="32">
        <f>IF($BF107&gt;$Y$7,"",IF(AND($BF107=$Y$7,$BG107=23),"",Entrées!I135-Entrées!I134))</f>
        <v>83.5</v>
      </c>
      <c r="BO107" s="32">
        <f>IF($BF107&gt;$Y$7,"",IF(AND($BF107=$Y$7,$BG107=23),"",Entrées!J135-Entrées!J134))</f>
        <v>-89</v>
      </c>
      <c r="BP107" s="32">
        <f>IF($BF107&gt;$Y$7,"",IF(AND($BF107=$Y$7,$BG107=23),"",Entrées!K135-Entrées!K134))</f>
        <v>0</v>
      </c>
      <c r="BQ107" s="32">
        <f>IF($BF107&gt;$Y$7,"",IF(AND($BF107=$Y$7,$BG107=23),"",Entrées!L135-Entrées!L134))</f>
        <v>-364</v>
      </c>
      <c r="BR107" s="32">
        <f>IF($BF107&gt;$Y$7,"",IF(AND($BF107=$Y$7,$BG107=23),"",Entrées!M135-Entrées!M134))</f>
        <v>-284</v>
      </c>
      <c r="BS107" s="32">
        <f>IF($BF107&gt;$Y$7,"",IF(AND($BF107=$Y$7,$BG107=23),"",Entrées!N135-Entrées!N134))</f>
        <v>-5</v>
      </c>
      <c r="BT107" s="32">
        <f>IF($BF107&gt;$Y$7,"",IF(AND($BF107=$Y$7,$BG107=23),"",Entrées!O135-Entrées!O134))</f>
        <v>-17.5</v>
      </c>
      <c r="BU107" s="32">
        <f>IF($BF107&gt;$Y$7,"",IF(AND($BF107=$Y$7,$BG107=23),"",Entrées!P135-Entrées!P134))</f>
        <v>0</v>
      </c>
      <c r="BV107" s="32">
        <f>IF($BF107&gt;$Y$7,"",IF(AND($BF107=$Y$7,$BG107=23),"",Entrées!Q135-Entrées!Q134))</f>
        <v>0</v>
      </c>
      <c r="BW107" s="32">
        <f>IF($BF107&gt;$Y$7,"",IF(AND($BF107=$Y$7,$BG107=23),"",Entrées!R135-Entrées!R134))</f>
        <v>-391</v>
      </c>
      <c r="BX107" s="32">
        <f>IF($BF107&gt;$Y$7,"",IF(AND($BF107=$Y$7,$BG107=23),"",Entrées!S135-Entrées!S134))</f>
        <v>-184</v>
      </c>
      <c r="BY107" s="32">
        <f>IF($BF107&gt;$Y$7,"",IF(AND($BF107=$Y$7,$BG107=23),"",Entrées!T135-Entrées!T134))</f>
        <v>0</v>
      </c>
      <c r="BZ107" s="32">
        <f>IF($BF107&gt;$Y$7,"",IF(AND($BF107=$Y$7,$BG107=23),"",Entrées!U135-Entrées!U134))</f>
        <v>271</v>
      </c>
      <c r="CA107" s="32">
        <f>IF($BF107&gt;$Y$7,"",IF(AND($BF107=$Y$7,$BG107=23),"",Entrées!V135-Entrées!V134))</f>
        <v>144</v>
      </c>
      <c r="CB107" s="4"/>
      <c r="CC107" s="4"/>
      <c r="CD107" s="33">
        <f>IF($BF107&lt;=$Y$7,Entrées!J134/CD$2,"")</f>
        <v>0.44769736842105262</v>
      </c>
      <c r="CE107" s="33">
        <f>IF($BF107&lt;=$Y$7,Entrées!K134/CE$2,"")</f>
        <v>0</v>
      </c>
      <c r="CF107" s="11">
        <f t="shared" si="66"/>
        <v>7600</v>
      </c>
      <c r="CG107" s="11">
        <f t="shared" si="67"/>
        <v>4200</v>
      </c>
      <c r="CH107" s="52">
        <f t="shared" si="68"/>
        <v>0.26950009137426939</v>
      </c>
      <c r="CI107" s="52">
        <f t="shared" si="69"/>
        <v>0.11132787698412699</v>
      </c>
      <c r="CK107" s="11"/>
      <c r="CL107" s="4"/>
      <c r="CO107" s="4"/>
    </row>
    <row r="108" spans="1:93">
      <c r="A108" s="11" t="str">
        <f>"AF"&amp;A102</f>
        <v>AF86</v>
      </c>
      <c r="C108" s="11">
        <f t="shared" si="101"/>
        <v>3</v>
      </c>
      <c r="D108" s="27">
        <f t="shared" si="98"/>
        <v>23</v>
      </c>
      <c r="E108" s="28">
        <f ca="1">IF($D108&gt;$D$8,"",INDIRECT(ADDRESS(ROW(Entrées!$C$37)+($D108-1)*24+E$11,COLUMN(Entrées!$C$37)+($C108-1),4,TRUE,"Entrées")))</f>
        <v>52550</v>
      </c>
      <c r="F108" s="28">
        <f ca="1">IF($D108&gt;$D$8,"",INDIRECT(ADDRESS(ROW(Entrées!$C$37)+($D108-1)*24+F$11,COLUMN(Entrées!$C$37)+($C108-1),4,TRUE,"Entrées")))</f>
        <v>49837.5</v>
      </c>
      <c r="G108" s="28">
        <f ca="1">IF($D108&gt;$D$8,"",INDIRECT(ADDRESS(ROW(Entrées!$C$37)+($D108-1)*24+G$11,COLUMN(Entrées!$C$37)+($C108-1),4,TRUE,"Entrées")))</f>
        <v>48325</v>
      </c>
      <c r="H108" s="28">
        <f ca="1">IF($D108&gt;$D$8,"",INDIRECT(ADDRESS(ROW(Entrées!$C$37)+($D108-1)*24+H$11,COLUMN(Entrées!$C$37)+($C108-1),4,TRUE,"Entrées")))</f>
        <v>45537.5</v>
      </c>
      <c r="I108" s="28">
        <f ca="1">IF($D108&gt;$D$8,"",INDIRECT(ADDRESS(ROW(Entrées!$C$37)+($D108-1)*24+I$11,COLUMN(Entrées!$C$37)+($C108-1),4,TRUE,"Entrées")))</f>
        <v>44537.5</v>
      </c>
      <c r="J108" s="28">
        <f ca="1">IF($D108&gt;$D$8,"",INDIRECT(ADDRESS(ROW(Entrées!$C$37)+($D108-1)*24+J$11,COLUMN(Entrées!$C$37)+($C108-1),4,TRUE,"Entrées")))</f>
        <v>46537.5</v>
      </c>
      <c r="K108" s="28">
        <f ca="1">IF($D108&gt;$D$8,"",INDIRECT(ADDRESS(ROW(Entrées!$C$37)+($D108-1)*24+K$11,COLUMN(Entrées!$C$37)+($C108-1),4,TRUE,"Entrées")))</f>
        <v>50800</v>
      </c>
      <c r="L108" s="28">
        <f ca="1">IF($D108&gt;$D$8,"",INDIRECT(ADDRESS(ROW(Entrées!$C$37)+($D108-1)*24+L$11,COLUMN(Entrées!$C$37)+($C108-1),4,TRUE,"Entrées")))</f>
        <v>55112.5</v>
      </c>
      <c r="M108" s="28">
        <f ca="1">IF($D108&gt;$D$8,"",INDIRECT(ADDRESS(ROW(Entrées!$C$37)+($D108-1)*24+M$11,COLUMN(Entrées!$C$37)+($C108-1),4,TRUE,"Entrées")))</f>
        <v>58450</v>
      </c>
      <c r="N108" s="28">
        <f ca="1">IF($D108&gt;$D$8,"",INDIRECT(ADDRESS(ROW(Entrées!$C$37)+($D108-1)*24+N$11,COLUMN(Entrées!$C$37)+($C108-1),4,TRUE,"Entrées")))</f>
        <v>59950</v>
      </c>
      <c r="O108" s="28">
        <f ca="1">IF($D108&gt;$D$8,"",INDIRECT(ADDRESS(ROW(Entrées!$C$37)+($D108-1)*24+O$11,COLUMN(Entrées!$C$37)+($C108-1),4,TRUE,"Entrées")))</f>
        <v>59662.5</v>
      </c>
      <c r="P108" s="28">
        <f ca="1">IF($D108&gt;$D$8,"",INDIRECT(ADDRESS(ROW(Entrées!$C$37)+($D108-1)*24+P$11,COLUMN(Entrées!$C$37)+($C108-1),4,TRUE,"Entrées")))</f>
        <v>59350</v>
      </c>
      <c r="Q108" s="28">
        <f ca="1">IF($D108&gt;$D$8,"",INDIRECT(ADDRESS(ROW(Entrées!$C$37)+($D108-1)*24+Q$11,COLUMN(Entrées!$C$37)+($C108-1),4,TRUE,"Entrées")))</f>
        <v>59487.5</v>
      </c>
      <c r="R108" s="28">
        <f ca="1">IF($D108&gt;$D$8,"",INDIRECT(ADDRESS(ROW(Entrées!$C$37)+($D108-1)*24+R$11,COLUMN(Entrées!$C$37)+($C108-1),4,TRUE,"Entrées")))</f>
        <v>58437.5</v>
      </c>
      <c r="S108" s="28">
        <f ca="1">IF($D108&gt;$D$8,"",INDIRECT(ADDRESS(ROW(Entrées!$C$37)+($D108-1)*24+S$11,COLUMN(Entrées!$C$37)+($C108-1),4,TRUE,"Entrées")))</f>
        <v>56687.5</v>
      </c>
      <c r="T108" s="28">
        <f ca="1">IF($D108&gt;$D$8,"",INDIRECT(ADDRESS(ROW(Entrées!$C$37)+($D108-1)*24+T$11,COLUMN(Entrées!$C$37)+($C108-1),4,TRUE,"Entrées")))</f>
        <v>53737.5</v>
      </c>
      <c r="U108" s="28">
        <f ca="1">IF($D108&gt;$D$8,"",INDIRECT(ADDRESS(ROW(Entrées!$C$37)+($D108-1)*24+U$11,COLUMN(Entrées!$C$37)+($C108-1),4,TRUE,"Entrées")))</f>
        <v>51575</v>
      </c>
      <c r="V108" s="28">
        <f ca="1">IF($D108&gt;$D$8,"",INDIRECT(ADDRESS(ROW(Entrées!$C$37)+($D108-1)*24+V$11,COLUMN(Entrées!$C$37)+($C108-1),4,TRUE,"Entrées")))</f>
        <v>49712.5</v>
      </c>
      <c r="W108" s="28">
        <f ca="1">IF($D108&gt;$D$8,"",INDIRECT(ADDRESS(ROW(Entrées!$C$37)+($D108-1)*24+W$11,COLUMN(Entrées!$C$37)+($C108-1),4,TRUE,"Entrées")))</f>
        <v>49875</v>
      </c>
      <c r="X108" s="28">
        <f ca="1">IF($D108&gt;$D$8,"",INDIRECT(ADDRESS(ROW(Entrées!$C$37)+($D108-1)*24+X$11,COLUMN(Entrées!$C$37)+($C108-1),4,TRUE,"Entrées")))</f>
        <v>51312.5</v>
      </c>
      <c r="Y108" s="28">
        <f ca="1">IF($D108&gt;$D$8,"",INDIRECT(ADDRESS(ROW(Entrées!$C$37)+($D108-1)*24+Y$11,COLUMN(Entrées!$C$37)+($C108-1),4,TRUE,"Entrées")))</f>
        <v>50762.5</v>
      </c>
      <c r="Z108" s="28">
        <f ca="1">IF($D108&gt;$D$8,"",INDIRECT(ADDRESS(ROW(Entrées!$C$37)+($D108-1)*24+Z$11,COLUMN(Entrées!$C$37)+($C108-1),4,TRUE,"Entrées")))</f>
        <v>51362.5</v>
      </c>
      <c r="AA108" s="28">
        <f ca="1">IF($D108&gt;$D$8,"",INDIRECT(ADDRESS(ROW(Entrées!$C$37)+($D108-1)*24+AA$11,COLUMN(Entrées!$C$37)+($C108-1),4,TRUE,"Entrées")))</f>
        <v>51387.5</v>
      </c>
      <c r="AB108" s="28">
        <f ca="1">IF($D108&gt;$D$8,"",INDIRECT(ADDRESS(ROW(Entrées!$C$37)+($D108-1)*24+AB$11,COLUMN(Entrées!$C$37)+($C108-1),4,TRUE,"Entrées")))</f>
        <v>53337.5</v>
      </c>
      <c r="AC108" s="11"/>
      <c r="AD108" s="40">
        <f t="shared" ca="1" si="97"/>
        <v>52846.875</v>
      </c>
      <c r="AE108" s="40">
        <f t="shared" ca="1" si="99"/>
        <v>59950</v>
      </c>
      <c r="AF108" s="40">
        <f t="shared" ca="1" si="100"/>
        <v>44537.5</v>
      </c>
      <c r="AG108" s="4"/>
      <c r="AH108" s="11">
        <f>Entrées!A135</f>
        <v>5</v>
      </c>
      <c r="AI108" s="13">
        <f>Entrées!B135</f>
        <v>2</v>
      </c>
      <c r="AJ108" s="31">
        <f t="shared" ca="1" si="70"/>
        <v>55625.834722222207</v>
      </c>
      <c r="AK108" s="31">
        <f t="shared" ca="1" si="46"/>
        <v>55155.277777777781</v>
      </c>
      <c r="AL108" s="31">
        <f t="shared" ca="1" si="47"/>
        <v>55132.569444444431</v>
      </c>
      <c r="AM108" s="31">
        <f t="shared" ca="1" si="48"/>
        <v>439.35972222222233</v>
      </c>
      <c r="AN108" s="31">
        <f t="shared" ca="1" si="49"/>
        <v>2143.2847222222222</v>
      </c>
      <c r="AO108" s="31">
        <f t="shared" ca="1" si="50"/>
        <v>1711.4715277777773</v>
      </c>
      <c r="AP108" s="31">
        <f t="shared" ca="1" si="51"/>
        <v>43686.806944444448</v>
      </c>
      <c r="AQ108" s="31">
        <f t="shared" ca="1" si="52"/>
        <v>2048.2006944444447</v>
      </c>
      <c r="AR108" s="31">
        <f t="shared" ca="1" si="53"/>
        <v>467.57708333333329</v>
      </c>
      <c r="AS108" s="31">
        <f t="shared" ca="1" si="54"/>
        <v>9872.0041666666693</v>
      </c>
      <c r="AT108" s="31">
        <f t="shared" ca="1" si="55"/>
        <v>-752.91041666666672</v>
      </c>
      <c r="AU108" s="31">
        <f t="shared" ca="1" si="56"/>
        <v>580.30277777777769</v>
      </c>
      <c r="AV108" s="31">
        <f t="shared" ca="1" si="57"/>
        <v>-4570.3041666666659</v>
      </c>
      <c r="AW108" s="31">
        <f t="shared" ca="1" si="58"/>
        <v>53.39583333333335</v>
      </c>
      <c r="AX108" s="31">
        <f t="shared" ca="1" si="59"/>
        <v>1401.9361111111111</v>
      </c>
      <c r="AY108" s="31">
        <f t="shared" ca="1" si="60"/>
        <v>-1132.0805555555555</v>
      </c>
      <c r="AZ108" s="31">
        <f t="shared" ca="1" si="61"/>
        <v>-2177.1819444444441</v>
      </c>
      <c r="BA108" s="31">
        <f t="shared" ca="1" si="62"/>
        <v>644.8125</v>
      </c>
      <c r="BB108" s="31">
        <f t="shared" ca="1" si="63"/>
        <v>-1410.101388888889</v>
      </c>
      <c r="BC108" s="31">
        <f t="shared" ca="1" si="64"/>
        <v>-1800.2902777777781</v>
      </c>
      <c r="BD108" s="11"/>
      <c r="BE108" s="4"/>
      <c r="BF108" s="11">
        <f t="shared" si="65"/>
        <v>5</v>
      </c>
      <c r="BG108" s="11">
        <f t="shared" si="102"/>
        <v>2</v>
      </c>
      <c r="BH108" s="32">
        <f>IF($BF108&gt;$Y$7,"",IF(AND($BF108=$Y$7,$BG108=23),"",Entrées!C136-Entrées!C135))</f>
        <v>-2513</v>
      </c>
      <c r="BI108" s="32">
        <f>IF($BF108&gt;$Y$7,"",IF(AND($BF108=$Y$7,$BG108=23),"",Entrées!D136-Entrées!D135))</f>
        <v>-2800</v>
      </c>
      <c r="BJ108" s="32">
        <f>IF($BF108&gt;$Y$7,"",IF(AND($BF108=$Y$7,$BG108=23),"",Entrées!E136-Entrées!E135))</f>
        <v>-2650</v>
      </c>
      <c r="BK108" s="32">
        <f>IF($BF108&gt;$Y$7,"",IF(AND($BF108=$Y$7,$BG108=23),"",Entrées!F136-Entrées!F135))</f>
        <v>0.5</v>
      </c>
      <c r="BL108" s="32">
        <f>IF($BF108&gt;$Y$7,"",IF(AND($BF108=$Y$7,$BG108=23),"",Entrées!G136-Entrées!G135))</f>
        <v>-89.5</v>
      </c>
      <c r="BM108" s="32">
        <f>IF($BF108&gt;$Y$7,"",IF(AND($BF108=$Y$7,$BG108=23),"",Entrées!H136-Entrées!H135))</f>
        <v>-2.5</v>
      </c>
      <c r="BN108" s="32">
        <f>IF($BF108&gt;$Y$7,"",IF(AND($BF108=$Y$7,$BG108=23),"",Entrées!I136-Entrées!I135))</f>
        <v>-434.5</v>
      </c>
      <c r="BO108" s="32">
        <f>IF($BF108&gt;$Y$7,"",IF(AND($BF108=$Y$7,$BG108=23),"",Entrées!J136-Entrées!J135))</f>
        <v>-141.5</v>
      </c>
      <c r="BP108" s="32">
        <f>IF($BF108&gt;$Y$7,"",IF(AND($BF108=$Y$7,$BG108=23),"",Entrées!K136-Entrées!K135))</f>
        <v>0</v>
      </c>
      <c r="BQ108" s="32">
        <f>IF($BF108&gt;$Y$7,"",IF(AND($BF108=$Y$7,$BG108=23),"",Entrées!L136-Entrées!L135))</f>
        <v>-394</v>
      </c>
      <c r="BR108" s="32">
        <f>IF($BF108&gt;$Y$7,"",IF(AND($BF108=$Y$7,$BG108=23),"",Entrées!M136-Entrées!M135))</f>
        <v>-920.5</v>
      </c>
      <c r="BS108" s="32">
        <f>IF($BF108&gt;$Y$7,"",IF(AND($BF108=$Y$7,$BG108=23),"",Entrées!N136-Entrées!N135))</f>
        <v>-7</v>
      </c>
      <c r="BT108" s="32">
        <f>IF($BF108&gt;$Y$7,"",IF(AND($BF108=$Y$7,$BG108=23),"",Entrées!O136-Entrées!O135))</f>
        <v>-525</v>
      </c>
      <c r="BU108" s="32">
        <f>IF($BF108&gt;$Y$7,"",IF(AND($BF108=$Y$7,$BG108=23),"",Entrées!P136-Entrées!P135))</f>
        <v>1</v>
      </c>
      <c r="BV108" s="32">
        <f>IF($BF108&gt;$Y$7,"",IF(AND($BF108=$Y$7,$BG108=23),"",Entrées!Q136-Entrées!Q135))</f>
        <v>0</v>
      </c>
      <c r="BW108" s="32">
        <f>IF($BF108&gt;$Y$7,"",IF(AND($BF108=$Y$7,$BG108=23),"",Entrées!R136-Entrées!R135))</f>
        <v>-59</v>
      </c>
      <c r="BX108" s="32">
        <f>IF($BF108&gt;$Y$7,"",IF(AND($BF108=$Y$7,$BG108=23),"",Entrées!S136-Entrées!S135))</f>
        <v>-680</v>
      </c>
      <c r="BY108" s="32">
        <f>IF($BF108&gt;$Y$7,"",IF(AND($BF108=$Y$7,$BG108=23),"",Entrées!T136-Entrées!T135))</f>
        <v>0</v>
      </c>
      <c r="BZ108" s="32">
        <f>IF($BF108&gt;$Y$7,"",IF(AND($BF108=$Y$7,$BG108=23),"",Entrées!U136-Entrées!U135))</f>
        <v>-5</v>
      </c>
      <c r="CA108" s="32">
        <f>IF($BF108&gt;$Y$7,"",IF(AND($BF108=$Y$7,$BG108=23),"",Entrées!V136-Entrées!V135))</f>
        <v>1</v>
      </c>
      <c r="CB108" s="4"/>
      <c r="CC108" s="4"/>
      <c r="CD108" s="33">
        <f>IF($BF108&lt;=$Y$7,Entrées!J135/CD$2,"")</f>
        <v>0.43598684210526317</v>
      </c>
      <c r="CE108" s="33">
        <f>IF($BF108&lt;=$Y$7,Entrées!K135/CE$2,"")</f>
        <v>0</v>
      </c>
      <c r="CF108" s="11">
        <f t="shared" si="66"/>
        <v>7600</v>
      </c>
      <c r="CG108" s="11">
        <f t="shared" si="67"/>
        <v>4200</v>
      </c>
      <c r="CH108" s="52">
        <f t="shared" si="68"/>
        <v>0.26950009137426939</v>
      </c>
      <c r="CI108" s="52">
        <f t="shared" si="69"/>
        <v>0.11132787698412699</v>
      </c>
      <c r="CK108" s="11"/>
      <c r="CL108" s="4"/>
      <c r="CO108" s="4"/>
    </row>
    <row r="109" spans="1:93">
      <c r="A109" s="11" t="str">
        <f>"AF"&amp;A103</f>
        <v>AF115</v>
      </c>
      <c r="C109" s="11">
        <f t="shared" si="101"/>
        <v>3</v>
      </c>
      <c r="D109" s="27">
        <f t="shared" si="98"/>
        <v>24</v>
      </c>
      <c r="E109" s="28">
        <f ca="1">IF($D109&gt;$D$8,"",INDIRECT(ADDRESS(ROW(Entrées!$C$37)+($D109-1)*24+E$11,COLUMN(Entrées!$C$37)+($C109-1),4,TRUE,"Entrées")))</f>
        <v>51350</v>
      </c>
      <c r="F109" s="28">
        <f ca="1">IF($D109&gt;$D$8,"",INDIRECT(ADDRESS(ROW(Entrées!$C$37)+($D109-1)*24+F$11,COLUMN(Entrées!$C$37)+($C109-1),4,TRUE,"Entrées")))</f>
        <v>48575</v>
      </c>
      <c r="G109" s="28">
        <f ca="1">IF($D109&gt;$D$8,"",INDIRECT(ADDRESS(ROW(Entrées!$C$37)+($D109-1)*24+G$11,COLUMN(Entrées!$C$37)+($C109-1),4,TRUE,"Entrées")))</f>
        <v>47262.5</v>
      </c>
      <c r="H109" s="28">
        <f ca="1">IF($D109&gt;$D$8,"",INDIRECT(ADDRESS(ROW(Entrées!$C$37)+($D109-1)*24+H$11,COLUMN(Entrées!$C$37)+($C109-1),4,TRUE,"Entrées")))</f>
        <v>44300</v>
      </c>
      <c r="I109" s="28">
        <f ca="1">IF($D109&gt;$D$8,"",INDIRECT(ADDRESS(ROW(Entrées!$C$37)+($D109-1)*24+I$11,COLUMN(Entrées!$C$37)+($C109-1),4,TRUE,"Entrées")))</f>
        <v>43487.5</v>
      </c>
      <c r="J109" s="28">
        <f ca="1">IF($D109&gt;$D$8,"",INDIRECT(ADDRESS(ROW(Entrées!$C$37)+($D109-1)*24+J$11,COLUMN(Entrées!$C$37)+($C109-1),4,TRUE,"Entrées")))</f>
        <v>45400</v>
      </c>
      <c r="K109" s="28">
        <f ca="1">IF($D109&gt;$D$8,"",INDIRECT(ADDRESS(ROW(Entrées!$C$37)+($D109-1)*24+K$11,COLUMN(Entrées!$C$37)+($C109-1),4,TRUE,"Entrées")))</f>
        <v>49450</v>
      </c>
      <c r="L109" s="28">
        <f ca="1">IF($D109&gt;$D$8,"",INDIRECT(ADDRESS(ROW(Entrées!$C$37)+($D109-1)*24+L$11,COLUMN(Entrées!$C$37)+($C109-1),4,TRUE,"Entrées")))</f>
        <v>53437.5</v>
      </c>
      <c r="M109" s="28">
        <f ca="1">IF($D109&gt;$D$8,"",INDIRECT(ADDRESS(ROW(Entrées!$C$37)+($D109-1)*24+M$11,COLUMN(Entrées!$C$37)+($C109-1),4,TRUE,"Entrées")))</f>
        <v>56287.5</v>
      </c>
      <c r="N109" s="28">
        <f ca="1">IF($D109&gt;$D$8,"",INDIRECT(ADDRESS(ROW(Entrées!$C$37)+($D109-1)*24+N$11,COLUMN(Entrées!$C$37)+($C109-1),4,TRUE,"Entrées")))</f>
        <v>57750</v>
      </c>
      <c r="O109" s="28">
        <f ca="1">IF($D109&gt;$D$8,"",INDIRECT(ADDRESS(ROW(Entrées!$C$37)+($D109-1)*24+O$11,COLUMN(Entrées!$C$37)+($C109-1),4,TRUE,"Entrées")))</f>
        <v>56987.5</v>
      </c>
      <c r="P109" s="28">
        <f ca="1">IF($D109&gt;$D$8,"",INDIRECT(ADDRESS(ROW(Entrées!$C$37)+($D109-1)*24+P$11,COLUMN(Entrées!$C$37)+($C109-1),4,TRUE,"Entrées")))</f>
        <v>56587.5</v>
      </c>
      <c r="Q109" s="28">
        <f ca="1">IF($D109&gt;$D$8,"",INDIRECT(ADDRESS(ROW(Entrées!$C$37)+($D109-1)*24+Q$11,COLUMN(Entrées!$C$37)+($C109-1),4,TRUE,"Entrées")))</f>
        <v>56225</v>
      </c>
      <c r="R109" s="28">
        <f ca="1">IF($D109&gt;$D$8,"",INDIRECT(ADDRESS(ROW(Entrées!$C$37)+($D109-1)*24+R$11,COLUMN(Entrées!$C$37)+($C109-1),4,TRUE,"Entrées")))</f>
        <v>55487.5</v>
      </c>
      <c r="S109" s="28">
        <f ca="1">IF($D109&gt;$D$8,"",INDIRECT(ADDRESS(ROW(Entrées!$C$37)+($D109-1)*24+S$11,COLUMN(Entrées!$C$37)+($C109-1),4,TRUE,"Entrées")))</f>
        <v>53987.5</v>
      </c>
      <c r="T109" s="28">
        <f ca="1">IF($D109&gt;$D$8,"",INDIRECT(ADDRESS(ROW(Entrées!$C$37)+($D109-1)*24+T$11,COLUMN(Entrées!$C$37)+($C109-1),4,TRUE,"Entrées")))</f>
        <v>51475</v>
      </c>
      <c r="U109" s="28">
        <f ca="1">IF($D109&gt;$D$8,"",INDIRECT(ADDRESS(ROW(Entrées!$C$37)+($D109-1)*24+U$11,COLUMN(Entrées!$C$37)+($C109-1),4,TRUE,"Entrées")))</f>
        <v>49462.5</v>
      </c>
      <c r="V109" s="28">
        <f ca="1">IF($D109&gt;$D$8,"",INDIRECT(ADDRESS(ROW(Entrées!$C$37)+($D109-1)*24+V$11,COLUMN(Entrées!$C$37)+($C109-1),4,TRUE,"Entrées")))</f>
        <v>47800</v>
      </c>
      <c r="W109" s="28">
        <f ca="1">IF($D109&gt;$D$8,"",INDIRECT(ADDRESS(ROW(Entrées!$C$37)+($D109-1)*24+W$11,COLUMN(Entrées!$C$37)+($C109-1),4,TRUE,"Entrées")))</f>
        <v>48525</v>
      </c>
      <c r="X109" s="28">
        <f ca="1">IF($D109&gt;$D$8,"",INDIRECT(ADDRESS(ROW(Entrées!$C$37)+($D109-1)*24+X$11,COLUMN(Entrées!$C$37)+($C109-1),4,TRUE,"Entrées")))</f>
        <v>50000</v>
      </c>
      <c r="Y109" s="28">
        <f ca="1">IF($D109&gt;$D$8,"",INDIRECT(ADDRESS(ROW(Entrées!$C$37)+($D109-1)*24+Y$11,COLUMN(Entrées!$C$37)+($C109-1),4,TRUE,"Entrées")))</f>
        <v>49487.5</v>
      </c>
      <c r="Z109" s="28">
        <f ca="1">IF($D109&gt;$D$8,"",INDIRECT(ADDRESS(ROW(Entrées!$C$37)+($D109-1)*24+Z$11,COLUMN(Entrées!$C$37)+($C109-1),4,TRUE,"Entrées")))</f>
        <v>49725</v>
      </c>
      <c r="AA109" s="28">
        <f ca="1">IF($D109&gt;$D$8,"",INDIRECT(ADDRESS(ROW(Entrées!$C$37)+($D109-1)*24+AA$11,COLUMN(Entrées!$C$37)+($C109-1),4,TRUE,"Entrées")))</f>
        <v>49612.5</v>
      </c>
      <c r="AB109" s="28">
        <f ca="1">IF($D109&gt;$D$8,"",INDIRECT(ADDRESS(ROW(Entrées!$C$37)+($D109-1)*24+AB$11,COLUMN(Entrées!$C$37)+($C109-1),4,TRUE,"Entrées")))</f>
        <v>51287.5</v>
      </c>
      <c r="AC109" s="11"/>
      <c r="AD109" s="40">
        <f t="shared" ca="1" si="97"/>
        <v>50997.916666666664</v>
      </c>
      <c r="AE109" s="40">
        <f t="shared" ca="1" si="99"/>
        <v>57750</v>
      </c>
      <c r="AF109" s="40">
        <f t="shared" ca="1" si="100"/>
        <v>43487.5</v>
      </c>
      <c r="AG109" s="4"/>
      <c r="AH109" s="11">
        <f>Entrées!A136</f>
        <v>5</v>
      </c>
      <c r="AI109" s="13">
        <f>Entrées!B136</f>
        <v>3</v>
      </c>
      <c r="AJ109" s="31">
        <f t="shared" ca="1" si="70"/>
        <v>55625.834722222207</v>
      </c>
      <c r="AK109" s="31">
        <f t="shared" ca="1" si="46"/>
        <v>55155.277777777781</v>
      </c>
      <c r="AL109" s="31">
        <f t="shared" ca="1" si="47"/>
        <v>55132.569444444431</v>
      </c>
      <c r="AM109" s="31">
        <f t="shared" ca="1" si="48"/>
        <v>439.35972222222233</v>
      </c>
      <c r="AN109" s="31">
        <f t="shared" ca="1" si="49"/>
        <v>2143.2847222222222</v>
      </c>
      <c r="AO109" s="31">
        <f t="shared" ca="1" si="50"/>
        <v>1711.4715277777773</v>
      </c>
      <c r="AP109" s="31">
        <f t="shared" ca="1" si="51"/>
        <v>43686.806944444448</v>
      </c>
      <c r="AQ109" s="31">
        <f t="shared" ca="1" si="52"/>
        <v>2048.2006944444447</v>
      </c>
      <c r="AR109" s="31">
        <f t="shared" ca="1" si="53"/>
        <v>467.57708333333329</v>
      </c>
      <c r="AS109" s="31">
        <f t="shared" ca="1" si="54"/>
        <v>9872.0041666666693</v>
      </c>
      <c r="AT109" s="31">
        <f t="shared" ca="1" si="55"/>
        <v>-752.91041666666672</v>
      </c>
      <c r="AU109" s="31">
        <f t="shared" ca="1" si="56"/>
        <v>580.30277777777769</v>
      </c>
      <c r="AV109" s="31">
        <f t="shared" ca="1" si="57"/>
        <v>-4570.3041666666659</v>
      </c>
      <c r="AW109" s="31">
        <f t="shared" ca="1" si="58"/>
        <v>53.39583333333335</v>
      </c>
      <c r="AX109" s="31">
        <f t="shared" ca="1" si="59"/>
        <v>1401.9361111111111</v>
      </c>
      <c r="AY109" s="31">
        <f t="shared" ca="1" si="60"/>
        <v>-1132.0805555555555</v>
      </c>
      <c r="AZ109" s="31">
        <f t="shared" ca="1" si="61"/>
        <v>-2177.1819444444441</v>
      </c>
      <c r="BA109" s="31">
        <f t="shared" ca="1" si="62"/>
        <v>644.8125</v>
      </c>
      <c r="BB109" s="31">
        <f t="shared" ca="1" si="63"/>
        <v>-1410.101388888889</v>
      </c>
      <c r="BC109" s="31">
        <f t="shared" ca="1" si="64"/>
        <v>-1800.2902777777781</v>
      </c>
      <c r="BD109" s="11"/>
      <c r="BE109" s="4"/>
      <c r="BF109" s="11">
        <f t="shared" si="65"/>
        <v>5</v>
      </c>
      <c r="BG109" s="11">
        <f t="shared" si="102"/>
        <v>3</v>
      </c>
      <c r="BH109" s="32">
        <f>IF($BF109&gt;$Y$7,"",IF(AND($BF109=$Y$7,$BG109=23),"",Entrées!C137-Entrées!C136))</f>
        <v>-1700.5</v>
      </c>
      <c r="BI109" s="32">
        <f>IF($BF109&gt;$Y$7,"",IF(AND($BF109=$Y$7,$BG109=23),"",Entrées!D137-Entrées!D136))</f>
        <v>-1350</v>
      </c>
      <c r="BJ109" s="32">
        <f>IF($BF109&gt;$Y$7,"",IF(AND($BF109=$Y$7,$BG109=23),"",Entrées!E137-Entrées!E136))</f>
        <v>-1325</v>
      </c>
      <c r="BK109" s="32">
        <f>IF($BF109&gt;$Y$7,"",IF(AND($BF109=$Y$7,$BG109=23),"",Entrées!F137-Entrées!F136))</f>
        <v>1</v>
      </c>
      <c r="BL109" s="32">
        <f>IF($BF109&gt;$Y$7,"",IF(AND($BF109=$Y$7,$BG109=23),"",Entrées!G137-Entrées!G136))</f>
        <v>433.5</v>
      </c>
      <c r="BM109" s="32">
        <f>IF($BF109&gt;$Y$7,"",IF(AND($BF109=$Y$7,$BG109=23),"",Entrées!H137-Entrées!H136))</f>
        <v>0.5</v>
      </c>
      <c r="BN109" s="32">
        <f>IF($BF109&gt;$Y$7,"",IF(AND($BF109=$Y$7,$BG109=23),"",Entrées!I137-Entrées!I136))</f>
        <v>-18</v>
      </c>
      <c r="BO109" s="32">
        <f>IF($BF109&gt;$Y$7,"",IF(AND($BF109=$Y$7,$BG109=23),"",Entrées!J137-Entrées!J136))</f>
        <v>-141</v>
      </c>
      <c r="BP109" s="32">
        <f>IF($BF109&gt;$Y$7,"",IF(AND($BF109=$Y$7,$BG109=23),"",Entrées!K137-Entrées!K136))</f>
        <v>0</v>
      </c>
      <c r="BQ109" s="32">
        <f>IF($BF109&gt;$Y$7,"",IF(AND($BF109=$Y$7,$BG109=23),"",Entrées!L137-Entrées!L136))</f>
        <v>-404</v>
      </c>
      <c r="BR109" s="32">
        <f>IF($BF109&gt;$Y$7,"",IF(AND($BF109=$Y$7,$BG109=23),"",Entrées!M137-Entrées!M136))</f>
        <v>-1112.5</v>
      </c>
      <c r="BS109" s="32">
        <f>IF($BF109&gt;$Y$7,"",IF(AND($BF109=$Y$7,$BG109=23),"",Entrées!N137-Entrées!N136))</f>
        <v>0</v>
      </c>
      <c r="BT109" s="32">
        <f>IF($BF109&gt;$Y$7,"",IF(AND($BF109=$Y$7,$BG109=23),"",Entrées!O137-Entrées!O136))</f>
        <v>-459.5</v>
      </c>
      <c r="BU109" s="32">
        <f>IF($BF109&gt;$Y$7,"",IF(AND($BF109=$Y$7,$BG109=23),"",Entrées!P137-Entrées!P136))</f>
        <v>8.5</v>
      </c>
      <c r="BV109" s="32">
        <f>IF($BF109&gt;$Y$7,"",IF(AND($BF109=$Y$7,$BG109=23),"",Entrées!Q137-Entrées!Q136))</f>
        <v>0</v>
      </c>
      <c r="BW109" s="32">
        <f>IF($BF109&gt;$Y$7,"",IF(AND($BF109=$Y$7,$BG109=23),"",Entrées!R137-Entrées!R136))</f>
        <v>0</v>
      </c>
      <c r="BX109" s="32">
        <f>IF($BF109&gt;$Y$7,"",IF(AND($BF109=$Y$7,$BG109=23),"",Entrées!S137-Entrées!S136))</f>
        <v>17</v>
      </c>
      <c r="BY109" s="32">
        <f>IF($BF109&gt;$Y$7,"",IF(AND($BF109=$Y$7,$BG109=23),"",Entrées!T137-Entrées!T136))</f>
        <v>0</v>
      </c>
      <c r="BZ109" s="32">
        <f>IF($BF109&gt;$Y$7,"",IF(AND($BF109=$Y$7,$BG109=23),"",Entrées!U137-Entrées!U136))</f>
        <v>-135</v>
      </c>
      <c r="CA109" s="32">
        <f>IF($BF109&gt;$Y$7,"",IF(AND($BF109=$Y$7,$BG109=23),"",Entrées!V137-Entrées!V136))</f>
        <v>-73</v>
      </c>
      <c r="CB109" s="4"/>
      <c r="CC109" s="4"/>
      <c r="CD109" s="33">
        <f>IF($BF109&lt;=$Y$7,Entrées!J136/CD$2,"")</f>
        <v>0.41736842105263156</v>
      </c>
      <c r="CE109" s="33">
        <f>IF($BF109&lt;=$Y$7,Entrées!K136/CE$2,"")</f>
        <v>0</v>
      </c>
      <c r="CF109" s="11">
        <f t="shared" si="66"/>
        <v>7600</v>
      </c>
      <c r="CG109" s="11">
        <f t="shared" si="67"/>
        <v>4200</v>
      </c>
      <c r="CH109" s="52">
        <f t="shared" si="68"/>
        <v>0.26950009137426939</v>
      </c>
      <c r="CI109" s="52">
        <f t="shared" si="69"/>
        <v>0.11132787698412699</v>
      </c>
      <c r="CK109" s="11"/>
      <c r="CL109" s="4"/>
      <c r="CO109" s="4"/>
    </row>
    <row r="110" spans="1:93">
      <c r="A110" s="11"/>
      <c r="C110" s="11">
        <f t="shared" si="101"/>
        <v>3</v>
      </c>
      <c r="D110" s="27">
        <f t="shared" si="98"/>
        <v>25</v>
      </c>
      <c r="E110" s="28">
        <f ca="1">IF($D110&gt;$D$8,"",INDIRECT(ADDRESS(ROW(Entrées!$C$37)+($D110-1)*24+E$11,COLUMN(Entrées!$C$37)+($C110-1),4,TRUE,"Entrées")))</f>
        <v>48875</v>
      </c>
      <c r="F110" s="28">
        <f ca="1">IF($D110&gt;$D$8,"",INDIRECT(ADDRESS(ROW(Entrées!$C$37)+($D110-1)*24+F$11,COLUMN(Entrées!$C$37)+($C110-1),4,TRUE,"Entrées")))</f>
        <v>46125</v>
      </c>
      <c r="G110" s="28">
        <f ca="1">IF($D110&gt;$D$8,"",INDIRECT(ADDRESS(ROW(Entrées!$C$37)+($D110-1)*24+G$11,COLUMN(Entrées!$C$37)+($C110-1),4,TRUE,"Entrées")))</f>
        <v>44550</v>
      </c>
      <c r="H110" s="28">
        <f ca="1">IF($D110&gt;$D$8,"",INDIRECT(ADDRESS(ROW(Entrées!$C$37)+($D110-1)*24+H$11,COLUMN(Entrées!$C$37)+($C110-1),4,TRUE,"Entrées")))</f>
        <v>41425</v>
      </c>
      <c r="I110" s="28">
        <f ca="1">IF($D110&gt;$D$8,"",INDIRECT(ADDRESS(ROW(Entrées!$C$37)+($D110-1)*24+I$11,COLUMN(Entrées!$C$37)+($C110-1),4,TRUE,"Entrées")))</f>
        <v>40237.5</v>
      </c>
      <c r="J110" s="28">
        <f ca="1">IF($D110&gt;$D$8,"",INDIRECT(ADDRESS(ROW(Entrées!$C$37)+($D110-1)*24+J$11,COLUMN(Entrées!$C$37)+($C110-1),4,TRUE,"Entrées")))</f>
        <v>41962.5</v>
      </c>
      <c r="K110" s="28">
        <f ca="1">IF($D110&gt;$D$8,"",INDIRECT(ADDRESS(ROW(Entrées!$C$37)+($D110-1)*24+K$11,COLUMN(Entrées!$C$37)+($C110-1),4,TRUE,"Entrées")))</f>
        <v>45825</v>
      </c>
      <c r="L110" s="28">
        <f ca="1">IF($D110&gt;$D$8,"",INDIRECT(ADDRESS(ROW(Entrées!$C$37)+($D110-1)*24+L$11,COLUMN(Entrées!$C$37)+($C110-1),4,TRUE,"Entrées")))</f>
        <v>49725</v>
      </c>
      <c r="M110" s="28">
        <f ca="1">IF($D110&gt;$D$8,"",INDIRECT(ADDRESS(ROW(Entrées!$C$37)+($D110-1)*24+M$11,COLUMN(Entrées!$C$37)+($C110-1),4,TRUE,"Entrées")))</f>
        <v>52950</v>
      </c>
      <c r="N110" s="28">
        <f ca="1">IF($D110&gt;$D$8,"",INDIRECT(ADDRESS(ROW(Entrées!$C$37)+($D110-1)*24+N$11,COLUMN(Entrées!$C$37)+($C110-1),4,TRUE,"Entrées")))</f>
        <v>54737.5</v>
      </c>
      <c r="O110" s="28">
        <f ca="1">IF($D110&gt;$D$8,"",INDIRECT(ADDRESS(ROW(Entrées!$C$37)+($D110-1)*24+O$11,COLUMN(Entrées!$C$37)+($C110-1),4,TRUE,"Entrées")))</f>
        <v>54512.5</v>
      </c>
      <c r="P110" s="28">
        <f ca="1">IF($D110&gt;$D$8,"",INDIRECT(ADDRESS(ROW(Entrées!$C$37)+($D110-1)*24+P$11,COLUMN(Entrées!$C$37)+($C110-1),4,TRUE,"Entrées")))</f>
        <v>54512.5</v>
      </c>
      <c r="Q110" s="28">
        <f ca="1">IF($D110&gt;$D$8,"",INDIRECT(ADDRESS(ROW(Entrées!$C$37)+($D110-1)*24+Q$11,COLUMN(Entrées!$C$37)+($C110-1),4,TRUE,"Entrées")))</f>
        <v>54637.5</v>
      </c>
      <c r="R110" s="28">
        <f ca="1">IF($D110&gt;$D$8,"",INDIRECT(ADDRESS(ROW(Entrées!$C$37)+($D110-1)*24+R$11,COLUMN(Entrées!$C$37)+($C110-1),4,TRUE,"Entrées")))</f>
        <v>54412.5</v>
      </c>
      <c r="S110" s="28">
        <f ca="1">IF($D110&gt;$D$8,"",INDIRECT(ADDRESS(ROW(Entrées!$C$37)+($D110-1)*24+S$11,COLUMN(Entrées!$C$37)+($C110-1),4,TRUE,"Entrées")))</f>
        <v>53337.5</v>
      </c>
      <c r="T110" s="28">
        <f ca="1">IF($D110&gt;$D$8,"",INDIRECT(ADDRESS(ROW(Entrées!$C$37)+($D110-1)*24+T$11,COLUMN(Entrées!$C$37)+($C110-1),4,TRUE,"Entrées")))</f>
        <v>51287.5</v>
      </c>
      <c r="U110" s="28">
        <f ca="1">IF($D110&gt;$D$8,"",INDIRECT(ADDRESS(ROW(Entrées!$C$37)+($D110-1)*24+U$11,COLUMN(Entrées!$C$37)+($C110-1),4,TRUE,"Entrées")))</f>
        <v>49450</v>
      </c>
      <c r="V110" s="28">
        <f ca="1">IF($D110&gt;$D$8,"",INDIRECT(ADDRESS(ROW(Entrées!$C$37)+($D110-1)*24+V$11,COLUMN(Entrées!$C$37)+($C110-1),4,TRUE,"Entrées")))</f>
        <v>48062.5</v>
      </c>
      <c r="W110" s="28">
        <f ca="1">IF($D110&gt;$D$8,"",INDIRECT(ADDRESS(ROW(Entrées!$C$37)+($D110-1)*24+W$11,COLUMN(Entrées!$C$37)+($C110-1),4,TRUE,"Entrées")))</f>
        <v>48375</v>
      </c>
      <c r="X110" s="28">
        <f ca="1">IF($D110&gt;$D$8,"",INDIRECT(ADDRESS(ROW(Entrées!$C$37)+($D110-1)*24+X$11,COLUMN(Entrées!$C$37)+($C110-1),4,TRUE,"Entrées")))</f>
        <v>49712.5</v>
      </c>
      <c r="Y110" s="28">
        <f ca="1">IF($D110&gt;$D$8,"",INDIRECT(ADDRESS(ROW(Entrées!$C$37)+($D110-1)*24+Y$11,COLUMN(Entrées!$C$37)+($C110-1),4,TRUE,"Entrées")))</f>
        <v>48837.5</v>
      </c>
      <c r="Z110" s="28">
        <f ca="1">IF($D110&gt;$D$8,"",INDIRECT(ADDRESS(ROW(Entrées!$C$37)+($D110-1)*24+Z$11,COLUMN(Entrées!$C$37)+($C110-1),4,TRUE,"Entrées")))</f>
        <v>49287.5</v>
      </c>
      <c r="AA110" s="28">
        <f ca="1">IF($D110&gt;$D$8,"",INDIRECT(ADDRESS(ROW(Entrées!$C$37)+($D110-1)*24+AA$11,COLUMN(Entrées!$C$37)+($C110-1),4,TRUE,"Entrées")))</f>
        <v>49325</v>
      </c>
      <c r="AB110" s="28">
        <f ca="1">IF($D110&gt;$D$8,"",INDIRECT(ADDRESS(ROW(Entrées!$C$37)+($D110-1)*24+AB$11,COLUMN(Entrées!$C$37)+($C110-1),4,TRUE,"Entrées")))</f>
        <v>50775</v>
      </c>
      <c r="AC110" s="11"/>
      <c r="AD110" s="40">
        <f t="shared" ca="1" si="97"/>
        <v>49289.0625</v>
      </c>
      <c r="AE110" s="40">
        <f t="shared" ca="1" si="99"/>
        <v>54737.5</v>
      </c>
      <c r="AF110" s="40">
        <f t="shared" ca="1" si="100"/>
        <v>40237.5</v>
      </c>
      <c r="AG110" s="4"/>
      <c r="AH110" s="11">
        <f>Entrées!A137</f>
        <v>5</v>
      </c>
      <c r="AI110" s="13">
        <f>Entrées!B137</f>
        <v>4</v>
      </c>
      <c r="AJ110" s="31">
        <f t="shared" ca="1" si="70"/>
        <v>55625.834722222207</v>
      </c>
      <c r="AK110" s="31">
        <f t="shared" ca="1" si="46"/>
        <v>55155.277777777781</v>
      </c>
      <c r="AL110" s="31">
        <f t="shared" ca="1" si="47"/>
        <v>55132.569444444431</v>
      </c>
      <c r="AM110" s="31">
        <f t="shared" ca="1" si="48"/>
        <v>439.35972222222233</v>
      </c>
      <c r="AN110" s="31">
        <f t="shared" ca="1" si="49"/>
        <v>2143.2847222222222</v>
      </c>
      <c r="AO110" s="31">
        <f t="shared" ca="1" si="50"/>
        <v>1711.4715277777773</v>
      </c>
      <c r="AP110" s="31">
        <f t="shared" ca="1" si="51"/>
        <v>43686.806944444448</v>
      </c>
      <c r="AQ110" s="31">
        <f t="shared" ca="1" si="52"/>
        <v>2048.2006944444447</v>
      </c>
      <c r="AR110" s="31">
        <f t="shared" ca="1" si="53"/>
        <v>467.57708333333329</v>
      </c>
      <c r="AS110" s="31">
        <f t="shared" ca="1" si="54"/>
        <v>9872.0041666666693</v>
      </c>
      <c r="AT110" s="31">
        <f t="shared" ca="1" si="55"/>
        <v>-752.91041666666672</v>
      </c>
      <c r="AU110" s="31">
        <f t="shared" ca="1" si="56"/>
        <v>580.30277777777769</v>
      </c>
      <c r="AV110" s="31">
        <f t="shared" ca="1" si="57"/>
        <v>-4570.3041666666659</v>
      </c>
      <c r="AW110" s="31">
        <f t="shared" ca="1" si="58"/>
        <v>53.39583333333335</v>
      </c>
      <c r="AX110" s="31">
        <f t="shared" ca="1" si="59"/>
        <v>1401.9361111111111</v>
      </c>
      <c r="AY110" s="31">
        <f t="shared" ca="1" si="60"/>
        <v>-1132.0805555555555</v>
      </c>
      <c r="AZ110" s="31">
        <f t="shared" ca="1" si="61"/>
        <v>-2177.1819444444441</v>
      </c>
      <c r="BA110" s="31">
        <f t="shared" ca="1" si="62"/>
        <v>644.8125</v>
      </c>
      <c r="BB110" s="31">
        <f t="shared" ca="1" si="63"/>
        <v>-1410.101388888889</v>
      </c>
      <c r="BC110" s="31">
        <f t="shared" ca="1" si="64"/>
        <v>-1800.2902777777781</v>
      </c>
      <c r="BD110" s="11"/>
      <c r="BE110" s="4"/>
      <c r="BF110" s="11">
        <f t="shared" si="65"/>
        <v>5</v>
      </c>
      <c r="BG110" s="11">
        <f t="shared" si="102"/>
        <v>4</v>
      </c>
      <c r="BH110" s="32">
        <f>IF($BF110&gt;$Y$7,"",IF(AND($BF110=$Y$7,$BG110=23),"",Entrées!C138-Entrées!C137))</f>
        <v>1277</v>
      </c>
      <c r="BI110" s="32">
        <f>IF($BF110&gt;$Y$7,"",IF(AND($BF110=$Y$7,$BG110=23),"",Entrées!D138-Entrées!D137))</f>
        <v>2037.5</v>
      </c>
      <c r="BJ110" s="32">
        <f>IF($BF110&gt;$Y$7,"",IF(AND($BF110=$Y$7,$BG110=23),"",Entrées!E138-Entrées!E137))</f>
        <v>1950</v>
      </c>
      <c r="BK110" s="32">
        <f>IF($BF110&gt;$Y$7,"",IF(AND($BF110=$Y$7,$BG110=23),"",Entrées!F138-Entrées!F137))</f>
        <v>28.5</v>
      </c>
      <c r="BL110" s="32">
        <f>IF($BF110&gt;$Y$7,"",IF(AND($BF110=$Y$7,$BG110=23),"",Entrées!G138-Entrées!G137))</f>
        <v>8.5</v>
      </c>
      <c r="BM110" s="32">
        <f>IF($BF110&gt;$Y$7,"",IF(AND($BF110=$Y$7,$BG110=23),"",Entrées!H138-Entrées!H137))</f>
        <v>-10</v>
      </c>
      <c r="BN110" s="32">
        <f>IF($BF110&gt;$Y$7,"",IF(AND($BF110=$Y$7,$BG110=23),"",Entrées!I138-Entrées!I137))</f>
        <v>475</v>
      </c>
      <c r="BO110" s="32">
        <f>IF($BF110&gt;$Y$7,"",IF(AND($BF110=$Y$7,$BG110=23),"",Entrées!J138-Entrées!J137))</f>
        <v>-93.5</v>
      </c>
      <c r="BP110" s="32">
        <f>IF($BF110&gt;$Y$7,"",IF(AND($BF110=$Y$7,$BG110=23),"",Entrées!K138-Entrées!K137))</f>
        <v>0</v>
      </c>
      <c r="BQ110" s="32">
        <f>IF($BF110&gt;$Y$7,"",IF(AND($BF110=$Y$7,$BG110=23),"",Entrées!L138-Entrées!L137))</f>
        <v>96</v>
      </c>
      <c r="BR110" s="32">
        <f>IF($BF110&gt;$Y$7,"",IF(AND($BF110=$Y$7,$BG110=23),"",Entrées!M138-Entrées!M137))</f>
        <v>36</v>
      </c>
      <c r="BS110" s="32">
        <f>IF($BF110&gt;$Y$7,"",IF(AND($BF110=$Y$7,$BG110=23),"",Entrées!N138-Entrées!N137))</f>
        <v>-4.5</v>
      </c>
      <c r="BT110" s="32">
        <f>IF($BF110&gt;$Y$7,"",IF(AND($BF110=$Y$7,$BG110=23),"",Entrées!O138-Entrées!O137))</f>
        <v>742</v>
      </c>
      <c r="BU110" s="32">
        <f>IF($BF110&gt;$Y$7,"",IF(AND($BF110=$Y$7,$BG110=23),"",Entrées!P138-Entrées!P137))</f>
        <v>0</v>
      </c>
      <c r="BV110" s="32">
        <f>IF($BF110&gt;$Y$7,"",IF(AND($BF110=$Y$7,$BG110=23),"",Entrées!Q138-Entrées!Q137))</f>
        <v>0</v>
      </c>
      <c r="BW110" s="32">
        <f>IF($BF110&gt;$Y$7,"",IF(AND($BF110=$Y$7,$BG110=23),"",Entrées!R138-Entrées!R137))</f>
        <v>200</v>
      </c>
      <c r="BX110" s="32">
        <f>IF($BF110&gt;$Y$7,"",IF(AND($BF110=$Y$7,$BG110=23),"",Entrées!S138-Entrées!S137))</f>
        <v>927</v>
      </c>
      <c r="BY110" s="32">
        <f>IF($BF110&gt;$Y$7,"",IF(AND($BF110=$Y$7,$BG110=23),"",Entrées!T138-Entrées!T137))</f>
        <v>0</v>
      </c>
      <c r="BZ110" s="32">
        <f>IF($BF110&gt;$Y$7,"",IF(AND($BF110=$Y$7,$BG110=23),"",Entrées!U138-Entrées!U137))</f>
        <v>69</v>
      </c>
      <c r="CA110" s="32">
        <f>IF($BF110&gt;$Y$7,"",IF(AND($BF110=$Y$7,$BG110=23),"",Entrées!V138-Entrées!V137))</f>
        <v>22</v>
      </c>
      <c r="CB110" s="4"/>
      <c r="CC110" s="4"/>
      <c r="CD110" s="33">
        <f>IF($BF110&lt;=$Y$7,Entrées!J137/CD$2,"")</f>
        <v>0.39881578947368423</v>
      </c>
      <c r="CE110" s="33">
        <f>IF($BF110&lt;=$Y$7,Entrées!K137/CE$2,"")</f>
        <v>0</v>
      </c>
      <c r="CF110" s="11">
        <f t="shared" si="66"/>
        <v>7600</v>
      </c>
      <c r="CG110" s="11">
        <f t="shared" si="67"/>
        <v>4200</v>
      </c>
      <c r="CH110" s="52">
        <f t="shared" si="68"/>
        <v>0.26950009137426939</v>
      </c>
      <c r="CI110" s="52">
        <f t="shared" si="69"/>
        <v>0.11132787698412699</v>
      </c>
      <c r="CK110" s="11"/>
      <c r="CL110" s="4"/>
      <c r="CO110" s="4"/>
    </row>
    <row r="111" spans="1:93">
      <c r="A111" s="11"/>
      <c r="B111" s="11"/>
      <c r="C111" s="11">
        <f t="shared" si="101"/>
        <v>3</v>
      </c>
      <c r="D111" s="27">
        <f t="shared" si="98"/>
        <v>26</v>
      </c>
      <c r="E111" s="28">
        <f ca="1">IF($D111&gt;$D$8,"",INDIRECT(ADDRESS(ROW(Entrées!$C$37)+($D111-1)*24+E$11,COLUMN(Entrées!$C$37)+($C111-1),4,TRUE,"Entrées")))</f>
        <v>47700</v>
      </c>
      <c r="F111" s="28">
        <f ca="1">IF($D111&gt;$D$8,"",INDIRECT(ADDRESS(ROW(Entrées!$C$37)+($D111-1)*24+F$11,COLUMN(Entrées!$C$37)+($C111-1),4,TRUE,"Entrées")))</f>
        <v>44562.5</v>
      </c>
      <c r="G111" s="28">
        <f ca="1">IF($D111&gt;$D$8,"",INDIRECT(ADDRESS(ROW(Entrées!$C$37)+($D111-1)*24+G$11,COLUMN(Entrées!$C$37)+($C111-1),4,TRUE,"Entrées")))</f>
        <v>42875</v>
      </c>
      <c r="H111" s="28">
        <f ca="1">IF($D111&gt;$D$8,"",INDIRECT(ADDRESS(ROW(Entrées!$C$37)+($D111-1)*24+H$11,COLUMN(Entrées!$C$37)+($C111-1),4,TRUE,"Entrées")))</f>
        <v>39837.5</v>
      </c>
      <c r="I111" s="28">
        <f ca="1">IF($D111&gt;$D$8,"",INDIRECT(ADDRESS(ROW(Entrées!$C$37)+($D111-1)*24+I$11,COLUMN(Entrées!$C$37)+($C111-1),4,TRUE,"Entrées")))</f>
        <v>38525</v>
      </c>
      <c r="J111" s="28">
        <f ca="1">IF($D111&gt;$D$8,"",INDIRECT(ADDRESS(ROW(Entrées!$C$37)+($D111-1)*24+J$11,COLUMN(Entrées!$C$37)+($C111-1),4,TRUE,"Entrées")))</f>
        <v>40000</v>
      </c>
      <c r="K111" s="28">
        <f ca="1">IF($D111&gt;$D$8,"",INDIRECT(ADDRESS(ROW(Entrées!$C$37)+($D111-1)*24+K$11,COLUMN(Entrées!$C$37)+($C111-1),4,TRUE,"Entrées")))</f>
        <v>43575</v>
      </c>
      <c r="L111" s="28">
        <f ca="1">IF($D111&gt;$D$8,"",INDIRECT(ADDRESS(ROW(Entrées!$C$37)+($D111-1)*24+L$11,COLUMN(Entrées!$C$37)+($C111-1),4,TRUE,"Entrées")))</f>
        <v>47900</v>
      </c>
      <c r="M111" s="28">
        <f ca="1">IF($D111&gt;$D$8,"",INDIRECT(ADDRESS(ROW(Entrées!$C$37)+($D111-1)*24+M$11,COLUMN(Entrées!$C$37)+($C111-1),4,TRUE,"Entrées")))</f>
        <v>52112.5</v>
      </c>
      <c r="N111" s="28">
        <f ca="1">IF($D111&gt;$D$8,"",INDIRECT(ADDRESS(ROW(Entrées!$C$37)+($D111-1)*24+N$11,COLUMN(Entrées!$C$37)+($C111-1),4,TRUE,"Entrées")))</f>
        <v>54737.5</v>
      </c>
      <c r="O111" s="28">
        <f ca="1">IF($D111&gt;$D$8,"",INDIRECT(ADDRESS(ROW(Entrées!$C$37)+($D111-1)*24+O$11,COLUMN(Entrées!$C$37)+($C111-1),4,TRUE,"Entrées")))</f>
        <v>56025</v>
      </c>
      <c r="P111" s="28">
        <f ca="1">IF($D111&gt;$D$8,"",INDIRECT(ADDRESS(ROW(Entrées!$C$37)+($D111-1)*24+P$11,COLUMN(Entrées!$C$37)+($C111-1),4,TRUE,"Entrées")))</f>
        <v>57112.5</v>
      </c>
      <c r="Q111" s="28">
        <f ca="1">IF($D111&gt;$D$8,"",INDIRECT(ADDRESS(ROW(Entrées!$C$37)+($D111-1)*24+Q$11,COLUMN(Entrées!$C$37)+($C111-1),4,TRUE,"Entrées")))</f>
        <v>57937.5</v>
      </c>
      <c r="R111" s="28">
        <f ca="1">IF($D111&gt;$D$8,"",INDIRECT(ADDRESS(ROW(Entrées!$C$37)+($D111-1)*24+R$11,COLUMN(Entrées!$C$37)+($C111-1),4,TRUE,"Entrées")))</f>
        <v>57387.5</v>
      </c>
      <c r="S111" s="28">
        <f ca="1">IF($D111&gt;$D$8,"",INDIRECT(ADDRESS(ROW(Entrées!$C$37)+($D111-1)*24+S$11,COLUMN(Entrées!$C$37)+($C111-1),4,TRUE,"Entrées")))</f>
        <v>56325</v>
      </c>
      <c r="T111" s="28">
        <f ca="1">IF($D111&gt;$D$8,"",INDIRECT(ADDRESS(ROW(Entrées!$C$37)+($D111-1)*24+T$11,COLUMN(Entrées!$C$37)+($C111-1),4,TRUE,"Entrées")))</f>
        <v>53912.5</v>
      </c>
      <c r="U111" s="28">
        <f ca="1">IF($D111&gt;$D$8,"",INDIRECT(ADDRESS(ROW(Entrées!$C$37)+($D111-1)*24+U$11,COLUMN(Entrées!$C$37)+($C111-1),4,TRUE,"Entrées")))</f>
        <v>51662.5</v>
      </c>
      <c r="V111" s="28">
        <f ca="1">IF($D111&gt;$D$8,"",INDIRECT(ADDRESS(ROW(Entrées!$C$37)+($D111-1)*24+V$11,COLUMN(Entrées!$C$37)+($C111-1),4,TRUE,"Entrées")))</f>
        <v>50262.5</v>
      </c>
      <c r="W111" s="28">
        <f ca="1">IF($D111&gt;$D$8,"",INDIRECT(ADDRESS(ROW(Entrées!$C$37)+($D111-1)*24+W$11,COLUMN(Entrées!$C$37)+($C111-1),4,TRUE,"Entrées")))</f>
        <v>51312.5</v>
      </c>
      <c r="X111" s="28">
        <f ca="1">IF($D111&gt;$D$8,"",INDIRECT(ADDRESS(ROW(Entrées!$C$37)+($D111-1)*24+X$11,COLUMN(Entrées!$C$37)+($C111-1),4,TRUE,"Entrées")))</f>
        <v>52862.5</v>
      </c>
      <c r="Y111" s="28">
        <f ca="1">IF($D111&gt;$D$8,"",INDIRECT(ADDRESS(ROW(Entrées!$C$37)+($D111-1)*24+Y$11,COLUMN(Entrées!$C$37)+($C111-1),4,TRUE,"Entrées")))</f>
        <v>52050</v>
      </c>
      <c r="Z111" s="28">
        <f ca="1">IF($D111&gt;$D$8,"",INDIRECT(ADDRESS(ROW(Entrées!$C$37)+($D111-1)*24+Z$11,COLUMN(Entrées!$C$37)+($C111-1),4,TRUE,"Entrées")))</f>
        <v>52900</v>
      </c>
      <c r="AA111" s="28">
        <f ca="1">IF($D111&gt;$D$8,"",INDIRECT(ADDRESS(ROW(Entrées!$C$37)+($D111-1)*24+AA$11,COLUMN(Entrées!$C$37)+($C111-1),4,TRUE,"Entrées")))</f>
        <v>52750</v>
      </c>
      <c r="AB111" s="28">
        <f ca="1">IF($D111&gt;$D$8,"",INDIRECT(ADDRESS(ROW(Entrées!$C$37)+($D111-1)*24+AB$11,COLUMN(Entrées!$C$37)+($C111-1),4,TRUE,"Entrées")))</f>
        <v>53887.5</v>
      </c>
      <c r="AC111" s="11"/>
      <c r="AD111" s="40">
        <f t="shared" ca="1" si="97"/>
        <v>50342.1875</v>
      </c>
      <c r="AE111" s="40">
        <f t="shared" ca="1" si="99"/>
        <v>57937.5</v>
      </c>
      <c r="AF111" s="40">
        <f t="shared" ca="1" si="100"/>
        <v>38525</v>
      </c>
      <c r="AG111" s="4"/>
      <c r="AH111" s="11">
        <f>Entrées!A138</f>
        <v>5</v>
      </c>
      <c r="AI111" s="13">
        <f>Entrées!B138</f>
        <v>5</v>
      </c>
      <c r="AJ111" s="31">
        <f t="shared" ca="1" si="70"/>
        <v>55625.834722222207</v>
      </c>
      <c r="AK111" s="31">
        <f t="shared" ca="1" si="46"/>
        <v>55155.277777777781</v>
      </c>
      <c r="AL111" s="31">
        <f t="shared" ca="1" si="47"/>
        <v>55132.569444444431</v>
      </c>
      <c r="AM111" s="31">
        <f t="shared" ca="1" si="48"/>
        <v>439.35972222222233</v>
      </c>
      <c r="AN111" s="31">
        <f t="shared" ca="1" si="49"/>
        <v>2143.2847222222222</v>
      </c>
      <c r="AO111" s="31">
        <f t="shared" ca="1" si="50"/>
        <v>1711.4715277777773</v>
      </c>
      <c r="AP111" s="31">
        <f t="shared" ca="1" si="51"/>
        <v>43686.806944444448</v>
      </c>
      <c r="AQ111" s="31">
        <f t="shared" ca="1" si="52"/>
        <v>2048.2006944444447</v>
      </c>
      <c r="AR111" s="31">
        <f t="shared" ca="1" si="53"/>
        <v>467.57708333333329</v>
      </c>
      <c r="AS111" s="31">
        <f t="shared" ca="1" si="54"/>
        <v>9872.0041666666693</v>
      </c>
      <c r="AT111" s="31">
        <f t="shared" ca="1" si="55"/>
        <v>-752.91041666666672</v>
      </c>
      <c r="AU111" s="31">
        <f t="shared" ca="1" si="56"/>
        <v>580.30277777777769</v>
      </c>
      <c r="AV111" s="31">
        <f t="shared" ca="1" si="57"/>
        <v>-4570.3041666666659</v>
      </c>
      <c r="AW111" s="31">
        <f t="shared" ca="1" si="58"/>
        <v>53.39583333333335</v>
      </c>
      <c r="AX111" s="31">
        <f t="shared" ca="1" si="59"/>
        <v>1401.9361111111111</v>
      </c>
      <c r="AY111" s="31">
        <f t="shared" ca="1" si="60"/>
        <v>-1132.0805555555555</v>
      </c>
      <c r="AZ111" s="31">
        <f t="shared" ca="1" si="61"/>
        <v>-2177.1819444444441</v>
      </c>
      <c r="BA111" s="31">
        <f t="shared" ca="1" si="62"/>
        <v>644.8125</v>
      </c>
      <c r="BB111" s="31">
        <f t="shared" ca="1" si="63"/>
        <v>-1410.101388888889</v>
      </c>
      <c r="BC111" s="31">
        <f t="shared" ca="1" si="64"/>
        <v>-1800.2902777777781</v>
      </c>
      <c r="BD111" s="11"/>
      <c r="BE111" s="4"/>
      <c r="BF111" s="11">
        <f t="shared" si="65"/>
        <v>5</v>
      </c>
      <c r="BG111" s="11">
        <f t="shared" si="102"/>
        <v>5</v>
      </c>
      <c r="BH111" s="32">
        <f>IF($BF111&gt;$Y$7,"",IF(AND($BF111=$Y$7,$BG111=23),"",Entrées!C139-Entrées!C138))</f>
        <v>4905</v>
      </c>
      <c r="BI111" s="32">
        <f>IF($BF111&gt;$Y$7,"",IF(AND($BF111=$Y$7,$BG111=23),"",Entrées!D139-Entrées!D138))</f>
        <v>5025</v>
      </c>
      <c r="BJ111" s="32">
        <f>IF($BF111&gt;$Y$7,"",IF(AND($BF111=$Y$7,$BG111=23),"",Entrées!E139-Entrées!E138))</f>
        <v>5762.5</v>
      </c>
      <c r="BK111" s="32">
        <f>IF($BF111&gt;$Y$7,"",IF(AND($BF111=$Y$7,$BG111=23),"",Entrées!F139-Entrées!F138))</f>
        <v>184.5</v>
      </c>
      <c r="BL111" s="32">
        <f>IF($BF111&gt;$Y$7,"",IF(AND($BF111=$Y$7,$BG111=23),"",Entrées!G139-Entrées!G138))</f>
        <v>89.5</v>
      </c>
      <c r="BM111" s="32">
        <f>IF($BF111&gt;$Y$7,"",IF(AND($BF111=$Y$7,$BG111=23),"",Entrées!H139-Entrées!H138))</f>
        <v>322.5</v>
      </c>
      <c r="BN111" s="32">
        <f>IF($BF111&gt;$Y$7,"",IF(AND($BF111=$Y$7,$BG111=23),"",Entrées!I139-Entrées!I138))</f>
        <v>277.5</v>
      </c>
      <c r="BO111" s="32">
        <f>IF($BF111&gt;$Y$7,"",IF(AND($BF111=$Y$7,$BG111=23),"",Entrées!J139-Entrées!J138))</f>
        <v>-50.5</v>
      </c>
      <c r="BP111" s="32">
        <f>IF($BF111&gt;$Y$7,"",IF(AND($BF111=$Y$7,$BG111=23),"",Entrées!K139-Entrées!K138))</f>
        <v>0</v>
      </c>
      <c r="BQ111" s="32">
        <f>IF($BF111&gt;$Y$7,"",IF(AND($BF111=$Y$7,$BG111=23),"",Entrées!L139-Entrées!L138))</f>
        <v>1048</v>
      </c>
      <c r="BR111" s="32">
        <f>IF($BF111&gt;$Y$7,"",IF(AND($BF111=$Y$7,$BG111=23),"",Entrées!M139-Entrées!M138))</f>
        <v>1850.5</v>
      </c>
      <c r="BS111" s="32">
        <f>IF($BF111&gt;$Y$7,"",IF(AND($BF111=$Y$7,$BG111=23),"",Entrées!N139-Entrées!N138))</f>
        <v>12.5</v>
      </c>
      <c r="BT111" s="32">
        <f>IF($BF111&gt;$Y$7,"",IF(AND($BF111=$Y$7,$BG111=23),"",Entrées!O139-Entrées!O138))</f>
        <v>1168.5</v>
      </c>
      <c r="BU111" s="32">
        <f>IF($BF111&gt;$Y$7,"",IF(AND($BF111=$Y$7,$BG111=23),"",Entrées!P139-Entrées!P138))</f>
        <v>0</v>
      </c>
      <c r="BV111" s="32">
        <f>IF($BF111&gt;$Y$7,"",IF(AND($BF111=$Y$7,$BG111=23),"",Entrées!Q139-Entrées!Q138))</f>
        <v>0</v>
      </c>
      <c r="BW111" s="32">
        <f>IF($BF111&gt;$Y$7,"",IF(AND($BF111=$Y$7,$BG111=23),"",Entrées!R139-Entrées!R138))</f>
        <v>957</v>
      </c>
      <c r="BX111" s="32">
        <f>IF($BF111&gt;$Y$7,"",IF(AND($BF111=$Y$7,$BG111=23),"",Entrées!S139-Entrées!S138))</f>
        <v>938</v>
      </c>
      <c r="BY111" s="32">
        <f>IF($BF111&gt;$Y$7,"",IF(AND($BF111=$Y$7,$BG111=23),"",Entrées!T139-Entrées!T138))</f>
        <v>0</v>
      </c>
      <c r="BZ111" s="32">
        <f>IF($BF111&gt;$Y$7,"",IF(AND($BF111=$Y$7,$BG111=23),"",Entrées!U139-Entrées!U138))</f>
        <v>-433</v>
      </c>
      <c r="CA111" s="32">
        <f>IF($BF111&gt;$Y$7,"",IF(AND($BF111=$Y$7,$BG111=23),"",Entrées!V139-Entrées!V138))</f>
        <v>-409</v>
      </c>
      <c r="CB111" s="4"/>
      <c r="CC111" s="4"/>
      <c r="CD111" s="33">
        <f>IF($BF111&lt;=$Y$7,Entrées!J138/CD$2,"")</f>
        <v>0.38651315789473684</v>
      </c>
      <c r="CE111" s="33">
        <f>IF($BF111&lt;=$Y$7,Entrées!K138/CE$2,"")</f>
        <v>0</v>
      </c>
      <c r="CF111" s="11">
        <f t="shared" si="66"/>
        <v>7600</v>
      </c>
      <c r="CG111" s="11">
        <f t="shared" si="67"/>
        <v>4200</v>
      </c>
      <c r="CH111" s="52">
        <f t="shared" si="68"/>
        <v>0.26950009137426939</v>
      </c>
      <c r="CI111" s="52">
        <f t="shared" si="69"/>
        <v>0.11132787698412699</v>
      </c>
      <c r="CK111" s="11"/>
      <c r="CL111" s="4"/>
      <c r="CO111" s="4"/>
    </row>
    <row r="112" spans="1:93">
      <c r="A112" s="11"/>
      <c r="B112" s="11"/>
      <c r="C112" s="11">
        <f t="shared" si="101"/>
        <v>3</v>
      </c>
      <c r="D112" s="27">
        <f t="shared" si="98"/>
        <v>27</v>
      </c>
      <c r="E112" s="28">
        <f ca="1">IF($D112&gt;$D$8,"",INDIRECT(ADDRESS(ROW(Entrées!$C$37)+($D112-1)*24+E$11,COLUMN(Entrées!$C$37)+($C112-1),4,TRUE,"Entrées")))</f>
        <v>50125</v>
      </c>
      <c r="F112" s="28">
        <f ca="1">IF($D112&gt;$D$8,"",INDIRECT(ADDRESS(ROW(Entrées!$C$37)+($D112-1)*24+F$11,COLUMN(Entrées!$C$37)+($C112-1),4,TRUE,"Entrées")))</f>
        <v>46850</v>
      </c>
      <c r="G112" s="28">
        <f ca="1">IF($D112&gt;$D$8,"",INDIRECT(ADDRESS(ROW(Entrées!$C$37)+($D112-1)*24+G$11,COLUMN(Entrées!$C$37)+($C112-1),4,TRUE,"Entrées")))</f>
        <v>45312.5</v>
      </c>
      <c r="H112" s="28">
        <f ca="1">IF($D112&gt;$D$8,"",INDIRECT(ADDRESS(ROW(Entrées!$C$37)+($D112-1)*24+H$11,COLUMN(Entrées!$C$37)+($C112-1),4,TRUE,"Entrées")))</f>
        <v>42200</v>
      </c>
      <c r="I112" s="28">
        <f ca="1">IF($D112&gt;$D$8,"",INDIRECT(ADDRESS(ROW(Entrées!$C$37)+($D112-1)*24+I$11,COLUMN(Entrées!$C$37)+($C112-1),4,TRUE,"Entrées")))</f>
        <v>40612.5</v>
      </c>
      <c r="J112" s="28">
        <f ca="1">IF($D112&gt;$D$8,"",INDIRECT(ADDRESS(ROW(Entrées!$C$37)+($D112-1)*24+J$11,COLUMN(Entrées!$C$37)+($C112-1),4,TRUE,"Entrées")))</f>
        <v>40887.5</v>
      </c>
      <c r="K112" s="28">
        <f ca="1">IF($D112&gt;$D$8,"",INDIRECT(ADDRESS(ROW(Entrées!$C$37)+($D112-1)*24+K$11,COLUMN(Entrées!$C$37)+($C112-1),4,TRUE,"Entrées")))</f>
        <v>42300</v>
      </c>
      <c r="L112" s="28">
        <f ca="1">IF($D112&gt;$D$8,"",INDIRECT(ADDRESS(ROW(Entrées!$C$37)+($D112-1)*24+L$11,COLUMN(Entrées!$C$37)+($C112-1),4,TRUE,"Entrées")))</f>
        <v>43775</v>
      </c>
      <c r="M112" s="28">
        <f ca="1">IF($D112&gt;$D$8,"",INDIRECT(ADDRESS(ROW(Entrées!$C$37)+($D112-1)*24+M$11,COLUMN(Entrées!$C$37)+($C112-1),4,TRUE,"Entrées")))</f>
        <v>47275</v>
      </c>
      <c r="N112" s="28">
        <f ca="1">IF($D112&gt;$D$8,"",INDIRECT(ADDRESS(ROW(Entrées!$C$37)+($D112-1)*24+N$11,COLUMN(Entrées!$C$37)+($C112-1),4,TRUE,"Entrées")))</f>
        <v>50500</v>
      </c>
      <c r="O112" s="28">
        <f ca="1">IF($D112&gt;$D$8,"",INDIRECT(ADDRESS(ROW(Entrées!$C$37)+($D112-1)*24+O$11,COLUMN(Entrées!$C$37)+($C112-1),4,TRUE,"Entrées")))</f>
        <v>51875</v>
      </c>
      <c r="P112" s="28">
        <f ca="1">IF($D112&gt;$D$8,"",INDIRECT(ADDRESS(ROW(Entrées!$C$37)+($D112-1)*24+P$11,COLUMN(Entrées!$C$37)+($C112-1),4,TRUE,"Entrées")))</f>
        <v>52787.5</v>
      </c>
      <c r="Q112" s="28">
        <f ca="1">IF($D112&gt;$D$8,"",INDIRECT(ADDRESS(ROW(Entrées!$C$37)+($D112-1)*24+Q$11,COLUMN(Entrées!$C$37)+($C112-1),4,TRUE,"Entrées")))</f>
        <v>54275</v>
      </c>
      <c r="R112" s="28">
        <f ca="1">IF($D112&gt;$D$8,"",INDIRECT(ADDRESS(ROW(Entrées!$C$37)+($D112-1)*24+R$11,COLUMN(Entrées!$C$37)+($C112-1),4,TRUE,"Entrées")))</f>
        <v>53937.5</v>
      </c>
      <c r="S112" s="28">
        <f ca="1">IF($D112&gt;$D$8,"",INDIRECT(ADDRESS(ROW(Entrées!$C$37)+($D112-1)*24+S$11,COLUMN(Entrées!$C$37)+($C112-1),4,TRUE,"Entrées")))</f>
        <v>51525</v>
      </c>
      <c r="T112" s="28">
        <f ca="1">IF($D112&gt;$D$8,"",INDIRECT(ADDRESS(ROW(Entrées!$C$37)+($D112-1)*24+T$11,COLUMN(Entrées!$C$37)+($C112-1),4,TRUE,"Entrées")))</f>
        <v>49075</v>
      </c>
      <c r="U112" s="28">
        <f ca="1">IF($D112&gt;$D$8,"",INDIRECT(ADDRESS(ROW(Entrées!$C$37)+($D112-1)*24+U$11,COLUMN(Entrées!$C$37)+($C112-1),4,TRUE,"Entrées")))</f>
        <v>47362.5</v>
      </c>
      <c r="V112" s="28">
        <f ca="1">IF($D112&gt;$D$8,"",INDIRECT(ADDRESS(ROW(Entrées!$C$37)+($D112-1)*24+V$11,COLUMN(Entrées!$C$37)+($C112-1),4,TRUE,"Entrées")))</f>
        <v>47212.5</v>
      </c>
      <c r="W112" s="28">
        <f ca="1">IF($D112&gt;$D$8,"",INDIRECT(ADDRESS(ROW(Entrées!$C$37)+($D112-1)*24+W$11,COLUMN(Entrées!$C$37)+($C112-1),4,TRUE,"Entrées")))</f>
        <v>49137.5</v>
      </c>
      <c r="X112" s="28">
        <f ca="1">IF($D112&gt;$D$8,"",INDIRECT(ADDRESS(ROW(Entrées!$C$37)+($D112-1)*24+X$11,COLUMN(Entrées!$C$37)+($C112-1),4,TRUE,"Entrées")))</f>
        <v>51262.5</v>
      </c>
      <c r="Y112" s="28">
        <f ca="1">IF($D112&gt;$D$8,"",INDIRECT(ADDRESS(ROW(Entrées!$C$37)+($D112-1)*24+Y$11,COLUMN(Entrées!$C$37)+($C112-1),4,TRUE,"Entrées")))</f>
        <v>51475</v>
      </c>
      <c r="Z112" s="28">
        <f ca="1">IF($D112&gt;$D$8,"",INDIRECT(ADDRESS(ROW(Entrées!$C$37)+($D112-1)*24+Z$11,COLUMN(Entrées!$C$37)+($C112-1),4,TRUE,"Entrées")))</f>
        <v>52275</v>
      </c>
      <c r="AA112" s="28">
        <f ca="1">IF($D112&gt;$D$8,"",INDIRECT(ADDRESS(ROW(Entrées!$C$37)+($D112-1)*24+AA$11,COLUMN(Entrées!$C$37)+($C112-1),4,TRUE,"Entrées")))</f>
        <v>52887.5</v>
      </c>
      <c r="AB112" s="28">
        <f ca="1">IF($D112&gt;$D$8,"",INDIRECT(ADDRESS(ROW(Entrées!$C$37)+($D112-1)*24+AB$11,COLUMN(Entrées!$C$37)+($C112-1),4,TRUE,"Entrées")))</f>
        <v>54787.5</v>
      </c>
      <c r="AC112" s="11"/>
      <c r="AD112" s="40">
        <f t="shared" ca="1" si="97"/>
        <v>48738.020833333336</v>
      </c>
      <c r="AE112" s="40">
        <f t="shared" ca="1" si="99"/>
        <v>54787.5</v>
      </c>
      <c r="AF112" s="40">
        <f t="shared" ca="1" si="100"/>
        <v>40612.5</v>
      </c>
      <c r="AG112" s="4"/>
      <c r="AH112" s="11">
        <f>Entrées!A139</f>
        <v>5</v>
      </c>
      <c r="AI112" s="13">
        <f>Entrées!B139</f>
        <v>6</v>
      </c>
      <c r="AJ112" s="31">
        <f t="shared" ca="1" si="70"/>
        <v>55625.834722222207</v>
      </c>
      <c r="AK112" s="31">
        <f t="shared" ca="1" si="46"/>
        <v>55155.277777777781</v>
      </c>
      <c r="AL112" s="31">
        <f t="shared" ca="1" si="47"/>
        <v>55132.569444444431</v>
      </c>
      <c r="AM112" s="31">
        <f t="shared" ca="1" si="48"/>
        <v>439.35972222222233</v>
      </c>
      <c r="AN112" s="31">
        <f t="shared" ca="1" si="49"/>
        <v>2143.2847222222222</v>
      </c>
      <c r="AO112" s="31">
        <f t="shared" ca="1" si="50"/>
        <v>1711.4715277777773</v>
      </c>
      <c r="AP112" s="31">
        <f t="shared" ca="1" si="51"/>
        <v>43686.806944444448</v>
      </c>
      <c r="AQ112" s="31">
        <f t="shared" ca="1" si="52"/>
        <v>2048.2006944444447</v>
      </c>
      <c r="AR112" s="31">
        <f t="shared" ca="1" si="53"/>
        <v>467.57708333333329</v>
      </c>
      <c r="AS112" s="31">
        <f t="shared" ca="1" si="54"/>
        <v>9872.0041666666693</v>
      </c>
      <c r="AT112" s="31">
        <f t="shared" ca="1" si="55"/>
        <v>-752.91041666666672</v>
      </c>
      <c r="AU112" s="31">
        <f t="shared" ca="1" si="56"/>
        <v>580.30277777777769</v>
      </c>
      <c r="AV112" s="31">
        <f t="shared" ca="1" si="57"/>
        <v>-4570.3041666666659</v>
      </c>
      <c r="AW112" s="31">
        <f t="shared" ca="1" si="58"/>
        <v>53.39583333333335</v>
      </c>
      <c r="AX112" s="31">
        <f t="shared" ca="1" si="59"/>
        <v>1401.9361111111111</v>
      </c>
      <c r="AY112" s="31">
        <f t="shared" ca="1" si="60"/>
        <v>-1132.0805555555555</v>
      </c>
      <c r="AZ112" s="31">
        <f t="shared" ca="1" si="61"/>
        <v>-2177.1819444444441</v>
      </c>
      <c r="BA112" s="31">
        <f t="shared" ca="1" si="62"/>
        <v>644.8125</v>
      </c>
      <c r="BB112" s="31">
        <f t="shared" ca="1" si="63"/>
        <v>-1410.101388888889</v>
      </c>
      <c r="BC112" s="31">
        <f t="shared" ca="1" si="64"/>
        <v>-1800.2902777777781</v>
      </c>
      <c r="BD112" s="11"/>
      <c r="BE112" s="4"/>
      <c r="BF112" s="11">
        <f t="shared" si="65"/>
        <v>5</v>
      </c>
      <c r="BG112" s="11">
        <f t="shared" si="102"/>
        <v>6</v>
      </c>
      <c r="BH112" s="32">
        <f>IF($BF112&gt;$Y$7,"",IF(AND($BF112=$Y$7,$BG112=23),"",Entrées!C140-Entrées!C139))</f>
        <v>6600.5</v>
      </c>
      <c r="BI112" s="32">
        <f>IF($BF112&gt;$Y$7,"",IF(AND($BF112=$Y$7,$BG112=23),"",Entrées!D140-Entrées!D139))</f>
        <v>6100</v>
      </c>
      <c r="BJ112" s="32">
        <f>IF($BF112&gt;$Y$7,"",IF(AND($BF112=$Y$7,$BG112=23),"",Entrées!E140-Entrées!E139))</f>
        <v>6000</v>
      </c>
      <c r="BK112" s="32">
        <f>IF($BF112&gt;$Y$7,"",IF(AND($BF112=$Y$7,$BG112=23),"",Entrées!F140-Entrées!F139))</f>
        <v>198.5</v>
      </c>
      <c r="BL112" s="32">
        <f>IF($BF112&gt;$Y$7,"",IF(AND($BF112=$Y$7,$BG112=23),"",Entrées!G140-Entrées!G139))</f>
        <v>-10</v>
      </c>
      <c r="BM112" s="32">
        <f>IF($BF112&gt;$Y$7,"",IF(AND($BF112=$Y$7,$BG112=23),"",Entrées!H140-Entrées!H139))</f>
        <v>1007.5</v>
      </c>
      <c r="BN112" s="32">
        <f>IF($BF112&gt;$Y$7,"",IF(AND($BF112=$Y$7,$BG112=23),"",Entrées!I140-Entrées!I139))</f>
        <v>128.5</v>
      </c>
      <c r="BO112" s="32">
        <f>IF($BF112&gt;$Y$7,"",IF(AND($BF112=$Y$7,$BG112=23),"",Entrées!J140-Entrées!J139))</f>
        <v>-165.5</v>
      </c>
      <c r="BP112" s="32">
        <f>IF($BF112&gt;$Y$7,"",IF(AND($BF112=$Y$7,$BG112=23),"",Entrées!K140-Entrées!K139))</f>
        <v>1</v>
      </c>
      <c r="BQ112" s="32">
        <f>IF($BF112&gt;$Y$7,"",IF(AND($BF112=$Y$7,$BG112=23),"",Entrées!L140-Entrées!L139))</f>
        <v>3785</v>
      </c>
      <c r="BR112" s="32">
        <f>IF($BF112&gt;$Y$7,"",IF(AND($BF112=$Y$7,$BG112=23),"",Entrées!M140-Entrées!M139))</f>
        <v>798</v>
      </c>
      <c r="BS112" s="32">
        <f>IF($BF112&gt;$Y$7,"",IF(AND($BF112=$Y$7,$BG112=23),"",Entrées!N140-Entrées!N139))</f>
        <v>-11.5</v>
      </c>
      <c r="BT112" s="32">
        <f>IF($BF112&gt;$Y$7,"",IF(AND($BF112=$Y$7,$BG112=23),"",Entrées!O140-Entrées!O139))</f>
        <v>868.5</v>
      </c>
      <c r="BU112" s="32">
        <f>IF($BF112&gt;$Y$7,"",IF(AND($BF112=$Y$7,$BG112=23),"",Entrées!P140-Entrées!P139))</f>
        <v>0.5</v>
      </c>
      <c r="BV112" s="32">
        <f>IF($BF112&gt;$Y$7,"",IF(AND($BF112=$Y$7,$BG112=23),"",Entrées!Q140-Entrées!Q139))</f>
        <v>0</v>
      </c>
      <c r="BW112" s="32">
        <f>IF($BF112&gt;$Y$7,"",IF(AND($BF112=$Y$7,$BG112=23),"",Entrées!R140-Entrées!R139))</f>
        <v>725</v>
      </c>
      <c r="BX112" s="32">
        <f>IF($BF112&gt;$Y$7,"",IF(AND($BF112=$Y$7,$BG112=23),"",Entrées!S140-Entrées!S139))</f>
        <v>521</v>
      </c>
      <c r="BY112" s="32">
        <f>IF($BF112&gt;$Y$7,"",IF(AND($BF112=$Y$7,$BG112=23),"",Entrées!T140-Entrées!T139))</f>
        <v>-100</v>
      </c>
      <c r="BZ112" s="32">
        <f>IF($BF112&gt;$Y$7,"",IF(AND($BF112=$Y$7,$BG112=23),"",Entrées!U140-Entrées!U139))</f>
        <v>-509</v>
      </c>
      <c r="CA112" s="32">
        <f>IF($BF112&gt;$Y$7,"",IF(AND($BF112=$Y$7,$BG112=23),"",Entrées!V140-Entrées!V139))</f>
        <v>243</v>
      </c>
      <c r="CB112" s="4"/>
      <c r="CC112" s="4"/>
      <c r="CD112" s="33">
        <f>IF($BF112&lt;=$Y$7,Entrées!J139/CD$2,"")</f>
        <v>0.37986842105263158</v>
      </c>
      <c r="CE112" s="33">
        <f>IF($BF112&lt;=$Y$7,Entrées!K139/CE$2,"")</f>
        <v>0</v>
      </c>
      <c r="CF112" s="11">
        <f t="shared" si="66"/>
        <v>7600</v>
      </c>
      <c r="CG112" s="11">
        <f t="shared" si="67"/>
        <v>4200</v>
      </c>
      <c r="CH112" s="52">
        <f t="shared" si="68"/>
        <v>0.26950009137426939</v>
      </c>
      <c r="CI112" s="52">
        <f t="shared" si="69"/>
        <v>0.11132787698412699</v>
      </c>
      <c r="CK112" s="11"/>
      <c r="CL112" s="4"/>
      <c r="CO112" s="4"/>
    </row>
    <row r="113" spans="1:93">
      <c r="A113" s="11"/>
      <c r="B113" s="11"/>
      <c r="C113" s="11">
        <f t="shared" si="101"/>
        <v>3</v>
      </c>
      <c r="D113" s="27">
        <f t="shared" si="98"/>
        <v>28</v>
      </c>
      <c r="E113" s="28">
        <f ca="1">IF($D113&gt;$D$8,"",INDIRECT(ADDRESS(ROW(Entrées!$C$37)+($D113-1)*24+E$11,COLUMN(Entrées!$C$37)+($C113-1),4,TRUE,"Entrées")))</f>
        <v>52175</v>
      </c>
      <c r="F113" s="28">
        <f ca="1">IF($D113&gt;$D$8,"",INDIRECT(ADDRESS(ROW(Entrées!$C$37)+($D113-1)*24+F$11,COLUMN(Entrées!$C$37)+($C113-1),4,TRUE,"Entrées")))</f>
        <v>49162.5</v>
      </c>
      <c r="G113" s="28">
        <f ca="1">IF($D113&gt;$D$8,"",INDIRECT(ADDRESS(ROW(Entrées!$C$37)+($D113-1)*24+G$11,COLUMN(Entrées!$C$37)+($C113-1),4,TRUE,"Entrées")))</f>
        <v>47687.5</v>
      </c>
      <c r="H113" s="28">
        <f ca="1">IF($D113&gt;$D$8,"",INDIRECT(ADDRESS(ROW(Entrées!$C$37)+($D113-1)*24+H$11,COLUMN(Entrées!$C$37)+($C113-1),4,TRUE,"Entrées")))</f>
        <v>44225</v>
      </c>
      <c r="I113" s="28">
        <f ca="1">IF($D113&gt;$D$8,"",INDIRECT(ADDRESS(ROW(Entrées!$C$37)+($D113-1)*24+I$11,COLUMN(Entrées!$C$37)+($C113-1),4,TRUE,"Entrées")))</f>
        <v>42762.5</v>
      </c>
      <c r="J113" s="28">
        <f ca="1">IF($D113&gt;$D$8,"",INDIRECT(ADDRESS(ROW(Entrées!$C$37)+($D113-1)*24+J$11,COLUMN(Entrées!$C$37)+($C113-1),4,TRUE,"Entrées")))</f>
        <v>42487.5</v>
      </c>
      <c r="K113" s="28">
        <f ca="1">IF($D113&gt;$D$8,"",INDIRECT(ADDRESS(ROW(Entrées!$C$37)+($D113-1)*24+K$11,COLUMN(Entrées!$C$37)+($C113-1),4,TRUE,"Entrées")))</f>
        <v>42787.5</v>
      </c>
      <c r="L113" s="28">
        <f ca="1">IF($D113&gt;$D$8,"",INDIRECT(ADDRESS(ROW(Entrées!$C$37)+($D113-1)*24+L$11,COLUMN(Entrées!$C$37)+($C113-1),4,TRUE,"Entrées")))</f>
        <v>43387.5</v>
      </c>
      <c r="M113" s="28">
        <f ca="1">IF($D113&gt;$D$8,"",INDIRECT(ADDRESS(ROW(Entrées!$C$37)+($D113-1)*24+M$11,COLUMN(Entrées!$C$37)+($C113-1),4,TRUE,"Entrées")))</f>
        <v>46025</v>
      </c>
      <c r="N113" s="28">
        <f ca="1">IF($D113&gt;$D$8,"",INDIRECT(ADDRESS(ROW(Entrées!$C$37)+($D113-1)*24+N$11,COLUMN(Entrées!$C$37)+($C113-1),4,TRUE,"Entrées")))</f>
        <v>48500</v>
      </c>
      <c r="O113" s="28">
        <f ca="1">IF($D113&gt;$D$8,"",INDIRECT(ADDRESS(ROW(Entrées!$C$37)+($D113-1)*24+O$11,COLUMN(Entrées!$C$37)+($C113-1),4,TRUE,"Entrées")))</f>
        <v>50450</v>
      </c>
      <c r="P113" s="28">
        <f ca="1">IF($D113&gt;$D$8,"",INDIRECT(ADDRESS(ROW(Entrées!$C$37)+($D113-1)*24+P$11,COLUMN(Entrées!$C$37)+($C113-1),4,TRUE,"Entrées")))</f>
        <v>51787.5</v>
      </c>
      <c r="Q113" s="28">
        <f ca="1">IF($D113&gt;$D$8,"",INDIRECT(ADDRESS(ROW(Entrées!$C$37)+($D113-1)*24+Q$11,COLUMN(Entrées!$C$37)+($C113-1),4,TRUE,"Entrées")))</f>
        <v>53375</v>
      </c>
      <c r="R113" s="28">
        <f ca="1">IF($D113&gt;$D$8,"",INDIRECT(ADDRESS(ROW(Entrées!$C$37)+($D113-1)*24+R$11,COLUMN(Entrées!$C$37)+($C113-1),4,TRUE,"Entrées")))</f>
        <v>52612.5</v>
      </c>
      <c r="S113" s="28">
        <f ca="1">IF($D113&gt;$D$8,"",INDIRECT(ADDRESS(ROW(Entrées!$C$37)+($D113-1)*24+S$11,COLUMN(Entrées!$C$37)+($C113-1),4,TRUE,"Entrées")))</f>
        <v>49687.5</v>
      </c>
      <c r="T113" s="28">
        <f ca="1">IF($D113&gt;$D$8,"",INDIRECT(ADDRESS(ROW(Entrées!$C$37)+($D113-1)*24+T$11,COLUMN(Entrées!$C$37)+($C113-1),4,TRUE,"Entrées")))</f>
        <v>46475</v>
      </c>
      <c r="U113" s="28">
        <f ca="1">IF($D113&gt;$D$8,"",INDIRECT(ADDRESS(ROW(Entrées!$C$37)+($D113-1)*24+U$11,COLUMN(Entrées!$C$37)+($C113-1),4,TRUE,"Entrées")))</f>
        <v>43912.5</v>
      </c>
      <c r="V113" s="28">
        <f ca="1">IF($D113&gt;$D$8,"",INDIRECT(ADDRESS(ROW(Entrées!$C$37)+($D113-1)*24+V$11,COLUMN(Entrées!$C$37)+($C113-1),4,TRUE,"Entrées")))</f>
        <v>42912.5</v>
      </c>
      <c r="W113" s="28">
        <f ca="1">IF($D113&gt;$D$8,"",INDIRECT(ADDRESS(ROW(Entrées!$C$37)+($D113-1)*24+W$11,COLUMN(Entrées!$C$37)+($C113-1),4,TRUE,"Entrées")))</f>
        <v>44750</v>
      </c>
      <c r="X113" s="28">
        <f ca="1">IF($D113&gt;$D$8,"",INDIRECT(ADDRESS(ROW(Entrées!$C$37)+($D113-1)*24+X$11,COLUMN(Entrées!$C$37)+($C113-1),4,TRUE,"Entrées")))</f>
        <v>47487.5</v>
      </c>
      <c r="Y113" s="28">
        <f ca="1">IF($D113&gt;$D$8,"",INDIRECT(ADDRESS(ROW(Entrées!$C$37)+($D113-1)*24+Y$11,COLUMN(Entrées!$C$37)+($C113-1),4,TRUE,"Entrées")))</f>
        <v>48700</v>
      </c>
      <c r="Z113" s="28">
        <f ca="1">IF($D113&gt;$D$8,"",INDIRECT(ADDRESS(ROW(Entrées!$C$37)+($D113-1)*24+Z$11,COLUMN(Entrées!$C$37)+($C113-1),4,TRUE,"Entrées")))</f>
        <v>50475</v>
      </c>
      <c r="AA113" s="28">
        <f ca="1">IF($D113&gt;$D$8,"",INDIRECT(ADDRESS(ROW(Entrées!$C$37)+($D113-1)*24+AA$11,COLUMN(Entrées!$C$37)+($C113-1),4,TRUE,"Entrées")))</f>
        <v>51150</v>
      </c>
      <c r="AB113" s="28">
        <f ca="1">IF($D113&gt;$D$8,"",INDIRECT(ADDRESS(ROW(Entrées!$C$37)+($D113-1)*24+AB$11,COLUMN(Entrées!$C$37)+($C113-1),4,TRUE,"Entrées")))</f>
        <v>53112.5</v>
      </c>
      <c r="AC113" s="11"/>
      <c r="AD113" s="40">
        <f t="shared" ca="1" si="97"/>
        <v>47753.645833333336</v>
      </c>
      <c r="AE113" s="40">
        <f t="shared" ca="1" si="99"/>
        <v>53375</v>
      </c>
      <c r="AF113" s="40">
        <f t="shared" ca="1" si="100"/>
        <v>42487.5</v>
      </c>
      <c r="AG113" s="4"/>
      <c r="AH113" s="11">
        <f>Entrées!A140</f>
        <v>5</v>
      </c>
      <c r="AI113" s="13">
        <f>Entrées!B140</f>
        <v>7</v>
      </c>
      <c r="AJ113" s="31">
        <f t="shared" ca="1" si="70"/>
        <v>55625.834722222207</v>
      </c>
      <c r="AK113" s="31">
        <f t="shared" ca="1" si="46"/>
        <v>55155.277777777781</v>
      </c>
      <c r="AL113" s="31">
        <f t="shared" ca="1" si="47"/>
        <v>55132.569444444431</v>
      </c>
      <c r="AM113" s="31">
        <f t="shared" ca="1" si="48"/>
        <v>439.35972222222233</v>
      </c>
      <c r="AN113" s="31">
        <f t="shared" ca="1" si="49"/>
        <v>2143.2847222222222</v>
      </c>
      <c r="AO113" s="31">
        <f t="shared" ca="1" si="50"/>
        <v>1711.4715277777773</v>
      </c>
      <c r="AP113" s="31">
        <f t="shared" ca="1" si="51"/>
        <v>43686.806944444448</v>
      </c>
      <c r="AQ113" s="31">
        <f t="shared" ca="1" si="52"/>
        <v>2048.2006944444447</v>
      </c>
      <c r="AR113" s="31">
        <f t="shared" ca="1" si="53"/>
        <v>467.57708333333329</v>
      </c>
      <c r="AS113" s="31">
        <f t="shared" ca="1" si="54"/>
        <v>9872.0041666666693</v>
      </c>
      <c r="AT113" s="31">
        <f t="shared" ca="1" si="55"/>
        <v>-752.91041666666672</v>
      </c>
      <c r="AU113" s="31">
        <f t="shared" ca="1" si="56"/>
        <v>580.30277777777769</v>
      </c>
      <c r="AV113" s="31">
        <f t="shared" ca="1" si="57"/>
        <v>-4570.3041666666659</v>
      </c>
      <c r="AW113" s="31">
        <f t="shared" ca="1" si="58"/>
        <v>53.39583333333335</v>
      </c>
      <c r="AX113" s="31">
        <f t="shared" ca="1" si="59"/>
        <v>1401.9361111111111</v>
      </c>
      <c r="AY113" s="31">
        <f t="shared" ca="1" si="60"/>
        <v>-1132.0805555555555</v>
      </c>
      <c r="AZ113" s="31">
        <f t="shared" ca="1" si="61"/>
        <v>-2177.1819444444441</v>
      </c>
      <c r="BA113" s="31">
        <f t="shared" ca="1" si="62"/>
        <v>644.8125</v>
      </c>
      <c r="BB113" s="31">
        <f t="shared" ca="1" si="63"/>
        <v>-1410.101388888889</v>
      </c>
      <c r="BC113" s="31">
        <f t="shared" ca="1" si="64"/>
        <v>-1800.2902777777781</v>
      </c>
      <c r="BD113" s="11"/>
      <c r="BE113" s="4"/>
      <c r="BF113" s="11">
        <f t="shared" si="65"/>
        <v>5</v>
      </c>
      <c r="BG113" s="11">
        <f t="shared" si="102"/>
        <v>7</v>
      </c>
      <c r="BH113" s="32">
        <f>IF($BF113&gt;$Y$7,"",IF(AND($BF113=$Y$7,$BG113=23),"",Entrées!C141-Entrées!C140))</f>
        <v>2760</v>
      </c>
      <c r="BI113" s="32">
        <f>IF($BF113&gt;$Y$7,"",IF(AND($BF113=$Y$7,$BG113=23),"",Entrées!D141-Entrées!D140))</f>
        <v>2762.5</v>
      </c>
      <c r="BJ113" s="32">
        <f>IF($BF113&gt;$Y$7,"",IF(AND($BF113=$Y$7,$BG113=23),"",Entrées!E141-Entrées!E140))</f>
        <v>3012.5</v>
      </c>
      <c r="BK113" s="32">
        <f>IF($BF113&gt;$Y$7,"",IF(AND($BF113=$Y$7,$BG113=23),"",Entrées!F141-Entrées!F140))</f>
        <v>286</v>
      </c>
      <c r="BL113" s="32">
        <f>IF($BF113&gt;$Y$7,"",IF(AND($BF113=$Y$7,$BG113=23),"",Entrées!G141-Entrées!G140))</f>
        <v>-13.5</v>
      </c>
      <c r="BM113" s="32">
        <f>IF($BF113&gt;$Y$7,"",IF(AND($BF113=$Y$7,$BG113=23),"",Entrées!H141-Entrées!H140))</f>
        <v>955</v>
      </c>
      <c r="BN113" s="32">
        <f>IF($BF113&gt;$Y$7,"",IF(AND($BF113=$Y$7,$BG113=23),"",Entrées!I141-Entrées!I140))</f>
        <v>-34</v>
      </c>
      <c r="BO113" s="32">
        <f>IF($BF113&gt;$Y$7,"",IF(AND($BF113=$Y$7,$BG113=23),"",Entrées!J141-Entrées!J140))</f>
        <v>-60</v>
      </c>
      <c r="BP113" s="32">
        <f>IF($BF113&gt;$Y$7,"",IF(AND($BF113=$Y$7,$BG113=23),"",Entrées!K141-Entrées!K140))</f>
        <v>75.5</v>
      </c>
      <c r="BQ113" s="32">
        <f>IF($BF113&gt;$Y$7,"",IF(AND($BF113=$Y$7,$BG113=23),"",Entrées!L141-Entrées!L140))</f>
        <v>958</v>
      </c>
      <c r="BR113" s="32">
        <f>IF($BF113&gt;$Y$7,"",IF(AND($BF113=$Y$7,$BG113=23),"",Entrées!M141-Entrées!M140))</f>
        <v>-0.5</v>
      </c>
      <c r="BS113" s="32">
        <f>IF($BF113&gt;$Y$7,"",IF(AND($BF113=$Y$7,$BG113=23),"",Entrées!N141-Entrées!N140))</f>
        <v>-3</v>
      </c>
      <c r="BT113" s="32">
        <f>IF($BF113&gt;$Y$7,"",IF(AND($BF113=$Y$7,$BG113=23),"",Entrées!O141-Entrées!O140))</f>
        <v>597.5</v>
      </c>
      <c r="BU113" s="32">
        <f>IF($BF113&gt;$Y$7,"",IF(AND($BF113=$Y$7,$BG113=23),"",Entrées!P141-Entrées!P140))</f>
        <v>5</v>
      </c>
      <c r="BV113" s="32">
        <f>IF($BF113&gt;$Y$7,"",IF(AND($BF113=$Y$7,$BG113=23),"",Entrées!Q141-Entrées!Q140))</f>
        <v>-396</v>
      </c>
      <c r="BW113" s="32">
        <f>IF($BF113&gt;$Y$7,"",IF(AND($BF113=$Y$7,$BG113=23),"",Entrées!R141-Entrées!R140))</f>
        <v>733</v>
      </c>
      <c r="BX113" s="32">
        <f>IF($BF113&gt;$Y$7,"",IF(AND($BF113=$Y$7,$BG113=23),"",Entrées!S141-Entrées!S140))</f>
        <v>-348</v>
      </c>
      <c r="BY113" s="32">
        <f>IF($BF113&gt;$Y$7,"",IF(AND($BF113=$Y$7,$BG113=23),"",Entrées!T141-Entrées!T140))</f>
        <v>-500</v>
      </c>
      <c r="BZ113" s="32">
        <f>IF($BF113&gt;$Y$7,"",IF(AND($BF113=$Y$7,$BG113=23),"",Entrées!U141-Entrées!U140))</f>
        <v>748</v>
      </c>
      <c r="CA113" s="32">
        <f>IF($BF113&gt;$Y$7,"",IF(AND($BF113=$Y$7,$BG113=23),"",Entrées!V141-Entrées!V140))</f>
        <v>177</v>
      </c>
      <c r="CB113" s="4"/>
      <c r="CC113" s="4"/>
      <c r="CD113" s="33">
        <f>IF($BF113&lt;=$Y$7,Entrées!J140/CD$2,"")</f>
        <v>0.35809210526315788</v>
      </c>
      <c r="CE113" s="33">
        <f>IF($BF113&lt;=$Y$7,Entrées!K140/CE$2,"")</f>
        <v>2.380952380952381E-4</v>
      </c>
      <c r="CF113" s="11">
        <f t="shared" si="66"/>
        <v>7600</v>
      </c>
      <c r="CG113" s="11">
        <f t="shared" si="67"/>
        <v>4200</v>
      </c>
      <c r="CH113" s="52">
        <f t="shared" si="68"/>
        <v>0.26950009137426939</v>
      </c>
      <c r="CI113" s="52">
        <f t="shared" si="69"/>
        <v>0.11132787698412699</v>
      </c>
      <c r="CK113" s="11"/>
      <c r="CL113" s="4"/>
      <c r="CO113" s="4"/>
    </row>
    <row r="114" spans="1:93">
      <c r="A114" s="11"/>
      <c r="B114" s="11"/>
      <c r="C114" s="11">
        <f t="shared" si="101"/>
        <v>3</v>
      </c>
      <c r="D114" s="27">
        <f t="shared" si="98"/>
        <v>29</v>
      </c>
      <c r="E114" s="28">
        <f ca="1">IF($D114&gt;$D$8,"",INDIRECT(ADDRESS(ROW(Entrées!$C$37)+($D114-1)*24+E$11,COLUMN(Entrées!$C$37)+($C114-1),4,TRUE,"Entrées")))</f>
        <v>51675</v>
      </c>
      <c r="F114" s="28">
        <f ca="1">IF($D114&gt;$D$8,"",INDIRECT(ADDRESS(ROW(Entrées!$C$37)+($D114-1)*24+F$11,COLUMN(Entrées!$C$37)+($C114-1),4,TRUE,"Entrées")))</f>
        <v>49300</v>
      </c>
      <c r="G114" s="28">
        <f ca="1">IF($D114&gt;$D$8,"",INDIRECT(ADDRESS(ROW(Entrées!$C$37)+($D114-1)*24+G$11,COLUMN(Entrées!$C$37)+($C114-1),4,TRUE,"Entrées")))</f>
        <v>48187.5</v>
      </c>
      <c r="H114" s="28">
        <f ca="1">IF($D114&gt;$D$8,"",INDIRECT(ADDRESS(ROW(Entrées!$C$37)+($D114-1)*24+H$11,COLUMN(Entrées!$C$37)+($C114-1),4,TRUE,"Entrées")))</f>
        <v>45375</v>
      </c>
      <c r="I114" s="28">
        <f ca="1">IF($D114&gt;$D$8,"",INDIRECT(ADDRESS(ROW(Entrées!$C$37)+($D114-1)*24+I$11,COLUMN(Entrées!$C$37)+($C114-1),4,TRUE,"Entrées")))</f>
        <v>44812.5</v>
      </c>
      <c r="J114" s="28">
        <f ca="1">IF($D114&gt;$D$8,"",INDIRECT(ADDRESS(ROW(Entrées!$C$37)+($D114-1)*24+J$11,COLUMN(Entrées!$C$37)+($C114-1),4,TRUE,"Entrées")))</f>
        <v>47387.5</v>
      </c>
      <c r="K114" s="28">
        <f ca="1">IF($D114&gt;$D$8,"",INDIRECT(ADDRESS(ROW(Entrées!$C$37)+($D114-1)*24+K$11,COLUMN(Entrées!$C$37)+($C114-1),4,TRUE,"Entrées")))</f>
        <v>52100</v>
      </c>
      <c r="L114" s="28">
        <f ca="1">IF($D114&gt;$D$8,"",INDIRECT(ADDRESS(ROW(Entrées!$C$37)+($D114-1)*24+L$11,COLUMN(Entrées!$C$37)+($C114-1),4,TRUE,"Entrées")))</f>
        <v>57012.5</v>
      </c>
      <c r="M114" s="28">
        <f ca="1">IF($D114&gt;$D$8,"",INDIRECT(ADDRESS(ROW(Entrées!$C$37)+($D114-1)*24+M$11,COLUMN(Entrées!$C$37)+($C114-1),4,TRUE,"Entrées")))</f>
        <v>60387.5</v>
      </c>
      <c r="N114" s="28">
        <f ca="1">IF($D114&gt;$D$8,"",INDIRECT(ADDRESS(ROW(Entrées!$C$37)+($D114-1)*24+N$11,COLUMN(Entrées!$C$37)+($C114-1),4,TRUE,"Entrées")))</f>
        <v>62312.5</v>
      </c>
      <c r="O114" s="28">
        <f ca="1">IF($D114&gt;$D$8,"",INDIRECT(ADDRESS(ROW(Entrées!$C$37)+($D114-1)*24+O$11,COLUMN(Entrées!$C$37)+($C114-1),4,TRUE,"Entrées")))</f>
        <v>62800</v>
      </c>
      <c r="P114" s="28">
        <f ca="1">IF($D114&gt;$D$8,"",INDIRECT(ADDRESS(ROW(Entrées!$C$37)+($D114-1)*24+P$11,COLUMN(Entrées!$C$37)+($C114-1),4,TRUE,"Entrées")))</f>
        <v>62650</v>
      </c>
      <c r="Q114" s="28">
        <f ca="1">IF($D114&gt;$D$8,"",INDIRECT(ADDRESS(ROW(Entrées!$C$37)+($D114-1)*24+Q$11,COLUMN(Entrées!$C$37)+($C114-1),4,TRUE,"Entrées")))</f>
        <v>62775</v>
      </c>
      <c r="R114" s="28">
        <f ca="1">IF($D114&gt;$D$8,"",INDIRECT(ADDRESS(ROW(Entrées!$C$37)+($D114-1)*24+R$11,COLUMN(Entrées!$C$37)+($C114-1),4,TRUE,"Entrées")))</f>
        <v>62325</v>
      </c>
      <c r="S114" s="28">
        <f ca="1">IF($D114&gt;$D$8,"",INDIRECT(ADDRESS(ROW(Entrées!$C$37)+($D114-1)*24+S$11,COLUMN(Entrées!$C$37)+($C114-1),4,TRUE,"Entrées")))</f>
        <v>60950</v>
      </c>
      <c r="T114" s="28">
        <f ca="1">IF($D114&gt;$D$8,"",INDIRECT(ADDRESS(ROW(Entrées!$C$37)+($D114-1)*24+T$11,COLUMN(Entrées!$C$37)+($C114-1),4,TRUE,"Entrées")))</f>
        <v>58000</v>
      </c>
      <c r="U114" s="28">
        <f ca="1">IF($D114&gt;$D$8,"",INDIRECT(ADDRESS(ROW(Entrées!$C$37)+($D114-1)*24+U$11,COLUMN(Entrées!$C$37)+($C114-1),4,TRUE,"Entrées")))</f>
        <v>55437.5</v>
      </c>
      <c r="V114" s="28">
        <f ca="1">IF($D114&gt;$D$8,"",INDIRECT(ADDRESS(ROW(Entrées!$C$37)+($D114-1)*24+V$11,COLUMN(Entrées!$C$37)+($C114-1),4,TRUE,"Entrées")))</f>
        <v>53812.5</v>
      </c>
      <c r="W114" s="28">
        <f ca="1">IF($D114&gt;$D$8,"",INDIRECT(ADDRESS(ROW(Entrées!$C$37)+($D114-1)*24+W$11,COLUMN(Entrées!$C$37)+($C114-1),4,TRUE,"Entrées")))</f>
        <v>54525</v>
      </c>
      <c r="X114" s="28">
        <f ca="1">IF($D114&gt;$D$8,"",INDIRECT(ADDRESS(ROW(Entrées!$C$37)+($D114-1)*24+X$11,COLUMN(Entrées!$C$37)+($C114-1),4,TRUE,"Entrées")))</f>
        <v>55412.5</v>
      </c>
      <c r="Y114" s="28">
        <f ca="1">IF($D114&gt;$D$8,"",INDIRECT(ADDRESS(ROW(Entrées!$C$37)+($D114-1)*24+Y$11,COLUMN(Entrées!$C$37)+($C114-1),4,TRUE,"Entrées")))</f>
        <v>54412.5</v>
      </c>
      <c r="Z114" s="28">
        <f ca="1">IF($D114&gt;$D$8,"",INDIRECT(ADDRESS(ROW(Entrées!$C$37)+($D114-1)*24+Z$11,COLUMN(Entrées!$C$37)+($C114-1),4,TRUE,"Entrées")))</f>
        <v>54375</v>
      </c>
      <c r="AA114" s="28">
        <f ca="1">IF($D114&gt;$D$8,"",INDIRECT(ADDRESS(ROW(Entrées!$C$37)+($D114-1)*24+AA$11,COLUMN(Entrées!$C$37)+($C114-1),4,TRUE,"Entrées")))</f>
        <v>54375</v>
      </c>
      <c r="AB114" s="28">
        <f ca="1">IF($D114&gt;$D$8,"",INDIRECT(ADDRESS(ROW(Entrées!$C$37)+($D114-1)*24+AB$11,COLUMN(Entrées!$C$37)+($C114-1),4,TRUE,"Entrées")))</f>
        <v>56287.5</v>
      </c>
      <c r="AC114" s="11"/>
      <c r="AD114" s="40">
        <f t="shared" ca="1" si="97"/>
        <v>55278.645833333336</v>
      </c>
      <c r="AE114" s="40">
        <f t="shared" ca="1" si="99"/>
        <v>62800</v>
      </c>
      <c r="AF114" s="40">
        <f t="shared" ca="1" si="100"/>
        <v>44812.5</v>
      </c>
      <c r="AG114" s="4"/>
      <c r="AH114" s="11">
        <f>Entrées!A141</f>
        <v>5</v>
      </c>
      <c r="AI114" s="13">
        <f>Entrées!B141</f>
        <v>8</v>
      </c>
      <c r="AJ114" s="31">
        <f t="shared" ca="1" si="70"/>
        <v>55625.834722222207</v>
      </c>
      <c r="AK114" s="31">
        <f t="shared" ca="1" si="46"/>
        <v>55155.277777777781</v>
      </c>
      <c r="AL114" s="31">
        <f t="shared" ca="1" si="47"/>
        <v>55132.569444444431</v>
      </c>
      <c r="AM114" s="31">
        <f t="shared" ca="1" si="48"/>
        <v>439.35972222222233</v>
      </c>
      <c r="AN114" s="31">
        <f t="shared" ca="1" si="49"/>
        <v>2143.2847222222222</v>
      </c>
      <c r="AO114" s="31">
        <f t="shared" ca="1" si="50"/>
        <v>1711.4715277777773</v>
      </c>
      <c r="AP114" s="31">
        <f t="shared" ca="1" si="51"/>
        <v>43686.806944444448</v>
      </c>
      <c r="AQ114" s="31">
        <f t="shared" ca="1" si="52"/>
        <v>2048.2006944444447</v>
      </c>
      <c r="AR114" s="31">
        <f t="shared" ca="1" si="53"/>
        <v>467.57708333333329</v>
      </c>
      <c r="AS114" s="31">
        <f t="shared" ca="1" si="54"/>
        <v>9872.0041666666693</v>
      </c>
      <c r="AT114" s="31">
        <f t="shared" ca="1" si="55"/>
        <v>-752.91041666666672</v>
      </c>
      <c r="AU114" s="31">
        <f t="shared" ca="1" si="56"/>
        <v>580.30277777777769</v>
      </c>
      <c r="AV114" s="31">
        <f t="shared" ca="1" si="57"/>
        <v>-4570.3041666666659</v>
      </c>
      <c r="AW114" s="31">
        <f t="shared" ca="1" si="58"/>
        <v>53.39583333333335</v>
      </c>
      <c r="AX114" s="31">
        <f t="shared" ca="1" si="59"/>
        <v>1401.9361111111111</v>
      </c>
      <c r="AY114" s="31">
        <f t="shared" ca="1" si="60"/>
        <v>-1132.0805555555555</v>
      </c>
      <c r="AZ114" s="31">
        <f t="shared" ca="1" si="61"/>
        <v>-2177.1819444444441</v>
      </c>
      <c r="BA114" s="31">
        <f t="shared" ca="1" si="62"/>
        <v>644.8125</v>
      </c>
      <c r="BB114" s="31">
        <f t="shared" ca="1" si="63"/>
        <v>-1410.101388888889</v>
      </c>
      <c r="BC114" s="31">
        <f t="shared" ca="1" si="64"/>
        <v>-1800.2902777777781</v>
      </c>
      <c r="BD114" s="11"/>
      <c r="BE114" s="4"/>
      <c r="BF114" s="11">
        <f t="shared" si="65"/>
        <v>5</v>
      </c>
      <c r="BG114" s="11">
        <f t="shared" si="102"/>
        <v>8</v>
      </c>
      <c r="BH114" s="32">
        <f>IF($BF114&gt;$Y$7,"",IF(AND($BF114=$Y$7,$BG114=23),"",Entrées!C142-Entrées!C141))</f>
        <v>1517</v>
      </c>
      <c r="BI114" s="32">
        <f>IF($BF114&gt;$Y$7,"",IF(AND($BF114=$Y$7,$BG114=23),"",Entrées!D142-Entrées!D141))</f>
        <v>1375</v>
      </c>
      <c r="BJ114" s="32">
        <f>IF($BF114&gt;$Y$7,"",IF(AND($BF114=$Y$7,$BG114=23),"",Entrées!E142-Entrées!E141))</f>
        <v>1800</v>
      </c>
      <c r="BK114" s="32">
        <f>IF($BF114&gt;$Y$7,"",IF(AND($BF114=$Y$7,$BG114=23),"",Entrées!F142-Entrées!F141))</f>
        <v>63.5</v>
      </c>
      <c r="BL114" s="32">
        <f>IF($BF114&gt;$Y$7,"",IF(AND($BF114=$Y$7,$BG114=23),"",Entrées!G142-Entrées!G141))</f>
        <v>226</v>
      </c>
      <c r="BM114" s="32">
        <f>IF($BF114&gt;$Y$7,"",IF(AND($BF114=$Y$7,$BG114=23),"",Entrées!H142-Entrées!H141))</f>
        <v>166</v>
      </c>
      <c r="BN114" s="32">
        <f>IF($BF114&gt;$Y$7,"",IF(AND($BF114=$Y$7,$BG114=23),"",Entrées!I142-Entrées!I141))</f>
        <v>-15</v>
      </c>
      <c r="BO114" s="32">
        <f>IF($BF114&gt;$Y$7,"",IF(AND($BF114=$Y$7,$BG114=23),"",Entrées!J142-Entrées!J141))</f>
        <v>-54</v>
      </c>
      <c r="BP114" s="32">
        <f>IF($BF114&gt;$Y$7,"",IF(AND($BF114=$Y$7,$BG114=23),"",Entrées!K142-Entrées!K141))</f>
        <v>245</v>
      </c>
      <c r="BQ114" s="32">
        <f>IF($BF114&gt;$Y$7,"",IF(AND($BF114=$Y$7,$BG114=23),"",Entrées!L142-Entrées!L141))</f>
        <v>1179</v>
      </c>
      <c r="BR114" s="32">
        <f>IF($BF114&gt;$Y$7,"",IF(AND($BF114=$Y$7,$BG114=23),"",Entrées!M142-Entrées!M141))</f>
        <v>0.5</v>
      </c>
      <c r="BS114" s="32">
        <f>IF($BF114&gt;$Y$7,"",IF(AND($BF114=$Y$7,$BG114=23),"",Entrées!N142-Entrées!N141))</f>
        <v>-3</v>
      </c>
      <c r="BT114" s="32">
        <f>IF($BF114&gt;$Y$7,"",IF(AND($BF114=$Y$7,$BG114=23),"",Entrées!O142-Entrées!O141))</f>
        <v>-291</v>
      </c>
      <c r="BU114" s="32">
        <f>IF($BF114&gt;$Y$7,"",IF(AND($BF114=$Y$7,$BG114=23),"",Entrées!P142-Entrées!P141))</f>
        <v>2.5</v>
      </c>
      <c r="BV114" s="32">
        <f>IF($BF114&gt;$Y$7,"",IF(AND($BF114=$Y$7,$BG114=23),"",Entrées!Q142-Entrées!Q141))</f>
        <v>341</v>
      </c>
      <c r="BW114" s="32">
        <f>IF($BF114&gt;$Y$7,"",IF(AND($BF114=$Y$7,$BG114=23),"",Entrées!R142-Entrées!R141))</f>
        <v>-1258</v>
      </c>
      <c r="BX114" s="32">
        <f>IF($BF114&gt;$Y$7,"",IF(AND($BF114=$Y$7,$BG114=23),"",Entrées!S142-Entrées!S141))</f>
        <v>349</v>
      </c>
      <c r="BY114" s="32">
        <f>IF($BF114&gt;$Y$7,"",IF(AND($BF114=$Y$7,$BG114=23),"",Entrées!T142-Entrées!T141))</f>
        <v>0</v>
      </c>
      <c r="BZ114" s="32">
        <f>IF($BF114&gt;$Y$7,"",IF(AND($BF114=$Y$7,$BG114=23),"",Entrées!U142-Entrées!U141))</f>
        <v>-257</v>
      </c>
      <c r="CA114" s="32">
        <f>IF($BF114&gt;$Y$7,"",IF(AND($BF114=$Y$7,$BG114=23),"",Entrées!V142-Entrées!V141))</f>
        <v>149</v>
      </c>
      <c r="CB114" s="4"/>
      <c r="CC114" s="4"/>
      <c r="CD114" s="33">
        <f>IF($BF114&lt;=$Y$7,Entrées!J141/CD$2,"")</f>
        <v>0.35019736842105265</v>
      </c>
      <c r="CE114" s="33">
        <f>IF($BF114&lt;=$Y$7,Entrées!K141/CE$2,"")</f>
        <v>1.8214285714285714E-2</v>
      </c>
      <c r="CF114" s="11">
        <f t="shared" si="66"/>
        <v>7600</v>
      </c>
      <c r="CG114" s="11">
        <f t="shared" si="67"/>
        <v>4200</v>
      </c>
      <c r="CH114" s="52">
        <f t="shared" si="68"/>
        <v>0.26950009137426939</v>
      </c>
      <c r="CI114" s="52">
        <f t="shared" si="69"/>
        <v>0.11132787698412699</v>
      </c>
      <c r="CK114" s="11"/>
      <c r="CL114" s="4"/>
      <c r="CO114" s="4"/>
    </row>
    <row r="115" spans="1:93">
      <c r="A115" s="11"/>
      <c r="B115" s="11"/>
      <c r="C115" s="11">
        <f t="shared" si="101"/>
        <v>3</v>
      </c>
      <c r="D115" s="27">
        <f t="shared" si="98"/>
        <v>30</v>
      </c>
      <c r="E115" s="28">
        <f ca="1">IF($D115&gt;$D$8,"",INDIRECT(ADDRESS(ROW(Entrées!$C$37)+($D115-1)*24+E$11,COLUMN(Entrées!$C$37)+($C115-1),4,TRUE,"Entrées")))</f>
        <v>54225</v>
      </c>
      <c r="F115" s="28">
        <f ca="1">IF($D115&gt;$D$8,"",INDIRECT(ADDRESS(ROW(Entrées!$C$37)+($D115-1)*24+F$11,COLUMN(Entrées!$C$37)+($C115-1),4,TRUE,"Entrées")))</f>
        <v>51137.5</v>
      </c>
      <c r="G115" s="28">
        <f ca="1">IF($D115&gt;$D$8,"",INDIRECT(ADDRESS(ROW(Entrées!$C$37)+($D115-1)*24+G$11,COLUMN(Entrées!$C$37)+($C115-1),4,TRUE,"Entrées")))</f>
        <v>49487.5</v>
      </c>
      <c r="H115" s="28">
        <f ca="1">IF($D115&gt;$D$8,"",INDIRECT(ADDRESS(ROW(Entrées!$C$37)+($D115-1)*24+H$11,COLUMN(Entrées!$C$37)+($C115-1),4,TRUE,"Entrées")))</f>
        <v>46912.5</v>
      </c>
      <c r="I115" s="28">
        <f ca="1">IF($D115&gt;$D$8,"",INDIRECT(ADDRESS(ROW(Entrées!$C$37)+($D115-1)*24+I$11,COLUMN(Entrées!$C$37)+($C115-1),4,TRUE,"Entrées")))</f>
        <v>45675</v>
      </c>
      <c r="J115" s="28">
        <f ca="1">IF($D115&gt;$D$8,"",INDIRECT(ADDRESS(ROW(Entrées!$C$37)+($D115-1)*24+J$11,COLUMN(Entrées!$C$37)+($C115-1),4,TRUE,"Entrées")))</f>
        <v>47775</v>
      </c>
      <c r="K115" s="28">
        <f ca="1">IF($D115&gt;$D$8,"",INDIRECT(ADDRESS(ROW(Entrées!$C$37)+($D115-1)*24+K$11,COLUMN(Entrées!$C$37)+($C115-1),4,TRUE,"Entrées")))</f>
        <v>52275</v>
      </c>
      <c r="L115" s="28">
        <f ca="1">IF($D115&gt;$D$8,"",INDIRECT(ADDRESS(ROW(Entrées!$C$37)+($D115-1)*24+L$11,COLUMN(Entrées!$C$37)+($C115-1),4,TRUE,"Entrées")))</f>
        <v>56937.5</v>
      </c>
      <c r="M115" s="28">
        <f ca="1">IF($D115&gt;$D$8,"",INDIRECT(ADDRESS(ROW(Entrées!$C$37)+($D115-1)*24+M$11,COLUMN(Entrées!$C$37)+($C115-1),4,TRUE,"Entrées")))</f>
        <v>60575</v>
      </c>
      <c r="N115" s="28">
        <f ca="1">IF($D115&gt;$D$8,"",INDIRECT(ADDRESS(ROW(Entrées!$C$37)+($D115-1)*24+N$11,COLUMN(Entrées!$C$37)+($C115-1),4,TRUE,"Entrées")))</f>
        <v>62900</v>
      </c>
      <c r="O115" s="28">
        <f ca="1">IF($D115&gt;$D$8,"",INDIRECT(ADDRESS(ROW(Entrées!$C$37)+($D115-1)*24+O$11,COLUMN(Entrées!$C$37)+($C115-1),4,TRUE,"Entrées")))</f>
        <v>63450</v>
      </c>
      <c r="P115" s="28">
        <f ca="1">IF($D115&gt;$D$8,"",INDIRECT(ADDRESS(ROW(Entrées!$C$37)+($D115-1)*24+P$11,COLUMN(Entrées!$C$37)+($C115-1),4,TRUE,"Entrées")))</f>
        <v>63462.5</v>
      </c>
      <c r="Q115" s="28">
        <f ca="1">IF($D115&gt;$D$8,"",INDIRECT(ADDRESS(ROW(Entrées!$C$37)+($D115-1)*24+Q$11,COLUMN(Entrées!$C$37)+($C115-1),4,TRUE,"Entrées")))</f>
        <v>63225</v>
      </c>
      <c r="R115" s="28">
        <f ca="1">IF($D115&gt;$D$8,"",INDIRECT(ADDRESS(ROW(Entrées!$C$37)+($D115-1)*24+R$11,COLUMN(Entrées!$C$37)+($C115-1),4,TRUE,"Entrées")))</f>
        <v>62375</v>
      </c>
      <c r="S115" s="28">
        <f ca="1">IF($D115&gt;$D$8,"",INDIRECT(ADDRESS(ROW(Entrées!$C$37)+($D115-1)*24+S$11,COLUMN(Entrées!$C$37)+($C115-1),4,TRUE,"Entrées")))</f>
        <v>60912.5</v>
      </c>
      <c r="T115" s="28">
        <f ca="1">IF($D115&gt;$D$8,"",INDIRECT(ADDRESS(ROW(Entrées!$C$37)+($D115-1)*24+T$11,COLUMN(Entrées!$C$37)+($C115-1),4,TRUE,"Entrées")))</f>
        <v>58112.5</v>
      </c>
      <c r="U115" s="28">
        <f ca="1">IF($D115&gt;$D$8,"",INDIRECT(ADDRESS(ROW(Entrées!$C$37)+($D115-1)*24+U$11,COLUMN(Entrées!$C$37)+($C115-1),4,TRUE,"Entrées")))</f>
        <v>55675</v>
      </c>
      <c r="V115" s="28">
        <f ca="1">IF($D115&gt;$D$8,"",INDIRECT(ADDRESS(ROW(Entrées!$C$37)+($D115-1)*24+V$11,COLUMN(Entrées!$C$37)+($C115-1),4,TRUE,"Entrées")))</f>
        <v>54387.5</v>
      </c>
      <c r="W115" s="28">
        <f ca="1">IF($D115&gt;$D$8,"",INDIRECT(ADDRESS(ROW(Entrées!$C$37)+($D115-1)*24+W$11,COLUMN(Entrées!$C$37)+($C115-1),4,TRUE,"Entrées")))</f>
        <v>54987.5</v>
      </c>
      <c r="X115" s="28">
        <f ca="1">IF($D115&gt;$D$8,"",INDIRECT(ADDRESS(ROW(Entrées!$C$37)+($D115-1)*24+X$11,COLUMN(Entrées!$C$37)+($C115-1),4,TRUE,"Entrées")))</f>
        <v>55875</v>
      </c>
      <c r="Y115" s="28">
        <f ca="1">IF($D115&gt;$D$8,"",INDIRECT(ADDRESS(ROW(Entrées!$C$37)+($D115-1)*24+Y$11,COLUMN(Entrées!$C$37)+($C115-1),4,TRUE,"Entrées")))</f>
        <v>54775</v>
      </c>
      <c r="Z115" s="28">
        <f ca="1">IF($D115&gt;$D$8,"",INDIRECT(ADDRESS(ROW(Entrées!$C$37)+($D115-1)*24+Z$11,COLUMN(Entrées!$C$37)+($C115-1),4,TRUE,"Entrées")))</f>
        <v>54487.5</v>
      </c>
      <c r="AA115" s="28">
        <f ca="1">IF($D115&gt;$D$8,"",INDIRECT(ADDRESS(ROW(Entrées!$C$37)+($D115-1)*24+AA$11,COLUMN(Entrées!$C$37)+($C115-1),4,TRUE,"Entrées")))</f>
        <v>54412.5</v>
      </c>
      <c r="AB115" s="28">
        <f ca="1">IF($D115&gt;$D$8,"",INDIRECT(ADDRESS(ROW(Entrées!$C$37)+($D115-1)*24+AB$11,COLUMN(Entrées!$C$37)+($C115-1),4,TRUE,"Entrées")))</f>
        <v>55625</v>
      </c>
      <c r="AC115" s="11"/>
      <c r="AD115" s="40">
        <f t="shared" ca="1" si="97"/>
        <v>55819.270833333336</v>
      </c>
      <c r="AE115" s="40">
        <f t="shared" ca="1" si="99"/>
        <v>63462.5</v>
      </c>
      <c r="AF115" s="40">
        <f t="shared" ca="1" si="100"/>
        <v>45675</v>
      </c>
      <c r="AG115" s="4"/>
      <c r="AH115" s="11">
        <f>Entrées!A142</f>
        <v>5</v>
      </c>
      <c r="AI115" s="13">
        <f>Entrées!B142</f>
        <v>9</v>
      </c>
      <c r="AJ115" s="31">
        <f t="shared" ca="1" si="70"/>
        <v>55625.834722222207</v>
      </c>
      <c r="AK115" s="31">
        <f t="shared" ca="1" si="46"/>
        <v>55155.277777777781</v>
      </c>
      <c r="AL115" s="31">
        <f t="shared" ca="1" si="47"/>
        <v>55132.569444444431</v>
      </c>
      <c r="AM115" s="31">
        <f t="shared" ca="1" si="48"/>
        <v>439.35972222222233</v>
      </c>
      <c r="AN115" s="31">
        <f t="shared" ca="1" si="49"/>
        <v>2143.2847222222222</v>
      </c>
      <c r="AO115" s="31">
        <f t="shared" ca="1" si="50"/>
        <v>1711.4715277777773</v>
      </c>
      <c r="AP115" s="31">
        <f t="shared" ca="1" si="51"/>
        <v>43686.806944444448</v>
      </c>
      <c r="AQ115" s="31">
        <f t="shared" ca="1" si="52"/>
        <v>2048.2006944444447</v>
      </c>
      <c r="AR115" s="31">
        <f t="shared" ca="1" si="53"/>
        <v>467.57708333333329</v>
      </c>
      <c r="AS115" s="31">
        <f t="shared" ca="1" si="54"/>
        <v>9872.0041666666693</v>
      </c>
      <c r="AT115" s="31">
        <f t="shared" ca="1" si="55"/>
        <v>-752.91041666666672</v>
      </c>
      <c r="AU115" s="31">
        <f t="shared" ca="1" si="56"/>
        <v>580.30277777777769</v>
      </c>
      <c r="AV115" s="31">
        <f t="shared" ca="1" si="57"/>
        <v>-4570.3041666666659</v>
      </c>
      <c r="AW115" s="31">
        <f t="shared" ca="1" si="58"/>
        <v>53.39583333333335</v>
      </c>
      <c r="AX115" s="31">
        <f t="shared" ca="1" si="59"/>
        <v>1401.9361111111111</v>
      </c>
      <c r="AY115" s="31">
        <f t="shared" ca="1" si="60"/>
        <v>-1132.0805555555555</v>
      </c>
      <c r="AZ115" s="31">
        <f t="shared" ca="1" si="61"/>
        <v>-2177.1819444444441</v>
      </c>
      <c r="BA115" s="31">
        <f t="shared" ca="1" si="62"/>
        <v>644.8125</v>
      </c>
      <c r="BB115" s="31">
        <f t="shared" ca="1" si="63"/>
        <v>-1410.101388888889</v>
      </c>
      <c r="BC115" s="31">
        <f t="shared" ca="1" si="64"/>
        <v>-1800.2902777777781</v>
      </c>
      <c r="BD115" s="11"/>
      <c r="BE115" s="4"/>
      <c r="BF115" s="11">
        <f t="shared" si="65"/>
        <v>5</v>
      </c>
      <c r="BG115" s="11">
        <f t="shared" si="102"/>
        <v>9</v>
      </c>
      <c r="BH115" s="32">
        <f>IF($BF115&gt;$Y$7,"",IF(AND($BF115=$Y$7,$BG115=23),"",Entrées!C143-Entrées!C142))</f>
        <v>22.5</v>
      </c>
      <c r="BI115" s="32">
        <f>IF($BF115&gt;$Y$7,"",IF(AND($BF115=$Y$7,$BG115=23),"",Entrées!D143-Entrées!D142))</f>
        <v>-287.5</v>
      </c>
      <c r="BJ115" s="32">
        <f>IF($BF115&gt;$Y$7,"",IF(AND($BF115=$Y$7,$BG115=23),"",Entrées!E143-Entrées!E142))</f>
        <v>-237.5</v>
      </c>
      <c r="BK115" s="32">
        <f>IF($BF115&gt;$Y$7,"",IF(AND($BF115=$Y$7,$BG115=23),"",Entrées!F143-Entrées!F142))</f>
        <v>111</v>
      </c>
      <c r="BL115" s="32">
        <f>IF($BF115&gt;$Y$7,"",IF(AND($BF115=$Y$7,$BG115=23),"",Entrées!G143-Entrées!G142))</f>
        <v>13</v>
      </c>
      <c r="BM115" s="32">
        <f>IF($BF115&gt;$Y$7,"",IF(AND($BF115=$Y$7,$BG115=23),"",Entrées!H143-Entrées!H142))</f>
        <v>-4</v>
      </c>
      <c r="BN115" s="32">
        <f>IF($BF115&gt;$Y$7,"",IF(AND($BF115=$Y$7,$BG115=23),"",Entrées!I143-Entrées!I142))</f>
        <v>-4</v>
      </c>
      <c r="BO115" s="32">
        <f>IF($BF115&gt;$Y$7,"",IF(AND($BF115=$Y$7,$BG115=23),"",Entrées!J143-Entrées!J142))</f>
        <v>9.5</v>
      </c>
      <c r="BP115" s="32">
        <f>IF($BF115&gt;$Y$7,"",IF(AND($BF115=$Y$7,$BG115=23),"",Entrées!K143-Entrées!K142))</f>
        <v>363.5</v>
      </c>
      <c r="BQ115" s="32">
        <f>IF($BF115&gt;$Y$7,"",IF(AND($BF115=$Y$7,$BG115=23),"",Entrées!L143-Entrées!L142))</f>
        <v>291.5</v>
      </c>
      <c r="BR115" s="32">
        <f>IF($BF115&gt;$Y$7,"",IF(AND($BF115=$Y$7,$BG115=23),"",Entrées!M143-Entrées!M142))</f>
        <v>0.5</v>
      </c>
      <c r="BS115" s="32">
        <f>IF($BF115&gt;$Y$7,"",IF(AND($BF115=$Y$7,$BG115=23),"",Entrées!N143-Entrées!N142))</f>
        <v>-0.5</v>
      </c>
      <c r="BT115" s="32">
        <f>IF($BF115&gt;$Y$7,"",IF(AND($BF115=$Y$7,$BG115=23),"",Entrées!O143-Entrées!O142))</f>
        <v>-756</v>
      </c>
      <c r="BU115" s="32">
        <f>IF($BF115&gt;$Y$7,"",IF(AND($BF115=$Y$7,$BG115=23),"",Entrées!P143-Entrées!P142))</f>
        <v>0</v>
      </c>
      <c r="BV115" s="32">
        <f>IF($BF115&gt;$Y$7,"",IF(AND($BF115=$Y$7,$BG115=23),"",Entrées!Q143-Entrées!Q142))</f>
        <v>6</v>
      </c>
      <c r="BW115" s="32">
        <f>IF($BF115&gt;$Y$7,"",IF(AND($BF115=$Y$7,$BG115=23),"",Entrées!R143-Entrées!R142))</f>
        <v>-683</v>
      </c>
      <c r="BX115" s="32">
        <f>IF($BF115&gt;$Y$7,"",IF(AND($BF115=$Y$7,$BG115=23),"",Entrées!S143-Entrées!S142))</f>
        <v>72</v>
      </c>
      <c r="BY115" s="32">
        <f>IF($BF115&gt;$Y$7,"",IF(AND($BF115=$Y$7,$BG115=23),"",Entrées!T143-Entrées!T142))</f>
        <v>0</v>
      </c>
      <c r="BZ115" s="32">
        <f>IF($BF115&gt;$Y$7,"",IF(AND($BF115=$Y$7,$BG115=23),"",Entrées!U143-Entrées!U142))</f>
        <v>167</v>
      </c>
      <c r="CA115" s="32">
        <f>IF($BF115&gt;$Y$7,"",IF(AND($BF115=$Y$7,$BG115=23),"",Entrées!V143-Entrées!V142))</f>
        <v>-514</v>
      </c>
      <c r="CB115" s="4"/>
      <c r="CC115" s="4"/>
      <c r="CD115" s="33">
        <f>IF($BF115&lt;=$Y$7,Entrées!J142/CD$2,"")</f>
        <v>0.34309210526315792</v>
      </c>
      <c r="CE115" s="33">
        <f>IF($BF115&lt;=$Y$7,Entrées!K142/CE$2,"")</f>
        <v>7.6547619047619045E-2</v>
      </c>
      <c r="CF115" s="11">
        <f t="shared" si="66"/>
        <v>7600</v>
      </c>
      <c r="CG115" s="11">
        <f t="shared" si="67"/>
        <v>4200</v>
      </c>
      <c r="CH115" s="52">
        <f t="shared" si="68"/>
        <v>0.26950009137426939</v>
      </c>
      <c r="CI115" s="52">
        <f t="shared" si="69"/>
        <v>0.11132787698412699</v>
      </c>
      <c r="CK115" s="11"/>
      <c r="CL115" s="4"/>
      <c r="CO115" s="4"/>
    </row>
    <row r="116" spans="1:93">
      <c r="A116" s="11"/>
      <c r="B116" s="11"/>
      <c r="C116" s="11">
        <f t="shared" si="101"/>
        <v>3</v>
      </c>
      <c r="D116" s="27">
        <f t="shared" si="98"/>
        <v>31</v>
      </c>
      <c r="E116" s="28" t="str">
        <f ca="1">IF($D116&gt;$D$8,"",INDIRECT(ADDRESS(ROW(Entrées!$C$37)+($D116-1)*24+E$11,COLUMN(Entrées!$C$37)+($C116-1),4,TRUE,"Entrées")))</f>
        <v/>
      </c>
      <c r="F116" s="28" t="str">
        <f ca="1">IF($D116&gt;$D$8,"",INDIRECT(ADDRESS(ROW(Entrées!$C$37)+($D116-1)*24+F$11,COLUMN(Entrées!$C$37)+($C116-1),4,TRUE,"Entrées")))</f>
        <v/>
      </c>
      <c r="G116" s="28" t="str">
        <f ca="1">IF($D116&gt;$D$8,"",INDIRECT(ADDRESS(ROW(Entrées!$C$37)+($D116-1)*24+G$11,COLUMN(Entrées!$C$37)+($C116-1),4,TRUE,"Entrées")))</f>
        <v/>
      </c>
      <c r="H116" s="28" t="str">
        <f ca="1">IF($D116&gt;$D$8,"",INDIRECT(ADDRESS(ROW(Entrées!$C$37)+($D116-1)*24+H$11,COLUMN(Entrées!$C$37)+($C116-1),4,TRUE,"Entrées")))</f>
        <v/>
      </c>
      <c r="I116" s="28" t="str">
        <f ca="1">IF($D116&gt;$D$8,"",INDIRECT(ADDRESS(ROW(Entrées!$C$37)+($D116-1)*24+I$11,COLUMN(Entrées!$C$37)+($C116-1),4,TRUE,"Entrées")))</f>
        <v/>
      </c>
      <c r="J116" s="28" t="str">
        <f ca="1">IF($D116&gt;$D$8,"",INDIRECT(ADDRESS(ROW(Entrées!$C$37)+($D116-1)*24+J$11,COLUMN(Entrées!$C$37)+($C116-1),4,TRUE,"Entrées")))</f>
        <v/>
      </c>
      <c r="K116" s="28" t="str">
        <f ca="1">IF($D116&gt;$D$8,"",INDIRECT(ADDRESS(ROW(Entrées!$C$37)+($D116-1)*24+K$11,COLUMN(Entrées!$C$37)+($C116-1),4,TRUE,"Entrées")))</f>
        <v/>
      </c>
      <c r="L116" s="28" t="str">
        <f ca="1">IF($D116&gt;$D$8,"",INDIRECT(ADDRESS(ROW(Entrées!$C$37)+($D116-1)*24+L$11,COLUMN(Entrées!$C$37)+($C116-1),4,TRUE,"Entrées")))</f>
        <v/>
      </c>
      <c r="M116" s="28" t="str">
        <f ca="1">IF($D116&gt;$D$8,"",INDIRECT(ADDRESS(ROW(Entrées!$C$37)+($D116-1)*24+M$11,COLUMN(Entrées!$C$37)+($C116-1),4,TRUE,"Entrées")))</f>
        <v/>
      </c>
      <c r="N116" s="28" t="str">
        <f ca="1">IF($D116&gt;$D$8,"",INDIRECT(ADDRESS(ROW(Entrées!$C$37)+($D116-1)*24+N$11,COLUMN(Entrées!$C$37)+($C116-1),4,TRUE,"Entrées")))</f>
        <v/>
      </c>
      <c r="O116" s="28" t="str">
        <f ca="1">IF($D116&gt;$D$8,"",INDIRECT(ADDRESS(ROW(Entrées!$C$37)+($D116-1)*24+O$11,COLUMN(Entrées!$C$37)+($C116-1),4,TRUE,"Entrées")))</f>
        <v/>
      </c>
      <c r="P116" s="28" t="str">
        <f ca="1">IF($D116&gt;$D$8,"",INDIRECT(ADDRESS(ROW(Entrées!$C$37)+($D116-1)*24+P$11,COLUMN(Entrées!$C$37)+($C116-1),4,TRUE,"Entrées")))</f>
        <v/>
      </c>
      <c r="Q116" s="28" t="str">
        <f ca="1">IF($D116&gt;$D$8,"",INDIRECT(ADDRESS(ROW(Entrées!$C$37)+($D116-1)*24+Q$11,COLUMN(Entrées!$C$37)+($C116-1),4,TRUE,"Entrées")))</f>
        <v/>
      </c>
      <c r="R116" s="28" t="str">
        <f ca="1">IF($D116&gt;$D$8,"",INDIRECT(ADDRESS(ROW(Entrées!$C$37)+($D116-1)*24+R$11,COLUMN(Entrées!$C$37)+($C116-1),4,TRUE,"Entrées")))</f>
        <v/>
      </c>
      <c r="S116" s="28" t="str">
        <f ca="1">IF($D116&gt;$D$8,"",INDIRECT(ADDRESS(ROW(Entrées!$C$37)+($D116-1)*24+S$11,COLUMN(Entrées!$C$37)+($C116-1),4,TRUE,"Entrées")))</f>
        <v/>
      </c>
      <c r="T116" s="28" t="str">
        <f ca="1">IF($D116&gt;$D$8,"",INDIRECT(ADDRESS(ROW(Entrées!$C$37)+($D116-1)*24+T$11,COLUMN(Entrées!$C$37)+($C116-1),4,TRUE,"Entrées")))</f>
        <v/>
      </c>
      <c r="U116" s="28" t="str">
        <f ca="1">IF($D116&gt;$D$8,"",INDIRECT(ADDRESS(ROW(Entrées!$C$37)+($D116-1)*24+U$11,COLUMN(Entrées!$C$37)+($C116-1),4,TRUE,"Entrées")))</f>
        <v/>
      </c>
      <c r="V116" s="28" t="str">
        <f ca="1">IF($D116&gt;$D$8,"",INDIRECT(ADDRESS(ROW(Entrées!$C$37)+($D116-1)*24+V$11,COLUMN(Entrées!$C$37)+($C116-1),4,TRUE,"Entrées")))</f>
        <v/>
      </c>
      <c r="W116" s="28" t="str">
        <f ca="1">IF($D116&gt;$D$8,"",INDIRECT(ADDRESS(ROW(Entrées!$C$37)+($D116-1)*24+W$11,COLUMN(Entrées!$C$37)+($C116-1),4,TRUE,"Entrées")))</f>
        <v/>
      </c>
      <c r="X116" s="28" t="str">
        <f ca="1">IF($D116&gt;$D$8,"",INDIRECT(ADDRESS(ROW(Entrées!$C$37)+($D116-1)*24+X$11,COLUMN(Entrées!$C$37)+($C116-1),4,TRUE,"Entrées")))</f>
        <v/>
      </c>
      <c r="Y116" s="28" t="str">
        <f ca="1">IF($D116&gt;$D$8,"",INDIRECT(ADDRESS(ROW(Entrées!$C$37)+($D116-1)*24+Y$11,COLUMN(Entrées!$C$37)+($C116-1),4,TRUE,"Entrées")))</f>
        <v/>
      </c>
      <c r="Z116" s="28" t="str">
        <f ca="1">IF($D116&gt;$D$8,"",INDIRECT(ADDRESS(ROW(Entrées!$C$37)+($D116-1)*24+Z$11,COLUMN(Entrées!$C$37)+($C116-1),4,TRUE,"Entrées")))</f>
        <v/>
      </c>
      <c r="AA116" s="28" t="str">
        <f ca="1">IF($D116&gt;$D$8,"",INDIRECT(ADDRESS(ROW(Entrées!$C$37)+($D116-1)*24+AA$11,COLUMN(Entrées!$C$37)+($C116-1),4,TRUE,"Entrées")))</f>
        <v/>
      </c>
      <c r="AB116" s="28" t="str">
        <f ca="1">IF($D116&gt;$D$8,"",INDIRECT(ADDRESS(ROW(Entrées!$C$37)+($D116-1)*24+AB$11,COLUMN(Entrées!$C$37)+($C116-1),4,TRUE,"Entrées")))</f>
        <v/>
      </c>
      <c r="AC116" s="11"/>
      <c r="AD116" s="40">
        <f t="shared" ca="1" si="97"/>
        <v>0</v>
      </c>
      <c r="AE116" s="40">
        <f t="shared" ca="1" si="99"/>
        <v>0</v>
      </c>
      <c r="AF116" s="40">
        <f t="shared" ca="1" si="100"/>
        <v>0</v>
      </c>
      <c r="AG116" s="4"/>
      <c r="AH116" s="11">
        <f>Entrées!A143</f>
        <v>5</v>
      </c>
      <c r="AI116" s="13">
        <f>Entrées!B143</f>
        <v>10</v>
      </c>
      <c r="AJ116" s="31">
        <f t="shared" ca="1" si="70"/>
        <v>55625.834722222207</v>
      </c>
      <c r="AK116" s="31">
        <f t="shared" ca="1" si="46"/>
        <v>55155.277777777781</v>
      </c>
      <c r="AL116" s="31">
        <f t="shared" ca="1" si="47"/>
        <v>55132.569444444431</v>
      </c>
      <c r="AM116" s="31">
        <f t="shared" ca="1" si="48"/>
        <v>439.35972222222233</v>
      </c>
      <c r="AN116" s="31">
        <f t="shared" ca="1" si="49"/>
        <v>2143.2847222222222</v>
      </c>
      <c r="AO116" s="31">
        <f t="shared" ca="1" si="50"/>
        <v>1711.4715277777773</v>
      </c>
      <c r="AP116" s="31">
        <f t="shared" ca="1" si="51"/>
        <v>43686.806944444448</v>
      </c>
      <c r="AQ116" s="31">
        <f t="shared" ca="1" si="52"/>
        <v>2048.2006944444447</v>
      </c>
      <c r="AR116" s="31">
        <f t="shared" ca="1" si="53"/>
        <v>467.57708333333329</v>
      </c>
      <c r="AS116" s="31">
        <f t="shared" ca="1" si="54"/>
        <v>9872.0041666666693</v>
      </c>
      <c r="AT116" s="31">
        <f t="shared" ca="1" si="55"/>
        <v>-752.91041666666672</v>
      </c>
      <c r="AU116" s="31">
        <f t="shared" ca="1" si="56"/>
        <v>580.30277777777769</v>
      </c>
      <c r="AV116" s="31">
        <f t="shared" ca="1" si="57"/>
        <v>-4570.3041666666659</v>
      </c>
      <c r="AW116" s="31">
        <f t="shared" ca="1" si="58"/>
        <v>53.39583333333335</v>
      </c>
      <c r="AX116" s="31">
        <f t="shared" ca="1" si="59"/>
        <v>1401.9361111111111</v>
      </c>
      <c r="AY116" s="31">
        <f t="shared" ca="1" si="60"/>
        <v>-1132.0805555555555</v>
      </c>
      <c r="AZ116" s="31">
        <f t="shared" ca="1" si="61"/>
        <v>-2177.1819444444441</v>
      </c>
      <c r="BA116" s="31">
        <f t="shared" ca="1" si="62"/>
        <v>644.8125</v>
      </c>
      <c r="BB116" s="31">
        <f t="shared" ca="1" si="63"/>
        <v>-1410.101388888889</v>
      </c>
      <c r="BC116" s="31">
        <f t="shared" ca="1" si="64"/>
        <v>-1800.2902777777781</v>
      </c>
      <c r="BD116" s="11"/>
      <c r="BE116" s="4"/>
      <c r="BF116" s="11">
        <f t="shared" si="65"/>
        <v>5</v>
      </c>
      <c r="BG116" s="11">
        <f t="shared" si="102"/>
        <v>10</v>
      </c>
      <c r="BH116" s="32">
        <f>IF($BF116&gt;$Y$7,"",IF(AND($BF116=$Y$7,$BG116=23),"",Entrées!C144-Entrées!C143))</f>
        <v>-366</v>
      </c>
      <c r="BI116" s="32">
        <f>IF($BF116&gt;$Y$7,"",IF(AND($BF116=$Y$7,$BG116=23),"",Entrées!D144-Entrées!D143))</f>
        <v>-662.5</v>
      </c>
      <c r="BJ116" s="32">
        <f>IF($BF116&gt;$Y$7,"",IF(AND($BF116=$Y$7,$BG116=23),"",Entrées!E144-Entrées!E143))</f>
        <v>-287.5</v>
      </c>
      <c r="BK116" s="32">
        <f>IF($BF116&gt;$Y$7,"",IF(AND($BF116=$Y$7,$BG116=23),"",Entrées!F144-Entrées!F143))</f>
        <v>122.5</v>
      </c>
      <c r="BL116" s="32">
        <f>IF($BF116&gt;$Y$7,"",IF(AND($BF116=$Y$7,$BG116=23),"",Entrées!G144-Entrées!G143))</f>
        <v>-184</v>
      </c>
      <c r="BM116" s="32">
        <f>IF($BF116&gt;$Y$7,"",IF(AND($BF116=$Y$7,$BG116=23),"",Entrées!H144-Entrées!H143))</f>
        <v>-71</v>
      </c>
      <c r="BN116" s="32">
        <f>IF($BF116&gt;$Y$7,"",IF(AND($BF116=$Y$7,$BG116=23),"",Entrées!I144-Entrées!I143))</f>
        <v>-9.5</v>
      </c>
      <c r="BO116" s="32">
        <f>IF($BF116&gt;$Y$7,"",IF(AND($BF116=$Y$7,$BG116=23),"",Entrées!J144-Entrées!J143))</f>
        <v>-129.5</v>
      </c>
      <c r="BP116" s="32">
        <f>IF($BF116&gt;$Y$7,"",IF(AND($BF116=$Y$7,$BG116=23),"",Entrées!K144-Entrées!K143))</f>
        <v>329</v>
      </c>
      <c r="BQ116" s="32">
        <f>IF($BF116&gt;$Y$7,"",IF(AND($BF116=$Y$7,$BG116=23),"",Entrées!L144-Entrées!L143))</f>
        <v>-279.5</v>
      </c>
      <c r="BR116" s="32">
        <f>IF($BF116&gt;$Y$7,"",IF(AND($BF116=$Y$7,$BG116=23),"",Entrées!M144-Entrées!M143))</f>
        <v>-1</v>
      </c>
      <c r="BS116" s="32">
        <f>IF($BF116&gt;$Y$7,"",IF(AND($BF116=$Y$7,$BG116=23),"",Entrées!N144-Entrées!N143))</f>
        <v>-2</v>
      </c>
      <c r="BT116" s="32">
        <f>IF($BF116&gt;$Y$7,"",IF(AND($BF116=$Y$7,$BG116=23),"",Entrées!O144-Entrées!O143))</f>
        <v>-143.5</v>
      </c>
      <c r="BU116" s="32">
        <f>IF($BF116&gt;$Y$7,"",IF(AND($BF116=$Y$7,$BG116=23),"",Entrées!P144-Entrées!P143))</f>
        <v>-1.5</v>
      </c>
      <c r="BV116" s="32">
        <f>IF($BF116&gt;$Y$7,"",IF(AND($BF116=$Y$7,$BG116=23),"",Entrées!Q144-Entrées!Q143))</f>
        <v>-585</v>
      </c>
      <c r="BW116" s="32">
        <f>IF($BF116&gt;$Y$7,"",IF(AND($BF116=$Y$7,$BG116=23),"",Entrées!R144-Entrées!R143))</f>
        <v>9</v>
      </c>
      <c r="BX116" s="32">
        <f>IF($BF116&gt;$Y$7,"",IF(AND($BF116=$Y$7,$BG116=23),"",Entrées!S144-Entrées!S143))</f>
        <v>-135</v>
      </c>
      <c r="BY116" s="32">
        <f>IF($BF116&gt;$Y$7,"",IF(AND($BF116=$Y$7,$BG116=23),"",Entrées!T144-Entrées!T143))</f>
        <v>0</v>
      </c>
      <c r="BZ116" s="32">
        <f>IF($BF116&gt;$Y$7,"",IF(AND($BF116=$Y$7,$BG116=23),"",Entrées!U144-Entrées!U143))</f>
        <v>256</v>
      </c>
      <c r="CA116" s="32">
        <f>IF($BF116&gt;$Y$7,"",IF(AND($BF116=$Y$7,$BG116=23),"",Entrées!V144-Entrées!V143))</f>
        <v>-39</v>
      </c>
      <c r="CB116" s="4"/>
      <c r="CC116" s="4"/>
      <c r="CD116" s="33">
        <f>IF($BF116&lt;=$Y$7,Entrées!J143/CD$2,"")</f>
        <v>0.34434210526315789</v>
      </c>
      <c r="CE116" s="33">
        <f>IF($BF116&lt;=$Y$7,Entrées!K143/CE$2,"")</f>
        <v>0.1630952380952381</v>
      </c>
      <c r="CF116" s="11">
        <f t="shared" si="66"/>
        <v>7600</v>
      </c>
      <c r="CG116" s="11">
        <f t="shared" si="67"/>
        <v>4200</v>
      </c>
      <c r="CH116" s="52">
        <f t="shared" si="68"/>
        <v>0.26950009137426939</v>
      </c>
      <c r="CI116" s="52">
        <f t="shared" si="69"/>
        <v>0.11132787698412699</v>
      </c>
      <c r="CK116" s="11"/>
      <c r="CL116" s="4"/>
      <c r="CO116" s="4"/>
    </row>
    <row r="117" spans="1:93">
      <c r="C117" s="29" t="s">
        <v>93</v>
      </c>
      <c r="D117" s="29"/>
      <c r="E117" s="30">
        <f ca="1">SUM(E86:E116)/$D$8</f>
        <v>54962.5</v>
      </c>
      <c r="F117" s="30">
        <f t="shared" ref="F117" ca="1" si="103">SUM(F86:F116)/$D$8</f>
        <v>52212.5</v>
      </c>
      <c r="G117" s="30">
        <f t="shared" ref="G117" ca="1" si="104">SUM(G86:G116)/$D$8</f>
        <v>50897.5</v>
      </c>
      <c r="H117" s="30">
        <f t="shared" ref="H117" ca="1" si="105">SUM(H86:H116)/$D$8</f>
        <v>47962.083333333336</v>
      </c>
      <c r="I117" s="30">
        <f t="shared" ref="I117" ca="1" si="106">SUM(I86:I116)/$D$8</f>
        <v>46721.25</v>
      </c>
      <c r="J117" s="30">
        <f t="shared" ref="J117" ca="1" si="107">SUM(J86:J116)/$D$8</f>
        <v>48136.666666666664</v>
      </c>
      <c r="K117" s="30">
        <f t="shared" ref="K117" ca="1" si="108">SUM(K86:K116)/$D$8</f>
        <v>51977.916666666664</v>
      </c>
      <c r="L117" s="30">
        <f t="shared" ref="L117" ca="1" si="109">SUM(L86:L116)/$D$8</f>
        <v>55927.916666666664</v>
      </c>
      <c r="M117" s="30">
        <f t="shared" ref="M117" ca="1" si="110">SUM(M86:M116)/$D$8</f>
        <v>58912.916666666664</v>
      </c>
      <c r="N117" s="30">
        <f t="shared" ref="N117" ca="1" si="111">SUM(N86:N116)/$D$8</f>
        <v>60850.416666666664</v>
      </c>
      <c r="O117" s="30">
        <f t="shared" ref="O117" ca="1" si="112">SUM(O86:O116)/$D$8</f>
        <v>61037.083333333336</v>
      </c>
      <c r="P117" s="30">
        <f t="shared" ref="P117" ca="1" si="113">SUM(P86:P116)/$D$8</f>
        <v>60880</v>
      </c>
      <c r="Q117" s="30">
        <f t="shared" ref="Q117" ca="1" si="114">SUM(Q86:Q116)/$D$8</f>
        <v>61067.5</v>
      </c>
      <c r="R117" s="30">
        <f t="shared" ref="R117" ca="1" si="115">SUM(R86:R116)/$D$8</f>
        <v>60152.5</v>
      </c>
      <c r="S117" s="30">
        <f t="shared" ref="S117" ca="1" si="116">SUM(S86:S116)/$D$8</f>
        <v>57993.75</v>
      </c>
      <c r="T117" s="30">
        <f t="shared" ref="T117" ca="1" si="117">SUM(T86:T116)/$D$8</f>
        <v>55299.583333333336</v>
      </c>
      <c r="U117" s="30">
        <f t="shared" ref="U117" ca="1" si="118">SUM(U86:U116)/$D$8</f>
        <v>53150.833333333336</v>
      </c>
      <c r="V117" s="30">
        <f t="shared" ref="V117" ca="1" si="119">SUM(V86:V116)/$D$8</f>
        <v>52071.666666666664</v>
      </c>
      <c r="W117" s="30">
        <f t="shared" ref="W117" ca="1" si="120">SUM(W86:W116)/$D$8</f>
        <v>53377.5</v>
      </c>
      <c r="X117" s="30">
        <f t="shared" ref="X117" ca="1" si="121">SUM(X86:X116)/$D$8</f>
        <v>55303.333333333336</v>
      </c>
      <c r="Y117" s="30">
        <f t="shared" ref="Y117" ca="1" si="122">SUM(Y86:Y116)/$D$8</f>
        <v>55623.75</v>
      </c>
      <c r="Z117" s="30">
        <f t="shared" ref="Z117" ca="1" si="123">SUM(Z86:Z116)/$D$8</f>
        <v>55853.333333333336</v>
      </c>
      <c r="AA117" s="30">
        <f t="shared" ref="AA117" ca="1" si="124">SUM(AA86:AA116)/$D$8</f>
        <v>55545.416666666664</v>
      </c>
      <c r="AB117" s="30">
        <f t="shared" ref="AB117" ca="1" si="125">SUM(AB86:AB116)/$D$8</f>
        <v>57263.75</v>
      </c>
      <c r="AC117" s="41"/>
      <c r="AD117" s="42">
        <f ca="1">SUM(INDIRECT(A104):INDIRECT(A105))/$D$8</f>
        <v>55132.569444444431</v>
      </c>
      <c r="AE117" s="42">
        <f ca="1">MAX(INDIRECT(A106):INDIRECT(A107))</f>
        <v>75612.5</v>
      </c>
      <c r="AF117" s="42">
        <f ca="1">MIN(INDIRECT(A108):INDIRECT(A109))</f>
        <v>36412.5</v>
      </c>
      <c r="AG117" s="25"/>
      <c r="AH117" s="11">
        <f>Entrées!A144</f>
        <v>5</v>
      </c>
      <c r="AI117" s="13">
        <f>Entrées!B144</f>
        <v>11</v>
      </c>
      <c r="AJ117" s="31">
        <f t="shared" ca="1" si="70"/>
        <v>55625.834722222207</v>
      </c>
      <c r="AK117" s="31">
        <f t="shared" ca="1" si="46"/>
        <v>55155.277777777781</v>
      </c>
      <c r="AL117" s="31">
        <f t="shared" ca="1" si="47"/>
        <v>55132.569444444431</v>
      </c>
      <c r="AM117" s="31">
        <f t="shared" ca="1" si="48"/>
        <v>439.35972222222233</v>
      </c>
      <c r="AN117" s="31">
        <f t="shared" ca="1" si="49"/>
        <v>2143.2847222222222</v>
      </c>
      <c r="AO117" s="31">
        <f t="shared" ca="1" si="50"/>
        <v>1711.4715277777773</v>
      </c>
      <c r="AP117" s="31">
        <f t="shared" ca="1" si="51"/>
        <v>43686.806944444448</v>
      </c>
      <c r="AQ117" s="31">
        <f t="shared" ca="1" si="52"/>
        <v>2048.2006944444447</v>
      </c>
      <c r="AR117" s="31">
        <f t="shared" ca="1" si="53"/>
        <v>467.57708333333329</v>
      </c>
      <c r="AS117" s="31">
        <f t="shared" ca="1" si="54"/>
        <v>9872.0041666666693</v>
      </c>
      <c r="AT117" s="31">
        <f t="shared" ca="1" si="55"/>
        <v>-752.91041666666672</v>
      </c>
      <c r="AU117" s="31">
        <f t="shared" ca="1" si="56"/>
        <v>580.30277777777769</v>
      </c>
      <c r="AV117" s="31">
        <f t="shared" ca="1" si="57"/>
        <v>-4570.3041666666659</v>
      </c>
      <c r="AW117" s="31">
        <f t="shared" ca="1" si="58"/>
        <v>53.39583333333335</v>
      </c>
      <c r="AX117" s="31">
        <f t="shared" ca="1" si="59"/>
        <v>1401.9361111111111</v>
      </c>
      <c r="AY117" s="31">
        <f t="shared" ca="1" si="60"/>
        <v>-1132.0805555555555</v>
      </c>
      <c r="AZ117" s="31">
        <f t="shared" ca="1" si="61"/>
        <v>-2177.1819444444441</v>
      </c>
      <c r="BA117" s="31">
        <f t="shared" ca="1" si="62"/>
        <v>644.8125</v>
      </c>
      <c r="BB117" s="31">
        <f t="shared" ca="1" si="63"/>
        <v>-1410.101388888889</v>
      </c>
      <c r="BC117" s="31">
        <f t="shared" ca="1" si="64"/>
        <v>-1800.2902777777781</v>
      </c>
      <c r="BD117" s="11"/>
      <c r="BE117" s="4"/>
      <c r="BF117" s="11">
        <f t="shared" si="65"/>
        <v>5</v>
      </c>
      <c r="BG117" s="11">
        <f t="shared" si="102"/>
        <v>11</v>
      </c>
      <c r="BH117" s="32">
        <f>IF($BF117&gt;$Y$7,"",IF(AND($BF117=$Y$7,$BG117=23),"",Entrées!C145-Entrées!C144))</f>
        <v>-473</v>
      </c>
      <c r="BI117" s="32">
        <f>IF($BF117&gt;$Y$7,"",IF(AND($BF117=$Y$7,$BG117=23),"",Entrées!D145-Entrées!D144))</f>
        <v>-550</v>
      </c>
      <c r="BJ117" s="32">
        <f>IF($BF117&gt;$Y$7,"",IF(AND($BF117=$Y$7,$BG117=23),"",Entrées!E145-Entrées!E144))</f>
        <v>-525</v>
      </c>
      <c r="BK117" s="32">
        <f>IF($BF117&gt;$Y$7,"",IF(AND($BF117=$Y$7,$BG117=23),"",Entrées!F145-Entrées!F144))</f>
        <v>66</v>
      </c>
      <c r="BL117" s="32">
        <f>IF($BF117&gt;$Y$7,"",IF(AND($BF117=$Y$7,$BG117=23),"",Entrées!G145-Entrées!G144))</f>
        <v>2.5</v>
      </c>
      <c r="BM117" s="32">
        <f>IF($BF117&gt;$Y$7,"",IF(AND($BF117=$Y$7,$BG117=23),"",Entrées!H145-Entrées!H144))</f>
        <v>48</v>
      </c>
      <c r="BN117" s="32">
        <f>IF($BF117&gt;$Y$7,"",IF(AND($BF117=$Y$7,$BG117=23),"",Entrées!I145-Entrées!I144))</f>
        <v>-7.5</v>
      </c>
      <c r="BO117" s="32">
        <f>IF($BF117&gt;$Y$7,"",IF(AND($BF117=$Y$7,$BG117=23),"",Entrées!J145-Entrées!J144))</f>
        <v>-65</v>
      </c>
      <c r="BP117" s="32">
        <f>IF($BF117&gt;$Y$7,"",IF(AND($BF117=$Y$7,$BG117=23),"",Entrées!K145-Entrées!K144))</f>
        <v>177</v>
      </c>
      <c r="BQ117" s="32">
        <f>IF($BF117&gt;$Y$7,"",IF(AND($BF117=$Y$7,$BG117=23),"",Entrées!L145-Entrées!L144))</f>
        <v>-1235</v>
      </c>
      <c r="BR117" s="32">
        <f>IF($BF117&gt;$Y$7,"",IF(AND($BF117=$Y$7,$BG117=23),"",Entrées!M145-Entrées!M144))</f>
        <v>0.5</v>
      </c>
      <c r="BS117" s="32">
        <f>IF($BF117&gt;$Y$7,"",IF(AND($BF117=$Y$7,$BG117=23),"",Entrées!N145-Entrées!N144))</f>
        <v>7.5</v>
      </c>
      <c r="BT117" s="32">
        <f>IF($BF117&gt;$Y$7,"",IF(AND($BF117=$Y$7,$BG117=23),"",Entrées!O145-Entrées!O144))</f>
        <v>534</v>
      </c>
      <c r="BU117" s="32">
        <f>IF($BF117&gt;$Y$7,"",IF(AND($BF117=$Y$7,$BG117=23),"",Entrées!P145-Entrées!P144))</f>
        <v>2.5</v>
      </c>
      <c r="BV117" s="32">
        <f>IF($BF117&gt;$Y$7,"",IF(AND($BF117=$Y$7,$BG117=23),"",Entrées!Q145-Entrées!Q144))</f>
        <v>566</v>
      </c>
      <c r="BW117" s="32">
        <f>IF($BF117&gt;$Y$7,"",IF(AND($BF117=$Y$7,$BG117=23),"",Entrées!R145-Entrées!R144))</f>
        <v>-164</v>
      </c>
      <c r="BX117" s="32">
        <f>IF($BF117&gt;$Y$7,"",IF(AND($BF117=$Y$7,$BG117=23),"",Entrées!S145-Entrées!S144))</f>
        <v>-22</v>
      </c>
      <c r="BY117" s="32">
        <f>IF($BF117&gt;$Y$7,"",IF(AND($BF117=$Y$7,$BG117=23),"",Entrées!T145-Entrées!T144))</f>
        <v>0</v>
      </c>
      <c r="BZ117" s="32">
        <f>IF($BF117&gt;$Y$7,"",IF(AND($BF117=$Y$7,$BG117=23),"",Entrées!U145-Entrées!U144))</f>
        <v>472</v>
      </c>
      <c r="CA117" s="32">
        <f>IF($BF117&gt;$Y$7,"",IF(AND($BF117=$Y$7,$BG117=23),"",Entrées!V145-Entrées!V144))</f>
        <v>251</v>
      </c>
      <c r="CB117" s="4"/>
      <c r="CC117" s="4"/>
      <c r="CD117" s="33">
        <f>IF($BF117&lt;=$Y$7,Entrées!J144/CD$2,"")</f>
        <v>0.32730263157894735</v>
      </c>
      <c r="CE117" s="33">
        <f>IF($BF117&lt;=$Y$7,Entrées!K144/CE$2,"")</f>
        <v>0.24142857142857144</v>
      </c>
      <c r="CF117" s="11">
        <f t="shared" si="66"/>
        <v>7600</v>
      </c>
      <c r="CG117" s="11">
        <f t="shared" si="67"/>
        <v>4200</v>
      </c>
      <c r="CH117" s="52">
        <f t="shared" si="68"/>
        <v>0.26950009137426939</v>
      </c>
      <c r="CI117" s="52">
        <f t="shared" si="69"/>
        <v>0.11132787698412699</v>
      </c>
      <c r="CK117" s="11"/>
      <c r="CL117" s="4"/>
      <c r="CO117" s="4"/>
    </row>
    <row r="118" spans="1:93">
      <c r="C118" s="29" t="s">
        <v>140</v>
      </c>
      <c r="D118" s="29"/>
      <c r="E118" s="30">
        <f ca="1">MAX(E86:E116)</f>
        <v>65862.5</v>
      </c>
      <c r="F118" s="30">
        <f t="shared" ref="F118:AB118" ca="1" si="126">MAX(F86:F116)</f>
        <v>62687.5</v>
      </c>
      <c r="G118" s="30">
        <f t="shared" ca="1" si="126"/>
        <v>61100</v>
      </c>
      <c r="H118" s="30">
        <f t="shared" ca="1" si="126"/>
        <v>58375</v>
      </c>
      <c r="I118" s="30">
        <f t="shared" ca="1" si="126"/>
        <v>57387.5</v>
      </c>
      <c r="J118" s="30">
        <f t="shared" ca="1" si="126"/>
        <v>59850</v>
      </c>
      <c r="K118" s="30">
        <f t="shared" ca="1" si="126"/>
        <v>65475</v>
      </c>
      <c r="L118" s="30">
        <f t="shared" ca="1" si="126"/>
        <v>72087.5</v>
      </c>
      <c r="M118" s="30">
        <f t="shared" ca="1" si="126"/>
        <v>74537.5</v>
      </c>
      <c r="N118" s="30">
        <f t="shared" ca="1" si="126"/>
        <v>75612.5</v>
      </c>
      <c r="O118" s="30">
        <f t="shared" ca="1" si="126"/>
        <v>75337.5</v>
      </c>
      <c r="P118" s="30">
        <f t="shared" ca="1" si="126"/>
        <v>75050</v>
      </c>
      <c r="Q118" s="30">
        <f t="shared" ca="1" si="126"/>
        <v>74525</v>
      </c>
      <c r="R118" s="30">
        <f t="shared" ca="1" si="126"/>
        <v>73550</v>
      </c>
      <c r="S118" s="30">
        <f t="shared" ca="1" si="126"/>
        <v>71412.5</v>
      </c>
      <c r="T118" s="30">
        <f t="shared" ca="1" si="126"/>
        <v>68425</v>
      </c>
      <c r="U118" s="30">
        <f t="shared" ca="1" si="126"/>
        <v>66200</v>
      </c>
      <c r="V118" s="30">
        <f t="shared" ca="1" si="126"/>
        <v>65162.5</v>
      </c>
      <c r="W118" s="30">
        <f t="shared" ca="1" si="126"/>
        <v>66412.5</v>
      </c>
      <c r="X118" s="30">
        <f t="shared" ca="1" si="126"/>
        <v>68175</v>
      </c>
      <c r="Y118" s="30">
        <f t="shared" ca="1" si="126"/>
        <v>67925</v>
      </c>
      <c r="Z118" s="30">
        <f t="shared" ca="1" si="126"/>
        <v>67100</v>
      </c>
      <c r="AA118" s="30">
        <f t="shared" ca="1" si="126"/>
        <v>66475</v>
      </c>
      <c r="AB118" s="30">
        <f t="shared" ca="1" si="126"/>
        <v>67650</v>
      </c>
      <c r="AC118" s="41" t="s">
        <v>142</v>
      </c>
      <c r="AD118" s="42">
        <f ca="1">SUM(E117:AB117)/24</f>
        <v>55132.569444444445</v>
      </c>
      <c r="AE118" s="42">
        <f ca="1">MAX(E118:AB118)</f>
        <v>75612.5</v>
      </c>
      <c r="AF118" s="42">
        <f ca="1">MIN(E119:AB119)</f>
        <v>36412.5</v>
      </c>
      <c r="AG118" s="25"/>
      <c r="AH118" s="11">
        <f>Entrées!A145</f>
        <v>5</v>
      </c>
      <c r="AI118" s="13">
        <f>Entrées!B145</f>
        <v>12</v>
      </c>
      <c r="AJ118" s="31">
        <f t="shared" ca="1" si="70"/>
        <v>55625.834722222207</v>
      </c>
      <c r="AK118" s="31">
        <f t="shared" ca="1" si="46"/>
        <v>55155.277777777781</v>
      </c>
      <c r="AL118" s="31">
        <f t="shared" ca="1" si="47"/>
        <v>55132.569444444431</v>
      </c>
      <c r="AM118" s="31">
        <f t="shared" ca="1" si="48"/>
        <v>439.35972222222233</v>
      </c>
      <c r="AN118" s="31">
        <f t="shared" ca="1" si="49"/>
        <v>2143.2847222222222</v>
      </c>
      <c r="AO118" s="31">
        <f t="shared" ca="1" si="50"/>
        <v>1711.4715277777773</v>
      </c>
      <c r="AP118" s="31">
        <f t="shared" ca="1" si="51"/>
        <v>43686.806944444448</v>
      </c>
      <c r="AQ118" s="31">
        <f t="shared" ca="1" si="52"/>
        <v>2048.2006944444447</v>
      </c>
      <c r="AR118" s="31">
        <f t="shared" ca="1" si="53"/>
        <v>467.57708333333329</v>
      </c>
      <c r="AS118" s="31">
        <f t="shared" ca="1" si="54"/>
        <v>9872.0041666666693</v>
      </c>
      <c r="AT118" s="31">
        <f t="shared" ca="1" si="55"/>
        <v>-752.91041666666672</v>
      </c>
      <c r="AU118" s="31">
        <f t="shared" ca="1" si="56"/>
        <v>580.30277777777769</v>
      </c>
      <c r="AV118" s="31">
        <f t="shared" ca="1" si="57"/>
        <v>-4570.3041666666659</v>
      </c>
      <c r="AW118" s="31">
        <f t="shared" ca="1" si="58"/>
        <v>53.39583333333335</v>
      </c>
      <c r="AX118" s="31">
        <f t="shared" ca="1" si="59"/>
        <v>1401.9361111111111</v>
      </c>
      <c r="AY118" s="31">
        <f t="shared" ca="1" si="60"/>
        <v>-1132.0805555555555</v>
      </c>
      <c r="AZ118" s="31">
        <f t="shared" ca="1" si="61"/>
        <v>-2177.1819444444441</v>
      </c>
      <c r="BA118" s="31">
        <f t="shared" ca="1" si="62"/>
        <v>644.8125</v>
      </c>
      <c r="BB118" s="31">
        <f t="shared" ca="1" si="63"/>
        <v>-1410.101388888889</v>
      </c>
      <c r="BC118" s="31">
        <f t="shared" ca="1" si="64"/>
        <v>-1800.2902777777781</v>
      </c>
      <c r="BD118" s="11"/>
      <c r="BE118" s="4"/>
      <c r="BF118" s="11">
        <f t="shared" si="65"/>
        <v>5</v>
      </c>
      <c r="BG118" s="11">
        <f t="shared" si="102"/>
        <v>12</v>
      </c>
      <c r="BH118" s="32">
        <f>IF($BF118&gt;$Y$7,"",IF(AND($BF118=$Y$7,$BG118=23),"",Entrées!C146-Entrées!C145))</f>
        <v>-862.5</v>
      </c>
      <c r="BI118" s="32">
        <f>IF($BF118&gt;$Y$7,"",IF(AND($BF118=$Y$7,$BG118=23),"",Entrées!D146-Entrées!D145))</f>
        <v>-900</v>
      </c>
      <c r="BJ118" s="32">
        <f>IF($BF118&gt;$Y$7,"",IF(AND($BF118=$Y$7,$BG118=23),"",Entrées!E146-Entrées!E145))</f>
        <v>-975</v>
      </c>
      <c r="BK118" s="32">
        <f>IF($BF118&gt;$Y$7,"",IF(AND($BF118=$Y$7,$BG118=23),"",Entrées!F146-Entrées!F145))</f>
        <v>-52</v>
      </c>
      <c r="BL118" s="32">
        <f>IF($BF118&gt;$Y$7,"",IF(AND($BF118=$Y$7,$BG118=23),"",Entrées!G146-Entrées!G145))</f>
        <v>-113</v>
      </c>
      <c r="BM118" s="32">
        <f>IF($BF118&gt;$Y$7,"",IF(AND($BF118=$Y$7,$BG118=23),"",Entrées!H146-Entrées!H145))</f>
        <v>-67.5</v>
      </c>
      <c r="BN118" s="32">
        <f>IF($BF118&gt;$Y$7,"",IF(AND($BF118=$Y$7,$BG118=23),"",Entrées!I146-Entrées!I145))</f>
        <v>-11</v>
      </c>
      <c r="BO118" s="32">
        <f>IF($BF118&gt;$Y$7,"",IF(AND($BF118=$Y$7,$BG118=23),"",Entrées!J146-Entrées!J145))</f>
        <v>-27</v>
      </c>
      <c r="BP118" s="32">
        <f>IF($BF118&gt;$Y$7,"",IF(AND($BF118=$Y$7,$BG118=23),"",Entrées!K146-Entrées!K145))</f>
        <v>36.5</v>
      </c>
      <c r="BQ118" s="32">
        <f>IF($BF118&gt;$Y$7,"",IF(AND($BF118=$Y$7,$BG118=23),"",Entrées!L146-Entrées!L145))</f>
        <v>-947</v>
      </c>
      <c r="BR118" s="32">
        <f>IF($BF118&gt;$Y$7,"",IF(AND($BF118=$Y$7,$BG118=23),"",Entrées!M146-Entrées!M145))</f>
        <v>0.5</v>
      </c>
      <c r="BS118" s="32">
        <f>IF($BF118&gt;$Y$7,"",IF(AND($BF118=$Y$7,$BG118=23),"",Entrées!N146-Entrées!N145))</f>
        <v>6.5</v>
      </c>
      <c r="BT118" s="32">
        <f>IF($BF118&gt;$Y$7,"",IF(AND($BF118=$Y$7,$BG118=23),"",Entrées!O146-Entrées!O145))</f>
        <v>312</v>
      </c>
      <c r="BU118" s="32">
        <f>IF($BF118&gt;$Y$7,"",IF(AND($BF118=$Y$7,$BG118=23),"",Entrées!P146-Entrées!P145))</f>
        <v>-0.5</v>
      </c>
      <c r="BV118" s="32">
        <f>IF($BF118&gt;$Y$7,"",IF(AND($BF118=$Y$7,$BG118=23),"",Entrées!Q146-Entrées!Q145))</f>
        <v>17</v>
      </c>
      <c r="BW118" s="32">
        <f>IF($BF118&gt;$Y$7,"",IF(AND($BF118=$Y$7,$BG118=23),"",Entrées!R146-Entrées!R145))</f>
        <v>70</v>
      </c>
      <c r="BX118" s="32">
        <f>IF($BF118&gt;$Y$7,"",IF(AND($BF118=$Y$7,$BG118=23),"",Entrées!S146-Entrées!S145))</f>
        <v>142</v>
      </c>
      <c r="BY118" s="32">
        <f>IF($BF118&gt;$Y$7,"",IF(AND($BF118=$Y$7,$BG118=23),"",Entrées!T146-Entrées!T145))</f>
        <v>0</v>
      </c>
      <c r="BZ118" s="32">
        <f>IF($BF118&gt;$Y$7,"",IF(AND($BF118=$Y$7,$BG118=23),"",Entrées!U146-Entrées!U145))</f>
        <v>-33</v>
      </c>
      <c r="CA118" s="32">
        <f>IF($BF118&gt;$Y$7,"",IF(AND($BF118=$Y$7,$BG118=23),"",Entrées!V146-Entrées!V145))</f>
        <v>-175</v>
      </c>
      <c r="CB118" s="4"/>
      <c r="CC118" s="4"/>
      <c r="CD118" s="33">
        <f>IF($BF118&lt;=$Y$7,Entrées!J145/CD$2,"")</f>
        <v>0.31874999999999998</v>
      </c>
      <c r="CE118" s="33">
        <f>IF($BF118&lt;=$Y$7,Entrées!K145/CE$2,"")</f>
        <v>0.28357142857142859</v>
      </c>
      <c r="CF118" s="11">
        <f t="shared" si="66"/>
        <v>7600</v>
      </c>
      <c r="CG118" s="11">
        <f t="shared" si="67"/>
        <v>4200</v>
      </c>
      <c r="CH118" s="52">
        <f t="shared" si="68"/>
        <v>0.26950009137426939</v>
      </c>
      <c r="CI118" s="52">
        <f t="shared" si="69"/>
        <v>0.11132787698412699</v>
      </c>
      <c r="CK118" s="11"/>
      <c r="CL118" s="4"/>
      <c r="CO118" s="4"/>
    </row>
    <row r="119" spans="1:93">
      <c r="C119" s="29" t="s">
        <v>141</v>
      </c>
      <c r="D119" s="29"/>
      <c r="E119" s="30">
        <f ca="1">MIN(E86:E116)</f>
        <v>45450</v>
      </c>
      <c r="F119" s="30">
        <f t="shared" ref="F119:AB119" ca="1" si="127">MIN(F86:F116)</f>
        <v>43087.5</v>
      </c>
      <c r="G119" s="30">
        <f t="shared" ca="1" si="127"/>
        <v>42050</v>
      </c>
      <c r="H119" s="30">
        <f t="shared" ca="1" si="127"/>
        <v>39237.5</v>
      </c>
      <c r="I119" s="30">
        <f t="shared" ca="1" si="127"/>
        <v>38312.5</v>
      </c>
      <c r="J119" s="30">
        <f t="shared" ca="1" si="127"/>
        <v>40000</v>
      </c>
      <c r="K119" s="30">
        <f t="shared" ca="1" si="127"/>
        <v>41387.5</v>
      </c>
      <c r="L119" s="30">
        <f t="shared" ca="1" si="127"/>
        <v>41500</v>
      </c>
      <c r="M119" s="30">
        <f t="shared" ca="1" si="127"/>
        <v>43425</v>
      </c>
      <c r="N119" s="30">
        <f t="shared" ca="1" si="127"/>
        <v>45612.5</v>
      </c>
      <c r="O119" s="30">
        <f t="shared" ca="1" si="127"/>
        <v>46150</v>
      </c>
      <c r="P119" s="30">
        <f t="shared" ca="1" si="127"/>
        <v>45925</v>
      </c>
      <c r="Q119" s="30">
        <f t="shared" ca="1" si="127"/>
        <v>46662.5</v>
      </c>
      <c r="R119" s="30">
        <f t="shared" ca="1" si="127"/>
        <v>45362.5</v>
      </c>
      <c r="S119" s="30">
        <f t="shared" ca="1" si="127"/>
        <v>41687.5</v>
      </c>
      <c r="T119" s="30">
        <f t="shared" ca="1" si="127"/>
        <v>38625</v>
      </c>
      <c r="U119" s="30">
        <f t="shared" ca="1" si="127"/>
        <v>36775</v>
      </c>
      <c r="V119" s="30">
        <f t="shared" ca="1" si="127"/>
        <v>36412.5</v>
      </c>
      <c r="W119" s="30">
        <f t="shared" ca="1" si="127"/>
        <v>38312.5</v>
      </c>
      <c r="X119" s="30">
        <f t="shared" ca="1" si="127"/>
        <v>41400</v>
      </c>
      <c r="Y119" s="30">
        <f t="shared" ca="1" si="127"/>
        <v>43862.5</v>
      </c>
      <c r="Z119" s="30">
        <f t="shared" ca="1" si="127"/>
        <v>45187.5</v>
      </c>
      <c r="AA119" s="30">
        <f t="shared" ca="1" si="127"/>
        <v>45012.5</v>
      </c>
      <c r="AB119" s="30">
        <f t="shared" ca="1" si="127"/>
        <v>47437.5</v>
      </c>
      <c r="AC119" s="11"/>
      <c r="AD119" s="42">
        <f ca="1">SUM(INDIRECT(ADDRESS(ROW($C$37),COLUMN($C$37)+($C85-1),4, TRUE,"Entrées")):INDIRECT(ADDRESS(ROW(INDIRECT($A$42)),COLUMN($C$37)+($C85-1),4,TRUE,"Entrées")))/Entrées!$P$11</f>
        <v>55132.569444444445</v>
      </c>
      <c r="AE119" s="42">
        <f ca="1">MAX(INDIRECT(ADDRESS(ROW($C$37),COLUMN($C$37)+($C85-1),4, TRUE,"Entrées")):INDIRECT(ADDRESS(ROW(INDIRECT($A$42)),COLUMN($C$37)+($C85-1),4,TRUE,"Entrées")))</f>
        <v>75612.5</v>
      </c>
      <c r="AF119" s="42">
        <f ca="1">MIN(INDIRECT(ADDRESS(ROW($C$37),COLUMN($C$37)+($C85-1),4, TRUE,"Entrées")):INDIRECT(ADDRESS(ROW(INDIRECT($A$42)),COLUMN($C$37)+($C85-1),4,TRUE,"Entrées")))</f>
        <v>36412.5</v>
      </c>
      <c r="AH119" s="11">
        <f>Entrées!A146</f>
        <v>5</v>
      </c>
      <c r="AI119" s="13">
        <f>Entrées!B146</f>
        <v>13</v>
      </c>
      <c r="AJ119" s="31">
        <f t="shared" ca="1" si="70"/>
        <v>55625.834722222207</v>
      </c>
      <c r="AK119" s="31">
        <f t="shared" ca="1" si="46"/>
        <v>55155.277777777781</v>
      </c>
      <c r="AL119" s="31">
        <f t="shared" ca="1" si="47"/>
        <v>55132.569444444431</v>
      </c>
      <c r="AM119" s="31">
        <f t="shared" ca="1" si="48"/>
        <v>439.35972222222233</v>
      </c>
      <c r="AN119" s="31">
        <f t="shared" ca="1" si="49"/>
        <v>2143.2847222222222</v>
      </c>
      <c r="AO119" s="31">
        <f t="shared" ca="1" si="50"/>
        <v>1711.4715277777773</v>
      </c>
      <c r="AP119" s="31">
        <f t="shared" ca="1" si="51"/>
        <v>43686.806944444448</v>
      </c>
      <c r="AQ119" s="31">
        <f t="shared" ca="1" si="52"/>
        <v>2048.2006944444447</v>
      </c>
      <c r="AR119" s="31">
        <f t="shared" ca="1" si="53"/>
        <v>467.57708333333329</v>
      </c>
      <c r="AS119" s="31">
        <f t="shared" ca="1" si="54"/>
        <v>9872.0041666666693</v>
      </c>
      <c r="AT119" s="31">
        <f t="shared" ca="1" si="55"/>
        <v>-752.91041666666672</v>
      </c>
      <c r="AU119" s="31">
        <f t="shared" ca="1" si="56"/>
        <v>580.30277777777769</v>
      </c>
      <c r="AV119" s="31">
        <f t="shared" ca="1" si="57"/>
        <v>-4570.3041666666659</v>
      </c>
      <c r="AW119" s="31">
        <f t="shared" ca="1" si="58"/>
        <v>53.39583333333335</v>
      </c>
      <c r="AX119" s="31">
        <f t="shared" ca="1" si="59"/>
        <v>1401.9361111111111</v>
      </c>
      <c r="AY119" s="31">
        <f t="shared" ca="1" si="60"/>
        <v>-1132.0805555555555</v>
      </c>
      <c r="AZ119" s="31">
        <f t="shared" ca="1" si="61"/>
        <v>-2177.1819444444441</v>
      </c>
      <c r="BA119" s="31">
        <f t="shared" ca="1" si="62"/>
        <v>644.8125</v>
      </c>
      <c r="BB119" s="31">
        <f t="shared" ca="1" si="63"/>
        <v>-1410.101388888889</v>
      </c>
      <c r="BC119" s="31">
        <f t="shared" ca="1" si="64"/>
        <v>-1800.2902777777781</v>
      </c>
      <c r="BD119" s="11"/>
      <c r="BE119" s="4"/>
      <c r="BF119" s="11">
        <f t="shared" si="65"/>
        <v>5</v>
      </c>
      <c r="BG119" s="11">
        <f t="shared" si="102"/>
        <v>13</v>
      </c>
      <c r="BH119" s="32">
        <f>IF($BF119&gt;$Y$7,"",IF(AND($BF119=$Y$7,$BG119=23),"",Entrées!C147-Entrées!C146))</f>
        <v>-1757.5</v>
      </c>
      <c r="BI119" s="32">
        <f>IF($BF119&gt;$Y$7,"",IF(AND($BF119=$Y$7,$BG119=23),"",Entrées!D147-Entrées!D146))</f>
        <v>-2287.5</v>
      </c>
      <c r="BJ119" s="32">
        <f>IF($BF119&gt;$Y$7,"",IF(AND($BF119=$Y$7,$BG119=23),"",Entrées!E147-Entrées!E146))</f>
        <v>-2137.5</v>
      </c>
      <c r="BK119" s="32">
        <f>IF($BF119&gt;$Y$7,"",IF(AND($BF119=$Y$7,$BG119=23),"",Entrées!F147-Entrées!F146))</f>
        <v>24.5</v>
      </c>
      <c r="BL119" s="32">
        <f>IF($BF119&gt;$Y$7,"",IF(AND($BF119=$Y$7,$BG119=23),"",Entrées!G147-Entrées!G146))</f>
        <v>-10</v>
      </c>
      <c r="BM119" s="32">
        <f>IF($BF119&gt;$Y$7,"",IF(AND($BF119=$Y$7,$BG119=23),"",Entrées!H147-Entrées!H146))</f>
        <v>-63</v>
      </c>
      <c r="BN119" s="32">
        <f>IF($BF119&gt;$Y$7,"",IF(AND($BF119=$Y$7,$BG119=23),"",Entrées!I147-Entrées!I146))</f>
        <v>-8</v>
      </c>
      <c r="BO119" s="32">
        <f>IF($BF119&gt;$Y$7,"",IF(AND($BF119=$Y$7,$BG119=23),"",Entrées!J147-Entrées!J146))</f>
        <v>-68.5</v>
      </c>
      <c r="BP119" s="32">
        <f>IF($BF119&gt;$Y$7,"",IF(AND($BF119=$Y$7,$BG119=23),"",Entrées!K147-Entrées!K146))</f>
        <v>-76</v>
      </c>
      <c r="BQ119" s="32">
        <f>IF($BF119&gt;$Y$7,"",IF(AND($BF119=$Y$7,$BG119=23),"",Entrées!L147-Entrées!L146))</f>
        <v>-776.5</v>
      </c>
      <c r="BR119" s="32">
        <f>IF($BF119&gt;$Y$7,"",IF(AND($BF119=$Y$7,$BG119=23),"",Entrées!M147-Entrées!M146))</f>
        <v>0</v>
      </c>
      <c r="BS119" s="32">
        <f>IF($BF119&gt;$Y$7,"",IF(AND($BF119=$Y$7,$BG119=23),"",Entrées!N147-Entrées!N146))</f>
        <v>-8</v>
      </c>
      <c r="BT119" s="32">
        <f>IF($BF119&gt;$Y$7,"",IF(AND($BF119=$Y$7,$BG119=23),"",Entrées!O147-Entrées!O146))</f>
        <v>-772</v>
      </c>
      <c r="BU119" s="32">
        <f>IF($BF119&gt;$Y$7,"",IF(AND($BF119=$Y$7,$BG119=23),"",Entrées!P147-Entrées!P146))</f>
        <v>1</v>
      </c>
      <c r="BV119" s="32">
        <f>IF($BF119&gt;$Y$7,"",IF(AND($BF119=$Y$7,$BG119=23),"",Entrées!Q147-Entrées!Q146))</f>
        <v>-167</v>
      </c>
      <c r="BW119" s="32">
        <f>IF($BF119&gt;$Y$7,"",IF(AND($BF119=$Y$7,$BG119=23),"",Entrées!R147-Entrées!R146))</f>
        <v>145</v>
      </c>
      <c r="BX119" s="32">
        <f>IF($BF119&gt;$Y$7,"",IF(AND($BF119=$Y$7,$BG119=23),"",Entrées!S147-Entrées!S146))</f>
        <v>-397</v>
      </c>
      <c r="BY119" s="32">
        <f>IF($BF119&gt;$Y$7,"",IF(AND($BF119=$Y$7,$BG119=23),"",Entrées!T147-Entrées!T146))</f>
        <v>0</v>
      </c>
      <c r="BZ119" s="32">
        <f>IF($BF119&gt;$Y$7,"",IF(AND($BF119=$Y$7,$BG119=23),"",Entrées!U147-Entrées!U146))</f>
        <v>-152</v>
      </c>
      <c r="CA119" s="32">
        <f>IF($BF119&gt;$Y$7,"",IF(AND($BF119=$Y$7,$BG119=23),"",Entrées!V147-Entrées!V146))</f>
        <v>-238</v>
      </c>
      <c r="CB119" s="4"/>
      <c r="CC119" s="4"/>
      <c r="CD119" s="33">
        <f>IF($BF119&lt;=$Y$7,Entrées!J146/CD$2,"")</f>
        <v>0.31519736842105261</v>
      </c>
      <c r="CE119" s="33">
        <f>IF($BF119&lt;=$Y$7,Entrées!K146/CE$2,"")</f>
        <v>0.29226190476190478</v>
      </c>
      <c r="CF119" s="11">
        <f t="shared" si="66"/>
        <v>7600</v>
      </c>
      <c r="CG119" s="11">
        <f t="shared" si="67"/>
        <v>4200</v>
      </c>
      <c r="CH119" s="52">
        <f t="shared" si="68"/>
        <v>0.26950009137426939</v>
      </c>
      <c r="CI119" s="52">
        <f t="shared" si="69"/>
        <v>0.11132787698412699</v>
      </c>
      <c r="CK119" s="11"/>
      <c r="CL119" s="4"/>
      <c r="CO119" s="4"/>
    </row>
    <row r="120" spans="1:93">
      <c r="C120" s="11" t="s">
        <v>91</v>
      </c>
      <c r="D120" s="11"/>
      <c r="E120" s="50" t="str">
        <f ca="1">INDIRECT(ADDRESS(ROW($C$36),COLUMN($C$36)+(C122-1),4,TRUE,"Entrées"))</f>
        <v>Fioul</v>
      </c>
      <c r="F120" s="50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39" t="s">
        <v>12</v>
      </c>
      <c r="AE120" s="39" t="s">
        <v>138</v>
      </c>
      <c r="AF120" s="39" t="s">
        <v>139</v>
      </c>
      <c r="AH120" s="11">
        <f>Entrées!A147</f>
        <v>5</v>
      </c>
      <c r="AI120" s="13">
        <f>Entrées!B147</f>
        <v>14</v>
      </c>
      <c r="AJ120" s="31">
        <f t="shared" ca="1" si="70"/>
        <v>55625.834722222207</v>
      </c>
      <c r="AK120" s="31">
        <f t="shared" ca="1" si="46"/>
        <v>55155.277777777781</v>
      </c>
      <c r="AL120" s="31">
        <f t="shared" ca="1" si="47"/>
        <v>55132.569444444431</v>
      </c>
      <c r="AM120" s="31">
        <f t="shared" ca="1" si="48"/>
        <v>439.35972222222233</v>
      </c>
      <c r="AN120" s="31">
        <f t="shared" ca="1" si="49"/>
        <v>2143.2847222222222</v>
      </c>
      <c r="AO120" s="31">
        <f t="shared" ca="1" si="50"/>
        <v>1711.4715277777773</v>
      </c>
      <c r="AP120" s="31">
        <f t="shared" ca="1" si="51"/>
        <v>43686.806944444448</v>
      </c>
      <c r="AQ120" s="31">
        <f t="shared" ca="1" si="52"/>
        <v>2048.2006944444447</v>
      </c>
      <c r="AR120" s="31">
        <f t="shared" ca="1" si="53"/>
        <v>467.57708333333329</v>
      </c>
      <c r="AS120" s="31">
        <f t="shared" ca="1" si="54"/>
        <v>9872.0041666666693</v>
      </c>
      <c r="AT120" s="31">
        <f t="shared" ca="1" si="55"/>
        <v>-752.91041666666672</v>
      </c>
      <c r="AU120" s="31">
        <f t="shared" ca="1" si="56"/>
        <v>580.30277777777769</v>
      </c>
      <c r="AV120" s="31">
        <f t="shared" ca="1" si="57"/>
        <v>-4570.3041666666659</v>
      </c>
      <c r="AW120" s="31">
        <f t="shared" ca="1" si="58"/>
        <v>53.39583333333335</v>
      </c>
      <c r="AX120" s="31">
        <f t="shared" ca="1" si="59"/>
        <v>1401.9361111111111</v>
      </c>
      <c r="AY120" s="31">
        <f t="shared" ca="1" si="60"/>
        <v>-1132.0805555555555</v>
      </c>
      <c r="AZ120" s="31">
        <f t="shared" ca="1" si="61"/>
        <v>-2177.1819444444441</v>
      </c>
      <c r="BA120" s="31">
        <f t="shared" ca="1" si="62"/>
        <v>644.8125</v>
      </c>
      <c r="BB120" s="31">
        <f t="shared" ca="1" si="63"/>
        <v>-1410.101388888889</v>
      </c>
      <c r="BC120" s="31">
        <f t="shared" ca="1" si="64"/>
        <v>-1800.2902777777781</v>
      </c>
      <c r="BD120" s="11"/>
      <c r="BE120" s="4"/>
      <c r="BF120" s="11">
        <f t="shared" si="65"/>
        <v>5</v>
      </c>
      <c r="BG120" s="11">
        <f t="shared" si="102"/>
        <v>14</v>
      </c>
      <c r="BH120" s="32">
        <f>IF($BF120&gt;$Y$7,"",IF(AND($BF120=$Y$7,$BG120=23),"",Entrées!C148-Entrées!C147))</f>
        <v>-2830</v>
      </c>
      <c r="BI120" s="32">
        <f>IF($BF120&gt;$Y$7,"",IF(AND($BF120=$Y$7,$BG120=23),"",Entrées!D148-Entrées!D147))</f>
        <v>-2775</v>
      </c>
      <c r="BJ120" s="32">
        <f>IF($BF120&gt;$Y$7,"",IF(AND($BF120=$Y$7,$BG120=23),"",Entrées!E148-Entrées!E147))</f>
        <v>-2987.5</v>
      </c>
      <c r="BK120" s="32">
        <f>IF($BF120&gt;$Y$7,"",IF(AND($BF120=$Y$7,$BG120=23),"",Entrées!F148-Entrées!F147))</f>
        <v>-44</v>
      </c>
      <c r="BL120" s="32">
        <f>IF($BF120&gt;$Y$7,"",IF(AND($BF120=$Y$7,$BG120=23),"",Entrées!G148-Entrées!G147))</f>
        <v>-281</v>
      </c>
      <c r="BM120" s="32">
        <f>IF($BF120&gt;$Y$7,"",IF(AND($BF120=$Y$7,$BG120=23),"",Entrées!H148-Entrées!H147))</f>
        <v>-235</v>
      </c>
      <c r="BN120" s="32">
        <f>IF($BF120&gt;$Y$7,"",IF(AND($BF120=$Y$7,$BG120=23),"",Entrées!I148-Entrées!I147))</f>
        <v>-16.5</v>
      </c>
      <c r="BO120" s="32">
        <f>IF($BF120&gt;$Y$7,"",IF(AND($BF120=$Y$7,$BG120=23),"",Entrées!J148-Entrées!J147))</f>
        <v>71.5</v>
      </c>
      <c r="BP120" s="32">
        <f>IF($BF120&gt;$Y$7,"",IF(AND($BF120=$Y$7,$BG120=23),"",Entrées!K148-Entrées!K147))</f>
        <v>-91</v>
      </c>
      <c r="BQ120" s="32">
        <f>IF($BF120&gt;$Y$7,"",IF(AND($BF120=$Y$7,$BG120=23),"",Entrées!L148-Entrées!L147))</f>
        <v>-1083</v>
      </c>
      <c r="BR120" s="32">
        <f>IF($BF120&gt;$Y$7,"",IF(AND($BF120=$Y$7,$BG120=23),"",Entrées!M148-Entrées!M147))</f>
        <v>-1</v>
      </c>
      <c r="BS120" s="32">
        <f>IF($BF120&gt;$Y$7,"",IF(AND($BF120=$Y$7,$BG120=23),"",Entrées!N148-Entrées!N147))</f>
        <v>-5</v>
      </c>
      <c r="BT120" s="32">
        <f>IF($BF120&gt;$Y$7,"",IF(AND($BF120=$Y$7,$BG120=23),"",Entrées!O148-Entrées!O147))</f>
        <v>-1145.5</v>
      </c>
      <c r="BU120" s="32">
        <f>IF($BF120&gt;$Y$7,"",IF(AND($BF120=$Y$7,$BG120=23),"",Entrées!P148-Entrées!P147))</f>
        <v>-3.5</v>
      </c>
      <c r="BV120" s="32">
        <f>IF($BF120&gt;$Y$7,"",IF(AND($BF120=$Y$7,$BG120=23),"",Entrées!Q148-Entrées!Q147))</f>
        <v>-567</v>
      </c>
      <c r="BW120" s="32">
        <f>IF($BF120&gt;$Y$7,"",IF(AND($BF120=$Y$7,$BG120=23),"",Entrées!R148-Entrées!R147))</f>
        <v>-10</v>
      </c>
      <c r="BX120" s="32">
        <f>IF($BF120&gt;$Y$7,"",IF(AND($BF120=$Y$7,$BG120=23),"",Entrées!S148-Entrées!S147))</f>
        <v>136</v>
      </c>
      <c r="BY120" s="32">
        <f>IF($BF120&gt;$Y$7,"",IF(AND($BF120=$Y$7,$BG120=23),"",Entrées!T148-Entrées!T147))</f>
        <v>0</v>
      </c>
      <c r="BZ120" s="32">
        <f>IF($BF120&gt;$Y$7,"",IF(AND($BF120=$Y$7,$BG120=23),"",Entrées!U148-Entrées!U147))</f>
        <v>-311</v>
      </c>
      <c r="CA120" s="32">
        <f>IF($BF120&gt;$Y$7,"",IF(AND($BF120=$Y$7,$BG120=23),"",Entrées!V148-Entrées!V147))</f>
        <v>-158</v>
      </c>
      <c r="CB120" s="4"/>
      <c r="CC120" s="4"/>
      <c r="CD120" s="33">
        <f>IF($BF120&lt;=$Y$7,Entrées!J147/CD$2,"")</f>
        <v>0.30618421052631578</v>
      </c>
      <c r="CE120" s="33">
        <f>IF($BF120&lt;=$Y$7,Entrées!K147/CE$2,"")</f>
        <v>0.27416666666666667</v>
      </c>
      <c r="CF120" s="11">
        <f t="shared" si="66"/>
        <v>7600</v>
      </c>
      <c r="CG120" s="11">
        <f t="shared" si="67"/>
        <v>4200</v>
      </c>
      <c r="CH120" s="52">
        <f t="shared" si="68"/>
        <v>0.26950009137426939</v>
      </c>
      <c r="CI120" s="52">
        <f t="shared" si="69"/>
        <v>0.11132787698412699</v>
      </c>
      <c r="CK120" s="11"/>
      <c r="CL120" s="4"/>
      <c r="CO120" s="4"/>
    </row>
    <row r="121" spans="1:93">
      <c r="C121" s="11" t="s">
        <v>92</v>
      </c>
      <c r="D121" s="11" t="s">
        <v>3</v>
      </c>
      <c r="E121" s="11" t="s">
        <v>79</v>
      </c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39" t="s">
        <v>3</v>
      </c>
      <c r="AE121" s="39" t="s">
        <v>3</v>
      </c>
      <c r="AF121" s="39" t="s">
        <v>3</v>
      </c>
      <c r="AH121" s="11">
        <f>Entrées!A148</f>
        <v>5</v>
      </c>
      <c r="AI121" s="13">
        <f>Entrées!B148</f>
        <v>15</v>
      </c>
      <c r="AJ121" s="31">
        <f t="shared" ca="1" si="70"/>
        <v>55625.834722222207</v>
      </c>
      <c r="AK121" s="31">
        <f t="shared" ca="1" si="46"/>
        <v>55155.277777777781</v>
      </c>
      <c r="AL121" s="31">
        <f t="shared" ca="1" si="47"/>
        <v>55132.569444444431</v>
      </c>
      <c r="AM121" s="31">
        <f t="shared" ca="1" si="48"/>
        <v>439.35972222222233</v>
      </c>
      <c r="AN121" s="31">
        <f t="shared" ca="1" si="49"/>
        <v>2143.2847222222222</v>
      </c>
      <c r="AO121" s="31">
        <f t="shared" ca="1" si="50"/>
        <v>1711.4715277777773</v>
      </c>
      <c r="AP121" s="31">
        <f t="shared" ca="1" si="51"/>
        <v>43686.806944444448</v>
      </c>
      <c r="AQ121" s="31">
        <f t="shared" ca="1" si="52"/>
        <v>2048.2006944444447</v>
      </c>
      <c r="AR121" s="31">
        <f t="shared" ca="1" si="53"/>
        <v>467.57708333333329</v>
      </c>
      <c r="AS121" s="31">
        <f t="shared" ca="1" si="54"/>
        <v>9872.0041666666693</v>
      </c>
      <c r="AT121" s="31">
        <f t="shared" ca="1" si="55"/>
        <v>-752.91041666666672</v>
      </c>
      <c r="AU121" s="31">
        <f t="shared" ca="1" si="56"/>
        <v>580.30277777777769</v>
      </c>
      <c r="AV121" s="31">
        <f t="shared" ca="1" si="57"/>
        <v>-4570.3041666666659</v>
      </c>
      <c r="AW121" s="31">
        <f t="shared" ca="1" si="58"/>
        <v>53.39583333333335</v>
      </c>
      <c r="AX121" s="31">
        <f t="shared" ca="1" si="59"/>
        <v>1401.9361111111111</v>
      </c>
      <c r="AY121" s="31">
        <f t="shared" ca="1" si="60"/>
        <v>-1132.0805555555555</v>
      </c>
      <c r="AZ121" s="31">
        <f t="shared" ca="1" si="61"/>
        <v>-2177.1819444444441</v>
      </c>
      <c r="BA121" s="31">
        <f t="shared" ca="1" si="62"/>
        <v>644.8125</v>
      </c>
      <c r="BB121" s="31">
        <f t="shared" ca="1" si="63"/>
        <v>-1410.101388888889</v>
      </c>
      <c r="BC121" s="31">
        <f t="shared" ca="1" si="64"/>
        <v>-1800.2902777777781</v>
      </c>
      <c r="BD121" s="11"/>
      <c r="BE121" s="4"/>
      <c r="BF121" s="11">
        <f t="shared" si="65"/>
        <v>5</v>
      </c>
      <c r="BG121" s="11">
        <f t="shared" si="102"/>
        <v>15</v>
      </c>
      <c r="BH121" s="32">
        <f>IF($BF121&gt;$Y$7,"",IF(AND($BF121=$Y$7,$BG121=23),"",Entrées!C149-Entrées!C148))</f>
        <v>-1784.5</v>
      </c>
      <c r="BI121" s="32">
        <f>IF($BF121&gt;$Y$7,"",IF(AND($BF121=$Y$7,$BG121=23),"",Entrées!D149-Entrées!D148))</f>
        <v>-2512.5</v>
      </c>
      <c r="BJ121" s="32">
        <f>IF($BF121&gt;$Y$7,"",IF(AND($BF121=$Y$7,$BG121=23),"",Entrées!E149-Entrées!E148))</f>
        <v>-2612.5</v>
      </c>
      <c r="BK121" s="32">
        <f>IF($BF121&gt;$Y$7,"",IF(AND($BF121=$Y$7,$BG121=23),"",Entrées!F149-Entrées!F148))</f>
        <v>-176.5</v>
      </c>
      <c r="BL121" s="32">
        <f>IF($BF121&gt;$Y$7,"",IF(AND($BF121=$Y$7,$BG121=23),"",Entrées!G149-Entrées!G148))</f>
        <v>378</v>
      </c>
      <c r="BM121" s="32">
        <f>IF($BF121&gt;$Y$7,"",IF(AND($BF121=$Y$7,$BG121=23),"",Entrées!H149-Entrées!H148))</f>
        <v>-465</v>
      </c>
      <c r="BN121" s="32">
        <f>IF($BF121&gt;$Y$7,"",IF(AND($BF121=$Y$7,$BG121=23),"",Entrées!I149-Entrées!I148))</f>
        <v>-25.5</v>
      </c>
      <c r="BO121" s="32">
        <f>IF($BF121&gt;$Y$7,"",IF(AND($BF121=$Y$7,$BG121=23),"",Entrées!J149-Entrées!J148))</f>
        <v>54.5</v>
      </c>
      <c r="BP121" s="32">
        <f>IF($BF121&gt;$Y$7,"",IF(AND($BF121=$Y$7,$BG121=23),"",Entrées!K149-Entrées!K148))</f>
        <v>-164</v>
      </c>
      <c r="BQ121" s="32">
        <f>IF($BF121&gt;$Y$7,"",IF(AND($BF121=$Y$7,$BG121=23),"",Entrées!L149-Entrées!L148))</f>
        <v>-750.5</v>
      </c>
      <c r="BR121" s="32">
        <f>IF($BF121&gt;$Y$7,"",IF(AND($BF121=$Y$7,$BG121=23),"",Entrées!M149-Entrées!M148))</f>
        <v>-106.5</v>
      </c>
      <c r="BS121" s="32">
        <f>IF($BF121&gt;$Y$7,"",IF(AND($BF121=$Y$7,$BG121=23),"",Entrées!N149-Entrées!N148))</f>
        <v>-3.5</v>
      </c>
      <c r="BT121" s="32">
        <f>IF($BF121&gt;$Y$7,"",IF(AND($BF121=$Y$7,$BG121=23),"",Entrées!O149-Entrées!O148))</f>
        <v>-525.5</v>
      </c>
      <c r="BU121" s="32">
        <f>IF($BF121&gt;$Y$7,"",IF(AND($BF121=$Y$7,$BG121=23),"",Entrées!P149-Entrées!P148))</f>
        <v>2.5</v>
      </c>
      <c r="BV121" s="32">
        <f>IF($BF121&gt;$Y$7,"",IF(AND($BF121=$Y$7,$BG121=23),"",Entrées!Q149-Entrées!Q148))</f>
        <v>546</v>
      </c>
      <c r="BW121" s="32">
        <f>IF($BF121&gt;$Y$7,"",IF(AND($BF121=$Y$7,$BG121=23),"",Entrées!R149-Entrées!R148))</f>
        <v>-362</v>
      </c>
      <c r="BX121" s="32">
        <f>IF($BF121&gt;$Y$7,"",IF(AND($BF121=$Y$7,$BG121=23),"",Entrées!S149-Entrées!S148))</f>
        <v>-507</v>
      </c>
      <c r="BY121" s="32">
        <f>IF($BF121&gt;$Y$7,"",IF(AND($BF121=$Y$7,$BG121=23),"",Entrées!T149-Entrées!T148))</f>
        <v>0</v>
      </c>
      <c r="BZ121" s="32">
        <f>IF($BF121&gt;$Y$7,"",IF(AND($BF121=$Y$7,$BG121=23),"",Entrées!U149-Entrées!U148))</f>
        <v>-341</v>
      </c>
      <c r="CA121" s="32">
        <f>IF($BF121&gt;$Y$7,"",IF(AND($BF121=$Y$7,$BG121=23),"",Entrées!V149-Entrées!V148))</f>
        <v>-2</v>
      </c>
      <c r="CB121" s="4"/>
      <c r="CC121" s="4"/>
      <c r="CD121" s="33">
        <f>IF($BF121&lt;=$Y$7,Entrées!J148/CD$2,"")</f>
        <v>0.3155921052631579</v>
      </c>
      <c r="CE121" s="33">
        <f>IF($BF121&lt;=$Y$7,Entrées!K148/CE$2,"")</f>
        <v>0.2525</v>
      </c>
      <c r="CF121" s="11">
        <f t="shared" si="66"/>
        <v>7600</v>
      </c>
      <c r="CG121" s="11">
        <f t="shared" si="67"/>
        <v>4200</v>
      </c>
      <c r="CH121" s="52">
        <f t="shared" si="68"/>
        <v>0.26950009137426939</v>
      </c>
      <c r="CI121" s="52">
        <f t="shared" si="69"/>
        <v>0.11132787698412699</v>
      </c>
      <c r="CK121" s="11"/>
      <c r="CL121" s="4"/>
      <c r="CO121" s="4"/>
    </row>
    <row r="122" spans="1:93">
      <c r="C122" s="11">
        <f>C85+1</f>
        <v>4</v>
      </c>
      <c r="D122" s="27"/>
      <c r="E122" s="27">
        <v>0</v>
      </c>
      <c r="F122" s="27">
        <f t="shared" ref="F122:AB122" si="128">E122+1</f>
        <v>1</v>
      </c>
      <c r="G122" s="27">
        <f t="shared" si="128"/>
        <v>2</v>
      </c>
      <c r="H122" s="27">
        <f t="shared" si="128"/>
        <v>3</v>
      </c>
      <c r="I122" s="27">
        <f t="shared" si="128"/>
        <v>4</v>
      </c>
      <c r="J122" s="27">
        <f t="shared" si="128"/>
        <v>5</v>
      </c>
      <c r="K122" s="27">
        <f t="shared" si="128"/>
        <v>6</v>
      </c>
      <c r="L122" s="27">
        <f t="shared" si="128"/>
        <v>7</v>
      </c>
      <c r="M122" s="27">
        <f t="shared" si="128"/>
        <v>8</v>
      </c>
      <c r="N122" s="27">
        <f t="shared" si="128"/>
        <v>9</v>
      </c>
      <c r="O122" s="27">
        <f t="shared" si="128"/>
        <v>10</v>
      </c>
      <c r="P122" s="27">
        <f t="shared" si="128"/>
        <v>11</v>
      </c>
      <c r="Q122" s="27">
        <f t="shared" si="128"/>
        <v>12</v>
      </c>
      <c r="R122" s="27">
        <f t="shared" si="128"/>
        <v>13</v>
      </c>
      <c r="S122" s="27">
        <f t="shared" si="128"/>
        <v>14</v>
      </c>
      <c r="T122" s="27">
        <f t="shared" si="128"/>
        <v>15</v>
      </c>
      <c r="U122" s="27">
        <f t="shared" si="128"/>
        <v>16</v>
      </c>
      <c r="V122" s="27">
        <f t="shared" si="128"/>
        <v>17</v>
      </c>
      <c r="W122" s="27">
        <f t="shared" si="128"/>
        <v>18</v>
      </c>
      <c r="X122" s="27">
        <f t="shared" si="128"/>
        <v>19</v>
      </c>
      <c r="Y122" s="27">
        <f t="shared" si="128"/>
        <v>20</v>
      </c>
      <c r="Z122" s="27">
        <f t="shared" si="128"/>
        <v>21</v>
      </c>
      <c r="AA122" s="27">
        <f t="shared" si="128"/>
        <v>22</v>
      </c>
      <c r="AB122" s="27">
        <f t="shared" si="128"/>
        <v>23</v>
      </c>
      <c r="AC122" s="11"/>
      <c r="AD122" s="39" t="s">
        <v>81</v>
      </c>
      <c r="AE122" s="39" t="s">
        <v>81</v>
      </c>
      <c r="AF122" s="39" t="s">
        <v>81</v>
      </c>
      <c r="AH122" s="11">
        <f>Entrées!A149</f>
        <v>5</v>
      </c>
      <c r="AI122" s="13">
        <f>Entrées!B149</f>
        <v>16</v>
      </c>
      <c r="AJ122" s="31">
        <f t="shared" ca="1" si="70"/>
        <v>55625.834722222207</v>
      </c>
      <c r="AK122" s="31">
        <f t="shared" ca="1" si="46"/>
        <v>55155.277777777781</v>
      </c>
      <c r="AL122" s="31">
        <f t="shared" ca="1" si="47"/>
        <v>55132.569444444431</v>
      </c>
      <c r="AM122" s="31">
        <f t="shared" ca="1" si="48"/>
        <v>439.35972222222233</v>
      </c>
      <c r="AN122" s="31">
        <f t="shared" ca="1" si="49"/>
        <v>2143.2847222222222</v>
      </c>
      <c r="AO122" s="31">
        <f t="shared" ca="1" si="50"/>
        <v>1711.4715277777773</v>
      </c>
      <c r="AP122" s="31">
        <f t="shared" ca="1" si="51"/>
        <v>43686.806944444448</v>
      </c>
      <c r="AQ122" s="31">
        <f t="shared" ca="1" si="52"/>
        <v>2048.2006944444447</v>
      </c>
      <c r="AR122" s="31">
        <f t="shared" ca="1" si="53"/>
        <v>467.57708333333329</v>
      </c>
      <c r="AS122" s="31">
        <f t="shared" ca="1" si="54"/>
        <v>9872.0041666666693</v>
      </c>
      <c r="AT122" s="31">
        <f t="shared" ca="1" si="55"/>
        <v>-752.91041666666672</v>
      </c>
      <c r="AU122" s="31">
        <f t="shared" ca="1" si="56"/>
        <v>580.30277777777769</v>
      </c>
      <c r="AV122" s="31">
        <f t="shared" ca="1" si="57"/>
        <v>-4570.3041666666659</v>
      </c>
      <c r="AW122" s="31">
        <f t="shared" ca="1" si="58"/>
        <v>53.39583333333335</v>
      </c>
      <c r="AX122" s="31">
        <f t="shared" ca="1" si="59"/>
        <v>1401.9361111111111</v>
      </c>
      <c r="AY122" s="31">
        <f t="shared" ca="1" si="60"/>
        <v>-1132.0805555555555</v>
      </c>
      <c r="AZ122" s="31">
        <f t="shared" ca="1" si="61"/>
        <v>-2177.1819444444441</v>
      </c>
      <c r="BA122" s="31">
        <f t="shared" ca="1" si="62"/>
        <v>644.8125</v>
      </c>
      <c r="BB122" s="31">
        <f t="shared" ca="1" si="63"/>
        <v>-1410.101388888889</v>
      </c>
      <c r="BC122" s="31">
        <f t="shared" ca="1" si="64"/>
        <v>-1800.2902777777781</v>
      </c>
      <c r="BD122" s="11"/>
      <c r="BE122" s="4"/>
      <c r="BF122" s="11">
        <f t="shared" si="65"/>
        <v>5</v>
      </c>
      <c r="BG122" s="11">
        <f t="shared" si="102"/>
        <v>16</v>
      </c>
      <c r="BH122" s="32">
        <f>IF($BF122&gt;$Y$7,"",IF(AND($BF122=$Y$7,$BG122=23),"",Entrées!C150-Entrées!C149))</f>
        <v>-901.5</v>
      </c>
      <c r="BI122" s="32">
        <f>IF($BF122&gt;$Y$7,"",IF(AND($BF122=$Y$7,$BG122=23),"",Entrées!D150-Entrées!D149))</f>
        <v>-1062.5</v>
      </c>
      <c r="BJ122" s="32">
        <f>IF($BF122&gt;$Y$7,"",IF(AND($BF122=$Y$7,$BG122=23),"",Entrées!E150-Entrées!E149))</f>
        <v>-1012.5</v>
      </c>
      <c r="BK122" s="32">
        <f>IF($BF122&gt;$Y$7,"",IF(AND($BF122=$Y$7,$BG122=23),"",Entrées!F150-Entrées!F149))</f>
        <v>27.5</v>
      </c>
      <c r="BL122" s="32">
        <f>IF($BF122&gt;$Y$7,"",IF(AND($BF122=$Y$7,$BG122=23),"",Entrées!G150-Entrées!G149))</f>
        <v>-8</v>
      </c>
      <c r="BM122" s="32">
        <f>IF($BF122&gt;$Y$7,"",IF(AND($BF122=$Y$7,$BG122=23),"",Entrées!H150-Entrées!H149))</f>
        <v>-33</v>
      </c>
      <c r="BN122" s="32">
        <f>IF($BF122&gt;$Y$7,"",IF(AND($BF122=$Y$7,$BG122=23),"",Entrées!I150-Entrées!I149))</f>
        <v>-27.5</v>
      </c>
      <c r="BO122" s="32">
        <f>IF($BF122&gt;$Y$7,"",IF(AND($BF122=$Y$7,$BG122=23),"",Entrées!J150-Entrées!J149))</f>
        <v>102.5</v>
      </c>
      <c r="BP122" s="32">
        <f>IF($BF122&gt;$Y$7,"",IF(AND($BF122=$Y$7,$BG122=23),"",Entrées!K150-Entrées!K149))</f>
        <v>-287</v>
      </c>
      <c r="BQ122" s="32">
        <f>IF($BF122&gt;$Y$7,"",IF(AND($BF122=$Y$7,$BG122=23),"",Entrées!L150-Entrées!L149))</f>
        <v>249</v>
      </c>
      <c r="BR122" s="32">
        <f>IF($BF122&gt;$Y$7,"",IF(AND($BF122=$Y$7,$BG122=23),"",Entrées!M150-Entrées!M149))</f>
        <v>-294</v>
      </c>
      <c r="BS122" s="32">
        <f>IF($BF122&gt;$Y$7,"",IF(AND($BF122=$Y$7,$BG122=23),"",Entrées!N150-Entrées!N149))</f>
        <v>8.5</v>
      </c>
      <c r="BT122" s="32">
        <f>IF($BF122&gt;$Y$7,"",IF(AND($BF122=$Y$7,$BG122=23),"",Entrées!O150-Entrées!O149))</f>
        <v>-640.5</v>
      </c>
      <c r="BU122" s="32">
        <f>IF($BF122&gt;$Y$7,"",IF(AND($BF122=$Y$7,$BG122=23),"",Entrées!P150-Entrées!P149))</f>
        <v>0.5</v>
      </c>
      <c r="BV122" s="32">
        <f>IF($BF122&gt;$Y$7,"",IF(AND($BF122=$Y$7,$BG122=23),"",Entrées!Q150-Entrées!Q149))</f>
        <v>-613</v>
      </c>
      <c r="BW122" s="32">
        <f>IF($BF122&gt;$Y$7,"",IF(AND($BF122=$Y$7,$BG122=23),"",Entrées!R150-Entrées!R149))</f>
        <v>90</v>
      </c>
      <c r="BX122" s="32">
        <f>IF($BF122&gt;$Y$7,"",IF(AND($BF122=$Y$7,$BG122=23),"",Entrées!S150-Entrées!S149))</f>
        <v>476</v>
      </c>
      <c r="BY122" s="32">
        <f>IF($BF122&gt;$Y$7,"",IF(AND($BF122=$Y$7,$BG122=23),"",Entrées!T150-Entrées!T149))</f>
        <v>0</v>
      </c>
      <c r="BZ122" s="32">
        <f>IF($BF122&gt;$Y$7,"",IF(AND($BF122=$Y$7,$BG122=23),"",Entrées!U150-Entrées!U149))</f>
        <v>-285</v>
      </c>
      <c r="CA122" s="32">
        <f>IF($BF122&gt;$Y$7,"",IF(AND($BF122=$Y$7,$BG122=23),"",Entrées!V150-Entrées!V149))</f>
        <v>156</v>
      </c>
      <c r="CB122" s="4"/>
      <c r="CC122" s="4"/>
      <c r="CD122" s="33">
        <f>IF($BF122&lt;=$Y$7,Entrées!J149/CD$2,"")</f>
        <v>0.32276315789473686</v>
      </c>
      <c r="CE122" s="33">
        <f>IF($BF122&lt;=$Y$7,Entrées!K149/CE$2,"")</f>
        <v>0.21345238095238095</v>
      </c>
      <c r="CF122" s="11">
        <f t="shared" si="66"/>
        <v>7600</v>
      </c>
      <c r="CG122" s="11">
        <f t="shared" si="67"/>
        <v>4200</v>
      </c>
      <c r="CH122" s="52">
        <f t="shared" si="68"/>
        <v>0.26950009137426939</v>
      </c>
      <c r="CI122" s="52">
        <f t="shared" si="69"/>
        <v>0.11132787698412699</v>
      </c>
      <c r="CK122" s="11"/>
      <c r="CL122" s="4"/>
      <c r="CO122" s="4"/>
    </row>
    <row r="123" spans="1:93">
      <c r="C123" s="11">
        <f>C122</f>
        <v>4</v>
      </c>
      <c r="D123" s="27">
        <v>1</v>
      </c>
      <c r="E123" s="28">
        <f ca="1">IF($D123&gt;$D$8,"",INDIRECT(ADDRESS(ROW(Entrées!$C$37)+($D123-1)*24+E$11,COLUMN(Entrées!$C$37)+($C123-1),4,TRUE,"Entrées")))</f>
        <v>421</v>
      </c>
      <c r="F123" s="28">
        <f ca="1">IF($D123&gt;$D$8,"",INDIRECT(ADDRESS(ROW(Entrées!$C$37)+($D123-1)*24+F$11,COLUMN(Entrées!$C$37)+($C123-1),4,TRUE,"Entrées")))</f>
        <v>359</v>
      </c>
      <c r="G123" s="28">
        <f ca="1">IF($D123&gt;$D$8,"",INDIRECT(ADDRESS(ROW(Entrées!$C$37)+($D123-1)*24+G$11,COLUMN(Entrées!$C$37)+($C123-1),4,TRUE,"Entrées")))</f>
        <v>357</v>
      </c>
      <c r="H123" s="28">
        <f ca="1">IF($D123&gt;$D$8,"",INDIRECT(ADDRESS(ROW(Entrées!$C$37)+($D123-1)*24+H$11,COLUMN(Entrées!$C$37)+($C123-1),4,TRUE,"Entrées")))</f>
        <v>354.5</v>
      </c>
      <c r="I123" s="28">
        <f ca="1">IF($D123&gt;$D$8,"",INDIRECT(ADDRESS(ROW(Entrées!$C$37)+($D123-1)*24+I$11,COLUMN(Entrées!$C$37)+($C123-1),4,TRUE,"Entrées")))</f>
        <v>355.5</v>
      </c>
      <c r="J123" s="28">
        <f ca="1">IF($D123&gt;$D$8,"",INDIRECT(ADDRESS(ROW(Entrées!$C$37)+($D123-1)*24+J$11,COLUMN(Entrées!$C$37)+($C123-1),4,TRUE,"Entrées")))</f>
        <v>354.5</v>
      </c>
      <c r="K123" s="28">
        <f ca="1">IF($D123&gt;$D$8,"",INDIRECT(ADDRESS(ROW(Entrées!$C$37)+($D123-1)*24+K$11,COLUMN(Entrées!$C$37)+($C123-1),4,TRUE,"Entrées")))</f>
        <v>355</v>
      </c>
      <c r="L123" s="28">
        <f ca="1">IF($D123&gt;$D$8,"",INDIRECT(ADDRESS(ROW(Entrées!$C$37)+($D123-1)*24+L$11,COLUMN(Entrées!$C$37)+($C123-1),4,TRUE,"Entrées")))</f>
        <v>353</v>
      </c>
      <c r="M123" s="28">
        <f ca="1">IF($D123&gt;$D$8,"",INDIRECT(ADDRESS(ROW(Entrées!$C$37)+($D123-1)*24+M$11,COLUMN(Entrées!$C$37)+($C123-1),4,TRUE,"Entrées")))</f>
        <v>354.5</v>
      </c>
      <c r="N123" s="28">
        <f ca="1">IF($D123&gt;$D$8,"",INDIRECT(ADDRESS(ROW(Entrées!$C$37)+($D123-1)*24+N$11,COLUMN(Entrées!$C$37)+($C123-1),4,TRUE,"Entrées")))</f>
        <v>353.5</v>
      </c>
      <c r="O123" s="28">
        <f ca="1">IF($D123&gt;$D$8,"",INDIRECT(ADDRESS(ROW(Entrées!$C$37)+($D123-1)*24+O$11,COLUMN(Entrées!$C$37)+($C123-1),4,TRUE,"Entrées")))</f>
        <v>353</v>
      </c>
      <c r="P123" s="28">
        <f ca="1">IF($D123&gt;$D$8,"",INDIRECT(ADDRESS(ROW(Entrées!$C$37)+($D123-1)*24+P$11,COLUMN(Entrées!$C$37)+($C123-1),4,TRUE,"Entrées")))</f>
        <v>354</v>
      </c>
      <c r="Q123" s="28">
        <f ca="1">IF($D123&gt;$D$8,"",INDIRECT(ADDRESS(ROW(Entrées!$C$37)+($D123-1)*24+Q$11,COLUMN(Entrées!$C$37)+($C123-1),4,TRUE,"Entrées")))</f>
        <v>353</v>
      </c>
      <c r="R123" s="28">
        <f ca="1">IF($D123&gt;$D$8,"",INDIRECT(ADDRESS(ROW(Entrées!$C$37)+($D123-1)*24+R$11,COLUMN(Entrées!$C$37)+($C123-1),4,TRUE,"Entrées")))</f>
        <v>353</v>
      </c>
      <c r="S123" s="28">
        <f ca="1">IF($D123&gt;$D$8,"",INDIRECT(ADDRESS(ROW(Entrées!$C$37)+($D123-1)*24+S$11,COLUMN(Entrées!$C$37)+($C123-1),4,TRUE,"Entrées")))</f>
        <v>352</v>
      </c>
      <c r="T123" s="28">
        <f ca="1">IF($D123&gt;$D$8,"",INDIRECT(ADDRESS(ROW(Entrées!$C$37)+($D123-1)*24+T$11,COLUMN(Entrées!$C$37)+($C123-1),4,TRUE,"Entrées")))</f>
        <v>352</v>
      </c>
      <c r="U123" s="28">
        <f ca="1">IF($D123&gt;$D$8,"",INDIRECT(ADDRESS(ROW(Entrées!$C$37)+($D123-1)*24+U$11,COLUMN(Entrées!$C$37)+($C123-1),4,TRUE,"Entrées")))</f>
        <v>352</v>
      </c>
      <c r="V123" s="28">
        <f ca="1">IF($D123&gt;$D$8,"",INDIRECT(ADDRESS(ROW(Entrées!$C$37)+($D123-1)*24+V$11,COLUMN(Entrées!$C$37)+($C123-1),4,TRUE,"Entrées")))</f>
        <v>353.5</v>
      </c>
      <c r="W123" s="28">
        <f ca="1">IF($D123&gt;$D$8,"",INDIRECT(ADDRESS(ROW(Entrées!$C$37)+($D123-1)*24+W$11,COLUMN(Entrées!$C$37)+($C123-1),4,TRUE,"Entrées")))</f>
        <v>351.5</v>
      </c>
      <c r="X123" s="28">
        <f ca="1">IF($D123&gt;$D$8,"",INDIRECT(ADDRESS(ROW(Entrées!$C$37)+($D123-1)*24+X$11,COLUMN(Entrées!$C$37)+($C123-1),4,TRUE,"Entrées")))</f>
        <v>354.5</v>
      </c>
      <c r="Y123" s="28">
        <f ca="1">IF($D123&gt;$D$8,"",INDIRECT(ADDRESS(ROW(Entrées!$C$37)+($D123-1)*24+Y$11,COLUMN(Entrées!$C$37)+($C123-1),4,TRUE,"Entrées")))</f>
        <v>355</v>
      </c>
      <c r="Z123" s="28">
        <f ca="1">IF($D123&gt;$D$8,"",INDIRECT(ADDRESS(ROW(Entrées!$C$37)+($D123-1)*24+Z$11,COLUMN(Entrées!$C$37)+($C123-1),4,TRUE,"Entrées")))</f>
        <v>355</v>
      </c>
      <c r="AA123" s="28">
        <f ca="1">IF($D123&gt;$D$8,"",INDIRECT(ADDRESS(ROW(Entrées!$C$37)+($D123-1)*24+AA$11,COLUMN(Entrées!$C$37)+($C123-1),4,TRUE,"Entrées")))</f>
        <v>355</v>
      </c>
      <c r="AB123" s="28">
        <f ca="1">IF($D123&gt;$D$8,"",INDIRECT(ADDRESS(ROW(Entrées!$C$37)+($D123-1)*24+AB$11,COLUMN(Entrées!$C$37)+($C123-1),4,TRUE,"Entrées")))</f>
        <v>354.5</v>
      </c>
      <c r="AC123" s="11"/>
      <c r="AD123" s="40">
        <f t="shared" ref="AD123:AD153" ca="1" si="129">SUM(E123:AB123)/24</f>
        <v>356.89583333333331</v>
      </c>
      <c r="AE123" s="40">
        <f ca="1">MAX(E123:AB123)</f>
        <v>421</v>
      </c>
      <c r="AF123" s="40">
        <f ca="1">MIN(E123:AB123)</f>
        <v>351.5</v>
      </c>
      <c r="AG123" s="4"/>
      <c r="AH123" s="11">
        <f>Entrées!A150</f>
        <v>5</v>
      </c>
      <c r="AI123" s="13">
        <f>Entrées!B150</f>
        <v>17</v>
      </c>
      <c r="AJ123" s="31">
        <f t="shared" ca="1" si="70"/>
        <v>55625.834722222207</v>
      </c>
      <c r="AK123" s="31">
        <f t="shared" ca="1" si="46"/>
        <v>55155.277777777781</v>
      </c>
      <c r="AL123" s="31">
        <f t="shared" ca="1" si="47"/>
        <v>55132.569444444431</v>
      </c>
      <c r="AM123" s="31">
        <f t="shared" ca="1" si="48"/>
        <v>439.35972222222233</v>
      </c>
      <c r="AN123" s="31">
        <f t="shared" ca="1" si="49"/>
        <v>2143.2847222222222</v>
      </c>
      <c r="AO123" s="31">
        <f t="shared" ca="1" si="50"/>
        <v>1711.4715277777773</v>
      </c>
      <c r="AP123" s="31">
        <f t="shared" ca="1" si="51"/>
        <v>43686.806944444448</v>
      </c>
      <c r="AQ123" s="31">
        <f t="shared" ca="1" si="52"/>
        <v>2048.2006944444447</v>
      </c>
      <c r="AR123" s="31">
        <f t="shared" ca="1" si="53"/>
        <v>467.57708333333329</v>
      </c>
      <c r="AS123" s="31">
        <f t="shared" ca="1" si="54"/>
        <v>9872.0041666666693</v>
      </c>
      <c r="AT123" s="31">
        <f t="shared" ca="1" si="55"/>
        <v>-752.91041666666672</v>
      </c>
      <c r="AU123" s="31">
        <f t="shared" ca="1" si="56"/>
        <v>580.30277777777769</v>
      </c>
      <c r="AV123" s="31">
        <f t="shared" ca="1" si="57"/>
        <v>-4570.3041666666659</v>
      </c>
      <c r="AW123" s="31">
        <f t="shared" ca="1" si="58"/>
        <v>53.39583333333335</v>
      </c>
      <c r="AX123" s="31">
        <f t="shared" ca="1" si="59"/>
        <v>1401.9361111111111</v>
      </c>
      <c r="AY123" s="31">
        <f t="shared" ca="1" si="60"/>
        <v>-1132.0805555555555</v>
      </c>
      <c r="AZ123" s="31">
        <f t="shared" ca="1" si="61"/>
        <v>-2177.1819444444441</v>
      </c>
      <c r="BA123" s="31">
        <f t="shared" ca="1" si="62"/>
        <v>644.8125</v>
      </c>
      <c r="BB123" s="31">
        <f t="shared" ca="1" si="63"/>
        <v>-1410.101388888889</v>
      </c>
      <c r="BC123" s="31">
        <f t="shared" ca="1" si="64"/>
        <v>-1800.2902777777781</v>
      </c>
      <c r="BD123" s="11"/>
      <c r="BE123" s="4"/>
      <c r="BF123" s="11">
        <f t="shared" si="65"/>
        <v>5</v>
      </c>
      <c r="BG123" s="11">
        <f t="shared" si="102"/>
        <v>17</v>
      </c>
      <c r="BH123" s="32">
        <f>IF($BF123&gt;$Y$7,"",IF(AND($BF123=$Y$7,$BG123=23),"",Entrées!C151-Entrées!C150))</f>
        <v>971</v>
      </c>
      <c r="BI123" s="32">
        <f>IF($BF123&gt;$Y$7,"",IF(AND($BF123=$Y$7,$BG123=23),"",Entrées!D151-Entrées!D150))</f>
        <v>987.5</v>
      </c>
      <c r="BJ123" s="32">
        <f>IF($BF123&gt;$Y$7,"",IF(AND($BF123=$Y$7,$BG123=23),"",Entrées!E151-Entrées!E150))</f>
        <v>1287.5</v>
      </c>
      <c r="BK123" s="32">
        <f>IF($BF123&gt;$Y$7,"",IF(AND($BF123=$Y$7,$BG123=23),"",Entrées!F151-Entrées!F150))</f>
        <v>-15.5</v>
      </c>
      <c r="BL123" s="32">
        <f>IF($BF123&gt;$Y$7,"",IF(AND($BF123=$Y$7,$BG123=23),"",Entrées!G151-Entrées!G150))</f>
        <v>-134</v>
      </c>
      <c r="BM123" s="32">
        <f>IF($BF123&gt;$Y$7,"",IF(AND($BF123=$Y$7,$BG123=23),"",Entrées!H151-Entrées!H150))</f>
        <v>17.5</v>
      </c>
      <c r="BN123" s="32">
        <f>IF($BF123&gt;$Y$7,"",IF(AND($BF123=$Y$7,$BG123=23),"",Entrées!I151-Entrées!I150))</f>
        <v>122</v>
      </c>
      <c r="BO123" s="32">
        <f>IF($BF123&gt;$Y$7,"",IF(AND($BF123=$Y$7,$BG123=23),"",Entrées!J151-Entrées!J150))</f>
        <v>58</v>
      </c>
      <c r="BP123" s="32">
        <f>IF($BF123&gt;$Y$7,"",IF(AND($BF123=$Y$7,$BG123=23),"",Entrées!K151-Entrées!K150))</f>
        <v>-212</v>
      </c>
      <c r="BQ123" s="32">
        <f>IF($BF123&gt;$Y$7,"",IF(AND($BF123=$Y$7,$BG123=23),"",Entrées!L151-Entrées!L150))</f>
        <v>273</v>
      </c>
      <c r="BR123" s="32">
        <f>IF($BF123&gt;$Y$7,"",IF(AND($BF123=$Y$7,$BG123=23),"",Entrées!M151-Entrées!M150))</f>
        <v>-1</v>
      </c>
      <c r="BS123" s="32">
        <f>IF($BF123&gt;$Y$7,"",IF(AND($BF123=$Y$7,$BG123=23),"",Entrées!N151-Entrées!N150))</f>
        <v>7.5</v>
      </c>
      <c r="BT123" s="32">
        <f>IF($BF123&gt;$Y$7,"",IF(AND($BF123=$Y$7,$BG123=23),"",Entrées!O151-Entrées!O150))</f>
        <v>857</v>
      </c>
      <c r="BU123" s="32">
        <f>IF($BF123&gt;$Y$7,"",IF(AND($BF123=$Y$7,$BG123=23),"",Entrées!P151-Entrées!P150))</f>
        <v>-2</v>
      </c>
      <c r="BV123" s="32">
        <f>IF($BF123&gt;$Y$7,"",IF(AND($BF123=$Y$7,$BG123=23),"",Entrées!Q151-Entrées!Q150))</f>
        <v>129</v>
      </c>
      <c r="BW123" s="32">
        <f>IF($BF123&gt;$Y$7,"",IF(AND($BF123=$Y$7,$BG123=23),"",Entrées!R151-Entrées!R150))</f>
        <v>162</v>
      </c>
      <c r="BX123" s="32">
        <f>IF($BF123&gt;$Y$7,"",IF(AND($BF123=$Y$7,$BG123=23),"",Entrées!S151-Entrées!S150))</f>
        <v>142</v>
      </c>
      <c r="BY123" s="32">
        <f>IF($BF123&gt;$Y$7,"",IF(AND($BF123=$Y$7,$BG123=23),"",Entrées!T151-Entrées!T150))</f>
        <v>0</v>
      </c>
      <c r="BZ123" s="32">
        <f>IF($BF123&gt;$Y$7,"",IF(AND($BF123=$Y$7,$BG123=23),"",Entrées!U151-Entrées!U150))</f>
        <v>809</v>
      </c>
      <c r="CA123" s="32">
        <f>IF($BF123&gt;$Y$7,"",IF(AND($BF123=$Y$7,$BG123=23),"",Entrées!V151-Entrées!V150))</f>
        <v>167</v>
      </c>
      <c r="CB123" s="4"/>
      <c r="CC123" s="4"/>
      <c r="CD123" s="33">
        <f>IF($BF123&lt;=$Y$7,Entrées!J150/CD$2,"")</f>
        <v>0.33624999999999999</v>
      </c>
      <c r="CE123" s="33">
        <f>IF($BF123&lt;=$Y$7,Entrées!K150/CE$2,"")</f>
        <v>0.14511904761904762</v>
      </c>
      <c r="CF123" s="11">
        <f t="shared" si="66"/>
        <v>7600</v>
      </c>
      <c r="CG123" s="11">
        <f t="shared" si="67"/>
        <v>4200</v>
      </c>
      <c r="CH123" s="52">
        <f t="shared" si="68"/>
        <v>0.26950009137426939</v>
      </c>
      <c r="CI123" s="52">
        <f t="shared" si="69"/>
        <v>0.11132787698412699</v>
      </c>
      <c r="CK123" s="11"/>
      <c r="CL123" s="4"/>
      <c r="CO123" s="4"/>
    </row>
    <row r="124" spans="1:93">
      <c r="C124" s="11">
        <f>C123</f>
        <v>4</v>
      </c>
      <c r="D124" s="27">
        <f t="shared" ref="D124:D153" si="130">D123+1</f>
        <v>2</v>
      </c>
      <c r="E124" s="28">
        <f ca="1">IF($D124&gt;$D$8,"",INDIRECT(ADDRESS(ROW(Entrées!$C$37)+($D124-1)*24+E$11,COLUMN(Entrées!$C$37)+($C124-1),4,TRUE,"Entrées")))</f>
        <v>354.5</v>
      </c>
      <c r="F124" s="28">
        <f ca="1">IF($D124&gt;$D$8,"",INDIRECT(ADDRESS(ROW(Entrées!$C$37)+($D124-1)*24+F$11,COLUMN(Entrées!$C$37)+($C124-1),4,TRUE,"Entrées")))</f>
        <v>354</v>
      </c>
      <c r="G124" s="28">
        <f ca="1">IF($D124&gt;$D$8,"",INDIRECT(ADDRESS(ROW(Entrées!$C$37)+($D124-1)*24+G$11,COLUMN(Entrées!$C$37)+($C124-1),4,TRUE,"Entrées")))</f>
        <v>354.5</v>
      </c>
      <c r="H124" s="28">
        <f ca="1">IF($D124&gt;$D$8,"",INDIRECT(ADDRESS(ROW(Entrées!$C$37)+($D124-1)*24+H$11,COLUMN(Entrées!$C$37)+($C124-1),4,TRUE,"Entrées")))</f>
        <v>354.5</v>
      </c>
      <c r="I124" s="28">
        <f ca="1">IF($D124&gt;$D$8,"",INDIRECT(ADDRESS(ROW(Entrées!$C$37)+($D124-1)*24+I$11,COLUMN(Entrées!$C$37)+($C124-1),4,TRUE,"Entrées")))</f>
        <v>354.5</v>
      </c>
      <c r="J124" s="28">
        <f ca="1">IF($D124&gt;$D$8,"",INDIRECT(ADDRESS(ROW(Entrées!$C$37)+($D124-1)*24+J$11,COLUMN(Entrées!$C$37)+($C124-1),4,TRUE,"Entrées")))</f>
        <v>355.5</v>
      </c>
      <c r="K124" s="28">
        <f ca="1">IF($D124&gt;$D$8,"",INDIRECT(ADDRESS(ROW(Entrées!$C$37)+($D124-1)*24+K$11,COLUMN(Entrées!$C$37)+($C124-1),4,TRUE,"Entrées")))</f>
        <v>355</v>
      </c>
      <c r="L124" s="28">
        <f ca="1">IF($D124&gt;$D$8,"",INDIRECT(ADDRESS(ROW(Entrées!$C$37)+($D124-1)*24+L$11,COLUMN(Entrées!$C$37)+($C124-1),4,TRUE,"Entrées")))</f>
        <v>354.5</v>
      </c>
      <c r="M124" s="28">
        <f ca="1">IF($D124&gt;$D$8,"",INDIRECT(ADDRESS(ROW(Entrées!$C$37)+($D124-1)*24+M$11,COLUMN(Entrées!$C$37)+($C124-1),4,TRUE,"Entrées")))</f>
        <v>365.5</v>
      </c>
      <c r="N124" s="28">
        <f ca="1">IF($D124&gt;$D$8,"",INDIRECT(ADDRESS(ROW(Entrées!$C$37)+($D124-1)*24+N$11,COLUMN(Entrées!$C$37)+($C124-1),4,TRUE,"Entrées")))</f>
        <v>365</v>
      </c>
      <c r="O124" s="28">
        <f ca="1">IF($D124&gt;$D$8,"",INDIRECT(ADDRESS(ROW(Entrées!$C$37)+($D124-1)*24+O$11,COLUMN(Entrées!$C$37)+($C124-1),4,TRUE,"Entrées")))</f>
        <v>369.5</v>
      </c>
      <c r="P124" s="28">
        <f ca="1">IF($D124&gt;$D$8,"",INDIRECT(ADDRESS(ROW(Entrées!$C$37)+($D124-1)*24+P$11,COLUMN(Entrées!$C$37)+($C124-1),4,TRUE,"Entrées")))</f>
        <v>364.5</v>
      </c>
      <c r="Q124" s="28">
        <f ca="1">IF($D124&gt;$D$8,"",INDIRECT(ADDRESS(ROW(Entrées!$C$37)+($D124-1)*24+Q$11,COLUMN(Entrées!$C$37)+($C124-1),4,TRUE,"Entrées")))</f>
        <v>365</v>
      </c>
      <c r="R124" s="28">
        <f ca="1">IF($D124&gt;$D$8,"",INDIRECT(ADDRESS(ROW(Entrées!$C$37)+($D124-1)*24+R$11,COLUMN(Entrées!$C$37)+($C124-1),4,TRUE,"Entrées")))</f>
        <v>367.5</v>
      </c>
      <c r="S124" s="28">
        <f ca="1">IF($D124&gt;$D$8,"",INDIRECT(ADDRESS(ROW(Entrées!$C$37)+($D124-1)*24+S$11,COLUMN(Entrées!$C$37)+($C124-1),4,TRUE,"Entrées")))</f>
        <v>365</v>
      </c>
      <c r="T124" s="28">
        <f ca="1">IF($D124&gt;$D$8,"",INDIRECT(ADDRESS(ROW(Entrées!$C$37)+($D124-1)*24+T$11,COLUMN(Entrées!$C$37)+($C124-1),4,TRUE,"Entrées")))</f>
        <v>367.5</v>
      </c>
      <c r="U124" s="28">
        <f ca="1">IF($D124&gt;$D$8,"",INDIRECT(ADDRESS(ROW(Entrées!$C$37)+($D124-1)*24+U$11,COLUMN(Entrées!$C$37)+($C124-1),4,TRUE,"Entrées")))</f>
        <v>367</v>
      </c>
      <c r="V124" s="28">
        <f ca="1">IF($D124&gt;$D$8,"",INDIRECT(ADDRESS(ROW(Entrées!$C$37)+($D124-1)*24+V$11,COLUMN(Entrées!$C$37)+($C124-1),4,TRUE,"Entrées")))</f>
        <v>368</v>
      </c>
      <c r="W124" s="28">
        <f ca="1">IF($D124&gt;$D$8,"",INDIRECT(ADDRESS(ROW(Entrées!$C$37)+($D124-1)*24+W$11,COLUMN(Entrées!$C$37)+($C124-1),4,TRUE,"Entrées")))</f>
        <v>366.5</v>
      </c>
      <c r="X124" s="28">
        <f ca="1">IF($D124&gt;$D$8,"",INDIRECT(ADDRESS(ROW(Entrées!$C$37)+($D124-1)*24+X$11,COLUMN(Entrées!$C$37)+($C124-1),4,TRUE,"Entrées")))</f>
        <v>368.5</v>
      </c>
      <c r="Y124" s="28">
        <f ca="1">IF($D124&gt;$D$8,"",INDIRECT(ADDRESS(ROW(Entrées!$C$37)+($D124-1)*24+Y$11,COLUMN(Entrées!$C$37)+($C124-1),4,TRUE,"Entrées")))</f>
        <v>367.5</v>
      </c>
      <c r="Z124" s="28">
        <f ca="1">IF($D124&gt;$D$8,"",INDIRECT(ADDRESS(ROW(Entrées!$C$37)+($D124-1)*24+Z$11,COLUMN(Entrées!$C$37)+($C124-1),4,TRUE,"Entrées")))</f>
        <v>366.5</v>
      </c>
      <c r="AA124" s="28">
        <f ca="1">IF($D124&gt;$D$8,"",INDIRECT(ADDRESS(ROW(Entrées!$C$37)+($D124-1)*24+AA$11,COLUMN(Entrées!$C$37)+($C124-1),4,TRUE,"Entrées")))</f>
        <v>366.5</v>
      </c>
      <c r="AB124" s="28">
        <f ca="1">IF($D124&gt;$D$8,"",INDIRECT(ADDRESS(ROW(Entrées!$C$37)+($D124-1)*24+AB$11,COLUMN(Entrées!$C$37)+($C124-1),4,TRUE,"Entrées")))</f>
        <v>365</v>
      </c>
      <c r="AC124" s="11"/>
      <c r="AD124" s="40">
        <f t="shared" ca="1" si="129"/>
        <v>362.58333333333331</v>
      </c>
      <c r="AE124" s="40">
        <f t="shared" ref="AE124:AE153" ca="1" si="131">MAX(E124:AB124)</f>
        <v>369.5</v>
      </c>
      <c r="AF124" s="40">
        <f t="shared" ref="AF124:AF153" ca="1" si="132">MIN(E124:AB124)</f>
        <v>354</v>
      </c>
      <c r="AG124" s="4"/>
      <c r="AH124" s="11">
        <f>Entrées!A151</f>
        <v>5</v>
      </c>
      <c r="AI124" s="13">
        <f>Entrées!B151</f>
        <v>18</v>
      </c>
      <c r="AJ124" s="31">
        <f t="shared" ca="1" si="70"/>
        <v>55625.834722222207</v>
      </c>
      <c r="AK124" s="31">
        <f t="shared" ca="1" si="46"/>
        <v>55155.277777777781</v>
      </c>
      <c r="AL124" s="31">
        <f t="shared" ca="1" si="47"/>
        <v>55132.569444444431</v>
      </c>
      <c r="AM124" s="31">
        <f t="shared" ca="1" si="48"/>
        <v>439.35972222222233</v>
      </c>
      <c r="AN124" s="31">
        <f t="shared" ca="1" si="49"/>
        <v>2143.2847222222222</v>
      </c>
      <c r="AO124" s="31">
        <f t="shared" ca="1" si="50"/>
        <v>1711.4715277777773</v>
      </c>
      <c r="AP124" s="31">
        <f t="shared" ca="1" si="51"/>
        <v>43686.806944444448</v>
      </c>
      <c r="AQ124" s="31">
        <f t="shared" ca="1" si="52"/>
        <v>2048.2006944444447</v>
      </c>
      <c r="AR124" s="31">
        <f t="shared" ca="1" si="53"/>
        <v>467.57708333333329</v>
      </c>
      <c r="AS124" s="31">
        <f t="shared" ca="1" si="54"/>
        <v>9872.0041666666693</v>
      </c>
      <c r="AT124" s="31">
        <f t="shared" ca="1" si="55"/>
        <v>-752.91041666666672</v>
      </c>
      <c r="AU124" s="31">
        <f t="shared" ca="1" si="56"/>
        <v>580.30277777777769</v>
      </c>
      <c r="AV124" s="31">
        <f t="shared" ca="1" si="57"/>
        <v>-4570.3041666666659</v>
      </c>
      <c r="AW124" s="31">
        <f t="shared" ca="1" si="58"/>
        <v>53.39583333333335</v>
      </c>
      <c r="AX124" s="31">
        <f t="shared" ca="1" si="59"/>
        <v>1401.9361111111111</v>
      </c>
      <c r="AY124" s="31">
        <f t="shared" ca="1" si="60"/>
        <v>-1132.0805555555555</v>
      </c>
      <c r="AZ124" s="31">
        <f t="shared" ca="1" si="61"/>
        <v>-2177.1819444444441</v>
      </c>
      <c r="BA124" s="31">
        <f t="shared" ca="1" si="62"/>
        <v>644.8125</v>
      </c>
      <c r="BB124" s="31">
        <f t="shared" ca="1" si="63"/>
        <v>-1410.101388888889</v>
      </c>
      <c r="BC124" s="31">
        <f t="shared" ca="1" si="64"/>
        <v>-1800.2902777777781</v>
      </c>
      <c r="BD124" s="11"/>
      <c r="BE124" s="4"/>
      <c r="BF124" s="11">
        <f t="shared" si="65"/>
        <v>5</v>
      </c>
      <c r="BG124" s="11">
        <f t="shared" si="102"/>
        <v>18</v>
      </c>
      <c r="BH124" s="32">
        <f>IF($BF124&gt;$Y$7,"",IF(AND($BF124=$Y$7,$BG124=23),"",Entrées!C152-Entrées!C151))</f>
        <v>2039</v>
      </c>
      <c r="BI124" s="32">
        <f>IF($BF124&gt;$Y$7,"",IF(AND($BF124=$Y$7,$BG124=23),"",Entrées!D152-Entrées!D151))</f>
        <v>1300</v>
      </c>
      <c r="BJ124" s="32">
        <f>IF($BF124&gt;$Y$7,"",IF(AND($BF124=$Y$7,$BG124=23),"",Entrées!E152-Entrées!E151))</f>
        <v>1250</v>
      </c>
      <c r="BK124" s="32">
        <f>IF($BF124&gt;$Y$7,"",IF(AND($BF124=$Y$7,$BG124=23),"",Entrées!F152-Entrées!F151))</f>
        <v>-219.5</v>
      </c>
      <c r="BL124" s="32">
        <f>IF($BF124&gt;$Y$7,"",IF(AND($BF124=$Y$7,$BG124=23),"",Entrées!G152-Entrées!G151))</f>
        <v>123.5</v>
      </c>
      <c r="BM124" s="32">
        <f>IF($BF124&gt;$Y$7,"",IF(AND($BF124=$Y$7,$BG124=23),"",Entrées!H152-Entrées!H151))</f>
        <v>39</v>
      </c>
      <c r="BN124" s="32">
        <f>IF($BF124&gt;$Y$7,"",IF(AND($BF124=$Y$7,$BG124=23),"",Entrées!I152-Entrées!I151))</f>
        <v>76</v>
      </c>
      <c r="BO124" s="32">
        <f>IF($BF124&gt;$Y$7,"",IF(AND($BF124=$Y$7,$BG124=23),"",Entrées!J152-Entrées!J151))</f>
        <v>25</v>
      </c>
      <c r="BP124" s="32">
        <f>IF($BF124&gt;$Y$7,"",IF(AND($BF124=$Y$7,$BG124=23),"",Entrées!K152-Entrées!K151))</f>
        <v>-235.5</v>
      </c>
      <c r="BQ124" s="32">
        <f>IF($BF124&gt;$Y$7,"",IF(AND($BF124=$Y$7,$BG124=23),"",Entrées!L152-Entrées!L151))</f>
        <v>997</v>
      </c>
      <c r="BR124" s="32">
        <f>IF($BF124&gt;$Y$7,"",IF(AND($BF124=$Y$7,$BG124=23),"",Entrées!M152-Entrées!M151))</f>
        <v>325</v>
      </c>
      <c r="BS124" s="32">
        <f>IF($BF124&gt;$Y$7,"",IF(AND($BF124=$Y$7,$BG124=23),"",Entrées!N152-Entrées!N151))</f>
        <v>-6.5</v>
      </c>
      <c r="BT124" s="32">
        <f>IF($BF124&gt;$Y$7,"",IF(AND($BF124=$Y$7,$BG124=23),"",Entrées!O152-Entrées!O151))</f>
        <v>914</v>
      </c>
      <c r="BU124" s="32">
        <f>IF($BF124&gt;$Y$7,"",IF(AND($BF124=$Y$7,$BG124=23),"",Entrées!P152-Entrées!P151))</f>
        <v>-2</v>
      </c>
      <c r="BV124" s="32">
        <f>IF($BF124&gt;$Y$7,"",IF(AND($BF124=$Y$7,$BG124=23),"",Entrées!Q152-Entrées!Q151))</f>
        <v>623</v>
      </c>
      <c r="BW124" s="32">
        <f>IF($BF124&gt;$Y$7,"",IF(AND($BF124=$Y$7,$BG124=23),"",Entrées!R152-Entrées!R151))</f>
        <v>151</v>
      </c>
      <c r="BX124" s="32">
        <f>IF($BF124&gt;$Y$7,"",IF(AND($BF124=$Y$7,$BG124=23),"",Entrées!S152-Entrées!S151))</f>
        <v>-47</v>
      </c>
      <c r="BY124" s="32">
        <f>IF($BF124&gt;$Y$7,"",IF(AND($BF124=$Y$7,$BG124=23),"",Entrées!T152-Entrées!T151))</f>
        <v>500</v>
      </c>
      <c r="BZ124" s="32">
        <f>IF($BF124&gt;$Y$7,"",IF(AND($BF124=$Y$7,$BG124=23),"",Entrées!U152-Entrées!U151))</f>
        <v>-146</v>
      </c>
      <c r="CA124" s="32">
        <f>IF($BF124&gt;$Y$7,"",IF(AND($BF124=$Y$7,$BG124=23),"",Entrées!V152-Entrées!V151))</f>
        <v>-474</v>
      </c>
      <c r="CB124" s="4"/>
      <c r="CC124" s="4"/>
      <c r="CD124" s="33">
        <f>IF($BF124&lt;=$Y$7,Entrées!J151/CD$2,"")</f>
        <v>0.34388157894736843</v>
      </c>
      <c r="CE124" s="33">
        <f>IF($BF124&lt;=$Y$7,Entrées!K151/CE$2,"")</f>
        <v>9.464285714285714E-2</v>
      </c>
      <c r="CF124" s="11">
        <f t="shared" si="66"/>
        <v>7600</v>
      </c>
      <c r="CG124" s="11">
        <f t="shared" si="67"/>
        <v>4200</v>
      </c>
      <c r="CH124" s="52">
        <f t="shared" si="68"/>
        <v>0.26950009137426939</v>
      </c>
      <c r="CI124" s="52">
        <f t="shared" si="69"/>
        <v>0.11132787698412699</v>
      </c>
      <c r="CK124" s="11"/>
      <c r="CL124" s="4"/>
      <c r="CO124" s="4"/>
    </row>
    <row r="125" spans="1:93">
      <c r="C125" s="11">
        <f t="shared" ref="C125:C153" si="133">C124</f>
        <v>4</v>
      </c>
      <c r="D125" s="27">
        <f t="shared" si="130"/>
        <v>3</v>
      </c>
      <c r="E125" s="28">
        <f ca="1">IF($D125&gt;$D$8,"",INDIRECT(ADDRESS(ROW(Entrées!$C$37)+($D125-1)*24+E$11,COLUMN(Entrées!$C$37)+($C125-1),4,TRUE,"Entrées")))</f>
        <v>363.5</v>
      </c>
      <c r="F125" s="28">
        <f ca="1">IF($D125&gt;$D$8,"",INDIRECT(ADDRESS(ROW(Entrées!$C$37)+($D125-1)*24+F$11,COLUMN(Entrées!$C$37)+($C125-1),4,TRUE,"Entrées")))</f>
        <v>360</v>
      </c>
      <c r="G125" s="28">
        <f ca="1">IF($D125&gt;$D$8,"",INDIRECT(ADDRESS(ROW(Entrées!$C$37)+($D125-1)*24+G$11,COLUMN(Entrées!$C$37)+($C125-1),4,TRUE,"Entrées")))</f>
        <v>359.5</v>
      </c>
      <c r="H125" s="28">
        <f ca="1">IF($D125&gt;$D$8,"",INDIRECT(ADDRESS(ROW(Entrées!$C$37)+($D125-1)*24+H$11,COLUMN(Entrées!$C$37)+($C125-1),4,TRUE,"Entrées")))</f>
        <v>359.5</v>
      </c>
      <c r="I125" s="28">
        <f ca="1">IF($D125&gt;$D$8,"",INDIRECT(ADDRESS(ROW(Entrées!$C$37)+($D125-1)*24+I$11,COLUMN(Entrées!$C$37)+($C125-1),4,TRUE,"Entrées")))</f>
        <v>358.5</v>
      </c>
      <c r="J125" s="28">
        <f ca="1">IF($D125&gt;$D$8,"",INDIRECT(ADDRESS(ROW(Entrées!$C$37)+($D125-1)*24+J$11,COLUMN(Entrées!$C$37)+($C125-1),4,TRUE,"Entrées")))</f>
        <v>360.5</v>
      </c>
      <c r="K125" s="28">
        <f ca="1">IF($D125&gt;$D$8,"",INDIRECT(ADDRESS(ROW(Entrées!$C$37)+($D125-1)*24+K$11,COLUMN(Entrées!$C$37)+($C125-1),4,TRUE,"Entrées")))</f>
        <v>364</v>
      </c>
      <c r="L125" s="28">
        <f ca="1">IF($D125&gt;$D$8,"",INDIRECT(ADDRESS(ROW(Entrées!$C$37)+($D125-1)*24+L$11,COLUMN(Entrées!$C$37)+($C125-1),4,TRUE,"Entrées")))</f>
        <v>366.5</v>
      </c>
      <c r="M125" s="28">
        <f ca="1">IF($D125&gt;$D$8,"",INDIRECT(ADDRESS(ROW(Entrées!$C$37)+($D125-1)*24+M$11,COLUMN(Entrées!$C$37)+($C125-1),4,TRUE,"Entrées")))</f>
        <v>979</v>
      </c>
      <c r="N125" s="28">
        <f ca="1">IF($D125&gt;$D$8,"",INDIRECT(ADDRESS(ROW(Entrées!$C$37)+($D125-1)*24+N$11,COLUMN(Entrées!$C$37)+($C125-1),4,TRUE,"Entrées")))</f>
        <v>1202.5</v>
      </c>
      <c r="O125" s="28">
        <f ca="1">IF($D125&gt;$D$8,"",INDIRECT(ADDRESS(ROW(Entrées!$C$37)+($D125-1)*24+O$11,COLUMN(Entrées!$C$37)+($C125-1),4,TRUE,"Entrées")))</f>
        <v>892.5</v>
      </c>
      <c r="P125" s="28">
        <f ca="1">IF($D125&gt;$D$8,"",INDIRECT(ADDRESS(ROW(Entrées!$C$37)+($D125-1)*24+P$11,COLUMN(Entrées!$C$37)+($C125-1),4,TRUE,"Entrées")))</f>
        <v>904</v>
      </c>
      <c r="Q125" s="28">
        <f ca="1">IF($D125&gt;$D$8,"",INDIRECT(ADDRESS(ROW(Entrées!$C$37)+($D125-1)*24+Q$11,COLUMN(Entrées!$C$37)+($C125-1),4,TRUE,"Entrées")))</f>
        <v>714.5</v>
      </c>
      <c r="R125" s="28">
        <f ca="1">IF($D125&gt;$D$8,"",INDIRECT(ADDRESS(ROW(Entrées!$C$37)+($D125-1)*24+R$11,COLUMN(Entrées!$C$37)+($C125-1),4,TRUE,"Entrées")))</f>
        <v>367.5</v>
      </c>
      <c r="S125" s="28">
        <f ca="1">IF($D125&gt;$D$8,"",INDIRECT(ADDRESS(ROW(Entrées!$C$37)+($D125-1)*24+S$11,COLUMN(Entrées!$C$37)+($C125-1),4,TRUE,"Entrées")))</f>
        <v>367.5</v>
      </c>
      <c r="T125" s="28">
        <f ca="1">IF($D125&gt;$D$8,"",INDIRECT(ADDRESS(ROW(Entrées!$C$37)+($D125-1)*24+T$11,COLUMN(Entrées!$C$37)+($C125-1),4,TRUE,"Entrées")))</f>
        <v>367.5</v>
      </c>
      <c r="U125" s="28">
        <f ca="1">IF($D125&gt;$D$8,"",INDIRECT(ADDRESS(ROW(Entrées!$C$37)+($D125-1)*24+U$11,COLUMN(Entrées!$C$37)+($C125-1),4,TRUE,"Entrées")))</f>
        <v>368</v>
      </c>
      <c r="V125" s="28">
        <f ca="1">IF($D125&gt;$D$8,"",INDIRECT(ADDRESS(ROW(Entrées!$C$37)+($D125-1)*24+V$11,COLUMN(Entrées!$C$37)+($C125-1),4,TRUE,"Entrées")))</f>
        <v>369.5</v>
      </c>
      <c r="W125" s="28">
        <f ca="1">IF($D125&gt;$D$8,"",INDIRECT(ADDRESS(ROW(Entrées!$C$37)+($D125-1)*24+W$11,COLUMN(Entrées!$C$37)+($C125-1),4,TRUE,"Entrées")))</f>
        <v>368.5</v>
      </c>
      <c r="X125" s="28">
        <f ca="1">IF($D125&gt;$D$8,"",INDIRECT(ADDRESS(ROW(Entrées!$C$37)+($D125-1)*24+X$11,COLUMN(Entrées!$C$37)+($C125-1),4,TRUE,"Entrées")))</f>
        <v>369</v>
      </c>
      <c r="Y125" s="28">
        <f ca="1">IF($D125&gt;$D$8,"",INDIRECT(ADDRESS(ROW(Entrées!$C$37)+($D125-1)*24+Y$11,COLUMN(Entrées!$C$37)+($C125-1),4,TRUE,"Entrées")))</f>
        <v>366.5</v>
      </c>
      <c r="Z125" s="28">
        <f ca="1">IF($D125&gt;$D$8,"",INDIRECT(ADDRESS(ROW(Entrées!$C$37)+($D125-1)*24+Z$11,COLUMN(Entrées!$C$37)+($C125-1),4,TRUE,"Entrées")))</f>
        <v>369</v>
      </c>
      <c r="AA125" s="28">
        <f ca="1">IF($D125&gt;$D$8,"",INDIRECT(ADDRESS(ROW(Entrées!$C$37)+($D125-1)*24+AA$11,COLUMN(Entrées!$C$37)+($C125-1),4,TRUE,"Entrées")))</f>
        <v>366.5</v>
      </c>
      <c r="AB125" s="28">
        <f ca="1">IF($D125&gt;$D$8,"",INDIRECT(ADDRESS(ROW(Entrées!$C$37)+($D125-1)*24+AB$11,COLUMN(Entrées!$C$37)+($C125-1),4,TRUE,"Entrées")))</f>
        <v>367</v>
      </c>
      <c r="AC125" s="11"/>
      <c r="AD125" s="40">
        <f t="shared" ca="1" si="129"/>
        <v>484.625</v>
      </c>
      <c r="AE125" s="40">
        <f t="shared" ca="1" si="131"/>
        <v>1202.5</v>
      </c>
      <c r="AF125" s="40">
        <f t="shared" ca="1" si="132"/>
        <v>358.5</v>
      </c>
      <c r="AG125" s="4"/>
      <c r="AH125" s="11">
        <f>Entrées!A152</f>
        <v>5</v>
      </c>
      <c r="AI125" s="13">
        <f>Entrées!B152</f>
        <v>19</v>
      </c>
      <c r="AJ125" s="31">
        <f t="shared" ca="1" si="70"/>
        <v>55625.834722222207</v>
      </c>
      <c r="AK125" s="31">
        <f t="shared" ca="1" si="46"/>
        <v>55155.277777777781</v>
      </c>
      <c r="AL125" s="31">
        <f t="shared" ca="1" si="47"/>
        <v>55132.569444444431</v>
      </c>
      <c r="AM125" s="31">
        <f t="shared" ca="1" si="48"/>
        <v>439.35972222222233</v>
      </c>
      <c r="AN125" s="31">
        <f t="shared" ca="1" si="49"/>
        <v>2143.2847222222222</v>
      </c>
      <c r="AO125" s="31">
        <f t="shared" ca="1" si="50"/>
        <v>1711.4715277777773</v>
      </c>
      <c r="AP125" s="31">
        <f t="shared" ca="1" si="51"/>
        <v>43686.806944444448</v>
      </c>
      <c r="AQ125" s="31">
        <f t="shared" ca="1" si="52"/>
        <v>2048.2006944444447</v>
      </c>
      <c r="AR125" s="31">
        <f t="shared" ca="1" si="53"/>
        <v>467.57708333333329</v>
      </c>
      <c r="AS125" s="31">
        <f t="shared" ca="1" si="54"/>
        <v>9872.0041666666693</v>
      </c>
      <c r="AT125" s="31">
        <f t="shared" ca="1" si="55"/>
        <v>-752.91041666666672</v>
      </c>
      <c r="AU125" s="31">
        <f t="shared" ca="1" si="56"/>
        <v>580.30277777777769</v>
      </c>
      <c r="AV125" s="31">
        <f t="shared" ca="1" si="57"/>
        <v>-4570.3041666666659</v>
      </c>
      <c r="AW125" s="31">
        <f t="shared" ca="1" si="58"/>
        <v>53.39583333333335</v>
      </c>
      <c r="AX125" s="31">
        <f t="shared" ca="1" si="59"/>
        <v>1401.9361111111111</v>
      </c>
      <c r="AY125" s="31">
        <f t="shared" ca="1" si="60"/>
        <v>-1132.0805555555555</v>
      </c>
      <c r="AZ125" s="31">
        <f t="shared" ca="1" si="61"/>
        <v>-2177.1819444444441</v>
      </c>
      <c r="BA125" s="31">
        <f t="shared" ca="1" si="62"/>
        <v>644.8125</v>
      </c>
      <c r="BB125" s="31">
        <f t="shared" ca="1" si="63"/>
        <v>-1410.101388888889</v>
      </c>
      <c r="BC125" s="31">
        <f t="shared" ca="1" si="64"/>
        <v>-1800.2902777777781</v>
      </c>
      <c r="BD125" s="11"/>
      <c r="BE125" s="4"/>
      <c r="BF125" s="11">
        <f t="shared" si="65"/>
        <v>5</v>
      </c>
      <c r="BG125" s="11">
        <f t="shared" si="102"/>
        <v>19</v>
      </c>
      <c r="BH125" s="32">
        <f>IF($BF125&gt;$Y$7,"",IF(AND($BF125=$Y$7,$BG125=23),"",Entrées!C153-Entrées!C152))</f>
        <v>-226</v>
      </c>
      <c r="BI125" s="32">
        <f>IF($BF125&gt;$Y$7,"",IF(AND($BF125=$Y$7,$BG125=23),"",Entrées!D153-Entrées!D152))</f>
        <v>762.5</v>
      </c>
      <c r="BJ125" s="32">
        <f>IF($BF125&gt;$Y$7,"",IF(AND($BF125=$Y$7,$BG125=23),"",Entrées!E153-Entrées!E152))</f>
        <v>250</v>
      </c>
      <c r="BK125" s="32">
        <f>IF($BF125&gt;$Y$7,"",IF(AND($BF125=$Y$7,$BG125=23),"",Entrées!F153-Entrées!F152))</f>
        <v>-220</v>
      </c>
      <c r="BL125" s="32">
        <f>IF($BF125&gt;$Y$7,"",IF(AND($BF125=$Y$7,$BG125=23),"",Entrées!G153-Entrées!G152))</f>
        <v>-243</v>
      </c>
      <c r="BM125" s="32">
        <f>IF($BF125&gt;$Y$7,"",IF(AND($BF125=$Y$7,$BG125=23),"",Entrées!H153-Entrées!H152))</f>
        <v>60</v>
      </c>
      <c r="BN125" s="32">
        <f>IF($BF125&gt;$Y$7,"",IF(AND($BF125=$Y$7,$BG125=23),"",Entrées!I153-Entrées!I152))</f>
        <v>19</v>
      </c>
      <c r="BO125" s="32">
        <f>IF($BF125&gt;$Y$7,"",IF(AND($BF125=$Y$7,$BG125=23),"",Entrées!J153-Entrées!J152))</f>
        <v>-120.5</v>
      </c>
      <c r="BP125" s="32">
        <f>IF($BF125&gt;$Y$7,"",IF(AND($BF125=$Y$7,$BG125=23),"",Entrées!K153-Entrées!K152))</f>
        <v>-148.5</v>
      </c>
      <c r="BQ125" s="32">
        <f>IF($BF125&gt;$Y$7,"",IF(AND($BF125=$Y$7,$BG125=23),"",Entrées!L153-Entrées!L152))</f>
        <v>749.5</v>
      </c>
      <c r="BR125" s="32">
        <f>IF($BF125&gt;$Y$7,"",IF(AND($BF125=$Y$7,$BG125=23),"",Entrées!M153-Entrées!M152))</f>
        <v>77</v>
      </c>
      <c r="BS125" s="32">
        <f>IF($BF125&gt;$Y$7,"",IF(AND($BF125=$Y$7,$BG125=23),"",Entrées!N153-Entrées!N152))</f>
        <v>-2</v>
      </c>
      <c r="BT125" s="32">
        <f>IF($BF125&gt;$Y$7,"",IF(AND($BF125=$Y$7,$BG125=23),"",Entrées!O153-Entrées!O152))</f>
        <v>-397</v>
      </c>
      <c r="BU125" s="32">
        <f>IF($BF125&gt;$Y$7,"",IF(AND($BF125=$Y$7,$BG125=23),"",Entrées!P153-Entrées!P152))</f>
        <v>-5.5</v>
      </c>
      <c r="BV125" s="32">
        <f>IF($BF125&gt;$Y$7,"",IF(AND($BF125=$Y$7,$BG125=23),"",Entrées!Q153-Entrées!Q152))</f>
        <v>-110</v>
      </c>
      <c r="BW125" s="32">
        <f>IF($BF125&gt;$Y$7,"",IF(AND($BF125=$Y$7,$BG125=23),"",Entrées!R153-Entrées!R152))</f>
        <v>-162</v>
      </c>
      <c r="BX125" s="32">
        <f>IF($BF125&gt;$Y$7,"",IF(AND($BF125=$Y$7,$BG125=23),"",Entrées!S153-Entrées!S152))</f>
        <v>-123</v>
      </c>
      <c r="BY125" s="32">
        <f>IF($BF125&gt;$Y$7,"",IF(AND($BF125=$Y$7,$BG125=23),"",Entrées!T153-Entrées!T152))</f>
        <v>0</v>
      </c>
      <c r="BZ125" s="32">
        <f>IF($BF125&gt;$Y$7,"",IF(AND($BF125=$Y$7,$BG125=23),"",Entrées!U153-Entrées!U152))</f>
        <v>-807</v>
      </c>
      <c r="CA125" s="32">
        <f>IF($BF125&gt;$Y$7,"",IF(AND($BF125=$Y$7,$BG125=23),"",Entrées!V153-Entrées!V152))</f>
        <v>241</v>
      </c>
      <c r="CB125" s="4"/>
      <c r="CC125" s="4"/>
      <c r="CD125" s="33">
        <f>IF($BF125&lt;=$Y$7,Entrées!J152/CD$2,"")</f>
        <v>0.34717105263157894</v>
      </c>
      <c r="CE125" s="33">
        <f>IF($BF125&lt;=$Y$7,Entrées!K152/CE$2,"")</f>
        <v>3.8571428571428569E-2</v>
      </c>
      <c r="CF125" s="11">
        <f t="shared" si="66"/>
        <v>7600</v>
      </c>
      <c r="CG125" s="11">
        <f t="shared" si="67"/>
        <v>4200</v>
      </c>
      <c r="CH125" s="52">
        <f t="shared" si="68"/>
        <v>0.26950009137426939</v>
      </c>
      <c r="CI125" s="52">
        <f t="shared" si="69"/>
        <v>0.11132787698412699</v>
      </c>
      <c r="CK125" s="11"/>
      <c r="CL125" s="4"/>
      <c r="CO125" s="4"/>
    </row>
    <row r="126" spans="1:93">
      <c r="C126" s="11">
        <f t="shared" si="133"/>
        <v>4</v>
      </c>
      <c r="D126" s="27">
        <f t="shared" si="130"/>
        <v>4</v>
      </c>
      <c r="E126" s="28">
        <f ca="1">IF($D126&gt;$D$8,"",INDIRECT(ADDRESS(ROW(Entrées!$C$37)+($D126-1)*24+E$11,COLUMN(Entrées!$C$37)+($C126-1),4,TRUE,"Entrées")))</f>
        <v>365</v>
      </c>
      <c r="F126" s="28">
        <f ca="1">IF($D126&gt;$D$8,"",INDIRECT(ADDRESS(ROW(Entrées!$C$37)+($D126-1)*24+F$11,COLUMN(Entrées!$C$37)+($C126-1),4,TRUE,"Entrées")))</f>
        <v>363</v>
      </c>
      <c r="G126" s="28">
        <f ca="1">IF($D126&gt;$D$8,"",INDIRECT(ADDRESS(ROW(Entrées!$C$37)+($D126-1)*24+G$11,COLUMN(Entrées!$C$37)+($C126-1),4,TRUE,"Entrées")))</f>
        <v>361</v>
      </c>
      <c r="H126" s="28">
        <f ca="1">IF($D126&gt;$D$8,"",INDIRECT(ADDRESS(ROW(Entrées!$C$37)+($D126-1)*24+H$11,COLUMN(Entrées!$C$37)+($C126-1),4,TRUE,"Entrées")))</f>
        <v>361.5</v>
      </c>
      <c r="I126" s="28">
        <f ca="1">IF($D126&gt;$D$8,"",INDIRECT(ADDRESS(ROW(Entrées!$C$37)+($D126-1)*24+I$11,COLUMN(Entrées!$C$37)+($C126-1),4,TRUE,"Entrées")))</f>
        <v>360.5</v>
      </c>
      <c r="J126" s="28">
        <f ca="1">IF($D126&gt;$D$8,"",INDIRECT(ADDRESS(ROW(Entrées!$C$37)+($D126-1)*24+J$11,COLUMN(Entrées!$C$37)+($C126-1),4,TRUE,"Entrées")))</f>
        <v>363</v>
      </c>
      <c r="K126" s="28">
        <f ca="1">IF($D126&gt;$D$8,"",INDIRECT(ADDRESS(ROW(Entrées!$C$37)+($D126-1)*24+K$11,COLUMN(Entrées!$C$37)+($C126-1),4,TRUE,"Entrées")))</f>
        <v>372.5</v>
      </c>
      <c r="L126" s="28">
        <f ca="1">IF($D126&gt;$D$8,"",INDIRECT(ADDRESS(ROW(Entrées!$C$37)+($D126-1)*24+L$11,COLUMN(Entrées!$C$37)+($C126-1),4,TRUE,"Entrées")))</f>
        <v>374</v>
      </c>
      <c r="M126" s="28">
        <f ca="1">IF($D126&gt;$D$8,"",INDIRECT(ADDRESS(ROW(Entrées!$C$37)+($D126-1)*24+M$11,COLUMN(Entrées!$C$37)+($C126-1),4,TRUE,"Entrées")))</f>
        <v>374</v>
      </c>
      <c r="N126" s="28">
        <f ca="1">IF($D126&gt;$D$8,"",INDIRECT(ADDRESS(ROW(Entrées!$C$37)+($D126-1)*24+N$11,COLUMN(Entrées!$C$37)+($C126-1),4,TRUE,"Entrées")))</f>
        <v>377</v>
      </c>
      <c r="O126" s="28">
        <f ca="1">IF($D126&gt;$D$8,"",INDIRECT(ADDRESS(ROW(Entrées!$C$37)+($D126-1)*24+O$11,COLUMN(Entrées!$C$37)+($C126-1),4,TRUE,"Entrées")))</f>
        <v>377.5</v>
      </c>
      <c r="P126" s="28">
        <f ca="1">IF($D126&gt;$D$8,"",INDIRECT(ADDRESS(ROW(Entrées!$C$37)+($D126-1)*24+P$11,COLUMN(Entrées!$C$37)+($C126-1),4,TRUE,"Entrées")))</f>
        <v>375.5</v>
      </c>
      <c r="Q126" s="28">
        <f ca="1">IF($D126&gt;$D$8,"",INDIRECT(ADDRESS(ROW(Entrées!$C$37)+($D126-1)*24+Q$11,COLUMN(Entrées!$C$37)+($C126-1),4,TRUE,"Entrées")))</f>
        <v>380</v>
      </c>
      <c r="R126" s="28">
        <f ca="1">IF($D126&gt;$D$8,"",INDIRECT(ADDRESS(ROW(Entrées!$C$37)+($D126-1)*24+R$11,COLUMN(Entrées!$C$37)+($C126-1),4,TRUE,"Entrées")))</f>
        <v>374</v>
      </c>
      <c r="S126" s="28">
        <f ca="1">IF($D126&gt;$D$8,"",INDIRECT(ADDRESS(ROW(Entrées!$C$37)+($D126-1)*24+S$11,COLUMN(Entrées!$C$37)+($C126-1),4,TRUE,"Entrées")))</f>
        <v>377.5</v>
      </c>
      <c r="T126" s="28">
        <f ca="1">IF($D126&gt;$D$8,"",INDIRECT(ADDRESS(ROW(Entrées!$C$37)+($D126-1)*24+T$11,COLUMN(Entrées!$C$37)+($C126-1),4,TRUE,"Entrées")))</f>
        <v>376</v>
      </c>
      <c r="U126" s="28">
        <f ca="1">IF($D126&gt;$D$8,"",INDIRECT(ADDRESS(ROW(Entrées!$C$37)+($D126-1)*24+U$11,COLUMN(Entrées!$C$37)+($C126-1),4,TRUE,"Entrées")))</f>
        <v>373</v>
      </c>
      <c r="V126" s="28">
        <f ca="1">IF($D126&gt;$D$8,"",INDIRECT(ADDRESS(ROW(Entrées!$C$37)+($D126-1)*24+V$11,COLUMN(Entrées!$C$37)+($C126-1),4,TRUE,"Entrées")))</f>
        <v>373.5</v>
      </c>
      <c r="W126" s="28">
        <f ca="1">IF($D126&gt;$D$8,"",INDIRECT(ADDRESS(ROW(Entrées!$C$37)+($D126-1)*24+W$11,COLUMN(Entrées!$C$37)+($C126-1),4,TRUE,"Entrées")))</f>
        <v>368.5</v>
      </c>
      <c r="X126" s="28">
        <f ca="1">IF($D126&gt;$D$8,"",INDIRECT(ADDRESS(ROW(Entrées!$C$37)+($D126-1)*24+X$11,COLUMN(Entrées!$C$37)+($C126-1),4,TRUE,"Entrées")))</f>
        <v>368.5</v>
      </c>
      <c r="Y126" s="28">
        <f ca="1">IF($D126&gt;$D$8,"",INDIRECT(ADDRESS(ROW(Entrées!$C$37)+($D126-1)*24+Y$11,COLUMN(Entrées!$C$37)+($C126-1),4,TRUE,"Entrées")))</f>
        <v>539.5</v>
      </c>
      <c r="Z126" s="28">
        <f ca="1">IF($D126&gt;$D$8,"",INDIRECT(ADDRESS(ROW(Entrées!$C$37)+($D126-1)*24+Z$11,COLUMN(Entrées!$C$37)+($C126-1),4,TRUE,"Entrées")))</f>
        <v>705.5</v>
      </c>
      <c r="AA126" s="28">
        <f ca="1">IF($D126&gt;$D$8,"",INDIRECT(ADDRESS(ROW(Entrées!$C$37)+($D126-1)*24+AA$11,COLUMN(Entrées!$C$37)+($C126-1),4,TRUE,"Entrées")))</f>
        <v>366</v>
      </c>
      <c r="AB126" s="28">
        <f ca="1">IF($D126&gt;$D$8,"",INDIRECT(ADDRESS(ROW(Entrées!$C$37)+($D126-1)*24+AB$11,COLUMN(Entrées!$C$37)+($C126-1),4,TRUE,"Entrées")))</f>
        <v>365</v>
      </c>
      <c r="AC126" s="11"/>
      <c r="AD126" s="40">
        <f t="shared" ca="1" si="129"/>
        <v>391.3125</v>
      </c>
      <c r="AE126" s="40">
        <f t="shared" ca="1" si="131"/>
        <v>705.5</v>
      </c>
      <c r="AF126" s="40">
        <f t="shared" ca="1" si="132"/>
        <v>360.5</v>
      </c>
      <c r="AG126" s="4"/>
      <c r="AH126" s="11">
        <f>Entrées!A153</f>
        <v>5</v>
      </c>
      <c r="AI126" s="13">
        <f>Entrées!B153</f>
        <v>20</v>
      </c>
      <c r="AJ126" s="31">
        <f t="shared" ca="1" si="70"/>
        <v>55625.834722222207</v>
      </c>
      <c r="AK126" s="31">
        <f t="shared" ca="1" si="46"/>
        <v>55155.277777777781</v>
      </c>
      <c r="AL126" s="31">
        <f t="shared" ca="1" si="47"/>
        <v>55132.569444444431</v>
      </c>
      <c r="AM126" s="31">
        <f t="shared" ca="1" si="48"/>
        <v>439.35972222222233</v>
      </c>
      <c r="AN126" s="31">
        <f t="shared" ca="1" si="49"/>
        <v>2143.2847222222222</v>
      </c>
      <c r="AO126" s="31">
        <f t="shared" ca="1" si="50"/>
        <v>1711.4715277777773</v>
      </c>
      <c r="AP126" s="31">
        <f t="shared" ca="1" si="51"/>
        <v>43686.806944444448</v>
      </c>
      <c r="AQ126" s="31">
        <f t="shared" ca="1" si="52"/>
        <v>2048.2006944444447</v>
      </c>
      <c r="AR126" s="31">
        <f t="shared" ca="1" si="53"/>
        <v>467.57708333333329</v>
      </c>
      <c r="AS126" s="31">
        <f t="shared" ca="1" si="54"/>
        <v>9872.0041666666693</v>
      </c>
      <c r="AT126" s="31">
        <f t="shared" ca="1" si="55"/>
        <v>-752.91041666666672</v>
      </c>
      <c r="AU126" s="31">
        <f t="shared" ca="1" si="56"/>
        <v>580.30277777777769</v>
      </c>
      <c r="AV126" s="31">
        <f t="shared" ca="1" si="57"/>
        <v>-4570.3041666666659</v>
      </c>
      <c r="AW126" s="31">
        <f t="shared" ca="1" si="58"/>
        <v>53.39583333333335</v>
      </c>
      <c r="AX126" s="31">
        <f t="shared" ca="1" si="59"/>
        <v>1401.9361111111111</v>
      </c>
      <c r="AY126" s="31">
        <f t="shared" ca="1" si="60"/>
        <v>-1132.0805555555555</v>
      </c>
      <c r="AZ126" s="31">
        <f t="shared" ca="1" si="61"/>
        <v>-2177.1819444444441</v>
      </c>
      <c r="BA126" s="31">
        <f t="shared" ca="1" si="62"/>
        <v>644.8125</v>
      </c>
      <c r="BB126" s="31">
        <f t="shared" ca="1" si="63"/>
        <v>-1410.101388888889</v>
      </c>
      <c r="BC126" s="31">
        <f t="shared" ca="1" si="64"/>
        <v>-1800.2902777777781</v>
      </c>
      <c r="BD126" s="11"/>
      <c r="BE126" s="4"/>
      <c r="BF126" s="11">
        <f t="shared" si="65"/>
        <v>5</v>
      </c>
      <c r="BG126" s="11">
        <f t="shared" si="102"/>
        <v>20</v>
      </c>
      <c r="BH126" s="32">
        <f>IF($BF126&gt;$Y$7,"",IF(AND($BF126=$Y$7,$BG126=23),"",Entrées!C154-Entrées!C153))</f>
        <v>-315</v>
      </c>
      <c r="BI126" s="32">
        <f>IF($BF126&gt;$Y$7,"",IF(AND($BF126=$Y$7,$BG126=23),"",Entrées!D154-Entrées!D153))</f>
        <v>25</v>
      </c>
      <c r="BJ126" s="32">
        <f>IF($BF126&gt;$Y$7,"",IF(AND($BF126=$Y$7,$BG126=23),"",Entrées!E154-Entrées!E153))</f>
        <v>-487.5</v>
      </c>
      <c r="BK126" s="32">
        <f>IF($BF126&gt;$Y$7,"",IF(AND($BF126=$Y$7,$BG126=23),"",Entrées!F154-Entrées!F153))</f>
        <v>-36.5</v>
      </c>
      <c r="BL126" s="32">
        <f>IF($BF126&gt;$Y$7,"",IF(AND($BF126=$Y$7,$BG126=23),"",Entrées!G154-Entrées!G153))</f>
        <v>-133.5</v>
      </c>
      <c r="BM126" s="32">
        <f>IF($BF126&gt;$Y$7,"",IF(AND($BF126=$Y$7,$BG126=23),"",Entrées!H154-Entrées!H153))</f>
        <v>19.5</v>
      </c>
      <c r="BN126" s="32">
        <f>IF($BF126&gt;$Y$7,"",IF(AND($BF126=$Y$7,$BG126=23),"",Entrées!I154-Entrées!I153))</f>
        <v>5.5</v>
      </c>
      <c r="BO126" s="32">
        <f>IF($BF126&gt;$Y$7,"",IF(AND($BF126=$Y$7,$BG126=23),"",Entrées!J154-Entrées!J153))</f>
        <v>-37</v>
      </c>
      <c r="BP126" s="32">
        <f>IF($BF126&gt;$Y$7,"",IF(AND($BF126=$Y$7,$BG126=23),"",Entrées!K154-Entrées!K153))</f>
        <v>-13.5</v>
      </c>
      <c r="BQ126" s="32">
        <f>IF($BF126&gt;$Y$7,"",IF(AND($BF126=$Y$7,$BG126=23),"",Entrées!L154-Entrées!L153))</f>
        <v>181</v>
      </c>
      <c r="BR126" s="32">
        <f>IF($BF126&gt;$Y$7,"",IF(AND($BF126=$Y$7,$BG126=23),"",Entrées!M154-Entrées!M153))</f>
        <v>-0.5</v>
      </c>
      <c r="BS126" s="32">
        <f>IF($BF126&gt;$Y$7,"",IF(AND($BF126=$Y$7,$BG126=23),"",Entrées!N154-Entrées!N153))</f>
        <v>7</v>
      </c>
      <c r="BT126" s="32">
        <f>IF($BF126&gt;$Y$7,"",IF(AND($BF126=$Y$7,$BG126=23),"",Entrées!O154-Entrées!O153))</f>
        <v>-308</v>
      </c>
      <c r="BU126" s="32">
        <f>IF($BF126&gt;$Y$7,"",IF(AND($BF126=$Y$7,$BG126=23),"",Entrées!P154-Entrées!P153))</f>
        <v>-2</v>
      </c>
      <c r="BV126" s="32">
        <f>IF($BF126&gt;$Y$7,"",IF(AND($BF126=$Y$7,$BG126=23),"",Entrées!Q154-Entrées!Q153))</f>
        <v>-63</v>
      </c>
      <c r="BW126" s="32">
        <f>IF($BF126&gt;$Y$7,"",IF(AND($BF126=$Y$7,$BG126=23),"",Entrées!R154-Entrées!R153))</f>
        <v>-102</v>
      </c>
      <c r="BX126" s="32">
        <f>IF($BF126&gt;$Y$7,"",IF(AND($BF126=$Y$7,$BG126=23),"",Entrées!S154-Entrées!S153))</f>
        <v>-95</v>
      </c>
      <c r="BY126" s="32">
        <f>IF($BF126&gt;$Y$7,"",IF(AND($BF126=$Y$7,$BG126=23),"",Entrées!T154-Entrées!T153))</f>
        <v>0</v>
      </c>
      <c r="BZ126" s="32">
        <f>IF($BF126&gt;$Y$7,"",IF(AND($BF126=$Y$7,$BG126=23),"",Entrées!U154-Entrées!U153))</f>
        <v>632</v>
      </c>
      <c r="CA126" s="32">
        <f>IF($BF126&gt;$Y$7,"",IF(AND($BF126=$Y$7,$BG126=23),"",Entrées!V154-Entrées!V153))</f>
        <v>-259</v>
      </c>
      <c r="CB126" s="4"/>
      <c r="CC126" s="4"/>
      <c r="CD126" s="33">
        <f>IF($BF126&lt;=$Y$7,Entrées!J153/CD$2,"")</f>
        <v>0.33131578947368423</v>
      </c>
      <c r="CE126" s="33">
        <f>IF($BF126&lt;=$Y$7,Entrées!K153/CE$2,"")</f>
        <v>3.2142857142857142E-3</v>
      </c>
      <c r="CF126" s="11">
        <f t="shared" si="66"/>
        <v>7600</v>
      </c>
      <c r="CG126" s="11">
        <f t="shared" si="67"/>
        <v>4200</v>
      </c>
      <c r="CH126" s="52">
        <f t="shared" si="68"/>
        <v>0.26950009137426939</v>
      </c>
      <c r="CI126" s="52">
        <f t="shared" si="69"/>
        <v>0.11132787698412699</v>
      </c>
      <c r="CK126" s="11"/>
      <c r="CL126" s="4"/>
      <c r="CO126" s="4"/>
    </row>
    <row r="127" spans="1:93">
      <c r="C127" s="11">
        <f t="shared" si="133"/>
        <v>4</v>
      </c>
      <c r="D127" s="27">
        <f t="shared" si="130"/>
        <v>5</v>
      </c>
      <c r="E127" s="28">
        <f ca="1">IF($D127&gt;$D$8,"",INDIRECT(ADDRESS(ROW(Entrées!$C$37)+($D127-1)*24+E$11,COLUMN(Entrées!$C$37)+($C127-1),4,TRUE,"Entrées")))</f>
        <v>362.5</v>
      </c>
      <c r="F127" s="28">
        <f ca="1">IF($D127&gt;$D$8,"",INDIRECT(ADDRESS(ROW(Entrées!$C$37)+($D127-1)*24+F$11,COLUMN(Entrées!$C$37)+($C127-1),4,TRUE,"Entrées")))</f>
        <v>360</v>
      </c>
      <c r="G127" s="28">
        <f ca="1">IF($D127&gt;$D$8,"",INDIRECT(ADDRESS(ROW(Entrées!$C$37)+($D127-1)*24+G$11,COLUMN(Entrées!$C$37)+($C127-1),4,TRUE,"Entrées")))</f>
        <v>359</v>
      </c>
      <c r="H127" s="28">
        <f ca="1">IF($D127&gt;$D$8,"",INDIRECT(ADDRESS(ROW(Entrées!$C$37)+($D127-1)*24+H$11,COLUMN(Entrées!$C$37)+($C127-1),4,TRUE,"Entrées")))</f>
        <v>359.5</v>
      </c>
      <c r="I127" s="28">
        <f ca="1">IF($D127&gt;$D$8,"",INDIRECT(ADDRESS(ROW(Entrées!$C$37)+($D127-1)*24+I$11,COLUMN(Entrées!$C$37)+($C127-1),4,TRUE,"Entrées")))</f>
        <v>360.5</v>
      </c>
      <c r="J127" s="28">
        <f ca="1">IF($D127&gt;$D$8,"",INDIRECT(ADDRESS(ROW(Entrées!$C$37)+($D127-1)*24+J$11,COLUMN(Entrées!$C$37)+($C127-1),4,TRUE,"Entrées")))</f>
        <v>389</v>
      </c>
      <c r="K127" s="28">
        <f ca="1">IF($D127&gt;$D$8,"",INDIRECT(ADDRESS(ROW(Entrées!$C$37)+($D127-1)*24+K$11,COLUMN(Entrées!$C$37)+($C127-1),4,TRUE,"Entrées")))</f>
        <v>573.5</v>
      </c>
      <c r="L127" s="28">
        <f ca="1">IF($D127&gt;$D$8,"",INDIRECT(ADDRESS(ROW(Entrées!$C$37)+($D127-1)*24+L$11,COLUMN(Entrées!$C$37)+($C127-1),4,TRUE,"Entrées")))</f>
        <v>772</v>
      </c>
      <c r="M127" s="28">
        <f ca="1">IF($D127&gt;$D$8,"",INDIRECT(ADDRESS(ROW(Entrées!$C$37)+($D127-1)*24+M$11,COLUMN(Entrées!$C$37)+($C127-1),4,TRUE,"Entrées")))</f>
        <v>1058</v>
      </c>
      <c r="N127" s="28">
        <f ca="1">IF($D127&gt;$D$8,"",INDIRECT(ADDRESS(ROW(Entrées!$C$37)+($D127-1)*24+N$11,COLUMN(Entrées!$C$37)+($C127-1),4,TRUE,"Entrées")))</f>
        <v>1121.5</v>
      </c>
      <c r="O127" s="28">
        <f ca="1">IF($D127&gt;$D$8,"",INDIRECT(ADDRESS(ROW(Entrées!$C$37)+($D127-1)*24+O$11,COLUMN(Entrées!$C$37)+($C127-1),4,TRUE,"Entrées")))</f>
        <v>1232.5</v>
      </c>
      <c r="P127" s="28">
        <f ca="1">IF($D127&gt;$D$8,"",INDIRECT(ADDRESS(ROW(Entrées!$C$37)+($D127-1)*24+P$11,COLUMN(Entrées!$C$37)+($C127-1),4,TRUE,"Entrées")))</f>
        <v>1355</v>
      </c>
      <c r="Q127" s="28">
        <f ca="1">IF($D127&gt;$D$8,"",INDIRECT(ADDRESS(ROW(Entrées!$C$37)+($D127-1)*24+Q$11,COLUMN(Entrées!$C$37)+($C127-1),4,TRUE,"Entrées")))</f>
        <v>1421</v>
      </c>
      <c r="R127" s="28">
        <f ca="1">IF($D127&gt;$D$8,"",INDIRECT(ADDRESS(ROW(Entrées!$C$37)+($D127-1)*24+R$11,COLUMN(Entrées!$C$37)+($C127-1),4,TRUE,"Entrées")))</f>
        <v>1369</v>
      </c>
      <c r="S127" s="28">
        <f ca="1">IF($D127&gt;$D$8,"",INDIRECT(ADDRESS(ROW(Entrées!$C$37)+($D127-1)*24+S$11,COLUMN(Entrées!$C$37)+($C127-1),4,TRUE,"Entrées")))</f>
        <v>1393.5</v>
      </c>
      <c r="T127" s="28">
        <f ca="1">IF($D127&gt;$D$8,"",INDIRECT(ADDRESS(ROW(Entrées!$C$37)+($D127-1)*24+T$11,COLUMN(Entrées!$C$37)+($C127-1),4,TRUE,"Entrées")))</f>
        <v>1349.5</v>
      </c>
      <c r="U127" s="28">
        <f ca="1">IF($D127&gt;$D$8,"",INDIRECT(ADDRESS(ROW(Entrées!$C$37)+($D127-1)*24+U$11,COLUMN(Entrées!$C$37)+($C127-1),4,TRUE,"Entrées")))</f>
        <v>1173</v>
      </c>
      <c r="V127" s="28">
        <f ca="1">IF($D127&gt;$D$8,"",INDIRECT(ADDRESS(ROW(Entrées!$C$37)+($D127-1)*24+V$11,COLUMN(Entrées!$C$37)+($C127-1),4,TRUE,"Entrées")))</f>
        <v>1200.5</v>
      </c>
      <c r="W127" s="28">
        <f ca="1">IF($D127&gt;$D$8,"",INDIRECT(ADDRESS(ROW(Entrées!$C$37)+($D127-1)*24+W$11,COLUMN(Entrées!$C$37)+($C127-1),4,TRUE,"Entrées")))</f>
        <v>1185</v>
      </c>
      <c r="X127" s="28">
        <f ca="1">IF($D127&gt;$D$8,"",INDIRECT(ADDRESS(ROW(Entrées!$C$37)+($D127-1)*24+X$11,COLUMN(Entrées!$C$37)+($C127-1),4,TRUE,"Entrées")))</f>
        <v>965.5</v>
      </c>
      <c r="Y127" s="28">
        <f ca="1">IF($D127&gt;$D$8,"",INDIRECT(ADDRESS(ROW(Entrées!$C$37)+($D127-1)*24+Y$11,COLUMN(Entrées!$C$37)+($C127-1),4,TRUE,"Entrées")))</f>
        <v>745.5</v>
      </c>
      <c r="Z127" s="28">
        <f ca="1">IF($D127&gt;$D$8,"",INDIRECT(ADDRESS(ROW(Entrées!$C$37)+($D127-1)*24+Z$11,COLUMN(Entrées!$C$37)+($C127-1),4,TRUE,"Entrées")))</f>
        <v>709</v>
      </c>
      <c r="AA127" s="28">
        <f ca="1">IF($D127&gt;$D$8,"",INDIRECT(ADDRESS(ROW(Entrées!$C$37)+($D127-1)*24+AA$11,COLUMN(Entrées!$C$37)+($C127-1),4,TRUE,"Entrées")))</f>
        <v>599.5</v>
      </c>
      <c r="AB127" s="28">
        <f ca="1">IF($D127&gt;$D$8,"",INDIRECT(ADDRESS(ROW(Entrées!$C$37)+($D127-1)*24+AB$11,COLUMN(Entrées!$C$37)+($C127-1),4,TRUE,"Entrées")))</f>
        <v>648</v>
      </c>
      <c r="AC127" s="11"/>
      <c r="AD127" s="40">
        <f t="shared" ca="1" si="129"/>
        <v>877.58333333333337</v>
      </c>
      <c r="AE127" s="40">
        <f t="shared" ca="1" si="131"/>
        <v>1421</v>
      </c>
      <c r="AF127" s="40">
        <f t="shared" ca="1" si="132"/>
        <v>359</v>
      </c>
      <c r="AG127" s="4"/>
      <c r="AH127" s="11">
        <f>Entrées!A154</f>
        <v>5</v>
      </c>
      <c r="AI127" s="13">
        <f>Entrées!B154</f>
        <v>21</v>
      </c>
      <c r="AJ127" s="31">
        <f t="shared" ca="1" si="70"/>
        <v>55625.834722222207</v>
      </c>
      <c r="AK127" s="31">
        <f t="shared" ca="1" si="46"/>
        <v>55155.277777777781</v>
      </c>
      <c r="AL127" s="31">
        <f t="shared" ca="1" si="47"/>
        <v>55132.569444444431</v>
      </c>
      <c r="AM127" s="31">
        <f t="shared" ca="1" si="48"/>
        <v>439.35972222222233</v>
      </c>
      <c r="AN127" s="31">
        <f t="shared" ca="1" si="49"/>
        <v>2143.2847222222222</v>
      </c>
      <c r="AO127" s="31">
        <f t="shared" ca="1" si="50"/>
        <v>1711.4715277777773</v>
      </c>
      <c r="AP127" s="31">
        <f t="shared" ca="1" si="51"/>
        <v>43686.806944444448</v>
      </c>
      <c r="AQ127" s="31">
        <f t="shared" ca="1" si="52"/>
        <v>2048.2006944444447</v>
      </c>
      <c r="AR127" s="31">
        <f t="shared" ca="1" si="53"/>
        <v>467.57708333333329</v>
      </c>
      <c r="AS127" s="31">
        <f t="shared" ca="1" si="54"/>
        <v>9872.0041666666693</v>
      </c>
      <c r="AT127" s="31">
        <f t="shared" ca="1" si="55"/>
        <v>-752.91041666666672</v>
      </c>
      <c r="AU127" s="31">
        <f t="shared" ca="1" si="56"/>
        <v>580.30277777777769</v>
      </c>
      <c r="AV127" s="31">
        <f t="shared" ca="1" si="57"/>
        <v>-4570.3041666666659</v>
      </c>
      <c r="AW127" s="31">
        <f t="shared" ca="1" si="58"/>
        <v>53.39583333333335</v>
      </c>
      <c r="AX127" s="31">
        <f t="shared" ca="1" si="59"/>
        <v>1401.9361111111111</v>
      </c>
      <c r="AY127" s="31">
        <f t="shared" ca="1" si="60"/>
        <v>-1132.0805555555555</v>
      </c>
      <c r="AZ127" s="31">
        <f t="shared" ca="1" si="61"/>
        <v>-2177.1819444444441</v>
      </c>
      <c r="BA127" s="31">
        <f t="shared" ca="1" si="62"/>
        <v>644.8125</v>
      </c>
      <c r="BB127" s="31">
        <f t="shared" ca="1" si="63"/>
        <v>-1410.101388888889</v>
      </c>
      <c r="BC127" s="31">
        <f t="shared" ca="1" si="64"/>
        <v>-1800.2902777777781</v>
      </c>
      <c r="BD127" s="11"/>
      <c r="BE127" s="11"/>
      <c r="BF127" s="11">
        <f t="shared" si="65"/>
        <v>5</v>
      </c>
      <c r="BG127" s="11">
        <f t="shared" si="102"/>
        <v>21</v>
      </c>
      <c r="BH127" s="32">
        <f>IF($BF127&gt;$Y$7,"",IF(AND($BF127=$Y$7,$BG127=23),"",Entrées!C155-Entrées!C154))</f>
        <v>-1833.5</v>
      </c>
      <c r="BI127" s="32">
        <f>IF($BF127&gt;$Y$7,"",IF(AND($BF127=$Y$7,$BG127=23),"",Entrées!D155-Entrées!D154))</f>
        <v>-787.5</v>
      </c>
      <c r="BJ127" s="32">
        <f>IF($BF127&gt;$Y$7,"",IF(AND($BF127=$Y$7,$BG127=23),"",Entrées!E155-Entrées!E154))</f>
        <v>-1100</v>
      </c>
      <c r="BK127" s="32">
        <f>IF($BF127&gt;$Y$7,"",IF(AND($BF127=$Y$7,$BG127=23),"",Entrées!F155-Entrées!F154))</f>
        <v>-109.5</v>
      </c>
      <c r="BL127" s="32">
        <f>IF($BF127&gt;$Y$7,"",IF(AND($BF127=$Y$7,$BG127=23),"",Entrées!G155-Entrées!G154))</f>
        <v>-167.5</v>
      </c>
      <c r="BM127" s="32">
        <f>IF($BF127&gt;$Y$7,"",IF(AND($BF127=$Y$7,$BG127=23),"",Entrées!H155-Entrées!H154))</f>
        <v>-59.5</v>
      </c>
      <c r="BN127" s="32">
        <f>IF($BF127&gt;$Y$7,"",IF(AND($BF127=$Y$7,$BG127=23),"",Entrées!I155-Entrées!I154))</f>
        <v>-289</v>
      </c>
      <c r="BO127" s="32">
        <f>IF($BF127&gt;$Y$7,"",IF(AND($BF127=$Y$7,$BG127=23),"",Entrées!J155-Entrées!J154))</f>
        <v>24.5</v>
      </c>
      <c r="BP127" s="32">
        <f>IF($BF127&gt;$Y$7,"",IF(AND($BF127=$Y$7,$BG127=23),"",Entrées!K155-Entrées!K154))</f>
        <v>0</v>
      </c>
      <c r="BQ127" s="32">
        <f>IF($BF127&gt;$Y$7,"",IF(AND($BF127=$Y$7,$BG127=23),"",Entrées!L155-Entrées!L154))</f>
        <v>-1743</v>
      </c>
      <c r="BR127" s="32">
        <f>IF($BF127&gt;$Y$7,"",IF(AND($BF127=$Y$7,$BG127=23),"",Entrées!M155-Entrées!M154))</f>
        <v>0</v>
      </c>
      <c r="BS127" s="32">
        <f>IF($BF127&gt;$Y$7,"",IF(AND($BF127=$Y$7,$BG127=23),"",Entrées!N155-Entrées!N154))</f>
        <v>-4</v>
      </c>
      <c r="BT127" s="32">
        <f>IF($BF127&gt;$Y$7,"",IF(AND($BF127=$Y$7,$BG127=23),"",Entrées!O155-Entrées!O154))</f>
        <v>515</v>
      </c>
      <c r="BU127" s="32">
        <f>IF($BF127&gt;$Y$7,"",IF(AND($BF127=$Y$7,$BG127=23),"",Entrées!P155-Entrées!P154))</f>
        <v>-1.5</v>
      </c>
      <c r="BV127" s="32">
        <f>IF($BF127&gt;$Y$7,"",IF(AND($BF127=$Y$7,$BG127=23),"",Entrées!Q155-Entrées!Q154))</f>
        <v>273</v>
      </c>
      <c r="BW127" s="32">
        <f>IF($BF127&gt;$Y$7,"",IF(AND($BF127=$Y$7,$BG127=23),"",Entrées!R155-Entrées!R154))</f>
        <v>220</v>
      </c>
      <c r="BX127" s="32">
        <f>IF($BF127&gt;$Y$7,"",IF(AND($BF127=$Y$7,$BG127=23),"",Entrées!S155-Entrées!S154))</f>
        <v>-419</v>
      </c>
      <c r="BY127" s="32">
        <f>IF($BF127&gt;$Y$7,"",IF(AND($BF127=$Y$7,$BG127=23),"",Entrées!T155-Entrées!T154))</f>
        <v>0</v>
      </c>
      <c r="BZ127" s="32">
        <f>IF($BF127&gt;$Y$7,"",IF(AND($BF127=$Y$7,$BG127=23),"",Entrées!U155-Entrées!U154))</f>
        <v>644</v>
      </c>
      <c r="CA127" s="32">
        <f>IF($BF127&gt;$Y$7,"",IF(AND($BF127=$Y$7,$BG127=23),"",Entrées!V155-Entrées!V154))</f>
        <v>142</v>
      </c>
      <c r="CB127" s="11"/>
      <c r="CD127" s="33">
        <f>IF($BF127&lt;=$Y$7,Entrées!J154/CD$2,"")</f>
        <v>0.32644736842105265</v>
      </c>
      <c r="CE127" s="33">
        <f>IF($BF127&lt;=$Y$7,Entrées!K154/CE$2,"")</f>
        <v>0</v>
      </c>
      <c r="CF127" s="11">
        <f t="shared" si="66"/>
        <v>7600</v>
      </c>
      <c r="CG127" s="11">
        <f t="shared" si="67"/>
        <v>4200</v>
      </c>
      <c r="CH127" s="52">
        <f t="shared" si="68"/>
        <v>0.26950009137426939</v>
      </c>
      <c r="CI127" s="52">
        <f t="shared" si="69"/>
        <v>0.11132787698412699</v>
      </c>
      <c r="CK127" s="11"/>
      <c r="CL127" s="11"/>
    </row>
    <row r="128" spans="1:93">
      <c r="C128" s="11">
        <f t="shared" si="133"/>
        <v>4</v>
      </c>
      <c r="D128" s="27">
        <f t="shared" si="130"/>
        <v>6</v>
      </c>
      <c r="E128" s="28">
        <f ca="1">IF($D128&gt;$D$8,"",INDIRECT(ADDRESS(ROW(Entrées!$C$37)+($D128-1)*24+E$11,COLUMN(Entrées!$C$37)+($C128-1),4,TRUE,"Entrées")))</f>
        <v>678</v>
      </c>
      <c r="F128" s="28">
        <f ca="1">IF($D128&gt;$D$8,"",INDIRECT(ADDRESS(ROW(Entrées!$C$37)+($D128-1)*24+F$11,COLUMN(Entrées!$C$37)+($C128-1),4,TRUE,"Entrées")))</f>
        <v>759.5</v>
      </c>
      <c r="G128" s="28">
        <f ca="1">IF($D128&gt;$D$8,"",INDIRECT(ADDRESS(ROW(Entrées!$C$37)+($D128-1)*24+G$11,COLUMN(Entrées!$C$37)+($C128-1),4,TRUE,"Entrées")))</f>
        <v>838</v>
      </c>
      <c r="H128" s="28">
        <f ca="1">IF($D128&gt;$D$8,"",INDIRECT(ADDRESS(ROW(Entrées!$C$37)+($D128-1)*24+H$11,COLUMN(Entrées!$C$37)+($C128-1),4,TRUE,"Entrées")))</f>
        <v>728.5</v>
      </c>
      <c r="I128" s="28">
        <f ca="1">IF($D128&gt;$D$8,"",INDIRECT(ADDRESS(ROW(Entrées!$C$37)+($D128-1)*24+I$11,COLUMN(Entrées!$C$37)+($C128-1),4,TRUE,"Entrées")))</f>
        <v>602</v>
      </c>
      <c r="J128" s="28">
        <f ca="1">IF($D128&gt;$D$8,"",INDIRECT(ADDRESS(ROW(Entrées!$C$37)+($D128-1)*24+J$11,COLUMN(Entrées!$C$37)+($C128-1),4,TRUE,"Entrées")))</f>
        <v>607</v>
      </c>
      <c r="K128" s="28">
        <f ca="1">IF($D128&gt;$D$8,"",INDIRECT(ADDRESS(ROW(Entrées!$C$37)+($D128-1)*24+K$11,COLUMN(Entrées!$C$37)+($C128-1),4,TRUE,"Entrées")))</f>
        <v>627</v>
      </c>
      <c r="L128" s="28">
        <f ca="1">IF($D128&gt;$D$8,"",INDIRECT(ADDRESS(ROW(Entrées!$C$37)+($D128-1)*24+L$11,COLUMN(Entrées!$C$37)+($C128-1),4,TRUE,"Entrées")))</f>
        <v>641</v>
      </c>
      <c r="M128" s="28">
        <f ca="1">IF($D128&gt;$D$8,"",INDIRECT(ADDRESS(ROW(Entrées!$C$37)+($D128-1)*24+M$11,COLUMN(Entrées!$C$37)+($C128-1),4,TRUE,"Entrées")))</f>
        <v>645.5</v>
      </c>
      <c r="N128" s="28">
        <f ca="1">IF($D128&gt;$D$8,"",INDIRECT(ADDRESS(ROW(Entrées!$C$37)+($D128-1)*24+N$11,COLUMN(Entrées!$C$37)+($C128-1),4,TRUE,"Entrées")))</f>
        <v>862.5</v>
      </c>
      <c r="O128" s="28">
        <f ca="1">IF($D128&gt;$D$8,"",INDIRECT(ADDRESS(ROW(Entrées!$C$37)+($D128-1)*24+O$11,COLUMN(Entrées!$C$37)+($C128-1),4,TRUE,"Entrées")))</f>
        <v>906</v>
      </c>
      <c r="P128" s="28">
        <f ca="1">IF($D128&gt;$D$8,"",INDIRECT(ADDRESS(ROW(Entrées!$C$37)+($D128-1)*24+P$11,COLUMN(Entrées!$C$37)+($C128-1),4,TRUE,"Entrées")))</f>
        <v>887</v>
      </c>
      <c r="Q128" s="28">
        <f ca="1">IF($D128&gt;$D$8,"",INDIRECT(ADDRESS(ROW(Entrées!$C$37)+($D128-1)*24+Q$11,COLUMN(Entrées!$C$37)+($C128-1),4,TRUE,"Entrées")))</f>
        <v>864</v>
      </c>
      <c r="R128" s="28">
        <f ca="1">IF($D128&gt;$D$8,"",INDIRECT(ADDRESS(ROW(Entrées!$C$37)+($D128-1)*24+R$11,COLUMN(Entrées!$C$37)+($C128-1),4,TRUE,"Entrées")))</f>
        <v>922.5</v>
      </c>
      <c r="S128" s="28">
        <f ca="1">IF($D128&gt;$D$8,"",INDIRECT(ADDRESS(ROW(Entrées!$C$37)+($D128-1)*24+S$11,COLUMN(Entrées!$C$37)+($C128-1),4,TRUE,"Entrées")))</f>
        <v>777</v>
      </c>
      <c r="T128" s="28">
        <f ca="1">IF($D128&gt;$D$8,"",INDIRECT(ADDRESS(ROW(Entrées!$C$37)+($D128-1)*24+T$11,COLUMN(Entrées!$C$37)+($C128-1),4,TRUE,"Entrées")))</f>
        <v>599.5</v>
      </c>
      <c r="U128" s="28">
        <f ca="1">IF($D128&gt;$D$8,"",INDIRECT(ADDRESS(ROW(Entrées!$C$37)+($D128-1)*24+U$11,COLUMN(Entrées!$C$37)+($C128-1),4,TRUE,"Entrées")))</f>
        <v>555.5</v>
      </c>
      <c r="V128" s="28">
        <f ca="1">IF($D128&gt;$D$8,"",INDIRECT(ADDRESS(ROW(Entrées!$C$37)+($D128-1)*24+V$11,COLUMN(Entrées!$C$37)+($C128-1),4,TRUE,"Entrées")))</f>
        <v>602</v>
      </c>
      <c r="W128" s="28">
        <f ca="1">IF($D128&gt;$D$8,"",INDIRECT(ADDRESS(ROW(Entrées!$C$37)+($D128-1)*24+W$11,COLUMN(Entrées!$C$37)+($C128-1),4,TRUE,"Entrées")))</f>
        <v>628.5</v>
      </c>
      <c r="X128" s="28">
        <f ca="1">IF($D128&gt;$D$8,"",INDIRECT(ADDRESS(ROW(Entrées!$C$37)+($D128-1)*24+X$11,COLUMN(Entrées!$C$37)+($C128-1),4,TRUE,"Entrées")))</f>
        <v>876.5</v>
      </c>
      <c r="Y128" s="28">
        <f ca="1">IF($D128&gt;$D$8,"",INDIRECT(ADDRESS(ROW(Entrées!$C$37)+($D128-1)*24+Y$11,COLUMN(Entrées!$C$37)+($C128-1),4,TRUE,"Entrées")))</f>
        <v>858.5</v>
      </c>
      <c r="Z128" s="28">
        <f ca="1">IF($D128&gt;$D$8,"",INDIRECT(ADDRESS(ROW(Entrées!$C$37)+($D128-1)*24+Z$11,COLUMN(Entrées!$C$37)+($C128-1),4,TRUE,"Entrées")))</f>
        <v>870</v>
      </c>
      <c r="AA128" s="28">
        <f ca="1">IF($D128&gt;$D$8,"",INDIRECT(ADDRESS(ROW(Entrées!$C$37)+($D128-1)*24+AA$11,COLUMN(Entrées!$C$37)+($C128-1),4,TRUE,"Entrées")))</f>
        <v>829</v>
      </c>
      <c r="AB128" s="28">
        <f ca="1">IF($D128&gt;$D$8,"",INDIRECT(ADDRESS(ROW(Entrées!$C$37)+($D128-1)*24+AB$11,COLUMN(Entrées!$C$37)+($C128-1),4,TRUE,"Entrées")))</f>
        <v>929.5</v>
      </c>
      <c r="AC128" s="11"/>
      <c r="AD128" s="40">
        <f t="shared" ca="1" si="129"/>
        <v>753.9375</v>
      </c>
      <c r="AE128" s="40">
        <f t="shared" ca="1" si="131"/>
        <v>929.5</v>
      </c>
      <c r="AF128" s="40">
        <f t="shared" ca="1" si="132"/>
        <v>555.5</v>
      </c>
      <c r="AG128" s="4"/>
      <c r="AH128" s="11">
        <f>Entrées!A155</f>
        <v>5</v>
      </c>
      <c r="AI128" s="13">
        <f>Entrées!B155</f>
        <v>22</v>
      </c>
      <c r="AJ128" s="31">
        <f t="shared" ca="1" si="70"/>
        <v>55625.834722222207</v>
      </c>
      <c r="AK128" s="31">
        <f t="shared" ca="1" si="46"/>
        <v>55155.277777777781</v>
      </c>
      <c r="AL128" s="31">
        <f t="shared" ca="1" si="47"/>
        <v>55132.569444444431</v>
      </c>
      <c r="AM128" s="31">
        <f t="shared" ca="1" si="48"/>
        <v>439.35972222222233</v>
      </c>
      <c r="AN128" s="31">
        <f t="shared" ca="1" si="49"/>
        <v>2143.2847222222222</v>
      </c>
      <c r="AO128" s="31">
        <f t="shared" ca="1" si="50"/>
        <v>1711.4715277777773</v>
      </c>
      <c r="AP128" s="31">
        <f t="shared" ca="1" si="51"/>
        <v>43686.806944444448</v>
      </c>
      <c r="AQ128" s="31">
        <f t="shared" ca="1" si="52"/>
        <v>2048.2006944444447</v>
      </c>
      <c r="AR128" s="31">
        <f t="shared" ca="1" si="53"/>
        <v>467.57708333333329</v>
      </c>
      <c r="AS128" s="31">
        <f t="shared" ca="1" si="54"/>
        <v>9872.0041666666693</v>
      </c>
      <c r="AT128" s="31">
        <f t="shared" ca="1" si="55"/>
        <v>-752.91041666666672</v>
      </c>
      <c r="AU128" s="31">
        <f t="shared" ca="1" si="56"/>
        <v>580.30277777777769</v>
      </c>
      <c r="AV128" s="31">
        <f t="shared" ca="1" si="57"/>
        <v>-4570.3041666666659</v>
      </c>
      <c r="AW128" s="31">
        <f t="shared" ca="1" si="58"/>
        <v>53.39583333333335</v>
      </c>
      <c r="AX128" s="31">
        <f t="shared" ca="1" si="59"/>
        <v>1401.9361111111111</v>
      </c>
      <c r="AY128" s="31">
        <f t="shared" ca="1" si="60"/>
        <v>-1132.0805555555555</v>
      </c>
      <c r="AZ128" s="31">
        <f t="shared" ca="1" si="61"/>
        <v>-2177.1819444444441</v>
      </c>
      <c r="BA128" s="31">
        <f t="shared" ca="1" si="62"/>
        <v>644.8125</v>
      </c>
      <c r="BB128" s="31">
        <f t="shared" ca="1" si="63"/>
        <v>-1410.101388888889</v>
      </c>
      <c r="BC128" s="31">
        <f t="shared" ca="1" si="64"/>
        <v>-1800.2902777777781</v>
      </c>
      <c r="BD128" s="11"/>
      <c r="BE128" s="4"/>
      <c r="BF128" s="11">
        <f t="shared" si="65"/>
        <v>5</v>
      </c>
      <c r="BG128" s="11">
        <f t="shared" si="102"/>
        <v>22</v>
      </c>
      <c r="BH128" s="32">
        <f>IF($BF128&gt;$Y$7,"",IF(AND($BF128=$Y$7,$BG128=23),"",Entrées!C156-Entrées!C155))</f>
        <v>2527</v>
      </c>
      <c r="BI128" s="32">
        <f>IF($BF128&gt;$Y$7,"",IF(AND($BF128=$Y$7,$BG128=23),"",Entrées!D156-Entrées!D155))</f>
        <v>1887.5</v>
      </c>
      <c r="BJ128" s="32">
        <f>IF($BF128&gt;$Y$7,"",IF(AND($BF128=$Y$7,$BG128=23),"",Entrées!E156-Entrées!E155))</f>
        <v>1650</v>
      </c>
      <c r="BK128" s="32">
        <f>IF($BF128&gt;$Y$7,"",IF(AND($BF128=$Y$7,$BG128=23),"",Entrées!F156-Entrées!F155))</f>
        <v>48.5</v>
      </c>
      <c r="BL128" s="32">
        <f>IF($BF128&gt;$Y$7,"",IF(AND($BF128=$Y$7,$BG128=23),"",Entrées!G156-Entrées!G155))</f>
        <v>52.5</v>
      </c>
      <c r="BM128" s="32">
        <f>IF($BF128&gt;$Y$7,"",IF(AND($BF128=$Y$7,$BG128=23),"",Entrées!H156-Entrées!H155))</f>
        <v>88</v>
      </c>
      <c r="BN128" s="32">
        <f>IF($BF128&gt;$Y$7,"",IF(AND($BF128=$Y$7,$BG128=23),"",Entrées!I156-Entrées!I155))</f>
        <v>-493.5</v>
      </c>
      <c r="BO128" s="32">
        <f>IF($BF128&gt;$Y$7,"",IF(AND($BF128=$Y$7,$BG128=23),"",Entrées!J156-Entrées!J155))</f>
        <v>-131</v>
      </c>
      <c r="BP128" s="32">
        <f>IF($BF128&gt;$Y$7,"",IF(AND($BF128=$Y$7,$BG128=23),"",Entrées!K156-Entrées!K155))</f>
        <v>0</v>
      </c>
      <c r="BQ128" s="32">
        <f>IF($BF128&gt;$Y$7,"",IF(AND($BF128=$Y$7,$BG128=23),"",Entrées!L156-Entrées!L155))</f>
        <v>2272.5</v>
      </c>
      <c r="BR128" s="32">
        <f>IF($BF128&gt;$Y$7,"",IF(AND($BF128=$Y$7,$BG128=23),"",Entrées!M156-Entrées!M155))</f>
        <v>0</v>
      </c>
      <c r="BS128" s="32">
        <f>IF($BF128&gt;$Y$7,"",IF(AND($BF128=$Y$7,$BG128=23),"",Entrées!N156-Entrées!N155))</f>
        <v>-4.5</v>
      </c>
      <c r="BT128" s="32">
        <f>IF($BF128&gt;$Y$7,"",IF(AND($BF128=$Y$7,$BG128=23),"",Entrées!O156-Entrées!O155))</f>
        <v>694.5</v>
      </c>
      <c r="BU128" s="32">
        <f>IF($BF128&gt;$Y$7,"",IF(AND($BF128=$Y$7,$BG128=23),"",Entrées!P156-Entrées!P155))</f>
        <v>-0.5</v>
      </c>
      <c r="BV128" s="32">
        <f>IF($BF128&gt;$Y$7,"",IF(AND($BF128=$Y$7,$BG128=23),"",Entrées!Q156-Entrées!Q155))</f>
        <v>-23</v>
      </c>
      <c r="BW128" s="32">
        <f>IF($BF128&gt;$Y$7,"",IF(AND($BF128=$Y$7,$BG128=23),"",Entrées!R156-Entrées!R155))</f>
        <v>370</v>
      </c>
      <c r="BX128" s="32">
        <f>IF($BF128&gt;$Y$7,"",IF(AND($BF128=$Y$7,$BG128=23),"",Entrées!S156-Entrées!S155))</f>
        <v>-559</v>
      </c>
      <c r="BY128" s="32">
        <f>IF($BF128&gt;$Y$7,"",IF(AND($BF128=$Y$7,$BG128=23),"",Entrées!T156-Entrées!T155))</f>
        <v>0</v>
      </c>
      <c r="BZ128" s="32">
        <f>IF($BF128&gt;$Y$7,"",IF(AND($BF128=$Y$7,$BG128=23),"",Entrées!U156-Entrées!U155))</f>
        <v>298</v>
      </c>
      <c r="CA128" s="32">
        <f>IF($BF128&gt;$Y$7,"",IF(AND($BF128=$Y$7,$BG128=23),"",Entrées!V156-Entrées!V155))</f>
        <v>320</v>
      </c>
      <c r="CB128" s="4"/>
      <c r="CC128" s="4"/>
      <c r="CD128" s="33">
        <f>IF($BF128&lt;=$Y$7,Entrées!J155/CD$2,"")</f>
        <v>0.32967105263157892</v>
      </c>
      <c r="CE128" s="33">
        <f>IF($BF128&lt;=$Y$7,Entrées!K155/CE$2,"")</f>
        <v>0</v>
      </c>
      <c r="CF128" s="11">
        <f t="shared" si="66"/>
        <v>7600</v>
      </c>
      <c r="CG128" s="11">
        <f t="shared" si="67"/>
        <v>4200</v>
      </c>
      <c r="CH128" s="52">
        <f t="shared" si="68"/>
        <v>0.26950009137426939</v>
      </c>
      <c r="CI128" s="52">
        <f t="shared" si="69"/>
        <v>0.11132787698412699</v>
      </c>
      <c r="CK128" s="11"/>
      <c r="CL128" s="11"/>
    </row>
    <row r="129" spans="1:94">
      <c r="C129" s="11">
        <f t="shared" si="133"/>
        <v>4</v>
      </c>
      <c r="D129" s="27">
        <f t="shared" si="130"/>
        <v>7</v>
      </c>
      <c r="E129" s="28">
        <f ca="1">IF($D129&gt;$D$8,"",INDIRECT(ADDRESS(ROW(Entrées!$C$37)+($D129-1)*24+E$11,COLUMN(Entrées!$C$37)+($C129-1),4,TRUE,"Entrées")))</f>
        <v>821.5</v>
      </c>
      <c r="F129" s="28">
        <f ca="1">IF($D129&gt;$D$8,"",INDIRECT(ADDRESS(ROW(Entrées!$C$37)+($D129-1)*24+F$11,COLUMN(Entrées!$C$37)+($C129-1),4,TRUE,"Entrées")))</f>
        <v>357.5</v>
      </c>
      <c r="G129" s="28">
        <f ca="1">IF($D129&gt;$D$8,"",INDIRECT(ADDRESS(ROW(Entrées!$C$37)+($D129-1)*24+G$11,COLUMN(Entrées!$C$37)+($C129-1),4,TRUE,"Entrées")))</f>
        <v>357</v>
      </c>
      <c r="H129" s="28">
        <f ca="1">IF($D129&gt;$D$8,"",INDIRECT(ADDRESS(ROW(Entrées!$C$37)+($D129-1)*24+H$11,COLUMN(Entrées!$C$37)+($C129-1),4,TRUE,"Entrées")))</f>
        <v>356.5</v>
      </c>
      <c r="I129" s="28">
        <f ca="1">IF($D129&gt;$D$8,"",INDIRECT(ADDRESS(ROW(Entrées!$C$37)+($D129-1)*24+I$11,COLUMN(Entrées!$C$37)+($C129-1),4,TRUE,"Entrées")))</f>
        <v>357</v>
      </c>
      <c r="J129" s="28">
        <f ca="1">IF($D129&gt;$D$8,"",INDIRECT(ADDRESS(ROW(Entrées!$C$37)+($D129-1)*24+J$11,COLUMN(Entrées!$C$37)+($C129-1),4,TRUE,"Entrées")))</f>
        <v>357.5</v>
      </c>
      <c r="K129" s="28">
        <f ca="1">IF($D129&gt;$D$8,"",INDIRECT(ADDRESS(ROW(Entrées!$C$37)+($D129-1)*24+K$11,COLUMN(Entrées!$C$37)+($C129-1),4,TRUE,"Entrées")))</f>
        <v>357</v>
      </c>
      <c r="L129" s="28">
        <f ca="1">IF($D129&gt;$D$8,"",INDIRECT(ADDRESS(ROW(Entrées!$C$37)+($D129-1)*24+L$11,COLUMN(Entrées!$C$37)+($C129-1),4,TRUE,"Entrées")))</f>
        <v>356</v>
      </c>
      <c r="M129" s="28">
        <f ca="1">IF($D129&gt;$D$8,"",INDIRECT(ADDRESS(ROW(Entrées!$C$37)+($D129-1)*24+M$11,COLUMN(Entrées!$C$37)+($C129-1),4,TRUE,"Entrées")))</f>
        <v>356</v>
      </c>
      <c r="N129" s="28">
        <f ca="1">IF($D129&gt;$D$8,"",INDIRECT(ADDRESS(ROW(Entrées!$C$37)+($D129-1)*24+N$11,COLUMN(Entrées!$C$37)+($C129-1),4,TRUE,"Entrées")))</f>
        <v>356</v>
      </c>
      <c r="O129" s="28">
        <f ca="1">IF($D129&gt;$D$8,"",INDIRECT(ADDRESS(ROW(Entrées!$C$37)+($D129-1)*24+O$11,COLUMN(Entrées!$C$37)+($C129-1),4,TRUE,"Entrées")))</f>
        <v>358</v>
      </c>
      <c r="P129" s="28">
        <f ca="1">IF($D129&gt;$D$8,"",INDIRECT(ADDRESS(ROW(Entrées!$C$37)+($D129-1)*24+P$11,COLUMN(Entrées!$C$37)+($C129-1),4,TRUE,"Entrées")))</f>
        <v>358</v>
      </c>
      <c r="Q129" s="28">
        <f ca="1">IF($D129&gt;$D$8,"",INDIRECT(ADDRESS(ROW(Entrées!$C$37)+($D129-1)*24+Q$11,COLUMN(Entrées!$C$37)+($C129-1),4,TRUE,"Entrées")))</f>
        <v>358</v>
      </c>
      <c r="R129" s="28">
        <f ca="1">IF($D129&gt;$D$8,"",INDIRECT(ADDRESS(ROW(Entrées!$C$37)+($D129-1)*24+R$11,COLUMN(Entrées!$C$37)+($C129-1),4,TRUE,"Entrées")))</f>
        <v>358</v>
      </c>
      <c r="S129" s="28">
        <f ca="1">IF($D129&gt;$D$8,"",INDIRECT(ADDRESS(ROW(Entrées!$C$37)+($D129-1)*24+S$11,COLUMN(Entrées!$C$37)+($C129-1),4,TRUE,"Entrées")))</f>
        <v>358</v>
      </c>
      <c r="T129" s="28">
        <f ca="1">IF($D129&gt;$D$8,"",INDIRECT(ADDRESS(ROW(Entrées!$C$37)+($D129-1)*24+T$11,COLUMN(Entrées!$C$37)+($C129-1),4,TRUE,"Entrées")))</f>
        <v>358.5</v>
      </c>
      <c r="U129" s="28">
        <f ca="1">IF($D129&gt;$D$8,"",INDIRECT(ADDRESS(ROW(Entrées!$C$37)+($D129-1)*24+U$11,COLUMN(Entrées!$C$37)+($C129-1),4,TRUE,"Entrées")))</f>
        <v>356.5</v>
      </c>
      <c r="V129" s="28">
        <f ca="1">IF($D129&gt;$D$8,"",INDIRECT(ADDRESS(ROW(Entrées!$C$37)+($D129-1)*24+V$11,COLUMN(Entrées!$C$37)+($C129-1),4,TRUE,"Entrées")))</f>
        <v>354.5</v>
      </c>
      <c r="W129" s="28">
        <f ca="1">IF($D129&gt;$D$8,"",INDIRECT(ADDRESS(ROW(Entrées!$C$37)+($D129-1)*24+W$11,COLUMN(Entrées!$C$37)+($C129-1),4,TRUE,"Entrées")))</f>
        <v>355</v>
      </c>
      <c r="X129" s="28">
        <f ca="1">IF($D129&gt;$D$8,"",INDIRECT(ADDRESS(ROW(Entrées!$C$37)+($D129-1)*24+X$11,COLUMN(Entrées!$C$37)+($C129-1),4,TRUE,"Entrées")))</f>
        <v>354</v>
      </c>
      <c r="Y129" s="28">
        <f ca="1">IF($D129&gt;$D$8,"",INDIRECT(ADDRESS(ROW(Entrées!$C$37)+($D129-1)*24+Y$11,COLUMN(Entrées!$C$37)+($C129-1),4,TRUE,"Entrées")))</f>
        <v>353.5</v>
      </c>
      <c r="Z129" s="28">
        <f ca="1">IF($D129&gt;$D$8,"",INDIRECT(ADDRESS(ROW(Entrées!$C$37)+($D129-1)*24+Z$11,COLUMN(Entrées!$C$37)+($C129-1),4,TRUE,"Entrées")))</f>
        <v>351</v>
      </c>
      <c r="AA129" s="28">
        <f ca="1">IF($D129&gt;$D$8,"",INDIRECT(ADDRESS(ROW(Entrées!$C$37)+($D129-1)*24+AA$11,COLUMN(Entrées!$C$37)+($C129-1),4,TRUE,"Entrées")))</f>
        <v>350</v>
      </c>
      <c r="AB129" s="28">
        <f ca="1">IF($D129&gt;$D$8,"",INDIRECT(ADDRESS(ROW(Entrées!$C$37)+($D129-1)*24+AB$11,COLUMN(Entrées!$C$37)+($C129-1),4,TRUE,"Entrées")))</f>
        <v>350</v>
      </c>
      <c r="AC129" s="11"/>
      <c r="AD129" s="40">
        <f t="shared" ca="1" si="129"/>
        <v>375.20833333333331</v>
      </c>
      <c r="AE129" s="40">
        <f t="shared" ca="1" si="131"/>
        <v>821.5</v>
      </c>
      <c r="AF129" s="40">
        <f t="shared" ca="1" si="132"/>
        <v>350</v>
      </c>
      <c r="AG129" s="4"/>
      <c r="AH129" s="11">
        <f>Entrées!A156</f>
        <v>5</v>
      </c>
      <c r="AI129" s="13">
        <f>Entrées!B156</f>
        <v>23</v>
      </c>
      <c r="AJ129" s="31">
        <f t="shared" ca="1" si="70"/>
        <v>55625.834722222207</v>
      </c>
      <c r="AK129" s="31">
        <f t="shared" ca="1" si="46"/>
        <v>55155.277777777781</v>
      </c>
      <c r="AL129" s="31">
        <f t="shared" ca="1" si="47"/>
        <v>55132.569444444431</v>
      </c>
      <c r="AM129" s="31">
        <f t="shared" ca="1" si="48"/>
        <v>439.35972222222233</v>
      </c>
      <c r="AN129" s="31">
        <f t="shared" ca="1" si="49"/>
        <v>2143.2847222222222</v>
      </c>
      <c r="AO129" s="31">
        <f t="shared" ca="1" si="50"/>
        <v>1711.4715277777773</v>
      </c>
      <c r="AP129" s="31">
        <f t="shared" ca="1" si="51"/>
        <v>43686.806944444448</v>
      </c>
      <c r="AQ129" s="31">
        <f t="shared" ca="1" si="52"/>
        <v>2048.2006944444447</v>
      </c>
      <c r="AR129" s="31">
        <f t="shared" ca="1" si="53"/>
        <v>467.57708333333329</v>
      </c>
      <c r="AS129" s="31">
        <f t="shared" ca="1" si="54"/>
        <v>9872.0041666666693</v>
      </c>
      <c r="AT129" s="31">
        <f t="shared" ca="1" si="55"/>
        <v>-752.91041666666672</v>
      </c>
      <c r="AU129" s="31">
        <f t="shared" ca="1" si="56"/>
        <v>580.30277777777769</v>
      </c>
      <c r="AV129" s="31">
        <f t="shared" ca="1" si="57"/>
        <v>-4570.3041666666659</v>
      </c>
      <c r="AW129" s="31">
        <f t="shared" ca="1" si="58"/>
        <v>53.39583333333335</v>
      </c>
      <c r="AX129" s="31">
        <f t="shared" ca="1" si="59"/>
        <v>1401.9361111111111</v>
      </c>
      <c r="AY129" s="31">
        <f t="shared" ca="1" si="60"/>
        <v>-1132.0805555555555</v>
      </c>
      <c r="AZ129" s="31">
        <f t="shared" ca="1" si="61"/>
        <v>-2177.1819444444441</v>
      </c>
      <c r="BA129" s="31">
        <f t="shared" ca="1" si="62"/>
        <v>644.8125</v>
      </c>
      <c r="BB129" s="31">
        <f t="shared" ca="1" si="63"/>
        <v>-1410.101388888889</v>
      </c>
      <c r="BC129" s="31">
        <f t="shared" ca="1" si="64"/>
        <v>-1800.2902777777781</v>
      </c>
      <c r="BF129" s="11">
        <f t="shared" si="65"/>
        <v>5</v>
      </c>
      <c r="BG129" s="11">
        <f t="shared" si="102"/>
        <v>23</v>
      </c>
      <c r="BH129" s="32">
        <f>IF($BF129&gt;$Y$7,"",IF(AND($BF129=$Y$7,$BG129=23),"",Entrées!C157-Entrées!C156))</f>
        <v>-1916</v>
      </c>
      <c r="BI129" s="32">
        <f>IF($BF129&gt;$Y$7,"",IF(AND($BF129=$Y$7,$BG129=23),"",Entrées!D157-Entrées!D156))</f>
        <v>-2675</v>
      </c>
      <c r="BJ129" s="32">
        <f>IF($BF129&gt;$Y$7,"",IF(AND($BF129=$Y$7,$BG129=23),"",Entrées!E157-Entrées!E156))</f>
        <v>-1787.5</v>
      </c>
      <c r="BK129" s="32">
        <f>IF($BF129&gt;$Y$7,"",IF(AND($BF129=$Y$7,$BG129=23),"",Entrées!F157-Entrées!F156))</f>
        <v>30</v>
      </c>
      <c r="BL129" s="32">
        <f>IF($BF129&gt;$Y$7,"",IF(AND($BF129=$Y$7,$BG129=23),"",Entrées!G157-Entrées!G156))</f>
        <v>-201</v>
      </c>
      <c r="BM129" s="32">
        <f>IF($BF129&gt;$Y$7,"",IF(AND($BF129=$Y$7,$BG129=23),"",Entrées!H157-Entrées!H156))</f>
        <v>-132.5</v>
      </c>
      <c r="BN129" s="32">
        <f>IF($BF129&gt;$Y$7,"",IF(AND($BF129=$Y$7,$BG129=23),"",Entrées!I157-Entrées!I156))</f>
        <v>-989</v>
      </c>
      <c r="BO129" s="32">
        <f>IF($BF129&gt;$Y$7,"",IF(AND($BF129=$Y$7,$BG129=23),"",Entrées!J157-Entrées!J156))</f>
        <v>-189</v>
      </c>
      <c r="BP129" s="32">
        <f>IF($BF129&gt;$Y$7,"",IF(AND($BF129=$Y$7,$BG129=23),"",Entrées!K157-Entrées!K156))</f>
        <v>0</v>
      </c>
      <c r="BQ129" s="32">
        <f>IF($BF129&gt;$Y$7,"",IF(AND($BF129=$Y$7,$BG129=23),"",Entrées!L157-Entrées!L156))</f>
        <v>-139.5</v>
      </c>
      <c r="BR129" s="32">
        <f>IF($BF129&gt;$Y$7,"",IF(AND($BF129=$Y$7,$BG129=23),"",Entrées!M157-Entrées!M156))</f>
        <v>-4.5</v>
      </c>
      <c r="BS129" s="32">
        <f>IF($BF129&gt;$Y$7,"",IF(AND($BF129=$Y$7,$BG129=23),"",Entrées!N157-Entrées!N156))</f>
        <v>1</v>
      </c>
      <c r="BT129" s="32">
        <f>IF($BF129&gt;$Y$7,"",IF(AND($BF129=$Y$7,$BG129=23),"",Entrées!O157-Entrées!O156))</f>
        <v>-291</v>
      </c>
      <c r="BU129" s="32">
        <f>IF($BF129&gt;$Y$7,"",IF(AND($BF129=$Y$7,$BG129=23),"",Entrées!P157-Entrées!P156))</f>
        <v>-1</v>
      </c>
      <c r="BV129" s="32">
        <f>IF($BF129&gt;$Y$7,"",IF(AND($BF129=$Y$7,$BG129=23),"",Entrées!Q157-Entrées!Q156))</f>
        <v>23</v>
      </c>
      <c r="BW129" s="32">
        <f>IF($BF129&gt;$Y$7,"",IF(AND($BF129=$Y$7,$BG129=23),"",Entrées!R157-Entrées!R156))</f>
        <v>-935</v>
      </c>
      <c r="BX129" s="32">
        <f>IF($BF129&gt;$Y$7,"",IF(AND($BF129=$Y$7,$BG129=23),"",Entrées!S157-Entrées!S156))</f>
        <v>-10</v>
      </c>
      <c r="BY129" s="32">
        <f>IF($BF129&gt;$Y$7,"",IF(AND($BF129=$Y$7,$BG129=23),"",Entrées!T157-Entrées!T156))</f>
        <v>0</v>
      </c>
      <c r="BZ129" s="32">
        <f>IF($BF129&gt;$Y$7,"",IF(AND($BF129=$Y$7,$BG129=23),"",Entrées!U157-Entrées!U156))</f>
        <v>-335</v>
      </c>
      <c r="CA129" s="32">
        <f>IF($BF129&gt;$Y$7,"",IF(AND($BF129=$Y$7,$BG129=23),"",Entrées!V157-Entrées!V156))</f>
        <v>530</v>
      </c>
      <c r="CD129" s="33">
        <f>IF($BF129&lt;=$Y$7,Entrées!J156/CD$2,"")</f>
        <v>0.31243421052631581</v>
      </c>
      <c r="CE129" s="33">
        <f>IF($BF129&lt;=$Y$7,Entrées!K156/CE$2,"")</f>
        <v>0</v>
      </c>
      <c r="CF129" s="11">
        <f t="shared" si="66"/>
        <v>7600</v>
      </c>
      <c r="CG129" s="11">
        <f t="shared" si="67"/>
        <v>4200</v>
      </c>
      <c r="CH129" s="52">
        <f t="shared" si="68"/>
        <v>0.26950009137426939</v>
      </c>
      <c r="CI129" s="52">
        <f t="shared" si="69"/>
        <v>0.11132787698412699</v>
      </c>
    </row>
    <row r="130" spans="1:94">
      <c r="C130" s="11">
        <f t="shared" si="133"/>
        <v>4</v>
      </c>
      <c r="D130" s="27">
        <f t="shared" si="130"/>
        <v>8</v>
      </c>
      <c r="E130" s="28">
        <f ca="1">IF($D130&gt;$D$8,"",INDIRECT(ADDRESS(ROW(Entrées!$C$37)+($D130-1)*24+E$11,COLUMN(Entrées!$C$37)+($C130-1),4,TRUE,"Entrées")))</f>
        <v>350</v>
      </c>
      <c r="F130" s="28">
        <f ca="1">IF($D130&gt;$D$8,"",INDIRECT(ADDRESS(ROW(Entrées!$C$37)+($D130-1)*24+F$11,COLUMN(Entrées!$C$37)+($C130-1),4,TRUE,"Entrées")))</f>
        <v>350</v>
      </c>
      <c r="G130" s="28">
        <f ca="1">IF($D130&gt;$D$8,"",INDIRECT(ADDRESS(ROW(Entrées!$C$37)+($D130-1)*24+G$11,COLUMN(Entrées!$C$37)+($C130-1),4,TRUE,"Entrées")))</f>
        <v>348</v>
      </c>
      <c r="H130" s="28">
        <f ca="1">IF($D130&gt;$D$8,"",INDIRECT(ADDRESS(ROW(Entrées!$C$37)+($D130-1)*24+H$11,COLUMN(Entrées!$C$37)+($C130-1),4,TRUE,"Entrées")))</f>
        <v>365</v>
      </c>
      <c r="I130" s="28">
        <f ca="1">IF($D130&gt;$D$8,"",INDIRECT(ADDRESS(ROW(Entrées!$C$37)+($D130-1)*24+I$11,COLUMN(Entrées!$C$37)+($C130-1),4,TRUE,"Entrées")))</f>
        <v>383.5</v>
      </c>
      <c r="J130" s="28">
        <f ca="1">IF($D130&gt;$D$8,"",INDIRECT(ADDRESS(ROW(Entrées!$C$37)+($D130-1)*24+J$11,COLUMN(Entrées!$C$37)+($C130-1),4,TRUE,"Entrées")))</f>
        <v>400</v>
      </c>
      <c r="K130" s="28">
        <f ca="1">IF($D130&gt;$D$8,"",INDIRECT(ADDRESS(ROW(Entrées!$C$37)+($D130-1)*24+K$11,COLUMN(Entrées!$C$37)+($C130-1),4,TRUE,"Entrées")))</f>
        <v>431</v>
      </c>
      <c r="L130" s="28">
        <f ca="1">IF($D130&gt;$D$8,"",INDIRECT(ADDRESS(ROW(Entrées!$C$37)+($D130-1)*24+L$11,COLUMN(Entrées!$C$37)+($C130-1),4,TRUE,"Entrées")))</f>
        <v>511.5</v>
      </c>
      <c r="M130" s="28">
        <f ca="1">IF($D130&gt;$D$8,"",INDIRECT(ADDRESS(ROW(Entrées!$C$37)+($D130-1)*24+M$11,COLUMN(Entrées!$C$37)+($C130-1),4,TRUE,"Entrées")))</f>
        <v>670</v>
      </c>
      <c r="N130" s="28">
        <f ca="1">IF($D130&gt;$D$8,"",INDIRECT(ADDRESS(ROW(Entrées!$C$37)+($D130-1)*24+N$11,COLUMN(Entrées!$C$37)+($C130-1),4,TRUE,"Entrées")))</f>
        <v>836</v>
      </c>
      <c r="O130" s="28">
        <f ca="1">IF($D130&gt;$D$8,"",INDIRECT(ADDRESS(ROW(Entrées!$C$37)+($D130-1)*24+O$11,COLUMN(Entrées!$C$37)+($C130-1),4,TRUE,"Entrées")))</f>
        <v>787</v>
      </c>
      <c r="P130" s="28">
        <f ca="1">IF($D130&gt;$D$8,"",INDIRECT(ADDRESS(ROW(Entrées!$C$37)+($D130-1)*24+P$11,COLUMN(Entrées!$C$37)+($C130-1),4,TRUE,"Entrées")))</f>
        <v>697.5</v>
      </c>
      <c r="Q130" s="28">
        <f ca="1">IF($D130&gt;$D$8,"",INDIRECT(ADDRESS(ROW(Entrées!$C$37)+($D130-1)*24+Q$11,COLUMN(Entrées!$C$37)+($C130-1),4,TRUE,"Entrées")))</f>
        <v>618</v>
      </c>
      <c r="R130" s="28">
        <f ca="1">IF($D130&gt;$D$8,"",INDIRECT(ADDRESS(ROW(Entrées!$C$37)+($D130-1)*24+R$11,COLUMN(Entrées!$C$37)+($C130-1),4,TRUE,"Entrées")))</f>
        <v>559.5</v>
      </c>
      <c r="S130" s="28">
        <f ca="1">IF($D130&gt;$D$8,"",INDIRECT(ADDRESS(ROW(Entrées!$C$37)+($D130-1)*24+S$11,COLUMN(Entrées!$C$37)+($C130-1),4,TRUE,"Entrées")))</f>
        <v>600.5</v>
      </c>
      <c r="T130" s="28">
        <f ca="1">IF($D130&gt;$D$8,"",INDIRECT(ADDRESS(ROW(Entrées!$C$37)+($D130-1)*24+T$11,COLUMN(Entrées!$C$37)+($C130-1),4,TRUE,"Entrées")))</f>
        <v>565.5</v>
      </c>
      <c r="U130" s="28">
        <f ca="1">IF($D130&gt;$D$8,"",INDIRECT(ADDRESS(ROW(Entrées!$C$37)+($D130-1)*24+U$11,COLUMN(Entrées!$C$37)+($C130-1),4,TRUE,"Entrées")))</f>
        <v>437</v>
      </c>
      <c r="V130" s="28">
        <f ca="1">IF($D130&gt;$D$8,"",INDIRECT(ADDRESS(ROW(Entrées!$C$37)+($D130-1)*24+V$11,COLUMN(Entrées!$C$37)+($C130-1),4,TRUE,"Entrées")))</f>
        <v>352</v>
      </c>
      <c r="W130" s="28">
        <f ca="1">IF($D130&gt;$D$8,"",INDIRECT(ADDRESS(ROW(Entrées!$C$37)+($D130-1)*24+W$11,COLUMN(Entrées!$C$37)+($C130-1),4,TRUE,"Entrées")))</f>
        <v>357</v>
      </c>
      <c r="X130" s="28">
        <f ca="1">IF($D130&gt;$D$8,"",INDIRECT(ADDRESS(ROW(Entrées!$C$37)+($D130-1)*24+X$11,COLUMN(Entrées!$C$37)+($C130-1),4,TRUE,"Entrées")))</f>
        <v>353.5</v>
      </c>
      <c r="Y130" s="28">
        <f ca="1">IF($D130&gt;$D$8,"",INDIRECT(ADDRESS(ROW(Entrées!$C$37)+($D130-1)*24+Y$11,COLUMN(Entrées!$C$37)+($C130-1),4,TRUE,"Entrées")))</f>
        <v>356</v>
      </c>
      <c r="Z130" s="28">
        <f ca="1">IF($D130&gt;$D$8,"",INDIRECT(ADDRESS(ROW(Entrées!$C$37)+($D130-1)*24+Z$11,COLUMN(Entrées!$C$37)+($C130-1),4,TRUE,"Entrées")))</f>
        <v>356</v>
      </c>
      <c r="AA130" s="28">
        <f ca="1">IF($D130&gt;$D$8,"",INDIRECT(ADDRESS(ROW(Entrées!$C$37)+($D130-1)*24+AA$11,COLUMN(Entrées!$C$37)+($C130-1),4,TRUE,"Entrées")))</f>
        <v>354.5</v>
      </c>
      <c r="AB130" s="28">
        <f ca="1">IF($D130&gt;$D$8,"",INDIRECT(ADDRESS(ROW(Entrées!$C$37)+($D130-1)*24+AB$11,COLUMN(Entrées!$C$37)+($C130-1),4,TRUE,"Entrées")))</f>
        <v>357</v>
      </c>
      <c r="AC130" s="11"/>
      <c r="AD130" s="40">
        <f t="shared" ca="1" si="129"/>
        <v>474.83333333333331</v>
      </c>
      <c r="AE130" s="40">
        <f t="shared" ca="1" si="131"/>
        <v>836</v>
      </c>
      <c r="AF130" s="40">
        <f t="shared" ca="1" si="132"/>
        <v>348</v>
      </c>
      <c r="AG130" s="4"/>
      <c r="AH130" s="11">
        <f>Entrées!A157</f>
        <v>6</v>
      </c>
      <c r="AI130" s="13">
        <f>Entrées!B157</f>
        <v>0</v>
      </c>
      <c r="AJ130" s="31">
        <f t="shared" ca="1" si="70"/>
        <v>55625.834722222207</v>
      </c>
      <c r="AK130" s="31">
        <f t="shared" ca="1" si="46"/>
        <v>55155.277777777781</v>
      </c>
      <c r="AL130" s="31">
        <f t="shared" ca="1" si="47"/>
        <v>55132.569444444431</v>
      </c>
      <c r="AM130" s="31">
        <f t="shared" ca="1" si="48"/>
        <v>439.35972222222233</v>
      </c>
      <c r="AN130" s="31">
        <f t="shared" ca="1" si="49"/>
        <v>2143.2847222222222</v>
      </c>
      <c r="AO130" s="31">
        <f t="shared" ca="1" si="50"/>
        <v>1711.4715277777773</v>
      </c>
      <c r="AP130" s="31">
        <f t="shared" ca="1" si="51"/>
        <v>43686.806944444448</v>
      </c>
      <c r="AQ130" s="31">
        <f t="shared" ca="1" si="52"/>
        <v>2048.2006944444447</v>
      </c>
      <c r="AR130" s="31">
        <f t="shared" ca="1" si="53"/>
        <v>467.57708333333329</v>
      </c>
      <c r="AS130" s="31">
        <f t="shared" ca="1" si="54"/>
        <v>9872.0041666666693</v>
      </c>
      <c r="AT130" s="31">
        <f t="shared" ca="1" si="55"/>
        <v>-752.91041666666672</v>
      </c>
      <c r="AU130" s="31">
        <f t="shared" ca="1" si="56"/>
        <v>580.30277777777769</v>
      </c>
      <c r="AV130" s="31">
        <f t="shared" ca="1" si="57"/>
        <v>-4570.3041666666659</v>
      </c>
      <c r="AW130" s="31">
        <f t="shared" ca="1" si="58"/>
        <v>53.39583333333335</v>
      </c>
      <c r="AX130" s="31">
        <f t="shared" ca="1" si="59"/>
        <v>1401.9361111111111</v>
      </c>
      <c r="AY130" s="31">
        <f t="shared" ca="1" si="60"/>
        <v>-1132.0805555555555</v>
      </c>
      <c r="AZ130" s="31">
        <f t="shared" ca="1" si="61"/>
        <v>-2177.1819444444441</v>
      </c>
      <c r="BA130" s="31">
        <f t="shared" ca="1" si="62"/>
        <v>644.8125</v>
      </c>
      <c r="BB130" s="31">
        <f t="shared" ca="1" si="63"/>
        <v>-1410.101388888889</v>
      </c>
      <c r="BC130" s="31">
        <f t="shared" ca="1" si="64"/>
        <v>-1800.2902777777781</v>
      </c>
      <c r="BF130" s="11">
        <f t="shared" si="65"/>
        <v>6</v>
      </c>
      <c r="BG130" s="11">
        <f t="shared" si="102"/>
        <v>0</v>
      </c>
      <c r="BH130" s="32">
        <f>IF($BF130&gt;$Y$7,"",IF(AND($BF130=$Y$7,$BG130=23),"",Entrées!C158-Entrées!C157))</f>
        <v>-4352.5</v>
      </c>
      <c r="BI130" s="32">
        <f>IF($BF130&gt;$Y$7,"",IF(AND($BF130=$Y$7,$BG130=23),"",Entrées!D158-Entrées!D157))</f>
        <v>-2875</v>
      </c>
      <c r="BJ130" s="32">
        <f>IF($BF130&gt;$Y$7,"",IF(AND($BF130=$Y$7,$BG130=23),"",Entrées!E158-Entrées!E157))</f>
        <v>-3175</v>
      </c>
      <c r="BK130" s="32">
        <f>IF($BF130&gt;$Y$7,"",IF(AND($BF130=$Y$7,$BG130=23),"",Entrées!F158-Entrées!F157))</f>
        <v>81.5</v>
      </c>
      <c r="BL130" s="32">
        <f>IF($BF130&gt;$Y$7,"",IF(AND($BF130=$Y$7,$BG130=23),"",Entrées!G158-Entrées!G157))</f>
        <v>-469</v>
      </c>
      <c r="BM130" s="32">
        <f>IF($BF130&gt;$Y$7,"",IF(AND($BF130=$Y$7,$BG130=23),"",Entrées!H158-Entrées!H157))</f>
        <v>-159.5</v>
      </c>
      <c r="BN130" s="32">
        <f>IF($BF130&gt;$Y$7,"",IF(AND($BF130=$Y$7,$BG130=23),"",Entrées!I158-Entrées!I157))</f>
        <v>-715.5</v>
      </c>
      <c r="BO130" s="32">
        <f>IF($BF130&gt;$Y$7,"",IF(AND($BF130=$Y$7,$BG130=23),"",Entrées!J158-Entrées!J157))</f>
        <v>-145</v>
      </c>
      <c r="BP130" s="32">
        <f>IF($BF130&gt;$Y$7,"",IF(AND($BF130=$Y$7,$BG130=23),"",Entrées!K158-Entrées!K157))</f>
        <v>0</v>
      </c>
      <c r="BQ130" s="32">
        <f>IF($BF130&gt;$Y$7,"",IF(AND($BF130=$Y$7,$BG130=23),"",Entrées!L158-Entrées!L157))</f>
        <v>-3125.5</v>
      </c>
      <c r="BR130" s="32">
        <f>IF($BF130&gt;$Y$7,"",IF(AND($BF130=$Y$7,$BG130=23),"",Entrées!M158-Entrées!M157))</f>
        <v>-145.5</v>
      </c>
      <c r="BS130" s="32">
        <f>IF($BF130&gt;$Y$7,"",IF(AND($BF130=$Y$7,$BG130=23),"",Entrées!N158-Entrées!N157))</f>
        <v>0</v>
      </c>
      <c r="BT130" s="32">
        <f>IF($BF130&gt;$Y$7,"",IF(AND($BF130=$Y$7,$BG130=23),"",Entrées!O158-Entrées!O157))</f>
        <v>327</v>
      </c>
      <c r="BU130" s="32">
        <f>IF($BF130&gt;$Y$7,"",IF(AND($BF130=$Y$7,$BG130=23),"",Entrées!P158-Entrées!P157))</f>
        <v>-1.5</v>
      </c>
      <c r="BV130" s="32">
        <f>IF($BF130&gt;$Y$7,"",IF(AND($BF130=$Y$7,$BG130=23),"",Entrées!Q158-Entrées!Q157))</f>
        <v>0</v>
      </c>
      <c r="BW130" s="32">
        <f>IF($BF130&gt;$Y$7,"",IF(AND($BF130=$Y$7,$BG130=23),"",Entrées!R158-Entrées!R157))</f>
        <v>611</v>
      </c>
      <c r="BX130" s="32">
        <f>IF($BF130&gt;$Y$7,"",IF(AND($BF130=$Y$7,$BG130=23),"",Entrées!S158-Entrées!S157))</f>
        <v>353</v>
      </c>
      <c r="BY130" s="32">
        <f>IF($BF130&gt;$Y$7,"",IF(AND($BF130=$Y$7,$BG130=23),"",Entrées!T158-Entrées!T157))</f>
        <v>0</v>
      </c>
      <c r="BZ130" s="32">
        <f>IF($BF130&gt;$Y$7,"",IF(AND($BF130=$Y$7,$BG130=23),"",Entrées!U158-Entrées!U157))</f>
        <v>-194</v>
      </c>
      <c r="CA130" s="32">
        <f>IF($BF130&gt;$Y$7,"",IF(AND($BF130=$Y$7,$BG130=23),"",Entrées!V158-Entrées!V157))</f>
        <v>34</v>
      </c>
      <c r="CD130" s="33">
        <f>IF($BF130&lt;=$Y$7,Entrées!J157/CD$2,"")</f>
        <v>0.28756578947368422</v>
      </c>
      <c r="CE130" s="33">
        <f>IF($BF130&lt;=$Y$7,Entrées!K157/CE$2,"")</f>
        <v>0</v>
      </c>
      <c r="CF130" s="11">
        <f t="shared" si="66"/>
        <v>7600</v>
      </c>
      <c r="CG130" s="11">
        <f t="shared" si="67"/>
        <v>4200</v>
      </c>
      <c r="CH130" s="52">
        <f t="shared" si="68"/>
        <v>0.26950009137426939</v>
      </c>
      <c r="CI130" s="52">
        <f t="shared" si="69"/>
        <v>0.11132787698412699</v>
      </c>
    </row>
    <row r="131" spans="1:94">
      <c r="C131" s="11">
        <f t="shared" si="133"/>
        <v>4</v>
      </c>
      <c r="D131" s="27">
        <f t="shared" si="130"/>
        <v>9</v>
      </c>
      <c r="E131" s="28">
        <f ca="1">IF($D131&gt;$D$8,"",INDIRECT(ADDRESS(ROW(Entrées!$C$37)+($D131-1)*24+E$11,COLUMN(Entrées!$C$37)+($C131-1),4,TRUE,"Entrées")))</f>
        <v>356</v>
      </c>
      <c r="F131" s="28">
        <f ca="1">IF($D131&gt;$D$8,"",INDIRECT(ADDRESS(ROW(Entrées!$C$37)+($D131-1)*24+F$11,COLUMN(Entrées!$C$37)+($C131-1),4,TRUE,"Entrées")))</f>
        <v>355.5</v>
      </c>
      <c r="G131" s="28">
        <f ca="1">IF($D131&gt;$D$8,"",INDIRECT(ADDRESS(ROW(Entrées!$C$37)+($D131-1)*24+G$11,COLUMN(Entrées!$C$37)+($C131-1),4,TRUE,"Entrées")))</f>
        <v>357</v>
      </c>
      <c r="H131" s="28">
        <f ca="1">IF($D131&gt;$D$8,"",INDIRECT(ADDRESS(ROW(Entrées!$C$37)+($D131-1)*24+H$11,COLUMN(Entrées!$C$37)+($C131-1),4,TRUE,"Entrées")))</f>
        <v>357</v>
      </c>
      <c r="I131" s="28">
        <f ca="1">IF($D131&gt;$D$8,"",INDIRECT(ADDRESS(ROW(Entrées!$C$37)+($D131-1)*24+I$11,COLUMN(Entrées!$C$37)+($C131-1),4,TRUE,"Entrées")))</f>
        <v>356.5</v>
      </c>
      <c r="J131" s="28">
        <f ca="1">IF($D131&gt;$D$8,"",INDIRECT(ADDRESS(ROW(Entrées!$C$37)+($D131-1)*24+J$11,COLUMN(Entrées!$C$37)+($C131-1),4,TRUE,"Entrées")))</f>
        <v>357</v>
      </c>
      <c r="K131" s="28">
        <f ca="1">IF($D131&gt;$D$8,"",INDIRECT(ADDRESS(ROW(Entrées!$C$37)+($D131-1)*24+K$11,COLUMN(Entrées!$C$37)+($C131-1),4,TRUE,"Entrées")))</f>
        <v>355.5</v>
      </c>
      <c r="L131" s="28">
        <f ca="1">IF($D131&gt;$D$8,"",INDIRECT(ADDRESS(ROW(Entrées!$C$37)+($D131-1)*24+L$11,COLUMN(Entrées!$C$37)+($C131-1),4,TRUE,"Entrées")))</f>
        <v>355.5</v>
      </c>
      <c r="M131" s="28">
        <f ca="1">IF($D131&gt;$D$8,"",INDIRECT(ADDRESS(ROW(Entrées!$C$37)+($D131-1)*24+M$11,COLUMN(Entrées!$C$37)+($C131-1),4,TRUE,"Entrées")))</f>
        <v>397</v>
      </c>
      <c r="N131" s="28">
        <f ca="1">IF($D131&gt;$D$8,"",INDIRECT(ADDRESS(ROW(Entrées!$C$37)+($D131-1)*24+N$11,COLUMN(Entrées!$C$37)+($C131-1),4,TRUE,"Entrées")))</f>
        <v>441.5</v>
      </c>
      <c r="O131" s="28">
        <f ca="1">IF($D131&gt;$D$8,"",INDIRECT(ADDRESS(ROW(Entrées!$C$37)+($D131-1)*24+O$11,COLUMN(Entrées!$C$37)+($C131-1),4,TRUE,"Entrées")))</f>
        <v>442.5</v>
      </c>
      <c r="P131" s="28">
        <f ca="1">IF($D131&gt;$D$8,"",INDIRECT(ADDRESS(ROW(Entrées!$C$37)+($D131-1)*24+P$11,COLUMN(Entrées!$C$37)+($C131-1),4,TRUE,"Entrées")))</f>
        <v>562.5</v>
      </c>
      <c r="Q131" s="28">
        <f ca="1">IF($D131&gt;$D$8,"",INDIRECT(ADDRESS(ROW(Entrées!$C$37)+($D131-1)*24+Q$11,COLUMN(Entrées!$C$37)+($C131-1),4,TRUE,"Entrées")))</f>
        <v>459.5</v>
      </c>
      <c r="R131" s="28">
        <f ca="1">IF($D131&gt;$D$8,"",INDIRECT(ADDRESS(ROW(Entrées!$C$37)+($D131-1)*24+R$11,COLUMN(Entrées!$C$37)+($C131-1),4,TRUE,"Entrées")))</f>
        <v>399.5</v>
      </c>
      <c r="S131" s="28">
        <f ca="1">IF($D131&gt;$D$8,"",INDIRECT(ADDRESS(ROW(Entrées!$C$37)+($D131-1)*24+S$11,COLUMN(Entrées!$C$37)+($C131-1),4,TRUE,"Entrées")))</f>
        <v>378.5</v>
      </c>
      <c r="T131" s="28">
        <f ca="1">IF($D131&gt;$D$8,"",INDIRECT(ADDRESS(ROW(Entrées!$C$37)+($D131-1)*24+T$11,COLUMN(Entrées!$C$37)+($C131-1),4,TRUE,"Entrées")))</f>
        <v>359</v>
      </c>
      <c r="U131" s="28">
        <f ca="1">IF($D131&gt;$D$8,"",INDIRECT(ADDRESS(ROW(Entrées!$C$37)+($D131-1)*24+U$11,COLUMN(Entrées!$C$37)+($C131-1),4,TRUE,"Entrées")))</f>
        <v>357.5</v>
      </c>
      <c r="V131" s="28">
        <f ca="1">IF($D131&gt;$D$8,"",INDIRECT(ADDRESS(ROW(Entrées!$C$37)+($D131-1)*24+V$11,COLUMN(Entrées!$C$37)+($C131-1),4,TRUE,"Entrées")))</f>
        <v>354.5</v>
      </c>
      <c r="W131" s="28">
        <f ca="1">IF($D131&gt;$D$8,"",INDIRECT(ADDRESS(ROW(Entrées!$C$37)+($D131-1)*24+W$11,COLUMN(Entrées!$C$37)+($C131-1),4,TRUE,"Entrées")))</f>
        <v>349</v>
      </c>
      <c r="X131" s="28">
        <f ca="1">IF($D131&gt;$D$8,"",INDIRECT(ADDRESS(ROW(Entrées!$C$37)+($D131-1)*24+X$11,COLUMN(Entrées!$C$37)+($C131-1),4,TRUE,"Entrées")))</f>
        <v>343</v>
      </c>
      <c r="Y131" s="28">
        <f ca="1">IF($D131&gt;$D$8,"",INDIRECT(ADDRESS(ROW(Entrées!$C$37)+($D131-1)*24+Y$11,COLUMN(Entrées!$C$37)+($C131-1),4,TRUE,"Entrées")))</f>
        <v>343</v>
      </c>
      <c r="Z131" s="28">
        <f ca="1">IF($D131&gt;$D$8,"",INDIRECT(ADDRESS(ROW(Entrées!$C$37)+($D131-1)*24+Z$11,COLUMN(Entrées!$C$37)+($C131-1),4,TRUE,"Entrées")))</f>
        <v>340</v>
      </c>
      <c r="AA131" s="28">
        <f ca="1">IF($D131&gt;$D$8,"",INDIRECT(ADDRESS(ROW(Entrées!$C$37)+($D131-1)*24+AA$11,COLUMN(Entrées!$C$37)+($C131-1),4,TRUE,"Entrées")))</f>
        <v>336.5</v>
      </c>
      <c r="AB131" s="28">
        <f ca="1">IF($D131&gt;$D$8,"",INDIRECT(ADDRESS(ROW(Entrées!$C$37)+($D131-1)*24+AB$11,COLUMN(Entrées!$C$37)+($C131-1),4,TRUE,"Entrées")))</f>
        <v>336.5</v>
      </c>
      <c r="AC131" s="11"/>
      <c r="AD131" s="40">
        <f t="shared" ca="1" si="129"/>
        <v>377.08333333333331</v>
      </c>
      <c r="AE131" s="40">
        <f t="shared" ca="1" si="131"/>
        <v>562.5</v>
      </c>
      <c r="AF131" s="40">
        <f t="shared" ca="1" si="132"/>
        <v>336.5</v>
      </c>
      <c r="AG131" s="4"/>
      <c r="AH131" s="11">
        <f>Entrées!A158</f>
        <v>6</v>
      </c>
      <c r="AI131" s="13">
        <f>Entrées!B158</f>
        <v>1</v>
      </c>
      <c r="AJ131" s="31">
        <f t="shared" ca="1" si="70"/>
        <v>55625.834722222207</v>
      </c>
      <c r="AK131" s="31">
        <f t="shared" ca="1" si="46"/>
        <v>55155.277777777781</v>
      </c>
      <c r="AL131" s="31">
        <f t="shared" ca="1" si="47"/>
        <v>55132.569444444431</v>
      </c>
      <c r="AM131" s="31">
        <f t="shared" ca="1" si="48"/>
        <v>439.35972222222233</v>
      </c>
      <c r="AN131" s="31">
        <f t="shared" ca="1" si="49"/>
        <v>2143.2847222222222</v>
      </c>
      <c r="AO131" s="31">
        <f t="shared" ca="1" si="50"/>
        <v>1711.4715277777773</v>
      </c>
      <c r="AP131" s="31">
        <f t="shared" ca="1" si="51"/>
        <v>43686.806944444448</v>
      </c>
      <c r="AQ131" s="31">
        <f t="shared" ca="1" si="52"/>
        <v>2048.2006944444447</v>
      </c>
      <c r="AR131" s="31">
        <f t="shared" ca="1" si="53"/>
        <v>467.57708333333329</v>
      </c>
      <c r="AS131" s="31">
        <f t="shared" ca="1" si="54"/>
        <v>9872.0041666666693</v>
      </c>
      <c r="AT131" s="31">
        <f t="shared" ca="1" si="55"/>
        <v>-752.91041666666672</v>
      </c>
      <c r="AU131" s="31">
        <f t="shared" ca="1" si="56"/>
        <v>580.30277777777769</v>
      </c>
      <c r="AV131" s="31">
        <f t="shared" ca="1" si="57"/>
        <v>-4570.3041666666659</v>
      </c>
      <c r="AW131" s="31">
        <f t="shared" ca="1" si="58"/>
        <v>53.39583333333335</v>
      </c>
      <c r="AX131" s="31">
        <f t="shared" ca="1" si="59"/>
        <v>1401.9361111111111</v>
      </c>
      <c r="AY131" s="31">
        <f t="shared" ca="1" si="60"/>
        <v>-1132.0805555555555</v>
      </c>
      <c r="AZ131" s="31">
        <f t="shared" ca="1" si="61"/>
        <v>-2177.1819444444441</v>
      </c>
      <c r="BA131" s="31">
        <f t="shared" ca="1" si="62"/>
        <v>644.8125</v>
      </c>
      <c r="BB131" s="31">
        <f t="shared" ca="1" si="63"/>
        <v>-1410.101388888889</v>
      </c>
      <c r="BC131" s="31">
        <f t="shared" ca="1" si="64"/>
        <v>-1800.2902777777781</v>
      </c>
      <c r="BD131" s="11"/>
      <c r="BE131" s="11"/>
      <c r="BF131" s="11">
        <f t="shared" si="65"/>
        <v>6</v>
      </c>
      <c r="BG131" s="11">
        <f t="shared" si="102"/>
        <v>1</v>
      </c>
      <c r="BH131" s="32">
        <f>IF($BF131&gt;$Y$7,"",IF(AND($BF131=$Y$7,$BG131=23),"",Entrées!C159-Entrées!C158))</f>
        <v>-1143.5</v>
      </c>
      <c r="BI131" s="32">
        <f>IF($BF131&gt;$Y$7,"",IF(AND($BF131=$Y$7,$BG131=23),"",Entrées!D159-Entrées!D158))</f>
        <v>-1575</v>
      </c>
      <c r="BJ131" s="32">
        <f>IF($BF131&gt;$Y$7,"",IF(AND($BF131=$Y$7,$BG131=23),"",Entrées!E159-Entrées!E158))</f>
        <v>-1587.5</v>
      </c>
      <c r="BK131" s="32">
        <f>IF($BF131&gt;$Y$7,"",IF(AND($BF131=$Y$7,$BG131=23),"",Entrées!F159-Entrées!F158))</f>
        <v>78.5</v>
      </c>
      <c r="BL131" s="32">
        <f>IF($BF131&gt;$Y$7,"",IF(AND($BF131=$Y$7,$BG131=23),"",Entrées!G159-Entrées!G158))</f>
        <v>61</v>
      </c>
      <c r="BM131" s="32">
        <f>IF($BF131&gt;$Y$7,"",IF(AND($BF131=$Y$7,$BG131=23),"",Entrées!H159-Entrées!H158))</f>
        <v>-24</v>
      </c>
      <c r="BN131" s="32">
        <f>IF($BF131&gt;$Y$7,"",IF(AND($BF131=$Y$7,$BG131=23),"",Entrées!I159-Entrées!I158))</f>
        <v>-310</v>
      </c>
      <c r="BO131" s="32">
        <f>IF($BF131&gt;$Y$7,"",IF(AND($BF131=$Y$7,$BG131=23),"",Entrées!J159-Entrées!J158))</f>
        <v>-92.5</v>
      </c>
      <c r="BP131" s="32">
        <f>IF($BF131&gt;$Y$7,"",IF(AND($BF131=$Y$7,$BG131=23),"",Entrées!K159-Entrées!K158))</f>
        <v>0</v>
      </c>
      <c r="BQ131" s="32">
        <f>IF($BF131&gt;$Y$7,"",IF(AND($BF131=$Y$7,$BG131=23),"",Entrées!L159-Entrées!L158))</f>
        <v>-995.5</v>
      </c>
      <c r="BR131" s="32">
        <f>IF($BF131&gt;$Y$7,"",IF(AND($BF131=$Y$7,$BG131=23),"",Entrées!M159-Entrées!M158))</f>
        <v>-520</v>
      </c>
      <c r="BS131" s="32">
        <f>IF($BF131&gt;$Y$7,"",IF(AND($BF131=$Y$7,$BG131=23),"",Entrées!N159-Entrées!N158))</f>
        <v>9</v>
      </c>
      <c r="BT131" s="32">
        <f>IF($BF131&gt;$Y$7,"",IF(AND($BF131=$Y$7,$BG131=23),"",Entrées!O159-Entrées!O158))</f>
        <v>648</v>
      </c>
      <c r="BU131" s="32">
        <f>IF($BF131&gt;$Y$7,"",IF(AND($BF131=$Y$7,$BG131=23),"",Entrées!P159-Entrées!P158))</f>
        <v>4.5</v>
      </c>
      <c r="BV131" s="32">
        <f>IF($BF131&gt;$Y$7,"",IF(AND($BF131=$Y$7,$BG131=23),"",Entrées!Q159-Entrées!Q158))</f>
        <v>0</v>
      </c>
      <c r="BW131" s="32">
        <f>IF($BF131&gt;$Y$7,"",IF(AND($BF131=$Y$7,$BG131=23),"",Entrées!R159-Entrées!R158))</f>
        <v>-308</v>
      </c>
      <c r="BX131" s="32">
        <f>IF($BF131&gt;$Y$7,"",IF(AND($BF131=$Y$7,$BG131=23),"",Entrées!S159-Entrées!S158))</f>
        <v>313</v>
      </c>
      <c r="BY131" s="32">
        <f>IF($BF131&gt;$Y$7,"",IF(AND($BF131=$Y$7,$BG131=23),"",Entrées!T159-Entrées!T158))</f>
        <v>100</v>
      </c>
      <c r="BZ131" s="32">
        <f>IF($BF131&gt;$Y$7,"",IF(AND($BF131=$Y$7,$BG131=23),"",Entrées!U159-Entrées!U158))</f>
        <v>41</v>
      </c>
      <c r="CA131" s="32">
        <f>IF($BF131&gt;$Y$7,"",IF(AND($BF131=$Y$7,$BG131=23),"",Entrées!V159-Entrées!V158))</f>
        <v>79</v>
      </c>
      <c r="CB131" s="11"/>
      <c r="CD131" s="33">
        <f>IF($BF131&lt;=$Y$7,Entrées!J158/CD$2,"")</f>
        <v>0.26848684210526313</v>
      </c>
      <c r="CE131" s="33">
        <f>IF($BF131&lt;=$Y$7,Entrées!K158/CE$2,"")</f>
        <v>0</v>
      </c>
      <c r="CF131" s="11">
        <f t="shared" si="66"/>
        <v>7600</v>
      </c>
      <c r="CG131" s="11">
        <f t="shared" si="67"/>
        <v>4200</v>
      </c>
      <c r="CH131" s="52">
        <f t="shared" si="68"/>
        <v>0.26950009137426939</v>
      </c>
      <c r="CI131" s="52">
        <f t="shared" si="69"/>
        <v>0.11132787698412699</v>
      </c>
      <c r="CK131" s="11"/>
      <c r="CL131" s="11"/>
      <c r="CM131" s="11"/>
      <c r="CN131" s="11"/>
      <c r="CO131" s="11"/>
      <c r="CP131" s="11"/>
    </row>
    <row r="132" spans="1:94">
      <c r="C132" s="11">
        <f t="shared" si="133"/>
        <v>4</v>
      </c>
      <c r="D132" s="27">
        <f t="shared" si="130"/>
        <v>10</v>
      </c>
      <c r="E132" s="28">
        <f ca="1">IF($D132&gt;$D$8,"",INDIRECT(ADDRESS(ROW(Entrées!$C$37)+($D132-1)*24+E$11,COLUMN(Entrées!$C$37)+($C132-1),4,TRUE,"Entrées")))</f>
        <v>336.5</v>
      </c>
      <c r="F132" s="28">
        <f ca="1">IF($D132&gt;$D$8,"",INDIRECT(ADDRESS(ROW(Entrées!$C$37)+($D132-1)*24+F$11,COLUMN(Entrées!$C$37)+($C132-1),4,TRUE,"Entrées")))</f>
        <v>335.5</v>
      </c>
      <c r="G132" s="28">
        <f ca="1">IF($D132&gt;$D$8,"",INDIRECT(ADDRESS(ROW(Entrées!$C$37)+($D132-1)*24+G$11,COLUMN(Entrées!$C$37)+($C132-1),4,TRUE,"Entrées")))</f>
        <v>378.5</v>
      </c>
      <c r="H132" s="28">
        <f ca="1">IF($D132&gt;$D$8,"",INDIRECT(ADDRESS(ROW(Entrées!$C$37)+($D132-1)*24+H$11,COLUMN(Entrées!$C$37)+($C132-1),4,TRUE,"Entrées")))</f>
        <v>404</v>
      </c>
      <c r="I132" s="28">
        <f ca="1">IF($D132&gt;$D$8,"",INDIRECT(ADDRESS(ROW(Entrées!$C$37)+($D132-1)*24+I$11,COLUMN(Entrées!$C$37)+($C132-1),4,TRUE,"Entrées")))</f>
        <v>468.5</v>
      </c>
      <c r="J132" s="28">
        <f ca="1">IF($D132&gt;$D$8,"",INDIRECT(ADDRESS(ROW(Entrées!$C$37)+($D132-1)*24+J$11,COLUMN(Entrées!$C$37)+($C132-1),4,TRUE,"Entrées")))</f>
        <v>601</v>
      </c>
      <c r="K132" s="28">
        <f ca="1">IF($D132&gt;$D$8,"",INDIRECT(ADDRESS(ROW(Entrées!$C$37)+($D132-1)*24+K$11,COLUMN(Entrées!$C$37)+($C132-1),4,TRUE,"Entrées")))</f>
        <v>724</v>
      </c>
      <c r="L132" s="28">
        <f ca="1">IF($D132&gt;$D$8,"",INDIRECT(ADDRESS(ROW(Entrées!$C$37)+($D132-1)*24+L$11,COLUMN(Entrées!$C$37)+($C132-1),4,TRUE,"Entrées")))</f>
        <v>1173.5</v>
      </c>
      <c r="M132" s="28">
        <f ca="1">IF($D132&gt;$D$8,"",INDIRECT(ADDRESS(ROW(Entrées!$C$37)+($D132-1)*24+M$11,COLUMN(Entrées!$C$37)+($C132-1),4,TRUE,"Entrées")))</f>
        <v>1330.5</v>
      </c>
      <c r="N132" s="28">
        <f ca="1">IF($D132&gt;$D$8,"",INDIRECT(ADDRESS(ROW(Entrées!$C$37)+($D132-1)*24+N$11,COLUMN(Entrées!$C$37)+($C132-1),4,TRUE,"Entrées")))</f>
        <v>1365</v>
      </c>
      <c r="O132" s="28">
        <f ca="1">IF($D132&gt;$D$8,"",INDIRECT(ADDRESS(ROW(Entrées!$C$37)+($D132-1)*24+O$11,COLUMN(Entrées!$C$37)+($C132-1),4,TRUE,"Entrées")))</f>
        <v>1299.5</v>
      </c>
      <c r="P132" s="28">
        <f ca="1">IF($D132&gt;$D$8,"",INDIRECT(ADDRESS(ROW(Entrées!$C$37)+($D132-1)*24+P$11,COLUMN(Entrées!$C$37)+($C132-1),4,TRUE,"Entrées")))</f>
        <v>957.5</v>
      </c>
      <c r="Q132" s="28">
        <f ca="1">IF($D132&gt;$D$8,"",INDIRECT(ADDRESS(ROW(Entrées!$C$37)+($D132-1)*24+Q$11,COLUMN(Entrées!$C$37)+($C132-1),4,TRUE,"Entrées")))</f>
        <v>817.5</v>
      </c>
      <c r="R132" s="28">
        <f ca="1">IF($D132&gt;$D$8,"",INDIRECT(ADDRESS(ROW(Entrées!$C$37)+($D132-1)*24+R$11,COLUMN(Entrées!$C$37)+($C132-1),4,TRUE,"Entrées")))</f>
        <v>619.5</v>
      </c>
      <c r="S132" s="28">
        <f ca="1">IF($D132&gt;$D$8,"",INDIRECT(ADDRESS(ROW(Entrées!$C$37)+($D132-1)*24+S$11,COLUMN(Entrées!$C$37)+($C132-1),4,TRUE,"Entrées")))</f>
        <v>437</v>
      </c>
      <c r="T132" s="28">
        <f ca="1">IF($D132&gt;$D$8,"",INDIRECT(ADDRESS(ROW(Entrées!$C$37)+($D132-1)*24+T$11,COLUMN(Entrées!$C$37)+($C132-1),4,TRUE,"Entrées")))</f>
        <v>353.5</v>
      </c>
      <c r="U132" s="28">
        <f ca="1">IF($D132&gt;$D$8,"",INDIRECT(ADDRESS(ROW(Entrées!$C$37)+($D132-1)*24+U$11,COLUMN(Entrées!$C$37)+($C132-1),4,TRUE,"Entrées")))</f>
        <v>354</v>
      </c>
      <c r="V132" s="28">
        <f ca="1">IF($D132&gt;$D$8,"",INDIRECT(ADDRESS(ROW(Entrées!$C$37)+($D132-1)*24+V$11,COLUMN(Entrées!$C$37)+($C132-1),4,TRUE,"Entrées")))</f>
        <v>350.5</v>
      </c>
      <c r="W132" s="28">
        <f ca="1">IF($D132&gt;$D$8,"",INDIRECT(ADDRESS(ROW(Entrées!$C$37)+($D132-1)*24+W$11,COLUMN(Entrées!$C$37)+($C132-1),4,TRUE,"Entrées")))</f>
        <v>351.5</v>
      </c>
      <c r="X132" s="28">
        <f ca="1">IF($D132&gt;$D$8,"",INDIRECT(ADDRESS(ROW(Entrées!$C$37)+($D132-1)*24+X$11,COLUMN(Entrées!$C$37)+($C132-1),4,TRUE,"Entrées")))</f>
        <v>472.5</v>
      </c>
      <c r="Y132" s="28">
        <f ca="1">IF($D132&gt;$D$8,"",INDIRECT(ADDRESS(ROW(Entrées!$C$37)+($D132-1)*24+Y$11,COLUMN(Entrées!$C$37)+($C132-1),4,TRUE,"Entrées")))</f>
        <v>871</v>
      </c>
      <c r="Z132" s="28">
        <f ca="1">IF($D132&gt;$D$8,"",INDIRECT(ADDRESS(ROW(Entrées!$C$37)+($D132-1)*24+Z$11,COLUMN(Entrées!$C$37)+($C132-1),4,TRUE,"Entrées")))</f>
        <v>721</v>
      </c>
      <c r="AA132" s="28">
        <f ca="1">IF($D132&gt;$D$8,"",INDIRECT(ADDRESS(ROW(Entrées!$C$37)+($D132-1)*24+AA$11,COLUMN(Entrées!$C$37)+($C132-1),4,TRUE,"Entrées")))</f>
        <v>350</v>
      </c>
      <c r="AB132" s="28">
        <f ca="1">IF($D132&gt;$D$8,"",INDIRECT(ADDRESS(ROW(Entrées!$C$37)+($D132-1)*24+AB$11,COLUMN(Entrées!$C$37)+($C132-1),4,TRUE,"Entrées")))</f>
        <v>352</v>
      </c>
      <c r="AC132" s="11"/>
      <c r="AD132" s="40">
        <f t="shared" ca="1" si="129"/>
        <v>642.66666666666663</v>
      </c>
      <c r="AE132" s="40">
        <f t="shared" ca="1" si="131"/>
        <v>1365</v>
      </c>
      <c r="AF132" s="40">
        <f t="shared" ca="1" si="132"/>
        <v>335.5</v>
      </c>
      <c r="AG132" s="4"/>
      <c r="AH132" s="11">
        <f>Entrées!A159</f>
        <v>6</v>
      </c>
      <c r="AI132" s="13">
        <f>Entrées!B159</f>
        <v>2</v>
      </c>
      <c r="AJ132" s="31">
        <f t="shared" ca="1" si="70"/>
        <v>55625.834722222207</v>
      </c>
      <c r="AK132" s="31">
        <f t="shared" ca="1" si="46"/>
        <v>55155.277777777781</v>
      </c>
      <c r="AL132" s="31">
        <f t="shared" ca="1" si="47"/>
        <v>55132.569444444431</v>
      </c>
      <c r="AM132" s="31">
        <f t="shared" ca="1" si="48"/>
        <v>439.35972222222233</v>
      </c>
      <c r="AN132" s="31">
        <f t="shared" ca="1" si="49"/>
        <v>2143.2847222222222</v>
      </c>
      <c r="AO132" s="31">
        <f t="shared" ca="1" si="50"/>
        <v>1711.4715277777773</v>
      </c>
      <c r="AP132" s="31">
        <f t="shared" ca="1" si="51"/>
        <v>43686.806944444448</v>
      </c>
      <c r="AQ132" s="31">
        <f t="shared" ca="1" si="52"/>
        <v>2048.2006944444447</v>
      </c>
      <c r="AR132" s="31">
        <f t="shared" ca="1" si="53"/>
        <v>467.57708333333329</v>
      </c>
      <c r="AS132" s="31">
        <f t="shared" ca="1" si="54"/>
        <v>9872.0041666666693</v>
      </c>
      <c r="AT132" s="31">
        <f t="shared" ca="1" si="55"/>
        <v>-752.91041666666672</v>
      </c>
      <c r="AU132" s="31">
        <f t="shared" ca="1" si="56"/>
        <v>580.30277777777769</v>
      </c>
      <c r="AV132" s="31">
        <f t="shared" ca="1" si="57"/>
        <v>-4570.3041666666659</v>
      </c>
      <c r="AW132" s="31">
        <f t="shared" ca="1" si="58"/>
        <v>53.39583333333335</v>
      </c>
      <c r="AX132" s="31">
        <f t="shared" ca="1" si="59"/>
        <v>1401.9361111111111</v>
      </c>
      <c r="AY132" s="31">
        <f t="shared" ca="1" si="60"/>
        <v>-1132.0805555555555</v>
      </c>
      <c r="AZ132" s="31">
        <f t="shared" ca="1" si="61"/>
        <v>-2177.1819444444441</v>
      </c>
      <c r="BA132" s="31">
        <f t="shared" ca="1" si="62"/>
        <v>644.8125</v>
      </c>
      <c r="BB132" s="31">
        <f t="shared" ca="1" si="63"/>
        <v>-1410.101388888889</v>
      </c>
      <c r="BC132" s="31">
        <f t="shared" ca="1" si="64"/>
        <v>-1800.2902777777781</v>
      </c>
      <c r="BD132" s="11"/>
      <c r="BE132" s="11"/>
      <c r="BF132" s="11">
        <f t="shared" si="65"/>
        <v>6</v>
      </c>
      <c r="BG132" s="11">
        <f t="shared" si="102"/>
        <v>2</v>
      </c>
      <c r="BH132" s="32">
        <f>IF($BF132&gt;$Y$7,"",IF(AND($BF132=$Y$7,$BG132=23),"",Entrées!C160-Entrées!C159))</f>
        <v>-3144</v>
      </c>
      <c r="BI132" s="32">
        <f>IF($BF132&gt;$Y$7,"",IF(AND($BF132=$Y$7,$BG132=23),"",Entrées!D160-Entrées!D159))</f>
        <v>-3187.5</v>
      </c>
      <c r="BJ132" s="32">
        <f>IF($BF132&gt;$Y$7,"",IF(AND($BF132=$Y$7,$BG132=23),"",Entrées!E160-Entrées!E159))</f>
        <v>-3337.5</v>
      </c>
      <c r="BK132" s="32">
        <f>IF($BF132&gt;$Y$7,"",IF(AND($BF132=$Y$7,$BG132=23),"",Entrées!F160-Entrées!F159))</f>
        <v>-109.5</v>
      </c>
      <c r="BL132" s="32">
        <f>IF($BF132&gt;$Y$7,"",IF(AND($BF132=$Y$7,$BG132=23),"",Entrées!G160-Entrées!G159))</f>
        <v>65.5</v>
      </c>
      <c r="BM132" s="32">
        <f>IF($BF132&gt;$Y$7,"",IF(AND($BF132=$Y$7,$BG132=23),"",Entrées!H160-Entrées!H159))</f>
        <v>-290</v>
      </c>
      <c r="BN132" s="32">
        <f>IF($BF132&gt;$Y$7,"",IF(AND($BF132=$Y$7,$BG132=23),"",Entrées!I160-Entrées!I159))</f>
        <v>3.5</v>
      </c>
      <c r="BO132" s="32">
        <f>IF($BF132&gt;$Y$7,"",IF(AND($BF132=$Y$7,$BG132=23),"",Entrées!J160-Entrées!J159))</f>
        <v>-85</v>
      </c>
      <c r="BP132" s="32">
        <f>IF($BF132&gt;$Y$7,"",IF(AND($BF132=$Y$7,$BG132=23),"",Entrées!K160-Entrées!K159))</f>
        <v>0</v>
      </c>
      <c r="BQ132" s="32">
        <f>IF($BF132&gt;$Y$7,"",IF(AND($BF132=$Y$7,$BG132=23),"",Entrées!L160-Entrées!L159))</f>
        <v>-594.5</v>
      </c>
      <c r="BR132" s="32">
        <f>IF($BF132&gt;$Y$7,"",IF(AND($BF132=$Y$7,$BG132=23),"",Entrées!M160-Entrées!M159))</f>
        <v>-1528.5</v>
      </c>
      <c r="BS132" s="32">
        <f>IF($BF132&gt;$Y$7,"",IF(AND($BF132=$Y$7,$BG132=23),"",Entrées!N160-Entrées!N159))</f>
        <v>-1</v>
      </c>
      <c r="BT132" s="32">
        <f>IF($BF132&gt;$Y$7,"",IF(AND($BF132=$Y$7,$BG132=23),"",Entrées!O160-Entrées!O159))</f>
        <v>-604</v>
      </c>
      <c r="BU132" s="32">
        <f>IF($BF132&gt;$Y$7,"",IF(AND($BF132=$Y$7,$BG132=23),"",Entrées!P160-Entrées!P159))</f>
        <v>1</v>
      </c>
      <c r="BV132" s="32">
        <f>IF($BF132&gt;$Y$7,"",IF(AND($BF132=$Y$7,$BG132=23),"",Entrées!Q160-Entrées!Q159))</f>
        <v>0</v>
      </c>
      <c r="BW132" s="32">
        <f>IF($BF132&gt;$Y$7,"",IF(AND($BF132=$Y$7,$BG132=23),"",Entrées!R160-Entrées!R159))</f>
        <v>22</v>
      </c>
      <c r="BX132" s="32">
        <f>IF($BF132&gt;$Y$7,"",IF(AND($BF132=$Y$7,$BG132=23),"",Entrées!S160-Entrées!S159))</f>
        <v>-681</v>
      </c>
      <c r="BY132" s="32">
        <f>IF($BF132&gt;$Y$7,"",IF(AND($BF132=$Y$7,$BG132=23),"",Entrées!T160-Entrées!T159))</f>
        <v>0</v>
      </c>
      <c r="BZ132" s="32">
        <f>IF($BF132&gt;$Y$7,"",IF(AND($BF132=$Y$7,$BG132=23),"",Entrées!U160-Entrées!U159))</f>
        <v>-91</v>
      </c>
      <c r="CA132" s="32">
        <f>IF($BF132&gt;$Y$7,"",IF(AND($BF132=$Y$7,$BG132=23),"",Entrées!V160-Entrées!V159))</f>
        <v>-103</v>
      </c>
      <c r="CB132" s="11"/>
      <c r="CD132" s="33">
        <f>IF($BF132&lt;=$Y$7,Entrées!J159/CD$2,"")</f>
        <v>0.25631578947368422</v>
      </c>
      <c r="CE132" s="33">
        <f>IF($BF132&lt;=$Y$7,Entrées!K159/CE$2,"")</f>
        <v>0</v>
      </c>
      <c r="CF132" s="11">
        <f t="shared" si="66"/>
        <v>7600</v>
      </c>
      <c r="CG132" s="11">
        <f t="shared" si="67"/>
        <v>4200</v>
      </c>
      <c r="CH132" s="52">
        <f t="shared" si="68"/>
        <v>0.26950009137426939</v>
      </c>
      <c r="CI132" s="52">
        <f t="shared" si="69"/>
        <v>0.11132787698412699</v>
      </c>
      <c r="CK132" s="11"/>
      <c r="CL132" s="11"/>
      <c r="CM132" s="11"/>
      <c r="CN132" s="11"/>
      <c r="CO132" s="11"/>
      <c r="CP132" s="11"/>
    </row>
    <row r="133" spans="1:94">
      <c r="C133" s="11">
        <f t="shared" si="133"/>
        <v>4</v>
      </c>
      <c r="D133" s="27">
        <f t="shared" si="130"/>
        <v>11</v>
      </c>
      <c r="E133" s="28">
        <f ca="1">IF($D133&gt;$D$8,"",INDIRECT(ADDRESS(ROW(Entrées!$C$37)+($D133-1)*24+E$11,COLUMN(Entrées!$C$37)+($C133-1),4,TRUE,"Entrées")))</f>
        <v>351.5</v>
      </c>
      <c r="F133" s="28">
        <f ca="1">IF($D133&gt;$D$8,"",INDIRECT(ADDRESS(ROW(Entrées!$C$37)+($D133-1)*24+F$11,COLUMN(Entrées!$C$37)+($C133-1),4,TRUE,"Entrées")))</f>
        <v>352</v>
      </c>
      <c r="G133" s="28">
        <f ca="1">IF($D133&gt;$D$8,"",INDIRECT(ADDRESS(ROW(Entrées!$C$37)+($D133-1)*24+G$11,COLUMN(Entrées!$C$37)+($C133-1),4,TRUE,"Entrées")))</f>
        <v>351</v>
      </c>
      <c r="H133" s="28">
        <f ca="1">IF($D133&gt;$D$8,"",INDIRECT(ADDRESS(ROW(Entrées!$C$37)+($D133-1)*24+H$11,COLUMN(Entrées!$C$37)+($C133-1),4,TRUE,"Entrées")))</f>
        <v>352</v>
      </c>
      <c r="I133" s="28">
        <f ca="1">IF($D133&gt;$D$8,"",INDIRECT(ADDRESS(ROW(Entrées!$C$37)+($D133-1)*24+I$11,COLUMN(Entrées!$C$37)+($C133-1),4,TRUE,"Entrées")))</f>
        <v>351</v>
      </c>
      <c r="J133" s="28">
        <f ca="1">IF($D133&gt;$D$8,"",INDIRECT(ADDRESS(ROW(Entrées!$C$37)+($D133-1)*24+J$11,COLUMN(Entrées!$C$37)+($C133-1),4,TRUE,"Entrées")))</f>
        <v>350.5</v>
      </c>
      <c r="K133" s="28">
        <f ca="1">IF($D133&gt;$D$8,"",INDIRECT(ADDRESS(ROW(Entrées!$C$37)+($D133-1)*24+K$11,COLUMN(Entrées!$C$37)+($C133-1),4,TRUE,"Entrées")))</f>
        <v>350.5</v>
      </c>
      <c r="L133" s="28">
        <f ca="1">IF($D133&gt;$D$8,"",INDIRECT(ADDRESS(ROW(Entrées!$C$37)+($D133-1)*24+L$11,COLUMN(Entrées!$C$37)+($C133-1),4,TRUE,"Entrées")))</f>
        <v>352</v>
      </c>
      <c r="M133" s="28">
        <f ca="1">IF($D133&gt;$D$8,"",INDIRECT(ADDRESS(ROW(Entrées!$C$37)+($D133-1)*24+M$11,COLUMN(Entrées!$C$37)+($C133-1),4,TRUE,"Entrées")))</f>
        <v>373.5</v>
      </c>
      <c r="N133" s="28">
        <f ca="1">IF($D133&gt;$D$8,"",INDIRECT(ADDRESS(ROW(Entrées!$C$37)+($D133-1)*24+N$11,COLUMN(Entrées!$C$37)+($C133-1),4,TRUE,"Entrées")))</f>
        <v>393.5</v>
      </c>
      <c r="O133" s="28">
        <f ca="1">IF($D133&gt;$D$8,"",INDIRECT(ADDRESS(ROW(Entrées!$C$37)+($D133-1)*24+O$11,COLUMN(Entrées!$C$37)+($C133-1),4,TRUE,"Entrées")))</f>
        <v>392</v>
      </c>
      <c r="P133" s="28">
        <f ca="1">IF($D133&gt;$D$8,"",INDIRECT(ADDRESS(ROW(Entrées!$C$37)+($D133-1)*24+P$11,COLUMN(Entrées!$C$37)+($C133-1),4,TRUE,"Entrées")))</f>
        <v>551</v>
      </c>
      <c r="Q133" s="28">
        <f ca="1">IF($D133&gt;$D$8,"",INDIRECT(ADDRESS(ROW(Entrées!$C$37)+($D133-1)*24+Q$11,COLUMN(Entrées!$C$37)+($C133-1),4,TRUE,"Entrées")))</f>
        <v>596</v>
      </c>
      <c r="R133" s="28">
        <f ca="1">IF($D133&gt;$D$8,"",INDIRECT(ADDRESS(ROW(Entrées!$C$37)+($D133-1)*24+R$11,COLUMN(Entrées!$C$37)+($C133-1),4,TRUE,"Entrées")))</f>
        <v>517.5</v>
      </c>
      <c r="S133" s="28">
        <f ca="1">IF($D133&gt;$D$8,"",INDIRECT(ADDRESS(ROW(Entrées!$C$37)+($D133-1)*24+S$11,COLUMN(Entrées!$C$37)+($C133-1),4,TRUE,"Entrées")))</f>
        <v>399</v>
      </c>
      <c r="T133" s="28">
        <f ca="1">IF($D133&gt;$D$8,"",INDIRECT(ADDRESS(ROW(Entrées!$C$37)+($D133-1)*24+T$11,COLUMN(Entrées!$C$37)+($C133-1),4,TRUE,"Entrées")))</f>
        <v>355</v>
      </c>
      <c r="U133" s="28">
        <f ca="1">IF($D133&gt;$D$8,"",INDIRECT(ADDRESS(ROW(Entrées!$C$37)+($D133-1)*24+U$11,COLUMN(Entrées!$C$37)+($C133-1),4,TRUE,"Entrées")))</f>
        <v>354</v>
      </c>
      <c r="V133" s="28">
        <f ca="1">IF($D133&gt;$D$8,"",INDIRECT(ADDRESS(ROW(Entrées!$C$37)+($D133-1)*24+V$11,COLUMN(Entrées!$C$37)+($C133-1),4,TRUE,"Entrées")))</f>
        <v>356.5</v>
      </c>
      <c r="W133" s="28">
        <f ca="1">IF($D133&gt;$D$8,"",INDIRECT(ADDRESS(ROW(Entrées!$C$37)+($D133-1)*24+W$11,COLUMN(Entrées!$C$37)+($C133-1),4,TRUE,"Entrées")))</f>
        <v>356</v>
      </c>
      <c r="X133" s="28">
        <f ca="1">IF($D133&gt;$D$8,"",INDIRECT(ADDRESS(ROW(Entrées!$C$37)+($D133-1)*24+X$11,COLUMN(Entrées!$C$37)+($C133-1),4,TRUE,"Entrées")))</f>
        <v>356</v>
      </c>
      <c r="Y133" s="28">
        <f ca="1">IF($D133&gt;$D$8,"",INDIRECT(ADDRESS(ROW(Entrées!$C$37)+($D133-1)*24+Y$11,COLUMN(Entrées!$C$37)+($C133-1),4,TRUE,"Entrées")))</f>
        <v>355.5</v>
      </c>
      <c r="Z133" s="28">
        <f ca="1">IF($D133&gt;$D$8,"",INDIRECT(ADDRESS(ROW(Entrées!$C$37)+($D133-1)*24+Z$11,COLUMN(Entrées!$C$37)+($C133-1),4,TRUE,"Entrées")))</f>
        <v>354.5</v>
      </c>
      <c r="AA133" s="28">
        <f ca="1">IF($D133&gt;$D$8,"",INDIRECT(ADDRESS(ROW(Entrées!$C$37)+($D133-1)*24+AA$11,COLUMN(Entrées!$C$37)+($C133-1),4,TRUE,"Entrées")))</f>
        <v>354</v>
      </c>
      <c r="AB133" s="28">
        <f ca="1">IF($D133&gt;$D$8,"",INDIRECT(ADDRESS(ROW(Entrées!$C$37)+($D133-1)*24+AB$11,COLUMN(Entrées!$C$37)+($C133-1),4,TRUE,"Entrées")))</f>
        <v>355</v>
      </c>
      <c r="AC133" s="11"/>
      <c r="AD133" s="40">
        <f t="shared" ca="1" si="129"/>
        <v>384.5625</v>
      </c>
      <c r="AE133" s="40">
        <f t="shared" ca="1" si="131"/>
        <v>596</v>
      </c>
      <c r="AF133" s="40">
        <f t="shared" ca="1" si="132"/>
        <v>350.5</v>
      </c>
      <c r="AG133" s="4"/>
      <c r="AH133" s="11">
        <f>Entrées!A160</f>
        <v>6</v>
      </c>
      <c r="AI133" s="13">
        <f>Entrées!B160</f>
        <v>3</v>
      </c>
      <c r="AJ133" s="31">
        <f t="shared" ca="1" si="70"/>
        <v>55625.834722222207</v>
      </c>
      <c r="AK133" s="31">
        <f t="shared" ca="1" si="46"/>
        <v>55155.277777777781</v>
      </c>
      <c r="AL133" s="31">
        <f t="shared" ca="1" si="47"/>
        <v>55132.569444444431</v>
      </c>
      <c r="AM133" s="31">
        <f t="shared" ca="1" si="48"/>
        <v>439.35972222222233</v>
      </c>
      <c r="AN133" s="31">
        <f t="shared" ca="1" si="49"/>
        <v>2143.2847222222222</v>
      </c>
      <c r="AO133" s="31">
        <f t="shared" ca="1" si="50"/>
        <v>1711.4715277777773</v>
      </c>
      <c r="AP133" s="31">
        <f t="shared" ca="1" si="51"/>
        <v>43686.806944444448</v>
      </c>
      <c r="AQ133" s="31">
        <f t="shared" ca="1" si="52"/>
        <v>2048.2006944444447</v>
      </c>
      <c r="AR133" s="31">
        <f t="shared" ca="1" si="53"/>
        <v>467.57708333333329</v>
      </c>
      <c r="AS133" s="31">
        <f t="shared" ca="1" si="54"/>
        <v>9872.0041666666693</v>
      </c>
      <c r="AT133" s="31">
        <f t="shared" ca="1" si="55"/>
        <v>-752.91041666666672</v>
      </c>
      <c r="AU133" s="31">
        <f t="shared" ca="1" si="56"/>
        <v>580.30277777777769</v>
      </c>
      <c r="AV133" s="31">
        <f t="shared" ca="1" si="57"/>
        <v>-4570.3041666666659</v>
      </c>
      <c r="AW133" s="31">
        <f t="shared" ca="1" si="58"/>
        <v>53.39583333333335</v>
      </c>
      <c r="AX133" s="31">
        <f t="shared" ca="1" si="59"/>
        <v>1401.9361111111111</v>
      </c>
      <c r="AY133" s="31">
        <f t="shared" ca="1" si="60"/>
        <v>-1132.0805555555555</v>
      </c>
      <c r="AZ133" s="31">
        <f t="shared" ca="1" si="61"/>
        <v>-2177.1819444444441</v>
      </c>
      <c r="BA133" s="31">
        <f t="shared" ca="1" si="62"/>
        <v>644.8125</v>
      </c>
      <c r="BB133" s="31">
        <f t="shared" ca="1" si="63"/>
        <v>-1410.101388888889</v>
      </c>
      <c r="BC133" s="31">
        <f t="shared" ca="1" si="64"/>
        <v>-1800.2902777777781</v>
      </c>
      <c r="BD133" s="11"/>
      <c r="BE133" s="11"/>
      <c r="BF133" s="11">
        <f t="shared" si="65"/>
        <v>6</v>
      </c>
      <c r="BG133" s="11">
        <f t="shared" si="102"/>
        <v>3</v>
      </c>
      <c r="BH133" s="32">
        <f>IF($BF133&gt;$Y$7,"",IF(AND($BF133=$Y$7,$BG133=23),"",Entrées!C161-Entrées!C160))</f>
        <v>-2102.5</v>
      </c>
      <c r="BI133" s="32">
        <f>IF($BF133&gt;$Y$7,"",IF(AND($BF133=$Y$7,$BG133=23),"",Entrées!D161-Entrées!D160))</f>
        <v>-1700</v>
      </c>
      <c r="BJ133" s="32">
        <f>IF($BF133&gt;$Y$7,"",IF(AND($BF133=$Y$7,$BG133=23),"",Entrées!E161-Entrées!E160))</f>
        <v>-1812.5</v>
      </c>
      <c r="BK133" s="32">
        <f>IF($BF133&gt;$Y$7,"",IF(AND($BF133=$Y$7,$BG133=23),"",Entrées!F161-Entrées!F160))</f>
        <v>-126.5</v>
      </c>
      <c r="BL133" s="32">
        <f>IF($BF133&gt;$Y$7,"",IF(AND($BF133=$Y$7,$BG133=23),"",Entrées!G161-Entrées!G160))</f>
        <v>-97.5</v>
      </c>
      <c r="BM133" s="32">
        <f>IF($BF133&gt;$Y$7,"",IF(AND($BF133=$Y$7,$BG133=23),"",Entrées!H161-Entrées!H160))</f>
        <v>-69</v>
      </c>
      <c r="BN133" s="32">
        <f>IF($BF133&gt;$Y$7,"",IF(AND($BF133=$Y$7,$BG133=23),"",Entrées!I161-Entrées!I160))</f>
        <v>142.5</v>
      </c>
      <c r="BO133" s="32">
        <f>IF($BF133&gt;$Y$7,"",IF(AND($BF133=$Y$7,$BG133=23),"",Entrées!J161-Entrées!J160))</f>
        <v>-21</v>
      </c>
      <c r="BP133" s="32">
        <f>IF($BF133&gt;$Y$7,"",IF(AND($BF133=$Y$7,$BG133=23),"",Entrées!K161-Entrées!K160))</f>
        <v>0</v>
      </c>
      <c r="BQ133" s="32">
        <f>IF($BF133&gt;$Y$7,"",IF(AND($BF133=$Y$7,$BG133=23),"",Entrées!L161-Entrées!L160))</f>
        <v>-619.5</v>
      </c>
      <c r="BR133" s="32">
        <f>IF($BF133&gt;$Y$7,"",IF(AND($BF133=$Y$7,$BG133=23),"",Entrées!M161-Entrées!M160))</f>
        <v>-466</v>
      </c>
      <c r="BS133" s="32">
        <f>IF($BF133&gt;$Y$7,"",IF(AND($BF133=$Y$7,$BG133=23),"",Entrées!N161-Entrées!N160))</f>
        <v>0.5</v>
      </c>
      <c r="BT133" s="32">
        <f>IF($BF133&gt;$Y$7,"",IF(AND($BF133=$Y$7,$BG133=23),"",Entrées!O161-Entrées!O160))</f>
        <v>-846</v>
      </c>
      <c r="BU133" s="32">
        <f>IF($BF133&gt;$Y$7,"",IF(AND($BF133=$Y$7,$BG133=23),"",Entrées!P161-Entrées!P160))</f>
        <v>-2</v>
      </c>
      <c r="BV133" s="32">
        <f>IF($BF133&gt;$Y$7,"",IF(AND($BF133=$Y$7,$BG133=23),"",Entrées!Q161-Entrées!Q160))</f>
        <v>0</v>
      </c>
      <c r="BW133" s="32">
        <f>IF($BF133&gt;$Y$7,"",IF(AND($BF133=$Y$7,$BG133=23),"",Entrées!R161-Entrées!R160))</f>
        <v>-482</v>
      </c>
      <c r="BX133" s="32">
        <f>IF($BF133&gt;$Y$7,"",IF(AND($BF133=$Y$7,$BG133=23),"",Entrées!S161-Entrées!S160))</f>
        <v>-98</v>
      </c>
      <c r="BY133" s="32">
        <f>IF($BF133&gt;$Y$7,"",IF(AND($BF133=$Y$7,$BG133=23),"",Entrées!T161-Entrées!T160))</f>
        <v>0</v>
      </c>
      <c r="BZ133" s="32">
        <f>IF($BF133&gt;$Y$7,"",IF(AND($BF133=$Y$7,$BG133=23),"",Entrées!U161-Entrées!U160))</f>
        <v>15</v>
      </c>
      <c r="CA133" s="32">
        <f>IF($BF133&gt;$Y$7,"",IF(AND($BF133=$Y$7,$BG133=23),"",Entrées!V161-Entrées!V160))</f>
        <v>-117</v>
      </c>
      <c r="CB133" s="11"/>
      <c r="CD133" s="33">
        <f>IF($BF133&lt;=$Y$7,Entrées!J160/CD$2,"")</f>
        <v>0.24513157894736842</v>
      </c>
      <c r="CE133" s="33">
        <f>IF($BF133&lt;=$Y$7,Entrées!K160/CE$2,"")</f>
        <v>0</v>
      </c>
      <c r="CF133" s="11">
        <f t="shared" si="66"/>
        <v>7600</v>
      </c>
      <c r="CG133" s="11">
        <f t="shared" si="67"/>
        <v>4200</v>
      </c>
      <c r="CH133" s="52">
        <f t="shared" si="68"/>
        <v>0.26950009137426939</v>
      </c>
      <c r="CI133" s="52">
        <f t="shared" si="69"/>
        <v>0.11132787698412699</v>
      </c>
      <c r="CK133" s="11"/>
      <c r="CL133" s="11"/>
      <c r="CM133" s="11"/>
      <c r="CN133" s="11"/>
      <c r="CO133" s="11"/>
      <c r="CP133" s="11"/>
    </row>
    <row r="134" spans="1:94">
      <c r="C134" s="11">
        <f t="shared" si="133"/>
        <v>4</v>
      </c>
      <c r="D134" s="27">
        <f t="shared" si="130"/>
        <v>12</v>
      </c>
      <c r="E134" s="28">
        <f ca="1">IF($D134&gt;$D$8,"",INDIRECT(ADDRESS(ROW(Entrées!$C$37)+($D134-1)*24+E$11,COLUMN(Entrées!$C$37)+($C134-1),4,TRUE,"Entrées")))</f>
        <v>357</v>
      </c>
      <c r="F134" s="28">
        <f ca="1">IF($D134&gt;$D$8,"",INDIRECT(ADDRESS(ROW(Entrées!$C$37)+($D134-1)*24+F$11,COLUMN(Entrées!$C$37)+($C134-1),4,TRUE,"Entrées")))</f>
        <v>356.5</v>
      </c>
      <c r="G134" s="28">
        <f ca="1">IF($D134&gt;$D$8,"",INDIRECT(ADDRESS(ROW(Entrées!$C$37)+($D134-1)*24+G$11,COLUMN(Entrées!$C$37)+($C134-1),4,TRUE,"Entrées")))</f>
        <v>355</v>
      </c>
      <c r="H134" s="28">
        <f ca="1">IF($D134&gt;$D$8,"",INDIRECT(ADDRESS(ROW(Entrées!$C$37)+($D134-1)*24+H$11,COLUMN(Entrées!$C$37)+($C134-1),4,TRUE,"Entrées")))</f>
        <v>355.5</v>
      </c>
      <c r="I134" s="28">
        <f ca="1">IF($D134&gt;$D$8,"",INDIRECT(ADDRESS(ROW(Entrées!$C$37)+($D134-1)*24+I$11,COLUMN(Entrées!$C$37)+($C134-1),4,TRUE,"Entrées")))</f>
        <v>356.5</v>
      </c>
      <c r="J134" s="28">
        <f ca="1">IF($D134&gt;$D$8,"",INDIRECT(ADDRESS(ROW(Entrées!$C$37)+($D134-1)*24+J$11,COLUMN(Entrées!$C$37)+($C134-1),4,TRUE,"Entrées")))</f>
        <v>355</v>
      </c>
      <c r="K134" s="28">
        <f ca="1">IF($D134&gt;$D$8,"",INDIRECT(ADDRESS(ROW(Entrées!$C$37)+($D134-1)*24+K$11,COLUMN(Entrées!$C$37)+($C134-1),4,TRUE,"Entrées")))</f>
        <v>356</v>
      </c>
      <c r="L134" s="28">
        <f ca="1">IF($D134&gt;$D$8,"",INDIRECT(ADDRESS(ROW(Entrées!$C$37)+($D134-1)*24+L$11,COLUMN(Entrées!$C$37)+($C134-1),4,TRUE,"Entrées")))</f>
        <v>354</v>
      </c>
      <c r="M134" s="28">
        <f ca="1">IF($D134&gt;$D$8,"",INDIRECT(ADDRESS(ROW(Entrées!$C$37)+($D134-1)*24+M$11,COLUMN(Entrées!$C$37)+($C134-1),4,TRUE,"Entrées")))</f>
        <v>354</v>
      </c>
      <c r="N134" s="28">
        <f ca="1">IF($D134&gt;$D$8,"",INDIRECT(ADDRESS(ROW(Entrées!$C$37)+($D134-1)*24+N$11,COLUMN(Entrées!$C$37)+($C134-1),4,TRUE,"Entrées")))</f>
        <v>430</v>
      </c>
      <c r="O134" s="28">
        <f ca="1">IF($D134&gt;$D$8,"",INDIRECT(ADDRESS(ROW(Entrées!$C$37)+($D134-1)*24+O$11,COLUMN(Entrées!$C$37)+($C134-1),4,TRUE,"Entrées")))</f>
        <v>521</v>
      </c>
      <c r="P134" s="28">
        <f ca="1">IF($D134&gt;$D$8,"",INDIRECT(ADDRESS(ROW(Entrées!$C$37)+($D134-1)*24+P$11,COLUMN(Entrées!$C$37)+($C134-1),4,TRUE,"Entrées")))</f>
        <v>357.5</v>
      </c>
      <c r="Q134" s="28">
        <f ca="1">IF($D134&gt;$D$8,"",INDIRECT(ADDRESS(ROW(Entrées!$C$37)+($D134-1)*24+Q$11,COLUMN(Entrées!$C$37)+($C134-1),4,TRUE,"Entrées")))</f>
        <v>357</v>
      </c>
      <c r="R134" s="28">
        <f ca="1">IF($D134&gt;$D$8,"",INDIRECT(ADDRESS(ROW(Entrées!$C$37)+($D134-1)*24+R$11,COLUMN(Entrées!$C$37)+($C134-1),4,TRUE,"Entrées")))</f>
        <v>357</v>
      </c>
      <c r="S134" s="28">
        <f ca="1">IF($D134&gt;$D$8,"",INDIRECT(ADDRESS(ROW(Entrées!$C$37)+($D134-1)*24+S$11,COLUMN(Entrées!$C$37)+($C134-1),4,TRUE,"Entrées")))</f>
        <v>353</v>
      </c>
      <c r="T134" s="28">
        <f ca="1">IF($D134&gt;$D$8,"",INDIRECT(ADDRESS(ROW(Entrées!$C$37)+($D134-1)*24+T$11,COLUMN(Entrées!$C$37)+($C134-1),4,TRUE,"Entrées")))</f>
        <v>354.5</v>
      </c>
      <c r="U134" s="28">
        <f ca="1">IF($D134&gt;$D$8,"",INDIRECT(ADDRESS(ROW(Entrées!$C$37)+($D134-1)*24+U$11,COLUMN(Entrées!$C$37)+($C134-1),4,TRUE,"Entrées")))</f>
        <v>355.5</v>
      </c>
      <c r="V134" s="28">
        <f ca="1">IF($D134&gt;$D$8,"",INDIRECT(ADDRESS(ROW(Entrées!$C$37)+($D134-1)*24+V$11,COLUMN(Entrées!$C$37)+($C134-1),4,TRUE,"Entrées")))</f>
        <v>354.5</v>
      </c>
      <c r="W134" s="28">
        <f ca="1">IF($D134&gt;$D$8,"",INDIRECT(ADDRESS(ROW(Entrées!$C$37)+($D134-1)*24+W$11,COLUMN(Entrées!$C$37)+($C134-1),4,TRUE,"Entrées")))</f>
        <v>355.5</v>
      </c>
      <c r="X134" s="28">
        <f ca="1">IF($D134&gt;$D$8,"",INDIRECT(ADDRESS(ROW(Entrées!$C$37)+($D134-1)*24+X$11,COLUMN(Entrées!$C$37)+($C134-1),4,TRUE,"Entrées")))</f>
        <v>355</v>
      </c>
      <c r="Y134" s="28">
        <f ca="1">IF($D134&gt;$D$8,"",INDIRECT(ADDRESS(ROW(Entrées!$C$37)+($D134-1)*24+Y$11,COLUMN(Entrées!$C$37)+($C134-1),4,TRUE,"Entrées")))</f>
        <v>356</v>
      </c>
      <c r="Z134" s="28">
        <f ca="1">IF($D134&gt;$D$8,"",INDIRECT(ADDRESS(ROW(Entrées!$C$37)+($D134-1)*24+Z$11,COLUMN(Entrées!$C$37)+($C134-1),4,TRUE,"Entrées")))</f>
        <v>355</v>
      </c>
      <c r="AA134" s="28">
        <f ca="1">IF($D134&gt;$D$8,"",INDIRECT(ADDRESS(ROW(Entrées!$C$37)+($D134-1)*24+AA$11,COLUMN(Entrées!$C$37)+($C134-1),4,TRUE,"Entrées")))</f>
        <v>354</v>
      </c>
      <c r="AB134" s="28">
        <f ca="1">IF($D134&gt;$D$8,"",INDIRECT(ADDRESS(ROW(Entrées!$C$37)+($D134-1)*24+AB$11,COLUMN(Entrées!$C$37)+($C134-1),4,TRUE,"Entrées")))</f>
        <v>355</v>
      </c>
      <c r="AC134" s="11"/>
      <c r="AD134" s="40">
        <f t="shared" ca="1" si="129"/>
        <v>365.41666666666669</v>
      </c>
      <c r="AE134" s="40">
        <f t="shared" ca="1" si="131"/>
        <v>521</v>
      </c>
      <c r="AF134" s="40">
        <f t="shared" ca="1" si="132"/>
        <v>353</v>
      </c>
      <c r="AG134" s="4"/>
      <c r="AH134" s="11">
        <f>Entrées!A161</f>
        <v>6</v>
      </c>
      <c r="AI134" s="13">
        <f>Entrées!B161</f>
        <v>4</v>
      </c>
      <c r="AJ134" s="31">
        <f t="shared" ca="1" si="70"/>
        <v>55625.834722222207</v>
      </c>
      <c r="AK134" s="31">
        <f t="shared" ca="1" si="46"/>
        <v>55155.277777777781</v>
      </c>
      <c r="AL134" s="31">
        <f t="shared" ca="1" si="47"/>
        <v>55132.569444444431</v>
      </c>
      <c r="AM134" s="31">
        <f t="shared" ca="1" si="48"/>
        <v>439.35972222222233</v>
      </c>
      <c r="AN134" s="31">
        <f t="shared" ca="1" si="49"/>
        <v>2143.2847222222222</v>
      </c>
      <c r="AO134" s="31">
        <f t="shared" ca="1" si="50"/>
        <v>1711.4715277777773</v>
      </c>
      <c r="AP134" s="31">
        <f t="shared" ca="1" si="51"/>
        <v>43686.806944444448</v>
      </c>
      <c r="AQ134" s="31">
        <f t="shared" ca="1" si="52"/>
        <v>2048.2006944444447</v>
      </c>
      <c r="AR134" s="31">
        <f t="shared" ca="1" si="53"/>
        <v>467.57708333333329</v>
      </c>
      <c r="AS134" s="31">
        <f t="shared" ca="1" si="54"/>
        <v>9872.0041666666693</v>
      </c>
      <c r="AT134" s="31">
        <f t="shared" ca="1" si="55"/>
        <v>-752.91041666666672</v>
      </c>
      <c r="AU134" s="31">
        <f t="shared" ca="1" si="56"/>
        <v>580.30277777777769</v>
      </c>
      <c r="AV134" s="31">
        <f t="shared" ca="1" si="57"/>
        <v>-4570.3041666666659</v>
      </c>
      <c r="AW134" s="31">
        <f t="shared" ca="1" si="58"/>
        <v>53.39583333333335</v>
      </c>
      <c r="AX134" s="31">
        <f t="shared" ca="1" si="59"/>
        <v>1401.9361111111111</v>
      </c>
      <c r="AY134" s="31">
        <f t="shared" ca="1" si="60"/>
        <v>-1132.0805555555555</v>
      </c>
      <c r="AZ134" s="31">
        <f t="shared" ca="1" si="61"/>
        <v>-2177.1819444444441</v>
      </c>
      <c r="BA134" s="31">
        <f t="shared" ca="1" si="62"/>
        <v>644.8125</v>
      </c>
      <c r="BB134" s="31">
        <f t="shared" ca="1" si="63"/>
        <v>-1410.101388888889</v>
      </c>
      <c r="BC134" s="31">
        <f t="shared" ca="1" si="64"/>
        <v>-1800.2902777777781</v>
      </c>
      <c r="BD134" s="11"/>
      <c r="BE134" s="4"/>
      <c r="BF134" s="11">
        <f t="shared" si="65"/>
        <v>6</v>
      </c>
      <c r="BG134" s="11">
        <f t="shared" si="102"/>
        <v>4</v>
      </c>
      <c r="BH134" s="32">
        <f>IF($BF134&gt;$Y$7,"",IF(AND($BF134=$Y$7,$BG134=23),"",Entrées!C162-Entrées!C161))</f>
        <v>-223</v>
      </c>
      <c r="BI134" s="32">
        <f>IF($BF134&gt;$Y$7,"",IF(AND($BF134=$Y$7,$BG134=23),"",Entrées!D162-Entrées!D161))</f>
        <v>112.5</v>
      </c>
      <c r="BJ134" s="32">
        <f>IF($BF134&gt;$Y$7,"",IF(AND($BF134=$Y$7,$BG134=23),"",Entrées!E162-Entrées!E161))</f>
        <v>225</v>
      </c>
      <c r="BK134" s="32">
        <f>IF($BF134&gt;$Y$7,"",IF(AND($BF134=$Y$7,$BG134=23),"",Entrées!F162-Entrées!F161))</f>
        <v>5</v>
      </c>
      <c r="BL134" s="32">
        <f>IF($BF134&gt;$Y$7,"",IF(AND($BF134=$Y$7,$BG134=23),"",Entrées!G162-Entrées!G161))</f>
        <v>66.5</v>
      </c>
      <c r="BM134" s="32">
        <f>IF($BF134&gt;$Y$7,"",IF(AND($BF134=$Y$7,$BG134=23),"",Entrées!H162-Entrées!H161))</f>
        <v>8.5</v>
      </c>
      <c r="BN134" s="32">
        <f>IF($BF134&gt;$Y$7,"",IF(AND($BF134=$Y$7,$BG134=23),"",Entrées!I162-Entrées!I161))</f>
        <v>39.5</v>
      </c>
      <c r="BO134" s="32">
        <f>IF($BF134&gt;$Y$7,"",IF(AND($BF134=$Y$7,$BG134=23),"",Entrées!J162-Entrées!J161))</f>
        <v>-6</v>
      </c>
      <c r="BP134" s="32">
        <f>IF($BF134&gt;$Y$7,"",IF(AND($BF134=$Y$7,$BG134=23),"",Entrées!K162-Entrées!K161))</f>
        <v>0</v>
      </c>
      <c r="BQ134" s="32">
        <f>IF($BF134&gt;$Y$7,"",IF(AND($BF134=$Y$7,$BG134=23),"",Entrées!L162-Entrées!L161))</f>
        <v>-195</v>
      </c>
      <c r="BR134" s="32">
        <f>IF($BF134&gt;$Y$7,"",IF(AND($BF134=$Y$7,$BG134=23),"",Entrées!M162-Entrées!M161))</f>
        <v>-265.5</v>
      </c>
      <c r="BS134" s="32">
        <f>IF($BF134&gt;$Y$7,"",IF(AND($BF134=$Y$7,$BG134=23),"",Entrées!N162-Entrées!N161))</f>
        <v>-0.5</v>
      </c>
      <c r="BT134" s="32">
        <f>IF($BF134&gt;$Y$7,"",IF(AND($BF134=$Y$7,$BG134=23),"",Entrées!O162-Entrées!O161))</f>
        <v>124.5</v>
      </c>
      <c r="BU134" s="32">
        <f>IF($BF134&gt;$Y$7,"",IF(AND($BF134=$Y$7,$BG134=23),"",Entrées!P162-Entrées!P161))</f>
        <v>2</v>
      </c>
      <c r="BV134" s="32">
        <f>IF($BF134&gt;$Y$7,"",IF(AND($BF134=$Y$7,$BG134=23),"",Entrées!Q162-Entrées!Q161))</f>
        <v>0</v>
      </c>
      <c r="BW134" s="32">
        <f>IF($BF134&gt;$Y$7,"",IF(AND($BF134=$Y$7,$BG134=23),"",Entrées!R162-Entrées!R161))</f>
        <v>362</v>
      </c>
      <c r="BX134" s="32">
        <f>IF($BF134&gt;$Y$7,"",IF(AND($BF134=$Y$7,$BG134=23),"",Entrées!S162-Entrées!S161))</f>
        <v>549</v>
      </c>
      <c r="BY134" s="32">
        <f>IF($BF134&gt;$Y$7,"",IF(AND($BF134=$Y$7,$BG134=23),"",Entrées!T162-Entrées!T161))</f>
        <v>0</v>
      </c>
      <c r="BZ134" s="32">
        <f>IF($BF134&gt;$Y$7,"",IF(AND($BF134=$Y$7,$BG134=23),"",Entrées!U162-Entrées!U161))</f>
        <v>-30</v>
      </c>
      <c r="CA134" s="32">
        <f>IF($BF134&gt;$Y$7,"",IF(AND($BF134=$Y$7,$BG134=23),"",Entrées!V162-Entrées!V161))</f>
        <v>-74</v>
      </c>
      <c r="CB134" s="4"/>
      <c r="CC134" s="4"/>
      <c r="CD134" s="33">
        <f>IF($BF134&lt;=$Y$7,Entrées!J161/CD$2,"")</f>
        <v>0.24236842105263157</v>
      </c>
      <c r="CE134" s="33">
        <f>IF($BF134&lt;=$Y$7,Entrées!K161/CE$2,"")</f>
        <v>0</v>
      </c>
      <c r="CF134" s="11">
        <f t="shared" si="66"/>
        <v>7600</v>
      </c>
      <c r="CG134" s="11">
        <f t="shared" si="67"/>
        <v>4200</v>
      </c>
      <c r="CH134" s="52">
        <f t="shared" si="68"/>
        <v>0.26950009137426939</v>
      </c>
      <c r="CI134" s="52">
        <f t="shared" si="69"/>
        <v>0.11132787698412699</v>
      </c>
      <c r="CK134" s="11"/>
      <c r="CL134" s="4"/>
      <c r="CM134" s="11"/>
      <c r="CN134" s="11"/>
      <c r="CO134" s="4"/>
      <c r="CP134" s="11"/>
    </row>
    <row r="135" spans="1:94">
      <c r="C135" s="11">
        <f t="shared" si="133"/>
        <v>4</v>
      </c>
      <c r="D135" s="27">
        <f t="shared" si="130"/>
        <v>13</v>
      </c>
      <c r="E135" s="28">
        <f ca="1">IF($D135&gt;$D$8,"",INDIRECT(ADDRESS(ROW(Entrées!$C$37)+($D135-1)*24+E$11,COLUMN(Entrées!$C$37)+($C135-1),4,TRUE,"Entrées")))</f>
        <v>355</v>
      </c>
      <c r="F135" s="28">
        <f ca="1">IF($D135&gt;$D$8,"",INDIRECT(ADDRESS(ROW(Entrées!$C$37)+($D135-1)*24+F$11,COLUMN(Entrées!$C$37)+($C135-1),4,TRUE,"Entrées")))</f>
        <v>356</v>
      </c>
      <c r="G135" s="28">
        <f ca="1">IF($D135&gt;$D$8,"",INDIRECT(ADDRESS(ROW(Entrées!$C$37)+($D135-1)*24+G$11,COLUMN(Entrées!$C$37)+($C135-1),4,TRUE,"Entrées")))</f>
        <v>356</v>
      </c>
      <c r="H135" s="28">
        <f ca="1">IF($D135&gt;$D$8,"",INDIRECT(ADDRESS(ROW(Entrées!$C$37)+($D135-1)*24+H$11,COLUMN(Entrées!$C$37)+($C135-1),4,TRUE,"Entrées")))</f>
        <v>353.5</v>
      </c>
      <c r="I135" s="28">
        <f ca="1">IF($D135&gt;$D$8,"",INDIRECT(ADDRESS(ROW(Entrées!$C$37)+($D135-1)*24+I$11,COLUMN(Entrées!$C$37)+($C135-1),4,TRUE,"Entrées")))</f>
        <v>353.5</v>
      </c>
      <c r="J135" s="28">
        <f ca="1">IF($D135&gt;$D$8,"",INDIRECT(ADDRESS(ROW(Entrées!$C$37)+($D135-1)*24+J$11,COLUMN(Entrées!$C$37)+($C135-1),4,TRUE,"Entrées")))</f>
        <v>355.5</v>
      </c>
      <c r="K135" s="28">
        <f ca="1">IF($D135&gt;$D$8,"",INDIRECT(ADDRESS(ROW(Entrées!$C$37)+($D135-1)*24+K$11,COLUMN(Entrées!$C$37)+($C135-1),4,TRUE,"Entrées")))</f>
        <v>354</v>
      </c>
      <c r="L135" s="28">
        <f ca="1">IF($D135&gt;$D$8,"",INDIRECT(ADDRESS(ROW(Entrées!$C$37)+($D135-1)*24+L$11,COLUMN(Entrées!$C$37)+($C135-1),4,TRUE,"Entrées")))</f>
        <v>353</v>
      </c>
      <c r="M135" s="28">
        <f ca="1">IF($D135&gt;$D$8,"",INDIRECT(ADDRESS(ROW(Entrées!$C$37)+($D135-1)*24+M$11,COLUMN(Entrées!$C$37)+($C135-1),4,TRUE,"Entrées")))</f>
        <v>354</v>
      </c>
      <c r="N135" s="28">
        <f ca="1">IF($D135&gt;$D$8,"",INDIRECT(ADDRESS(ROW(Entrées!$C$37)+($D135-1)*24+N$11,COLUMN(Entrées!$C$37)+($C135-1),4,TRUE,"Entrées")))</f>
        <v>354.5</v>
      </c>
      <c r="O135" s="28">
        <f ca="1">IF($D135&gt;$D$8,"",INDIRECT(ADDRESS(ROW(Entrées!$C$37)+($D135-1)*24+O$11,COLUMN(Entrées!$C$37)+($C135-1),4,TRUE,"Entrées")))</f>
        <v>355.5</v>
      </c>
      <c r="P135" s="28">
        <f ca="1">IF($D135&gt;$D$8,"",INDIRECT(ADDRESS(ROW(Entrées!$C$37)+($D135-1)*24+P$11,COLUMN(Entrées!$C$37)+($C135-1),4,TRUE,"Entrées")))</f>
        <v>357</v>
      </c>
      <c r="Q135" s="28">
        <f ca="1">IF($D135&gt;$D$8,"",INDIRECT(ADDRESS(ROW(Entrées!$C$37)+($D135-1)*24+Q$11,COLUMN(Entrées!$C$37)+($C135-1),4,TRUE,"Entrées")))</f>
        <v>358</v>
      </c>
      <c r="R135" s="28">
        <f ca="1">IF($D135&gt;$D$8,"",INDIRECT(ADDRESS(ROW(Entrées!$C$37)+($D135-1)*24+R$11,COLUMN(Entrées!$C$37)+($C135-1),4,TRUE,"Entrées")))</f>
        <v>356</v>
      </c>
      <c r="S135" s="28">
        <f ca="1">IF($D135&gt;$D$8,"",INDIRECT(ADDRESS(ROW(Entrées!$C$37)+($D135-1)*24+S$11,COLUMN(Entrées!$C$37)+($C135-1),4,TRUE,"Entrées")))</f>
        <v>355.5</v>
      </c>
      <c r="T135" s="28">
        <f ca="1">IF($D135&gt;$D$8,"",INDIRECT(ADDRESS(ROW(Entrées!$C$37)+($D135-1)*24+T$11,COLUMN(Entrées!$C$37)+($C135-1),4,TRUE,"Entrées")))</f>
        <v>356</v>
      </c>
      <c r="U135" s="28">
        <f ca="1">IF($D135&gt;$D$8,"",INDIRECT(ADDRESS(ROW(Entrées!$C$37)+($D135-1)*24+U$11,COLUMN(Entrées!$C$37)+($C135-1),4,TRUE,"Entrées")))</f>
        <v>356</v>
      </c>
      <c r="V135" s="28">
        <f ca="1">IF($D135&gt;$D$8,"",INDIRECT(ADDRESS(ROW(Entrées!$C$37)+($D135-1)*24+V$11,COLUMN(Entrées!$C$37)+($C135-1),4,TRUE,"Entrées")))</f>
        <v>356</v>
      </c>
      <c r="W135" s="28">
        <f ca="1">IF($D135&gt;$D$8,"",INDIRECT(ADDRESS(ROW(Entrées!$C$37)+($D135-1)*24+W$11,COLUMN(Entrées!$C$37)+($C135-1),4,TRUE,"Entrées")))</f>
        <v>356</v>
      </c>
      <c r="X135" s="28">
        <f ca="1">IF($D135&gt;$D$8,"",INDIRECT(ADDRESS(ROW(Entrées!$C$37)+($D135-1)*24+X$11,COLUMN(Entrées!$C$37)+($C135-1),4,TRUE,"Entrées")))</f>
        <v>355.5</v>
      </c>
      <c r="Y135" s="28">
        <f ca="1">IF($D135&gt;$D$8,"",INDIRECT(ADDRESS(ROW(Entrées!$C$37)+($D135-1)*24+Y$11,COLUMN(Entrées!$C$37)+($C135-1),4,TRUE,"Entrées")))</f>
        <v>357.5</v>
      </c>
      <c r="Z135" s="28">
        <f ca="1">IF($D135&gt;$D$8,"",INDIRECT(ADDRESS(ROW(Entrées!$C$37)+($D135-1)*24+Z$11,COLUMN(Entrées!$C$37)+($C135-1),4,TRUE,"Entrées")))</f>
        <v>354.5</v>
      </c>
      <c r="AA135" s="28">
        <f ca="1">IF($D135&gt;$D$8,"",INDIRECT(ADDRESS(ROW(Entrées!$C$37)+($D135-1)*24+AA$11,COLUMN(Entrées!$C$37)+($C135-1),4,TRUE,"Entrées")))</f>
        <v>355.5</v>
      </c>
      <c r="AB135" s="28">
        <f ca="1">IF($D135&gt;$D$8,"",INDIRECT(ADDRESS(ROW(Entrées!$C$37)+($D135-1)*24+AB$11,COLUMN(Entrées!$C$37)+($C135-1),4,TRUE,"Entrées")))</f>
        <v>355.5</v>
      </c>
      <c r="AC135" s="11"/>
      <c r="AD135" s="40">
        <f t="shared" ca="1" si="129"/>
        <v>355.39583333333331</v>
      </c>
      <c r="AE135" s="40">
        <f t="shared" ca="1" si="131"/>
        <v>358</v>
      </c>
      <c r="AF135" s="40">
        <f t="shared" ca="1" si="132"/>
        <v>353</v>
      </c>
      <c r="AG135" s="4"/>
      <c r="AH135" s="11">
        <f>Entrées!A162</f>
        <v>6</v>
      </c>
      <c r="AI135" s="13">
        <f>Entrées!B162</f>
        <v>5</v>
      </c>
      <c r="AJ135" s="31">
        <f t="shared" ca="1" si="70"/>
        <v>55625.834722222207</v>
      </c>
      <c r="AK135" s="31">
        <f t="shared" ca="1" si="46"/>
        <v>55155.277777777781</v>
      </c>
      <c r="AL135" s="31">
        <f t="shared" ca="1" si="47"/>
        <v>55132.569444444431</v>
      </c>
      <c r="AM135" s="31">
        <f t="shared" ca="1" si="48"/>
        <v>439.35972222222233</v>
      </c>
      <c r="AN135" s="31">
        <f t="shared" ca="1" si="49"/>
        <v>2143.2847222222222</v>
      </c>
      <c r="AO135" s="31">
        <f t="shared" ca="1" si="50"/>
        <v>1711.4715277777773</v>
      </c>
      <c r="AP135" s="31">
        <f t="shared" ca="1" si="51"/>
        <v>43686.806944444448</v>
      </c>
      <c r="AQ135" s="31">
        <f t="shared" ca="1" si="52"/>
        <v>2048.2006944444447</v>
      </c>
      <c r="AR135" s="31">
        <f t="shared" ca="1" si="53"/>
        <v>467.57708333333329</v>
      </c>
      <c r="AS135" s="31">
        <f t="shared" ca="1" si="54"/>
        <v>9872.0041666666693</v>
      </c>
      <c r="AT135" s="31">
        <f t="shared" ca="1" si="55"/>
        <v>-752.91041666666672</v>
      </c>
      <c r="AU135" s="31">
        <f t="shared" ca="1" si="56"/>
        <v>580.30277777777769</v>
      </c>
      <c r="AV135" s="31">
        <f t="shared" ca="1" si="57"/>
        <v>-4570.3041666666659</v>
      </c>
      <c r="AW135" s="31">
        <f t="shared" ca="1" si="58"/>
        <v>53.39583333333335</v>
      </c>
      <c r="AX135" s="31">
        <f t="shared" ca="1" si="59"/>
        <v>1401.9361111111111</v>
      </c>
      <c r="AY135" s="31">
        <f t="shared" ca="1" si="60"/>
        <v>-1132.0805555555555</v>
      </c>
      <c r="AZ135" s="31">
        <f t="shared" ca="1" si="61"/>
        <v>-2177.1819444444441</v>
      </c>
      <c r="BA135" s="31">
        <f t="shared" ca="1" si="62"/>
        <v>644.8125</v>
      </c>
      <c r="BB135" s="31">
        <f t="shared" ca="1" si="63"/>
        <v>-1410.101388888889</v>
      </c>
      <c r="BC135" s="31">
        <f t="shared" ca="1" si="64"/>
        <v>-1800.2902777777781</v>
      </c>
      <c r="BD135" s="11"/>
      <c r="BE135" s="4"/>
      <c r="BF135" s="11">
        <f t="shared" si="65"/>
        <v>6</v>
      </c>
      <c r="BG135" s="11">
        <f t="shared" si="102"/>
        <v>5</v>
      </c>
      <c r="BH135" s="32">
        <f>IF($BF135&gt;$Y$7,"",IF(AND($BF135=$Y$7,$BG135=23),"",Entrées!C163-Entrées!C162))</f>
        <v>1540</v>
      </c>
      <c r="BI135" s="32">
        <f>IF($BF135&gt;$Y$7,"",IF(AND($BF135=$Y$7,$BG135=23),"",Entrées!D163-Entrées!D162))</f>
        <v>2112.5</v>
      </c>
      <c r="BJ135" s="32">
        <f>IF($BF135&gt;$Y$7,"",IF(AND($BF135=$Y$7,$BG135=23),"",Entrées!E163-Entrées!E162))</f>
        <v>2000</v>
      </c>
      <c r="BK135" s="32">
        <f>IF($BF135&gt;$Y$7,"",IF(AND($BF135=$Y$7,$BG135=23),"",Entrées!F163-Entrées!F162))</f>
        <v>20</v>
      </c>
      <c r="BL135" s="32">
        <f>IF($BF135&gt;$Y$7,"",IF(AND($BF135=$Y$7,$BG135=23),"",Entrées!G163-Entrées!G162))</f>
        <v>112</v>
      </c>
      <c r="BM135" s="32">
        <f>IF($BF135&gt;$Y$7,"",IF(AND($BF135=$Y$7,$BG135=23),"",Entrées!H163-Entrées!H162))</f>
        <v>-6.5</v>
      </c>
      <c r="BN135" s="32">
        <f>IF($BF135&gt;$Y$7,"",IF(AND($BF135=$Y$7,$BG135=23),"",Entrées!I163-Entrées!I162))</f>
        <v>126.5</v>
      </c>
      <c r="BO135" s="32">
        <f>IF($BF135&gt;$Y$7,"",IF(AND($BF135=$Y$7,$BG135=23),"",Entrées!J163-Entrées!J162))</f>
        <v>-27.5</v>
      </c>
      <c r="BP135" s="32">
        <f>IF($BF135&gt;$Y$7,"",IF(AND($BF135=$Y$7,$BG135=23),"",Entrées!K163-Entrées!K162))</f>
        <v>0</v>
      </c>
      <c r="BQ135" s="32">
        <f>IF($BF135&gt;$Y$7,"",IF(AND($BF135=$Y$7,$BG135=23),"",Entrées!L163-Entrées!L162))</f>
        <v>246.5</v>
      </c>
      <c r="BR135" s="32">
        <f>IF($BF135&gt;$Y$7,"",IF(AND($BF135=$Y$7,$BG135=23),"",Entrées!M163-Entrées!M162))</f>
        <v>168</v>
      </c>
      <c r="BS135" s="32">
        <f>IF($BF135&gt;$Y$7,"",IF(AND($BF135=$Y$7,$BG135=23),"",Entrées!N163-Entrées!N162))</f>
        <v>0</v>
      </c>
      <c r="BT135" s="32">
        <f>IF($BF135&gt;$Y$7,"",IF(AND($BF135=$Y$7,$BG135=23),"",Entrées!O163-Entrées!O162))</f>
        <v>902.5</v>
      </c>
      <c r="BU135" s="32">
        <f>IF($BF135&gt;$Y$7,"",IF(AND($BF135=$Y$7,$BG135=23),"",Entrées!P163-Entrées!P162))</f>
        <v>1</v>
      </c>
      <c r="BV135" s="32">
        <f>IF($BF135&gt;$Y$7,"",IF(AND($BF135=$Y$7,$BG135=23),"",Entrées!Q163-Entrées!Q162))</f>
        <v>0</v>
      </c>
      <c r="BW135" s="32">
        <f>IF($BF135&gt;$Y$7,"",IF(AND($BF135=$Y$7,$BG135=23),"",Entrées!R163-Entrées!R162))</f>
        <v>238</v>
      </c>
      <c r="BX135" s="32">
        <f>IF($BF135&gt;$Y$7,"",IF(AND($BF135=$Y$7,$BG135=23),"",Entrées!S163-Entrées!S162))</f>
        <v>548</v>
      </c>
      <c r="BY135" s="32">
        <f>IF($BF135&gt;$Y$7,"",IF(AND($BF135=$Y$7,$BG135=23),"",Entrées!T163-Entrées!T162))</f>
        <v>0</v>
      </c>
      <c r="BZ135" s="32">
        <f>IF($BF135&gt;$Y$7,"",IF(AND($BF135=$Y$7,$BG135=23),"",Entrées!U163-Entrées!U162))</f>
        <v>-9</v>
      </c>
      <c r="CA135" s="32">
        <f>IF($BF135&gt;$Y$7,"",IF(AND($BF135=$Y$7,$BG135=23),"",Entrées!V163-Entrées!V162))</f>
        <v>142</v>
      </c>
      <c r="CB135" s="4"/>
      <c r="CC135" s="4"/>
      <c r="CD135" s="33">
        <f>IF($BF135&lt;=$Y$7,Entrées!J162/CD$2,"")</f>
        <v>0.24157894736842106</v>
      </c>
      <c r="CE135" s="33">
        <f>IF($BF135&lt;=$Y$7,Entrées!K162/CE$2,"")</f>
        <v>0</v>
      </c>
      <c r="CF135" s="11">
        <f t="shared" si="66"/>
        <v>7600</v>
      </c>
      <c r="CG135" s="11">
        <f t="shared" si="67"/>
        <v>4200</v>
      </c>
      <c r="CH135" s="52">
        <f t="shared" si="68"/>
        <v>0.26950009137426939</v>
      </c>
      <c r="CI135" s="52">
        <f t="shared" si="69"/>
        <v>0.11132787698412699</v>
      </c>
      <c r="CK135" s="11"/>
      <c r="CL135" s="4"/>
      <c r="CM135" s="11"/>
      <c r="CN135" s="11"/>
      <c r="CO135" s="4"/>
      <c r="CP135" s="11"/>
    </row>
    <row r="136" spans="1:94">
      <c r="C136" s="11">
        <f t="shared" si="133"/>
        <v>4</v>
      </c>
      <c r="D136" s="27">
        <f t="shared" si="130"/>
        <v>14</v>
      </c>
      <c r="E136" s="28">
        <f ca="1">IF($D136&gt;$D$8,"",INDIRECT(ADDRESS(ROW(Entrées!$C$37)+($D136-1)*24+E$11,COLUMN(Entrées!$C$37)+($C136-1),4,TRUE,"Entrées")))</f>
        <v>356</v>
      </c>
      <c r="F136" s="28">
        <f ca="1">IF($D136&gt;$D$8,"",INDIRECT(ADDRESS(ROW(Entrées!$C$37)+($D136-1)*24+F$11,COLUMN(Entrées!$C$37)+($C136-1),4,TRUE,"Entrées")))</f>
        <v>356.5</v>
      </c>
      <c r="G136" s="28">
        <f ca="1">IF($D136&gt;$D$8,"",INDIRECT(ADDRESS(ROW(Entrées!$C$37)+($D136-1)*24+G$11,COLUMN(Entrées!$C$37)+($C136-1),4,TRUE,"Entrées")))</f>
        <v>355.5</v>
      </c>
      <c r="H136" s="28">
        <f ca="1">IF($D136&gt;$D$8,"",INDIRECT(ADDRESS(ROW(Entrées!$C$37)+($D136-1)*24+H$11,COLUMN(Entrées!$C$37)+($C136-1),4,TRUE,"Entrées")))</f>
        <v>355.5</v>
      </c>
      <c r="I136" s="28">
        <f ca="1">IF($D136&gt;$D$8,"",INDIRECT(ADDRESS(ROW(Entrées!$C$37)+($D136-1)*24+I$11,COLUMN(Entrées!$C$37)+($C136-1),4,TRUE,"Entrées")))</f>
        <v>355.5</v>
      </c>
      <c r="J136" s="28">
        <f ca="1">IF($D136&gt;$D$8,"",INDIRECT(ADDRESS(ROW(Entrées!$C$37)+($D136-1)*24+J$11,COLUMN(Entrées!$C$37)+($C136-1),4,TRUE,"Entrées")))</f>
        <v>355.5</v>
      </c>
      <c r="K136" s="28">
        <f ca="1">IF($D136&gt;$D$8,"",INDIRECT(ADDRESS(ROW(Entrées!$C$37)+($D136-1)*24+K$11,COLUMN(Entrées!$C$37)+($C136-1),4,TRUE,"Entrées")))</f>
        <v>355</v>
      </c>
      <c r="L136" s="28">
        <f ca="1">IF($D136&gt;$D$8,"",INDIRECT(ADDRESS(ROW(Entrées!$C$37)+($D136-1)*24+L$11,COLUMN(Entrées!$C$37)+($C136-1),4,TRUE,"Entrées")))</f>
        <v>354</v>
      </c>
      <c r="M136" s="28">
        <f ca="1">IF($D136&gt;$D$8,"",INDIRECT(ADDRESS(ROW(Entrées!$C$37)+($D136-1)*24+M$11,COLUMN(Entrées!$C$37)+($C136-1),4,TRUE,"Entrées")))</f>
        <v>355</v>
      </c>
      <c r="N136" s="28">
        <f ca="1">IF($D136&gt;$D$8,"",INDIRECT(ADDRESS(ROW(Entrées!$C$37)+($D136-1)*24+N$11,COLUMN(Entrées!$C$37)+($C136-1),4,TRUE,"Entrées")))</f>
        <v>355.5</v>
      </c>
      <c r="O136" s="28">
        <f ca="1">IF($D136&gt;$D$8,"",INDIRECT(ADDRESS(ROW(Entrées!$C$37)+($D136-1)*24+O$11,COLUMN(Entrées!$C$37)+($C136-1),4,TRUE,"Entrées")))</f>
        <v>357.5</v>
      </c>
      <c r="P136" s="28">
        <f ca="1">IF($D136&gt;$D$8,"",INDIRECT(ADDRESS(ROW(Entrées!$C$37)+($D136-1)*24+P$11,COLUMN(Entrées!$C$37)+($C136-1),4,TRUE,"Entrées")))</f>
        <v>357</v>
      </c>
      <c r="Q136" s="28">
        <f ca="1">IF($D136&gt;$D$8,"",INDIRECT(ADDRESS(ROW(Entrées!$C$37)+($D136-1)*24+Q$11,COLUMN(Entrées!$C$37)+($C136-1),4,TRUE,"Entrées")))</f>
        <v>356.5</v>
      </c>
      <c r="R136" s="28">
        <f ca="1">IF($D136&gt;$D$8,"",INDIRECT(ADDRESS(ROW(Entrées!$C$37)+($D136-1)*24+R$11,COLUMN(Entrées!$C$37)+($C136-1),4,TRUE,"Entrées")))</f>
        <v>356</v>
      </c>
      <c r="S136" s="28">
        <f ca="1">IF($D136&gt;$D$8,"",INDIRECT(ADDRESS(ROW(Entrées!$C$37)+($D136-1)*24+S$11,COLUMN(Entrées!$C$37)+($C136-1),4,TRUE,"Entrées")))</f>
        <v>356</v>
      </c>
      <c r="T136" s="28">
        <f ca="1">IF($D136&gt;$D$8,"",INDIRECT(ADDRESS(ROW(Entrées!$C$37)+($D136-1)*24+T$11,COLUMN(Entrées!$C$37)+($C136-1),4,TRUE,"Entrées")))</f>
        <v>356.5</v>
      </c>
      <c r="U136" s="28">
        <f ca="1">IF($D136&gt;$D$8,"",INDIRECT(ADDRESS(ROW(Entrées!$C$37)+($D136-1)*24+U$11,COLUMN(Entrées!$C$37)+($C136-1),4,TRUE,"Entrées")))</f>
        <v>356.5</v>
      </c>
      <c r="V136" s="28">
        <f ca="1">IF($D136&gt;$D$8,"",INDIRECT(ADDRESS(ROW(Entrées!$C$37)+($D136-1)*24+V$11,COLUMN(Entrées!$C$37)+($C136-1),4,TRUE,"Entrées")))</f>
        <v>357</v>
      </c>
      <c r="W136" s="28">
        <f ca="1">IF($D136&gt;$D$8,"",INDIRECT(ADDRESS(ROW(Entrées!$C$37)+($D136-1)*24+W$11,COLUMN(Entrées!$C$37)+($C136-1),4,TRUE,"Entrées")))</f>
        <v>356.5</v>
      </c>
      <c r="X136" s="28">
        <f ca="1">IF($D136&gt;$D$8,"",INDIRECT(ADDRESS(ROW(Entrées!$C$37)+($D136-1)*24+X$11,COLUMN(Entrées!$C$37)+($C136-1),4,TRUE,"Entrées")))</f>
        <v>357</v>
      </c>
      <c r="Y136" s="28">
        <f ca="1">IF($D136&gt;$D$8,"",INDIRECT(ADDRESS(ROW(Entrées!$C$37)+($D136-1)*24+Y$11,COLUMN(Entrées!$C$37)+($C136-1),4,TRUE,"Entrées")))</f>
        <v>355</v>
      </c>
      <c r="Z136" s="28">
        <f ca="1">IF($D136&gt;$D$8,"",INDIRECT(ADDRESS(ROW(Entrées!$C$37)+($D136-1)*24+Z$11,COLUMN(Entrées!$C$37)+($C136-1),4,TRUE,"Entrées")))</f>
        <v>353</v>
      </c>
      <c r="AA136" s="28">
        <f ca="1">IF($D136&gt;$D$8,"",INDIRECT(ADDRESS(ROW(Entrées!$C$37)+($D136-1)*24+AA$11,COLUMN(Entrées!$C$37)+($C136-1),4,TRUE,"Entrées")))</f>
        <v>348.5</v>
      </c>
      <c r="AB136" s="28">
        <f ca="1">IF($D136&gt;$D$8,"",INDIRECT(ADDRESS(ROW(Entrées!$C$37)+($D136-1)*24+AB$11,COLUMN(Entrées!$C$37)+($C136-1),4,TRUE,"Entrées")))</f>
        <v>348.5</v>
      </c>
      <c r="AC136" s="11"/>
      <c r="AD136" s="40">
        <f t="shared" ca="1" si="129"/>
        <v>355.22916666666669</v>
      </c>
      <c r="AE136" s="40">
        <f t="shared" ca="1" si="131"/>
        <v>357.5</v>
      </c>
      <c r="AF136" s="40">
        <f t="shared" ca="1" si="132"/>
        <v>348.5</v>
      </c>
      <c r="AG136" s="4"/>
      <c r="AH136" s="11">
        <f>Entrées!A163</f>
        <v>6</v>
      </c>
      <c r="AI136" s="13">
        <f>Entrées!B163</f>
        <v>6</v>
      </c>
      <c r="AJ136" s="31">
        <f t="shared" ca="1" si="70"/>
        <v>55625.834722222207</v>
      </c>
      <c r="AK136" s="31">
        <f t="shared" ca="1" si="46"/>
        <v>55155.277777777781</v>
      </c>
      <c r="AL136" s="31">
        <f t="shared" ca="1" si="47"/>
        <v>55132.569444444431</v>
      </c>
      <c r="AM136" s="31">
        <f t="shared" ca="1" si="48"/>
        <v>439.35972222222233</v>
      </c>
      <c r="AN136" s="31">
        <f t="shared" ca="1" si="49"/>
        <v>2143.2847222222222</v>
      </c>
      <c r="AO136" s="31">
        <f t="shared" ca="1" si="50"/>
        <v>1711.4715277777773</v>
      </c>
      <c r="AP136" s="31">
        <f t="shared" ca="1" si="51"/>
        <v>43686.806944444448</v>
      </c>
      <c r="AQ136" s="31">
        <f t="shared" ca="1" si="52"/>
        <v>2048.2006944444447</v>
      </c>
      <c r="AR136" s="31">
        <f t="shared" ca="1" si="53"/>
        <v>467.57708333333329</v>
      </c>
      <c r="AS136" s="31">
        <f t="shared" ca="1" si="54"/>
        <v>9872.0041666666693</v>
      </c>
      <c r="AT136" s="31">
        <f t="shared" ca="1" si="55"/>
        <v>-752.91041666666672</v>
      </c>
      <c r="AU136" s="31">
        <f t="shared" ca="1" si="56"/>
        <v>580.30277777777769</v>
      </c>
      <c r="AV136" s="31">
        <f t="shared" ca="1" si="57"/>
        <v>-4570.3041666666659</v>
      </c>
      <c r="AW136" s="31">
        <f t="shared" ca="1" si="58"/>
        <v>53.39583333333335</v>
      </c>
      <c r="AX136" s="31">
        <f t="shared" ca="1" si="59"/>
        <v>1401.9361111111111</v>
      </c>
      <c r="AY136" s="31">
        <f t="shared" ca="1" si="60"/>
        <v>-1132.0805555555555</v>
      </c>
      <c r="AZ136" s="31">
        <f t="shared" ca="1" si="61"/>
        <v>-2177.1819444444441</v>
      </c>
      <c r="BA136" s="31">
        <f t="shared" ca="1" si="62"/>
        <v>644.8125</v>
      </c>
      <c r="BB136" s="31">
        <f t="shared" ca="1" si="63"/>
        <v>-1410.101388888889</v>
      </c>
      <c r="BC136" s="31">
        <f t="shared" ca="1" si="64"/>
        <v>-1800.2902777777781</v>
      </c>
      <c r="BD136" s="11"/>
      <c r="BE136" s="4"/>
      <c r="BF136" s="11">
        <f t="shared" si="65"/>
        <v>6</v>
      </c>
      <c r="BG136" s="11">
        <f t="shared" si="102"/>
        <v>6</v>
      </c>
      <c r="BH136" s="32">
        <f>IF($BF136&gt;$Y$7,"",IF(AND($BF136=$Y$7,$BG136=23),"",Entrées!C164-Entrées!C163))</f>
        <v>2011</v>
      </c>
      <c r="BI136" s="32">
        <f>IF($BF136&gt;$Y$7,"",IF(AND($BF136=$Y$7,$BG136=23),"",Entrées!D164-Entrées!D163))</f>
        <v>1937.5</v>
      </c>
      <c r="BJ136" s="32">
        <f>IF($BF136&gt;$Y$7,"",IF(AND($BF136=$Y$7,$BG136=23),"",Entrées!E164-Entrées!E163))</f>
        <v>2062.5</v>
      </c>
      <c r="BK136" s="32">
        <f>IF($BF136&gt;$Y$7,"",IF(AND($BF136=$Y$7,$BG136=23),"",Entrées!F164-Entrées!F163))</f>
        <v>14</v>
      </c>
      <c r="BL136" s="32">
        <f>IF($BF136&gt;$Y$7,"",IF(AND($BF136=$Y$7,$BG136=23),"",Entrées!G164-Entrées!G163))</f>
        <v>-71.5</v>
      </c>
      <c r="BM136" s="32">
        <f>IF($BF136&gt;$Y$7,"",IF(AND($BF136=$Y$7,$BG136=23),"",Entrées!H164-Entrées!H163))</f>
        <v>24</v>
      </c>
      <c r="BN136" s="32">
        <f>IF($BF136&gt;$Y$7,"",IF(AND($BF136=$Y$7,$BG136=23),"",Entrées!I164-Entrées!I163))</f>
        <v>-341.5</v>
      </c>
      <c r="BO136" s="32">
        <f>IF($BF136&gt;$Y$7,"",IF(AND($BF136=$Y$7,$BG136=23),"",Entrées!J164-Entrées!J163))</f>
        <v>-36.5</v>
      </c>
      <c r="BP136" s="32">
        <f>IF($BF136&gt;$Y$7,"",IF(AND($BF136=$Y$7,$BG136=23),"",Entrées!K164-Entrées!K163))</f>
        <v>1</v>
      </c>
      <c r="BQ136" s="32">
        <f>IF($BF136&gt;$Y$7,"",IF(AND($BF136=$Y$7,$BG136=23),"",Entrées!L164-Entrées!L163))</f>
        <v>1069.5</v>
      </c>
      <c r="BR136" s="32">
        <f>IF($BF136&gt;$Y$7,"",IF(AND($BF136=$Y$7,$BG136=23),"",Entrées!M164-Entrées!M163))</f>
        <v>1140</v>
      </c>
      <c r="BS136" s="32">
        <f>IF($BF136&gt;$Y$7,"",IF(AND($BF136=$Y$7,$BG136=23),"",Entrées!N164-Entrées!N163))</f>
        <v>-7.5</v>
      </c>
      <c r="BT136" s="32">
        <f>IF($BF136&gt;$Y$7,"",IF(AND($BF136=$Y$7,$BG136=23),"",Entrées!O164-Entrées!O163))</f>
        <v>218</v>
      </c>
      <c r="BU136" s="32">
        <f>IF($BF136&gt;$Y$7,"",IF(AND($BF136=$Y$7,$BG136=23),"",Entrées!P164-Entrées!P163))</f>
        <v>-3.5</v>
      </c>
      <c r="BV136" s="32">
        <f>IF($BF136&gt;$Y$7,"",IF(AND($BF136=$Y$7,$BG136=23),"",Entrées!Q164-Entrées!Q163))</f>
        <v>-3</v>
      </c>
      <c r="BW136" s="32">
        <f>IF($BF136&gt;$Y$7,"",IF(AND($BF136=$Y$7,$BG136=23),"",Entrées!R164-Entrées!R163))</f>
        <v>192</v>
      </c>
      <c r="BX136" s="32">
        <f>IF($BF136&gt;$Y$7,"",IF(AND($BF136=$Y$7,$BG136=23),"",Entrées!S164-Entrées!S163))</f>
        <v>-319</v>
      </c>
      <c r="BY136" s="32">
        <f>IF($BF136&gt;$Y$7,"",IF(AND($BF136=$Y$7,$BG136=23),"",Entrées!T164-Entrées!T163))</f>
        <v>0</v>
      </c>
      <c r="BZ136" s="32">
        <f>IF($BF136&gt;$Y$7,"",IF(AND($BF136=$Y$7,$BG136=23),"",Entrées!U164-Entrées!U163))</f>
        <v>-174</v>
      </c>
      <c r="CA136" s="32">
        <f>IF($BF136&gt;$Y$7,"",IF(AND($BF136=$Y$7,$BG136=23),"",Entrées!V164-Entrées!V163))</f>
        <v>123</v>
      </c>
      <c r="CB136" s="4"/>
      <c r="CC136" s="4"/>
      <c r="CD136" s="33">
        <f>IF($BF136&lt;=$Y$7,Entrées!J163/CD$2,"")</f>
        <v>0.23796052631578948</v>
      </c>
      <c r="CE136" s="33">
        <f>IF($BF136&lt;=$Y$7,Entrées!K163/CE$2,"")</f>
        <v>0</v>
      </c>
      <c r="CF136" s="11">
        <f t="shared" si="66"/>
        <v>7600</v>
      </c>
      <c r="CG136" s="11">
        <f t="shared" si="67"/>
        <v>4200</v>
      </c>
      <c r="CH136" s="52">
        <f t="shared" si="68"/>
        <v>0.26950009137426939</v>
      </c>
      <c r="CI136" s="52">
        <f t="shared" si="69"/>
        <v>0.11132787698412699</v>
      </c>
      <c r="CK136" s="11"/>
      <c r="CL136" s="4"/>
      <c r="CM136" s="11"/>
      <c r="CN136" s="11"/>
      <c r="CO136" s="4"/>
      <c r="CP136" s="11"/>
    </row>
    <row r="137" spans="1:94">
      <c r="C137" s="11">
        <f t="shared" si="133"/>
        <v>4</v>
      </c>
      <c r="D137" s="27">
        <f t="shared" si="130"/>
        <v>15</v>
      </c>
      <c r="E137" s="28">
        <f ca="1">IF($D137&gt;$D$8,"",INDIRECT(ADDRESS(ROW(Entrées!$C$37)+($D137-1)*24+E$11,COLUMN(Entrées!$C$37)+($C137-1),4,TRUE,"Entrées")))</f>
        <v>343</v>
      </c>
      <c r="F137" s="28">
        <f ca="1">IF($D137&gt;$D$8,"",INDIRECT(ADDRESS(ROW(Entrées!$C$37)+($D137-1)*24+F$11,COLUMN(Entrées!$C$37)+($C137-1),4,TRUE,"Entrées")))</f>
        <v>340.5</v>
      </c>
      <c r="G137" s="28">
        <f ca="1">IF($D137&gt;$D$8,"",INDIRECT(ADDRESS(ROW(Entrées!$C$37)+($D137-1)*24+G$11,COLUMN(Entrées!$C$37)+($C137-1),4,TRUE,"Entrées")))</f>
        <v>340.5</v>
      </c>
      <c r="H137" s="28">
        <f ca="1">IF($D137&gt;$D$8,"",INDIRECT(ADDRESS(ROW(Entrées!$C$37)+($D137-1)*24+H$11,COLUMN(Entrées!$C$37)+($C137-1),4,TRUE,"Entrées")))</f>
        <v>377</v>
      </c>
      <c r="I137" s="28">
        <f ca="1">IF($D137&gt;$D$8,"",INDIRECT(ADDRESS(ROW(Entrées!$C$37)+($D137-1)*24+I$11,COLUMN(Entrées!$C$37)+($C137-1),4,TRUE,"Entrées")))</f>
        <v>390</v>
      </c>
      <c r="J137" s="28">
        <f ca="1">IF($D137&gt;$D$8,"",INDIRECT(ADDRESS(ROW(Entrées!$C$37)+($D137-1)*24+J$11,COLUMN(Entrées!$C$37)+($C137-1),4,TRUE,"Entrées")))</f>
        <v>432.5</v>
      </c>
      <c r="K137" s="28">
        <f ca="1">IF($D137&gt;$D$8,"",INDIRECT(ADDRESS(ROW(Entrées!$C$37)+($D137-1)*24+K$11,COLUMN(Entrées!$C$37)+($C137-1),4,TRUE,"Entrées")))</f>
        <v>521.5</v>
      </c>
      <c r="L137" s="28">
        <f ca="1">IF($D137&gt;$D$8,"",INDIRECT(ADDRESS(ROW(Entrées!$C$37)+($D137-1)*24+L$11,COLUMN(Entrées!$C$37)+($C137-1),4,TRUE,"Entrées")))</f>
        <v>565.5</v>
      </c>
      <c r="M137" s="28">
        <f ca="1">IF($D137&gt;$D$8,"",INDIRECT(ADDRESS(ROW(Entrées!$C$37)+($D137-1)*24+M$11,COLUMN(Entrées!$C$37)+($C137-1),4,TRUE,"Entrées")))</f>
        <v>824.5</v>
      </c>
      <c r="N137" s="28">
        <f ca="1">IF($D137&gt;$D$8,"",INDIRECT(ADDRESS(ROW(Entrées!$C$37)+($D137-1)*24+N$11,COLUMN(Entrées!$C$37)+($C137-1),4,TRUE,"Entrées")))</f>
        <v>1031.5</v>
      </c>
      <c r="O137" s="28">
        <f ca="1">IF($D137&gt;$D$8,"",INDIRECT(ADDRESS(ROW(Entrées!$C$37)+($D137-1)*24+O$11,COLUMN(Entrées!$C$37)+($C137-1),4,TRUE,"Entrées")))</f>
        <v>1122</v>
      </c>
      <c r="P137" s="28">
        <f ca="1">IF($D137&gt;$D$8,"",INDIRECT(ADDRESS(ROW(Entrées!$C$37)+($D137-1)*24+P$11,COLUMN(Entrées!$C$37)+($C137-1),4,TRUE,"Entrées")))</f>
        <v>1081</v>
      </c>
      <c r="Q137" s="28">
        <f ca="1">IF($D137&gt;$D$8,"",INDIRECT(ADDRESS(ROW(Entrées!$C$37)+($D137-1)*24+Q$11,COLUMN(Entrées!$C$37)+($C137-1),4,TRUE,"Entrées")))</f>
        <v>803.5</v>
      </c>
      <c r="R137" s="28">
        <f ca="1">IF($D137&gt;$D$8,"",INDIRECT(ADDRESS(ROW(Entrées!$C$37)+($D137-1)*24+R$11,COLUMN(Entrées!$C$37)+($C137-1),4,TRUE,"Entrées")))</f>
        <v>786</v>
      </c>
      <c r="S137" s="28">
        <f ca="1">IF($D137&gt;$D$8,"",INDIRECT(ADDRESS(ROW(Entrées!$C$37)+($D137-1)*24+S$11,COLUMN(Entrées!$C$37)+($C137-1),4,TRUE,"Entrées")))</f>
        <v>504.5</v>
      </c>
      <c r="T137" s="28">
        <f ca="1">IF($D137&gt;$D$8,"",INDIRECT(ADDRESS(ROW(Entrées!$C$37)+($D137-1)*24+T$11,COLUMN(Entrées!$C$37)+($C137-1),4,TRUE,"Entrées")))</f>
        <v>349.5</v>
      </c>
      <c r="U137" s="28">
        <f ca="1">IF($D137&gt;$D$8,"",INDIRECT(ADDRESS(ROW(Entrées!$C$37)+($D137-1)*24+U$11,COLUMN(Entrées!$C$37)+($C137-1),4,TRUE,"Entrées")))</f>
        <v>353</v>
      </c>
      <c r="V137" s="28">
        <f ca="1">IF($D137&gt;$D$8,"",INDIRECT(ADDRESS(ROW(Entrées!$C$37)+($D137-1)*24+V$11,COLUMN(Entrées!$C$37)+($C137-1),4,TRUE,"Entrées")))</f>
        <v>465</v>
      </c>
      <c r="W137" s="28">
        <f ca="1">IF($D137&gt;$D$8,"",INDIRECT(ADDRESS(ROW(Entrées!$C$37)+($D137-1)*24+W$11,COLUMN(Entrées!$C$37)+($C137-1),4,TRUE,"Entrées")))</f>
        <v>354</v>
      </c>
      <c r="X137" s="28">
        <f ca="1">IF($D137&gt;$D$8,"",INDIRECT(ADDRESS(ROW(Entrées!$C$37)+($D137-1)*24+X$11,COLUMN(Entrées!$C$37)+($C137-1),4,TRUE,"Entrées")))</f>
        <v>354.5</v>
      </c>
      <c r="Y137" s="28">
        <f ca="1">IF($D137&gt;$D$8,"",INDIRECT(ADDRESS(ROW(Entrées!$C$37)+($D137-1)*24+Y$11,COLUMN(Entrées!$C$37)+($C137-1),4,TRUE,"Entrées")))</f>
        <v>356</v>
      </c>
      <c r="Z137" s="28">
        <f ca="1">IF($D137&gt;$D$8,"",INDIRECT(ADDRESS(ROW(Entrées!$C$37)+($D137-1)*24+Z$11,COLUMN(Entrées!$C$37)+($C137-1),4,TRUE,"Entrées")))</f>
        <v>356</v>
      </c>
      <c r="AA137" s="28">
        <f ca="1">IF($D137&gt;$D$8,"",INDIRECT(ADDRESS(ROW(Entrées!$C$37)+($D137-1)*24+AA$11,COLUMN(Entrées!$C$37)+($C137-1),4,TRUE,"Entrées")))</f>
        <v>355</v>
      </c>
      <c r="AB137" s="28">
        <f ca="1">IF($D137&gt;$D$8,"",INDIRECT(ADDRESS(ROW(Entrées!$C$37)+($D137-1)*24+AB$11,COLUMN(Entrées!$C$37)+($C137-1),4,TRUE,"Entrées")))</f>
        <v>355.5</v>
      </c>
      <c r="AC137" s="11"/>
      <c r="AD137" s="40">
        <f t="shared" ca="1" si="129"/>
        <v>531.75</v>
      </c>
      <c r="AE137" s="40">
        <f t="shared" ca="1" si="131"/>
        <v>1122</v>
      </c>
      <c r="AF137" s="40">
        <f t="shared" ca="1" si="132"/>
        <v>340.5</v>
      </c>
      <c r="AG137" s="4"/>
      <c r="AH137" s="11">
        <f>Entrées!A164</f>
        <v>6</v>
      </c>
      <c r="AI137" s="13">
        <f>Entrées!B164</f>
        <v>7</v>
      </c>
      <c r="AJ137" s="31">
        <f t="shared" ca="1" si="70"/>
        <v>55625.834722222207</v>
      </c>
      <c r="AK137" s="31">
        <f t="shared" ca="1" si="46"/>
        <v>55155.277777777781</v>
      </c>
      <c r="AL137" s="31">
        <f t="shared" ca="1" si="47"/>
        <v>55132.569444444431</v>
      </c>
      <c r="AM137" s="31">
        <f t="shared" ca="1" si="48"/>
        <v>439.35972222222233</v>
      </c>
      <c r="AN137" s="31">
        <f t="shared" ca="1" si="49"/>
        <v>2143.2847222222222</v>
      </c>
      <c r="AO137" s="31">
        <f t="shared" ca="1" si="50"/>
        <v>1711.4715277777773</v>
      </c>
      <c r="AP137" s="31">
        <f t="shared" ca="1" si="51"/>
        <v>43686.806944444448</v>
      </c>
      <c r="AQ137" s="31">
        <f t="shared" ca="1" si="52"/>
        <v>2048.2006944444447</v>
      </c>
      <c r="AR137" s="31">
        <f t="shared" ca="1" si="53"/>
        <v>467.57708333333329</v>
      </c>
      <c r="AS137" s="31">
        <f t="shared" ca="1" si="54"/>
        <v>9872.0041666666693</v>
      </c>
      <c r="AT137" s="31">
        <f t="shared" ca="1" si="55"/>
        <v>-752.91041666666672</v>
      </c>
      <c r="AU137" s="31">
        <f t="shared" ca="1" si="56"/>
        <v>580.30277777777769</v>
      </c>
      <c r="AV137" s="31">
        <f t="shared" ca="1" si="57"/>
        <v>-4570.3041666666659</v>
      </c>
      <c r="AW137" s="31">
        <f t="shared" ca="1" si="58"/>
        <v>53.39583333333335</v>
      </c>
      <c r="AX137" s="31">
        <f t="shared" ca="1" si="59"/>
        <v>1401.9361111111111</v>
      </c>
      <c r="AY137" s="31">
        <f t="shared" ca="1" si="60"/>
        <v>-1132.0805555555555</v>
      </c>
      <c r="AZ137" s="31">
        <f t="shared" ca="1" si="61"/>
        <v>-2177.1819444444441</v>
      </c>
      <c r="BA137" s="31">
        <f t="shared" ca="1" si="62"/>
        <v>644.8125</v>
      </c>
      <c r="BB137" s="31">
        <f t="shared" ca="1" si="63"/>
        <v>-1410.101388888889</v>
      </c>
      <c r="BC137" s="31">
        <f t="shared" ca="1" si="64"/>
        <v>-1800.2902777777781</v>
      </c>
      <c r="BD137" s="11"/>
      <c r="BE137" s="4"/>
      <c r="BF137" s="11">
        <f t="shared" si="65"/>
        <v>6</v>
      </c>
      <c r="BG137" s="11">
        <f t="shared" si="102"/>
        <v>7</v>
      </c>
      <c r="BH137" s="32">
        <f>IF($BF137&gt;$Y$7,"",IF(AND($BF137=$Y$7,$BG137=23),"",Entrées!C165-Entrées!C164))</f>
        <v>2275.5</v>
      </c>
      <c r="BI137" s="32">
        <f>IF($BF137&gt;$Y$7,"",IF(AND($BF137=$Y$7,$BG137=23),"",Entrées!D165-Entrées!D164))</f>
        <v>3125</v>
      </c>
      <c r="BJ137" s="32">
        <f>IF($BF137&gt;$Y$7,"",IF(AND($BF137=$Y$7,$BG137=23),"",Entrées!E165-Entrées!E164))</f>
        <v>2925</v>
      </c>
      <c r="BK137" s="32">
        <f>IF($BF137&gt;$Y$7,"",IF(AND($BF137=$Y$7,$BG137=23),"",Entrées!F165-Entrées!F164))</f>
        <v>4.5</v>
      </c>
      <c r="BL137" s="32">
        <f>IF($BF137&gt;$Y$7,"",IF(AND($BF137=$Y$7,$BG137=23),"",Entrées!G165-Entrées!G164))</f>
        <v>-74.5</v>
      </c>
      <c r="BM137" s="32">
        <f>IF($BF137&gt;$Y$7,"",IF(AND($BF137=$Y$7,$BG137=23),"",Entrées!H165-Entrées!H164))</f>
        <v>367.5</v>
      </c>
      <c r="BN137" s="32">
        <f>IF($BF137&gt;$Y$7,"",IF(AND($BF137=$Y$7,$BG137=23),"",Entrées!I165-Entrées!I164))</f>
        <v>-169.5</v>
      </c>
      <c r="BO137" s="32">
        <f>IF($BF137&gt;$Y$7,"",IF(AND($BF137=$Y$7,$BG137=23),"",Entrées!J165-Entrées!J164))</f>
        <v>-7.5</v>
      </c>
      <c r="BP137" s="32">
        <f>IF($BF137&gt;$Y$7,"",IF(AND($BF137=$Y$7,$BG137=23),"",Entrées!K165-Entrées!K164))</f>
        <v>52.5</v>
      </c>
      <c r="BQ137" s="32">
        <f>IF($BF137&gt;$Y$7,"",IF(AND($BF137=$Y$7,$BG137=23),"",Entrées!L165-Entrées!L164))</f>
        <v>1078</v>
      </c>
      <c r="BR137" s="32">
        <f>IF($BF137&gt;$Y$7,"",IF(AND($BF137=$Y$7,$BG137=23),"",Entrées!M165-Entrées!M164))</f>
        <v>916</v>
      </c>
      <c r="BS137" s="32">
        <f>IF($BF137&gt;$Y$7,"",IF(AND($BF137=$Y$7,$BG137=23),"",Entrées!N165-Entrées!N164))</f>
        <v>-1</v>
      </c>
      <c r="BT137" s="32">
        <f>IF($BF137&gt;$Y$7,"",IF(AND($BF137=$Y$7,$BG137=23),"",Entrées!O165-Entrées!O164))</f>
        <v>109.5</v>
      </c>
      <c r="BU137" s="32">
        <f>IF($BF137&gt;$Y$7,"",IF(AND($BF137=$Y$7,$BG137=23),"",Entrées!P165-Entrées!P164))</f>
        <v>-1.5</v>
      </c>
      <c r="BV137" s="32">
        <f>IF($BF137&gt;$Y$7,"",IF(AND($BF137=$Y$7,$BG137=23),"",Entrées!Q165-Entrées!Q164))</f>
        <v>-43</v>
      </c>
      <c r="BW137" s="32">
        <f>IF($BF137&gt;$Y$7,"",IF(AND($BF137=$Y$7,$BG137=23),"",Entrées!R165-Entrées!R164))</f>
        <v>460</v>
      </c>
      <c r="BX137" s="32">
        <f>IF($BF137&gt;$Y$7,"",IF(AND($BF137=$Y$7,$BG137=23),"",Entrées!S165-Entrées!S164))</f>
        <v>-124</v>
      </c>
      <c r="BY137" s="32">
        <f>IF($BF137&gt;$Y$7,"",IF(AND($BF137=$Y$7,$BG137=23),"",Entrées!T165-Entrées!T164))</f>
        <v>-100</v>
      </c>
      <c r="BZ137" s="32">
        <f>IF($BF137&gt;$Y$7,"",IF(AND($BF137=$Y$7,$BG137=23),"",Entrées!U165-Entrées!U164))</f>
        <v>0</v>
      </c>
      <c r="CA137" s="32">
        <f>IF($BF137&gt;$Y$7,"",IF(AND($BF137=$Y$7,$BG137=23),"",Entrées!V165-Entrées!V164))</f>
        <v>-254</v>
      </c>
      <c r="CB137" s="4"/>
      <c r="CC137" s="4"/>
      <c r="CD137" s="33">
        <f>IF($BF137&lt;=$Y$7,Entrées!J164/CD$2,"")</f>
        <v>0.23315789473684209</v>
      </c>
      <c r="CE137" s="33">
        <f>IF($BF137&lt;=$Y$7,Entrées!K164/CE$2,"")</f>
        <v>2.380952380952381E-4</v>
      </c>
      <c r="CF137" s="11">
        <f t="shared" si="66"/>
        <v>7600</v>
      </c>
      <c r="CG137" s="11">
        <f t="shared" si="67"/>
        <v>4200</v>
      </c>
      <c r="CH137" s="52">
        <f t="shared" si="68"/>
        <v>0.26950009137426939</v>
      </c>
      <c r="CI137" s="52">
        <f t="shared" si="69"/>
        <v>0.11132787698412699</v>
      </c>
      <c r="CK137" s="11"/>
      <c r="CL137" s="4"/>
      <c r="CM137" s="11"/>
      <c r="CN137" s="11"/>
      <c r="CO137" s="4"/>
      <c r="CP137" s="11"/>
    </row>
    <row r="138" spans="1:94">
      <c r="C138" s="11">
        <f t="shared" si="133"/>
        <v>4</v>
      </c>
      <c r="D138" s="27">
        <f t="shared" si="130"/>
        <v>16</v>
      </c>
      <c r="E138" s="28">
        <f ca="1">IF($D138&gt;$D$8,"",INDIRECT(ADDRESS(ROW(Entrées!$C$37)+($D138-1)*24+E$11,COLUMN(Entrées!$C$37)+($C138-1),4,TRUE,"Entrées")))</f>
        <v>356</v>
      </c>
      <c r="F138" s="28">
        <f ca="1">IF($D138&gt;$D$8,"",INDIRECT(ADDRESS(ROW(Entrées!$C$37)+($D138-1)*24+F$11,COLUMN(Entrées!$C$37)+($C138-1),4,TRUE,"Entrées")))</f>
        <v>356</v>
      </c>
      <c r="G138" s="28">
        <f ca="1">IF($D138&gt;$D$8,"",INDIRECT(ADDRESS(ROW(Entrées!$C$37)+($D138-1)*24+G$11,COLUMN(Entrées!$C$37)+($C138-1),4,TRUE,"Entrées")))</f>
        <v>355</v>
      </c>
      <c r="H138" s="28">
        <f ca="1">IF($D138&gt;$D$8,"",INDIRECT(ADDRESS(ROW(Entrées!$C$37)+($D138-1)*24+H$11,COLUMN(Entrées!$C$37)+($C138-1),4,TRUE,"Entrées")))</f>
        <v>355</v>
      </c>
      <c r="I138" s="28">
        <f ca="1">IF($D138&gt;$D$8,"",INDIRECT(ADDRESS(ROW(Entrées!$C$37)+($D138-1)*24+I$11,COLUMN(Entrées!$C$37)+($C138-1),4,TRUE,"Entrées")))</f>
        <v>353</v>
      </c>
      <c r="J138" s="28">
        <f ca="1">IF($D138&gt;$D$8,"",INDIRECT(ADDRESS(ROW(Entrées!$C$37)+($D138-1)*24+J$11,COLUMN(Entrées!$C$37)+($C138-1),4,TRUE,"Entrées")))</f>
        <v>345</v>
      </c>
      <c r="K138" s="28">
        <f ca="1">IF($D138&gt;$D$8,"",INDIRECT(ADDRESS(ROW(Entrées!$C$37)+($D138-1)*24+K$11,COLUMN(Entrées!$C$37)+($C138-1),4,TRUE,"Entrées")))</f>
        <v>343</v>
      </c>
      <c r="L138" s="28">
        <f ca="1">IF($D138&gt;$D$8,"",INDIRECT(ADDRESS(ROW(Entrées!$C$37)+($D138-1)*24+L$11,COLUMN(Entrées!$C$37)+($C138-1),4,TRUE,"Entrées")))</f>
        <v>337.5</v>
      </c>
      <c r="M138" s="28">
        <f ca="1">IF($D138&gt;$D$8,"",INDIRECT(ADDRESS(ROW(Entrées!$C$37)+($D138-1)*24+M$11,COLUMN(Entrées!$C$37)+($C138-1),4,TRUE,"Entrées")))</f>
        <v>421</v>
      </c>
      <c r="N138" s="28">
        <f ca="1">IF($D138&gt;$D$8,"",INDIRECT(ADDRESS(ROW(Entrées!$C$37)+($D138-1)*24+N$11,COLUMN(Entrées!$C$37)+($C138-1),4,TRUE,"Entrées")))</f>
        <v>748.5</v>
      </c>
      <c r="O138" s="28">
        <f ca="1">IF($D138&gt;$D$8,"",INDIRECT(ADDRESS(ROW(Entrées!$C$37)+($D138-1)*24+O$11,COLUMN(Entrées!$C$37)+($C138-1),4,TRUE,"Entrées")))</f>
        <v>838.5</v>
      </c>
      <c r="P138" s="28">
        <f ca="1">IF($D138&gt;$D$8,"",INDIRECT(ADDRESS(ROW(Entrées!$C$37)+($D138-1)*24+P$11,COLUMN(Entrées!$C$37)+($C138-1),4,TRUE,"Entrées")))</f>
        <v>837</v>
      </c>
      <c r="Q138" s="28">
        <f ca="1">IF($D138&gt;$D$8,"",INDIRECT(ADDRESS(ROW(Entrées!$C$37)+($D138-1)*24+Q$11,COLUMN(Entrées!$C$37)+($C138-1),4,TRUE,"Entrées")))</f>
        <v>887</v>
      </c>
      <c r="R138" s="28">
        <f ca="1">IF($D138&gt;$D$8,"",INDIRECT(ADDRESS(ROW(Entrées!$C$37)+($D138-1)*24+R$11,COLUMN(Entrées!$C$37)+($C138-1),4,TRUE,"Entrées")))</f>
        <v>889.5</v>
      </c>
      <c r="S138" s="28">
        <f ca="1">IF($D138&gt;$D$8,"",INDIRECT(ADDRESS(ROW(Entrées!$C$37)+($D138-1)*24+S$11,COLUMN(Entrées!$C$37)+($C138-1),4,TRUE,"Entrées")))</f>
        <v>887</v>
      </c>
      <c r="T138" s="28">
        <f ca="1">IF($D138&gt;$D$8,"",INDIRECT(ADDRESS(ROW(Entrées!$C$37)+($D138-1)*24+T$11,COLUMN(Entrées!$C$37)+($C138-1),4,TRUE,"Entrées")))</f>
        <v>751.5</v>
      </c>
      <c r="U138" s="28">
        <f ca="1">IF($D138&gt;$D$8,"",INDIRECT(ADDRESS(ROW(Entrées!$C$37)+($D138-1)*24+U$11,COLUMN(Entrées!$C$37)+($C138-1),4,TRUE,"Entrées")))</f>
        <v>795</v>
      </c>
      <c r="V138" s="28">
        <f ca="1">IF($D138&gt;$D$8,"",INDIRECT(ADDRESS(ROW(Entrées!$C$37)+($D138-1)*24+V$11,COLUMN(Entrées!$C$37)+($C138-1),4,TRUE,"Entrées")))</f>
        <v>677</v>
      </c>
      <c r="W138" s="28">
        <f ca="1">IF($D138&gt;$D$8,"",INDIRECT(ADDRESS(ROW(Entrées!$C$37)+($D138-1)*24+W$11,COLUMN(Entrées!$C$37)+($C138-1),4,TRUE,"Entrées")))</f>
        <v>357.5</v>
      </c>
      <c r="X138" s="28">
        <f ca="1">IF($D138&gt;$D$8,"",INDIRECT(ADDRESS(ROW(Entrées!$C$37)+($D138-1)*24+X$11,COLUMN(Entrées!$C$37)+($C138-1),4,TRUE,"Entrées")))</f>
        <v>354</v>
      </c>
      <c r="Y138" s="28">
        <f ca="1">IF($D138&gt;$D$8,"",INDIRECT(ADDRESS(ROW(Entrées!$C$37)+($D138-1)*24+Y$11,COLUMN(Entrées!$C$37)+($C138-1),4,TRUE,"Entrées")))</f>
        <v>353.5</v>
      </c>
      <c r="Z138" s="28">
        <f ca="1">IF($D138&gt;$D$8,"",INDIRECT(ADDRESS(ROW(Entrées!$C$37)+($D138-1)*24+Z$11,COLUMN(Entrées!$C$37)+($C138-1),4,TRUE,"Entrées")))</f>
        <v>355.5</v>
      </c>
      <c r="AA138" s="28">
        <f ca="1">IF($D138&gt;$D$8,"",INDIRECT(ADDRESS(ROW(Entrées!$C$37)+($D138-1)*24+AA$11,COLUMN(Entrées!$C$37)+($C138-1),4,TRUE,"Entrées")))</f>
        <v>354.5</v>
      </c>
      <c r="AB138" s="28">
        <f ca="1">IF($D138&gt;$D$8,"",INDIRECT(ADDRESS(ROW(Entrées!$C$37)+($D138-1)*24+AB$11,COLUMN(Entrées!$C$37)+($C138-1),4,TRUE,"Entrées")))</f>
        <v>356</v>
      </c>
      <c r="AC138" s="11"/>
      <c r="AD138" s="40">
        <f t="shared" ca="1" si="129"/>
        <v>527.64583333333337</v>
      </c>
      <c r="AE138" s="40">
        <f t="shared" ca="1" si="131"/>
        <v>889.5</v>
      </c>
      <c r="AF138" s="40">
        <f t="shared" ca="1" si="132"/>
        <v>337.5</v>
      </c>
      <c r="AG138" s="4"/>
      <c r="AH138" s="11">
        <f>Entrées!A165</f>
        <v>6</v>
      </c>
      <c r="AI138" s="13">
        <f>Entrées!B165</f>
        <v>8</v>
      </c>
      <c r="AJ138" s="31">
        <f t="shared" ca="1" si="70"/>
        <v>55625.834722222207</v>
      </c>
      <c r="AK138" s="31">
        <f t="shared" ca="1" si="46"/>
        <v>55155.277777777781</v>
      </c>
      <c r="AL138" s="31">
        <f t="shared" ca="1" si="47"/>
        <v>55132.569444444431</v>
      </c>
      <c r="AM138" s="31">
        <f t="shared" ca="1" si="48"/>
        <v>439.35972222222233</v>
      </c>
      <c r="AN138" s="31">
        <f t="shared" ca="1" si="49"/>
        <v>2143.2847222222222</v>
      </c>
      <c r="AO138" s="31">
        <f t="shared" ca="1" si="50"/>
        <v>1711.4715277777773</v>
      </c>
      <c r="AP138" s="31">
        <f t="shared" ca="1" si="51"/>
        <v>43686.806944444448</v>
      </c>
      <c r="AQ138" s="31">
        <f t="shared" ca="1" si="52"/>
        <v>2048.2006944444447</v>
      </c>
      <c r="AR138" s="31">
        <f t="shared" ca="1" si="53"/>
        <v>467.57708333333329</v>
      </c>
      <c r="AS138" s="31">
        <f t="shared" ca="1" si="54"/>
        <v>9872.0041666666693</v>
      </c>
      <c r="AT138" s="31">
        <f t="shared" ca="1" si="55"/>
        <v>-752.91041666666672</v>
      </c>
      <c r="AU138" s="31">
        <f t="shared" ca="1" si="56"/>
        <v>580.30277777777769</v>
      </c>
      <c r="AV138" s="31">
        <f t="shared" ca="1" si="57"/>
        <v>-4570.3041666666659</v>
      </c>
      <c r="AW138" s="31">
        <f t="shared" ca="1" si="58"/>
        <v>53.39583333333335</v>
      </c>
      <c r="AX138" s="31">
        <f t="shared" ca="1" si="59"/>
        <v>1401.9361111111111</v>
      </c>
      <c r="AY138" s="31">
        <f t="shared" ca="1" si="60"/>
        <v>-1132.0805555555555</v>
      </c>
      <c r="AZ138" s="31">
        <f t="shared" ca="1" si="61"/>
        <v>-2177.1819444444441</v>
      </c>
      <c r="BA138" s="31">
        <f t="shared" ca="1" si="62"/>
        <v>644.8125</v>
      </c>
      <c r="BB138" s="31">
        <f t="shared" ca="1" si="63"/>
        <v>-1410.101388888889</v>
      </c>
      <c r="BC138" s="31">
        <f t="shared" ca="1" si="64"/>
        <v>-1800.2902777777781</v>
      </c>
      <c r="BD138" s="11"/>
      <c r="BE138" s="4"/>
      <c r="BF138" s="11">
        <f t="shared" si="65"/>
        <v>6</v>
      </c>
      <c r="BG138" s="11">
        <f t="shared" si="102"/>
        <v>8</v>
      </c>
      <c r="BH138" s="32">
        <f>IF($BF138&gt;$Y$7,"",IF(AND($BF138=$Y$7,$BG138=23),"",Entrées!C166-Entrées!C165))</f>
        <v>3646</v>
      </c>
      <c r="BI138" s="32">
        <f>IF($BF138&gt;$Y$7,"",IF(AND($BF138=$Y$7,$BG138=23),"",Entrées!D166-Entrées!D165))</f>
        <v>3300</v>
      </c>
      <c r="BJ138" s="32">
        <f>IF($BF138&gt;$Y$7,"",IF(AND($BF138=$Y$7,$BG138=23),"",Entrées!E166-Entrées!E165))</f>
        <v>3700</v>
      </c>
      <c r="BK138" s="32">
        <f>IF($BF138&gt;$Y$7,"",IF(AND($BF138=$Y$7,$BG138=23),"",Entrées!F166-Entrées!F165))</f>
        <v>217</v>
      </c>
      <c r="BL138" s="32">
        <f>IF($BF138&gt;$Y$7,"",IF(AND($BF138=$Y$7,$BG138=23),"",Entrées!G166-Entrées!G165))</f>
        <v>79</v>
      </c>
      <c r="BM138" s="32">
        <f>IF($BF138&gt;$Y$7,"",IF(AND($BF138=$Y$7,$BG138=23),"",Entrées!H166-Entrées!H165))</f>
        <v>179</v>
      </c>
      <c r="BN138" s="32">
        <f>IF($BF138&gt;$Y$7,"",IF(AND($BF138=$Y$7,$BG138=23),"",Entrées!I166-Entrées!I165))</f>
        <v>148</v>
      </c>
      <c r="BO138" s="32">
        <f>IF($BF138&gt;$Y$7,"",IF(AND($BF138=$Y$7,$BG138=23),"",Entrées!J166-Entrées!J165))</f>
        <v>128.5</v>
      </c>
      <c r="BP138" s="32">
        <f>IF($BF138&gt;$Y$7,"",IF(AND($BF138=$Y$7,$BG138=23),"",Entrées!K166-Entrées!K165))</f>
        <v>164</v>
      </c>
      <c r="BQ138" s="32">
        <f>IF($BF138&gt;$Y$7,"",IF(AND($BF138=$Y$7,$BG138=23),"",Entrées!L166-Entrées!L165))</f>
        <v>2203</v>
      </c>
      <c r="BR138" s="32">
        <f>IF($BF138&gt;$Y$7,"",IF(AND($BF138=$Y$7,$BG138=23),"",Entrées!M166-Entrées!M165))</f>
        <v>705</v>
      </c>
      <c r="BS138" s="32">
        <f>IF($BF138&gt;$Y$7,"",IF(AND($BF138=$Y$7,$BG138=23),"",Entrées!N166-Entrées!N165))</f>
        <v>6.5</v>
      </c>
      <c r="BT138" s="32">
        <f>IF($BF138&gt;$Y$7,"",IF(AND($BF138=$Y$7,$BG138=23),"",Entrées!O166-Entrées!O165))</f>
        <v>-184.5</v>
      </c>
      <c r="BU138" s="32">
        <f>IF($BF138&gt;$Y$7,"",IF(AND($BF138=$Y$7,$BG138=23),"",Entrées!P166-Entrées!P165))</f>
        <v>0</v>
      </c>
      <c r="BV138" s="32">
        <f>IF($BF138&gt;$Y$7,"",IF(AND($BF138=$Y$7,$BG138=23),"",Entrées!Q166-Entrées!Q165))</f>
        <v>46</v>
      </c>
      <c r="BW138" s="32">
        <f>IF($BF138&gt;$Y$7,"",IF(AND($BF138=$Y$7,$BG138=23),"",Entrées!R166-Entrées!R165))</f>
        <v>-615</v>
      </c>
      <c r="BX138" s="32">
        <f>IF($BF138&gt;$Y$7,"",IF(AND($BF138=$Y$7,$BG138=23),"",Entrées!S166-Entrées!S165))</f>
        <v>-423</v>
      </c>
      <c r="BY138" s="32">
        <f>IF($BF138&gt;$Y$7,"",IF(AND($BF138=$Y$7,$BG138=23),"",Entrées!T166-Entrées!T165))</f>
        <v>0</v>
      </c>
      <c r="BZ138" s="32">
        <f>IF($BF138&gt;$Y$7,"",IF(AND($BF138=$Y$7,$BG138=23),"",Entrées!U166-Entrées!U165))</f>
        <v>266</v>
      </c>
      <c r="CA138" s="32">
        <f>IF($BF138&gt;$Y$7,"",IF(AND($BF138=$Y$7,$BG138=23),"",Entrées!V166-Entrées!V165))</f>
        <v>115</v>
      </c>
      <c r="CB138" s="4"/>
      <c r="CC138" s="4"/>
      <c r="CD138" s="33">
        <f>IF($BF138&lt;=$Y$7,Entrées!J165/CD$2,"")</f>
        <v>0.23217105263157894</v>
      </c>
      <c r="CE138" s="33">
        <f>IF($BF138&lt;=$Y$7,Entrées!K165/CE$2,"")</f>
        <v>1.2738095238095238E-2</v>
      </c>
      <c r="CF138" s="11">
        <f t="shared" si="66"/>
        <v>7600</v>
      </c>
      <c r="CG138" s="11">
        <f t="shared" si="67"/>
        <v>4200</v>
      </c>
      <c r="CH138" s="52">
        <f t="shared" si="68"/>
        <v>0.26950009137426939</v>
      </c>
      <c r="CI138" s="52">
        <f t="shared" si="69"/>
        <v>0.11132787698412699</v>
      </c>
      <c r="CK138" s="11"/>
      <c r="CL138" s="4"/>
      <c r="CM138" s="11"/>
      <c r="CN138" s="11"/>
      <c r="CO138" s="4"/>
      <c r="CP138" s="11"/>
    </row>
    <row r="139" spans="1:94">
      <c r="A139" s="11">
        <f>ROW(E123)</f>
        <v>123</v>
      </c>
      <c r="C139" s="11">
        <f t="shared" si="133"/>
        <v>4</v>
      </c>
      <c r="D139" s="27">
        <f t="shared" si="130"/>
        <v>17</v>
      </c>
      <c r="E139" s="28">
        <f ca="1">IF($D139&gt;$D$8,"",INDIRECT(ADDRESS(ROW(Entrées!$C$37)+($D139-1)*24+E$11,COLUMN(Entrées!$C$37)+($C139-1),4,TRUE,"Entrées")))</f>
        <v>356.5</v>
      </c>
      <c r="F139" s="28">
        <f ca="1">IF($D139&gt;$D$8,"",INDIRECT(ADDRESS(ROW(Entrées!$C$37)+($D139-1)*24+F$11,COLUMN(Entrées!$C$37)+($C139-1),4,TRUE,"Entrées")))</f>
        <v>352</v>
      </c>
      <c r="G139" s="28">
        <f ca="1">IF($D139&gt;$D$8,"",INDIRECT(ADDRESS(ROW(Entrées!$C$37)+($D139-1)*24+G$11,COLUMN(Entrées!$C$37)+($C139-1),4,TRUE,"Entrées")))</f>
        <v>350</v>
      </c>
      <c r="H139" s="28">
        <f ca="1">IF($D139&gt;$D$8,"",INDIRECT(ADDRESS(ROW(Entrées!$C$37)+($D139-1)*24+H$11,COLUMN(Entrées!$C$37)+($C139-1),4,TRUE,"Entrées")))</f>
        <v>348</v>
      </c>
      <c r="I139" s="28">
        <f ca="1">IF($D139&gt;$D$8,"",INDIRECT(ADDRESS(ROW(Entrées!$C$37)+($D139-1)*24+I$11,COLUMN(Entrées!$C$37)+($C139-1),4,TRUE,"Entrées")))</f>
        <v>351.5</v>
      </c>
      <c r="J139" s="28">
        <f ca="1">IF($D139&gt;$D$8,"",INDIRECT(ADDRESS(ROW(Entrées!$C$37)+($D139-1)*24+J$11,COLUMN(Entrées!$C$37)+($C139-1),4,TRUE,"Entrées")))</f>
        <v>356</v>
      </c>
      <c r="K139" s="28">
        <f ca="1">IF($D139&gt;$D$8,"",INDIRECT(ADDRESS(ROW(Entrées!$C$37)+($D139-1)*24+K$11,COLUMN(Entrées!$C$37)+($C139-1),4,TRUE,"Entrées")))</f>
        <v>356</v>
      </c>
      <c r="L139" s="28">
        <f ca="1">IF($D139&gt;$D$8,"",INDIRECT(ADDRESS(ROW(Entrées!$C$37)+($D139-1)*24+L$11,COLUMN(Entrées!$C$37)+($C139-1),4,TRUE,"Entrées")))</f>
        <v>353.5</v>
      </c>
      <c r="M139" s="28">
        <f ca="1">IF($D139&gt;$D$8,"",INDIRECT(ADDRESS(ROW(Entrées!$C$37)+($D139-1)*24+M$11,COLUMN(Entrées!$C$37)+($C139-1),4,TRUE,"Entrées")))</f>
        <v>369.5</v>
      </c>
      <c r="N139" s="28">
        <f ca="1">IF($D139&gt;$D$8,"",INDIRECT(ADDRESS(ROW(Entrées!$C$37)+($D139-1)*24+N$11,COLUMN(Entrées!$C$37)+($C139-1),4,TRUE,"Entrées")))</f>
        <v>520</v>
      </c>
      <c r="O139" s="28">
        <f ca="1">IF($D139&gt;$D$8,"",INDIRECT(ADDRESS(ROW(Entrées!$C$37)+($D139-1)*24+O$11,COLUMN(Entrées!$C$37)+($C139-1),4,TRUE,"Entrées")))</f>
        <v>522.5</v>
      </c>
      <c r="P139" s="28">
        <f ca="1">IF($D139&gt;$D$8,"",INDIRECT(ADDRESS(ROW(Entrées!$C$37)+($D139-1)*24+P$11,COLUMN(Entrées!$C$37)+($C139-1),4,TRUE,"Entrées")))</f>
        <v>447.5</v>
      </c>
      <c r="Q139" s="28">
        <f ca="1">IF($D139&gt;$D$8,"",INDIRECT(ADDRESS(ROW(Entrées!$C$37)+($D139-1)*24+Q$11,COLUMN(Entrées!$C$37)+($C139-1),4,TRUE,"Entrées")))</f>
        <v>355.5</v>
      </c>
      <c r="R139" s="28">
        <f ca="1">IF($D139&gt;$D$8,"",INDIRECT(ADDRESS(ROW(Entrées!$C$37)+($D139-1)*24+R$11,COLUMN(Entrées!$C$37)+($C139-1),4,TRUE,"Entrées")))</f>
        <v>357</v>
      </c>
      <c r="S139" s="28">
        <f ca="1">IF($D139&gt;$D$8,"",INDIRECT(ADDRESS(ROW(Entrées!$C$37)+($D139-1)*24+S$11,COLUMN(Entrées!$C$37)+($C139-1),4,TRUE,"Entrées")))</f>
        <v>355.5</v>
      </c>
      <c r="T139" s="28">
        <f ca="1">IF($D139&gt;$D$8,"",INDIRECT(ADDRESS(ROW(Entrées!$C$37)+($D139-1)*24+T$11,COLUMN(Entrées!$C$37)+($C139-1),4,TRUE,"Entrées")))</f>
        <v>352.5</v>
      </c>
      <c r="U139" s="28">
        <f ca="1">IF($D139&gt;$D$8,"",INDIRECT(ADDRESS(ROW(Entrées!$C$37)+($D139-1)*24+U$11,COLUMN(Entrées!$C$37)+($C139-1),4,TRUE,"Entrées")))</f>
        <v>350</v>
      </c>
      <c r="V139" s="28">
        <f ca="1">IF($D139&gt;$D$8,"",INDIRECT(ADDRESS(ROW(Entrées!$C$37)+($D139-1)*24+V$11,COLUMN(Entrées!$C$37)+($C139-1),4,TRUE,"Entrées")))</f>
        <v>352.5</v>
      </c>
      <c r="W139" s="28">
        <f ca="1">IF($D139&gt;$D$8,"",INDIRECT(ADDRESS(ROW(Entrées!$C$37)+($D139-1)*24+W$11,COLUMN(Entrées!$C$37)+($C139-1),4,TRUE,"Entrées")))</f>
        <v>354</v>
      </c>
      <c r="X139" s="28">
        <f ca="1">IF($D139&gt;$D$8,"",INDIRECT(ADDRESS(ROW(Entrées!$C$37)+($D139-1)*24+X$11,COLUMN(Entrées!$C$37)+($C139-1),4,TRUE,"Entrées")))</f>
        <v>356</v>
      </c>
      <c r="Y139" s="28">
        <f ca="1">IF($D139&gt;$D$8,"",INDIRECT(ADDRESS(ROW(Entrées!$C$37)+($D139-1)*24+Y$11,COLUMN(Entrées!$C$37)+($C139-1),4,TRUE,"Entrées")))</f>
        <v>356</v>
      </c>
      <c r="Z139" s="28">
        <f ca="1">IF($D139&gt;$D$8,"",INDIRECT(ADDRESS(ROW(Entrées!$C$37)+($D139-1)*24+Z$11,COLUMN(Entrées!$C$37)+($C139-1),4,TRUE,"Entrées")))</f>
        <v>356.5</v>
      </c>
      <c r="AA139" s="28">
        <f ca="1">IF($D139&gt;$D$8,"",INDIRECT(ADDRESS(ROW(Entrées!$C$37)+($D139-1)*24+AA$11,COLUMN(Entrées!$C$37)+($C139-1),4,TRUE,"Entrées")))</f>
        <v>354</v>
      </c>
      <c r="AB139" s="28">
        <f ca="1">IF($D139&gt;$D$8,"",INDIRECT(ADDRESS(ROW(Entrées!$C$37)+($D139-1)*24+AB$11,COLUMN(Entrées!$C$37)+($C139-1),4,TRUE,"Entrées")))</f>
        <v>354.5</v>
      </c>
      <c r="AC139" s="11"/>
      <c r="AD139" s="40">
        <f t="shared" ca="1" si="129"/>
        <v>372.375</v>
      </c>
      <c r="AE139" s="40">
        <f t="shared" ca="1" si="131"/>
        <v>522.5</v>
      </c>
      <c r="AF139" s="40">
        <f t="shared" ca="1" si="132"/>
        <v>348</v>
      </c>
      <c r="AG139" s="4"/>
      <c r="AH139" s="11">
        <f>Entrées!A166</f>
        <v>6</v>
      </c>
      <c r="AI139" s="13">
        <f>Entrées!B166</f>
        <v>9</v>
      </c>
      <c r="AJ139" s="31">
        <f t="shared" ca="1" si="70"/>
        <v>55625.834722222207</v>
      </c>
      <c r="AK139" s="31">
        <f t="shared" ref="AK139:AK202" ca="1" si="134">IF($AH139&gt;$Y$7,"",AK138)</f>
        <v>55155.277777777781</v>
      </c>
      <c r="AL139" s="31">
        <f t="shared" ref="AL139:AL202" ca="1" si="135">IF($AH139&gt;$Y$7,"",AL138)</f>
        <v>55132.569444444431</v>
      </c>
      <c r="AM139" s="31">
        <f t="shared" ref="AM139:AM202" ca="1" si="136">IF($AH139&gt;$Y$7,"",AM138)</f>
        <v>439.35972222222233</v>
      </c>
      <c r="AN139" s="31">
        <f t="shared" ref="AN139:AN202" ca="1" si="137">IF($AH139&gt;$Y$7,"",AN138)</f>
        <v>2143.2847222222222</v>
      </c>
      <c r="AO139" s="31">
        <f t="shared" ref="AO139:AO202" ca="1" si="138">IF($AH139&gt;$Y$7,"",AO138)</f>
        <v>1711.4715277777773</v>
      </c>
      <c r="AP139" s="31">
        <f t="shared" ref="AP139:AP202" ca="1" si="139">IF($AH139&gt;$Y$7,"",AP138)</f>
        <v>43686.806944444448</v>
      </c>
      <c r="AQ139" s="31">
        <f t="shared" ref="AQ139:AQ202" ca="1" si="140">IF($AH139&gt;$Y$7,"",AQ138)</f>
        <v>2048.2006944444447</v>
      </c>
      <c r="AR139" s="31">
        <f t="shared" ref="AR139:AR202" ca="1" si="141">IF($AH139&gt;$Y$7,"",AR138)</f>
        <v>467.57708333333329</v>
      </c>
      <c r="AS139" s="31">
        <f t="shared" ref="AS139:AS202" ca="1" si="142">IF($AH139&gt;$Y$7,"",AS138)</f>
        <v>9872.0041666666693</v>
      </c>
      <c r="AT139" s="31">
        <f t="shared" ref="AT139:AT202" ca="1" si="143">IF($AH139&gt;$Y$7,"",AT138)</f>
        <v>-752.91041666666672</v>
      </c>
      <c r="AU139" s="31">
        <f t="shared" ref="AU139:AU202" ca="1" si="144">IF($AH139&gt;$Y$7,"",AU138)</f>
        <v>580.30277777777769</v>
      </c>
      <c r="AV139" s="31">
        <f t="shared" ref="AV139:AV202" ca="1" si="145">IF($AH139&gt;$Y$7,"",AV138)</f>
        <v>-4570.3041666666659</v>
      </c>
      <c r="AW139" s="31">
        <f t="shared" ref="AW139:AW202" ca="1" si="146">IF($AH139&gt;$Y$7,"",AW138)</f>
        <v>53.39583333333335</v>
      </c>
      <c r="AX139" s="31">
        <f t="shared" ref="AX139:AX202" ca="1" si="147">IF($AH139&gt;$Y$7,"",AX138)</f>
        <v>1401.9361111111111</v>
      </c>
      <c r="AY139" s="31">
        <f t="shared" ref="AY139:AY202" ca="1" si="148">IF($AH139&gt;$Y$7,"",AY138)</f>
        <v>-1132.0805555555555</v>
      </c>
      <c r="AZ139" s="31">
        <f t="shared" ref="AZ139:AZ202" ca="1" si="149">IF($AH139&gt;$Y$7,"",AZ138)</f>
        <v>-2177.1819444444441</v>
      </c>
      <c r="BA139" s="31">
        <f t="shared" ref="BA139:BA202" ca="1" si="150">IF($AH139&gt;$Y$7,"",BA138)</f>
        <v>644.8125</v>
      </c>
      <c r="BB139" s="31">
        <f t="shared" ref="BB139:BB202" ca="1" si="151">IF($AH139&gt;$Y$7,"",BB138)</f>
        <v>-1410.101388888889</v>
      </c>
      <c r="BC139" s="31">
        <f t="shared" ref="BC139:BC202" ca="1" si="152">IF($AH139&gt;$Y$7,"",BC138)</f>
        <v>-1800.2902777777781</v>
      </c>
      <c r="BD139" s="11"/>
      <c r="BE139" s="4"/>
      <c r="BF139" s="11">
        <f t="shared" ref="BF139:BF202" si="153">AH139</f>
        <v>6</v>
      </c>
      <c r="BG139" s="11">
        <f t="shared" si="102"/>
        <v>9</v>
      </c>
      <c r="BH139" s="32">
        <f>IF($BF139&gt;$Y$7,"",IF(AND($BF139=$Y$7,$BG139=23),"",Entrées!C167-Entrées!C166))</f>
        <v>1311.5</v>
      </c>
      <c r="BI139" s="32">
        <f>IF($BF139&gt;$Y$7,"",IF(AND($BF139=$Y$7,$BG139=23),"",Entrées!D167-Entrées!D166))</f>
        <v>762.5</v>
      </c>
      <c r="BJ139" s="32">
        <f>IF($BF139&gt;$Y$7,"",IF(AND($BF139=$Y$7,$BG139=23),"",Entrées!E167-Entrées!E166))</f>
        <v>1075</v>
      </c>
      <c r="BK139" s="32">
        <f>IF($BF139&gt;$Y$7,"",IF(AND($BF139=$Y$7,$BG139=23),"",Entrées!F167-Entrées!F166))</f>
        <v>43.5</v>
      </c>
      <c r="BL139" s="32">
        <f>IF($BF139&gt;$Y$7,"",IF(AND($BF139=$Y$7,$BG139=23),"",Entrées!G167-Entrées!G166))</f>
        <v>84.5</v>
      </c>
      <c r="BM139" s="32">
        <f>IF($BF139&gt;$Y$7,"",IF(AND($BF139=$Y$7,$BG139=23),"",Entrées!H167-Entrées!H166))</f>
        <v>57.5</v>
      </c>
      <c r="BN139" s="32">
        <f>IF($BF139&gt;$Y$7,"",IF(AND($BF139=$Y$7,$BG139=23),"",Entrées!I167-Entrées!I166))</f>
        <v>0</v>
      </c>
      <c r="BO139" s="32">
        <f>IF($BF139&gt;$Y$7,"",IF(AND($BF139=$Y$7,$BG139=23),"",Entrées!J167-Entrées!J166))</f>
        <v>220.5</v>
      </c>
      <c r="BP139" s="32">
        <f>IF($BF139&gt;$Y$7,"",IF(AND($BF139=$Y$7,$BG139=23),"",Entrées!K167-Entrées!K166))</f>
        <v>224.5</v>
      </c>
      <c r="BQ139" s="32">
        <f>IF($BF139&gt;$Y$7,"",IF(AND($BF139=$Y$7,$BG139=23),"",Entrées!L167-Entrées!L166))</f>
        <v>1170</v>
      </c>
      <c r="BR139" s="32">
        <f>IF($BF139&gt;$Y$7,"",IF(AND($BF139=$Y$7,$BG139=23),"",Entrées!M167-Entrées!M166))</f>
        <v>1</v>
      </c>
      <c r="BS139" s="32">
        <f>IF($BF139&gt;$Y$7,"",IF(AND($BF139=$Y$7,$BG139=23),"",Entrées!N167-Entrées!N166))</f>
        <v>-7.5</v>
      </c>
      <c r="BT139" s="32">
        <f>IF($BF139&gt;$Y$7,"",IF(AND($BF139=$Y$7,$BG139=23),"",Entrées!O167-Entrées!O166))</f>
        <v>-481</v>
      </c>
      <c r="BU139" s="32">
        <f>IF($BF139&gt;$Y$7,"",IF(AND($BF139=$Y$7,$BG139=23),"",Entrées!P167-Entrées!P166))</f>
        <v>0</v>
      </c>
      <c r="BV139" s="32">
        <f>IF($BF139&gt;$Y$7,"",IF(AND($BF139=$Y$7,$BG139=23),"",Entrées!Q167-Entrées!Q166))</f>
        <v>0</v>
      </c>
      <c r="BW139" s="32">
        <f>IF($BF139&gt;$Y$7,"",IF(AND($BF139=$Y$7,$BG139=23),"",Entrées!R167-Entrées!R166))</f>
        <v>-221</v>
      </c>
      <c r="BX139" s="32">
        <f>IF($BF139&gt;$Y$7,"",IF(AND($BF139=$Y$7,$BG139=23),"",Entrées!S167-Entrées!S166))</f>
        <v>-176</v>
      </c>
      <c r="BY139" s="32">
        <f>IF($BF139&gt;$Y$7,"",IF(AND($BF139=$Y$7,$BG139=23),"",Entrées!T167-Entrées!T166))</f>
        <v>0</v>
      </c>
      <c r="BZ139" s="32">
        <f>IF($BF139&gt;$Y$7,"",IF(AND($BF139=$Y$7,$BG139=23),"",Entrées!U167-Entrées!U166))</f>
        <v>359</v>
      </c>
      <c r="CA139" s="32">
        <f>IF($BF139&gt;$Y$7,"",IF(AND($BF139=$Y$7,$BG139=23),"",Entrées!V167-Entrées!V166))</f>
        <v>67</v>
      </c>
      <c r="CB139" s="4"/>
      <c r="CC139" s="4"/>
      <c r="CD139" s="33">
        <f>IF($BF139&lt;=$Y$7,Entrées!J166/CD$2,"")</f>
        <v>0.24907894736842107</v>
      </c>
      <c r="CE139" s="33">
        <f>IF($BF139&lt;=$Y$7,Entrées!K166/CE$2,"")</f>
        <v>5.1785714285714289E-2</v>
      </c>
      <c r="CF139" s="11">
        <f t="shared" ref="CF139:CF202" si="154">CD$2</f>
        <v>7600</v>
      </c>
      <c r="CG139" s="11">
        <f t="shared" ref="CG139:CG202" si="155">CE$2</f>
        <v>4200</v>
      </c>
      <c r="CH139" s="52">
        <f t="shared" ref="CH139:CH202" si="156">CD$4</f>
        <v>0.26950009137426939</v>
      </c>
      <c r="CI139" s="52">
        <f t="shared" ref="CI139:CI202" si="157">CE$4</f>
        <v>0.11132787698412699</v>
      </c>
      <c r="CK139" s="11"/>
      <c r="CL139" s="4"/>
      <c r="CM139" s="11"/>
      <c r="CN139" s="11"/>
      <c r="CO139" s="4"/>
      <c r="CP139" s="11"/>
    </row>
    <row r="140" spans="1:94">
      <c r="A140" s="11">
        <f>A139+$Y$7-1</f>
        <v>152</v>
      </c>
      <c r="C140" s="11">
        <f t="shared" si="133"/>
        <v>4</v>
      </c>
      <c r="D140" s="27">
        <f t="shared" si="130"/>
        <v>18</v>
      </c>
      <c r="E140" s="28">
        <f ca="1">IF($D140&gt;$D$8,"",INDIRECT(ADDRESS(ROW(Entrées!$C$37)+($D140-1)*24+E$11,COLUMN(Entrées!$C$37)+($C140-1),4,TRUE,"Entrées")))</f>
        <v>349.5</v>
      </c>
      <c r="F140" s="28">
        <f ca="1">IF($D140&gt;$D$8,"",INDIRECT(ADDRESS(ROW(Entrées!$C$37)+($D140-1)*24+F$11,COLUMN(Entrées!$C$37)+($C140-1),4,TRUE,"Entrées")))</f>
        <v>349.5</v>
      </c>
      <c r="G140" s="28">
        <f ca="1">IF($D140&gt;$D$8,"",INDIRECT(ADDRESS(ROW(Entrées!$C$37)+($D140-1)*24+G$11,COLUMN(Entrées!$C$37)+($C140-1),4,TRUE,"Entrées")))</f>
        <v>355.5</v>
      </c>
      <c r="H140" s="28">
        <f ca="1">IF($D140&gt;$D$8,"",INDIRECT(ADDRESS(ROW(Entrées!$C$37)+($D140-1)*24+H$11,COLUMN(Entrées!$C$37)+($C140-1),4,TRUE,"Entrées")))</f>
        <v>355.5</v>
      </c>
      <c r="I140" s="28">
        <f ca="1">IF($D140&gt;$D$8,"",INDIRECT(ADDRESS(ROW(Entrées!$C$37)+($D140-1)*24+I$11,COLUMN(Entrées!$C$37)+($C140-1),4,TRUE,"Entrées")))</f>
        <v>356</v>
      </c>
      <c r="J140" s="28">
        <f ca="1">IF($D140&gt;$D$8,"",INDIRECT(ADDRESS(ROW(Entrées!$C$37)+($D140-1)*24+J$11,COLUMN(Entrées!$C$37)+($C140-1),4,TRUE,"Entrées")))</f>
        <v>355.5</v>
      </c>
      <c r="K140" s="28">
        <f ca="1">IF($D140&gt;$D$8,"",INDIRECT(ADDRESS(ROW(Entrées!$C$37)+($D140-1)*24+K$11,COLUMN(Entrées!$C$37)+($C140-1),4,TRUE,"Entrées")))</f>
        <v>354</v>
      </c>
      <c r="L140" s="28">
        <f ca="1">IF($D140&gt;$D$8,"",INDIRECT(ADDRESS(ROW(Entrées!$C$37)+($D140-1)*24+L$11,COLUMN(Entrées!$C$37)+($C140-1),4,TRUE,"Entrées")))</f>
        <v>358.5</v>
      </c>
      <c r="M140" s="28">
        <f ca="1">IF($D140&gt;$D$8,"",INDIRECT(ADDRESS(ROW(Entrées!$C$37)+($D140-1)*24+M$11,COLUMN(Entrées!$C$37)+($C140-1),4,TRUE,"Entrées")))</f>
        <v>363.5</v>
      </c>
      <c r="N140" s="28">
        <f ca="1">IF($D140&gt;$D$8,"",INDIRECT(ADDRESS(ROW(Entrées!$C$37)+($D140-1)*24+N$11,COLUMN(Entrées!$C$37)+($C140-1),4,TRUE,"Entrées")))</f>
        <v>498</v>
      </c>
      <c r="O140" s="28">
        <f ca="1">IF($D140&gt;$D$8,"",INDIRECT(ADDRESS(ROW(Entrées!$C$37)+($D140-1)*24+O$11,COLUMN(Entrées!$C$37)+($C140-1),4,TRUE,"Entrées")))</f>
        <v>486.5</v>
      </c>
      <c r="P140" s="28">
        <f ca="1">IF($D140&gt;$D$8,"",INDIRECT(ADDRESS(ROW(Entrées!$C$37)+($D140-1)*24+P$11,COLUMN(Entrées!$C$37)+($C140-1),4,TRUE,"Entrées")))</f>
        <v>518</v>
      </c>
      <c r="Q140" s="28">
        <f ca="1">IF($D140&gt;$D$8,"",INDIRECT(ADDRESS(ROW(Entrées!$C$37)+($D140-1)*24+Q$11,COLUMN(Entrées!$C$37)+($C140-1),4,TRUE,"Entrées")))</f>
        <v>540</v>
      </c>
      <c r="R140" s="28">
        <f ca="1">IF($D140&gt;$D$8,"",INDIRECT(ADDRESS(ROW(Entrées!$C$37)+($D140-1)*24+R$11,COLUMN(Entrées!$C$37)+($C140-1),4,TRUE,"Entrées")))</f>
        <v>537</v>
      </c>
      <c r="S140" s="28">
        <f ca="1">IF($D140&gt;$D$8,"",INDIRECT(ADDRESS(ROW(Entrées!$C$37)+($D140-1)*24+S$11,COLUMN(Entrées!$C$37)+($C140-1),4,TRUE,"Entrées")))</f>
        <v>528.5</v>
      </c>
      <c r="T140" s="28">
        <f ca="1">IF($D140&gt;$D$8,"",INDIRECT(ADDRESS(ROW(Entrées!$C$37)+($D140-1)*24+T$11,COLUMN(Entrées!$C$37)+($C140-1),4,TRUE,"Entrées")))</f>
        <v>437.5</v>
      </c>
      <c r="U140" s="28">
        <f ca="1">IF($D140&gt;$D$8,"",INDIRECT(ADDRESS(ROW(Entrées!$C$37)+($D140-1)*24+U$11,COLUMN(Entrées!$C$37)+($C140-1),4,TRUE,"Entrées")))</f>
        <v>354.5</v>
      </c>
      <c r="V140" s="28">
        <f ca="1">IF($D140&gt;$D$8,"",INDIRECT(ADDRESS(ROW(Entrées!$C$37)+($D140-1)*24+V$11,COLUMN(Entrées!$C$37)+($C140-1),4,TRUE,"Entrées")))</f>
        <v>356</v>
      </c>
      <c r="W140" s="28">
        <f ca="1">IF($D140&gt;$D$8,"",INDIRECT(ADDRESS(ROW(Entrées!$C$37)+($D140-1)*24+W$11,COLUMN(Entrées!$C$37)+($C140-1),4,TRUE,"Entrées")))</f>
        <v>356</v>
      </c>
      <c r="X140" s="28">
        <f ca="1">IF($D140&gt;$D$8,"",INDIRECT(ADDRESS(ROW(Entrées!$C$37)+($D140-1)*24+X$11,COLUMN(Entrées!$C$37)+($C140-1),4,TRUE,"Entrées")))</f>
        <v>355</v>
      </c>
      <c r="Y140" s="28">
        <f ca="1">IF($D140&gt;$D$8,"",INDIRECT(ADDRESS(ROW(Entrées!$C$37)+($D140-1)*24+Y$11,COLUMN(Entrées!$C$37)+($C140-1),4,TRUE,"Entrées")))</f>
        <v>354.5</v>
      </c>
      <c r="Z140" s="28">
        <f ca="1">IF($D140&gt;$D$8,"",INDIRECT(ADDRESS(ROW(Entrées!$C$37)+($D140-1)*24+Z$11,COLUMN(Entrées!$C$37)+($C140-1),4,TRUE,"Entrées")))</f>
        <v>355</v>
      </c>
      <c r="AA140" s="28">
        <f ca="1">IF($D140&gt;$D$8,"",INDIRECT(ADDRESS(ROW(Entrées!$C$37)+($D140-1)*24+AA$11,COLUMN(Entrées!$C$37)+($C140-1),4,TRUE,"Entrées")))</f>
        <v>357</v>
      </c>
      <c r="AB140" s="28">
        <f ca="1">IF($D140&gt;$D$8,"",INDIRECT(ADDRESS(ROW(Entrées!$C$37)+($D140-1)*24+AB$11,COLUMN(Entrées!$C$37)+($C140-1),4,TRUE,"Entrées")))</f>
        <v>354</v>
      </c>
      <c r="AC140" s="11"/>
      <c r="AD140" s="40">
        <f t="shared" ca="1" si="129"/>
        <v>399.375</v>
      </c>
      <c r="AE140" s="40">
        <f t="shared" ca="1" si="131"/>
        <v>540</v>
      </c>
      <c r="AF140" s="40">
        <f t="shared" ca="1" si="132"/>
        <v>349.5</v>
      </c>
      <c r="AG140" s="4"/>
      <c r="AH140" s="11">
        <f>Entrées!A167</f>
        <v>6</v>
      </c>
      <c r="AI140" s="13">
        <f>Entrées!B167</f>
        <v>10</v>
      </c>
      <c r="AJ140" s="31">
        <f t="shared" ref="AJ140:AJ203" ca="1" si="158">IF($AH140&gt;$Y$7,"",AJ139)</f>
        <v>55625.834722222207</v>
      </c>
      <c r="AK140" s="31">
        <f t="shared" ca="1" si="134"/>
        <v>55155.277777777781</v>
      </c>
      <c r="AL140" s="31">
        <f t="shared" ca="1" si="135"/>
        <v>55132.569444444431</v>
      </c>
      <c r="AM140" s="31">
        <f t="shared" ca="1" si="136"/>
        <v>439.35972222222233</v>
      </c>
      <c r="AN140" s="31">
        <f t="shared" ca="1" si="137"/>
        <v>2143.2847222222222</v>
      </c>
      <c r="AO140" s="31">
        <f t="shared" ca="1" si="138"/>
        <v>1711.4715277777773</v>
      </c>
      <c r="AP140" s="31">
        <f t="shared" ca="1" si="139"/>
        <v>43686.806944444448</v>
      </c>
      <c r="AQ140" s="31">
        <f t="shared" ca="1" si="140"/>
        <v>2048.2006944444447</v>
      </c>
      <c r="AR140" s="31">
        <f t="shared" ca="1" si="141"/>
        <v>467.57708333333329</v>
      </c>
      <c r="AS140" s="31">
        <f t="shared" ca="1" si="142"/>
        <v>9872.0041666666693</v>
      </c>
      <c r="AT140" s="31">
        <f t="shared" ca="1" si="143"/>
        <v>-752.91041666666672</v>
      </c>
      <c r="AU140" s="31">
        <f t="shared" ca="1" si="144"/>
        <v>580.30277777777769</v>
      </c>
      <c r="AV140" s="31">
        <f t="shared" ca="1" si="145"/>
        <v>-4570.3041666666659</v>
      </c>
      <c r="AW140" s="31">
        <f t="shared" ca="1" si="146"/>
        <v>53.39583333333335</v>
      </c>
      <c r="AX140" s="31">
        <f t="shared" ca="1" si="147"/>
        <v>1401.9361111111111</v>
      </c>
      <c r="AY140" s="31">
        <f t="shared" ca="1" si="148"/>
        <v>-1132.0805555555555</v>
      </c>
      <c r="AZ140" s="31">
        <f t="shared" ca="1" si="149"/>
        <v>-2177.1819444444441</v>
      </c>
      <c r="BA140" s="31">
        <f t="shared" ca="1" si="150"/>
        <v>644.8125</v>
      </c>
      <c r="BB140" s="31">
        <f t="shared" ca="1" si="151"/>
        <v>-1410.101388888889</v>
      </c>
      <c r="BC140" s="31">
        <f t="shared" ca="1" si="152"/>
        <v>-1800.2902777777781</v>
      </c>
      <c r="BD140" s="11"/>
      <c r="BE140" s="4"/>
      <c r="BF140" s="11">
        <f t="shared" si="153"/>
        <v>6</v>
      </c>
      <c r="BG140" s="11">
        <f t="shared" si="102"/>
        <v>10</v>
      </c>
      <c r="BH140" s="32">
        <f>IF($BF140&gt;$Y$7,"",IF(AND($BF140=$Y$7,$BG140=23),"",Entrées!C168-Entrées!C167))</f>
        <v>-146</v>
      </c>
      <c r="BI140" s="32">
        <f>IF($BF140&gt;$Y$7,"",IF(AND($BF140=$Y$7,$BG140=23),"",Entrées!D168-Entrées!D167))</f>
        <v>-550</v>
      </c>
      <c r="BJ140" s="32">
        <f>IF($BF140&gt;$Y$7,"",IF(AND($BF140=$Y$7,$BG140=23),"",Entrées!E168-Entrées!E167))</f>
        <v>-187.5</v>
      </c>
      <c r="BK140" s="32">
        <f>IF($BF140&gt;$Y$7,"",IF(AND($BF140=$Y$7,$BG140=23),"",Entrées!F168-Entrées!F167))</f>
        <v>-19</v>
      </c>
      <c r="BL140" s="32">
        <f>IF($BF140&gt;$Y$7,"",IF(AND($BF140=$Y$7,$BG140=23),"",Entrées!G168-Entrées!G167))</f>
        <v>87</v>
      </c>
      <c r="BM140" s="32">
        <f>IF($BF140&gt;$Y$7,"",IF(AND($BF140=$Y$7,$BG140=23),"",Entrées!H168-Entrées!H167))</f>
        <v>-39.5</v>
      </c>
      <c r="BN140" s="32">
        <f>IF($BF140&gt;$Y$7,"",IF(AND($BF140=$Y$7,$BG140=23),"",Entrées!I168-Entrées!I167))</f>
        <v>28.5</v>
      </c>
      <c r="BO140" s="32">
        <f>IF($BF140&gt;$Y$7,"",IF(AND($BF140=$Y$7,$BG140=23),"",Entrées!J168-Entrées!J167))</f>
        <v>73</v>
      </c>
      <c r="BP140" s="32">
        <f>IF($BF140&gt;$Y$7,"",IF(AND($BF140=$Y$7,$BG140=23),"",Entrées!K168-Entrées!K167))</f>
        <v>213.5</v>
      </c>
      <c r="BQ140" s="32">
        <f>IF($BF140&gt;$Y$7,"",IF(AND($BF140=$Y$7,$BG140=23),"",Entrées!L168-Entrées!L167))</f>
        <v>-614.5</v>
      </c>
      <c r="BR140" s="32">
        <f>IF($BF140&gt;$Y$7,"",IF(AND($BF140=$Y$7,$BG140=23),"",Entrées!M168-Entrées!M167))</f>
        <v>1</v>
      </c>
      <c r="BS140" s="32">
        <f>IF($BF140&gt;$Y$7,"",IF(AND($BF140=$Y$7,$BG140=23),"",Entrées!N168-Entrées!N167))</f>
        <v>0.5</v>
      </c>
      <c r="BT140" s="32">
        <f>IF($BF140&gt;$Y$7,"",IF(AND($BF140=$Y$7,$BG140=23),"",Entrées!O168-Entrées!O167))</f>
        <v>123.5</v>
      </c>
      <c r="BU140" s="32">
        <f>IF($BF140&gt;$Y$7,"",IF(AND($BF140=$Y$7,$BG140=23),"",Entrées!P168-Entrées!P167))</f>
        <v>1</v>
      </c>
      <c r="BV140" s="32">
        <f>IF($BF140&gt;$Y$7,"",IF(AND($BF140=$Y$7,$BG140=23),"",Entrées!Q168-Entrées!Q167))</f>
        <v>0</v>
      </c>
      <c r="BW140" s="32">
        <f>IF($BF140&gt;$Y$7,"",IF(AND($BF140=$Y$7,$BG140=23),"",Entrées!R168-Entrées!R167))</f>
        <v>-13</v>
      </c>
      <c r="BX140" s="32">
        <f>IF($BF140&gt;$Y$7,"",IF(AND($BF140=$Y$7,$BG140=23),"",Entrées!S168-Entrées!S167))</f>
        <v>-210</v>
      </c>
      <c r="BY140" s="32">
        <f>IF($BF140&gt;$Y$7,"",IF(AND($BF140=$Y$7,$BG140=23),"",Entrées!T168-Entrées!T167))</f>
        <v>0</v>
      </c>
      <c r="BZ140" s="32">
        <f>IF($BF140&gt;$Y$7,"",IF(AND($BF140=$Y$7,$BG140=23),"",Entrées!U168-Entrées!U167))</f>
        <v>18</v>
      </c>
      <c r="CA140" s="32">
        <f>IF($BF140&gt;$Y$7,"",IF(AND($BF140=$Y$7,$BG140=23),"",Entrées!V168-Entrées!V167))</f>
        <v>339</v>
      </c>
      <c r="CB140" s="4"/>
      <c r="CC140" s="4"/>
      <c r="CD140" s="33">
        <f>IF($BF140&lt;=$Y$7,Entrées!J167/CD$2,"")</f>
        <v>0.27809210526315792</v>
      </c>
      <c r="CE140" s="33">
        <f>IF($BF140&lt;=$Y$7,Entrées!K167/CE$2,"")</f>
        <v>0.10523809523809524</v>
      </c>
      <c r="CF140" s="11">
        <f t="shared" si="154"/>
        <v>7600</v>
      </c>
      <c r="CG140" s="11">
        <f t="shared" si="155"/>
        <v>4200</v>
      </c>
      <c r="CH140" s="52">
        <f t="shared" si="156"/>
        <v>0.26950009137426939</v>
      </c>
      <c r="CI140" s="52">
        <f t="shared" si="157"/>
        <v>0.11132787698412699</v>
      </c>
      <c r="CK140" s="11"/>
      <c r="CL140" s="4"/>
      <c r="CM140" s="11"/>
      <c r="CN140" s="11"/>
      <c r="CO140" s="4"/>
      <c r="CP140" s="11"/>
    </row>
    <row r="141" spans="1:94">
      <c r="A141" s="11" t="str">
        <f>"AD"&amp;A139</f>
        <v>AD123</v>
      </c>
      <c r="C141" s="11">
        <f t="shared" si="133"/>
        <v>4</v>
      </c>
      <c r="D141" s="27">
        <f t="shared" si="130"/>
        <v>19</v>
      </c>
      <c r="E141" s="28">
        <f ca="1">IF($D141&gt;$D$8,"",INDIRECT(ADDRESS(ROW(Entrées!$C$37)+($D141-1)*24+E$11,COLUMN(Entrées!$C$37)+($C141-1),4,TRUE,"Entrées")))</f>
        <v>356</v>
      </c>
      <c r="F141" s="28">
        <f ca="1">IF($D141&gt;$D$8,"",INDIRECT(ADDRESS(ROW(Entrées!$C$37)+($D141-1)*24+F$11,COLUMN(Entrées!$C$37)+($C141-1),4,TRUE,"Entrées")))</f>
        <v>355.5</v>
      </c>
      <c r="G141" s="28">
        <f ca="1">IF($D141&gt;$D$8,"",INDIRECT(ADDRESS(ROW(Entrées!$C$37)+($D141-1)*24+G$11,COLUMN(Entrées!$C$37)+($C141-1),4,TRUE,"Entrées")))</f>
        <v>355</v>
      </c>
      <c r="H141" s="28">
        <f ca="1">IF($D141&gt;$D$8,"",INDIRECT(ADDRESS(ROW(Entrées!$C$37)+($D141-1)*24+H$11,COLUMN(Entrées!$C$37)+($C141-1),4,TRUE,"Entrées")))</f>
        <v>354.5</v>
      </c>
      <c r="I141" s="28">
        <f ca="1">IF($D141&gt;$D$8,"",INDIRECT(ADDRESS(ROW(Entrées!$C$37)+($D141-1)*24+I$11,COLUMN(Entrées!$C$37)+($C141-1),4,TRUE,"Entrées")))</f>
        <v>355</v>
      </c>
      <c r="J141" s="28">
        <f ca="1">IF($D141&gt;$D$8,"",INDIRECT(ADDRESS(ROW(Entrées!$C$37)+($D141-1)*24+J$11,COLUMN(Entrées!$C$37)+($C141-1),4,TRUE,"Entrées")))</f>
        <v>355.5</v>
      </c>
      <c r="K141" s="28">
        <f ca="1">IF($D141&gt;$D$8,"",INDIRECT(ADDRESS(ROW(Entrées!$C$37)+($D141-1)*24+K$11,COLUMN(Entrées!$C$37)+($C141-1),4,TRUE,"Entrées")))</f>
        <v>355</v>
      </c>
      <c r="L141" s="28">
        <f ca="1">IF($D141&gt;$D$8,"",INDIRECT(ADDRESS(ROW(Entrées!$C$37)+($D141-1)*24+L$11,COLUMN(Entrées!$C$37)+($C141-1),4,TRUE,"Entrées")))</f>
        <v>354.5</v>
      </c>
      <c r="M141" s="28">
        <f ca="1">IF($D141&gt;$D$8,"",INDIRECT(ADDRESS(ROW(Entrées!$C$37)+($D141-1)*24+M$11,COLUMN(Entrées!$C$37)+($C141-1),4,TRUE,"Entrées")))</f>
        <v>354.5</v>
      </c>
      <c r="N141" s="28">
        <f ca="1">IF($D141&gt;$D$8,"",INDIRECT(ADDRESS(ROW(Entrées!$C$37)+($D141-1)*24+N$11,COLUMN(Entrées!$C$37)+($C141-1),4,TRUE,"Entrées")))</f>
        <v>354.5</v>
      </c>
      <c r="O141" s="28">
        <f ca="1">IF($D141&gt;$D$8,"",INDIRECT(ADDRESS(ROW(Entrées!$C$37)+($D141-1)*24+O$11,COLUMN(Entrées!$C$37)+($C141-1),4,TRUE,"Entrées")))</f>
        <v>363</v>
      </c>
      <c r="P141" s="28">
        <f ca="1">IF($D141&gt;$D$8,"",INDIRECT(ADDRESS(ROW(Entrées!$C$37)+($D141-1)*24+P$11,COLUMN(Entrées!$C$37)+($C141-1),4,TRUE,"Entrées")))</f>
        <v>358.5</v>
      </c>
      <c r="Q141" s="28">
        <f ca="1">IF($D141&gt;$D$8,"",INDIRECT(ADDRESS(ROW(Entrées!$C$37)+($D141-1)*24+Q$11,COLUMN(Entrées!$C$37)+($C141-1),4,TRUE,"Entrées")))</f>
        <v>355</v>
      </c>
      <c r="R141" s="28">
        <f ca="1">IF($D141&gt;$D$8,"",INDIRECT(ADDRESS(ROW(Entrées!$C$37)+($D141-1)*24+R$11,COLUMN(Entrées!$C$37)+($C141-1),4,TRUE,"Entrées")))</f>
        <v>356.5</v>
      </c>
      <c r="S141" s="28">
        <f ca="1">IF($D141&gt;$D$8,"",INDIRECT(ADDRESS(ROW(Entrées!$C$37)+($D141-1)*24+S$11,COLUMN(Entrées!$C$37)+($C141-1),4,TRUE,"Entrées")))</f>
        <v>355.5</v>
      </c>
      <c r="T141" s="28">
        <f ca="1">IF($D141&gt;$D$8,"",INDIRECT(ADDRESS(ROW(Entrées!$C$37)+($D141-1)*24+T$11,COLUMN(Entrées!$C$37)+($C141-1),4,TRUE,"Entrées")))</f>
        <v>355.5</v>
      </c>
      <c r="U141" s="28">
        <f ca="1">IF($D141&gt;$D$8,"",INDIRECT(ADDRESS(ROW(Entrées!$C$37)+($D141-1)*24+U$11,COLUMN(Entrées!$C$37)+($C141-1),4,TRUE,"Entrées")))</f>
        <v>356</v>
      </c>
      <c r="V141" s="28">
        <f ca="1">IF($D141&gt;$D$8,"",INDIRECT(ADDRESS(ROW(Entrées!$C$37)+($D141-1)*24+V$11,COLUMN(Entrées!$C$37)+($C141-1),4,TRUE,"Entrées")))</f>
        <v>354</v>
      </c>
      <c r="W141" s="28">
        <f ca="1">IF($D141&gt;$D$8,"",INDIRECT(ADDRESS(ROW(Entrées!$C$37)+($D141-1)*24+W$11,COLUMN(Entrées!$C$37)+($C141-1),4,TRUE,"Entrées")))</f>
        <v>355.5</v>
      </c>
      <c r="X141" s="28">
        <f ca="1">IF($D141&gt;$D$8,"",INDIRECT(ADDRESS(ROW(Entrées!$C$37)+($D141-1)*24+X$11,COLUMN(Entrées!$C$37)+($C141-1),4,TRUE,"Entrées")))</f>
        <v>355</v>
      </c>
      <c r="Y141" s="28">
        <f ca="1">IF($D141&gt;$D$8,"",INDIRECT(ADDRESS(ROW(Entrées!$C$37)+($D141-1)*24+Y$11,COLUMN(Entrées!$C$37)+($C141-1),4,TRUE,"Entrées")))</f>
        <v>356.5</v>
      </c>
      <c r="Z141" s="28">
        <f ca="1">IF($D141&gt;$D$8,"",INDIRECT(ADDRESS(ROW(Entrées!$C$37)+($D141-1)*24+Z$11,COLUMN(Entrées!$C$37)+($C141-1),4,TRUE,"Entrées")))</f>
        <v>354.5</v>
      </c>
      <c r="AA141" s="28">
        <f ca="1">IF($D141&gt;$D$8,"",INDIRECT(ADDRESS(ROW(Entrées!$C$37)+($D141-1)*24+AA$11,COLUMN(Entrées!$C$37)+($C141-1),4,TRUE,"Entrées")))</f>
        <v>355</v>
      </c>
      <c r="AB141" s="28">
        <f ca="1">IF($D141&gt;$D$8,"",INDIRECT(ADDRESS(ROW(Entrées!$C$37)+($D141-1)*24+AB$11,COLUMN(Entrées!$C$37)+($C141-1),4,TRUE,"Entrées")))</f>
        <v>355.5</v>
      </c>
      <c r="AC141" s="11"/>
      <c r="AD141" s="40">
        <f t="shared" ca="1" si="129"/>
        <v>355.66666666666669</v>
      </c>
      <c r="AE141" s="40">
        <f t="shared" ca="1" si="131"/>
        <v>363</v>
      </c>
      <c r="AF141" s="40">
        <f t="shared" ca="1" si="132"/>
        <v>354</v>
      </c>
      <c r="AG141" s="4"/>
      <c r="AH141" s="11">
        <f>Entrées!A168</f>
        <v>6</v>
      </c>
      <c r="AI141" s="13">
        <f>Entrées!B168</f>
        <v>11</v>
      </c>
      <c r="AJ141" s="31">
        <f t="shared" ca="1" si="158"/>
        <v>55625.834722222207</v>
      </c>
      <c r="AK141" s="31">
        <f t="shared" ca="1" si="134"/>
        <v>55155.277777777781</v>
      </c>
      <c r="AL141" s="31">
        <f t="shared" ca="1" si="135"/>
        <v>55132.569444444431</v>
      </c>
      <c r="AM141" s="31">
        <f t="shared" ca="1" si="136"/>
        <v>439.35972222222233</v>
      </c>
      <c r="AN141" s="31">
        <f t="shared" ca="1" si="137"/>
        <v>2143.2847222222222</v>
      </c>
      <c r="AO141" s="31">
        <f t="shared" ca="1" si="138"/>
        <v>1711.4715277777773</v>
      </c>
      <c r="AP141" s="31">
        <f t="shared" ca="1" si="139"/>
        <v>43686.806944444448</v>
      </c>
      <c r="AQ141" s="31">
        <f t="shared" ca="1" si="140"/>
        <v>2048.2006944444447</v>
      </c>
      <c r="AR141" s="31">
        <f t="shared" ca="1" si="141"/>
        <v>467.57708333333329</v>
      </c>
      <c r="AS141" s="31">
        <f t="shared" ca="1" si="142"/>
        <v>9872.0041666666693</v>
      </c>
      <c r="AT141" s="31">
        <f t="shared" ca="1" si="143"/>
        <v>-752.91041666666672</v>
      </c>
      <c r="AU141" s="31">
        <f t="shared" ca="1" si="144"/>
        <v>580.30277777777769</v>
      </c>
      <c r="AV141" s="31">
        <f t="shared" ca="1" si="145"/>
        <v>-4570.3041666666659</v>
      </c>
      <c r="AW141" s="31">
        <f t="shared" ca="1" si="146"/>
        <v>53.39583333333335</v>
      </c>
      <c r="AX141" s="31">
        <f t="shared" ca="1" si="147"/>
        <v>1401.9361111111111</v>
      </c>
      <c r="AY141" s="31">
        <f t="shared" ca="1" si="148"/>
        <v>-1132.0805555555555</v>
      </c>
      <c r="AZ141" s="31">
        <f t="shared" ca="1" si="149"/>
        <v>-2177.1819444444441</v>
      </c>
      <c r="BA141" s="31">
        <f t="shared" ca="1" si="150"/>
        <v>644.8125</v>
      </c>
      <c r="BB141" s="31">
        <f t="shared" ca="1" si="151"/>
        <v>-1410.101388888889</v>
      </c>
      <c r="BC141" s="31">
        <f t="shared" ca="1" si="152"/>
        <v>-1800.2902777777781</v>
      </c>
      <c r="BD141" s="11"/>
      <c r="BE141" s="4"/>
      <c r="BF141" s="11">
        <f t="shared" si="153"/>
        <v>6</v>
      </c>
      <c r="BG141" s="11">
        <f t="shared" si="102"/>
        <v>11</v>
      </c>
      <c r="BH141" s="32">
        <f>IF($BF141&gt;$Y$7,"",IF(AND($BF141=$Y$7,$BG141=23),"",Entrées!C169-Entrées!C168))</f>
        <v>733</v>
      </c>
      <c r="BI141" s="32">
        <f>IF($BF141&gt;$Y$7,"",IF(AND($BF141=$Y$7,$BG141=23),"",Entrées!D169-Entrées!D168))</f>
        <v>912.5</v>
      </c>
      <c r="BJ141" s="32">
        <f>IF($BF141&gt;$Y$7,"",IF(AND($BF141=$Y$7,$BG141=23),"",Entrées!E169-Entrées!E168))</f>
        <v>1187.5</v>
      </c>
      <c r="BK141" s="32">
        <f>IF($BF141&gt;$Y$7,"",IF(AND($BF141=$Y$7,$BG141=23),"",Entrées!F169-Entrées!F168))</f>
        <v>-23</v>
      </c>
      <c r="BL141" s="32">
        <f>IF($BF141&gt;$Y$7,"",IF(AND($BF141=$Y$7,$BG141=23),"",Entrées!G169-Entrées!G168))</f>
        <v>101</v>
      </c>
      <c r="BM141" s="32">
        <f>IF($BF141&gt;$Y$7,"",IF(AND($BF141=$Y$7,$BG141=23),"",Entrées!H169-Entrées!H168))</f>
        <v>99.5</v>
      </c>
      <c r="BN141" s="32">
        <f>IF($BF141&gt;$Y$7,"",IF(AND($BF141=$Y$7,$BG141=23),"",Entrées!I169-Entrées!I168))</f>
        <v>60.5</v>
      </c>
      <c r="BO141" s="32">
        <f>IF($BF141&gt;$Y$7,"",IF(AND($BF141=$Y$7,$BG141=23),"",Entrées!J169-Entrées!J168))</f>
        <v>6.5</v>
      </c>
      <c r="BP141" s="32">
        <f>IF($BF141&gt;$Y$7,"",IF(AND($BF141=$Y$7,$BG141=23),"",Entrées!K169-Entrées!K168))</f>
        <v>95.5</v>
      </c>
      <c r="BQ141" s="32">
        <f>IF($BF141&gt;$Y$7,"",IF(AND($BF141=$Y$7,$BG141=23),"",Entrées!L169-Entrées!L168))</f>
        <v>147</v>
      </c>
      <c r="BR141" s="32">
        <f>IF($BF141&gt;$Y$7,"",IF(AND($BF141=$Y$7,$BG141=23),"",Entrées!M169-Entrées!M168))</f>
        <v>0</v>
      </c>
      <c r="BS141" s="32">
        <f>IF($BF141&gt;$Y$7,"",IF(AND($BF141=$Y$7,$BG141=23),"",Entrées!N169-Entrées!N168))</f>
        <v>0</v>
      </c>
      <c r="BT141" s="32">
        <f>IF($BF141&gt;$Y$7,"",IF(AND($BF141=$Y$7,$BG141=23),"",Entrées!O169-Entrées!O168))</f>
        <v>245</v>
      </c>
      <c r="BU141" s="32">
        <f>IF($BF141&gt;$Y$7,"",IF(AND($BF141=$Y$7,$BG141=23),"",Entrées!P169-Entrées!P168))</f>
        <v>1</v>
      </c>
      <c r="BV141" s="32">
        <f>IF($BF141&gt;$Y$7,"",IF(AND($BF141=$Y$7,$BG141=23),"",Entrées!Q169-Entrées!Q168))</f>
        <v>0</v>
      </c>
      <c r="BW141" s="32">
        <f>IF($BF141&gt;$Y$7,"",IF(AND($BF141=$Y$7,$BG141=23),"",Entrées!R169-Entrées!R168))</f>
        <v>-403</v>
      </c>
      <c r="BX141" s="32">
        <f>IF($BF141&gt;$Y$7,"",IF(AND($BF141=$Y$7,$BG141=23),"",Entrées!S169-Entrées!S168))</f>
        <v>422</v>
      </c>
      <c r="BY141" s="32">
        <f>IF($BF141&gt;$Y$7,"",IF(AND($BF141=$Y$7,$BG141=23),"",Entrées!T169-Entrées!T168))</f>
        <v>0</v>
      </c>
      <c r="BZ141" s="32">
        <f>IF($BF141&gt;$Y$7,"",IF(AND($BF141=$Y$7,$BG141=23),"",Entrées!U169-Entrées!U168))</f>
        <v>-11</v>
      </c>
      <c r="CA141" s="32">
        <f>IF($BF141&gt;$Y$7,"",IF(AND($BF141=$Y$7,$BG141=23),"",Entrées!V169-Entrées!V168))</f>
        <v>76</v>
      </c>
      <c r="CB141" s="4"/>
      <c r="CC141" s="4"/>
      <c r="CD141" s="33">
        <f>IF($BF141&lt;=$Y$7,Entrées!J168/CD$2,"")</f>
        <v>0.28769736842105265</v>
      </c>
      <c r="CE141" s="33">
        <f>IF($BF141&lt;=$Y$7,Entrées!K168/CE$2,"")</f>
        <v>0.15607142857142858</v>
      </c>
      <c r="CF141" s="11">
        <f t="shared" si="154"/>
        <v>7600</v>
      </c>
      <c r="CG141" s="11">
        <f t="shared" si="155"/>
        <v>4200</v>
      </c>
      <c r="CH141" s="52">
        <f t="shared" si="156"/>
        <v>0.26950009137426939</v>
      </c>
      <c r="CI141" s="52">
        <f t="shared" si="157"/>
        <v>0.11132787698412699</v>
      </c>
      <c r="CK141" s="11"/>
      <c r="CL141" s="4"/>
      <c r="CM141" s="11"/>
      <c r="CN141" s="11"/>
      <c r="CO141" s="4"/>
      <c r="CP141" s="11"/>
    </row>
    <row r="142" spans="1:94">
      <c r="A142" s="11" t="str">
        <f>"AD"&amp;A140</f>
        <v>AD152</v>
      </c>
      <c r="C142" s="11">
        <f t="shared" si="133"/>
        <v>4</v>
      </c>
      <c r="D142" s="27">
        <f t="shared" si="130"/>
        <v>20</v>
      </c>
      <c r="E142" s="28">
        <f ca="1">IF($D142&gt;$D$8,"",INDIRECT(ADDRESS(ROW(Entrées!$C$37)+($D142-1)*24+E$11,COLUMN(Entrées!$C$37)+($C142-1),4,TRUE,"Entrées")))</f>
        <v>359.5</v>
      </c>
      <c r="F142" s="28">
        <f ca="1">IF($D142&gt;$D$8,"",INDIRECT(ADDRESS(ROW(Entrées!$C$37)+($D142-1)*24+F$11,COLUMN(Entrées!$C$37)+($C142-1),4,TRUE,"Entrées")))</f>
        <v>372</v>
      </c>
      <c r="G142" s="28">
        <f ca="1">IF($D142&gt;$D$8,"",INDIRECT(ADDRESS(ROW(Entrées!$C$37)+($D142-1)*24+G$11,COLUMN(Entrées!$C$37)+($C142-1),4,TRUE,"Entrées")))</f>
        <v>372.5</v>
      </c>
      <c r="H142" s="28">
        <f ca="1">IF($D142&gt;$D$8,"",INDIRECT(ADDRESS(ROW(Entrées!$C$37)+($D142-1)*24+H$11,COLUMN(Entrées!$C$37)+($C142-1),4,TRUE,"Entrées")))</f>
        <v>372</v>
      </c>
      <c r="I142" s="28">
        <f ca="1">IF($D142&gt;$D$8,"",INDIRECT(ADDRESS(ROW(Entrées!$C$37)+($D142-1)*24+I$11,COLUMN(Entrées!$C$37)+($C142-1),4,TRUE,"Entrées")))</f>
        <v>371</v>
      </c>
      <c r="J142" s="28">
        <f ca="1">IF($D142&gt;$D$8,"",INDIRECT(ADDRESS(ROW(Entrées!$C$37)+($D142-1)*24+J$11,COLUMN(Entrées!$C$37)+($C142-1),4,TRUE,"Entrées")))</f>
        <v>373</v>
      </c>
      <c r="K142" s="28">
        <f ca="1">IF($D142&gt;$D$8,"",INDIRECT(ADDRESS(ROW(Entrées!$C$37)+($D142-1)*24+K$11,COLUMN(Entrées!$C$37)+($C142-1),4,TRUE,"Entrées")))</f>
        <v>355</v>
      </c>
      <c r="L142" s="28">
        <f ca="1">IF($D142&gt;$D$8,"",INDIRECT(ADDRESS(ROW(Entrées!$C$37)+($D142-1)*24+L$11,COLUMN(Entrées!$C$37)+($C142-1),4,TRUE,"Entrées")))</f>
        <v>353.5</v>
      </c>
      <c r="M142" s="28">
        <f ca="1">IF($D142&gt;$D$8,"",INDIRECT(ADDRESS(ROW(Entrées!$C$37)+($D142-1)*24+M$11,COLUMN(Entrées!$C$37)+($C142-1),4,TRUE,"Entrées")))</f>
        <v>354.5</v>
      </c>
      <c r="N142" s="28">
        <f ca="1">IF($D142&gt;$D$8,"",INDIRECT(ADDRESS(ROW(Entrées!$C$37)+($D142-1)*24+N$11,COLUMN(Entrées!$C$37)+($C142-1),4,TRUE,"Entrées")))</f>
        <v>354</v>
      </c>
      <c r="O142" s="28">
        <f ca="1">IF($D142&gt;$D$8,"",INDIRECT(ADDRESS(ROW(Entrées!$C$37)+($D142-1)*24+O$11,COLUMN(Entrées!$C$37)+($C142-1),4,TRUE,"Entrées")))</f>
        <v>355</v>
      </c>
      <c r="P142" s="28">
        <f ca="1">IF($D142&gt;$D$8,"",INDIRECT(ADDRESS(ROW(Entrées!$C$37)+($D142-1)*24+P$11,COLUMN(Entrées!$C$37)+($C142-1),4,TRUE,"Entrées")))</f>
        <v>354.5</v>
      </c>
      <c r="Q142" s="28">
        <f ca="1">IF($D142&gt;$D$8,"",INDIRECT(ADDRESS(ROW(Entrées!$C$37)+($D142-1)*24+Q$11,COLUMN(Entrées!$C$37)+($C142-1),4,TRUE,"Entrées")))</f>
        <v>356.5</v>
      </c>
      <c r="R142" s="28">
        <f ca="1">IF($D142&gt;$D$8,"",INDIRECT(ADDRESS(ROW(Entrées!$C$37)+($D142-1)*24+R$11,COLUMN(Entrées!$C$37)+($C142-1),4,TRUE,"Entrées")))</f>
        <v>356</v>
      </c>
      <c r="S142" s="28">
        <f ca="1">IF($D142&gt;$D$8,"",INDIRECT(ADDRESS(ROW(Entrées!$C$37)+($D142-1)*24+S$11,COLUMN(Entrées!$C$37)+($C142-1),4,TRUE,"Entrées")))</f>
        <v>355</v>
      </c>
      <c r="T142" s="28">
        <f ca="1">IF($D142&gt;$D$8,"",INDIRECT(ADDRESS(ROW(Entrées!$C$37)+($D142-1)*24+T$11,COLUMN(Entrées!$C$37)+($C142-1),4,TRUE,"Entrées")))</f>
        <v>356</v>
      </c>
      <c r="U142" s="28">
        <f ca="1">IF($D142&gt;$D$8,"",INDIRECT(ADDRESS(ROW(Entrées!$C$37)+($D142-1)*24+U$11,COLUMN(Entrées!$C$37)+($C142-1),4,TRUE,"Entrées")))</f>
        <v>356</v>
      </c>
      <c r="V142" s="28">
        <f ca="1">IF($D142&gt;$D$8,"",INDIRECT(ADDRESS(ROW(Entrées!$C$37)+($D142-1)*24+V$11,COLUMN(Entrées!$C$37)+($C142-1),4,TRUE,"Entrées")))</f>
        <v>355.5</v>
      </c>
      <c r="W142" s="28">
        <f ca="1">IF($D142&gt;$D$8,"",INDIRECT(ADDRESS(ROW(Entrées!$C$37)+($D142-1)*24+W$11,COLUMN(Entrées!$C$37)+($C142-1),4,TRUE,"Entrées")))</f>
        <v>356</v>
      </c>
      <c r="X142" s="28">
        <f ca="1">IF($D142&gt;$D$8,"",INDIRECT(ADDRESS(ROW(Entrées!$C$37)+($D142-1)*24+X$11,COLUMN(Entrées!$C$37)+($C142-1),4,TRUE,"Entrées")))</f>
        <v>356</v>
      </c>
      <c r="Y142" s="28">
        <f ca="1">IF($D142&gt;$D$8,"",INDIRECT(ADDRESS(ROW(Entrées!$C$37)+($D142-1)*24+Y$11,COLUMN(Entrées!$C$37)+($C142-1),4,TRUE,"Entrées")))</f>
        <v>356.5</v>
      </c>
      <c r="Z142" s="28">
        <f ca="1">IF($D142&gt;$D$8,"",INDIRECT(ADDRESS(ROW(Entrées!$C$37)+($D142-1)*24+Z$11,COLUMN(Entrées!$C$37)+($C142-1),4,TRUE,"Entrées")))</f>
        <v>356</v>
      </c>
      <c r="AA142" s="28">
        <f ca="1">IF($D142&gt;$D$8,"",INDIRECT(ADDRESS(ROW(Entrées!$C$37)+($D142-1)*24+AA$11,COLUMN(Entrées!$C$37)+($C142-1),4,TRUE,"Entrées")))</f>
        <v>357</v>
      </c>
      <c r="AB142" s="28">
        <f ca="1">IF($D142&gt;$D$8,"",INDIRECT(ADDRESS(ROW(Entrées!$C$37)+($D142-1)*24+AB$11,COLUMN(Entrées!$C$37)+($C142-1),4,TRUE,"Entrées")))</f>
        <v>357.5</v>
      </c>
      <c r="AC142" s="11"/>
      <c r="AD142" s="40">
        <f t="shared" ca="1" si="129"/>
        <v>359.1875</v>
      </c>
      <c r="AE142" s="40">
        <f t="shared" ca="1" si="131"/>
        <v>373</v>
      </c>
      <c r="AF142" s="40">
        <f t="shared" ca="1" si="132"/>
        <v>353.5</v>
      </c>
      <c r="AG142" s="4"/>
      <c r="AH142" s="11">
        <f>Entrées!A169</f>
        <v>6</v>
      </c>
      <c r="AI142" s="13">
        <f>Entrées!B169</f>
        <v>12</v>
      </c>
      <c r="AJ142" s="31">
        <f t="shared" ca="1" si="158"/>
        <v>55625.834722222207</v>
      </c>
      <c r="AK142" s="31">
        <f t="shared" ca="1" si="134"/>
        <v>55155.277777777781</v>
      </c>
      <c r="AL142" s="31">
        <f t="shared" ca="1" si="135"/>
        <v>55132.569444444431</v>
      </c>
      <c r="AM142" s="31">
        <f t="shared" ca="1" si="136"/>
        <v>439.35972222222233</v>
      </c>
      <c r="AN142" s="31">
        <f t="shared" ca="1" si="137"/>
        <v>2143.2847222222222</v>
      </c>
      <c r="AO142" s="31">
        <f t="shared" ca="1" si="138"/>
        <v>1711.4715277777773</v>
      </c>
      <c r="AP142" s="31">
        <f t="shared" ca="1" si="139"/>
        <v>43686.806944444448</v>
      </c>
      <c r="AQ142" s="31">
        <f t="shared" ca="1" si="140"/>
        <v>2048.2006944444447</v>
      </c>
      <c r="AR142" s="31">
        <f t="shared" ca="1" si="141"/>
        <v>467.57708333333329</v>
      </c>
      <c r="AS142" s="31">
        <f t="shared" ca="1" si="142"/>
        <v>9872.0041666666693</v>
      </c>
      <c r="AT142" s="31">
        <f t="shared" ca="1" si="143"/>
        <v>-752.91041666666672</v>
      </c>
      <c r="AU142" s="31">
        <f t="shared" ca="1" si="144"/>
        <v>580.30277777777769</v>
      </c>
      <c r="AV142" s="31">
        <f t="shared" ca="1" si="145"/>
        <v>-4570.3041666666659</v>
      </c>
      <c r="AW142" s="31">
        <f t="shared" ca="1" si="146"/>
        <v>53.39583333333335</v>
      </c>
      <c r="AX142" s="31">
        <f t="shared" ca="1" si="147"/>
        <v>1401.9361111111111</v>
      </c>
      <c r="AY142" s="31">
        <f t="shared" ca="1" si="148"/>
        <v>-1132.0805555555555</v>
      </c>
      <c r="AZ142" s="31">
        <f t="shared" ca="1" si="149"/>
        <v>-2177.1819444444441</v>
      </c>
      <c r="BA142" s="31">
        <f t="shared" ca="1" si="150"/>
        <v>644.8125</v>
      </c>
      <c r="BB142" s="31">
        <f t="shared" ca="1" si="151"/>
        <v>-1410.101388888889</v>
      </c>
      <c r="BC142" s="31">
        <f t="shared" ca="1" si="152"/>
        <v>-1800.2902777777781</v>
      </c>
      <c r="BD142" s="11"/>
      <c r="BE142" s="4"/>
      <c r="BF142" s="11">
        <f t="shared" si="153"/>
        <v>6</v>
      </c>
      <c r="BG142" s="11">
        <f t="shared" si="102"/>
        <v>12</v>
      </c>
      <c r="BH142" s="32">
        <f>IF($BF142&gt;$Y$7,"",IF(AND($BF142=$Y$7,$BG142=23),"",Entrées!C170-Entrées!C169))</f>
        <v>-40</v>
      </c>
      <c r="BI142" s="32">
        <f>IF($BF142&gt;$Y$7,"",IF(AND($BF142=$Y$7,$BG142=23),"",Entrées!D170-Entrées!D169))</f>
        <v>-912.5</v>
      </c>
      <c r="BJ142" s="32">
        <f>IF($BF142&gt;$Y$7,"",IF(AND($BF142=$Y$7,$BG142=23),"",Entrées!E170-Entrées!E169))</f>
        <v>-712.5</v>
      </c>
      <c r="BK142" s="32">
        <f>IF($BF142&gt;$Y$7,"",IF(AND($BF142=$Y$7,$BG142=23),"",Entrées!F170-Entrées!F169))</f>
        <v>58.5</v>
      </c>
      <c r="BL142" s="32">
        <f>IF($BF142&gt;$Y$7,"",IF(AND($BF142=$Y$7,$BG142=23),"",Entrées!G170-Entrées!G169))</f>
        <v>150.5</v>
      </c>
      <c r="BM142" s="32">
        <f>IF($BF142&gt;$Y$7,"",IF(AND($BF142=$Y$7,$BG142=23),"",Entrées!H170-Entrées!H169))</f>
        <v>127</v>
      </c>
      <c r="BN142" s="32">
        <f>IF($BF142&gt;$Y$7,"",IF(AND($BF142=$Y$7,$BG142=23),"",Entrées!I170-Entrées!I169))</f>
        <v>-1.5</v>
      </c>
      <c r="BO142" s="32">
        <f>IF($BF142&gt;$Y$7,"",IF(AND($BF142=$Y$7,$BG142=23),"",Entrées!J170-Entrées!J169))</f>
        <v>-45.5</v>
      </c>
      <c r="BP142" s="32">
        <f>IF($BF142&gt;$Y$7,"",IF(AND($BF142=$Y$7,$BG142=23),"",Entrées!K170-Entrées!K169))</f>
        <v>52.5</v>
      </c>
      <c r="BQ142" s="32">
        <f>IF($BF142&gt;$Y$7,"",IF(AND($BF142=$Y$7,$BG142=23),"",Entrées!L170-Entrées!L169))</f>
        <v>-69</v>
      </c>
      <c r="BR142" s="32">
        <f>IF($BF142&gt;$Y$7,"",IF(AND($BF142=$Y$7,$BG142=23),"",Entrées!M170-Entrées!M169))</f>
        <v>-0.5</v>
      </c>
      <c r="BS142" s="32">
        <f>IF($BF142&gt;$Y$7,"",IF(AND($BF142=$Y$7,$BG142=23),"",Entrées!N170-Entrées!N169))</f>
        <v>-1.5</v>
      </c>
      <c r="BT142" s="32">
        <f>IF($BF142&gt;$Y$7,"",IF(AND($BF142=$Y$7,$BG142=23),"",Entrées!O170-Entrées!O169))</f>
        <v>-309.5</v>
      </c>
      <c r="BU142" s="32">
        <f>IF($BF142&gt;$Y$7,"",IF(AND($BF142=$Y$7,$BG142=23),"",Entrées!P170-Entrées!P169))</f>
        <v>3.5</v>
      </c>
      <c r="BV142" s="32">
        <f>IF($BF142&gt;$Y$7,"",IF(AND($BF142=$Y$7,$BG142=23),"",Entrées!Q170-Entrées!Q169))</f>
        <v>0</v>
      </c>
      <c r="BW142" s="32">
        <f>IF($BF142&gt;$Y$7,"",IF(AND($BF142=$Y$7,$BG142=23),"",Entrées!R170-Entrées!R169))</f>
        <v>0</v>
      </c>
      <c r="BX142" s="32">
        <f>IF($BF142&gt;$Y$7,"",IF(AND($BF142=$Y$7,$BG142=23),"",Entrées!S170-Entrées!S169))</f>
        <v>-68</v>
      </c>
      <c r="BY142" s="32">
        <f>IF($BF142&gt;$Y$7,"",IF(AND($BF142=$Y$7,$BG142=23),"",Entrées!T170-Entrées!T169))</f>
        <v>0</v>
      </c>
      <c r="BZ142" s="32">
        <f>IF($BF142&gt;$Y$7,"",IF(AND($BF142=$Y$7,$BG142=23),"",Entrées!U170-Entrées!U169))</f>
        <v>73</v>
      </c>
      <c r="CA142" s="32">
        <f>IF($BF142&gt;$Y$7,"",IF(AND($BF142=$Y$7,$BG142=23),"",Entrées!V170-Entrées!V169))</f>
        <v>-164</v>
      </c>
      <c r="CB142" s="4"/>
      <c r="CC142" s="4"/>
      <c r="CD142" s="33">
        <f>IF($BF142&lt;=$Y$7,Entrées!J169/CD$2,"")</f>
        <v>0.28855263157894739</v>
      </c>
      <c r="CE142" s="33">
        <f>IF($BF142&lt;=$Y$7,Entrées!K169/CE$2,"")</f>
        <v>0.17880952380952381</v>
      </c>
      <c r="CF142" s="11">
        <f t="shared" si="154"/>
        <v>7600</v>
      </c>
      <c r="CG142" s="11">
        <f t="shared" si="155"/>
        <v>4200</v>
      </c>
      <c r="CH142" s="52">
        <f t="shared" si="156"/>
        <v>0.26950009137426939</v>
      </c>
      <c r="CI142" s="52">
        <f t="shared" si="157"/>
        <v>0.11132787698412699</v>
      </c>
      <c r="CK142" s="11"/>
      <c r="CL142" s="4"/>
      <c r="CM142" s="11"/>
      <c r="CN142" s="11"/>
      <c r="CO142" s="4"/>
      <c r="CP142" s="11"/>
    </row>
    <row r="143" spans="1:94">
      <c r="A143" s="11" t="str">
        <f>"AE"&amp;A139</f>
        <v>AE123</v>
      </c>
      <c r="C143" s="11">
        <f t="shared" si="133"/>
        <v>4</v>
      </c>
      <c r="D143" s="27">
        <f t="shared" si="130"/>
        <v>21</v>
      </c>
      <c r="E143" s="28">
        <f ca="1">IF($D143&gt;$D$8,"",INDIRECT(ADDRESS(ROW(Entrées!$C$37)+($D143-1)*24+E$11,COLUMN(Entrées!$C$37)+($C143-1),4,TRUE,"Entrées")))</f>
        <v>358.5</v>
      </c>
      <c r="F143" s="28">
        <f ca="1">IF($D143&gt;$D$8,"",INDIRECT(ADDRESS(ROW(Entrées!$C$37)+($D143-1)*24+F$11,COLUMN(Entrées!$C$37)+($C143-1),4,TRUE,"Entrées")))</f>
        <v>357</v>
      </c>
      <c r="G143" s="28">
        <f ca="1">IF($D143&gt;$D$8,"",INDIRECT(ADDRESS(ROW(Entrées!$C$37)+($D143-1)*24+G$11,COLUMN(Entrées!$C$37)+($C143-1),4,TRUE,"Entrées")))</f>
        <v>357</v>
      </c>
      <c r="H143" s="28">
        <f ca="1">IF($D143&gt;$D$8,"",INDIRECT(ADDRESS(ROW(Entrées!$C$37)+($D143-1)*24+H$11,COLUMN(Entrées!$C$37)+($C143-1),4,TRUE,"Entrées")))</f>
        <v>357.5</v>
      </c>
      <c r="I143" s="28">
        <f ca="1">IF($D143&gt;$D$8,"",INDIRECT(ADDRESS(ROW(Entrées!$C$37)+($D143-1)*24+I$11,COLUMN(Entrées!$C$37)+($C143-1),4,TRUE,"Entrées")))</f>
        <v>357</v>
      </c>
      <c r="J143" s="28">
        <f ca="1">IF($D143&gt;$D$8,"",INDIRECT(ADDRESS(ROW(Entrées!$C$37)+($D143-1)*24+J$11,COLUMN(Entrées!$C$37)+($C143-1),4,TRUE,"Entrées")))</f>
        <v>357</v>
      </c>
      <c r="K143" s="28">
        <f ca="1">IF($D143&gt;$D$8,"",INDIRECT(ADDRESS(ROW(Entrées!$C$37)+($D143-1)*24+K$11,COLUMN(Entrées!$C$37)+($C143-1),4,TRUE,"Entrées")))</f>
        <v>357</v>
      </c>
      <c r="L143" s="28">
        <f ca="1">IF($D143&gt;$D$8,"",INDIRECT(ADDRESS(ROW(Entrées!$C$37)+($D143-1)*24+L$11,COLUMN(Entrées!$C$37)+($C143-1),4,TRUE,"Entrées")))</f>
        <v>354.5</v>
      </c>
      <c r="M143" s="28">
        <f ca="1">IF($D143&gt;$D$8,"",INDIRECT(ADDRESS(ROW(Entrées!$C$37)+($D143-1)*24+M$11,COLUMN(Entrées!$C$37)+($C143-1),4,TRUE,"Entrées")))</f>
        <v>356</v>
      </c>
      <c r="N143" s="28">
        <f ca="1">IF($D143&gt;$D$8,"",INDIRECT(ADDRESS(ROW(Entrées!$C$37)+($D143-1)*24+N$11,COLUMN(Entrées!$C$37)+($C143-1),4,TRUE,"Entrées")))</f>
        <v>358</v>
      </c>
      <c r="O143" s="28">
        <f ca="1">IF($D143&gt;$D$8,"",INDIRECT(ADDRESS(ROW(Entrées!$C$37)+($D143-1)*24+O$11,COLUMN(Entrées!$C$37)+($C143-1),4,TRUE,"Entrées")))</f>
        <v>359</v>
      </c>
      <c r="P143" s="28">
        <f ca="1">IF($D143&gt;$D$8,"",INDIRECT(ADDRESS(ROW(Entrées!$C$37)+($D143-1)*24+P$11,COLUMN(Entrées!$C$37)+($C143-1),4,TRUE,"Entrées")))</f>
        <v>359</v>
      </c>
      <c r="Q143" s="28">
        <f ca="1">IF($D143&gt;$D$8,"",INDIRECT(ADDRESS(ROW(Entrées!$C$37)+($D143-1)*24+Q$11,COLUMN(Entrées!$C$37)+($C143-1),4,TRUE,"Entrées")))</f>
        <v>359</v>
      </c>
      <c r="R143" s="28">
        <f ca="1">IF($D143&gt;$D$8,"",INDIRECT(ADDRESS(ROW(Entrées!$C$37)+($D143-1)*24+R$11,COLUMN(Entrées!$C$37)+($C143-1),4,TRUE,"Entrées")))</f>
        <v>357</v>
      </c>
      <c r="S143" s="28">
        <f ca="1">IF($D143&gt;$D$8,"",INDIRECT(ADDRESS(ROW(Entrées!$C$37)+($D143-1)*24+S$11,COLUMN(Entrées!$C$37)+($C143-1),4,TRUE,"Entrées")))</f>
        <v>358.5</v>
      </c>
      <c r="T143" s="28">
        <f ca="1">IF($D143&gt;$D$8,"",INDIRECT(ADDRESS(ROW(Entrées!$C$37)+($D143-1)*24+T$11,COLUMN(Entrées!$C$37)+($C143-1),4,TRUE,"Entrées")))</f>
        <v>358.5</v>
      </c>
      <c r="U143" s="28">
        <f ca="1">IF($D143&gt;$D$8,"",INDIRECT(ADDRESS(ROW(Entrées!$C$37)+($D143-1)*24+U$11,COLUMN(Entrées!$C$37)+($C143-1),4,TRUE,"Entrées")))</f>
        <v>359</v>
      </c>
      <c r="V143" s="28">
        <f ca="1">IF($D143&gt;$D$8,"",INDIRECT(ADDRESS(ROW(Entrées!$C$37)+($D143-1)*24+V$11,COLUMN(Entrées!$C$37)+($C143-1),4,TRUE,"Entrées")))</f>
        <v>359.5</v>
      </c>
      <c r="W143" s="28">
        <f ca="1">IF($D143&gt;$D$8,"",INDIRECT(ADDRESS(ROW(Entrées!$C$37)+($D143-1)*24+W$11,COLUMN(Entrées!$C$37)+($C143-1),4,TRUE,"Entrées")))</f>
        <v>358.5</v>
      </c>
      <c r="X143" s="28">
        <f ca="1">IF($D143&gt;$D$8,"",INDIRECT(ADDRESS(ROW(Entrées!$C$37)+($D143-1)*24+X$11,COLUMN(Entrées!$C$37)+($C143-1),4,TRUE,"Entrées")))</f>
        <v>359.5</v>
      </c>
      <c r="Y143" s="28">
        <f ca="1">IF($D143&gt;$D$8,"",INDIRECT(ADDRESS(ROW(Entrées!$C$37)+($D143-1)*24+Y$11,COLUMN(Entrées!$C$37)+($C143-1),4,TRUE,"Entrées")))</f>
        <v>358</v>
      </c>
      <c r="Z143" s="28">
        <f ca="1">IF($D143&gt;$D$8,"",INDIRECT(ADDRESS(ROW(Entrées!$C$37)+($D143-1)*24+Z$11,COLUMN(Entrées!$C$37)+($C143-1),4,TRUE,"Entrées")))</f>
        <v>359</v>
      </c>
      <c r="AA143" s="28">
        <f ca="1">IF($D143&gt;$D$8,"",INDIRECT(ADDRESS(ROW(Entrées!$C$37)+($D143-1)*24+AA$11,COLUMN(Entrées!$C$37)+($C143-1),4,TRUE,"Entrées")))</f>
        <v>358</v>
      </c>
      <c r="AB143" s="28">
        <f ca="1">IF($D143&gt;$D$8,"",INDIRECT(ADDRESS(ROW(Entrées!$C$37)+($D143-1)*24+AB$11,COLUMN(Entrées!$C$37)+($C143-1),4,TRUE,"Entrées")))</f>
        <v>358.5</v>
      </c>
      <c r="AC143" s="11"/>
      <c r="AD143" s="40">
        <f t="shared" ca="1" si="129"/>
        <v>357.9375</v>
      </c>
      <c r="AE143" s="40">
        <f t="shared" ca="1" si="131"/>
        <v>359.5</v>
      </c>
      <c r="AF143" s="40">
        <f t="shared" ca="1" si="132"/>
        <v>354.5</v>
      </c>
      <c r="AG143" s="4"/>
      <c r="AH143" s="11">
        <f>Entrées!A170</f>
        <v>6</v>
      </c>
      <c r="AI143" s="13">
        <f>Entrées!B170</f>
        <v>13</v>
      </c>
      <c r="AJ143" s="31">
        <f t="shared" ca="1" si="158"/>
        <v>55625.834722222207</v>
      </c>
      <c r="AK143" s="31">
        <f t="shared" ca="1" si="134"/>
        <v>55155.277777777781</v>
      </c>
      <c r="AL143" s="31">
        <f t="shared" ca="1" si="135"/>
        <v>55132.569444444431</v>
      </c>
      <c r="AM143" s="31">
        <f t="shared" ca="1" si="136"/>
        <v>439.35972222222233</v>
      </c>
      <c r="AN143" s="31">
        <f t="shared" ca="1" si="137"/>
        <v>2143.2847222222222</v>
      </c>
      <c r="AO143" s="31">
        <f t="shared" ca="1" si="138"/>
        <v>1711.4715277777773</v>
      </c>
      <c r="AP143" s="31">
        <f t="shared" ca="1" si="139"/>
        <v>43686.806944444448</v>
      </c>
      <c r="AQ143" s="31">
        <f t="shared" ca="1" si="140"/>
        <v>2048.2006944444447</v>
      </c>
      <c r="AR143" s="31">
        <f t="shared" ca="1" si="141"/>
        <v>467.57708333333329</v>
      </c>
      <c r="AS143" s="31">
        <f t="shared" ca="1" si="142"/>
        <v>9872.0041666666693</v>
      </c>
      <c r="AT143" s="31">
        <f t="shared" ca="1" si="143"/>
        <v>-752.91041666666672</v>
      </c>
      <c r="AU143" s="31">
        <f t="shared" ca="1" si="144"/>
        <v>580.30277777777769</v>
      </c>
      <c r="AV143" s="31">
        <f t="shared" ca="1" si="145"/>
        <v>-4570.3041666666659</v>
      </c>
      <c r="AW143" s="31">
        <f t="shared" ca="1" si="146"/>
        <v>53.39583333333335</v>
      </c>
      <c r="AX143" s="31">
        <f t="shared" ca="1" si="147"/>
        <v>1401.9361111111111</v>
      </c>
      <c r="AY143" s="31">
        <f t="shared" ca="1" si="148"/>
        <v>-1132.0805555555555</v>
      </c>
      <c r="AZ143" s="31">
        <f t="shared" ca="1" si="149"/>
        <v>-2177.1819444444441</v>
      </c>
      <c r="BA143" s="31">
        <f t="shared" ca="1" si="150"/>
        <v>644.8125</v>
      </c>
      <c r="BB143" s="31">
        <f t="shared" ca="1" si="151"/>
        <v>-1410.101388888889</v>
      </c>
      <c r="BC143" s="31">
        <f t="shared" ca="1" si="152"/>
        <v>-1800.2902777777781</v>
      </c>
      <c r="BD143" s="11"/>
      <c r="BE143" s="4"/>
      <c r="BF143" s="11">
        <f t="shared" si="153"/>
        <v>6</v>
      </c>
      <c r="BG143" s="11">
        <f t="shared" si="102"/>
        <v>13</v>
      </c>
      <c r="BH143" s="32">
        <f>IF($BF143&gt;$Y$7,"",IF(AND($BF143=$Y$7,$BG143=23),"",Entrées!C171-Entrées!C170))</f>
        <v>-2774</v>
      </c>
      <c r="BI143" s="32">
        <f>IF($BF143&gt;$Y$7,"",IF(AND($BF143=$Y$7,$BG143=23),"",Entrées!D171-Entrées!D170))</f>
        <v>-3100</v>
      </c>
      <c r="BJ143" s="32">
        <f>IF($BF143&gt;$Y$7,"",IF(AND($BF143=$Y$7,$BG143=23),"",Entrées!E171-Entrées!E170))</f>
        <v>-3000</v>
      </c>
      <c r="BK143" s="32">
        <f>IF($BF143&gt;$Y$7,"",IF(AND($BF143=$Y$7,$BG143=23),"",Entrées!F171-Entrées!F170))</f>
        <v>-145.5</v>
      </c>
      <c r="BL143" s="32">
        <f>IF($BF143&gt;$Y$7,"",IF(AND($BF143=$Y$7,$BG143=23),"",Entrées!G171-Entrées!G170))</f>
        <v>-130</v>
      </c>
      <c r="BM143" s="32">
        <f>IF($BF143&gt;$Y$7,"",IF(AND($BF143=$Y$7,$BG143=23),"",Entrées!H171-Entrées!H170))</f>
        <v>-253</v>
      </c>
      <c r="BN143" s="32">
        <f>IF($BF143&gt;$Y$7,"",IF(AND($BF143=$Y$7,$BG143=23),"",Entrées!I171-Entrées!I170))</f>
        <v>-220.5</v>
      </c>
      <c r="BO143" s="32">
        <f>IF($BF143&gt;$Y$7,"",IF(AND($BF143=$Y$7,$BG143=23),"",Entrées!J171-Entrées!J170))</f>
        <v>-84.5</v>
      </c>
      <c r="BP143" s="32">
        <f>IF($BF143&gt;$Y$7,"",IF(AND($BF143=$Y$7,$BG143=23),"",Entrées!K171-Entrées!K170))</f>
        <v>-27.5</v>
      </c>
      <c r="BQ143" s="32">
        <f>IF($BF143&gt;$Y$7,"",IF(AND($BF143=$Y$7,$BG143=23),"",Entrées!L171-Entrées!L170))</f>
        <v>-1522</v>
      </c>
      <c r="BR143" s="32">
        <f>IF($BF143&gt;$Y$7,"",IF(AND($BF143=$Y$7,$BG143=23),"",Entrées!M171-Entrées!M170))</f>
        <v>0.5</v>
      </c>
      <c r="BS143" s="32">
        <f>IF($BF143&gt;$Y$7,"",IF(AND($BF143=$Y$7,$BG143=23),"",Entrées!N171-Entrées!N170))</f>
        <v>-0.5</v>
      </c>
      <c r="BT143" s="32">
        <f>IF($BF143&gt;$Y$7,"",IF(AND($BF143=$Y$7,$BG143=23),"",Entrées!O171-Entrées!O170))</f>
        <v>-390</v>
      </c>
      <c r="BU143" s="32">
        <f>IF($BF143&gt;$Y$7,"",IF(AND($BF143=$Y$7,$BG143=23),"",Entrées!P171-Entrées!P170))</f>
        <v>-2.5</v>
      </c>
      <c r="BV143" s="32">
        <f>IF($BF143&gt;$Y$7,"",IF(AND($BF143=$Y$7,$BG143=23),"",Entrées!Q171-Entrées!Q170))</f>
        <v>0</v>
      </c>
      <c r="BW143" s="32">
        <f>IF($BF143&gt;$Y$7,"",IF(AND($BF143=$Y$7,$BG143=23),"",Entrées!R171-Entrées!R170))</f>
        <v>0</v>
      </c>
      <c r="BX143" s="32">
        <f>IF($BF143&gt;$Y$7,"",IF(AND($BF143=$Y$7,$BG143=23),"",Entrées!S171-Entrées!S170))</f>
        <v>196</v>
      </c>
      <c r="BY143" s="32">
        <f>IF($BF143&gt;$Y$7,"",IF(AND($BF143=$Y$7,$BG143=23),"",Entrées!T171-Entrées!T170))</f>
        <v>0</v>
      </c>
      <c r="BZ143" s="32">
        <f>IF($BF143&gt;$Y$7,"",IF(AND($BF143=$Y$7,$BG143=23),"",Entrées!U171-Entrées!U170))</f>
        <v>-366</v>
      </c>
      <c r="CA143" s="32">
        <f>IF($BF143&gt;$Y$7,"",IF(AND($BF143=$Y$7,$BG143=23),"",Entrées!V171-Entrées!V170))</f>
        <v>-450</v>
      </c>
      <c r="CB143" s="4"/>
      <c r="CC143" s="4"/>
      <c r="CD143" s="33">
        <f>IF($BF143&lt;=$Y$7,Entrées!J170/CD$2,"")</f>
        <v>0.28256578947368421</v>
      </c>
      <c r="CE143" s="33">
        <f>IF($BF143&lt;=$Y$7,Entrées!K170/CE$2,"")</f>
        <v>0.19130952380952382</v>
      </c>
      <c r="CF143" s="11">
        <f t="shared" si="154"/>
        <v>7600</v>
      </c>
      <c r="CG143" s="11">
        <f t="shared" si="155"/>
        <v>4200</v>
      </c>
      <c r="CH143" s="52">
        <f t="shared" si="156"/>
        <v>0.26950009137426939</v>
      </c>
      <c r="CI143" s="52">
        <f t="shared" si="157"/>
        <v>0.11132787698412699</v>
      </c>
      <c r="CK143" s="11"/>
      <c r="CL143" s="4"/>
      <c r="CM143" s="11"/>
      <c r="CN143" s="11"/>
      <c r="CO143" s="4"/>
      <c r="CP143" s="11"/>
    </row>
    <row r="144" spans="1:94">
      <c r="A144" s="11" t="str">
        <f>"AE"&amp;A140</f>
        <v>AE152</v>
      </c>
      <c r="C144" s="11">
        <f t="shared" si="133"/>
        <v>4</v>
      </c>
      <c r="D144" s="27">
        <f t="shared" si="130"/>
        <v>22</v>
      </c>
      <c r="E144" s="28">
        <f ca="1">IF($D144&gt;$D$8,"",INDIRECT(ADDRESS(ROW(Entrées!$C$37)+($D144-1)*24+E$11,COLUMN(Entrées!$C$37)+($C144-1),4,TRUE,"Entrées")))</f>
        <v>359</v>
      </c>
      <c r="F144" s="28">
        <f ca="1">IF($D144&gt;$D$8,"",INDIRECT(ADDRESS(ROW(Entrées!$C$37)+($D144-1)*24+F$11,COLUMN(Entrées!$C$37)+($C144-1),4,TRUE,"Entrées")))</f>
        <v>358</v>
      </c>
      <c r="G144" s="28">
        <f ca="1">IF($D144&gt;$D$8,"",INDIRECT(ADDRESS(ROW(Entrées!$C$37)+($D144-1)*24+G$11,COLUMN(Entrées!$C$37)+($C144-1),4,TRUE,"Entrées")))</f>
        <v>357.5</v>
      </c>
      <c r="H144" s="28">
        <f ca="1">IF($D144&gt;$D$8,"",INDIRECT(ADDRESS(ROW(Entrées!$C$37)+($D144-1)*24+H$11,COLUMN(Entrées!$C$37)+($C144-1),4,TRUE,"Entrées")))</f>
        <v>358.5</v>
      </c>
      <c r="I144" s="28">
        <f ca="1">IF($D144&gt;$D$8,"",INDIRECT(ADDRESS(ROW(Entrées!$C$37)+($D144-1)*24+I$11,COLUMN(Entrées!$C$37)+($C144-1),4,TRUE,"Entrées")))</f>
        <v>357</v>
      </c>
      <c r="J144" s="28">
        <f ca="1">IF($D144&gt;$D$8,"",INDIRECT(ADDRESS(ROW(Entrées!$C$37)+($D144-1)*24+J$11,COLUMN(Entrées!$C$37)+($C144-1),4,TRUE,"Entrées")))</f>
        <v>357.5</v>
      </c>
      <c r="K144" s="28">
        <f ca="1">IF($D144&gt;$D$8,"",INDIRECT(ADDRESS(ROW(Entrées!$C$37)+($D144-1)*24+K$11,COLUMN(Entrées!$C$37)+($C144-1),4,TRUE,"Entrées")))</f>
        <v>357</v>
      </c>
      <c r="L144" s="28">
        <f ca="1">IF($D144&gt;$D$8,"",INDIRECT(ADDRESS(ROW(Entrées!$C$37)+($D144-1)*24+L$11,COLUMN(Entrées!$C$37)+($C144-1),4,TRUE,"Entrées")))</f>
        <v>356</v>
      </c>
      <c r="M144" s="28">
        <f ca="1">IF($D144&gt;$D$8,"",INDIRECT(ADDRESS(ROW(Entrées!$C$37)+($D144-1)*24+M$11,COLUMN(Entrées!$C$37)+($C144-1),4,TRUE,"Entrées")))</f>
        <v>358</v>
      </c>
      <c r="N144" s="28">
        <f ca="1">IF($D144&gt;$D$8,"",INDIRECT(ADDRESS(ROW(Entrées!$C$37)+($D144-1)*24+N$11,COLUMN(Entrées!$C$37)+($C144-1),4,TRUE,"Entrées")))</f>
        <v>358</v>
      </c>
      <c r="O144" s="28">
        <f ca="1">IF($D144&gt;$D$8,"",INDIRECT(ADDRESS(ROW(Entrées!$C$37)+($D144-1)*24+O$11,COLUMN(Entrées!$C$37)+($C144-1),4,TRUE,"Entrées")))</f>
        <v>357</v>
      </c>
      <c r="P144" s="28">
        <f ca="1">IF($D144&gt;$D$8,"",INDIRECT(ADDRESS(ROW(Entrées!$C$37)+($D144-1)*24+P$11,COLUMN(Entrées!$C$37)+($C144-1),4,TRUE,"Entrées")))</f>
        <v>356.5</v>
      </c>
      <c r="Q144" s="28">
        <f ca="1">IF($D144&gt;$D$8,"",INDIRECT(ADDRESS(ROW(Entrées!$C$37)+($D144-1)*24+Q$11,COLUMN(Entrées!$C$37)+($C144-1),4,TRUE,"Entrées")))</f>
        <v>359.5</v>
      </c>
      <c r="R144" s="28">
        <f ca="1">IF($D144&gt;$D$8,"",INDIRECT(ADDRESS(ROW(Entrées!$C$37)+($D144-1)*24+R$11,COLUMN(Entrées!$C$37)+($C144-1),4,TRUE,"Entrées")))</f>
        <v>361</v>
      </c>
      <c r="S144" s="28">
        <f ca="1">IF($D144&gt;$D$8,"",INDIRECT(ADDRESS(ROW(Entrées!$C$37)+($D144-1)*24+S$11,COLUMN(Entrées!$C$37)+($C144-1),4,TRUE,"Entrées")))</f>
        <v>362.5</v>
      </c>
      <c r="T144" s="28">
        <f ca="1">IF($D144&gt;$D$8,"",INDIRECT(ADDRESS(ROW(Entrées!$C$37)+($D144-1)*24+T$11,COLUMN(Entrées!$C$37)+($C144-1),4,TRUE,"Entrées")))</f>
        <v>358.5</v>
      </c>
      <c r="U144" s="28">
        <f ca="1">IF($D144&gt;$D$8,"",INDIRECT(ADDRESS(ROW(Entrées!$C$37)+($D144-1)*24+U$11,COLUMN(Entrées!$C$37)+($C144-1),4,TRUE,"Entrées")))</f>
        <v>360</v>
      </c>
      <c r="V144" s="28">
        <f ca="1">IF($D144&gt;$D$8,"",INDIRECT(ADDRESS(ROW(Entrées!$C$37)+($D144-1)*24+V$11,COLUMN(Entrées!$C$37)+($C144-1),4,TRUE,"Entrées")))</f>
        <v>358.5</v>
      </c>
      <c r="W144" s="28">
        <f ca="1">IF($D144&gt;$D$8,"",INDIRECT(ADDRESS(ROW(Entrées!$C$37)+($D144-1)*24+W$11,COLUMN(Entrées!$C$37)+($C144-1),4,TRUE,"Entrées")))</f>
        <v>357</v>
      </c>
      <c r="X144" s="28">
        <f ca="1">IF($D144&gt;$D$8,"",INDIRECT(ADDRESS(ROW(Entrées!$C$37)+($D144-1)*24+X$11,COLUMN(Entrées!$C$37)+($C144-1),4,TRUE,"Entrées")))</f>
        <v>356</v>
      </c>
      <c r="Y144" s="28">
        <f ca="1">IF($D144&gt;$D$8,"",INDIRECT(ADDRESS(ROW(Entrées!$C$37)+($D144-1)*24+Y$11,COLUMN(Entrées!$C$37)+($C144-1),4,TRUE,"Entrées")))</f>
        <v>356</v>
      </c>
      <c r="Z144" s="28">
        <f ca="1">IF($D144&gt;$D$8,"",INDIRECT(ADDRESS(ROW(Entrées!$C$37)+($D144-1)*24+Z$11,COLUMN(Entrées!$C$37)+($C144-1),4,TRUE,"Entrées")))</f>
        <v>356</v>
      </c>
      <c r="AA144" s="28">
        <f ca="1">IF($D144&gt;$D$8,"",INDIRECT(ADDRESS(ROW(Entrées!$C$37)+($D144-1)*24+AA$11,COLUMN(Entrées!$C$37)+($C144-1),4,TRUE,"Entrées")))</f>
        <v>355</v>
      </c>
      <c r="AB144" s="28">
        <f ca="1">IF($D144&gt;$D$8,"",INDIRECT(ADDRESS(ROW(Entrées!$C$37)+($D144-1)*24+AB$11,COLUMN(Entrées!$C$37)+($C144-1),4,TRUE,"Entrées")))</f>
        <v>354.5</v>
      </c>
      <c r="AC144" s="11"/>
      <c r="AD144" s="40">
        <f t="shared" ca="1" si="129"/>
        <v>357.6875</v>
      </c>
      <c r="AE144" s="40">
        <f t="shared" ca="1" si="131"/>
        <v>362.5</v>
      </c>
      <c r="AF144" s="40">
        <f t="shared" ca="1" si="132"/>
        <v>354.5</v>
      </c>
      <c r="AG144" s="4"/>
      <c r="AH144" s="11">
        <f>Entrées!A171</f>
        <v>6</v>
      </c>
      <c r="AI144" s="13">
        <f>Entrées!B171</f>
        <v>14</v>
      </c>
      <c r="AJ144" s="31">
        <f t="shared" ca="1" si="158"/>
        <v>55625.834722222207</v>
      </c>
      <c r="AK144" s="31">
        <f t="shared" ca="1" si="134"/>
        <v>55155.277777777781</v>
      </c>
      <c r="AL144" s="31">
        <f t="shared" ca="1" si="135"/>
        <v>55132.569444444431</v>
      </c>
      <c r="AM144" s="31">
        <f t="shared" ca="1" si="136"/>
        <v>439.35972222222233</v>
      </c>
      <c r="AN144" s="31">
        <f t="shared" ca="1" si="137"/>
        <v>2143.2847222222222</v>
      </c>
      <c r="AO144" s="31">
        <f t="shared" ca="1" si="138"/>
        <v>1711.4715277777773</v>
      </c>
      <c r="AP144" s="31">
        <f t="shared" ca="1" si="139"/>
        <v>43686.806944444448</v>
      </c>
      <c r="AQ144" s="31">
        <f t="shared" ca="1" si="140"/>
        <v>2048.2006944444447</v>
      </c>
      <c r="AR144" s="31">
        <f t="shared" ca="1" si="141"/>
        <v>467.57708333333329</v>
      </c>
      <c r="AS144" s="31">
        <f t="shared" ca="1" si="142"/>
        <v>9872.0041666666693</v>
      </c>
      <c r="AT144" s="31">
        <f t="shared" ca="1" si="143"/>
        <v>-752.91041666666672</v>
      </c>
      <c r="AU144" s="31">
        <f t="shared" ca="1" si="144"/>
        <v>580.30277777777769</v>
      </c>
      <c r="AV144" s="31">
        <f t="shared" ca="1" si="145"/>
        <v>-4570.3041666666659</v>
      </c>
      <c r="AW144" s="31">
        <f t="shared" ca="1" si="146"/>
        <v>53.39583333333335</v>
      </c>
      <c r="AX144" s="31">
        <f t="shared" ca="1" si="147"/>
        <v>1401.9361111111111</v>
      </c>
      <c r="AY144" s="31">
        <f t="shared" ca="1" si="148"/>
        <v>-1132.0805555555555</v>
      </c>
      <c r="AZ144" s="31">
        <f t="shared" ca="1" si="149"/>
        <v>-2177.1819444444441</v>
      </c>
      <c r="BA144" s="31">
        <f t="shared" ca="1" si="150"/>
        <v>644.8125</v>
      </c>
      <c r="BB144" s="31">
        <f t="shared" ca="1" si="151"/>
        <v>-1410.101388888889</v>
      </c>
      <c r="BC144" s="31">
        <f t="shared" ca="1" si="152"/>
        <v>-1800.2902777777781</v>
      </c>
      <c r="BD144" s="11"/>
      <c r="BE144" s="4"/>
      <c r="BF144" s="11">
        <f t="shared" si="153"/>
        <v>6</v>
      </c>
      <c r="BG144" s="11">
        <f t="shared" si="102"/>
        <v>14</v>
      </c>
      <c r="BH144" s="32">
        <f>IF($BF144&gt;$Y$7,"",IF(AND($BF144=$Y$7,$BG144=23),"",Entrées!C172-Entrées!C171))</f>
        <v>-2802</v>
      </c>
      <c r="BI144" s="32">
        <f>IF($BF144&gt;$Y$7,"",IF(AND($BF144=$Y$7,$BG144=23),"",Entrées!D172-Entrées!D171))</f>
        <v>-2787.5</v>
      </c>
      <c r="BJ144" s="32">
        <f>IF($BF144&gt;$Y$7,"",IF(AND($BF144=$Y$7,$BG144=23),"",Entrées!E172-Entrées!E171))</f>
        <v>-2975</v>
      </c>
      <c r="BK144" s="32">
        <f>IF($BF144&gt;$Y$7,"",IF(AND($BF144=$Y$7,$BG144=23),"",Entrées!F172-Entrées!F171))</f>
        <v>-177.5</v>
      </c>
      <c r="BL144" s="32">
        <f>IF($BF144&gt;$Y$7,"",IF(AND($BF144=$Y$7,$BG144=23),"",Entrées!G172-Entrées!G171))</f>
        <v>-327.5</v>
      </c>
      <c r="BM144" s="32">
        <f>IF($BF144&gt;$Y$7,"",IF(AND($BF144=$Y$7,$BG144=23),"",Entrées!H172-Entrées!H171))</f>
        <v>-120</v>
      </c>
      <c r="BN144" s="32">
        <f>IF($BF144&gt;$Y$7,"",IF(AND($BF144=$Y$7,$BG144=23),"",Entrées!I172-Entrées!I171))</f>
        <v>-109</v>
      </c>
      <c r="BO144" s="32">
        <f>IF($BF144&gt;$Y$7,"",IF(AND($BF144=$Y$7,$BG144=23),"",Entrées!J172-Entrées!J171))</f>
        <v>91</v>
      </c>
      <c r="BP144" s="32">
        <f>IF($BF144&gt;$Y$7,"",IF(AND($BF144=$Y$7,$BG144=23),"",Entrées!K172-Entrées!K171))</f>
        <v>-114</v>
      </c>
      <c r="BQ144" s="32">
        <f>IF($BF144&gt;$Y$7,"",IF(AND($BF144=$Y$7,$BG144=23),"",Entrées!L172-Entrées!L171))</f>
        <v>-1521.5</v>
      </c>
      <c r="BR144" s="32">
        <f>IF($BF144&gt;$Y$7,"",IF(AND($BF144=$Y$7,$BG144=23),"",Entrées!M172-Entrées!M171))</f>
        <v>-13</v>
      </c>
      <c r="BS144" s="32">
        <f>IF($BF144&gt;$Y$7,"",IF(AND($BF144=$Y$7,$BG144=23),"",Entrées!N172-Entrées!N171))</f>
        <v>-1</v>
      </c>
      <c r="BT144" s="32">
        <f>IF($BF144&gt;$Y$7,"",IF(AND($BF144=$Y$7,$BG144=23),"",Entrées!O172-Entrées!O171))</f>
        <v>-510</v>
      </c>
      <c r="BU144" s="32">
        <f>IF($BF144&gt;$Y$7,"",IF(AND($BF144=$Y$7,$BG144=23),"",Entrées!P172-Entrées!P171))</f>
        <v>-4.5</v>
      </c>
      <c r="BV144" s="32">
        <f>IF($BF144&gt;$Y$7,"",IF(AND($BF144=$Y$7,$BG144=23),"",Entrées!Q172-Entrées!Q171))</f>
        <v>0</v>
      </c>
      <c r="BW144" s="32">
        <f>IF($BF144&gt;$Y$7,"",IF(AND($BF144=$Y$7,$BG144=23),"",Entrées!R172-Entrées!R171))</f>
        <v>0</v>
      </c>
      <c r="BX144" s="32">
        <f>IF($BF144&gt;$Y$7,"",IF(AND($BF144=$Y$7,$BG144=23),"",Entrées!S172-Entrées!S171))</f>
        <v>-402</v>
      </c>
      <c r="BY144" s="32">
        <f>IF($BF144&gt;$Y$7,"",IF(AND($BF144=$Y$7,$BG144=23),"",Entrées!T172-Entrées!T171))</f>
        <v>0</v>
      </c>
      <c r="BZ144" s="32">
        <f>IF($BF144&gt;$Y$7,"",IF(AND($BF144=$Y$7,$BG144=23),"",Entrées!U172-Entrées!U171))</f>
        <v>-140</v>
      </c>
      <c r="CA144" s="32">
        <f>IF($BF144&gt;$Y$7,"",IF(AND($BF144=$Y$7,$BG144=23),"",Entrées!V172-Entrées!V171))</f>
        <v>190</v>
      </c>
      <c r="CB144" s="4"/>
      <c r="CC144" s="4"/>
      <c r="CD144" s="33">
        <f>IF($BF144&lt;=$Y$7,Entrées!J171/CD$2,"")</f>
        <v>0.2714473684210526</v>
      </c>
      <c r="CE144" s="33">
        <f>IF($BF144&lt;=$Y$7,Entrées!K171/CE$2,"")</f>
        <v>0.18476190476190477</v>
      </c>
      <c r="CF144" s="11">
        <f t="shared" si="154"/>
        <v>7600</v>
      </c>
      <c r="CG144" s="11">
        <f t="shared" si="155"/>
        <v>4200</v>
      </c>
      <c r="CH144" s="52">
        <f t="shared" si="156"/>
        <v>0.26950009137426939</v>
      </c>
      <c r="CI144" s="52">
        <f t="shared" si="157"/>
        <v>0.11132787698412699</v>
      </c>
      <c r="CK144" s="11"/>
      <c r="CL144" s="4"/>
      <c r="CM144" s="11"/>
      <c r="CN144" s="11"/>
      <c r="CO144" s="4"/>
      <c r="CP144" s="11"/>
    </row>
    <row r="145" spans="1:94">
      <c r="A145" s="11" t="str">
        <f>"AF"&amp;A139</f>
        <v>AF123</v>
      </c>
      <c r="C145" s="11">
        <f t="shared" si="133"/>
        <v>4</v>
      </c>
      <c r="D145" s="27">
        <f t="shared" si="130"/>
        <v>23</v>
      </c>
      <c r="E145" s="28">
        <f ca="1">IF($D145&gt;$D$8,"",INDIRECT(ADDRESS(ROW(Entrées!$C$37)+($D145-1)*24+E$11,COLUMN(Entrées!$C$37)+($C145-1),4,TRUE,"Entrées")))</f>
        <v>356</v>
      </c>
      <c r="F145" s="28">
        <f ca="1">IF($D145&gt;$D$8,"",INDIRECT(ADDRESS(ROW(Entrées!$C$37)+($D145-1)*24+F$11,COLUMN(Entrées!$C$37)+($C145-1),4,TRUE,"Entrées")))</f>
        <v>354</v>
      </c>
      <c r="G145" s="28">
        <f ca="1">IF($D145&gt;$D$8,"",INDIRECT(ADDRESS(ROW(Entrées!$C$37)+($D145-1)*24+G$11,COLUMN(Entrées!$C$37)+($C145-1),4,TRUE,"Entrées")))</f>
        <v>354</v>
      </c>
      <c r="H145" s="28">
        <f ca="1">IF($D145&gt;$D$8,"",INDIRECT(ADDRESS(ROW(Entrées!$C$37)+($D145-1)*24+H$11,COLUMN(Entrées!$C$37)+($C145-1),4,TRUE,"Entrées")))</f>
        <v>352.5</v>
      </c>
      <c r="I145" s="28">
        <f ca="1">IF($D145&gt;$D$8,"",INDIRECT(ADDRESS(ROW(Entrées!$C$37)+($D145-1)*24+I$11,COLUMN(Entrées!$C$37)+($C145-1),4,TRUE,"Entrées")))</f>
        <v>351</v>
      </c>
      <c r="J145" s="28">
        <f ca="1">IF($D145&gt;$D$8,"",INDIRECT(ADDRESS(ROW(Entrées!$C$37)+($D145-1)*24+J$11,COLUMN(Entrées!$C$37)+($C145-1),4,TRUE,"Entrées")))</f>
        <v>351.5</v>
      </c>
      <c r="K145" s="28">
        <f ca="1">IF($D145&gt;$D$8,"",INDIRECT(ADDRESS(ROW(Entrées!$C$37)+($D145-1)*24+K$11,COLUMN(Entrées!$C$37)+($C145-1),4,TRUE,"Entrées")))</f>
        <v>351</v>
      </c>
      <c r="L145" s="28">
        <f ca="1">IF($D145&gt;$D$8,"",INDIRECT(ADDRESS(ROW(Entrées!$C$37)+($D145-1)*24+L$11,COLUMN(Entrées!$C$37)+($C145-1),4,TRUE,"Entrées")))</f>
        <v>348.5</v>
      </c>
      <c r="M145" s="28">
        <f ca="1">IF($D145&gt;$D$8,"",INDIRECT(ADDRESS(ROW(Entrées!$C$37)+($D145-1)*24+M$11,COLUMN(Entrées!$C$37)+($C145-1),4,TRUE,"Entrées")))</f>
        <v>350.5</v>
      </c>
      <c r="N145" s="28">
        <f ca="1">IF($D145&gt;$D$8,"",INDIRECT(ADDRESS(ROW(Entrées!$C$37)+($D145-1)*24+N$11,COLUMN(Entrées!$C$37)+($C145-1),4,TRUE,"Entrées")))</f>
        <v>352.5</v>
      </c>
      <c r="O145" s="28">
        <f ca="1">IF($D145&gt;$D$8,"",INDIRECT(ADDRESS(ROW(Entrées!$C$37)+($D145-1)*24+O$11,COLUMN(Entrées!$C$37)+($C145-1),4,TRUE,"Entrées")))</f>
        <v>357</v>
      </c>
      <c r="P145" s="28">
        <f ca="1">IF($D145&gt;$D$8,"",INDIRECT(ADDRESS(ROW(Entrées!$C$37)+($D145-1)*24+P$11,COLUMN(Entrées!$C$37)+($C145-1),4,TRUE,"Entrées")))</f>
        <v>361</v>
      </c>
      <c r="Q145" s="28">
        <f ca="1">IF($D145&gt;$D$8,"",INDIRECT(ADDRESS(ROW(Entrées!$C$37)+($D145-1)*24+Q$11,COLUMN(Entrées!$C$37)+($C145-1),4,TRUE,"Entrées")))</f>
        <v>362</v>
      </c>
      <c r="R145" s="28">
        <f ca="1">IF($D145&gt;$D$8,"",INDIRECT(ADDRESS(ROW(Entrées!$C$37)+($D145-1)*24+R$11,COLUMN(Entrées!$C$37)+($C145-1),4,TRUE,"Entrées")))</f>
        <v>368.5</v>
      </c>
      <c r="S145" s="28">
        <f ca="1">IF($D145&gt;$D$8,"",INDIRECT(ADDRESS(ROW(Entrées!$C$37)+($D145-1)*24+S$11,COLUMN(Entrées!$C$37)+($C145-1),4,TRUE,"Entrées")))</f>
        <v>363</v>
      </c>
      <c r="T145" s="28">
        <f ca="1">IF($D145&gt;$D$8,"",INDIRECT(ADDRESS(ROW(Entrées!$C$37)+($D145-1)*24+T$11,COLUMN(Entrées!$C$37)+($C145-1),4,TRUE,"Entrées")))</f>
        <v>364.5</v>
      </c>
      <c r="U145" s="28">
        <f ca="1">IF($D145&gt;$D$8,"",INDIRECT(ADDRESS(ROW(Entrées!$C$37)+($D145-1)*24+U$11,COLUMN(Entrées!$C$37)+($C145-1),4,TRUE,"Entrées")))</f>
        <v>363</v>
      </c>
      <c r="V145" s="28">
        <f ca="1">IF($D145&gt;$D$8,"",INDIRECT(ADDRESS(ROW(Entrées!$C$37)+($D145-1)*24+V$11,COLUMN(Entrées!$C$37)+($C145-1),4,TRUE,"Entrées")))</f>
        <v>360.5</v>
      </c>
      <c r="W145" s="28">
        <f ca="1">IF($D145&gt;$D$8,"",INDIRECT(ADDRESS(ROW(Entrées!$C$37)+($D145-1)*24+W$11,COLUMN(Entrées!$C$37)+($C145-1),4,TRUE,"Entrées")))</f>
        <v>362</v>
      </c>
      <c r="X145" s="28">
        <f ca="1">IF($D145&gt;$D$8,"",INDIRECT(ADDRESS(ROW(Entrées!$C$37)+($D145-1)*24+X$11,COLUMN(Entrées!$C$37)+($C145-1),4,TRUE,"Entrées")))</f>
        <v>362</v>
      </c>
      <c r="Y145" s="28">
        <f ca="1">IF($D145&gt;$D$8,"",INDIRECT(ADDRESS(ROW(Entrées!$C$37)+($D145-1)*24+Y$11,COLUMN(Entrées!$C$37)+($C145-1),4,TRUE,"Entrées")))</f>
        <v>359</v>
      </c>
      <c r="Z145" s="28">
        <f ca="1">IF($D145&gt;$D$8,"",INDIRECT(ADDRESS(ROW(Entrées!$C$37)+($D145-1)*24+Z$11,COLUMN(Entrées!$C$37)+($C145-1),4,TRUE,"Entrées")))</f>
        <v>361.5</v>
      </c>
      <c r="AA145" s="28">
        <f ca="1">IF($D145&gt;$D$8,"",INDIRECT(ADDRESS(ROW(Entrées!$C$37)+($D145-1)*24+AA$11,COLUMN(Entrées!$C$37)+($C145-1),4,TRUE,"Entrées")))</f>
        <v>357.5</v>
      </c>
      <c r="AB145" s="28">
        <f ca="1">IF($D145&gt;$D$8,"",INDIRECT(ADDRESS(ROW(Entrées!$C$37)+($D145-1)*24+AB$11,COLUMN(Entrées!$C$37)+($C145-1),4,TRUE,"Entrées")))</f>
        <v>359</v>
      </c>
      <c r="AC145" s="11"/>
      <c r="AD145" s="40">
        <f t="shared" ca="1" si="129"/>
        <v>357.58333333333331</v>
      </c>
      <c r="AE145" s="40">
        <f t="shared" ca="1" si="131"/>
        <v>368.5</v>
      </c>
      <c r="AF145" s="40">
        <f t="shared" ca="1" si="132"/>
        <v>348.5</v>
      </c>
      <c r="AG145" s="4"/>
      <c r="AH145" s="11">
        <f>Entrées!A172</f>
        <v>6</v>
      </c>
      <c r="AI145" s="13">
        <f>Entrées!B172</f>
        <v>15</v>
      </c>
      <c r="AJ145" s="31">
        <f t="shared" ca="1" si="158"/>
        <v>55625.834722222207</v>
      </c>
      <c r="AK145" s="31">
        <f t="shared" ca="1" si="134"/>
        <v>55155.277777777781</v>
      </c>
      <c r="AL145" s="31">
        <f t="shared" ca="1" si="135"/>
        <v>55132.569444444431</v>
      </c>
      <c r="AM145" s="31">
        <f t="shared" ca="1" si="136"/>
        <v>439.35972222222233</v>
      </c>
      <c r="AN145" s="31">
        <f t="shared" ca="1" si="137"/>
        <v>2143.2847222222222</v>
      </c>
      <c r="AO145" s="31">
        <f t="shared" ca="1" si="138"/>
        <v>1711.4715277777773</v>
      </c>
      <c r="AP145" s="31">
        <f t="shared" ca="1" si="139"/>
        <v>43686.806944444448</v>
      </c>
      <c r="AQ145" s="31">
        <f t="shared" ca="1" si="140"/>
        <v>2048.2006944444447</v>
      </c>
      <c r="AR145" s="31">
        <f t="shared" ca="1" si="141"/>
        <v>467.57708333333329</v>
      </c>
      <c r="AS145" s="31">
        <f t="shared" ca="1" si="142"/>
        <v>9872.0041666666693</v>
      </c>
      <c r="AT145" s="31">
        <f t="shared" ca="1" si="143"/>
        <v>-752.91041666666672</v>
      </c>
      <c r="AU145" s="31">
        <f t="shared" ca="1" si="144"/>
        <v>580.30277777777769</v>
      </c>
      <c r="AV145" s="31">
        <f t="shared" ca="1" si="145"/>
        <v>-4570.3041666666659</v>
      </c>
      <c r="AW145" s="31">
        <f t="shared" ca="1" si="146"/>
        <v>53.39583333333335</v>
      </c>
      <c r="AX145" s="31">
        <f t="shared" ca="1" si="147"/>
        <v>1401.9361111111111</v>
      </c>
      <c r="AY145" s="31">
        <f t="shared" ca="1" si="148"/>
        <v>-1132.0805555555555</v>
      </c>
      <c r="AZ145" s="31">
        <f t="shared" ca="1" si="149"/>
        <v>-2177.1819444444441</v>
      </c>
      <c r="BA145" s="31">
        <f t="shared" ca="1" si="150"/>
        <v>644.8125</v>
      </c>
      <c r="BB145" s="31">
        <f t="shared" ca="1" si="151"/>
        <v>-1410.101388888889</v>
      </c>
      <c r="BC145" s="31">
        <f t="shared" ca="1" si="152"/>
        <v>-1800.2902777777781</v>
      </c>
      <c r="BD145" s="11"/>
      <c r="BE145" s="4"/>
      <c r="BF145" s="11">
        <f t="shared" si="153"/>
        <v>6</v>
      </c>
      <c r="BG145" s="11">
        <f t="shared" si="102"/>
        <v>15</v>
      </c>
      <c r="BH145" s="32">
        <f>IF($BF145&gt;$Y$7,"",IF(AND($BF145=$Y$7,$BG145=23),"",Entrées!C173-Entrées!C172))</f>
        <v>-1826.5</v>
      </c>
      <c r="BI145" s="32">
        <f>IF($BF145&gt;$Y$7,"",IF(AND($BF145=$Y$7,$BG145=23),"",Entrées!D173-Entrées!D172))</f>
        <v>-2350</v>
      </c>
      <c r="BJ145" s="32">
        <f>IF($BF145&gt;$Y$7,"",IF(AND($BF145=$Y$7,$BG145=23),"",Entrées!E173-Entrées!E172))</f>
        <v>-2650</v>
      </c>
      <c r="BK145" s="32">
        <f>IF($BF145&gt;$Y$7,"",IF(AND($BF145=$Y$7,$BG145=23),"",Entrées!F173-Entrées!F172))</f>
        <v>-44</v>
      </c>
      <c r="BL145" s="32">
        <f>IF($BF145&gt;$Y$7,"",IF(AND($BF145=$Y$7,$BG145=23),"",Entrées!G173-Entrées!G172))</f>
        <v>-186.5</v>
      </c>
      <c r="BM145" s="32">
        <f>IF($BF145&gt;$Y$7,"",IF(AND($BF145=$Y$7,$BG145=23),"",Entrées!H173-Entrées!H172))</f>
        <v>-206</v>
      </c>
      <c r="BN145" s="32">
        <f>IF($BF145&gt;$Y$7,"",IF(AND($BF145=$Y$7,$BG145=23),"",Entrées!I173-Entrées!I172))</f>
        <v>-218</v>
      </c>
      <c r="BO145" s="32">
        <f>IF($BF145&gt;$Y$7,"",IF(AND($BF145=$Y$7,$BG145=23),"",Entrées!J173-Entrées!J172))</f>
        <v>137.5</v>
      </c>
      <c r="BP145" s="32">
        <f>IF($BF145&gt;$Y$7,"",IF(AND($BF145=$Y$7,$BG145=23),"",Entrées!K173-Entrées!K172))</f>
        <v>-80</v>
      </c>
      <c r="BQ145" s="32">
        <f>IF($BF145&gt;$Y$7,"",IF(AND($BF145=$Y$7,$BG145=23),"",Entrées!L173-Entrées!L172))</f>
        <v>-576.5</v>
      </c>
      <c r="BR145" s="32">
        <f>IF($BF145&gt;$Y$7,"",IF(AND($BF145=$Y$7,$BG145=23),"",Entrées!M173-Entrées!M172))</f>
        <v>-346</v>
      </c>
      <c r="BS145" s="32">
        <f>IF($BF145&gt;$Y$7,"",IF(AND($BF145=$Y$7,$BG145=23),"",Entrées!N173-Entrées!N172))</f>
        <v>6</v>
      </c>
      <c r="BT145" s="32">
        <f>IF($BF145&gt;$Y$7,"",IF(AND($BF145=$Y$7,$BG145=23),"",Entrées!O173-Entrées!O172))</f>
        <v>-315</v>
      </c>
      <c r="BU145" s="32">
        <f>IF($BF145&gt;$Y$7,"",IF(AND($BF145=$Y$7,$BG145=23),"",Entrées!P173-Entrées!P172))</f>
        <v>-3</v>
      </c>
      <c r="BV145" s="32">
        <f>IF($BF145&gt;$Y$7,"",IF(AND($BF145=$Y$7,$BG145=23),"",Entrées!Q173-Entrées!Q172))</f>
        <v>0</v>
      </c>
      <c r="BW145" s="32">
        <f>IF($BF145&gt;$Y$7,"",IF(AND($BF145=$Y$7,$BG145=23),"",Entrées!R173-Entrées!R172))</f>
        <v>0</v>
      </c>
      <c r="BX145" s="32">
        <f>IF($BF145&gt;$Y$7,"",IF(AND($BF145=$Y$7,$BG145=23),"",Entrées!S173-Entrées!S172))</f>
        <v>343</v>
      </c>
      <c r="BY145" s="32">
        <f>IF($BF145&gt;$Y$7,"",IF(AND($BF145=$Y$7,$BG145=23),"",Entrées!T173-Entrées!T172))</f>
        <v>0</v>
      </c>
      <c r="BZ145" s="32">
        <f>IF($BF145&gt;$Y$7,"",IF(AND($BF145=$Y$7,$BG145=23),"",Entrées!U173-Entrées!U172))</f>
        <v>-155</v>
      </c>
      <c r="CA145" s="32">
        <f>IF($BF145&gt;$Y$7,"",IF(AND($BF145=$Y$7,$BG145=23),"",Entrées!V173-Entrées!V172))</f>
        <v>-464</v>
      </c>
      <c r="CB145" s="4"/>
      <c r="CC145" s="4"/>
      <c r="CD145" s="33">
        <f>IF($BF145&lt;=$Y$7,Entrées!J172/CD$2,"")</f>
        <v>0.28342105263157896</v>
      </c>
      <c r="CE145" s="33">
        <f>IF($BF145&lt;=$Y$7,Entrées!K172/CE$2,"")</f>
        <v>0.15761904761904763</v>
      </c>
      <c r="CF145" s="11">
        <f t="shared" si="154"/>
        <v>7600</v>
      </c>
      <c r="CG145" s="11">
        <f t="shared" si="155"/>
        <v>4200</v>
      </c>
      <c r="CH145" s="52">
        <f t="shared" si="156"/>
        <v>0.26950009137426939</v>
      </c>
      <c r="CI145" s="52">
        <f t="shared" si="157"/>
        <v>0.11132787698412699</v>
      </c>
      <c r="CK145" s="11"/>
      <c r="CL145" s="4"/>
      <c r="CM145" s="11"/>
      <c r="CN145" s="11"/>
      <c r="CO145" s="4"/>
      <c r="CP145" s="11"/>
    </row>
    <row r="146" spans="1:94">
      <c r="A146" s="11" t="str">
        <f>"AF"&amp;A140</f>
        <v>AF152</v>
      </c>
      <c r="C146" s="11">
        <f t="shared" si="133"/>
        <v>4</v>
      </c>
      <c r="D146" s="27">
        <f t="shared" si="130"/>
        <v>24</v>
      </c>
      <c r="E146" s="28">
        <f ca="1">IF($D146&gt;$D$8,"",INDIRECT(ADDRESS(ROW(Entrées!$C$37)+($D146-1)*24+E$11,COLUMN(Entrées!$C$37)+($C146-1),4,TRUE,"Entrées")))</f>
        <v>358</v>
      </c>
      <c r="F146" s="28">
        <f ca="1">IF($D146&gt;$D$8,"",INDIRECT(ADDRESS(ROW(Entrées!$C$37)+($D146-1)*24+F$11,COLUMN(Entrées!$C$37)+($C146-1),4,TRUE,"Entrées")))</f>
        <v>358</v>
      </c>
      <c r="G146" s="28">
        <f ca="1">IF($D146&gt;$D$8,"",INDIRECT(ADDRESS(ROW(Entrées!$C$37)+($D146-1)*24+G$11,COLUMN(Entrées!$C$37)+($C146-1),4,TRUE,"Entrées")))</f>
        <v>357</v>
      </c>
      <c r="H146" s="28">
        <f ca="1">IF($D146&gt;$D$8,"",INDIRECT(ADDRESS(ROW(Entrées!$C$37)+($D146-1)*24+H$11,COLUMN(Entrées!$C$37)+($C146-1),4,TRUE,"Entrées")))</f>
        <v>353</v>
      </c>
      <c r="I146" s="28">
        <f ca="1">IF($D146&gt;$D$8,"",INDIRECT(ADDRESS(ROW(Entrées!$C$37)+($D146-1)*24+I$11,COLUMN(Entrées!$C$37)+($C146-1),4,TRUE,"Entrées")))</f>
        <v>350.5</v>
      </c>
      <c r="J146" s="28">
        <f ca="1">IF($D146&gt;$D$8,"",INDIRECT(ADDRESS(ROW(Entrées!$C$37)+($D146-1)*24+J$11,COLUMN(Entrées!$C$37)+($C146-1),4,TRUE,"Entrées")))</f>
        <v>348.5</v>
      </c>
      <c r="K146" s="28">
        <f ca="1">IF($D146&gt;$D$8,"",INDIRECT(ADDRESS(ROW(Entrées!$C$37)+($D146-1)*24+K$11,COLUMN(Entrées!$C$37)+($C146-1),4,TRUE,"Entrées")))</f>
        <v>347</v>
      </c>
      <c r="L146" s="28">
        <f ca="1">IF($D146&gt;$D$8,"",INDIRECT(ADDRESS(ROW(Entrées!$C$37)+($D146-1)*24+L$11,COLUMN(Entrées!$C$37)+($C146-1),4,TRUE,"Entrées")))</f>
        <v>347</v>
      </c>
      <c r="M146" s="28">
        <f ca="1">IF($D146&gt;$D$8,"",INDIRECT(ADDRESS(ROW(Entrées!$C$37)+($D146-1)*24+M$11,COLUMN(Entrées!$C$37)+($C146-1),4,TRUE,"Entrées")))</f>
        <v>347</v>
      </c>
      <c r="N146" s="28">
        <f ca="1">IF($D146&gt;$D$8,"",INDIRECT(ADDRESS(ROW(Entrées!$C$37)+($D146-1)*24+N$11,COLUMN(Entrées!$C$37)+($C146-1),4,TRUE,"Entrées")))</f>
        <v>433.5</v>
      </c>
      <c r="O146" s="28">
        <f ca="1">IF($D146&gt;$D$8,"",INDIRECT(ADDRESS(ROW(Entrées!$C$37)+($D146-1)*24+O$11,COLUMN(Entrées!$C$37)+($C146-1),4,TRUE,"Entrées")))</f>
        <v>518.5</v>
      </c>
      <c r="P146" s="28">
        <f ca="1">IF($D146&gt;$D$8,"",INDIRECT(ADDRESS(ROW(Entrées!$C$37)+($D146-1)*24+P$11,COLUMN(Entrées!$C$37)+($C146-1),4,TRUE,"Entrées")))</f>
        <v>348.5</v>
      </c>
      <c r="Q146" s="28">
        <f ca="1">IF($D146&gt;$D$8,"",INDIRECT(ADDRESS(ROW(Entrées!$C$37)+($D146-1)*24+Q$11,COLUMN(Entrées!$C$37)+($C146-1),4,TRUE,"Entrées")))</f>
        <v>354</v>
      </c>
      <c r="R146" s="28">
        <f ca="1">IF($D146&gt;$D$8,"",INDIRECT(ADDRESS(ROW(Entrées!$C$37)+($D146-1)*24+R$11,COLUMN(Entrées!$C$37)+($C146-1),4,TRUE,"Entrées")))</f>
        <v>356.5</v>
      </c>
      <c r="S146" s="28">
        <f ca="1">IF($D146&gt;$D$8,"",INDIRECT(ADDRESS(ROW(Entrées!$C$37)+($D146-1)*24+S$11,COLUMN(Entrées!$C$37)+($C146-1),4,TRUE,"Entrées")))</f>
        <v>356</v>
      </c>
      <c r="T146" s="28">
        <f ca="1">IF($D146&gt;$D$8,"",INDIRECT(ADDRESS(ROW(Entrées!$C$37)+($D146-1)*24+T$11,COLUMN(Entrées!$C$37)+($C146-1),4,TRUE,"Entrées")))</f>
        <v>358.5</v>
      </c>
      <c r="U146" s="28">
        <f ca="1">IF($D146&gt;$D$8,"",INDIRECT(ADDRESS(ROW(Entrées!$C$37)+($D146-1)*24+U$11,COLUMN(Entrées!$C$37)+($C146-1),4,TRUE,"Entrées")))</f>
        <v>357</v>
      </c>
      <c r="V146" s="28">
        <f ca="1">IF($D146&gt;$D$8,"",INDIRECT(ADDRESS(ROW(Entrées!$C$37)+($D146-1)*24+V$11,COLUMN(Entrées!$C$37)+($C146-1),4,TRUE,"Entrées")))</f>
        <v>357.5</v>
      </c>
      <c r="W146" s="28">
        <f ca="1">IF($D146&gt;$D$8,"",INDIRECT(ADDRESS(ROW(Entrées!$C$37)+($D146-1)*24+W$11,COLUMN(Entrées!$C$37)+($C146-1),4,TRUE,"Entrées")))</f>
        <v>358</v>
      </c>
      <c r="X146" s="28">
        <f ca="1">IF($D146&gt;$D$8,"",INDIRECT(ADDRESS(ROW(Entrées!$C$37)+($D146-1)*24+X$11,COLUMN(Entrées!$C$37)+($C146-1),4,TRUE,"Entrées")))</f>
        <v>356.5</v>
      </c>
      <c r="Y146" s="28">
        <f ca="1">IF($D146&gt;$D$8,"",INDIRECT(ADDRESS(ROW(Entrées!$C$37)+($D146-1)*24+Y$11,COLUMN(Entrées!$C$37)+($C146-1),4,TRUE,"Entrées")))</f>
        <v>356</v>
      </c>
      <c r="Z146" s="28">
        <f ca="1">IF($D146&gt;$D$8,"",INDIRECT(ADDRESS(ROW(Entrées!$C$37)+($D146-1)*24+Z$11,COLUMN(Entrées!$C$37)+($C146-1),4,TRUE,"Entrées")))</f>
        <v>357.5</v>
      </c>
      <c r="AA146" s="28">
        <f ca="1">IF($D146&gt;$D$8,"",INDIRECT(ADDRESS(ROW(Entrées!$C$37)+($D146-1)*24+AA$11,COLUMN(Entrées!$C$37)+($C146-1),4,TRUE,"Entrées")))</f>
        <v>356</v>
      </c>
      <c r="AB146" s="28">
        <f ca="1">IF($D146&gt;$D$8,"",INDIRECT(ADDRESS(ROW(Entrées!$C$37)+($D146-1)*24+AB$11,COLUMN(Entrées!$C$37)+($C146-1),4,TRUE,"Entrées")))</f>
        <v>360.5</v>
      </c>
      <c r="AC146" s="11"/>
      <c r="AD146" s="40">
        <f t="shared" ca="1" si="129"/>
        <v>364.60416666666669</v>
      </c>
      <c r="AE146" s="40">
        <f t="shared" ca="1" si="131"/>
        <v>518.5</v>
      </c>
      <c r="AF146" s="40">
        <f t="shared" ca="1" si="132"/>
        <v>347</v>
      </c>
      <c r="AG146" s="4"/>
      <c r="AH146" s="11">
        <f>Entrées!A173</f>
        <v>6</v>
      </c>
      <c r="AI146" s="13">
        <f>Entrées!B173</f>
        <v>16</v>
      </c>
      <c r="AJ146" s="31">
        <f t="shared" ca="1" si="158"/>
        <v>55625.834722222207</v>
      </c>
      <c r="AK146" s="31">
        <f t="shared" ca="1" si="134"/>
        <v>55155.277777777781</v>
      </c>
      <c r="AL146" s="31">
        <f t="shared" ca="1" si="135"/>
        <v>55132.569444444431</v>
      </c>
      <c r="AM146" s="31">
        <f t="shared" ca="1" si="136"/>
        <v>439.35972222222233</v>
      </c>
      <c r="AN146" s="31">
        <f t="shared" ca="1" si="137"/>
        <v>2143.2847222222222</v>
      </c>
      <c r="AO146" s="31">
        <f t="shared" ca="1" si="138"/>
        <v>1711.4715277777773</v>
      </c>
      <c r="AP146" s="31">
        <f t="shared" ca="1" si="139"/>
        <v>43686.806944444448</v>
      </c>
      <c r="AQ146" s="31">
        <f t="shared" ca="1" si="140"/>
        <v>2048.2006944444447</v>
      </c>
      <c r="AR146" s="31">
        <f t="shared" ca="1" si="141"/>
        <v>467.57708333333329</v>
      </c>
      <c r="AS146" s="31">
        <f t="shared" ca="1" si="142"/>
        <v>9872.0041666666693</v>
      </c>
      <c r="AT146" s="31">
        <f t="shared" ca="1" si="143"/>
        <v>-752.91041666666672</v>
      </c>
      <c r="AU146" s="31">
        <f t="shared" ca="1" si="144"/>
        <v>580.30277777777769</v>
      </c>
      <c r="AV146" s="31">
        <f t="shared" ca="1" si="145"/>
        <v>-4570.3041666666659</v>
      </c>
      <c r="AW146" s="31">
        <f t="shared" ca="1" si="146"/>
        <v>53.39583333333335</v>
      </c>
      <c r="AX146" s="31">
        <f t="shared" ca="1" si="147"/>
        <v>1401.9361111111111</v>
      </c>
      <c r="AY146" s="31">
        <f t="shared" ca="1" si="148"/>
        <v>-1132.0805555555555</v>
      </c>
      <c r="AZ146" s="31">
        <f t="shared" ca="1" si="149"/>
        <v>-2177.1819444444441</v>
      </c>
      <c r="BA146" s="31">
        <f t="shared" ca="1" si="150"/>
        <v>644.8125</v>
      </c>
      <c r="BB146" s="31">
        <f t="shared" ca="1" si="151"/>
        <v>-1410.101388888889</v>
      </c>
      <c r="BC146" s="31">
        <f t="shared" ca="1" si="152"/>
        <v>-1800.2902777777781</v>
      </c>
      <c r="BD146" s="11"/>
      <c r="BE146" s="4"/>
      <c r="BF146" s="11">
        <f t="shared" si="153"/>
        <v>6</v>
      </c>
      <c r="BG146" s="11">
        <f t="shared" si="102"/>
        <v>16</v>
      </c>
      <c r="BH146" s="32">
        <f>IF($BF146&gt;$Y$7,"",IF(AND($BF146=$Y$7,$BG146=23),"",Entrées!C174-Entrées!C173))</f>
        <v>-393</v>
      </c>
      <c r="BI146" s="32">
        <f>IF($BF146&gt;$Y$7,"",IF(AND($BF146=$Y$7,$BG146=23),"",Entrées!D174-Entrées!D173))</f>
        <v>-875</v>
      </c>
      <c r="BJ146" s="32">
        <f>IF($BF146&gt;$Y$7,"",IF(AND($BF146=$Y$7,$BG146=23),"",Entrées!E174-Entrées!E173))</f>
        <v>-1100</v>
      </c>
      <c r="BK146" s="32">
        <f>IF($BF146&gt;$Y$7,"",IF(AND($BF146=$Y$7,$BG146=23),"",Entrées!F174-Entrées!F173))</f>
        <v>46.5</v>
      </c>
      <c r="BL146" s="32">
        <f>IF($BF146&gt;$Y$7,"",IF(AND($BF146=$Y$7,$BG146=23),"",Entrées!G174-Entrées!G173))</f>
        <v>172</v>
      </c>
      <c r="BM146" s="32">
        <f>IF($BF146&gt;$Y$7,"",IF(AND($BF146=$Y$7,$BG146=23),"",Entrées!H174-Entrées!H173))</f>
        <v>-195.5</v>
      </c>
      <c r="BN146" s="32">
        <f>IF($BF146&gt;$Y$7,"",IF(AND($BF146=$Y$7,$BG146=23),"",Entrées!I174-Entrées!I173))</f>
        <v>359</v>
      </c>
      <c r="BO146" s="32">
        <f>IF($BF146&gt;$Y$7,"",IF(AND($BF146=$Y$7,$BG146=23),"",Entrées!J174-Entrées!J173))</f>
        <v>47</v>
      </c>
      <c r="BP146" s="32">
        <f>IF($BF146&gt;$Y$7,"",IF(AND($BF146=$Y$7,$BG146=23),"",Entrées!K174-Entrées!K173))</f>
        <v>-166</v>
      </c>
      <c r="BQ146" s="32">
        <f>IF($BF146&gt;$Y$7,"",IF(AND($BF146=$Y$7,$BG146=23),"",Entrées!L174-Entrées!L173))</f>
        <v>-2</v>
      </c>
      <c r="BR146" s="32">
        <f>IF($BF146&gt;$Y$7,"",IF(AND($BF146=$Y$7,$BG146=23),"",Entrées!M174-Entrées!M173))</f>
        <v>-874</v>
      </c>
      <c r="BS146" s="32">
        <f>IF($BF146&gt;$Y$7,"",IF(AND($BF146=$Y$7,$BG146=23),"",Entrées!N174-Entrées!N173))</f>
        <v>1.5</v>
      </c>
      <c r="BT146" s="32">
        <f>IF($BF146&gt;$Y$7,"",IF(AND($BF146=$Y$7,$BG146=23),"",Entrées!O174-Entrées!O173))</f>
        <v>219.5</v>
      </c>
      <c r="BU146" s="32">
        <f>IF($BF146&gt;$Y$7,"",IF(AND($BF146=$Y$7,$BG146=23),"",Entrées!P174-Entrées!P173))</f>
        <v>3</v>
      </c>
      <c r="BV146" s="32">
        <f>IF($BF146&gt;$Y$7,"",IF(AND($BF146=$Y$7,$BG146=23),"",Entrées!Q174-Entrées!Q173))</f>
        <v>0</v>
      </c>
      <c r="BW146" s="32">
        <f>IF($BF146&gt;$Y$7,"",IF(AND($BF146=$Y$7,$BG146=23),"",Entrées!R174-Entrées!R173))</f>
        <v>66</v>
      </c>
      <c r="BX146" s="32">
        <f>IF($BF146&gt;$Y$7,"",IF(AND($BF146=$Y$7,$BG146=23),"",Entrées!S174-Entrées!S173))</f>
        <v>82</v>
      </c>
      <c r="BY146" s="32">
        <f>IF($BF146&gt;$Y$7,"",IF(AND($BF146=$Y$7,$BG146=23),"",Entrées!T174-Entrées!T173))</f>
        <v>0</v>
      </c>
      <c r="BZ146" s="32">
        <f>IF($BF146&gt;$Y$7,"",IF(AND($BF146=$Y$7,$BG146=23),"",Entrées!U174-Entrées!U173))</f>
        <v>187</v>
      </c>
      <c r="CA146" s="32">
        <f>IF($BF146&gt;$Y$7,"",IF(AND($BF146=$Y$7,$BG146=23),"",Entrées!V174-Entrées!V173))</f>
        <v>35</v>
      </c>
      <c r="CB146" s="4"/>
      <c r="CC146" s="4"/>
      <c r="CD146" s="33">
        <f>IF($BF146&lt;=$Y$7,Entrées!J173/CD$2,"")</f>
        <v>0.30151315789473682</v>
      </c>
      <c r="CE146" s="33">
        <f>IF($BF146&lt;=$Y$7,Entrées!K173/CE$2,"")</f>
        <v>0.13857142857142857</v>
      </c>
      <c r="CF146" s="11">
        <f t="shared" si="154"/>
        <v>7600</v>
      </c>
      <c r="CG146" s="11">
        <f t="shared" si="155"/>
        <v>4200</v>
      </c>
      <c r="CH146" s="52">
        <f t="shared" si="156"/>
        <v>0.26950009137426939</v>
      </c>
      <c r="CI146" s="52">
        <f t="shared" si="157"/>
        <v>0.11132787698412699</v>
      </c>
      <c r="CK146" s="11"/>
      <c r="CL146" s="4"/>
      <c r="CM146" s="11"/>
      <c r="CN146" s="11"/>
      <c r="CO146" s="4"/>
      <c r="CP146" s="11"/>
    </row>
    <row r="147" spans="1:94">
      <c r="A147" s="11"/>
      <c r="C147" s="11">
        <f t="shared" si="133"/>
        <v>4</v>
      </c>
      <c r="D147" s="27">
        <f t="shared" si="130"/>
        <v>25</v>
      </c>
      <c r="E147" s="28">
        <f ca="1">IF($D147&gt;$D$8,"",INDIRECT(ADDRESS(ROW(Entrées!$C$37)+($D147-1)*24+E$11,COLUMN(Entrées!$C$37)+($C147-1),4,TRUE,"Entrées")))</f>
        <v>359</v>
      </c>
      <c r="F147" s="28">
        <f ca="1">IF($D147&gt;$D$8,"",INDIRECT(ADDRESS(ROW(Entrées!$C$37)+($D147-1)*24+F$11,COLUMN(Entrées!$C$37)+($C147-1),4,TRUE,"Entrées")))</f>
        <v>349.5</v>
      </c>
      <c r="G147" s="28">
        <f ca="1">IF($D147&gt;$D$8,"",INDIRECT(ADDRESS(ROW(Entrées!$C$37)+($D147-1)*24+G$11,COLUMN(Entrées!$C$37)+($C147-1),4,TRUE,"Entrées")))</f>
        <v>348.5</v>
      </c>
      <c r="H147" s="28">
        <f ca="1">IF($D147&gt;$D$8,"",INDIRECT(ADDRESS(ROW(Entrées!$C$37)+($D147-1)*24+H$11,COLUMN(Entrées!$C$37)+($C147-1),4,TRUE,"Entrées")))</f>
        <v>372.5</v>
      </c>
      <c r="I147" s="28">
        <f ca="1">IF($D147&gt;$D$8,"",INDIRECT(ADDRESS(ROW(Entrées!$C$37)+($D147-1)*24+I$11,COLUMN(Entrées!$C$37)+($C147-1),4,TRUE,"Entrées")))</f>
        <v>460</v>
      </c>
      <c r="J147" s="28">
        <f ca="1">IF($D147&gt;$D$8,"",INDIRECT(ADDRESS(ROW(Entrées!$C$37)+($D147-1)*24+J$11,COLUMN(Entrées!$C$37)+($C147-1),4,TRUE,"Entrées")))</f>
        <v>533.5</v>
      </c>
      <c r="K147" s="28">
        <f ca="1">IF($D147&gt;$D$8,"",INDIRECT(ADDRESS(ROW(Entrées!$C$37)+($D147-1)*24+K$11,COLUMN(Entrées!$C$37)+($C147-1),4,TRUE,"Entrées")))</f>
        <v>557.5</v>
      </c>
      <c r="L147" s="28">
        <f ca="1">IF($D147&gt;$D$8,"",INDIRECT(ADDRESS(ROW(Entrées!$C$37)+($D147-1)*24+L$11,COLUMN(Entrées!$C$37)+($C147-1),4,TRUE,"Entrées")))</f>
        <v>651.5</v>
      </c>
      <c r="M147" s="28">
        <f ca="1">IF($D147&gt;$D$8,"",INDIRECT(ADDRESS(ROW(Entrées!$C$37)+($D147-1)*24+M$11,COLUMN(Entrées!$C$37)+($C147-1),4,TRUE,"Entrées")))</f>
        <v>706.5</v>
      </c>
      <c r="N147" s="28">
        <f ca="1">IF($D147&gt;$D$8,"",INDIRECT(ADDRESS(ROW(Entrées!$C$37)+($D147-1)*24+N$11,COLUMN(Entrées!$C$37)+($C147-1),4,TRUE,"Entrées")))</f>
        <v>708.5</v>
      </c>
      <c r="O147" s="28">
        <f ca="1">IF($D147&gt;$D$8,"",INDIRECT(ADDRESS(ROW(Entrées!$C$37)+($D147-1)*24+O$11,COLUMN(Entrées!$C$37)+($C147-1),4,TRUE,"Entrées")))</f>
        <v>704.5</v>
      </c>
      <c r="P147" s="28">
        <f ca="1">IF($D147&gt;$D$8,"",INDIRECT(ADDRESS(ROW(Entrées!$C$37)+($D147-1)*24+P$11,COLUMN(Entrées!$C$37)+($C147-1),4,TRUE,"Entrées")))</f>
        <v>699</v>
      </c>
      <c r="Q147" s="28">
        <f ca="1">IF($D147&gt;$D$8,"",INDIRECT(ADDRESS(ROW(Entrées!$C$37)+($D147-1)*24+Q$11,COLUMN(Entrées!$C$37)+($C147-1),4,TRUE,"Entrées")))</f>
        <v>713.5</v>
      </c>
      <c r="R147" s="28">
        <f ca="1">IF($D147&gt;$D$8,"",INDIRECT(ADDRESS(ROW(Entrées!$C$37)+($D147-1)*24+R$11,COLUMN(Entrées!$C$37)+($C147-1),4,TRUE,"Entrées")))</f>
        <v>723</v>
      </c>
      <c r="S147" s="28">
        <f ca="1">IF($D147&gt;$D$8,"",INDIRECT(ADDRESS(ROW(Entrées!$C$37)+($D147-1)*24+S$11,COLUMN(Entrées!$C$37)+($C147-1),4,TRUE,"Entrées")))</f>
        <v>587.5</v>
      </c>
      <c r="T147" s="28">
        <f ca="1">IF($D147&gt;$D$8,"",INDIRECT(ADDRESS(ROW(Entrées!$C$37)+($D147-1)*24+T$11,COLUMN(Entrées!$C$37)+($C147-1),4,TRUE,"Entrées")))</f>
        <v>385.5</v>
      </c>
      <c r="U147" s="28">
        <f ca="1">IF($D147&gt;$D$8,"",INDIRECT(ADDRESS(ROW(Entrées!$C$37)+($D147-1)*24+U$11,COLUMN(Entrées!$C$37)+($C147-1),4,TRUE,"Entrées")))</f>
        <v>352.5</v>
      </c>
      <c r="V147" s="28">
        <f ca="1">IF($D147&gt;$D$8,"",INDIRECT(ADDRESS(ROW(Entrées!$C$37)+($D147-1)*24+V$11,COLUMN(Entrées!$C$37)+($C147-1),4,TRUE,"Entrées")))</f>
        <v>355</v>
      </c>
      <c r="W147" s="28">
        <f ca="1">IF($D147&gt;$D$8,"",INDIRECT(ADDRESS(ROW(Entrées!$C$37)+($D147-1)*24+W$11,COLUMN(Entrées!$C$37)+($C147-1),4,TRUE,"Entrées")))</f>
        <v>355</v>
      </c>
      <c r="X147" s="28">
        <f ca="1">IF($D147&gt;$D$8,"",INDIRECT(ADDRESS(ROW(Entrées!$C$37)+($D147-1)*24+X$11,COLUMN(Entrées!$C$37)+($C147-1),4,TRUE,"Entrées")))</f>
        <v>355</v>
      </c>
      <c r="Y147" s="28">
        <f ca="1">IF($D147&gt;$D$8,"",INDIRECT(ADDRESS(ROW(Entrées!$C$37)+($D147-1)*24+Y$11,COLUMN(Entrées!$C$37)+($C147-1),4,TRUE,"Entrées")))</f>
        <v>353.5</v>
      </c>
      <c r="Z147" s="28">
        <f ca="1">IF($D147&gt;$D$8,"",INDIRECT(ADDRESS(ROW(Entrées!$C$37)+($D147-1)*24+Z$11,COLUMN(Entrées!$C$37)+($C147-1),4,TRUE,"Entrées")))</f>
        <v>354</v>
      </c>
      <c r="AA147" s="28">
        <f ca="1">IF($D147&gt;$D$8,"",INDIRECT(ADDRESS(ROW(Entrées!$C$37)+($D147-1)*24+AA$11,COLUMN(Entrées!$C$37)+($C147-1),4,TRUE,"Entrées")))</f>
        <v>354.5</v>
      </c>
      <c r="AB147" s="28">
        <f ca="1">IF($D147&gt;$D$8,"",INDIRECT(ADDRESS(ROW(Entrées!$C$37)+($D147-1)*24+AB$11,COLUMN(Entrées!$C$37)+($C147-1),4,TRUE,"Entrées")))</f>
        <v>354.5</v>
      </c>
      <c r="AC147" s="11"/>
      <c r="AD147" s="40">
        <f t="shared" ca="1" si="129"/>
        <v>487.25</v>
      </c>
      <c r="AE147" s="40">
        <f t="shared" ca="1" si="131"/>
        <v>723</v>
      </c>
      <c r="AF147" s="40">
        <f t="shared" ca="1" si="132"/>
        <v>348.5</v>
      </c>
      <c r="AG147" s="4"/>
      <c r="AH147" s="11">
        <f>Entrées!A174</f>
        <v>6</v>
      </c>
      <c r="AI147" s="13">
        <f>Entrées!B174</f>
        <v>17</v>
      </c>
      <c r="AJ147" s="31">
        <f t="shared" ca="1" si="158"/>
        <v>55625.834722222207</v>
      </c>
      <c r="AK147" s="31">
        <f t="shared" ca="1" si="134"/>
        <v>55155.277777777781</v>
      </c>
      <c r="AL147" s="31">
        <f t="shared" ca="1" si="135"/>
        <v>55132.569444444431</v>
      </c>
      <c r="AM147" s="31">
        <f t="shared" ca="1" si="136"/>
        <v>439.35972222222233</v>
      </c>
      <c r="AN147" s="31">
        <f t="shared" ca="1" si="137"/>
        <v>2143.2847222222222</v>
      </c>
      <c r="AO147" s="31">
        <f t="shared" ca="1" si="138"/>
        <v>1711.4715277777773</v>
      </c>
      <c r="AP147" s="31">
        <f t="shared" ca="1" si="139"/>
        <v>43686.806944444448</v>
      </c>
      <c r="AQ147" s="31">
        <f t="shared" ca="1" si="140"/>
        <v>2048.2006944444447</v>
      </c>
      <c r="AR147" s="31">
        <f t="shared" ca="1" si="141"/>
        <v>467.57708333333329</v>
      </c>
      <c r="AS147" s="31">
        <f t="shared" ca="1" si="142"/>
        <v>9872.0041666666693</v>
      </c>
      <c r="AT147" s="31">
        <f t="shared" ca="1" si="143"/>
        <v>-752.91041666666672</v>
      </c>
      <c r="AU147" s="31">
        <f t="shared" ca="1" si="144"/>
        <v>580.30277777777769</v>
      </c>
      <c r="AV147" s="31">
        <f t="shared" ca="1" si="145"/>
        <v>-4570.3041666666659</v>
      </c>
      <c r="AW147" s="31">
        <f t="shared" ca="1" si="146"/>
        <v>53.39583333333335</v>
      </c>
      <c r="AX147" s="31">
        <f t="shared" ca="1" si="147"/>
        <v>1401.9361111111111</v>
      </c>
      <c r="AY147" s="31">
        <f t="shared" ca="1" si="148"/>
        <v>-1132.0805555555555</v>
      </c>
      <c r="AZ147" s="31">
        <f t="shared" ca="1" si="149"/>
        <v>-2177.1819444444441</v>
      </c>
      <c r="BA147" s="31">
        <f t="shared" ca="1" si="150"/>
        <v>644.8125</v>
      </c>
      <c r="BB147" s="31">
        <f t="shared" ca="1" si="151"/>
        <v>-1410.101388888889</v>
      </c>
      <c r="BC147" s="31">
        <f t="shared" ca="1" si="152"/>
        <v>-1800.2902777777781</v>
      </c>
      <c r="BD147" s="11"/>
      <c r="BE147" s="4"/>
      <c r="BF147" s="11">
        <f t="shared" si="153"/>
        <v>6</v>
      </c>
      <c r="BG147" s="11">
        <f t="shared" si="102"/>
        <v>17</v>
      </c>
      <c r="BH147" s="32">
        <f>IF($BF147&gt;$Y$7,"",IF(AND($BF147=$Y$7,$BG147=23),"",Entrées!C175-Entrées!C174))</f>
        <v>1331</v>
      </c>
      <c r="BI147" s="32">
        <f>IF($BF147&gt;$Y$7,"",IF(AND($BF147=$Y$7,$BG147=23),"",Entrées!D175-Entrées!D174))</f>
        <v>1862.5</v>
      </c>
      <c r="BJ147" s="32">
        <f>IF($BF147&gt;$Y$7,"",IF(AND($BF147=$Y$7,$BG147=23),"",Entrées!E175-Entrées!E174))</f>
        <v>1775</v>
      </c>
      <c r="BK147" s="32">
        <f>IF($BF147&gt;$Y$7,"",IF(AND($BF147=$Y$7,$BG147=23),"",Entrées!F175-Entrées!F174))</f>
        <v>26.5</v>
      </c>
      <c r="BL147" s="32">
        <f>IF($BF147&gt;$Y$7,"",IF(AND($BF147=$Y$7,$BG147=23),"",Entrées!G175-Entrées!G174))</f>
        <v>133.5</v>
      </c>
      <c r="BM147" s="32">
        <f>IF($BF147&gt;$Y$7,"",IF(AND($BF147=$Y$7,$BG147=23),"",Entrées!H175-Entrées!H174))</f>
        <v>174.5</v>
      </c>
      <c r="BN147" s="32">
        <f>IF($BF147&gt;$Y$7,"",IF(AND($BF147=$Y$7,$BG147=23),"",Entrées!I175-Entrées!I174))</f>
        <v>90</v>
      </c>
      <c r="BO147" s="32">
        <f>IF($BF147&gt;$Y$7,"",IF(AND($BF147=$Y$7,$BG147=23),"",Entrées!J175-Entrées!J174))</f>
        <v>-72</v>
      </c>
      <c r="BP147" s="32">
        <f>IF($BF147&gt;$Y$7,"",IF(AND($BF147=$Y$7,$BG147=23),"",Entrées!K175-Entrées!K174))</f>
        <v>-167.5</v>
      </c>
      <c r="BQ147" s="32">
        <f>IF($BF147&gt;$Y$7,"",IF(AND($BF147=$Y$7,$BG147=23),"",Entrées!L175-Entrées!L174))</f>
        <v>268.5</v>
      </c>
      <c r="BR147" s="32">
        <f>IF($BF147&gt;$Y$7,"",IF(AND($BF147=$Y$7,$BG147=23),"",Entrées!M175-Entrées!M174))</f>
        <v>718</v>
      </c>
      <c r="BS147" s="32">
        <f>IF($BF147&gt;$Y$7,"",IF(AND($BF147=$Y$7,$BG147=23),"",Entrées!N175-Entrées!N174))</f>
        <v>-2.5</v>
      </c>
      <c r="BT147" s="32">
        <f>IF($BF147&gt;$Y$7,"",IF(AND($BF147=$Y$7,$BG147=23),"",Entrées!O175-Entrées!O174))</f>
        <v>162</v>
      </c>
      <c r="BU147" s="32">
        <f>IF($BF147&gt;$Y$7,"",IF(AND($BF147=$Y$7,$BG147=23),"",Entrées!P175-Entrées!P174))</f>
        <v>2</v>
      </c>
      <c r="BV147" s="32">
        <f>IF($BF147&gt;$Y$7,"",IF(AND($BF147=$Y$7,$BG147=23),"",Entrées!Q175-Entrées!Q174))</f>
        <v>0</v>
      </c>
      <c r="BW147" s="32">
        <f>IF($BF147&gt;$Y$7,"",IF(AND($BF147=$Y$7,$BG147=23),"",Entrées!R175-Entrées!R174))</f>
        <v>-66</v>
      </c>
      <c r="BX147" s="32">
        <f>IF($BF147&gt;$Y$7,"",IF(AND($BF147=$Y$7,$BG147=23),"",Entrées!S175-Entrées!S174))</f>
        <v>-55</v>
      </c>
      <c r="BY147" s="32">
        <f>IF($BF147&gt;$Y$7,"",IF(AND($BF147=$Y$7,$BG147=23),"",Entrées!T175-Entrées!T174))</f>
        <v>0</v>
      </c>
      <c r="BZ147" s="32">
        <f>IF($BF147&gt;$Y$7,"",IF(AND($BF147=$Y$7,$BG147=23),"",Entrées!U175-Entrées!U174))</f>
        <v>-206</v>
      </c>
      <c r="CA147" s="32">
        <f>IF($BF147&gt;$Y$7,"",IF(AND($BF147=$Y$7,$BG147=23),"",Entrées!V175-Entrées!V174))</f>
        <v>-130</v>
      </c>
      <c r="CB147" s="4"/>
      <c r="CC147" s="4"/>
      <c r="CD147" s="33">
        <f>IF($BF147&lt;=$Y$7,Entrées!J174/CD$2,"")</f>
        <v>0.30769736842105261</v>
      </c>
      <c r="CE147" s="33">
        <f>IF($BF147&lt;=$Y$7,Entrées!K174/CE$2,"")</f>
        <v>9.9047619047619051E-2</v>
      </c>
      <c r="CF147" s="11">
        <f t="shared" si="154"/>
        <v>7600</v>
      </c>
      <c r="CG147" s="11">
        <f t="shared" si="155"/>
        <v>4200</v>
      </c>
      <c r="CH147" s="52">
        <f t="shared" si="156"/>
        <v>0.26950009137426939</v>
      </c>
      <c r="CI147" s="52">
        <f t="shared" si="157"/>
        <v>0.11132787698412699</v>
      </c>
      <c r="CK147" s="11"/>
      <c r="CL147" s="4"/>
      <c r="CM147" s="11"/>
      <c r="CN147" s="11"/>
      <c r="CO147" s="4"/>
      <c r="CP147" s="11"/>
    </row>
    <row r="148" spans="1:94">
      <c r="A148" s="11"/>
      <c r="B148" s="11"/>
      <c r="C148" s="11">
        <f t="shared" si="133"/>
        <v>4</v>
      </c>
      <c r="D148" s="27">
        <f t="shared" si="130"/>
        <v>26</v>
      </c>
      <c r="E148" s="28">
        <f ca="1">IF($D148&gt;$D$8,"",INDIRECT(ADDRESS(ROW(Entrées!$C$37)+($D148-1)*24+E$11,COLUMN(Entrées!$C$37)+($C148-1),4,TRUE,"Entrées")))</f>
        <v>355</v>
      </c>
      <c r="F148" s="28">
        <f ca="1">IF($D148&gt;$D$8,"",INDIRECT(ADDRESS(ROW(Entrées!$C$37)+($D148-1)*24+F$11,COLUMN(Entrées!$C$37)+($C148-1),4,TRUE,"Entrées")))</f>
        <v>354.5</v>
      </c>
      <c r="G148" s="28">
        <f ca="1">IF($D148&gt;$D$8,"",INDIRECT(ADDRESS(ROW(Entrées!$C$37)+($D148-1)*24+G$11,COLUMN(Entrées!$C$37)+($C148-1),4,TRUE,"Entrées")))</f>
        <v>352</v>
      </c>
      <c r="H148" s="28">
        <f ca="1">IF($D148&gt;$D$8,"",INDIRECT(ADDRESS(ROW(Entrées!$C$37)+($D148-1)*24+H$11,COLUMN(Entrées!$C$37)+($C148-1),4,TRUE,"Entrées")))</f>
        <v>345.5</v>
      </c>
      <c r="I148" s="28">
        <f ca="1">IF($D148&gt;$D$8,"",INDIRECT(ADDRESS(ROW(Entrées!$C$37)+($D148-1)*24+I$11,COLUMN(Entrées!$C$37)+($C148-1),4,TRUE,"Entrées")))</f>
        <v>345.5</v>
      </c>
      <c r="J148" s="28">
        <f ca="1">IF($D148&gt;$D$8,"",INDIRECT(ADDRESS(ROW(Entrées!$C$37)+($D148-1)*24+J$11,COLUMN(Entrées!$C$37)+($C148-1),4,TRUE,"Entrées")))</f>
        <v>433.5</v>
      </c>
      <c r="K148" s="28">
        <f ca="1">IF($D148&gt;$D$8,"",INDIRECT(ADDRESS(ROW(Entrées!$C$37)+($D148-1)*24+K$11,COLUMN(Entrées!$C$37)+($C148-1),4,TRUE,"Entrées")))</f>
        <v>532.5</v>
      </c>
      <c r="L148" s="28">
        <f ca="1">IF($D148&gt;$D$8,"",INDIRECT(ADDRESS(ROW(Entrées!$C$37)+($D148-1)*24+L$11,COLUMN(Entrées!$C$37)+($C148-1),4,TRUE,"Entrées")))</f>
        <v>573</v>
      </c>
      <c r="M148" s="28">
        <f ca="1">IF($D148&gt;$D$8,"",INDIRECT(ADDRESS(ROW(Entrées!$C$37)+($D148-1)*24+M$11,COLUMN(Entrées!$C$37)+($C148-1),4,TRUE,"Entrées")))</f>
        <v>706.5</v>
      </c>
      <c r="N148" s="28">
        <f ca="1">IF($D148&gt;$D$8,"",INDIRECT(ADDRESS(ROW(Entrées!$C$37)+($D148-1)*24+N$11,COLUMN(Entrées!$C$37)+($C148-1),4,TRUE,"Entrées")))</f>
        <v>705.5</v>
      </c>
      <c r="O148" s="28">
        <f ca="1">IF($D148&gt;$D$8,"",INDIRECT(ADDRESS(ROW(Entrées!$C$37)+($D148-1)*24+O$11,COLUMN(Entrées!$C$37)+($C148-1),4,TRUE,"Entrées")))</f>
        <v>342</v>
      </c>
      <c r="P148" s="28">
        <f ca="1">IF($D148&gt;$D$8,"",INDIRECT(ADDRESS(ROW(Entrées!$C$37)+($D148-1)*24+P$11,COLUMN(Entrées!$C$37)+($C148-1),4,TRUE,"Entrées")))</f>
        <v>515.5</v>
      </c>
      <c r="Q148" s="28">
        <f ca="1">IF($D148&gt;$D$8,"",INDIRECT(ADDRESS(ROW(Entrées!$C$37)+($D148-1)*24+Q$11,COLUMN(Entrées!$C$37)+($C148-1),4,TRUE,"Entrées")))</f>
        <v>703</v>
      </c>
      <c r="R148" s="28">
        <f ca="1">IF($D148&gt;$D$8,"",INDIRECT(ADDRESS(ROW(Entrées!$C$37)+($D148-1)*24+R$11,COLUMN(Entrées!$C$37)+($C148-1),4,TRUE,"Entrées")))</f>
        <v>699.5</v>
      </c>
      <c r="S148" s="28">
        <f ca="1">IF($D148&gt;$D$8,"",INDIRECT(ADDRESS(ROW(Entrées!$C$37)+($D148-1)*24+S$11,COLUMN(Entrées!$C$37)+($C148-1),4,TRUE,"Entrées")))</f>
        <v>704</v>
      </c>
      <c r="T148" s="28">
        <f ca="1">IF($D148&gt;$D$8,"",INDIRECT(ADDRESS(ROW(Entrées!$C$37)+($D148-1)*24+T$11,COLUMN(Entrées!$C$37)+($C148-1),4,TRUE,"Entrées")))</f>
        <v>553</v>
      </c>
      <c r="U148" s="28">
        <f ca="1">IF($D148&gt;$D$8,"",INDIRECT(ADDRESS(ROW(Entrées!$C$37)+($D148-1)*24+U$11,COLUMN(Entrées!$C$37)+($C148-1),4,TRUE,"Entrées")))</f>
        <v>540</v>
      </c>
      <c r="V148" s="28">
        <f ca="1">IF($D148&gt;$D$8,"",INDIRECT(ADDRESS(ROW(Entrées!$C$37)+($D148-1)*24+V$11,COLUMN(Entrées!$C$37)+($C148-1),4,TRUE,"Entrées")))</f>
        <v>544.5</v>
      </c>
      <c r="W148" s="28">
        <f ca="1">IF($D148&gt;$D$8,"",INDIRECT(ADDRESS(ROW(Entrées!$C$37)+($D148-1)*24+W$11,COLUMN(Entrées!$C$37)+($C148-1),4,TRUE,"Entrées")))</f>
        <v>548.5</v>
      </c>
      <c r="X148" s="28">
        <f ca="1">IF($D148&gt;$D$8,"",INDIRECT(ADDRESS(ROW(Entrées!$C$37)+($D148-1)*24+X$11,COLUMN(Entrées!$C$37)+($C148-1),4,TRUE,"Entrées")))</f>
        <v>547</v>
      </c>
      <c r="Y148" s="28">
        <f ca="1">IF($D148&gt;$D$8,"",INDIRECT(ADDRESS(ROW(Entrées!$C$37)+($D148-1)*24+Y$11,COLUMN(Entrées!$C$37)+($C148-1),4,TRUE,"Entrées")))</f>
        <v>546</v>
      </c>
      <c r="Z148" s="28">
        <f ca="1">IF($D148&gt;$D$8,"",INDIRECT(ADDRESS(ROW(Entrées!$C$37)+($D148-1)*24+Z$11,COLUMN(Entrées!$C$37)+($C148-1),4,TRUE,"Entrées")))</f>
        <v>541.5</v>
      </c>
      <c r="AA148" s="28">
        <f ca="1">IF($D148&gt;$D$8,"",INDIRECT(ADDRESS(ROW(Entrées!$C$37)+($D148-1)*24+AA$11,COLUMN(Entrées!$C$37)+($C148-1),4,TRUE,"Entrées")))</f>
        <v>536.5</v>
      </c>
      <c r="AB148" s="28">
        <f ca="1">IF($D148&gt;$D$8,"",INDIRECT(ADDRESS(ROW(Entrées!$C$37)+($D148-1)*24+AB$11,COLUMN(Entrées!$C$37)+($C148-1),4,TRUE,"Entrées")))</f>
        <v>540</v>
      </c>
      <c r="AC148" s="11"/>
      <c r="AD148" s="40">
        <f t="shared" ca="1" si="129"/>
        <v>523.52083333333337</v>
      </c>
      <c r="AE148" s="40">
        <f t="shared" ca="1" si="131"/>
        <v>706.5</v>
      </c>
      <c r="AF148" s="40">
        <f t="shared" ca="1" si="132"/>
        <v>342</v>
      </c>
      <c r="AG148" s="4"/>
      <c r="AH148" s="11">
        <f>Entrées!A175</f>
        <v>6</v>
      </c>
      <c r="AI148" s="13">
        <f>Entrées!B175</f>
        <v>18</v>
      </c>
      <c r="AJ148" s="31">
        <f t="shared" ca="1" si="158"/>
        <v>55625.834722222207</v>
      </c>
      <c r="AK148" s="31">
        <f t="shared" ca="1" si="134"/>
        <v>55155.277777777781</v>
      </c>
      <c r="AL148" s="31">
        <f t="shared" ca="1" si="135"/>
        <v>55132.569444444431</v>
      </c>
      <c r="AM148" s="31">
        <f t="shared" ca="1" si="136"/>
        <v>439.35972222222233</v>
      </c>
      <c r="AN148" s="31">
        <f t="shared" ca="1" si="137"/>
        <v>2143.2847222222222</v>
      </c>
      <c r="AO148" s="31">
        <f t="shared" ca="1" si="138"/>
        <v>1711.4715277777773</v>
      </c>
      <c r="AP148" s="31">
        <f t="shared" ca="1" si="139"/>
        <v>43686.806944444448</v>
      </c>
      <c r="AQ148" s="31">
        <f t="shared" ca="1" si="140"/>
        <v>2048.2006944444447</v>
      </c>
      <c r="AR148" s="31">
        <f t="shared" ca="1" si="141"/>
        <v>467.57708333333329</v>
      </c>
      <c r="AS148" s="31">
        <f t="shared" ca="1" si="142"/>
        <v>9872.0041666666693</v>
      </c>
      <c r="AT148" s="31">
        <f t="shared" ca="1" si="143"/>
        <v>-752.91041666666672</v>
      </c>
      <c r="AU148" s="31">
        <f t="shared" ca="1" si="144"/>
        <v>580.30277777777769</v>
      </c>
      <c r="AV148" s="31">
        <f t="shared" ca="1" si="145"/>
        <v>-4570.3041666666659</v>
      </c>
      <c r="AW148" s="31">
        <f t="shared" ca="1" si="146"/>
        <v>53.39583333333335</v>
      </c>
      <c r="AX148" s="31">
        <f t="shared" ca="1" si="147"/>
        <v>1401.9361111111111</v>
      </c>
      <c r="AY148" s="31">
        <f t="shared" ca="1" si="148"/>
        <v>-1132.0805555555555</v>
      </c>
      <c r="AZ148" s="31">
        <f t="shared" ca="1" si="149"/>
        <v>-2177.1819444444441</v>
      </c>
      <c r="BA148" s="31">
        <f t="shared" ca="1" si="150"/>
        <v>644.8125</v>
      </c>
      <c r="BB148" s="31">
        <f t="shared" ca="1" si="151"/>
        <v>-1410.101388888889</v>
      </c>
      <c r="BC148" s="31">
        <f t="shared" ca="1" si="152"/>
        <v>-1800.2902777777781</v>
      </c>
      <c r="BD148" s="11"/>
      <c r="BE148" s="4"/>
      <c r="BF148" s="11">
        <f t="shared" si="153"/>
        <v>6</v>
      </c>
      <c r="BG148" s="11">
        <f t="shared" si="102"/>
        <v>18</v>
      </c>
      <c r="BH148" s="32">
        <f>IF($BF148&gt;$Y$7,"",IF(AND($BF148=$Y$7,$BG148=23),"",Entrées!C176-Entrées!C175))</f>
        <v>2247.5</v>
      </c>
      <c r="BI148" s="32">
        <f>IF($BF148&gt;$Y$7,"",IF(AND($BF148=$Y$7,$BG148=23),"",Entrées!D176-Entrées!D175))</f>
        <v>2012.5</v>
      </c>
      <c r="BJ148" s="32">
        <f>IF($BF148&gt;$Y$7,"",IF(AND($BF148=$Y$7,$BG148=23),"",Entrées!E176-Entrées!E175))</f>
        <v>1950</v>
      </c>
      <c r="BK148" s="32">
        <f>IF($BF148&gt;$Y$7,"",IF(AND($BF148=$Y$7,$BG148=23),"",Entrées!F176-Entrées!F175))</f>
        <v>248</v>
      </c>
      <c r="BL148" s="32">
        <f>IF($BF148&gt;$Y$7,"",IF(AND($BF148=$Y$7,$BG148=23),"",Entrées!G176-Entrées!G175))</f>
        <v>158</v>
      </c>
      <c r="BM148" s="32">
        <f>IF($BF148&gt;$Y$7,"",IF(AND($BF148=$Y$7,$BG148=23),"",Entrées!H176-Entrées!H175))</f>
        <v>462</v>
      </c>
      <c r="BN148" s="32">
        <f>IF($BF148&gt;$Y$7,"",IF(AND($BF148=$Y$7,$BG148=23),"",Entrées!I176-Entrées!I175))</f>
        <v>103.5</v>
      </c>
      <c r="BO148" s="32">
        <f>IF($BF148&gt;$Y$7,"",IF(AND($BF148=$Y$7,$BG148=23),"",Entrées!J176-Entrées!J175))</f>
        <v>-224.5</v>
      </c>
      <c r="BP148" s="32">
        <f>IF($BF148&gt;$Y$7,"",IF(AND($BF148=$Y$7,$BG148=23),"",Entrées!K176-Entrées!K175))</f>
        <v>-151</v>
      </c>
      <c r="BQ148" s="32">
        <f>IF($BF148&gt;$Y$7,"",IF(AND($BF148=$Y$7,$BG148=23),"",Entrées!L176-Entrées!L175))</f>
        <v>1054</v>
      </c>
      <c r="BR148" s="32">
        <f>IF($BF148&gt;$Y$7,"",IF(AND($BF148=$Y$7,$BG148=23),"",Entrées!M176-Entrées!M175))</f>
        <v>459</v>
      </c>
      <c r="BS148" s="32">
        <f>IF($BF148&gt;$Y$7,"",IF(AND($BF148=$Y$7,$BG148=23),"",Entrées!N176-Entrées!N175))</f>
        <v>5</v>
      </c>
      <c r="BT148" s="32">
        <f>IF($BF148&gt;$Y$7,"",IF(AND($BF148=$Y$7,$BG148=23),"",Entrées!O176-Entrées!O175))</f>
        <v>133.5</v>
      </c>
      <c r="BU148" s="32">
        <f>IF($BF148&gt;$Y$7,"",IF(AND($BF148=$Y$7,$BG148=23),"",Entrées!P176-Entrées!P175))</f>
        <v>5.5</v>
      </c>
      <c r="BV148" s="32">
        <f>IF($BF148&gt;$Y$7,"",IF(AND($BF148=$Y$7,$BG148=23),"",Entrées!Q176-Entrées!Q175))</f>
        <v>0</v>
      </c>
      <c r="BW148" s="32">
        <f>IF($BF148&gt;$Y$7,"",IF(AND($BF148=$Y$7,$BG148=23),"",Entrées!R176-Entrées!R175))</f>
        <v>0</v>
      </c>
      <c r="BX148" s="32">
        <f>IF($BF148&gt;$Y$7,"",IF(AND($BF148=$Y$7,$BG148=23),"",Entrées!S176-Entrées!S175))</f>
        <v>859</v>
      </c>
      <c r="BY148" s="32">
        <f>IF($BF148&gt;$Y$7,"",IF(AND($BF148=$Y$7,$BG148=23),"",Entrées!T176-Entrées!T175))</f>
        <v>0</v>
      </c>
      <c r="BZ148" s="32">
        <f>IF($BF148&gt;$Y$7,"",IF(AND($BF148=$Y$7,$BG148=23),"",Entrées!U176-Entrées!U175))</f>
        <v>-25</v>
      </c>
      <c r="CA148" s="32">
        <f>IF($BF148&gt;$Y$7,"",IF(AND($BF148=$Y$7,$BG148=23),"",Entrées!V176-Entrées!V175))</f>
        <v>197</v>
      </c>
      <c r="CB148" s="4"/>
      <c r="CC148" s="4"/>
      <c r="CD148" s="33">
        <f>IF($BF148&lt;=$Y$7,Entrées!J175/CD$2,"")</f>
        <v>0.29822368421052631</v>
      </c>
      <c r="CE148" s="33">
        <f>IF($BF148&lt;=$Y$7,Entrées!K175/CE$2,"")</f>
        <v>5.9166666666666666E-2</v>
      </c>
      <c r="CF148" s="11">
        <f t="shared" si="154"/>
        <v>7600</v>
      </c>
      <c r="CG148" s="11">
        <f t="shared" si="155"/>
        <v>4200</v>
      </c>
      <c r="CH148" s="52">
        <f t="shared" si="156"/>
        <v>0.26950009137426939</v>
      </c>
      <c r="CI148" s="52">
        <f t="shared" si="157"/>
        <v>0.11132787698412699</v>
      </c>
      <c r="CK148" s="11"/>
      <c r="CL148" s="4"/>
      <c r="CM148" s="11"/>
      <c r="CN148" s="11"/>
      <c r="CO148" s="4"/>
      <c r="CP148" s="11"/>
    </row>
    <row r="149" spans="1:94">
      <c r="A149" s="11"/>
      <c r="B149" s="11"/>
      <c r="C149" s="11">
        <f t="shared" si="133"/>
        <v>4</v>
      </c>
      <c r="D149" s="27">
        <f t="shared" si="130"/>
        <v>27</v>
      </c>
      <c r="E149" s="28">
        <f ca="1">IF($D149&gt;$D$8,"",INDIRECT(ADDRESS(ROW(Entrées!$C$37)+($D149-1)*24+E$11,COLUMN(Entrées!$C$37)+($C149-1),4,TRUE,"Entrées")))</f>
        <v>351</v>
      </c>
      <c r="F149" s="28">
        <f ca="1">IF($D149&gt;$D$8,"",INDIRECT(ADDRESS(ROW(Entrées!$C$37)+($D149-1)*24+F$11,COLUMN(Entrées!$C$37)+($C149-1),4,TRUE,"Entrées")))</f>
        <v>355.5</v>
      </c>
      <c r="G149" s="28">
        <f ca="1">IF($D149&gt;$D$8,"",INDIRECT(ADDRESS(ROW(Entrées!$C$37)+($D149-1)*24+G$11,COLUMN(Entrées!$C$37)+($C149-1),4,TRUE,"Entrées")))</f>
        <v>355.5</v>
      </c>
      <c r="H149" s="28">
        <f ca="1">IF($D149&gt;$D$8,"",INDIRECT(ADDRESS(ROW(Entrées!$C$37)+($D149-1)*24+H$11,COLUMN(Entrées!$C$37)+($C149-1),4,TRUE,"Entrées")))</f>
        <v>356.5</v>
      </c>
      <c r="I149" s="28">
        <f ca="1">IF($D149&gt;$D$8,"",INDIRECT(ADDRESS(ROW(Entrées!$C$37)+($D149-1)*24+I$11,COLUMN(Entrées!$C$37)+($C149-1),4,TRUE,"Entrées")))</f>
        <v>355.5</v>
      </c>
      <c r="J149" s="28">
        <f ca="1">IF($D149&gt;$D$8,"",INDIRECT(ADDRESS(ROW(Entrées!$C$37)+($D149-1)*24+J$11,COLUMN(Entrées!$C$37)+($C149-1),4,TRUE,"Entrées")))</f>
        <v>357</v>
      </c>
      <c r="K149" s="28">
        <f ca="1">IF($D149&gt;$D$8,"",INDIRECT(ADDRESS(ROW(Entrées!$C$37)+($D149-1)*24+K$11,COLUMN(Entrées!$C$37)+($C149-1),4,TRUE,"Entrées")))</f>
        <v>355.5</v>
      </c>
      <c r="L149" s="28">
        <f ca="1">IF($D149&gt;$D$8,"",INDIRECT(ADDRESS(ROW(Entrées!$C$37)+($D149-1)*24+L$11,COLUMN(Entrées!$C$37)+($C149-1),4,TRUE,"Entrées")))</f>
        <v>355.5</v>
      </c>
      <c r="M149" s="28">
        <f ca="1">IF($D149&gt;$D$8,"",INDIRECT(ADDRESS(ROW(Entrées!$C$37)+($D149-1)*24+M$11,COLUMN(Entrées!$C$37)+($C149-1),4,TRUE,"Entrées")))</f>
        <v>355.5</v>
      </c>
      <c r="N149" s="28">
        <f ca="1">IF($D149&gt;$D$8,"",INDIRECT(ADDRESS(ROW(Entrées!$C$37)+($D149-1)*24+N$11,COLUMN(Entrées!$C$37)+($C149-1),4,TRUE,"Entrées")))</f>
        <v>355.5</v>
      </c>
      <c r="O149" s="28">
        <f ca="1">IF($D149&gt;$D$8,"",INDIRECT(ADDRESS(ROW(Entrées!$C$37)+($D149-1)*24+O$11,COLUMN(Entrées!$C$37)+($C149-1),4,TRUE,"Entrées")))</f>
        <v>357</v>
      </c>
      <c r="P149" s="28">
        <f ca="1">IF($D149&gt;$D$8,"",INDIRECT(ADDRESS(ROW(Entrées!$C$37)+($D149-1)*24+P$11,COLUMN(Entrées!$C$37)+($C149-1),4,TRUE,"Entrées")))</f>
        <v>356.5</v>
      </c>
      <c r="Q149" s="28">
        <f ca="1">IF($D149&gt;$D$8,"",INDIRECT(ADDRESS(ROW(Entrées!$C$37)+($D149-1)*24+Q$11,COLUMN(Entrées!$C$37)+($C149-1),4,TRUE,"Entrées")))</f>
        <v>358</v>
      </c>
      <c r="R149" s="28">
        <f ca="1">IF($D149&gt;$D$8,"",INDIRECT(ADDRESS(ROW(Entrées!$C$37)+($D149-1)*24+R$11,COLUMN(Entrées!$C$37)+($C149-1),4,TRUE,"Entrées")))</f>
        <v>357</v>
      </c>
      <c r="S149" s="28">
        <f ca="1">IF($D149&gt;$D$8,"",INDIRECT(ADDRESS(ROW(Entrées!$C$37)+($D149-1)*24+S$11,COLUMN(Entrées!$C$37)+($C149-1),4,TRUE,"Entrées")))</f>
        <v>356</v>
      </c>
      <c r="T149" s="28">
        <f ca="1">IF($D149&gt;$D$8,"",INDIRECT(ADDRESS(ROW(Entrées!$C$37)+($D149-1)*24+T$11,COLUMN(Entrées!$C$37)+($C149-1),4,TRUE,"Entrées")))</f>
        <v>357</v>
      </c>
      <c r="U149" s="28">
        <f ca="1">IF($D149&gt;$D$8,"",INDIRECT(ADDRESS(ROW(Entrées!$C$37)+($D149-1)*24+U$11,COLUMN(Entrées!$C$37)+($C149-1),4,TRUE,"Entrées")))</f>
        <v>357</v>
      </c>
      <c r="V149" s="28">
        <f ca="1">IF($D149&gt;$D$8,"",INDIRECT(ADDRESS(ROW(Entrées!$C$37)+($D149-1)*24+V$11,COLUMN(Entrées!$C$37)+($C149-1),4,TRUE,"Entrées")))</f>
        <v>357.5</v>
      </c>
      <c r="W149" s="28">
        <f ca="1">IF($D149&gt;$D$8,"",INDIRECT(ADDRESS(ROW(Entrées!$C$37)+($D149-1)*24+W$11,COLUMN(Entrées!$C$37)+($C149-1),4,TRUE,"Entrées")))</f>
        <v>356.5</v>
      </c>
      <c r="X149" s="28">
        <f ca="1">IF($D149&gt;$D$8,"",INDIRECT(ADDRESS(ROW(Entrées!$C$37)+($D149-1)*24+X$11,COLUMN(Entrées!$C$37)+($C149-1),4,TRUE,"Entrées")))</f>
        <v>357</v>
      </c>
      <c r="Y149" s="28">
        <f ca="1">IF($D149&gt;$D$8,"",INDIRECT(ADDRESS(ROW(Entrées!$C$37)+($D149-1)*24+Y$11,COLUMN(Entrées!$C$37)+($C149-1),4,TRUE,"Entrées")))</f>
        <v>356.5</v>
      </c>
      <c r="Z149" s="28">
        <f ca="1">IF($D149&gt;$D$8,"",INDIRECT(ADDRESS(ROW(Entrées!$C$37)+($D149-1)*24+Z$11,COLUMN(Entrées!$C$37)+($C149-1),4,TRUE,"Entrées")))</f>
        <v>357</v>
      </c>
      <c r="AA149" s="28">
        <f ca="1">IF($D149&gt;$D$8,"",INDIRECT(ADDRESS(ROW(Entrées!$C$37)+($D149-1)*24+AA$11,COLUMN(Entrées!$C$37)+($C149-1),4,TRUE,"Entrées")))</f>
        <v>356</v>
      </c>
      <c r="AB149" s="28">
        <f ca="1">IF($D149&gt;$D$8,"",INDIRECT(ADDRESS(ROW(Entrées!$C$37)+($D149-1)*24+AB$11,COLUMN(Entrées!$C$37)+($C149-1),4,TRUE,"Entrées")))</f>
        <v>356.5</v>
      </c>
      <c r="AC149" s="11"/>
      <c r="AD149" s="40">
        <f t="shared" ca="1" si="129"/>
        <v>356.1875</v>
      </c>
      <c r="AE149" s="40">
        <f t="shared" ca="1" si="131"/>
        <v>358</v>
      </c>
      <c r="AF149" s="40">
        <f t="shared" ca="1" si="132"/>
        <v>351</v>
      </c>
      <c r="AG149" s="4"/>
      <c r="AH149" s="11">
        <f>Entrées!A176</f>
        <v>6</v>
      </c>
      <c r="AI149" s="13">
        <f>Entrées!B176</f>
        <v>19</v>
      </c>
      <c r="AJ149" s="31">
        <f t="shared" ca="1" si="158"/>
        <v>55625.834722222207</v>
      </c>
      <c r="AK149" s="31">
        <f t="shared" ca="1" si="134"/>
        <v>55155.277777777781</v>
      </c>
      <c r="AL149" s="31">
        <f t="shared" ca="1" si="135"/>
        <v>55132.569444444431</v>
      </c>
      <c r="AM149" s="31">
        <f t="shared" ca="1" si="136"/>
        <v>439.35972222222233</v>
      </c>
      <c r="AN149" s="31">
        <f t="shared" ca="1" si="137"/>
        <v>2143.2847222222222</v>
      </c>
      <c r="AO149" s="31">
        <f t="shared" ca="1" si="138"/>
        <v>1711.4715277777773</v>
      </c>
      <c r="AP149" s="31">
        <f t="shared" ca="1" si="139"/>
        <v>43686.806944444448</v>
      </c>
      <c r="AQ149" s="31">
        <f t="shared" ca="1" si="140"/>
        <v>2048.2006944444447</v>
      </c>
      <c r="AR149" s="31">
        <f t="shared" ca="1" si="141"/>
        <v>467.57708333333329</v>
      </c>
      <c r="AS149" s="31">
        <f t="shared" ca="1" si="142"/>
        <v>9872.0041666666693</v>
      </c>
      <c r="AT149" s="31">
        <f t="shared" ca="1" si="143"/>
        <v>-752.91041666666672</v>
      </c>
      <c r="AU149" s="31">
        <f t="shared" ca="1" si="144"/>
        <v>580.30277777777769</v>
      </c>
      <c r="AV149" s="31">
        <f t="shared" ca="1" si="145"/>
        <v>-4570.3041666666659</v>
      </c>
      <c r="AW149" s="31">
        <f t="shared" ca="1" si="146"/>
        <v>53.39583333333335</v>
      </c>
      <c r="AX149" s="31">
        <f t="shared" ca="1" si="147"/>
        <v>1401.9361111111111</v>
      </c>
      <c r="AY149" s="31">
        <f t="shared" ca="1" si="148"/>
        <v>-1132.0805555555555</v>
      </c>
      <c r="AZ149" s="31">
        <f t="shared" ca="1" si="149"/>
        <v>-2177.1819444444441</v>
      </c>
      <c r="BA149" s="31">
        <f t="shared" ca="1" si="150"/>
        <v>644.8125</v>
      </c>
      <c r="BB149" s="31">
        <f t="shared" ca="1" si="151"/>
        <v>-1410.101388888889</v>
      </c>
      <c r="BC149" s="31">
        <f t="shared" ca="1" si="152"/>
        <v>-1800.2902777777781</v>
      </c>
      <c r="BD149" s="11"/>
      <c r="BE149" s="4"/>
      <c r="BF149" s="11">
        <f t="shared" si="153"/>
        <v>6</v>
      </c>
      <c r="BG149" s="11">
        <f t="shared" si="102"/>
        <v>19</v>
      </c>
      <c r="BH149" s="32">
        <f>IF($BF149&gt;$Y$7,"",IF(AND($BF149=$Y$7,$BG149=23),"",Entrées!C177-Entrées!C176))</f>
        <v>430</v>
      </c>
      <c r="BI149" s="32">
        <f>IF($BF149&gt;$Y$7,"",IF(AND($BF149=$Y$7,$BG149=23),"",Entrées!D177-Entrées!D176))</f>
        <v>912.5</v>
      </c>
      <c r="BJ149" s="32">
        <f>IF($BF149&gt;$Y$7,"",IF(AND($BF149=$Y$7,$BG149=23),"",Entrées!E177-Entrées!E176))</f>
        <v>812.5</v>
      </c>
      <c r="BK149" s="32">
        <f>IF($BF149&gt;$Y$7,"",IF(AND($BF149=$Y$7,$BG149=23),"",Entrées!F177-Entrées!F176))</f>
        <v>-18</v>
      </c>
      <c r="BL149" s="32">
        <f>IF($BF149&gt;$Y$7,"",IF(AND($BF149=$Y$7,$BG149=23),"",Entrées!G177-Entrées!G176))</f>
        <v>-108</v>
      </c>
      <c r="BM149" s="32">
        <f>IF($BF149&gt;$Y$7,"",IF(AND($BF149=$Y$7,$BG149=23),"",Entrées!H177-Entrées!H176))</f>
        <v>370</v>
      </c>
      <c r="BN149" s="32">
        <f>IF($BF149&gt;$Y$7,"",IF(AND($BF149=$Y$7,$BG149=23),"",Entrées!I177-Entrées!I176))</f>
        <v>52.5</v>
      </c>
      <c r="BO149" s="32">
        <f>IF($BF149&gt;$Y$7,"",IF(AND($BF149=$Y$7,$BG149=23),"",Entrées!J177-Entrées!J176))</f>
        <v>-310.5</v>
      </c>
      <c r="BP149" s="32">
        <f>IF($BF149&gt;$Y$7,"",IF(AND($BF149=$Y$7,$BG149=23),"",Entrées!K177-Entrées!K176))</f>
        <v>-87.5</v>
      </c>
      <c r="BQ149" s="32">
        <f>IF($BF149&gt;$Y$7,"",IF(AND($BF149=$Y$7,$BG149=23),"",Entrées!L177-Entrées!L176))</f>
        <v>466.5</v>
      </c>
      <c r="BR149" s="32">
        <f>IF($BF149&gt;$Y$7,"",IF(AND($BF149=$Y$7,$BG149=23),"",Entrées!M177-Entrées!M176))</f>
        <v>53</v>
      </c>
      <c r="BS149" s="32">
        <f>IF($BF149&gt;$Y$7,"",IF(AND($BF149=$Y$7,$BG149=23),"",Entrées!N177-Entrées!N176))</f>
        <v>-1.5</v>
      </c>
      <c r="BT149" s="32">
        <f>IF($BF149&gt;$Y$7,"",IF(AND($BF149=$Y$7,$BG149=23),"",Entrées!O177-Entrées!O176))</f>
        <v>13.5</v>
      </c>
      <c r="BU149" s="32">
        <f>IF($BF149&gt;$Y$7,"",IF(AND($BF149=$Y$7,$BG149=23),"",Entrées!P177-Entrées!P176))</f>
        <v>-0.5</v>
      </c>
      <c r="BV149" s="32">
        <f>IF($BF149&gt;$Y$7,"",IF(AND($BF149=$Y$7,$BG149=23),"",Entrées!Q177-Entrées!Q176))</f>
        <v>0</v>
      </c>
      <c r="BW149" s="32">
        <f>IF($BF149&gt;$Y$7,"",IF(AND($BF149=$Y$7,$BG149=23),"",Entrées!R177-Entrées!R176))</f>
        <v>253</v>
      </c>
      <c r="BX149" s="32">
        <f>IF($BF149&gt;$Y$7,"",IF(AND($BF149=$Y$7,$BG149=23),"",Entrées!S177-Entrées!S176))</f>
        <v>-565</v>
      </c>
      <c r="BY149" s="32">
        <f>IF($BF149&gt;$Y$7,"",IF(AND($BF149=$Y$7,$BG149=23),"",Entrées!T177-Entrées!T176))</f>
        <v>0</v>
      </c>
      <c r="BZ149" s="32">
        <f>IF($BF149&gt;$Y$7,"",IF(AND($BF149=$Y$7,$BG149=23),"",Entrées!U177-Entrées!U176))</f>
        <v>0</v>
      </c>
      <c r="CA149" s="32">
        <f>IF($BF149&gt;$Y$7,"",IF(AND($BF149=$Y$7,$BG149=23),"",Entrées!V177-Entrées!V176))</f>
        <v>132</v>
      </c>
      <c r="CB149" s="4"/>
      <c r="CC149" s="4"/>
      <c r="CD149" s="33">
        <f>IF($BF149&lt;=$Y$7,Entrées!J176/CD$2,"")</f>
        <v>0.2686842105263158</v>
      </c>
      <c r="CE149" s="33">
        <f>IF($BF149&lt;=$Y$7,Entrées!K176/CE$2,"")</f>
        <v>2.3214285714285715E-2</v>
      </c>
      <c r="CF149" s="11">
        <f t="shared" si="154"/>
        <v>7600</v>
      </c>
      <c r="CG149" s="11">
        <f t="shared" si="155"/>
        <v>4200</v>
      </c>
      <c r="CH149" s="52">
        <f t="shared" si="156"/>
        <v>0.26950009137426939</v>
      </c>
      <c r="CI149" s="52">
        <f t="shared" si="157"/>
        <v>0.11132787698412699</v>
      </c>
      <c r="CK149" s="11"/>
      <c r="CL149" s="4"/>
      <c r="CM149" s="11"/>
      <c r="CN149" s="11"/>
      <c r="CO149" s="4"/>
      <c r="CP149" s="11"/>
    </row>
    <row r="150" spans="1:94">
      <c r="A150" s="11"/>
      <c r="B150" s="11"/>
      <c r="C150" s="11">
        <f t="shared" si="133"/>
        <v>4</v>
      </c>
      <c r="D150" s="27">
        <f t="shared" si="130"/>
        <v>28</v>
      </c>
      <c r="E150" s="28">
        <f ca="1">IF($D150&gt;$D$8,"",INDIRECT(ADDRESS(ROW(Entrées!$C$37)+($D150-1)*24+E$11,COLUMN(Entrées!$C$37)+($C150-1),4,TRUE,"Entrées")))</f>
        <v>357</v>
      </c>
      <c r="F150" s="28">
        <f ca="1">IF($D150&gt;$D$8,"",INDIRECT(ADDRESS(ROW(Entrées!$C$37)+($D150-1)*24+F$11,COLUMN(Entrées!$C$37)+($C150-1),4,TRUE,"Entrées")))</f>
        <v>355.5</v>
      </c>
      <c r="G150" s="28">
        <f ca="1">IF($D150&gt;$D$8,"",INDIRECT(ADDRESS(ROW(Entrées!$C$37)+($D150-1)*24+G$11,COLUMN(Entrées!$C$37)+($C150-1),4,TRUE,"Entrées")))</f>
        <v>356.5</v>
      </c>
      <c r="H150" s="28">
        <f ca="1">IF($D150&gt;$D$8,"",INDIRECT(ADDRESS(ROW(Entrées!$C$37)+($D150-1)*24+H$11,COLUMN(Entrées!$C$37)+($C150-1),4,TRUE,"Entrées")))</f>
        <v>356.5</v>
      </c>
      <c r="I150" s="28">
        <f ca="1">IF($D150&gt;$D$8,"",INDIRECT(ADDRESS(ROW(Entrées!$C$37)+($D150-1)*24+I$11,COLUMN(Entrées!$C$37)+($C150-1),4,TRUE,"Entrées")))</f>
        <v>355.5</v>
      </c>
      <c r="J150" s="28">
        <f ca="1">IF($D150&gt;$D$8,"",INDIRECT(ADDRESS(ROW(Entrées!$C$37)+($D150-1)*24+J$11,COLUMN(Entrées!$C$37)+($C150-1),4,TRUE,"Entrées")))</f>
        <v>356</v>
      </c>
      <c r="K150" s="28">
        <f ca="1">IF($D150&gt;$D$8,"",INDIRECT(ADDRESS(ROW(Entrées!$C$37)+($D150-1)*24+K$11,COLUMN(Entrées!$C$37)+($C150-1),4,TRUE,"Entrées")))</f>
        <v>356</v>
      </c>
      <c r="L150" s="28">
        <f ca="1">IF($D150&gt;$D$8,"",INDIRECT(ADDRESS(ROW(Entrées!$C$37)+($D150-1)*24+L$11,COLUMN(Entrées!$C$37)+($C150-1),4,TRUE,"Entrées")))</f>
        <v>353.5</v>
      </c>
      <c r="M150" s="28">
        <f ca="1">IF($D150&gt;$D$8,"",INDIRECT(ADDRESS(ROW(Entrées!$C$37)+($D150-1)*24+M$11,COLUMN(Entrées!$C$37)+($C150-1),4,TRUE,"Entrées")))</f>
        <v>355.5</v>
      </c>
      <c r="N150" s="28">
        <f ca="1">IF($D150&gt;$D$8,"",INDIRECT(ADDRESS(ROW(Entrées!$C$37)+($D150-1)*24+N$11,COLUMN(Entrées!$C$37)+($C150-1),4,TRUE,"Entrées")))</f>
        <v>356.5</v>
      </c>
      <c r="O150" s="28">
        <f ca="1">IF($D150&gt;$D$8,"",INDIRECT(ADDRESS(ROW(Entrées!$C$37)+($D150-1)*24+O$11,COLUMN(Entrées!$C$37)+($C150-1),4,TRUE,"Entrées")))</f>
        <v>356.5</v>
      </c>
      <c r="P150" s="28">
        <f ca="1">IF($D150&gt;$D$8,"",INDIRECT(ADDRESS(ROW(Entrées!$C$37)+($D150-1)*24+P$11,COLUMN(Entrées!$C$37)+($C150-1),4,TRUE,"Entrées")))</f>
        <v>358</v>
      </c>
      <c r="Q150" s="28">
        <f ca="1">IF($D150&gt;$D$8,"",INDIRECT(ADDRESS(ROW(Entrées!$C$37)+($D150-1)*24+Q$11,COLUMN(Entrées!$C$37)+($C150-1),4,TRUE,"Entrées")))</f>
        <v>357</v>
      </c>
      <c r="R150" s="28">
        <f ca="1">IF($D150&gt;$D$8,"",INDIRECT(ADDRESS(ROW(Entrées!$C$37)+($D150-1)*24+R$11,COLUMN(Entrées!$C$37)+($C150-1),4,TRUE,"Entrées")))</f>
        <v>357</v>
      </c>
      <c r="S150" s="28">
        <f ca="1">IF($D150&gt;$D$8,"",INDIRECT(ADDRESS(ROW(Entrées!$C$37)+($D150-1)*24+S$11,COLUMN(Entrées!$C$37)+($C150-1),4,TRUE,"Entrées")))</f>
        <v>358</v>
      </c>
      <c r="T150" s="28">
        <f ca="1">IF($D150&gt;$D$8,"",INDIRECT(ADDRESS(ROW(Entrées!$C$37)+($D150-1)*24+T$11,COLUMN(Entrées!$C$37)+($C150-1),4,TRUE,"Entrées")))</f>
        <v>356</v>
      </c>
      <c r="U150" s="28">
        <f ca="1">IF($D150&gt;$D$8,"",INDIRECT(ADDRESS(ROW(Entrées!$C$37)+($D150-1)*24+U$11,COLUMN(Entrées!$C$37)+($C150-1),4,TRUE,"Entrées")))</f>
        <v>356.5</v>
      </c>
      <c r="V150" s="28">
        <f ca="1">IF($D150&gt;$D$8,"",INDIRECT(ADDRESS(ROW(Entrées!$C$37)+($D150-1)*24+V$11,COLUMN(Entrées!$C$37)+($C150-1),4,TRUE,"Entrées")))</f>
        <v>357</v>
      </c>
      <c r="W150" s="28">
        <f ca="1">IF($D150&gt;$D$8,"",INDIRECT(ADDRESS(ROW(Entrées!$C$37)+($D150-1)*24+W$11,COLUMN(Entrées!$C$37)+($C150-1),4,TRUE,"Entrées")))</f>
        <v>356.5</v>
      </c>
      <c r="X150" s="28">
        <f ca="1">IF($D150&gt;$D$8,"",INDIRECT(ADDRESS(ROW(Entrées!$C$37)+($D150-1)*24+X$11,COLUMN(Entrées!$C$37)+($C150-1),4,TRUE,"Entrées")))</f>
        <v>357</v>
      </c>
      <c r="Y150" s="28">
        <f ca="1">IF($D150&gt;$D$8,"",INDIRECT(ADDRESS(ROW(Entrées!$C$37)+($D150-1)*24+Y$11,COLUMN(Entrées!$C$37)+($C150-1),4,TRUE,"Entrées")))</f>
        <v>357.5</v>
      </c>
      <c r="Z150" s="28">
        <f ca="1">IF($D150&gt;$D$8,"",INDIRECT(ADDRESS(ROW(Entrées!$C$37)+($D150-1)*24+Z$11,COLUMN(Entrées!$C$37)+($C150-1),4,TRUE,"Entrées")))</f>
        <v>356</v>
      </c>
      <c r="AA150" s="28">
        <f ca="1">IF($D150&gt;$D$8,"",INDIRECT(ADDRESS(ROW(Entrées!$C$37)+($D150-1)*24+AA$11,COLUMN(Entrées!$C$37)+($C150-1),4,TRUE,"Entrées")))</f>
        <v>356</v>
      </c>
      <c r="AB150" s="28">
        <f ca="1">IF($D150&gt;$D$8,"",INDIRECT(ADDRESS(ROW(Entrées!$C$37)+($D150-1)*24+AB$11,COLUMN(Entrées!$C$37)+($C150-1),4,TRUE,"Entrées")))</f>
        <v>357.5</v>
      </c>
      <c r="AC150" s="11"/>
      <c r="AD150" s="40">
        <f t="shared" ca="1" si="129"/>
        <v>356.45833333333331</v>
      </c>
      <c r="AE150" s="40">
        <f t="shared" ca="1" si="131"/>
        <v>358</v>
      </c>
      <c r="AF150" s="40">
        <f t="shared" ca="1" si="132"/>
        <v>353.5</v>
      </c>
      <c r="AG150" s="4"/>
      <c r="AH150" s="11">
        <f>Entrées!A177</f>
        <v>6</v>
      </c>
      <c r="AI150" s="13">
        <f>Entrées!B177</f>
        <v>20</v>
      </c>
      <c r="AJ150" s="31">
        <f t="shared" ca="1" si="158"/>
        <v>55625.834722222207</v>
      </c>
      <c r="AK150" s="31">
        <f t="shared" ca="1" si="134"/>
        <v>55155.277777777781</v>
      </c>
      <c r="AL150" s="31">
        <f t="shared" ca="1" si="135"/>
        <v>55132.569444444431</v>
      </c>
      <c r="AM150" s="31">
        <f t="shared" ca="1" si="136"/>
        <v>439.35972222222233</v>
      </c>
      <c r="AN150" s="31">
        <f t="shared" ca="1" si="137"/>
        <v>2143.2847222222222</v>
      </c>
      <c r="AO150" s="31">
        <f t="shared" ca="1" si="138"/>
        <v>1711.4715277777773</v>
      </c>
      <c r="AP150" s="31">
        <f t="shared" ca="1" si="139"/>
        <v>43686.806944444448</v>
      </c>
      <c r="AQ150" s="31">
        <f t="shared" ca="1" si="140"/>
        <v>2048.2006944444447</v>
      </c>
      <c r="AR150" s="31">
        <f t="shared" ca="1" si="141"/>
        <v>467.57708333333329</v>
      </c>
      <c r="AS150" s="31">
        <f t="shared" ca="1" si="142"/>
        <v>9872.0041666666693</v>
      </c>
      <c r="AT150" s="31">
        <f t="shared" ca="1" si="143"/>
        <v>-752.91041666666672</v>
      </c>
      <c r="AU150" s="31">
        <f t="shared" ca="1" si="144"/>
        <v>580.30277777777769</v>
      </c>
      <c r="AV150" s="31">
        <f t="shared" ca="1" si="145"/>
        <v>-4570.3041666666659</v>
      </c>
      <c r="AW150" s="31">
        <f t="shared" ca="1" si="146"/>
        <v>53.39583333333335</v>
      </c>
      <c r="AX150" s="31">
        <f t="shared" ca="1" si="147"/>
        <v>1401.9361111111111</v>
      </c>
      <c r="AY150" s="31">
        <f t="shared" ca="1" si="148"/>
        <v>-1132.0805555555555</v>
      </c>
      <c r="AZ150" s="31">
        <f t="shared" ca="1" si="149"/>
        <v>-2177.1819444444441</v>
      </c>
      <c r="BA150" s="31">
        <f t="shared" ca="1" si="150"/>
        <v>644.8125</v>
      </c>
      <c r="BB150" s="31">
        <f t="shared" ca="1" si="151"/>
        <v>-1410.101388888889</v>
      </c>
      <c r="BC150" s="31">
        <f t="shared" ca="1" si="152"/>
        <v>-1800.2902777777781</v>
      </c>
      <c r="BD150" s="11"/>
      <c r="BE150" s="4"/>
      <c r="BF150" s="11">
        <f t="shared" si="153"/>
        <v>6</v>
      </c>
      <c r="BG150" s="11">
        <f t="shared" si="102"/>
        <v>20</v>
      </c>
      <c r="BH150" s="32">
        <f>IF($BF150&gt;$Y$7,"",IF(AND($BF150=$Y$7,$BG150=23),"",Entrées!C178-Entrées!C177))</f>
        <v>191</v>
      </c>
      <c r="BI150" s="32">
        <f>IF($BF150&gt;$Y$7,"",IF(AND($BF150=$Y$7,$BG150=23),"",Entrées!D178-Entrées!D177))</f>
        <v>-12.5</v>
      </c>
      <c r="BJ150" s="32">
        <f>IF($BF150&gt;$Y$7,"",IF(AND($BF150=$Y$7,$BG150=23),"",Entrées!E178-Entrées!E177))</f>
        <v>25</v>
      </c>
      <c r="BK150" s="32">
        <f>IF($BF150&gt;$Y$7,"",IF(AND($BF150=$Y$7,$BG150=23),"",Entrées!F178-Entrées!F177))</f>
        <v>11.5</v>
      </c>
      <c r="BL150" s="32">
        <f>IF($BF150&gt;$Y$7,"",IF(AND($BF150=$Y$7,$BG150=23),"",Entrées!G178-Entrées!G177))</f>
        <v>-11.5</v>
      </c>
      <c r="BM150" s="32">
        <f>IF($BF150&gt;$Y$7,"",IF(AND($BF150=$Y$7,$BG150=23),"",Entrées!H178-Entrées!H177))</f>
        <v>10</v>
      </c>
      <c r="BN150" s="32">
        <f>IF($BF150&gt;$Y$7,"",IF(AND($BF150=$Y$7,$BG150=23),"",Entrées!I178-Entrées!I177))</f>
        <v>41</v>
      </c>
      <c r="BO150" s="32">
        <f>IF($BF150&gt;$Y$7,"",IF(AND($BF150=$Y$7,$BG150=23),"",Entrées!J178-Entrées!J177))</f>
        <v>-68.5</v>
      </c>
      <c r="BP150" s="32">
        <f>IF($BF150&gt;$Y$7,"",IF(AND($BF150=$Y$7,$BG150=23),"",Entrées!K178-Entrées!K177))</f>
        <v>-10</v>
      </c>
      <c r="BQ150" s="32">
        <f>IF($BF150&gt;$Y$7,"",IF(AND($BF150=$Y$7,$BG150=23),"",Entrées!L178-Entrées!L177))</f>
        <v>387.5</v>
      </c>
      <c r="BR150" s="32">
        <f>IF($BF150&gt;$Y$7,"",IF(AND($BF150=$Y$7,$BG150=23),"",Entrées!M178-Entrées!M177))</f>
        <v>2</v>
      </c>
      <c r="BS150" s="32">
        <f>IF($BF150&gt;$Y$7,"",IF(AND($BF150=$Y$7,$BG150=23),"",Entrées!N178-Entrées!N177))</f>
        <v>2</v>
      </c>
      <c r="BT150" s="32">
        <f>IF($BF150&gt;$Y$7,"",IF(AND($BF150=$Y$7,$BG150=23),"",Entrées!O178-Entrées!O177))</f>
        <v>-172.5</v>
      </c>
      <c r="BU150" s="32">
        <f>IF($BF150&gt;$Y$7,"",IF(AND($BF150=$Y$7,$BG150=23),"",Entrées!P178-Entrées!P177))</f>
        <v>0</v>
      </c>
      <c r="BV150" s="32">
        <f>IF($BF150&gt;$Y$7,"",IF(AND($BF150=$Y$7,$BG150=23),"",Entrées!Q178-Entrées!Q177))</f>
        <v>0</v>
      </c>
      <c r="BW150" s="32">
        <f>IF($BF150&gt;$Y$7,"",IF(AND($BF150=$Y$7,$BG150=23),"",Entrées!R178-Entrées!R177))</f>
        <v>-101</v>
      </c>
      <c r="BX150" s="32">
        <f>IF($BF150&gt;$Y$7,"",IF(AND($BF150=$Y$7,$BG150=23),"",Entrées!S178-Entrées!S177))</f>
        <v>-305</v>
      </c>
      <c r="BY150" s="32">
        <f>IF($BF150&gt;$Y$7,"",IF(AND($BF150=$Y$7,$BG150=23),"",Entrées!T178-Entrées!T177))</f>
        <v>0</v>
      </c>
      <c r="BZ150" s="32">
        <f>IF($BF150&gt;$Y$7,"",IF(AND($BF150=$Y$7,$BG150=23),"",Entrées!U178-Entrées!U177))</f>
        <v>0</v>
      </c>
      <c r="CA150" s="32">
        <f>IF($BF150&gt;$Y$7,"",IF(AND($BF150=$Y$7,$BG150=23),"",Entrées!V178-Entrées!V177))</f>
        <v>-243</v>
      </c>
      <c r="CB150" s="4"/>
      <c r="CC150" s="4"/>
      <c r="CD150" s="33">
        <f>IF($BF150&lt;=$Y$7,Entrées!J177/CD$2,"")</f>
        <v>0.22782894736842105</v>
      </c>
      <c r="CE150" s="33">
        <f>IF($BF150&lt;=$Y$7,Entrées!K177/CE$2,"")</f>
        <v>2.3809523809523812E-3</v>
      </c>
      <c r="CF150" s="11">
        <f t="shared" si="154"/>
        <v>7600</v>
      </c>
      <c r="CG150" s="11">
        <f t="shared" si="155"/>
        <v>4200</v>
      </c>
      <c r="CH150" s="52">
        <f t="shared" si="156"/>
        <v>0.26950009137426939</v>
      </c>
      <c r="CI150" s="52">
        <f t="shared" si="157"/>
        <v>0.11132787698412699</v>
      </c>
      <c r="CK150" s="11"/>
      <c r="CL150" s="4"/>
      <c r="CM150" s="11"/>
      <c r="CN150" s="11"/>
      <c r="CO150" s="4"/>
      <c r="CP150" s="11"/>
    </row>
    <row r="151" spans="1:94">
      <c r="A151" s="11"/>
      <c r="B151" s="11"/>
      <c r="C151" s="11">
        <f t="shared" si="133"/>
        <v>4</v>
      </c>
      <c r="D151" s="27">
        <f t="shared" si="130"/>
        <v>29</v>
      </c>
      <c r="E151" s="28">
        <f ca="1">IF($D151&gt;$D$8,"",INDIRECT(ADDRESS(ROW(Entrées!$C$37)+($D151-1)*24+E$11,COLUMN(Entrées!$C$37)+($C151-1),4,TRUE,"Entrées")))</f>
        <v>359</v>
      </c>
      <c r="F151" s="28">
        <f ca="1">IF($D151&gt;$D$8,"",INDIRECT(ADDRESS(ROW(Entrées!$C$37)+($D151-1)*24+F$11,COLUMN(Entrées!$C$37)+($C151-1),4,TRUE,"Entrées")))</f>
        <v>357</v>
      </c>
      <c r="G151" s="28">
        <f ca="1">IF($D151&gt;$D$8,"",INDIRECT(ADDRESS(ROW(Entrées!$C$37)+($D151-1)*24+G$11,COLUMN(Entrées!$C$37)+($C151-1),4,TRUE,"Entrées")))</f>
        <v>357</v>
      </c>
      <c r="H151" s="28">
        <f ca="1">IF($D151&gt;$D$8,"",INDIRECT(ADDRESS(ROW(Entrées!$C$37)+($D151-1)*24+H$11,COLUMN(Entrées!$C$37)+($C151-1),4,TRUE,"Entrées")))</f>
        <v>356.5</v>
      </c>
      <c r="I151" s="28">
        <f ca="1">IF($D151&gt;$D$8,"",INDIRECT(ADDRESS(ROW(Entrées!$C$37)+($D151-1)*24+I$11,COLUMN(Entrées!$C$37)+($C151-1),4,TRUE,"Entrées")))</f>
        <v>359.5</v>
      </c>
      <c r="J151" s="28">
        <f ca="1">IF($D151&gt;$D$8,"",INDIRECT(ADDRESS(ROW(Entrées!$C$37)+($D151-1)*24+J$11,COLUMN(Entrées!$C$37)+($C151-1),4,TRUE,"Entrées")))</f>
        <v>359</v>
      </c>
      <c r="K151" s="28">
        <f ca="1">IF($D151&gt;$D$8,"",INDIRECT(ADDRESS(ROW(Entrées!$C$37)+($D151-1)*24+K$11,COLUMN(Entrées!$C$37)+($C151-1),4,TRUE,"Entrées")))</f>
        <v>359</v>
      </c>
      <c r="L151" s="28">
        <f ca="1">IF($D151&gt;$D$8,"",INDIRECT(ADDRESS(ROW(Entrées!$C$37)+($D151-1)*24+L$11,COLUMN(Entrées!$C$37)+($C151-1),4,TRUE,"Entrées")))</f>
        <v>358.5</v>
      </c>
      <c r="M151" s="28">
        <f ca="1">IF($D151&gt;$D$8,"",INDIRECT(ADDRESS(ROW(Entrées!$C$37)+($D151-1)*24+M$11,COLUMN(Entrées!$C$37)+($C151-1),4,TRUE,"Entrées")))</f>
        <v>358.5</v>
      </c>
      <c r="N151" s="28">
        <f ca="1">IF($D151&gt;$D$8,"",INDIRECT(ADDRESS(ROW(Entrées!$C$37)+($D151-1)*24+N$11,COLUMN(Entrées!$C$37)+($C151-1),4,TRUE,"Entrées")))</f>
        <v>360.5</v>
      </c>
      <c r="O151" s="28">
        <f ca="1">IF($D151&gt;$D$8,"",INDIRECT(ADDRESS(ROW(Entrées!$C$37)+($D151-1)*24+O$11,COLUMN(Entrées!$C$37)+($C151-1),4,TRUE,"Entrées")))</f>
        <v>358.5</v>
      </c>
      <c r="P151" s="28">
        <f ca="1">IF($D151&gt;$D$8,"",INDIRECT(ADDRESS(ROW(Entrées!$C$37)+($D151-1)*24+P$11,COLUMN(Entrées!$C$37)+($C151-1),4,TRUE,"Entrées")))</f>
        <v>360.5</v>
      </c>
      <c r="Q151" s="28">
        <f ca="1">IF($D151&gt;$D$8,"",INDIRECT(ADDRESS(ROW(Entrées!$C$37)+($D151-1)*24+Q$11,COLUMN(Entrées!$C$37)+($C151-1),4,TRUE,"Entrées")))</f>
        <v>359</v>
      </c>
      <c r="R151" s="28">
        <f ca="1">IF($D151&gt;$D$8,"",INDIRECT(ADDRESS(ROW(Entrées!$C$37)+($D151-1)*24+R$11,COLUMN(Entrées!$C$37)+($C151-1),4,TRUE,"Entrées")))</f>
        <v>536</v>
      </c>
      <c r="S151" s="28">
        <f ca="1">IF($D151&gt;$D$8,"",INDIRECT(ADDRESS(ROW(Entrées!$C$37)+($D151-1)*24+S$11,COLUMN(Entrées!$C$37)+($C151-1),4,TRUE,"Entrées")))</f>
        <v>511.5</v>
      </c>
      <c r="T151" s="28">
        <f ca="1">IF($D151&gt;$D$8,"",INDIRECT(ADDRESS(ROW(Entrées!$C$37)+($D151-1)*24+T$11,COLUMN(Entrées!$C$37)+($C151-1),4,TRUE,"Entrées")))</f>
        <v>507</v>
      </c>
      <c r="U151" s="28">
        <f ca="1">IF($D151&gt;$D$8,"",INDIRECT(ADDRESS(ROW(Entrées!$C$37)+($D151-1)*24+U$11,COLUMN(Entrées!$C$37)+($C151-1),4,TRUE,"Entrées")))</f>
        <v>422.5</v>
      </c>
      <c r="V151" s="28">
        <f ca="1">IF($D151&gt;$D$8,"",INDIRECT(ADDRESS(ROW(Entrées!$C$37)+($D151-1)*24+V$11,COLUMN(Entrées!$C$37)+($C151-1),4,TRUE,"Entrées")))</f>
        <v>359.5</v>
      </c>
      <c r="W151" s="28">
        <f ca="1">IF($D151&gt;$D$8,"",INDIRECT(ADDRESS(ROW(Entrées!$C$37)+($D151-1)*24+W$11,COLUMN(Entrées!$C$37)+($C151-1),4,TRUE,"Entrées")))</f>
        <v>354</v>
      </c>
      <c r="X151" s="28">
        <f ca="1">IF($D151&gt;$D$8,"",INDIRECT(ADDRESS(ROW(Entrées!$C$37)+($D151-1)*24+X$11,COLUMN(Entrées!$C$37)+($C151-1),4,TRUE,"Entrées")))</f>
        <v>350</v>
      </c>
      <c r="Y151" s="28">
        <f ca="1">IF($D151&gt;$D$8,"",INDIRECT(ADDRESS(ROW(Entrées!$C$37)+($D151-1)*24+Y$11,COLUMN(Entrées!$C$37)+($C151-1),4,TRUE,"Entrées")))</f>
        <v>349.5</v>
      </c>
      <c r="Z151" s="28">
        <f ca="1">IF($D151&gt;$D$8,"",INDIRECT(ADDRESS(ROW(Entrées!$C$37)+($D151-1)*24+Z$11,COLUMN(Entrées!$C$37)+($C151-1),4,TRUE,"Entrées")))</f>
        <v>355.5</v>
      </c>
      <c r="AA151" s="28">
        <f ca="1">IF($D151&gt;$D$8,"",INDIRECT(ADDRESS(ROW(Entrées!$C$37)+($D151-1)*24+AA$11,COLUMN(Entrées!$C$37)+($C151-1),4,TRUE,"Entrées")))</f>
        <v>526.5</v>
      </c>
      <c r="AB151" s="28">
        <f ca="1">IF($D151&gt;$D$8,"",INDIRECT(ADDRESS(ROW(Entrées!$C$37)+($D151-1)*24+AB$11,COLUMN(Entrées!$C$37)+($C151-1),4,TRUE,"Entrées")))</f>
        <v>702</v>
      </c>
      <c r="AC151" s="11"/>
      <c r="AD151" s="40">
        <f t="shared" ca="1" si="129"/>
        <v>401.52083333333331</v>
      </c>
      <c r="AE151" s="40">
        <f t="shared" ca="1" si="131"/>
        <v>702</v>
      </c>
      <c r="AF151" s="40">
        <f t="shared" ca="1" si="132"/>
        <v>349.5</v>
      </c>
      <c r="AG151" s="4"/>
      <c r="AH151" s="11">
        <f>Entrées!A178</f>
        <v>6</v>
      </c>
      <c r="AI151" s="13">
        <f>Entrées!B178</f>
        <v>21</v>
      </c>
      <c r="AJ151" s="31">
        <f t="shared" ca="1" si="158"/>
        <v>55625.834722222207</v>
      </c>
      <c r="AK151" s="31">
        <f t="shared" ca="1" si="134"/>
        <v>55155.277777777781</v>
      </c>
      <c r="AL151" s="31">
        <f t="shared" ca="1" si="135"/>
        <v>55132.569444444431</v>
      </c>
      <c r="AM151" s="31">
        <f t="shared" ca="1" si="136"/>
        <v>439.35972222222233</v>
      </c>
      <c r="AN151" s="31">
        <f t="shared" ca="1" si="137"/>
        <v>2143.2847222222222</v>
      </c>
      <c r="AO151" s="31">
        <f t="shared" ca="1" si="138"/>
        <v>1711.4715277777773</v>
      </c>
      <c r="AP151" s="31">
        <f t="shared" ca="1" si="139"/>
        <v>43686.806944444448</v>
      </c>
      <c r="AQ151" s="31">
        <f t="shared" ca="1" si="140"/>
        <v>2048.2006944444447</v>
      </c>
      <c r="AR151" s="31">
        <f t="shared" ca="1" si="141"/>
        <v>467.57708333333329</v>
      </c>
      <c r="AS151" s="31">
        <f t="shared" ca="1" si="142"/>
        <v>9872.0041666666693</v>
      </c>
      <c r="AT151" s="31">
        <f t="shared" ca="1" si="143"/>
        <v>-752.91041666666672</v>
      </c>
      <c r="AU151" s="31">
        <f t="shared" ca="1" si="144"/>
        <v>580.30277777777769</v>
      </c>
      <c r="AV151" s="31">
        <f t="shared" ca="1" si="145"/>
        <v>-4570.3041666666659</v>
      </c>
      <c r="AW151" s="31">
        <f t="shared" ca="1" si="146"/>
        <v>53.39583333333335</v>
      </c>
      <c r="AX151" s="31">
        <f t="shared" ca="1" si="147"/>
        <v>1401.9361111111111</v>
      </c>
      <c r="AY151" s="31">
        <f t="shared" ca="1" si="148"/>
        <v>-1132.0805555555555</v>
      </c>
      <c r="AZ151" s="31">
        <f t="shared" ca="1" si="149"/>
        <v>-2177.1819444444441</v>
      </c>
      <c r="BA151" s="31">
        <f t="shared" ca="1" si="150"/>
        <v>644.8125</v>
      </c>
      <c r="BB151" s="31">
        <f t="shared" ca="1" si="151"/>
        <v>-1410.101388888889</v>
      </c>
      <c r="BC151" s="31">
        <f t="shared" ca="1" si="152"/>
        <v>-1800.2902777777781</v>
      </c>
      <c r="BD151" s="11"/>
      <c r="BE151" s="4"/>
      <c r="BF151" s="11">
        <f t="shared" si="153"/>
        <v>6</v>
      </c>
      <c r="BG151" s="11">
        <f t="shared" si="102"/>
        <v>21</v>
      </c>
      <c r="BH151" s="32">
        <f>IF($BF151&gt;$Y$7,"",IF(AND($BF151=$Y$7,$BG151=23),"",Entrées!C179-Entrées!C178))</f>
        <v>-1058.5</v>
      </c>
      <c r="BI151" s="32">
        <f>IF($BF151&gt;$Y$7,"",IF(AND($BF151=$Y$7,$BG151=23),"",Entrées!D179-Entrées!D178))</f>
        <v>-112.5</v>
      </c>
      <c r="BJ151" s="32">
        <f>IF($BF151&gt;$Y$7,"",IF(AND($BF151=$Y$7,$BG151=23),"",Entrées!E179-Entrées!E178))</f>
        <v>87.5</v>
      </c>
      <c r="BK151" s="32">
        <f>IF($BF151&gt;$Y$7,"",IF(AND($BF151=$Y$7,$BG151=23),"",Entrées!F179-Entrées!F178))</f>
        <v>-41</v>
      </c>
      <c r="BL151" s="32">
        <f>IF($BF151&gt;$Y$7,"",IF(AND($BF151=$Y$7,$BG151=23),"",Entrées!G179-Entrées!G178))</f>
        <v>-174</v>
      </c>
      <c r="BM151" s="32">
        <f>IF($BF151&gt;$Y$7,"",IF(AND($BF151=$Y$7,$BG151=23),"",Entrées!H179-Entrées!H178))</f>
        <v>-83.5</v>
      </c>
      <c r="BN151" s="32">
        <f>IF($BF151&gt;$Y$7,"",IF(AND($BF151=$Y$7,$BG151=23),"",Entrées!I179-Entrées!I178))</f>
        <v>5</v>
      </c>
      <c r="BO151" s="32">
        <f>IF($BF151&gt;$Y$7,"",IF(AND($BF151=$Y$7,$BG151=23),"",Entrées!J179-Entrées!J178))</f>
        <v>-24</v>
      </c>
      <c r="BP151" s="32">
        <f>IF($BF151&gt;$Y$7,"",IF(AND($BF151=$Y$7,$BG151=23),"",Entrées!K179-Entrées!K178))</f>
        <v>0</v>
      </c>
      <c r="BQ151" s="32">
        <f>IF($BF151&gt;$Y$7,"",IF(AND($BF151=$Y$7,$BG151=23),"",Entrées!L179-Entrées!L178))</f>
        <v>-603.5</v>
      </c>
      <c r="BR151" s="32">
        <f>IF($BF151&gt;$Y$7,"",IF(AND($BF151=$Y$7,$BG151=23),"",Entrées!M179-Entrées!M178))</f>
        <v>-1</v>
      </c>
      <c r="BS151" s="32">
        <f>IF($BF151&gt;$Y$7,"",IF(AND($BF151=$Y$7,$BG151=23),"",Entrées!N179-Entrées!N178))</f>
        <v>-7</v>
      </c>
      <c r="BT151" s="32">
        <f>IF($BF151&gt;$Y$7,"",IF(AND($BF151=$Y$7,$BG151=23),"",Entrées!O179-Entrées!O178))</f>
        <v>-130</v>
      </c>
      <c r="BU151" s="32">
        <f>IF($BF151&gt;$Y$7,"",IF(AND($BF151=$Y$7,$BG151=23),"",Entrées!P179-Entrées!P178))</f>
        <v>-2.5</v>
      </c>
      <c r="BV151" s="32">
        <f>IF($BF151&gt;$Y$7,"",IF(AND($BF151=$Y$7,$BG151=23),"",Entrées!Q179-Entrées!Q178))</f>
        <v>0</v>
      </c>
      <c r="BW151" s="32">
        <f>IF($BF151&gt;$Y$7,"",IF(AND($BF151=$Y$7,$BG151=23),"",Entrées!R179-Entrées!R178))</f>
        <v>0</v>
      </c>
      <c r="BX151" s="32">
        <f>IF($BF151&gt;$Y$7,"",IF(AND($BF151=$Y$7,$BG151=23),"",Entrées!S179-Entrées!S178))</f>
        <v>436</v>
      </c>
      <c r="BY151" s="32">
        <f>IF($BF151&gt;$Y$7,"",IF(AND($BF151=$Y$7,$BG151=23),"",Entrées!T179-Entrées!T178))</f>
        <v>0</v>
      </c>
      <c r="BZ151" s="32">
        <f>IF($BF151&gt;$Y$7,"",IF(AND($BF151=$Y$7,$BG151=23),"",Entrées!U179-Entrées!U178))</f>
        <v>247</v>
      </c>
      <c r="CA151" s="32">
        <f>IF($BF151&gt;$Y$7,"",IF(AND($BF151=$Y$7,$BG151=23),"",Entrées!V179-Entrées!V178))</f>
        <v>309</v>
      </c>
      <c r="CB151" s="4"/>
      <c r="CC151" s="4"/>
      <c r="CD151" s="33">
        <f>IF($BF151&lt;=$Y$7,Entrées!J178/CD$2,"")</f>
        <v>0.21881578947368421</v>
      </c>
      <c r="CE151" s="33">
        <f>IF($BF151&lt;=$Y$7,Entrées!K178/CE$2,"")</f>
        <v>0</v>
      </c>
      <c r="CF151" s="11">
        <f t="shared" si="154"/>
        <v>7600</v>
      </c>
      <c r="CG151" s="11">
        <f t="shared" si="155"/>
        <v>4200</v>
      </c>
      <c r="CH151" s="52">
        <f t="shared" si="156"/>
        <v>0.26950009137426939</v>
      </c>
      <c r="CI151" s="52">
        <f t="shared" si="157"/>
        <v>0.11132787698412699</v>
      </c>
      <c r="CK151" s="11"/>
      <c r="CL151" s="4"/>
      <c r="CM151" s="11"/>
      <c r="CN151" s="11"/>
      <c r="CO151" s="4"/>
      <c r="CP151" s="11"/>
    </row>
    <row r="152" spans="1:94">
      <c r="A152" s="11"/>
      <c r="B152" s="11"/>
      <c r="C152" s="11">
        <f t="shared" si="133"/>
        <v>4</v>
      </c>
      <c r="D152" s="27">
        <f t="shared" si="130"/>
        <v>30</v>
      </c>
      <c r="E152" s="28">
        <f ca="1">IF($D152&gt;$D$8,"",INDIRECT(ADDRESS(ROW(Entrées!$C$37)+($D152-1)*24+E$11,COLUMN(Entrées!$C$37)+($C152-1),4,TRUE,"Entrées")))</f>
        <v>346</v>
      </c>
      <c r="F152" s="28">
        <f ca="1">IF($D152&gt;$D$8,"",INDIRECT(ADDRESS(ROW(Entrées!$C$37)+($D152-1)*24+F$11,COLUMN(Entrées!$C$37)+($C152-1),4,TRUE,"Entrées")))</f>
        <v>343.5</v>
      </c>
      <c r="G152" s="28">
        <f ca="1">IF($D152&gt;$D$8,"",INDIRECT(ADDRESS(ROW(Entrées!$C$37)+($D152-1)*24+G$11,COLUMN(Entrées!$C$37)+($C152-1),4,TRUE,"Entrées")))</f>
        <v>343</v>
      </c>
      <c r="H152" s="28">
        <f ca="1">IF($D152&gt;$D$8,"",INDIRECT(ADDRESS(ROW(Entrées!$C$37)+($D152-1)*24+H$11,COLUMN(Entrées!$C$37)+($C152-1),4,TRUE,"Entrées")))</f>
        <v>342</v>
      </c>
      <c r="I152" s="28">
        <f ca="1">IF($D152&gt;$D$8,"",INDIRECT(ADDRESS(ROW(Entrées!$C$37)+($D152-1)*24+I$11,COLUMN(Entrées!$C$37)+($C152-1),4,TRUE,"Entrées")))</f>
        <v>347</v>
      </c>
      <c r="J152" s="28">
        <f ca="1">IF($D152&gt;$D$8,"",INDIRECT(ADDRESS(ROW(Entrées!$C$37)+($D152-1)*24+J$11,COLUMN(Entrées!$C$37)+($C152-1),4,TRUE,"Entrées")))</f>
        <v>361.5</v>
      </c>
      <c r="K152" s="28">
        <f ca="1">IF($D152&gt;$D$8,"",INDIRECT(ADDRESS(ROW(Entrées!$C$37)+($D152-1)*24+K$11,COLUMN(Entrées!$C$37)+($C152-1),4,TRUE,"Entrées")))</f>
        <v>453.5</v>
      </c>
      <c r="L152" s="28">
        <f ca="1">IF($D152&gt;$D$8,"",INDIRECT(ADDRESS(ROW(Entrées!$C$37)+($D152-1)*24+L$11,COLUMN(Entrées!$C$37)+($C152-1),4,TRUE,"Entrées")))</f>
        <v>509</v>
      </c>
      <c r="M152" s="28">
        <f ca="1">IF($D152&gt;$D$8,"",INDIRECT(ADDRESS(ROW(Entrées!$C$37)+($D152-1)*24+M$11,COLUMN(Entrées!$C$37)+($C152-1),4,TRUE,"Entrées")))</f>
        <v>700</v>
      </c>
      <c r="N152" s="28">
        <f ca="1">IF($D152&gt;$D$8,"",INDIRECT(ADDRESS(ROW(Entrées!$C$37)+($D152-1)*24+N$11,COLUMN(Entrées!$C$37)+($C152-1),4,TRUE,"Entrées")))</f>
        <v>979</v>
      </c>
      <c r="O152" s="28">
        <f ca="1">IF($D152&gt;$D$8,"",INDIRECT(ADDRESS(ROW(Entrées!$C$37)+($D152-1)*24+O$11,COLUMN(Entrées!$C$37)+($C152-1),4,TRUE,"Entrées")))</f>
        <v>1036.5</v>
      </c>
      <c r="P152" s="28">
        <f ca="1">IF($D152&gt;$D$8,"",INDIRECT(ADDRESS(ROW(Entrées!$C$37)+($D152-1)*24+P$11,COLUMN(Entrées!$C$37)+($C152-1),4,TRUE,"Entrées")))</f>
        <v>1082</v>
      </c>
      <c r="Q152" s="28">
        <f ca="1">IF($D152&gt;$D$8,"",INDIRECT(ADDRESS(ROW(Entrées!$C$37)+($D152-1)*24+Q$11,COLUMN(Entrées!$C$37)+($C152-1),4,TRUE,"Entrées")))</f>
        <v>943</v>
      </c>
      <c r="R152" s="28">
        <f ca="1">IF($D152&gt;$D$8,"",INDIRECT(ADDRESS(ROW(Entrées!$C$37)+($D152-1)*24+R$11,COLUMN(Entrées!$C$37)+($C152-1),4,TRUE,"Entrées")))</f>
        <v>889.5</v>
      </c>
      <c r="S152" s="28">
        <f ca="1">IF($D152&gt;$D$8,"",INDIRECT(ADDRESS(ROW(Entrées!$C$37)+($D152-1)*24+S$11,COLUMN(Entrées!$C$37)+($C152-1),4,TRUE,"Entrées")))</f>
        <v>471</v>
      </c>
      <c r="T152" s="28">
        <f ca="1">IF($D152&gt;$D$8,"",INDIRECT(ADDRESS(ROW(Entrées!$C$37)+($D152-1)*24+T$11,COLUMN(Entrées!$C$37)+($C152-1),4,TRUE,"Entrées")))</f>
        <v>353</v>
      </c>
      <c r="U152" s="28">
        <f ca="1">IF($D152&gt;$D$8,"",INDIRECT(ADDRESS(ROW(Entrées!$C$37)+($D152-1)*24+U$11,COLUMN(Entrées!$C$37)+($C152-1),4,TRUE,"Entrées")))</f>
        <v>355</v>
      </c>
      <c r="V152" s="28">
        <f ca="1">IF($D152&gt;$D$8,"",INDIRECT(ADDRESS(ROW(Entrées!$C$37)+($D152-1)*24+V$11,COLUMN(Entrées!$C$37)+($C152-1),4,TRUE,"Entrées")))</f>
        <v>356.5</v>
      </c>
      <c r="W152" s="28">
        <f ca="1">IF($D152&gt;$D$8,"",INDIRECT(ADDRESS(ROW(Entrées!$C$37)+($D152-1)*24+W$11,COLUMN(Entrées!$C$37)+($C152-1),4,TRUE,"Entrées")))</f>
        <v>357</v>
      </c>
      <c r="X152" s="28">
        <f ca="1">IF($D152&gt;$D$8,"",INDIRECT(ADDRESS(ROW(Entrées!$C$37)+($D152-1)*24+X$11,COLUMN(Entrées!$C$37)+($C152-1),4,TRUE,"Entrées")))</f>
        <v>358</v>
      </c>
      <c r="Y152" s="28">
        <f ca="1">IF($D152&gt;$D$8,"",INDIRECT(ADDRESS(ROW(Entrées!$C$37)+($D152-1)*24+Y$11,COLUMN(Entrées!$C$37)+($C152-1),4,TRUE,"Entrées")))</f>
        <v>357</v>
      </c>
      <c r="Z152" s="28">
        <f ca="1">IF($D152&gt;$D$8,"",INDIRECT(ADDRESS(ROW(Entrées!$C$37)+($D152-1)*24+Z$11,COLUMN(Entrées!$C$37)+($C152-1),4,TRUE,"Entrées")))</f>
        <v>357</v>
      </c>
      <c r="AA152" s="28">
        <f ca="1">IF($D152&gt;$D$8,"",INDIRECT(ADDRESS(ROW(Entrées!$C$37)+($D152-1)*24+AA$11,COLUMN(Entrées!$C$37)+($C152-1),4,TRUE,"Entrées")))</f>
        <v>357</v>
      </c>
      <c r="AB152" s="28">
        <f ca="1">IF($D152&gt;$D$8,"",INDIRECT(ADDRESS(ROW(Entrées!$C$37)+($D152-1)*24+AB$11,COLUMN(Entrées!$C$37)+($C152-1),4,TRUE,"Entrées")))</f>
        <v>356</v>
      </c>
      <c r="AC152" s="11"/>
      <c r="AD152" s="40">
        <f t="shared" ca="1" si="129"/>
        <v>514.70833333333337</v>
      </c>
      <c r="AE152" s="40">
        <f t="shared" ca="1" si="131"/>
        <v>1082</v>
      </c>
      <c r="AF152" s="40">
        <f t="shared" ca="1" si="132"/>
        <v>342</v>
      </c>
      <c r="AG152" s="4"/>
      <c r="AH152" s="11">
        <f>Entrées!A179</f>
        <v>6</v>
      </c>
      <c r="AI152" s="13">
        <f>Entrées!B179</f>
        <v>22</v>
      </c>
      <c r="AJ152" s="31">
        <f t="shared" ca="1" si="158"/>
        <v>55625.834722222207</v>
      </c>
      <c r="AK152" s="31">
        <f t="shared" ca="1" si="134"/>
        <v>55155.277777777781</v>
      </c>
      <c r="AL152" s="31">
        <f t="shared" ca="1" si="135"/>
        <v>55132.569444444431</v>
      </c>
      <c r="AM152" s="31">
        <f t="shared" ca="1" si="136"/>
        <v>439.35972222222233</v>
      </c>
      <c r="AN152" s="31">
        <f t="shared" ca="1" si="137"/>
        <v>2143.2847222222222</v>
      </c>
      <c r="AO152" s="31">
        <f t="shared" ca="1" si="138"/>
        <v>1711.4715277777773</v>
      </c>
      <c r="AP152" s="31">
        <f t="shared" ca="1" si="139"/>
        <v>43686.806944444448</v>
      </c>
      <c r="AQ152" s="31">
        <f t="shared" ca="1" si="140"/>
        <v>2048.2006944444447</v>
      </c>
      <c r="AR152" s="31">
        <f t="shared" ca="1" si="141"/>
        <v>467.57708333333329</v>
      </c>
      <c r="AS152" s="31">
        <f t="shared" ca="1" si="142"/>
        <v>9872.0041666666693</v>
      </c>
      <c r="AT152" s="31">
        <f t="shared" ca="1" si="143"/>
        <v>-752.91041666666672</v>
      </c>
      <c r="AU152" s="31">
        <f t="shared" ca="1" si="144"/>
        <v>580.30277777777769</v>
      </c>
      <c r="AV152" s="31">
        <f t="shared" ca="1" si="145"/>
        <v>-4570.3041666666659</v>
      </c>
      <c r="AW152" s="31">
        <f t="shared" ca="1" si="146"/>
        <v>53.39583333333335</v>
      </c>
      <c r="AX152" s="31">
        <f t="shared" ca="1" si="147"/>
        <v>1401.9361111111111</v>
      </c>
      <c r="AY152" s="31">
        <f t="shared" ca="1" si="148"/>
        <v>-1132.0805555555555</v>
      </c>
      <c r="AZ152" s="31">
        <f t="shared" ca="1" si="149"/>
        <v>-2177.1819444444441</v>
      </c>
      <c r="BA152" s="31">
        <f t="shared" ca="1" si="150"/>
        <v>644.8125</v>
      </c>
      <c r="BB152" s="31">
        <f t="shared" ca="1" si="151"/>
        <v>-1410.101388888889</v>
      </c>
      <c r="BC152" s="31">
        <f t="shared" ca="1" si="152"/>
        <v>-1800.2902777777781</v>
      </c>
      <c r="BD152" s="11"/>
      <c r="BE152" s="4"/>
      <c r="BF152" s="11">
        <f t="shared" si="153"/>
        <v>6</v>
      </c>
      <c r="BG152" s="11">
        <f t="shared" si="102"/>
        <v>22</v>
      </c>
      <c r="BH152" s="32">
        <f>IF($BF152&gt;$Y$7,"",IF(AND($BF152=$Y$7,$BG152=23),"",Entrées!C180-Entrées!C179))</f>
        <v>3246.5</v>
      </c>
      <c r="BI152" s="32">
        <f>IF($BF152&gt;$Y$7,"",IF(AND($BF152=$Y$7,$BG152=23),"",Entrées!D180-Entrées!D179))</f>
        <v>2725</v>
      </c>
      <c r="BJ152" s="32">
        <f>IF($BF152&gt;$Y$7,"",IF(AND($BF152=$Y$7,$BG152=23),"",Entrées!E180-Entrées!E179))</f>
        <v>2550</v>
      </c>
      <c r="BK152" s="32">
        <f>IF($BF152&gt;$Y$7,"",IF(AND($BF152=$Y$7,$BG152=23),"",Entrées!F180-Entrées!F179))</f>
        <v>100.5</v>
      </c>
      <c r="BL152" s="32">
        <f>IF($BF152&gt;$Y$7,"",IF(AND($BF152=$Y$7,$BG152=23),"",Entrées!G180-Entrées!G179))</f>
        <v>400.5</v>
      </c>
      <c r="BM152" s="32">
        <f>IF($BF152&gt;$Y$7,"",IF(AND($BF152=$Y$7,$BG152=23),"",Entrées!H180-Entrées!H179))</f>
        <v>-460</v>
      </c>
      <c r="BN152" s="32">
        <f>IF($BF152&gt;$Y$7,"",IF(AND($BF152=$Y$7,$BG152=23),"",Entrées!I180-Entrées!I179))</f>
        <v>415.5</v>
      </c>
      <c r="BO152" s="32">
        <f>IF($BF152&gt;$Y$7,"",IF(AND($BF152=$Y$7,$BG152=23),"",Entrées!J180-Entrées!J179))</f>
        <v>-50.5</v>
      </c>
      <c r="BP152" s="32">
        <f>IF($BF152&gt;$Y$7,"",IF(AND($BF152=$Y$7,$BG152=23),"",Entrées!K180-Entrées!K179))</f>
        <v>0</v>
      </c>
      <c r="BQ152" s="32">
        <f>IF($BF152&gt;$Y$7,"",IF(AND($BF152=$Y$7,$BG152=23),"",Entrées!L180-Entrées!L179))</f>
        <v>1190</v>
      </c>
      <c r="BR152" s="32">
        <f>IF($BF152&gt;$Y$7,"",IF(AND($BF152=$Y$7,$BG152=23),"",Entrées!M180-Entrées!M179))</f>
        <v>0</v>
      </c>
      <c r="BS152" s="32">
        <f>IF($BF152&gt;$Y$7,"",IF(AND($BF152=$Y$7,$BG152=23),"",Entrées!N180-Entrées!N179))</f>
        <v>-1</v>
      </c>
      <c r="BT152" s="32">
        <f>IF($BF152&gt;$Y$7,"",IF(AND($BF152=$Y$7,$BG152=23),"",Entrées!O180-Entrées!O179))</f>
        <v>1651</v>
      </c>
      <c r="BU152" s="32">
        <f>IF($BF152&gt;$Y$7,"",IF(AND($BF152=$Y$7,$BG152=23),"",Entrées!P180-Entrées!P179))</f>
        <v>2</v>
      </c>
      <c r="BV152" s="32">
        <f>IF($BF152&gt;$Y$7,"",IF(AND($BF152=$Y$7,$BG152=23),"",Entrées!Q180-Entrées!Q179))</f>
        <v>0</v>
      </c>
      <c r="BW152" s="32">
        <f>IF($BF152&gt;$Y$7,"",IF(AND($BF152=$Y$7,$BG152=23),"",Entrées!R180-Entrées!R179))</f>
        <v>400</v>
      </c>
      <c r="BX152" s="32">
        <f>IF($BF152&gt;$Y$7,"",IF(AND($BF152=$Y$7,$BG152=23),"",Entrées!S180-Entrées!S179))</f>
        <v>-14</v>
      </c>
      <c r="BY152" s="32">
        <f>IF($BF152&gt;$Y$7,"",IF(AND($BF152=$Y$7,$BG152=23),"",Entrées!T180-Entrées!T179))</f>
        <v>0</v>
      </c>
      <c r="BZ152" s="32">
        <f>IF($BF152&gt;$Y$7,"",IF(AND($BF152=$Y$7,$BG152=23),"",Entrées!U180-Entrées!U179))</f>
        <v>433</v>
      </c>
      <c r="CA152" s="32">
        <f>IF($BF152&gt;$Y$7,"",IF(AND($BF152=$Y$7,$BG152=23),"",Entrées!V180-Entrées!V179))</f>
        <v>426</v>
      </c>
      <c r="CB152" s="4"/>
      <c r="CC152" s="4"/>
      <c r="CD152" s="33">
        <f>IF($BF152&lt;=$Y$7,Entrées!J179/CD$2,"")</f>
        <v>0.2156578947368421</v>
      </c>
      <c r="CE152" s="33">
        <f>IF($BF152&lt;=$Y$7,Entrées!K179/CE$2,"")</f>
        <v>0</v>
      </c>
      <c r="CF152" s="11">
        <f t="shared" si="154"/>
        <v>7600</v>
      </c>
      <c r="CG152" s="11">
        <f t="shared" si="155"/>
        <v>4200</v>
      </c>
      <c r="CH152" s="52">
        <f t="shared" si="156"/>
        <v>0.26950009137426939</v>
      </c>
      <c r="CI152" s="52">
        <f t="shared" si="157"/>
        <v>0.11132787698412699</v>
      </c>
      <c r="CK152" s="11"/>
      <c r="CL152" s="4"/>
      <c r="CM152" s="11"/>
      <c r="CN152" s="11"/>
      <c r="CO152" s="4"/>
      <c r="CP152" s="11"/>
    </row>
    <row r="153" spans="1:94">
      <c r="A153" s="11"/>
      <c r="B153" s="11"/>
      <c r="C153" s="11">
        <f t="shared" si="133"/>
        <v>4</v>
      </c>
      <c r="D153" s="27">
        <f t="shared" si="130"/>
        <v>31</v>
      </c>
      <c r="E153" s="28" t="str">
        <f ca="1">IF($D153&gt;$D$8,"",INDIRECT(ADDRESS(ROW(Entrées!$C$37)+($D153-1)*24+E$11,COLUMN(Entrées!$C$37)+($C153-1),4,TRUE,"Entrées")))</f>
        <v/>
      </c>
      <c r="F153" s="28" t="str">
        <f ca="1">IF($D153&gt;$D$8,"",INDIRECT(ADDRESS(ROW(Entrées!$C$37)+($D153-1)*24+F$11,COLUMN(Entrées!$C$37)+($C153-1),4,TRUE,"Entrées")))</f>
        <v/>
      </c>
      <c r="G153" s="28" t="str">
        <f ca="1">IF($D153&gt;$D$8,"",INDIRECT(ADDRESS(ROW(Entrées!$C$37)+($D153-1)*24+G$11,COLUMN(Entrées!$C$37)+($C153-1),4,TRUE,"Entrées")))</f>
        <v/>
      </c>
      <c r="H153" s="28" t="str">
        <f ca="1">IF($D153&gt;$D$8,"",INDIRECT(ADDRESS(ROW(Entrées!$C$37)+($D153-1)*24+H$11,COLUMN(Entrées!$C$37)+($C153-1),4,TRUE,"Entrées")))</f>
        <v/>
      </c>
      <c r="I153" s="28" t="str">
        <f ca="1">IF($D153&gt;$D$8,"",INDIRECT(ADDRESS(ROW(Entrées!$C$37)+($D153-1)*24+I$11,COLUMN(Entrées!$C$37)+($C153-1),4,TRUE,"Entrées")))</f>
        <v/>
      </c>
      <c r="J153" s="28" t="str">
        <f ca="1">IF($D153&gt;$D$8,"",INDIRECT(ADDRESS(ROW(Entrées!$C$37)+($D153-1)*24+J$11,COLUMN(Entrées!$C$37)+($C153-1),4,TRUE,"Entrées")))</f>
        <v/>
      </c>
      <c r="K153" s="28" t="str">
        <f ca="1">IF($D153&gt;$D$8,"",INDIRECT(ADDRESS(ROW(Entrées!$C$37)+($D153-1)*24+K$11,COLUMN(Entrées!$C$37)+($C153-1),4,TRUE,"Entrées")))</f>
        <v/>
      </c>
      <c r="L153" s="28" t="str">
        <f ca="1">IF($D153&gt;$D$8,"",INDIRECT(ADDRESS(ROW(Entrées!$C$37)+($D153-1)*24+L$11,COLUMN(Entrées!$C$37)+($C153-1),4,TRUE,"Entrées")))</f>
        <v/>
      </c>
      <c r="M153" s="28" t="str">
        <f ca="1">IF($D153&gt;$D$8,"",INDIRECT(ADDRESS(ROW(Entrées!$C$37)+($D153-1)*24+M$11,COLUMN(Entrées!$C$37)+($C153-1),4,TRUE,"Entrées")))</f>
        <v/>
      </c>
      <c r="N153" s="28" t="str">
        <f ca="1">IF($D153&gt;$D$8,"",INDIRECT(ADDRESS(ROW(Entrées!$C$37)+($D153-1)*24+N$11,COLUMN(Entrées!$C$37)+($C153-1),4,TRUE,"Entrées")))</f>
        <v/>
      </c>
      <c r="O153" s="28" t="str">
        <f ca="1">IF($D153&gt;$D$8,"",INDIRECT(ADDRESS(ROW(Entrées!$C$37)+($D153-1)*24+O$11,COLUMN(Entrées!$C$37)+($C153-1),4,TRUE,"Entrées")))</f>
        <v/>
      </c>
      <c r="P153" s="28" t="str">
        <f ca="1">IF($D153&gt;$D$8,"",INDIRECT(ADDRESS(ROW(Entrées!$C$37)+($D153-1)*24+P$11,COLUMN(Entrées!$C$37)+($C153-1),4,TRUE,"Entrées")))</f>
        <v/>
      </c>
      <c r="Q153" s="28" t="str">
        <f ca="1">IF($D153&gt;$D$8,"",INDIRECT(ADDRESS(ROW(Entrées!$C$37)+($D153-1)*24+Q$11,COLUMN(Entrées!$C$37)+($C153-1),4,TRUE,"Entrées")))</f>
        <v/>
      </c>
      <c r="R153" s="28" t="str">
        <f ca="1">IF($D153&gt;$D$8,"",INDIRECT(ADDRESS(ROW(Entrées!$C$37)+($D153-1)*24+R$11,COLUMN(Entrées!$C$37)+($C153-1),4,TRUE,"Entrées")))</f>
        <v/>
      </c>
      <c r="S153" s="28" t="str">
        <f ca="1">IF($D153&gt;$D$8,"",INDIRECT(ADDRESS(ROW(Entrées!$C$37)+($D153-1)*24+S$11,COLUMN(Entrées!$C$37)+($C153-1),4,TRUE,"Entrées")))</f>
        <v/>
      </c>
      <c r="T153" s="28" t="str">
        <f ca="1">IF($D153&gt;$D$8,"",INDIRECT(ADDRESS(ROW(Entrées!$C$37)+($D153-1)*24+T$11,COLUMN(Entrées!$C$37)+($C153-1),4,TRUE,"Entrées")))</f>
        <v/>
      </c>
      <c r="U153" s="28" t="str">
        <f ca="1">IF($D153&gt;$D$8,"",INDIRECT(ADDRESS(ROW(Entrées!$C$37)+($D153-1)*24+U$11,COLUMN(Entrées!$C$37)+($C153-1),4,TRUE,"Entrées")))</f>
        <v/>
      </c>
      <c r="V153" s="28" t="str">
        <f ca="1">IF($D153&gt;$D$8,"",INDIRECT(ADDRESS(ROW(Entrées!$C$37)+($D153-1)*24+V$11,COLUMN(Entrées!$C$37)+($C153-1),4,TRUE,"Entrées")))</f>
        <v/>
      </c>
      <c r="W153" s="28" t="str">
        <f ca="1">IF($D153&gt;$D$8,"",INDIRECT(ADDRESS(ROW(Entrées!$C$37)+($D153-1)*24+W$11,COLUMN(Entrées!$C$37)+($C153-1),4,TRUE,"Entrées")))</f>
        <v/>
      </c>
      <c r="X153" s="28" t="str">
        <f ca="1">IF($D153&gt;$D$8,"",INDIRECT(ADDRESS(ROW(Entrées!$C$37)+($D153-1)*24+X$11,COLUMN(Entrées!$C$37)+($C153-1),4,TRUE,"Entrées")))</f>
        <v/>
      </c>
      <c r="Y153" s="28" t="str">
        <f ca="1">IF($D153&gt;$D$8,"",INDIRECT(ADDRESS(ROW(Entrées!$C$37)+($D153-1)*24+Y$11,COLUMN(Entrées!$C$37)+($C153-1),4,TRUE,"Entrées")))</f>
        <v/>
      </c>
      <c r="Z153" s="28" t="str">
        <f ca="1">IF($D153&gt;$D$8,"",INDIRECT(ADDRESS(ROW(Entrées!$C$37)+($D153-1)*24+Z$11,COLUMN(Entrées!$C$37)+($C153-1),4,TRUE,"Entrées")))</f>
        <v/>
      </c>
      <c r="AA153" s="28" t="str">
        <f ca="1">IF($D153&gt;$D$8,"",INDIRECT(ADDRESS(ROW(Entrées!$C$37)+($D153-1)*24+AA$11,COLUMN(Entrées!$C$37)+($C153-1),4,TRUE,"Entrées")))</f>
        <v/>
      </c>
      <c r="AB153" s="28" t="str">
        <f ca="1">IF($D153&gt;$D$8,"",INDIRECT(ADDRESS(ROW(Entrées!$C$37)+($D153-1)*24+AB$11,COLUMN(Entrées!$C$37)+($C153-1),4,TRUE,"Entrées")))</f>
        <v/>
      </c>
      <c r="AC153" s="11"/>
      <c r="AD153" s="40">
        <f t="shared" ca="1" si="129"/>
        <v>0</v>
      </c>
      <c r="AE153" s="40">
        <f t="shared" ca="1" si="131"/>
        <v>0</v>
      </c>
      <c r="AF153" s="40">
        <f t="shared" ca="1" si="132"/>
        <v>0</v>
      </c>
      <c r="AG153" s="4"/>
      <c r="AH153" s="11">
        <f>Entrées!A180</f>
        <v>6</v>
      </c>
      <c r="AI153" s="13">
        <f>Entrées!B180</f>
        <v>23</v>
      </c>
      <c r="AJ153" s="31">
        <f t="shared" ca="1" si="158"/>
        <v>55625.834722222207</v>
      </c>
      <c r="AK153" s="31">
        <f t="shared" ca="1" si="134"/>
        <v>55155.277777777781</v>
      </c>
      <c r="AL153" s="31">
        <f t="shared" ca="1" si="135"/>
        <v>55132.569444444431</v>
      </c>
      <c r="AM153" s="31">
        <f t="shared" ca="1" si="136"/>
        <v>439.35972222222233</v>
      </c>
      <c r="AN153" s="31">
        <f t="shared" ca="1" si="137"/>
        <v>2143.2847222222222</v>
      </c>
      <c r="AO153" s="31">
        <f t="shared" ca="1" si="138"/>
        <v>1711.4715277777773</v>
      </c>
      <c r="AP153" s="31">
        <f t="shared" ca="1" si="139"/>
        <v>43686.806944444448</v>
      </c>
      <c r="AQ153" s="31">
        <f t="shared" ca="1" si="140"/>
        <v>2048.2006944444447</v>
      </c>
      <c r="AR153" s="31">
        <f t="shared" ca="1" si="141"/>
        <v>467.57708333333329</v>
      </c>
      <c r="AS153" s="31">
        <f t="shared" ca="1" si="142"/>
        <v>9872.0041666666693</v>
      </c>
      <c r="AT153" s="31">
        <f t="shared" ca="1" si="143"/>
        <v>-752.91041666666672</v>
      </c>
      <c r="AU153" s="31">
        <f t="shared" ca="1" si="144"/>
        <v>580.30277777777769</v>
      </c>
      <c r="AV153" s="31">
        <f t="shared" ca="1" si="145"/>
        <v>-4570.3041666666659</v>
      </c>
      <c r="AW153" s="31">
        <f t="shared" ca="1" si="146"/>
        <v>53.39583333333335</v>
      </c>
      <c r="AX153" s="31">
        <f t="shared" ca="1" si="147"/>
        <v>1401.9361111111111</v>
      </c>
      <c r="AY153" s="31">
        <f t="shared" ca="1" si="148"/>
        <v>-1132.0805555555555</v>
      </c>
      <c r="AZ153" s="31">
        <f t="shared" ca="1" si="149"/>
        <v>-2177.1819444444441</v>
      </c>
      <c r="BA153" s="31">
        <f t="shared" ca="1" si="150"/>
        <v>644.8125</v>
      </c>
      <c r="BB153" s="31">
        <f t="shared" ca="1" si="151"/>
        <v>-1410.101388888889</v>
      </c>
      <c r="BC153" s="31">
        <f t="shared" ca="1" si="152"/>
        <v>-1800.2902777777781</v>
      </c>
      <c r="BD153" s="11"/>
      <c r="BE153" s="4"/>
      <c r="BF153" s="11">
        <f t="shared" si="153"/>
        <v>6</v>
      </c>
      <c r="BG153" s="11">
        <f t="shared" ref="BG153:BG216" si="159">AI153</f>
        <v>23</v>
      </c>
      <c r="BH153" s="32">
        <f>IF($BF153&gt;$Y$7,"",IF(AND($BF153=$Y$7,$BG153=23),"",Entrées!C181-Entrées!C180))</f>
        <v>-736.5</v>
      </c>
      <c r="BI153" s="32">
        <f>IF($BF153&gt;$Y$7,"",IF(AND($BF153=$Y$7,$BG153=23),"",Entrées!D181-Entrées!D180))</f>
        <v>-750</v>
      </c>
      <c r="BJ153" s="32">
        <f>IF($BF153&gt;$Y$7,"",IF(AND($BF153=$Y$7,$BG153=23),"",Entrées!E181-Entrées!E180))</f>
        <v>-1387.5</v>
      </c>
      <c r="BK153" s="32">
        <f>IF($BF153&gt;$Y$7,"",IF(AND($BF153=$Y$7,$BG153=23),"",Entrées!F181-Entrées!F180))</f>
        <v>-108</v>
      </c>
      <c r="BL153" s="32">
        <f>IF($BF153&gt;$Y$7,"",IF(AND($BF153=$Y$7,$BG153=23),"",Entrées!G181-Entrées!G180))</f>
        <v>-72.5</v>
      </c>
      <c r="BM153" s="32">
        <f>IF($BF153&gt;$Y$7,"",IF(AND($BF153=$Y$7,$BG153=23),"",Entrées!H181-Entrées!H180))</f>
        <v>-1129</v>
      </c>
      <c r="BN153" s="32">
        <f>IF($BF153&gt;$Y$7,"",IF(AND($BF153=$Y$7,$BG153=23),"",Entrées!I181-Entrées!I180))</f>
        <v>-258</v>
      </c>
      <c r="BO153" s="32">
        <f>IF($BF153&gt;$Y$7,"",IF(AND($BF153=$Y$7,$BG153=23),"",Entrées!J181-Entrées!J180))</f>
        <v>-96</v>
      </c>
      <c r="BP153" s="32">
        <f>IF($BF153&gt;$Y$7,"",IF(AND($BF153=$Y$7,$BG153=23),"",Entrées!K181-Entrées!K180))</f>
        <v>0</v>
      </c>
      <c r="BQ153" s="32">
        <f>IF($BF153&gt;$Y$7,"",IF(AND($BF153=$Y$7,$BG153=23),"",Entrées!L181-Entrées!L180))</f>
        <v>355.5</v>
      </c>
      <c r="BR153" s="32">
        <f>IF($BF153&gt;$Y$7,"",IF(AND($BF153=$Y$7,$BG153=23),"",Entrées!M181-Entrées!M180))</f>
        <v>-4</v>
      </c>
      <c r="BS153" s="32">
        <f>IF($BF153&gt;$Y$7,"",IF(AND($BF153=$Y$7,$BG153=23),"",Entrées!N181-Entrées!N180))</f>
        <v>6</v>
      </c>
      <c r="BT153" s="32">
        <f>IF($BF153&gt;$Y$7,"",IF(AND($BF153=$Y$7,$BG153=23),"",Entrées!O181-Entrées!O180))</f>
        <v>568.5</v>
      </c>
      <c r="BU153" s="32">
        <f>IF($BF153&gt;$Y$7,"",IF(AND($BF153=$Y$7,$BG153=23),"",Entrées!P181-Entrées!P180))</f>
        <v>-6.5</v>
      </c>
      <c r="BV153" s="32">
        <f>IF($BF153&gt;$Y$7,"",IF(AND($BF153=$Y$7,$BG153=23),"",Entrées!Q181-Entrées!Q180))</f>
        <v>0</v>
      </c>
      <c r="BW153" s="32">
        <f>IF($BF153&gt;$Y$7,"",IF(AND($BF153=$Y$7,$BG153=23),"",Entrées!R181-Entrées!R180))</f>
        <v>641</v>
      </c>
      <c r="BX153" s="32">
        <f>IF($BF153&gt;$Y$7,"",IF(AND($BF153=$Y$7,$BG153=23),"",Entrées!S181-Entrées!S180))</f>
        <v>-640</v>
      </c>
      <c r="BY153" s="32">
        <f>IF($BF153&gt;$Y$7,"",IF(AND($BF153=$Y$7,$BG153=23),"",Entrées!T181-Entrées!T180))</f>
        <v>0</v>
      </c>
      <c r="BZ153" s="32">
        <f>IF($BF153&gt;$Y$7,"",IF(AND($BF153=$Y$7,$BG153=23),"",Entrées!U181-Entrées!U180))</f>
        <v>-107</v>
      </c>
      <c r="CA153" s="32">
        <f>IF($BF153&gt;$Y$7,"",IF(AND($BF153=$Y$7,$BG153=23),"",Entrées!V181-Entrées!V180))</f>
        <v>266</v>
      </c>
      <c r="CB153" s="4"/>
      <c r="CC153" s="4"/>
      <c r="CD153" s="33">
        <f>IF($BF153&lt;=$Y$7,Entrées!J180/CD$2,"")</f>
        <v>0.20901315789473685</v>
      </c>
      <c r="CE153" s="33">
        <f>IF($BF153&lt;=$Y$7,Entrées!K180/CE$2,"")</f>
        <v>0</v>
      </c>
      <c r="CF153" s="11">
        <f t="shared" si="154"/>
        <v>7600</v>
      </c>
      <c r="CG153" s="11">
        <f t="shared" si="155"/>
        <v>4200</v>
      </c>
      <c r="CH153" s="52">
        <f t="shared" si="156"/>
        <v>0.26950009137426939</v>
      </c>
      <c r="CI153" s="52">
        <f t="shared" si="157"/>
        <v>0.11132787698412699</v>
      </c>
      <c r="CK153" s="11"/>
      <c r="CL153" s="4"/>
      <c r="CM153" s="11"/>
      <c r="CN153" s="11"/>
      <c r="CO153" s="4"/>
      <c r="CP153" s="11"/>
    </row>
    <row r="154" spans="1:94">
      <c r="C154" s="29" t="s">
        <v>93</v>
      </c>
      <c r="D154" s="29"/>
      <c r="E154" s="30">
        <f ca="1">SUM(E123:E153)/$D$8</f>
        <v>383.56666666666666</v>
      </c>
      <c r="F154" s="30">
        <f t="shared" ref="F154" ca="1" si="160">SUM(F123:F153)/$D$8</f>
        <v>368.1</v>
      </c>
      <c r="G154" s="30">
        <f t="shared" ref="G154" ca="1" si="161">SUM(G123:G153)/$D$8</f>
        <v>371.78333333333336</v>
      </c>
      <c r="H154" s="30">
        <f t="shared" ref="H154" ca="1" si="162">SUM(H123:H153)/$D$8</f>
        <v>371</v>
      </c>
      <c r="I154" s="30">
        <f t="shared" ref="I154" ca="1" si="163">SUM(I123:I153)/$D$8</f>
        <v>372.95</v>
      </c>
      <c r="J154" s="30">
        <f t="shared" ref="J154" ca="1" si="164">SUM(J123:J153)/$D$8</f>
        <v>386.46666666666664</v>
      </c>
      <c r="K154" s="30">
        <f t="shared" ref="K154" ca="1" si="165">SUM(K123:K153)/$D$8</f>
        <v>408.01666666666665</v>
      </c>
      <c r="L154" s="30">
        <f t="shared" ref="L154" ca="1" si="166">SUM(L123:L153)/$D$8</f>
        <v>440.01666666666665</v>
      </c>
      <c r="M154" s="30">
        <f t="shared" ref="M154" ca="1" si="167">SUM(M123:M153)/$D$8</f>
        <v>508.26666666666665</v>
      </c>
      <c r="N154" s="30">
        <f t="shared" ref="N154" ca="1" si="168">SUM(N123:N153)/$D$8</f>
        <v>576.26666666666665</v>
      </c>
      <c r="O154" s="30">
        <f t="shared" ref="O154" ca="1" si="169">SUM(O123:O153)/$D$8</f>
        <v>569.26666666666665</v>
      </c>
      <c r="P154" s="30">
        <f t="shared" ref="P154" ca="1" si="170">SUM(P123:P153)/$D$8</f>
        <v>561.0333333333333</v>
      </c>
      <c r="Q154" s="30">
        <f t="shared" ref="Q154" ca="1" si="171">SUM(Q123:Q153)/$D$8</f>
        <v>539.45000000000005</v>
      </c>
      <c r="R154" s="30">
        <f t="shared" ref="R154" ca="1" si="172">SUM(R123:R153)/$D$8</f>
        <v>518.7833333333333</v>
      </c>
      <c r="S154" s="30">
        <f t="shared" ref="S154" ca="1" si="173">SUM(S123:S153)/$D$8</f>
        <v>476.13333333333333</v>
      </c>
      <c r="T154" s="30">
        <f t="shared" ref="T154" ca="1" si="174">SUM(T123:T153)/$D$8</f>
        <v>434.15</v>
      </c>
      <c r="U154" s="30">
        <f t="shared" ref="U154" ca="1" si="175">SUM(U123:U153)/$D$8</f>
        <v>416.75</v>
      </c>
      <c r="V154" s="30">
        <f t="shared" ref="V154" ca="1" si="176">SUM(V123:V153)/$D$8</f>
        <v>414.28333333333336</v>
      </c>
      <c r="W154" s="30">
        <f t="shared" ref="W154" ca="1" si="177">SUM(W123:W153)/$D$8</f>
        <v>400.03333333333336</v>
      </c>
      <c r="X154" s="30">
        <f t="shared" ref="X154" ca="1" si="178">SUM(X123:X153)/$D$8</f>
        <v>404.58333333333331</v>
      </c>
      <c r="Y154" s="30">
        <f t="shared" ref="Y154" ca="1" si="179">SUM(Y123:Y153)/$D$8</f>
        <v>415.4</v>
      </c>
      <c r="Z154" s="30">
        <f t="shared" ref="Z154" ca="1" si="180">SUM(Z123:Z153)/$D$8</f>
        <v>414.95</v>
      </c>
      <c r="AA154" s="30">
        <f t="shared" ref="AA154" ca="1" si="181">SUM(AA123:AA153)/$D$8</f>
        <v>391.03333333333336</v>
      </c>
      <c r="AB154" s="30">
        <f t="shared" ref="AB154" ca="1" si="182">SUM(AB123:AB153)/$D$8</f>
        <v>402.35</v>
      </c>
      <c r="AC154" s="41"/>
      <c r="AD154" s="42">
        <f ca="1">SUM(INDIRECT(A141):INDIRECT(A142))/$D$8</f>
        <v>439.35972222222233</v>
      </c>
      <c r="AE154" s="42">
        <f ca="1">MAX(INDIRECT(A143):INDIRECT(A144))</f>
        <v>1421</v>
      </c>
      <c r="AF154" s="42">
        <f ca="1">MIN(INDIRECT(A145):INDIRECT(A146))</f>
        <v>335.5</v>
      </c>
      <c r="AG154" s="25"/>
      <c r="AH154" s="11">
        <f>Entrées!A181</f>
        <v>7</v>
      </c>
      <c r="AI154" s="13">
        <f>Entrées!B181</f>
        <v>0</v>
      </c>
      <c r="AJ154" s="31">
        <f t="shared" ca="1" si="158"/>
        <v>55625.834722222207</v>
      </c>
      <c r="AK154" s="31">
        <f t="shared" ca="1" si="134"/>
        <v>55155.277777777781</v>
      </c>
      <c r="AL154" s="31">
        <f t="shared" ca="1" si="135"/>
        <v>55132.569444444431</v>
      </c>
      <c r="AM154" s="31">
        <f t="shared" ca="1" si="136"/>
        <v>439.35972222222233</v>
      </c>
      <c r="AN154" s="31">
        <f t="shared" ca="1" si="137"/>
        <v>2143.2847222222222</v>
      </c>
      <c r="AO154" s="31">
        <f t="shared" ca="1" si="138"/>
        <v>1711.4715277777773</v>
      </c>
      <c r="AP154" s="31">
        <f t="shared" ca="1" si="139"/>
        <v>43686.806944444448</v>
      </c>
      <c r="AQ154" s="31">
        <f t="shared" ca="1" si="140"/>
        <v>2048.2006944444447</v>
      </c>
      <c r="AR154" s="31">
        <f t="shared" ca="1" si="141"/>
        <v>467.57708333333329</v>
      </c>
      <c r="AS154" s="31">
        <f t="shared" ca="1" si="142"/>
        <v>9872.0041666666693</v>
      </c>
      <c r="AT154" s="31">
        <f t="shared" ca="1" si="143"/>
        <v>-752.91041666666672</v>
      </c>
      <c r="AU154" s="31">
        <f t="shared" ca="1" si="144"/>
        <v>580.30277777777769</v>
      </c>
      <c r="AV154" s="31">
        <f t="shared" ca="1" si="145"/>
        <v>-4570.3041666666659</v>
      </c>
      <c r="AW154" s="31">
        <f t="shared" ca="1" si="146"/>
        <v>53.39583333333335</v>
      </c>
      <c r="AX154" s="31">
        <f t="shared" ca="1" si="147"/>
        <v>1401.9361111111111</v>
      </c>
      <c r="AY154" s="31">
        <f t="shared" ca="1" si="148"/>
        <v>-1132.0805555555555</v>
      </c>
      <c r="AZ154" s="31">
        <f t="shared" ca="1" si="149"/>
        <v>-2177.1819444444441</v>
      </c>
      <c r="BA154" s="31">
        <f t="shared" ca="1" si="150"/>
        <v>644.8125</v>
      </c>
      <c r="BB154" s="31">
        <f t="shared" ca="1" si="151"/>
        <v>-1410.101388888889</v>
      </c>
      <c r="BC154" s="31">
        <f t="shared" ca="1" si="152"/>
        <v>-1800.2902777777781</v>
      </c>
      <c r="BD154" s="11"/>
      <c r="BE154" s="4"/>
      <c r="BF154" s="11">
        <f t="shared" si="153"/>
        <v>7</v>
      </c>
      <c r="BG154" s="11">
        <f t="shared" si="159"/>
        <v>0</v>
      </c>
      <c r="BH154" s="32">
        <f>IF($BF154&gt;$Y$7,"",IF(AND($BF154=$Y$7,$BG154=23),"",Entrées!C182-Entrées!C181))</f>
        <v>-3483</v>
      </c>
      <c r="BI154" s="32">
        <f>IF($BF154&gt;$Y$7,"",IF(AND($BF154=$Y$7,$BG154=23),"",Entrées!D182-Entrées!D181))</f>
        <v>-2525</v>
      </c>
      <c r="BJ154" s="32">
        <f>IF($BF154&gt;$Y$7,"",IF(AND($BF154=$Y$7,$BG154=23),"",Entrées!E182-Entrées!E181))</f>
        <v>-2512.5</v>
      </c>
      <c r="BK154" s="32">
        <f>IF($BF154&gt;$Y$7,"",IF(AND($BF154=$Y$7,$BG154=23),"",Entrées!F182-Entrées!F181))</f>
        <v>-464</v>
      </c>
      <c r="BL154" s="32">
        <f>IF($BF154&gt;$Y$7,"",IF(AND($BF154=$Y$7,$BG154=23),"",Entrées!G182-Entrées!G181))</f>
        <v>54</v>
      </c>
      <c r="BM154" s="32">
        <f>IF($BF154&gt;$Y$7,"",IF(AND($BF154=$Y$7,$BG154=23),"",Entrées!H182-Entrées!H181))</f>
        <v>-620</v>
      </c>
      <c r="BN154" s="32">
        <f>IF($BF154&gt;$Y$7,"",IF(AND($BF154=$Y$7,$BG154=23),"",Entrées!I182-Entrées!I181))</f>
        <v>-788.5</v>
      </c>
      <c r="BO154" s="32">
        <f>IF($BF154&gt;$Y$7,"",IF(AND($BF154=$Y$7,$BG154=23),"",Entrées!J182-Entrées!J181))</f>
        <v>-44</v>
      </c>
      <c r="BP154" s="32">
        <f>IF($BF154&gt;$Y$7,"",IF(AND($BF154=$Y$7,$BG154=23),"",Entrées!K182-Entrées!K181))</f>
        <v>0</v>
      </c>
      <c r="BQ154" s="32">
        <f>IF($BF154&gt;$Y$7,"",IF(AND($BF154=$Y$7,$BG154=23),"",Entrées!L182-Entrées!L181))</f>
        <v>-1983</v>
      </c>
      <c r="BR154" s="32">
        <f>IF($BF154&gt;$Y$7,"",IF(AND($BF154=$Y$7,$BG154=23),"",Entrées!M182-Entrées!M181))</f>
        <v>-5</v>
      </c>
      <c r="BS154" s="32">
        <f>IF($BF154&gt;$Y$7,"",IF(AND($BF154=$Y$7,$BG154=23),"",Entrées!N182-Entrées!N181))</f>
        <v>-3</v>
      </c>
      <c r="BT154" s="32">
        <f>IF($BF154&gt;$Y$7,"",IF(AND($BF154=$Y$7,$BG154=23),"",Entrées!O182-Entrées!O181))</f>
        <v>372</v>
      </c>
      <c r="BU154" s="32">
        <f>IF($BF154&gt;$Y$7,"",IF(AND($BF154=$Y$7,$BG154=23),"",Entrées!P182-Entrées!P181))</f>
        <v>-4</v>
      </c>
      <c r="BV154" s="32">
        <f>IF($BF154&gt;$Y$7,"",IF(AND($BF154=$Y$7,$BG154=23),"",Entrées!Q182-Entrées!Q181))</f>
        <v>0</v>
      </c>
      <c r="BW154" s="32">
        <f>IF($BF154&gt;$Y$7,"",IF(AND($BF154=$Y$7,$BG154=23),"",Entrées!R182-Entrées!R181))</f>
        <v>84</v>
      </c>
      <c r="BX154" s="32">
        <f>IF($BF154&gt;$Y$7,"",IF(AND($BF154=$Y$7,$BG154=23),"",Entrées!S182-Entrées!S181))</f>
        <v>315</v>
      </c>
      <c r="BY154" s="32">
        <f>IF($BF154&gt;$Y$7,"",IF(AND($BF154=$Y$7,$BG154=23),"",Entrées!T182-Entrées!T181))</f>
        <v>100</v>
      </c>
      <c r="BZ154" s="32">
        <f>IF($BF154&gt;$Y$7,"",IF(AND($BF154=$Y$7,$BG154=23),"",Entrées!U182-Entrées!U181))</f>
        <v>-325</v>
      </c>
      <c r="CA154" s="32">
        <f>IF($BF154&gt;$Y$7,"",IF(AND($BF154=$Y$7,$BG154=23),"",Entrées!V182-Entrées!V181))</f>
        <v>368</v>
      </c>
      <c r="CB154" s="4"/>
      <c r="CC154" s="4"/>
      <c r="CD154" s="33">
        <f>IF($BF154&lt;=$Y$7,Entrées!J181/CD$2,"")</f>
        <v>0.19638157894736843</v>
      </c>
      <c r="CE154" s="33">
        <f>IF($BF154&lt;=$Y$7,Entrées!K181/CE$2,"")</f>
        <v>0</v>
      </c>
      <c r="CF154" s="11">
        <f t="shared" si="154"/>
        <v>7600</v>
      </c>
      <c r="CG154" s="11">
        <f t="shared" si="155"/>
        <v>4200</v>
      </c>
      <c r="CH154" s="52">
        <f t="shared" si="156"/>
        <v>0.26950009137426939</v>
      </c>
      <c r="CI154" s="52">
        <f t="shared" si="157"/>
        <v>0.11132787698412699</v>
      </c>
      <c r="CK154" s="11"/>
      <c r="CL154" s="4"/>
      <c r="CM154" s="11"/>
      <c r="CN154" s="11"/>
      <c r="CO154" s="4"/>
      <c r="CP154" s="11"/>
    </row>
    <row r="155" spans="1:94">
      <c r="C155" s="29" t="s">
        <v>140</v>
      </c>
      <c r="D155" s="29"/>
      <c r="E155" s="30">
        <f ca="1">MAX(E123:E153)</f>
        <v>821.5</v>
      </c>
      <c r="F155" s="30">
        <f t="shared" ref="F155:AB155" ca="1" si="183">MAX(F123:F153)</f>
        <v>759.5</v>
      </c>
      <c r="G155" s="30">
        <f t="shared" ca="1" si="183"/>
        <v>838</v>
      </c>
      <c r="H155" s="30">
        <f t="shared" ca="1" si="183"/>
        <v>728.5</v>
      </c>
      <c r="I155" s="30">
        <f t="shared" ca="1" si="183"/>
        <v>602</v>
      </c>
      <c r="J155" s="30">
        <f t="shared" ca="1" si="183"/>
        <v>607</v>
      </c>
      <c r="K155" s="30">
        <f t="shared" ca="1" si="183"/>
        <v>724</v>
      </c>
      <c r="L155" s="30">
        <f t="shared" ca="1" si="183"/>
        <v>1173.5</v>
      </c>
      <c r="M155" s="30">
        <f t="shared" ca="1" si="183"/>
        <v>1330.5</v>
      </c>
      <c r="N155" s="30">
        <f t="shared" ca="1" si="183"/>
        <v>1365</v>
      </c>
      <c r="O155" s="30">
        <f t="shared" ca="1" si="183"/>
        <v>1299.5</v>
      </c>
      <c r="P155" s="30">
        <f t="shared" ca="1" si="183"/>
        <v>1355</v>
      </c>
      <c r="Q155" s="30">
        <f t="shared" ca="1" si="183"/>
        <v>1421</v>
      </c>
      <c r="R155" s="30">
        <f t="shared" ca="1" si="183"/>
        <v>1369</v>
      </c>
      <c r="S155" s="30">
        <f t="shared" ca="1" si="183"/>
        <v>1393.5</v>
      </c>
      <c r="T155" s="30">
        <f t="shared" ca="1" si="183"/>
        <v>1349.5</v>
      </c>
      <c r="U155" s="30">
        <f t="shared" ca="1" si="183"/>
        <v>1173</v>
      </c>
      <c r="V155" s="30">
        <f t="shared" ca="1" si="183"/>
        <v>1200.5</v>
      </c>
      <c r="W155" s="30">
        <f t="shared" ca="1" si="183"/>
        <v>1185</v>
      </c>
      <c r="X155" s="30">
        <f t="shared" ca="1" si="183"/>
        <v>965.5</v>
      </c>
      <c r="Y155" s="30">
        <f t="shared" ca="1" si="183"/>
        <v>871</v>
      </c>
      <c r="Z155" s="30">
        <f t="shared" ca="1" si="183"/>
        <v>870</v>
      </c>
      <c r="AA155" s="30">
        <f t="shared" ca="1" si="183"/>
        <v>829</v>
      </c>
      <c r="AB155" s="30">
        <f t="shared" ca="1" si="183"/>
        <v>929.5</v>
      </c>
      <c r="AC155" s="41" t="s">
        <v>142</v>
      </c>
      <c r="AD155" s="42">
        <f ca="1">SUM(E154:AB154)/24</f>
        <v>439.35972222222222</v>
      </c>
      <c r="AE155" s="42">
        <f ca="1">MAX(E155:AB155)</f>
        <v>1421</v>
      </c>
      <c r="AF155" s="42">
        <f ca="1">MIN(E156:AB156)</f>
        <v>335.5</v>
      </c>
      <c r="AG155" s="25"/>
      <c r="AH155" s="11">
        <f>Entrées!A182</f>
        <v>7</v>
      </c>
      <c r="AI155" s="13">
        <f>Entrées!B182</f>
        <v>1</v>
      </c>
      <c r="AJ155" s="31">
        <f t="shared" ca="1" si="158"/>
        <v>55625.834722222207</v>
      </c>
      <c r="AK155" s="31">
        <f t="shared" ca="1" si="134"/>
        <v>55155.277777777781</v>
      </c>
      <c r="AL155" s="31">
        <f t="shared" ca="1" si="135"/>
        <v>55132.569444444431</v>
      </c>
      <c r="AM155" s="31">
        <f t="shared" ca="1" si="136"/>
        <v>439.35972222222233</v>
      </c>
      <c r="AN155" s="31">
        <f t="shared" ca="1" si="137"/>
        <v>2143.2847222222222</v>
      </c>
      <c r="AO155" s="31">
        <f t="shared" ca="1" si="138"/>
        <v>1711.4715277777773</v>
      </c>
      <c r="AP155" s="31">
        <f t="shared" ca="1" si="139"/>
        <v>43686.806944444448</v>
      </c>
      <c r="AQ155" s="31">
        <f t="shared" ca="1" si="140"/>
        <v>2048.2006944444447</v>
      </c>
      <c r="AR155" s="31">
        <f t="shared" ca="1" si="141"/>
        <v>467.57708333333329</v>
      </c>
      <c r="AS155" s="31">
        <f t="shared" ca="1" si="142"/>
        <v>9872.0041666666693</v>
      </c>
      <c r="AT155" s="31">
        <f t="shared" ca="1" si="143"/>
        <v>-752.91041666666672</v>
      </c>
      <c r="AU155" s="31">
        <f t="shared" ca="1" si="144"/>
        <v>580.30277777777769</v>
      </c>
      <c r="AV155" s="31">
        <f t="shared" ca="1" si="145"/>
        <v>-4570.3041666666659</v>
      </c>
      <c r="AW155" s="31">
        <f t="shared" ca="1" si="146"/>
        <v>53.39583333333335</v>
      </c>
      <c r="AX155" s="31">
        <f t="shared" ca="1" si="147"/>
        <v>1401.9361111111111</v>
      </c>
      <c r="AY155" s="31">
        <f t="shared" ca="1" si="148"/>
        <v>-1132.0805555555555</v>
      </c>
      <c r="AZ155" s="31">
        <f t="shared" ca="1" si="149"/>
        <v>-2177.1819444444441</v>
      </c>
      <c r="BA155" s="31">
        <f t="shared" ca="1" si="150"/>
        <v>644.8125</v>
      </c>
      <c r="BB155" s="31">
        <f t="shared" ca="1" si="151"/>
        <v>-1410.101388888889</v>
      </c>
      <c r="BC155" s="31">
        <f t="shared" ca="1" si="152"/>
        <v>-1800.2902777777781</v>
      </c>
      <c r="BD155" s="11"/>
      <c r="BE155" s="4"/>
      <c r="BF155" s="11">
        <f t="shared" si="153"/>
        <v>7</v>
      </c>
      <c r="BG155" s="11">
        <f t="shared" si="159"/>
        <v>1</v>
      </c>
      <c r="BH155" s="32">
        <f>IF($BF155&gt;$Y$7,"",IF(AND($BF155=$Y$7,$BG155=23),"",Entrées!C183-Entrées!C182))</f>
        <v>-1049</v>
      </c>
      <c r="BI155" s="32">
        <f>IF($BF155&gt;$Y$7,"",IF(AND($BF155=$Y$7,$BG155=23),"",Entrées!D183-Entrées!D182))</f>
        <v>-1400</v>
      </c>
      <c r="BJ155" s="32">
        <f>IF($BF155&gt;$Y$7,"",IF(AND($BF155=$Y$7,$BG155=23),"",Entrées!E183-Entrées!E182))</f>
        <v>-1437.5</v>
      </c>
      <c r="BK155" s="32">
        <f>IF($BF155&gt;$Y$7,"",IF(AND($BF155=$Y$7,$BG155=23),"",Entrées!F183-Entrées!F182))</f>
        <v>-0.5</v>
      </c>
      <c r="BL155" s="32">
        <f>IF($BF155&gt;$Y$7,"",IF(AND($BF155=$Y$7,$BG155=23),"",Entrées!G183-Entrées!G182))</f>
        <v>-25</v>
      </c>
      <c r="BM155" s="32">
        <f>IF($BF155&gt;$Y$7,"",IF(AND($BF155=$Y$7,$BG155=23),"",Entrées!H183-Entrées!H182))</f>
        <v>62.5</v>
      </c>
      <c r="BN155" s="32">
        <f>IF($BF155&gt;$Y$7,"",IF(AND($BF155=$Y$7,$BG155=23),"",Entrées!I183-Entrées!I182))</f>
        <v>-424.5</v>
      </c>
      <c r="BO155" s="32">
        <f>IF($BF155&gt;$Y$7,"",IF(AND($BF155=$Y$7,$BG155=23),"",Entrées!J183-Entrées!J182))</f>
        <v>-13</v>
      </c>
      <c r="BP155" s="32">
        <f>IF($BF155&gt;$Y$7,"",IF(AND($BF155=$Y$7,$BG155=23),"",Entrées!K183-Entrées!K182))</f>
        <v>0</v>
      </c>
      <c r="BQ155" s="32">
        <f>IF($BF155&gt;$Y$7,"",IF(AND($BF155=$Y$7,$BG155=23),"",Entrées!L183-Entrées!L182))</f>
        <v>-662.5</v>
      </c>
      <c r="BR155" s="32">
        <f>IF($BF155&gt;$Y$7,"",IF(AND($BF155=$Y$7,$BG155=23),"",Entrées!M183-Entrées!M182))</f>
        <v>-1</v>
      </c>
      <c r="BS155" s="32">
        <f>IF($BF155&gt;$Y$7,"",IF(AND($BF155=$Y$7,$BG155=23),"",Entrées!N183-Entrées!N182))</f>
        <v>-5</v>
      </c>
      <c r="BT155" s="32">
        <f>IF($BF155&gt;$Y$7,"",IF(AND($BF155=$Y$7,$BG155=23),"",Entrées!O183-Entrées!O182))</f>
        <v>18.5</v>
      </c>
      <c r="BU155" s="32">
        <f>IF($BF155&gt;$Y$7,"",IF(AND($BF155=$Y$7,$BG155=23),"",Entrées!P183-Entrées!P182))</f>
        <v>1</v>
      </c>
      <c r="BV155" s="32">
        <f>IF($BF155&gt;$Y$7,"",IF(AND($BF155=$Y$7,$BG155=23),"",Entrées!Q183-Entrées!Q182))</f>
        <v>0</v>
      </c>
      <c r="BW155" s="32">
        <f>IF($BF155&gt;$Y$7,"",IF(AND($BF155=$Y$7,$BG155=23),"",Entrées!R183-Entrées!R182))</f>
        <v>-269</v>
      </c>
      <c r="BX155" s="32">
        <f>IF($BF155&gt;$Y$7,"",IF(AND($BF155=$Y$7,$BG155=23),"",Entrées!S183-Entrées!S182))</f>
        <v>-85</v>
      </c>
      <c r="BY155" s="32">
        <f>IF($BF155&gt;$Y$7,"",IF(AND($BF155=$Y$7,$BG155=23),"",Entrées!T183-Entrées!T182))</f>
        <v>0</v>
      </c>
      <c r="BZ155" s="32">
        <f>IF($BF155&gt;$Y$7,"",IF(AND($BF155=$Y$7,$BG155=23),"",Entrées!U183-Entrées!U182))</f>
        <v>46</v>
      </c>
      <c r="CA155" s="32">
        <f>IF($BF155&gt;$Y$7,"",IF(AND($BF155=$Y$7,$BG155=23),"",Entrées!V183-Entrées!V182))</f>
        <v>97</v>
      </c>
      <c r="CB155" s="4"/>
      <c r="CC155" s="4"/>
      <c r="CD155" s="33">
        <f>IF($BF155&lt;=$Y$7,Entrées!J182/CD$2,"")</f>
        <v>0.1905921052631579</v>
      </c>
      <c r="CE155" s="33">
        <f>IF($BF155&lt;=$Y$7,Entrées!K182/CE$2,"")</f>
        <v>0</v>
      </c>
      <c r="CF155" s="11">
        <f t="shared" si="154"/>
        <v>7600</v>
      </c>
      <c r="CG155" s="11">
        <f t="shared" si="155"/>
        <v>4200</v>
      </c>
      <c r="CH155" s="52">
        <f t="shared" si="156"/>
        <v>0.26950009137426939</v>
      </c>
      <c r="CI155" s="52">
        <f t="shared" si="157"/>
        <v>0.11132787698412699</v>
      </c>
      <c r="CK155" s="11"/>
      <c r="CL155" s="4"/>
      <c r="CM155" s="11"/>
      <c r="CN155" s="11"/>
      <c r="CO155" s="4"/>
      <c r="CP155" s="11"/>
    </row>
    <row r="156" spans="1:94">
      <c r="C156" s="29" t="s">
        <v>141</v>
      </c>
      <c r="D156" s="29"/>
      <c r="E156" s="30">
        <f ca="1">MIN(E123:E153)</f>
        <v>336.5</v>
      </c>
      <c r="F156" s="30">
        <f t="shared" ref="F156:AB156" ca="1" si="184">MIN(F123:F153)</f>
        <v>335.5</v>
      </c>
      <c r="G156" s="30">
        <f t="shared" ca="1" si="184"/>
        <v>340.5</v>
      </c>
      <c r="H156" s="30">
        <f t="shared" ca="1" si="184"/>
        <v>342</v>
      </c>
      <c r="I156" s="30">
        <f t="shared" ca="1" si="184"/>
        <v>345.5</v>
      </c>
      <c r="J156" s="30">
        <f t="shared" ca="1" si="184"/>
        <v>345</v>
      </c>
      <c r="K156" s="30">
        <f t="shared" ca="1" si="184"/>
        <v>343</v>
      </c>
      <c r="L156" s="30">
        <f t="shared" ca="1" si="184"/>
        <v>337.5</v>
      </c>
      <c r="M156" s="30">
        <f t="shared" ca="1" si="184"/>
        <v>347</v>
      </c>
      <c r="N156" s="30">
        <f t="shared" ca="1" si="184"/>
        <v>352.5</v>
      </c>
      <c r="O156" s="30">
        <f t="shared" ca="1" si="184"/>
        <v>342</v>
      </c>
      <c r="P156" s="30">
        <f t="shared" ca="1" si="184"/>
        <v>348.5</v>
      </c>
      <c r="Q156" s="30">
        <f t="shared" ca="1" si="184"/>
        <v>353</v>
      </c>
      <c r="R156" s="30">
        <f t="shared" ca="1" si="184"/>
        <v>353</v>
      </c>
      <c r="S156" s="30">
        <f t="shared" ca="1" si="184"/>
        <v>352</v>
      </c>
      <c r="T156" s="30">
        <f t="shared" ca="1" si="184"/>
        <v>349.5</v>
      </c>
      <c r="U156" s="30">
        <f t="shared" ca="1" si="184"/>
        <v>350</v>
      </c>
      <c r="V156" s="30">
        <f t="shared" ca="1" si="184"/>
        <v>350.5</v>
      </c>
      <c r="W156" s="30">
        <f t="shared" ca="1" si="184"/>
        <v>349</v>
      </c>
      <c r="X156" s="30">
        <f t="shared" ca="1" si="184"/>
        <v>343</v>
      </c>
      <c r="Y156" s="30">
        <f t="shared" ca="1" si="184"/>
        <v>343</v>
      </c>
      <c r="Z156" s="30">
        <f t="shared" ca="1" si="184"/>
        <v>340</v>
      </c>
      <c r="AA156" s="30">
        <f t="shared" ca="1" si="184"/>
        <v>336.5</v>
      </c>
      <c r="AB156" s="30">
        <f t="shared" ca="1" si="184"/>
        <v>336.5</v>
      </c>
      <c r="AC156" s="11"/>
      <c r="AD156" s="42">
        <f ca="1">SUM(INDIRECT(ADDRESS(ROW($C$37),COLUMN($C$37)+($C122-1),4, TRUE,"Entrées")):INDIRECT(ADDRESS(ROW(INDIRECT($A$42)),COLUMN($C$37)+($C122-1),4,TRUE,"Entrées")))/Entrées!$P$11</f>
        <v>439.35972222222222</v>
      </c>
      <c r="AE156" s="42">
        <f ca="1">MAX(INDIRECT(ADDRESS(ROW($C$37),COLUMN($C$37)+($C122-1),4, TRUE,"Entrées")):INDIRECT(ADDRESS(ROW(INDIRECT($A$42)),COLUMN($C$37)+($C122-1),4,TRUE,"Entrées")))</f>
        <v>1421</v>
      </c>
      <c r="AF156" s="42">
        <f ca="1">MIN(INDIRECT(ADDRESS(ROW($C$37),COLUMN($C$37)+($C122-1),4, TRUE,"Entrées")):INDIRECT(ADDRESS(ROW(INDIRECT($A$42)),COLUMN($C$37)+($C122-1),4,TRUE,"Entrées")))</f>
        <v>335.5</v>
      </c>
      <c r="AH156" s="11">
        <f>Entrées!A183</f>
        <v>7</v>
      </c>
      <c r="AI156" s="13">
        <f>Entrées!B183</f>
        <v>2</v>
      </c>
      <c r="AJ156" s="31">
        <f t="shared" ca="1" si="158"/>
        <v>55625.834722222207</v>
      </c>
      <c r="AK156" s="31">
        <f t="shared" ca="1" si="134"/>
        <v>55155.277777777781</v>
      </c>
      <c r="AL156" s="31">
        <f t="shared" ca="1" si="135"/>
        <v>55132.569444444431</v>
      </c>
      <c r="AM156" s="31">
        <f t="shared" ca="1" si="136"/>
        <v>439.35972222222233</v>
      </c>
      <c r="AN156" s="31">
        <f t="shared" ca="1" si="137"/>
        <v>2143.2847222222222</v>
      </c>
      <c r="AO156" s="31">
        <f t="shared" ca="1" si="138"/>
        <v>1711.4715277777773</v>
      </c>
      <c r="AP156" s="31">
        <f t="shared" ca="1" si="139"/>
        <v>43686.806944444448</v>
      </c>
      <c r="AQ156" s="31">
        <f t="shared" ca="1" si="140"/>
        <v>2048.2006944444447</v>
      </c>
      <c r="AR156" s="31">
        <f t="shared" ca="1" si="141"/>
        <v>467.57708333333329</v>
      </c>
      <c r="AS156" s="31">
        <f t="shared" ca="1" si="142"/>
        <v>9872.0041666666693</v>
      </c>
      <c r="AT156" s="31">
        <f t="shared" ca="1" si="143"/>
        <v>-752.91041666666672</v>
      </c>
      <c r="AU156" s="31">
        <f t="shared" ca="1" si="144"/>
        <v>580.30277777777769</v>
      </c>
      <c r="AV156" s="31">
        <f t="shared" ca="1" si="145"/>
        <v>-4570.3041666666659</v>
      </c>
      <c r="AW156" s="31">
        <f t="shared" ca="1" si="146"/>
        <v>53.39583333333335</v>
      </c>
      <c r="AX156" s="31">
        <f t="shared" ca="1" si="147"/>
        <v>1401.9361111111111</v>
      </c>
      <c r="AY156" s="31">
        <f t="shared" ca="1" si="148"/>
        <v>-1132.0805555555555</v>
      </c>
      <c r="AZ156" s="31">
        <f t="shared" ca="1" si="149"/>
        <v>-2177.1819444444441</v>
      </c>
      <c r="BA156" s="31">
        <f t="shared" ca="1" si="150"/>
        <v>644.8125</v>
      </c>
      <c r="BB156" s="31">
        <f t="shared" ca="1" si="151"/>
        <v>-1410.101388888889</v>
      </c>
      <c r="BC156" s="31">
        <f t="shared" ca="1" si="152"/>
        <v>-1800.2902777777781</v>
      </c>
      <c r="BD156" s="11"/>
      <c r="BE156" s="4"/>
      <c r="BF156" s="11">
        <f t="shared" si="153"/>
        <v>7</v>
      </c>
      <c r="BG156" s="11">
        <f t="shared" si="159"/>
        <v>2</v>
      </c>
      <c r="BH156" s="32">
        <f>IF($BF156&gt;$Y$7,"",IF(AND($BF156=$Y$7,$BG156=23),"",Entrées!C184-Entrées!C183))</f>
        <v>-3029.5</v>
      </c>
      <c r="BI156" s="32">
        <f>IF($BF156&gt;$Y$7,"",IF(AND($BF156=$Y$7,$BG156=23),"",Entrées!D184-Entrées!D183))</f>
        <v>-3212.5</v>
      </c>
      <c r="BJ156" s="32">
        <f>IF($BF156&gt;$Y$7,"",IF(AND($BF156=$Y$7,$BG156=23),"",Entrées!E184-Entrées!E183))</f>
        <v>-3287.5</v>
      </c>
      <c r="BK156" s="32">
        <f>IF($BF156&gt;$Y$7,"",IF(AND($BF156=$Y$7,$BG156=23),"",Entrées!F184-Entrées!F183))</f>
        <v>-0.5</v>
      </c>
      <c r="BL156" s="32">
        <f>IF($BF156&gt;$Y$7,"",IF(AND($BF156=$Y$7,$BG156=23),"",Entrées!G184-Entrées!G183))</f>
        <v>-201.5</v>
      </c>
      <c r="BM156" s="32">
        <f>IF($BF156&gt;$Y$7,"",IF(AND($BF156=$Y$7,$BG156=23),"",Entrées!H184-Entrées!H183))</f>
        <v>2</v>
      </c>
      <c r="BN156" s="32">
        <f>IF($BF156&gt;$Y$7,"",IF(AND($BF156=$Y$7,$BG156=23),"",Entrées!I184-Entrées!I183))</f>
        <v>-641.5</v>
      </c>
      <c r="BO156" s="32">
        <f>IF($BF156&gt;$Y$7,"",IF(AND($BF156=$Y$7,$BG156=23),"",Entrées!J184-Entrées!J183))</f>
        <v>27</v>
      </c>
      <c r="BP156" s="32">
        <f>IF($BF156&gt;$Y$7,"",IF(AND($BF156=$Y$7,$BG156=23),"",Entrées!K184-Entrées!K183))</f>
        <v>0</v>
      </c>
      <c r="BQ156" s="32">
        <f>IF($BF156&gt;$Y$7,"",IF(AND($BF156=$Y$7,$BG156=23),"",Entrées!L184-Entrées!L183))</f>
        <v>-1330.5</v>
      </c>
      <c r="BR156" s="32">
        <f>IF($BF156&gt;$Y$7,"",IF(AND($BF156=$Y$7,$BG156=23),"",Entrées!M184-Entrées!M183))</f>
        <v>-181.5</v>
      </c>
      <c r="BS156" s="32">
        <f>IF($BF156&gt;$Y$7,"",IF(AND($BF156=$Y$7,$BG156=23),"",Entrées!N184-Entrées!N183))</f>
        <v>3.5</v>
      </c>
      <c r="BT156" s="32">
        <f>IF($BF156&gt;$Y$7,"",IF(AND($BF156=$Y$7,$BG156=23),"",Entrées!O184-Entrées!O183))</f>
        <v>-704.5</v>
      </c>
      <c r="BU156" s="32">
        <f>IF($BF156&gt;$Y$7,"",IF(AND($BF156=$Y$7,$BG156=23),"",Entrées!P184-Entrées!P183))</f>
        <v>0</v>
      </c>
      <c r="BV156" s="32">
        <f>IF($BF156&gt;$Y$7,"",IF(AND($BF156=$Y$7,$BG156=23),"",Entrées!Q184-Entrées!Q183))</f>
        <v>0</v>
      </c>
      <c r="BW156" s="32">
        <f>IF($BF156&gt;$Y$7,"",IF(AND($BF156=$Y$7,$BG156=23),"",Entrées!R184-Entrées!R183))</f>
        <v>-456</v>
      </c>
      <c r="BX156" s="32">
        <f>IF($BF156&gt;$Y$7,"",IF(AND($BF156=$Y$7,$BG156=23),"",Entrées!S184-Entrées!S183))</f>
        <v>-366</v>
      </c>
      <c r="BY156" s="32">
        <f>IF($BF156&gt;$Y$7,"",IF(AND($BF156=$Y$7,$BG156=23),"",Entrées!T184-Entrées!T183))</f>
        <v>0</v>
      </c>
      <c r="BZ156" s="32">
        <f>IF($BF156&gt;$Y$7,"",IF(AND($BF156=$Y$7,$BG156=23),"",Entrées!U184-Entrées!U183))</f>
        <v>-83</v>
      </c>
      <c r="CA156" s="32">
        <f>IF($BF156&gt;$Y$7,"",IF(AND($BF156=$Y$7,$BG156=23),"",Entrées!V184-Entrées!V183))</f>
        <v>-201</v>
      </c>
      <c r="CB156" s="4"/>
      <c r="CC156" s="4"/>
      <c r="CD156" s="33">
        <f>IF($BF156&lt;=$Y$7,Entrées!J183/CD$2,"")</f>
        <v>0.18888157894736843</v>
      </c>
      <c r="CE156" s="33">
        <f>IF($BF156&lt;=$Y$7,Entrées!K183/CE$2,"")</f>
        <v>0</v>
      </c>
      <c r="CF156" s="11">
        <f t="shared" si="154"/>
        <v>7600</v>
      </c>
      <c r="CG156" s="11">
        <f t="shared" si="155"/>
        <v>4200</v>
      </c>
      <c r="CH156" s="52">
        <f t="shared" si="156"/>
        <v>0.26950009137426939</v>
      </c>
      <c r="CI156" s="52">
        <f t="shared" si="157"/>
        <v>0.11132787698412699</v>
      </c>
      <c r="CK156" s="11"/>
      <c r="CL156" s="4"/>
      <c r="CM156" s="11"/>
      <c r="CN156" s="11"/>
      <c r="CO156" s="4"/>
      <c r="CP156" s="11"/>
    </row>
    <row r="157" spans="1:94">
      <c r="C157" s="11" t="s">
        <v>91</v>
      </c>
      <c r="D157" s="11"/>
      <c r="E157" s="50" t="str">
        <f ca="1">INDIRECT(ADDRESS(ROW($C$36),COLUMN($C$36)+(C159-1),4,TRUE,"Entrées"))</f>
        <v>Charbon</v>
      </c>
      <c r="F157" s="50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39" t="s">
        <v>12</v>
      </c>
      <c r="AE157" s="39" t="s">
        <v>138</v>
      </c>
      <c r="AF157" s="39" t="s">
        <v>139</v>
      </c>
      <c r="AH157" s="11">
        <f>Entrées!A184</f>
        <v>7</v>
      </c>
      <c r="AI157" s="13">
        <f>Entrées!B184</f>
        <v>3</v>
      </c>
      <c r="AJ157" s="31">
        <f t="shared" ca="1" si="158"/>
        <v>55625.834722222207</v>
      </c>
      <c r="AK157" s="31">
        <f t="shared" ca="1" si="134"/>
        <v>55155.277777777781</v>
      </c>
      <c r="AL157" s="31">
        <f t="shared" ca="1" si="135"/>
        <v>55132.569444444431</v>
      </c>
      <c r="AM157" s="31">
        <f t="shared" ca="1" si="136"/>
        <v>439.35972222222233</v>
      </c>
      <c r="AN157" s="31">
        <f t="shared" ca="1" si="137"/>
        <v>2143.2847222222222</v>
      </c>
      <c r="AO157" s="31">
        <f t="shared" ca="1" si="138"/>
        <v>1711.4715277777773</v>
      </c>
      <c r="AP157" s="31">
        <f t="shared" ca="1" si="139"/>
        <v>43686.806944444448</v>
      </c>
      <c r="AQ157" s="31">
        <f t="shared" ca="1" si="140"/>
        <v>2048.2006944444447</v>
      </c>
      <c r="AR157" s="31">
        <f t="shared" ca="1" si="141"/>
        <v>467.57708333333329</v>
      </c>
      <c r="AS157" s="31">
        <f t="shared" ca="1" si="142"/>
        <v>9872.0041666666693</v>
      </c>
      <c r="AT157" s="31">
        <f t="shared" ca="1" si="143"/>
        <v>-752.91041666666672</v>
      </c>
      <c r="AU157" s="31">
        <f t="shared" ca="1" si="144"/>
        <v>580.30277777777769</v>
      </c>
      <c r="AV157" s="31">
        <f t="shared" ca="1" si="145"/>
        <v>-4570.3041666666659</v>
      </c>
      <c r="AW157" s="31">
        <f t="shared" ca="1" si="146"/>
        <v>53.39583333333335</v>
      </c>
      <c r="AX157" s="31">
        <f t="shared" ca="1" si="147"/>
        <v>1401.9361111111111</v>
      </c>
      <c r="AY157" s="31">
        <f t="shared" ca="1" si="148"/>
        <v>-1132.0805555555555</v>
      </c>
      <c r="AZ157" s="31">
        <f t="shared" ca="1" si="149"/>
        <v>-2177.1819444444441</v>
      </c>
      <c r="BA157" s="31">
        <f t="shared" ca="1" si="150"/>
        <v>644.8125</v>
      </c>
      <c r="BB157" s="31">
        <f t="shared" ca="1" si="151"/>
        <v>-1410.101388888889</v>
      </c>
      <c r="BC157" s="31">
        <f t="shared" ca="1" si="152"/>
        <v>-1800.2902777777781</v>
      </c>
      <c r="BD157" s="11"/>
      <c r="BE157" s="4"/>
      <c r="BF157" s="11">
        <f t="shared" si="153"/>
        <v>7</v>
      </c>
      <c r="BG157" s="11">
        <f t="shared" si="159"/>
        <v>3</v>
      </c>
      <c r="BH157" s="32">
        <f>IF($BF157&gt;$Y$7,"",IF(AND($BF157=$Y$7,$BG157=23),"",Entrées!C185-Entrées!C184))</f>
        <v>-2395.5</v>
      </c>
      <c r="BI157" s="32">
        <f>IF($BF157&gt;$Y$7,"",IF(AND($BF157=$Y$7,$BG157=23),"",Entrées!D185-Entrées!D184))</f>
        <v>-1987.5</v>
      </c>
      <c r="BJ157" s="32">
        <f>IF($BF157&gt;$Y$7,"",IF(AND($BF157=$Y$7,$BG157=23),"",Entrées!E185-Entrées!E184))</f>
        <v>-2075</v>
      </c>
      <c r="BK157" s="32">
        <f>IF($BF157&gt;$Y$7,"",IF(AND($BF157=$Y$7,$BG157=23),"",Entrées!F185-Entrées!F184))</f>
        <v>0.5</v>
      </c>
      <c r="BL157" s="32">
        <f>IF($BF157&gt;$Y$7,"",IF(AND($BF157=$Y$7,$BG157=23),"",Entrées!G185-Entrées!G184))</f>
        <v>-18</v>
      </c>
      <c r="BM157" s="32">
        <f>IF($BF157&gt;$Y$7,"",IF(AND($BF157=$Y$7,$BG157=23),"",Entrées!H185-Entrées!H184))</f>
        <v>-56.5</v>
      </c>
      <c r="BN157" s="32">
        <f>IF($BF157&gt;$Y$7,"",IF(AND($BF157=$Y$7,$BG157=23),"",Entrées!I185-Entrées!I184))</f>
        <v>-267</v>
      </c>
      <c r="BO157" s="32">
        <f>IF($BF157&gt;$Y$7,"",IF(AND($BF157=$Y$7,$BG157=23),"",Entrées!J185-Entrées!J184))</f>
        <v>-4.5</v>
      </c>
      <c r="BP157" s="32">
        <f>IF($BF157&gt;$Y$7,"",IF(AND($BF157=$Y$7,$BG157=23),"",Entrées!K185-Entrées!K184))</f>
        <v>0</v>
      </c>
      <c r="BQ157" s="32">
        <f>IF($BF157&gt;$Y$7,"",IF(AND($BF157=$Y$7,$BG157=23),"",Entrées!L185-Entrées!L184))</f>
        <v>-897</v>
      </c>
      <c r="BR157" s="32">
        <f>IF($BF157&gt;$Y$7,"",IF(AND($BF157=$Y$7,$BG157=23),"",Entrées!M185-Entrées!M184))</f>
        <v>-905.5</v>
      </c>
      <c r="BS157" s="32">
        <f>IF($BF157&gt;$Y$7,"",IF(AND($BF157=$Y$7,$BG157=23),"",Entrées!N185-Entrées!N184))</f>
        <v>-2.5</v>
      </c>
      <c r="BT157" s="32">
        <f>IF($BF157&gt;$Y$7,"",IF(AND($BF157=$Y$7,$BG157=23),"",Entrées!O185-Entrées!O184))</f>
        <v>-245</v>
      </c>
      <c r="BU157" s="32">
        <f>IF($BF157&gt;$Y$7,"",IF(AND($BF157=$Y$7,$BG157=23),"",Entrées!P185-Entrées!P184))</f>
        <v>2</v>
      </c>
      <c r="BV157" s="32">
        <f>IF($BF157&gt;$Y$7,"",IF(AND($BF157=$Y$7,$BG157=23),"",Entrées!Q185-Entrées!Q184))</f>
        <v>0</v>
      </c>
      <c r="BW157" s="32">
        <f>IF($BF157&gt;$Y$7,"",IF(AND($BF157=$Y$7,$BG157=23),"",Entrées!R185-Entrées!R184))</f>
        <v>0</v>
      </c>
      <c r="BX157" s="32">
        <f>IF($BF157&gt;$Y$7,"",IF(AND($BF157=$Y$7,$BG157=23),"",Entrées!S185-Entrées!S184))</f>
        <v>180</v>
      </c>
      <c r="BY157" s="32">
        <f>IF($BF157&gt;$Y$7,"",IF(AND($BF157=$Y$7,$BG157=23),"",Entrées!T185-Entrées!T184))</f>
        <v>0</v>
      </c>
      <c r="BZ157" s="32">
        <f>IF($BF157&gt;$Y$7,"",IF(AND($BF157=$Y$7,$BG157=23),"",Entrées!U185-Entrées!U184))</f>
        <v>-38</v>
      </c>
      <c r="CA157" s="32">
        <f>IF($BF157&gt;$Y$7,"",IF(AND($BF157=$Y$7,$BG157=23),"",Entrées!V185-Entrées!V184))</f>
        <v>115</v>
      </c>
      <c r="CB157" s="4"/>
      <c r="CC157" s="4"/>
      <c r="CD157" s="33">
        <f>IF($BF157&lt;=$Y$7,Entrées!J184/CD$2,"")</f>
        <v>0.19243421052631579</v>
      </c>
      <c r="CE157" s="33">
        <f>IF($BF157&lt;=$Y$7,Entrées!K184/CE$2,"")</f>
        <v>0</v>
      </c>
      <c r="CF157" s="11">
        <f t="shared" si="154"/>
        <v>7600</v>
      </c>
      <c r="CG157" s="11">
        <f t="shared" si="155"/>
        <v>4200</v>
      </c>
      <c r="CH157" s="52">
        <f t="shared" si="156"/>
        <v>0.26950009137426939</v>
      </c>
      <c r="CI157" s="52">
        <f t="shared" si="157"/>
        <v>0.11132787698412699</v>
      </c>
      <c r="CK157" s="11"/>
      <c r="CL157" s="4"/>
      <c r="CM157" s="11"/>
      <c r="CN157" s="11"/>
      <c r="CO157" s="4"/>
      <c r="CP157" s="11"/>
    </row>
    <row r="158" spans="1:94">
      <c r="C158" s="11" t="s">
        <v>92</v>
      </c>
      <c r="D158" s="11" t="s">
        <v>3</v>
      </c>
      <c r="E158" s="11" t="s">
        <v>79</v>
      </c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39" t="s">
        <v>3</v>
      </c>
      <c r="AE158" s="39" t="s">
        <v>3</v>
      </c>
      <c r="AF158" s="39" t="s">
        <v>3</v>
      </c>
      <c r="AH158" s="11">
        <f>Entrées!A185</f>
        <v>7</v>
      </c>
      <c r="AI158" s="13">
        <f>Entrées!B185</f>
        <v>4</v>
      </c>
      <c r="AJ158" s="31">
        <f t="shared" ca="1" si="158"/>
        <v>55625.834722222207</v>
      </c>
      <c r="AK158" s="31">
        <f t="shared" ca="1" si="134"/>
        <v>55155.277777777781</v>
      </c>
      <c r="AL158" s="31">
        <f t="shared" ca="1" si="135"/>
        <v>55132.569444444431</v>
      </c>
      <c r="AM158" s="31">
        <f t="shared" ca="1" si="136"/>
        <v>439.35972222222233</v>
      </c>
      <c r="AN158" s="31">
        <f t="shared" ca="1" si="137"/>
        <v>2143.2847222222222</v>
      </c>
      <c r="AO158" s="31">
        <f t="shared" ca="1" si="138"/>
        <v>1711.4715277777773</v>
      </c>
      <c r="AP158" s="31">
        <f t="shared" ca="1" si="139"/>
        <v>43686.806944444448</v>
      </c>
      <c r="AQ158" s="31">
        <f t="shared" ca="1" si="140"/>
        <v>2048.2006944444447</v>
      </c>
      <c r="AR158" s="31">
        <f t="shared" ca="1" si="141"/>
        <v>467.57708333333329</v>
      </c>
      <c r="AS158" s="31">
        <f t="shared" ca="1" si="142"/>
        <v>9872.0041666666693</v>
      </c>
      <c r="AT158" s="31">
        <f t="shared" ca="1" si="143"/>
        <v>-752.91041666666672</v>
      </c>
      <c r="AU158" s="31">
        <f t="shared" ca="1" si="144"/>
        <v>580.30277777777769</v>
      </c>
      <c r="AV158" s="31">
        <f t="shared" ca="1" si="145"/>
        <v>-4570.3041666666659</v>
      </c>
      <c r="AW158" s="31">
        <f t="shared" ca="1" si="146"/>
        <v>53.39583333333335</v>
      </c>
      <c r="AX158" s="31">
        <f t="shared" ca="1" si="147"/>
        <v>1401.9361111111111</v>
      </c>
      <c r="AY158" s="31">
        <f t="shared" ca="1" si="148"/>
        <v>-1132.0805555555555</v>
      </c>
      <c r="AZ158" s="31">
        <f t="shared" ca="1" si="149"/>
        <v>-2177.1819444444441</v>
      </c>
      <c r="BA158" s="31">
        <f t="shared" ca="1" si="150"/>
        <v>644.8125</v>
      </c>
      <c r="BB158" s="31">
        <f t="shared" ca="1" si="151"/>
        <v>-1410.101388888889</v>
      </c>
      <c r="BC158" s="31">
        <f t="shared" ca="1" si="152"/>
        <v>-1800.2902777777781</v>
      </c>
      <c r="BD158" s="11"/>
      <c r="BE158" s="4"/>
      <c r="BF158" s="11">
        <f t="shared" si="153"/>
        <v>7</v>
      </c>
      <c r="BG158" s="11">
        <f t="shared" si="159"/>
        <v>4</v>
      </c>
      <c r="BH158" s="32">
        <f>IF($BF158&gt;$Y$7,"",IF(AND($BF158=$Y$7,$BG158=23),"",Entrées!C186-Entrées!C185))</f>
        <v>-711.5</v>
      </c>
      <c r="BI158" s="32">
        <f>IF($BF158&gt;$Y$7,"",IF(AND($BF158=$Y$7,$BG158=23),"",Entrées!D186-Entrées!D185))</f>
        <v>-275</v>
      </c>
      <c r="BJ158" s="32">
        <f>IF($BF158&gt;$Y$7,"",IF(AND($BF158=$Y$7,$BG158=23),"",Entrées!E186-Entrées!E185))</f>
        <v>-262.5</v>
      </c>
      <c r="BK158" s="32">
        <f>IF($BF158&gt;$Y$7,"",IF(AND($BF158=$Y$7,$BG158=23),"",Entrées!F186-Entrées!F185))</f>
        <v>0.5</v>
      </c>
      <c r="BL158" s="32">
        <f>IF($BF158&gt;$Y$7,"",IF(AND($BF158=$Y$7,$BG158=23),"",Entrées!G186-Entrées!G185))</f>
        <v>88.5</v>
      </c>
      <c r="BM158" s="32">
        <f>IF($BF158&gt;$Y$7,"",IF(AND($BF158=$Y$7,$BG158=23),"",Entrées!H186-Entrées!H185))</f>
        <v>-91</v>
      </c>
      <c r="BN158" s="32">
        <f>IF($BF158&gt;$Y$7,"",IF(AND($BF158=$Y$7,$BG158=23),"",Entrées!I186-Entrées!I185))</f>
        <v>-205.5</v>
      </c>
      <c r="BO158" s="32">
        <f>IF($BF158&gt;$Y$7,"",IF(AND($BF158=$Y$7,$BG158=23),"",Entrées!J186-Entrées!J185))</f>
        <v>-106.5</v>
      </c>
      <c r="BP158" s="32">
        <f>IF($BF158&gt;$Y$7,"",IF(AND($BF158=$Y$7,$BG158=23),"",Entrées!K186-Entrées!K185))</f>
        <v>0</v>
      </c>
      <c r="BQ158" s="32">
        <f>IF($BF158&gt;$Y$7,"",IF(AND($BF158=$Y$7,$BG158=23),"",Entrées!L186-Entrées!L185))</f>
        <v>-5</v>
      </c>
      <c r="BR158" s="32">
        <f>IF($BF158&gt;$Y$7,"",IF(AND($BF158=$Y$7,$BG158=23),"",Entrées!M186-Entrées!M185))</f>
        <v>-614.5</v>
      </c>
      <c r="BS158" s="32">
        <f>IF($BF158&gt;$Y$7,"",IF(AND($BF158=$Y$7,$BG158=23),"",Entrées!N186-Entrées!N185))</f>
        <v>-4</v>
      </c>
      <c r="BT158" s="32">
        <f>IF($BF158&gt;$Y$7,"",IF(AND($BF158=$Y$7,$BG158=23),"",Entrées!O186-Entrées!O185))</f>
        <v>226.5</v>
      </c>
      <c r="BU158" s="32">
        <f>IF($BF158&gt;$Y$7,"",IF(AND($BF158=$Y$7,$BG158=23),"",Entrées!P186-Entrées!P185))</f>
        <v>2.5</v>
      </c>
      <c r="BV158" s="32">
        <f>IF($BF158&gt;$Y$7,"",IF(AND($BF158=$Y$7,$BG158=23),"",Entrées!Q186-Entrées!Q185))</f>
        <v>0</v>
      </c>
      <c r="BW158" s="32">
        <f>IF($BF158&gt;$Y$7,"",IF(AND($BF158=$Y$7,$BG158=23),"",Entrées!R186-Entrées!R185))</f>
        <v>410</v>
      </c>
      <c r="BX158" s="32">
        <f>IF($BF158&gt;$Y$7,"",IF(AND($BF158=$Y$7,$BG158=23),"",Entrées!S186-Entrées!S185))</f>
        <v>-165</v>
      </c>
      <c r="BY158" s="32">
        <f>IF($BF158&gt;$Y$7,"",IF(AND($BF158=$Y$7,$BG158=23),"",Entrées!T186-Entrées!T185))</f>
        <v>0</v>
      </c>
      <c r="BZ158" s="32">
        <f>IF($BF158&gt;$Y$7,"",IF(AND($BF158=$Y$7,$BG158=23),"",Entrées!U186-Entrées!U185))</f>
        <v>0</v>
      </c>
      <c r="CA158" s="32">
        <f>IF($BF158&gt;$Y$7,"",IF(AND($BF158=$Y$7,$BG158=23),"",Entrées!V186-Entrées!V185))</f>
        <v>-228</v>
      </c>
      <c r="CB158" s="4"/>
      <c r="CC158" s="4"/>
      <c r="CD158" s="33">
        <f>IF($BF158&lt;=$Y$7,Entrées!J185/CD$2,"")</f>
        <v>0.1918421052631579</v>
      </c>
      <c r="CE158" s="33">
        <f>IF($BF158&lt;=$Y$7,Entrées!K185/CE$2,"")</f>
        <v>0</v>
      </c>
      <c r="CF158" s="11">
        <f t="shared" si="154"/>
        <v>7600</v>
      </c>
      <c r="CG158" s="11">
        <f t="shared" si="155"/>
        <v>4200</v>
      </c>
      <c r="CH158" s="52">
        <f t="shared" si="156"/>
        <v>0.26950009137426939</v>
      </c>
      <c r="CI158" s="52">
        <f t="shared" si="157"/>
        <v>0.11132787698412699</v>
      </c>
      <c r="CK158" s="11"/>
      <c r="CL158" s="4"/>
      <c r="CM158" s="11"/>
      <c r="CN158" s="11"/>
      <c r="CO158" s="4"/>
      <c r="CP158" s="11"/>
    </row>
    <row r="159" spans="1:94">
      <c r="C159" s="11">
        <f>C122+1</f>
        <v>5</v>
      </c>
      <c r="D159" s="27"/>
      <c r="E159" s="27">
        <v>0</v>
      </c>
      <c r="F159" s="27">
        <f t="shared" ref="F159:AB159" si="185">E159+1</f>
        <v>1</v>
      </c>
      <c r="G159" s="27">
        <f t="shared" si="185"/>
        <v>2</v>
      </c>
      <c r="H159" s="27">
        <f t="shared" si="185"/>
        <v>3</v>
      </c>
      <c r="I159" s="27">
        <f t="shared" si="185"/>
        <v>4</v>
      </c>
      <c r="J159" s="27">
        <f t="shared" si="185"/>
        <v>5</v>
      </c>
      <c r="K159" s="27">
        <f t="shared" si="185"/>
        <v>6</v>
      </c>
      <c r="L159" s="27">
        <f t="shared" si="185"/>
        <v>7</v>
      </c>
      <c r="M159" s="27">
        <f t="shared" si="185"/>
        <v>8</v>
      </c>
      <c r="N159" s="27">
        <f t="shared" si="185"/>
        <v>9</v>
      </c>
      <c r="O159" s="27">
        <f t="shared" si="185"/>
        <v>10</v>
      </c>
      <c r="P159" s="27">
        <f t="shared" si="185"/>
        <v>11</v>
      </c>
      <c r="Q159" s="27">
        <f t="shared" si="185"/>
        <v>12</v>
      </c>
      <c r="R159" s="27">
        <f t="shared" si="185"/>
        <v>13</v>
      </c>
      <c r="S159" s="27">
        <f t="shared" si="185"/>
        <v>14</v>
      </c>
      <c r="T159" s="27">
        <f t="shared" si="185"/>
        <v>15</v>
      </c>
      <c r="U159" s="27">
        <f t="shared" si="185"/>
        <v>16</v>
      </c>
      <c r="V159" s="27">
        <f t="shared" si="185"/>
        <v>17</v>
      </c>
      <c r="W159" s="27">
        <f t="shared" si="185"/>
        <v>18</v>
      </c>
      <c r="X159" s="27">
        <f t="shared" si="185"/>
        <v>19</v>
      </c>
      <c r="Y159" s="27">
        <f t="shared" si="185"/>
        <v>20</v>
      </c>
      <c r="Z159" s="27">
        <f t="shared" si="185"/>
        <v>21</v>
      </c>
      <c r="AA159" s="27">
        <f t="shared" si="185"/>
        <v>22</v>
      </c>
      <c r="AB159" s="27">
        <f t="shared" si="185"/>
        <v>23</v>
      </c>
      <c r="AC159" s="11"/>
      <c r="AD159" s="39" t="s">
        <v>81</v>
      </c>
      <c r="AE159" s="39" t="s">
        <v>81</v>
      </c>
      <c r="AF159" s="39" t="s">
        <v>81</v>
      </c>
      <c r="AH159" s="11">
        <f>Entrées!A186</f>
        <v>7</v>
      </c>
      <c r="AI159" s="13">
        <f>Entrées!B186</f>
        <v>5</v>
      </c>
      <c r="AJ159" s="31">
        <f t="shared" ca="1" si="158"/>
        <v>55625.834722222207</v>
      </c>
      <c r="AK159" s="31">
        <f t="shared" ca="1" si="134"/>
        <v>55155.277777777781</v>
      </c>
      <c r="AL159" s="31">
        <f t="shared" ca="1" si="135"/>
        <v>55132.569444444431</v>
      </c>
      <c r="AM159" s="31">
        <f t="shared" ca="1" si="136"/>
        <v>439.35972222222233</v>
      </c>
      <c r="AN159" s="31">
        <f t="shared" ca="1" si="137"/>
        <v>2143.2847222222222</v>
      </c>
      <c r="AO159" s="31">
        <f t="shared" ca="1" si="138"/>
        <v>1711.4715277777773</v>
      </c>
      <c r="AP159" s="31">
        <f t="shared" ca="1" si="139"/>
        <v>43686.806944444448</v>
      </c>
      <c r="AQ159" s="31">
        <f t="shared" ca="1" si="140"/>
        <v>2048.2006944444447</v>
      </c>
      <c r="AR159" s="31">
        <f t="shared" ca="1" si="141"/>
        <v>467.57708333333329</v>
      </c>
      <c r="AS159" s="31">
        <f t="shared" ca="1" si="142"/>
        <v>9872.0041666666693</v>
      </c>
      <c r="AT159" s="31">
        <f t="shared" ca="1" si="143"/>
        <v>-752.91041666666672</v>
      </c>
      <c r="AU159" s="31">
        <f t="shared" ca="1" si="144"/>
        <v>580.30277777777769</v>
      </c>
      <c r="AV159" s="31">
        <f t="shared" ca="1" si="145"/>
        <v>-4570.3041666666659</v>
      </c>
      <c r="AW159" s="31">
        <f t="shared" ca="1" si="146"/>
        <v>53.39583333333335</v>
      </c>
      <c r="AX159" s="31">
        <f t="shared" ca="1" si="147"/>
        <v>1401.9361111111111</v>
      </c>
      <c r="AY159" s="31">
        <f t="shared" ca="1" si="148"/>
        <v>-1132.0805555555555</v>
      </c>
      <c r="AZ159" s="31">
        <f t="shared" ca="1" si="149"/>
        <v>-2177.1819444444441</v>
      </c>
      <c r="BA159" s="31">
        <f t="shared" ca="1" si="150"/>
        <v>644.8125</v>
      </c>
      <c r="BB159" s="31">
        <f t="shared" ca="1" si="151"/>
        <v>-1410.101388888889</v>
      </c>
      <c r="BC159" s="31">
        <f t="shared" ca="1" si="152"/>
        <v>-1800.2902777777781</v>
      </c>
      <c r="BD159" s="11"/>
      <c r="BE159" s="4"/>
      <c r="BF159" s="11">
        <f t="shared" si="153"/>
        <v>7</v>
      </c>
      <c r="BG159" s="11">
        <f t="shared" si="159"/>
        <v>5</v>
      </c>
      <c r="BH159" s="32">
        <f>IF($BF159&gt;$Y$7,"",IF(AND($BF159=$Y$7,$BG159=23),"",Entrées!C187-Entrées!C186))</f>
        <v>855</v>
      </c>
      <c r="BI159" s="32">
        <f>IF($BF159&gt;$Y$7,"",IF(AND($BF159=$Y$7,$BG159=23),"",Entrées!D187-Entrées!D186))</f>
        <v>1462.5</v>
      </c>
      <c r="BJ159" s="32">
        <f>IF($BF159&gt;$Y$7,"",IF(AND($BF159=$Y$7,$BG159=23),"",Entrées!E187-Entrées!E186))</f>
        <v>1062.5</v>
      </c>
      <c r="BK159" s="32">
        <f>IF($BF159&gt;$Y$7,"",IF(AND($BF159=$Y$7,$BG159=23),"",Entrées!F187-Entrées!F186))</f>
        <v>-0.5</v>
      </c>
      <c r="BL159" s="32">
        <f>IF($BF159&gt;$Y$7,"",IF(AND($BF159=$Y$7,$BG159=23),"",Entrées!G187-Entrées!G186))</f>
        <v>176.5</v>
      </c>
      <c r="BM159" s="32">
        <f>IF($BF159&gt;$Y$7,"",IF(AND($BF159=$Y$7,$BG159=23),"",Entrées!H187-Entrées!H186))</f>
        <v>25</v>
      </c>
      <c r="BN159" s="32">
        <f>IF($BF159&gt;$Y$7,"",IF(AND($BF159=$Y$7,$BG159=23),"",Entrées!I187-Entrées!I186))</f>
        <v>483.5</v>
      </c>
      <c r="BO159" s="32">
        <f>IF($BF159&gt;$Y$7,"",IF(AND($BF159=$Y$7,$BG159=23),"",Entrées!J187-Entrées!J186))</f>
        <v>-48</v>
      </c>
      <c r="BP159" s="32">
        <f>IF($BF159&gt;$Y$7,"",IF(AND($BF159=$Y$7,$BG159=23),"",Entrées!K187-Entrées!K186))</f>
        <v>0</v>
      </c>
      <c r="BQ159" s="32">
        <f>IF($BF159&gt;$Y$7,"",IF(AND($BF159=$Y$7,$BG159=23),"",Entrées!L187-Entrées!L186))</f>
        <v>-62.5</v>
      </c>
      <c r="BR159" s="32">
        <f>IF($BF159&gt;$Y$7,"",IF(AND($BF159=$Y$7,$BG159=23),"",Entrées!M187-Entrées!M186))</f>
        <v>-17</v>
      </c>
      <c r="BS159" s="32">
        <f>IF($BF159&gt;$Y$7,"",IF(AND($BF159=$Y$7,$BG159=23),"",Entrées!N187-Entrées!N186))</f>
        <v>5.5</v>
      </c>
      <c r="BT159" s="32">
        <f>IF($BF159&gt;$Y$7,"",IF(AND($BF159=$Y$7,$BG159=23),"",Entrées!O187-Entrées!O186))</f>
        <v>291.5</v>
      </c>
      <c r="BU159" s="32">
        <f>IF($BF159&gt;$Y$7,"",IF(AND($BF159=$Y$7,$BG159=23),"",Entrées!P187-Entrées!P186))</f>
        <v>2</v>
      </c>
      <c r="BV159" s="32">
        <f>IF($BF159&gt;$Y$7,"",IF(AND($BF159=$Y$7,$BG159=23),"",Entrées!Q187-Entrées!Q186))</f>
        <v>0</v>
      </c>
      <c r="BW159" s="32">
        <f>IF($BF159&gt;$Y$7,"",IF(AND($BF159=$Y$7,$BG159=23),"",Entrées!R187-Entrées!R186))</f>
        <v>113</v>
      </c>
      <c r="BX159" s="32">
        <f>IF($BF159&gt;$Y$7,"",IF(AND($BF159=$Y$7,$BG159=23),"",Entrées!S187-Entrées!S186))</f>
        <v>640</v>
      </c>
      <c r="BY159" s="32">
        <f>IF($BF159&gt;$Y$7,"",IF(AND($BF159=$Y$7,$BG159=23),"",Entrées!T187-Entrées!T186))</f>
        <v>0</v>
      </c>
      <c r="BZ159" s="32">
        <f>IF($BF159&gt;$Y$7,"",IF(AND($BF159=$Y$7,$BG159=23),"",Entrées!U187-Entrées!U186))</f>
        <v>0</v>
      </c>
      <c r="CA159" s="32">
        <f>IF($BF159&gt;$Y$7,"",IF(AND($BF159=$Y$7,$BG159=23),"",Entrées!V187-Entrées!V186))</f>
        <v>-148</v>
      </c>
      <c r="CB159" s="4"/>
      <c r="CC159" s="4"/>
      <c r="CD159" s="33">
        <f>IF($BF159&lt;=$Y$7,Entrées!J186/CD$2,"")</f>
        <v>0.17782894736842106</v>
      </c>
      <c r="CE159" s="33">
        <f>IF($BF159&lt;=$Y$7,Entrées!K186/CE$2,"")</f>
        <v>0</v>
      </c>
      <c r="CF159" s="11">
        <f t="shared" si="154"/>
        <v>7600</v>
      </c>
      <c r="CG159" s="11">
        <f t="shared" si="155"/>
        <v>4200</v>
      </c>
      <c r="CH159" s="52">
        <f t="shared" si="156"/>
        <v>0.26950009137426939</v>
      </c>
      <c r="CI159" s="52">
        <f t="shared" si="157"/>
        <v>0.11132787698412699</v>
      </c>
      <c r="CK159" s="11"/>
      <c r="CL159" s="4"/>
      <c r="CM159" s="11"/>
      <c r="CN159" s="11"/>
      <c r="CO159" s="4"/>
      <c r="CP159" s="11"/>
    </row>
    <row r="160" spans="1:94">
      <c r="C160" s="11">
        <f>C159</f>
        <v>5</v>
      </c>
      <c r="D160" s="27">
        <v>1</v>
      </c>
      <c r="E160" s="28">
        <f ca="1">IF($D160&gt;$D$8,"",INDIRECT(ADDRESS(ROW(Entrées!$C$37)+($D160-1)*24+E$11,COLUMN(Entrées!$C$37)+($C160-1),4,TRUE,"Entrées")))</f>
        <v>1776</v>
      </c>
      <c r="F160" s="28">
        <f ca="1">IF($D160&gt;$D$8,"",INDIRECT(ADDRESS(ROW(Entrées!$C$37)+($D160-1)*24+F$11,COLUMN(Entrées!$C$37)+($C160-1),4,TRUE,"Entrées")))</f>
        <v>1759</v>
      </c>
      <c r="G160" s="28">
        <f ca="1">IF($D160&gt;$D$8,"",INDIRECT(ADDRESS(ROW(Entrées!$C$37)+($D160-1)*24+G$11,COLUMN(Entrées!$C$37)+($C160-1),4,TRUE,"Entrées")))</f>
        <v>1642.5</v>
      </c>
      <c r="H160" s="28">
        <f ca="1">IF($D160&gt;$D$8,"",INDIRECT(ADDRESS(ROW(Entrées!$C$37)+($D160-1)*24+H$11,COLUMN(Entrées!$C$37)+($C160-1),4,TRUE,"Entrées")))</f>
        <v>1359.5</v>
      </c>
      <c r="I160" s="28">
        <f ca="1">IF($D160&gt;$D$8,"",INDIRECT(ADDRESS(ROW(Entrées!$C$37)+($D160-1)*24+I$11,COLUMN(Entrées!$C$37)+($C160-1),4,TRUE,"Entrées")))</f>
        <v>1092</v>
      </c>
      <c r="J160" s="28">
        <f ca="1">IF($D160&gt;$D$8,"",INDIRECT(ADDRESS(ROW(Entrées!$C$37)+($D160-1)*24+J$11,COLUMN(Entrées!$C$37)+($C160-1),4,TRUE,"Entrées")))</f>
        <v>1107</v>
      </c>
      <c r="K160" s="28">
        <f ca="1">IF($D160&gt;$D$8,"",INDIRECT(ADDRESS(ROW(Entrées!$C$37)+($D160-1)*24+K$11,COLUMN(Entrées!$C$37)+($C160-1),4,TRUE,"Entrées")))</f>
        <v>1305</v>
      </c>
      <c r="L160" s="28">
        <f ca="1">IF($D160&gt;$D$8,"",INDIRECT(ADDRESS(ROW(Entrées!$C$37)+($D160-1)*24+L$11,COLUMN(Entrées!$C$37)+($C160-1),4,TRUE,"Entrées")))</f>
        <v>1473.5</v>
      </c>
      <c r="M160" s="28">
        <f ca="1">IF($D160&gt;$D$8,"",INDIRECT(ADDRESS(ROW(Entrées!$C$37)+($D160-1)*24+M$11,COLUMN(Entrées!$C$37)+($C160-1),4,TRUE,"Entrées")))</f>
        <v>1630</v>
      </c>
      <c r="N160" s="28">
        <f ca="1">IF($D160&gt;$D$8,"",INDIRECT(ADDRESS(ROW(Entrées!$C$37)+($D160-1)*24+N$11,COLUMN(Entrées!$C$37)+($C160-1),4,TRUE,"Entrées")))</f>
        <v>1824.5</v>
      </c>
      <c r="O160" s="28">
        <f ca="1">IF($D160&gt;$D$8,"",INDIRECT(ADDRESS(ROW(Entrées!$C$37)+($D160-1)*24+O$11,COLUMN(Entrées!$C$37)+($C160-1),4,TRUE,"Entrées")))</f>
        <v>1913.5</v>
      </c>
      <c r="P160" s="28">
        <f ca="1">IF($D160&gt;$D$8,"",INDIRECT(ADDRESS(ROW(Entrées!$C$37)+($D160-1)*24+P$11,COLUMN(Entrées!$C$37)+($C160-1),4,TRUE,"Entrées")))</f>
        <v>2022.5</v>
      </c>
      <c r="Q160" s="28">
        <f ca="1">IF($D160&gt;$D$8,"",INDIRECT(ADDRESS(ROW(Entrées!$C$37)+($D160-1)*24+Q$11,COLUMN(Entrées!$C$37)+($C160-1),4,TRUE,"Entrées")))</f>
        <v>2067.5</v>
      </c>
      <c r="R160" s="28">
        <f ca="1">IF($D160&gt;$D$8,"",INDIRECT(ADDRESS(ROW(Entrées!$C$37)+($D160-1)*24+R$11,COLUMN(Entrées!$C$37)+($C160-1),4,TRUE,"Entrées")))</f>
        <v>1761.5</v>
      </c>
      <c r="S160" s="28">
        <f ca="1">IF($D160&gt;$D$8,"",INDIRECT(ADDRESS(ROW(Entrées!$C$37)+($D160-1)*24+S$11,COLUMN(Entrées!$C$37)+($C160-1),4,TRUE,"Entrées")))</f>
        <v>1435</v>
      </c>
      <c r="T160" s="28">
        <f ca="1">IF($D160&gt;$D$8,"",INDIRECT(ADDRESS(ROW(Entrées!$C$37)+($D160-1)*24+T$11,COLUMN(Entrées!$C$37)+($C160-1),4,TRUE,"Entrées")))</f>
        <v>1372.5</v>
      </c>
      <c r="U160" s="28">
        <f ca="1">IF($D160&gt;$D$8,"",INDIRECT(ADDRESS(ROW(Entrées!$C$37)+($D160-1)*24+U$11,COLUMN(Entrées!$C$37)+($C160-1),4,TRUE,"Entrées")))</f>
        <v>1429</v>
      </c>
      <c r="V160" s="28">
        <f ca="1">IF($D160&gt;$D$8,"",INDIRECT(ADDRESS(ROW(Entrées!$C$37)+($D160-1)*24+V$11,COLUMN(Entrées!$C$37)+($C160-1),4,TRUE,"Entrées")))</f>
        <v>1668.5</v>
      </c>
      <c r="W160" s="28">
        <f ca="1">IF($D160&gt;$D$8,"",INDIRECT(ADDRESS(ROW(Entrées!$C$37)+($D160-1)*24+W$11,COLUMN(Entrées!$C$37)+($C160-1),4,TRUE,"Entrées")))</f>
        <v>2041</v>
      </c>
      <c r="X160" s="28">
        <f ca="1">IF($D160&gt;$D$8,"",INDIRECT(ADDRESS(ROW(Entrées!$C$37)+($D160-1)*24+X$11,COLUMN(Entrées!$C$37)+($C160-1),4,TRUE,"Entrées")))</f>
        <v>2224.5</v>
      </c>
      <c r="Y160" s="28">
        <f ca="1">IF($D160&gt;$D$8,"",INDIRECT(ADDRESS(ROW(Entrées!$C$37)+($D160-1)*24+Y$11,COLUMN(Entrées!$C$37)+($C160-1),4,TRUE,"Entrées")))</f>
        <v>2455.5</v>
      </c>
      <c r="Z160" s="28">
        <f ca="1">IF($D160&gt;$D$8,"",INDIRECT(ADDRESS(ROW(Entrées!$C$37)+($D160-1)*24+Z$11,COLUMN(Entrées!$C$37)+($C160-1),4,TRUE,"Entrées")))</f>
        <v>2357.5</v>
      </c>
      <c r="AA160" s="28">
        <f ca="1">IF($D160&gt;$D$8,"",INDIRECT(ADDRESS(ROW(Entrées!$C$37)+($D160-1)*24+AA$11,COLUMN(Entrées!$C$37)+($C160-1),4,TRUE,"Entrées")))</f>
        <v>2768</v>
      </c>
      <c r="AB160" s="28">
        <f ca="1">IF($D160&gt;$D$8,"",INDIRECT(ADDRESS(ROW(Entrées!$C$37)+($D160-1)*24+AB$11,COLUMN(Entrées!$C$37)+($C160-1),4,TRUE,"Entrées")))</f>
        <v>2961.5</v>
      </c>
      <c r="AC160" s="11"/>
      <c r="AD160" s="40">
        <f t="shared" ref="AD160:AD190" ca="1" si="186">SUM(E160:AB160)/24</f>
        <v>1810.2916666666667</v>
      </c>
      <c r="AE160" s="40">
        <f ca="1">MAX(E160:AB160)</f>
        <v>2961.5</v>
      </c>
      <c r="AF160" s="40">
        <f ca="1">MIN(E160:AB160)</f>
        <v>1092</v>
      </c>
      <c r="AG160" s="4"/>
      <c r="AH160" s="11">
        <f>Entrées!A187</f>
        <v>7</v>
      </c>
      <c r="AI160" s="13">
        <f>Entrées!B187</f>
        <v>6</v>
      </c>
      <c r="AJ160" s="31">
        <f t="shared" ca="1" si="158"/>
        <v>55625.834722222207</v>
      </c>
      <c r="AK160" s="31">
        <f t="shared" ca="1" si="134"/>
        <v>55155.277777777781</v>
      </c>
      <c r="AL160" s="31">
        <f t="shared" ca="1" si="135"/>
        <v>55132.569444444431</v>
      </c>
      <c r="AM160" s="31">
        <f t="shared" ca="1" si="136"/>
        <v>439.35972222222233</v>
      </c>
      <c r="AN160" s="31">
        <f t="shared" ca="1" si="137"/>
        <v>2143.2847222222222</v>
      </c>
      <c r="AO160" s="31">
        <f t="shared" ca="1" si="138"/>
        <v>1711.4715277777773</v>
      </c>
      <c r="AP160" s="31">
        <f t="shared" ca="1" si="139"/>
        <v>43686.806944444448</v>
      </c>
      <c r="AQ160" s="31">
        <f t="shared" ca="1" si="140"/>
        <v>2048.2006944444447</v>
      </c>
      <c r="AR160" s="31">
        <f t="shared" ca="1" si="141"/>
        <v>467.57708333333329</v>
      </c>
      <c r="AS160" s="31">
        <f t="shared" ca="1" si="142"/>
        <v>9872.0041666666693</v>
      </c>
      <c r="AT160" s="31">
        <f t="shared" ca="1" si="143"/>
        <v>-752.91041666666672</v>
      </c>
      <c r="AU160" s="31">
        <f t="shared" ca="1" si="144"/>
        <v>580.30277777777769</v>
      </c>
      <c r="AV160" s="31">
        <f t="shared" ca="1" si="145"/>
        <v>-4570.3041666666659</v>
      </c>
      <c r="AW160" s="31">
        <f t="shared" ca="1" si="146"/>
        <v>53.39583333333335</v>
      </c>
      <c r="AX160" s="31">
        <f t="shared" ca="1" si="147"/>
        <v>1401.9361111111111</v>
      </c>
      <c r="AY160" s="31">
        <f t="shared" ca="1" si="148"/>
        <v>-1132.0805555555555</v>
      </c>
      <c r="AZ160" s="31">
        <f t="shared" ca="1" si="149"/>
        <v>-2177.1819444444441</v>
      </c>
      <c r="BA160" s="31">
        <f t="shared" ca="1" si="150"/>
        <v>644.8125</v>
      </c>
      <c r="BB160" s="31">
        <f t="shared" ca="1" si="151"/>
        <v>-1410.101388888889</v>
      </c>
      <c r="BC160" s="31">
        <f t="shared" ca="1" si="152"/>
        <v>-1800.2902777777781</v>
      </c>
      <c r="BD160" s="11"/>
      <c r="BE160" s="4"/>
      <c r="BF160" s="11">
        <f t="shared" si="153"/>
        <v>7</v>
      </c>
      <c r="BG160" s="11">
        <f t="shared" si="159"/>
        <v>6</v>
      </c>
      <c r="BH160" s="32">
        <f>IF($BF160&gt;$Y$7,"",IF(AND($BF160=$Y$7,$BG160=23),"",Entrées!C188-Entrées!C187))</f>
        <v>517.5</v>
      </c>
      <c r="BI160" s="32">
        <f>IF($BF160&gt;$Y$7,"",IF(AND($BF160=$Y$7,$BG160=23),"",Entrées!D188-Entrées!D187))</f>
        <v>662.5</v>
      </c>
      <c r="BJ160" s="32">
        <f>IF($BF160&gt;$Y$7,"",IF(AND($BF160=$Y$7,$BG160=23),"",Entrées!E188-Entrées!E187))</f>
        <v>662.5</v>
      </c>
      <c r="BK160" s="32">
        <f>IF($BF160&gt;$Y$7,"",IF(AND($BF160=$Y$7,$BG160=23),"",Entrées!F188-Entrées!F187))</f>
        <v>-1</v>
      </c>
      <c r="BL160" s="32">
        <f>IF($BF160&gt;$Y$7,"",IF(AND($BF160=$Y$7,$BG160=23),"",Entrées!G188-Entrées!G187))</f>
        <v>-91</v>
      </c>
      <c r="BM160" s="32">
        <f>IF($BF160&gt;$Y$7,"",IF(AND($BF160=$Y$7,$BG160=23),"",Entrées!H188-Entrées!H187))</f>
        <v>132.5</v>
      </c>
      <c r="BN160" s="32">
        <f>IF($BF160&gt;$Y$7,"",IF(AND($BF160=$Y$7,$BG160=23),"",Entrées!I188-Entrées!I187))</f>
        <v>533</v>
      </c>
      <c r="BO160" s="32">
        <f>IF($BF160&gt;$Y$7,"",IF(AND($BF160=$Y$7,$BG160=23),"",Entrées!J188-Entrées!J187))</f>
        <v>-62</v>
      </c>
      <c r="BP160" s="32">
        <f>IF($BF160&gt;$Y$7,"",IF(AND($BF160=$Y$7,$BG160=23),"",Entrées!K188-Entrées!K187))</f>
        <v>1</v>
      </c>
      <c r="BQ160" s="32">
        <f>IF($BF160&gt;$Y$7,"",IF(AND($BF160=$Y$7,$BG160=23),"",Entrées!L188-Entrées!L187))</f>
        <v>86</v>
      </c>
      <c r="BR160" s="32">
        <f>IF($BF160&gt;$Y$7,"",IF(AND($BF160=$Y$7,$BG160=23),"",Entrées!M188-Entrées!M187))</f>
        <v>-298</v>
      </c>
      <c r="BS160" s="32">
        <f>IF($BF160&gt;$Y$7,"",IF(AND($BF160=$Y$7,$BG160=23),"",Entrées!N188-Entrées!N187))</f>
        <v>0.5</v>
      </c>
      <c r="BT160" s="32">
        <f>IF($BF160&gt;$Y$7,"",IF(AND($BF160=$Y$7,$BG160=23),"",Entrées!O188-Entrées!O187))</f>
        <v>216</v>
      </c>
      <c r="BU160" s="32">
        <f>IF($BF160&gt;$Y$7,"",IF(AND($BF160=$Y$7,$BG160=23),"",Entrées!P188-Entrées!P187))</f>
        <v>-1.5</v>
      </c>
      <c r="BV160" s="32">
        <f>IF($BF160&gt;$Y$7,"",IF(AND($BF160=$Y$7,$BG160=23),"",Entrées!Q188-Entrées!Q187))</f>
        <v>-11</v>
      </c>
      <c r="BW160" s="32">
        <f>IF($BF160&gt;$Y$7,"",IF(AND($BF160=$Y$7,$BG160=23),"",Entrées!R188-Entrées!R187))</f>
        <v>187</v>
      </c>
      <c r="BX160" s="32">
        <f>IF($BF160&gt;$Y$7,"",IF(AND($BF160=$Y$7,$BG160=23),"",Entrées!S188-Entrées!S187))</f>
        <v>-349</v>
      </c>
      <c r="BY160" s="32">
        <f>IF($BF160&gt;$Y$7,"",IF(AND($BF160=$Y$7,$BG160=23),"",Entrées!T188-Entrées!T187))</f>
        <v>0</v>
      </c>
      <c r="BZ160" s="32">
        <f>IF($BF160&gt;$Y$7,"",IF(AND($BF160=$Y$7,$BG160=23),"",Entrées!U188-Entrées!U187))</f>
        <v>232</v>
      </c>
      <c r="CA160" s="32">
        <f>IF($BF160&gt;$Y$7,"",IF(AND($BF160=$Y$7,$BG160=23),"",Entrées!V188-Entrées!V187))</f>
        <v>-103</v>
      </c>
      <c r="CB160" s="4"/>
      <c r="CC160" s="4"/>
      <c r="CD160" s="33">
        <f>IF($BF160&lt;=$Y$7,Entrées!J187/CD$2,"")</f>
        <v>0.17151315789473684</v>
      </c>
      <c r="CE160" s="33">
        <f>IF($BF160&lt;=$Y$7,Entrées!K187/CE$2,"")</f>
        <v>0</v>
      </c>
      <c r="CF160" s="11">
        <f t="shared" si="154"/>
        <v>7600</v>
      </c>
      <c r="CG160" s="11">
        <f t="shared" si="155"/>
        <v>4200</v>
      </c>
      <c r="CH160" s="52">
        <f t="shared" si="156"/>
        <v>0.26950009137426939</v>
      </c>
      <c r="CI160" s="52">
        <f t="shared" si="157"/>
        <v>0.11132787698412699</v>
      </c>
      <c r="CK160" s="11"/>
      <c r="CL160" s="4"/>
      <c r="CM160" s="11"/>
      <c r="CN160" s="11"/>
      <c r="CO160" s="4"/>
      <c r="CP160" s="11"/>
    </row>
    <row r="161" spans="1:94">
      <c r="C161" s="11">
        <f>C160</f>
        <v>5</v>
      </c>
      <c r="D161" s="27">
        <f t="shared" ref="D161:D190" si="187">D160+1</f>
        <v>2</v>
      </c>
      <c r="E161" s="28">
        <f ca="1">IF($D161&gt;$D$8,"",INDIRECT(ADDRESS(ROW(Entrées!$C$37)+($D161-1)*24+E$11,COLUMN(Entrées!$C$37)+($C161-1),4,TRUE,"Entrées")))</f>
        <v>2879.5</v>
      </c>
      <c r="F161" s="28">
        <f ca="1">IF($D161&gt;$D$8,"",INDIRECT(ADDRESS(ROW(Entrées!$C$37)+($D161-1)*24+F$11,COLUMN(Entrées!$C$37)+($C161-1),4,TRUE,"Entrées")))</f>
        <v>2785.5</v>
      </c>
      <c r="G161" s="28">
        <f ca="1">IF($D161&gt;$D$8,"",INDIRECT(ADDRESS(ROW(Entrées!$C$37)+($D161-1)*24+G$11,COLUMN(Entrées!$C$37)+($C161-1),4,TRUE,"Entrées")))</f>
        <v>2998</v>
      </c>
      <c r="H161" s="28">
        <f ca="1">IF($D161&gt;$D$8,"",INDIRECT(ADDRESS(ROW(Entrées!$C$37)+($D161-1)*24+H$11,COLUMN(Entrées!$C$37)+($C161-1),4,TRUE,"Entrées")))</f>
        <v>2825</v>
      </c>
      <c r="I161" s="28">
        <f ca="1">IF($D161&gt;$D$8,"",INDIRECT(ADDRESS(ROW(Entrées!$C$37)+($D161-1)*24+I$11,COLUMN(Entrées!$C$37)+($C161-1),4,TRUE,"Entrées")))</f>
        <v>2807</v>
      </c>
      <c r="J161" s="28">
        <f ca="1">IF($D161&gt;$D$8,"",INDIRECT(ADDRESS(ROW(Entrées!$C$37)+($D161-1)*24+J$11,COLUMN(Entrées!$C$37)+($C161-1),4,TRUE,"Entrées")))</f>
        <v>3285</v>
      </c>
      <c r="K161" s="28">
        <f ca="1">IF($D161&gt;$D$8,"",INDIRECT(ADDRESS(ROW(Entrées!$C$37)+($D161-1)*24+K$11,COLUMN(Entrées!$C$37)+($C161-1),4,TRUE,"Entrées")))</f>
        <v>3888.5</v>
      </c>
      <c r="L161" s="28">
        <f ca="1">IF($D161&gt;$D$8,"",INDIRECT(ADDRESS(ROW(Entrées!$C$37)+($D161-1)*24+L$11,COLUMN(Entrées!$C$37)+($C161-1),4,TRUE,"Entrées")))</f>
        <v>4569</v>
      </c>
      <c r="M161" s="28">
        <f ca="1">IF($D161&gt;$D$8,"",INDIRECT(ADDRESS(ROW(Entrées!$C$37)+($D161-1)*24+M$11,COLUMN(Entrées!$C$37)+($C161-1),4,TRUE,"Entrées")))</f>
        <v>4523.5</v>
      </c>
      <c r="N161" s="28">
        <f ca="1">IF($D161&gt;$D$8,"",INDIRECT(ADDRESS(ROW(Entrées!$C$37)+($D161-1)*24+N$11,COLUMN(Entrées!$C$37)+($C161-1),4,TRUE,"Entrées")))</f>
        <v>4536.5</v>
      </c>
      <c r="O161" s="28">
        <f ca="1">IF($D161&gt;$D$8,"",INDIRECT(ADDRESS(ROW(Entrées!$C$37)+($D161-1)*24+O$11,COLUMN(Entrées!$C$37)+($C161-1),4,TRUE,"Entrées")))</f>
        <v>4537.5</v>
      </c>
      <c r="P161" s="28">
        <f ca="1">IF($D161&gt;$D$8,"",INDIRECT(ADDRESS(ROW(Entrées!$C$37)+($D161-1)*24+P$11,COLUMN(Entrées!$C$37)+($C161-1),4,TRUE,"Entrées")))</f>
        <v>4482</v>
      </c>
      <c r="Q161" s="28">
        <f ca="1">IF($D161&gt;$D$8,"",INDIRECT(ADDRESS(ROW(Entrées!$C$37)+($D161-1)*24+Q$11,COLUMN(Entrées!$C$37)+($C161-1),4,TRUE,"Entrées")))</f>
        <v>4230.5</v>
      </c>
      <c r="R161" s="28">
        <f ca="1">IF($D161&gt;$D$8,"",INDIRECT(ADDRESS(ROW(Entrées!$C$37)+($D161-1)*24+R$11,COLUMN(Entrées!$C$37)+($C161-1),4,TRUE,"Entrées")))</f>
        <v>4046</v>
      </c>
      <c r="S161" s="28">
        <f ca="1">IF($D161&gt;$D$8,"",INDIRECT(ADDRESS(ROW(Entrées!$C$37)+($D161-1)*24+S$11,COLUMN(Entrées!$C$37)+($C161-1),4,TRUE,"Entrées")))</f>
        <v>3882</v>
      </c>
      <c r="T161" s="28">
        <f ca="1">IF($D161&gt;$D$8,"",INDIRECT(ADDRESS(ROW(Entrées!$C$37)+($D161-1)*24+T$11,COLUMN(Entrées!$C$37)+($C161-1),4,TRUE,"Entrées")))</f>
        <v>3667.5</v>
      </c>
      <c r="U161" s="28">
        <f ca="1">IF($D161&gt;$D$8,"",INDIRECT(ADDRESS(ROW(Entrées!$C$37)+($D161-1)*24+U$11,COLUMN(Entrées!$C$37)+($C161-1),4,TRUE,"Entrées")))</f>
        <v>3578</v>
      </c>
      <c r="V161" s="28">
        <f ca="1">IF($D161&gt;$D$8,"",INDIRECT(ADDRESS(ROW(Entrées!$C$37)+($D161-1)*24+V$11,COLUMN(Entrées!$C$37)+($C161-1),4,TRUE,"Entrées")))</f>
        <v>3647</v>
      </c>
      <c r="W161" s="28">
        <f ca="1">IF($D161&gt;$D$8,"",INDIRECT(ADDRESS(ROW(Entrées!$C$37)+($D161-1)*24+W$11,COLUMN(Entrées!$C$37)+($C161-1),4,TRUE,"Entrées")))</f>
        <v>3531.5</v>
      </c>
      <c r="X161" s="28">
        <f ca="1">IF($D161&gt;$D$8,"",INDIRECT(ADDRESS(ROW(Entrées!$C$37)+($D161-1)*24+X$11,COLUMN(Entrées!$C$37)+($C161-1),4,TRUE,"Entrées")))</f>
        <v>3727</v>
      </c>
      <c r="Y161" s="28">
        <f ca="1">IF($D161&gt;$D$8,"",INDIRECT(ADDRESS(ROW(Entrées!$C$37)+($D161-1)*24+Y$11,COLUMN(Entrées!$C$37)+($C161-1),4,TRUE,"Entrées")))</f>
        <v>3850.5</v>
      </c>
      <c r="Z161" s="28">
        <f ca="1">IF($D161&gt;$D$8,"",INDIRECT(ADDRESS(ROW(Entrées!$C$37)+($D161-1)*24+Z$11,COLUMN(Entrées!$C$37)+($C161-1),4,TRUE,"Entrées")))</f>
        <v>4219.5</v>
      </c>
      <c r="AA161" s="28">
        <f ca="1">IF($D161&gt;$D$8,"",INDIRECT(ADDRESS(ROW(Entrées!$C$37)+($D161-1)*24+AA$11,COLUMN(Entrées!$C$37)+($C161-1),4,TRUE,"Entrées")))</f>
        <v>3711</v>
      </c>
      <c r="AB161" s="28">
        <f ca="1">IF($D161&gt;$D$8,"",INDIRECT(ADDRESS(ROW(Entrées!$C$37)+($D161-1)*24+AB$11,COLUMN(Entrées!$C$37)+($C161-1),4,TRUE,"Entrées")))</f>
        <v>3738</v>
      </c>
      <c r="AC161" s="11"/>
      <c r="AD161" s="40">
        <f t="shared" ca="1" si="186"/>
        <v>3747.7291666666665</v>
      </c>
      <c r="AE161" s="40">
        <f t="shared" ref="AE161:AE190" ca="1" si="188">MAX(E161:AB161)</f>
        <v>4569</v>
      </c>
      <c r="AF161" s="40">
        <f t="shared" ref="AF161:AF190" ca="1" si="189">MIN(E161:AB161)</f>
        <v>2785.5</v>
      </c>
      <c r="AG161" s="4"/>
      <c r="AH161" s="11">
        <f>Entrées!A188</f>
        <v>7</v>
      </c>
      <c r="AI161" s="13">
        <f>Entrées!B188</f>
        <v>7</v>
      </c>
      <c r="AJ161" s="31">
        <f t="shared" ca="1" si="158"/>
        <v>55625.834722222207</v>
      </c>
      <c r="AK161" s="31">
        <f t="shared" ca="1" si="134"/>
        <v>55155.277777777781</v>
      </c>
      <c r="AL161" s="31">
        <f t="shared" ca="1" si="135"/>
        <v>55132.569444444431</v>
      </c>
      <c r="AM161" s="31">
        <f t="shared" ca="1" si="136"/>
        <v>439.35972222222233</v>
      </c>
      <c r="AN161" s="31">
        <f t="shared" ca="1" si="137"/>
        <v>2143.2847222222222</v>
      </c>
      <c r="AO161" s="31">
        <f t="shared" ca="1" si="138"/>
        <v>1711.4715277777773</v>
      </c>
      <c r="AP161" s="31">
        <f t="shared" ca="1" si="139"/>
        <v>43686.806944444448</v>
      </c>
      <c r="AQ161" s="31">
        <f t="shared" ca="1" si="140"/>
        <v>2048.2006944444447</v>
      </c>
      <c r="AR161" s="31">
        <f t="shared" ca="1" si="141"/>
        <v>467.57708333333329</v>
      </c>
      <c r="AS161" s="31">
        <f t="shared" ca="1" si="142"/>
        <v>9872.0041666666693</v>
      </c>
      <c r="AT161" s="31">
        <f t="shared" ca="1" si="143"/>
        <v>-752.91041666666672</v>
      </c>
      <c r="AU161" s="31">
        <f t="shared" ca="1" si="144"/>
        <v>580.30277777777769</v>
      </c>
      <c r="AV161" s="31">
        <f t="shared" ca="1" si="145"/>
        <v>-4570.3041666666659</v>
      </c>
      <c r="AW161" s="31">
        <f t="shared" ca="1" si="146"/>
        <v>53.39583333333335</v>
      </c>
      <c r="AX161" s="31">
        <f t="shared" ca="1" si="147"/>
        <v>1401.9361111111111</v>
      </c>
      <c r="AY161" s="31">
        <f t="shared" ca="1" si="148"/>
        <v>-1132.0805555555555</v>
      </c>
      <c r="AZ161" s="31">
        <f t="shared" ca="1" si="149"/>
        <v>-2177.1819444444441</v>
      </c>
      <c r="BA161" s="31">
        <f t="shared" ca="1" si="150"/>
        <v>644.8125</v>
      </c>
      <c r="BB161" s="31">
        <f t="shared" ca="1" si="151"/>
        <v>-1410.101388888889</v>
      </c>
      <c r="BC161" s="31">
        <f t="shared" ca="1" si="152"/>
        <v>-1800.2902777777781</v>
      </c>
      <c r="BD161" s="11"/>
      <c r="BE161" s="4"/>
      <c r="BF161" s="11">
        <f t="shared" si="153"/>
        <v>7</v>
      </c>
      <c r="BG161" s="11">
        <f t="shared" si="159"/>
        <v>7</v>
      </c>
      <c r="BH161" s="32">
        <f>IF($BF161&gt;$Y$7,"",IF(AND($BF161=$Y$7,$BG161=23),"",Entrées!C189-Entrées!C188))</f>
        <v>1220</v>
      </c>
      <c r="BI161" s="32">
        <f>IF($BF161&gt;$Y$7,"",IF(AND($BF161=$Y$7,$BG161=23),"",Entrées!D189-Entrées!D188))</f>
        <v>1675</v>
      </c>
      <c r="BJ161" s="32">
        <f>IF($BF161&gt;$Y$7,"",IF(AND($BF161=$Y$7,$BG161=23),"",Entrées!E189-Entrées!E188))</f>
        <v>1775</v>
      </c>
      <c r="BK161" s="32">
        <f>IF($BF161&gt;$Y$7,"",IF(AND($BF161=$Y$7,$BG161=23),"",Entrées!F189-Entrées!F188))</f>
        <v>0</v>
      </c>
      <c r="BL161" s="32">
        <f>IF($BF161&gt;$Y$7,"",IF(AND($BF161=$Y$7,$BG161=23),"",Entrées!G189-Entrées!G188))</f>
        <v>206.5</v>
      </c>
      <c r="BM161" s="32">
        <f>IF($BF161&gt;$Y$7,"",IF(AND($BF161=$Y$7,$BG161=23),"",Entrées!H189-Entrées!H188))</f>
        <v>197.5</v>
      </c>
      <c r="BN161" s="32">
        <f>IF($BF161&gt;$Y$7,"",IF(AND($BF161=$Y$7,$BG161=23),"",Entrées!I189-Entrées!I188))</f>
        <v>587.5</v>
      </c>
      <c r="BO161" s="32">
        <f>IF($BF161&gt;$Y$7,"",IF(AND($BF161=$Y$7,$BG161=23),"",Entrées!J189-Entrées!J188))</f>
        <v>-26.5</v>
      </c>
      <c r="BP161" s="32">
        <f>IF($BF161&gt;$Y$7,"",IF(AND($BF161=$Y$7,$BG161=23),"",Entrées!K189-Entrées!K188))</f>
        <v>100</v>
      </c>
      <c r="BQ161" s="32">
        <f>IF($BF161&gt;$Y$7,"",IF(AND($BF161=$Y$7,$BG161=23),"",Entrées!L189-Entrées!L188))</f>
        <v>799</v>
      </c>
      <c r="BR161" s="32">
        <f>IF($BF161&gt;$Y$7,"",IF(AND($BF161=$Y$7,$BG161=23),"",Entrées!M189-Entrées!M188))</f>
        <v>-275</v>
      </c>
      <c r="BS161" s="32">
        <f>IF($BF161&gt;$Y$7,"",IF(AND($BF161=$Y$7,$BG161=23),"",Entrées!N189-Entrées!N188))</f>
        <v>-4</v>
      </c>
      <c r="BT161" s="32">
        <f>IF($BF161&gt;$Y$7,"",IF(AND($BF161=$Y$7,$BG161=23),"",Entrées!O189-Entrées!O188))</f>
        <v>-364.5</v>
      </c>
      <c r="BU161" s="32">
        <f>IF($BF161&gt;$Y$7,"",IF(AND($BF161=$Y$7,$BG161=23),"",Entrées!P189-Entrées!P188))</f>
        <v>3</v>
      </c>
      <c r="BV161" s="32">
        <f>IF($BF161&gt;$Y$7,"",IF(AND($BF161=$Y$7,$BG161=23),"",Entrées!Q189-Entrées!Q188))</f>
        <v>11</v>
      </c>
      <c r="BW161" s="32">
        <f>IF($BF161&gt;$Y$7,"",IF(AND($BF161=$Y$7,$BG161=23),"",Entrées!R189-Entrées!R188))</f>
        <v>-779</v>
      </c>
      <c r="BX161" s="32">
        <f>IF($BF161&gt;$Y$7,"",IF(AND($BF161=$Y$7,$BG161=23),"",Entrées!S189-Entrées!S188))</f>
        <v>143</v>
      </c>
      <c r="BY161" s="32">
        <f>IF($BF161&gt;$Y$7,"",IF(AND($BF161=$Y$7,$BG161=23),"",Entrées!T189-Entrées!T188))</f>
        <v>0</v>
      </c>
      <c r="BZ161" s="32">
        <f>IF($BF161&gt;$Y$7,"",IF(AND($BF161=$Y$7,$BG161=23),"",Entrées!U189-Entrées!U188))</f>
        <v>-190</v>
      </c>
      <c r="CA161" s="32">
        <f>IF($BF161&gt;$Y$7,"",IF(AND($BF161=$Y$7,$BG161=23),"",Entrées!V189-Entrées!V188))</f>
        <v>372</v>
      </c>
      <c r="CB161" s="4"/>
      <c r="CC161" s="4"/>
      <c r="CD161" s="33">
        <f>IF($BF161&lt;=$Y$7,Entrées!J188/CD$2,"")</f>
        <v>0.16335526315789473</v>
      </c>
      <c r="CE161" s="33">
        <f>IF($BF161&lt;=$Y$7,Entrées!K188/CE$2,"")</f>
        <v>2.380952380952381E-4</v>
      </c>
      <c r="CF161" s="11">
        <f t="shared" si="154"/>
        <v>7600</v>
      </c>
      <c r="CG161" s="11">
        <f t="shared" si="155"/>
        <v>4200</v>
      </c>
      <c r="CH161" s="52">
        <f t="shared" si="156"/>
        <v>0.26950009137426939</v>
      </c>
      <c r="CI161" s="52">
        <f t="shared" si="157"/>
        <v>0.11132787698412699</v>
      </c>
      <c r="CK161" s="11"/>
      <c r="CL161" s="4"/>
      <c r="CM161" s="11"/>
      <c r="CN161" s="11"/>
      <c r="CO161" s="4"/>
      <c r="CP161" s="11"/>
    </row>
    <row r="162" spans="1:94">
      <c r="C162" s="11">
        <f t="shared" ref="C162:C190" si="190">C161</f>
        <v>5</v>
      </c>
      <c r="D162" s="27">
        <f t="shared" si="187"/>
        <v>3</v>
      </c>
      <c r="E162" s="28">
        <f ca="1">IF($D162&gt;$D$8,"",INDIRECT(ADDRESS(ROW(Entrées!$C$37)+($D162-1)*24+E$11,COLUMN(Entrées!$C$37)+($C162-1),4,TRUE,"Entrées")))</f>
        <v>3896.5</v>
      </c>
      <c r="F162" s="28">
        <f ca="1">IF($D162&gt;$D$8,"",INDIRECT(ADDRESS(ROW(Entrées!$C$37)+($D162-1)*24+F$11,COLUMN(Entrées!$C$37)+($C162-1),4,TRUE,"Entrées")))</f>
        <v>3784</v>
      </c>
      <c r="G162" s="28">
        <f ca="1">IF($D162&gt;$D$8,"",INDIRECT(ADDRESS(ROW(Entrées!$C$37)+($D162-1)*24+G$11,COLUMN(Entrées!$C$37)+($C162-1),4,TRUE,"Entrées")))</f>
        <v>3974</v>
      </c>
      <c r="H162" s="28">
        <f ca="1">IF($D162&gt;$D$8,"",INDIRECT(ADDRESS(ROW(Entrées!$C$37)+($D162-1)*24+H$11,COLUMN(Entrées!$C$37)+($C162-1),4,TRUE,"Entrées")))</f>
        <v>3672</v>
      </c>
      <c r="I162" s="28">
        <f ca="1">IF($D162&gt;$D$8,"",INDIRECT(ADDRESS(ROW(Entrées!$C$37)+($D162-1)*24+I$11,COLUMN(Entrées!$C$37)+($C162-1),4,TRUE,"Entrées")))</f>
        <v>3706</v>
      </c>
      <c r="J162" s="28">
        <f ca="1">IF($D162&gt;$D$8,"",INDIRECT(ADDRESS(ROW(Entrées!$C$37)+($D162-1)*24+J$11,COLUMN(Entrées!$C$37)+($C162-1),4,TRUE,"Entrées")))</f>
        <v>3811</v>
      </c>
      <c r="K162" s="28">
        <f ca="1">IF($D162&gt;$D$8,"",INDIRECT(ADDRESS(ROW(Entrées!$C$37)+($D162-1)*24+K$11,COLUMN(Entrées!$C$37)+($C162-1),4,TRUE,"Entrées")))</f>
        <v>4162.5</v>
      </c>
      <c r="L162" s="28">
        <f ca="1">IF($D162&gt;$D$8,"",INDIRECT(ADDRESS(ROW(Entrées!$C$37)+($D162-1)*24+L$11,COLUMN(Entrées!$C$37)+($C162-1),4,TRUE,"Entrées")))</f>
        <v>4445</v>
      </c>
      <c r="M162" s="28">
        <f ca="1">IF($D162&gt;$D$8,"",INDIRECT(ADDRESS(ROW(Entrées!$C$37)+($D162-1)*24+M$11,COLUMN(Entrées!$C$37)+($C162-1),4,TRUE,"Entrées")))</f>
        <v>4350.5</v>
      </c>
      <c r="N162" s="28">
        <f ca="1">IF($D162&gt;$D$8,"",INDIRECT(ADDRESS(ROW(Entrées!$C$37)+($D162-1)*24+N$11,COLUMN(Entrées!$C$37)+($C162-1),4,TRUE,"Entrées")))</f>
        <v>4215</v>
      </c>
      <c r="O162" s="28">
        <f ca="1">IF($D162&gt;$D$8,"",INDIRECT(ADDRESS(ROW(Entrées!$C$37)+($D162-1)*24+O$11,COLUMN(Entrées!$C$37)+($C162-1),4,TRUE,"Entrées")))</f>
        <v>4108.5</v>
      </c>
      <c r="P162" s="28">
        <f ca="1">IF($D162&gt;$D$8,"",INDIRECT(ADDRESS(ROW(Entrées!$C$37)+($D162-1)*24+P$11,COLUMN(Entrées!$C$37)+($C162-1),4,TRUE,"Entrées")))</f>
        <v>3708</v>
      </c>
      <c r="Q162" s="28">
        <f ca="1">IF($D162&gt;$D$8,"",INDIRECT(ADDRESS(ROW(Entrées!$C$37)+($D162-1)*24+Q$11,COLUMN(Entrées!$C$37)+($C162-1),4,TRUE,"Entrées")))</f>
        <v>3399.5</v>
      </c>
      <c r="R162" s="28">
        <f ca="1">IF($D162&gt;$D$8,"",INDIRECT(ADDRESS(ROW(Entrées!$C$37)+($D162-1)*24+R$11,COLUMN(Entrées!$C$37)+($C162-1),4,TRUE,"Entrées")))</f>
        <v>3319</v>
      </c>
      <c r="S162" s="28">
        <f ca="1">IF($D162&gt;$D$8,"",INDIRECT(ADDRESS(ROW(Entrées!$C$37)+($D162-1)*24+S$11,COLUMN(Entrées!$C$37)+($C162-1),4,TRUE,"Entrées")))</f>
        <v>3258</v>
      </c>
      <c r="T162" s="28">
        <f ca="1">IF($D162&gt;$D$8,"",INDIRECT(ADDRESS(ROW(Entrées!$C$37)+($D162-1)*24+T$11,COLUMN(Entrées!$C$37)+($C162-1),4,TRUE,"Entrées")))</f>
        <v>3228</v>
      </c>
      <c r="U162" s="28">
        <f ca="1">IF($D162&gt;$D$8,"",INDIRECT(ADDRESS(ROW(Entrées!$C$37)+($D162-1)*24+U$11,COLUMN(Entrées!$C$37)+($C162-1),4,TRUE,"Entrées")))</f>
        <v>3230</v>
      </c>
      <c r="V162" s="28">
        <f ca="1">IF($D162&gt;$D$8,"",INDIRECT(ADDRESS(ROW(Entrées!$C$37)+($D162-1)*24+V$11,COLUMN(Entrées!$C$37)+($C162-1),4,TRUE,"Entrées")))</f>
        <v>3273.5</v>
      </c>
      <c r="W162" s="28">
        <f ca="1">IF($D162&gt;$D$8,"",INDIRECT(ADDRESS(ROW(Entrées!$C$37)+($D162-1)*24+W$11,COLUMN(Entrées!$C$37)+($C162-1),4,TRUE,"Entrées")))</f>
        <v>3400.5</v>
      </c>
      <c r="X162" s="28">
        <f ca="1">IF($D162&gt;$D$8,"",INDIRECT(ADDRESS(ROW(Entrées!$C$37)+($D162-1)*24+X$11,COLUMN(Entrées!$C$37)+($C162-1),4,TRUE,"Entrées")))</f>
        <v>3362.5</v>
      </c>
      <c r="Y162" s="28">
        <f ca="1">IF($D162&gt;$D$8,"",INDIRECT(ADDRESS(ROW(Entrées!$C$37)+($D162-1)*24+Y$11,COLUMN(Entrées!$C$37)+($C162-1),4,TRUE,"Entrées")))</f>
        <v>3482</v>
      </c>
      <c r="Z162" s="28">
        <f ca="1">IF($D162&gt;$D$8,"",INDIRECT(ADDRESS(ROW(Entrées!$C$37)+($D162-1)*24+Z$11,COLUMN(Entrées!$C$37)+($C162-1),4,TRUE,"Entrées")))</f>
        <v>3579</v>
      </c>
      <c r="AA162" s="28">
        <f ca="1">IF($D162&gt;$D$8,"",INDIRECT(ADDRESS(ROW(Entrées!$C$37)+($D162-1)*24+AA$11,COLUMN(Entrées!$C$37)+($C162-1),4,TRUE,"Entrées")))</f>
        <v>3256</v>
      </c>
      <c r="AB162" s="28">
        <f ca="1">IF($D162&gt;$D$8,"",INDIRECT(ADDRESS(ROW(Entrées!$C$37)+($D162-1)*24+AB$11,COLUMN(Entrées!$C$37)+($C162-1),4,TRUE,"Entrées")))</f>
        <v>3703.5</v>
      </c>
      <c r="AC162" s="11"/>
      <c r="AD162" s="40">
        <f t="shared" ca="1" si="186"/>
        <v>3680.1875</v>
      </c>
      <c r="AE162" s="40">
        <f t="shared" ca="1" si="188"/>
        <v>4445</v>
      </c>
      <c r="AF162" s="40">
        <f t="shared" ca="1" si="189"/>
        <v>3228</v>
      </c>
      <c r="AG162" s="4"/>
      <c r="AH162" s="11">
        <f>Entrées!A189</f>
        <v>7</v>
      </c>
      <c r="AI162" s="13">
        <f>Entrées!B189</f>
        <v>8</v>
      </c>
      <c r="AJ162" s="31">
        <f t="shared" ca="1" si="158"/>
        <v>55625.834722222207</v>
      </c>
      <c r="AK162" s="31">
        <f t="shared" ca="1" si="134"/>
        <v>55155.277777777781</v>
      </c>
      <c r="AL162" s="31">
        <f t="shared" ca="1" si="135"/>
        <v>55132.569444444431</v>
      </c>
      <c r="AM162" s="31">
        <f t="shared" ca="1" si="136"/>
        <v>439.35972222222233</v>
      </c>
      <c r="AN162" s="31">
        <f t="shared" ca="1" si="137"/>
        <v>2143.2847222222222</v>
      </c>
      <c r="AO162" s="31">
        <f t="shared" ca="1" si="138"/>
        <v>1711.4715277777773</v>
      </c>
      <c r="AP162" s="31">
        <f t="shared" ca="1" si="139"/>
        <v>43686.806944444448</v>
      </c>
      <c r="AQ162" s="31">
        <f t="shared" ca="1" si="140"/>
        <v>2048.2006944444447</v>
      </c>
      <c r="AR162" s="31">
        <f t="shared" ca="1" si="141"/>
        <v>467.57708333333329</v>
      </c>
      <c r="AS162" s="31">
        <f t="shared" ca="1" si="142"/>
        <v>9872.0041666666693</v>
      </c>
      <c r="AT162" s="31">
        <f t="shared" ca="1" si="143"/>
        <v>-752.91041666666672</v>
      </c>
      <c r="AU162" s="31">
        <f t="shared" ca="1" si="144"/>
        <v>580.30277777777769</v>
      </c>
      <c r="AV162" s="31">
        <f t="shared" ca="1" si="145"/>
        <v>-4570.3041666666659</v>
      </c>
      <c r="AW162" s="31">
        <f t="shared" ca="1" si="146"/>
        <v>53.39583333333335</v>
      </c>
      <c r="AX162" s="31">
        <f t="shared" ca="1" si="147"/>
        <v>1401.9361111111111</v>
      </c>
      <c r="AY162" s="31">
        <f t="shared" ca="1" si="148"/>
        <v>-1132.0805555555555</v>
      </c>
      <c r="AZ162" s="31">
        <f t="shared" ca="1" si="149"/>
        <v>-2177.1819444444441</v>
      </c>
      <c r="BA162" s="31">
        <f t="shared" ca="1" si="150"/>
        <v>644.8125</v>
      </c>
      <c r="BB162" s="31">
        <f t="shared" ca="1" si="151"/>
        <v>-1410.101388888889</v>
      </c>
      <c r="BC162" s="31">
        <f t="shared" ca="1" si="152"/>
        <v>-1800.2902777777781</v>
      </c>
      <c r="BD162" s="11"/>
      <c r="BE162" s="4"/>
      <c r="BF162" s="11">
        <f t="shared" si="153"/>
        <v>7</v>
      </c>
      <c r="BG162" s="11">
        <f t="shared" si="159"/>
        <v>8</v>
      </c>
      <c r="BH162" s="32">
        <f>IF($BF162&gt;$Y$7,"",IF(AND($BF162=$Y$7,$BG162=23),"",Entrées!C190-Entrées!C189))</f>
        <v>2433.5</v>
      </c>
      <c r="BI162" s="32">
        <f>IF($BF162&gt;$Y$7,"",IF(AND($BF162=$Y$7,$BG162=23),"",Entrées!D190-Entrées!D189))</f>
        <v>2900</v>
      </c>
      <c r="BJ162" s="32">
        <f>IF($BF162&gt;$Y$7,"",IF(AND($BF162=$Y$7,$BG162=23),"",Entrées!E190-Entrées!E189))</f>
        <v>2525</v>
      </c>
      <c r="BK162" s="32">
        <f>IF($BF162&gt;$Y$7,"",IF(AND($BF162=$Y$7,$BG162=23),"",Entrées!F190-Entrées!F189))</f>
        <v>0</v>
      </c>
      <c r="BL162" s="32">
        <f>IF($BF162&gt;$Y$7,"",IF(AND($BF162=$Y$7,$BG162=23),"",Entrées!G190-Entrées!G189))</f>
        <v>83.5</v>
      </c>
      <c r="BM162" s="32">
        <f>IF($BF162&gt;$Y$7,"",IF(AND($BF162=$Y$7,$BG162=23),"",Entrées!H190-Entrées!H189))</f>
        <v>158.5</v>
      </c>
      <c r="BN162" s="32">
        <f>IF($BF162&gt;$Y$7,"",IF(AND($BF162=$Y$7,$BG162=23),"",Entrées!I190-Entrées!I189))</f>
        <v>721.5</v>
      </c>
      <c r="BO162" s="32">
        <f>IF($BF162&gt;$Y$7,"",IF(AND($BF162=$Y$7,$BG162=23),"",Entrées!J190-Entrées!J189))</f>
        <v>-159</v>
      </c>
      <c r="BP162" s="32">
        <f>IF($BF162&gt;$Y$7,"",IF(AND($BF162=$Y$7,$BG162=23),"",Entrées!K190-Entrées!K189))</f>
        <v>307.5</v>
      </c>
      <c r="BQ162" s="32">
        <f>IF($BF162&gt;$Y$7,"",IF(AND($BF162=$Y$7,$BG162=23),"",Entrées!L190-Entrées!L189))</f>
        <v>788</v>
      </c>
      <c r="BR162" s="32">
        <f>IF($BF162&gt;$Y$7,"",IF(AND($BF162=$Y$7,$BG162=23),"",Entrées!M190-Entrées!M189))</f>
        <v>549.5</v>
      </c>
      <c r="BS162" s="32">
        <f>IF($BF162&gt;$Y$7,"",IF(AND($BF162=$Y$7,$BG162=23),"",Entrées!N190-Entrées!N189))</f>
        <v>1.5</v>
      </c>
      <c r="BT162" s="32">
        <f>IF($BF162&gt;$Y$7,"",IF(AND($BF162=$Y$7,$BG162=23),"",Entrées!O190-Entrées!O189))</f>
        <v>-17.5</v>
      </c>
      <c r="BU162" s="32">
        <f>IF($BF162&gt;$Y$7,"",IF(AND($BF162=$Y$7,$BG162=23),"",Entrées!P190-Entrées!P189))</f>
        <v>-1</v>
      </c>
      <c r="BV162" s="32">
        <f>IF($BF162&gt;$Y$7,"",IF(AND($BF162=$Y$7,$BG162=23),"",Entrées!Q190-Entrées!Q189))</f>
        <v>0</v>
      </c>
      <c r="BW162" s="32">
        <f>IF($BF162&gt;$Y$7,"",IF(AND($BF162=$Y$7,$BG162=23),"",Entrées!R190-Entrées!R189))</f>
        <v>-250</v>
      </c>
      <c r="BX162" s="32">
        <f>IF($BF162&gt;$Y$7,"",IF(AND($BF162=$Y$7,$BG162=23),"",Entrées!S190-Entrées!S189))</f>
        <v>562</v>
      </c>
      <c r="BY162" s="32">
        <f>IF($BF162&gt;$Y$7,"",IF(AND($BF162=$Y$7,$BG162=23),"",Entrées!T190-Entrées!T189))</f>
        <v>0</v>
      </c>
      <c r="BZ162" s="32">
        <f>IF($BF162&gt;$Y$7,"",IF(AND($BF162=$Y$7,$BG162=23),"",Entrées!U190-Entrées!U189))</f>
        <v>-57</v>
      </c>
      <c r="CA162" s="32">
        <f>IF($BF162&gt;$Y$7,"",IF(AND($BF162=$Y$7,$BG162=23),"",Entrées!V190-Entrées!V189))</f>
        <v>328</v>
      </c>
      <c r="CB162" s="4"/>
      <c r="CC162" s="4"/>
      <c r="CD162" s="33">
        <f>IF($BF162&lt;=$Y$7,Entrées!J189/CD$2,"")</f>
        <v>0.15986842105263158</v>
      </c>
      <c r="CE162" s="33">
        <f>IF($BF162&lt;=$Y$7,Entrées!K189/CE$2,"")</f>
        <v>2.4047619047619047E-2</v>
      </c>
      <c r="CF162" s="11">
        <f t="shared" si="154"/>
        <v>7600</v>
      </c>
      <c r="CG162" s="11">
        <f t="shared" si="155"/>
        <v>4200</v>
      </c>
      <c r="CH162" s="52">
        <f t="shared" si="156"/>
        <v>0.26950009137426939</v>
      </c>
      <c r="CI162" s="52">
        <f t="shared" si="157"/>
        <v>0.11132787698412699</v>
      </c>
      <c r="CK162" s="11"/>
      <c r="CL162" s="4"/>
      <c r="CM162" s="11"/>
      <c r="CN162" s="11"/>
      <c r="CO162" s="4"/>
      <c r="CP162" s="11"/>
    </row>
    <row r="163" spans="1:94">
      <c r="C163" s="11">
        <f t="shared" si="190"/>
        <v>5</v>
      </c>
      <c r="D163" s="27">
        <f t="shared" si="187"/>
        <v>4</v>
      </c>
      <c r="E163" s="28">
        <f ca="1">IF($D163&gt;$D$8,"",INDIRECT(ADDRESS(ROW(Entrées!$C$37)+($D163-1)*24+E$11,COLUMN(Entrées!$C$37)+($C163-1),4,TRUE,"Entrées")))</f>
        <v>3781.5</v>
      </c>
      <c r="F163" s="28">
        <f ca="1">IF($D163&gt;$D$8,"",INDIRECT(ADDRESS(ROW(Entrées!$C$37)+($D163-1)*24+F$11,COLUMN(Entrées!$C$37)+($C163-1),4,TRUE,"Entrées")))</f>
        <v>3646.5</v>
      </c>
      <c r="G163" s="28">
        <f ca="1">IF($D163&gt;$D$8,"",INDIRECT(ADDRESS(ROW(Entrées!$C$37)+($D163-1)*24+G$11,COLUMN(Entrées!$C$37)+($C163-1),4,TRUE,"Entrées")))</f>
        <v>3740</v>
      </c>
      <c r="H163" s="28">
        <f ca="1">IF($D163&gt;$D$8,"",INDIRECT(ADDRESS(ROW(Entrées!$C$37)+($D163-1)*24+H$11,COLUMN(Entrées!$C$37)+($C163-1),4,TRUE,"Entrées")))</f>
        <v>3480</v>
      </c>
      <c r="I163" s="28">
        <f ca="1">IF($D163&gt;$D$8,"",INDIRECT(ADDRESS(ROW(Entrées!$C$37)+($D163-1)*24+I$11,COLUMN(Entrées!$C$37)+($C163-1),4,TRUE,"Entrées")))</f>
        <v>3528.5</v>
      </c>
      <c r="J163" s="28">
        <f ca="1">IF($D163&gt;$D$8,"",INDIRECT(ADDRESS(ROW(Entrées!$C$37)+($D163-1)*24+J$11,COLUMN(Entrées!$C$37)+($C163-1),4,TRUE,"Entrées")))</f>
        <v>3664</v>
      </c>
      <c r="K163" s="28">
        <f ca="1">IF($D163&gt;$D$8,"",INDIRECT(ADDRESS(ROW(Entrées!$C$37)+($D163-1)*24+K$11,COLUMN(Entrées!$C$37)+($C163-1),4,TRUE,"Entrées")))</f>
        <v>4083</v>
      </c>
      <c r="L163" s="28">
        <f ca="1">IF($D163&gt;$D$8,"",INDIRECT(ADDRESS(ROW(Entrées!$C$37)+($D163-1)*24+L$11,COLUMN(Entrées!$C$37)+($C163-1),4,TRUE,"Entrées")))</f>
        <v>4406</v>
      </c>
      <c r="M163" s="28">
        <f ca="1">IF($D163&gt;$D$8,"",INDIRECT(ADDRESS(ROW(Entrées!$C$37)+($D163-1)*24+M$11,COLUMN(Entrées!$C$37)+($C163-1),4,TRUE,"Entrées")))</f>
        <v>4354.5</v>
      </c>
      <c r="N163" s="28">
        <f ca="1">IF($D163&gt;$D$8,"",INDIRECT(ADDRESS(ROW(Entrées!$C$37)+($D163-1)*24+N$11,COLUMN(Entrées!$C$37)+($C163-1),4,TRUE,"Entrées")))</f>
        <v>4403.5</v>
      </c>
      <c r="O163" s="28">
        <f ca="1">IF($D163&gt;$D$8,"",INDIRECT(ADDRESS(ROW(Entrées!$C$37)+($D163-1)*24+O$11,COLUMN(Entrées!$C$37)+($C163-1),4,TRUE,"Entrées")))</f>
        <v>4423</v>
      </c>
      <c r="P163" s="28">
        <f ca="1">IF($D163&gt;$D$8,"",INDIRECT(ADDRESS(ROW(Entrées!$C$37)+($D163-1)*24+P$11,COLUMN(Entrées!$C$37)+($C163-1),4,TRUE,"Entrées")))</f>
        <v>4279</v>
      </c>
      <c r="Q163" s="28">
        <f ca="1">IF($D163&gt;$D$8,"",INDIRECT(ADDRESS(ROW(Entrées!$C$37)+($D163-1)*24+Q$11,COLUMN(Entrées!$C$37)+($C163-1),4,TRUE,"Entrées")))</f>
        <v>4250.5</v>
      </c>
      <c r="R163" s="28">
        <f ca="1">IF($D163&gt;$D$8,"",INDIRECT(ADDRESS(ROW(Entrées!$C$37)+($D163-1)*24+R$11,COLUMN(Entrées!$C$37)+($C163-1),4,TRUE,"Entrées")))</f>
        <v>4304</v>
      </c>
      <c r="S163" s="28">
        <f ca="1">IF($D163&gt;$D$8,"",INDIRECT(ADDRESS(ROW(Entrées!$C$37)+($D163-1)*24+S$11,COLUMN(Entrées!$C$37)+($C163-1),4,TRUE,"Entrées")))</f>
        <v>4363.5</v>
      </c>
      <c r="T163" s="28">
        <f ca="1">IF($D163&gt;$D$8,"",INDIRECT(ADDRESS(ROW(Entrées!$C$37)+($D163-1)*24+T$11,COLUMN(Entrées!$C$37)+($C163-1),4,TRUE,"Entrées")))</f>
        <v>4095.5</v>
      </c>
      <c r="U163" s="28">
        <f ca="1">IF($D163&gt;$D$8,"",INDIRECT(ADDRESS(ROW(Entrées!$C$37)+($D163-1)*24+U$11,COLUMN(Entrées!$C$37)+($C163-1),4,TRUE,"Entrées")))</f>
        <v>4348</v>
      </c>
      <c r="V163" s="28">
        <f ca="1">IF($D163&gt;$D$8,"",INDIRECT(ADDRESS(ROW(Entrées!$C$37)+($D163-1)*24+V$11,COLUMN(Entrées!$C$37)+($C163-1),4,TRUE,"Entrées")))</f>
        <v>4256.5</v>
      </c>
      <c r="W163" s="28">
        <f ca="1">IF($D163&gt;$D$8,"",INDIRECT(ADDRESS(ROW(Entrées!$C$37)+($D163-1)*24+W$11,COLUMN(Entrées!$C$37)+($C163-1),4,TRUE,"Entrées")))</f>
        <v>4298</v>
      </c>
      <c r="X163" s="28">
        <f ca="1">IF($D163&gt;$D$8,"",INDIRECT(ADDRESS(ROW(Entrées!$C$37)+($D163-1)*24+X$11,COLUMN(Entrées!$C$37)+($C163-1),4,TRUE,"Entrées")))</f>
        <v>4611</v>
      </c>
      <c r="Y163" s="28">
        <f ca="1">IF($D163&gt;$D$8,"",INDIRECT(ADDRESS(ROW(Entrées!$C$37)+($D163-1)*24+Y$11,COLUMN(Entrées!$C$37)+($C163-1),4,TRUE,"Entrées")))</f>
        <v>4384.5</v>
      </c>
      <c r="Z163" s="28">
        <f ca="1">IF($D163&gt;$D$8,"",INDIRECT(ADDRESS(ROW(Entrées!$C$37)+($D163-1)*24+Z$11,COLUMN(Entrées!$C$37)+($C163-1),4,TRUE,"Entrées")))</f>
        <v>4284</v>
      </c>
      <c r="AA163" s="28">
        <f ca="1">IF($D163&gt;$D$8,"",INDIRECT(ADDRESS(ROW(Entrées!$C$37)+($D163-1)*24+AA$11,COLUMN(Entrées!$C$37)+($C163-1),4,TRUE,"Entrées")))</f>
        <v>3970</v>
      </c>
      <c r="AB163" s="28">
        <f ca="1">IF($D163&gt;$D$8,"",INDIRECT(ADDRESS(ROW(Entrées!$C$37)+($D163-1)*24+AB$11,COLUMN(Entrées!$C$37)+($C163-1),4,TRUE,"Entrées")))</f>
        <v>4152.5</v>
      </c>
      <c r="AC163" s="11"/>
      <c r="AD163" s="40">
        <f t="shared" ca="1" si="186"/>
        <v>4129.479166666667</v>
      </c>
      <c r="AE163" s="40">
        <f t="shared" ca="1" si="188"/>
        <v>4611</v>
      </c>
      <c r="AF163" s="40">
        <f t="shared" ca="1" si="189"/>
        <v>3480</v>
      </c>
      <c r="AG163" s="4"/>
      <c r="AH163" s="11">
        <f>Entrées!A190</f>
        <v>7</v>
      </c>
      <c r="AI163" s="13">
        <f>Entrées!B190</f>
        <v>9</v>
      </c>
      <c r="AJ163" s="31">
        <f t="shared" ca="1" si="158"/>
        <v>55625.834722222207</v>
      </c>
      <c r="AK163" s="31">
        <f t="shared" ca="1" si="134"/>
        <v>55155.277777777781</v>
      </c>
      <c r="AL163" s="31">
        <f t="shared" ca="1" si="135"/>
        <v>55132.569444444431</v>
      </c>
      <c r="AM163" s="31">
        <f t="shared" ca="1" si="136"/>
        <v>439.35972222222233</v>
      </c>
      <c r="AN163" s="31">
        <f t="shared" ca="1" si="137"/>
        <v>2143.2847222222222</v>
      </c>
      <c r="AO163" s="31">
        <f t="shared" ca="1" si="138"/>
        <v>1711.4715277777773</v>
      </c>
      <c r="AP163" s="31">
        <f t="shared" ca="1" si="139"/>
        <v>43686.806944444448</v>
      </c>
      <c r="AQ163" s="31">
        <f t="shared" ca="1" si="140"/>
        <v>2048.2006944444447</v>
      </c>
      <c r="AR163" s="31">
        <f t="shared" ca="1" si="141"/>
        <v>467.57708333333329</v>
      </c>
      <c r="AS163" s="31">
        <f t="shared" ca="1" si="142"/>
        <v>9872.0041666666693</v>
      </c>
      <c r="AT163" s="31">
        <f t="shared" ca="1" si="143"/>
        <v>-752.91041666666672</v>
      </c>
      <c r="AU163" s="31">
        <f t="shared" ca="1" si="144"/>
        <v>580.30277777777769</v>
      </c>
      <c r="AV163" s="31">
        <f t="shared" ca="1" si="145"/>
        <v>-4570.3041666666659</v>
      </c>
      <c r="AW163" s="31">
        <f t="shared" ca="1" si="146"/>
        <v>53.39583333333335</v>
      </c>
      <c r="AX163" s="31">
        <f t="shared" ca="1" si="147"/>
        <v>1401.9361111111111</v>
      </c>
      <c r="AY163" s="31">
        <f t="shared" ca="1" si="148"/>
        <v>-1132.0805555555555</v>
      </c>
      <c r="AZ163" s="31">
        <f t="shared" ca="1" si="149"/>
        <v>-2177.1819444444441</v>
      </c>
      <c r="BA163" s="31">
        <f t="shared" ca="1" si="150"/>
        <v>644.8125</v>
      </c>
      <c r="BB163" s="31">
        <f t="shared" ca="1" si="151"/>
        <v>-1410.101388888889</v>
      </c>
      <c r="BC163" s="31">
        <f t="shared" ca="1" si="152"/>
        <v>-1800.2902777777781</v>
      </c>
      <c r="BD163" s="11"/>
      <c r="BE163" s="4"/>
      <c r="BF163" s="11">
        <f t="shared" si="153"/>
        <v>7</v>
      </c>
      <c r="BG163" s="11">
        <f t="shared" si="159"/>
        <v>9</v>
      </c>
      <c r="BH163" s="32">
        <f>IF($BF163&gt;$Y$7,"",IF(AND($BF163=$Y$7,$BG163=23),"",Entrées!C191-Entrées!C190))</f>
        <v>1311</v>
      </c>
      <c r="BI163" s="32">
        <f>IF($BF163&gt;$Y$7,"",IF(AND($BF163=$Y$7,$BG163=23),"",Entrées!D191-Entrées!D190))</f>
        <v>1175</v>
      </c>
      <c r="BJ163" s="32">
        <f>IF($BF163&gt;$Y$7,"",IF(AND($BF163=$Y$7,$BG163=23),"",Entrées!E191-Entrées!E190))</f>
        <v>1162.5</v>
      </c>
      <c r="BK163" s="32">
        <f>IF($BF163&gt;$Y$7,"",IF(AND($BF163=$Y$7,$BG163=23),"",Entrées!F191-Entrées!F190))</f>
        <v>2</v>
      </c>
      <c r="BL163" s="32">
        <f>IF($BF163&gt;$Y$7,"",IF(AND($BF163=$Y$7,$BG163=23),"",Entrées!G191-Entrées!G190))</f>
        <v>-51</v>
      </c>
      <c r="BM163" s="32">
        <f>IF($BF163&gt;$Y$7,"",IF(AND($BF163=$Y$7,$BG163=23),"",Entrées!H191-Entrées!H190))</f>
        <v>-1.5</v>
      </c>
      <c r="BN163" s="32">
        <f>IF($BF163&gt;$Y$7,"",IF(AND($BF163=$Y$7,$BG163=23),"",Entrées!I191-Entrées!I190))</f>
        <v>-9</v>
      </c>
      <c r="BO163" s="32">
        <f>IF($BF163&gt;$Y$7,"",IF(AND($BF163=$Y$7,$BG163=23),"",Entrées!J191-Entrées!J190))</f>
        <v>-135.5</v>
      </c>
      <c r="BP163" s="32">
        <f>IF($BF163&gt;$Y$7,"",IF(AND($BF163=$Y$7,$BG163=23),"",Entrées!K191-Entrées!K190))</f>
        <v>443</v>
      </c>
      <c r="BQ163" s="32">
        <f>IF($BF163&gt;$Y$7,"",IF(AND($BF163=$Y$7,$BG163=23),"",Entrées!L191-Entrées!L190))</f>
        <v>258.5</v>
      </c>
      <c r="BR163" s="32">
        <f>IF($BF163&gt;$Y$7,"",IF(AND($BF163=$Y$7,$BG163=23),"",Entrées!M191-Entrées!M190))</f>
        <v>890.5</v>
      </c>
      <c r="BS163" s="32">
        <f>IF($BF163&gt;$Y$7,"",IF(AND($BF163=$Y$7,$BG163=23),"",Entrées!N191-Entrées!N190))</f>
        <v>-8</v>
      </c>
      <c r="BT163" s="32">
        <f>IF($BF163&gt;$Y$7,"",IF(AND($BF163=$Y$7,$BG163=23),"",Entrées!O191-Entrées!O190))</f>
        <v>-77.5</v>
      </c>
      <c r="BU163" s="32">
        <f>IF($BF163&gt;$Y$7,"",IF(AND($BF163=$Y$7,$BG163=23),"",Entrées!P191-Entrées!P190))</f>
        <v>-3</v>
      </c>
      <c r="BV163" s="32">
        <f>IF($BF163&gt;$Y$7,"",IF(AND($BF163=$Y$7,$BG163=23),"",Entrées!Q191-Entrées!Q190))</f>
        <v>0</v>
      </c>
      <c r="BW163" s="32">
        <f>IF($BF163&gt;$Y$7,"",IF(AND($BF163=$Y$7,$BG163=23),"",Entrées!R191-Entrées!R190))</f>
        <v>93</v>
      </c>
      <c r="BX163" s="32">
        <f>IF($BF163&gt;$Y$7,"",IF(AND($BF163=$Y$7,$BG163=23),"",Entrées!S191-Entrées!S190))</f>
        <v>-118</v>
      </c>
      <c r="BY163" s="32">
        <f>IF($BF163&gt;$Y$7,"",IF(AND($BF163=$Y$7,$BG163=23),"",Entrées!T191-Entrées!T190))</f>
        <v>0</v>
      </c>
      <c r="BZ163" s="32">
        <f>IF($BF163&gt;$Y$7,"",IF(AND($BF163=$Y$7,$BG163=23),"",Entrées!U191-Entrées!U190))</f>
        <v>146</v>
      </c>
      <c r="CA163" s="32">
        <f>IF($BF163&gt;$Y$7,"",IF(AND($BF163=$Y$7,$BG163=23),"",Entrées!V191-Entrées!V190))</f>
        <v>-433</v>
      </c>
      <c r="CB163" s="4"/>
      <c r="CC163" s="4"/>
      <c r="CD163" s="33">
        <f>IF($BF163&lt;=$Y$7,Entrées!J190/CD$2,"")</f>
        <v>0.13894736842105262</v>
      </c>
      <c r="CE163" s="33">
        <f>IF($BF163&lt;=$Y$7,Entrées!K190/CE$2,"")</f>
        <v>9.7261904761904758E-2</v>
      </c>
      <c r="CF163" s="11">
        <f t="shared" si="154"/>
        <v>7600</v>
      </c>
      <c r="CG163" s="11">
        <f t="shared" si="155"/>
        <v>4200</v>
      </c>
      <c r="CH163" s="52">
        <f t="shared" si="156"/>
        <v>0.26950009137426939</v>
      </c>
      <c r="CI163" s="52">
        <f t="shared" si="157"/>
        <v>0.11132787698412699</v>
      </c>
      <c r="CK163" s="11"/>
      <c r="CL163" s="4"/>
      <c r="CM163" s="11"/>
      <c r="CN163" s="11"/>
      <c r="CO163" s="4"/>
      <c r="CP163" s="11"/>
    </row>
    <row r="164" spans="1:94">
      <c r="C164" s="11">
        <f t="shared" si="190"/>
        <v>5</v>
      </c>
      <c r="D164" s="27">
        <f t="shared" si="187"/>
        <v>5</v>
      </c>
      <c r="E164" s="28">
        <f ca="1">IF($D164&gt;$D$8,"",INDIRECT(ADDRESS(ROW(Entrées!$C$37)+($D164-1)*24+E$11,COLUMN(Entrées!$C$37)+($C164-1),4,TRUE,"Entrées")))</f>
        <v>4196.5</v>
      </c>
      <c r="F164" s="28">
        <f ca="1">IF($D164&gt;$D$8,"",INDIRECT(ADDRESS(ROW(Entrées!$C$37)+($D164-1)*24+F$11,COLUMN(Entrées!$C$37)+($C164-1),4,TRUE,"Entrées")))</f>
        <v>3871</v>
      </c>
      <c r="G164" s="28">
        <f ca="1">IF($D164&gt;$D$8,"",INDIRECT(ADDRESS(ROW(Entrées!$C$37)+($D164-1)*24+G$11,COLUMN(Entrées!$C$37)+($C164-1),4,TRUE,"Entrées")))</f>
        <v>3797.5</v>
      </c>
      <c r="H164" s="28">
        <f ca="1">IF($D164&gt;$D$8,"",INDIRECT(ADDRESS(ROW(Entrées!$C$37)+($D164-1)*24+H$11,COLUMN(Entrées!$C$37)+($C164-1),4,TRUE,"Entrées")))</f>
        <v>3708</v>
      </c>
      <c r="I164" s="28">
        <f ca="1">IF($D164&gt;$D$8,"",INDIRECT(ADDRESS(ROW(Entrées!$C$37)+($D164-1)*24+I$11,COLUMN(Entrées!$C$37)+($C164-1),4,TRUE,"Entrées")))</f>
        <v>4141.5</v>
      </c>
      <c r="J164" s="28">
        <f ca="1">IF($D164&gt;$D$8,"",INDIRECT(ADDRESS(ROW(Entrées!$C$37)+($D164-1)*24+J$11,COLUMN(Entrées!$C$37)+($C164-1),4,TRUE,"Entrées")))</f>
        <v>4150</v>
      </c>
      <c r="K164" s="28">
        <f ca="1">IF($D164&gt;$D$8,"",INDIRECT(ADDRESS(ROW(Entrées!$C$37)+($D164-1)*24+K$11,COLUMN(Entrées!$C$37)+($C164-1),4,TRUE,"Entrées")))</f>
        <v>4239.5</v>
      </c>
      <c r="L164" s="28">
        <f ca="1">IF($D164&gt;$D$8,"",INDIRECT(ADDRESS(ROW(Entrées!$C$37)+($D164-1)*24+L$11,COLUMN(Entrées!$C$37)+($C164-1),4,TRUE,"Entrées")))</f>
        <v>4229.5</v>
      </c>
      <c r="M164" s="28">
        <f ca="1">IF($D164&gt;$D$8,"",INDIRECT(ADDRESS(ROW(Entrées!$C$37)+($D164-1)*24+M$11,COLUMN(Entrées!$C$37)+($C164-1),4,TRUE,"Entrées")))</f>
        <v>4216</v>
      </c>
      <c r="N164" s="28">
        <f ca="1">IF($D164&gt;$D$8,"",INDIRECT(ADDRESS(ROW(Entrées!$C$37)+($D164-1)*24+N$11,COLUMN(Entrées!$C$37)+($C164-1),4,TRUE,"Entrées")))</f>
        <v>4442</v>
      </c>
      <c r="O164" s="28">
        <f ca="1">IF($D164&gt;$D$8,"",INDIRECT(ADDRESS(ROW(Entrées!$C$37)+($D164-1)*24+O$11,COLUMN(Entrées!$C$37)+($C164-1),4,TRUE,"Entrées")))</f>
        <v>4455</v>
      </c>
      <c r="P164" s="28">
        <f ca="1">IF($D164&gt;$D$8,"",INDIRECT(ADDRESS(ROW(Entrées!$C$37)+($D164-1)*24+P$11,COLUMN(Entrées!$C$37)+($C164-1),4,TRUE,"Entrées")))</f>
        <v>4271</v>
      </c>
      <c r="Q164" s="28">
        <f ca="1">IF($D164&gt;$D$8,"",INDIRECT(ADDRESS(ROW(Entrées!$C$37)+($D164-1)*24+Q$11,COLUMN(Entrées!$C$37)+($C164-1),4,TRUE,"Entrées")))</f>
        <v>4273.5</v>
      </c>
      <c r="R164" s="28">
        <f ca="1">IF($D164&gt;$D$8,"",INDIRECT(ADDRESS(ROW(Entrées!$C$37)+($D164-1)*24+R$11,COLUMN(Entrées!$C$37)+($C164-1),4,TRUE,"Entrées")))</f>
        <v>4160.5</v>
      </c>
      <c r="S164" s="28">
        <f ca="1">IF($D164&gt;$D$8,"",INDIRECT(ADDRESS(ROW(Entrées!$C$37)+($D164-1)*24+S$11,COLUMN(Entrées!$C$37)+($C164-1),4,TRUE,"Entrées")))</f>
        <v>4150.5</v>
      </c>
      <c r="T164" s="28">
        <f ca="1">IF($D164&gt;$D$8,"",INDIRECT(ADDRESS(ROW(Entrées!$C$37)+($D164-1)*24+T$11,COLUMN(Entrées!$C$37)+($C164-1),4,TRUE,"Entrées")))</f>
        <v>3869.5</v>
      </c>
      <c r="U164" s="28">
        <f ca="1">IF($D164&gt;$D$8,"",INDIRECT(ADDRESS(ROW(Entrées!$C$37)+($D164-1)*24+U$11,COLUMN(Entrées!$C$37)+($C164-1),4,TRUE,"Entrées")))</f>
        <v>4247.5</v>
      </c>
      <c r="V164" s="28">
        <f ca="1">IF($D164&gt;$D$8,"",INDIRECT(ADDRESS(ROW(Entrées!$C$37)+($D164-1)*24+V$11,COLUMN(Entrées!$C$37)+($C164-1),4,TRUE,"Entrées")))</f>
        <v>4239.5</v>
      </c>
      <c r="W164" s="28">
        <f ca="1">IF($D164&gt;$D$8,"",INDIRECT(ADDRESS(ROW(Entrées!$C$37)+($D164-1)*24+W$11,COLUMN(Entrées!$C$37)+($C164-1),4,TRUE,"Entrées")))</f>
        <v>4105.5</v>
      </c>
      <c r="X164" s="28">
        <f ca="1">IF($D164&gt;$D$8,"",INDIRECT(ADDRESS(ROW(Entrées!$C$37)+($D164-1)*24+X$11,COLUMN(Entrées!$C$37)+($C164-1),4,TRUE,"Entrées")))</f>
        <v>4229</v>
      </c>
      <c r="Y164" s="28">
        <f ca="1">IF($D164&gt;$D$8,"",INDIRECT(ADDRESS(ROW(Entrées!$C$37)+($D164-1)*24+Y$11,COLUMN(Entrées!$C$37)+($C164-1),4,TRUE,"Entrées")))</f>
        <v>3986</v>
      </c>
      <c r="Z164" s="28">
        <f ca="1">IF($D164&gt;$D$8,"",INDIRECT(ADDRESS(ROW(Entrées!$C$37)+($D164-1)*24+Z$11,COLUMN(Entrées!$C$37)+($C164-1),4,TRUE,"Entrées")))</f>
        <v>3852.5</v>
      </c>
      <c r="AA164" s="28">
        <f ca="1">IF($D164&gt;$D$8,"",INDIRECT(ADDRESS(ROW(Entrées!$C$37)+($D164-1)*24+AA$11,COLUMN(Entrées!$C$37)+($C164-1),4,TRUE,"Entrées")))</f>
        <v>3685</v>
      </c>
      <c r="AB164" s="28">
        <f ca="1">IF($D164&gt;$D$8,"",INDIRECT(ADDRESS(ROW(Entrées!$C$37)+($D164-1)*24+AB$11,COLUMN(Entrées!$C$37)+($C164-1),4,TRUE,"Entrées")))</f>
        <v>3737.5</v>
      </c>
      <c r="AC164" s="11"/>
      <c r="AD164" s="40">
        <f t="shared" ca="1" si="186"/>
        <v>4093.9166666666665</v>
      </c>
      <c r="AE164" s="40">
        <f t="shared" ca="1" si="188"/>
        <v>4455</v>
      </c>
      <c r="AF164" s="40">
        <f t="shared" ca="1" si="189"/>
        <v>3685</v>
      </c>
      <c r="AG164" s="4"/>
      <c r="AH164" s="11">
        <f>Entrées!A191</f>
        <v>7</v>
      </c>
      <c r="AI164" s="13">
        <f>Entrées!B191</f>
        <v>10</v>
      </c>
      <c r="AJ164" s="31">
        <f t="shared" ca="1" si="158"/>
        <v>55625.834722222207</v>
      </c>
      <c r="AK164" s="31">
        <f t="shared" ca="1" si="134"/>
        <v>55155.277777777781</v>
      </c>
      <c r="AL164" s="31">
        <f t="shared" ca="1" si="135"/>
        <v>55132.569444444431</v>
      </c>
      <c r="AM164" s="31">
        <f t="shared" ca="1" si="136"/>
        <v>439.35972222222233</v>
      </c>
      <c r="AN164" s="31">
        <f t="shared" ca="1" si="137"/>
        <v>2143.2847222222222</v>
      </c>
      <c r="AO164" s="31">
        <f t="shared" ca="1" si="138"/>
        <v>1711.4715277777773</v>
      </c>
      <c r="AP164" s="31">
        <f t="shared" ca="1" si="139"/>
        <v>43686.806944444448</v>
      </c>
      <c r="AQ164" s="31">
        <f t="shared" ca="1" si="140"/>
        <v>2048.2006944444447</v>
      </c>
      <c r="AR164" s="31">
        <f t="shared" ca="1" si="141"/>
        <v>467.57708333333329</v>
      </c>
      <c r="AS164" s="31">
        <f t="shared" ca="1" si="142"/>
        <v>9872.0041666666693</v>
      </c>
      <c r="AT164" s="31">
        <f t="shared" ca="1" si="143"/>
        <v>-752.91041666666672</v>
      </c>
      <c r="AU164" s="31">
        <f t="shared" ca="1" si="144"/>
        <v>580.30277777777769</v>
      </c>
      <c r="AV164" s="31">
        <f t="shared" ca="1" si="145"/>
        <v>-4570.3041666666659</v>
      </c>
      <c r="AW164" s="31">
        <f t="shared" ca="1" si="146"/>
        <v>53.39583333333335</v>
      </c>
      <c r="AX164" s="31">
        <f t="shared" ca="1" si="147"/>
        <v>1401.9361111111111</v>
      </c>
      <c r="AY164" s="31">
        <f t="shared" ca="1" si="148"/>
        <v>-1132.0805555555555</v>
      </c>
      <c r="AZ164" s="31">
        <f t="shared" ca="1" si="149"/>
        <v>-2177.1819444444441</v>
      </c>
      <c r="BA164" s="31">
        <f t="shared" ca="1" si="150"/>
        <v>644.8125</v>
      </c>
      <c r="BB164" s="31">
        <f t="shared" ca="1" si="151"/>
        <v>-1410.101388888889</v>
      </c>
      <c r="BC164" s="31">
        <f t="shared" ca="1" si="152"/>
        <v>-1800.2902777777781</v>
      </c>
      <c r="BD164" s="11"/>
      <c r="BE164" s="4"/>
      <c r="BF164" s="11">
        <f t="shared" si="153"/>
        <v>7</v>
      </c>
      <c r="BG164" s="11">
        <f t="shared" si="159"/>
        <v>10</v>
      </c>
      <c r="BH164" s="32">
        <f>IF($BF164&gt;$Y$7,"",IF(AND($BF164=$Y$7,$BG164=23),"",Entrées!C192-Entrées!C191))</f>
        <v>-31</v>
      </c>
      <c r="BI164" s="32">
        <f>IF($BF164&gt;$Y$7,"",IF(AND($BF164=$Y$7,$BG164=23),"",Entrées!D192-Entrées!D191))</f>
        <v>-87.5</v>
      </c>
      <c r="BJ164" s="32">
        <f>IF($BF164&gt;$Y$7,"",IF(AND($BF164=$Y$7,$BG164=23),"",Entrées!E192-Entrées!E191))</f>
        <v>-375</v>
      </c>
      <c r="BK164" s="32">
        <f>IF($BF164&gt;$Y$7,"",IF(AND($BF164=$Y$7,$BG164=23),"",Entrées!F192-Entrées!F191))</f>
        <v>0</v>
      </c>
      <c r="BL164" s="32">
        <f>IF($BF164&gt;$Y$7,"",IF(AND($BF164=$Y$7,$BG164=23),"",Entrées!G192-Entrées!G191))</f>
        <v>-302.5</v>
      </c>
      <c r="BM164" s="32">
        <f>IF($BF164&gt;$Y$7,"",IF(AND($BF164=$Y$7,$BG164=23),"",Entrées!H192-Entrées!H191))</f>
        <v>-203</v>
      </c>
      <c r="BN164" s="32">
        <f>IF($BF164&gt;$Y$7,"",IF(AND($BF164=$Y$7,$BG164=23),"",Entrées!I192-Entrées!I191))</f>
        <v>-94.5</v>
      </c>
      <c r="BO164" s="32">
        <f>IF($BF164&gt;$Y$7,"",IF(AND($BF164=$Y$7,$BG164=23),"",Entrées!J192-Entrées!J191))</f>
        <v>17</v>
      </c>
      <c r="BP164" s="32">
        <f>IF($BF164&gt;$Y$7,"",IF(AND($BF164=$Y$7,$BG164=23),"",Entrées!K192-Entrées!K191))</f>
        <v>416</v>
      </c>
      <c r="BQ164" s="32">
        <f>IF($BF164&gt;$Y$7,"",IF(AND($BF164=$Y$7,$BG164=23),"",Entrées!L192-Entrées!L191))</f>
        <v>-103</v>
      </c>
      <c r="BR164" s="32">
        <f>IF($BF164&gt;$Y$7,"",IF(AND($BF164=$Y$7,$BG164=23),"",Entrées!M192-Entrées!M191))</f>
        <v>638.5</v>
      </c>
      <c r="BS164" s="32">
        <f>IF($BF164&gt;$Y$7,"",IF(AND($BF164=$Y$7,$BG164=23),"",Entrées!N192-Entrées!N191))</f>
        <v>5</v>
      </c>
      <c r="BT164" s="32">
        <f>IF($BF164&gt;$Y$7,"",IF(AND($BF164=$Y$7,$BG164=23),"",Entrées!O192-Entrées!O191))</f>
        <v>-405.5</v>
      </c>
      <c r="BU164" s="32">
        <f>IF($BF164&gt;$Y$7,"",IF(AND($BF164=$Y$7,$BG164=23),"",Entrées!P192-Entrées!P191))</f>
        <v>-6.5</v>
      </c>
      <c r="BV164" s="32">
        <f>IF($BF164&gt;$Y$7,"",IF(AND($BF164=$Y$7,$BG164=23),"",Entrées!Q192-Entrées!Q191))</f>
        <v>0</v>
      </c>
      <c r="BW164" s="32">
        <f>IF($BF164&gt;$Y$7,"",IF(AND($BF164=$Y$7,$BG164=23),"",Entrées!R192-Entrées!R191))</f>
        <v>-326</v>
      </c>
      <c r="BX164" s="32">
        <f>IF($BF164&gt;$Y$7,"",IF(AND($BF164=$Y$7,$BG164=23),"",Entrées!S192-Entrées!S191))</f>
        <v>-617</v>
      </c>
      <c r="BY164" s="32">
        <f>IF($BF164&gt;$Y$7,"",IF(AND($BF164=$Y$7,$BG164=23),"",Entrées!T192-Entrées!T191))</f>
        <v>0</v>
      </c>
      <c r="BZ164" s="32">
        <f>IF($BF164&gt;$Y$7,"",IF(AND($BF164=$Y$7,$BG164=23),"",Entrées!U192-Entrées!U191))</f>
        <v>218</v>
      </c>
      <c r="CA164" s="32">
        <f>IF($BF164&gt;$Y$7,"",IF(AND($BF164=$Y$7,$BG164=23),"",Entrées!V192-Entrées!V191))</f>
        <v>39</v>
      </c>
      <c r="CB164" s="4"/>
      <c r="CC164" s="4"/>
      <c r="CD164" s="33">
        <f>IF($BF164&lt;=$Y$7,Entrées!J191/CD$2,"")</f>
        <v>0.12111842105263158</v>
      </c>
      <c r="CE164" s="33">
        <f>IF($BF164&lt;=$Y$7,Entrées!K191/CE$2,"")</f>
        <v>0.20273809523809525</v>
      </c>
      <c r="CF164" s="11">
        <f t="shared" si="154"/>
        <v>7600</v>
      </c>
      <c r="CG164" s="11">
        <f t="shared" si="155"/>
        <v>4200</v>
      </c>
      <c r="CH164" s="52">
        <f t="shared" si="156"/>
        <v>0.26950009137426939</v>
      </c>
      <c r="CI164" s="52">
        <f t="shared" si="157"/>
        <v>0.11132787698412699</v>
      </c>
      <c r="CK164" s="11"/>
      <c r="CL164" s="4"/>
      <c r="CM164" s="11"/>
      <c r="CN164" s="11"/>
      <c r="CO164" s="4"/>
      <c r="CP164" s="11"/>
    </row>
    <row r="165" spans="1:94">
      <c r="C165" s="11">
        <f t="shared" si="190"/>
        <v>5</v>
      </c>
      <c r="D165" s="27">
        <f t="shared" si="187"/>
        <v>6</v>
      </c>
      <c r="E165" s="28">
        <f ca="1">IF($D165&gt;$D$8,"",INDIRECT(ADDRESS(ROW(Entrées!$C$37)+($D165-1)*24+E$11,COLUMN(Entrées!$C$37)+($C165-1),4,TRUE,"Entrées")))</f>
        <v>3536.5</v>
      </c>
      <c r="F165" s="28">
        <f ca="1">IF($D165&gt;$D$8,"",INDIRECT(ADDRESS(ROW(Entrées!$C$37)+($D165-1)*24+F$11,COLUMN(Entrées!$C$37)+($C165-1),4,TRUE,"Entrées")))</f>
        <v>3067.5</v>
      </c>
      <c r="G165" s="28">
        <f ca="1">IF($D165&gt;$D$8,"",INDIRECT(ADDRESS(ROW(Entrées!$C$37)+($D165-1)*24+G$11,COLUMN(Entrées!$C$37)+($C165-1),4,TRUE,"Entrées")))</f>
        <v>3128.5</v>
      </c>
      <c r="H165" s="28">
        <f ca="1">IF($D165&gt;$D$8,"",INDIRECT(ADDRESS(ROW(Entrées!$C$37)+($D165-1)*24+H$11,COLUMN(Entrées!$C$37)+($C165-1),4,TRUE,"Entrées")))</f>
        <v>3194</v>
      </c>
      <c r="I165" s="28">
        <f ca="1">IF($D165&gt;$D$8,"",INDIRECT(ADDRESS(ROW(Entrées!$C$37)+($D165-1)*24+I$11,COLUMN(Entrées!$C$37)+($C165-1),4,TRUE,"Entrées")))</f>
        <v>3096.5</v>
      </c>
      <c r="J165" s="28">
        <f ca="1">IF($D165&gt;$D$8,"",INDIRECT(ADDRESS(ROW(Entrées!$C$37)+($D165-1)*24+J$11,COLUMN(Entrées!$C$37)+($C165-1),4,TRUE,"Entrées")))</f>
        <v>3163</v>
      </c>
      <c r="K165" s="28">
        <f ca="1">IF($D165&gt;$D$8,"",INDIRECT(ADDRESS(ROW(Entrées!$C$37)+($D165-1)*24+K$11,COLUMN(Entrées!$C$37)+($C165-1),4,TRUE,"Entrées")))</f>
        <v>3275</v>
      </c>
      <c r="L165" s="28">
        <f ca="1">IF($D165&gt;$D$8,"",INDIRECT(ADDRESS(ROW(Entrées!$C$37)+($D165-1)*24+L$11,COLUMN(Entrées!$C$37)+($C165-1),4,TRUE,"Entrées")))</f>
        <v>3203.5</v>
      </c>
      <c r="M165" s="28">
        <f ca="1">IF($D165&gt;$D$8,"",INDIRECT(ADDRESS(ROW(Entrées!$C$37)+($D165-1)*24+M$11,COLUMN(Entrées!$C$37)+($C165-1),4,TRUE,"Entrées")))</f>
        <v>3129</v>
      </c>
      <c r="N165" s="28">
        <f ca="1">IF($D165&gt;$D$8,"",INDIRECT(ADDRESS(ROW(Entrées!$C$37)+($D165-1)*24+N$11,COLUMN(Entrées!$C$37)+($C165-1),4,TRUE,"Entrées")))</f>
        <v>3208</v>
      </c>
      <c r="O165" s="28">
        <f ca="1">IF($D165&gt;$D$8,"",INDIRECT(ADDRESS(ROW(Entrées!$C$37)+($D165-1)*24+O$11,COLUMN(Entrées!$C$37)+($C165-1),4,TRUE,"Entrées")))</f>
        <v>3292.5</v>
      </c>
      <c r="P165" s="28">
        <f ca="1">IF($D165&gt;$D$8,"",INDIRECT(ADDRESS(ROW(Entrées!$C$37)+($D165-1)*24+P$11,COLUMN(Entrées!$C$37)+($C165-1),4,TRUE,"Entrées")))</f>
        <v>3379.5</v>
      </c>
      <c r="Q165" s="28">
        <f ca="1">IF($D165&gt;$D$8,"",INDIRECT(ADDRESS(ROW(Entrées!$C$37)+($D165-1)*24+Q$11,COLUMN(Entrées!$C$37)+($C165-1),4,TRUE,"Entrées")))</f>
        <v>3480.5</v>
      </c>
      <c r="R165" s="28">
        <f ca="1">IF($D165&gt;$D$8,"",INDIRECT(ADDRESS(ROW(Entrées!$C$37)+($D165-1)*24+R$11,COLUMN(Entrées!$C$37)+($C165-1),4,TRUE,"Entrées")))</f>
        <v>3631</v>
      </c>
      <c r="S165" s="28">
        <f ca="1">IF($D165&gt;$D$8,"",INDIRECT(ADDRESS(ROW(Entrées!$C$37)+($D165-1)*24+S$11,COLUMN(Entrées!$C$37)+($C165-1),4,TRUE,"Entrées")))</f>
        <v>3501</v>
      </c>
      <c r="T165" s="28">
        <f ca="1">IF($D165&gt;$D$8,"",INDIRECT(ADDRESS(ROW(Entrées!$C$37)+($D165-1)*24+T$11,COLUMN(Entrées!$C$37)+($C165-1),4,TRUE,"Entrées")))</f>
        <v>3173.5</v>
      </c>
      <c r="U165" s="28">
        <f ca="1">IF($D165&gt;$D$8,"",INDIRECT(ADDRESS(ROW(Entrées!$C$37)+($D165-1)*24+U$11,COLUMN(Entrées!$C$37)+($C165-1),4,TRUE,"Entrées")))</f>
        <v>2987</v>
      </c>
      <c r="V165" s="28">
        <f ca="1">IF($D165&gt;$D$8,"",INDIRECT(ADDRESS(ROW(Entrées!$C$37)+($D165-1)*24+V$11,COLUMN(Entrées!$C$37)+($C165-1),4,TRUE,"Entrées")))</f>
        <v>3159</v>
      </c>
      <c r="W165" s="28">
        <f ca="1">IF($D165&gt;$D$8,"",INDIRECT(ADDRESS(ROW(Entrées!$C$37)+($D165-1)*24+W$11,COLUMN(Entrées!$C$37)+($C165-1),4,TRUE,"Entrées")))</f>
        <v>3292.5</v>
      </c>
      <c r="X165" s="28">
        <f ca="1">IF($D165&gt;$D$8,"",INDIRECT(ADDRESS(ROW(Entrées!$C$37)+($D165-1)*24+X$11,COLUMN(Entrées!$C$37)+($C165-1),4,TRUE,"Entrées")))</f>
        <v>3450.5</v>
      </c>
      <c r="Y165" s="28">
        <f ca="1">IF($D165&gt;$D$8,"",INDIRECT(ADDRESS(ROW(Entrées!$C$37)+($D165-1)*24+Y$11,COLUMN(Entrées!$C$37)+($C165-1),4,TRUE,"Entrées")))</f>
        <v>3342.5</v>
      </c>
      <c r="Z165" s="28">
        <f ca="1">IF($D165&gt;$D$8,"",INDIRECT(ADDRESS(ROW(Entrées!$C$37)+($D165-1)*24+Z$11,COLUMN(Entrées!$C$37)+($C165-1),4,TRUE,"Entrées")))</f>
        <v>3331</v>
      </c>
      <c r="AA165" s="28">
        <f ca="1">IF($D165&gt;$D$8,"",INDIRECT(ADDRESS(ROW(Entrées!$C$37)+($D165-1)*24+AA$11,COLUMN(Entrées!$C$37)+($C165-1),4,TRUE,"Entrées")))</f>
        <v>3157</v>
      </c>
      <c r="AB165" s="28">
        <f ca="1">IF($D165&gt;$D$8,"",INDIRECT(ADDRESS(ROW(Entrées!$C$37)+($D165-1)*24+AB$11,COLUMN(Entrées!$C$37)+($C165-1),4,TRUE,"Entrées")))</f>
        <v>3557.5</v>
      </c>
      <c r="AC165" s="11"/>
      <c r="AD165" s="40">
        <f t="shared" ca="1" si="186"/>
        <v>3280.6875</v>
      </c>
      <c r="AE165" s="40">
        <f t="shared" ca="1" si="188"/>
        <v>3631</v>
      </c>
      <c r="AF165" s="40">
        <f t="shared" ca="1" si="189"/>
        <v>2987</v>
      </c>
      <c r="AG165" s="4"/>
      <c r="AH165" s="11">
        <f>Entrées!A192</f>
        <v>7</v>
      </c>
      <c r="AI165" s="13">
        <f>Entrées!B192</f>
        <v>11</v>
      </c>
      <c r="AJ165" s="31">
        <f t="shared" ca="1" si="158"/>
        <v>55625.834722222207</v>
      </c>
      <c r="AK165" s="31">
        <f t="shared" ca="1" si="134"/>
        <v>55155.277777777781</v>
      </c>
      <c r="AL165" s="31">
        <f t="shared" ca="1" si="135"/>
        <v>55132.569444444431</v>
      </c>
      <c r="AM165" s="31">
        <f t="shared" ca="1" si="136"/>
        <v>439.35972222222233</v>
      </c>
      <c r="AN165" s="31">
        <f t="shared" ca="1" si="137"/>
        <v>2143.2847222222222</v>
      </c>
      <c r="AO165" s="31">
        <f t="shared" ca="1" si="138"/>
        <v>1711.4715277777773</v>
      </c>
      <c r="AP165" s="31">
        <f t="shared" ca="1" si="139"/>
        <v>43686.806944444448</v>
      </c>
      <c r="AQ165" s="31">
        <f t="shared" ca="1" si="140"/>
        <v>2048.2006944444447</v>
      </c>
      <c r="AR165" s="31">
        <f t="shared" ca="1" si="141"/>
        <v>467.57708333333329</v>
      </c>
      <c r="AS165" s="31">
        <f t="shared" ca="1" si="142"/>
        <v>9872.0041666666693</v>
      </c>
      <c r="AT165" s="31">
        <f t="shared" ca="1" si="143"/>
        <v>-752.91041666666672</v>
      </c>
      <c r="AU165" s="31">
        <f t="shared" ca="1" si="144"/>
        <v>580.30277777777769</v>
      </c>
      <c r="AV165" s="31">
        <f t="shared" ca="1" si="145"/>
        <v>-4570.3041666666659</v>
      </c>
      <c r="AW165" s="31">
        <f t="shared" ca="1" si="146"/>
        <v>53.39583333333335</v>
      </c>
      <c r="AX165" s="31">
        <f t="shared" ca="1" si="147"/>
        <v>1401.9361111111111</v>
      </c>
      <c r="AY165" s="31">
        <f t="shared" ca="1" si="148"/>
        <v>-1132.0805555555555</v>
      </c>
      <c r="AZ165" s="31">
        <f t="shared" ca="1" si="149"/>
        <v>-2177.1819444444441</v>
      </c>
      <c r="BA165" s="31">
        <f t="shared" ca="1" si="150"/>
        <v>644.8125</v>
      </c>
      <c r="BB165" s="31">
        <f t="shared" ca="1" si="151"/>
        <v>-1410.101388888889</v>
      </c>
      <c r="BC165" s="31">
        <f t="shared" ca="1" si="152"/>
        <v>-1800.2902777777781</v>
      </c>
      <c r="BD165" s="11"/>
      <c r="BE165" s="11"/>
      <c r="BF165" s="11">
        <f t="shared" si="153"/>
        <v>7</v>
      </c>
      <c r="BG165" s="11">
        <f t="shared" si="159"/>
        <v>11</v>
      </c>
      <c r="BH165" s="32">
        <f>IF($BF165&gt;$Y$7,"",IF(AND($BF165=$Y$7,$BG165=23),"",Entrées!C193-Entrées!C192))</f>
        <v>94</v>
      </c>
      <c r="BI165" s="32">
        <f>IF($BF165&gt;$Y$7,"",IF(AND($BF165=$Y$7,$BG165=23),"",Entrées!D193-Entrées!D192))</f>
        <v>950</v>
      </c>
      <c r="BJ165" s="32">
        <f>IF($BF165&gt;$Y$7,"",IF(AND($BF165=$Y$7,$BG165=23),"",Entrées!E193-Entrées!E192))</f>
        <v>312.5</v>
      </c>
      <c r="BK165" s="32">
        <f>IF($BF165&gt;$Y$7,"",IF(AND($BF165=$Y$7,$BG165=23),"",Entrées!F193-Entrées!F192))</f>
        <v>0</v>
      </c>
      <c r="BL165" s="32">
        <f>IF($BF165&gt;$Y$7,"",IF(AND($BF165=$Y$7,$BG165=23),"",Entrées!G193-Entrées!G192))</f>
        <v>-224.5</v>
      </c>
      <c r="BM165" s="32">
        <f>IF($BF165&gt;$Y$7,"",IF(AND($BF165=$Y$7,$BG165=23),"",Entrées!H193-Entrées!H192))</f>
        <v>-299.5</v>
      </c>
      <c r="BN165" s="32">
        <f>IF($BF165&gt;$Y$7,"",IF(AND($BF165=$Y$7,$BG165=23),"",Entrées!I193-Entrées!I192))</f>
        <v>-66</v>
      </c>
      <c r="BO165" s="32">
        <f>IF($BF165&gt;$Y$7,"",IF(AND($BF165=$Y$7,$BG165=23),"",Entrées!J193-Entrées!J192))</f>
        <v>108.5</v>
      </c>
      <c r="BP165" s="32">
        <f>IF($BF165&gt;$Y$7,"",IF(AND($BF165=$Y$7,$BG165=23),"",Entrées!K193-Entrées!K192))</f>
        <v>301.5</v>
      </c>
      <c r="BQ165" s="32">
        <f>IF($BF165&gt;$Y$7,"",IF(AND($BF165=$Y$7,$BG165=23),"",Entrées!L193-Entrées!L192))</f>
        <v>378.5</v>
      </c>
      <c r="BR165" s="32">
        <f>IF($BF165&gt;$Y$7,"",IF(AND($BF165=$Y$7,$BG165=23),"",Entrées!M193-Entrées!M192))</f>
        <v>213</v>
      </c>
      <c r="BS165" s="32">
        <f>IF($BF165&gt;$Y$7,"",IF(AND($BF165=$Y$7,$BG165=23),"",Entrées!N193-Entrées!N192))</f>
        <v>3</v>
      </c>
      <c r="BT165" s="32">
        <f>IF($BF165&gt;$Y$7,"",IF(AND($BF165=$Y$7,$BG165=23),"",Entrées!O193-Entrées!O192))</f>
        <v>-320</v>
      </c>
      <c r="BU165" s="32">
        <f>IF($BF165&gt;$Y$7,"",IF(AND($BF165=$Y$7,$BG165=23),"",Entrées!P193-Entrées!P192))</f>
        <v>-5.5</v>
      </c>
      <c r="BV165" s="32">
        <f>IF($BF165&gt;$Y$7,"",IF(AND($BF165=$Y$7,$BG165=23),"",Entrées!Q193-Entrées!Q192))</f>
        <v>0</v>
      </c>
      <c r="BW165" s="32">
        <f>IF($BF165&gt;$Y$7,"",IF(AND($BF165=$Y$7,$BG165=23),"",Entrées!R193-Entrées!R192))</f>
        <v>0</v>
      </c>
      <c r="BX165" s="32">
        <f>IF($BF165&gt;$Y$7,"",IF(AND($BF165=$Y$7,$BG165=23),"",Entrées!S193-Entrées!S192))</f>
        <v>111</v>
      </c>
      <c r="BY165" s="32">
        <f>IF($BF165&gt;$Y$7,"",IF(AND($BF165=$Y$7,$BG165=23),"",Entrées!T193-Entrées!T192))</f>
        <v>0</v>
      </c>
      <c r="BZ165" s="32">
        <f>IF($BF165&gt;$Y$7,"",IF(AND($BF165=$Y$7,$BG165=23),"",Entrées!U193-Entrées!U192))</f>
        <v>320</v>
      </c>
      <c r="CA165" s="32">
        <f>IF($BF165&gt;$Y$7,"",IF(AND($BF165=$Y$7,$BG165=23),"",Entrées!V193-Entrées!V192))</f>
        <v>-42</v>
      </c>
      <c r="CB165" s="11"/>
      <c r="CD165" s="33">
        <f>IF($BF165&lt;=$Y$7,Entrées!J192/CD$2,"")</f>
        <v>0.12335526315789473</v>
      </c>
      <c r="CE165" s="33">
        <f>IF($BF165&lt;=$Y$7,Entrées!K192/CE$2,"")</f>
        <v>0.30178571428571427</v>
      </c>
      <c r="CF165" s="11">
        <f t="shared" si="154"/>
        <v>7600</v>
      </c>
      <c r="CG165" s="11">
        <f t="shared" si="155"/>
        <v>4200</v>
      </c>
      <c r="CH165" s="52">
        <f t="shared" si="156"/>
        <v>0.26950009137426939</v>
      </c>
      <c r="CI165" s="52">
        <f t="shared" si="157"/>
        <v>0.11132787698412699</v>
      </c>
      <c r="CK165" s="11"/>
      <c r="CL165" s="11"/>
      <c r="CM165" s="11"/>
      <c r="CN165" s="11"/>
      <c r="CO165" s="11"/>
      <c r="CP165" s="11"/>
    </row>
    <row r="166" spans="1:94">
      <c r="C166" s="11">
        <f t="shared" si="190"/>
        <v>5</v>
      </c>
      <c r="D166" s="27">
        <f t="shared" si="187"/>
        <v>7</v>
      </c>
      <c r="E166" s="28">
        <f ca="1">IF($D166&gt;$D$8,"",INDIRECT(ADDRESS(ROW(Entrées!$C$37)+($D166-1)*24+E$11,COLUMN(Entrées!$C$37)+($C166-1),4,TRUE,"Entrées")))</f>
        <v>3485</v>
      </c>
      <c r="F166" s="28">
        <f ca="1">IF($D166&gt;$D$8,"",INDIRECT(ADDRESS(ROW(Entrées!$C$37)+($D166-1)*24+F$11,COLUMN(Entrées!$C$37)+($C166-1),4,TRUE,"Entrées")))</f>
        <v>3539</v>
      </c>
      <c r="G166" s="28">
        <f ca="1">IF($D166&gt;$D$8,"",INDIRECT(ADDRESS(ROW(Entrées!$C$37)+($D166-1)*24+G$11,COLUMN(Entrées!$C$37)+($C166-1),4,TRUE,"Entrées")))</f>
        <v>3514</v>
      </c>
      <c r="H166" s="28">
        <f ca="1">IF($D166&gt;$D$8,"",INDIRECT(ADDRESS(ROW(Entrées!$C$37)+($D166-1)*24+H$11,COLUMN(Entrées!$C$37)+($C166-1),4,TRUE,"Entrées")))</f>
        <v>3312.5</v>
      </c>
      <c r="I166" s="28">
        <f ca="1">IF($D166&gt;$D$8,"",INDIRECT(ADDRESS(ROW(Entrées!$C$37)+($D166-1)*24+I$11,COLUMN(Entrées!$C$37)+($C166-1),4,TRUE,"Entrées")))</f>
        <v>3294.5</v>
      </c>
      <c r="J166" s="28">
        <f ca="1">IF($D166&gt;$D$8,"",INDIRECT(ADDRESS(ROW(Entrées!$C$37)+($D166-1)*24+J$11,COLUMN(Entrées!$C$37)+($C166-1),4,TRUE,"Entrées")))</f>
        <v>3383</v>
      </c>
      <c r="K166" s="28">
        <f ca="1">IF($D166&gt;$D$8,"",INDIRECT(ADDRESS(ROW(Entrées!$C$37)+($D166-1)*24+K$11,COLUMN(Entrées!$C$37)+($C166-1),4,TRUE,"Entrées")))</f>
        <v>3559.5</v>
      </c>
      <c r="L166" s="28">
        <f ca="1">IF($D166&gt;$D$8,"",INDIRECT(ADDRESS(ROW(Entrées!$C$37)+($D166-1)*24+L$11,COLUMN(Entrées!$C$37)+($C166-1),4,TRUE,"Entrées")))</f>
        <v>3468.5</v>
      </c>
      <c r="M166" s="28">
        <f ca="1">IF($D166&gt;$D$8,"",INDIRECT(ADDRESS(ROW(Entrées!$C$37)+($D166-1)*24+M$11,COLUMN(Entrées!$C$37)+($C166-1),4,TRUE,"Entrées")))</f>
        <v>3675</v>
      </c>
      <c r="N166" s="28">
        <f ca="1">IF($D166&gt;$D$8,"",INDIRECT(ADDRESS(ROW(Entrées!$C$37)+($D166-1)*24+N$11,COLUMN(Entrées!$C$37)+($C166-1),4,TRUE,"Entrées")))</f>
        <v>3758.5</v>
      </c>
      <c r="O166" s="28">
        <f ca="1">IF($D166&gt;$D$8,"",INDIRECT(ADDRESS(ROW(Entrées!$C$37)+($D166-1)*24+O$11,COLUMN(Entrées!$C$37)+($C166-1),4,TRUE,"Entrées")))</f>
        <v>3707.5</v>
      </c>
      <c r="P166" s="28">
        <f ca="1">IF($D166&gt;$D$8,"",INDIRECT(ADDRESS(ROW(Entrées!$C$37)+($D166-1)*24+P$11,COLUMN(Entrées!$C$37)+($C166-1),4,TRUE,"Entrées")))</f>
        <v>3405</v>
      </c>
      <c r="Q166" s="28">
        <f ca="1">IF($D166&gt;$D$8,"",INDIRECT(ADDRESS(ROW(Entrées!$C$37)+($D166-1)*24+Q$11,COLUMN(Entrées!$C$37)+($C166-1),4,TRUE,"Entrées")))</f>
        <v>3180.5</v>
      </c>
      <c r="R166" s="28">
        <f ca="1">IF($D166&gt;$D$8,"",INDIRECT(ADDRESS(ROW(Entrées!$C$37)+($D166-1)*24+R$11,COLUMN(Entrées!$C$37)+($C166-1),4,TRUE,"Entrées")))</f>
        <v>3254</v>
      </c>
      <c r="S166" s="28">
        <f ca="1">IF($D166&gt;$D$8,"",INDIRECT(ADDRESS(ROW(Entrées!$C$37)+($D166-1)*24+S$11,COLUMN(Entrées!$C$37)+($C166-1),4,TRUE,"Entrées")))</f>
        <v>3014.5</v>
      </c>
      <c r="T166" s="28">
        <f ca="1">IF($D166&gt;$D$8,"",INDIRECT(ADDRESS(ROW(Entrées!$C$37)+($D166-1)*24+T$11,COLUMN(Entrées!$C$37)+($C166-1),4,TRUE,"Entrées")))</f>
        <v>2643</v>
      </c>
      <c r="U166" s="28">
        <f ca="1">IF($D166&gt;$D$8,"",INDIRECT(ADDRESS(ROW(Entrées!$C$37)+($D166-1)*24+U$11,COLUMN(Entrées!$C$37)+($C166-1),4,TRUE,"Entrées")))</f>
        <v>2591</v>
      </c>
      <c r="V166" s="28">
        <f ca="1">IF($D166&gt;$D$8,"",INDIRECT(ADDRESS(ROW(Entrées!$C$37)+($D166-1)*24+V$11,COLUMN(Entrées!$C$37)+($C166-1),4,TRUE,"Entrées")))</f>
        <v>2672</v>
      </c>
      <c r="W166" s="28">
        <f ca="1">IF($D166&gt;$D$8,"",INDIRECT(ADDRESS(ROW(Entrées!$C$37)+($D166-1)*24+W$11,COLUMN(Entrées!$C$37)+($C166-1),4,TRUE,"Entrées")))</f>
        <v>2777</v>
      </c>
      <c r="X166" s="28">
        <f ca="1">IF($D166&gt;$D$8,"",INDIRECT(ADDRESS(ROW(Entrées!$C$37)+($D166-1)*24+X$11,COLUMN(Entrées!$C$37)+($C166-1),4,TRUE,"Entrées")))</f>
        <v>3248</v>
      </c>
      <c r="Y166" s="28">
        <f ca="1">IF($D166&gt;$D$8,"",INDIRECT(ADDRESS(ROW(Entrées!$C$37)+($D166-1)*24+Y$11,COLUMN(Entrées!$C$37)+($C166-1),4,TRUE,"Entrées")))</f>
        <v>3862</v>
      </c>
      <c r="Z166" s="28">
        <f ca="1">IF($D166&gt;$D$8,"",INDIRECT(ADDRESS(ROW(Entrées!$C$37)+($D166-1)*24+Z$11,COLUMN(Entrées!$C$37)+($C166-1),4,TRUE,"Entrées")))</f>
        <v>3836.5</v>
      </c>
      <c r="AA166" s="28">
        <f ca="1">IF($D166&gt;$D$8,"",INDIRECT(ADDRESS(ROW(Entrées!$C$37)+($D166-1)*24+AA$11,COLUMN(Entrées!$C$37)+($C166-1),4,TRUE,"Entrées")))</f>
        <v>3400.5</v>
      </c>
      <c r="AB166" s="28">
        <f ca="1">IF($D166&gt;$D$8,"",INDIRECT(ADDRESS(ROW(Entrées!$C$37)+($D166-1)*24+AB$11,COLUMN(Entrées!$C$37)+($C166-1),4,TRUE,"Entrées")))</f>
        <v>3742.5</v>
      </c>
      <c r="AC166" s="11"/>
      <c r="AD166" s="40">
        <f t="shared" ca="1" si="186"/>
        <v>3346.8125</v>
      </c>
      <c r="AE166" s="40">
        <f t="shared" ca="1" si="188"/>
        <v>3862</v>
      </c>
      <c r="AF166" s="40">
        <f t="shared" ca="1" si="189"/>
        <v>2591</v>
      </c>
      <c r="AG166" s="4"/>
      <c r="AH166" s="11">
        <f>Entrées!A193</f>
        <v>7</v>
      </c>
      <c r="AI166" s="13">
        <f>Entrées!B193</f>
        <v>12</v>
      </c>
      <c r="AJ166" s="31">
        <f t="shared" ca="1" si="158"/>
        <v>55625.834722222207</v>
      </c>
      <c r="AK166" s="31">
        <f t="shared" ca="1" si="134"/>
        <v>55155.277777777781</v>
      </c>
      <c r="AL166" s="31">
        <f t="shared" ca="1" si="135"/>
        <v>55132.569444444431</v>
      </c>
      <c r="AM166" s="31">
        <f t="shared" ca="1" si="136"/>
        <v>439.35972222222233</v>
      </c>
      <c r="AN166" s="31">
        <f t="shared" ca="1" si="137"/>
        <v>2143.2847222222222</v>
      </c>
      <c r="AO166" s="31">
        <f t="shared" ca="1" si="138"/>
        <v>1711.4715277777773</v>
      </c>
      <c r="AP166" s="31">
        <f t="shared" ca="1" si="139"/>
        <v>43686.806944444448</v>
      </c>
      <c r="AQ166" s="31">
        <f t="shared" ca="1" si="140"/>
        <v>2048.2006944444447</v>
      </c>
      <c r="AR166" s="31">
        <f t="shared" ca="1" si="141"/>
        <v>467.57708333333329</v>
      </c>
      <c r="AS166" s="31">
        <f t="shared" ca="1" si="142"/>
        <v>9872.0041666666693</v>
      </c>
      <c r="AT166" s="31">
        <f t="shared" ca="1" si="143"/>
        <v>-752.91041666666672</v>
      </c>
      <c r="AU166" s="31">
        <f t="shared" ca="1" si="144"/>
        <v>580.30277777777769</v>
      </c>
      <c r="AV166" s="31">
        <f t="shared" ca="1" si="145"/>
        <v>-4570.3041666666659</v>
      </c>
      <c r="AW166" s="31">
        <f t="shared" ca="1" si="146"/>
        <v>53.39583333333335</v>
      </c>
      <c r="AX166" s="31">
        <f t="shared" ca="1" si="147"/>
        <v>1401.9361111111111</v>
      </c>
      <c r="AY166" s="31">
        <f t="shared" ca="1" si="148"/>
        <v>-1132.0805555555555</v>
      </c>
      <c r="AZ166" s="31">
        <f t="shared" ca="1" si="149"/>
        <v>-2177.1819444444441</v>
      </c>
      <c r="BA166" s="31">
        <f t="shared" ca="1" si="150"/>
        <v>644.8125</v>
      </c>
      <c r="BB166" s="31">
        <f t="shared" ca="1" si="151"/>
        <v>-1410.101388888889</v>
      </c>
      <c r="BC166" s="31">
        <f t="shared" ca="1" si="152"/>
        <v>-1800.2902777777781</v>
      </c>
      <c r="BD166" s="11"/>
      <c r="BE166" s="4"/>
      <c r="BF166" s="11">
        <f t="shared" si="153"/>
        <v>7</v>
      </c>
      <c r="BG166" s="11">
        <f t="shared" si="159"/>
        <v>12</v>
      </c>
      <c r="BH166" s="32">
        <f>IF($BF166&gt;$Y$7,"",IF(AND($BF166=$Y$7,$BG166=23),"",Entrées!C194-Entrées!C193))</f>
        <v>-929.5</v>
      </c>
      <c r="BI166" s="32">
        <f>IF($BF166&gt;$Y$7,"",IF(AND($BF166=$Y$7,$BG166=23),"",Entrées!D194-Entrées!D193))</f>
        <v>-1162.5</v>
      </c>
      <c r="BJ166" s="32">
        <f>IF($BF166&gt;$Y$7,"",IF(AND($BF166=$Y$7,$BG166=23),"",Entrées!E194-Entrées!E193))</f>
        <v>-1875</v>
      </c>
      <c r="BK166" s="32">
        <f>IF($BF166&gt;$Y$7,"",IF(AND($BF166=$Y$7,$BG166=23),"",Entrées!F194-Entrées!F193))</f>
        <v>0</v>
      </c>
      <c r="BL166" s="32">
        <f>IF($BF166&gt;$Y$7,"",IF(AND($BF166=$Y$7,$BG166=23),"",Entrées!G194-Entrées!G193))</f>
        <v>73.5</v>
      </c>
      <c r="BM166" s="32">
        <f>IF($BF166&gt;$Y$7,"",IF(AND($BF166=$Y$7,$BG166=23),"",Entrées!H194-Entrées!H193))</f>
        <v>3.5</v>
      </c>
      <c r="BN166" s="32">
        <f>IF($BF166&gt;$Y$7,"",IF(AND($BF166=$Y$7,$BG166=23),"",Entrées!I194-Entrées!I193))</f>
        <v>-129</v>
      </c>
      <c r="BO166" s="32">
        <f>IF($BF166&gt;$Y$7,"",IF(AND($BF166=$Y$7,$BG166=23),"",Entrées!J194-Entrées!J193))</f>
        <v>-82</v>
      </c>
      <c r="BP166" s="32">
        <f>IF($BF166&gt;$Y$7,"",IF(AND($BF166=$Y$7,$BG166=23),"",Entrées!K194-Entrées!K193))</f>
        <v>98</v>
      </c>
      <c r="BQ166" s="32">
        <f>IF($BF166&gt;$Y$7,"",IF(AND($BF166=$Y$7,$BG166=23),"",Entrées!L194-Entrées!L193))</f>
        <v>-675</v>
      </c>
      <c r="BR166" s="32">
        <f>IF($BF166&gt;$Y$7,"",IF(AND($BF166=$Y$7,$BG166=23),"",Entrées!M194-Entrées!M193))</f>
        <v>-497</v>
      </c>
      <c r="BS166" s="32">
        <f>IF($BF166&gt;$Y$7,"",IF(AND($BF166=$Y$7,$BG166=23),"",Entrées!N194-Entrées!N193))</f>
        <v>2.5</v>
      </c>
      <c r="BT166" s="32">
        <f>IF($BF166&gt;$Y$7,"",IF(AND($BF166=$Y$7,$BG166=23),"",Entrées!O194-Entrées!O193))</f>
        <v>276</v>
      </c>
      <c r="BU166" s="32">
        <f>IF($BF166&gt;$Y$7,"",IF(AND($BF166=$Y$7,$BG166=23),"",Entrées!P194-Entrées!P193))</f>
        <v>2.5</v>
      </c>
      <c r="BV166" s="32">
        <f>IF($BF166&gt;$Y$7,"",IF(AND($BF166=$Y$7,$BG166=23),"",Entrées!Q194-Entrées!Q193))</f>
        <v>0</v>
      </c>
      <c r="BW166" s="32">
        <f>IF($BF166&gt;$Y$7,"",IF(AND($BF166=$Y$7,$BG166=23),"",Entrées!R194-Entrées!R193))</f>
        <v>0</v>
      </c>
      <c r="BX166" s="32">
        <f>IF($BF166&gt;$Y$7,"",IF(AND($BF166=$Y$7,$BG166=23),"",Entrées!S194-Entrées!S193))</f>
        <v>-440</v>
      </c>
      <c r="BY166" s="32">
        <f>IF($BF166&gt;$Y$7,"",IF(AND($BF166=$Y$7,$BG166=23),"",Entrées!T194-Entrées!T193))</f>
        <v>0</v>
      </c>
      <c r="BZ166" s="32">
        <f>IF($BF166&gt;$Y$7,"",IF(AND($BF166=$Y$7,$BG166=23),"",Entrées!U194-Entrées!U193))</f>
        <v>-275</v>
      </c>
      <c r="CA166" s="32">
        <f>IF($BF166&gt;$Y$7,"",IF(AND($BF166=$Y$7,$BG166=23),"",Entrées!V194-Entrées!V193))</f>
        <v>151</v>
      </c>
      <c r="CB166" s="4"/>
      <c r="CC166" s="4"/>
      <c r="CD166" s="33">
        <f>IF($BF166&lt;=$Y$7,Entrées!J193/CD$2,"")</f>
        <v>0.13763157894736841</v>
      </c>
      <c r="CE166" s="33">
        <f>IF($BF166&lt;=$Y$7,Entrées!K193/CE$2,"")</f>
        <v>0.37357142857142855</v>
      </c>
      <c r="CF166" s="11">
        <f t="shared" si="154"/>
        <v>7600</v>
      </c>
      <c r="CG166" s="11">
        <f t="shared" si="155"/>
        <v>4200</v>
      </c>
      <c r="CH166" s="52">
        <f t="shared" si="156"/>
        <v>0.26950009137426939</v>
      </c>
      <c r="CI166" s="52">
        <f t="shared" si="157"/>
        <v>0.11132787698412699</v>
      </c>
      <c r="CK166" s="11"/>
      <c r="CL166" s="11"/>
      <c r="CM166" s="11"/>
      <c r="CN166" s="11"/>
      <c r="CO166" s="11"/>
      <c r="CP166" s="11"/>
    </row>
    <row r="167" spans="1:94">
      <c r="C167" s="11">
        <f t="shared" si="190"/>
        <v>5</v>
      </c>
      <c r="D167" s="27">
        <f t="shared" si="187"/>
        <v>8</v>
      </c>
      <c r="E167" s="28">
        <f ca="1">IF($D167&gt;$D$8,"",INDIRECT(ADDRESS(ROW(Entrées!$C$37)+($D167-1)*24+E$11,COLUMN(Entrées!$C$37)+($C167-1),4,TRUE,"Entrées")))</f>
        <v>3707.5</v>
      </c>
      <c r="F167" s="28">
        <f ca="1">IF($D167&gt;$D$8,"",INDIRECT(ADDRESS(ROW(Entrées!$C$37)+($D167-1)*24+F$11,COLUMN(Entrées!$C$37)+($C167-1),4,TRUE,"Entrées")))</f>
        <v>3547</v>
      </c>
      <c r="G167" s="28">
        <f ca="1">IF($D167&gt;$D$8,"",INDIRECT(ADDRESS(ROW(Entrées!$C$37)+($D167-1)*24+G$11,COLUMN(Entrées!$C$37)+($C167-1),4,TRUE,"Entrées")))</f>
        <v>3643.5</v>
      </c>
      <c r="H167" s="28">
        <f ca="1">IF($D167&gt;$D$8,"",INDIRECT(ADDRESS(ROW(Entrées!$C$37)+($D167-1)*24+H$11,COLUMN(Entrées!$C$37)+($C167-1),4,TRUE,"Entrées")))</f>
        <v>3400.5</v>
      </c>
      <c r="I167" s="28">
        <f ca="1">IF($D167&gt;$D$8,"",INDIRECT(ADDRESS(ROW(Entrées!$C$37)+($D167-1)*24+I$11,COLUMN(Entrées!$C$37)+($C167-1),4,TRUE,"Entrées")))</f>
        <v>3335</v>
      </c>
      <c r="J167" s="28">
        <f ca="1">IF($D167&gt;$D$8,"",INDIRECT(ADDRESS(ROW(Entrées!$C$37)+($D167-1)*24+J$11,COLUMN(Entrées!$C$37)+($C167-1),4,TRUE,"Entrées")))</f>
        <v>3417</v>
      </c>
      <c r="K167" s="28">
        <f ca="1">IF($D167&gt;$D$8,"",INDIRECT(ADDRESS(ROW(Entrées!$C$37)+($D167-1)*24+K$11,COLUMN(Entrées!$C$37)+($C167-1),4,TRUE,"Entrées")))</f>
        <v>3940</v>
      </c>
      <c r="L167" s="28">
        <f ca="1">IF($D167&gt;$D$8,"",INDIRECT(ADDRESS(ROW(Entrées!$C$37)+($D167-1)*24+L$11,COLUMN(Entrées!$C$37)+($C167-1),4,TRUE,"Entrées")))</f>
        <v>4439</v>
      </c>
      <c r="M167" s="28">
        <f ca="1">IF($D167&gt;$D$8,"",INDIRECT(ADDRESS(ROW(Entrées!$C$37)+($D167-1)*24+M$11,COLUMN(Entrées!$C$37)+($C167-1),4,TRUE,"Entrées")))</f>
        <v>4409.5</v>
      </c>
      <c r="N167" s="28">
        <f ca="1">IF($D167&gt;$D$8,"",INDIRECT(ADDRESS(ROW(Entrées!$C$37)+($D167-1)*24+N$11,COLUMN(Entrées!$C$37)+($C167-1),4,TRUE,"Entrées")))</f>
        <v>4474</v>
      </c>
      <c r="O167" s="28">
        <f ca="1">IF($D167&gt;$D$8,"",INDIRECT(ADDRESS(ROW(Entrées!$C$37)+($D167-1)*24+O$11,COLUMN(Entrées!$C$37)+($C167-1),4,TRUE,"Entrées")))</f>
        <v>4399.5</v>
      </c>
      <c r="P167" s="28">
        <f ca="1">IF($D167&gt;$D$8,"",INDIRECT(ADDRESS(ROW(Entrées!$C$37)+($D167-1)*24+P$11,COLUMN(Entrées!$C$37)+($C167-1),4,TRUE,"Entrées")))</f>
        <v>4423</v>
      </c>
      <c r="Q167" s="28">
        <f ca="1">IF($D167&gt;$D$8,"",INDIRECT(ADDRESS(ROW(Entrées!$C$37)+($D167-1)*24+Q$11,COLUMN(Entrées!$C$37)+($C167-1),4,TRUE,"Entrées")))</f>
        <v>4083.5</v>
      </c>
      <c r="R167" s="28">
        <f ca="1">IF($D167&gt;$D$8,"",INDIRECT(ADDRESS(ROW(Entrées!$C$37)+($D167-1)*24+R$11,COLUMN(Entrées!$C$37)+($C167-1),4,TRUE,"Entrées")))</f>
        <v>3735</v>
      </c>
      <c r="S167" s="28">
        <f ca="1">IF($D167&gt;$D$8,"",INDIRECT(ADDRESS(ROW(Entrées!$C$37)+($D167-1)*24+S$11,COLUMN(Entrées!$C$37)+($C167-1),4,TRUE,"Entrées")))</f>
        <v>3854.5</v>
      </c>
      <c r="T167" s="28">
        <f ca="1">IF($D167&gt;$D$8,"",INDIRECT(ADDRESS(ROW(Entrées!$C$37)+($D167-1)*24+T$11,COLUMN(Entrées!$C$37)+($C167-1),4,TRUE,"Entrées")))</f>
        <v>3820.5</v>
      </c>
      <c r="U167" s="28">
        <f ca="1">IF($D167&gt;$D$8,"",INDIRECT(ADDRESS(ROW(Entrées!$C$37)+($D167-1)*24+U$11,COLUMN(Entrées!$C$37)+($C167-1),4,TRUE,"Entrées")))</f>
        <v>3881</v>
      </c>
      <c r="V167" s="28">
        <f ca="1">IF($D167&gt;$D$8,"",INDIRECT(ADDRESS(ROW(Entrées!$C$37)+($D167-1)*24+V$11,COLUMN(Entrées!$C$37)+($C167-1),4,TRUE,"Entrées")))</f>
        <v>3732.5</v>
      </c>
      <c r="W167" s="28">
        <f ca="1">IF($D167&gt;$D$8,"",INDIRECT(ADDRESS(ROW(Entrées!$C$37)+($D167-1)*24+W$11,COLUMN(Entrées!$C$37)+($C167-1),4,TRUE,"Entrées")))</f>
        <v>3736</v>
      </c>
      <c r="X167" s="28">
        <f ca="1">IF($D167&gt;$D$8,"",INDIRECT(ADDRESS(ROW(Entrées!$C$37)+($D167-1)*24+X$11,COLUMN(Entrées!$C$37)+($C167-1),4,TRUE,"Entrées")))</f>
        <v>4130</v>
      </c>
      <c r="Y167" s="28">
        <f ca="1">IF($D167&gt;$D$8,"",INDIRECT(ADDRESS(ROW(Entrées!$C$37)+($D167-1)*24+Y$11,COLUMN(Entrées!$C$37)+($C167-1),4,TRUE,"Entrées")))</f>
        <v>4106.5</v>
      </c>
      <c r="Z167" s="28">
        <f ca="1">IF($D167&gt;$D$8,"",INDIRECT(ADDRESS(ROW(Entrées!$C$37)+($D167-1)*24+Z$11,COLUMN(Entrées!$C$37)+($C167-1),4,TRUE,"Entrées")))</f>
        <v>4165.5</v>
      </c>
      <c r="AA167" s="28">
        <f ca="1">IF($D167&gt;$D$8,"",INDIRECT(ADDRESS(ROW(Entrées!$C$37)+($D167-1)*24+AA$11,COLUMN(Entrées!$C$37)+($C167-1),4,TRUE,"Entrées")))</f>
        <v>3603.5</v>
      </c>
      <c r="AB167" s="28">
        <f ca="1">IF($D167&gt;$D$8,"",INDIRECT(ADDRESS(ROW(Entrées!$C$37)+($D167-1)*24+AB$11,COLUMN(Entrées!$C$37)+($C167-1),4,TRUE,"Entrées")))</f>
        <v>3819.5</v>
      </c>
      <c r="AC167" s="11"/>
      <c r="AD167" s="40">
        <f t="shared" ca="1" si="186"/>
        <v>3908.4791666666665</v>
      </c>
      <c r="AE167" s="40">
        <f t="shared" ca="1" si="188"/>
        <v>4474</v>
      </c>
      <c r="AF167" s="40">
        <f t="shared" ca="1" si="189"/>
        <v>3335</v>
      </c>
      <c r="AG167" s="4"/>
      <c r="AH167" s="11">
        <f>Entrées!A194</f>
        <v>7</v>
      </c>
      <c r="AI167" s="13">
        <f>Entrées!B194</f>
        <v>13</v>
      </c>
      <c r="AJ167" s="31">
        <f t="shared" ca="1" si="158"/>
        <v>55625.834722222207</v>
      </c>
      <c r="AK167" s="31">
        <f t="shared" ca="1" si="134"/>
        <v>55155.277777777781</v>
      </c>
      <c r="AL167" s="31">
        <f t="shared" ca="1" si="135"/>
        <v>55132.569444444431</v>
      </c>
      <c r="AM167" s="31">
        <f t="shared" ca="1" si="136"/>
        <v>439.35972222222233</v>
      </c>
      <c r="AN167" s="31">
        <f t="shared" ca="1" si="137"/>
        <v>2143.2847222222222</v>
      </c>
      <c r="AO167" s="31">
        <f t="shared" ca="1" si="138"/>
        <v>1711.4715277777773</v>
      </c>
      <c r="AP167" s="31">
        <f t="shared" ca="1" si="139"/>
        <v>43686.806944444448</v>
      </c>
      <c r="AQ167" s="31">
        <f t="shared" ca="1" si="140"/>
        <v>2048.2006944444447</v>
      </c>
      <c r="AR167" s="31">
        <f t="shared" ca="1" si="141"/>
        <v>467.57708333333329</v>
      </c>
      <c r="AS167" s="31">
        <f t="shared" ca="1" si="142"/>
        <v>9872.0041666666693</v>
      </c>
      <c r="AT167" s="31">
        <f t="shared" ca="1" si="143"/>
        <v>-752.91041666666672</v>
      </c>
      <c r="AU167" s="31">
        <f t="shared" ca="1" si="144"/>
        <v>580.30277777777769</v>
      </c>
      <c r="AV167" s="31">
        <f t="shared" ca="1" si="145"/>
        <v>-4570.3041666666659</v>
      </c>
      <c r="AW167" s="31">
        <f t="shared" ca="1" si="146"/>
        <v>53.39583333333335</v>
      </c>
      <c r="AX167" s="31">
        <f t="shared" ca="1" si="147"/>
        <v>1401.9361111111111</v>
      </c>
      <c r="AY167" s="31">
        <f t="shared" ca="1" si="148"/>
        <v>-1132.0805555555555</v>
      </c>
      <c r="AZ167" s="31">
        <f t="shared" ca="1" si="149"/>
        <v>-2177.1819444444441</v>
      </c>
      <c r="BA167" s="31">
        <f t="shared" ca="1" si="150"/>
        <v>644.8125</v>
      </c>
      <c r="BB167" s="31">
        <f t="shared" ca="1" si="151"/>
        <v>-1410.101388888889</v>
      </c>
      <c r="BC167" s="31">
        <f t="shared" ca="1" si="152"/>
        <v>-1800.2902777777781</v>
      </c>
      <c r="BF167" s="11">
        <f t="shared" si="153"/>
        <v>7</v>
      </c>
      <c r="BG167" s="11">
        <f t="shared" si="159"/>
        <v>13</v>
      </c>
      <c r="BH167" s="32">
        <f>IF($BF167&gt;$Y$7,"",IF(AND($BF167=$Y$7,$BG167=23),"",Entrées!C195-Entrées!C194))</f>
        <v>-3966</v>
      </c>
      <c r="BI167" s="32">
        <f>IF($BF167&gt;$Y$7,"",IF(AND($BF167=$Y$7,$BG167=23),"",Entrées!D195-Entrées!D194))</f>
        <v>-4075</v>
      </c>
      <c r="BJ167" s="32">
        <f>IF($BF167&gt;$Y$7,"",IF(AND($BF167=$Y$7,$BG167=23),"",Entrées!E195-Entrées!E194))</f>
        <v>-4250</v>
      </c>
      <c r="BK167" s="32">
        <f>IF($BF167&gt;$Y$7,"",IF(AND($BF167=$Y$7,$BG167=23),"",Entrées!F195-Entrées!F194))</f>
        <v>0</v>
      </c>
      <c r="BL167" s="32">
        <f>IF($BF167&gt;$Y$7,"",IF(AND($BF167=$Y$7,$BG167=23),"",Entrées!G195-Entrées!G194))</f>
        <v>-239.5</v>
      </c>
      <c r="BM167" s="32">
        <f>IF($BF167&gt;$Y$7,"",IF(AND($BF167=$Y$7,$BG167=23),"",Entrées!H195-Entrées!H194))</f>
        <v>13.5</v>
      </c>
      <c r="BN167" s="32">
        <f>IF($BF167&gt;$Y$7,"",IF(AND($BF167=$Y$7,$BG167=23),"",Entrées!I195-Entrées!I194))</f>
        <v>-342.5</v>
      </c>
      <c r="BO167" s="32">
        <f>IF($BF167&gt;$Y$7,"",IF(AND($BF167=$Y$7,$BG167=23),"",Entrées!J195-Entrées!J194))</f>
        <v>-94</v>
      </c>
      <c r="BP167" s="32">
        <f>IF($BF167&gt;$Y$7,"",IF(AND($BF167=$Y$7,$BG167=23),"",Entrées!K195-Entrées!K194))</f>
        <v>52.5</v>
      </c>
      <c r="BQ167" s="32">
        <f>IF($BF167&gt;$Y$7,"",IF(AND($BF167=$Y$7,$BG167=23),"",Entrées!L195-Entrées!L194))</f>
        <v>-1276.5</v>
      </c>
      <c r="BR167" s="32">
        <f>IF($BF167&gt;$Y$7,"",IF(AND($BF167=$Y$7,$BG167=23),"",Entrées!M195-Entrées!M194))</f>
        <v>-1446.5</v>
      </c>
      <c r="BS167" s="32">
        <f>IF($BF167&gt;$Y$7,"",IF(AND($BF167=$Y$7,$BG167=23),"",Entrées!N195-Entrées!N194))</f>
        <v>-1.5</v>
      </c>
      <c r="BT167" s="32">
        <f>IF($BF167&gt;$Y$7,"",IF(AND($BF167=$Y$7,$BG167=23),"",Entrées!O195-Entrées!O194))</f>
        <v>-632</v>
      </c>
      <c r="BU167" s="32">
        <f>IF($BF167&gt;$Y$7,"",IF(AND($BF167=$Y$7,$BG167=23),"",Entrées!P195-Entrées!P194))</f>
        <v>0.5</v>
      </c>
      <c r="BV167" s="32">
        <f>IF($BF167&gt;$Y$7,"",IF(AND($BF167=$Y$7,$BG167=23),"",Entrées!Q195-Entrées!Q194))</f>
        <v>0</v>
      </c>
      <c r="BW167" s="32">
        <f>IF($BF167&gt;$Y$7,"",IF(AND($BF167=$Y$7,$BG167=23),"",Entrées!R195-Entrées!R194))</f>
        <v>0</v>
      </c>
      <c r="BX167" s="32">
        <f>IF($BF167&gt;$Y$7,"",IF(AND($BF167=$Y$7,$BG167=23),"",Entrées!S195-Entrées!S194))</f>
        <v>-871</v>
      </c>
      <c r="BY167" s="32">
        <f>IF($BF167&gt;$Y$7,"",IF(AND($BF167=$Y$7,$BG167=23),"",Entrées!T195-Entrées!T194))</f>
        <v>0</v>
      </c>
      <c r="BZ167" s="32">
        <f>IF($BF167&gt;$Y$7,"",IF(AND($BF167=$Y$7,$BG167=23),"",Entrées!U195-Entrées!U194))</f>
        <v>-17</v>
      </c>
      <c r="CA167" s="32">
        <f>IF($BF167&gt;$Y$7,"",IF(AND($BF167=$Y$7,$BG167=23),"",Entrées!V195-Entrées!V194))</f>
        <v>-8</v>
      </c>
      <c r="CD167" s="33">
        <f>IF($BF167&lt;=$Y$7,Entrées!J194/CD$2,"")</f>
        <v>0.12684210526315789</v>
      </c>
      <c r="CE167" s="33">
        <f>IF($BF167&lt;=$Y$7,Entrées!K194/CE$2,"")</f>
        <v>0.39690476190476193</v>
      </c>
      <c r="CF167" s="11">
        <f t="shared" si="154"/>
        <v>7600</v>
      </c>
      <c r="CG167" s="11">
        <f t="shared" si="155"/>
        <v>4200</v>
      </c>
      <c r="CH167" s="52">
        <f t="shared" si="156"/>
        <v>0.26950009137426939</v>
      </c>
      <c r="CI167" s="52">
        <f t="shared" si="157"/>
        <v>0.11132787698412699</v>
      </c>
    </row>
    <row r="168" spans="1:94">
      <c r="C168" s="11">
        <f t="shared" si="190"/>
        <v>5</v>
      </c>
      <c r="D168" s="27">
        <f t="shared" si="187"/>
        <v>9</v>
      </c>
      <c r="E168" s="28">
        <f ca="1">IF($D168&gt;$D$8,"",INDIRECT(ADDRESS(ROW(Entrées!$C$37)+($D168-1)*24+E$11,COLUMN(Entrées!$C$37)+($C168-1),4,TRUE,"Entrées")))</f>
        <v>3650.5</v>
      </c>
      <c r="F168" s="28">
        <f ca="1">IF($D168&gt;$D$8,"",INDIRECT(ADDRESS(ROW(Entrées!$C$37)+($D168-1)*24+F$11,COLUMN(Entrées!$C$37)+($C168-1),4,TRUE,"Entrées")))</f>
        <v>3440.5</v>
      </c>
      <c r="G168" s="28">
        <f ca="1">IF($D168&gt;$D$8,"",INDIRECT(ADDRESS(ROW(Entrées!$C$37)+($D168-1)*24+G$11,COLUMN(Entrées!$C$37)+($C168-1),4,TRUE,"Entrées")))</f>
        <v>3419</v>
      </c>
      <c r="H168" s="28">
        <f ca="1">IF($D168&gt;$D$8,"",INDIRECT(ADDRESS(ROW(Entrées!$C$37)+($D168-1)*24+H$11,COLUMN(Entrées!$C$37)+($C168-1),4,TRUE,"Entrées")))</f>
        <v>3114.5</v>
      </c>
      <c r="I168" s="28">
        <f ca="1">IF($D168&gt;$D$8,"",INDIRECT(ADDRESS(ROW(Entrées!$C$37)+($D168-1)*24+I$11,COLUMN(Entrées!$C$37)+($C168-1),4,TRUE,"Entrées")))</f>
        <v>2853.5</v>
      </c>
      <c r="J168" s="28">
        <f ca="1">IF($D168&gt;$D$8,"",INDIRECT(ADDRESS(ROW(Entrées!$C$37)+($D168-1)*24+J$11,COLUMN(Entrées!$C$37)+($C168-1),4,TRUE,"Entrées")))</f>
        <v>2816</v>
      </c>
      <c r="K168" s="28">
        <f ca="1">IF($D168&gt;$D$8,"",INDIRECT(ADDRESS(ROW(Entrées!$C$37)+($D168-1)*24+K$11,COLUMN(Entrées!$C$37)+($C168-1),4,TRUE,"Entrées")))</f>
        <v>3599.5</v>
      </c>
      <c r="L168" s="28">
        <f ca="1">IF($D168&gt;$D$8,"",INDIRECT(ADDRESS(ROW(Entrées!$C$37)+($D168-1)*24+L$11,COLUMN(Entrées!$C$37)+($C168-1),4,TRUE,"Entrées")))</f>
        <v>4291</v>
      </c>
      <c r="M168" s="28">
        <f ca="1">IF($D168&gt;$D$8,"",INDIRECT(ADDRESS(ROW(Entrées!$C$37)+($D168-1)*24+M$11,COLUMN(Entrées!$C$37)+($C168-1),4,TRUE,"Entrées")))</f>
        <v>4312.5</v>
      </c>
      <c r="N168" s="28">
        <f ca="1">IF($D168&gt;$D$8,"",INDIRECT(ADDRESS(ROW(Entrées!$C$37)+($D168-1)*24+N$11,COLUMN(Entrées!$C$37)+($C168-1),4,TRUE,"Entrées")))</f>
        <v>4343</v>
      </c>
      <c r="O168" s="28">
        <f ca="1">IF($D168&gt;$D$8,"",INDIRECT(ADDRESS(ROW(Entrées!$C$37)+($D168-1)*24+O$11,COLUMN(Entrées!$C$37)+($C168-1),4,TRUE,"Entrées")))</f>
        <v>4219.5</v>
      </c>
      <c r="P168" s="28">
        <f ca="1">IF($D168&gt;$D$8,"",INDIRECT(ADDRESS(ROW(Entrées!$C$37)+($D168-1)*24+P$11,COLUMN(Entrées!$C$37)+($C168-1),4,TRUE,"Entrées")))</f>
        <v>4160</v>
      </c>
      <c r="Q168" s="28">
        <f ca="1">IF($D168&gt;$D$8,"",INDIRECT(ADDRESS(ROW(Entrées!$C$37)+($D168-1)*24+Q$11,COLUMN(Entrées!$C$37)+($C168-1),4,TRUE,"Entrées")))</f>
        <v>4262</v>
      </c>
      <c r="R168" s="28">
        <f ca="1">IF($D168&gt;$D$8,"",INDIRECT(ADDRESS(ROW(Entrées!$C$37)+($D168-1)*24+R$11,COLUMN(Entrées!$C$37)+($C168-1),4,TRUE,"Entrées")))</f>
        <v>4135.5</v>
      </c>
      <c r="S168" s="28">
        <f ca="1">IF($D168&gt;$D$8,"",INDIRECT(ADDRESS(ROW(Entrées!$C$37)+($D168-1)*24+S$11,COLUMN(Entrées!$C$37)+($C168-1),4,TRUE,"Entrées")))</f>
        <v>4036.5</v>
      </c>
      <c r="T168" s="28">
        <f ca="1">IF($D168&gt;$D$8,"",INDIRECT(ADDRESS(ROW(Entrées!$C$37)+($D168-1)*24+T$11,COLUMN(Entrées!$C$37)+($C168-1),4,TRUE,"Entrées")))</f>
        <v>3652</v>
      </c>
      <c r="U168" s="28">
        <f ca="1">IF($D168&gt;$D$8,"",INDIRECT(ADDRESS(ROW(Entrées!$C$37)+($D168-1)*24+U$11,COLUMN(Entrées!$C$37)+($C168-1),4,TRUE,"Entrées")))</f>
        <v>3801</v>
      </c>
      <c r="V168" s="28">
        <f ca="1">IF($D168&gt;$D$8,"",INDIRECT(ADDRESS(ROW(Entrées!$C$37)+($D168-1)*24+V$11,COLUMN(Entrées!$C$37)+($C168-1),4,TRUE,"Entrées")))</f>
        <v>3911</v>
      </c>
      <c r="W168" s="28">
        <f ca="1">IF($D168&gt;$D$8,"",INDIRECT(ADDRESS(ROW(Entrées!$C$37)+($D168-1)*24+W$11,COLUMN(Entrées!$C$37)+($C168-1),4,TRUE,"Entrées")))</f>
        <v>3900</v>
      </c>
      <c r="X168" s="28">
        <f ca="1">IF($D168&gt;$D$8,"",INDIRECT(ADDRESS(ROW(Entrées!$C$37)+($D168-1)*24+X$11,COLUMN(Entrées!$C$37)+($C168-1),4,TRUE,"Entrées")))</f>
        <v>4092</v>
      </c>
      <c r="Y168" s="28">
        <f ca="1">IF($D168&gt;$D$8,"",INDIRECT(ADDRESS(ROW(Entrées!$C$37)+($D168-1)*24+Y$11,COLUMN(Entrées!$C$37)+($C168-1),4,TRUE,"Entrées")))</f>
        <v>3985.5</v>
      </c>
      <c r="Z168" s="28">
        <f ca="1">IF($D168&gt;$D$8,"",INDIRECT(ADDRESS(ROW(Entrées!$C$37)+($D168-1)*24+Z$11,COLUMN(Entrées!$C$37)+($C168-1),4,TRUE,"Entrées")))</f>
        <v>4247</v>
      </c>
      <c r="AA168" s="28">
        <f ca="1">IF($D168&gt;$D$8,"",INDIRECT(ADDRESS(ROW(Entrées!$C$37)+($D168-1)*24+AA$11,COLUMN(Entrées!$C$37)+($C168-1),4,TRUE,"Entrées")))</f>
        <v>3771</v>
      </c>
      <c r="AB168" s="28">
        <f ca="1">IF($D168&gt;$D$8,"",INDIRECT(ADDRESS(ROW(Entrées!$C$37)+($D168-1)*24+AB$11,COLUMN(Entrées!$C$37)+($C168-1),4,TRUE,"Entrées")))</f>
        <v>3965.5</v>
      </c>
      <c r="AC168" s="11"/>
      <c r="AD168" s="40">
        <f t="shared" ca="1" si="186"/>
        <v>3832.4375</v>
      </c>
      <c r="AE168" s="40">
        <f t="shared" ca="1" si="188"/>
        <v>4343</v>
      </c>
      <c r="AF168" s="40">
        <f t="shared" ca="1" si="189"/>
        <v>2816</v>
      </c>
      <c r="AG168" s="4"/>
      <c r="AH168" s="11">
        <f>Entrées!A195</f>
        <v>7</v>
      </c>
      <c r="AI168" s="13">
        <f>Entrées!B195</f>
        <v>14</v>
      </c>
      <c r="AJ168" s="31">
        <f t="shared" ca="1" si="158"/>
        <v>55625.834722222207</v>
      </c>
      <c r="AK168" s="31">
        <f t="shared" ca="1" si="134"/>
        <v>55155.277777777781</v>
      </c>
      <c r="AL168" s="31">
        <f t="shared" ca="1" si="135"/>
        <v>55132.569444444431</v>
      </c>
      <c r="AM168" s="31">
        <f t="shared" ca="1" si="136"/>
        <v>439.35972222222233</v>
      </c>
      <c r="AN168" s="31">
        <f t="shared" ca="1" si="137"/>
        <v>2143.2847222222222</v>
      </c>
      <c r="AO168" s="31">
        <f t="shared" ca="1" si="138"/>
        <v>1711.4715277777773</v>
      </c>
      <c r="AP168" s="31">
        <f t="shared" ca="1" si="139"/>
        <v>43686.806944444448</v>
      </c>
      <c r="AQ168" s="31">
        <f t="shared" ca="1" si="140"/>
        <v>2048.2006944444447</v>
      </c>
      <c r="AR168" s="31">
        <f t="shared" ca="1" si="141"/>
        <v>467.57708333333329</v>
      </c>
      <c r="AS168" s="31">
        <f t="shared" ca="1" si="142"/>
        <v>9872.0041666666693</v>
      </c>
      <c r="AT168" s="31">
        <f t="shared" ca="1" si="143"/>
        <v>-752.91041666666672</v>
      </c>
      <c r="AU168" s="31">
        <f t="shared" ca="1" si="144"/>
        <v>580.30277777777769</v>
      </c>
      <c r="AV168" s="31">
        <f t="shared" ca="1" si="145"/>
        <v>-4570.3041666666659</v>
      </c>
      <c r="AW168" s="31">
        <f t="shared" ca="1" si="146"/>
        <v>53.39583333333335</v>
      </c>
      <c r="AX168" s="31">
        <f t="shared" ca="1" si="147"/>
        <v>1401.9361111111111</v>
      </c>
      <c r="AY168" s="31">
        <f t="shared" ca="1" si="148"/>
        <v>-1132.0805555555555</v>
      </c>
      <c r="AZ168" s="31">
        <f t="shared" ca="1" si="149"/>
        <v>-2177.1819444444441</v>
      </c>
      <c r="BA168" s="31">
        <f t="shared" ca="1" si="150"/>
        <v>644.8125</v>
      </c>
      <c r="BB168" s="31">
        <f t="shared" ca="1" si="151"/>
        <v>-1410.101388888889</v>
      </c>
      <c r="BC168" s="31">
        <f t="shared" ca="1" si="152"/>
        <v>-1800.2902777777781</v>
      </c>
      <c r="BF168" s="11">
        <f t="shared" si="153"/>
        <v>7</v>
      </c>
      <c r="BG168" s="11">
        <f t="shared" si="159"/>
        <v>14</v>
      </c>
      <c r="BH168" s="32">
        <f>IF($BF168&gt;$Y$7,"",IF(AND($BF168=$Y$7,$BG168=23),"",Entrées!C196-Entrées!C195))</f>
        <v>-3335</v>
      </c>
      <c r="BI168" s="32">
        <f>IF($BF168&gt;$Y$7,"",IF(AND($BF168=$Y$7,$BG168=23),"",Entrées!D196-Entrées!D195))</f>
        <v>-3075</v>
      </c>
      <c r="BJ168" s="32">
        <f>IF($BF168&gt;$Y$7,"",IF(AND($BF168=$Y$7,$BG168=23),"",Entrées!E196-Entrées!E195))</f>
        <v>-3300</v>
      </c>
      <c r="BK168" s="32">
        <f>IF($BF168&gt;$Y$7,"",IF(AND($BF168=$Y$7,$BG168=23),"",Entrées!F196-Entrées!F195))</f>
        <v>0.5</v>
      </c>
      <c r="BL168" s="32">
        <f>IF($BF168&gt;$Y$7,"",IF(AND($BF168=$Y$7,$BG168=23),"",Entrées!G196-Entrées!G195))</f>
        <v>-371.5</v>
      </c>
      <c r="BM168" s="32">
        <f>IF($BF168&gt;$Y$7,"",IF(AND($BF168=$Y$7,$BG168=23),"",Entrées!H196-Entrées!H195))</f>
        <v>-6</v>
      </c>
      <c r="BN168" s="32">
        <f>IF($BF168&gt;$Y$7,"",IF(AND($BF168=$Y$7,$BG168=23),"",Entrées!I196-Entrées!I195))</f>
        <v>-642.5</v>
      </c>
      <c r="BO168" s="32">
        <f>IF($BF168&gt;$Y$7,"",IF(AND($BF168=$Y$7,$BG168=23),"",Entrées!J196-Entrées!J195))</f>
        <v>20</v>
      </c>
      <c r="BP168" s="32">
        <f>IF($BF168&gt;$Y$7,"",IF(AND($BF168=$Y$7,$BG168=23),"",Entrées!K196-Entrées!K195))</f>
        <v>20.5</v>
      </c>
      <c r="BQ168" s="32">
        <f>IF($BF168&gt;$Y$7,"",IF(AND($BF168=$Y$7,$BG168=23),"",Entrées!L196-Entrées!L195))</f>
        <v>-312</v>
      </c>
      <c r="BR168" s="32">
        <f>IF($BF168&gt;$Y$7,"",IF(AND($BF168=$Y$7,$BG168=23),"",Entrées!M196-Entrées!M195))</f>
        <v>-902.5</v>
      </c>
      <c r="BS168" s="32">
        <f>IF($BF168&gt;$Y$7,"",IF(AND($BF168=$Y$7,$BG168=23),"",Entrées!N196-Entrées!N195))</f>
        <v>-6</v>
      </c>
      <c r="BT168" s="32">
        <f>IF($BF168&gt;$Y$7,"",IF(AND($BF168=$Y$7,$BG168=23),"",Entrées!O196-Entrées!O195))</f>
        <v>-1134.5</v>
      </c>
      <c r="BU168" s="32">
        <f>IF($BF168&gt;$Y$7,"",IF(AND($BF168=$Y$7,$BG168=23),"",Entrées!P196-Entrées!P195))</f>
        <v>-4.5</v>
      </c>
      <c r="BV168" s="32">
        <f>IF($BF168&gt;$Y$7,"",IF(AND($BF168=$Y$7,$BG168=23),"",Entrées!Q196-Entrées!Q195))</f>
        <v>-52</v>
      </c>
      <c r="BW168" s="32">
        <f>IF($BF168&gt;$Y$7,"",IF(AND($BF168=$Y$7,$BG168=23),"",Entrées!R196-Entrées!R195))</f>
        <v>0</v>
      </c>
      <c r="BX168" s="32">
        <f>IF($BF168&gt;$Y$7,"",IF(AND($BF168=$Y$7,$BG168=23),"",Entrées!S196-Entrées!S195))</f>
        <v>-58</v>
      </c>
      <c r="BY168" s="32">
        <f>IF($BF168&gt;$Y$7,"",IF(AND($BF168=$Y$7,$BG168=23),"",Entrées!T196-Entrées!T195))</f>
        <v>0</v>
      </c>
      <c r="BZ168" s="32">
        <f>IF($BF168&gt;$Y$7,"",IF(AND($BF168=$Y$7,$BG168=23),"",Entrées!U196-Entrées!U195))</f>
        <v>-336</v>
      </c>
      <c r="CA168" s="32">
        <f>IF($BF168&gt;$Y$7,"",IF(AND($BF168=$Y$7,$BG168=23),"",Entrées!V196-Entrées!V195))</f>
        <v>-322</v>
      </c>
      <c r="CD168" s="33">
        <f>IF($BF168&lt;=$Y$7,Entrées!J195/CD$2,"")</f>
        <v>0.11447368421052631</v>
      </c>
      <c r="CE168" s="33">
        <f>IF($BF168&lt;=$Y$7,Entrées!K195/CE$2,"")</f>
        <v>0.40940476190476188</v>
      </c>
      <c r="CF168" s="11">
        <f t="shared" si="154"/>
        <v>7600</v>
      </c>
      <c r="CG168" s="11">
        <f t="shared" si="155"/>
        <v>4200</v>
      </c>
      <c r="CH168" s="52">
        <f t="shared" si="156"/>
        <v>0.26950009137426939</v>
      </c>
      <c r="CI168" s="52">
        <f t="shared" si="157"/>
        <v>0.11132787698412699</v>
      </c>
    </row>
    <row r="169" spans="1:94">
      <c r="C169" s="11">
        <f t="shared" si="190"/>
        <v>5</v>
      </c>
      <c r="D169" s="27">
        <f t="shared" si="187"/>
        <v>10</v>
      </c>
      <c r="E169" s="28">
        <f ca="1">IF($D169&gt;$D$8,"",INDIRECT(ADDRESS(ROW(Entrées!$C$37)+($D169-1)*24+E$11,COLUMN(Entrées!$C$37)+($C169-1),4,TRUE,"Entrées")))</f>
        <v>4042.5</v>
      </c>
      <c r="F169" s="28">
        <f ca="1">IF($D169&gt;$D$8,"",INDIRECT(ADDRESS(ROW(Entrées!$C$37)+($D169-1)*24+F$11,COLUMN(Entrées!$C$37)+($C169-1),4,TRUE,"Entrées")))</f>
        <v>3612.5</v>
      </c>
      <c r="G169" s="28">
        <f ca="1">IF($D169&gt;$D$8,"",INDIRECT(ADDRESS(ROW(Entrées!$C$37)+($D169-1)*24+G$11,COLUMN(Entrées!$C$37)+($C169-1),4,TRUE,"Entrées")))</f>
        <v>3579</v>
      </c>
      <c r="H169" s="28">
        <f ca="1">IF($D169&gt;$D$8,"",INDIRECT(ADDRESS(ROW(Entrées!$C$37)+($D169-1)*24+H$11,COLUMN(Entrées!$C$37)+($C169-1),4,TRUE,"Entrées")))</f>
        <v>3305.5</v>
      </c>
      <c r="I169" s="28">
        <f ca="1">IF($D169&gt;$D$8,"",INDIRECT(ADDRESS(ROW(Entrées!$C$37)+($D169-1)*24+I$11,COLUMN(Entrées!$C$37)+($C169-1),4,TRUE,"Entrées")))</f>
        <v>3009.5</v>
      </c>
      <c r="J169" s="28">
        <f ca="1">IF($D169&gt;$D$8,"",INDIRECT(ADDRESS(ROW(Entrées!$C$37)+($D169-1)*24+J$11,COLUMN(Entrées!$C$37)+($C169-1),4,TRUE,"Entrées")))</f>
        <v>3403</v>
      </c>
      <c r="K169" s="28">
        <f ca="1">IF($D169&gt;$D$8,"",INDIRECT(ADDRESS(ROW(Entrées!$C$37)+($D169-1)*24+K$11,COLUMN(Entrées!$C$37)+($C169-1),4,TRUE,"Entrées")))</f>
        <v>3663</v>
      </c>
      <c r="L169" s="28">
        <f ca="1">IF($D169&gt;$D$8,"",INDIRECT(ADDRESS(ROW(Entrées!$C$37)+($D169-1)*24+L$11,COLUMN(Entrées!$C$37)+($C169-1),4,TRUE,"Entrées")))</f>
        <v>4020.5</v>
      </c>
      <c r="M169" s="28">
        <f ca="1">IF($D169&gt;$D$8,"",INDIRECT(ADDRESS(ROW(Entrées!$C$37)+($D169-1)*24+M$11,COLUMN(Entrées!$C$37)+($C169-1),4,TRUE,"Entrées")))</f>
        <v>4123</v>
      </c>
      <c r="N169" s="28">
        <f ca="1">IF($D169&gt;$D$8,"",INDIRECT(ADDRESS(ROW(Entrées!$C$37)+($D169-1)*24+N$11,COLUMN(Entrées!$C$37)+($C169-1),4,TRUE,"Entrées")))</f>
        <v>4139</v>
      </c>
      <c r="O169" s="28">
        <f ca="1">IF($D169&gt;$D$8,"",INDIRECT(ADDRESS(ROW(Entrées!$C$37)+($D169-1)*24+O$11,COLUMN(Entrées!$C$37)+($C169-1),4,TRUE,"Entrées")))</f>
        <v>3998.5</v>
      </c>
      <c r="P169" s="28">
        <f ca="1">IF($D169&gt;$D$8,"",INDIRECT(ADDRESS(ROW(Entrées!$C$37)+($D169-1)*24+P$11,COLUMN(Entrées!$C$37)+($C169-1),4,TRUE,"Entrées")))</f>
        <v>3880.5</v>
      </c>
      <c r="Q169" s="28">
        <f ca="1">IF($D169&gt;$D$8,"",INDIRECT(ADDRESS(ROW(Entrées!$C$37)+($D169-1)*24+Q$11,COLUMN(Entrées!$C$37)+($C169-1),4,TRUE,"Entrées")))</f>
        <v>3957</v>
      </c>
      <c r="R169" s="28">
        <f ca="1">IF($D169&gt;$D$8,"",INDIRECT(ADDRESS(ROW(Entrées!$C$37)+($D169-1)*24+R$11,COLUMN(Entrées!$C$37)+($C169-1),4,TRUE,"Entrées")))</f>
        <v>4074</v>
      </c>
      <c r="S169" s="28">
        <f ca="1">IF($D169&gt;$D$8,"",INDIRECT(ADDRESS(ROW(Entrées!$C$37)+($D169-1)*24+S$11,COLUMN(Entrées!$C$37)+($C169-1),4,TRUE,"Entrées")))</f>
        <v>3998.5</v>
      </c>
      <c r="T169" s="28">
        <f ca="1">IF($D169&gt;$D$8,"",INDIRECT(ADDRESS(ROW(Entrées!$C$37)+($D169-1)*24+T$11,COLUMN(Entrées!$C$37)+($C169-1),4,TRUE,"Entrées")))</f>
        <v>3829</v>
      </c>
      <c r="U169" s="28">
        <f ca="1">IF($D169&gt;$D$8,"",INDIRECT(ADDRESS(ROW(Entrées!$C$37)+($D169-1)*24+U$11,COLUMN(Entrées!$C$37)+($C169-1),4,TRUE,"Entrées")))</f>
        <v>3990</v>
      </c>
      <c r="V169" s="28">
        <f ca="1">IF($D169&gt;$D$8,"",INDIRECT(ADDRESS(ROW(Entrées!$C$37)+($D169-1)*24+V$11,COLUMN(Entrées!$C$37)+($C169-1),4,TRUE,"Entrées")))</f>
        <v>3951.5</v>
      </c>
      <c r="W169" s="28">
        <f ca="1">IF($D169&gt;$D$8,"",INDIRECT(ADDRESS(ROW(Entrées!$C$37)+($D169-1)*24+W$11,COLUMN(Entrées!$C$37)+($C169-1),4,TRUE,"Entrées")))</f>
        <v>3977</v>
      </c>
      <c r="X169" s="28">
        <f ca="1">IF($D169&gt;$D$8,"",INDIRECT(ADDRESS(ROW(Entrées!$C$37)+($D169-1)*24+X$11,COLUMN(Entrées!$C$37)+($C169-1),4,TRUE,"Entrées")))</f>
        <v>4001.5</v>
      </c>
      <c r="Y169" s="28">
        <f ca="1">IF($D169&gt;$D$8,"",INDIRECT(ADDRESS(ROW(Entrées!$C$37)+($D169-1)*24+Y$11,COLUMN(Entrées!$C$37)+($C169-1),4,TRUE,"Entrées")))</f>
        <v>3633</v>
      </c>
      <c r="Z169" s="28">
        <f ca="1">IF($D169&gt;$D$8,"",INDIRECT(ADDRESS(ROW(Entrées!$C$37)+($D169-1)*24+Z$11,COLUMN(Entrées!$C$37)+($C169-1),4,TRUE,"Entrées")))</f>
        <v>3633.5</v>
      </c>
      <c r="AA169" s="28">
        <f ca="1">IF($D169&gt;$D$8,"",INDIRECT(ADDRESS(ROW(Entrées!$C$37)+($D169-1)*24+AA$11,COLUMN(Entrées!$C$37)+($C169-1),4,TRUE,"Entrées")))</f>
        <v>3535</v>
      </c>
      <c r="AB169" s="28">
        <f ca="1">IF($D169&gt;$D$8,"",INDIRECT(ADDRESS(ROW(Entrées!$C$37)+($D169-1)*24+AB$11,COLUMN(Entrées!$C$37)+($C169-1),4,TRUE,"Entrées")))</f>
        <v>3577</v>
      </c>
      <c r="AC169" s="11"/>
      <c r="AD169" s="40">
        <f t="shared" ca="1" si="186"/>
        <v>3788.8958333333335</v>
      </c>
      <c r="AE169" s="40">
        <f t="shared" ca="1" si="188"/>
        <v>4139</v>
      </c>
      <c r="AF169" s="40">
        <f t="shared" ca="1" si="189"/>
        <v>3009.5</v>
      </c>
      <c r="AG169" s="4"/>
      <c r="AH169" s="11">
        <f>Entrées!A196</f>
        <v>7</v>
      </c>
      <c r="AI169" s="13">
        <f>Entrées!B196</f>
        <v>15</v>
      </c>
      <c r="AJ169" s="31">
        <f t="shared" ca="1" si="158"/>
        <v>55625.834722222207</v>
      </c>
      <c r="AK169" s="31">
        <f t="shared" ca="1" si="134"/>
        <v>55155.277777777781</v>
      </c>
      <c r="AL169" s="31">
        <f t="shared" ca="1" si="135"/>
        <v>55132.569444444431</v>
      </c>
      <c r="AM169" s="31">
        <f t="shared" ca="1" si="136"/>
        <v>439.35972222222233</v>
      </c>
      <c r="AN169" s="31">
        <f t="shared" ca="1" si="137"/>
        <v>2143.2847222222222</v>
      </c>
      <c r="AO169" s="31">
        <f t="shared" ca="1" si="138"/>
        <v>1711.4715277777773</v>
      </c>
      <c r="AP169" s="31">
        <f t="shared" ca="1" si="139"/>
        <v>43686.806944444448</v>
      </c>
      <c r="AQ169" s="31">
        <f t="shared" ca="1" si="140"/>
        <v>2048.2006944444447</v>
      </c>
      <c r="AR169" s="31">
        <f t="shared" ca="1" si="141"/>
        <v>467.57708333333329</v>
      </c>
      <c r="AS169" s="31">
        <f t="shared" ca="1" si="142"/>
        <v>9872.0041666666693</v>
      </c>
      <c r="AT169" s="31">
        <f t="shared" ca="1" si="143"/>
        <v>-752.91041666666672</v>
      </c>
      <c r="AU169" s="31">
        <f t="shared" ca="1" si="144"/>
        <v>580.30277777777769</v>
      </c>
      <c r="AV169" s="31">
        <f t="shared" ca="1" si="145"/>
        <v>-4570.3041666666659</v>
      </c>
      <c r="AW169" s="31">
        <f t="shared" ca="1" si="146"/>
        <v>53.39583333333335</v>
      </c>
      <c r="AX169" s="31">
        <f t="shared" ca="1" si="147"/>
        <v>1401.9361111111111</v>
      </c>
      <c r="AY169" s="31">
        <f t="shared" ca="1" si="148"/>
        <v>-1132.0805555555555</v>
      </c>
      <c r="AZ169" s="31">
        <f t="shared" ca="1" si="149"/>
        <v>-2177.1819444444441</v>
      </c>
      <c r="BA169" s="31">
        <f t="shared" ca="1" si="150"/>
        <v>644.8125</v>
      </c>
      <c r="BB169" s="31">
        <f t="shared" ca="1" si="151"/>
        <v>-1410.101388888889</v>
      </c>
      <c r="BC169" s="31">
        <f t="shared" ca="1" si="152"/>
        <v>-1800.2902777777781</v>
      </c>
      <c r="BD169" s="11"/>
      <c r="BE169" s="11"/>
      <c r="BF169" s="11">
        <f t="shared" si="153"/>
        <v>7</v>
      </c>
      <c r="BG169" s="11">
        <f t="shared" si="159"/>
        <v>15</v>
      </c>
      <c r="BH169" s="32">
        <f>IF($BF169&gt;$Y$7,"",IF(AND($BF169=$Y$7,$BG169=23),"",Entrées!C197-Entrées!C196))</f>
        <v>-2209</v>
      </c>
      <c r="BI169" s="32">
        <f>IF($BF169&gt;$Y$7,"",IF(AND($BF169=$Y$7,$BG169=23),"",Entrées!D197-Entrées!D196))</f>
        <v>-2262.5</v>
      </c>
      <c r="BJ169" s="32">
        <f>IF($BF169&gt;$Y$7,"",IF(AND($BF169=$Y$7,$BG169=23),"",Entrées!E197-Entrées!E196))</f>
        <v>-2162.5</v>
      </c>
      <c r="BK169" s="32">
        <f>IF($BF169&gt;$Y$7,"",IF(AND($BF169=$Y$7,$BG169=23),"",Entrées!F197-Entrées!F196))</f>
        <v>-2</v>
      </c>
      <c r="BL169" s="32">
        <f>IF($BF169&gt;$Y$7,"",IF(AND($BF169=$Y$7,$BG169=23),"",Entrées!G197-Entrées!G196))</f>
        <v>-52</v>
      </c>
      <c r="BM169" s="32">
        <f>IF($BF169&gt;$Y$7,"",IF(AND($BF169=$Y$7,$BG169=23),"",Entrées!H197-Entrées!H196))</f>
        <v>-40</v>
      </c>
      <c r="BN169" s="32">
        <f>IF($BF169&gt;$Y$7,"",IF(AND($BF169=$Y$7,$BG169=23),"",Entrées!I197-Entrées!I196))</f>
        <v>-1287</v>
      </c>
      <c r="BO169" s="32">
        <f>IF($BF169&gt;$Y$7,"",IF(AND($BF169=$Y$7,$BG169=23),"",Entrées!J197-Entrées!J196))</f>
        <v>24</v>
      </c>
      <c r="BP169" s="32">
        <f>IF($BF169&gt;$Y$7,"",IF(AND($BF169=$Y$7,$BG169=23),"",Entrées!K197-Entrées!K196))</f>
        <v>-278.5</v>
      </c>
      <c r="BQ169" s="32">
        <f>IF($BF169&gt;$Y$7,"",IF(AND($BF169=$Y$7,$BG169=23),"",Entrées!L197-Entrées!L196))</f>
        <v>-34.5</v>
      </c>
      <c r="BR169" s="32">
        <f>IF($BF169&gt;$Y$7,"",IF(AND($BF169=$Y$7,$BG169=23),"",Entrées!M197-Entrées!M196))</f>
        <v>96.5</v>
      </c>
      <c r="BS169" s="32">
        <f>IF($BF169&gt;$Y$7,"",IF(AND($BF169=$Y$7,$BG169=23),"",Entrées!N197-Entrées!N196))</f>
        <v>-4.5</v>
      </c>
      <c r="BT169" s="32">
        <f>IF($BF169&gt;$Y$7,"",IF(AND($BF169=$Y$7,$BG169=23),"",Entrées!O197-Entrées!O196))</f>
        <v>-631</v>
      </c>
      <c r="BU169" s="32">
        <f>IF($BF169&gt;$Y$7,"",IF(AND($BF169=$Y$7,$BG169=23),"",Entrées!P197-Entrées!P196))</f>
        <v>1</v>
      </c>
      <c r="BV169" s="32">
        <f>IF($BF169&gt;$Y$7,"",IF(AND($BF169=$Y$7,$BG169=23),"",Entrées!Q197-Entrées!Q196))</f>
        <v>-225</v>
      </c>
      <c r="BW169" s="32">
        <f>IF($BF169&gt;$Y$7,"",IF(AND($BF169=$Y$7,$BG169=23),"",Entrées!R197-Entrées!R196))</f>
        <v>0</v>
      </c>
      <c r="BX169" s="32">
        <f>IF($BF169&gt;$Y$7,"",IF(AND($BF169=$Y$7,$BG169=23),"",Entrées!S197-Entrées!S196))</f>
        <v>-106</v>
      </c>
      <c r="BY169" s="32">
        <f>IF($BF169&gt;$Y$7,"",IF(AND($BF169=$Y$7,$BG169=23),"",Entrées!T197-Entrées!T196))</f>
        <v>0</v>
      </c>
      <c r="BZ169" s="32">
        <f>IF($BF169&gt;$Y$7,"",IF(AND($BF169=$Y$7,$BG169=23),"",Entrées!U197-Entrées!U196))</f>
        <v>-110</v>
      </c>
      <c r="CA169" s="32">
        <f>IF($BF169&gt;$Y$7,"",IF(AND($BF169=$Y$7,$BG169=23),"",Entrées!V197-Entrées!V196))</f>
        <v>-314</v>
      </c>
      <c r="CB169" s="11"/>
      <c r="CD169" s="33">
        <f>IF($BF169&lt;=$Y$7,Entrées!J196/CD$2,"")</f>
        <v>0.11710526315789474</v>
      </c>
      <c r="CE169" s="33">
        <f>IF($BF169&lt;=$Y$7,Entrées!K196/CE$2,"")</f>
        <v>0.41428571428571431</v>
      </c>
      <c r="CF169" s="11">
        <f t="shared" si="154"/>
        <v>7600</v>
      </c>
      <c r="CG169" s="11">
        <f t="shared" si="155"/>
        <v>4200</v>
      </c>
      <c r="CH169" s="52">
        <f t="shared" si="156"/>
        <v>0.26950009137426939</v>
      </c>
      <c r="CI169" s="52">
        <f t="shared" si="157"/>
        <v>0.11132787698412699</v>
      </c>
      <c r="CK169" s="11"/>
      <c r="CL169" s="11"/>
      <c r="CM169" s="11"/>
      <c r="CN169" s="11"/>
      <c r="CO169" s="11"/>
    </row>
    <row r="170" spans="1:94">
      <c r="C170" s="11">
        <f t="shared" si="190"/>
        <v>5</v>
      </c>
      <c r="D170" s="27">
        <f t="shared" si="187"/>
        <v>11</v>
      </c>
      <c r="E170" s="28">
        <f ca="1">IF($D170&gt;$D$8,"",INDIRECT(ADDRESS(ROW(Entrées!$C$37)+($D170-1)*24+E$11,COLUMN(Entrées!$C$37)+($C170-1),4,TRUE,"Entrées")))</f>
        <v>3563</v>
      </c>
      <c r="F170" s="28">
        <f ca="1">IF($D170&gt;$D$8,"",INDIRECT(ADDRESS(ROW(Entrées!$C$37)+($D170-1)*24+F$11,COLUMN(Entrées!$C$37)+($C170-1),4,TRUE,"Entrées")))</f>
        <v>3473</v>
      </c>
      <c r="G170" s="28">
        <f ca="1">IF($D170&gt;$D$8,"",INDIRECT(ADDRESS(ROW(Entrées!$C$37)+($D170-1)*24+G$11,COLUMN(Entrées!$C$37)+($C170-1),4,TRUE,"Entrées")))</f>
        <v>3624.5</v>
      </c>
      <c r="H170" s="28">
        <f ca="1">IF($D170&gt;$D$8,"",INDIRECT(ADDRESS(ROW(Entrées!$C$37)+($D170-1)*24+H$11,COLUMN(Entrées!$C$37)+($C170-1),4,TRUE,"Entrées")))</f>
        <v>3324</v>
      </c>
      <c r="I170" s="28">
        <f ca="1">IF($D170&gt;$D$8,"",INDIRECT(ADDRESS(ROW(Entrées!$C$37)+($D170-1)*24+I$11,COLUMN(Entrées!$C$37)+($C170-1),4,TRUE,"Entrées")))</f>
        <v>2689</v>
      </c>
      <c r="J170" s="28">
        <f ca="1">IF($D170&gt;$D$8,"",INDIRECT(ADDRESS(ROW(Entrées!$C$37)+($D170-1)*24+J$11,COLUMN(Entrées!$C$37)+($C170-1),4,TRUE,"Entrées")))</f>
        <v>2953</v>
      </c>
      <c r="K170" s="28">
        <f ca="1">IF($D170&gt;$D$8,"",INDIRECT(ADDRESS(ROW(Entrées!$C$37)+($D170-1)*24+K$11,COLUMN(Entrées!$C$37)+($C170-1),4,TRUE,"Entrées")))</f>
        <v>3856.5</v>
      </c>
      <c r="L170" s="28">
        <f ca="1">IF($D170&gt;$D$8,"",INDIRECT(ADDRESS(ROW(Entrées!$C$37)+($D170-1)*24+L$11,COLUMN(Entrées!$C$37)+($C170-1),4,TRUE,"Entrées")))</f>
        <v>3952.5</v>
      </c>
      <c r="M170" s="28">
        <f ca="1">IF($D170&gt;$D$8,"",INDIRECT(ADDRESS(ROW(Entrées!$C$37)+($D170-1)*24+M$11,COLUMN(Entrées!$C$37)+($C170-1),4,TRUE,"Entrées")))</f>
        <v>4080.5</v>
      </c>
      <c r="N170" s="28">
        <f ca="1">IF($D170&gt;$D$8,"",INDIRECT(ADDRESS(ROW(Entrées!$C$37)+($D170-1)*24+N$11,COLUMN(Entrées!$C$37)+($C170-1),4,TRUE,"Entrées")))</f>
        <v>4209</v>
      </c>
      <c r="O170" s="28">
        <f ca="1">IF($D170&gt;$D$8,"",INDIRECT(ADDRESS(ROW(Entrées!$C$37)+($D170-1)*24+O$11,COLUMN(Entrées!$C$37)+($C170-1),4,TRUE,"Entrées")))</f>
        <v>4184</v>
      </c>
      <c r="P170" s="28">
        <f ca="1">IF($D170&gt;$D$8,"",INDIRECT(ADDRESS(ROW(Entrées!$C$37)+($D170-1)*24+P$11,COLUMN(Entrées!$C$37)+($C170-1),4,TRUE,"Entrées")))</f>
        <v>4233.5</v>
      </c>
      <c r="Q170" s="28">
        <f ca="1">IF($D170&gt;$D$8,"",INDIRECT(ADDRESS(ROW(Entrées!$C$37)+($D170-1)*24+Q$11,COLUMN(Entrées!$C$37)+($C170-1),4,TRUE,"Entrées")))</f>
        <v>4168</v>
      </c>
      <c r="R170" s="28">
        <f ca="1">IF($D170&gt;$D$8,"",INDIRECT(ADDRESS(ROW(Entrées!$C$37)+($D170-1)*24+R$11,COLUMN(Entrées!$C$37)+($C170-1),4,TRUE,"Entrées")))</f>
        <v>4166.5</v>
      </c>
      <c r="S170" s="28">
        <f ca="1">IF($D170&gt;$D$8,"",INDIRECT(ADDRESS(ROW(Entrées!$C$37)+($D170-1)*24+S$11,COLUMN(Entrées!$C$37)+($C170-1),4,TRUE,"Entrées")))</f>
        <v>4076.5</v>
      </c>
      <c r="T170" s="28">
        <f ca="1">IF($D170&gt;$D$8,"",INDIRECT(ADDRESS(ROW(Entrées!$C$37)+($D170-1)*24+T$11,COLUMN(Entrées!$C$37)+($C170-1),4,TRUE,"Entrées")))</f>
        <v>4077.5</v>
      </c>
      <c r="U170" s="28">
        <f ca="1">IF($D170&gt;$D$8,"",INDIRECT(ADDRESS(ROW(Entrées!$C$37)+($D170-1)*24+U$11,COLUMN(Entrées!$C$37)+($C170-1),4,TRUE,"Entrées")))</f>
        <v>4145.5</v>
      </c>
      <c r="V170" s="28">
        <f ca="1">IF($D170&gt;$D$8,"",INDIRECT(ADDRESS(ROW(Entrées!$C$37)+($D170-1)*24+V$11,COLUMN(Entrées!$C$37)+($C170-1),4,TRUE,"Entrées")))</f>
        <v>4093.5</v>
      </c>
      <c r="W170" s="28">
        <f ca="1">IF($D170&gt;$D$8,"",INDIRECT(ADDRESS(ROW(Entrées!$C$37)+($D170-1)*24+W$11,COLUMN(Entrées!$C$37)+($C170-1),4,TRUE,"Entrées")))</f>
        <v>4008.5</v>
      </c>
      <c r="X170" s="28">
        <f ca="1">IF($D170&gt;$D$8,"",INDIRECT(ADDRESS(ROW(Entrées!$C$37)+($D170-1)*24+X$11,COLUMN(Entrées!$C$37)+($C170-1),4,TRUE,"Entrées")))</f>
        <v>4200</v>
      </c>
      <c r="Y170" s="28">
        <f ca="1">IF($D170&gt;$D$8,"",INDIRECT(ADDRESS(ROW(Entrées!$C$37)+($D170-1)*24+Y$11,COLUMN(Entrées!$C$37)+($C170-1),4,TRUE,"Entrées")))</f>
        <v>3983</v>
      </c>
      <c r="Z170" s="28">
        <f ca="1">IF($D170&gt;$D$8,"",INDIRECT(ADDRESS(ROW(Entrées!$C$37)+($D170-1)*24+Z$11,COLUMN(Entrées!$C$37)+($C170-1),4,TRUE,"Entrées")))</f>
        <v>3921</v>
      </c>
      <c r="AA170" s="28">
        <f ca="1">IF($D170&gt;$D$8,"",INDIRECT(ADDRESS(ROW(Entrées!$C$37)+($D170-1)*24+AA$11,COLUMN(Entrées!$C$37)+($C170-1),4,TRUE,"Entrées")))</f>
        <v>3846.5</v>
      </c>
      <c r="AB170" s="28">
        <f ca="1">IF($D170&gt;$D$8,"",INDIRECT(ADDRESS(ROW(Entrées!$C$37)+($D170-1)*24+AB$11,COLUMN(Entrées!$C$37)+($C170-1),4,TRUE,"Entrées")))</f>
        <v>3873.5</v>
      </c>
      <c r="AC170" s="11"/>
      <c r="AD170" s="40">
        <f t="shared" ca="1" si="186"/>
        <v>3862.6041666666665</v>
      </c>
      <c r="AE170" s="40">
        <f t="shared" ca="1" si="188"/>
        <v>4233.5</v>
      </c>
      <c r="AF170" s="40">
        <f t="shared" ca="1" si="189"/>
        <v>2689</v>
      </c>
      <c r="AG170" s="4"/>
      <c r="AH170" s="11">
        <f>Entrées!A197</f>
        <v>7</v>
      </c>
      <c r="AI170" s="13">
        <f>Entrées!B197</f>
        <v>16</v>
      </c>
      <c r="AJ170" s="31">
        <f t="shared" ca="1" si="158"/>
        <v>55625.834722222207</v>
      </c>
      <c r="AK170" s="31">
        <f t="shared" ca="1" si="134"/>
        <v>55155.277777777781</v>
      </c>
      <c r="AL170" s="31">
        <f t="shared" ca="1" si="135"/>
        <v>55132.569444444431</v>
      </c>
      <c r="AM170" s="31">
        <f t="shared" ca="1" si="136"/>
        <v>439.35972222222233</v>
      </c>
      <c r="AN170" s="31">
        <f t="shared" ca="1" si="137"/>
        <v>2143.2847222222222</v>
      </c>
      <c r="AO170" s="31">
        <f t="shared" ca="1" si="138"/>
        <v>1711.4715277777773</v>
      </c>
      <c r="AP170" s="31">
        <f t="shared" ca="1" si="139"/>
        <v>43686.806944444448</v>
      </c>
      <c r="AQ170" s="31">
        <f t="shared" ca="1" si="140"/>
        <v>2048.2006944444447</v>
      </c>
      <c r="AR170" s="31">
        <f t="shared" ca="1" si="141"/>
        <v>467.57708333333329</v>
      </c>
      <c r="AS170" s="31">
        <f t="shared" ca="1" si="142"/>
        <v>9872.0041666666693</v>
      </c>
      <c r="AT170" s="31">
        <f t="shared" ca="1" si="143"/>
        <v>-752.91041666666672</v>
      </c>
      <c r="AU170" s="31">
        <f t="shared" ca="1" si="144"/>
        <v>580.30277777777769</v>
      </c>
      <c r="AV170" s="31">
        <f t="shared" ca="1" si="145"/>
        <v>-4570.3041666666659</v>
      </c>
      <c r="AW170" s="31">
        <f t="shared" ca="1" si="146"/>
        <v>53.39583333333335</v>
      </c>
      <c r="AX170" s="31">
        <f t="shared" ca="1" si="147"/>
        <v>1401.9361111111111</v>
      </c>
      <c r="AY170" s="31">
        <f t="shared" ca="1" si="148"/>
        <v>-1132.0805555555555</v>
      </c>
      <c r="AZ170" s="31">
        <f t="shared" ca="1" si="149"/>
        <v>-2177.1819444444441</v>
      </c>
      <c r="BA170" s="31">
        <f t="shared" ca="1" si="150"/>
        <v>644.8125</v>
      </c>
      <c r="BB170" s="31">
        <f t="shared" ca="1" si="151"/>
        <v>-1410.101388888889</v>
      </c>
      <c r="BC170" s="31">
        <f t="shared" ca="1" si="152"/>
        <v>-1800.2902777777781</v>
      </c>
      <c r="BD170" s="11"/>
      <c r="BE170" s="11"/>
      <c r="BF170" s="11">
        <f t="shared" si="153"/>
        <v>7</v>
      </c>
      <c r="BG170" s="11">
        <f t="shared" si="159"/>
        <v>16</v>
      </c>
      <c r="BH170" s="32">
        <f>IF($BF170&gt;$Y$7,"",IF(AND($BF170=$Y$7,$BG170=23),"",Entrées!C198-Entrées!C197))</f>
        <v>-736</v>
      </c>
      <c r="BI170" s="32">
        <f>IF($BF170&gt;$Y$7,"",IF(AND($BF170=$Y$7,$BG170=23),"",Entrées!D198-Entrées!D197))</f>
        <v>-712.5</v>
      </c>
      <c r="BJ170" s="32">
        <f>IF($BF170&gt;$Y$7,"",IF(AND($BF170=$Y$7,$BG170=23),"",Entrées!E198-Entrées!E197))</f>
        <v>-537.5</v>
      </c>
      <c r="BK170" s="32">
        <f>IF($BF170&gt;$Y$7,"",IF(AND($BF170=$Y$7,$BG170=23),"",Entrées!F198-Entrées!F197))</f>
        <v>-2</v>
      </c>
      <c r="BL170" s="32">
        <f>IF($BF170&gt;$Y$7,"",IF(AND($BF170=$Y$7,$BG170=23),"",Entrées!G198-Entrées!G197))</f>
        <v>81</v>
      </c>
      <c r="BM170" s="32">
        <f>IF($BF170&gt;$Y$7,"",IF(AND($BF170=$Y$7,$BG170=23),"",Entrées!H198-Entrées!H197))</f>
        <v>-33.5</v>
      </c>
      <c r="BN170" s="32">
        <f>IF($BF170&gt;$Y$7,"",IF(AND($BF170=$Y$7,$BG170=23),"",Entrées!I198-Entrées!I197))</f>
        <v>30</v>
      </c>
      <c r="BO170" s="32">
        <f>IF($BF170&gt;$Y$7,"",IF(AND($BF170=$Y$7,$BG170=23),"",Entrées!J198-Entrées!J197))</f>
        <v>-13.5</v>
      </c>
      <c r="BP170" s="32">
        <f>IF($BF170&gt;$Y$7,"",IF(AND($BF170=$Y$7,$BG170=23),"",Entrées!K198-Entrées!K197))</f>
        <v>-411.5</v>
      </c>
      <c r="BQ170" s="32">
        <f>IF($BF170&gt;$Y$7,"",IF(AND($BF170=$Y$7,$BG170=23),"",Entrées!L198-Entrées!L197))</f>
        <v>42</v>
      </c>
      <c r="BR170" s="32">
        <f>IF($BF170&gt;$Y$7,"",IF(AND($BF170=$Y$7,$BG170=23),"",Entrées!M198-Entrées!M197))</f>
        <v>-79</v>
      </c>
      <c r="BS170" s="32">
        <f>IF($BF170&gt;$Y$7,"",IF(AND($BF170=$Y$7,$BG170=23),"",Entrées!N198-Entrées!N197))</f>
        <v>-2.5</v>
      </c>
      <c r="BT170" s="32">
        <f>IF($BF170&gt;$Y$7,"",IF(AND($BF170=$Y$7,$BG170=23),"",Entrées!O198-Entrées!O197))</f>
        <v>-348</v>
      </c>
      <c r="BU170" s="32">
        <f>IF($BF170&gt;$Y$7,"",IF(AND($BF170=$Y$7,$BG170=23),"",Entrées!P198-Entrées!P197))</f>
        <v>1.5</v>
      </c>
      <c r="BV170" s="32">
        <f>IF($BF170&gt;$Y$7,"",IF(AND($BF170=$Y$7,$BG170=23),"",Entrées!Q198-Entrées!Q197))</f>
        <v>-511</v>
      </c>
      <c r="BW170" s="32">
        <f>IF($BF170&gt;$Y$7,"",IF(AND($BF170=$Y$7,$BG170=23),"",Entrées!R198-Entrées!R197))</f>
        <v>0</v>
      </c>
      <c r="BX170" s="32">
        <f>IF($BF170&gt;$Y$7,"",IF(AND($BF170=$Y$7,$BG170=23),"",Entrées!S198-Entrées!S197))</f>
        <v>355</v>
      </c>
      <c r="BY170" s="32">
        <f>IF($BF170&gt;$Y$7,"",IF(AND($BF170=$Y$7,$BG170=23),"",Entrées!T198-Entrées!T197))</f>
        <v>0</v>
      </c>
      <c r="BZ170" s="32">
        <f>IF($BF170&gt;$Y$7,"",IF(AND($BF170=$Y$7,$BG170=23),"",Entrées!U198-Entrées!U197))</f>
        <v>15</v>
      </c>
      <c r="CA170" s="32">
        <f>IF($BF170&gt;$Y$7,"",IF(AND($BF170=$Y$7,$BG170=23),"",Entrées!V198-Entrées!V197))</f>
        <v>183</v>
      </c>
      <c r="CB170" s="11"/>
      <c r="CD170" s="33">
        <f>IF($BF170&lt;=$Y$7,Entrées!J197/CD$2,"")</f>
        <v>0.12026315789473684</v>
      </c>
      <c r="CE170" s="33">
        <f>IF($BF170&lt;=$Y$7,Entrées!K197/CE$2,"")</f>
        <v>0.34797619047619049</v>
      </c>
      <c r="CF170" s="11">
        <f t="shared" si="154"/>
        <v>7600</v>
      </c>
      <c r="CG170" s="11">
        <f t="shared" si="155"/>
        <v>4200</v>
      </c>
      <c r="CH170" s="52">
        <f t="shared" si="156"/>
        <v>0.26950009137426939</v>
      </c>
      <c r="CI170" s="52">
        <f t="shared" si="157"/>
        <v>0.11132787698412699</v>
      </c>
      <c r="CK170" s="11"/>
      <c r="CL170" s="11"/>
      <c r="CM170" s="11"/>
      <c r="CN170" s="11"/>
      <c r="CO170" s="11"/>
    </row>
    <row r="171" spans="1:94">
      <c r="C171" s="11">
        <f t="shared" si="190"/>
        <v>5</v>
      </c>
      <c r="D171" s="27">
        <f t="shared" si="187"/>
        <v>12</v>
      </c>
      <c r="E171" s="28">
        <f ca="1">IF($D171&gt;$D$8,"",INDIRECT(ADDRESS(ROW(Entrées!$C$37)+($D171-1)*24+E$11,COLUMN(Entrées!$C$37)+($C171-1),4,TRUE,"Entrées")))</f>
        <v>3557.5</v>
      </c>
      <c r="F171" s="28">
        <f ca="1">IF($D171&gt;$D$8,"",INDIRECT(ADDRESS(ROW(Entrées!$C$37)+($D171-1)*24+F$11,COLUMN(Entrées!$C$37)+($C171-1),4,TRUE,"Entrées")))</f>
        <v>3217.5</v>
      </c>
      <c r="G171" s="28">
        <f ca="1">IF($D171&gt;$D$8,"",INDIRECT(ADDRESS(ROW(Entrées!$C$37)+($D171-1)*24+G$11,COLUMN(Entrées!$C$37)+($C171-1),4,TRUE,"Entrées")))</f>
        <v>2788.5</v>
      </c>
      <c r="H171" s="28">
        <f ca="1">IF($D171&gt;$D$8,"",INDIRECT(ADDRESS(ROW(Entrées!$C$37)+($D171-1)*24+H$11,COLUMN(Entrées!$C$37)+($C171-1),4,TRUE,"Entrées")))</f>
        <v>2462.5</v>
      </c>
      <c r="I171" s="28">
        <f ca="1">IF($D171&gt;$D$8,"",INDIRECT(ADDRESS(ROW(Entrées!$C$37)+($D171-1)*24+I$11,COLUMN(Entrées!$C$37)+($C171-1),4,TRUE,"Entrées")))</f>
        <v>2435</v>
      </c>
      <c r="J171" s="28">
        <f ca="1">IF($D171&gt;$D$8,"",INDIRECT(ADDRESS(ROW(Entrées!$C$37)+($D171-1)*24+J$11,COLUMN(Entrées!$C$37)+($C171-1),4,TRUE,"Entrées")))</f>
        <v>2627</v>
      </c>
      <c r="K171" s="28">
        <f ca="1">IF($D171&gt;$D$8,"",INDIRECT(ADDRESS(ROW(Entrées!$C$37)+($D171-1)*24+K$11,COLUMN(Entrées!$C$37)+($C171-1),4,TRUE,"Entrées")))</f>
        <v>3457</v>
      </c>
      <c r="L171" s="28">
        <f ca="1">IF($D171&gt;$D$8,"",INDIRECT(ADDRESS(ROW(Entrées!$C$37)+($D171-1)*24+L$11,COLUMN(Entrées!$C$37)+($C171-1),4,TRUE,"Entrées")))</f>
        <v>3876</v>
      </c>
      <c r="M171" s="28">
        <f ca="1">IF($D171&gt;$D$8,"",INDIRECT(ADDRESS(ROW(Entrées!$C$37)+($D171-1)*24+M$11,COLUMN(Entrées!$C$37)+($C171-1),4,TRUE,"Entrées")))</f>
        <v>3817.5</v>
      </c>
      <c r="N171" s="28">
        <f ca="1">IF($D171&gt;$D$8,"",INDIRECT(ADDRESS(ROW(Entrées!$C$37)+($D171-1)*24+N$11,COLUMN(Entrées!$C$37)+($C171-1),4,TRUE,"Entrées")))</f>
        <v>3814.5</v>
      </c>
      <c r="O171" s="28">
        <f ca="1">IF($D171&gt;$D$8,"",INDIRECT(ADDRESS(ROW(Entrées!$C$37)+($D171-1)*24+O$11,COLUMN(Entrées!$C$37)+($C171-1),4,TRUE,"Entrées")))</f>
        <v>3629.5</v>
      </c>
      <c r="P171" s="28">
        <f ca="1">IF($D171&gt;$D$8,"",INDIRECT(ADDRESS(ROW(Entrées!$C$37)+($D171-1)*24+P$11,COLUMN(Entrées!$C$37)+($C171-1),4,TRUE,"Entrées")))</f>
        <v>3729.5</v>
      </c>
      <c r="Q171" s="28">
        <f ca="1">IF($D171&gt;$D$8,"",INDIRECT(ADDRESS(ROW(Entrées!$C$37)+($D171-1)*24+Q$11,COLUMN(Entrées!$C$37)+($C171-1),4,TRUE,"Entrées")))</f>
        <v>3601</v>
      </c>
      <c r="R171" s="28">
        <f ca="1">IF($D171&gt;$D$8,"",INDIRECT(ADDRESS(ROW(Entrées!$C$37)+($D171-1)*24+R$11,COLUMN(Entrées!$C$37)+($C171-1),4,TRUE,"Entrées")))</f>
        <v>3731.5</v>
      </c>
      <c r="S171" s="28">
        <f ca="1">IF($D171&gt;$D$8,"",INDIRECT(ADDRESS(ROW(Entrées!$C$37)+($D171-1)*24+S$11,COLUMN(Entrées!$C$37)+($C171-1),4,TRUE,"Entrées")))</f>
        <v>3727.5</v>
      </c>
      <c r="T171" s="28">
        <f ca="1">IF($D171&gt;$D$8,"",INDIRECT(ADDRESS(ROW(Entrées!$C$37)+($D171-1)*24+T$11,COLUMN(Entrées!$C$37)+($C171-1),4,TRUE,"Entrées")))</f>
        <v>3303.5</v>
      </c>
      <c r="U171" s="28">
        <f ca="1">IF($D171&gt;$D$8,"",INDIRECT(ADDRESS(ROW(Entrées!$C$37)+($D171-1)*24+U$11,COLUMN(Entrées!$C$37)+($C171-1),4,TRUE,"Entrées")))</f>
        <v>2658.5</v>
      </c>
      <c r="V171" s="28">
        <f ca="1">IF($D171&gt;$D$8,"",INDIRECT(ADDRESS(ROW(Entrées!$C$37)+($D171-1)*24+V$11,COLUMN(Entrées!$C$37)+($C171-1),4,TRUE,"Entrées")))</f>
        <v>2553</v>
      </c>
      <c r="W171" s="28">
        <f ca="1">IF($D171&gt;$D$8,"",INDIRECT(ADDRESS(ROW(Entrées!$C$37)+($D171-1)*24+W$11,COLUMN(Entrées!$C$37)+($C171-1),4,TRUE,"Entrées")))</f>
        <v>2326.5</v>
      </c>
      <c r="X171" s="28">
        <f ca="1">IF($D171&gt;$D$8,"",INDIRECT(ADDRESS(ROW(Entrées!$C$37)+($D171-1)*24+X$11,COLUMN(Entrées!$C$37)+($C171-1),4,TRUE,"Entrées")))</f>
        <v>2593</v>
      </c>
      <c r="Y171" s="28">
        <f ca="1">IF($D171&gt;$D$8,"",INDIRECT(ADDRESS(ROW(Entrées!$C$37)+($D171-1)*24+Y$11,COLUMN(Entrées!$C$37)+($C171-1),4,TRUE,"Entrées")))</f>
        <v>2918</v>
      </c>
      <c r="Z171" s="28">
        <f ca="1">IF($D171&gt;$D$8,"",INDIRECT(ADDRESS(ROW(Entrées!$C$37)+($D171-1)*24+Z$11,COLUMN(Entrées!$C$37)+($C171-1),4,TRUE,"Entrées")))</f>
        <v>3055</v>
      </c>
      <c r="AA171" s="28">
        <f ca="1">IF($D171&gt;$D$8,"",INDIRECT(ADDRESS(ROW(Entrées!$C$37)+($D171-1)*24+AA$11,COLUMN(Entrées!$C$37)+($C171-1),4,TRUE,"Entrées")))</f>
        <v>2666.5</v>
      </c>
      <c r="AB171" s="28">
        <f ca="1">IF($D171&gt;$D$8,"",INDIRECT(ADDRESS(ROW(Entrées!$C$37)+($D171-1)*24+AB$11,COLUMN(Entrées!$C$37)+($C171-1),4,TRUE,"Entrées")))</f>
        <v>2769.5</v>
      </c>
      <c r="AC171" s="11"/>
      <c r="AD171" s="40">
        <f t="shared" ca="1" si="186"/>
        <v>3138.1458333333335</v>
      </c>
      <c r="AE171" s="40">
        <f t="shared" ca="1" si="188"/>
        <v>3876</v>
      </c>
      <c r="AF171" s="40">
        <f t="shared" ca="1" si="189"/>
        <v>2326.5</v>
      </c>
      <c r="AG171" s="4"/>
      <c r="AH171" s="11">
        <f>Entrées!A198</f>
        <v>7</v>
      </c>
      <c r="AI171" s="13">
        <f>Entrées!B198</f>
        <v>17</v>
      </c>
      <c r="AJ171" s="31">
        <f t="shared" ca="1" si="158"/>
        <v>55625.834722222207</v>
      </c>
      <c r="AK171" s="31">
        <f t="shared" ca="1" si="134"/>
        <v>55155.277777777781</v>
      </c>
      <c r="AL171" s="31">
        <f t="shared" ca="1" si="135"/>
        <v>55132.569444444431</v>
      </c>
      <c r="AM171" s="31">
        <f t="shared" ca="1" si="136"/>
        <v>439.35972222222233</v>
      </c>
      <c r="AN171" s="31">
        <f t="shared" ca="1" si="137"/>
        <v>2143.2847222222222</v>
      </c>
      <c r="AO171" s="31">
        <f t="shared" ca="1" si="138"/>
        <v>1711.4715277777773</v>
      </c>
      <c r="AP171" s="31">
        <f t="shared" ca="1" si="139"/>
        <v>43686.806944444448</v>
      </c>
      <c r="AQ171" s="31">
        <f t="shared" ca="1" si="140"/>
        <v>2048.2006944444447</v>
      </c>
      <c r="AR171" s="31">
        <f t="shared" ca="1" si="141"/>
        <v>467.57708333333329</v>
      </c>
      <c r="AS171" s="31">
        <f t="shared" ca="1" si="142"/>
        <v>9872.0041666666693</v>
      </c>
      <c r="AT171" s="31">
        <f t="shared" ca="1" si="143"/>
        <v>-752.91041666666672</v>
      </c>
      <c r="AU171" s="31">
        <f t="shared" ca="1" si="144"/>
        <v>580.30277777777769</v>
      </c>
      <c r="AV171" s="31">
        <f t="shared" ca="1" si="145"/>
        <v>-4570.3041666666659</v>
      </c>
      <c r="AW171" s="31">
        <f t="shared" ca="1" si="146"/>
        <v>53.39583333333335</v>
      </c>
      <c r="AX171" s="31">
        <f t="shared" ca="1" si="147"/>
        <v>1401.9361111111111</v>
      </c>
      <c r="AY171" s="31">
        <f t="shared" ca="1" si="148"/>
        <v>-1132.0805555555555</v>
      </c>
      <c r="AZ171" s="31">
        <f t="shared" ca="1" si="149"/>
        <v>-2177.1819444444441</v>
      </c>
      <c r="BA171" s="31">
        <f t="shared" ca="1" si="150"/>
        <v>644.8125</v>
      </c>
      <c r="BB171" s="31">
        <f t="shared" ca="1" si="151"/>
        <v>-1410.101388888889</v>
      </c>
      <c r="BC171" s="31">
        <f t="shared" ca="1" si="152"/>
        <v>-1800.2902777777781</v>
      </c>
      <c r="BD171" s="11"/>
      <c r="BE171" s="11"/>
      <c r="BF171" s="11">
        <f t="shared" si="153"/>
        <v>7</v>
      </c>
      <c r="BG171" s="11">
        <f t="shared" si="159"/>
        <v>17</v>
      </c>
      <c r="BH171" s="32">
        <f>IF($BF171&gt;$Y$7,"",IF(AND($BF171=$Y$7,$BG171=23),"",Entrées!C199-Entrées!C198))</f>
        <v>1880.5</v>
      </c>
      <c r="BI171" s="32">
        <f>IF($BF171&gt;$Y$7,"",IF(AND($BF171=$Y$7,$BG171=23),"",Entrées!D199-Entrées!D198))</f>
        <v>2000</v>
      </c>
      <c r="BJ171" s="32">
        <f>IF($BF171&gt;$Y$7,"",IF(AND($BF171=$Y$7,$BG171=23),"",Entrées!E199-Entrées!E198))</f>
        <v>2312.5</v>
      </c>
      <c r="BK171" s="32">
        <f>IF($BF171&gt;$Y$7,"",IF(AND($BF171=$Y$7,$BG171=23),"",Entrées!F199-Entrées!F198))</f>
        <v>0.5</v>
      </c>
      <c r="BL171" s="32">
        <f>IF($BF171&gt;$Y$7,"",IF(AND($BF171=$Y$7,$BG171=23),"",Entrées!G199-Entrées!G198))</f>
        <v>105</v>
      </c>
      <c r="BM171" s="32">
        <f>IF($BF171&gt;$Y$7,"",IF(AND($BF171=$Y$7,$BG171=23),"",Entrées!H199-Entrées!H198))</f>
        <v>200.5</v>
      </c>
      <c r="BN171" s="32">
        <f>IF($BF171&gt;$Y$7,"",IF(AND($BF171=$Y$7,$BG171=23),"",Entrées!I199-Entrées!I198))</f>
        <v>1661.5</v>
      </c>
      <c r="BO171" s="32">
        <f>IF($BF171&gt;$Y$7,"",IF(AND($BF171=$Y$7,$BG171=23),"",Entrées!J199-Entrées!J198))</f>
        <v>-1</v>
      </c>
      <c r="BP171" s="32">
        <f>IF($BF171&gt;$Y$7,"",IF(AND($BF171=$Y$7,$BG171=23),"",Entrées!K199-Entrées!K198))</f>
        <v>-451.5</v>
      </c>
      <c r="BQ171" s="32">
        <f>IF($BF171&gt;$Y$7,"",IF(AND($BF171=$Y$7,$BG171=23),"",Entrées!L199-Entrées!L198))</f>
        <v>324.5</v>
      </c>
      <c r="BR171" s="32">
        <f>IF($BF171&gt;$Y$7,"",IF(AND($BF171=$Y$7,$BG171=23),"",Entrées!M199-Entrées!M198))</f>
        <v>122</v>
      </c>
      <c r="BS171" s="32">
        <f>IF($BF171&gt;$Y$7,"",IF(AND($BF171=$Y$7,$BG171=23),"",Entrées!N199-Entrées!N198))</f>
        <v>-7</v>
      </c>
      <c r="BT171" s="32">
        <f>IF($BF171&gt;$Y$7,"",IF(AND($BF171=$Y$7,$BG171=23),"",Entrées!O199-Entrées!O198))</f>
        <v>-74</v>
      </c>
      <c r="BU171" s="32">
        <f>IF($BF171&gt;$Y$7,"",IF(AND($BF171=$Y$7,$BG171=23),"",Entrées!P199-Entrées!P198))</f>
        <v>0.5</v>
      </c>
      <c r="BV171" s="32">
        <f>IF($BF171&gt;$Y$7,"",IF(AND($BF171=$Y$7,$BG171=23),"",Entrées!Q199-Entrées!Q198))</f>
        <v>788</v>
      </c>
      <c r="BW171" s="32">
        <f>IF($BF171&gt;$Y$7,"",IF(AND($BF171=$Y$7,$BG171=23),"",Entrées!R199-Entrées!R198))</f>
        <v>0</v>
      </c>
      <c r="BX171" s="32">
        <f>IF($BF171&gt;$Y$7,"",IF(AND($BF171=$Y$7,$BG171=23),"",Entrées!S199-Entrées!S198))</f>
        <v>-127</v>
      </c>
      <c r="BY171" s="32">
        <f>IF($BF171&gt;$Y$7,"",IF(AND($BF171=$Y$7,$BG171=23),"",Entrées!T199-Entrées!T198))</f>
        <v>-100</v>
      </c>
      <c r="BZ171" s="32">
        <f>IF($BF171&gt;$Y$7,"",IF(AND($BF171=$Y$7,$BG171=23),"",Entrées!U199-Entrées!U198))</f>
        <v>-23</v>
      </c>
      <c r="CA171" s="32">
        <f>IF($BF171&gt;$Y$7,"",IF(AND($BF171=$Y$7,$BG171=23),"",Entrées!V199-Entrées!V198))</f>
        <v>-67</v>
      </c>
      <c r="CB171" s="11"/>
      <c r="CD171" s="33">
        <f>IF($BF171&lt;=$Y$7,Entrées!J198/CD$2,"")</f>
        <v>0.11848684210526315</v>
      </c>
      <c r="CE171" s="33">
        <f>IF($BF171&lt;=$Y$7,Entrées!K198/CE$2,"")</f>
        <v>0.25</v>
      </c>
      <c r="CF171" s="11">
        <f t="shared" si="154"/>
        <v>7600</v>
      </c>
      <c r="CG171" s="11">
        <f t="shared" si="155"/>
        <v>4200</v>
      </c>
      <c r="CH171" s="52">
        <f t="shared" si="156"/>
        <v>0.26950009137426939</v>
      </c>
      <c r="CI171" s="52">
        <f t="shared" si="157"/>
        <v>0.11132787698412699</v>
      </c>
      <c r="CK171" s="11"/>
      <c r="CL171" s="11"/>
      <c r="CM171" s="11"/>
      <c r="CN171" s="11"/>
      <c r="CO171" s="11"/>
    </row>
    <row r="172" spans="1:94">
      <c r="C172" s="11">
        <f t="shared" si="190"/>
        <v>5</v>
      </c>
      <c r="D172" s="27">
        <f t="shared" si="187"/>
        <v>13</v>
      </c>
      <c r="E172" s="28">
        <f ca="1">IF($D172&gt;$D$8,"",INDIRECT(ADDRESS(ROW(Entrées!$C$37)+($D172-1)*24+E$11,COLUMN(Entrées!$C$37)+($C172-1),4,TRUE,"Entrées")))</f>
        <v>2415</v>
      </c>
      <c r="F172" s="28">
        <f ca="1">IF($D172&gt;$D$8,"",INDIRECT(ADDRESS(ROW(Entrées!$C$37)+($D172-1)*24+F$11,COLUMN(Entrées!$C$37)+($C172-1),4,TRUE,"Entrées")))</f>
        <v>1996.5</v>
      </c>
      <c r="G172" s="28">
        <f ca="1">IF($D172&gt;$D$8,"",INDIRECT(ADDRESS(ROW(Entrées!$C$37)+($D172-1)*24+G$11,COLUMN(Entrées!$C$37)+($C172-1),4,TRUE,"Entrées")))</f>
        <v>1781.5</v>
      </c>
      <c r="H172" s="28">
        <f ca="1">IF($D172&gt;$D$8,"",INDIRECT(ADDRESS(ROW(Entrées!$C$37)+($D172-1)*24+H$11,COLUMN(Entrées!$C$37)+($C172-1),4,TRUE,"Entrées")))</f>
        <v>1355</v>
      </c>
      <c r="I172" s="28">
        <f ca="1">IF($D172&gt;$D$8,"",INDIRECT(ADDRESS(ROW(Entrées!$C$37)+($D172-1)*24+I$11,COLUMN(Entrées!$C$37)+($C172-1),4,TRUE,"Entrées")))</f>
        <v>938.5</v>
      </c>
      <c r="J172" s="28">
        <f ca="1">IF($D172&gt;$D$8,"",INDIRECT(ADDRESS(ROW(Entrées!$C$37)+($D172-1)*24+J$11,COLUMN(Entrées!$C$37)+($C172-1),4,TRUE,"Entrées")))</f>
        <v>890.5</v>
      </c>
      <c r="K172" s="28">
        <f ca="1">IF($D172&gt;$D$8,"",INDIRECT(ADDRESS(ROW(Entrées!$C$37)+($D172-1)*24+K$11,COLUMN(Entrées!$C$37)+($C172-1),4,TRUE,"Entrées")))</f>
        <v>990.5</v>
      </c>
      <c r="L172" s="28">
        <f ca="1">IF($D172&gt;$D$8,"",INDIRECT(ADDRESS(ROW(Entrées!$C$37)+($D172-1)*24+L$11,COLUMN(Entrées!$C$37)+($C172-1),4,TRUE,"Entrées")))</f>
        <v>917.5</v>
      </c>
      <c r="M172" s="28">
        <f ca="1">IF($D172&gt;$D$8,"",INDIRECT(ADDRESS(ROW(Entrées!$C$37)+($D172-1)*24+M$11,COLUMN(Entrées!$C$37)+($C172-1),4,TRUE,"Entrées")))</f>
        <v>858</v>
      </c>
      <c r="N172" s="28">
        <f ca="1">IF($D172&gt;$D$8,"",INDIRECT(ADDRESS(ROW(Entrées!$C$37)+($D172-1)*24+N$11,COLUMN(Entrées!$C$37)+($C172-1),4,TRUE,"Entrées")))</f>
        <v>839.5</v>
      </c>
      <c r="O172" s="28">
        <f ca="1">IF($D172&gt;$D$8,"",INDIRECT(ADDRESS(ROW(Entrées!$C$37)+($D172-1)*24+O$11,COLUMN(Entrées!$C$37)+($C172-1),4,TRUE,"Entrées")))</f>
        <v>820.5</v>
      </c>
      <c r="P172" s="28">
        <f ca="1">IF($D172&gt;$D$8,"",INDIRECT(ADDRESS(ROW(Entrées!$C$37)+($D172-1)*24+P$11,COLUMN(Entrées!$C$37)+($C172-1),4,TRUE,"Entrées")))</f>
        <v>730.5</v>
      </c>
      <c r="Q172" s="28">
        <f ca="1">IF($D172&gt;$D$8,"",INDIRECT(ADDRESS(ROW(Entrées!$C$37)+($D172-1)*24+Q$11,COLUMN(Entrées!$C$37)+($C172-1),4,TRUE,"Entrées")))</f>
        <v>679</v>
      </c>
      <c r="R172" s="28">
        <f ca="1">IF($D172&gt;$D$8,"",INDIRECT(ADDRESS(ROW(Entrées!$C$37)+($D172-1)*24+R$11,COLUMN(Entrées!$C$37)+($C172-1),4,TRUE,"Entrées")))</f>
        <v>380</v>
      </c>
      <c r="S172" s="28">
        <f ca="1">IF($D172&gt;$D$8,"",INDIRECT(ADDRESS(ROW(Entrées!$C$37)+($D172-1)*24+S$11,COLUMN(Entrées!$C$37)+($C172-1),4,TRUE,"Entrées")))</f>
        <v>358.5</v>
      </c>
      <c r="T172" s="28">
        <f ca="1">IF($D172&gt;$D$8,"",INDIRECT(ADDRESS(ROW(Entrées!$C$37)+($D172-1)*24+T$11,COLUMN(Entrées!$C$37)+($C172-1),4,TRUE,"Entrées")))</f>
        <v>331.5</v>
      </c>
      <c r="U172" s="28">
        <f ca="1">IF($D172&gt;$D$8,"",INDIRECT(ADDRESS(ROW(Entrées!$C$37)+($D172-1)*24+U$11,COLUMN(Entrées!$C$37)+($C172-1),4,TRUE,"Entrées")))</f>
        <v>351.5</v>
      </c>
      <c r="V172" s="28">
        <f ca="1">IF($D172&gt;$D$8,"",INDIRECT(ADDRESS(ROW(Entrées!$C$37)+($D172-1)*24+V$11,COLUMN(Entrées!$C$37)+($C172-1),4,TRUE,"Entrées")))</f>
        <v>363</v>
      </c>
      <c r="W172" s="28">
        <f ca="1">IF($D172&gt;$D$8,"",INDIRECT(ADDRESS(ROW(Entrées!$C$37)+($D172-1)*24+W$11,COLUMN(Entrées!$C$37)+($C172-1),4,TRUE,"Entrées")))</f>
        <v>492</v>
      </c>
      <c r="X172" s="28">
        <f ca="1">IF($D172&gt;$D$8,"",INDIRECT(ADDRESS(ROW(Entrées!$C$37)+($D172-1)*24+X$11,COLUMN(Entrées!$C$37)+($C172-1),4,TRUE,"Entrées")))</f>
        <v>559</v>
      </c>
      <c r="Y172" s="28">
        <f ca="1">IF($D172&gt;$D$8,"",INDIRECT(ADDRESS(ROW(Entrées!$C$37)+($D172-1)*24+Y$11,COLUMN(Entrées!$C$37)+($C172-1),4,TRUE,"Entrées")))</f>
        <v>577</v>
      </c>
      <c r="Z172" s="28">
        <f ca="1">IF($D172&gt;$D$8,"",INDIRECT(ADDRESS(ROW(Entrées!$C$37)+($D172-1)*24+Z$11,COLUMN(Entrées!$C$37)+($C172-1),4,TRUE,"Entrées")))</f>
        <v>626.5</v>
      </c>
      <c r="AA172" s="28">
        <f ca="1">IF($D172&gt;$D$8,"",INDIRECT(ADDRESS(ROW(Entrées!$C$37)+($D172-1)*24+AA$11,COLUMN(Entrées!$C$37)+($C172-1),4,TRUE,"Entrées")))</f>
        <v>511</v>
      </c>
      <c r="AB172" s="28">
        <f ca="1">IF($D172&gt;$D$8,"",INDIRECT(ADDRESS(ROW(Entrées!$C$37)+($D172-1)*24+AB$11,COLUMN(Entrées!$C$37)+($C172-1),4,TRUE,"Entrées")))</f>
        <v>487.5</v>
      </c>
      <c r="AC172" s="11"/>
      <c r="AD172" s="40">
        <f t="shared" ca="1" si="186"/>
        <v>843.75</v>
      </c>
      <c r="AE172" s="40">
        <f t="shared" ca="1" si="188"/>
        <v>2415</v>
      </c>
      <c r="AF172" s="40">
        <f t="shared" ca="1" si="189"/>
        <v>331.5</v>
      </c>
      <c r="AG172" s="4"/>
      <c r="AH172" s="11">
        <f>Entrées!A199</f>
        <v>7</v>
      </c>
      <c r="AI172" s="13">
        <f>Entrées!B199</f>
        <v>18</v>
      </c>
      <c r="AJ172" s="31">
        <f t="shared" ca="1" si="158"/>
        <v>55625.834722222207</v>
      </c>
      <c r="AK172" s="31">
        <f t="shared" ca="1" si="134"/>
        <v>55155.277777777781</v>
      </c>
      <c r="AL172" s="31">
        <f t="shared" ca="1" si="135"/>
        <v>55132.569444444431</v>
      </c>
      <c r="AM172" s="31">
        <f t="shared" ca="1" si="136"/>
        <v>439.35972222222233</v>
      </c>
      <c r="AN172" s="31">
        <f t="shared" ca="1" si="137"/>
        <v>2143.2847222222222</v>
      </c>
      <c r="AO172" s="31">
        <f t="shared" ca="1" si="138"/>
        <v>1711.4715277777773</v>
      </c>
      <c r="AP172" s="31">
        <f t="shared" ca="1" si="139"/>
        <v>43686.806944444448</v>
      </c>
      <c r="AQ172" s="31">
        <f t="shared" ca="1" si="140"/>
        <v>2048.2006944444447</v>
      </c>
      <c r="AR172" s="31">
        <f t="shared" ca="1" si="141"/>
        <v>467.57708333333329</v>
      </c>
      <c r="AS172" s="31">
        <f t="shared" ca="1" si="142"/>
        <v>9872.0041666666693</v>
      </c>
      <c r="AT172" s="31">
        <f t="shared" ca="1" si="143"/>
        <v>-752.91041666666672</v>
      </c>
      <c r="AU172" s="31">
        <f t="shared" ca="1" si="144"/>
        <v>580.30277777777769</v>
      </c>
      <c r="AV172" s="31">
        <f t="shared" ca="1" si="145"/>
        <v>-4570.3041666666659</v>
      </c>
      <c r="AW172" s="31">
        <f t="shared" ca="1" si="146"/>
        <v>53.39583333333335</v>
      </c>
      <c r="AX172" s="31">
        <f t="shared" ca="1" si="147"/>
        <v>1401.9361111111111</v>
      </c>
      <c r="AY172" s="31">
        <f t="shared" ca="1" si="148"/>
        <v>-1132.0805555555555</v>
      </c>
      <c r="AZ172" s="31">
        <f t="shared" ca="1" si="149"/>
        <v>-2177.1819444444441</v>
      </c>
      <c r="BA172" s="31">
        <f t="shared" ca="1" si="150"/>
        <v>644.8125</v>
      </c>
      <c r="BB172" s="31">
        <f t="shared" ca="1" si="151"/>
        <v>-1410.101388888889</v>
      </c>
      <c r="BC172" s="31">
        <f t="shared" ca="1" si="152"/>
        <v>-1800.2902777777781</v>
      </c>
      <c r="BD172" s="11"/>
      <c r="BE172" s="4"/>
      <c r="BF172" s="11">
        <f t="shared" si="153"/>
        <v>7</v>
      </c>
      <c r="BG172" s="11">
        <f t="shared" si="159"/>
        <v>18</v>
      </c>
      <c r="BH172" s="32">
        <f>IF($BF172&gt;$Y$7,"",IF(AND($BF172=$Y$7,$BG172=23),"",Entrées!C200-Entrées!C199))</f>
        <v>4014</v>
      </c>
      <c r="BI172" s="32">
        <f>IF($BF172&gt;$Y$7,"",IF(AND($BF172=$Y$7,$BG172=23),"",Entrées!D200-Entrées!D199))</f>
        <v>3400</v>
      </c>
      <c r="BJ172" s="32">
        <f>IF($BF172&gt;$Y$7,"",IF(AND($BF172=$Y$7,$BG172=23),"",Entrées!E200-Entrées!E199))</f>
        <v>3737.5</v>
      </c>
      <c r="BK172" s="32">
        <f>IF($BF172&gt;$Y$7,"",IF(AND($BF172=$Y$7,$BG172=23),"",Entrées!F200-Entrées!F199))</f>
        <v>-1</v>
      </c>
      <c r="BL172" s="32">
        <f>IF($BF172&gt;$Y$7,"",IF(AND($BF172=$Y$7,$BG172=23),"",Entrées!G200-Entrées!G199))</f>
        <v>471</v>
      </c>
      <c r="BM172" s="32">
        <f>IF($BF172&gt;$Y$7,"",IF(AND($BF172=$Y$7,$BG172=23),"",Entrées!H200-Entrées!H199))</f>
        <v>248.5</v>
      </c>
      <c r="BN172" s="32">
        <f>IF($BF172&gt;$Y$7,"",IF(AND($BF172=$Y$7,$BG172=23),"",Entrées!I200-Entrées!I199))</f>
        <v>920</v>
      </c>
      <c r="BO172" s="32">
        <f>IF($BF172&gt;$Y$7,"",IF(AND($BF172=$Y$7,$BG172=23),"",Entrées!J200-Entrées!J199))</f>
        <v>-66.5</v>
      </c>
      <c r="BP172" s="32">
        <f>IF($BF172&gt;$Y$7,"",IF(AND($BF172=$Y$7,$BG172=23),"",Entrées!K200-Entrées!K199))</f>
        <v>-389.5</v>
      </c>
      <c r="BQ172" s="32">
        <f>IF($BF172&gt;$Y$7,"",IF(AND($BF172=$Y$7,$BG172=23),"",Entrées!L200-Entrées!L199))</f>
        <v>561</v>
      </c>
      <c r="BR172" s="32">
        <f>IF($BF172&gt;$Y$7,"",IF(AND($BF172=$Y$7,$BG172=23),"",Entrées!M200-Entrées!M199))</f>
        <v>1428</v>
      </c>
      <c r="BS172" s="32">
        <f>IF($BF172&gt;$Y$7,"",IF(AND($BF172=$Y$7,$BG172=23),"",Entrées!N200-Entrées!N199))</f>
        <v>1</v>
      </c>
      <c r="BT172" s="32">
        <f>IF($BF172&gt;$Y$7,"",IF(AND($BF172=$Y$7,$BG172=23),"",Entrées!O200-Entrées!O199))</f>
        <v>841.5</v>
      </c>
      <c r="BU172" s="32">
        <f>IF($BF172&gt;$Y$7,"",IF(AND($BF172=$Y$7,$BG172=23),"",Entrées!P200-Entrées!P199))</f>
        <v>5.5</v>
      </c>
      <c r="BV172" s="32">
        <f>IF($BF172&gt;$Y$7,"",IF(AND($BF172=$Y$7,$BG172=23),"",Entrées!Q200-Entrées!Q199))</f>
        <v>0</v>
      </c>
      <c r="BW172" s="32">
        <f>IF($BF172&gt;$Y$7,"",IF(AND($BF172=$Y$7,$BG172=23),"",Entrées!R200-Entrées!R199))</f>
        <v>0</v>
      </c>
      <c r="BX172" s="32">
        <f>IF($BF172&gt;$Y$7,"",IF(AND($BF172=$Y$7,$BG172=23),"",Entrées!S200-Entrées!S199))</f>
        <v>876</v>
      </c>
      <c r="BY172" s="32">
        <f>IF($BF172&gt;$Y$7,"",IF(AND($BF172=$Y$7,$BG172=23),"",Entrées!T200-Entrées!T199))</f>
        <v>0</v>
      </c>
      <c r="BZ172" s="32">
        <f>IF($BF172&gt;$Y$7,"",IF(AND($BF172=$Y$7,$BG172=23),"",Entrées!U200-Entrées!U199))</f>
        <v>-6</v>
      </c>
      <c r="CA172" s="32">
        <f>IF($BF172&gt;$Y$7,"",IF(AND($BF172=$Y$7,$BG172=23),"",Entrées!V200-Entrées!V199))</f>
        <v>-289</v>
      </c>
      <c r="CB172" s="4"/>
      <c r="CC172" s="4"/>
      <c r="CD172" s="33">
        <f>IF($BF172&lt;=$Y$7,Entrées!J199/CD$2,"")</f>
        <v>0.11835526315789474</v>
      </c>
      <c r="CE172" s="33">
        <f>IF($BF172&lt;=$Y$7,Entrées!K199/CE$2,"")</f>
        <v>0.14249999999999999</v>
      </c>
      <c r="CF172" s="11">
        <f t="shared" si="154"/>
        <v>7600</v>
      </c>
      <c r="CG172" s="11">
        <f t="shared" si="155"/>
        <v>4200</v>
      </c>
      <c r="CH172" s="52">
        <f t="shared" si="156"/>
        <v>0.26950009137426939</v>
      </c>
      <c r="CI172" s="52">
        <f t="shared" si="157"/>
        <v>0.11132787698412699</v>
      </c>
      <c r="CK172" s="11"/>
      <c r="CL172" s="4"/>
      <c r="CM172" s="11"/>
      <c r="CN172" s="11"/>
      <c r="CO172" s="4"/>
    </row>
    <row r="173" spans="1:94">
      <c r="C173" s="11">
        <f t="shared" si="190"/>
        <v>5</v>
      </c>
      <c r="D173" s="27">
        <f t="shared" si="187"/>
        <v>14</v>
      </c>
      <c r="E173" s="28">
        <f ca="1">IF($D173&gt;$D$8,"",INDIRECT(ADDRESS(ROW(Entrées!$C$37)+($D173-1)*24+E$11,COLUMN(Entrées!$C$37)+($C173-1),4,TRUE,"Entrées")))</f>
        <v>394</v>
      </c>
      <c r="F173" s="28">
        <f ca="1">IF($D173&gt;$D$8,"",INDIRECT(ADDRESS(ROW(Entrées!$C$37)+($D173-1)*24+F$11,COLUMN(Entrées!$C$37)+($C173-1),4,TRUE,"Entrées")))</f>
        <v>226.5</v>
      </c>
      <c r="G173" s="28">
        <f ca="1">IF($D173&gt;$D$8,"",INDIRECT(ADDRESS(ROW(Entrées!$C$37)+($D173-1)*24+G$11,COLUMN(Entrées!$C$37)+($C173-1),4,TRUE,"Entrées")))</f>
        <v>11</v>
      </c>
      <c r="H173" s="28">
        <f ca="1">IF($D173&gt;$D$8,"",INDIRECT(ADDRESS(ROW(Entrées!$C$37)+($D173-1)*24+H$11,COLUMN(Entrées!$C$37)+($C173-1),4,TRUE,"Entrées")))</f>
        <v>0</v>
      </c>
      <c r="I173" s="28">
        <f ca="1">IF($D173&gt;$D$8,"",INDIRECT(ADDRESS(ROW(Entrées!$C$37)+($D173-1)*24+I$11,COLUMN(Entrées!$C$37)+($C173-1),4,TRUE,"Entrées")))</f>
        <v>0</v>
      </c>
      <c r="J173" s="28">
        <f ca="1">IF($D173&gt;$D$8,"",INDIRECT(ADDRESS(ROW(Entrées!$C$37)+($D173-1)*24+J$11,COLUMN(Entrées!$C$37)+($C173-1),4,TRUE,"Entrées")))</f>
        <v>0</v>
      </c>
      <c r="K173" s="28">
        <f ca="1">IF($D173&gt;$D$8,"",INDIRECT(ADDRESS(ROW(Entrées!$C$37)+($D173-1)*24+K$11,COLUMN(Entrées!$C$37)+($C173-1),4,TRUE,"Entrées")))</f>
        <v>0</v>
      </c>
      <c r="L173" s="28">
        <f ca="1">IF($D173&gt;$D$8,"",INDIRECT(ADDRESS(ROW(Entrées!$C$37)+($D173-1)*24+L$11,COLUMN(Entrées!$C$37)+($C173-1),4,TRUE,"Entrées")))</f>
        <v>0</v>
      </c>
      <c r="M173" s="28">
        <f ca="1">IF($D173&gt;$D$8,"",INDIRECT(ADDRESS(ROW(Entrées!$C$37)+($D173-1)*24+M$11,COLUMN(Entrées!$C$37)+($C173-1),4,TRUE,"Entrées")))</f>
        <v>0</v>
      </c>
      <c r="N173" s="28">
        <f ca="1">IF($D173&gt;$D$8,"",INDIRECT(ADDRESS(ROW(Entrées!$C$37)+($D173-1)*24+N$11,COLUMN(Entrées!$C$37)+($C173-1),4,TRUE,"Entrées")))</f>
        <v>0</v>
      </c>
      <c r="O173" s="28">
        <f ca="1">IF($D173&gt;$D$8,"",INDIRECT(ADDRESS(ROW(Entrées!$C$37)+($D173-1)*24+O$11,COLUMN(Entrées!$C$37)+($C173-1),4,TRUE,"Entrées")))</f>
        <v>0</v>
      </c>
      <c r="P173" s="28">
        <f ca="1">IF($D173&gt;$D$8,"",INDIRECT(ADDRESS(ROW(Entrées!$C$37)+($D173-1)*24+P$11,COLUMN(Entrées!$C$37)+($C173-1),4,TRUE,"Entrées")))</f>
        <v>0</v>
      </c>
      <c r="Q173" s="28">
        <f ca="1">IF($D173&gt;$D$8,"",INDIRECT(ADDRESS(ROW(Entrées!$C$37)+($D173-1)*24+Q$11,COLUMN(Entrées!$C$37)+($C173-1),4,TRUE,"Entrées")))</f>
        <v>0</v>
      </c>
      <c r="R173" s="28">
        <f ca="1">IF($D173&gt;$D$8,"",INDIRECT(ADDRESS(ROW(Entrées!$C$37)+($D173-1)*24+R$11,COLUMN(Entrées!$C$37)+($C173-1),4,TRUE,"Entrées")))</f>
        <v>0</v>
      </c>
      <c r="S173" s="28">
        <f ca="1">IF($D173&gt;$D$8,"",INDIRECT(ADDRESS(ROW(Entrées!$C$37)+($D173-1)*24+S$11,COLUMN(Entrées!$C$37)+($C173-1),4,TRUE,"Entrées")))</f>
        <v>0</v>
      </c>
      <c r="T173" s="28">
        <f ca="1">IF($D173&gt;$D$8,"",INDIRECT(ADDRESS(ROW(Entrées!$C$37)+($D173-1)*24+T$11,COLUMN(Entrées!$C$37)+($C173-1),4,TRUE,"Entrées")))</f>
        <v>0</v>
      </c>
      <c r="U173" s="28">
        <f ca="1">IF($D173&gt;$D$8,"",INDIRECT(ADDRESS(ROW(Entrées!$C$37)+($D173-1)*24+U$11,COLUMN(Entrées!$C$37)+($C173-1),4,TRUE,"Entrées")))</f>
        <v>0</v>
      </c>
      <c r="V173" s="28">
        <f ca="1">IF($D173&gt;$D$8,"",INDIRECT(ADDRESS(ROW(Entrées!$C$37)+($D173-1)*24+V$11,COLUMN(Entrées!$C$37)+($C173-1),4,TRUE,"Entrées")))</f>
        <v>0</v>
      </c>
      <c r="W173" s="28">
        <f ca="1">IF($D173&gt;$D$8,"",INDIRECT(ADDRESS(ROW(Entrées!$C$37)+($D173-1)*24+W$11,COLUMN(Entrées!$C$37)+($C173-1),4,TRUE,"Entrées")))</f>
        <v>0</v>
      </c>
      <c r="X173" s="28">
        <f ca="1">IF($D173&gt;$D$8,"",INDIRECT(ADDRESS(ROW(Entrées!$C$37)+($D173-1)*24+X$11,COLUMN(Entrées!$C$37)+($C173-1),4,TRUE,"Entrées")))</f>
        <v>0</v>
      </c>
      <c r="Y173" s="28">
        <f ca="1">IF($D173&gt;$D$8,"",INDIRECT(ADDRESS(ROW(Entrées!$C$37)+($D173-1)*24+Y$11,COLUMN(Entrées!$C$37)+($C173-1),4,TRUE,"Entrées")))</f>
        <v>0</v>
      </c>
      <c r="Z173" s="28">
        <f ca="1">IF($D173&gt;$D$8,"",INDIRECT(ADDRESS(ROW(Entrées!$C$37)+($D173-1)*24+Z$11,COLUMN(Entrées!$C$37)+($C173-1),4,TRUE,"Entrées")))</f>
        <v>0</v>
      </c>
      <c r="AA173" s="28">
        <f ca="1">IF($D173&gt;$D$8,"",INDIRECT(ADDRESS(ROW(Entrées!$C$37)+($D173-1)*24+AA$11,COLUMN(Entrées!$C$37)+($C173-1),4,TRUE,"Entrées")))</f>
        <v>0</v>
      </c>
      <c r="AB173" s="28">
        <f ca="1">IF($D173&gt;$D$8,"",INDIRECT(ADDRESS(ROW(Entrées!$C$37)+($D173-1)*24+AB$11,COLUMN(Entrées!$C$37)+($C173-1),4,TRUE,"Entrées")))</f>
        <v>0</v>
      </c>
      <c r="AC173" s="11"/>
      <c r="AD173" s="40">
        <f t="shared" ca="1" si="186"/>
        <v>26.3125</v>
      </c>
      <c r="AE173" s="40">
        <f t="shared" ca="1" si="188"/>
        <v>394</v>
      </c>
      <c r="AF173" s="40">
        <f t="shared" ca="1" si="189"/>
        <v>0</v>
      </c>
      <c r="AG173" s="4"/>
      <c r="AH173" s="11">
        <f>Entrées!A200</f>
        <v>7</v>
      </c>
      <c r="AI173" s="13">
        <f>Entrées!B200</f>
        <v>19</v>
      </c>
      <c r="AJ173" s="31">
        <f t="shared" ca="1" si="158"/>
        <v>55625.834722222207</v>
      </c>
      <c r="AK173" s="31">
        <f t="shared" ca="1" si="134"/>
        <v>55155.277777777781</v>
      </c>
      <c r="AL173" s="31">
        <f t="shared" ca="1" si="135"/>
        <v>55132.569444444431</v>
      </c>
      <c r="AM173" s="31">
        <f t="shared" ca="1" si="136"/>
        <v>439.35972222222233</v>
      </c>
      <c r="AN173" s="31">
        <f t="shared" ca="1" si="137"/>
        <v>2143.2847222222222</v>
      </c>
      <c r="AO173" s="31">
        <f t="shared" ca="1" si="138"/>
        <v>1711.4715277777773</v>
      </c>
      <c r="AP173" s="31">
        <f t="shared" ca="1" si="139"/>
        <v>43686.806944444448</v>
      </c>
      <c r="AQ173" s="31">
        <f t="shared" ca="1" si="140"/>
        <v>2048.2006944444447</v>
      </c>
      <c r="AR173" s="31">
        <f t="shared" ca="1" si="141"/>
        <v>467.57708333333329</v>
      </c>
      <c r="AS173" s="31">
        <f t="shared" ca="1" si="142"/>
        <v>9872.0041666666693</v>
      </c>
      <c r="AT173" s="31">
        <f t="shared" ca="1" si="143"/>
        <v>-752.91041666666672</v>
      </c>
      <c r="AU173" s="31">
        <f t="shared" ca="1" si="144"/>
        <v>580.30277777777769</v>
      </c>
      <c r="AV173" s="31">
        <f t="shared" ca="1" si="145"/>
        <v>-4570.3041666666659</v>
      </c>
      <c r="AW173" s="31">
        <f t="shared" ca="1" si="146"/>
        <v>53.39583333333335</v>
      </c>
      <c r="AX173" s="31">
        <f t="shared" ca="1" si="147"/>
        <v>1401.9361111111111</v>
      </c>
      <c r="AY173" s="31">
        <f t="shared" ca="1" si="148"/>
        <v>-1132.0805555555555</v>
      </c>
      <c r="AZ173" s="31">
        <f t="shared" ca="1" si="149"/>
        <v>-2177.1819444444441</v>
      </c>
      <c r="BA173" s="31">
        <f t="shared" ca="1" si="150"/>
        <v>644.8125</v>
      </c>
      <c r="BB173" s="31">
        <f t="shared" ca="1" si="151"/>
        <v>-1410.101388888889</v>
      </c>
      <c r="BC173" s="31">
        <f t="shared" ca="1" si="152"/>
        <v>-1800.2902777777781</v>
      </c>
      <c r="BD173" s="11"/>
      <c r="BE173" s="4"/>
      <c r="BF173" s="11">
        <f t="shared" si="153"/>
        <v>7</v>
      </c>
      <c r="BG173" s="11">
        <f t="shared" si="159"/>
        <v>19</v>
      </c>
      <c r="BH173" s="32">
        <f>IF($BF173&gt;$Y$7,"",IF(AND($BF173=$Y$7,$BG173=23),"",Entrées!C201-Entrées!C200))</f>
        <v>2968</v>
      </c>
      <c r="BI173" s="32">
        <f>IF($BF173&gt;$Y$7,"",IF(AND($BF173=$Y$7,$BG173=23),"",Entrées!D201-Entrées!D200))</f>
        <v>3337.5</v>
      </c>
      <c r="BJ173" s="32">
        <f>IF($BF173&gt;$Y$7,"",IF(AND($BF173=$Y$7,$BG173=23),"",Entrées!E201-Entrées!E200))</f>
        <v>3637.5</v>
      </c>
      <c r="BK173" s="32">
        <f>IF($BF173&gt;$Y$7,"",IF(AND($BF173=$Y$7,$BG173=23),"",Entrées!F201-Entrées!F200))</f>
        <v>-0.5</v>
      </c>
      <c r="BL173" s="32">
        <f>IF($BF173&gt;$Y$7,"",IF(AND($BF173=$Y$7,$BG173=23),"",Entrées!G201-Entrées!G200))</f>
        <v>614</v>
      </c>
      <c r="BM173" s="32">
        <f>IF($BF173&gt;$Y$7,"",IF(AND($BF173=$Y$7,$BG173=23),"",Entrées!H201-Entrées!H200))</f>
        <v>253</v>
      </c>
      <c r="BN173" s="32">
        <f>IF($BF173&gt;$Y$7,"",IF(AND($BF173=$Y$7,$BG173=23),"",Entrées!I201-Entrées!I200))</f>
        <v>170</v>
      </c>
      <c r="BO173" s="32">
        <f>IF($BF173&gt;$Y$7,"",IF(AND($BF173=$Y$7,$BG173=23),"",Entrées!J201-Entrées!J200))</f>
        <v>-74.5</v>
      </c>
      <c r="BP173" s="32">
        <f>IF($BF173&gt;$Y$7,"",IF(AND($BF173=$Y$7,$BG173=23),"",Entrées!K201-Entrées!K200))</f>
        <v>-186.5</v>
      </c>
      <c r="BQ173" s="32">
        <f>IF($BF173&gt;$Y$7,"",IF(AND($BF173=$Y$7,$BG173=23),"",Entrées!L201-Entrées!L200))</f>
        <v>1259</v>
      </c>
      <c r="BR173" s="32">
        <f>IF($BF173&gt;$Y$7,"",IF(AND($BF173=$Y$7,$BG173=23),"",Entrées!M201-Entrées!M200))</f>
        <v>791</v>
      </c>
      <c r="BS173" s="32">
        <f>IF($BF173&gt;$Y$7,"",IF(AND($BF173=$Y$7,$BG173=23),"",Entrées!N201-Entrées!N200))</f>
        <v>1</v>
      </c>
      <c r="BT173" s="32">
        <f>IF($BF173&gt;$Y$7,"",IF(AND($BF173=$Y$7,$BG173=23),"",Entrées!O201-Entrées!O200))</f>
        <v>142.5</v>
      </c>
      <c r="BU173" s="32">
        <f>IF($BF173&gt;$Y$7,"",IF(AND($BF173=$Y$7,$BG173=23),"",Entrées!P201-Entrées!P200))</f>
        <v>8</v>
      </c>
      <c r="BV173" s="32">
        <f>IF($BF173&gt;$Y$7,"",IF(AND($BF173=$Y$7,$BG173=23),"",Entrées!Q201-Entrées!Q200))</f>
        <v>0</v>
      </c>
      <c r="BW173" s="32">
        <f>IF($BF173&gt;$Y$7,"",IF(AND($BF173=$Y$7,$BG173=23),"",Entrées!R201-Entrées!R200))</f>
        <v>0</v>
      </c>
      <c r="BX173" s="32">
        <f>IF($BF173&gt;$Y$7,"",IF(AND($BF173=$Y$7,$BG173=23),"",Entrées!S201-Entrées!S200))</f>
        <v>-27</v>
      </c>
      <c r="BY173" s="32">
        <f>IF($BF173&gt;$Y$7,"",IF(AND($BF173=$Y$7,$BG173=23),"",Entrées!T201-Entrées!T200))</f>
        <v>0</v>
      </c>
      <c r="BZ173" s="32">
        <f>IF($BF173&gt;$Y$7,"",IF(AND($BF173=$Y$7,$BG173=23),"",Entrées!U201-Entrées!U200))</f>
        <v>-78</v>
      </c>
      <c r="CA173" s="32">
        <f>IF($BF173&gt;$Y$7,"",IF(AND($BF173=$Y$7,$BG173=23),"",Entrées!V201-Entrées!V200))</f>
        <v>-359</v>
      </c>
      <c r="CB173" s="4"/>
      <c r="CC173" s="4"/>
      <c r="CD173" s="33">
        <f>IF($BF173&lt;=$Y$7,Entrées!J200/CD$2,"")</f>
        <v>0.10960526315789473</v>
      </c>
      <c r="CE173" s="33">
        <f>IF($BF173&lt;=$Y$7,Entrées!K200/CE$2,"")</f>
        <v>4.9761904761904764E-2</v>
      </c>
      <c r="CF173" s="11">
        <f t="shared" si="154"/>
        <v>7600</v>
      </c>
      <c r="CG173" s="11">
        <f t="shared" si="155"/>
        <v>4200</v>
      </c>
      <c r="CH173" s="52">
        <f t="shared" si="156"/>
        <v>0.26950009137426939</v>
      </c>
      <c r="CI173" s="52">
        <f t="shared" si="157"/>
        <v>0.11132787698412699</v>
      </c>
      <c r="CK173" s="11"/>
      <c r="CL173" s="4"/>
      <c r="CM173" s="11"/>
      <c r="CN173" s="11"/>
      <c r="CO173" s="4"/>
    </row>
    <row r="174" spans="1:94">
      <c r="C174" s="11">
        <f t="shared" si="190"/>
        <v>5</v>
      </c>
      <c r="D174" s="27">
        <f t="shared" si="187"/>
        <v>15</v>
      </c>
      <c r="E174" s="28">
        <f ca="1">IF($D174&gt;$D$8,"",INDIRECT(ADDRESS(ROW(Entrées!$C$37)+($D174-1)*24+E$11,COLUMN(Entrées!$C$37)+($C174-1),4,TRUE,"Entrées")))</f>
        <v>0</v>
      </c>
      <c r="F174" s="28">
        <f ca="1">IF($D174&gt;$D$8,"",INDIRECT(ADDRESS(ROW(Entrées!$C$37)+($D174-1)*24+F$11,COLUMN(Entrées!$C$37)+($C174-1),4,TRUE,"Entrées")))</f>
        <v>0</v>
      </c>
      <c r="G174" s="28">
        <f ca="1">IF($D174&gt;$D$8,"",INDIRECT(ADDRESS(ROW(Entrées!$C$37)+($D174-1)*24+G$11,COLUMN(Entrées!$C$37)+($C174-1),4,TRUE,"Entrées")))</f>
        <v>0</v>
      </c>
      <c r="H174" s="28">
        <f ca="1">IF($D174&gt;$D$8,"",INDIRECT(ADDRESS(ROW(Entrées!$C$37)+($D174-1)*24+H$11,COLUMN(Entrées!$C$37)+($C174-1),4,TRUE,"Entrées")))</f>
        <v>0</v>
      </c>
      <c r="I174" s="28">
        <f ca="1">IF($D174&gt;$D$8,"",INDIRECT(ADDRESS(ROW(Entrées!$C$37)+($D174-1)*24+I$11,COLUMN(Entrées!$C$37)+($C174-1),4,TRUE,"Entrées")))</f>
        <v>52.5</v>
      </c>
      <c r="J174" s="28">
        <f ca="1">IF($D174&gt;$D$8,"",INDIRECT(ADDRESS(ROW(Entrées!$C$37)+($D174-1)*24+J$11,COLUMN(Entrées!$C$37)+($C174-1),4,TRUE,"Entrées")))</f>
        <v>311</v>
      </c>
      <c r="K174" s="28">
        <f ca="1">IF($D174&gt;$D$8,"",INDIRECT(ADDRESS(ROW(Entrées!$C$37)+($D174-1)*24+K$11,COLUMN(Entrées!$C$37)+($C174-1),4,TRUE,"Entrées")))</f>
        <v>926</v>
      </c>
      <c r="L174" s="28">
        <f ca="1">IF($D174&gt;$D$8,"",INDIRECT(ADDRESS(ROW(Entrées!$C$37)+($D174-1)*24+L$11,COLUMN(Entrées!$C$37)+($C174-1),4,TRUE,"Entrées")))</f>
        <v>1544</v>
      </c>
      <c r="M174" s="28">
        <f ca="1">IF($D174&gt;$D$8,"",INDIRECT(ADDRESS(ROW(Entrées!$C$37)+($D174-1)*24+M$11,COLUMN(Entrées!$C$37)+($C174-1),4,TRUE,"Entrées")))</f>
        <v>2192.5</v>
      </c>
      <c r="N174" s="28">
        <f ca="1">IF($D174&gt;$D$8,"",INDIRECT(ADDRESS(ROW(Entrées!$C$37)+($D174-1)*24+N$11,COLUMN(Entrées!$C$37)+($C174-1),4,TRUE,"Entrées")))</f>
        <v>2478</v>
      </c>
      <c r="O174" s="28">
        <f ca="1">IF($D174&gt;$D$8,"",INDIRECT(ADDRESS(ROW(Entrées!$C$37)+($D174-1)*24+O$11,COLUMN(Entrées!$C$37)+($C174-1),4,TRUE,"Entrées")))</f>
        <v>2720.5</v>
      </c>
      <c r="P174" s="28">
        <f ca="1">IF($D174&gt;$D$8,"",INDIRECT(ADDRESS(ROW(Entrées!$C$37)+($D174-1)*24+P$11,COLUMN(Entrées!$C$37)+($C174-1),4,TRUE,"Entrées")))</f>
        <v>2791</v>
      </c>
      <c r="Q174" s="28">
        <f ca="1">IF($D174&gt;$D$8,"",INDIRECT(ADDRESS(ROW(Entrées!$C$37)+($D174-1)*24+Q$11,COLUMN(Entrées!$C$37)+($C174-1),4,TRUE,"Entrées")))</f>
        <v>2746.5</v>
      </c>
      <c r="R174" s="28">
        <f ca="1">IF($D174&gt;$D$8,"",INDIRECT(ADDRESS(ROW(Entrées!$C$37)+($D174-1)*24+R$11,COLUMN(Entrées!$C$37)+($C174-1),4,TRUE,"Entrées")))</f>
        <v>2762</v>
      </c>
      <c r="S174" s="28">
        <f ca="1">IF($D174&gt;$D$8,"",INDIRECT(ADDRESS(ROW(Entrées!$C$37)+($D174-1)*24+S$11,COLUMN(Entrées!$C$37)+($C174-1),4,TRUE,"Entrées")))</f>
        <v>2719.5</v>
      </c>
      <c r="T174" s="28">
        <f ca="1">IF($D174&gt;$D$8,"",INDIRECT(ADDRESS(ROW(Entrées!$C$37)+($D174-1)*24+T$11,COLUMN(Entrées!$C$37)+($C174-1),4,TRUE,"Entrées")))</f>
        <v>2292</v>
      </c>
      <c r="U174" s="28">
        <f ca="1">IF($D174&gt;$D$8,"",INDIRECT(ADDRESS(ROW(Entrées!$C$37)+($D174-1)*24+U$11,COLUMN(Entrées!$C$37)+($C174-1),4,TRUE,"Entrées")))</f>
        <v>2171.5</v>
      </c>
      <c r="V174" s="28">
        <f ca="1">IF($D174&gt;$D$8,"",INDIRECT(ADDRESS(ROW(Entrées!$C$37)+($D174-1)*24+V$11,COLUMN(Entrées!$C$37)+($C174-1),4,TRUE,"Entrées")))</f>
        <v>2156</v>
      </c>
      <c r="W174" s="28">
        <f ca="1">IF($D174&gt;$D$8,"",INDIRECT(ADDRESS(ROW(Entrées!$C$37)+($D174-1)*24+W$11,COLUMN(Entrées!$C$37)+($C174-1),4,TRUE,"Entrées")))</f>
        <v>2497.5</v>
      </c>
      <c r="X174" s="28">
        <f ca="1">IF($D174&gt;$D$8,"",INDIRECT(ADDRESS(ROW(Entrées!$C$37)+($D174-1)*24+X$11,COLUMN(Entrées!$C$37)+($C174-1),4,TRUE,"Entrées")))</f>
        <v>2116</v>
      </c>
      <c r="Y174" s="28">
        <f ca="1">IF($D174&gt;$D$8,"",INDIRECT(ADDRESS(ROW(Entrées!$C$37)+($D174-1)*24+Y$11,COLUMN(Entrées!$C$37)+($C174-1),4,TRUE,"Entrées")))</f>
        <v>2162.5</v>
      </c>
      <c r="Z174" s="28">
        <f ca="1">IF($D174&gt;$D$8,"",INDIRECT(ADDRESS(ROW(Entrées!$C$37)+($D174-1)*24+Z$11,COLUMN(Entrées!$C$37)+($C174-1),4,TRUE,"Entrées")))</f>
        <v>2389</v>
      </c>
      <c r="AA174" s="28">
        <f ca="1">IF($D174&gt;$D$8,"",INDIRECT(ADDRESS(ROW(Entrées!$C$37)+($D174-1)*24+AA$11,COLUMN(Entrées!$C$37)+($C174-1),4,TRUE,"Entrées")))</f>
        <v>2026.5</v>
      </c>
      <c r="AB174" s="28">
        <f ca="1">IF($D174&gt;$D$8,"",INDIRECT(ADDRESS(ROW(Entrées!$C$37)+($D174-1)*24+AB$11,COLUMN(Entrées!$C$37)+($C174-1),4,TRUE,"Entrées")))</f>
        <v>2379</v>
      </c>
      <c r="AC174" s="11"/>
      <c r="AD174" s="40">
        <f t="shared" ca="1" si="186"/>
        <v>1726.3958333333333</v>
      </c>
      <c r="AE174" s="40">
        <f t="shared" ca="1" si="188"/>
        <v>2791</v>
      </c>
      <c r="AF174" s="40">
        <f t="shared" ca="1" si="189"/>
        <v>0</v>
      </c>
      <c r="AG174" s="4"/>
      <c r="AH174" s="11">
        <f>Entrées!A201</f>
        <v>7</v>
      </c>
      <c r="AI174" s="13">
        <f>Entrées!B201</f>
        <v>20</v>
      </c>
      <c r="AJ174" s="31">
        <f t="shared" ca="1" si="158"/>
        <v>55625.834722222207</v>
      </c>
      <c r="AK174" s="31">
        <f t="shared" ca="1" si="134"/>
        <v>55155.277777777781</v>
      </c>
      <c r="AL174" s="31">
        <f t="shared" ca="1" si="135"/>
        <v>55132.569444444431</v>
      </c>
      <c r="AM174" s="31">
        <f t="shared" ca="1" si="136"/>
        <v>439.35972222222233</v>
      </c>
      <c r="AN174" s="31">
        <f t="shared" ca="1" si="137"/>
        <v>2143.2847222222222</v>
      </c>
      <c r="AO174" s="31">
        <f t="shared" ca="1" si="138"/>
        <v>1711.4715277777773</v>
      </c>
      <c r="AP174" s="31">
        <f t="shared" ca="1" si="139"/>
        <v>43686.806944444448</v>
      </c>
      <c r="AQ174" s="31">
        <f t="shared" ca="1" si="140"/>
        <v>2048.2006944444447</v>
      </c>
      <c r="AR174" s="31">
        <f t="shared" ca="1" si="141"/>
        <v>467.57708333333329</v>
      </c>
      <c r="AS174" s="31">
        <f t="shared" ca="1" si="142"/>
        <v>9872.0041666666693</v>
      </c>
      <c r="AT174" s="31">
        <f t="shared" ca="1" si="143"/>
        <v>-752.91041666666672</v>
      </c>
      <c r="AU174" s="31">
        <f t="shared" ca="1" si="144"/>
        <v>580.30277777777769</v>
      </c>
      <c r="AV174" s="31">
        <f t="shared" ca="1" si="145"/>
        <v>-4570.3041666666659</v>
      </c>
      <c r="AW174" s="31">
        <f t="shared" ca="1" si="146"/>
        <v>53.39583333333335</v>
      </c>
      <c r="AX174" s="31">
        <f t="shared" ca="1" si="147"/>
        <v>1401.9361111111111</v>
      </c>
      <c r="AY174" s="31">
        <f t="shared" ca="1" si="148"/>
        <v>-1132.0805555555555</v>
      </c>
      <c r="AZ174" s="31">
        <f t="shared" ca="1" si="149"/>
        <v>-2177.1819444444441</v>
      </c>
      <c r="BA174" s="31">
        <f t="shared" ca="1" si="150"/>
        <v>644.8125</v>
      </c>
      <c r="BB174" s="31">
        <f t="shared" ca="1" si="151"/>
        <v>-1410.101388888889</v>
      </c>
      <c r="BC174" s="31">
        <f t="shared" ca="1" si="152"/>
        <v>-1800.2902777777781</v>
      </c>
      <c r="BD174" s="11"/>
      <c r="BE174" s="4"/>
      <c r="BF174" s="11">
        <f t="shared" si="153"/>
        <v>7</v>
      </c>
      <c r="BG174" s="11">
        <f t="shared" si="159"/>
        <v>20</v>
      </c>
      <c r="BH174" s="32">
        <f>IF($BF174&gt;$Y$7,"",IF(AND($BF174=$Y$7,$BG174=23),"",Entrées!C202-Entrées!C201))</f>
        <v>1671</v>
      </c>
      <c r="BI174" s="32">
        <f>IF($BF174&gt;$Y$7,"",IF(AND($BF174=$Y$7,$BG174=23),"",Entrées!D202-Entrées!D201))</f>
        <v>1250</v>
      </c>
      <c r="BJ174" s="32">
        <f>IF($BF174&gt;$Y$7,"",IF(AND($BF174=$Y$7,$BG174=23),"",Entrées!E202-Entrées!E201))</f>
        <v>1612.5</v>
      </c>
      <c r="BK174" s="32">
        <f>IF($BF174&gt;$Y$7,"",IF(AND($BF174=$Y$7,$BG174=23),"",Entrées!F202-Entrées!F201))</f>
        <v>-2.5</v>
      </c>
      <c r="BL174" s="32">
        <f>IF($BF174&gt;$Y$7,"",IF(AND($BF174=$Y$7,$BG174=23),"",Entrées!G202-Entrées!G201))</f>
        <v>-25.5</v>
      </c>
      <c r="BM174" s="32">
        <f>IF($BF174&gt;$Y$7,"",IF(AND($BF174=$Y$7,$BG174=23),"",Entrées!H202-Entrées!H201))</f>
        <v>-17.5</v>
      </c>
      <c r="BN174" s="32">
        <f>IF($BF174&gt;$Y$7,"",IF(AND($BF174=$Y$7,$BG174=23),"",Entrées!I202-Entrées!I201))</f>
        <v>95</v>
      </c>
      <c r="BO174" s="32">
        <f>IF($BF174&gt;$Y$7,"",IF(AND($BF174=$Y$7,$BG174=23),"",Entrées!J202-Entrées!J201))</f>
        <v>120</v>
      </c>
      <c r="BP174" s="32">
        <f>IF($BF174&gt;$Y$7,"",IF(AND($BF174=$Y$7,$BG174=23),"",Entrées!K202-Entrées!K201))</f>
        <v>-22.5</v>
      </c>
      <c r="BQ174" s="32">
        <f>IF($BF174&gt;$Y$7,"",IF(AND($BF174=$Y$7,$BG174=23),"",Entrées!L202-Entrées!L201))</f>
        <v>1545.5</v>
      </c>
      <c r="BR174" s="32">
        <f>IF($BF174&gt;$Y$7,"",IF(AND($BF174=$Y$7,$BG174=23),"",Entrées!M202-Entrées!M201))</f>
        <v>497.5</v>
      </c>
      <c r="BS174" s="32">
        <f>IF($BF174&gt;$Y$7,"",IF(AND($BF174=$Y$7,$BG174=23),"",Entrées!N202-Entrées!N201))</f>
        <v>-1.5</v>
      </c>
      <c r="BT174" s="32">
        <f>IF($BF174&gt;$Y$7,"",IF(AND($BF174=$Y$7,$BG174=23),"",Entrées!O202-Entrées!O201))</f>
        <v>-518.5</v>
      </c>
      <c r="BU174" s="32">
        <f>IF($BF174&gt;$Y$7,"",IF(AND($BF174=$Y$7,$BG174=23),"",Entrées!P202-Entrées!P201))</f>
        <v>-3.5</v>
      </c>
      <c r="BV174" s="32">
        <f>IF($BF174&gt;$Y$7,"",IF(AND($BF174=$Y$7,$BG174=23),"",Entrées!Q202-Entrées!Q201))</f>
        <v>0</v>
      </c>
      <c r="BW174" s="32">
        <f>IF($BF174&gt;$Y$7,"",IF(AND($BF174=$Y$7,$BG174=23),"",Entrées!R202-Entrées!R201))</f>
        <v>0</v>
      </c>
      <c r="BX174" s="32">
        <f>IF($BF174&gt;$Y$7,"",IF(AND($BF174=$Y$7,$BG174=23),"",Entrées!S202-Entrées!S201))</f>
        <v>-74</v>
      </c>
      <c r="BY174" s="32">
        <f>IF($BF174&gt;$Y$7,"",IF(AND($BF174=$Y$7,$BG174=23),"",Entrées!T202-Entrées!T201))</f>
        <v>0</v>
      </c>
      <c r="BZ174" s="32">
        <f>IF($BF174&gt;$Y$7,"",IF(AND($BF174=$Y$7,$BG174=23),"",Entrées!U202-Entrées!U201))</f>
        <v>-12</v>
      </c>
      <c r="CA174" s="32">
        <f>IF($BF174&gt;$Y$7,"",IF(AND($BF174=$Y$7,$BG174=23),"",Entrées!V202-Entrées!V201))</f>
        <v>-173</v>
      </c>
      <c r="CB174" s="4"/>
      <c r="CC174" s="4"/>
      <c r="CD174" s="33">
        <f>IF($BF174&lt;=$Y$7,Entrées!J201/CD$2,"")</f>
        <v>9.9802631578947365E-2</v>
      </c>
      <c r="CE174" s="33">
        <f>IF($BF174&lt;=$Y$7,Entrées!K201/CE$2,"")</f>
        <v>5.3571428571428572E-3</v>
      </c>
      <c r="CF174" s="11">
        <f t="shared" si="154"/>
        <v>7600</v>
      </c>
      <c r="CG174" s="11">
        <f t="shared" si="155"/>
        <v>4200</v>
      </c>
      <c r="CH174" s="52">
        <f t="shared" si="156"/>
        <v>0.26950009137426939</v>
      </c>
      <c r="CI174" s="52">
        <f t="shared" si="157"/>
        <v>0.11132787698412699</v>
      </c>
      <c r="CK174" s="11"/>
      <c r="CL174" s="4"/>
      <c r="CM174" s="11"/>
      <c r="CN174" s="11"/>
      <c r="CO174" s="4"/>
    </row>
    <row r="175" spans="1:94">
      <c r="C175" s="11">
        <f t="shared" si="190"/>
        <v>5</v>
      </c>
      <c r="D175" s="27">
        <f t="shared" si="187"/>
        <v>16</v>
      </c>
      <c r="E175" s="28">
        <f ca="1">IF($D175&gt;$D$8,"",INDIRECT(ADDRESS(ROW(Entrées!$C$37)+($D175-1)*24+E$11,COLUMN(Entrées!$C$37)+($C175-1),4,TRUE,"Entrées")))</f>
        <v>2389</v>
      </c>
      <c r="F175" s="28">
        <f ca="1">IF($D175&gt;$D$8,"",INDIRECT(ADDRESS(ROW(Entrées!$C$37)+($D175-1)*24+F$11,COLUMN(Entrées!$C$37)+($C175-1),4,TRUE,"Entrées")))</f>
        <v>1926.5</v>
      </c>
      <c r="G175" s="28">
        <f ca="1">IF($D175&gt;$D$8,"",INDIRECT(ADDRESS(ROW(Entrées!$C$37)+($D175-1)*24+G$11,COLUMN(Entrées!$C$37)+($C175-1),4,TRUE,"Entrées")))</f>
        <v>1908.5</v>
      </c>
      <c r="H175" s="28">
        <f ca="1">IF($D175&gt;$D$8,"",INDIRECT(ADDRESS(ROW(Entrées!$C$37)+($D175-1)*24+H$11,COLUMN(Entrées!$C$37)+($C175-1),4,TRUE,"Entrées")))</f>
        <v>1783</v>
      </c>
      <c r="I175" s="28">
        <f ca="1">IF($D175&gt;$D$8,"",INDIRECT(ADDRESS(ROW(Entrées!$C$37)+($D175-1)*24+I$11,COLUMN(Entrées!$C$37)+($C175-1),4,TRUE,"Entrées")))</f>
        <v>1729</v>
      </c>
      <c r="J175" s="28">
        <f ca="1">IF($D175&gt;$D$8,"",INDIRECT(ADDRESS(ROW(Entrées!$C$37)+($D175-1)*24+J$11,COLUMN(Entrées!$C$37)+($C175-1),4,TRUE,"Entrées")))</f>
        <v>1855.5</v>
      </c>
      <c r="K175" s="28">
        <f ca="1">IF($D175&gt;$D$8,"",INDIRECT(ADDRESS(ROW(Entrées!$C$37)+($D175-1)*24+K$11,COLUMN(Entrées!$C$37)+($C175-1),4,TRUE,"Entrées")))</f>
        <v>2340.5</v>
      </c>
      <c r="L175" s="28">
        <f ca="1">IF($D175&gt;$D$8,"",INDIRECT(ADDRESS(ROW(Entrées!$C$37)+($D175-1)*24+L$11,COLUMN(Entrées!$C$37)+($C175-1),4,TRUE,"Entrées")))</f>
        <v>2937</v>
      </c>
      <c r="M175" s="28">
        <f ca="1">IF($D175&gt;$D$8,"",INDIRECT(ADDRESS(ROW(Entrées!$C$37)+($D175-1)*24+M$11,COLUMN(Entrées!$C$37)+($C175-1),4,TRUE,"Entrées")))</f>
        <v>3036</v>
      </c>
      <c r="N175" s="28">
        <f ca="1">IF($D175&gt;$D$8,"",INDIRECT(ADDRESS(ROW(Entrées!$C$37)+($D175-1)*24+N$11,COLUMN(Entrées!$C$37)+($C175-1),4,TRUE,"Entrées")))</f>
        <v>3035.5</v>
      </c>
      <c r="O175" s="28">
        <f ca="1">IF($D175&gt;$D$8,"",INDIRECT(ADDRESS(ROW(Entrées!$C$37)+($D175-1)*24+O$11,COLUMN(Entrées!$C$37)+($C175-1),4,TRUE,"Entrées")))</f>
        <v>2795.5</v>
      </c>
      <c r="P175" s="28">
        <f ca="1">IF($D175&gt;$D$8,"",INDIRECT(ADDRESS(ROW(Entrées!$C$37)+($D175-1)*24+P$11,COLUMN(Entrées!$C$37)+($C175-1),4,TRUE,"Entrées")))</f>
        <v>2727</v>
      </c>
      <c r="Q175" s="28">
        <f ca="1">IF($D175&gt;$D$8,"",INDIRECT(ADDRESS(ROW(Entrées!$C$37)+($D175-1)*24+Q$11,COLUMN(Entrées!$C$37)+($C175-1),4,TRUE,"Entrées")))</f>
        <v>2823</v>
      </c>
      <c r="R175" s="28">
        <f ca="1">IF($D175&gt;$D$8,"",INDIRECT(ADDRESS(ROW(Entrées!$C$37)+($D175-1)*24+R$11,COLUMN(Entrées!$C$37)+($C175-1),4,TRUE,"Entrées")))</f>
        <v>2856.5</v>
      </c>
      <c r="S175" s="28">
        <f ca="1">IF($D175&gt;$D$8,"",INDIRECT(ADDRESS(ROW(Entrées!$C$37)+($D175-1)*24+S$11,COLUMN(Entrées!$C$37)+($C175-1),4,TRUE,"Entrées")))</f>
        <v>2723.5</v>
      </c>
      <c r="T175" s="28">
        <f ca="1">IF($D175&gt;$D$8,"",INDIRECT(ADDRESS(ROW(Entrées!$C$37)+($D175-1)*24+T$11,COLUMN(Entrées!$C$37)+($C175-1),4,TRUE,"Entrées")))</f>
        <v>2254.5</v>
      </c>
      <c r="U175" s="28">
        <f ca="1">IF($D175&gt;$D$8,"",INDIRECT(ADDRESS(ROW(Entrées!$C$37)+($D175-1)*24+U$11,COLUMN(Entrées!$C$37)+($C175-1),4,TRUE,"Entrées")))</f>
        <v>2079.5</v>
      </c>
      <c r="V175" s="28">
        <f ca="1">IF($D175&gt;$D$8,"",INDIRECT(ADDRESS(ROW(Entrées!$C$37)+($D175-1)*24+V$11,COLUMN(Entrées!$C$37)+($C175-1),4,TRUE,"Entrées")))</f>
        <v>2049</v>
      </c>
      <c r="W175" s="28">
        <f ca="1">IF($D175&gt;$D$8,"",INDIRECT(ADDRESS(ROW(Entrées!$C$37)+($D175-1)*24+W$11,COLUMN(Entrées!$C$37)+($C175-1),4,TRUE,"Entrées")))</f>
        <v>2181</v>
      </c>
      <c r="X175" s="28">
        <f ca="1">IF($D175&gt;$D$8,"",INDIRECT(ADDRESS(ROW(Entrées!$C$37)+($D175-1)*24+X$11,COLUMN(Entrées!$C$37)+($C175-1),4,TRUE,"Entrées")))</f>
        <v>2847.5</v>
      </c>
      <c r="Y175" s="28">
        <f ca="1">IF($D175&gt;$D$8,"",INDIRECT(ADDRESS(ROW(Entrées!$C$37)+($D175-1)*24+Y$11,COLUMN(Entrées!$C$37)+($C175-1),4,TRUE,"Entrées")))</f>
        <v>2880</v>
      </c>
      <c r="Z175" s="28">
        <f ca="1">IF($D175&gt;$D$8,"",INDIRECT(ADDRESS(ROW(Entrées!$C$37)+($D175-1)*24+Z$11,COLUMN(Entrées!$C$37)+($C175-1),4,TRUE,"Entrées")))</f>
        <v>2789.5</v>
      </c>
      <c r="AA175" s="28">
        <f ca="1">IF($D175&gt;$D$8,"",INDIRECT(ADDRESS(ROW(Entrées!$C$37)+($D175-1)*24+AA$11,COLUMN(Entrées!$C$37)+($C175-1),4,TRUE,"Entrées")))</f>
        <v>2466.5</v>
      </c>
      <c r="AB175" s="28">
        <f ca="1">IF($D175&gt;$D$8,"",INDIRECT(ADDRESS(ROW(Entrées!$C$37)+($D175-1)*24+AB$11,COLUMN(Entrées!$C$37)+($C175-1),4,TRUE,"Entrées")))</f>
        <v>2393.5</v>
      </c>
      <c r="AC175" s="11"/>
      <c r="AD175" s="40">
        <f t="shared" ca="1" si="186"/>
        <v>2450.2916666666665</v>
      </c>
      <c r="AE175" s="40">
        <f t="shared" ca="1" si="188"/>
        <v>3036</v>
      </c>
      <c r="AF175" s="40">
        <f t="shared" ca="1" si="189"/>
        <v>1729</v>
      </c>
      <c r="AG175" s="4"/>
      <c r="AH175" s="11">
        <f>Entrées!A202</f>
        <v>7</v>
      </c>
      <c r="AI175" s="13">
        <f>Entrées!B202</f>
        <v>21</v>
      </c>
      <c r="AJ175" s="31">
        <f t="shared" ca="1" si="158"/>
        <v>55625.834722222207</v>
      </c>
      <c r="AK175" s="31">
        <f t="shared" ca="1" si="134"/>
        <v>55155.277777777781</v>
      </c>
      <c r="AL175" s="31">
        <f t="shared" ca="1" si="135"/>
        <v>55132.569444444431</v>
      </c>
      <c r="AM175" s="31">
        <f t="shared" ca="1" si="136"/>
        <v>439.35972222222233</v>
      </c>
      <c r="AN175" s="31">
        <f t="shared" ca="1" si="137"/>
        <v>2143.2847222222222</v>
      </c>
      <c r="AO175" s="31">
        <f t="shared" ca="1" si="138"/>
        <v>1711.4715277777773</v>
      </c>
      <c r="AP175" s="31">
        <f t="shared" ca="1" si="139"/>
        <v>43686.806944444448</v>
      </c>
      <c r="AQ175" s="31">
        <f t="shared" ca="1" si="140"/>
        <v>2048.2006944444447</v>
      </c>
      <c r="AR175" s="31">
        <f t="shared" ca="1" si="141"/>
        <v>467.57708333333329</v>
      </c>
      <c r="AS175" s="31">
        <f t="shared" ca="1" si="142"/>
        <v>9872.0041666666693</v>
      </c>
      <c r="AT175" s="31">
        <f t="shared" ca="1" si="143"/>
        <v>-752.91041666666672</v>
      </c>
      <c r="AU175" s="31">
        <f t="shared" ca="1" si="144"/>
        <v>580.30277777777769</v>
      </c>
      <c r="AV175" s="31">
        <f t="shared" ca="1" si="145"/>
        <v>-4570.3041666666659</v>
      </c>
      <c r="AW175" s="31">
        <f t="shared" ca="1" si="146"/>
        <v>53.39583333333335</v>
      </c>
      <c r="AX175" s="31">
        <f t="shared" ca="1" si="147"/>
        <v>1401.9361111111111</v>
      </c>
      <c r="AY175" s="31">
        <f t="shared" ca="1" si="148"/>
        <v>-1132.0805555555555</v>
      </c>
      <c r="AZ175" s="31">
        <f t="shared" ca="1" si="149"/>
        <v>-2177.1819444444441</v>
      </c>
      <c r="BA175" s="31">
        <f t="shared" ca="1" si="150"/>
        <v>644.8125</v>
      </c>
      <c r="BB175" s="31">
        <f t="shared" ca="1" si="151"/>
        <v>-1410.101388888889</v>
      </c>
      <c r="BC175" s="31">
        <f t="shared" ca="1" si="152"/>
        <v>-1800.2902777777781</v>
      </c>
      <c r="BD175" s="11"/>
      <c r="BE175" s="4"/>
      <c r="BF175" s="11">
        <f t="shared" si="153"/>
        <v>7</v>
      </c>
      <c r="BG175" s="11">
        <f t="shared" si="159"/>
        <v>21</v>
      </c>
      <c r="BH175" s="32">
        <f>IF($BF175&gt;$Y$7,"",IF(AND($BF175=$Y$7,$BG175=23),"",Entrées!C203-Entrées!C202))</f>
        <v>-1377.5</v>
      </c>
      <c r="BI175" s="32">
        <f>IF($BF175&gt;$Y$7,"",IF(AND($BF175=$Y$7,$BG175=23),"",Entrées!D203-Entrées!D202))</f>
        <v>-337.5</v>
      </c>
      <c r="BJ175" s="32">
        <f>IF($BF175&gt;$Y$7,"",IF(AND($BF175=$Y$7,$BG175=23),"",Entrées!E203-Entrées!E202))</f>
        <v>62.5</v>
      </c>
      <c r="BK175" s="32">
        <f>IF($BF175&gt;$Y$7,"",IF(AND($BF175=$Y$7,$BG175=23),"",Entrées!F203-Entrées!F202))</f>
        <v>-1</v>
      </c>
      <c r="BL175" s="32">
        <f>IF($BF175&gt;$Y$7,"",IF(AND($BF175=$Y$7,$BG175=23),"",Entrées!G203-Entrées!G202))</f>
        <v>-436</v>
      </c>
      <c r="BM175" s="32">
        <f>IF($BF175&gt;$Y$7,"",IF(AND($BF175=$Y$7,$BG175=23),"",Entrées!H203-Entrées!H202))</f>
        <v>-70.5</v>
      </c>
      <c r="BN175" s="32">
        <f>IF($BF175&gt;$Y$7,"",IF(AND($BF175=$Y$7,$BG175=23),"",Entrées!I203-Entrées!I202))</f>
        <v>-155.5</v>
      </c>
      <c r="BO175" s="32">
        <f>IF($BF175&gt;$Y$7,"",IF(AND($BF175=$Y$7,$BG175=23),"",Entrées!J203-Entrées!J202))</f>
        <v>198.5</v>
      </c>
      <c r="BP175" s="32">
        <f>IF($BF175&gt;$Y$7,"",IF(AND($BF175=$Y$7,$BG175=23),"",Entrées!K203-Entrées!K202))</f>
        <v>0</v>
      </c>
      <c r="BQ175" s="32">
        <f>IF($BF175&gt;$Y$7,"",IF(AND($BF175=$Y$7,$BG175=23),"",Entrées!L203-Entrées!L202))</f>
        <v>-957.5</v>
      </c>
      <c r="BR175" s="32">
        <f>IF($BF175&gt;$Y$7,"",IF(AND($BF175=$Y$7,$BG175=23),"",Entrées!M203-Entrées!M202))</f>
        <v>0</v>
      </c>
      <c r="BS175" s="32">
        <f>IF($BF175&gt;$Y$7,"",IF(AND($BF175=$Y$7,$BG175=23),"",Entrées!N203-Entrées!N202))</f>
        <v>-4</v>
      </c>
      <c r="BT175" s="32">
        <f>IF($BF175&gt;$Y$7,"",IF(AND($BF175=$Y$7,$BG175=23),"",Entrées!O203-Entrées!O202))</f>
        <v>50</v>
      </c>
      <c r="BU175" s="32">
        <f>IF($BF175&gt;$Y$7,"",IF(AND($BF175=$Y$7,$BG175=23),"",Entrées!P203-Entrées!P202))</f>
        <v>-5.5</v>
      </c>
      <c r="BV175" s="32">
        <f>IF($BF175&gt;$Y$7,"",IF(AND($BF175=$Y$7,$BG175=23),"",Entrées!Q203-Entrées!Q202))</f>
        <v>0</v>
      </c>
      <c r="BW175" s="32">
        <f>IF($BF175&gt;$Y$7,"",IF(AND($BF175=$Y$7,$BG175=23),"",Entrées!R203-Entrées!R202))</f>
        <v>0</v>
      </c>
      <c r="BX175" s="32">
        <f>IF($BF175&gt;$Y$7,"",IF(AND($BF175=$Y$7,$BG175=23),"",Entrées!S203-Entrées!S202))</f>
        <v>54</v>
      </c>
      <c r="BY175" s="32">
        <f>IF($BF175&gt;$Y$7,"",IF(AND($BF175=$Y$7,$BG175=23),"",Entrées!T203-Entrées!T202))</f>
        <v>0</v>
      </c>
      <c r="BZ175" s="32">
        <f>IF($BF175&gt;$Y$7,"",IF(AND($BF175=$Y$7,$BG175=23),"",Entrées!U203-Entrées!U202))</f>
        <v>139</v>
      </c>
      <c r="CA175" s="32">
        <f>IF($BF175&gt;$Y$7,"",IF(AND($BF175=$Y$7,$BG175=23),"",Entrées!V203-Entrées!V202))</f>
        <v>409</v>
      </c>
      <c r="CB175" s="4"/>
      <c r="CC175" s="4"/>
      <c r="CD175" s="33">
        <f>IF($BF175&lt;=$Y$7,Entrées!J202/CD$2,"")</f>
        <v>0.1155921052631579</v>
      </c>
      <c r="CE175" s="33">
        <f>IF($BF175&lt;=$Y$7,Entrées!K202/CE$2,"")</f>
        <v>0</v>
      </c>
      <c r="CF175" s="11">
        <f t="shared" si="154"/>
        <v>7600</v>
      </c>
      <c r="CG175" s="11">
        <f t="shared" si="155"/>
        <v>4200</v>
      </c>
      <c r="CH175" s="52">
        <f t="shared" si="156"/>
        <v>0.26950009137426939</v>
      </c>
      <c r="CI175" s="52">
        <f t="shared" si="157"/>
        <v>0.11132787698412699</v>
      </c>
      <c r="CK175" s="11"/>
      <c r="CL175" s="4"/>
      <c r="CM175" s="11"/>
      <c r="CN175" s="11"/>
      <c r="CO175" s="4"/>
    </row>
    <row r="176" spans="1:94">
      <c r="A176" s="11">
        <f>ROW(E160)</f>
        <v>160</v>
      </c>
      <c r="C176" s="11">
        <f t="shared" si="190"/>
        <v>5</v>
      </c>
      <c r="D176" s="27">
        <f t="shared" si="187"/>
        <v>17</v>
      </c>
      <c r="E176" s="28">
        <f ca="1">IF($D176&gt;$D$8,"",INDIRECT(ADDRESS(ROW(Entrées!$C$37)+($D176-1)*24+E$11,COLUMN(Entrées!$C$37)+($C176-1),4,TRUE,"Entrées")))</f>
        <v>2207.5</v>
      </c>
      <c r="F176" s="28">
        <f ca="1">IF($D176&gt;$D$8,"",INDIRECT(ADDRESS(ROW(Entrées!$C$37)+($D176-1)*24+F$11,COLUMN(Entrées!$C$37)+($C176-1),4,TRUE,"Entrées")))</f>
        <v>1577.5</v>
      </c>
      <c r="G176" s="28">
        <f ca="1">IF($D176&gt;$D$8,"",INDIRECT(ADDRESS(ROW(Entrées!$C$37)+($D176-1)*24+G$11,COLUMN(Entrées!$C$37)+($C176-1),4,TRUE,"Entrées")))</f>
        <v>1418.5</v>
      </c>
      <c r="H176" s="28">
        <f ca="1">IF($D176&gt;$D$8,"",INDIRECT(ADDRESS(ROW(Entrées!$C$37)+($D176-1)*24+H$11,COLUMN(Entrées!$C$37)+($C176-1),4,TRUE,"Entrées")))</f>
        <v>1388.5</v>
      </c>
      <c r="I176" s="28">
        <f ca="1">IF($D176&gt;$D$8,"",INDIRECT(ADDRESS(ROW(Entrées!$C$37)+($D176-1)*24+I$11,COLUMN(Entrées!$C$37)+($C176-1),4,TRUE,"Entrées")))</f>
        <v>1146.5</v>
      </c>
      <c r="J176" s="28">
        <f ca="1">IF($D176&gt;$D$8,"",INDIRECT(ADDRESS(ROW(Entrées!$C$37)+($D176-1)*24+J$11,COLUMN(Entrées!$C$37)+($C176-1),4,TRUE,"Entrées")))</f>
        <v>1121</v>
      </c>
      <c r="K176" s="28">
        <f ca="1">IF($D176&gt;$D$8,"",INDIRECT(ADDRESS(ROW(Entrées!$C$37)+($D176-1)*24+K$11,COLUMN(Entrées!$C$37)+($C176-1),4,TRUE,"Entrées")))</f>
        <v>1500</v>
      </c>
      <c r="L176" s="28">
        <f ca="1">IF($D176&gt;$D$8,"",INDIRECT(ADDRESS(ROW(Entrées!$C$37)+($D176-1)*24+L$11,COLUMN(Entrées!$C$37)+($C176-1),4,TRUE,"Entrées")))</f>
        <v>1661</v>
      </c>
      <c r="M176" s="28">
        <f ca="1">IF($D176&gt;$D$8,"",INDIRECT(ADDRESS(ROW(Entrées!$C$37)+($D176-1)*24+M$11,COLUMN(Entrées!$C$37)+($C176-1),4,TRUE,"Entrées")))</f>
        <v>1587</v>
      </c>
      <c r="N176" s="28">
        <f ca="1">IF($D176&gt;$D$8,"",INDIRECT(ADDRESS(ROW(Entrées!$C$37)+($D176-1)*24+N$11,COLUMN(Entrées!$C$37)+($C176-1),4,TRUE,"Entrées")))</f>
        <v>1469.5</v>
      </c>
      <c r="O176" s="28">
        <f ca="1">IF($D176&gt;$D$8,"",INDIRECT(ADDRESS(ROW(Entrées!$C$37)+($D176-1)*24+O$11,COLUMN(Entrées!$C$37)+($C176-1),4,TRUE,"Entrées")))</f>
        <v>1519</v>
      </c>
      <c r="P176" s="28">
        <f ca="1">IF($D176&gt;$D$8,"",INDIRECT(ADDRESS(ROW(Entrées!$C$37)+($D176-1)*24+P$11,COLUMN(Entrées!$C$37)+($C176-1),4,TRUE,"Entrées")))</f>
        <v>1388</v>
      </c>
      <c r="Q176" s="28">
        <f ca="1">IF($D176&gt;$D$8,"",INDIRECT(ADDRESS(ROW(Entrées!$C$37)+($D176-1)*24+Q$11,COLUMN(Entrées!$C$37)+($C176-1),4,TRUE,"Entrées")))</f>
        <v>1126</v>
      </c>
      <c r="R176" s="28">
        <f ca="1">IF($D176&gt;$D$8,"",INDIRECT(ADDRESS(ROW(Entrées!$C$37)+($D176-1)*24+R$11,COLUMN(Entrées!$C$37)+($C176-1),4,TRUE,"Entrées")))</f>
        <v>959</v>
      </c>
      <c r="S176" s="28">
        <f ca="1">IF($D176&gt;$D$8,"",INDIRECT(ADDRESS(ROW(Entrées!$C$37)+($D176-1)*24+S$11,COLUMN(Entrées!$C$37)+($C176-1),4,TRUE,"Entrées")))</f>
        <v>970.5</v>
      </c>
      <c r="T176" s="28">
        <f ca="1">IF($D176&gt;$D$8,"",INDIRECT(ADDRESS(ROW(Entrées!$C$37)+($D176-1)*24+T$11,COLUMN(Entrées!$C$37)+($C176-1),4,TRUE,"Entrées")))</f>
        <v>992</v>
      </c>
      <c r="U176" s="28">
        <f ca="1">IF($D176&gt;$D$8,"",INDIRECT(ADDRESS(ROW(Entrées!$C$37)+($D176-1)*24+U$11,COLUMN(Entrées!$C$37)+($C176-1),4,TRUE,"Entrées")))</f>
        <v>972.5</v>
      </c>
      <c r="V176" s="28">
        <f ca="1">IF($D176&gt;$D$8,"",INDIRECT(ADDRESS(ROW(Entrées!$C$37)+($D176-1)*24+V$11,COLUMN(Entrées!$C$37)+($C176-1),4,TRUE,"Entrées")))</f>
        <v>975</v>
      </c>
      <c r="W176" s="28">
        <f ca="1">IF($D176&gt;$D$8,"",INDIRECT(ADDRESS(ROW(Entrées!$C$37)+($D176-1)*24+W$11,COLUMN(Entrées!$C$37)+($C176-1),4,TRUE,"Entrées")))</f>
        <v>969.5</v>
      </c>
      <c r="X176" s="28">
        <f ca="1">IF($D176&gt;$D$8,"",INDIRECT(ADDRESS(ROW(Entrées!$C$37)+($D176-1)*24+X$11,COLUMN(Entrées!$C$37)+($C176-1),4,TRUE,"Entrées")))</f>
        <v>1005.5</v>
      </c>
      <c r="Y176" s="28">
        <f ca="1">IF($D176&gt;$D$8,"",INDIRECT(ADDRESS(ROW(Entrées!$C$37)+($D176-1)*24+Y$11,COLUMN(Entrées!$C$37)+($C176-1),4,TRUE,"Entrées")))</f>
        <v>905</v>
      </c>
      <c r="Z176" s="28">
        <f ca="1">IF($D176&gt;$D$8,"",INDIRECT(ADDRESS(ROW(Entrées!$C$37)+($D176-1)*24+Z$11,COLUMN(Entrées!$C$37)+($C176-1),4,TRUE,"Entrées")))</f>
        <v>806</v>
      </c>
      <c r="AA176" s="28">
        <f ca="1">IF($D176&gt;$D$8,"",INDIRECT(ADDRESS(ROW(Entrées!$C$37)+($D176-1)*24+AA$11,COLUMN(Entrées!$C$37)+($C176-1),4,TRUE,"Entrées")))</f>
        <v>878</v>
      </c>
      <c r="AB176" s="28">
        <f ca="1">IF($D176&gt;$D$8,"",INDIRECT(ADDRESS(ROW(Entrées!$C$37)+($D176-1)*24+AB$11,COLUMN(Entrées!$C$37)+($C176-1),4,TRUE,"Entrées")))</f>
        <v>1033.5</v>
      </c>
      <c r="AC176" s="11"/>
      <c r="AD176" s="40">
        <f t="shared" ca="1" si="186"/>
        <v>1232.3541666666667</v>
      </c>
      <c r="AE176" s="40">
        <f t="shared" ca="1" si="188"/>
        <v>2207.5</v>
      </c>
      <c r="AF176" s="40">
        <f t="shared" ca="1" si="189"/>
        <v>806</v>
      </c>
      <c r="AG176" s="4"/>
      <c r="AH176" s="11">
        <f>Entrées!A203</f>
        <v>7</v>
      </c>
      <c r="AI176" s="13">
        <f>Entrées!B203</f>
        <v>22</v>
      </c>
      <c r="AJ176" s="31">
        <f t="shared" ca="1" si="158"/>
        <v>55625.834722222207</v>
      </c>
      <c r="AK176" s="31">
        <f t="shared" ca="1" si="134"/>
        <v>55155.277777777781</v>
      </c>
      <c r="AL176" s="31">
        <f t="shared" ca="1" si="135"/>
        <v>55132.569444444431</v>
      </c>
      <c r="AM176" s="31">
        <f t="shared" ca="1" si="136"/>
        <v>439.35972222222233</v>
      </c>
      <c r="AN176" s="31">
        <f t="shared" ca="1" si="137"/>
        <v>2143.2847222222222</v>
      </c>
      <c r="AO176" s="31">
        <f t="shared" ca="1" si="138"/>
        <v>1711.4715277777773</v>
      </c>
      <c r="AP176" s="31">
        <f t="shared" ca="1" si="139"/>
        <v>43686.806944444448</v>
      </c>
      <c r="AQ176" s="31">
        <f t="shared" ca="1" si="140"/>
        <v>2048.2006944444447</v>
      </c>
      <c r="AR176" s="31">
        <f t="shared" ca="1" si="141"/>
        <v>467.57708333333329</v>
      </c>
      <c r="AS176" s="31">
        <f t="shared" ca="1" si="142"/>
        <v>9872.0041666666693</v>
      </c>
      <c r="AT176" s="31">
        <f t="shared" ca="1" si="143"/>
        <v>-752.91041666666672</v>
      </c>
      <c r="AU176" s="31">
        <f t="shared" ca="1" si="144"/>
        <v>580.30277777777769</v>
      </c>
      <c r="AV176" s="31">
        <f t="shared" ca="1" si="145"/>
        <v>-4570.3041666666659</v>
      </c>
      <c r="AW176" s="31">
        <f t="shared" ca="1" si="146"/>
        <v>53.39583333333335</v>
      </c>
      <c r="AX176" s="31">
        <f t="shared" ca="1" si="147"/>
        <v>1401.9361111111111</v>
      </c>
      <c r="AY176" s="31">
        <f t="shared" ca="1" si="148"/>
        <v>-1132.0805555555555</v>
      </c>
      <c r="AZ176" s="31">
        <f t="shared" ca="1" si="149"/>
        <v>-2177.1819444444441</v>
      </c>
      <c r="BA176" s="31">
        <f t="shared" ca="1" si="150"/>
        <v>644.8125</v>
      </c>
      <c r="BB176" s="31">
        <f t="shared" ca="1" si="151"/>
        <v>-1410.101388888889</v>
      </c>
      <c r="BC176" s="31">
        <f t="shared" ca="1" si="152"/>
        <v>-1800.2902777777781</v>
      </c>
      <c r="BD176" s="11"/>
      <c r="BE176" s="4"/>
      <c r="BF176" s="11">
        <f t="shared" si="153"/>
        <v>7</v>
      </c>
      <c r="BG176" s="11">
        <f t="shared" si="159"/>
        <v>22</v>
      </c>
      <c r="BH176" s="32">
        <f>IF($BF176&gt;$Y$7,"",IF(AND($BF176=$Y$7,$BG176=23),"",Entrées!C204-Entrées!C203))</f>
        <v>2745</v>
      </c>
      <c r="BI176" s="32">
        <f>IF($BF176&gt;$Y$7,"",IF(AND($BF176=$Y$7,$BG176=23),"",Entrées!D204-Entrées!D203))</f>
        <v>1912.5</v>
      </c>
      <c r="BJ176" s="32">
        <f>IF($BF176&gt;$Y$7,"",IF(AND($BF176=$Y$7,$BG176=23),"",Entrées!E204-Entrées!E203))</f>
        <v>2212.5</v>
      </c>
      <c r="BK176" s="32">
        <f>IF($BF176&gt;$Y$7,"",IF(AND($BF176=$Y$7,$BG176=23),"",Entrées!F204-Entrées!F203))</f>
        <v>0</v>
      </c>
      <c r="BL176" s="32">
        <f>IF($BF176&gt;$Y$7,"",IF(AND($BF176=$Y$7,$BG176=23),"",Entrées!G204-Entrées!G203))</f>
        <v>342</v>
      </c>
      <c r="BM176" s="32">
        <f>IF($BF176&gt;$Y$7,"",IF(AND($BF176=$Y$7,$BG176=23),"",Entrées!H204-Entrées!H203))</f>
        <v>78.5</v>
      </c>
      <c r="BN176" s="32">
        <f>IF($BF176&gt;$Y$7,"",IF(AND($BF176=$Y$7,$BG176=23),"",Entrées!I204-Entrées!I203))</f>
        <v>158</v>
      </c>
      <c r="BO176" s="32">
        <f>IF($BF176&gt;$Y$7,"",IF(AND($BF176=$Y$7,$BG176=23),"",Entrées!J204-Entrées!J203))</f>
        <v>226.5</v>
      </c>
      <c r="BP176" s="32">
        <f>IF($BF176&gt;$Y$7,"",IF(AND($BF176=$Y$7,$BG176=23),"",Entrées!K204-Entrées!K203))</f>
        <v>0</v>
      </c>
      <c r="BQ176" s="32">
        <f>IF($BF176&gt;$Y$7,"",IF(AND($BF176=$Y$7,$BG176=23),"",Entrées!L204-Entrées!L203))</f>
        <v>341.5</v>
      </c>
      <c r="BR176" s="32">
        <f>IF($BF176&gt;$Y$7,"",IF(AND($BF176=$Y$7,$BG176=23),"",Entrées!M204-Entrées!M203))</f>
        <v>0</v>
      </c>
      <c r="BS176" s="32">
        <f>IF($BF176&gt;$Y$7,"",IF(AND($BF176=$Y$7,$BG176=23),"",Entrées!N204-Entrées!N203))</f>
        <v>4</v>
      </c>
      <c r="BT176" s="32">
        <f>IF($BF176&gt;$Y$7,"",IF(AND($BF176=$Y$7,$BG176=23),"",Entrées!O204-Entrées!O203))</f>
        <v>1592.5</v>
      </c>
      <c r="BU176" s="32">
        <f>IF($BF176&gt;$Y$7,"",IF(AND($BF176=$Y$7,$BG176=23),"",Entrées!P204-Entrées!P203))</f>
        <v>4.5</v>
      </c>
      <c r="BV176" s="32">
        <f>IF($BF176&gt;$Y$7,"",IF(AND($BF176=$Y$7,$BG176=23),"",Entrées!Q204-Entrées!Q203))</f>
        <v>0</v>
      </c>
      <c r="BW176" s="32">
        <f>IF($BF176&gt;$Y$7,"",IF(AND($BF176=$Y$7,$BG176=23),"",Entrées!R204-Entrées!R203))</f>
        <v>420</v>
      </c>
      <c r="BX176" s="32">
        <f>IF($BF176&gt;$Y$7,"",IF(AND($BF176=$Y$7,$BG176=23),"",Entrées!S204-Entrées!S203))</f>
        <v>645</v>
      </c>
      <c r="BY176" s="32">
        <f>IF($BF176&gt;$Y$7,"",IF(AND($BF176=$Y$7,$BG176=23),"",Entrées!T204-Entrées!T203))</f>
        <v>-2</v>
      </c>
      <c r="BZ176" s="32">
        <f>IF($BF176&gt;$Y$7,"",IF(AND($BF176=$Y$7,$BG176=23),"",Entrées!U204-Entrées!U203))</f>
        <v>77</v>
      </c>
      <c r="CA176" s="32">
        <f>IF($BF176&gt;$Y$7,"",IF(AND($BF176=$Y$7,$BG176=23),"",Entrées!V204-Entrées!V203))</f>
        <v>160</v>
      </c>
      <c r="CB176" s="4"/>
      <c r="CC176" s="4"/>
      <c r="CD176" s="33">
        <f>IF($BF176&lt;=$Y$7,Entrées!J203/CD$2,"")</f>
        <v>0.14171052631578948</v>
      </c>
      <c r="CE176" s="33">
        <f>IF($BF176&lt;=$Y$7,Entrées!K203/CE$2,"")</f>
        <v>0</v>
      </c>
      <c r="CF176" s="11">
        <f t="shared" si="154"/>
        <v>7600</v>
      </c>
      <c r="CG176" s="11">
        <f t="shared" si="155"/>
        <v>4200</v>
      </c>
      <c r="CH176" s="52">
        <f t="shared" si="156"/>
        <v>0.26950009137426939</v>
      </c>
      <c r="CI176" s="52">
        <f t="shared" si="157"/>
        <v>0.11132787698412699</v>
      </c>
      <c r="CK176" s="11"/>
      <c r="CL176" s="4"/>
      <c r="CM176" s="11"/>
      <c r="CN176" s="11"/>
      <c r="CO176" s="4"/>
    </row>
    <row r="177" spans="1:93">
      <c r="A177" s="11">
        <f>A176+$Y$7-1</f>
        <v>189</v>
      </c>
      <c r="C177" s="11">
        <f t="shared" si="190"/>
        <v>5</v>
      </c>
      <c r="D177" s="27">
        <f t="shared" si="187"/>
        <v>18</v>
      </c>
      <c r="E177" s="28">
        <f ca="1">IF($D177&gt;$D$8,"",INDIRECT(ADDRESS(ROW(Entrées!$C$37)+($D177-1)*24+E$11,COLUMN(Entrées!$C$37)+($C177-1),4,TRUE,"Entrées")))</f>
        <v>984</v>
      </c>
      <c r="F177" s="28">
        <f ca="1">IF($D177&gt;$D$8,"",INDIRECT(ADDRESS(ROW(Entrées!$C$37)+($D177-1)*24+F$11,COLUMN(Entrées!$C$37)+($C177-1),4,TRUE,"Entrées")))</f>
        <v>843.5</v>
      </c>
      <c r="G177" s="28">
        <f ca="1">IF($D177&gt;$D$8,"",INDIRECT(ADDRESS(ROW(Entrées!$C$37)+($D177-1)*24+G$11,COLUMN(Entrées!$C$37)+($C177-1),4,TRUE,"Entrées")))</f>
        <v>748</v>
      </c>
      <c r="H177" s="28">
        <f ca="1">IF($D177&gt;$D$8,"",INDIRECT(ADDRESS(ROW(Entrées!$C$37)+($D177-1)*24+H$11,COLUMN(Entrées!$C$37)+($C177-1),4,TRUE,"Entrées")))</f>
        <v>685</v>
      </c>
      <c r="I177" s="28">
        <f ca="1">IF($D177&gt;$D$8,"",INDIRECT(ADDRESS(ROW(Entrées!$C$37)+($D177-1)*24+I$11,COLUMN(Entrées!$C$37)+($C177-1),4,TRUE,"Entrées")))</f>
        <v>585</v>
      </c>
      <c r="J177" s="28">
        <f ca="1">IF($D177&gt;$D$8,"",INDIRECT(ADDRESS(ROW(Entrées!$C$37)+($D177-1)*24+J$11,COLUMN(Entrées!$C$37)+($C177-1),4,TRUE,"Entrées")))</f>
        <v>603</v>
      </c>
      <c r="K177" s="28">
        <f ca="1">IF($D177&gt;$D$8,"",INDIRECT(ADDRESS(ROW(Entrées!$C$37)+($D177-1)*24+K$11,COLUMN(Entrées!$C$37)+($C177-1),4,TRUE,"Entrées")))</f>
        <v>682.5</v>
      </c>
      <c r="L177" s="28">
        <f ca="1">IF($D177&gt;$D$8,"",INDIRECT(ADDRESS(ROW(Entrées!$C$37)+($D177-1)*24+L$11,COLUMN(Entrées!$C$37)+($C177-1),4,TRUE,"Entrées")))</f>
        <v>975</v>
      </c>
      <c r="M177" s="28">
        <f ca="1">IF($D177&gt;$D$8,"",INDIRECT(ADDRESS(ROW(Entrées!$C$37)+($D177-1)*24+M$11,COLUMN(Entrées!$C$37)+($C177-1),4,TRUE,"Entrées")))</f>
        <v>1017.5</v>
      </c>
      <c r="N177" s="28">
        <f ca="1">IF($D177&gt;$D$8,"",INDIRECT(ADDRESS(ROW(Entrées!$C$37)+($D177-1)*24+N$11,COLUMN(Entrées!$C$37)+($C177-1),4,TRUE,"Entrées")))</f>
        <v>989</v>
      </c>
      <c r="O177" s="28">
        <f ca="1">IF($D177&gt;$D$8,"",INDIRECT(ADDRESS(ROW(Entrées!$C$37)+($D177-1)*24+O$11,COLUMN(Entrées!$C$37)+($C177-1),4,TRUE,"Entrées")))</f>
        <v>981</v>
      </c>
      <c r="P177" s="28">
        <f ca="1">IF($D177&gt;$D$8,"",INDIRECT(ADDRESS(ROW(Entrées!$C$37)+($D177-1)*24+P$11,COLUMN(Entrées!$C$37)+($C177-1),4,TRUE,"Entrées")))</f>
        <v>928</v>
      </c>
      <c r="Q177" s="28">
        <f ca="1">IF($D177&gt;$D$8,"",INDIRECT(ADDRESS(ROW(Entrées!$C$37)+($D177-1)*24+Q$11,COLUMN(Entrées!$C$37)+($C177-1),4,TRUE,"Entrées")))</f>
        <v>808</v>
      </c>
      <c r="R177" s="28">
        <f ca="1">IF($D177&gt;$D$8,"",INDIRECT(ADDRESS(ROW(Entrées!$C$37)+($D177-1)*24+R$11,COLUMN(Entrées!$C$37)+($C177-1),4,TRUE,"Entrées")))</f>
        <v>825.5</v>
      </c>
      <c r="S177" s="28">
        <f ca="1">IF($D177&gt;$D$8,"",INDIRECT(ADDRESS(ROW(Entrées!$C$37)+($D177-1)*24+S$11,COLUMN(Entrées!$C$37)+($C177-1),4,TRUE,"Entrées")))</f>
        <v>829.5</v>
      </c>
      <c r="T177" s="28">
        <f ca="1">IF($D177&gt;$D$8,"",INDIRECT(ADDRESS(ROW(Entrées!$C$37)+($D177-1)*24+T$11,COLUMN(Entrées!$C$37)+($C177-1),4,TRUE,"Entrées")))</f>
        <v>829.5</v>
      </c>
      <c r="U177" s="28">
        <f ca="1">IF($D177&gt;$D$8,"",INDIRECT(ADDRESS(ROW(Entrées!$C$37)+($D177-1)*24+U$11,COLUMN(Entrées!$C$37)+($C177-1),4,TRUE,"Entrées")))</f>
        <v>832</v>
      </c>
      <c r="V177" s="28">
        <f ca="1">IF($D177&gt;$D$8,"",INDIRECT(ADDRESS(ROW(Entrées!$C$37)+($D177-1)*24+V$11,COLUMN(Entrées!$C$37)+($C177-1),4,TRUE,"Entrées")))</f>
        <v>819.5</v>
      </c>
      <c r="W177" s="28">
        <f ca="1">IF($D177&gt;$D$8,"",INDIRECT(ADDRESS(ROW(Entrées!$C$37)+($D177-1)*24+W$11,COLUMN(Entrées!$C$37)+($C177-1),4,TRUE,"Entrées")))</f>
        <v>832</v>
      </c>
      <c r="X177" s="28">
        <f ca="1">IF($D177&gt;$D$8,"",INDIRECT(ADDRESS(ROW(Entrées!$C$37)+($D177-1)*24+X$11,COLUMN(Entrées!$C$37)+($C177-1),4,TRUE,"Entrées")))</f>
        <v>859.5</v>
      </c>
      <c r="Y177" s="28">
        <f ca="1">IF($D177&gt;$D$8,"",INDIRECT(ADDRESS(ROW(Entrées!$C$37)+($D177-1)*24+Y$11,COLUMN(Entrées!$C$37)+($C177-1),4,TRUE,"Entrées")))</f>
        <v>841.5</v>
      </c>
      <c r="Z177" s="28">
        <f ca="1">IF($D177&gt;$D$8,"",INDIRECT(ADDRESS(ROW(Entrées!$C$37)+($D177-1)*24+Z$11,COLUMN(Entrées!$C$37)+($C177-1),4,TRUE,"Entrées")))</f>
        <v>815.5</v>
      </c>
      <c r="AA177" s="28">
        <f ca="1">IF($D177&gt;$D$8,"",INDIRECT(ADDRESS(ROW(Entrées!$C$37)+($D177-1)*24+AA$11,COLUMN(Entrées!$C$37)+($C177-1),4,TRUE,"Entrées")))</f>
        <v>724</v>
      </c>
      <c r="AB177" s="28">
        <f ca="1">IF($D177&gt;$D$8,"",INDIRECT(ADDRESS(ROW(Entrées!$C$37)+($D177-1)*24+AB$11,COLUMN(Entrées!$C$37)+($C177-1),4,TRUE,"Entrées")))</f>
        <v>751</v>
      </c>
      <c r="AC177" s="11"/>
      <c r="AD177" s="40">
        <f t="shared" ca="1" si="186"/>
        <v>824.54166666666663</v>
      </c>
      <c r="AE177" s="40">
        <f t="shared" ca="1" si="188"/>
        <v>1017.5</v>
      </c>
      <c r="AF177" s="40">
        <f t="shared" ca="1" si="189"/>
        <v>585</v>
      </c>
      <c r="AG177" s="4"/>
      <c r="AH177" s="11">
        <f>Entrées!A204</f>
        <v>7</v>
      </c>
      <c r="AI177" s="13">
        <f>Entrées!B204</f>
        <v>23</v>
      </c>
      <c r="AJ177" s="31">
        <f t="shared" ca="1" si="158"/>
        <v>55625.834722222207</v>
      </c>
      <c r="AK177" s="31">
        <f t="shared" ca="1" si="134"/>
        <v>55155.277777777781</v>
      </c>
      <c r="AL177" s="31">
        <f t="shared" ca="1" si="135"/>
        <v>55132.569444444431</v>
      </c>
      <c r="AM177" s="31">
        <f t="shared" ca="1" si="136"/>
        <v>439.35972222222233</v>
      </c>
      <c r="AN177" s="31">
        <f t="shared" ca="1" si="137"/>
        <v>2143.2847222222222</v>
      </c>
      <c r="AO177" s="31">
        <f t="shared" ca="1" si="138"/>
        <v>1711.4715277777773</v>
      </c>
      <c r="AP177" s="31">
        <f t="shared" ca="1" si="139"/>
        <v>43686.806944444448</v>
      </c>
      <c r="AQ177" s="31">
        <f t="shared" ca="1" si="140"/>
        <v>2048.2006944444447</v>
      </c>
      <c r="AR177" s="31">
        <f t="shared" ca="1" si="141"/>
        <v>467.57708333333329</v>
      </c>
      <c r="AS177" s="31">
        <f t="shared" ca="1" si="142"/>
        <v>9872.0041666666693</v>
      </c>
      <c r="AT177" s="31">
        <f t="shared" ca="1" si="143"/>
        <v>-752.91041666666672</v>
      </c>
      <c r="AU177" s="31">
        <f t="shared" ca="1" si="144"/>
        <v>580.30277777777769</v>
      </c>
      <c r="AV177" s="31">
        <f t="shared" ca="1" si="145"/>
        <v>-4570.3041666666659</v>
      </c>
      <c r="AW177" s="31">
        <f t="shared" ca="1" si="146"/>
        <v>53.39583333333335</v>
      </c>
      <c r="AX177" s="31">
        <f t="shared" ca="1" si="147"/>
        <v>1401.9361111111111</v>
      </c>
      <c r="AY177" s="31">
        <f t="shared" ca="1" si="148"/>
        <v>-1132.0805555555555</v>
      </c>
      <c r="AZ177" s="31">
        <f t="shared" ca="1" si="149"/>
        <v>-2177.1819444444441</v>
      </c>
      <c r="BA177" s="31">
        <f t="shared" ca="1" si="150"/>
        <v>644.8125</v>
      </c>
      <c r="BB177" s="31">
        <f t="shared" ca="1" si="151"/>
        <v>-1410.101388888889</v>
      </c>
      <c r="BC177" s="31">
        <f t="shared" ca="1" si="152"/>
        <v>-1800.2902777777781</v>
      </c>
      <c r="BD177" s="11"/>
      <c r="BE177" s="4"/>
      <c r="BF177" s="11">
        <f t="shared" si="153"/>
        <v>7</v>
      </c>
      <c r="BG177" s="11">
        <f t="shared" si="159"/>
        <v>23</v>
      </c>
      <c r="BH177" s="32">
        <f>IF($BF177&gt;$Y$7,"",IF(AND($BF177=$Y$7,$BG177=23),"",Entrées!C205-Entrées!C204))</f>
        <v>-1129.5</v>
      </c>
      <c r="BI177" s="32">
        <f>IF($BF177&gt;$Y$7,"",IF(AND($BF177=$Y$7,$BG177=23),"",Entrées!D205-Entrées!D204))</f>
        <v>-2025</v>
      </c>
      <c r="BJ177" s="32">
        <f>IF($BF177&gt;$Y$7,"",IF(AND($BF177=$Y$7,$BG177=23),"",Entrées!E205-Entrées!E204))</f>
        <v>-3525</v>
      </c>
      <c r="BK177" s="32">
        <f>IF($BF177&gt;$Y$7,"",IF(AND($BF177=$Y$7,$BG177=23),"",Entrées!F205-Entrées!F204))</f>
        <v>0</v>
      </c>
      <c r="BL177" s="32">
        <f>IF($BF177&gt;$Y$7,"",IF(AND($BF177=$Y$7,$BG177=23),"",Entrées!G205-Entrées!G204))</f>
        <v>-35</v>
      </c>
      <c r="BM177" s="32">
        <f>IF($BF177&gt;$Y$7,"",IF(AND($BF177=$Y$7,$BG177=23),"",Entrées!H205-Entrées!H204))</f>
        <v>-27.5</v>
      </c>
      <c r="BN177" s="32">
        <f>IF($BF177&gt;$Y$7,"",IF(AND($BF177=$Y$7,$BG177=23),"",Entrées!I205-Entrées!I204))</f>
        <v>-372</v>
      </c>
      <c r="BO177" s="32">
        <f>IF($BF177&gt;$Y$7,"",IF(AND($BF177=$Y$7,$BG177=23),"",Entrées!J205-Entrées!J204))</f>
        <v>118.5</v>
      </c>
      <c r="BP177" s="32">
        <f>IF($BF177&gt;$Y$7,"",IF(AND($BF177=$Y$7,$BG177=23),"",Entrées!K205-Entrées!K204))</f>
        <v>0</v>
      </c>
      <c r="BQ177" s="32">
        <f>IF($BF177&gt;$Y$7,"",IF(AND($BF177=$Y$7,$BG177=23),"",Entrées!L205-Entrées!L204))</f>
        <v>-1437.5</v>
      </c>
      <c r="BR177" s="32">
        <f>IF($BF177&gt;$Y$7,"",IF(AND($BF177=$Y$7,$BG177=23),"",Entrées!M205-Entrées!M204))</f>
        <v>-271</v>
      </c>
      <c r="BS177" s="32">
        <f>IF($BF177&gt;$Y$7,"",IF(AND($BF177=$Y$7,$BG177=23),"",Entrées!N205-Entrées!N204))</f>
        <v>-1</v>
      </c>
      <c r="BT177" s="32">
        <f>IF($BF177&gt;$Y$7,"",IF(AND($BF177=$Y$7,$BG177=23),"",Entrées!O205-Entrées!O204))</f>
        <v>898</v>
      </c>
      <c r="BU177" s="32">
        <f>IF($BF177&gt;$Y$7,"",IF(AND($BF177=$Y$7,$BG177=23),"",Entrées!P205-Entrées!P204))</f>
        <v>1.5</v>
      </c>
      <c r="BV177" s="32">
        <f>IF($BF177&gt;$Y$7,"",IF(AND($BF177=$Y$7,$BG177=23),"",Entrées!Q205-Entrées!Q204))</f>
        <v>-900</v>
      </c>
      <c r="BW177" s="32">
        <f>IF($BF177&gt;$Y$7,"",IF(AND($BF177=$Y$7,$BG177=23),"",Entrées!R205-Entrées!R204))</f>
        <v>709</v>
      </c>
      <c r="BX177" s="32">
        <f>IF($BF177&gt;$Y$7,"",IF(AND($BF177=$Y$7,$BG177=23),"",Entrées!S205-Entrées!S204))</f>
        <v>165</v>
      </c>
      <c r="BY177" s="32">
        <f>IF($BF177&gt;$Y$7,"",IF(AND($BF177=$Y$7,$BG177=23),"",Entrées!T205-Entrées!T204))</f>
        <v>2</v>
      </c>
      <c r="BZ177" s="32">
        <f>IF($BF177&gt;$Y$7,"",IF(AND($BF177=$Y$7,$BG177=23),"",Entrées!U205-Entrées!U204))</f>
        <v>597</v>
      </c>
      <c r="CA177" s="32">
        <f>IF($BF177&gt;$Y$7,"",IF(AND($BF177=$Y$7,$BG177=23),"",Entrées!V205-Entrées!V204))</f>
        <v>553</v>
      </c>
      <c r="CB177" s="4"/>
      <c r="CC177" s="4"/>
      <c r="CD177" s="33">
        <f>IF($BF177&lt;=$Y$7,Entrées!J204/CD$2,"")</f>
        <v>0.17151315789473684</v>
      </c>
      <c r="CE177" s="33">
        <f>IF($BF177&lt;=$Y$7,Entrées!K204/CE$2,"")</f>
        <v>0</v>
      </c>
      <c r="CF177" s="11">
        <f t="shared" si="154"/>
        <v>7600</v>
      </c>
      <c r="CG177" s="11">
        <f t="shared" si="155"/>
        <v>4200</v>
      </c>
      <c r="CH177" s="52">
        <f t="shared" si="156"/>
        <v>0.26950009137426939</v>
      </c>
      <c r="CI177" s="52">
        <f t="shared" si="157"/>
        <v>0.11132787698412699</v>
      </c>
      <c r="CK177" s="11"/>
      <c r="CL177" s="4"/>
      <c r="CM177" s="11"/>
      <c r="CN177" s="11"/>
      <c r="CO177" s="4"/>
    </row>
    <row r="178" spans="1:93">
      <c r="A178" s="11" t="str">
        <f>"AD"&amp;A176</f>
        <v>AD160</v>
      </c>
      <c r="C178" s="11">
        <f t="shared" si="190"/>
        <v>5</v>
      </c>
      <c r="D178" s="27">
        <f t="shared" si="187"/>
        <v>19</v>
      </c>
      <c r="E178" s="28">
        <f ca="1">IF($D178&gt;$D$8,"",INDIRECT(ADDRESS(ROW(Entrées!$C$37)+($D178-1)*24+E$11,COLUMN(Entrées!$C$37)+($C178-1),4,TRUE,"Entrées")))</f>
        <v>635</v>
      </c>
      <c r="F178" s="28">
        <f ca="1">IF($D178&gt;$D$8,"",INDIRECT(ADDRESS(ROW(Entrées!$C$37)+($D178-1)*24+F$11,COLUMN(Entrées!$C$37)+($C178-1),4,TRUE,"Entrées")))</f>
        <v>557.5</v>
      </c>
      <c r="G178" s="28">
        <f ca="1">IF($D178&gt;$D$8,"",INDIRECT(ADDRESS(ROW(Entrées!$C$37)+($D178-1)*24+G$11,COLUMN(Entrées!$C$37)+($C178-1),4,TRUE,"Entrées")))</f>
        <v>566.5</v>
      </c>
      <c r="H178" s="28">
        <f ca="1">IF($D178&gt;$D$8,"",INDIRECT(ADDRESS(ROW(Entrées!$C$37)+($D178-1)*24+H$11,COLUMN(Entrées!$C$37)+($C178-1),4,TRUE,"Entrées")))</f>
        <v>552</v>
      </c>
      <c r="I178" s="28">
        <f ca="1">IF($D178&gt;$D$8,"",INDIRECT(ADDRESS(ROW(Entrées!$C$37)+($D178-1)*24+I$11,COLUMN(Entrées!$C$37)+($C178-1),4,TRUE,"Entrées")))</f>
        <v>561</v>
      </c>
      <c r="J178" s="28">
        <f ca="1">IF($D178&gt;$D$8,"",INDIRECT(ADDRESS(ROW(Entrées!$C$37)+($D178-1)*24+J$11,COLUMN(Entrées!$C$37)+($C178-1),4,TRUE,"Entrées")))</f>
        <v>626.5</v>
      </c>
      <c r="K178" s="28">
        <f ca="1">IF($D178&gt;$D$8,"",INDIRECT(ADDRESS(ROW(Entrées!$C$37)+($D178-1)*24+K$11,COLUMN(Entrées!$C$37)+($C178-1),4,TRUE,"Entrées")))</f>
        <v>749</v>
      </c>
      <c r="L178" s="28">
        <f ca="1">IF($D178&gt;$D$8,"",INDIRECT(ADDRESS(ROW(Entrées!$C$37)+($D178-1)*24+L$11,COLUMN(Entrées!$C$37)+($C178-1),4,TRUE,"Entrées")))</f>
        <v>1167.5</v>
      </c>
      <c r="M178" s="28">
        <f ca="1">IF($D178&gt;$D$8,"",INDIRECT(ADDRESS(ROW(Entrées!$C$37)+($D178-1)*24+M$11,COLUMN(Entrées!$C$37)+($C178-1),4,TRUE,"Entrées")))</f>
        <v>1315.5</v>
      </c>
      <c r="N178" s="28">
        <f ca="1">IF($D178&gt;$D$8,"",INDIRECT(ADDRESS(ROW(Entrées!$C$37)+($D178-1)*24+N$11,COLUMN(Entrées!$C$37)+($C178-1),4,TRUE,"Entrées")))</f>
        <v>1414.5</v>
      </c>
      <c r="O178" s="28">
        <f ca="1">IF($D178&gt;$D$8,"",INDIRECT(ADDRESS(ROW(Entrées!$C$37)+($D178-1)*24+O$11,COLUMN(Entrées!$C$37)+($C178-1),4,TRUE,"Entrées")))</f>
        <v>1283.5</v>
      </c>
      <c r="P178" s="28">
        <f ca="1">IF($D178&gt;$D$8,"",INDIRECT(ADDRESS(ROW(Entrées!$C$37)+($D178-1)*24+P$11,COLUMN(Entrées!$C$37)+($C178-1),4,TRUE,"Entrées")))</f>
        <v>1273.5</v>
      </c>
      <c r="Q178" s="28">
        <f ca="1">IF($D178&gt;$D$8,"",INDIRECT(ADDRESS(ROW(Entrées!$C$37)+($D178-1)*24+Q$11,COLUMN(Entrées!$C$37)+($C178-1),4,TRUE,"Entrées")))</f>
        <v>1326.5</v>
      </c>
      <c r="R178" s="28">
        <f ca="1">IF($D178&gt;$D$8,"",INDIRECT(ADDRESS(ROW(Entrées!$C$37)+($D178-1)*24+R$11,COLUMN(Entrées!$C$37)+($C178-1),4,TRUE,"Entrées")))</f>
        <v>1325</v>
      </c>
      <c r="S178" s="28">
        <f ca="1">IF($D178&gt;$D$8,"",INDIRECT(ADDRESS(ROW(Entrées!$C$37)+($D178-1)*24+S$11,COLUMN(Entrées!$C$37)+($C178-1),4,TRUE,"Entrées")))</f>
        <v>1342</v>
      </c>
      <c r="T178" s="28">
        <f ca="1">IF($D178&gt;$D$8,"",INDIRECT(ADDRESS(ROW(Entrées!$C$37)+($D178-1)*24+T$11,COLUMN(Entrées!$C$37)+($C178-1),4,TRUE,"Entrées")))</f>
        <v>1310.5</v>
      </c>
      <c r="U178" s="28">
        <f ca="1">IF($D178&gt;$D$8,"",INDIRECT(ADDRESS(ROW(Entrées!$C$37)+($D178-1)*24+U$11,COLUMN(Entrées!$C$37)+($C178-1),4,TRUE,"Entrées")))</f>
        <v>1264</v>
      </c>
      <c r="V178" s="28">
        <f ca="1">IF($D178&gt;$D$8,"",INDIRECT(ADDRESS(ROW(Entrées!$C$37)+($D178-1)*24+V$11,COLUMN(Entrées!$C$37)+($C178-1),4,TRUE,"Entrées")))</f>
        <v>1121</v>
      </c>
      <c r="W178" s="28">
        <f ca="1">IF($D178&gt;$D$8,"",INDIRECT(ADDRESS(ROW(Entrées!$C$37)+($D178-1)*24+W$11,COLUMN(Entrées!$C$37)+($C178-1),4,TRUE,"Entrées")))</f>
        <v>1075</v>
      </c>
      <c r="X178" s="28">
        <f ca="1">IF($D178&gt;$D$8,"",INDIRECT(ADDRESS(ROW(Entrées!$C$37)+($D178-1)*24+X$11,COLUMN(Entrées!$C$37)+($C178-1),4,TRUE,"Entrées")))</f>
        <v>1148.5</v>
      </c>
      <c r="Y178" s="28">
        <f ca="1">IF($D178&gt;$D$8,"",INDIRECT(ADDRESS(ROW(Entrées!$C$37)+($D178-1)*24+Y$11,COLUMN(Entrées!$C$37)+($C178-1),4,TRUE,"Entrées")))</f>
        <v>1094.5</v>
      </c>
      <c r="Z178" s="28">
        <f ca="1">IF($D178&gt;$D$8,"",INDIRECT(ADDRESS(ROW(Entrées!$C$37)+($D178-1)*24+Z$11,COLUMN(Entrées!$C$37)+($C178-1),4,TRUE,"Entrées")))</f>
        <v>1052.5</v>
      </c>
      <c r="AA178" s="28">
        <f ca="1">IF($D178&gt;$D$8,"",INDIRECT(ADDRESS(ROW(Entrées!$C$37)+($D178-1)*24+AA$11,COLUMN(Entrées!$C$37)+($C178-1),4,TRUE,"Entrées")))</f>
        <v>844.5</v>
      </c>
      <c r="AB178" s="28">
        <f ca="1">IF($D178&gt;$D$8,"",INDIRECT(ADDRESS(ROW(Entrées!$C$37)+($D178-1)*24+AB$11,COLUMN(Entrées!$C$37)+($C178-1),4,TRUE,"Entrées")))</f>
        <v>717.5</v>
      </c>
      <c r="AC178" s="11"/>
      <c r="AD178" s="40">
        <f t="shared" ca="1" si="186"/>
        <v>1013.4791666666666</v>
      </c>
      <c r="AE178" s="40">
        <f t="shared" ca="1" si="188"/>
        <v>1414.5</v>
      </c>
      <c r="AF178" s="40">
        <f t="shared" ca="1" si="189"/>
        <v>552</v>
      </c>
      <c r="AG178" s="4"/>
      <c r="AH178" s="11">
        <f>Entrées!A205</f>
        <v>8</v>
      </c>
      <c r="AI178" s="13">
        <f>Entrées!B205</f>
        <v>0</v>
      </c>
      <c r="AJ178" s="31">
        <f t="shared" ca="1" si="158"/>
        <v>55625.834722222207</v>
      </c>
      <c r="AK178" s="31">
        <f t="shared" ca="1" si="134"/>
        <v>55155.277777777781</v>
      </c>
      <c r="AL178" s="31">
        <f t="shared" ca="1" si="135"/>
        <v>55132.569444444431</v>
      </c>
      <c r="AM178" s="31">
        <f t="shared" ca="1" si="136"/>
        <v>439.35972222222233</v>
      </c>
      <c r="AN178" s="31">
        <f t="shared" ca="1" si="137"/>
        <v>2143.2847222222222</v>
      </c>
      <c r="AO178" s="31">
        <f t="shared" ca="1" si="138"/>
        <v>1711.4715277777773</v>
      </c>
      <c r="AP178" s="31">
        <f t="shared" ca="1" si="139"/>
        <v>43686.806944444448</v>
      </c>
      <c r="AQ178" s="31">
        <f t="shared" ca="1" si="140"/>
        <v>2048.2006944444447</v>
      </c>
      <c r="AR178" s="31">
        <f t="shared" ca="1" si="141"/>
        <v>467.57708333333329</v>
      </c>
      <c r="AS178" s="31">
        <f t="shared" ca="1" si="142"/>
        <v>9872.0041666666693</v>
      </c>
      <c r="AT178" s="31">
        <f t="shared" ca="1" si="143"/>
        <v>-752.91041666666672</v>
      </c>
      <c r="AU178" s="31">
        <f t="shared" ca="1" si="144"/>
        <v>580.30277777777769</v>
      </c>
      <c r="AV178" s="31">
        <f t="shared" ca="1" si="145"/>
        <v>-4570.3041666666659</v>
      </c>
      <c r="AW178" s="31">
        <f t="shared" ca="1" si="146"/>
        <v>53.39583333333335</v>
      </c>
      <c r="AX178" s="31">
        <f t="shared" ca="1" si="147"/>
        <v>1401.9361111111111</v>
      </c>
      <c r="AY178" s="31">
        <f t="shared" ca="1" si="148"/>
        <v>-1132.0805555555555</v>
      </c>
      <c r="AZ178" s="31">
        <f t="shared" ca="1" si="149"/>
        <v>-2177.1819444444441</v>
      </c>
      <c r="BA178" s="31">
        <f t="shared" ca="1" si="150"/>
        <v>644.8125</v>
      </c>
      <c r="BB178" s="31">
        <f t="shared" ca="1" si="151"/>
        <v>-1410.101388888889</v>
      </c>
      <c r="BC178" s="31">
        <f t="shared" ca="1" si="152"/>
        <v>-1800.2902777777781</v>
      </c>
      <c r="BD178" s="11"/>
      <c r="BE178" s="4"/>
      <c r="BF178" s="11">
        <f t="shared" si="153"/>
        <v>8</v>
      </c>
      <c r="BG178" s="11">
        <f t="shared" si="159"/>
        <v>0</v>
      </c>
      <c r="BH178" s="32">
        <f>IF($BF178&gt;$Y$7,"",IF(AND($BF178=$Y$7,$BG178=23),"",Entrées!C206-Entrées!C205))</f>
        <v>-3220</v>
      </c>
      <c r="BI178" s="32">
        <f>IF($BF178&gt;$Y$7,"",IF(AND($BF178=$Y$7,$BG178=23),"",Entrées!D206-Entrées!D205))</f>
        <v>-2062.5</v>
      </c>
      <c r="BJ178" s="32">
        <f>IF($BF178&gt;$Y$7,"",IF(AND($BF178=$Y$7,$BG178=23),"",Entrées!E206-Entrées!E205))</f>
        <v>-2012.5</v>
      </c>
      <c r="BK178" s="32">
        <f>IF($BF178&gt;$Y$7,"",IF(AND($BF178=$Y$7,$BG178=23),"",Entrées!F206-Entrées!F205))</f>
        <v>0</v>
      </c>
      <c r="BL178" s="32">
        <f>IF($BF178&gt;$Y$7,"",IF(AND($BF178=$Y$7,$BG178=23),"",Entrées!G206-Entrées!G205))</f>
        <v>-160.5</v>
      </c>
      <c r="BM178" s="32">
        <f>IF($BF178&gt;$Y$7,"",IF(AND($BF178=$Y$7,$BG178=23),"",Entrées!H206-Entrées!H205))</f>
        <v>-321</v>
      </c>
      <c r="BN178" s="32">
        <f>IF($BF178&gt;$Y$7,"",IF(AND($BF178=$Y$7,$BG178=23),"",Entrées!I206-Entrées!I205))</f>
        <v>-456</v>
      </c>
      <c r="BO178" s="32">
        <f>IF($BF178&gt;$Y$7,"",IF(AND($BF178=$Y$7,$BG178=23),"",Entrées!J206-Entrées!J205))</f>
        <v>17.5</v>
      </c>
      <c r="BP178" s="32">
        <f>IF($BF178&gt;$Y$7,"",IF(AND($BF178=$Y$7,$BG178=23),"",Entrées!K206-Entrées!K205))</f>
        <v>0</v>
      </c>
      <c r="BQ178" s="32">
        <f>IF($BF178&gt;$Y$7,"",IF(AND($BF178=$Y$7,$BG178=23),"",Entrées!L206-Entrées!L205))</f>
        <v>-1402.5</v>
      </c>
      <c r="BR178" s="32">
        <f>IF($BF178&gt;$Y$7,"",IF(AND($BF178=$Y$7,$BG178=23),"",Entrées!M206-Entrées!M205))</f>
        <v>-1425.5</v>
      </c>
      <c r="BS178" s="32">
        <f>IF($BF178&gt;$Y$7,"",IF(AND($BF178=$Y$7,$BG178=23),"",Entrées!N206-Entrées!N205))</f>
        <v>-2</v>
      </c>
      <c r="BT178" s="32">
        <f>IF($BF178&gt;$Y$7,"",IF(AND($BF178=$Y$7,$BG178=23),"",Entrées!O206-Entrées!O205))</f>
        <v>529.5</v>
      </c>
      <c r="BU178" s="32">
        <f>IF($BF178&gt;$Y$7,"",IF(AND($BF178=$Y$7,$BG178=23),"",Entrées!P206-Entrées!P205))</f>
        <v>0.5</v>
      </c>
      <c r="BV178" s="32">
        <f>IF($BF178&gt;$Y$7,"",IF(AND($BF178=$Y$7,$BG178=23),"",Entrées!Q206-Entrées!Q205))</f>
        <v>0</v>
      </c>
      <c r="BW178" s="32">
        <f>IF($BF178&gt;$Y$7,"",IF(AND($BF178=$Y$7,$BG178=23),"",Entrées!R206-Entrées!R205))</f>
        <v>436</v>
      </c>
      <c r="BX178" s="32">
        <f>IF($BF178&gt;$Y$7,"",IF(AND($BF178=$Y$7,$BG178=23),"",Entrées!S206-Entrées!S205))</f>
        <v>187</v>
      </c>
      <c r="BY178" s="32">
        <f>IF($BF178&gt;$Y$7,"",IF(AND($BF178=$Y$7,$BG178=23),"",Entrées!T206-Entrées!T205))</f>
        <v>100</v>
      </c>
      <c r="BZ178" s="32">
        <f>IF($BF178&gt;$Y$7,"",IF(AND($BF178=$Y$7,$BG178=23),"",Entrées!U206-Entrées!U205))</f>
        <v>93</v>
      </c>
      <c r="CA178" s="32">
        <f>IF($BF178&gt;$Y$7,"",IF(AND($BF178=$Y$7,$BG178=23),"",Entrées!V206-Entrées!V205))</f>
        <v>-92</v>
      </c>
      <c r="CB178" s="4"/>
      <c r="CC178" s="4"/>
      <c r="CD178" s="33">
        <f>IF($BF178&lt;=$Y$7,Entrées!J205/CD$2,"")</f>
        <v>0.18710526315789475</v>
      </c>
      <c r="CE178" s="33">
        <f>IF($BF178&lt;=$Y$7,Entrées!K205/CE$2,"")</f>
        <v>0</v>
      </c>
      <c r="CF178" s="11">
        <f t="shared" si="154"/>
        <v>7600</v>
      </c>
      <c r="CG178" s="11">
        <f t="shared" si="155"/>
        <v>4200</v>
      </c>
      <c r="CH178" s="52">
        <f t="shared" si="156"/>
        <v>0.26950009137426939</v>
      </c>
      <c r="CI178" s="52">
        <f t="shared" si="157"/>
        <v>0.11132787698412699</v>
      </c>
      <c r="CK178" s="11"/>
      <c r="CL178" s="4"/>
      <c r="CM178" s="11"/>
      <c r="CN178" s="11"/>
      <c r="CO178" s="4"/>
    </row>
    <row r="179" spans="1:93">
      <c r="A179" s="11" t="str">
        <f>"AD"&amp;A177</f>
        <v>AD189</v>
      </c>
      <c r="C179" s="11">
        <f t="shared" si="190"/>
        <v>5</v>
      </c>
      <c r="D179" s="27">
        <f t="shared" si="187"/>
        <v>20</v>
      </c>
      <c r="E179" s="28">
        <f ca="1">IF($D179&gt;$D$8,"",INDIRECT(ADDRESS(ROW(Entrées!$C$37)+($D179-1)*24+E$11,COLUMN(Entrées!$C$37)+($C179-1),4,TRUE,"Entrées")))</f>
        <v>427</v>
      </c>
      <c r="F179" s="28">
        <f ca="1">IF($D179&gt;$D$8,"",INDIRECT(ADDRESS(ROW(Entrées!$C$37)+($D179-1)*24+F$11,COLUMN(Entrées!$C$37)+($C179-1),4,TRUE,"Entrées")))</f>
        <v>251</v>
      </c>
      <c r="G179" s="28">
        <f ca="1">IF($D179&gt;$D$8,"",INDIRECT(ADDRESS(ROW(Entrées!$C$37)+($D179-1)*24+G$11,COLUMN(Entrées!$C$37)+($C179-1),4,TRUE,"Entrées")))</f>
        <v>10</v>
      </c>
      <c r="H179" s="28">
        <f ca="1">IF($D179&gt;$D$8,"",INDIRECT(ADDRESS(ROW(Entrées!$C$37)+($D179-1)*24+H$11,COLUMN(Entrées!$C$37)+($C179-1),4,TRUE,"Entrées")))</f>
        <v>0</v>
      </c>
      <c r="I179" s="28">
        <f ca="1">IF($D179&gt;$D$8,"",INDIRECT(ADDRESS(ROW(Entrées!$C$37)+($D179-1)*24+I$11,COLUMN(Entrées!$C$37)+($C179-1),4,TRUE,"Entrées")))</f>
        <v>0</v>
      </c>
      <c r="J179" s="28">
        <f ca="1">IF($D179&gt;$D$8,"",INDIRECT(ADDRESS(ROW(Entrées!$C$37)+($D179-1)*24+J$11,COLUMN(Entrées!$C$37)+($C179-1),4,TRUE,"Entrées")))</f>
        <v>0</v>
      </c>
      <c r="K179" s="28">
        <f ca="1">IF($D179&gt;$D$8,"",INDIRECT(ADDRESS(ROW(Entrées!$C$37)+($D179-1)*24+K$11,COLUMN(Entrées!$C$37)+($C179-1),4,TRUE,"Entrées")))</f>
        <v>0</v>
      </c>
      <c r="L179" s="28">
        <f ca="1">IF($D179&gt;$D$8,"",INDIRECT(ADDRESS(ROW(Entrées!$C$37)+($D179-1)*24+L$11,COLUMN(Entrées!$C$37)+($C179-1),4,TRUE,"Entrées")))</f>
        <v>0</v>
      </c>
      <c r="M179" s="28">
        <f ca="1">IF($D179&gt;$D$8,"",INDIRECT(ADDRESS(ROW(Entrées!$C$37)+($D179-1)*24+M$11,COLUMN(Entrées!$C$37)+($C179-1),4,TRUE,"Entrées")))</f>
        <v>0</v>
      </c>
      <c r="N179" s="28">
        <f ca="1">IF($D179&gt;$D$8,"",INDIRECT(ADDRESS(ROW(Entrées!$C$37)+($D179-1)*24+N$11,COLUMN(Entrées!$C$37)+($C179-1),4,TRUE,"Entrées")))</f>
        <v>0</v>
      </c>
      <c r="O179" s="28">
        <f ca="1">IF($D179&gt;$D$8,"",INDIRECT(ADDRESS(ROW(Entrées!$C$37)+($D179-1)*24+O$11,COLUMN(Entrées!$C$37)+($C179-1),4,TRUE,"Entrées")))</f>
        <v>0</v>
      </c>
      <c r="P179" s="28">
        <f ca="1">IF($D179&gt;$D$8,"",INDIRECT(ADDRESS(ROW(Entrées!$C$37)+($D179-1)*24+P$11,COLUMN(Entrées!$C$37)+($C179-1),4,TRUE,"Entrées")))</f>
        <v>0</v>
      </c>
      <c r="Q179" s="28">
        <f ca="1">IF($D179&gt;$D$8,"",INDIRECT(ADDRESS(ROW(Entrées!$C$37)+($D179-1)*24+Q$11,COLUMN(Entrées!$C$37)+($C179-1),4,TRUE,"Entrées")))</f>
        <v>0</v>
      </c>
      <c r="R179" s="28">
        <f ca="1">IF($D179&gt;$D$8,"",INDIRECT(ADDRESS(ROW(Entrées!$C$37)+($D179-1)*24+R$11,COLUMN(Entrées!$C$37)+($C179-1),4,TRUE,"Entrées")))</f>
        <v>0</v>
      </c>
      <c r="S179" s="28">
        <f ca="1">IF($D179&gt;$D$8,"",INDIRECT(ADDRESS(ROW(Entrées!$C$37)+($D179-1)*24+S$11,COLUMN(Entrées!$C$37)+($C179-1),4,TRUE,"Entrées")))</f>
        <v>0</v>
      </c>
      <c r="T179" s="28">
        <f ca="1">IF($D179&gt;$D$8,"",INDIRECT(ADDRESS(ROW(Entrées!$C$37)+($D179-1)*24+T$11,COLUMN(Entrées!$C$37)+($C179-1),4,TRUE,"Entrées")))</f>
        <v>0</v>
      </c>
      <c r="U179" s="28">
        <f ca="1">IF($D179&gt;$D$8,"",INDIRECT(ADDRESS(ROW(Entrées!$C$37)+($D179-1)*24+U$11,COLUMN(Entrées!$C$37)+($C179-1),4,TRUE,"Entrées")))</f>
        <v>0</v>
      </c>
      <c r="V179" s="28">
        <f ca="1">IF($D179&gt;$D$8,"",INDIRECT(ADDRESS(ROW(Entrées!$C$37)+($D179-1)*24+V$11,COLUMN(Entrées!$C$37)+($C179-1),4,TRUE,"Entrées")))</f>
        <v>0</v>
      </c>
      <c r="W179" s="28">
        <f ca="1">IF($D179&gt;$D$8,"",INDIRECT(ADDRESS(ROW(Entrées!$C$37)+($D179-1)*24+W$11,COLUMN(Entrées!$C$37)+($C179-1),4,TRUE,"Entrées")))</f>
        <v>0</v>
      </c>
      <c r="X179" s="28">
        <f ca="1">IF($D179&gt;$D$8,"",INDIRECT(ADDRESS(ROW(Entrées!$C$37)+($D179-1)*24+X$11,COLUMN(Entrées!$C$37)+($C179-1),4,TRUE,"Entrées")))</f>
        <v>0</v>
      </c>
      <c r="Y179" s="28">
        <f ca="1">IF($D179&gt;$D$8,"",INDIRECT(ADDRESS(ROW(Entrées!$C$37)+($D179-1)*24+Y$11,COLUMN(Entrées!$C$37)+($C179-1),4,TRUE,"Entrées")))</f>
        <v>0</v>
      </c>
      <c r="Z179" s="28">
        <f ca="1">IF($D179&gt;$D$8,"",INDIRECT(ADDRESS(ROW(Entrées!$C$37)+($D179-1)*24+Z$11,COLUMN(Entrées!$C$37)+($C179-1),4,TRUE,"Entrées")))</f>
        <v>0</v>
      </c>
      <c r="AA179" s="28">
        <f ca="1">IF($D179&gt;$D$8,"",INDIRECT(ADDRESS(ROW(Entrées!$C$37)+($D179-1)*24+AA$11,COLUMN(Entrées!$C$37)+($C179-1),4,TRUE,"Entrées")))</f>
        <v>0</v>
      </c>
      <c r="AB179" s="28">
        <f ca="1">IF($D179&gt;$D$8,"",INDIRECT(ADDRESS(ROW(Entrées!$C$37)+($D179-1)*24+AB$11,COLUMN(Entrées!$C$37)+($C179-1),4,TRUE,"Entrées")))</f>
        <v>0</v>
      </c>
      <c r="AC179" s="11"/>
      <c r="AD179" s="40">
        <f t="shared" ca="1" si="186"/>
        <v>28.666666666666668</v>
      </c>
      <c r="AE179" s="40">
        <f t="shared" ca="1" si="188"/>
        <v>427</v>
      </c>
      <c r="AF179" s="40">
        <f t="shared" ca="1" si="189"/>
        <v>0</v>
      </c>
      <c r="AG179" s="4"/>
      <c r="AH179" s="11">
        <f>Entrées!A206</f>
        <v>8</v>
      </c>
      <c r="AI179" s="13">
        <f>Entrées!B206</f>
        <v>1</v>
      </c>
      <c r="AJ179" s="31">
        <f t="shared" ca="1" si="158"/>
        <v>55625.834722222207</v>
      </c>
      <c r="AK179" s="31">
        <f t="shared" ca="1" si="134"/>
        <v>55155.277777777781</v>
      </c>
      <c r="AL179" s="31">
        <f t="shared" ca="1" si="135"/>
        <v>55132.569444444431</v>
      </c>
      <c r="AM179" s="31">
        <f t="shared" ca="1" si="136"/>
        <v>439.35972222222233</v>
      </c>
      <c r="AN179" s="31">
        <f t="shared" ca="1" si="137"/>
        <v>2143.2847222222222</v>
      </c>
      <c r="AO179" s="31">
        <f t="shared" ca="1" si="138"/>
        <v>1711.4715277777773</v>
      </c>
      <c r="AP179" s="31">
        <f t="shared" ca="1" si="139"/>
        <v>43686.806944444448</v>
      </c>
      <c r="AQ179" s="31">
        <f t="shared" ca="1" si="140"/>
        <v>2048.2006944444447</v>
      </c>
      <c r="AR179" s="31">
        <f t="shared" ca="1" si="141"/>
        <v>467.57708333333329</v>
      </c>
      <c r="AS179" s="31">
        <f t="shared" ca="1" si="142"/>
        <v>9872.0041666666693</v>
      </c>
      <c r="AT179" s="31">
        <f t="shared" ca="1" si="143"/>
        <v>-752.91041666666672</v>
      </c>
      <c r="AU179" s="31">
        <f t="shared" ca="1" si="144"/>
        <v>580.30277777777769</v>
      </c>
      <c r="AV179" s="31">
        <f t="shared" ca="1" si="145"/>
        <v>-4570.3041666666659</v>
      </c>
      <c r="AW179" s="31">
        <f t="shared" ca="1" si="146"/>
        <v>53.39583333333335</v>
      </c>
      <c r="AX179" s="31">
        <f t="shared" ca="1" si="147"/>
        <v>1401.9361111111111</v>
      </c>
      <c r="AY179" s="31">
        <f t="shared" ca="1" si="148"/>
        <v>-1132.0805555555555</v>
      </c>
      <c r="AZ179" s="31">
        <f t="shared" ca="1" si="149"/>
        <v>-2177.1819444444441</v>
      </c>
      <c r="BA179" s="31">
        <f t="shared" ca="1" si="150"/>
        <v>644.8125</v>
      </c>
      <c r="BB179" s="31">
        <f t="shared" ca="1" si="151"/>
        <v>-1410.101388888889</v>
      </c>
      <c r="BC179" s="31">
        <f t="shared" ca="1" si="152"/>
        <v>-1800.2902777777781</v>
      </c>
      <c r="BD179" s="11"/>
      <c r="BE179" s="4"/>
      <c r="BF179" s="11">
        <f t="shared" si="153"/>
        <v>8</v>
      </c>
      <c r="BG179" s="11">
        <f t="shared" si="159"/>
        <v>1</v>
      </c>
      <c r="BH179" s="32">
        <f>IF($BF179&gt;$Y$7,"",IF(AND($BF179=$Y$7,$BG179=23),"",Entrées!C207-Entrées!C206))</f>
        <v>-446</v>
      </c>
      <c r="BI179" s="32">
        <f>IF($BF179&gt;$Y$7,"",IF(AND($BF179=$Y$7,$BG179=23),"",Entrées!D207-Entrées!D206))</f>
        <v>-775</v>
      </c>
      <c r="BJ179" s="32">
        <f>IF($BF179&gt;$Y$7,"",IF(AND($BF179=$Y$7,$BG179=23),"",Entrées!E207-Entrées!E206))</f>
        <v>-887.5</v>
      </c>
      <c r="BK179" s="32">
        <f>IF($BF179&gt;$Y$7,"",IF(AND($BF179=$Y$7,$BG179=23),"",Entrées!F207-Entrées!F206))</f>
        <v>-2</v>
      </c>
      <c r="BL179" s="32">
        <f>IF($BF179&gt;$Y$7,"",IF(AND($BF179=$Y$7,$BG179=23),"",Entrées!G207-Entrées!G206))</f>
        <v>96.5</v>
      </c>
      <c r="BM179" s="32">
        <f>IF($BF179&gt;$Y$7,"",IF(AND($BF179=$Y$7,$BG179=23),"",Entrées!H207-Entrées!H206))</f>
        <v>-650</v>
      </c>
      <c r="BN179" s="32">
        <f>IF($BF179&gt;$Y$7,"",IF(AND($BF179=$Y$7,$BG179=23),"",Entrées!I207-Entrées!I206))</f>
        <v>323</v>
      </c>
      <c r="BO179" s="32">
        <f>IF($BF179&gt;$Y$7,"",IF(AND($BF179=$Y$7,$BG179=23),"",Entrées!J207-Entrées!J206))</f>
        <v>-70</v>
      </c>
      <c r="BP179" s="32">
        <f>IF($BF179&gt;$Y$7,"",IF(AND($BF179=$Y$7,$BG179=23),"",Entrées!K207-Entrées!K206))</f>
        <v>0</v>
      </c>
      <c r="BQ179" s="32">
        <f>IF($BF179&gt;$Y$7,"",IF(AND($BF179=$Y$7,$BG179=23),"",Entrées!L207-Entrées!L206))</f>
        <v>-490.5</v>
      </c>
      <c r="BR179" s="32">
        <f>IF($BF179&gt;$Y$7,"",IF(AND($BF179=$Y$7,$BG179=23),"",Entrées!M207-Entrées!M206))</f>
        <v>-279</v>
      </c>
      <c r="BS179" s="32">
        <f>IF($BF179&gt;$Y$7,"",IF(AND($BF179=$Y$7,$BG179=23),"",Entrées!N207-Entrées!N206))</f>
        <v>0</v>
      </c>
      <c r="BT179" s="32">
        <f>IF($BF179&gt;$Y$7,"",IF(AND($BF179=$Y$7,$BG179=23),"",Entrées!O207-Entrées!O206))</f>
        <v>625.5</v>
      </c>
      <c r="BU179" s="32">
        <f>IF($BF179&gt;$Y$7,"",IF(AND($BF179=$Y$7,$BG179=23),"",Entrées!P207-Entrées!P206))</f>
        <v>-0.5</v>
      </c>
      <c r="BV179" s="32">
        <f>IF($BF179&gt;$Y$7,"",IF(AND($BF179=$Y$7,$BG179=23),"",Entrées!Q207-Entrées!Q206))</f>
        <v>-11</v>
      </c>
      <c r="BW179" s="32">
        <f>IF($BF179&gt;$Y$7,"",IF(AND($BF179=$Y$7,$BG179=23),"",Entrées!R207-Entrées!R206))</f>
        <v>-325</v>
      </c>
      <c r="BX179" s="32">
        <f>IF($BF179&gt;$Y$7,"",IF(AND($BF179=$Y$7,$BG179=23),"",Entrées!S207-Entrées!S206))</f>
        <v>-29</v>
      </c>
      <c r="BY179" s="32">
        <f>IF($BF179&gt;$Y$7,"",IF(AND($BF179=$Y$7,$BG179=23),"",Entrées!T207-Entrées!T206))</f>
        <v>0</v>
      </c>
      <c r="BZ179" s="32">
        <f>IF($BF179&gt;$Y$7,"",IF(AND($BF179=$Y$7,$BG179=23),"",Entrées!U207-Entrées!U206))</f>
        <v>67</v>
      </c>
      <c r="CA179" s="32">
        <f>IF($BF179&gt;$Y$7,"",IF(AND($BF179=$Y$7,$BG179=23),"",Entrées!V207-Entrées!V206))</f>
        <v>-7</v>
      </c>
      <c r="CB179" s="4"/>
      <c r="CC179" s="4"/>
      <c r="CD179" s="33">
        <f>IF($BF179&lt;=$Y$7,Entrées!J206/CD$2,"")</f>
        <v>0.18940789473684211</v>
      </c>
      <c r="CE179" s="33">
        <f>IF($BF179&lt;=$Y$7,Entrées!K206/CE$2,"")</f>
        <v>0</v>
      </c>
      <c r="CF179" s="11">
        <f t="shared" si="154"/>
        <v>7600</v>
      </c>
      <c r="CG179" s="11">
        <f t="shared" si="155"/>
        <v>4200</v>
      </c>
      <c r="CH179" s="52">
        <f t="shared" si="156"/>
        <v>0.26950009137426939</v>
      </c>
      <c r="CI179" s="52">
        <f t="shared" si="157"/>
        <v>0.11132787698412699</v>
      </c>
      <c r="CK179" s="11"/>
      <c r="CL179" s="4"/>
      <c r="CM179" s="11"/>
      <c r="CN179" s="11"/>
      <c r="CO179" s="4"/>
    </row>
    <row r="180" spans="1:93">
      <c r="A180" s="11" t="str">
        <f>"AE"&amp;A176</f>
        <v>AE160</v>
      </c>
      <c r="C180" s="11">
        <f t="shared" si="190"/>
        <v>5</v>
      </c>
      <c r="D180" s="27">
        <f t="shared" si="187"/>
        <v>21</v>
      </c>
      <c r="E180" s="28">
        <f ca="1">IF($D180&gt;$D$8,"",INDIRECT(ADDRESS(ROW(Entrées!$C$37)+($D180-1)*24+E$11,COLUMN(Entrées!$C$37)+($C180-1),4,TRUE,"Entrées")))</f>
        <v>0</v>
      </c>
      <c r="F180" s="28">
        <f ca="1">IF($D180&gt;$D$8,"",INDIRECT(ADDRESS(ROW(Entrées!$C$37)+($D180-1)*24+F$11,COLUMN(Entrées!$C$37)+($C180-1),4,TRUE,"Entrées")))</f>
        <v>0</v>
      </c>
      <c r="G180" s="28">
        <f ca="1">IF($D180&gt;$D$8,"",INDIRECT(ADDRESS(ROW(Entrées!$C$37)+($D180-1)*24+G$11,COLUMN(Entrées!$C$37)+($C180-1),4,TRUE,"Entrées")))</f>
        <v>0</v>
      </c>
      <c r="H180" s="28">
        <f ca="1">IF($D180&gt;$D$8,"",INDIRECT(ADDRESS(ROW(Entrées!$C$37)+($D180-1)*24+H$11,COLUMN(Entrées!$C$37)+($C180-1),4,TRUE,"Entrées")))</f>
        <v>0</v>
      </c>
      <c r="I180" s="28">
        <f ca="1">IF($D180&gt;$D$8,"",INDIRECT(ADDRESS(ROW(Entrées!$C$37)+($D180-1)*24+I$11,COLUMN(Entrées!$C$37)+($C180-1),4,TRUE,"Entrées")))</f>
        <v>0</v>
      </c>
      <c r="J180" s="28">
        <f ca="1">IF($D180&gt;$D$8,"",INDIRECT(ADDRESS(ROW(Entrées!$C$37)+($D180-1)*24+J$11,COLUMN(Entrées!$C$37)+($C180-1),4,TRUE,"Entrées")))</f>
        <v>0</v>
      </c>
      <c r="K180" s="28">
        <f ca="1">IF($D180&gt;$D$8,"",INDIRECT(ADDRESS(ROW(Entrées!$C$37)+($D180-1)*24+K$11,COLUMN(Entrées!$C$37)+($C180-1),4,TRUE,"Entrées")))</f>
        <v>0</v>
      </c>
      <c r="L180" s="28">
        <f ca="1">IF($D180&gt;$D$8,"",INDIRECT(ADDRESS(ROW(Entrées!$C$37)+($D180-1)*24+L$11,COLUMN(Entrées!$C$37)+($C180-1),4,TRUE,"Entrées")))</f>
        <v>0</v>
      </c>
      <c r="M180" s="28">
        <f ca="1">IF($D180&gt;$D$8,"",INDIRECT(ADDRESS(ROW(Entrées!$C$37)+($D180-1)*24+M$11,COLUMN(Entrées!$C$37)+($C180-1),4,TRUE,"Entrées")))</f>
        <v>0</v>
      </c>
      <c r="N180" s="28">
        <f ca="1">IF($D180&gt;$D$8,"",INDIRECT(ADDRESS(ROW(Entrées!$C$37)+($D180-1)*24+N$11,COLUMN(Entrées!$C$37)+($C180-1),4,TRUE,"Entrées")))</f>
        <v>0</v>
      </c>
      <c r="O180" s="28">
        <f ca="1">IF($D180&gt;$D$8,"",INDIRECT(ADDRESS(ROW(Entrées!$C$37)+($D180-1)*24+O$11,COLUMN(Entrées!$C$37)+($C180-1),4,TRUE,"Entrées")))</f>
        <v>0</v>
      </c>
      <c r="P180" s="28">
        <f ca="1">IF($D180&gt;$D$8,"",INDIRECT(ADDRESS(ROW(Entrées!$C$37)+($D180-1)*24+P$11,COLUMN(Entrées!$C$37)+($C180-1),4,TRUE,"Entrées")))</f>
        <v>0</v>
      </c>
      <c r="Q180" s="28">
        <f ca="1">IF($D180&gt;$D$8,"",INDIRECT(ADDRESS(ROW(Entrées!$C$37)+($D180-1)*24+Q$11,COLUMN(Entrées!$C$37)+($C180-1),4,TRUE,"Entrées")))</f>
        <v>0</v>
      </c>
      <c r="R180" s="28">
        <f ca="1">IF($D180&gt;$D$8,"",INDIRECT(ADDRESS(ROW(Entrées!$C$37)+($D180-1)*24+R$11,COLUMN(Entrées!$C$37)+($C180-1),4,TRUE,"Entrées")))</f>
        <v>0</v>
      </c>
      <c r="S180" s="28">
        <f ca="1">IF($D180&gt;$D$8,"",INDIRECT(ADDRESS(ROW(Entrées!$C$37)+($D180-1)*24+S$11,COLUMN(Entrées!$C$37)+($C180-1),4,TRUE,"Entrées")))</f>
        <v>0</v>
      </c>
      <c r="T180" s="28">
        <f ca="1">IF($D180&gt;$D$8,"",INDIRECT(ADDRESS(ROW(Entrées!$C$37)+($D180-1)*24+T$11,COLUMN(Entrées!$C$37)+($C180-1),4,TRUE,"Entrées")))</f>
        <v>0</v>
      </c>
      <c r="U180" s="28">
        <f ca="1">IF($D180&gt;$D$8,"",INDIRECT(ADDRESS(ROW(Entrées!$C$37)+($D180-1)*24+U$11,COLUMN(Entrées!$C$37)+($C180-1),4,TRUE,"Entrées")))</f>
        <v>0</v>
      </c>
      <c r="V180" s="28">
        <f ca="1">IF($D180&gt;$D$8,"",INDIRECT(ADDRESS(ROW(Entrées!$C$37)+($D180-1)*24+V$11,COLUMN(Entrées!$C$37)+($C180-1),4,TRUE,"Entrées")))</f>
        <v>0</v>
      </c>
      <c r="W180" s="28">
        <f ca="1">IF($D180&gt;$D$8,"",INDIRECT(ADDRESS(ROW(Entrées!$C$37)+($D180-1)*24+W$11,COLUMN(Entrées!$C$37)+($C180-1),4,TRUE,"Entrées")))</f>
        <v>0</v>
      </c>
      <c r="X180" s="28">
        <f ca="1">IF($D180&gt;$D$8,"",INDIRECT(ADDRESS(ROW(Entrées!$C$37)+($D180-1)*24+X$11,COLUMN(Entrées!$C$37)+($C180-1),4,TRUE,"Entrées")))</f>
        <v>0</v>
      </c>
      <c r="Y180" s="28">
        <f ca="1">IF($D180&gt;$D$8,"",INDIRECT(ADDRESS(ROW(Entrées!$C$37)+($D180-1)*24+Y$11,COLUMN(Entrées!$C$37)+($C180-1),4,TRUE,"Entrées")))</f>
        <v>0</v>
      </c>
      <c r="Z180" s="28">
        <f ca="1">IF($D180&gt;$D$8,"",INDIRECT(ADDRESS(ROW(Entrées!$C$37)+($D180-1)*24+Z$11,COLUMN(Entrées!$C$37)+($C180-1),4,TRUE,"Entrées")))</f>
        <v>0</v>
      </c>
      <c r="AA180" s="28">
        <f ca="1">IF($D180&gt;$D$8,"",INDIRECT(ADDRESS(ROW(Entrées!$C$37)+($D180-1)*24+AA$11,COLUMN(Entrées!$C$37)+($C180-1),4,TRUE,"Entrées")))</f>
        <v>0</v>
      </c>
      <c r="AB180" s="28">
        <f ca="1">IF($D180&gt;$D$8,"",INDIRECT(ADDRESS(ROW(Entrées!$C$37)+($D180-1)*24+AB$11,COLUMN(Entrées!$C$37)+($C180-1),4,TRUE,"Entrées")))</f>
        <v>0</v>
      </c>
      <c r="AC180" s="11"/>
      <c r="AD180" s="40">
        <f t="shared" ca="1" si="186"/>
        <v>0</v>
      </c>
      <c r="AE180" s="40">
        <f t="shared" ca="1" si="188"/>
        <v>0</v>
      </c>
      <c r="AF180" s="40">
        <f t="shared" ca="1" si="189"/>
        <v>0</v>
      </c>
      <c r="AG180" s="4"/>
      <c r="AH180" s="11">
        <f>Entrées!A207</f>
        <v>8</v>
      </c>
      <c r="AI180" s="13">
        <f>Entrées!B207</f>
        <v>2</v>
      </c>
      <c r="AJ180" s="31">
        <f t="shared" ca="1" si="158"/>
        <v>55625.834722222207</v>
      </c>
      <c r="AK180" s="31">
        <f t="shared" ca="1" si="134"/>
        <v>55155.277777777781</v>
      </c>
      <c r="AL180" s="31">
        <f t="shared" ca="1" si="135"/>
        <v>55132.569444444431</v>
      </c>
      <c r="AM180" s="31">
        <f t="shared" ca="1" si="136"/>
        <v>439.35972222222233</v>
      </c>
      <c r="AN180" s="31">
        <f t="shared" ca="1" si="137"/>
        <v>2143.2847222222222</v>
      </c>
      <c r="AO180" s="31">
        <f t="shared" ca="1" si="138"/>
        <v>1711.4715277777773</v>
      </c>
      <c r="AP180" s="31">
        <f t="shared" ca="1" si="139"/>
        <v>43686.806944444448</v>
      </c>
      <c r="AQ180" s="31">
        <f t="shared" ca="1" si="140"/>
        <v>2048.2006944444447</v>
      </c>
      <c r="AR180" s="31">
        <f t="shared" ca="1" si="141"/>
        <v>467.57708333333329</v>
      </c>
      <c r="AS180" s="31">
        <f t="shared" ca="1" si="142"/>
        <v>9872.0041666666693</v>
      </c>
      <c r="AT180" s="31">
        <f t="shared" ca="1" si="143"/>
        <v>-752.91041666666672</v>
      </c>
      <c r="AU180" s="31">
        <f t="shared" ca="1" si="144"/>
        <v>580.30277777777769</v>
      </c>
      <c r="AV180" s="31">
        <f t="shared" ca="1" si="145"/>
        <v>-4570.3041666666659</v>
      </c>
      <c r="AW180" s="31">
        <f t="shared" ca="1" si="146"/>
        <v>53.39583333333335</v>
      </c>
      <c r="AX180" s="31">
        <f t="shared" ca="1" si="147"/>
        <v>1401.9361111111111</v>
      </c>
      <c r="AY180" s="31">
        <f t="shared" ca="1" si="148"/>
        <v>-1132.0805555555555</v>
      </c>
      <c r="AZ180" s="31">
        <f t="shared" ca="1" si="149"/>
        <v>-2177.1819444444441</v>
      </c>
      <c r="BA180" s="31">
        <f t="shared" ca="1" si="150"/>
        <v>644.8125</v>
      </c>
      <c r="BB180" s="31">
        <f t="shared" ca="1" si="151"/>
        <v>-1410.101388888889</v>
      </c>
      <c r="BC180" s="31">
        <f t="shared" ca="1" si="152"/>
        <v>-1800.2902777777781</v>
      </c>
      <c r="BD180" s="11"/>
      <c r="BE180" s="4"/>
      <c r="BF180" s="11">
        <f t="shared" si="153"/>
        <v>8</v>
      </c>
      <c r="BG180" s="11">
        <f t="shared" si="159"/>
        <v>2</v>
      </c>
      <c r="BH180" s="32">
        <f>IF($BF180&gt;$Y$7,"",IF(AND($BF180=$Y$7,$BG180=23),"",Entrées!C208-Entrées!C207))</f>
        <v>-2437.5</v>
      </c>
      <c r="BI180" s="32">
        <f>IF($BF180&gt;$Y$7,"",IF(AND($BF180=$Y$7,$BG180=23),"",Entrées!D208-Entrées!D207))</f>
        <v>-2600</v>
      </c>
      <c r="BJ180" s="32">
        <f>IF($BF180&gt;$Y$7,"",IF(AND($BF180=$Y$7,$BG180=23),"",Entrées!E208-Entrées!E207))</f>
        <v>-2787.5</v>
      </c>
      <c r="BK180" s="32">
        <f>IF($BF180&gt;$Y$7,"",IF(AND($BF180=$Y$7,$BG180=23),"",Entrées!F208-Entrées!F207))</f>
        <v>17</v>
      </c>
      <c r="BL180" s="32">
        <f>IF($BF180&gt;$Y$7,"",IF(AND($BF180=$Y$7,$BG180=23),"",Entrées!G208-Entrées!G207))</f>
        <v>-243</v>
      </c>
      <c r="BM180" s="32">
        <f>IF($BF180&gt;$Y$7,"",IF(AND($BF180=$Y$7,$BG180=23),"",Entrées!H208-Entrées!H207))</f>
        <v>-5</v>
      </c>
      <c r="BN180" s="32">
        <f>IF($BF180&gt;$Y$7,"",IF(AND($BF180=$Y$7,$BG180=23),"",Entrées!I208-Entrées!I207))</f>
        <v>-388.5</v>
      </c>
      <c r="BO180" s="32">
        <f>IF($BF180&gt;$Y$7,"",IF(AND($BF180=$Y$7,$BG180=23),"",Entrées!J208-Entrées!J207))</f>
        <v>-115</v>
      </c>
      <c r="BP180" s="32">
        <f>IF($BF180&gt;$Y$7,"",IF(AND($BF180=$Y$7,$BG180=23),"",Entrées!K208-Entrées!K207))</f>
        <v>0</v>
      </c>
      <c r="BQ180" s="32">
        <f>IF($BF180&gt;$Y$7,"",IF(AND($BF180=$Y$7,$BG180=23),"",Entrées!L208-Entrées!L207))</f>
        <v>-489.5</v>
      </c>
      <c r="BR180" s="32">
        <f>IF($BF180&gt;$Y$7,"",IF(AND($BF180=$Y$7,$BG180=23),"",Entrées!M208-Entrées!M207))</f>
        <v>-397</v>
      </c>
      <c r="BS180" s="32">
        <f>IF($BF180&gt;$Y$7,"",IF(AND($BF180=$Y$7,$BG180=23),"",Entrées!N208-Entrées!N207))</f>
        <v>0.5</v>
      </c>
      <c r="BT180" s="32">
        <f>IF($BF180&gt;$Y$7,"",IF(AND($BF180=$Y$7,$BG180=23),"",Entrées!O208-Entrées!O207))</f>
        <v>-816.5</v>
      </c>
      <c r="BU180" s="32">
        <f>IF($BF180&gt;$Y$7,"",IF(AND($BF180=$Y$7,$BG180=23),"",Entrées!P208-Entrées!P207))</f>
        <v>-2</v>
      </c>
      <c r="BV180" s="32">
        <f>IF($BF180&gt;$Y$7,"",IF(AND($BF180=$Y$7,$BG180=23),"",Entrées!Q208-Entrées!Q207))</f>
        <v>11</v>
      </c>
      <c r="BW180" s="32">
        <f>IF($BF180&gt;$Y$7,"",IF(AND($BF180=$Y$7,$BG180=23),"",Entrées!R208-Entrées!R207))</f>
        <v>-275</v>
      </c>
      <c r="BX180" s="32">
        <f>IF($BF180&gt;$Y$7,"",IF(AND($BF180=$Y$7,$BG180=23),"",Entrées!S208-Entrées!S207))</f>
        <v>-543</v>
      </c>
      <c r="BY180" s="32">
        <f>IF($BF180&gt;$Y$7,"",IF(AND($BF180=$Y$7,$BG180=23),"",Entrées!T208-Entrées!T207))</f>
        <v>0</v>
      </c>
      <c r="BZ180" s="32">
        <f>IF($BF180&gt;$Y$7,"",IF(AND($BF180=$Y$7,$BG180=23),"",Entrées!U208-Entrées!U207))</f>
        <v>-185</v>
      </c>
      <c r="CA180" s="32">
        <f>IF($BF180&gt;$Y$7,"",IF(AND($BF180=$Y$7,$BG180=23),"",Entrées!V208-Entrées!V207))</f>
        <v>-119</v>
      </c>
      <c r="CB180" s="4"/>
      <c r="CC180" s="4"/>
      <c r="CD180" s="33">
        <f>IF($BF180&lt;=$Y$7,Entrées!J207/CD$2,"")</f>
        <v>0.18019736842105263</v>
      </c>
      <c r="CE180" s="33">
        <f>IF($BF180&lt;=$Y$7,Entrées!K207/CE$2,"")</f>
        <v>0</v>
      </c>
      <c r="CF180" s="11">
        <f t="shared" si="154"/>
        <v>7600</v>
      </c>
      <c r="CG180" s="11">
        <f t="shared" si="155"/>
        <v>4200</v>
      </c>
      <c r="CH180" s="52">
        <f t="shared" si="156"/>
        <v>0.26950009137426939</v>
      </c>
      <c r="CI180" s="52">
        <f t="shared" si="157"/>
        <v>0.11132787698412699</v>
      </c>
      <c r="CK180" s="11"/>
      <c r="CL180" s="4"/>
      <c r="CM180" s="11"/>
      <c r="CN180" s="11"/>
      <c r="CO180" s="4"/>
    </row>
    <row r="181" spans="1:93">
      <c r="A181" s="11" t="str">
        <f>"AE"&amp;A177</f>
        <v>AE189</v>
      </c>
      <c r="C181" s="11">
        <f t="shared" si="190"/>
        <v>5</v>
      </c>
      <c r="D181" s="27">
        <f t="shared" si="187"/>
        <v>22</v>
      </c>
      <c r="E181" s="28">
        <f ca="1">IF($D181&gt;$D$8,"",INDIRECT(ADDRESS(ROW(Entrées!$C$37)+($D181-1)*24+E$11,COLUMN(Entrées!$C$37)+($C181-1),4,TRUE,"Entrées")))</f>
        <v>0</v>
      </c>
      <c r="F181" s="28">
        <f ca="1">IF($D181&gt;$D$8,"",INDIRECT(ADDRESS(ROW(Entrées!$C$37)+($D181-1)*24+F$11,COLUMN(Entrées!$C$37)+($C181-1),4,TRUE,"Entrées")))</f>
        <v>0</v>
      </c>
      <c r="G181" s="28">
        <f ca="1">IF($D181&gt;$D$8,"",INDIRECT(ADDRESS(ROW(Entrées!$C$37)+($D181-1)*24+G$11,COLUMN(Entrées!$C$37)+($C181-1),4,TRUE,"Entrées")))</f>
        <v>27</v>
      </c>
      <c r="H181" s="28">
        <f ca="1">IF($D181&gt;$D$8,"",INDIRECT(ADDRESS(ROW(Entrées!$C$37)+($D181-1)*24+H$11,COLUMN(Entrées!$C$37)+($C181-1),4,TRUE,"Entrées")))</f>
        <v>170.5</v>
      </c>
      <c r="I181" s="28">
        <f ca="1">IF($D181&gt;$D$8,"",INDIRECT(ADDRESS(ROW(Entrées!$C$37)+($D181-1)*24+I$11,COLUMN(Entrées!$C$37)+($C181-1),4,TRUE,"Entrées")))</f>
        <v>531</v>
      </c>
      <c r="J181" s="28">
        <f ca="1">IF($D181&gt;$D$8,"",INDIRECT(ADDRESS(ROW(Entrées!$C$37)+($D181-1)*24+J$11,COLUMN(Entrées!$C$37)+($C181-1),4,TRUE,"Entrées")))</f>
        <v>993.5</v>
      </c>
      <c r="K181" s="28">
        <f ca="1">IF($D181&gt;$D$8,"",INDIRECT(ADDRESS(ROW(Entrées!$C$37)+($D181-1)*24+K$11,COLUMN(Entrées!$C$37)+($C181-1),4,TRUE,"Entrées")))</f>
        <v>1807</v>
      </c>
      <c r="L181" s="28">
        <f ca="1">IF($D181&gt;$D$8,"",INDIRECT(ADDRESS(ROW(Entrées!$C$37)+($D181-1)*24+L$11,COLUMN(Entrées!$C$37)+($C181-1),4,TRUE,"Entrées")))</f>
        <v>2443</v>
      </c>
      <c r="M181" s="28">
        <f ca="1">IF($D181&gt;$D$8,"",INDIRECT(ADDRESS(ROW(Entrées!$C$37)+($D181-1)*24+M$11,COLUMN(Entrées!$C$37)+($C181-1),4,TRUE,"Entrées")))</f>
        <v>3091</v>
      </c>
      <c r="N181" s="28">
        <f ca="1">IF($D181&gt;$D$8,"",INDIRECT(ADDRESS(ROW(Entrées!$C$37)+($D181-1)*24+N$11,COLUMN(Entrées!$C$37)+($C181-1),4,TRUE,"Entrées")))</f>
        <v>3349</v>
      </c>
      <c r="O181" s="28">
        <f ca="1">IF($D181&gt;$D$8,"",INDIRECT(ADDRESS(ROW(Entrées!$C$37)+($D181-1)*24+O$11,COLUMN(Entrées!$C$37)+($C181-1),4,TRUE,"Entrées")))</f>
        <v>3459.5</v>
      </c>
      <c r="P181" s="28">
        <f ca="1">IF($D181&gt;$D$8,"",INDIRECT(ADDRESS(ROW(Entrées!$C$37)+($D181-1)*24+P$11,COLUMN(Entrées!$C$37)+($C181-1),4,TRUE,"Entrées")))</f>
        <v>3301</v>
      </c>
      <c r="Q181" s="28">
        <f ca="1">IF($D181&gt;$D$8,"",INDIRECT(ADDRESS(ROW(Entrées!$C$37)+($D181-1)*24+Q$11,COLUMN(Entrées!$C$37)+($C181-1),4,TRUE,"Entrées")))</f>
        <v>3289</v>
      </c>
      <c r="R181" s="28">
        <f ca="1">IF($D181&gt;$D$8,"",INDIRECT(ADDRESS(ROW(Entrées!$C$37)+($D181-1)*24+R$11,COLUMN(Entrées!$C$37)+($C181-1),4,TRUE,"Entrées")))</f>
        <v>3273.5</v>
      </c>
      <c r="S181" s="28">
        <f ca="1">IF($D181&gt;$D$8,"",INDIRECT(ADDRESS(ROW(Entrées!$C$37)+($D181-1)*24+S$11,COLUMN(Entrées!$C$37)+($C181-1),4,TRUE,"Entrées")))</f>
        <v>2909</v>
      </c>
      <c r="T181" s="28">
        <f ca="1">IF($D181&gt;$D$8,"",INDIRECT(ADDRESS(ROW(Entrées!$C$37)+($D181-1)*24+T$11,COLUMN(Entrées!$C$37)+($C181-1),4,TRUE,"Entrées")))</f>
        <v>2268.5</v>
      </c>
      <c r="U181" s="28">
        <f ca="1">IF($D181&gt;$D$8,"",INDIRECT(ADDRESS(ROW(Entrées!$C$37)+($D181-1)*24+U$11,COLUMN(Entrées!$C$37)+($C181-1),4,TRUE,"Entrées")))</f>
        <v>2073.5</v>
      </c>
      <c r="V181" s="28">
        <f ca="1">IF($D181&gt;$D$8,"",INDIRECT(ADDRESS(ROW(Entrées!$C$37)+($D181-1)*24+V$11,COLUMN(Entrées!$C$37)+($C181-1),4,TRUE,"Entrées")))</f>
        <v>1957</v>
      </c>
      <c r="W181" s="28">
        <f ca="1">IF($D181&gt;$D$8,"",INDIRECT(ADDRESS(ROW(Entrées!$C$37)+($D181-1)*24+W$11,COLUMN(Entrées!$C$37)+($C181-1),4,TRUE,"Entrées")))</f>
        <v>2070</v>
      </c>
      <c r="X181" s="28">
        <f ca="1">IF($D181&gt;$D$8,"",INDIRECT(ADDRESS(ROW(Entrées!$C$37)+($D181-1)*24+X$11,COLUMN(Entrées!$C$37)+($C181-1),4,TRUE,"Entrées")))</f>
        <v>2203.5</v>
      </c>
      <c r="Y181" s="28">
        <f ca="1">IF($D181&gt;$D$8,"",INDIRECT(ADDRESS(ROW(Entrées!$C$37)+($D181-1)*24+Y$11,COLUMN(Entrées!$C$37)+($C181-1),4,TRUE,"Entrées")))</f>
        <v>2281.5</v>
      </c>
      <c r="Z181" s="28">
        <f ca="1">IF($D181&gt;$D$8,"",INDIRECT(ADDRESS(ROW(Entrées!$C$37)+($D181-1)*24+Z$11,COLUMN(Entrées!$C$37)+($C181-1),4,TRUE,"Entrées")))</f>
        <v>2427</v>
      </c>
      <c r="AA181" s="28">
        <f ca="1">IF($D181&gt;$D$8,"",INDIRECT(ADDRESS(ROW(Entrées!$C$37)+($D181-1)*24+AA$11,COLUMN(Entrées!$C$37)+($C181-1),4,TRUE,"Entrées")))</f>
        <v>2362.5</v>
      </c>
      <c r="AB181" s="28">
        <f ca="1">IF($D181&gt;$D$8,"",INDIRECT(ADDRESS(ROW(Entrées!$C$37)+($D181-1)*24+AB$11,COLUMN(Entrées!$C$37)+($C181-1),4,TRUE,"Entrées")))</f>
        <v>2506</v>
      </c>
      <c r="AC181" s="11"/>
      <c r="AD181" s="40">
        <f t="shared" ca="1" si="186"/>
        <v>2033.0625</v>
      </c>
      <c r="AE181" s="40">
        <f t="shared" ca="1" si="188"/>
        <v>3459.5</v>
      </c>
      <c r="AF181" s="40">
        <f t="shared" ca="1" si="189"/>
        <v>0</v>
      </c>
      <c r="AG181" s="4"/>
      <c r="AH181" s="11">
        <f>Entrées!A208</f>
        <v>8</v>
      </c>
      <c r="AI181" s="13">
        <f>Entrées!B208</f>
        <v>3</v>
      </c>
      <c r="AJ181" s="31">
        <f t="shared" ca="1" si="158"/>
        <v>55625.834722222207</v>
      </c>
      <c r="AK181" s="31">
        <f t="shared" ca="1" si="134"/>
        <v>55155.277777777781</v>
      </c>
      <c r="AL181" s="31">
        <f t="shared" ca="1" si="135"/>
        <v>55132.569444444431</v>
      </c>
      <c r="AM181" s="31">
        <f t="shared" ca="1" si="136"/>
        <v>439.35972222222233</v>
      </c>
      <c r="AN181" s="31">
        <f t="shared" ca="1" si="137"/>
        <v>2143.2847222222222</v>
      </c>
      <c r="AO181" s="31">
        <f t="shared" ca="1" si="138"/>
        <v>1711.4715277777773</v>
      </c>
      <c r="AP181" s="31">
        <f t="shared" ca="1" si="139"/>
        <v>43686.806944444448</v>
      </c>
      <c r="AQ181" s="31">
        <f t="shared" ca="1" si="140"/>
        <v>2048.2006944444447</v>
      </c>
      <c r="AR181" s="31">
        <f t="shared" ca="1" si="141"/>
        <v>467.57708333333329</v>
      </c>
      <c r="AS181" s="31">
        <f t="shared" ca="1" si="142"/>
        <v>9872.0041666666693</v>
      </c>
      <c r="AT181" s="31">
        <f t="shared" ca="1" si="143"/>
        <v>-752.91041666666672</v>
      </c>
      <c r="AU181" s="31">
        <f t="shared" ca="1" si="144"/>
        <v>580.30277777777769</v>
      </c>
      <c r="AV181" s="31">
        <f t="shared" ca="1" si="145"/>
        <v>-4570.3041666666659</v>
      </c>
      <c r="AW181" s="31">
        <f t="shared" ca="1" si="146"/>
        <v>53.39583333333335</v>
      </c>
      <c r="AX181" s="31">
        <f t="shared" ca="1" si="147"/>
        <v>1401.9361111111111</v>
      </c>
      <c r="AY181" s="31">
        <f t="shared" ca="1" si="148"/>
        <v>-1132.0805555555555</v>
      </c>
      <c r="AZ181" s="31">
        <f t="shared" ca="1" si="149"/>
        <v>-2177.1819444444441</v>
      </c>
      <c r="BA181" s="31">
        <f t="shared" ca="1" si="150"/>
        <v>644.8125</v>
      </c>
      <c r="BB181" s="31">
        <f t="shared" ca="1" si="151"/>
        <v>-1410.101388888889</v>
      </c>
      <c r="BC181" s="31">
        <f t="shared" ca="1" si="152"/>
        <v>-1800.2902777777781</v>
      </c>
      <c r="BD181" s="11"/>
      <c r="BE181" s="4"/>
      <c r="BF181" s="11">
        <f t="shared" si="153"/>
        <v>8</v>
      </c>
      <c r="BG181" s="11">
        <f t="shared" si="159"/>
        <v>3</v>
      </c>
      <c r="BH181" s="32">
        <f>IF($BF181&gt;$Y$7,"",IF(AND($BF181=$Y$7,$BG181=23),"",Entrées!C209-Entrées!C208))</f>
        <v>-1654</v>
      </c>
      <c r="BI181" s="32">
        <f>IF($BF181&gt;$Y$7,"",IF(AND($BF181=$Y$7,$BG181=23),"",Entrées!D209-Entrées!D208))</f>
        <v>-987.5</v>
      </c>
      <c r="BJ181" s="32">
        <f>IF($BF181&gt;$Y$7,"",IF(AND($BF181=$Y$7,$BG181=23),"",Entrées!E209-Entrées!E208))</f>
        <v>-1125</v>
      </c>
      <c r="BK181" s="32">
        <f>IF($BF181&gt;$Y$7,"",IF(AND($BF181=$Y$7,$BG181=23),"",Entrées!F209-Entrées!F208))</f>
        <v>18.5</v>
      </c>
      <c r="BL181" s="32">
        <f>IF($BF181&gt;$Y$7,"",IF(AND($BF181=$Y$7,$BG181=23),"",Entrées!G209-Entrées!G208))</f>
        <v>-65.5</v>
      </c>
      <c r="BM181" s="32">
        <f>IF($BF181&gt;$Y$7,"",IF(AND($BF181=$Y$7,$BG181=23),"",Entrées!H209-Entrées!H208))</f>
        <v>76</v>
      </c>
      <c r="BN181" s="32">
        <f>IF($BF181&gt;$Y$7,"",IF(AND($BF181=$Y$7,$BG181=23),"",Entrées!I209-Entrées!I208))</f>
        <v>-230</v>
      </c>
      <c r="BO181" s="32">
        <f>IF($BF181&gt;$Y$7,"",IF(AND($BF181=$Y$7,$BG181=23),"",Entrées!J209-Entrées!J208))</f>
        <v>-66.5</v>
      </c>
      <c r="BP181" s="32">
        <f>IF($BF181&gt;$Y$7,"",IF(AND($BF181=$Y$7,$BG181=23),"",Entrées!K209-Entrées!K208))</f>
        <v>0</v>
      </c>
      <c r="BQ181" s="32">
        <f>IF($BF181&gt;$Y$7,"",IF(AND($BF181=$Y$7,$BG181=23),"",Entrées!L209-Entrées!L208))</f>
        <v>-65.5</v>
      </c>
      <c r="BR181" s="32">
        <f>IF($BF181&gt;$Y$7,"",IF(AND($BF181=$Y$7,$BG181=23),"",Entrées!M209-Entrées!M208))</f>
        <v>-553.5</v>
      </c>
      <c r="BS181" s="32">
        <f>IF($BF181&gt;$Y$7,"",IF(AND($BF181=$Y$7,$BG181=23),"",Entrées!N209-Entrées!N208))</f>
        <v>1</v>
      </c>
      <c r="BT181" s="32">
        <f>IF($BF181&gt;$Y$7,"",IF(AND($BF181=$Y$7,$BG181=23),"",Entrées!O209-Entrées!O208))</f>
        <v>-769</v>
      </c>
      <c r="BU181" s="32">
        <f>IF($BF181&gt;$Y$7,"",IF(AND($BF181=$Y$7,$BG181=23),"",Entrées!P209-Entrées!P208))</f>
        <v>1</v>
      </c>
      <c r="BV181" s="32">
        <f>IF($BF181&gt;$Y$7,"",IF(AND($BF181=$Y$7,$BG181=23),"",Entrées!Q209-Entrées!Q208))</f>
        <v>0</v>
      </c>
      <c r="BW181" s="32">
        <f>IF($BF181&gt;$Y$7,"",IF(AND($BF181=$Y$7,$BG181=23),"",Entrées!R209-Entrées!R208))</f>
        <v>150</v>
      </c>
      <c r="BX181" s="32">
        <f>IF($BF181&gt;$Y$7,"",IF(AND($BF181=$Y$7,$BG181=23),"",Entrées!S209-Entrées!S208))</f>
        <v>-145</v>
      </c>
      <c r="BY181" s="32">
        <f>IF($BF181&gt;$Y$7,"",IF(AND($BF181=$Y$7,$BG181=23),"",Entrées!T209-Entrées!T208))</f>
        <v>0</v>
      </c>
      <c r="BZ181" s="32">
        <f>IF($BF181&gt;$Y$7,"",IF(AND($BF181=$Y$7,$BG181=23),"",Entrées!U209-Entrées!U208))</f>
        <v>-80</v>
      </c>
      <c r="CA181" s="32">
        <f>IF($BF181&gt;$Y$7,"",IF(AND($BF181=$Y$7,$BG181=23),"",Entrées!V209-Entrées!V208))</f>
        <v>-155</v>
      </c>
      <c r="CB181" s="4"/>
      <c r="CC181" s="4"/>
      <c r="CD181" s="33">
        <f>IF($BF181&lt;=$Y$7,Entrées!J208/CD$2,"")</f>
        <v>0.16506578947368422</v>
      </c>
      <c r="CE181" s="33">
        <f>IF($BF181&lt;=$Y$7,Entrées!K208/CE$2,"")</f>
        <v>0</v>
      </c>
      <c r="CF181" s="11">
        <f t="shared" si="154"/>
        <v>7600</v>
      </c>
      <c r="CG181" s="11">
        <f t="shared" si="155"/>
        <v>4200</v>
      </c>
      <c r="CH181" s="52">
        <f t="shared" si="156"/>
        <v>0.26950009137426939</v>
      </c>
      <c r="CI181" s="52">
        <f t="shared" si="157"/>
        <v>0.11132787698412699</v>
      </c>
      <c r="CK181" s="11"/>
      <c r="CL181" s="4"/>
      <c r="CM181" s="11"/>
      <c r="CN181" s="11"/>
      <c r="CO181" s="4"/>
    </row>
    <row r="182" spans="1:93">
      <c r="A182" s="11" t="str">
        <f>"AF"&amp;A176</f>
        <v>AF160</v>
      </c>
      <c r="C182" s="11">
        <f t="shared" si="190"/>
        <v>5</v>
      </c>
      <c r="D182" s="27">
        <f t="shared" si="187"/>
        <v>23</v>
      </c>
      <c r="E182" s="28">
        <f ca="1">IF($D182&gt;$D$8,"",INDIRECT(ADDRESS(ROW(Entrées!$C$37)+($D182-1)*24+E$11,COLUMN(Entrées!$C$37)+($C182-1),4,TRUE,"Entrées")))</f>
        <v>2301.5</v>
      </c>
      <c r="F182" s="28">
        <f ca="1">IF($D182&gt;$D$8,"",INDIRECT(ADDRESS(ROW(Entrées!$C$37)+($D182-1)*24+F$11,COLUMN(Entrées!$C$37)+($C182-1),4,TRUE,"Entrées")))</f>
        <v>1894.5</v>
      </c>
      <c r="G182" s="28">
        <f ca="1">IF($D182&gt;$D$8,"",INDIRECT(ADDRESS(ROW(Entrées!$C$37)+($D182-1)*24+G$11,COLUMN(Entrées!$C$37)+($C182-1),4,TRUE,"Entrées")))</f>
        <v>1807</v>
      </c>
      <c r="H182" s="28">
        <f ca="1">IF($D182&gt;$D$8,"",INDIRECT(ADDRESS(ROW(Entrées!$C$37)+($D182-1)*24+H$11,COLUMN(Entrées!$C$37)+($C182-1),4,TRUE,"Entrées")))</f>
        <v>1745.5</v>
      </c>
      <c r="I182" s="28">
        <f ca="1">IF($D182&gt;$D$8,"",INDIRECT(ADDRESS(ROW(Entrées!$C$37)+($D182-1)*24+I$11,COLUMN(Entrées!$C$37)+($C182-1),4,TRUE,"Entrées")))</f>
        <v>1683</v>
      </c>
      <c r="J182" s="28">
        <f ca="1">IF($D182&gt;$D$8,"",INDIRECT(ADDRESS(ROW(Entrées!$C$37)+($D182-1)*24+J$11,COLUMN(Entrées!$C$37)+($C182-1),4,TRUE,"Entrées")))</f>
        <v>1883.5</v>
      </c>
      <c r="K182" s="28">
        <f ca="1">IF($D182&gt;$D$8,"",INDIRECT(ADDRESS(ROW(Entrées!$C$37)+($D182-1)*24+K$11,COLUMN(Entrées!$C$37)+($C182-1),4,TRUE,"Entrées")))</f>
        <v>2505</v>
      </c>
      <c r="L182" s="28">
        <f ca="1">IF($D182&gt;$D$8,"",INDIRECT(ADDRESS(ROW(Entrées!$C$37)+($D182-1)*24+L$11,COLUMN(Entrées!$C$37)+($C182-1),4,TRUE,"Entrées")))</f>
        <v>3328.5</v>
      </c>
      <c r="M182" s="28">
        <f ca="1">IF($D182&gt;$D$8,"",INDIRECT(ADDRESS(ROW(Entrées!$C$37)+($D182-1)*24+M$11,COLUMN(Entrées!$C$37)+($C182-1),4,TRUE,"Entrées")))</f>
        <v>3600.5</v>
      </c>
      <c r="N182" s="28">
        <f ca="1">IF($D182&gt;$D$8,"",INDIRECT(ADDRESS(ROW(Entrées!$C$37)+($D182-1)*24+N$11,COLUMN(Entrées!$C$37)+($C182-1),4,TRUE,"Entrées")))</f>
        <v>3623.5</v>
      </c>
      <c r="O182" s="28">
        <f ca="1">IF($D182&gt;$D$8,"",INDIRECT(ADDRESS(ROW(Entrées!$C$37)+($D182-1)*24+O$11,COLUMN(Entrées!$C$37)+($C182-1),4,TRUE,"Entrées")))</f>
        <v>3782.5</v>
      </c>
      <c r="P182" s="28">
        <f ca="1">IF($D182&gt;$D$8,"",INDIRECT(ADDRESS(ROW(Entrées!$C$37)+($D182-1)*24+P$11,COLUMN(Entrées!$C$37)+($C182-1),4,TRUE,"Entrées")))</f>
        <v>3803.5</v>
      </c>
      <c r="Q182" s="28">
        <f ca="1">IF($D182&gt;$D$8,"",INDIRECT(ADDRESS(ROW(Entrées!$C$37)+($D182-1)*24+Q$11,COLUMN(Entrées!$C$37)+($C182-1),4,TRUE,"Entrées")))</f>
        <v>3647.5</v>
      </c>
      <c r="R182" s="28">
        <f ca="1">IF($D182&gt;$D$8,"",INDIRECT(ADDRESS(ROW(Entrées!$C$37)+($D182-1)*24+R$11,COLUMN(Entrées!$C$37)+($C182-1),4,TRUE,"Entrées")))</f>
        <v>3433</v>
      </c>
      <c r="S182" s="28">
        <f ca="1">IF($D182&gt;$D$8,"",INDIRECT(ADDRESS(ROW(Entrées!$C$37)+($D182-1)*24+S$11,COLUMN(Entrées!$C$37)+($C182-1),4,TRUE,"Entrées")))</f>
        <v>3299.5</v>
      </c>
      <c r="T182" s="28">
        <f ca="1">IF($D182&gt;$D$8,"",INDIRECT(ADDRESS(ROW(Entrées!$C$37)+($D182-1)*24+T$11,COLUMN(Entrées!$C$37)+($C182-1),4,TRUE,"Entrées")))</f>
        <v>3067.5</v>
      </c>
      <c r="U182" s="28">
        <f ca="1">IF($D182&gt;$D$8,"",INDIRECT(ADDRESS(ROW(Entrées!$C$37)+($D182-1)*24+U$11,COLUMN(Entrées!$C$37)+($C182-1),4,TRUE,"Entrées")))</f>
        <v>2635.5</v>
      </c>
      <c r="V182" s="28">
        <f ca="1">IF($D182&gt;$D$8,"",INDIRECT(ADDRESS(ROW(Entrées!$C$37)+($D182-1)*24+V$11,COLUMN(Entrées!$C$37)+($C182-1),4,TRUE,"Entrées")))</f>
        <v>2507</v>
      </c>
      <c r="W182" s="28">
        <f ca="1">IF($D182&gt;$D$8,"",INDIRECT(ADDRESS(ROW(Entrées!$C$37)+($D182-1)*24+W$11,COLUMN(Entrées!$C$37)+($C182-1),4,TRUE,"Entrées")))</f>
        <v>2518.5</v>
      </c>
      <c r="X182" s="28">
        <f ca="1">IF($D182&gt;$D$8,"",INDIRECT(ADDRESS(ROW(Entrées!$C$37)+($D182-1)*24+X$11,COLUMN(Entrées!$C$37)+($C182-1),4,TRUE,"Entrées")))</f>
        <v>2866.5</v>
      </c>
      <c r="Y182" s="28">
        <f ca="1">IF($D182&gt;$D$8,"",INDIRECT(ADDRESS(ROW(Entrées!$C$37)+($D182-1)*24+Y$11,COLUMN(Entrées!$C$37)+($C182-1),4,TRUE,"Entrées")))</f>
        <v>2920.5</v>
      </c>
      <c r="Z182" s="28">
        <f ca="1">IF($D182&gt;$D$8,"",INDIRECT(ADDRESS(ROW(Entrées!$C$37)+($D182-1)*24+Z$11,COLUMN(Entrées!$C$37)+($C182-1),4,TRUE,"Entrées")))</f>
        <v>2984</v>
      </c>
      <c r="AA182" s="28">
        <f ca="1">IF($D182&gt;$D$8,"",INDIRECT(ADDRESS(ROW(Entrées!$C$37)+($D182-1)*24+AA$11,COLUMN(Entrées!$C$37)+($C182-1),4,TRUE,"Entrées")))</f>
        <v>2608</v>
      </c>
      <c r="AB182" s="28">
        <f ca="1">IF($D182&gt;$D$8,"",INDIRECT(ADDRESS(ROW(Entrées!$C$37)+($D182-1)*24+AB$11,COLUMN(Entrées!$C$37)+($C182-1),4,TRUE,"Entrées")))</f>
        <v>3009.5</v>
      </c>
      <c r="AC182" s="11"/>
      <c r="AD182" s="40">
        <f t="shared" ca="1" si="186"/>
        <v>2810.6458333333335</v>
      </c>
      <c r="AE182" s="40">
        <f t="shared" ca="1" si="188"/>
        <v>3803.5</v>
      </c>
      <c r="AF182" s="40">
        <f t="shared" ca="1" si="189"/>
        <v>1683</v>
      </c>
      <c r="AG182" s="4"/>
      <c r="AH182" s="11">
        <f>Entrées!A209</f>
        <v>8</v>
      </c>
      <c r="AI182" s="13">
        <f>Entrées!B209</f>
        <v>4</v>
      </c>
      <c r="AJ182" s="31">
        <f t="shared" ca="1" si="158"/>
        <v>55625.834722222207</v>
      </c>
      <c r="AK182" s="31">
        <f t="shared" ca="1" si="134"/>
        <v>55155.277777777781</v>
      </c>
      <c r="AL182" s="31">
        <f t="shared" ca="1" si="135"/>
        <v>55132.569444444431</v>
      </c>
      <c r="AM182" s="31">
        <f t="shared" ca="1" si="136"/>
        <v>439.35972222222233</v>
      </c>
      <c r="AN182" s="31">
        <f t="shared" ca="1" si="137"/>
        <v>2143.2847222222222</v>
      </c>
      <c r="AO182" s="31">
        <f t="shared" ca="1" si="138"/>
        <v>1711.4715277777773</v>
      </c>
      <c r="AP182" s="31">
        <f t="shared" ca="1" si="139"/>
        <v>43686.806944444448</v>
      </c>
      <c r="AQ182" s="31">
        <f t="shared" ca="1" si="140"/>
        <v>2048.2006944444447</v>
      </c>
      <c r="AR182" s="31">
        <f t="shared" ca="1" si="141"/>
        <v>467.57708333333329</v>
      </c>
      <c r="AS182" s="31">
        <f t="shared" ca="1" si="142"/>
        <v>9872.0041666666693</v>
      </c>
      <c r="AT182" s="31">
        <f t="shared" ca="1" si="143"/>
        <v>-752.91041666666672</v>
      </c>
      <c r="AU182" s="31">
        <f t="shared" ca="1" si="144"/>
        <v>580.30277777777769</v>
      </c>
      <c r="AV182" s="31">
        <f t="shared" ca="1" si="145"/>
        <v>-4570.3041666666659</v>
      </c>
      <c r="AW182" s="31">
        <f t="shared" ca="1" si="146"/>
        <v>53.39583333333335</v>
      </c>
      <c r="AX182" s="31">
        <f t="shared" ca="1" si="147"/>
        <v>1401.9361111111111</v>
      </c>
      <c r="AY182" s="31">
        <f t="shared" ca="1" si="148"/>
        <v>-1132.0805555555555</v>
      </c>
      <c r="AZ182" s="31">
        <f t="shared" ca="1" si="149"/>
        <v>-2177.1819444444441</v>
      </c>
      <c r="BA182" s="31">
        <f t="shared" ca="1" si="150"/>
        <v>644.8125</v>
      </c>
      <c r="BB182" s="31">
        <f t="shared" ca="1" si="151"/>
        <v>-1410.101388888889</v>
      </c>
      <c r="BC182" s="31">
        <f t="shared" ca="1" si="152"/>
        <v>-1800.2902777777781</v>
      </c>
      <c r="BD182" s="11"/>
      <c r="BE182" s="4"/>
      <c r="BF182" s="11">
        <f t="shared" si="153"/>
        <v>8</v>
      </c>
      <c r="BG182" s="11">
        <f t="shared" si="159"/>
        <v>4</v>
      </c>
      <c r="BH182" s="32">
        <f>IF($BF182&gt;$Y$7,"",IF(AND($BF182=$Y$7,$BG182=23),"",Entrées!C210-Entrées!C209))</f>
        <v>1497.5</v>
      </c>
      <c r="BI182" s="32">
        <f>IF($BF182&gt;$Y$7,"",IF(AND($BF182=$Y$7,$BG182=23),"",Entrées!D210-Entrées!D209))</f>
        <v>2250</v>
      </c>
      <c r="BJ182" s="32">
        <f>IF($BF182&gt;$Y$7,"",IF(AND($BF182=$Y$7,$BG182=23),"",Entrées!E210-Entrées!E209))</f>
        <v>2325</v>
      </c>
      <c r="BK182" s="32">
        <f>IF($BF182&gt;$Y$7,"",IF(AND($BF182=$Y$7,$BG182=23),"",Entrées!F210-Entrées!F209))</f>
        <v>16.5</v>
      </c>
      <c r="BL182" s="32">
        <f>IF($BF182&gt;$Y$7,"",IF(AND($BF182=$Y$7,$BG182=23),"",Entrées!G210-Entrées!G209))</f>
        <v>82</v>
      </c>
      <c r="BM182" s="32">
        <f>IF($BF182&gt;$Y$7,"",IF(AND($BF182=$Y$7,$BG182=23),"",Entrées!H210-Entrées!H209))</f>
        <v>423.5</v>
      </c>
      <c r="BN182" s="32">
        <f>IF($BF182&gt;$Y$7,"",IF(AND($BF182=$Y$7,$BG182=23),"",Entrées!I210-Entrées!I209))</f>
        <v>19.5</v>
      </c>
      <c r="BO182" s="32">
        <f>IF($BF182&gt;$Y$7,"",IF(AND($BF182=$Y$7,$BG182=23),"",Entrées!J210-Entrées!J209))</f>
        <v>-57.5</v>
      </c>
      <c r="BP182" s="32">
        <f>IF($BF182&gt;$Y$7,"",IF(AND($BF182=$Y$7,$BG182=23),"",Entrées!K210-Entrées!K209))</f>
        <v>0</v>
      </c>
      <c r="BQ182" s="32">
        <f>IF($BF182&gt;$Y$7,"",IF(AND($BF182=$Y$7,$BG182=23),"",Entrées!L210-Entrées!L209))</f>
        <v>300</v>
      </c>
      <c r="BR182" s="32">
        <f>IF($BF182&gt;$Y$7,"",IF(AND($BF182=$Y$7,$BG182=23),"",Entrées!M210-Entrées!M209))</f>
        <v>391</v>
      </c>
      <c r="BS182" s="32">
        <f>IF($BF182&gt;$Y$7,"",IF(AND($BF182=$Y$7,$BG182=23),"",Entrées!N210-Entrées!N209))</f>
        <v>-3</v>
      </c>
      <c r="BT182" s="32">
        <f>IF($BF182&gt;$Y$7,"",IF(AND($BF182=$Y$7,$BG182=23),"",Entrées!O210-Entrées!O209))</f>
        <v>324</v>
      </c>
      <c r="BU182" s="32">
        <f>IF($BF182&gt;$Y$7,"",IF(AND($BF182=$Y$7,$BG182=23),"",Entrées!P210-Entrées!P209))</f>
        <v>3</v>
      </c>
      <c r="BV182" s="32">
        <f>IF($BF182&gt;$Y$7,"",IF(AND($BF182=$Y$7,$BG182=23),"",Entrées!Q210-Entrées!Q209))</f>
        <v>0</v>
      </c>
      <c r="BW182" s="32">
        <f>IF($BF182&gt;$Y$7,"",IF(AND($BF182=$Y$7,$BG182=23),"",Entrées!R210-Entrées!R209))</f>
        <v>331</v>
      </c>
      <c r="BX182" s="32">
        <f>IF($BF182&gt;$Y$7,"",IF(AND($BF182=$Y$7,$BG182=23),"",Entrées!S210-Entrées!S209))</f>
        <v>1312</v>
      </c>
      <c r="BY182" s="32">
        <f>IF($BF182&gt;$Y$7,"",IF(AND($BF182=$Y$7,$BG182=23),"",Entrées!T210-Entrées!T209))</f>
        <v>0</v>
      </c>
      <c r="BZ182" s="32">
        <f>IF($BF182&gt;$Y$7,"",IF(AND($BF182=$Y$7,$BG182=23),"",Entrées!U210-Entrées!U209))</f>
        <v>-294</v>
      </c>
      <c r="CA182" s="32">
        <f>IF($BF182&gt;$Y$7,"",IF(AND($BF182=$Y$7,$BG182=23),"",Entrées!V210-Entrées!V209))</f>
        <v>-65</v>
      </c>
      <c r="CB182" s="4"/>
      <c r="CC182" s="4"/>
      <c r="CD182" s="33">
        <f>IF($BF182&lt;=$Y$7,Entrées!J209/CD$2,"")</f>
        <v>0.15631578947368421</v>
      </c>
      <c r="CE182" s="33">
        <f>IF($BF182&lt;=$Y$7,Entrées!K209/CE$2,"")</f>
        <v>0</v>
      </c>
      <c r="CF182" s="11">
        <f t="shared" si="154"/>
        <v>7600</v>
      </c>
      <c r="CG182" s="11">
        <f t="shared" si="155"/>
        <v>4200</v>
      </c>
      <c r="CH182" s="52">
        <f t="shared" si="156"/>
        <v>0.26950009137426939</v>
      </c>
      <c r="CI182" s="52">
        <f t="shared" si="157"/>
        <v>0.11132787698412699</v>
      </c>
      <c r="CK182" s="11"/>
      <c r="CL182" s="4"/>
      <c r="CM182" s="11"/>
      <c r="CN182" s="11"/>
      <c r="CO182" s="4"/>
    </row>
    <row r="183" spans="1:93">
      <c r="A183" s="11" t="str">
        <f>"AF"&amp;A177</f>
        <v>AF189</v>
      </c>
      <c r="C183" s="11">
        <f t="shared" si="190"/>
        <v>5</v>
      </c>
      <c r="D183" s="27">
        <f t="shared" si="187"/>
        <v>24</v>
      </c>
      <c r="E183" s="28">
        <f ca="1">IF($D183&gt;$D$8,"",INDIRECT(ADDRESS(ROW(Entrées!$C$37)+($D183-1)*24+E$11,COLUMN(Entrées!$C$37)+($C183-1),4,TRUE,"Entrées")))</f>
        <v>3061.5</v>
      </c>
      <c r="F183" s="28">
        <f ca="1">IF($D183&gt;$D$8,"",INDIRECT(ADDRESS(ROW(Entrées!$C$37)+($D183-1)*24+F$11,COLUMN(Entrées!$C$37)+($C183-1),4,TRUE,"Entrées")))</f>
        <v>2583</v>
      </c>
      <c r="G183" s="28">
        <f ca="1">IF($D183&gt;$D$8,"",INDIRECT(ADDRESS(ROW(Entrées!$C$37)+($D183-1)*24+G$11,COLUMN(Entrées!$C$37)+($C183-1),4,TRUE,"Entrées")))</f>
        <v>2578.5</v>
      </c>
      <c r="H183" s="28">
        <f ca="1">IF($D183&gt;$D$8,"",INDIRECT(ADDRESS(ROW(Entrées!$C$37)+($D183-1)*24+H$11,COLUMN(Entrées!$C$37)+($C183-1),4,TRUE,"Entrées")))</f>
        <v>2462</v>
      </c>
      <c r="I183" s="28">
        <f ca="1">IF($D183&gt;$D$8,"",INDIRECT(ADDRESS(ROW(Entrées!$C$37)+($D183-1)*24+I$11,COLUMN(Entrées!$C$37)+($C183-1),4,TRUE,"Entrées")))</f>
        <v>2223.5</v>
      </c>
      <c r="J183" s="28">
        <f ca="1">IF($D183&gt;$D$8,"",INDIRECT(ADDRESS(ROW(Entrées!$C$37)+($D183-1)*24+J$11,COLUMN(Entrées!$C$37)+($C183-1),4,TRUE,"Entrées")))</f>
        <v>2332.5</v>
      </c>
      <c r="K183" s="28">
        <f ca="1">IF($D183&gt;$D$8,"",INDIRECT(ADDRESS(ROW(Entrées!$C$37)+($D183-1)*24+K$11,COLUMN(Entrées!$C$37)+($C183-1),4,TRUE,"Entrées")))</f>
        <v>3162.5</v>
      </c>
      <c r="L183" s="28">
        <f ca="1">IF($D183&gt;$D$8,"",INDIRECT(ADDRESS(ROW(Entrées!$C$37)+($D183-1)*24+L$11,COLUMN(Entrées!$C$37)+($C183-1),4,TRUE,"Entrées")))</f>
        <v>3317.5</v>
      </c>
      <c r="M183" s="28">
        <f ca="1">IF($D183&gt;$D$8,"",INDIRECT(ADDRESS(ROW(Entrées!$C$37)+($D183-1)*24+M$11,COLUMN(Entrées!$C$37)+($C183-1),4,TRUE,"Entrées")))</f>
        <v>3312.5</v>
      </c>
      <c r="N183" s="28">
        <f ca="1">IF($D183&gt;$D$8,"",INDIRECT(ADDRESS(ROW(Entrées!$C$37)+($D183-1)*24+N$11,COLUMN(Entrées!$C$37)+($C183-1),4,TRUE,"Entrées")))</f>
        <v>2992</v>
      </c>
      <c r="O183" s="28">
        <f ca="1">IF($D183&gt;$D$8,"",INDIRECT(ADDRESS(ROW(Entrées!$C$37)+($D183-1)*24+O$11,COLUMN(Entrées!$C$37)+($C183-1),4,TRUE,"Entrées")))</f>
        <v>3142</v>
      </c>
      <c r="P183" s="28">
        <f ca="1">IF($D183&gt;$D$8,"",INDIRECT(ADDRESS(ROW(Entrées!$C$37)+($D183-1)*24+P$11,COLUMN(Entrées!$C$37)+($C183-1),4,TRUE,"Entrées")))</f>
        <v>2943</v>
      </c>
      <c r="Q183" s="28">
        <f ca="1">IF($D183&gt;$D$8,"",INDIRECT(ADDRESS(ROW(Entrées!$C$37)+($D183-1)*24+Q$11,COLUMN(Entrées!$C$37)+($C183-1),4,TRUE,"Entrées")))</f>
        <v>2104.5</v>
      </c>
      <c r="R183" s="28">
        <f ca="1">IF($D183&gt;$D$8,"",INDIRECT(ADDRESS(ROW(Entrées!$C$37)+($D183-1)*24+R$11,COLUMN(Entrées!$C$37)+($C183-1),4,TRUE,"Entrées")))</f>
        <v>1670.5</v>
      </c>
      <c r="S183" s="28">
        <f ca="1">IF($D183&gt;$D$8,"",INDIRECT(ADDRESS(ROW(Entrées!$C$37)+($D183-1)*24+S$11,COLUMN(Entrées!$C$37)+($C183-1),4,TRUE,"Entrées")))</f>
        <v>1637</v>
      </c>
      <c r="T183" s="28">
        <f ca="1">IF($D183&gt;$D$8,"",INDIRECT(ADDRESS(ROW(Entrées!$C$37)+($D183-1)*24+T$11,COLUMN(Entrées!$C$37)+($C183-1),4,TRUE,"Entrées")))</f>
        <v>1545.5</v>
      </c>
      <c r="U183" s="28">
        <f ca="1">IF($D183&gt;$D$8,"",INDIRECT(ADDRESS(ROW(Entrées!$C$37)+($D183-1)*24+U$11,COLUMN(Entrées!$C$37)+($C183-1),4,TRUE,"Entrées")))</f>
        <v>1472.5</v>
      </c>
      <c r="V183" s="28">
        <f ca="1">IF($D183&gt;$D$8,"",INDIRECT(ADDRESS(ROW(Entrées!$C$37)+($D183-1)*24+V$11,COLUMN(Entrées!$C$37)+($C183-1),4,TRUE,"Entrées")))</f>
        <v>1716.5</v>
      </c>
      <c r="W183" s="28">
        <f ca="1">IF($D183&gt;$D$8,"",INDIRECT(ADDRESS(ROW(Entrées!$C$37)+($D183-1)*24+W$11,COLUMN(Entrées!$C$37)+($C183-1),4,TRUE,"Entrées")))</f>
        <v>1862</v>
      </c>
      <c r="X183" s="28">
        <f ca="1">IF($D183&gt;$D$8,"",INDIRECT(ADDRESS(ROW(Entrées!$C$37)+($D183-1)*24+X$11,COLUMN(Entrées!$C$37)+($C183-1),4,TRUE,"Entrées")))</f>
        <v>2031.5</v>
      </c>
      <c r="Y183" s="28">
        <f ca="1">IF($D183&gt;$D$8,"",INDIRECT(ADDRESS(ROW(Entrées!$C$37)+($D183-1)*24+Y$11,COLUMN(Entrées!$C$37)+($C183-1),4,TRUE,"Entrées")))</f>
        <v>2037</v>
      </c>
      <c r="Z183" s="28">
        <f ca="1">IF($D183&gt;$D$8,"",INDIRECT(ADDRESS(ROW(Entrées!$C$37)+($D183-1)*24+Z$11,COLUMN(Entrées!$C$37)+($C183-1),4,TRUE,"Entrées")))</f>
        <v>2074</v>
      </c>
      <c r="AA183" s="28">
        <f ca="1">IF($D183&gt;$D$8,"",INDIRECT(ADDRESS(ROW(Entrées!$C$37)+($D183-1)*24+AA$11,COLUMN(Entrées!$C$37)+($C183-1),4,TRUE,"Entrées")))</f>
        <v>1911</v>
      </c>
      <c r="AB183" s="28">
        <f ca="1">IF($D183&gt;$D$8,"",INDIRECT(ADDRESS(ROW(Entrées!$C$37)+($D183-1)*24+AB$11,COLUMN(Entrées!$C$37)+($C183-1),4,TRUE,"Entrées")))</f>
        <v>1789</v>
      </c>
      <c r="AC183" s="11"/>
      <c r="AD183" s="40">
        <f t="shared" ca="1" si="186"/>
        <v>2331.7291666666665</v>
      </c>
      <c r="AE183" s="40">
        <f t="shared" ca="1" si="188"/>
        <v>3317.5</v>
      </c>
      <c r="AF183" s="40">
        <f t="shared" ca="1" si="189"/>
        <v>1472.5</v>
      </c>
      <c r="AG183" s="4"/>
      <c r="AH183" s="11">
        <f>Entrées!A210</f>
        <v>8</v>
      </c>
      <c r="AI183" s="13">
        <f>Entrées!B210</f>
        <v>5</v>
      </c>
      <c r="AJ183" s="31">
        <f t="shared" ca="1" si="158"/>
        <v>55625.834722222207</v>
      </c>
      <c r="AK183" s="31">
        <f t="shared" ca="1" si="134"/>
        <v>55155.277777777781</v>
      </c>
      <c r="AL183" s="31">
        <f t="shared" ca="1" si="135"/>
        <v>55132.569444444431</v>
      </c>
      <c r="AM183" s="31">
        <f t="shared" ca="1" si="136"/>
        <v>439.35972222222233</v>
      </c>
      <c r="AN183" s="31">
        <f t="shared" ca="1" si="137"/>
        <v>2143.2847222222222</v>
      </c>
      <c r="AO183" s="31">
        <f t="shared" ca="1" si="138"/>
        <v>1711.4715277777773</v>
      </c>
      <c r="AP183" s="31">
        <f t="shared" ca="1" si="139"/>
        <v>43686.806944444448</v>
      </c>
      <c r="AQ183" s="31">
        <f t="shared" ca="1" si="140"/>
        <v>2048.2006944444447</v>
      </c>
      <c r="AR183" s="31">
        <f t="shared" ca="1" si="141"/>
        <v>467.57708333333329</v>
      </c>
      <c r="AS183" s="31">
        <f t="shared" ca="1" si="142"/>
        <v>9872.0041666666693</v>
      </c>
      <c r="AT183" s="31">
        <f t="shared" ca="1" si="143"/>
        <v>-752.91041666666672</v>
      </c>
      <c r="AU183" s="31">
        <f t="shared" ca="1" si="144"/>
        <v>580.30277777777769</v>
      </c>
      <c r="AV183" s="31">
        <f t="shared" ca="1" si="145"/>
        <v>-4570.3041666666659</v>
      </c>
      <c r="AW183" s="31">
        <f t="shared" ca="1" si="146"/>
        <v>53.39583333333335</v>
      </c>
      <c r="AX183" s="31">
        <f t="shared" ca="1" si="147"/>
        <v>1401.9361111111111</v>
      </c>
      <c r="AY183" s="31">
        <f t="shared" ca="1" si="148"/>
        <v>-1132.0805555555555</v>
      </c>
      <c r="AZ183" s="31">
        <f t="shared" ca="1" si="149"/>
        <v>-2177.1819444444441</v>
      </c>
      <c r="BA183" s="31">
        <f t="shared" ca="1" si="150"/>
        <v>644.8125</v>
      </c>
      <c r="BB183" s="31">
        <f t="shared" ca="1" si="151"/>
        <v>-1410.101388888889</v>
      </c>
      <c r="BC183" s="31">
        <f t="shared" ca="1" si="152"/>
        <v>-1800.2902777777781</v>
      </c>
      <c r="BD183" s="11"/>
      <c r="BE183" s="4"/>
      <c r="BF183" s="11">
        <f t="shared" si="153"/>
        <v>8</v>
      </c>
      <c r="BG183" s="11">
        <f t="shared" si="159"/>
        <v>5</v>
      </c>
      <c r="BH183" s="32">
        <f>IF($BF183&gt;$Y$7,"",IF(AND($BF183=$Y$7,$BG183=23),"",Entrées!C211-Entrées!C210))</f>
        <v>5455.5</v>
      </c>
      <c r="BI183" s="32">
        <f>IF($BF183&gt;$Y$7,"",IF(AND($BF183=$Y$7,$BG183=23),"",Entrées!D211-Entrées!D210))</f>
        <v>5400</v>
      </c>
      <c r="BJ183" s="32">
        <f>IF($BF183&gt;$Y$7,"",IF(AND($BF183=$Y$7,$BG183=23),"",Entrées!E211-Entrées!E210))</f>
        <v>5962.5</v>
      </c>
      <c r="BK183" s="32">
        <f>IF($BF183&gt;$Y$7,"",IF(AND($BF183=$Y$7,$BG183=23),"",Entrées!F211-Entrées!F210))</f>
        <v>31</v>
      </c>
      <c r="BL183" s="32">
        <f>IF($BF183&gt;$Y$7,"",IF(AND($BF183=$Y$7,$BG183=23),"",Entrées!G211-Entrées!G210))</f>
        <v>523</v>
      </c>
      <c r="BM183" s="32">
        <f>IF($BF183&gt;$Y$7,"",IF(AND($BF183=$Y$7,$BG183=23),"",Entrées!H211-Entrées!H210))</f>
        <v>1016</v>
      </c>
      <c r="BN183" s="32">
        <f>IF($BF183&gt;$Y$7,"",IF(AND($BF183=$Y$7,$BG183=23),"",Entrées!I211-Entrées!I210))</f>
        <v>736</v>
      </c>
      <c r="BO183" s="32">
        <f>IF($BF183&gt;$Y$7,"",IF(AND($BF183=$Y$7,$BG183=23),"",Entrées!J211-Entrées!J210))</f>
        <v>-74</v>
      </c>
      <c r="BP183" s="32">
        <f>IF($BF183&gt;$Y$7,"",IF(AND($BF183=$Y$7,$BG183=23),"",Entrées!K211-Entrées!K210))</f>
        <v>0</v>
      </c>
      <c r="BQ183" s="32">
        <f>IF($BF183&gt;$Y$7,"",IF(AND($BF183=$Y$7,$BG183=23),"",Entrées!L211-Entrées!L210))</f>
        <v>1074</v>
      </c>
      <c r="BR183" s="32">
        <f>IF($BF183&gt;$Y$7,"",IF(AND($BF183=$Y$7,$BG183=23),"",Entrées!M211-Entrées!M210))</f>
        <v>938</v>
      </c>
      <c r="BS183" s="32">
        <f>IF($BF183&gt;$Y$7,"",IF(AND($BF183=$Y$7,$BG183=23),"",Entrées!N211-Entrées!N210))</f>
        <v>-3</v>
      </c>
      <c r="BT183" s="32">
        <f>IF($BF183&gt;$Y$7,"",IF(AND($BF183=$Y$7,$BG183=23),"",Entrées!O211-Entrées!O210))</f>
        <v>1216</v>
      </c>
      <c r="BU183" s="32">
        <f>IF($BF183&gt;$Y$7,"",IF(AND($BF183=$Y$7,$BG183=23),"",Entrées!P211-Entrées!P210))</f>
        <v>9</v>
      </c>
      <c r="BV183" s="32">
        <f>IF($BF183&gt;$Y$7,"",IF(AND($BF183=$Y$7,$BG183=23),"",Entrées!Q211-Entrées!Q210))</f>
        <v>-111</v>
      </c>
      <c r="BW183" s="32">
        <f>IF($BF183&gt;$Y$7,"",IF(AND($BF183=$Y$7,$BG183=23),"",Entrées!R211-Entrées!R210))</f>
        <v>1158</v>
      </c>
      <c r="BX183" s="32">
        <f>IF($BF183&gt;$Y$7,"",IF(AND($BF183=$Y$7,$BG183=23),"",Entrées!S211-Entrées!S210))</f>
        <v>-225</v>
      </c>
      <c r="BY183" s="32">
        <f>IF($BF183&gt;$Y$7,"",IF(AND($BF183=$Y$7,$BG183=23),"",Entrées!T211-Entrées!T210))</f>
        <v>0</v>
      </c>
      <c r="BZ183" s="32">
        <f>IF($BF183&gt;$Y$7,"",IF(AND($BF183=$Y$7,$BG183=23),"",Entrées!U211-Entrées!U210))</f>
        <v>200</v>
      </c>
      <c r="CA183" s="32">
        <f>IF($BF183&gt;$Y$7,"",IF(AND($BF183=$Y$7,$BG183=23),"",Entrées!V211-Entrées!V210))</f>
        <v>-745</v>
      </c>
      <c r="CB183" s="4"/>
      <c r="CC183" s="4"/>
      <c r="CD183" s="33">
        <f>IF($BF183&lt;=$Y$7,Entrées!J210/CD$2,"")</f>
        <v>0.14874999999999999</v>
      </c>
      <c r="CE183" s="33">
        <f>IF($BF183&lt;=$Y$7,Entrées!K210/CE$2,"")</f>
        <v>0</v>
      </c>
      <c r="CF183" s="11">
        <f t="shared" si="154"/>
        <v>7600</v>
      </c>
      <c r="CG183" s="11">
        <f t="shared" si="155"/>
        <v>4200</v>
      </c>
      <c r="CH183" s="52">
        <f t="shared" si="156"/>
        <v>0.26950009137426939</v>
      </c>
      <c r="CI183" s="52">
        <f t="shared" si="157"/>
        <v>0.11132787698412699</v>
      </c>
      <c r="CK183" s="11"/>
      <c r="CL183" s="4"/>
      <c r="CM183" s="11"/>
      <c r="CN183" s="11"/>
      <c r="CO183" s="4"/>
    </row>
    <row r="184" spans="1:93">
      <c r="A184" s="11"/>
      <c r="C184" s="11">
        <f t="shared" si="190"/>
        <v>5</v>
      </c>
      <c r="D184" s="27">
        <f t="shared" si="187"/>
        <v>25</v>
      </c>
      <c r="E184" s="28">
        <f ca="1">IF($D184&gt;$D$8,"",INDIRECT(ADDRESS(ROW(Entrées!$C$37)+($D184-1)*24+E$11,COLUMN(Entrées!$C$37)+($C184-1),4,TRUE,"Entrées")))</f>
        <v>1571.5</v>
      </c>
      <c r="F184" s="28">
        <f ca="1">IF($D184&gt;$D$8,"",INDIRECT(ADDRESS(ROW(Entrées!$C$37)+($D184-1)*24+F$11,COLUMN(Entrées!$C$37)+($C184-1),4,TRUE,"Entrées")))</f>
        <v>1188.5</v>
      </c>
      <c r="G184" s="28">
        <f ca="1">IF($D184&gt;$D$8,"",INDIRECT(ADDRESS(ROW(Entrées!$C$37)+($D184-1)*24+G$11,COLUMN(Entrées!$C$37)+($C184-1),4,TRUE,"Entrées")))</f>
        <v>1154.5</v>
      </c>
      <c r="H184" s="28">
        <f ca="1">IF($D184&gt;$D$8,"",INDIRECT(ADDRESS(ROW(Entrées!$C$37)+($D184-1)*24+H$11,COLUMN(Entrées!$C$37)+($C184-1),4,TRUE,"Entrées")))</f>
        <v>994.5</v>
      </c>
      <c r="I184" s="28">
        <f ca="1">IF($D184&gt;$D$8,"",INDIRECT(ADDRESS(ROW(Entrées!$C$37)+($D184-1)*24+I$11,COLUMN(Entrées!$C$37)+($C184-1),4,TRUE,"Entrées")))</f>
        <v>863.5</v>
      </c>
      <c r="J184" s="28">
        <f ca="1">IF($D184&gt;$D$8,"",INDIRECT(ADDRESS(ROW(Entrées!$C$37)+($D184-1)*24+J$11,COLUMN(Entrées!$C$37)+($C184-1),4,TRUE,"Entrées")))</f>
        <v>913.5</v>
      </c>
      <c r="K184" s="28">
        <f ca="1">IF($D184&gt;$D$8,"",INDIRECT(ADDRESS(ROW(Entrées!$C$37)+($D184-1)*24+K$11,COLUMN(Entrées!$C$37)+($C184-1),4,TRUE,"Entrées")))</f>
        <v>1220</v>
      </c>
      <c r="L184" s="28">
        <f ca="1">IF($D184&gt;$D$8,"",INDIRECT(ADDRESS(ROW(Entrées!$C$37)+($D184-1)*24+L$11,COLUMN(Entrées!$C$37)+($C184-1),4,TRUE,"Entrées")))</f>
        <v>1426</v>
      </c>
      <c r="M184" s="28">
        <f ca="1">IF($D184&gt;$D$8,"",INDIRECT(ADDRESS(ROW(Entrées!$C$37)+($D184-1)*24+M$11,COLUMN(Entrées!$C$37)+($C184-1),4,TRUE,"Entrées")))</f>
        <v>1428.5</v>
      </c>
      <c r="N184" s="28">
        <f ca="1">IF($D184&gt;$D$8,"",INDIRECT(ADDRESS(ROW(Entrées!$C$37)+($D184-1)*24+N$11,COLUMN(Entrées!$C$37)+($C184-1),4,TRUE,"Entrées")))</f>
        <v>1304.5</v>
      </c>
      <c r="O184" s="28">
        <f ca="1">IF($D184&gt;$D$8,"",INDIRECT(ADDRESS(ROW(Entrées!$C$37)+($D184-1)*24+O$11,COLUMN(Entrées!$C$37)+($C184-1),4,TRUE,"Entrées")))</f>
        <v>1326</v>
      </c>
      <c r="P184" s="28">
        <f ca="1">IF($D184&gt;$D$8,"",INDIRECT(ADDRESS(ROW(Entrées!$C$37)+($D184-1)*24+P$11,COLUMN(Entrées!$C$37)+($C184-1),4,TRUE,"Entrées")))</f>
        <v>1297.5</v>
      </c>
      <c r="Q184" s="28">
        <f ca="1">IF($D184&gt;$D$8,"",INDIRECT(ADDRESS(ROW(Entrées!$C$37)+($D184-1)*24+Q$11,COLUMN(Entrées!$C$37)+($C184-1),4,TRUE,"Entrées")))</f>
        <v>1269.5</v>
      </c>
      <c r="R184" s="28">
        <f ca="1">IF($D184&gt;$D$8,"",INDIRECT(ADDRESS(ROW(Entrées!$C$37)+($D184-1)*24+R$11,COLUMN(Entrées!$C$37)+($C184-1),4,TRUE,"Entrées")))</f>
        <v>1251.5</v>
      </c>
      <c r="S184" s="28">
        <f ca="1">IF($D184&gt;$D$8,"",INDIRECT(ADDRESS(ROW(Entrées!$C$37)+($D184-1)*24+S$11,COLUMN(Entrées!$C$37)+($C184-1),4,TRUE,"Entrées")))</f>
        <v>1241</v>
      </c>
      <c r="T184" s="28">
        <f ca="1">IF($D184&gt;$D$8,"",INDIRECT(ADDRESS(ROW(Entrées!$C$37)+($D184-1)*24+T$11,COLUMN(Entrées!$C$37)+($C184-1),4,TRUE,"Entrées")))</f>
        <v>1127</v>
      </c>
      <c r="U184" s="28">
        <f ca="1">IF($D184&gt;$D$8,"",INDIRECT(ADDRESS(ROW(Entrées!$C$37)+($D184-1)*24+U$11,COLUMN(Entrées!$C$37)+($C184-1),4,TRUE,"Entrées")))</f>
        <v>1069.5</v>
      </c>
      <c r="V184" s="28">
        <f ca="1">IF($D184&gt;$D$8,"",INDIRECT(ADDRESS(ROW(Entrées!$C$37)+($D184-1)*24+V$11,COLUMN(Entrées!$C$37)+($C184-1),4,TRUE,"Entrées")))</f>
        <v>1045.5</v>
      </c>
      <c r="W184" s="28">
        <f ca="1">IF($D184&gt;$D$8,"",INDIRECT(ADDRESS(ROW(Entrées!$C$37)+($D184-1)*24+W$11,COLUMN(Entrées!$C$37)+($C184-1),4,TRUE,"Entrées")))</f>
        <v>880.5</v>
      </c>
      <c r="X184" s="28">
        <f ca="1">IF($D184&gt;$D$8,"",INDIRECT(ADDRESS(ROW(Entrées!$C$37)+($D184-1)*24+X$11,COLUMN(Entrées!$C$37)+($C184-1),4,TRUE,"Entrées")))</f>
        <v>791</v>
      </c>
      <c r="Y184" s="28">
        <f ca="1">IF($D184&gt;$D$8,"",INDIRECT(ADDRESS(ROW(Entrées!$C$37)+($D184-1)*24+Y$11,COLUMN(Entrées!$C$37)+($C184-1),4,TRUE,"Entrées")))</f>
        <v>779</v>
      </c>
      <c r="Z184" s="28">
        <f ca="1">IF($D184&gt;$D$8,"",INDIRECT(ADDRESS(ROW(Entrées!$C$37)+($D184-1)*24+Z$11,COLUMN(Entrées!$C$37)+($C184-1),4,TRUE,"Entrées")))</f>
        <v>783</v>
      </c>
      <c r="AA184" s="28">
        <f ca="1">IF($D184&gt;$D$8,"",INDIRECT(ADDRESS(ROW(Entrées!$C$37)+($D184-1)*24+AA$11,COLUMN(Entrées!$C$37)+($C184-1),4,TRUE,"Entrées")))</f>
        <v>810</v>
      </c>
      <c r="AB184" s="28">
        <f ca="1">IF($D184&gt;$D$8,"",INDIRECT(ADDRESS(ROW(Entrées!$C$37)+($D184-1)*24+AB$11,COLUMN(Entrées!$C$37)+($C184-1),4,TRUE,"Entrées")))</f>
        <v>927</v>
      </c>
      <c r="AC184" s="11"/>
      <c r="AD184" s="40">
        <f t="shared" ca="1" si="186"/>
        <v>1110.9583333333333</v>
      </c>
      <c r="AE184" s="40">
        <f t="shared" ca="1" si="188"/>
        <v>1571.5</v>
      </c>
      <c r="AF184" s="40">
        <f t="shared" ca="1" si="189"/>
        <v>779</v>
      </c>
      <c r="AG184" s="4"/>
      <c r="AH184" s="11">
        <f>Entrées!A211</f>
        <v>8</v>
      </c>
      <c r="AI184" s="13">
        <f>Entrées!B211</f>
        <v>6</v>
      </c>
      <c r="AJ184" s="31">
        <f t="shared" ca="1" si="158"/>
        <v>55625.834722222207</v>
      </c>
      <c r="AK184" s="31">
        <f t="shared" ca="1" si="134"/>
        <v>55155.277777777781</v>
      </c>
      <c r="AL184" s="31">
        <f t="shared" ca="1" si="135"/>
        <v>55132.569444444431</v>
      </c>
      <c r="AM184" s="31">
        <f t="shared" ca="1" si="136"/>
        <v>439.35972222222233</v>
      </c>
      <c r="AN184" s="31">
        <f t="shared" ca="1" si="137"/>
        <v>2143.2847222222222</v>
      </c>
      <c r="AO184" s="31">
        <f t="shared" ca="1" si="138"/>
        <v>1711.4715277777773</v>
      </c>
      <c r="AP184" s="31">
        <f t="shared" ca="1" si="139"/>
        <v>43686.806944444448</v>
      </c>
      <c r="AQ184" s="31">
        <f t="shared" ca="1" si="140"/>
        <v>2048.2006944444447</v>
      </c>
      <c r="AR184" s="31">
        <f t="shared" ca="1" si="141"/>
        <v>467.57708333333329</v>
      </c>
      <c r="AS184" s="31">
        <f t="shared" ca="1" si="142"/>
        <v>9872.0041666666693</v>
      </c>
      <c r="AT184" s="31">
        <f t="shared" ca="1" si="143"/>
        <v>-752.91041666666672</v>
      </c>
      <c r="AU184" s="31">
        <f t="shared" ca="1" si="144"/>
        <v>580.30277777777769</v>
      </c>
      <c r="AV184" s="31">
        <f t="shared" ca="1" si="145"/>
        <v>-4570.3041666666659</v>
      </c>
      <c r="AW184" s="31">
        <f t="shared" ca="1" si="146"/>
        <v>53.39583333333335</v>
      </c>
      <c r="AX184" s="31">
        <f t="shared" ca="1" si="147"/>
        <v>1401.9361111111111</v>
      </c>
      <c r="AY184" s="31">
        <f t="shared" ca="1" si="148"/>
        <v>-1132.0805555555555</v>
      </c>
      <c r="AZ184" s="31">
        <f t="shared" ca="1" si="149"/>
        <v>-2177.1819444444441</v>
      </c>
      <c r="BA184" s="31">
        <f t="shared" ca="1" si="150"/>
        <v>644.8125</v>
      </c>
      <c r="BB184" s="31">
        <f t="shared" ca="1" si="151"/>
        <v>-1410.101388888889</v>
      </c>
      <c r="BC184" s="31">
        <f t="shared" ca="1" si="152"/>
        <v>-1800.2902777777781</v>
      </c>
      <c r="BD184" s="11"/>
      <c r="BE184" s="4"/>
      <c r="BF184" s="11">
        <f t="shared" si="153"/>
        <v>8</v>
      </c>
      <c r="BG184" s="11">
        <f t="shared" si="159"/>
        <v>6</v>
      </c>
      <c r="BH184" s="32">
        <f>IF($BF184&gt;$Y$7,"",IF(AND($BF184=$Y$7,$BG184=23),"",Entrées!C212-Entrées!C211))</f>
        <v>6977</v>
      </c>
      <c r="BI184" s="32">
        <f>IF($BF184&gt;$Y$7,"",IF(AND($BF184=$Y$7,$BG184=23),"",Entrées!D212-Entrées!D211))</f>
        <v>6437.5</v>
      </c>
      <c r="BJ184" s="32">
        <f>IF($BF184&gt;$Y$7,"",IF(AND($BF184=$Y$7,$BG184=23),"",Entrées!E212-Entrées!E211))</f>
        <v>6512.5</v>
      </c>
      <c r="BK184" s="32">
        <f>IF($BF184&gt;$Y$7,"",IF(AND($BF184=$Y$7,$BG184=23),"",Entrées!F212-Entrées!F211))</f>
        <v>80.5</v>
      </c>
      <c r="BL184" s="32">
        <f>IF($BF184&gt;$Y$7,"",IF(AND($BF184=$Y$7,$BG184=23),"",Entrées!G212-Entrées!G211))</f>
        <v>499</v>
      </c>
      <c r="BM184" s="32">
        <f>IF($BF184&gt;$Y$7,"",IF(AND($BF184=$Y$7,$BG184=23),"",Entrées!H212-Entrées!H211))</f>
        <v>1175.5</v>
      </c>
      <c r="BN184" s="32">
        <f>IF($BF184&gt;$Y$7,"",IF(AND($BF184=$Y$7,$BG184=23),"",Entrées!I212-Entrées!I211))</f>
        <v>455.5</v>
      </c>
      <c r="BO184" s="32">
        <f>IF($BF184&gt;$Y$7,"",IF(AND($BF184=$Y$7,$BG184=23),"",Entrées!J212-Entrées!J211))</f>
        <v>-64</v>
      </c>
      <c r="BP184" s="32">
        <f>IF($BF184&gt;$Y$7,"",IF(AND($BF184=$Y$7,$BG184=23),"",Entrées!K212-Entrées!K211))</f>
        <v>2.5</v>
      </c>
      <c r="BQ184" s="32">
        <f>IF($BF184&gt;$Y$7,"",IF(AND($BF184=$Y$7,$BG184=23),"",Entrées!L212-Entrées!L211))</f>
        <v>2641</v>
      </c>
      <c r="BR184" s="32">
        <f>IF($BF184&gt;$Y$7,"",IF(AND($BF184=$Y$7,$BG184=23),"",Entrées!M212-Entrées!M211))</f>
        <v>1446</v>
      </c>
      <c r="BS184" s="32">
        <f>IF($BF184&gt;$Y$7,"",IF(AND($BF184=$Y$7,$BG184=23),"",Entrées!N212-Entrées!N211))</f>
        <v>-7</v>
      </c>
      <c r="BT184" s="32">
        <f>IF($BF184&gt;$Y$7,"",IF(AND($BF184=$Y$7,$BG184=23),"",Entrées!O212-Entrées!O211))</f>
        <v>748.5</v>
      </c>
      <c r="BU184" s="32">
        <f>IF($BF184&gt;$Y$7,"",IF(AND($BF184=$Y$7,$BG184=23),"",Entrées!P212-Entrées!P211))</f>
        <v>6</v>
      </c>
      <c r="BV184" s="32">
        <f>IF($BF184&gt;$Y$7,"",IF(AND($BF184=$Y$7,$BG184=23),"",Entrées!Q212-Entrées!Q211))</f>
        <v>-18</v>
      </c>
      <c r="BW184" s="32">
        <f>IF($BF184&gt;$Y$7,"",IF(AND($BF184=$Y$7,$BG184=23),"",Entrées!R212-Entrées!R211))</f>
        <v>355</v>
      </c>
      <c r="BX184" s="32">
        <f>IF($BF184&gt;$Y$7,"",IF(AND($BF184=$Y$7,$BG184=23),"",Entrées!S212-Entrées!S211))</f>
        <v>182</v>
      </c>
      <c r="BY184" s="32">
        <f>IF($BF184&gt;$Y$7,"",IF(AND($BF184=$Y$7,$BG184=23),"",Entrées!T212-Entrées!T211))</f>
        <v>-100</v>
      </c>
      <c r="BZ184" s="32">
        <f>IF($BF184&gt;$Y$7,"",IF(AND($BF184=$Y$7,$BG184=23),"",Entrées!U212-Entrées!U211))</f>
        <v>349</v>
      </c>
      <c r="CA184" s="32">
        <f>IF($BF184&gt;$Y$7,"",IF(AND($BF184=$Y$7,$BG184=23),"",Entrées!V212-Entrées!V211))</f>
        <v>378</v>
      </c>
      <c r="CB184" s="4"/>
      <c r="CC184" s="4"/>
      <c r="CD184" s="33">
        <f>IF($BF184&lt;=$Y$7,Entrées!J211/CD$2,"")</f>
        <v>0.13901315789473684</v>
      </c>
      <c r="CE184" s="33">
        <f>IF($BF184&lt;=$Y$7,Entrées!K211/CE$2,"")</f>
        <v>0</v>
      </c>
      <c r="CF184" s="11">
        <f t="shared" si="154"/>
        <v>7600</v>
      </c>
      <c r="CG184" s="11">
        <f t="shared" si="155"/>
        <v>4200</v>
      </c>
      <c r="CH184" s="52">
        <f t="shared" si="156"/>
        <v>0.26950009137426939</v>
      </c>
      <c r="CI184" s="52">
        <f t="shared" si="157"/>
        <v>0.11132787698412699</v>
      </c>
      <c r="CK184" s="11"/>
      <c r="CL184" s="4"/>
      <c r="CM184" s="11"/>
      <c r="CN184" s="11"/>
      <c r="CO184" s="4"/>
    </row>
    <row r="185" spans="1:93">
      <c r="A185" s="11"/>
      <c r="B185" s="11"/>
      <c r="C185" s="11">
        <f t="shared" si="190"/>
        <v>5</v>
      </c>
      <c r="D185" s="27">
        <f t="shared" si="187"/>
        <v>26</v>
      </c>
      <c r="E185" s="28">
        <f ca="1">IF($D185&gt;$D$8,"",INDIRECT(ADDRESS(ROW(Entrées!$C$37)+($D185-1)*24+E$11,COLUMN(Entrées!$C$37)+($C185-1),4,TRUE,"Entrées")))</f>
        <v>793.5</v>
      </c>
      <c r="F185" s="28">
        <f ca="1">IF($D185&gt;$D$8,"",INDIRECT(ADDRESS(ROW(Entrées!$C$37)+($D185-1)*24+F$11,COLUMN(Entrées!$C$37)+($C185-1),4,TRUE,"Entrées")))</f>
        <v>373</v>
      </c>
      <c r="G185" s="28">
        <f ca="1">IF($D185&gt;$D$8,"",INDIRECT(ADDRESS(ROW(Entrées!$C$37)+($D185-1)*24+G$11,COLUMN(Entrées!$C$37)+($C185-1),4,TRUE,"Entrées")))</f>
        <v>232.5</v>
      </c>
      <c r="H185" s="28">
        <f ca="1">IF($D185&gt;$D$8,"",INDIRECT(ADDRESS(ROW(Entrées!$C$37)+($D185-1)*24+H$11,COLUMN(Entrées!$C$37)+($C185-1),4,TRUE,"Entrées")))</f>
        <v>250</v>
      </c>
      <c r="I185" s="28">
        <f ca="1">IF($D185&gt;$D$8,"",INDIRECT(ADDRESS(ROW(Entrées!$C$37)+($D185-1)*24+I$11,COLUMN(Entrées!$C$37)+($C185-1),4,TRUE,"Entrées")))</f>
        <v>256</v>
      </c>
      <c r="J185" s="28">
        <f ca="1">IF($D185&gt;$D$8,"",INDIRECT(ADDRESS(ROW(Entrées!$C$37)+($D185-1)*24+J$11,COLUMN(Entrées!$C$37)+($C185-1),4,TRUE,"Entrées")))</f>
        <v>260.5</v>
      </c>
      <c r="K185" s="28">
        <f ca="1">IF($D185&gt;$D$8,"",INDIRECT(ADDRESS(ROW(Entrées!$C$37)+($D185-1)*24+K$11,COLUMN(Entrées!$C$37)+($C185-1),4,TRUE,"Entrées")))</f>
        <v>258</v>
      </c>
      <c r="L185" s="28">
        <f ca="1">IF($D185&gt;$D$8,"",INDIRECT(ADDRESS(ROW(Entrées!$C$37)+($D185-1)*24+L$11,COLUMN(Entrées!$C$37)+($C185-1),4,TRUE,"Entrées")))</f>
        <v>284.5</v>
      </c>
      <c r="M185" s="28">
        <f ca="1">IF($D185&gt;$D$8,"",INDIRECT(ADDRESS(ROW(Entrées!$C$37)+($D185-1)*24+M$11,COLUMN(Entrées!$C$37)+($C185-1),4,TRUE,"Entrées")))</f>
        <v>285.5</v>
      </c>
      <c r="N185" s="28">
        <f ca="1">IF($D185&gt;$D$8,"",INDIRECT(ADDRESS(ROW(Entrées!$C$37)+($D185-1)*24+N$11,COLUMN(Entrées!$C$37)+($C185-1),4,TRUE,"Entrées")))</f>
        <v>388</v>
      </c>
      <c r="O185" s="28">
        <f ca="1">IF($D185&gt;$D$8,"",INDIRECT(ADDRESS(ROW(Entrées!$C$37)+($D185-1)*24+O$11,COLUMN(Entrées!$C$37)+($C185-1),4,TRUE,"Entrées")))</f>
        <v>455.5</v>
      </c>
      <c r="P185" s="28">
        <f ca="1">IF($D185&gt;$D$8,"",INDIRECT(ADDRESS(ROW(Entrées!$C$37)+($D185-1)*24+P$11,COLUMN(Entrées!$C$37)+($C185-1),4,TRUE,"Entrées")))</f>
        <v>440</v>
      </c>
      <c r="Q185" s="28">
        <f ca="1">IF($D185&gt;$D$8,"",INDIRECT(ADDRESS(ROW(Entrées!$C$37)+($D185-1)*24+Q$11,COLUMN(Entrées!$C$37)+($C185-1),4,TRUE,"Entrées")))</f>
        <v>434.5</v>
      </c>
      <c r="R185" s="28">
        <f ca="1">IF($D185&gt;$D$8,"",INDIRECT(ADDRESS(ROW(Entrées!$C$37)+($D185-1)*24+R$11,COLUMN(Entrées!$C$37)+($C185-1),4,TRUE,"Entrées")))</f>
        <v>429</v>
      </c>
      <c r="S185" s="28">
        <f ca="1">IF($D185&gt;$D$8,"",INDIRECT(ADDRESS(ROW(Entrées!$C$37)+($D185-1)*24+S$11,COLUMN(Entrées!$C$37)+($C185-1),4,TRUE,"Entrées")))</f>
        <v>432.5</v>
      </c>
      <c r="T185" s="28">
        <f ca="1">IF($D185&gt;$D$8,"",INDIRECT(ADDRESS(ROW(Entrées!$C$37)+($D185-1)*24+T$11,COLUMN(Entrées!$C$37)+($C185-1),4,TRUE,"Entrées")))</f>
        <v>446</v>
      </c>
      <c r="U185" s="28">
        <f ca="1">IF($D185&gt;$D$8,"",INDIRECT(ADDRESS(ROW(Entrées!$C$37)+($D185-1)*24+U$11,COLUMN(Entrées!$C$37)+($C185-1),4,TRUE,"Entrées")))</f>
        <v>439</v>
      </c>
      <c r="V185" s="28">
        <f ca="1">IF($D185&gt;$D$8,"",INDIRECT(ADDRESS(ROW(Entrées!$C$37)+($D185-1)*24+V$11,COLUMN(Entrées!$C$37)+($C185-1),4,TRUE,"Entrées")))</f>
        <v>439.5</v>
      </c>
      <c r="W185" s="28">
        <f ca="1">IF($D185&gt;$D$8,"",INDIRECT(ADDRESS(ROW(Entrées!$C$37)+($D185-1)*24+W$11,COLUMN(Entrées!$C$37)+($C185-1),4,TRUE,"Entrées")))</f>
        <v>438.5</v>
      </c>
      <c r="X185" s="28">
        <f ca="1">IF($D185&gt;$D$8,"",INDIRECT(ADDRESS(ROW(Entrées!$C$37)+($D185-1)*24+X$11,COLUMN(Entrées!$C$37)+($C185-1),4,TRUE,"Entrées")))</f>
        <v>439</v>
      </c>
      <c r="Y185" s="28">
        <f ca="1">IF($D185&gt;$D$8,"",INDIRECT(ADDRESS(ROW(Entrées!$C$37)+($D185-1)*24+Y$11,COLUMN(Entrées!$C$37)+($C185-1),4,TRUE,"Entrées")))</f>
        <v>426</v>
      </c>
      <c r="Z185" s="28">
        <f ca="1">IF($D185&gt;$D$8,"",INDIRECT(ADDRESS(ROW(Entrées!$C$37)+($D185-1)*24+Z$11,COLUMN(Entrées!$C$37)+($C185-1),4,TRUE,"Entrées")))</f>
        <v>415.5</v>
      </c>
      <c r="AA185" s="28">
        <f ca="1">IF($D185&gt;$D$8,"",INDIRECT(ADDRESS(ROW(Entrées!$C$37)+($D185-1)*24+AA$11,COLUMN(Entrées!$C$37)+($C185-1),4,TRUE,"Entrées")))</f>
        <v>408.5</v>
      </c>
      <c r="AB185" s="28">
        <f ca="1">IF($D185&gt;$D$8,"",INDIRECT(ADDRESS(ROW(Entrées!$C$37)+($D185-1)*24+AB$11,COLUMN(Entrées!$C$37)+($C185-1),4,TRUE,"Entrées")))</f>
        <v>430</v>
      </c>
      <c r="AC185" s="11"/>
      <c r="AD185" s="40">
        <f t="shared" ca="1" si="186"/>
        <v>393.95833333333331</v>
      </c>
      <c r="AE185" s="40">
        <f t="shared" ca="1" si="188"/>
        <v>793.5</v>
      </c>
      <c r="AF185" s="40">
        <f t="shared" ca="1" si="189"/>
        <v>232.5</v>
      </c>
      <c r="AG185" s="4"/>
      <c r="AH185" s="11">
        <f>Entrées!A212</f>
        <v>8</v>
      </c>
      <c r="AI185" s="13">
        <f>Entrées!B212</f>
        <v>7</v>
      </c>
      <c r="AJ185" s="31">
        <f t="shared" ca="1" si="158"/>
        <v>55625.834722222207</v>
      </c>
      <c r="AK185" s="31">
        <f t="shared" ca="1" si="134"/>
        <v>55155.277777777781</v>
      </c>
      <c r="AL185" s="31">
        <f t="shared" ca="1" si="135"/>
        <v>55132.569444444431</v>
      </c>
      <c r="AM185" s="31">
        <f t="shared" ca="1" si="136"/>
        <v>439.35972222222233</v>
      </c>
      <c r="AN185" s="31">
        <f t="shared" ca="1" si="137"/>
        <v>2143.2847222222222</v>
      </c>
      <c r="AO185" s="31">
        <f t="shared" ca="1" si="138"/>
        <v>1711.4715277777773</v>
      </c>
      <c r="AP185" s="31">
        <f t="shared" ca="1" si="139"/>
        <v>43686.806944444448</v>
      </c>
      <c r="AQ185" s="31">
        <f t="shared" ca="1" si="140"/>
        <v>2048.2006944444447</v>
      </c>
      <c r="AR185" s="31">
        <f t="shared" ca="1" si="141"/>
        <v>467.57708333333329</v>
      </c>
      <c r="AS185" s="31">
        <f t="shared" ca="1" si="142"/>
        <v>9872.0041666666693</v>
      </c>
      <c r="AT185" s="31">
        <f t="shared" ca="1" si="143"/>
        <v>-752.91041666666672</v>
      </c>
      <c r="AU185" s="31">
        <f t="shared" ca="1" si="144"/>
        <v>580.30277777777769</v>
      </c>
      <c r="AV185" s="31">
        <f t="shared" ca="1" si="145"/>
        <v>-4570.3041666666659</v>
      </c>
      <c r="AW185" s="31">
        <f t="shared" ca="1" si="146"/>
        <v>53.39583333333335</v>
      </c>
      <c r="AX185" s="31">
        <f t="shared" ca="1" si="147"/>
        <v>1401.9361111111111</v>
      </c>
      <c r="AY185" s="31">
        <f t="shared" ca="1" si="148"/>
        <v>-1132.0805555555555</v>
      </c>
      <c r="AZ185" s="31">
        <f t="shared" ca="1" si="149"/>
        <v>-2177.1819444444441</v>
      </c>
      <c r="BA185" s="31">
        <f t="shared" ca="1" si="150"/>
        <v>644.8125</v>
      </c>
      <c r="BB185" s="31">
        <f t="shared" ca="1" si="151"/>
        <v>-1410.101388888889</v>
      </c>
      <c r="BC185" s="31">
        <f t="shared" ca="1" si="152"/>
        <v>-1800.2902777777781</v>
      </c>
      <c r="BD185" s="11"/>
      <c r="BE185" s="4"/>
      <c r="BF185" s="11">
        <f t="shared" si="153"/>
        <v>8</v>
      </c>
      <c r="BG185" s="11">
        <f t="shared" si="159"/>
        <v>7</v>
      </c>
      <c r="BH185" s="32">
        <f>IF($BF185&gt;$Y$7,"",IF(AND($BF185=$Y$7,$BG185=23),"",Entrées!C213-Entrées!C212))</f>
        <v>3175.5</v>
      </c>
      <c r="BI185" s="32">
        <f>IF($BF185&gt;$Y$7,"",IF(AND($BF185=$Y$7,$BG185=23),"",Entrées!D213-Entrées!D212))</f>
        <v>3100</v>
      </c>
      <c r="BJ185" s="32">
        <f>IF($BF185&gt;$Y$7,"",IF(AND($BF185=$Y$7,$BG185=23),"",Entrées!E213-Entrées!E212))</f>
        <v>3350</v>
      </c>
      <c r="BK185" s="32">
        <f>IF($BF185&gt;$Y$7,"",IF(AND($BF185=$Y$7,$BG185=23),"",Entrées!F213-Entrées!F212))</f>
        <v>158.5</v>
      </c>
      <c r="BL185" s="32">
        <f>IF($BF185&gt;$Y$7,"",IF(AND($BF185=$Y$7,$BG185=23),"",Entrées!G213-Entrées!G212))</f>
        <v>-29.5</v>
      </c>
      <c r="BM185" s="32">
        <f>IF($BF185&gt;$Y$7,"",IF(AND($BF185=$Y$7,$BG185=23),"",Entrées!H213-Entrées!H212))</f>
        <v>384.5</v>
      </c>
      <c r="BN185" s="32">
        <f>IF($BF185&gt;$Y$7,"",IF(AND($BF185=$Y$7,$BG185=23),"",Entrées!I213-Entrées!I212))</f>
        <v>7.5</v>
      </c>
      <c r="BO185" s="32">
        <f>IF($BF185&gt;$Y$7,"",IF(AND($BF185=$Y$7,$BG185=23),"",Entrées!J213-Entrées!J212))</f>
        <v>-80.5</v>
      </c>
      <c r="BP185" s="32">
        <f>IF($BF185&gt;$Y$7,"",IF(AND($BF185=$Y$7,$BG185=23),"",Entrées!K213-Entrées!K212))</f>
        <v>72.5</v>
      </c>
      <c r="BQ185" s="32">
        <f>IF($BF185&gt;$Y$7,"",IF(AND($BF185=$Y$7,$BG185=23),"",Entrées!L213-Entrées!L212))</f>
        <v>1588.5</v>
      </c>
      <c r="BR185" s="32">
        <f>IF($BF185&gt;$Y$7,"",IF(AND($BF185=$Y$7,$BG185=23),"",Entrées!M213-Entrées!M212))</f>
        <v>129.5</v>
      </c>
      <c r="BS185" s="32">
        <f>IF($BF185&gt;$Y$7,"",IF(AND($BF185=$Y$7,$BG185=23),"",Entrées!N213-Entrées!N212))</f>
        <v>5</v>
      </c>
      <c r="BT185" s="32">
        <f>IF($BF185&gt;$Y$7,"",IF(AND($BF185=$Y$7,$BG185=23),"",Entrées!O213-Entrées!O212))</f>
        <v>939</v>
      </c>
      <c r="BU185" s="32">
        <f>IF($BF185&gt;$Y$7,"",IF(AND($BF185=$Y$7,$BG185=23),"",Entrées!P213-Entrées!P212))</f>
        <v>0</v>
      </c>
      <c r="BV185" s="32">
        <f>IF($BF185&gt;$Y$7,"",IF(AND($BF185=$Y$7,$BG185=23),"",Entrées!Q213-Entrées!Q212))</f>
        <v>229</v>
      </c>
      <c r="BW185" s="32">
        <f>IF($BF185&gt;$Y$7,"",IF(AND($BF185=$Y$7,$BG185=23),"",Entrées!R213-Entrées!R212))</f>
        <v>41</v>
      </c>
      <c r="BX185" s="32">
        <f>IF($BF185&gt;$Y$7,"",IF(AND($BF185=$Y$7,$BG185=23),"",Entrées!S213-Entrées!S212))</f>
        <v>-53</v>
      </c>
      <c r="BY185" s="32">
        <f>IF($BF185&gt;$Y$7,"",IF(AND($BF185=$Y$7,$BG185=23),"",Entrées!T213-Entrées!T212))</f>
        <v>0</v>
      </c>
      <c r="BZ185" s="32">
        <f>IF($BF185&gt;$Y$7,"",IF(AND($BF185=$Y$7,$BG185=23),"",Entrées!U213-Entrées!U212))</f>
        <v>255</v>
      </c>
      <c r="CA185" s="32">
        <f>IF($BF185&gt;$Y$7,"",IF(AND($BF185=$Y$7,$BG185=23),"",Entrées!V213-Entrées!V212))</f>
        <v>588</v>
      </c>
      <c r="CB185" s="4"/>
      <c r="CC185" s="4"/>
      <c r="CD185" s="33">
        <f>IF($BF185&lt;=$Y$7,Entrées!J212/CD$2,"")</f>
        <v>0.1305921052631579</v>
      </c>
      <c r="CE185" s="33">
        <f>IF($BF185&lt;=$Y$7,Entrées!K212/CE$2,"")</f>
        <v>5.9523809523809529E-4</v>
      </c>
      <c r="CF185" s="11">
        <f t="shared" si="154"/>
        <v>7600</v>
      </c>
      <c r="CG185" s="11">
        <f t="shared" si="155"/>
        <v>4200</v>
      </c>
      <c r="CH185" s="52">
        <f t="shared" si="156"/>
        <v>0.26950009137426939</v>
      </c>
      <c r="CI185" s="52">
        <f t="shared" si="157"/>
        <v>0.11132787698412699</v>
      </c>
      <c r="CK185" s="11"/>
      <c r="CL185" s="4"/>
      <c r="CM185" s="11"/>
      <c r="CN185" s="11"/>
      <c r="CO185" s="4"/>
    </row>
    <row r="186" spans="1:93">
      <c r="A186" s="11"/>
      <c r="B186" s="11"/>
      <c r="C186" s="11">
        <f t="shared" si="190"/>
        <v>5</v>
      </c>
      <c r="D186" s="27">
        <f t="shared" si="187"/>
        <v>27</v>
      </c>
      <c r="E186" s="28">
        <f ca="1">IF($D186&gt;$D$8,"",INDIRECT(ADDRESS(ROW(Entrées!$C$37)+($D186-1)*24+E$11,COLUMN(Entrées!$C$37)+($C186-1),4,TRUE,"Entrées")))</f>
        <v>424.5</v>
      </c>
      <c r="F186" s="28">
        <f ca="1">IF($D186&gt;$D$8,"",INDIRECT(ADDRESS(ROW(Entrées!$C$37)+($D186-1)*24+F$11,COLUMN(Entrées!$C$37)+($C186-1),4,TRUE,"Entrées")))</f>
        <v>417.5</v>
      </c>
      <c r="G186" s="28">
        <f ca="1">IF($D186&gt;$D$8,"",INDIRECT(ADDRESS(ROW(Entrées!$C$37)+($D186-1)*24+G$11,COLUMN(Entrées!$C$37)+($C186-1),4,TRUE,"Entrées")))</f>
        <v>432</v>
      </c>
      <c r="H186" s="28">
        <f ca="1">IF($D186&gt;$D$8,"",INDIRECT(ADDRESS(ROW(Entrées!$C$37)+($D186-1)*24+H$11,COLUMN(Entrées!$C$37)+($C186-1),4,TRUE,"Entrées")))</f>
        <v>318.5</v>
      </c>
      <c r="I186" s="28">
        <f ca="1">IF($D186&gt;$D$8,"",INDIRECT(ADDRESS(ROW(Entrées!$C$37)+($D186-1)*24+I$11,COLUMN(Entrées!$C$37)+($C186-1),4,TRUE,"Entrées")))</f>
        <v>292</v>
      </c>
      <c r="J186" s="28">
        <f ca="1">IF($D186&gt;$D$8,"",INDIRECT(ADDRESS(ROW(Entrées!$C$37)+($D186-1)*24+J$11,COLUMN(Entrées!$C$37)+($C186-1),4,TRUE,"Entrées")))</f>
        <v>290</v>
      </c>
      <c r="K186" s="28">
        <f ca="1">IF($D186&gt;$D$8,"",INDIRECT(ADDRESS(ROW(Entrées!$C$37)+($D186-1)*24+K$11,COLUMN(Entrées!$C$37)+($C186-1),4,TRUE,"Entrées")))</f>
        <v>290.5</v>
      </c>
      <c r="L186" s="28">
        <f ca="1">IF($D186&gt;$D$8,"",INDIRECT(ADDRESS(ROW(Entrées!$C$37)+($D186-1)*24+L$11,COLUMN(Entrées!$C$37)+($C186-1),4,TRUE,"Entrées")))</f>
        <v>290</v>
      </c>
      <c r="M186" s="28">
        <f ca="1">IF($D186&gt;$D$8,"",INDIRECT(ADDRESS(ROW(Entrées!$C$37)+($D186-1)*24+M$11,COLUMN(Entrées!$C$37)+($C186-1),4,TRUE,"Entrées")))</f>
        <v>447</v>
      </c>
      <c r="N186" s="28">
        <f ca="1">IF($D186&gt;$D$8,"",INDIRECT(ADDRESS(ROW(Entrées!$C$37)+($D186-1)*24+N$11,COLUMN(Entrées!$C$37)+($C186-1),4,TRUE,"Entrées")))</f>
        <v>461</v>
      </c>
      <c r="O186" s="28">
        <f ca="1">IF($D186&gt;$D$8,"",INDIRECT(ADDRESS(ROW(Entrées!$C$37)+($D186-1)*24+O$11,COLUMN(Entrées!$C$37)+($C186-1),4,TRUE,"Entrées")))</f>
        <v>437</v>
      </c>
      <c r="P186" s="28">
        <f ca="1">IF($D186&gt;$D$8,"",INDIRECT(ADDRESS(ROW(Entrées!$C$37)+($D186-1)*24+P$11,COLUMN(Entrées!$C$37)+($C186-1),4,TRUE,"Entrées")))</f>
        <v>452</v>
      </c>
      <c r="Q186" s="28">
        <f ca="1">IF($D186&gt;$D$8,"",INDIRECT(ADDRESS(ROW(Entrées!$C$37)+($D186-1)*24+Q$11,COLUMN(Entrées!$C$37)+($C186-1),4,TRUE,"Entrées")))</f>
        <v>438.5</v>
      </c>
      <c r="R186" s="28">
        <f ca="1">IF($D186&gt;$D$8,"",INDIRECT(ADDRESS(ROW(Entrées!$C$37)+($D186-1)*24+R$11,COLUMN(Entrées!$C$37)+($C186-1),4,TRUE,"Entrées")))</f>
        <v>438.5</v>
      </c>
      <c r="S186" s="28">
        <f ca="1">IF($D186&gt;$D$8,"",INDIRECT(ADDRESS(ROW(Entrées!$C$37)+($D186-1)*24+S$11,COLUMN(Entrées!$C$37)+($C186-1),4,TRUE,"Entrées")))</f>
        <v>295</v>
      </c>
      <c r="T186" s="28">
        <f ca="1">IF($D186&gt;$D$8,"",INDIRECT(ADDRESS(ROW(Entrées!$C$37)+($D186-1)*24+T$11,COLUMN(Entrées!$C$37)+($C186-1),4,TRUE,"Entrées")))</f>
        <v>269</v>
      </c>
      <c r="U186" s="28">
        <f ca="1">IF($D186&gt;$D$8,"",INDIRECT(ADDRESS(ROW(Entrées!$C$37)+($D186-1)*24+U$11,COLUMN(Entrées!$C$37)+($C186-1),4,TRUE,"Entrées")))</f>
        <v>278</v>
      </c>
      <c r="V186" s="28">
        <f ca="1">IF($D186&gt;$D$8,"",INDIRECT(ADDRESS(ROW(Entrées!$C$37)+($D186-1)*24+V$11,COLUMN(Entrées!$C$37)+($C186-1),4,TRUE,"Entrées")))</f>
        <v>269</v>
      </c>
      <c r="W186" s="28">
        <f ca="1">IF($D186&gt;$D$8,"",INDIRECT(ADDRESS(ROW(Entrées!$C$37)+($D186-1)*24+W$11,COLUMN(Entrées!$C$37)+($C186-1),4,TRUE,"Entrées")))</f>
        <v>292</v>
      </c>
      <c r="X186" s="28">
        <f ca="1">IF($D186&gt;$D$8,"",INDIRECT(ADDRESS(ROW(Entrées!$C$37)+($D186-1)*24+X$11,COLUMN(Entrées!$C$37)+($C186-1),4,TRUE,"Entrées")))</f>
        <v>286.5</v>
      </c>
      <c r="Y186" s="28">
        <f ca="1">IF($D186&gt;$D$8,"",INDIRECT(ADDRESS(ROW(Entrées!$C$37)+($D186-1)*24+Y$11,COLUMN(Entrées!$C$37)+($C186-1),4,TRUE,"Entrées")))</f>
        <v>301</v>
      </c>
      <c r="Z186" s="28">
        <f ca="1">IF($D186&gt;$D$8,"",INDIRECT(ADDRESS(ROW(Entrées!$C$37)+($D186-1)*24+Z$11,COLUMN(Entrées!$C$37)+($C186-1),4,TRUE,"Entrées")))</f>
        <v>433.5</v>
      </c>
      <c r="AA186" s="28">
        <f ca="1">IF($D186&gt;$D$8,"",INDIRECT(ADDRESS(ROW(Entrées!$C$37)+($D186-1)*24+AA$11,COLUMN(Entrées!$C$37)+($C186-1),4,TRUE,"Entrées")))</f>
        <v>438</v>
      </c>
      <c r="AB186" s="28">
        <f ca="1">IF($D186&gt;$D$8,"",INDIRECT(ADDRESS(ROW(Entrées!$C$37)+($D186-1)*24+AB$11,COLUMN(Entrées!$C$37)+($C186-1),4,TRUE,"Entrées")))</f>
        <v>431</v>
      </c>
      <c r="AC186" s="11"/>
      <c r="AD186" s="40">
        <f t="shared" ca="1" si="186"/>
        <v>363.41666666666669</v>
      </c>
      <c r="AE186" s="40">
        <f t="shared" ca="1" si="188"/>
        <v>461</v>
      </c>
      <c r="AF186" s="40">
        <f t="shared" ca="1" si="189"/>
        <v>269</v>
      </c>
      <c r="AG186" s="4"/>
      <c r="AH186" s="11">
        <f>Entrées!A213</f>
        <v>8</v>
      </c>
      <c r="AI186" s="13">
        <f>Entrées!B213</f>
        <v>8</v>
      </c>
      <c r="AJ186" s="31">
        <f t="shared" ca="1" si="158"/>
        <v>55625.834722222207</v>
      </c>
      <c r="AK186" s="31">
        <f t="shared" ca="1" si="134"/>
        <v>55155.277777777781</v>
      </c>
      <c r="AL186" s="31">
        <f t="shared" ca="1" si="135"/>
        <v>55132.569444444431</v>
      </c>
      <c r="AM186" s="31">
        <f t="shared" ca="1" si="136"/>
        <v>439.35972222222233</v>
      </c>
      <c r="AN186" s="31">
        <f t="shared" ca="1" si="137"/>
        <v>2143.2847222222222</v>
      </c>
      <c r="AO186" s="31">
        <f t="shared" ca="1" si="138"/>
        <v>1711.4715277777773</v>
      </c>
      <c r="AP186" s="31">
        <f t="shared" ca="1" si="139"/>
        <v>43686.806944444448</v>
      </c>
      <c r="AQ186" s="31">
        <f t="shared" ca="1" si="140"/>
        <v>2048.2006944444447</v>
      </c>
      <c r="AR186" s="31">
        <f t="shared" ca="1" si="141"/>
        <v>467.57708333333329</v>
      </c>
      <c r="AS186" s="31">
        <f t="shared" ca="1" si="142"/>
        <v>9872.0041666666693</v>
      </c>
      <c r="AT186" s="31">
        <f t="shared" ca="1" si="143"/>
        <v>-752.91041666666672</v>
      </c>
      <c r="AU186" s="31">
        <f t="shared" ca="1" si="144"/>
        <v>580.30277777777769</v>
      </c>
      <c r="AV186" s="31">
        <f t="shared" ca="1" si="145"/>
        <v>-4570.3041666666659</v>
      </c>
      <c r="AW186" s="31">
        <f t="shared" ca="1" si="146"/>
        <v>53.39583333333335</v>
      </c>
      <c r="AX186" s="31">
        <f t="shared" ca="1" si="147"/>
        <v>1401.9361111111111</v>
      </c>
      <c r="AY186" s="31">
        <f t="shared" ca="1" si="148"/>
        <v>-1132.0805555555555</v>
      </c>
      <c r="AZ186" s="31">
        <f t="shared" ca="1" si="149"/>
        <v>-2177.1819444444441</v>
      </c>
      <c r="BA186" s="31">
        <f t="shared" ca="1" si="150"/>
        <v>644.8125</v>
      </c>
      <c r="BB186" s="31">
        <f t="shared" ca="1" si="151"/>
        <v>-1410.101388888889</v>
      </c>
      <c r="BC186" s="31">
        <f t="shared" ca="1" si="152"/>
        <v>-1800.2902777777781</v>
      </c>
      <c r="BD186" s="11"/>
      <c r="BE186" s="4"/>
      <c r="BF186" s="11">
        <f t="shared" si="153"/>
        <v>8</v>
      </c>
      <c r="BG186" s="11">
        <f t="shared" si="159"/>
        <v>8</v>
      </c>
      <c r="BH186" s="32">
        <f>IF($BF186&gt;$Y$7,"",IF(AND($BF186=$Y$7,$BG186=23),"",Entrées!C214-Entrées!C213))</f>
        <v>1559.5</v>
      </c>
      <c r="BI186" s="32">
        <f>IF($BF186&gt;$Y$7,"",IF(AND($BF186=$Y$7,$BG186=23),"",Entrées!D214-Entrées!D213))</f>
        <v>1025</v>
      </c>
      <c r="BJ186" s="32">
        <f>IF($BF186&gt;$Y$7,"",IF(AND($BF186=$Y$7,$BG186=23),"",Entrées!E214-Entrées!E213))</f>
        <v>1725</v>
      </c>
      <c r="BK186" s="32">
        <f>IF($BF186&gt;$Y$7,"",IF(AND($BF186=$Y$7,$BG186=23),"",Entrées!F214-Entrées!F213))</f>
        <v>166</v>
      </c>
      <c r="BL186" s="32">
        <f>IF($BF186&gt;$Y$7,"",IF(AND($BF186=$Y$7,$BG186=23),"",Entrées!G214-Entrées!G213))</f>
        <v>64.5</v>
      </c>
      <c r="BM186" s="32">
        <f>IF($BF186&gt;$Y$7,"",IF(AND($BF186=$Y$7,$BG186=23),"",Entrées!H214-Entrées!H213))</f>
        <v>-4</v>
      </c>
      <c r="BN186" s="32">
        <f>IF($BF186&gt;$Y$7,"",IF(AND($BF186=$Y$7,$BG186=23),"",Entrées!I214-Entrées!I213))</f>
        <v>39.5</v>
      </c>
      <c r="BO186" s="32">
        <f>IF($BF186&gt;$Y$7,"",IF(AND($BF186=$Y$7,$BG186=23),"",Entrées!J214-Entrées!J213))</f>
        <v>-182</v>
      </c>
      <c r="BP186" s="32">
        <f>IF($BF186&gt;$Y$7,"",IF(AND($BF186=$Y$7,$BG186=23),"",Entrées!K214-Entrées!K213))</f>
        <v>184.5</v>
      </c>
      <c r="BQ186" s="32">
        <f>IF($BF186&gt;$Y$7,"",IF(AND($BF186=$Y$7,$BG186=23),"",Entrées!L214-Entrées!L213))</f>
        <v>712.5</v>
      </c>
      <c r="BR186" s="32">
        <f>IF($BF186&gt;$Y$7,"",IF(AND($BF186=$Y$7,$BG186=23),"",Entrées!M214-Entrées!M213))</f>
        <v>1</v>
      </c>
      <c r="BS186" s="32">
        <f>IF($BF186&gt;$Y$7,"",IF(AND($BF186=$Y$7,$BG186=23),"",Entrées!N214-Entrées!N213))</f>
        <v>-13.5</v>
      </c>
      <c r="BT186" s="32">
        <f>IF($BF186&gt;$Y$7,"",IF(AND($BF186=$Y$7,$BG186=23),"",Entrées!O214-Entrées!O213))</f>
        <v>592</v>
      </c>
      <c r="BU186" s="32">
        <f>IF($BF186&gt;$Y$7,"",IF(AND($BF186=$Y$7,$BG186=23),"",Entrées!P214-Entrées!P213))</f>
        <v>1.5</v>
      </c>
      <c r="BV186" s="32">
        <f>IF($BF186&gt;$Y$7,"",IF(AND($BF186=$Y$7,$BG186=23),"",Entrées!Q214-Entrées!Q213))</f>
        <v>0</v>
      </c>
      <c r="BW186" s="32">
        <f>IF($BF186&gt;$Y$7,"",IF(AND($BF186=$Y$7,$BG186=23),"",Entrées!R214-Entrées!R213))</f>
        <v>0</v>
      </c>
      <c r="BX186" s="32">
        <f>IF($BF186&gt;$Y$7,"",IF(AND($BF186=$Y$7,$BG186=23),"",Entrées!S214-Entrées!S213))</f>
        <v>416</v>
      </c>
      <c r="BY186" s="32">
        <f>IF($BF186&gt;$Y$7,"",IF(AND($BF186=$Y$7,$BG186=23),"",Entrées!T214-Entrées!T213))</f>
        <v>0</v>
      </c>
      <c r="BZ186" s="32">
        <f>IF($BF186&gt;$Y$7,"",IF(AND($BF186=$Y$7,$BG186=23),"",Entrées!U214-Entrées!U213))</f>
        <v>-260</v>
      </c>
      <c r="CA186" s="32">
        <f>IF($BF186&gt;$Y$7,"",IF(AND($BF186=$Y$7,$BG186=23),"",Entrées!V214-Entrées!V213))</f>
        <v>-3</v>
      </c>
      <c r="CB186" s="4"/>
      <c r="CC186" s="4"/>
      <c r="CD186" s="33">
        <f>IF($BF186&lt;=$Y$7,Entrées!J213/CD$2,"")</f>
        <v>0.12</v>
      </c>
      <c r="CE186" s="33">
        <f>IF($BF186&lt;=$Y$7,Entrées!K213/CE$2,"")</f>
        <v>1.7857142857142856E-2</v>
      </c>
      <c r="CF186" s="11">
        <f t="shared" si="154"/>
        <v>7600</v>
      </c>
      <c r="CG186" s="11">
        <f t="shared" si="155"/>
        <v>4200</v>
      </c>
      <c r="CH186" s="52">
        <f t="shared" si="156"/>
        <v>0.26950009137426939</v>
      </c>
      <c r="CI186" s="52">
        <f t="shared" si="157"/>
        <v>0.11132787698412699</v>
      </c>
      <c r="CK186" s="11"/>
      <c r="CL186" s="4"/>
      <c r="CM186" s="11"/>
      <c r="CN186" s="11"/>
      <c r="CO186" s="4"/>
    </row>
    <row r="187" spans="1:93">
      <c r="A187" s="11"/>
      <c r="B187" s="11"/>
      <c r="C187" s="11">
        <f t="shared" si="190"/>
        <v>5</v>
      </c>
      <c r="D187" s="27">
        <f t="shared" si="187"/>
        <v>28</v>
      </c>
      <c r="E187" s="28">
        <f ca="1">IF($D187&gt;$D$8,"",INDIRECT(ADDRESS(ROW(Entrées!$C$37)+($D187-1)*24+E$11,COLUMN(Entrées!$C$37)+($C187-1),4,TRUE,"Entrées")))</f>
        <v>428</v>
      </c>
      <c r="F187" s="28">
        <f ca="1">IF($D187&gt;$D$8,"",INDIRECT(ADDRESS(ROW(Entrées!$C$37)+($D187-1)*24+F$11,COLUMN(Entrées!$C$37)+($C187-1),4,TRUE,"Entrées")))</f>
        <v>411.5</v>
      </c>
      <c r="G187" s="28">
        <f ca="1">IF($D187&gt;$D$8,"",INDIRECT(ADDRESS(ROW(Entrées!$C$37)+($D187-1)*24+G$11,COLUMN(Entrées!$C$37)+($C187-1),4,TRUE,"Entrées")))</f>
        <v>377</v>
      </c>
      <c r="H187" s="28">
        <f ca="1">IF($D187&gt;$D$8,"",INDIRECT(ADDRESS(ROW(Entrées!$C$37)+($D187-1)*24+H$11,COLUMN(Entrées!$C$37)+($C187-1),4,TRUE,"Entrées")))</f>
        <v>288</v>
      </c>
      <c r="I187" s="28">
        <f ca="1">IF($D187&gt;$D$8,"",INDIRECT(ADDRESS(ROW(Entrées!$C$37)+($D187-1)*24+I$11,COLUMN(Entrées!$C$37)+($C187-1),4,TRUE,"Entrées")))</f>
        <v>298</v>
      </c>
      <c r="J187" s="28">
        <f ca="1">IF($D187&gt;$D$8,"",INDIRECT(ADDRESS(ROW(Entrées!$C$37)+($D187-1)*24+J$11,COLUMN(Entrées!$C$37)+($C187-1),4,TRUE,"Entrées")))</f>
        <v>294.5</v>
      </c>
      <c r="K187" s="28">
        <f ca="1">IF($D187&gt;$D$8,"",INDIRECT(ADDRESS(ROW(Entrées!$C$37)+($D187-1)*24+K$11,COLUMN(Entrées!$C$37)+($C187-1),4,TRUE,"Entrées")))</f>
        <v>305.5</v>
      </c>
      <c r="L187" s="28">
        <f ca="1">IF($D187&gt;$D$8,"",INDIRECT(ADDRESS(ROW(Entrées!$C$37)+($D187-1)*24+L$11,COLUMN(Entrées!$C$37)+($C187-1),4,TRUE,"Entrées")))</f>
        <v>369.5</v>
      </c>
      <c r="M187" s="28">
        <f ca="1">IF($D187&gt;$D$8,"",INDIRECT(ADDRESS(ROW(Entrées!$C$37)+($D187-1)*24+M$11,COLUMN(Entrées!$C$37)+($C187-1),4,TRUE,"Entrées")))</f>
        <v>445</v>
      </c>
      <c r="N187" s="28">
        <f ca="1">IF($D187&gt;$D$8,"",INDIRECT(ADDRESS(ROW(Entrées!$C$37)+($D187-1)*24+N$11,COLUMN(Entrées!$C$37)+($C187-1),4,TRUE,"Entrées")))</f>
        <v>451.5</v>
      </c>
      <c r="O187" s="28">
        <f ca="1">IF($D187&gt;$D$8,"",INDIRECT(ADDRESS(ROW(Entrées!$C$37)+($D187-1)*24+O$11,COLUMN(Entrées!$C$37)+($C187-1),4,TRUE,"Entrées")))</f>
        <v>449.5</v>
      </c>
      <c r="P187" s="28">
        <f ca="1">IF($D187&gt;$D$8,"",INDIRECT(ADDRESS(ROW(Entrées!$C$37)+($D187-1)*24+P$11,COLUMN(Entrées!$C$37)+($C187-1),4,TRUE,"Entrées")))</f>
        <v>451.5</v>
      </c>
      <c r="Q187" s="28">
        <f ca="1">IF($D187&gt;$D$8,"",INDIRECT(ADDRESS(ROW(Entrées!$C$37)+($D187-1)*24+Q$11,COLUMN(Entrées!$C$37)+($C187-1),4,TRUE,"Entrées")))</f>
        <v>445</v>
      </c>
      <c r="R187" s="28">
        <f ca="1">IF($D187&gt;$D$8,"",INDIRECT(ADDRESS(ROW(Entrées!$C$37)+($D187-1)*24+R$11,COLUMN(Entrées!$C$37)+($C187-1),4,TRUE,"Entrées")))</f>
        <v>425.5</v>
      </c>
      <c r="S187" s="28">
        <f ca="1">IF($D187&gt;$D$8,"",INDIRECT(ADDRESS(ROW(Entrées!$C$37)+($D187-1)*24+S$11,COLUMN(Entrées!$C$37)+($C187-1),4,TRUE,"Entrées")))</f>
        <v>434</v>
      </c>
      <c r="T187" s="28">
        <f ca="1">IF($D187&gt;$D$8,"",INDIRECT(ADDRESS(ROW(Entrées!$C$37)+($D187-1)*24+T$11,COLUMN(Entrées!$C$37)+($C187-1),4,TRUE,"Entrées")))</f>
        <v>310.5</v>
      </c>
      <c r="U187" s="28">
        <f ca="1">IF($D187&gt;$D$8,"",INDIRECT(ADDRESS(ROW(Entrées!$C$37)+($D187-1)*24+U$11,COLUMN(Entrées!$C$37)+($C187-1),4,TRUE,"Entrées")))</f>
        <v>366</v>
      </c>
      <c r="V187" s="28">
        <f ca="1">IF($D187&gt;$D$8,"",INDIRECT(ADDRESS(ROW(Entrées!$C$37)+($D187-1)*24+V$11,COLUMN(Entrées!$C$37)+($C187-1),4,TRUE,"Entrées")))</f>
        <v>502</v>
      </c>
      <c r="W187" s="28">
        <f ca="1">IF($D187&gt;$D$8,"",INDIRECT(ADDRESS(ROW(Entrées!$C$37)+($D187-1)*24+W$11,COLUMN(Entrées!$C$37)+($C187-1),4,TRUE,"Entrées")))</f>
        <v>591</v>
      </c>
      <c r="X187" s="28">
        <f ca="1">IF($D187&gt;$D$8,"",INDIRECT(ADDRESS(ROW(Entrées!$C$37)+($D187-1)*24+X$11,COLUMN(Entrées!$C$37)+($C187-1),4,TRUE,"Entrées")))</f>
        <v>628</v>
      </c>
      <c r="Y187" s="28">
        <f ca="1">IF($D187&gt;$D$8,"",INDIRECT(ADDRESS(ROW(Entrées!$C$37)+($D187-1)*24+Y$11,COLUMN(Entrées!$C$37)+($C187-1),4,TRUE,"Entrées")))</f>
        <v>628</v>
      </c>
      <c r="Z187" s="28">
        <f ca="1">IF($D187&gt;$D$8,"",INDIRECT(ADDRESS(ROW(Entrées!$C$37)+($D187-1)*24+Z$11,COLUMN(Entrées!$C$37)+($C187-1),4,TRUE,"Entrées")))</f>
        <v>611</v>
      </c>
      <c r="AA187" s="28">
        <f ca="1">IF($D187&gt;$D$8,"",INDIRECT(ADDRESS(ROW(Entrées!$C$37)+($D187-1)*24+AA$11,COLUMN(Entrées!$C$37)+($C187-1),4,TRUE,"Entrées")))</f>
        <v>593</v>
      </c>
      <c r="AB187" s="28">
        <f ca="1">IF($D187&gt;$D$8,"",INDIRECT(ADDRESS(ROW(Entrées!$C$37)+($D187-1)*24+AB$11,COLUMN(Entrées!$C$37)+($C187-1),4,TRUE,"Entrées")))</f>
        <v>593.5</v>
      </c>
      <c r="AC187" s="11"/>
      <c r="AD187" s="40">
        <f t="shared" ca="1" si="186"/>
        <v>445.70833333333331</v>
      </c>
      <c r="AE187" s="40">
        <f t="shared" ca="1" si="188"/>
        <v>628</v>
      </c>
      <c r="AF187" s="40">
        <f t="shared" ca="1" si="189"/>
        <v>288</v>
      </c>
      <c r="AG187" s="4"/>
      <c r="AH187" s="11">
        <f>Entrées!A214</f>
        <v>8</v>
      </c>
      <c r="AI187" s="13">
        <f>Entrées!B214</f>
        <v>9</v>
      </c>
      <c r="AJ187" s="31">
        <f t="shared" ca="1" si="158"/>
        <v>55625.834722222207</v>
      </c>
      <c r="AK187" s="31">
        <f t="shared" ca="1" si="134"/>
        <v>55155.277777777781</v>
      </c>
      <c r="AL187" s="31">
        <f t="shared" ca="1" si="135"/>
        <v>55132.569444444431</v>
      </c>
      <c r="AM187" s="31">
        <f t="shared" ca="1" si="136"/>
        <v>439.35972222222233</v>
      </c>
      <c r="AN187" s="31">
        <f t="shared" ca="1" si="137"/>
        <v>2143.2847222222222</v>
      </c>
      <c r="AO187" s="31">
        <f t="shared" ca="1" si="138"/>
        <v>1711.4715277777773</v>
      </c>
      <c r="AP187" s="31">
        <f t="shared" ca="1" si="139"/>
        <v>43686.806944444448</v>
      </c>
      <c r="AQ187" s="31">
        <f t="shared" ca="1" si="140"/>
        <v>2048.2006944444447</v>
      </c>
      <c r="AR187" s="31">
        <f t="shared" ca="1" si="141"/>
        <v>467.57708333333329</v>
      </c>
      <c r="AS187" s="31">
        <f t="shared" ca="1" si="142"/>
        <v>9872.0041666666693</v>
      </c>
      <c r="AT187" s="31">
        <f t="shared" ca="1" si="143"/>
        <v>-752.91041666666672</v>
      </c>
      <c r="AU187" s="31">
        <f t="shared" ca="1" si="144"/>
        <v>580.30277777777769</v>
      </c>
      <c r="AV187" s="31">
        <f t="shared" ca="1" si="145"/>
        <v>-4570.3041666666659</v>
      </c>
      <c r="AW187" s="31">
        <f t="shared" ca="1" si="146"/>
        <v>53.39583333333335</v>
      </c>
      <c r="AX187" s="31">
        <f t="shared" ca="1" si="147"/>
        <v>1401.9361111111111</v>
      </c>
      <c r="AY187" s="31">
        <f t="shared" ca="1" si="148"/>
        <v>-1132.0805555555555</v>
      </c>
      <c r="AZ187" s="31">
        <f t="shared" ca="1" si="149"/>
        <v>-2177.1819444444441</v>
      </c>
      <c r="BA187" s="31">
        <f t="shared" ca="1" si="150"/>
        <v>644.8125</v>
      </c>
      <c r="BB187" s="31">
        <f t="shared" ca="1" si="151"/>
        <v>-1410.101388888889</v>
      </c>
      <c r="BC187" s="31">
        <f t="shared" ca="1" si="152"/>
        <v>-1800.2902777777781</v>
      </c>
      <c r="BD187" s="11"/>
      <c r="BE187" s="4"/>
      <c r="BF187" s="11">
        <f t="shared" si="153"/>
        <v>8</v>
      </c>
      <c r="BG187" s="11">
        <f t="shared" si="159"/>
        <v>9</v>
      </c>
      <c r="BH187" s="32">
        <f>IF($BF187&gt;$Y$7,"",IF(AND($BF187=$Y$7,$BG187=23),"",Entrées!C215-Entrées!C214))</f>
        <v>-192</v>
      </c>
      <c r="BI187" s="32">
        <f>IF($BF187&gt;$Y$7,"",IF(AND($BF187=$Y$7,$BG187=23),"",Entrées!D215-Entrées!D214))</f>
        <v>-262.5</v>
      </c>
      <c r="BJ187" s="32">
        <f>IF($BF187&gt;$Y$7,"",IF(AND($BF187=$Y$7,$BG187=23),"",Entrées!E215-Entrées!E214))</f>
        <v>-487.5</v>
      </c>
      <c r="BK187" s="32">
        <f>IF($BF187&gt;$Y$7,"",IF(AND($BF187=$Y$7,$BG187=23),"",Entrées!F215-Entrées!F214))</f>
        <v>-49</v>
      </c>
      <c r="BL187" s="32">
        <f>IF($BF187&gt;$Y$7,"",IF(AND($BF187=$Y$7,$BG187=23),"",Entrées!G215-Entrées!G214))</f>
        <v>-74.5</v>
      </c>
      <c r="BM187" s="32">
        <f>IF($BF187&gt;$Y$7,"",IF(AND($BF187=$Y$7,$BG187=23),"",Entrées!H215-Entrées!H214))</f>
        <v>11.5</v>
      </c>
      <c r="BN187" s="32">
        <f>IF($BF187&gt;$Y$7,"",IF(AND($BF187=$Y$7,$BG187=23),"",Entrées!I215-Entrées!I214))</f>
        <v>1.5</v>
      </c>
      <c r="BO187" s="32">
        <f>IF($BF187&gt;$Y$7,"",IF(AND($BF187=$Y$7,$BG187=23),"",Entrées!J215-Entrées!J214))</f>
        <v>-34.5</v>
      </c>
      <c r="BP187" s="32">
        <f>IF($BF187&gt;$Y$7,"",IF(AND($BF187=$Y$7,$BG187=23),"",Entrées!K215-Entrées!K214))</f>
        <v>260</v>
      </c>
      <c r="BQ187" s="32">
        <f>IF($BF187&gt;$Y$7,"",IF(AND($BF187=$Y$7,$BG187=23),"",Entrées!L215-Entrées!L214))</f>
        <v>-394</v>
      </c>
      <c r="BR187" s="32">
        <f>IF($BF187&gt;$Y$7,"",IF(AND($BF187=$Y$7,$BG187=23),"",Entrées!M215-Entrées!M214))</f>
        <v>22.5</v>
      </c>
      <c r="BS187" s="32">
        <f>IF($BF187&gt;$Y$7,"",IF(AND($BF187=$Y$7,$BG187=23),"",Entrées!N215-Entrées!N214))</f>
        <v>-0.5</v>
      </c>
      <c r="BT187" s="32">
        <f>IF($BF187&gt;$Y$7,"",IF(AND($BF187=$Y$7,$BG187=23),"",Entrées!O215-Entrées!O214))</f>
        <v>64.5</v>
      </c>
      <c r="BU187" s="32">
        <f>IF($BF187&gt;$Y$7,"",IF(AND($BF187=$Y$7,$BG187=23),"",Entrées!P215-Entrées!P214))</f>
        <v>-1</v>
      </c>
      <c r="BV187" s="32">
        <f>IF($BF187&gt;$Y$7,"",IF(AND($BF187=$Y$7,$BG187=23),"",Entrées!Q215-Entrées!Q214))</f>
        <v>0</v>
      </c>
      <c r="BW187" s="32">
        <f>IF($BF187&gt;$Y$7,"",IF(AND($BF187=$Y$7,$BG187=23),"",Entrées!R215-Entrées!R214))</f>
        <v>0</v>
      </c>
      <c r="BX187" s="32">
        <f>IF($BF187&gt;$Y$7,"",IF(AND($BF187=$Y$7,$BG187=23),"",Entrées!S215-Entrées!S214))</f>
        <v>-114</v>
      </c>
      <c r="BY187" s="32">
        <f>IF($BF187&gt;$Y$7,"",IF(AND($BF187=$Y$7,$BG187=23),"",Entrées!T215-Entrées!T214))</f>
        <v>0</v>
      </c>
      <c r="BZ187" s="32">
        <f>IF($BF187&gt;$Y$7,"",IF(AND($BF187=$Y$7,$BG187=23),"",Entrées!U215-Entrées!U214))</f>
        <v>27</v>
      </c>
      <c r="CA187" s="32">
        <f>IF($BF187&gt;$Y$7,"",IF(AND($BF187=$Y$7,$BG187=23),"",Entrées!V215-Entrées!V214))</f>
        <v>-23</v>
      </c>
      <c r="CB187" s="4"/>
      <c r="CC187" s="4"/>
      <c r="CD187" s="33">
        <f>IF($BF187&lt;=$Y$7,Entrées!J214/CD$2,"")</f>
        <v>9.6052631578947362E-2</v>
      </c>
      <c r="CE187" s="33">
        <f>IF($BF187&lt;=$Y$7,Entrées!K214/CE$2,"")</f>
        <v>6.1785714285714284E-2</v>
      </c>
      <c r="CF187" s="11">
        <f t="shared" si="154"/>
        <v>7600</v>
      </c>
      <c r="CG187" s="11">
        <f t="shared" si="155"/>
        <v>4200</v>
      </c>
      <c r="CH187" s="52">
        <f t="shared" si="156"/>
        <v>0.26950009137426939</v>
      </c>
      <c r="CI187" s="52">
        <f t="shared" si="157"/>
        <v>0.11132787698412699</v>
      </c>
      <c r="CK187" s="11"/>
      <c r="CL187" s="4"/>
      <c r="CM187" s="11"/>
      <c r="CN187" s="11"/>
      <c r="CO187" s="4"/>
    </row>
    <row r="188" spans="1:93">
      <c r="A188" s="11"/>
      <c r="B188" s="11"/>
      <c r="C188" s="11">
        <f t="shared" si="190"/>
        <v>5</v>
      </c>
      <c r="D188" s="27">
        <f t="shared" si="187"/>
        <v>29</v>
      </c>
      <c r="E188" s="28">
        <f ca="1">IF($D188&gt;$D$8,"",INDIRECT(ADDRESS(ROW(Entrées!$C$37)+($D188-1)*24+E$11,COLUMN(Entrées!$C$37)+($C188-1),4,TRUE,"Entrées")))</f>
        <v>578.5</v>
      </c>
      <c r="F188" s="28">
        <f ca="1">IF($D188&gt;$D$8,"",INDIRECT(ADDRESS(ROW(Entrées!$C$37)+($D188-1)*24+F$11,COLUMN(Entrées!$C$37)+($C188-1),4,TRUE,"Entrées")))</f>
        <v>503.5</v>
      </c>
      <c r="G188" s="28">
        <f ca="1">IF($D188&gt;$D$8,"",INDIRECT(ADDRESS(ROW(Entrées!$C$37)+($D188-1)*24+G$11,COLUMN(Entrées!$C$37)+($C188-1),4,TRUE,"Entrées")))</f>
        <v>503.5</v>
      </c>
      <c r="H188" s="28">
        <f ca="1">IF($D188&gt;$D$8,"",INDIRECT(ADDRESS(ROW(Entrées!$C$37)+($D188-1)*24+H$11,COLUMN(Entrées!$C$37)+($C188-1),4,TRUE,"Entrées")))</f>
        <v>491</v>
      </c>
      <c r="I188" s="28">
        <f ca="1">IF($D188&gt;$D$8,"",INDIRECT(ADDRESS(ROW(Entrées!$C$37)+($D188-1)*24+I$11,COLUMN(Entrées!$C$37)+($C188-1),4,TRUE,"Entrées")))</f>
        <v>547</v>
      </c>
      <c r="J188" s="28">
        <f ca="1">IF($D188&gt;$D$8,"",INDIRECT(ADDRESS(ROW(Entrées!$C$37)+($D188-1)*24+J$11,COLUMN(Entrées!$C$37)+($C188-1),4,TRUE,"Entrées")))</f>
        <v>742</v>
      </c>
      <c r="K188" s="28">
        <f ca="1">IF($D188&gt;$D$8,"",INDIRECT(ADDRESS(ROW(Entrées!$C$37)+($D188-1)*24+K$11,COLUMN(Entrées!$C$37)+($C188-1),4,TRUE,"Entrées")))</f>
        <v>1177.5</v>
      </c>
      <c r="L188" s="28">
        <f ca="1">IF($D188&gt;$D$8,"",INDIRECT(ADDRESS(ROW(Entrées!$C$37)+($D188-1)*24+L$11,COLUMN(Entrées!$C$37)+($C188-1),4,TRUE,"Entrées")))</f>
        <v>1686</v>
      </c>
      <c r="M188" s="28">
        <f ca="1">IF($D188&gt;$D$8,"",INDIRECT(ADDRESS(ROW(Entrées!$C$37)+($D188-1)*24+M$11,COLUMN(Entrées!$C$37)+($C188-1),4,TRUE,"Entrées")))</f>
        <v>1963</v>
      </c>
      <c r="N188" s="28">
        <f ca="1">IF($D188&gt;$D$8,"",INDIRECT(ADDRESS(ROW(Entrées!$C$37)+($D188-1)*24+N$11,COLUMN(Entrées!$C$37)+($C188-1),4,TRUE,"Entrées")))</f>
        <v>2167.5</v>
      </c>
      <c r="O188" s="28">
        <f ca="1">IF($D188&gt;$D$8,"",INDIRECT(ADDRESS(ROW(Entrées!$C$37)+($D188-1)*24+O$11,COLUMN(Entrées!$C$37)+($C188-1),4,TRUE,"Entrées")))</f>
        <v>2308</v>
      </c>
      <c r="P188" s="28">
        <f ca="1">IF($D188&gt;$D$8,"",INDIRECT(ADDRESS(ROW(Entrées!$C$37)+($D188-1)*24+P$11,COLUMN(Entrées!$C$37)+($C188-1),4,TRUE,"Entrées")))</f>
        <v>2603.5</v>
      </c>
      <c r="Q188" s="28">
        <f ca="1">IF($D188&gt;$D$8,"",INDIRECT(ADDRESS(ROW(Entrées!$C$37)+($D188-1)*24+Q$11,COLUMN(Entrées!$C$37)+($C188-1),4,TRUE,"Entrées")))</f>
        <v>2645</v>
      </c>
      <c r="R188" s="28">
        <f ca="1">IF($D188&gt;$D$8,"",INDIRECT(ADDRESS(ROW(Entrées!$C$37)+($D188-1)*24+R$11,COLUMN(Entrées!$C$37)+($C188-1),4,TRUE,"Entrées")))</f>
        <v>2578.5</v>
      </c>
      <c r="S188" s="28">
        <f ca="1">IF($D188&gt;$D$8,"",INDIRECT(ADDRESS(ROW(Entrées!$C$37)+($D188-1)*24+S$11,COLUMN(Entrées!$C$37)+($C188-1),4,TRUE,"Entrées")))</f>
        <v>2515.5</v>
      </c>
      <c r="T188" s="28">
        <f ca="1">IF($D188&gt;$D$8,"",INDIRECT(ADDRESS(ROW(Entrées!$C$37)+($D188-1)*24+T$11,COLUMN(Entrées!$C$37)+($C188-1),4,TRUE,"Entrées")))</f>
        <v>2303</v>
      </c>
      <c r="U188" s="28">
        <f ca="1">IF($D188&gt;$D$8,"",INDIRECT(ADDRESS(ROW(Entrées!$C$37)+($D188-1)*24+U$11,COLUMN(Entrées!$C$37)+($C188-1),4,TRUE,"Entrées")))</f>
        <v>2117</v>
      </c>
      <c r="V188" s="28">
        <f ca="1">IF($D188&gt;$D$8,"",INDIRECT(ADDRESS(ROW(Entrées!$C$37)+($D188-1)*24+V$11,COLUMN(Entrées!$C$37)+($C188-1),4,TRUE,"Entrées")))</f>
        <v>1987</v>
      </c>
      <c r="W188" s="28">
        <f ca="1">IF($D188&gt;$D$8,"",INDIRECT(ADDRESS(ROW(Entrées!$C$37)+($D188-1)*24+W$11,COLUMN(Entrées!$C$37)+($C188-1),4,TRUE,"Entrées")))</f>
        <v>1815.5</v>
      </c>
      <c r="X188" s="28">
        <f ca="1">IF($D188&gt;$D$8,"",INDIRECT(ADDRESS(ROW(Entrées!$C$37)+($D188-1)*24+X$11,COLUMN(Entrées!$C$37)+($C188-1),4,TRUE,"Entrées")))</f>
        <v>2100</v>
      </c>
      <c r="Y188" s="28">
        <f ca="1">IF($D188&gt;$D$8,"",INDIRECT(ADDRESS(ROW(Entrées!$C$37)+($D188-1)*24+Y$11,COLUMN(Entrées!$C$37)+($C188-1),4,TRUE,"Entrées")))</f>
        <v>2027.5</v>
      </c>
      <c r="Z188" s="28">
        <f ca="1">IF($D188&gt;$D$8,"",INDIRECT(ADDRESS(ROW(Entrées!$C$37)+($D188-1)*24+Z$11,COLUMN(Entrées!$C$37)+($C188-1),4,TRUE,"Entrées")))</f>
        <v>1880.5</v>
      </c>
      <c r="AA188" s="28">
        <f ca="1">IF($D188&gt;$D$8,"",INDIRECT(ADDRESS(ROW(Entrées!$C$37)+($D188-1)*24+AA$11,COLUMN(Entrées!$C$37)+($C188-1),4,TRUE,"Entrées")))</f>
        <v>1878.5</v>
      </c>
      <c r="AB188" s="28">
        <f ca="1">IF($D188&gt;$D$8,"",INDIRECT(ADDRESS(ROW(Entrées!$C$37)+($D188-1)*24+AB$11,COLUMN(Entrées!$C$37)+($C188-1),4,TRUE,"Entrées")))</f>
        <v>1859.5</v>
      </c>
      <c r="AC188" s="11"/>
      <c r="AD188" s="40">
        <f t="shared" ca="1" si="186"/>
        <v>1707.4375</v>
      </c>
      <c r="AE188" s="40">
        <f t="shared" ca="1" si="188"/>
        <v>2645</v>
      </c>
      <c r="AF188" s="40">
        <f t="shared" ca="1" si="189"/>
        <v>491</v>
      </c>
      <c r="AG188" s="4"/>
      <c r="AH188" s="11">
        <f>Entrées!A215</f>
        <v>8</v>
      </c>
      <c r="AI188" s="13">
        <f>Entrées!B215</f>
        <v>10</v>
      </c>
      <c r="AJ188" s="31">
        <f t="shared" ca="1" si="158"/>
        <v>55625.834722222207</v>
      </c>
      <c r="AK188" s="31">
        <f t="shared" ca="1" si="134"/>
        <v>55155.277777777781</v>
      </c>
      <c r="AL188" s="31">
        <f t="shared" ca="1" si="135"/>
        <v>55132.569444444431</v>
      </c>
      <c r="AM188" s="31">
        <f t="shared" ca="1" si="136"/>
        <v>439.35972222222233</v>
      </c>
      <c r="AN188" s="31">
        <f t="shared" ca="1" si="137"/>
        <v>2143.2847222222222</v>
      </c>
      <c r="AO188" s="31">
        <f t="shared" ca="1" si="138"/>
        <v>1711.4715277777773</v>
      </c>
      <c r="AP188" s="31">
        <f t="shared" ca="1" si="139"/>
        <v>43686.806944444448</v>
      </c>
      <c r="AQ188" s="31">
        <f t="shared" ca="1" si="140"/>
        <v>2048.2006944444447</v>
      </c>
      <c r="AR188" s="31">
        <f t="shared" ca="1" si="141"/>
        <v>467.57708333333329</v>
      </c>
      <c r="AS188" s="31">
        <f t="shared" ca="1" si="142"/>
        <v>9872.0041666666693</v>
      </c>
      <c r="AT188" s="31">
        <f t="shared" ca="1" si="143"/>
        <v>-752.91041666666672</v>
      </c>
      <c r="AU188" s="31">
        <f t="shared" ca="1" si="144"/>
        <v>580.30277777777769</v>
      </c>
      <c r="AV188" s="31">
        <f t="shared" ca="1" si="145"/>
        <v>-4570.3041666666659</v>
      </c>
      <c r="AW188" s="31">
        <f t="shared" ca="1" si="146"/>
        <v>53.39583333333335</v>
      </c>
      <c r="AX188" s="31">
        <f t="shared" ca="1" si="147"/>
        <v>1401.9361111111111</v>
      </c>
      <c r="AY188" s="31">
        <f t="shared" ca="1" si="148"/>
        <v>-1132.0805555555555</v>
      </c>
      <c r="AZ188" s="31">
        <f t="shared" ca="1" si="149"/>
        <v>-2177.1819444444441</v>
      </c>
      <c r="BA188" s="31">
        <f t="shared" ca="1" si="150"/>
        <v>644.8125</v>
      </c>
      <c r="BB188" s="31">
        <f t="shared" ca="1" si="151"/>
        <v>-1410.101388888889</v>
      </c>
      <c r="BC188" s="31">
        <f t="shared" ca="1" si="152"/>
        <v>-1800.2902777777781</v>
      </c>
      <c r="BD188" s="11"/>
      <c r="BE188" s="4"/>
      <c r="BF188" s="11">
        <f t="shared" si="153"/>
        <v>8</v>
      </c>
      <c r="BG188" s="11">
        <f t="shared" si="159"/>
        <v>10</v>
      </c>
      <c r="BH188" s="32">
        <f>IF($BF188&gt;$Y$7,"",IF(AND($BF188=$Y$7,$BG188=23),"",Entrées!C216-Entrées!C215))</f>
        <v>-708.5</v>
      </c>
      <c r="BI188" s="32">
        <f>IF($BF188&gt;$Y$7,"",IF(AND($BF188=$Y$7,$BG188=23),"",Entrées!D216-Entrées!D215))</f>
        <v>-512.5</v>
      </c>
      <c r="BJ188" s="32">
        <f>IF($BF188&gt;$Y$7,"",IF(AND($BF188=$Y$7,$BG188=23),"",Entrées!E216-Entrées!E215))</f>
        <v>-775</v>
      </c>
      <c r="BK188" s="32">
        <f>IF($BF188&gt;$Y$7,"",IF(AND($BF188=$Y$7,$BG188=23),"",Entrées!F216-Entrées!F215))</f>
        <v>-89.5</v>
      </c>
      <c r="BL188" s="32">
        <f>IF($BF188&gt;$Y$7,"",IF(AND($BF188=$Y$7,$BG188=23),"",Entrées!G216-Entrées!G215))</f>
        <v>23.5</v>
      </c>
      <c r="BM188" s="32">
        <f>IF($BF188&gt;$Y$7,"",IF(AND($BF188=$Y$7,$BG188=23),"",Entrées!H216-Entrées!H215))</f>
        <v>1.5</v>
      </c>
      <c r="BN188" s="32">
        <f>IF($BF188&gt;$Y$7,"",IF(AND($BF188=$Y$7,$BG188=23),"",Entrées!I216-Entrées!I215))</f>
        <v>-2.5</v>
      </c>
      <c r="BO188" s="32">
        <f>IF($BF188&gt;$Y$7,"",IF(AND($BF188=$Y$7,$BG188=23),"",Entrées!J216-Entrées!J215))</f>
        <v>-18</v>
      </c>
      <c r="BP188" s="32">
        <f>IF($BF188&gt;$Y$7,"",IF(AND($BF188=$Y$7,$BG188=23),"",Entrées!K216-Entrées!K215))</f>
        <v>298</v>
      </c>
      <c r="BQ188" s="32">
        <f>IF($BF188&gt;$Y$7,"",IF(AND($BF188=$Y$7,$BG188=23),"",Entrées!L216-Entrées!L215))</f>
        <v>-749.5</v>
      </c>
      <c r="BR188" s="32">
        <f>IF($BF188&gt;$Y$7,"",IF(AND($BF188=$Y$7,$BG188=23),"",Entrées!M216-Entrées!M215))</f>
        <v>0</v>
      </c>
      <c r="BS188" s="32">
        <f>IF($BF188&gt;$Y$7,"",IF(AND($BF188=$Y$7,$BG188=23),"",Entrées!N216-Entrées!N215))</f>
        <v>2</v>
      </c>
      <c r="BT188" s="32">
        <f>IF($BF188&gt;$Y$7,"",IF(AND($BF188=$Y$7,$BG188=23),"",Entrées!O216-Entrées!O215))</f>
        <v>-175</v>
      </c>
      <c r="BU188" s="32">
        <f>IF($BF188&gt;$Y$7,"",IF(AND($BF188=$Y$7,$BG188=23),"",Entrées!P216-Entrées!P215))</f>
        <v>0</v>
      </c>
      <c r="BV188" s="32">
        <f>IF($BF188&gt;$Y$7,"",IF(AND($BF188=$Y$7,$BG188=23),"",Entrées!Q216-Entrées!Q215))</f>
        <v>0</v>
      </c>
      <c r="BW188" s="32">
        <f>IF($BF188&gt;$Y$7,"",IF(AND($BF188=$Y$7,$BG188=23),"",Entrées!R216-Entrées!R215))</f>
        <v>-23</v>
      </c>
      <c r="BX188" s="32">
        <f>IF($BF188&gt;$Y$7,"",IF(AND($BF188=$Y$7,$BG188=23),"",Entrées!S216-Entrées!S215))</f>
        <v>-294</v>
      </c>
      <c r="BY188" s="32">
        <f>IF($BF188&gt;$Y$7,"",IF(AND($BF188=$Y$7,$BG188=23),"",Entrées!T216-Entrées!T215))</f>
        <v>0</v>
      </c>
      <c r="BZ188" s="32">
        <f>IF($BF188&gt;$Y$7,"",IF(AND($BF188=$Y$7,$BG188=23),"",Entrées!U216-Entrées!U215))</f>
        <v>670</v>
      </c>
      <c r="CA188" s="32">
        <f>IF($BF188&gt;$Y$7,"",IF(AND($BF188=$Y$7,$BG188=23),"",Entrées!V216-Entrées!V215))</f>
        <v>-426</v>
      </c>
      <c r="CB188" s="4"/>
      <c r="CC188" s="4"/>
      <c r="CD188" s="33">
        <f>IF($BF188&lt;=$Y$7,Entrées!J215/CD$2,"")</f>
        <v>9.1513157894736838E-2</v>
      </c>
      <c r="CE188" s="33">
        <f>IF($BF188&lt;=$Y$7,Entrées!K215/CE$2,"")</f>
        <v>0.12369047619047618</v>
      </c>
      <c r="CF188" s="11">
        <f t="shared" si="154"/>
        <v>7600</v>
      </c>
      <c r="CG188" s="11">
        <f t="shared" si="155"/>
        <v>4200</v>
      </c>
      <c r="CH188" s="52">
        <f t="shared" si="156"/>
        <v>0.26950009137426939</v>
      </c>
      <c r="CI188" s="52">
        <f t="shared" si="157"/>
        <v>0.11132787698412699</v>
      </c>
      <c r="CK188" s="11"/>
      <c r="CL188" s="4"/>
      <c r="CM188" s="11"/>
      <c r="CN188" s="11"/>
      <c r="CO188" s="4"/>
    </row>
    <row r="189" spans="1:93">
      <c r="A189" s="11"/>
      <c r="B189" s="11"/>
      <c r="C189" s="11">
        <f t="shared" si="190"/>
        <v>5</v>
      </c>
      <c r="D189" s="27">
        <f t="shared" si="187"/>
        <v>30</v>
      </c>
      <c r="E189" s="28">
        <f ca="1">IF($D189&gt;$D$8,"",INDIRECT(ADDRESS(ROW(Entrées!$C$37)+($D189-1)*24+E$11,COLUMN(Entrées!$C$37)+($C189-1),4,TRUE,"Entrées")))</f>
        <v>1993.5</v>
      </c>
      <c r="F189" s="28">
        <f ca="1">IF($D189&gt;$D$8,"",INDIRECT(ADDRESS(ROW(Entrées!$C$37)+($D189-1)*24+F$11,COLUMN(Entrées!$C$37)+($C189-1),4,TRUE,"Entrées")))</f>
        <v>1691.5</v>
      </c>
      <c r="G189" s="28">
        <f ca="1">IF($D189&gt;$D$8,"",INDIRECT(ADDRESS(ROW(Entrées!$C$37)+($D189-1)*24+G$11,COLUMN(Entrées!$C$37)+($C189-1),4,TRUE,"Entrées")))</f>
        <v>1696.5</v>
      </c>
      <c r="H189" s="28">
        <f ca="1">IF($D189&gt;$D$8,"",INDIRECT(ADDRESS(ROW(Entrées!$C$37)+($D189-1)*24+H$11,COLUMN(Entrées!$C$37)+($C189-1),4,TRUE,"Entrées")))</f>
        <v>1336.5</v>
      </c>
      <c r="I189" s="28">
        <f ca="1">IF($D189&gt;$D$8,"",INDIRECT(ADDRESS(ROW(Entrées!$C$37)+($D189-1)*24+I$11,COLUMN(Entrées!$C$37)+($C189-1),4,TRUE,"Entrées")))</f>
        <v>1189.5</v>
      </c>
      <c r="J189" s="28">
        <f ca="1">IF($D189&gt;$D$8,"",INDIRECT(ADDRESS(ROW(Entrées!$C$37)+($D189-1)*24+J$11,COLUMN(Entrées!$C$37)+($C189-1),4,TRUE,"Entrées")))</f>
        <v>1420.5</v>
      </c>
      <c r="K189" s="28">
        <f ca="1">IF($D189&gt;$D$8,"",INDIRECT(ADDRESS(ROW(Entrées!$C$37)+($D189-1)*24+K$11,COLUMN(Entrées!$C$37)+($C189-1),4,TRUE,"Entrées")))</f>
        <v>2022.5</v>
      </c>
      <c r="L189" s="28">
        <f ca="1">IF($D189&gt;$D$8,"",INDIRECT(ADDRESS(ROW(Entrées!$C$37)+($D189-1)*24+L$11,COLUMN(Entrées!$C$37)+($C189-1),4,TRUE,"Entrées")))</f>
        <v>2791</v>
      </c>
      <c r="M189" s="28">
        <f ca="1">IF($D189&gt;$D$8,"",INDIRECT(ADDRESS(ROW(Entrées!$C$37)+($D189-1)*24+M$11,COLUMN(Entrées!$C$37)+($C189-1),4,TRUE,"Entrées")))</f>
        <v>3138.5</v>
      </c>
      <c r="N189" s="28">
        <f ca="1">IF($D189&gt;$D$8,"",INDIRECT(ADDRESS(ROW(Entrées!$C$37)+($D189-1)*24+N$11,COLUMN(Entrées!$C$37)+($C189-1),4,TRUE,"Entrées")))</f>
        <v>3111.5</v>
      </c>
      <c r="O189" s="28">
        <f ca="1">IF($D189&gt;$D$8,"",INDIRECT(ADDRESS(ROW(Entrées!$C$37)+($D189-1)*24+O$11,COLUMN(Entrées!$C$37)+($C189-1),4,TRUE,"Entrées")))</f>
        <v>3137</v>
      </c>
      <c r="P189" s="28">
        <f ca="1">IF($D189&gt;$D$8,"",INDIRECT(ADDRESS(ROW(Entrées!$C$37)+($D189-1)*24+P$11,COLUMN(Entrées!$C$37)+($C189-1),4,TRUE,"Entrées")))</f>
        <v>3054</v>
      </c>
      <c r="Q189" s="28">
        <f ca="1">IF($D189&gt;$D$8,"",INDIRECT(ADDRESS(ROW(Entrées!$C$37)+($D189-1)*24+Q$11,COLUMN(Entrées!$C$37)+($C189-1),4,TRUE,"Entrées")))</f>
        <v>3036</v>
      </c>
      <c r="R189" s="28">
        <f ca="1">IF($D189&gt;$D$8,"",INDIRECT(ADDRESS(ROW(Entrées!$C$37)+($D189-1)*24+R$11,COLUMN(Entrées!$C$37)+($C189-1),4,TRUE,"Entrées")))</f>
        <v>2970</v>
      </c>
      <c r="S189" s="28">
        <f ca="1">IF($D189&gt;$D$8,"",INDIRECT(ADDRESS(ROW(Entrées!$C$37)+($D189-1)*24+S$11,COLUMN(Entrées!$C$37)+($C189-1),4,TRUE,"Entrées")))</f>
        <v>3044</v>
      </c>
      <c r="T189" s="28">
        <f ca="1">IF($D189&gt;$D$8,"",INDIRECT(ADDRESS(ROW(Entrées!$C$37)+($D189-1)*24+T$11,COLUMN(Entrées!$C$37)+($C189-1),4,TRUE,"Entrées")))</f>
        <v>2880</v>
      </c>
      <c r="U189" s="28">
        <f ca="1">IF($D189&gt;$D$8,"",INDIRECT(ADDRESS(ROW(Entrées!$C$37)+($D189-1)*24+U$11,COLUMN(Entrées!$C$37)+($C189-1),4,TRUE,"Entrées")))</f>
        <v>2459</v>
      </c>
      <c r="V189" s="28">
        <f ca="1">IF($D189&gt;$D$8,"",INDIRECT(ADDRESS(ROW(Entrées!$C$37)+($D189-1)*24+V$11,COLUMN(Entrées!$C$37)+($C189-1),4,TRUE,"Entrées")))</f>
        <v>2241</v>
      </c>
      <c r="W189" s="28">
        <f ca="1">IF($D189&gt;$D$8,"",INDIRECT(ADDRESS(ROW(Entrées!$C$37)+($D189-1)*24+W$11,COLUMN(Entrées!$C$37)+($C189-1),4,TRUE,"Entrées")))</f>
        <v>2194.5</v>
      </c>
      <c r="X189" s="28">
        <f ca="1">IF($D189&gt;$D$8,"",INDIRECT(ADDRESS(ROW(Entrées!$C$37)+($D189-1)*24+X$11,COLUMN(Entrées!$C$37)+($C189-1),4,TRUE,"Entrées")))</f>
        <v>2237</v>
      </c>
      <c r="Y189" s="28">
        <f ca="1">IF($D189&gt;$D$8,"",INDIRECT(ADDRESS(ROW(Entrées!$C$37)+($D189-1)*24+Y$11,COLUMN(Entrées!$C$37)+($C189-1),4,TRUE,"Entrées")))</f>
        <v>2226.5</v>
      </c>
      <c r="Z189" s="28">
        <f ca="1">IF($D189&gt;$D$8,"",INDIRECT(ADDRESS(ROW(Entrées!$C$37)+($D189-1)*24+Z$11,COLUMN(Entrées!$C$37)+($C189-1),4,TRUE,"Entrées")))</f>
        <v>2309</v>
      </c>
      <c r="AA189" s="28">
        <f ca="1">IF($D189&gt;$D$8,"",INDIRECT(ADDRESS(ROW(Entrées!$C$37)+($D189-1)*24+AA$11,COLUMN(Entrées!$C$37)+($C189-1),4,TRUE,"Entrées")))</f>
        <v>1984.5</v>
      </c>
      <c r="AB189" s="28">
        <f ca="1">IF($D189&gt;$D$8,"",INDIRECT(ADDRESS(ROW(Entrées!$C$37)+($D189-1)*24+AB$11,COLUMN(Entrées!$C$37)+($C189-1),4,TRUE,"Entrées")))</f>
        <v>1904</v>
      </c>
      <c r="AC189" s="11"/>
      <c r="AD189" s="40">
        <f t="shared" ca="1" si="186"/>
        <v>2336.1666666666665</v>
      </c>
      <c r="AE189" s="40">
        <f t="shared" ca="1" si="188"/>
        <v>3138.5</v>
      </c>
      <c r="AF189" s="40">
        <f t="shared" ca="1" si="189"/>
        <v>1189.5</v>
      </c>
      <c r="AG189" s="4"/>
      <c r="AH189" s="11">
        <f>Entrées!A216</f>
        <v>8</v>
      </c>
      <c r="AI189" s="13">
        <f>Entrées!B216</f>
        <v>11</v>
      </c>
      <c r="AJ189" s="31">
        <f t="shared" ca="1" si="158"/>
        <v>55625.834722222207</v>
      </c>
      <c r="AK189" s="31">
        <f t="shared" ca="1" si="134"/>
        <v>55155.277777777781</v>
      </c>
      <c r="AL189" s="31">
        <f t="shared" ca="1" si="135"/>
        <v>55132.569444444431</v>
      </c>
      <c r="AM189" s="31">
        <f t="shared" ca="1" si="136"/>
        <v>439.35972222222233</v>
      </c>
      <c r="AN189" s="31">
        <f t="shared" ca="1" si="137"/>
        <v>2143.2847222222222</v>
      </c>
      <c r="AO189" s="31">
        <f t="shared" ca="1" si="138"/>
        <v>1711.4715277777773</v>
      </c>
      <c r="AP189" s="31">
        <f t="shared" ca="1" si="139"/>
        <v>43686.806944444448</v>
      </c>
      <c r="AQ189" s="31">
        <f t="shared" ca="1" si="140"/>
        <v>2048.2006944444447</v>
      </c>
      <c r="AR189" s="31">
        <f t="shared" ca="1" si="141"/>
        <v>467.57708333333329</v>
      </c>
      <c r="AS189" s="31">
        <f t="shared" ca="1" si="142"/>
        <v>9872.0041666666693</v>
      </c>
      <c r="AT189" s="31">
        <f t="shared" ca="1" si="143"/>
        <v>-752.91041666666672</v>
      </c>
      <c r="AU189" s="31">
        <f t="shared" ca="1" si="144"/>
        <v>580.30277777777769</v>
      </c>
      <c r="AV189" s="31">
        <f t="shared" ca="1" si="145"/>
        <v>-4570.3041666666659</v>
      </c>
      <c r="AW189" s="31">
        <f t="shared" ca="1" si="146"/>
        <v>53.39583333333335</v>
      </c>
      <c r="AX189" s="31">
        <f t="shared" ca="1" si="147"/>
        <v>1401.9361111111111</v>
      </c>
      <c r="AY189" s="31">
        <f t="shared" ca="1" si="148"/>
        <v>-1132.0805555555555</v>
      </c>
      <c r="AZ189" s="31">
        <f t="shared" ca="1" si="149"/>
        <v>-2177.1819444444441</v>
      </c>
      <c r="BA189" s="31">
        <f t="shared" ca="1" si="150"/>
        <v>644.8125</v>
      </c>
      <c r="BB189" s="31">
        <f t="shared" ca="1" si="151"/>
        <v>-1410.101388888889</v>
      </c>
      <c r="BC189" s="31">
        <f t="shared" ca="1" si="152"/>
        <v>-1800.2902777777781</v>
      </c>
      <c r="BD189" s="11"/>
      <c r="BE189" s="4"/>
      <c r="BF189" s="11">
        <f t="shared" si="153"/>
        <v>8</v>
      </c>
      <c r="BG189" s="11">
        <f t="shared" si="159"/>
        <v>11</v>
      </c>
      <c r="BH189" s="32">
        <f>IF($BF189&gt;$Y$7,"",IF(AND($BF189=$Y$7,$BG189=23),"",Entrées!C217-Entrées!C216))</f>
        <v>-655</v>
      </c>
      <c r="BI189" s="32">
        <f>IF($BF189&gt;$Y$7,"",IF(AND($BF189=$Y$7,$BG189=23),"",Entrées!D217-Entrées!D216))</f>
        <v>-662.5</v>
      </c>
      <c r="BJ189" s="32">
        <f>IF($BF189&gt;$Y$7,"",IF(AND($BF189=$Y$7,$BG189=23),"",Entrées!E217-Entrées!E216))</f>
        <v>-825</v>
      </c>
      <c r="BK189" s="32">
        <f>IF($BF189&gt;$Y$7,"",IF(AND($BF189=$Y$7,$BG189=23),"",Entrées!F217-Entrées!F216))</f>
        <v>-79.5</v>
      </c>
      <c r="BL189" s="32">
        <f>IF($BF189&gt;$Y$7,"",IF(AND($BF189=$Y$7,$BG189=23),"",Entrées!G217-Entrées!G216))</f>
        <v>-339.5</v>
      </c>
      <c r="BM189" s="32">
        <f>IF($BF189&gt;$Y$7,"",IF(AND($BF189=$Y$7,$BG189=23),"",Entrées!H217-Entrées!H216))</f>
        <v>-210.5</v>
      </c>
      <c r="BN189" s="32">
        <f>IF($BF189&gt;$Y$7,"",IF(AND($BF189=$Y$7,$BG189=23),"",Entrées!I217-Entrées!I216))</f>
        <v>-17.5</v>
      </c>
      <c r="BO189" s="32">
        <f>IF($BF189&gt;$Y$7,"",IF(AND($BF189=$Y$7,$BG189=23),"",Entrées!J217-Entrées!J216))</f>
        <v>104</v>
      </c>
      <c r="BP189" s="32">
        <f>IF($BF189&gt;$Y$7,"",IF(AND($BF189=$Y$7,$BG189=23),"",Entrées!K217-Entrées!K216))</f>
        <v>197</v>
      </c>
      <c r="BQ189" s="32">
        <f>IF($BF189&gt;$Y$7,"",IF(AND($BF189=$Y$7,$BG189=23),"",Entrées!L217-Entrées!L216))</f>
        <v>-644</v>
      </c>
      <c r="BR189" s="32">
        <f>IF($BF189&gt;$Y$7,"",IF(AND($BF189=$Y$7,$BG189=23),"",Entrées!M217-Entrées!M216))</f>
        <v>-1</v>
      </c>
      <c r="BS189" s="32">
        <f>IF($BF189&gt;$Y$7,"",IF(AND($BF189=$Y$7,$BG189=23),"",Entrées!N217-Entrées!N216))</f>
        <v>6.5</v>
      </c>
      <c r="BT189" s="32">
        <f>IF($BF189&gt;$Y$7,"",IF(AND($BF189=$Y$7,$BG189=23),"",Entrées!O217-Entrées!O216))</f>
        <v>330.5</v>
      </c>
      <c r="BU189" s="32">
        <f>IF($BF189&gt;$Y$7,"",IF(AND($BF189=$Y$7,$BG189=23),"",Entrées!P217-Entrées!P216))</f>
        <v>-5.5</v>
      </c>
      <c r="BV189" s="32">
        <f>IF($BF189&gt;$Y$7,"",IF(AND($BF189=$Y$7,$BG189=23),"",Entrées!Q217-Entrées!Q216))</f>
        <v>0</v>
      </c>
      <c r="BW189" s="32">
        <f>IF($BF189&gt;$Y$7,"",IF(AND($BF189=$Y$7,$BG189=23),"",Entrées!R217-Entrées!R216))</f>
        <v>-371</v>
      </c>
      <c r="BX189" s="32">
        <f>IF($BF189&gt;$Y$7,"",IF(AND($BF189=$Y$7,$BG189=23),"",Entrées!S217-Entrées!S216))</f>
        <v>-349</v>
      </c>
      <c r="BY189" s="32">
        <f>IF($BF189&gt;$Y$7,"",IF(AND($BF189=$Y$7,$BG189=23),"",Entrées!T217-Entrées!T216))</f>
        <v>0</v>
      </c>
      <c r="BZ189" s="32">
        <f>IF($BF189&gt;$Y$7,"",IF(AND($BF189=$Y$7,$BG189=23),"",Entrées!U217-Entrées!U216))</f>
        <v>91</v>
      </c>
      <c r="CA189" s="32">
        <f>IF($BF189&gt;$Y$7,"",IF(AND($BF189=$Y$7,$BG189=23),"",Entrées!V217-Entrées!V216))</f>
        <v>1092</v>
      </c>
      <c r="CB189" s="4"/>
      <c r="CC189" s="4"/>
      <c r="CD189" s="33">
        <f>IF($BF189&lt;=$Y$7,Entrées!J216/CD$2,"")</f>
        <v>8.9144736842105263E-2</v>
      </c>
      <c r="CE189" s="33">
        <f>IF($BF189&lt;=$Y$7,Entrées!K216/CE$2,"")</f>
        <v>0.19464285714285715</v>
      </c>
      <c r="CF189" s="11">
        <f t="shared" si="154"/>
        <v>7600</v>
      </c>
      <c r="CG189" s="11">
        <f t="shared" si="155"/>
        <v>4200</v>
      </c>
      <c r="CH189" s="52">
        <f t="shared" si="156"/>
        <v>0.26950009137426939</v>
      </c>
      <c r="CI189" s="52">
        <f t="shared" si="157"/>
        <v>0.11132787698412699</v>
      </c>
      <c r="CK189" s="11"/>
      <c r="CL189" s="4"/>
      <c r="CM189" s="11"/>
      <c r="CN189" s="11"/>
      <c r="CO189" s="4"/>
    </row>
    <row r="190" spans="1:93">
      <c r="A190" s="11"/>
      <c r="B190" s="11"/>
      <c r="C190" s="11">
        <f t="shared" si="190"/>
        <v>5</v>
      </c>
      <c r="D190" s="27">
        <f t="shared" si="187"/>
        <v>31</v>
      </c>
      <c r="E190" s="28" t="str">
        <f ca="1">IF($D190&gt;$D$8,"",INDIRECT(ADDRESS(ROW(Entrées!$C$37)+($D190-1)*24+E$11,COLUMN(Entrées!$C$37)+($C190-1),4,TRUE,"Entrées")))</f>
        <v/>
      </c>
      <c r="F190" s="28" t="str">
        <f ca="1">IF($D190&gt;$D$8,"",INDIRECT(ADDRESS(ROW(Entrées!$C$37)+($D190-1)*24+F$11,COLUMN(Entrées!$C$37)+($C190-1),4,TRUE,"Entrées")))</f>
        <v/>
      </c>
      <c r="G190" s="28" t="str">
        <f ca="1">IF($D190&gt;$D$8,"",INDIRECT(ADDRESS(ROW(Entrées!$C$37)+($D190-1)*24+G$11,COLUMN(Entrées!$C$37)+($C190-1),4,TRUE,"Entrées")))</f>
        <v/>
      </c>
      <c r="H190" s="28" t="str">
        <f ca="1">IF($D190&gt;$D$8,"",INDIRECT(ADDRESS(ROW(Entrées!$C$37)+($D190-1)*24+H$11,COLUMN(Entrées!$C$37)+($C190-1),4,TRUE,"Entrées")))</f>
        <v/>
      </c>
      <c r="I190" s="28" t="str">
        <f ca="1">IF($D190&gt;$D$8,"",INDIRECT(ADDRESS(ROW(Entrées!$C$37)+($D190-1)*24+I$11,COLUMN(Entrées!$C$37)+($C190-1),4,TRUE,"Entrées")))</f>
        <v/>
      </c>
      <c r="J190" s="28" t="str">
        <f ca="1">IF($D190&gt;$D$8,"",INDIRECT(ADDRESS(ROW(Entrées!$C$37)+($D190-1)*24+J$11,COLUMN(Entrées!$C$37)+($C190-1),4,TRUE,"Entrées")))</f>
        <v/>
      </c>
      <c r="K190" s="28" t="str">
        <f ca="1">IF($D190&gt;$D$8,"",INDIRECT(ADDRESS(ROW(Entrées!$C$37)+($D190-1)*24+K$11,COLUMN(Entrées!$C$37)+($C190-1),4,TRUE,"Entrées")))</f>
        <v/>
      </c>
      <c r="L190" s="28" t="str">
        <f ca="1">IF($D190&gt;$D$8,"",INDIRECT(ADDRESS(ROW(Entrées!$C$37)+($D190-1)*24+L$11,COLUMN(Entrées!$C$37)+($C190-1),4,TRUE,"Entrées")))</f>
        <v/>
      </c>
      <c r="M190" s="28" t="str">
        <f ca="1">IF($D190&gt;$D$8,"",INDIRECT(ADDRESS(ROW(Entrées!$C$37)+($D190-1)*24+M$11,COLUMN(Entrées!$C$37)+($C190-1),4,TRUE,"Entrées")))</f>
        <v/>
      </c>
      <c r="N190" s="28" t="str">
        <f ca="1">IF($D190&gt;$D$8,"",INDIRECT(ADDRESS(ROW(Entrées!$C$37)+($D190-1)*24+N$11,COLUMN(Entrées!$C$37)+($C190-1),4,TRUE,"Entrées")))</f>
        <v/>
      </c>
      <c r="O190" s="28" t="str">
        <f ca="1">IF($D190&gt;$D$8,"",INDIRECT(ADDRESS(ROW(Entrées!$C$37)+($D190-1)*24+O$11,COLUMN(Entrées!$C$37)+($C190-1),4,TRUE,"Entrées")))</f>
        <v/>
      </c>
      <c r="P190" s="28" t="str">
        <f ca="1">IF($D190&gt;$D$8,"",INDIRECT(ADDRESS(ROW(Entrées!$C$37)+($D190-1)*24+P$11,COLUMN(Entrées!$C$37)+($C190-1),4,TRUE,"Entrées")))</f>
        <v/>
      </c>
      <c r="Q190" s="28" t="str">
        <f ca="1">IF($D190&gt;$D$8,"",INDIRECT(ADDRESS(ROW(Entrées!$C$37)+($D190-1)*24+Q$11,COLUMN(Entrées!$C$37)+($C190-1),4,TRUE,"Entrées")))</f>
        <v/>
      </c>
      <c r="R190" s="28" t="str">
        <f ca="1">IF($D190&gt;$D$8,"",INDIRECT(ADDRESS(ROW(Entrées!$C$37)+($D190-1)*24+R$11,COLUMN(Entrées!$C$37)+($C190-1),4,TRUE,"Entrées")))</f>
        <v/>
      </c>
      <c r="S190" s="28" t="str">
        <f ca="1">IF($D190&gt;$D$8,"",INDIRECT(ADDRESS(ROW(Entrées!$C$37)+($D190-1)*24+S$11,COLUMN(Entrées!$C$37)+($C190-1),4,TRUE,"Entrées")))</f>
        <v/>
      </c>
      <c r="T190" s="28" t="str">
        <f ca="1">IF($D190&gt;$D$8,"",INDIRECT(ADDRESS(ROW(Entrées!$C$37)+($D190-1)*24+T$11,COLUMN(Entrées!$C$37)+($C190-1),4,TRUE,"Entrées")))</f>
        <v/>
      </c>
      <c r="U190" s="28" t="str">
        <f ca="1">IF($D190&gt;$D$8,"",INDIRECT(ADDRESS(ROW(Entrées!$C$37)+($D190-1)*24+U$11,COLUMN(Entrées!$C$37)+($C190-1),4,TRUE,"Entrées")))</f>
        <v/>
      </c>
      <c r="V190" s="28" t="str">
        <f ca="1">IF($D190&gt;$D$8,"",INDIRECT(ADDRESS(ROW(Entrées!$C$37)+($D190-1)*24+V$11,COLUMN(Entrées!$C$37)+($C190-1),4,TRUE,"Entrées")))</f>
        <v/>
      </c>
      <c r="W190" s="28" t="str">
        <f ca="1">IF($D190&gt;$D$8,"",INDIRECT(ADDRESS(ROW(Entrées!$C$37)+($D190-1)*24+W$11,COLUMN(Entrées!$C$37)+($C190-1),4,TRUE,"Entrées")))</f>
        <v/>
      </c>
      <c r="X190" s="28" t="str">
        <f ca="1">IF($D190&gt;$D$8,"",INDIRECT(ADDRESS(ROW(Entrées!$C$37)+($D190-1)*24+X$11,COLUMN(Entrées!$C$37)+($C190-1),4,TRUE,"Entrées")))</f>
        <v/>
      </c>
      <c r="Y190" s="28" t="str">
        <f ca="1">IF($D190&gt;$D$8,"",INDIRECT(ADDRESS(ROW(Entrées!$C$37)+($D190-1)*24+Y$11,COLUMN(Entrées!$C$37)+($C190-1),4,TRUE,"Entrées")))</f>
        <v/>
      </c>
      <c r="Z190" s="28" t="str">
        <f ca="1">IF($D190&gt;$D$8,"",INDIRECT(ADDRESS(ROW(Entrées!$C$37)+($D190-1)*24+Z$11,COLUMN(Entrées!$C$37)+($C190-1),4,TRUE,"Entrées")))</f>
        <v/>
      </c>
      <c r="AA190" s="28" t="str">
        <f ca="1">IF($D190&gt;$D$8,"",INDIRECT(ADDRESS(ROW(Entrées!$C$37)+($D190-1)*24+AA$11,COLUMN(Entrées!$C$37)+($C190-1),4,TRUE,"Entrées")))</f>
        <v/>
      </c>
      <c r="AB190" s="28" t="str">
        <f ca="1">IF($D190&gt;$D$8,"",INDIRECT(ADDRESS(ROW(Entrées!$C$37)+($D190-1)*24+AB$11,COLUMN(Entrées!$C$37)+($C190-1),4,TRUE,"Entrées")))</f>
        <v/>
      </c>
      <c r="AC190" s="11"/>
      <c r="AD190" s="40">
        <f t="shared" ca="1" si="186"/>
        <v>0</v>
      </c>
      <c r="AE190" s="40">
        <f t="shared" ca="1" si="188"/>
        <v>0</v>
      </c>
      <c r="AF190" s="40">
        <f t="shared" ca="1" si="189"/>
        <v>0</v>
      </c>
      <c r="AG190" s="4"/>
      <c r="AH190" s="11">
        <f>Entrées!A217</f>
        <v>8</v>
      </c>
      <c r="AI190" s="13">
        <f>Entrées!B217</f>
        <v>12</v>
      </c>
      <c r="AJ190" s="31">
        <f t="shared" ca="1" si="158"/>
        <v>55625.834722222207</v>
      </c>
      <c r="AK190" s="31">
        <f t="shared" ca="1" si="134"/>
        <v>55155.277777777781</v>
      </c>
      <c r="AL190" s="31">
        <f t="shared" ca="1" si="135"/>
        <v>55132.569444444431</v>
      </c>
      <c r="AM190" s="31">
        <f t="shared" ca="1" si="136"/>
        <v>439.35972222222233</v>
      </c>
      <c r="AN190" s="31">
        <f t="shared" ca="1" si="137"/>
        <v>2143.2847222222222</v>
      </c>
      <c r="AO190" s="31">
        <f t="shared" ca="1" si="138"/>
        <v>1711.4715277777773</v>
      </c>
      <c r="AP190" s="31">
        <f t="shared" ca="1" si="139"/>
        <v>43686.806944444448</v>
      </c>
      <c r="AQ190" s="31">
        <f t="shared" ca="1" si="140"/>
        <v>2048.2006944444447</v>
      </c>
      <c r="AR190" s="31">
        <f t="shared" ca="1" si="141"/>
        <v>467.57708333333329</v>
      </c>
      <c r="AS190" s="31">
        <f t="shared" ca="1" si="142"/>
        <v>9872.0041666666693</v>
      </c>
      <c r="AT190" s="31">
        <f t="shared" ca="1" si="143"/>
        <v>-752.91041666666672</v>
      </c>
      <c r="AU190" s="31">
        <f t="shared" ca="1" si="144"/>
        <v>580.30277777777769</v>
      </c>
      <c r="AV190" s="31">
        <f t="shared" ca="1" si="145"/>
        <v>-4570.3041666666659</v>
      </c>
      <c r="AW190" s="31">
        <f t="shared" ca="1" si="146"/>
        <v>53.39583333333335</v>
      </c>
      <c r="AX190" s="31">
        <f t="shared" ca="1" si="147"/>
        <v>1401.9361111111111</v>
      </c>
      <c r="AY190" s="31">
        <f t="shared" ca="1" si="148"/>
        <v>-1132.0805555555555</v>
      </c>
      <c r="AZ190" s="31">
        <f t="shared" ca="1" si="149"/>
        <v>-2177.1819444444441</v>
      </c>
      <c r="BA190" s="31">
        <f t="shared" ca="1" si="150"/>
        <v>644.8125</v>
      </c>
      <c r="BB190" s="31">
        <f t="shared" ca="1" si="151"/>
        <v>-1410.101388888889</v>
      </c>
      <c r="BC190" s="31">
        <f t="shared" ca="1" si="152"/>
        <v>-1800.2902777777781</v>
      </c>
      <c r="BD190" s="11"/>
      <c r="BE190" s="4"/>
      <c r="BF190" s="11">
        <f t="shared" si="153"/>
        <v>8</v>
      </c>
      <c r="BG190" s="11">
        <f t="shared" si="159"/>
        <v>12</v>
      </c>
      <c r="BH190" s="32">
        <f>IF($BF190&gt;$Y$7,"",IF(AND($BF190=$Y$7,$BG190=23),"",Entrées!C218-Entrées!C217))</f>
        <v>-703</v>
      </c>
      <c r="BI190" s="32">
        <f>IF($BF190&gt;$Y$7,"",IF(AND($BF190=$Y$7,$BG190=23),"",Entrées!D218-Entrées!D217))</f>
        <v>-500</v>
      </c>
      <c r="BJ190" s="32">
        <f>IF($BF190&gt;$Y$7,"",IF(AND($BF190=$Y$7,$BG190=23),"",Entrées!E218-Entrées!E217))</f>
        <v>-712.5</v>
      </c>
      <c r="BK190" s="32">
        <f>IF($BF190&gt;$Y$7,"",IF(AND($BF190=$Y$7,$BG190=23),"",Entrées!F218-Entrées!F217))</f>
        <v>-58.5</v>
      </c>
      <c r="BL190" s="32">
        <f>IF($BF190&gt;$Y$7,"",IF(AND($BF190=$Y$7,$BG190=23),"",Entrées!G218-Entrées!G217))</f>
        <v>-348.5</v>
      </c>
      <c r="BM190" s="32">
        <f>IF($BF190&gt;$Y$7,"",IF(AND($BF190=$Y$7,$BG190=23),"",Entrées!H218-Entrées!H217))</f>
        <v>-123.5</v>
      </c>
      <c r="BN190" s="32">
        <f>IF($BF190&gt;$Y$7,"",IF(AND($BF190=$Y$7,$BG190=23),"",Entrées!I218-Entrées!I217))</f>
        <v>-28.5</v>
      </c>
      <c r="BO190" s="32">
        <f>IF($BF190&gt;$Y$7,"",IF(AND($BF190=$Y$7,$BG190=23),"",Entrées!J218-Entrées!J217))</f>
        <v>199.5</v>
      </c>
      <c r="BP190" s="32">
        <f>IF($BF190&gt;$Y$7,"",IF(AND($BF190=$Y$7,$BG190=23),"",Entrées!K218-Entrées!K217))</f>
        <v>110</v>
      </c>
      <c r="BQ190" s="32">
        <f>IF($BF190&gt;$Y$7,"",IF(AND($BF190=$Y$7,$BG190=23),"",Entrées!L218-Entrées!L217))</f>
        <v>-238.5</v>
      </c>
      <c r="BR190" s="32">
        <f>IF($BF190&gt;$Y$7,"",IF(AND($BF190=$Y$7,$BG190=23),"",Entrées!M218-Entrées!M217))</f>
        <v>0</v>
      </c>
      <c r="BS190" s="32">
        <f>IF($BF190&gt;$Y$7,"",IF(AND($BF190=$Y$7,$BG190=23),"",Entrées!N218-Entrées!N217))</f>
        <v>6</v>
      </c>
      <c r="BT190" s="32">
        <f>IF($BF190&gt;$Y$7,"",IF(AND($BF190=$Y$7,$BG190=23),"",Entrées!O218-Entrées!O217))</f>
        <v>-221</v>
      </c>
      <c r="BU190" s="32">
        <f>IF($BF190&gt;$Y$7,"",IF(AND($BF190=$Y$7,$BG190=23),"",Entrées!P218-Entrées!P217))</f>
        <v>-5.5</v>
      </c>
      <c r="BV190" s="32">
        <f>IF($BF190&gt;$Y$7,"",IF(AND($BF190=$Y$7,$BG190=23),"",Entrées!Q218-Entrées!Q217))</f>
        <v>0</v>
      </c>
      <c r="BW190" s="32">
        <f>IF($BF190&gt;$Y$7,"",IF(AND($BF190=$Y$7,$BG190=23),"",Entrées!R218-Entrées!R217))</f>
        <v>28</v>
      </c>
      <c r="BX190" s="32">
        <f>IF($BF190&gt;$Y$7,"",IF(AND($BF190=$Y$7,$BG190=23),"",Entrées!S218-Entrées!S217))</f>
        <v>-143</v>
      </c>
      <c r="BY190" s="32">
        <f>IF($BF190&gt;$Y$7,"",IF(AND($BF190=$Y$7,$BG190=23),"",Entrées!T218-Entrées!T217))</f>
        <v>0</v>
      </c>
      <c r="BZ190" s="32">
        <f>IF($BF190&gt;$Y$7,"",IF(AND($BF190=$Y$7,$BG190=23),"",Entrées!U218-Entrées!U217))</f>
        <v>-16</v>
      </c>
      <c r="CA190" s="32">
        <f>IF($BF190&gt;$Y$7,"",IF(AND($BF190=$Y$7,$BG190=23),"",Entrées!V218-Entrées!V217))</f>
        <v>-673</v>
      </c>
      <c r="CB190" s="4"/>
      <c r="CC190" s="4"/>
      <c r="CD190" s="33">
        <f>IF($BF190&lt;=$Y$7,Entrées!J217/CD$2,"")</f>
        <v>0.10282894736842105</v>
      </c>
      <c r="CE190" s="33">
        <f>IF($BF190&lt;=$Y$7,Entrées!K217/CE$2,"")</f>
        <v>0.24154761904761904</v>
      </c>
      <c r="CF190" s="11">
        <f t="shared" si="154"/>
        <v>7600</v>
      </c>
      <c r="CG190" s="11">
        <f t="shared" si="155"/>
        <v>4200</v>
      </c>
      <c r="CH190" s="52">
        <f t="shared" si="156"/>
        <v>0.26950009137426939</v>
      </c>
      <c r="CI190" s="52">
        <f t="shared" si="157"/>
        <v>0.11132787698412699</v>
      </c>
      <c r="CK190" s="11"/>
      <c r="CL190" s="4"/>
      <c r="CM190" s="11"/>
      <c r="CN190" s="11"/>
      <c r="CO190" s="4"/>
    </row>
    <row r="191" spans="1:93">
      <c r="C191" s="29" t="s">
        <v>93</v>
      </c>
      <c r="D191" s="29"/>
      <c r="E191" s="30">
        <f ca="1">SUM(E160:E190)/$D$8</f>
        <v>2089.2166666666667</v>
      </c>
      <c r="F191" s="30">
        <f t="shared" ref="F191" ca="1" si="191">SUM(F160:F190)/$D$8</f>
        <v>1872.8333333333333</v>
      </c>
      <c r="G191" s="30">
        <f t="shared" ref="G191" ca="1" si="192">SUM(G160:G190)/$D$8</f>
        <v>1836.7166666666667</v>
      </c>
      <c r="H191" s="30">
        <f t="shared" ref="H191" ca="1" si="193">SUM(H160:H190)/$D$8</f>
        <v>1699.2666666666667</v>
      </c>
      <c r="I191" s="30">
        <f t="shared" ref="I191" ca="1" si="194">SUM(I160:I190)/$D$8</f>
        <v>1629.4666666666667</v>
      </c>
      <c r="J191" s="30">
        <f t="shared" ref="J191" ca="1" si="195">SUM(J160:J190)/$D$8</f>
        <v>1743.9</v>
      </c>
      <c r="K191" s="30">
        <f t="shared" ref="K191" ca="1" si="196">SUM(K160:K190)/$D$8</f>
        <v>2098.8666666666668</v>
      </c>
      <c r="L191" s="30">
        <f t="shared" ref="L191" ca="1" si="197">SUM(L160:L190)/$D$8</f>
        <v>2383.7333333333331</v>
      </c>
      <c r="M191" s="30">
        <f t="shared" ref="M191" ca="1" si="198">SUM(M160:M190)/$D$8</f>
        <v>2477.9833333333331</v>
      </c>
      <c r="N191" s="30">
        <f t="shared" ref="N191" ca="1" si="199">SUM(N160:N190)/$D$8</f>
        <v>2514.7333333333331</v>
      </c>
      <c r="O191" s="30">
        <f t="shared" ref="O191" ca="1" si="200">SUM(O160:O190)/$D$8</f>
        <v>2516.1833333333334</v>
      </c>
      <c r="P191" s="30">
        <f t="shared" ref="P191" ca="1" si="201">SUM(P160:P190)/$D$8</f>
        <v>2471.9166666666665</v>
      </c>
      <c r="Q191" s="30">
        <f t="shared" ref="Q191" ca="1" si="202">SUM(Q160:Q190)/$D$8</f>
        <v>2392.4166666666665</v>
      </c>
      <c r="R191" s="30">
        <f t="shared" ref="R191" ca="1" si="203">SUM(R160:R190)/$D$8</f>
        <v>2329.8833333333332</v>
      </c>
      <c r="S191" s="30">
        <f t="shared" ref="S191" ca="1" si="204">SUM(S160:S190)/$D$8</f>
        <v>2268.3000000000002</v>
      </c>
      <c r="T191" s="30">
        <f t="shared" ref="T191" ca="1" si="205">SUM(T160:T190)/$D$8</f>
        <v>2098.6333333333332</v>
      </c>
      <c r="U191" s="30">
        <f t="shared" ref="U191" ca="1" si="206">SUM(U160:U190)/$D$8</f>
        <v>2048.9166666666665</v>
      </c>
      <c r="V191" s="30">
        <f t="shared" ref="V191" ca="1" si="207">SUM(V160:V190)/$D$8</f>
        <v>2043.5166666666667</v>
      </c>
      <c r="W191" s="30">
        <f t="shared" ref="W191" ca="1" si="208">SUM(W160:W190)/$D$8</f>
        <v>2070.1166666666668</v>
      </c>
      <c r="X191" s="30">
        <f t="shared" ref="X191" ca="1" si="209">SUM(X160:X190)/$D$8</f>
        <v>2199.6</v>
      </c>
      <c r="Y191" s="30">
        <f t="shared" ref="Y191" ca="1" si="210">SUM(Y160:Y190)/$D$8</f>
        <v>2202.5500000000002</v>
      </c>
      <c r="Z191" s="30">
        <f t="shared" ref="Z191" ca="1" si="211">SUM(Z160:Z190)/$D$8</f>
        <v>2229.2833333333333</v>
      </c>
      <c r="AA191" s="30">
        <f t="shared" ref="AA191" ca="1" si="212">SUM(AA160:AA190)/$D$8</f>
        <v>2060.4833333333331</v>
      </c>
      <c r="AB191" s="30">
        <f t="shared" ref="AB191" ca="1" si="213">SUM(AB160:AB190)/$D$8</f>
        <v>2160.3166666666666</v>
      </c>
      <c r="AC191" s="41"/>
      <c r="AD191" s="42">
        <f ca="1">SUM(INDIRECT(A178):INDIRECT(A179))/$D$8</f>
        <v>2143.2847222222222</v>
      </c>
      <c r="AE191" s="42">
        <f ca="1">MAX(INDIRECT(A180):INDIRECT(A181))</f>
        <v>4611</v>
      </c>
      <c r="AF191" s="42">
        <f ca="1">MIN(INDIRECT(A182):INDIRECT(A183))</f>
        <v>0</v>
      </c>
      <c r="AG191" s="25"/>
      <c r="AH191" s="11">
        <f>Entrées!A218</f>
        <v>8</v>
      </c>
      <c r="AI191" s="13">
        <f>Entrées!B218</f>
        <v>13</v>
      </c>
      <c r="AJ191" s="31">
        <f t="shared" ca="1" si="158"/>
        <v>55625.834722222207</v>
      </c>
      <c r="AK191" s="31">
        <f t="shared" ca="1" si="134"/>
        <v>55155.277777777781</v>
      </c>
      <c r="AL191" s="31">
        <f t="shared" ca="1" si="135"/>
        <v>55132.569444444431</v>
      </c>
      <c r="AM191" s="31">
        <f t="shared" ca="1" si="136"/>
        <v>439.35972222222233</v>
      </c>
      <c r="AN191" s="31">
        <f t="shared" ca="1" si="137"/>
        <v>2143.2847222222222</v>
      </c>
      <c r="AO191" s="31">
        <f t="shared" ca="1" si="138"/>
        <v>1711.4715277777773</v>
      </c>
      <c r="AP191" s="31">
        <f t="shared" ca="1" si="139"/>
        <v>43686.806944444448</v>
      </c>
      <c r="AQ191" s="31">
        <f t="shared" ca="1" si="140"/>
        <v>2048.2006944444447</v>
      </c>
      <c r="AR191" s="31">
        <f t="shared" ca="1" si="141"/>
        <v>467.57708333333329</v>
      </c>
      <c r="AS191" s="31">
        <f t="shared" ca="1" si="142"/>
        <v>9872.0041666666693</v>
      </c>
      <c r="AT191" s="31">
        <f t="shared" ca="1" si="143"/>
        <v>-752.91041666666672</v>
      </c>
      <c r="AU191" s="31">
        <f t="shared" ca="1" si="144"/>
        <v>580.30277777777769</v>
      </c>
      <c r="AV191" s="31">
        <f t="shared" ca="1" si="145"/>
        <v>-4570.3041666666659</v>
      </c>
      <c r="AW191" s="31">
        <f t="shared" ca="1" si="146"/>
        <v>53.39583333333335</v>
      </c>
      <c r="AX191" s="31">
        <f t="shared" ca="1" si="147"/>
        <v>1401.9361111111111</v>
      </c>
      <c r="AY191" s="31">
        <f t="shared" ca="1" si="148"/>
        <v>-1132.0805555555555</v>
      </c>
      <c r="AZ191" s="31">
        <f t="shared" ca="1" si="149"/>
        <v>-2177.1819444444441</v>
      </c>
      <c r="BA191" s="31">
        <f t="shared" ca="1" si="150"/>
        <v>644.8125</v>
      </c>
      <c r="BB191" s="31">
        <f t="shared" ca="1" si="151"/>
        <v>-1410.101388888889</v>
      </c>
      <c r="BC191" s="31">
        <f t="shared" ca="1" si="152"/>
        <v>-1800.2902777777781</v>
      </c>
      <c r="BD191" s="11"/>
      <c r="BE191" s="4"/>
      <c r="BF191" s="11">
        <f t="shared" si="153"/>
        <v>8</v>
      </c>
      <c r="BG191" s="11">
        <f t="shared" si="159"/>
        <v>13</v>
      </c>
      <c r="BH191" s="32">
        <f>IF($BF191&gt;$Y$7,"",IF(AND($BF191=$Y$7,$BG191=23),"",Entrées!C219-Entrées!C218))</f>
        <v>-1425</v>
      </c>
      <c r="BI191" s="32">
        <f>IF($BF191&gt;$Y$7,"",IF(AND($BF191=$Y$7,$BG191=23),"",Entrées!D219-Entrées!D218))</f>
        <v>-1887.5</v>
      </c>
      <c r="BJ191" s="32">
        <f>IF($BF191&gt;$Y$7,"",IF(AND($BF191=$Y$7,$BG191=23),"",Entrées!E219-Entrées!E218))</f>
        <v>-1700</v>
      </c>
      <c r="BK191" s="32">
        <f>IF($BF191&gt;$Y$7,"",IF(AND($BF191=$Y$7,$BG191=23),"",Entrées!F219-Entrées!F218))</f>
        <v>41</v>
      </c>
      <c r="BL191" s="32">
        <f>IF($BF191&gt;$Y$7,"",IF(AND($BF191=$Y$7,$BG191=23),"",Entrées!G219-Entrées!G218))</f>
        <v>119.5</v>
      </c>
      <c r="BM191" s="32">
        <f>IF($BF191&gt;$Y$7,"",IF(AND($BF191=$Y$7,$BG191=23),"",Entrées!H219-Entrées!H218))</f>
        <v>6</v>
      </c>
      <c r="BN191" s="32">
        <f>IF($BF191&gt;$Y$7,"",IF(AND($BF191=$Y$7,$BG191=23),"",Entrées!I219-Entrées!I218))</f>
        <v>-28.5</v>
      </c>
      <c r="BO191" s="32">
        <f>IF($BF191&gt;$Y$7,"",IF(AND($BF191=$Y$7,$BG191=23),"",Entrées!J219-Entrées!J218))</f>
        <v>27.5</v>
      </c>
      <c r="BP191" s="32">
        <f>IF($BF191&gt;$Y$7,"",IF(AND($BF191=$Y$7,$BG191=23),"",Entrées!K219-Entrées!K218))</f>
        <v>39</v>
      </c>
      <c r="BQ191" s="32">
        <f>IF($BF191&gt;$Y$7,"",IF(AND($BF191=$Y$7,$BG191=23),"",Entrées!L219-Entrées!L218))</f>
        <v>-369.5</v>
      </c>
      <c r="BR191" s="32">
        <f>IF($BF191&gt;$Y$7,"",IF(AND($BF191=$Y$7,$BG191=23),"",Entrées!M219-Entrées!M218))</f>
        <v>0.5</v>
      </c>
      <c r="BS191" s="32">
        <f>IF($BF191&gt;$Y$7,"",IF(AND($BF191=$Y$7,$BG191=23),"",Entrées!N219-Entrées!N218))</f>
        <v>3</v>
      </c>
      <c r="BT191" s="32">
        <f>IF($BF191&gt;$Y$7,"",IF(AND($BF191=$Y$7,$BG191=23),"",Entrées!O219-Entrées!O218))</f>
        <v>-1263.5</v>
      </c>
      <c r="BU191" s="32">
        <f>IF($BF191&gt;$Y$7,"",IF(AND($BF191=$Y$7,$BG191=23),"",Entrées!P219-Entrées!P218))</f>
        <v>2.5</v>
      </c>
      <c r="BV191" s="32">
        <f>IF($BF191&gt;$Y$7,"",IF(AND($BF191=$Y$7,$BG191=23),"",Entrées!Q219-Entrées!Q218))</f>
        <v>0</v>
      </c>
      <c r="BW191" s="32">
        <f>IF($BF191&gt;$Y$7,"",IF(AND($BF191=$Y$7,$BG191=23),"",Entrées!R219-Entrées!R218))</f>
        <v>-389</v>
      </c>
      <c r="BX191" s="32">
        <f>IF($BF191&gt;$Y$7,"",IF(AND($BF191=$Y$7,$BG191=23),"",Entrées!S219-Entrées!S218))</f>
        <v>-99</v>
      </c>
      <c r="BY191" s="32">
        <f>IF($BF191&gt;$Y$7,"",IF(AND($BF191=$Y$7,$BG191=23),"",Entrées!T219-Entrées!T218))</f>
        <v>0</v>
      </c>
      <c r="BZ191" s="32">
        <f>IF($BF191&gt;$Y$7,"",IF(AND($BF191=$Y$7,$BG191=23),"",Entrées!U219-Entrées!U218))</f>
        <v>-487</v>
      </c>
      <c r="CA191" s="32">
        <f>IF($BF191&gt;$Y$7,"",IF(AND($BF191=$Y$7,$BG191=23),"",Entrées!V219-Entrées!V218))</f>
        <v>-668</v>
      </c>
      <c r="CB191" s="4"/>
      <c r="CC191" s="4"/>
      <c r="CD191" s="33">
        <f>IF($BF191&lt;=$Y$7,Entrées!J218/CD$2,"")</f>
        <v>0.12907894736842104</v>
      </c>
      <c r="CE191" s="33">
        <f>IF($BF191&lt;=$Y$7,Entrées!K218/CE$2,"")</f>
        <v>0.26773809523809522</v>
      </c>
      <c r="CF191" s="11">
        <f t="shared" si="154"/>
        <v>7600</v>
      </c>
      <c r="CG191" s="11">
        <f t="shared" si="155"/>
        <v>4200</v>
      </c>
      <c r="CH191" s="52">
        <f t="shared" si="156"/>
        <v>0.26950009137426939</v>
      </c>
      <c r="CI191" s="52">
        <f t="shared" si="157"/>
        <v>0.11132787698412699</v>
      </c>
      <c r="CK191" s="11"/>
      <c r="CL191" s="4"/>
      <c r="CM191" s="11"/>
      <c r="CN191" s="11"/>
      <c r="CO191" s="4"/>
    </row>
    <row r="192" spans="1:93">
      <c r="C192" s="29" t="s">
        <v>140</v>
      </c>
      <c r="D192" s="29"/>
      <c r="E192" s="30">
        <f ca="1">MAX(E160:E190)</f>
        <v>4196.5</v>
      </c>
      <c r="F192" s="30">
        <f t="shared" ref="F192:AB192" ca="1" si="214">MAX(F160:F190)</f>
        <v>3871</v>
      </c>
      <c r="G192" s="30">
        <f t="shared" ca="1" si="214"/>
        <v>3974</v>
      </c>
      <c r="H192" s="30">
        <f t="shared" ca="1" si="214"/>
        <v>3708</v>
      </c>
      <c r="I192" s="30">
        <f t="shared" ca="1" si="214"/>
        <v>4141.5</v>
      </c>
      <c r="J192" s="30">
        <f t="shared" ca="1" si="214"/>
        <v>4150</v>
      </c>
      <c r="K192" s="30">
        <f t="shared" ca="1" si="214"/>
        <v>4239.5</v>
      </c>
      <c r="L192" s="30">
        <f t="shared" ca="1" si="214"/>
        <v>4569</v>
      </c>
      <c r="M192" s="30">
        <f t="shared" ca="1" si="214"/>
        <v>4523.5</v>
      </c>
      <c r="N192" s="30">
        <f t="shared" ca="1" si="214"/>
        <v>4536.5</v>
      </c>
      <c r="O192" s="30">
        <f t="shared" ca="1" si="214"/>
        <v>4537.5</v>
      </c>
      <c r="P192" s="30">
        <f t="shared" ca="1" si="214"/>
        <v>4482</v>
      </c>
      <c r="Q192" s="30">
        <f t="shared" ca="1" si="214"/>
        <v>4273.5</v>
      </c>
      <c r="R192" s="30">
        <f t="shared" ca="1" si="214"/>
        <v>4304</v>
      </c>
      <c r="S192" s="30">
        <f t="shared" ca="1" si="214"/>
        <v>4363.5</v>
      </c>
      <c r="T192" s="30">
        <f t="shared" ca="1" si="214"/>
        <v>4095.5</v>
      </c>
      <c r="U192" s="30">
        <f t="shared" ca="1" si="214"/>
        <v>4348</v>
      </c>
      <c r="V192" s="30">
        <f t="shared" ca="1" si="214"/>
        <v>4256.5</v>
      </c>
      <c r="W192" s="30">
        <f t="shared" ca="1" si="214"/>
        <v>4298</v>
      </c>
      <c r="X192" s="30">
        <f t="shared" ca="1" si="214"/>
        <v>4611</v>
      </c>
      <c r="Y192" s="30">
        <f t="shared" ca="1" si="214"/>
        <v>4384.5</v>
      </c>
      <c r="Z192" s="30">
        <f t="shared" ca="1" si="214"/>
        <v>4284</v>
      </c>
      <c r="AA192" s="30">
        <f t="shared" ca="1" si="214"/>
        <v>3970</v>
      </c>
      <c r="AB192" s="30">
        <f t="shared" ca="1" si="214"/>
        <v>4152.5</v>
      </c>
      <c r="AC192" s="41" t="s">
        <v>142</v>
      </c>
      <c r="AD192" s="42">
        <f ca="1">SUM(E191:AB191)/24</f>
        <v>2143.2847222222222</v>
      </c>
      <c r="AE192" s="42">
        <f ca="1">MAX(E192:AB192)</f>
        <v>4611</v>
      </c>
      <c r="AF192" s="42">
        <f ca="1">MIN(E193:AB193)</f>
        <v>0</v>
      </c>
      <c r="AG192" s="25"/>
      <c r="AH192" s="11">
        <f>Entrées!A219</f>
        <v>8</v>
      </c>
      <c r="AI192" s="13">
        <f>Entrées!B219</f>
        <v>14</v>
      </c>
      <c r="AJ192" s="31">
        <f t="shared" ca="1" si="158"/>
        <v>55625.834722222207</v>
      </c>
      <c r="AK192" s="31">
        <f t="shared" ca="1" si="134"/>
        <v>55155.277777777781</v>
      </c>
      <c r="AL192" s="31">
        <f t="shared" ca="1" si="135"/>
        <v>55132.569444444431</v>
      </c>
      <c r="AM192" s="31">
        <f t="shared" ca="1" si="136"/>
        <v>439.35972222222233</v>
      </c>
      <c r="AN192" s="31">
        <f t="shared" ca="1" si="137"/>
        <v>2143.2847222222222</v>
      </c>
      <c r="AO192" s="31">
        <f t="shared" ca="1" si="138"/>
        <v>1711.4715277777773</v>
      </c>
      <c r="AP192" s="31">
        <f t="shared" ca="1" si="139"/>
        <v>43686.806944444448</v>
      </c>
      <c r="AQ192" s="31">
        <f t="shared" ca="1" si="140"/>
        <v>2048.2006944444447</v>
      </c>
      <c r="AR192" s="31">
        <f t="shared" ca="1" si="141"/>
        <v>467.57708333333329</v>
      </c>
      <c r="AS192" s="31">
        <f t="shared" ca="1" si="142"/>
        <v>9872.0041666666693</v>
      </c>
      <c r="AT192" s="31">
        <f t="shared" ca="1" si="143"/>
        <v>-752.91041666666672</v>
      </c>
      <c r="AU192" s="31">
        <f t="shared" ca="1" si="144"/>
        <v>580.30277777777769</v>
      </c>
      <c r="AV192" s="31">
        <f t="shared" ca="1" si="145"/>
        <v>-4570.3041666666659</v>
      </c>
      <c r="AW192" s="31">
        <f t="shared" ca="1" si="146"/>
        <v>53.39583333333335</v>
      </c>
      <c r="AX192" s="31">
        <f t="shared" ca="1" si="147"/>
        <v>1401.9361111111111</v>
      </c>
      <c r="AY192" s="31">
        <f t="shared" ca="1" si="148"/>
        <v>-1132.0805555555555</v>
      </c>
      <c r="AZ192" s="31">
        <f t="shared" ca="1" si="149"/>
        <v>-2177.1819444444441</v>
      </c>
      <c r="BA192" s="31">
        <f t="shared" ca="1" si="150"/>
        <v>644.8125</v>
      </c>
      <c r="BB192" s="31">
        <f t="shared" ca="1" si="151"/>
        <v>-1410.101388888889</v>
      </c>
      <c r="BC192" s="31">
        <f t="shared" ca="1" si="152"/>
        <v>-1800.2902777777781</v>
      </c>
      <c r="BD192" s="11"/>
      <c r="BE192" s="4"/>
      <c r="BF192" s="11">
        <f t="shared" si="153"/>
        <v>8</v>
      </c>
      <c r="BG192" s="11">
        <f t="shared" si="159"/>
        <v>14</v>
      </c>
      <c r="BH192" s="32">
        <f>IF($BF192&gt;$Y$7,"",IF(AND($BF192=$Y$7,$BG192=23),"",Entrées!C220-Entrées!C219))</f>
        <v>-2564.5</v>
      </c>
      <c r="BI192" s="32">
        <f>IF($BF192&gt;$Y$7,"",IF(AND($BF192=$Y$7,$BG192=23),"",Entrées!D220-Entrées!D219))</f>
        <v>-2787.5</v>
      </c>
      <c r="BJ192" s="32">
        <f>IF($BF192&gt;$Y$7,"",IF(AND($BF192=$Y$7,$BG192=23),"",Entrées!E220-Entrées!E219))</f>
        <v>-2850</v>
      </c>
      <c r="BK192" s="32">
        <f>IF($BF192&gt;$Y$7,"",IF(AND($BF192=$Y$7,$BG192=23),"",Entrées!F220-Entrées!F219))</f>
        <v>-35</v>
      </c>
      <c r="BL192" s="32">
        <f>IF($BF192&gt;$Y$7,"",IF(AND($BF192=$Y$7,$BG192=23),"",Entrées!G220-Entrées!G219))</f>
        <v>-34</v>
      </c>
      <c r="BM192" s="32">
        <f>IF($BF192&gt;$Y$7,"",IF(AND($BF192=$Y$7,$BG192=23),"",Entrées!H220-Entrées!H219))</f>
        <v>135</v>
      </c>
      <c r="BN192" s="32">
        <f>IF($BF192&gt;$Y$7,"",IF(AND($BF192=$Y$7,$BG192=23),"",Entrées!I220-Entrées!I219))</f>
        <v>-214.5</v>
      </c>
      <c r="BO192" s="32">
        <f>IF($BF192&gt;$Y$7,"",IF(AND($BF192=$Y$7,$BG192=23),"",Entrées!J220-Entrées!J219))</f>
        <v>55</v>
      </c>
      <c r="BP192" s="32">
        <f>IF($BF192&gt;$Y$7,"",IF(AND($BF192=$Y$7,$BG192=23),"",Entrées!K220-Entrées!K219))</f>
        <v>6.5</v>
      </c>
      <c r="BQ192" s="32">
        <f>IF($BF192&gt;$Y$7,"",IF(AND($BF192=$Y$7,$BG192=23),"",Entrées!L220-Entrées!L219))</f>
        <v>-923</v>
      </c>
      <c r="BR192" s="32">
        <f>IF($BF192&gt;$Y$7,"",IF(AND($BF192=$Y$7,$BG192=23),"",Entrées!M220-Entrées!M219))</f>
        <v>-0.5</v>
      </c>
      <c r="BS192" s="32">
        <f>IF($BF192&gt;$Y$7,"",IF(AND($BF192=$Y$7,$BG192=23),"",Entrées!N220-Entrées!N219))</f>
        <v>1</v>
      </c>
      <c r="BT192" s="32">
        <f>IF($BF192&gt;$Y$7,"",IF(AND($BF192=$Y$7,$BG192=23),"",Entrées!O220-Entrées!O219))</f>
        <v>-1556.5</v>
      </c>
      <c r="BU192" s="32">
        <f>IF($BF192&gt;$Y$7,"",IF(AND($BF192=$Y$7,$BG192=23),"",Entrées!P220-Entrées!P219))</f>
        <v>1</v>
      </c>
      <c r="BV192" s="32">
        <f>IF($BF192&gt;$Y$7,"",IF(AND($BF192=$Y$7,$BG192=23),"",Entrées!Q220-Entrées!Q219))</f>
        <v>0</v>
      </c>
      <c r="BW192" s="32">
        <f>IF($BF192&gt;$Y$7,"",IF(AND($BF192=$Y$7,$BG192=23),"",Entrées!R220-Entrées!R219))</f>
        <v>12</v>
      </c>
      <c r="BX192" s="32">
        <f>IF($BF192&gt;$Y$7,"",IF(AND($BF192=$Y$7,$BG192=23),"",Entrées!S220-Entrées!S219))</f>
        <v>-242</v>
      </c>
      <c r="BY192" s="32">
        <f>IF($BF192&gt;$Y$7,"",IF(AND($BF192=$Y$7,$BG192=23),"",Entrées!T220-Entrées!T219))</f>
        <v>0</v>
      </c>
      <c r="BZ192" s="32">
        <f>IF($BF192&gt;$Y$7,"",IF(AND($BF192=$Y$7,$BG192=23),"",Entrées!U220-Entrées!U219))</f>
        <v>-696</v>
      </c>
      <c r="CA192" s="32">
        <f>IF($BF192&gt;$Y$7,"",IF(AND($BF192=$Y$7,$BG192=23),"",Entrées!V220-Entrées!V219))</f>
        <v>-334</v>
      </c>
      <c r="CB192" s="4"/>
      <c r="CC192" s="4"/>
      <c r="CD192" s="33">
        <f>IF($BF192&lt;=$Y$7,Entrées!J219/CD$2,"")</f>
        <v>0.13269736842105262</v>
      </c>
      <c r="CE192" s="33">
        <f>IF($BF192&lt;=$Y$7,Entrées!K219/CE$2,"")</f>
        <v>0.27702380952380951</v>
      </c>
      <c r="CF192" s="11">
        <f t="shared" si="154"/>
        <v>7600</v>
      </c>
      <c r="CG192" s="11">
        <f t="shared" si="155"/>
        <v>4200</v>
      </c>
      <c r="CH192" s="52">
        <f t="shared" si="156"/>
        <v>0.26950009137426939</v>
      </c>
      <c r="CI192" s="52">
        <f t="shared" si="157"/>
        <v>0.11132787698412699</v>
      </c>
      <c r="CK192" s="11"/>
      <c r="CL192" s="4"/>
      <c r="CM192" s="11"/>
      <c r="CN192" s="11"/>
      <c r="CO192" s="4"/>
    </row>
    <row r="193" spans="3:93">
      <c r="C193" s="29" t="s">
        <v>141</v>
      </c>
      <c r="D193" s="29"/>
      <c r="E193" s="30">
        <f ca="1">MIN(E160:E190)</f>
        <v>0</v>
      </c>
      <c r="F193" s="30">
        <f t="shared" ref="F193:AB193" ca="1" si="215">MIN(F160:F190)</f>
        <v>0</v>
      </c>
      <c r="G193" s="30">
        <f t="shared" ca="1" si="215"/>
        <v>0</v>
      </c>
      <c r="H193" s="30">
        <f t="shared" ca="1" si="215"/>
        <v>0</v>
      </c>
      <c r="I193" s="30">
        <f t="shared" ca="1" si="215"/>
        <v>0</v>
      </c>
      <c r="J193" s="30">
        <f t="shared" ca="1" si="215"/>
        <v>0</v>
      </c>
      <c r="K193" s="30">
        <f t="shared" ca="1" si="215"/>
        <v>0</v>
      </c>
      <c r="L193" s="30">
        <f t="shared" ca="1" si="215"/>
        <v>0</v>
      </c>
      <c r="M193" s="30">
        <f t="shared" ca="1" si="215"/>
        <v>0</v>
      </c>
      <c r="N193" s="30">
        <f t="shared" ca="1" si="215"/>
        <v>0</v>
      </c>
      <c r="O193" s="30">
        <f t="shared" ca="1" si="215"/>
        <v>0</v>
      </c>
      <c r="P193" s="30">
        <f t="shared" ca="1" si="215"/>
        <v>0</v>
      </c>
      <c r="Q193" s="30">
        <f t="shared" ca="1" si="215"/>
        <v>0</v>
      </c>
      <c r="R193" s="30">
        <f t="shared" ca="1" si="215"/>
        <v>0</v>
      </c>
      <c r="S193" s="30">
        <f t="shared" ca="1" si="215"/>
        <v>0</v>
      </c>
      <c r="T193" s="30">
        <f t="shared" ca="1" si="215"/>
        <v>0</v>
      </c>
      <c r="U193" s="30">
        <f t="shared" ca="1" si="215"/>
        <v>0</v>
      </c>
      <c r="V193" s="30">
        <f t="shared" ca="1" si="215"/>
        <v>0</v>
      </c>
      <c r="W193" s="30">
        <f t="shared" ca="1" si="215"/>
        <v>0</v>
      </c>
      <c r="X193" s="30">
        <f t="shared" ca="1" si="215"/>
        <v>0</v>
      </c>
      <c r="Y193" s="30">
        <f t="shared" ca="1" si="215"/>
        <v>0</v>
      </c>
      <c r="Z193" s="30">
        <f t="shared" ca="1" si="215"/>
        <v>0</v>
      </c>
      <c r="AA193" s="30">
        <f t="shared" ca="1" si="215"/>
        <v>0</v>
      </c>
      <c r="AB193" s="30">
        <f t="shared" ca="1" si="215"/>
        <v>0</v>
      </c>
      <c r="AC193" s="11"/>
      <c r="AD193" s="42">
        <f ca="1">SUM(INDIRECT(ADDRESS(ROW($C$37),COLUMN($C$37)+($C159-1),4, TRUE,"Entrées")):INDIRECT(ADDRESS(ROW(INDIRECT($A$42)),COLUMN($C$37)+($C159-1),4,TRUE,"Entrées")))/Entrées!$P$11</f>
        <v>2143.2847222222222</v>
      </c>
      <c r="AE193" s="42">
        <f ca="1">MAX(INDIRECT(ADDRESS(ROW($C$37),COLUMN($C$37)+($C159-1),4, TRUE,"Entrées")):INDIRECT(ADDRESS(ROW(INDIRECT($A$42)),COLUMN($C$37)+($C159-1),4,TRUE,"Entrées")))</f>
        <v>4611</v>
      </c>
      <c r="AF193" s="42">
        <f ca="1">MIN(INDIRECT(ADDRESS(ROW($C$37),COLUMN($C$37)+($C159-1),4, TRUE,"Entrées")):INDIRECT(ADDRESS(ROW(INDIRECT($A$42)),COLUMN($C$37)+($C159-1),4,TRUE,"Entrées")))</f>
        <v>0</v>
      </c>
      <c r="AH193" s="11">
        <f>Entrées!A220</f>
        <v>8</v>
      </c>
      <c r="AI193" s="13">
        <f>Entrées!B220</f>
        <v>15</v>
      </c>
      <c r="AJ193" s="31">
        <f t="shared" ca="1" si="158"/>
        <v>55625.834722222207</v>
      </c>
      <c r="AK193" s="31">
        <f t="shared" ca="1" si="134"/>
        <v>55155.277777777781</v>
      </c>
      <c r="AL193" s="31">
        <f t="shared" ca="1" si="135"/>
        <v>55132.569444444431</v>
      </c>
      <c r="AM193" s="31">
        <f t="shared" ca="1" si="136"/>
        <v>439.35972222222233</v>
      </c>
      <c r="AN193" s="31">
        <f t="shared" ca="1" si="137"/>
        <v>2143.2847222222222</v>
      </c>
      <c r="AO193" s="31">
        <f t="shared" ca="1" si="138"/>
        <v>1711.4715277777773</v>
      </c>
      <c r="AP193" s="31">
        <f t="shared" ca="1" si="139"/>
        <v>43686.806944444448</v>
      </c>
      <c r="AQ193" s="31">
        <f t="shared" ca="1" si="140"/>
        <v>2048.2006944444447</v>
      </c>
      <c r="AR193" s="31">
        <f t="shared" ca="1" si="141"/>
        <v>467.57708333333329</v>
      </c>
      <c r="AS193" s="31">
        <f t="shared" ca="1" si="142"/>
        <v>9872.0041666666693</v>
      </c>
      <c r="AT193" s="31">
        <f t="shared" ca="1" si="143"/>
        <v>-752.91041666666672</v>
      </c>
      <c r="AU193" s="31">
        <f t="shared" ca="1" si="144"/>
        <v>580.30277777777769</v>
      </c>
      <c r="AV193" s="31">
        <f t="shared" ca="1" si="145"/>
        <v>-4570.3041666666659</v>
      </c>
      <c r="AW193" s="31">
        <f t="shared" ca="1" si="146"/>
        <v>53.39583333333335</v>
      </c>
      <c r="AX193" s="31">
        <f t="shared" ca="1" si="147"/>
        <v>1401.9361111111111</v>
      </c>
      <c r="AY193" s="31">
        <f t="shared" ca="1" si="148"/>
        <v>-1132.0805555555555</v>
      </c>
      <c r="AZ193" s="31">
        <f t="shared" ca="1" si="149"/>
        <v>-2177.1819444444441</v>
      </c>
      <c r="BA193" s="31">
        <f t="shared" ca="1" si="150"/>
        <v>644.8125</v>
      </c>
      <c r="BB193" s="31">
        <f t="shared" ca="1" si="151"/>
        <v>-1410.101388888889</v>
      </c>
      <c r="BC193" s="31">
        <f t="shared" ca="1" si="152"/>
        <v>-1800.2902777777781</v>
      </c>
      <c r="BD193" s="11"/>
      <c r="BE193" s="4"/>
      <c r="BF193" s="11">
        <f t="shared" si="153"/>
        <v>8</v>
      </c>
      <c r="BG193" s="11">
        <f t="shared" si="159"/>
        <v>15</v>
      </c>
      <c r="BH193" s="32">
        <f>IF($BF193&gt;$Y$7,"",IF(AND($BF193=$Y$7,$BG193=23),"",Entrées!C221-Entrées!C220))</f>
        <v>-1947.5</v>
      </c>
      <c r="BI193" s="32">
        <f>IF($BF193&gt;$Y$7,"",IF(AND($BF193=$Y$7,$BG193=23),"",Entrées!D221-Entrées!D220))</f>
        <v>-2500</v>
      </c>
      <c r="BJ193" s="32">
        <f>IF($BF193&gt;$Y$7,"",IF(AND($BF193=$Y$7,$BG193=23),"",Entrées!E221-Entrées!E220))</f>
        <v>-2650</v>
      </c>
      <c r="BK193" s="32">
        <f>IF($BF193&gt;$Y$7,"",IF(AND($BF193=$Y$7,$BG193=23),"",Entrées!F221-Entrées!F220))</f>
        <v>-128.5</v>
      </c>
      <c r="BL193" s="32">
        <f>IF($BF193&gt;$Y$7,"",IF(AND($BF193=$Y$7,$BG193=23),"",Entrées!G221-Entrées!G220))</f>
        <v>60.5</v>
      </c>
      <c r="BM193" s="32">
        <f>IF($BF193&gt;$Y$7,"",IF(AND($BF193=$Y$7,$BG193=23),"",Entrées!H221-Entrées!H220))</f>
        <v>-33.5</v>
      </c>
      <c r="BN193" s="32">
        <f>IF($BF193&gt;$Y$7,"",IF(AND($BF193=$Y$7,$BG193=23),"",Entrées!I221-Entrées!I220))</f>
        <v>-5</v>
      </c>
      <c r="BO193" s="32">
        <f>IF($BF193&gt;$Y$7,"",IF(AND($BF193=$Y$7,$BG193=23),"",Entrées!J221-Entrées!J220))</f>
        <v>-4.5</v>
      </c>
      <c r="BP193" s="32">
        <f>IF($BF193&gt;$Y$7,"",IF(AND($BF193=$Y$7,$BG193=23),"",Entrées!K221-Entrées!K220))</f>
        <v>-105</v>
      </c>
      <c r="BQ193" s="32">
        <f>IF($BF193&gt;$Y$7,"",IF(AND($BF193=$Y$7,$BG193=23),"",Entrées!L221-Entrées!L220))</f>
        <v>-435</v>
      </c>
      <c r="BR193" s="32">
        <f>IF($BF193&gt;$Y$7,"",IF(AND($BF193=$Y$7,$BG193=23),"",Entrées!M221-Entrées!M220))</f>
        <v>0.5</v>
      </c>
      <c r="BS193" s="32">
        <f>IF($BF193&gt;$Y$7,"",IF(AND($BF193=$Y$7,$BG193=23),"",Entrées!N221-Entrées!N220))</f>
        <v>-10.5</v>
      </c>
      <c r="BT193" s="32">
        <f>IF($BF193&gt;$Y$7,"",IF(AND($BF193=$Y$7,$BG193=23),"",Entrées!O221-Entrées!O220))</f>
        <v>-1285</v>
      </c>
      <c r="BU193" s="32">
        <f>IF($BF193&gt;$Y$7,"",IF(AND($BF193=$Y$7,$BG193=23),"",Entrées!P221-Entrées!P220))</f>
        <v>0</v>
      </c>
      <c r="BV193" s="32">
        <f>IF($BF193&gt;$Y$7,"",IF(AND($BF193=$Y$7,$BG193=23),"",Entrées!Q221-Entrées!Q220))</f>
        <v>0</v>
      </c>
      <c r="BW193" s="32">
        <f>IF($BF193&gt;$Y$7,"",IF(AND($BF193=$Y$7,$BG193=23),"",Entrées!R221-Entrées!R220))</f>
        <v>-896</v>
      </c>
      <c r="BX193" s="32">
        <f>IF($BF193&gt;$Y$7,"",IF(AND($BF193=$Y$7,$BG193=23),"",Entrées!S221-Entrées!S220))</f>
        <v>65</v>
      </c>
      <c r="BY193" s="32">
        <f>IF($BF193&gt;$Y$7,"",IF(AND($BF193=$Y$7,$BG193=23),"",Entrées!T221-Entrées!T220))</f>
        <v>0</v>
      </c>
      <c r="BZ193" s="32">
        <f>IF($BF193&gt;$Y$7,"",IF(AND($BF193=$Y$7,$BG193=23),"",Entrées!U221-Entrées!U220))</f>
        <v>-830</v>
      </c>
      <c r="CA193" s="32">
        <f>IF($BF193&gt;$Y$7,"",IF(AND($BF193=$Y$7,$BG193=23),"",Entrées!V221-Entrées!V220))</f>
        <v>73</v>
      </c>
      <c r="CB193" s="4"/>
      <c r="CC193" s="4"/>
      <c r="CD193" s="33">
        <f>IF($BF193&lt;=$Y$7,Entrées!J220/CD$2,"")</f>
        <v>0.1399342105263158</v>
      </c>
      <c r="CE193" s="33">
        <f>IF($BF193&lt;=$Y$7,Entrées!K220/CE$2,"")</f>
        <v>0.27857142857142858</v>
      </c>
      <c r="CF193" s="11">
        <f t="shared" si="154"/>
        <v>7600</v>
      </c>
      <c r="CG193" s="11">
        <f t="shared" si="155"/>
        <v>4200</v>
      </c>
      <c r="CH193" s="52">
        <f t="shared" si="156"/>
        <v>0.26950009137426939</v>
      </c>
      <c r="CI193" s="52">
        <f t="shared" si="157"/>
        <v>0.11132787698412699</v>
      </c>
      <c r="CK193" s="11"/>
      <c r="CL193" s="4"/>
      <c r="CM193" s="11"/>
      <c r="CN193" s="11"/>
      <c r="CO193" s="4"/>
    </row>
    <row r="194" spans="3:93">
      <c r="C194" s="11" t="s">
        <v>91</v>
      </c>
      <c r="D194" s="11"/>
      <c r="E194" s="50" t="str">
        <f ca="1">INDIRECT(ADDRESS(ROW($C$36),COLUMN($C$36)+(C196-1),4,TRUE,"Entrées"))</f>
        <v>Gaz</v>
      </c>
      <c r="F194" s="50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39" t="s">
        <v>12</v>
      </c>
      <c r="AE194" s="39" t="s">
        <v>138</v>
      </c>
      <c r="AF194" s="39" t="s">
        <v>139</v>
      </c>
      <c r="AH194" s="11">
        <f>Entrées!A221</f>
        <v>8</v>
      </c>
      <c r="AI194" s="13">
        <f>Entrées!B221</f>
        <v>16</v>
      </c>
      <c r="AJ194" s="31">
        <f t="shared" ca="1" si="158"/>
        <v>55625.834722222207</v>
      </c>
      <c r="AK194" s="31">
        <f t="shared" ca="1" si="134"/>
        <v>55155.277777777781</v>
      </c>
      <c r="AL194" s="31">
        <f t="shared" ca="1" si="135"/>
        <v>55132.569444444431</v>
      </c>
      <c r="AM194" s="31">
        <f t="shared" ca="1" si="136"/>
        <v>439.35972222222233</v>
      </c>
      <c r="AN194" s="31">
        <f t="shared" ca="1" si="137"/>
        <v>2143.2847222222222</v>
      </c>
      <c r="AO194" s="31">
        <f t="shared" ca="1" si="138"/>
        <v>1711.4715277777773</v>
      </c>
      <c r="AP194" s="31">
        <f t="shared" ca="1" si="139"/>
        <v>43686.806944444448</v>
      </c>
      <c r="AQ194" s="31">
        <f t="shared" ca="1" si="140"/>
        <v>2048.2006944444447</v>
      </c>
      <c r="AR194" s="31">
        <f t="shared" ca="1" si="141"/>
        <v>467.57708333333329</v>
      </c>
      <c r="AS194" s="31">
        <f t="shared" ca="1" si="142"/>
        <v>9872.0041666666693</v>
      </c>
      <c r="AT194" s="31">
        <f t="shared" ca="1" si="143"/>
        <v>-752.91041666666672</v>
      </c>
      <c r="AU194" s="31">
        <f t="shared" ca="1" si="144"/>
        <v>580.30277777777769</v>
      </c>
      <c r="AV194" s="31">
        <f t="shared" ca="1" si="145"/>
        <v>-4570.3041666666659</v>
      </c>
      <c r="AW194" s="31">
        <f t="shared" ca="1" si="146"/>
        <v>53.39583333333335</v>
      </c>
      <c r="AX194" s="31">
        <f t="shared" ca="1" si="147"/>
        <v>1401.9361111111111</v>
      </c>
      <c r="AY194" s="31">
        <f t="shared" ca="1" si="148"/>
        <v>-1132.0805555555555</v>
      </c>
      <c r="AZ194" s="31">
        <f t="shared" ca="1" si="149"/>
        <v>-2177.1819444444441</v>
      </c>
      <c r="BA194" s="31">
        <f t="shared" ca="1" si="150"/>
        <v>644.8125</v>
      </c>
      <c r="BB194" s="31">
        <f t="shared" ca="1" si="151"/>
        <v>-1410.101388888889</v>
      </c>
      <c r="BC194" s="31">
        <f t="shared" ca="1" si="152"/>
        <v>-1800.2902777777781</v>
      </c>
      <c r="BD194" s="11"/>
      <c r="BE194" s="4"/>
      <c r="BF194" s="11">
        <f t="shared" si="153"/>
        <v>8</v>
      </c>
      <c r="BG194" s="11">
        <f t="shared" si="159"/>
        <v>16</v>
      </c>
      <c r="BH194" s="32">
        <f>IF($BF194&gt;$Y$7,"",IF(AND($BF194=$Y$7,$BG194=23),"",Entrées!C222-Entrées!C221))</f>
        <v>-1373</v>
      </c>
      <c r="BI194" s="32">
        <f>IF($BF194&gt;$Y$7,"",IF(AND($BF194=$Y$7,$BG194=23),"",Entrées!D222-Entrées!D221))</f>
        <v>-1475</v>
      </c>
      <c r="BJ194" s="32">
        <f>IF($BF194&gt;$Y$7,"",IF(AND($BF194=$Y$7,$BG194=23),"",Entrées!E222-Entrées!E221))</f>
        <v>-1562.5</v>
      </c>
      <c r="BK194" s="32">
        <f>IF($BF194&gt;$Y$7,"",IF(AND($BF194=$Y$7,$BG194=23),"",Entrées!F222-Entrées!F221))</f>
        <v>-85</v>
      </c>
      <c r="BL194" s="32">
        <f>IF($BF194&gt;$Y$7,"",IF(AND($BF194=$Y$7,$BG194=23),"",Entrées!G222-Entrées!G221))</f>
        <v>-148.5</v>
      </c>
      <c r="BM194" s="32">
        <f>IF($BF194&gt;$Y$7,"",IF(AND($BF194=$Y$7,$BG194=23),"",Entrées!H222-Entrées!H221))</f>
        <v>-154.5</v>
      </c>
      <c r="BN194" s="32">
        <f>IF($BF194&gt;$Y$7,"",IF(AND($BF194=$Y$7,$BG194=23),"",Entrées!I222-Entrées!I221))</f>
        <v>97.5</v>
      </c>
      <c r="BO194" s="32">
        <f>IF($BF194&gt;$Y$7,"",IF(AND($BF194=$Y$7,$BG194=23),"",Entrées!J222-Entrées!J221))</f>
        <v>6.5</v>
      </c>
      <c r="BP194" s="32">
        <f>IF($BF194&gt;$Y$7,"",IF(AND($BF194=$Y$7,$BG194=23),"",Entrées!K222-Entrées!K221))</f>
        <v>-232.5</v>
      </c>
      <c r="BQ194" s="32">
        <f>IF($BF194&gt;$Y$7,"",IF(AND($BF194=$Y$7,$BG194=23),"",Entrées!L222-Entrées!L221))</f>
        <v>-286</v>
      </c>
      <c r="BR194" s="32">
        <f>IF($BF194&gt;$Y$7,"",IF(AND($BF194=$Y$7,$BG194=23),"",Entrées!M222-Entrées!M221))</f>
        <v>-1.5</v>
      </c>
      <c r="BS194" s="32">
        <f>IF($BF194&gt;$Y$7,"",IF(AND($BF194=$Y$7,$BG194=23),"",Entrées!N222-Entrées!N221))</f>
        <v>8.5</v>
      </c>
      <c r="BT194" s="32">
        <f>IF($BF194&gt;$Y$7,"",IF(AND($BF194=$Y$7,$BG194=23),"",Entrées!O222-Entrées!O221))</f>
        <v>-578</v>
      </c>
      <c r="BU194" s="32">
        <f>IF($BF194&gt;$Y$7,"",IF(AND($BF194=$Y$7,$BG194=23),"",Entrées!P222-Entrées!P221))</f>
        <v>-3</v>
      </c>
      <c r="BV194" s="32">
        <f>IF($BF194&gt;$Y$7,"",IF(AND($BF194=$Y$7,$BG194=23),"",Entrées!Q222-Entrées!Q221))</f>
        <v>0</v>
      </c>
      <c r="BW194" s="32">
        <f>IF($BF194&gt;$Y$7,"",IF(AND($BF194=$Y$7,$BG194=23),"",Entrées!R222-Entrées!R221))</f>
        <v>-192</v>
      </c>
      <c r="BX194" s="32">
        <f>IF($BF194&gt;$Y$7,"",IF(AND($BF194=$Y$7,$BG194=23),"",Entrées!S222-Entrées!S221))</f>
        <v>-167</v>
      </c>
      <c r="BY194" s="32">
        <f>IF($BF194&gt;$Y$7,"",IF(AND($BF194=$Y$7,$BG194=23),"",Entrées!T222-Entrées!T221))</f>
        <v>0</v>
      </c>
      <c r="BZ194" s="32">
        <f>IF($BF194&gt;$Y$7,"",IF(AND($BF194=$Y$7,$BG194=23),"",Entrées!U222-Entrées!U221))</f>
        <v>123</v>
      </c>
      <c r="CA194" s="32">
        <f>IF($BF194&gt;$Y$7,"",IF(AND($BF194=$Y$7,$BG194=23),"",Entrées!V222-Entrées!V221))</f>
        <v>255</v>
      </c>
      <c r="CB194" s="4"/>
      <c r="CC194" s="4"/>
      <c r="CD194" s="33">
        <f>IF($BF194&lt;=$Y$7,Entrées!J221/CD$2,"")</f>
        <v>0.13934210526315791</v>
      </c>
      <c r="CE194" s="33">
        <f>IF($BF194&lt;=$Y$7,Entrées!K221/CE$2,"")</f>
        <v>0.25357142857142856</v>
      </c>
      <c r="CF194" s="11">
        <f t="shared" si="154"/>
        <v>7600</v>
      </c>
      <c r="CG194" s="11">
        <f t="shared" si="155"/>
        <v>4200</v>
      </c>
      <c r="CH194" s="52">
        <f t="shared" si="156"/>
        <v>0.26950009137426939</v>
      </c>
      <c r="CI194" s="52">
        <f t="shared" si="157"/>
        <v>0.11132787698412699</v>
      </c>
      <c r="CK194" s="11"/>
      <c r="CL194" s="4"/>
      <c r="CM194" s="11"/>
      <c r="CN194" s="11"/>
      <c r="CO194" s="4"/>
    </row>
    <row r="195" spans="3:93">
      <c r="C195" s="11" t="s">
        <v>92</v>
      </c>
      <c r="D195" s="11" t="s">
        <v>3</v>
      </c>
      <c r="E195" s="11" t="s">
        <v>79</v>
      </c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39" t="s">
        <v>3</v>
      </c>
      <c r="AE195" s="39" t="s">
        <v>3</v>
      </c>
      <c r="AF195" s="39" t="s">
        <v>3</v>
      </c>
      <c r="AH195" s="11">
        <f>Entrées!A222</f>
        <v>8</v>
      </c>
      <c r="AI195" s="13">
        <f>Entrées!B222</f>
        <v>17</v>
      </c>
      <c r="AJ195" s="31">
        <f t="shared" ca="1" si="158"/>
        <v>55625.834722222207</v>
      </c>
      <c r="AK195" s="31">
        <f t="shared" ca="1" si="134"/>
        <v>55155.277777777781</v>
      </c>
      <c r="AL195" s="31">
        <f t="shared" ca="1" si="135"/>
        <v>55132.569444444431</v>
      </c>
      <c r="AM195" s="31">
        <f t="shared" ca="1" si="136"/>
        <v>439.35972222222233</v>
      </c>
      <c r="AN195" s="31">
        <f t="shared" ca="1" si="137"/>
        <v>2143.2847222222222</v>
      </c>
      <c r="AO195" s="31">
        <f t="shared" ca="1" si="138"/>
        <v>1711.4715277777773</v>
      </c>
      <c r="AP195" s="31">
        <f t="shared" ca="1" si="139"/>
        <v>43686.806944444448</v>
      </c>
      <c r="AQ195" s="31">
        <f t="shared" ca="1" si="140"/>
        <v>2048.2006944444447</v>
      </c>
      <c r="AR195" s="31">
        <f t="shared" ca="1" si="141"/>
        <v>467.57708333333329</v>
      </c>
      <c r="AS195" s="31">
        <f t="shared" ca="1" si="142"/>
        <v>9872.0041666666693</v>
      </c>
      <c r="AT195" s="31">
        <f t="shared" ca="1" si="143"/>
        <v>-752.91041666666672</v>
      </c>
      <c r="AU195" s="31">
        <f t="shared" ca="1" si="144"/>
        <v>580.30277777777769</v>
      </c>
      <c r="AV195" s="31">
        <f t="shared" ca="1" si="145"/>
        <v>-4570.3041666666659</v>
      </c>
      <c r="AW195" s="31">
        <f t="shared" ca="1" si="146"/>
        <v>53.39583333333335</v>
      </c>
      <c r="AX195" s="31">
        <f t="shared" ca="1" si="147"/>
        <v>1401.9361111111111</v>
      </c>
      <c r="AY195" s="31">
        <f t="shared" ca="1" si="148"/>
        <v>-1132.0805555555555</v>
      </c>
      <c r="AZ195" s="31">
        <f t="shared" ca="1" si="149"/>
        <v>-2177.1819444444441</v>
      </c>
      <c r="BA195" s="31">
        <f t="shared" ca="1" si="150"/>
        <v>644.8125</v>
      </c>
      <c r="BB195" s="31">
        <f t="shared" ca="1" si="151"/>
        <v>-1410.101388888889</v>
      </c>
      <c r="BC195" s="31">
        <f t="shared" ca="1" si="152"/>
        <v>-1800.2902777777781</v>
      </c>
      <c r="BD195" s="11"/>
      <c r="BE195" s="4"/>
      <c r="BF195" s="11">
        <f t="shared" si="153"/>
        <v>8</v>
      </c>
      <c r="BG195" s="11">
        <f t="shared" si="159"/>
        <v>17</v>
      </c>
      <c r="BH195" s="32">
        <f>IF($BF195&gt;$Y$7,"",IF(AND($BF195=$Y$7,$BG195=23),"",Entrées!C223-Entrées!C222))</f>
        <v>603</v>
      </c>
      <c r="BI195" s="32">
        <f>IF($BF195&gt;$Y$7,"",IF(AND($BF195=$Y$7,$BG195=23),"",Entrées!D223-Entrées!D222))</f>
        <v>862.5</v>
      </c>
      <c r="BJ195" s="32">
        <f>IF($BF195&gt;$Y$7,"",IF(AND($BF195=$Y$7,$BG195=23),"",Entrées!E223-Entrées!E222))</f>
        <v>987.5</v>
      </c>
      <c r="BK195" s="32">
        <f>IF($BF195&gt;$Y$7,"",IF(AND($BF195=$Y$7,$BG195=23),"",Entrées!F223-Entrées!F222))</f>
        <v>5</v>
      </c>
      <c r="BL195" s="32">
        <f>IF($BF195&gt;$Y$7,"",IF(AND($BF195=$Y$7,$BG195=23),"",Entrées!G223-Entrées!G222))</f>
        <v>3.5</v>
      </c>
      <c r="BM195" s="32">
        <f>IF($BF195&gt;$Y$7,"",IF(AND($BF195=$Y$7,$BG195=23),"",Entrées!H223-Entrées!H222))</f>
        <v>-97</v>
      </c>
      <c r="BN195" s="32">
        <f>IF($BF195&gt;$Y$7,"",IF(AND($BF195=$Y$7,$BG195=23),"",Entrées!I223-Entrées!I222))</f>
        <v>-37.5</v>
      </c>
      <c r="BO195" s="32">
        <f>IF($BF195&gt;$Y$7,"",IF(AND($BF195=$Y$7,$BG195=23),"",Entrées!J223-Entrées!J222))</f>
        <v>-5</v>
      </c>
      <c r="BP195" s="32">
        <f>IF($BF195&gt;$Y$7,"",IF(AND($BF195=$Y$7,$BG195=23),"",Entrées!K223-Entrées!K222))</f>
        <v>-316</v>
      </c>
      <c r="BQ195" s="32">
        <f>IF($BF195&gt;$Y$7,"",IF(AND($BF195=$Y$7,$BG195=23),"",Entrées!L223-Entrées!L222))</f>
        <v>683.5</v>
      </c>
      <c r="BR195" s="32">
        <f>IF($BF195&gt;$Y$7,"",IF(AND($BF195=$Y$7,$BG195=23),"",Entrées!M223-Entrées!M222))</f>
        <v>0</v>
      </c>
      <c r="BS195" s="32">
        <f>IF($BF195&gt;$Y$7,"",IF(AND($BF195=$Y$7,$BG195=23),"",Entrées!N223-Entrées!N222))</f>
        <v>-5.5</v>
      </c>
      <c r="BT195" s="32">
        <f>IF($BF195&gt;$Y$7,"",IF(AND($BF195=$Y$7,$BG195=23),"",Entrées!O223-Entrées!O222))</f>
        <v>371</v>
      </c>
      <c r="BU195" s="32">
        <f>IF($BF195&gt;$Y$7,"",IF(AND($BF195=$Y$7,$BG195=23),"",Entrées!P223-Entrées!P222))</f>
        <v>-1</v>
      </c>
      <c r="BV195" s="32">
        <f>IF($BF195&gt;$Y$7,"",IF(AND($BF195=$Y$7,$BG195=23),"",Entrées!Q223-Entrées!Q222))</f>
        <v>0</v>
      </c>
      <c r="BW195" s="32">
        <f>IF($BF195&gt;$Y$7,"",IF(AND($BF195=$Y$7,$BG195=23),"",Entrées!R223-Entrées!R222))</f>
        <v>21</v>
      </c>
      <c r="BX195" s="32">
        <f>IF($BF195&gt;$Y$7,"",IF(AND($BF195=$Y$7,$BG195=23),"",Entrées!S223-Entrées!S222))</f>
        <v>-24</v>
      </c>
      <c r="BY195" s="32">
        <f>IF($BF195&gt;$Y$7,"",IF(AND($BF195=$Y$7,$BG195=23),"",Entrées!T223-Entrées!T222))</f>
        <v>0</v>
      </c>
      <c r="BZ195" s="32">
        <f>IF($BF195&gt;$Y$7,"",IF(AND($BF195=$Y$7,$BG195=23),"",Entrées!U223-Entrées!U222))</f>
        <v>358</v>
      </c>
      <c r="CA195" s="32">
        <f>IF($BF195&gt;$Y$7,"",IF(AND($BF195=$Y$7,$BG195=23),"",Entrées!V223-Entrées!V222))</f>
        <v>221</v>
      </c>
      <c r="CB195" s="4"/>
      <c r="CC195" s="4"/>
      <c r="CD195" s="33">
        <f>IF($BF195&lt;=$Y$7,Entrées!J222/CD$2,"")</f>
        <v>0.14019736842105263</v>
      </c>
      <c r="CE195" s="33">
        <f>IF($BF195&lt;=$Y$7,Entrées!K222/CE$2,"")</f>
        <v>0.1982142857142857</v>
      </c>
      <c r="CF195" s="11">
        <f t="shared" si="154"/>
        <v>7600</v>
      </c>
      <c r="CG195" s="11">
        <f t="shared" si="155"/>
        <v>4200</v>
      </c>
      <c r="CH195" s="52">
        <f t="shared" si="156"/>
        <v>0.26950009137426939</v>
      </c>
      <c r="CI195" s="52">
        <f t="shared" si="157"/>
        <v>0.11132787698412699</v>
      </c>
      <c r="CK195" s="11"/>
      <c r="CL195" s="4"/>
      <c r="CM195" s="11"/>
      <c r="CN195" s="11"/>
      <c r="CO195" s="4"/>
    </row>
    <row r="196" spans="3:93">
      <c r="C196" s="11">
        <f>C159+1</f>
        <v>6</v>
      </c>
      <c r="D196" s="27"/>
      <c r="E196" s="27">
        <v>0</v>
      </c>
      <c r="F196" s="27">
        <f t="shared" ref="F196:AB196" si="216">E196+1</f>
        <v>1</v>
      </c>
      <c r="G196" s="27">
        <f t="shared" si="216"/>
        <v>2</v>
      </c>
      <c r="H196" s="27">
        <f t="shared" si="216"/>
        <v>3</v>
      </c>
      <c r="I196" s="27">
        <f t="shared" si="216"/>
        <v>4</v>
      </c>
      <c r="J196" s="27">
        <f t="shared" si="216"/>
        <v>5</v>
      </c>
      <c r="K196" s="27">
        <f t="shared" si="216"/>
        <v>6</v>
      </c>
      <c r="L196" s="27">
        <f t="shared" si="216"/>
        <v>7</v>
      </c>
      <c r="M196" s="27">
        <f t="shared" si="216"/>
        <v>8</v>
      </c>
      <c r="N196" s="27">
        <f t="shared" si="216"/>
        <v>9</v>
      </c>
      <c r="O196" s="27">
        <f t="shared" si="216"/>
        <v>10</v>
      </c>
      <c r="P196" s="27">
        <f t="shared" si="216"/>
        <v>11</v>
      </c>
      <c r="Q196" s="27">
        <f t="shared" si="216"/>
        <v>12</v>
      </c>
      <c r="R196" s="27">
        <f t="shared" si="216"/>
        <v>13</v>
      </c>
      <c r="S196" s="27">
        <f t="shared" si="216"/>
        <v>14</v>
      </c>
      <c r="T196" s="27">
        <f t="shared" si="216"/>
        <v>15</v>
      </c>
      <c r="U196" s="27">
        <f t="shared" si="216"/>
        <v>16</v>
      </c>
      <c r="V196" s="27">
        <f t="shared" si="216"/>
        <v>17</v>
      </c>
      <c r="W196" s="27">
        <f t="shared" si="216"/>
        <v>18</v>
      </c>
      <c r="X196" s="27">
        <f t="shared" si="216"/>
        <v>19</v>
      </c>
      <c r="Y196" s="27">
        <f t="shared" si="216"/>
        <v>20</v>
      </c>
      <c r="Z196" s="27">
        <f t="shared" si="216"/>
        <v>21</v>
      </c>
      <c r="AA196" s="27">
        <f t="shared" si="216"/>
        <v>22</v>
      </c>
      <c r="AB196" s="27">
        <f t="shared" si="216"/>
        <v>23</v>
      </c>
      <c r="AC196" s="11"/>
      <c r="AD196" s="39" t="s">
        <v>81</v>
      </c>
      <c r="AE196" s="39" t="s">
        <v>81</v>
      </c>
      <c r="AF196" s="39" t="s">
        <v>81</v>
      </c>
      <c r="AH196" s="11">
        <f>Entrées!A223</f>
        <v>8</v>
      </c>
      <c r="AI196" s="13">
        <f>Entrées!B223</f>
        <v>18</v>
      </c>
      <c r="AJ196" s="31">
        <f t="shared" ca="1" si="158"/>
        <v>55625.834722222207</v>
      </c>
      <c r="AK196" s="31">
        <f t="shared" ca="1" si="134"/>
        <v>55155.277777777781</v>
      </c>
      <c r="AL196" s="31">
        <f t="shared" ca="1" si="135"/>
        <v>55132.569444444431</v>
      </c>
      <c r="AM196" s="31">
        <f t="shared" ca="1" si="136"/>
        <v>439.35972222222233</v>
      </c>
      <c r="AN196" s="31">
        <f t="shared" ca="1" si="137"/>
        <v>2143.2847222222222</v>
      </c>
      <c r="AO196" s="31">
        <f t="shared" ca="1" si="138"/>
        <v>1711.4715277777773</v>
      </c>
      <c r="AP196" s="31">
        <f t="shared" ca="1" si="139"/>
        <v>43686.806944444448</v>
      </c>
      <c r="AQ196" s="31">
        <f t="shared" ca="1" si="140"/>
        <v>2048.2006944444447</v>
      </c>
      <c r="AR196" s="31">
        <f t="shared" ca="1" si="141"/>
        <v>467.57708333333329</v>
      </c>
      <c r="AS196" s="31">
        <f t="shared" ca="1" si="142"/>
        <v>9872.0041666666693</v>
      </c>
      <c r="AT196" s="31">
        <f t="shared" ca="1" si="143"/>
        <v>-752.91041666666672</v>
      </c>
      <c r="AU196" s="31">
        <f t="shared" ca="1" si="144"/>
        <v>580.30277777777769</v>
      </c>
      <c r="AV196" s="31">
        <f t="shared" ca="1" si="145"/>
        <v>-4570.3041666666659</v>
      </c>
      <c r="AW196" s="31">
        <f t="shared" ca="1" si="146"/>
        <v>53.39583333333335</v>
      </c>
      <c r="AX196" s="31">
        <f t="shared" ca="1" si="147"/>
        <v>1401.9361111111111</v>
      </c>
      <c r="AY196" s="31">
        <f t="shared" ca="1" si="148"/>
        <v>-1132.0805555555555</v>
      </c>
      <c r="AZ196" s="31">
        <f t="shared" ca="1" si="149"/>
        <v>-2177.1819444444441</v>
      </c>
      <c r="BA196" s="31">
        <f t="shared" ca="1" si="150"/>
        <v>644.8125</v>
      </c>
      <c r="BB196" s="31">
        <f t="shared" ca="1" si="151"/>
        <v>-1410.101388888889</v>
      </c>
      <c r="BC196" s="31">
        <f t="shared" ca="1" si="152"/>
        <v>-1800.2902777777781</v>
      </c>
      <c r="BD196" s="11"/>
      <c r="BE196" s="4"/>
      <c r="BF196" s="11">
        <f t="shared" si="153"/>
        <v>8</v>
      </c>
      <c r="BG196" s="11">
        <f t="shared" si="159"/>
        <v>18</v>
      </c>
      <c r="BH196" s="32">
        <f>IF($BF196&gt;$Y$7,"",IF(AND($BF196=$Y$7,$BG196=23),"",Entrées!C224-Entrées!C223))</f>
        <v>2503.5</v>
      </c>
      <c r="BI196" s="32">
        <f>IF($BF196&gt;$Y$7,"",IF(AND($BF196=$Y$7,$BG196=23),"",Entrées!D224-Entrées!D223))</f>
        <v>1537.5</v>
      </c>
      <c r="BJ196" s="32">
        <f>IF($BF196&gt;$Y$7,"",IF(AND($BF196=$Y$7,$BG196=23),"",Entrées!E224-Entrées!E223))</f>
        <v>1675</v>
      </c>
      <c r="BK196" s="32">
        <f>IF($BF196&gt;$Y$7,"",IF(AND($BF196=$Y$7,$BG196=23),"",Entrées!F224-Entrées!F223))</f>
        <v>-3.5</v>
      </c>
      <c r="BL196" s="32">
        <f>IF($BF196&gt;$Y$7,"",IF(AND($BF196=$Y$7,$BG196=23),"",Entrées!G224-Entrées!G223))</f>
        <v>394</v>
      </c>
      <c r="BM196" s="32">
        <f>IF($BF196&gt;$Y$7,"",IF(AND($BF196=$Y$7,$BG196=23),"",Entrées!H224-Entrées!H223))</f>
        <v>233.5</v>
      </c>
      <c r="BN196" s="32">
        <f>IF($BF196&gt;$Y$7,"",IF(AND($BF196=$Y$7,$BG196=23),"",Entrées!I224-Entrées!I223))</f>
        <v>120.5</v>
      </c>
      <c r="BO196" s="32">
        <f>IF($BF196&gt;$Y$7,"",IF(AND($BF196=$Y$7,$BG196=23),"",Entrées!J224-Entrées!J223))</f>
        <v>-147.5</v>
      </c>
      <c r="BP196" s="32">
        <f>IF($BF196&gt;$Y$7,"",IF(AND($BF196=$Y$7,$BG196=23),"",Entrées!K224-Entrées!K223))</f>
        <v>-288.5</v>
      </c>
      <c r="BQ196" s="32">
        <f>IF($BF196&gt;$Y$7,"",IF(AND($BF196=$Y$7,$BG196=23),"",Entrées!L224-Entrées!L223))</f>
        <v>1888.5</v>
      </c>
      <c r="BR196" s="32">
        <f>IF($BF196&gt;$Y$7,"",IF(AND($BF196=$Y$7,$BG196=23),"",Entrées!M224-Entrées!M223))</f>
        <v>1</v>
      </c>
      <c r="BS196" s="32">
        <f>IF($BF196&gt;$Y$7,"",IF(AND($BF196=$Y$7,$BG196=23),"",Entrées!N224-Entrées!N223))</f>
        <v>7</v>
      </c>
      <c r="BT196" s="32">
        <f>IF($BF196&gt;$Y$7,"",IF(AND($BF196=$Y$7,$BG196=23),"",Entrées!O224-Entrées!O223))</f>
        <v>299.5</v>
      </c>
      <c r="BU196" s="32">
        <f>IF($BF196&gt;$Y$7,"",IF(AND($BF196=$Y$7,$BG196=23),"",Entrées!P224-Entrées!P223))</f>
        <v>4.5</v>
      </c>
      <c r="BV196" s="32">
        <f>IF($BF196&gt;$Y$7,"",IF(AND($BF196=$Y$7,$BG196=23),"",Entrées!Q224-Entrées!Q223))</f>
        <v>-92</v>
      </c>
      <c r="BW196" s="32">
        <f>IF($BF196&gt;$Y$7,"",IF(AND($BF196=$Y$7,$BG196=23),"",Entrées!R224-Entrées!R223))</f>
        <v>290</v>
      </c>
      <c r="BX196" s="32">
        <f>IF($BF196&gt;$Y$7,"",IF(AND($BF196=$Y$7,$BG196=23),"",Entrées!S224-Entrées!S223))</f>
        <v>265</v>
      </c>
      <c r="BY196" s="32">
        <f>IF($BF196&gt;$Y$7,"",IF(AND($BF196=$Y$7,$BG196=23),"",Entrées!T224-Entrées!T223))</f>
        <v>0</v>
      </c>
      <c r="BZ196" s="32">
        <f>IF($BF196&gt;$Y$7,"",IF(AND($BF196=$Y$7,$BG196=23),"",Entrées!U224-Entrées!U223))</f>
        <v>51</v>
      </c>
      <c r="CA196" s="32">
        <f>IF($BF196&gt;$Y$7,"",IF(AND($BF196=$Y$7,$BG196=23),"",Entrées!V224-Entrées!V223))</f>
        <v>338</v>
      </c>
      <c r="CB196" s="4"/>
      <c r="CC196" s="4"/>
      <c r="CD196" s="33">
        <f>IF($BF196&lt;=$Y$7,Entrées!J223/CD$2,"")</f>
        <v>0.13953947368421052</v>
      </c>
      <c r="CE196" s="33">
        <f>IF($BF196&lt;=$Y$7,Entrées!K223/CE$2,"")</f>
        <v>0.12297619047619048</v>
      </c>
      <c r="CF196" s="11">
        <f t="shared" si="154"/>
        <v>7600</v>
      </c>
      <c r="CG196" s="11">
        <f t="shared" si="155"/>
        <v>4200</v>
      </c>
      <c r="CH196" s="52">
        <f t="shared" si="156"/>
        <v>0.26950009137426939</v>
      </c>
      <c r="CI196" s="52">
        <f t="shared" si="157"/>
        <v>0.11132787698412699</v>
      </c>
      <c r="CK196" s="11"/>
      <c r="CL196" s="4"/>
      <c r="CM196" s="11"/>
      <c r="CN196" s="11"/>
      <c r="CO196" s="4"/>
    </row>
    <row r="197" spans="3:93">
      <c r="C197" s="11">
        <f>C196</f>
        <v>6</v>
      </c>
      <c r="D197" s="27">
        <v>1</v>
      </c>
      <c r="E197" s="28">
        <f ca="1">IF($D197&gt;$D$8,"",INDIRECT(ADDRESS(ROW(Entrées!$C$37)+($D197-1)*24+E$11,COLUMN(Entrées!$C$37)+($C197-1),4,TRUE,"Entrées")))</f>
        <v>2479</v>
      </c>
      <c r="F197" s="28">
        <f ca="1">IF($D197&gt;$D$8,"",INDIRECT(ADDRESS(ROW(Entrées!$C$37)+($D197-1)*24+F$11,COLUMN(Entrées!$C$37)+($C197-1),4,TRUE,"Entrées")))</f>
        <v>2231.5</v>
      </c>
      <c r="G197" s="28">
        <f ca="1">IF($D197&gt;$D$8,"",INDIRECT(ADDRESS(ROW(Entrées!$C$37)+($D197-1)*24+G$11,COLUMN(Entrées!$C$37)+($C197-1),4,TRUE,"Entrées")))</f>
        <v>1934</v>
      </c>
      <c r="H197" s="28">
        <f ca="1">IF($D197&gt;$D$8,"",INDIRECT(ADDRESS(ROW(Entrées!$C$37)+($D197-1)*24+H$11,COLUMN(Entrées!$C$37)+($C197-1),4,TRUE,"Entrées")))</f>
        <v>1656</v>
      </c>
      <c r="I197" s="28">
        <f ca="1">IF($D197&gt;$D$8,"",INDIRECT(ADDRESS(ROW(Entrées!$C$37)+($D197-1)*24+I$11,COLUMN(Entrées!$C$37)+($C197-1),4,TRUE,"Entrées")))</f>
        <v>1629</v>
      </c>
      <c r="J197" s="28">
        <f ca="1">IF($D197&gt;$D$8,"",INDIRECT(ADDRESS(ROW(Entrées!$C$37)+($D197-1)*24+J$11,COLUMN(Entrées!$C$37)+($C197-1),4,TRUE,"Entrées")))</f>
        <v>1615</v>
      </c>
      <c r="K197" s="28">
        <f ca="1">IF($D197&gt;$D$8,"",INDIRECT(ADDRESS(ROW(Entrées!$C$37)+($D197-1)*24+K$11,COLUMN(Entrées!$C$37)+($C197-1),4,TRUE,"Entrées")))</f>
        <v>1580.5</v>
      </c>
      <c r="L197" s="28">
        <f ca="1">IF($D197&gt;$D$8,"",INDIRECT(ADDRESS(ROW(Entrées!$C$37)+($D197-1)*24+L$11,COLUMN(Entrées!$C$37)+($C197-1),4,TRUE,"Entrées")))</f>
        <v>1533</v>
      </c>
      <c r="M197" s="28">
        <f ca="1">IF($D197&gt;$D$8,"",INDIRECT(ADDRESS(ROW(Entrées!$C$37)+($D197-1)*24+M$11,COLUMN(Entrées!$C$37)+($C197-1),4,TRUE,"Entrées")))</f>
        <v>1430</v>
      </c>
      <c r="N197" s="28">
        <f ca="1">IF($D197&gt;$D$8,"",INDIRECT(ADDRESS(ROW(Entrées!$C$37)+($D197-1)*24+N$11,COLUMN(Entrées!$C$37)+($C197-1),4,TRUE,"Entrées")))</f>
        <v>1281.5</v>
      </c>
      <c r="O197" s="28">
        <f ca="1">IF($D197&gt;$D$8,"",INDIRECT(ADDRESS(ROW(Entrées!$C$37)+($D197-1)*24+O$11,COLUMN(Entrées!$C$37)+($C197-1),4,TRUE,"Entrées")))</f>
        <v>1191</v>
      </c>
      <c r="P197" s="28">
        <f ca="1">IF($D197&gt;$D$8,"",INDIRECT(ADDRESS(ROW(Entrées!$C$37)+($D197-1)*24+P$11,COLUMN(Entrées!$C$37)+($C197-1),4,TRUE,"Entrées")))</f>
        <v>1120</v>
      </c>
      <c r="Q197" s="28">
        <f ca="1">IF($D197&gt;$D$8,"",INDIRECT(ADDRESS(ROW(Entrées!$C$37)+($D197-1)*24+Q$11,COLUMN(Entrées!$C$37)+($C197-1),4,TRUE,"Entrées")))</f>
        <v>1110.5</v>
      </c>
      <c r="R197" s="28">
        <f ca="1">IF($D197&gt;$D$8,"",INDIRECT(ADDRESS(ROW(Entrées!$C$37)+($D197-1)*24+R$11,COLUMN(Entrées!$C$37)+($C197-1),4,TRUE,"Entrées")))</f>
        <v>1106.5</v>
      </c>
      <c r="S197" s="28">
        <f ca="1">IF($D197&gt;$D$8,"",INDIRECT(ADDRESS(ROW(Entrées!$C$37)+($D197-1)*24+S$11,COLUMN(Entrées!$C$37)+($C197-1),4,TRUE,"Entrées")))</f>
        <v>1105.5</v>
      </c>
      <c r="T197" s="28">
        <f ca="1">IF($D197&gt;$D$8,"",INDIRECT(ADDRESS(ROW(Entrées!$C$37)+($D197-1)*24+T$11,COLUMN(Entrées!$C$37)+($C197-1),4,TRUE,"Entrées")))</f>
        <v>1103.5</v>
      </c>
      <c r="U197" s="28">
        <f ca="1">IF($D197&gt;$D$8,"",INDIRECT(ADDRESS(ROW(Entrées!$C$37)+($D197-1)*24+U$11,COLUMN(Entrées!$C$37)+($C197-1),4,TRUE,"Entrées")))</f>
        <v>1103</v>
      </c>
      <c r="V197" s="28">
        <f ca="1">IF($D197&gt;$D$8,"",INDIRECT(ADDRESS(ROW(Entrées!$C$37)+($D197-1)*24+V$11,COLUMN(Entrées!$C$37)+($C197-1),4,TRUE,"Entrées")))</f>
        <v>1098.5</v>
      </c>
      <c r="W197" s="28">
        <f ca="1">IF($D197&gt;$D$8,"",INDIRECT(ADDRESS(ROW(Entrées!$C$37)+($D197-1)*24+W$11,COLUMN(Entrées!$C$37)+($C197-1),4,TRUE,"Entrées")))</f>
        <v>1090.5</v>
      </c>
      <c r="X197" s="28">
        <f ca="1">IF($D197&gt;$D$8,"",INDIRECT(ADDRESS(ROW(Entrées!$C$37)+($D197-1)*24+X$11,COLUMN(Entrées!$C$37)+($C197-1),4,TRUE,"Entrées")))</f>
        <v>1091</v>
      </c>
      <c r="Y197" s="28">
        <f ca="1">IF($D197&gt;$D$8,"",INDIRECT(ADDRESS(ROW(Entrées!$C$37)+($D197-1)*24+Y$11,COLUMN(Entrées!$C$37)+($C197-1),4,TRUE,"Entrées")))</f>
        <v>1113</v>
      </c>
      <c r="Z197" s="28">
        <f ca="1">IF($D197&gt;$D$8,"",INDIRECT(ADDRESS(ROW(Entrées!$C$37)+($D197-1)*24+Z$11,COLUMN(Entrées!$C$37)+($C197-1),4,TRUE,"Entrées")))</f>
        <v>1104</v>
      </c>
      <c r="AA197" s="28">
        <f ca="1">IF($D197&gt;$D$8,"",INDIRECT(ADDRESS(ROW(Entrées!$C$37)+($D197-1)*24+AA$11,COLUMN(Entrées!$C$37)+($C197-1),4,TRUE,"Entrées")))</f>
        <v>1104.5</v>
      </c>
      <c r="AB197" s="28">
        <f ca="1">IF($D197&gt;$D$8,"",INDIRECT(ADDRESS(ROW(Entrées!$C$37)+($D197-1)*24+AB$11,COLUMN(Entrées!$C$37)+($C197-1),4,TRUE,"Entrées")))</f>
        <v>1101</v>
      </c>
      <c r="AC197" s="11"/>
      <c r="AD197" s="40">
        <f t="shared" ref="AD197:AD227" ca="1" si="217">SUM(E197:AB197)/24</f>
        <v>1371.3333333333333</v>
      </c>
      <c r="AE197" s="40">
        <f ca="1">MAX(E197:AB197)</f>
        <v>2479</v>
      </c>
      <c r="AF197" s="40">
        <f ca="1">MIN(E197:AB197)</f>
        <v>1090.5</v>
      </c>
      <c r="AG197" s="4"/>
      <c r="AH197" s="11">
        <f>Entrées!A224</f>
        <v>8</v>
      </c>
      <c r="AI197" s="13">
        <f>Entrées!B224</f>
        <v>19</v>
      </c>
      <c r="AJ197" s="31">
        <f t="shared" ca="1" si="158"/>
        <v>55625.834722222207</v>
      </c>
      <c r="AK197" s="31">
        <f t="shared" ca="1" si="134"/>
        <v>55155.277777777781</v>
      </c>
      <c r="AL197" s="31">
        <f t="shared" ca="1" si="135"/>
        <v>55132.569444444431</v>
      </c>
      <c r="AM197" s="31">
        <f t="shared" ca="1" si="136"/>
        <v>439.35972222222233</v>
      </c>
      <c r="AN197" s="31">
        <f t="shared" ca="1" si="137"/>
        <v>2143.2847222222222</v>
      </c>
      <c r="AO197" s="31">
        <f t="shared" ca="1" si="138"/>
        <v>1711.4715277777773</v>
      </c>
      <c r="AP197" s="31">
        <f t="shared" ca="1" si="139"/>
        <v>43686.806944444448</v>
      </c>
      <c r="AQ197" s="31">
        <f t="shared" ca="1" si="140"/>
        <v>2048.2006944444447</v>
      </c>
      <c r="AR197" s="31">
        <f t="shared" ca="1" si="141"/>
        <v>467.57708333333329</v>
      </c>
      <c r="AS197" s="31">
        <f t="shared" ca="1" si="142"/>
        <v>9872.0041666666693</v>
      </c>
      <c r="AT197" s="31">
        <f t="shared" ca="1" si="143"/>
        <v>-752.91041666666672</v>
      </c>
      <c r="AU197" s="31">
        <f t="shared" ca="1" si="144"/>
        <v>580.30277777777769</v>
      </c>
      <c r="AV197" s="31">
        <f t="shared" ca="1" si="145"/>
        <v>-4570.3041666666659</v>
      </c>
      <c r="AW197" s="31">
        <f t="shared" ca="1" si="146"/>
        <v>53.39583333333335</v>
      </c>
      <c r="AX197" s="31">
        <f t="shared" ca="1" si="147"/>
        <v>1401.9361111111111</v>
      </c>
      <c r="AY197" s="31">
        <f t="shared" ca="1" si="148"/>
        <v>-1132.0805555555555</v>
      </c>
      <c r="AZ197" s="31">
        <f t="shared" ca="1" si="149"/>
        <v>-2177.1819444444441</v>
      </c>
      <c r="BA197" s="31">
        <f t="shared" ca="1" si="150"/>
        <v>644.8125</v>
      </c>
      <c r="BB197" s="31">
        <f t="shared" ca="1" si="151"/>
        <v>-1410.101388888889</v>
      </c>
      <c r="BC197" s="31">
        <f t="shared" ca="1" si="152"/>
        <v>-1800.2902777777781</v>
      </c>
      <c r="BD197" s="11"/>
      <c r="BE197" s="4"/>
      <c r="BF197" s="11">
        <f t="shared" si="153"/>
        <v>8</v>
      </c>
      <c r="BG197" s="11">
        <f t="shared" si="159"/>
        <v>19</v>
      </c>
      <c r="BH197" s="32">
        <f>IF($BF197&gt;$Y$7,"",IF(AND($BF197=$Y$7,$BG197=23),"",Entrées!C225-Entrées!C224))</f>
        <v>-448</v>
      </c>
      <c r="BI197" s="32">
        <f>IF($BF197&gt;$Y$7,"",IF(AND($BF197=$Y$7,$BG197=23),"",Entrées!D225-Entrées!D224))</f>
        <v>275</v>
      </c>
      <c r="BJ197" s="32">
        <f>IF($BF197&gt;$Y$7,"",IF(AND($BF197=$Y$7,$BG197=23),"",Entrées!E225-Entrées!E224))</f>
        <v>437.5</v>
      </c>
      <c r="BK197" s="32">
        <f>IF($BF197&gt;$Y$7,"",IF(AND($BF197=$Y$7,$BG197=23),"",Entrées!F225-Entrées!F224))</f>
        <v>2.5</v>
      </c>
      <c r="BL197" s="32">
        <f>IF($BF197&gt;$Y$7,"",IF(AND($BF197=$Y$7,$BG197=23),"",Entrées!G225-Entrées!G224))</f>
        <v>-23.5</v>
      </c>
      <c r="BM197" s="32">
        <f>IF($BF197&gt;$Y$7,"",IF(AND($BF197=$Y$7,$BG197=23),"",Entrées!H225-Entrées!H224))</f>
        <v>127.5</v>
      </c>
      <c r="BN197" s="32">
        <f>IF($BF197&gt;$Y$7,"",IF(AND($BF197=$Y$7,$BG197=23),"",Entrées!I225-Entrées!I224))</f>
        <v>41</v>
      </c>
      <c r="BO197" s="32">
        <f>IF($BF197&gt;$Y$7,"",IF(AND($BF197=$Y$7,$BG197=23),"",Entrées!J225-Entrées!J224))</f>
        <v>-140</v>
      </c>
      <c r="BP197" s="32">
        <f>IF($BF197&gt;$Y$7,"",IF(AND($BF197=$Y$7,$BG197=23),"",Entrées!K225-Entrées!K224))</f>
        <v>-202.5</v>
      </c>
      <c r="BQ197" s="32">
        <f>IF($BF197&gt;$Y$7,"",IF(AND($BF197=$Y$7,$BG197=23),"",Entrées!L225-Entrées!L224))</f>
        <v>-145.5</v>
      </c>
      <c r="BR197" s="32">
        <f>IF($BF197&gt;$Y$7,"",IF(AND($BF197=$Y$7,$BG197=23),"",Entrées!M225-Entrées!M224))</f>
        <v>-12.5</v>
      </c>
      <c r="BS197" s="32">
        <f>IF($BF197&gt;$Y$7,"",IF(AND($BF197=$Y$7,$BG197=23),"",Entrées!N225-Entrées!N224))</f>
        <v>7</v>
      </c>
      <c r="BT197" s="32">
        <f>IF($BF197&gt;$Y$7,"",IF(AND($BF197=$Y$7,$BG197=23),"",Entrées!O225-Entrées!O224))</f>
        <v>-102</v>
      </c>
      <c r="BU197" s="32">
        <f>IF($BF197&gt;$Y$7,"",IF(AND($BF197=$Y$7,$BG197=23),"",Entrées!P225-Entrées!P224))</f>
        <v>0.5</v>
      </c>
      <c r="BV197" s="32">
        <f>IF($BF197&gt;$Y$7,"",IF(AND($BF197=$Y$7,$BG197=23),"",Entrées!Q225-Entrées!Q224))</f>
        <v>36</v>
      </c>
      <c r="BW197" s="32">
        <f>IF($BF197&gt;$Y$7,"",IF(AND($BF197=$Y$7,$BG197=23),"",Entrées!R225-Entrées!R224))</f>
        <v>81</v>
      </c>
      <c r="BX197" s="32">
        <f>IF($BF197&gt;$Y$7,"",IF(AND($BF197=$Y$7,$BG197=23),"",Entrées!S225-Entrées!S224))</f>
        <v>352</v>
      </c>
      <c r="BY197" s="32">
        <f>IF($BF197&gt;$Y$7,"",IF(AND($BF197=$Y$7,$BG197=23),"",Entrées!T225-Entrées!T224))</f>
        <v>0</v>
      </c>
      <c r="BZ197" s="32">
        <f>IF($BF197&gt;$Y$7,"",IF(AND($BF197=$Y$7,$BG197=23),"",Entrées!U225-Entrées!U224))</f>
        <v>-247</v>
      </c>
      <c r="CA197" s="32">
        <f>IF($BF197&gt;$Y$7,"",IF(AND($BF197=$Y$7,$BG197=23),"",Entrées!V225-Entrées!V224))</f>
        <v>-573</v>
      </c>
      <c r="CB197" s="4"/>
      <c r="CC197" s="4"/>
      <c r="CD197" s="33">
        <f>IF($BF197&lt;=$Y$7,Entrées!J224/CD$2,"")</f>
        <v>0.12013157894736842</v>
      </c>
      <c r="CE197" s="33">
        <f>IF($BF197&lt;=$Y$7,Entrées!K224/CE$2,"")</f>
        <v>5.4285714285714284E-2</v>
      </c>
      <c r="CF197" s="11">
        <f t="shared" si="154"/>
        <v>7600</v>
      </c>
      <c r="CG197" s="11">
        <f t="shared" si="155"/>
        <v>4200</v>
      </c>
      <c r="CH197" s="52">
        <f t="shared" si="156"/>
        <v>0.26950009137426939</v>
      </c>
      <c r="CI197" s="52">
        <f t="shared" si="157"/>
        <v>0.11132787698412699</v>
      </c>
      <c r="CK197" s="11"/>
      <c r="CL197" s="4"/>
      <c r="CM197" s="11"/>
      <c r="CN197" s="11"/>
      <c r="CO197" s="4"/>
    </row>
    <row r="198" spans="3:93">
      <c r="C198" s="11">
        <f>C197</f>
        <v>6</v>
      </c>
      <c r="D198" s="27">
        <f t="shared" ref="D198:D227" si="218">D197+1</f>
        <v>2</v>
      </c>
      <c r="E198" s="28">
        <f ca="1">IF($D198&gt;$D$8,"",INDIRECT(ADDRESS(ROW(Entrées!$C$37)+($D198-1)*24+E$11,COLUMN(Entrées!$C$37)+($C198-1),4,TRUE,"Entrées")))</f>
        <v>1092</v>
      </c>
      <c r="F198" s="28">
        <f ca="1">IF($D198&gt;$D$8,"",INDIRECT(ADDRESS(ROW(Entrées!$C$37)+($D198-1)*24+F$11,COLUMN(Entrées!$C$37)+($C198-1),4,TRUE,"Entrées")))</f>
        <v>1120.5</v>
      </c>
      <c r="G198" s="28">
        <f ca="1">IF($D198&gt;$D$8,"",INDIRECT(ADDRESS(ROW(Entrées!$C$37)+($D198-1)*24+G$11,COLUMN(Entrées!$C$37)+($C198-1),4,TRUE,"Entrées")))</f>
        <v>1172.5</v>
      </c>
      <c r="H198" s="28">
        <f ca="1">IF($D198&gt;$D$8,"",INDIRECT(ADDRESS(ROW(Entrées!$C$37)+($D198-1)*24+H$11,COLUMN(Entrées!$C$37)+($C198-1),4,TRUE,"Entrées")))</f>
        <v>1187.5</v>
      </c>
      <c r="I198" s="28">
        <f ca="1">IF($D198&gt;$D$8,"",INDIRECT(ADDRESS(ROW(Entrées!$C$37)+($D198-1)*24+I$11,COLUMN(Entrées!$C$37)+($C198-1),4,TRUE,"Entrées")))</f>
        <v>1445.5</v>
      </c>
      <c r="J198" s="28">
        <f ca="1">IF($D198&gt;$D$8,"",INDIRECT(ADDRESS(ROW(Entrées!$C$37)+($D198-1)*24+J$11,COLUMN(Entrées!$C$37)+($C198-1),4,TRUE,"Entrées")))</f>
        <v>1736.5</v>
      </c>
      <c r="K198" s="28">
        <f ca="1">IF($D198&gt;$D$8,"",INDIRECT(ADDRESS(ROW(Entrées!$C$37)+($D198-1)*24+K$11,COLUMN(Entrées!$C$37)+($C198-1),4,TRUE,"Entrées")))</f>
        <v>2185.5</v>
      </c>
      <c r="L198" s="28">
        <f ca="1">IF($D198&gt;$D$8,"",INDIRECT(ADDRESS(ROW(Entrées!$C$37)+($D198-1)*24+L$11,COLUMN(Entrées!$C$37)+($C198-1),4,TRUE,"Entrées")))</f>
        <v>2827.5</v>
      </c>
      <c r="M198" s="28">
        <f ca="1">IF($D198&gt;$D$8,"",INDIRECT(ADDRESS(ROW(Entrées!$C$37)+($D198-1)*24+M$11,COLUMN(Entrées!$C$37)+($C198-1),4,TRUE,"Entrées")))</f>
        <v>3612</v>
      </c>
      <c r="N198" s="28">
        <f ca="1">IF($D198&gt;$D$8,"",INDIRECT(ADDRESS(ROW(Entrées!$C$37)+($D198-1)*24+N$11,COLUMN(Entrées!$C$37)+($C198-1),4,TRUE,"Entrées")))</f>
        <v>4061.5</v>
      </c>
      <c r="O198" s="28">
        <f ca="1">IF($D198&gt;$D$8,"",INDIRECT(ADDRESS(ROW(Entrées!$C$37)+($D198-1)*24+O$11,COLUMN(Entrées!$C$37)+($C198-1),4,TRUE,"Entrées")))</f>
        <v>4021</v>
      </c>
      <c r="P198" s="28">
        <f ca="1">IF($D198&gt;$D$8,"",INDIRECT(ADDRESS(ROW(Entrées!$C$37)+($D198-1)*24+P$11,COLUMN(Entrées!$C$37)+($C198-1),4,TRUE,"Entrées")))</f>
        <v>3545.5</v>
      </c>
      <c r="Q198" s="28">
        <f ca="1">IF($D198&gt;$D$8,"",INDIRECT(ADDRESS(ROW(Entrées!$C$37)+($D198-1)*24+Q$11,COLUMN(Entrées!$C$37)+($C198-1),4,TRUE,"Entrées")))</f>
        <v>2944.5</v>
      </c>
      <c r="R198" s="28">
        <f ca="1">IF($D198&gt;$D$8,"",INDIRECT(ADDRESS(ROW(Entrées!$C$37)+($D198-1)*24+R$11,COLUMN(Entrées!$C$37)+($C198-1),4,TRUE,"Entrées")))</f>
        <v>2837.5</v>
      </c>
      <c r="S198" s="28">
        <f ca="1">IF($D198&gt;$D$8,"",INDIRECT(ADDRESS(ROW(Entrées!$C$37)+($D198-1)*24+S$11,COLUMN(Entrées!$C$37)+($C198-1),4,TRUE,"Entrées")))</f>
        <v>2756.5</v>
      </c>
      <c r="T198" s="28">
        <f ca="1">IF($D198&gt;$D$8,"",INDIRECT(ADDRESS(ROW(Entrées!$C$37)+($D198-1)*24+T$11,COLUMN(Entrées!$C$37)+($C198-1),4,TRUE,"Entrées")))</f>
        <v>2263</v>
      </c>
      <c r="U198" s="28">
        <f ca="1">IF($D198&gt;$D$8,"",INDIRECT(ADDRESS(ROW(Entrées!$C$37)+($D198-1)*24+U$11,COLUMN(Entrées!$C$37)+($C198-1),4,TRUE,"Entrées")))</f>
        <v>2094.5</v>
      </c>
      <c r="V198" s="28">
        <f ca="1">IF($D198&gt;$D$8,"",INDIRECT(ADDRESS(ROW(Entrées!$C$37)+($D198-1)*24+V$11,COLUMN(Entrées!$C$37)+($C198-1),4,TRUE,"Entrées")))</f>
        <v>2096.5</v>
      </c>
      <c r="W198" s="28">
        <f ca="1">IF($D198&gt;$D$8,"",INDIRECT(ADDRESS(ROW(Entrées!$C$37)+($D198-1)*24+W$11,COLUMN(Entrées!$C$37)+($C198-1),4,TRUE,"Entrées")))</f>
        <v>2063.5</v>
      </c>
      <c r="X198" s="28">
        <f ca="1">IF($D198&gt;$D$8,"",INDIRECT(ADDRESS(ROW(Entrées!$C$37)+($D198-1)*24+X$11,COLUMN(Entrées!$C$37)+($C198-1),4,TRUE,"Entrées")))</f>
        <v>2305.5</v>
      </c>
      <c r="Y198" s="28">
        <f ca="1">IF($D198&gt;$D$8,"",INDIRECT(ADDRESS(ROW(Entrées!$C$37)+($D198-1)*24+Y$11,COLUMN(Entrées!$C$37)+($C198-1),4,TRUE,"Entrées")))</f>
        <v>2589</v>
      </c>
      <c r="Z198" s="28">
        <f ca="1">IF($D198&gt;$D$8,"",INDIRECT(ADDRESS(ROW(Entrées!$C$37)+($D198-1)*24+Z$11,COLUMN(Entrées!$C$37)+($C198-1),4,TRUE,"Entrées")))</f>
        <v>2547.5</v>
      </c>
      <c r="AA198" s="28">
        <f ca="1">IF($D198&gt;$D$8,"",INDIRECT(ADDRESS(ROW(Entrées!$C$37)+($D198-1)*24+AA$11,COLUMN(Entrées!$C$37)+($C198-1),4,TRUE,"Entrées")))</f>
        <v>2276</v>
      </c>
      <c r="AB198" s="28">
        <f ca="1">IF($D198&gt;$D$8,"",INDIRECT(ADDRESS(ROW(Entrées!$C$37)+($D198-1)*24+AB$11,COLUMN(Entrées!$C$37)+($C198-1),4,TRUE,"Entrées")))</f>
        <v>2113.5</v>
      </c>
      <c r="AC198" s="11"/>
      <c r="AD198" s="40">
        <f t="shared" ca="1" si="217"/>
        <v>2370.625</v>
      </c>
      <c r="AE198" s="40">
        <f t="shared" ref="AE198:AE227" ca="1" si="219">MAX(E198:AB198)</f>
        <v>4061.5</v>
      </c>
      <c r="AF198" s="40">
        <f t="shared" ref="AF198:AF227" ca="1" si="220">MIN(E198:AB198)</f>
        <v>1092</v>
      </c>
      <c r="AG198" s="4"/>
      <c r="AH198" s="11">
        <f>Entrées!A225</f>
        <v>8</v>
      </c>
      <c r="AI198" s="13">
        <f>Entrées!B225</f>
        <v>20</v>
      </c>
      <c r="AJ198" s="31">
        <f t="shared" ca="1" si="158"/>
        <v>55625.834722222207</v>
      </c>
      <c r="AK198" s="31">
        <f t="shared" ca="1" si="134"/>
        <v>55155.277777777781</v>
      </c>
      <c r="AL198" s="31">
        <f t="shared" ca="1" si="135"/>
        <v>55132.569444444431</v>
      </c>
      <c r="AM198" s="31">
        <f t="shared" ca="1" si="136"/>
        <v>439.35972222222233</v>
      </c>
      <c r="AN198" s="31">
        <f t="shared" ca="1" si="137"/>
        <v>2143.2847222222222</v>
      </c>
      <c r="AO198" s="31">
        <f t="shared" ca="1" si="138"/>
        <v>1711.4715277777773</v>
      </c>
      <c r="AP198" s="31">
        <f t="shared" ca="1" si="139"/>
        <v>43686.806944444448</v>
      </c>
      <c r="AQ198" s="31">
        <f t="shared" ca="1" si="140"/>
        <v>2048.2006944444447</v>
      </c>
      <c r="AR198" s="31">
        <f t="shared" ca="1" si="141"/>
        <v>467.57708333333329</v>
      </c>
      <c r="AS198" s="31">
        <f t="shared" ca="1" si="142"/>
        <v>9872.0041666666693</v>
      </c>
      <c r="AT198" s="31">
        <f t="shared" ca="1" si="143"/>
        <v>-752.91041666666672</v>
      </c>
      <c r="AU198" s="31">
        <f t="shared" ca="1" si="144"/>
        <v>580.30277777777769</v>
      </c>
      <c r="AV198" s="31">
        <f t="shared" ca="1" si="145"/>
        <v>-4570.3041666666659</v>
      </c>
      <c r="AW198" s="31">
        <f t="shared" ca="1" si="146"/>
        <v>53.39583333333335</v>
      </c>
      <c r="AX198" s="31">
        <f t="shared" ca="1" si="147"/>
        <v>1401.9361111111111</v>
      </c>
      <c r="AY198" s="31">
        <f t="shared" ca="1" si="148"/>
        <v>-1132.0805555555555</v>
      </c>
      <c r="AZ198" s="31">
        <f t="shared" ca="1" si="149"/>
        <v>-2177.1819444444441</v>
      </c>
      <c r="BA198" s="31">
        <f t="shared" ca="1" si="150"/>
        <v>644.8125</v>
      </c>
      <c r="BB198" s="31">
        <f t="shared" ca="1" si="151"/>
        <v>-1410.101388888889</v>
      </c>
      <c r="BC198" s="31">
        <f t="shared" ca="1" si="152"/>
        <v>-1800.2902777777781</v>
      </c>
      <c r="BD198" s="11"/>
      <c r="BE198" s="4"/>
      <c r="BF198" s="11">
        <f t="shared" si="153"/>
        <v>8</v>
      </c>
      <c r="BG198" s="11">
        <f t="shared" si="159"/>
        <v>20</v>
      </c>
      <c r="BH198" s="32">
        <f>IF($BF198&gt;$Y$7,"",IF(AND($BF198=$Y$7,$BG198=23),"",Entrées!C226-Entrées!C225))</f>
        <v>21</v>
      </c>
      <c r="BI198" s="32">
        <f>IF($BF198&gt;$Y$7,"",IF(AND($BF198=$Y$7,$BG198=23),"",Entrées!D226-Entrées!D225))</f>
        <v>275</v>
      </c>
      <c r="BJ198" s="32">
        <f>IF($BF198&gt;$Y$7,"",IF(AND($BF198=$Y$7,$BG198=23),"",Entrées!E226-Entrées!E225))</f>
        <v>325</v>
      </c>
      <c r="BK198" s="32">
        <f>IF($BF198&gt;$Y$7,"",IF(AND($BF198=$Y$7,$BG198=23),"",Entrées!F226-Entrées!F225))</f>
        <v>0</v>
      </c>
      <c r="BL198" s="32">
        <f>IF($BF198&gt;$Y$7,"",IF(AND($BF198=$Y$7,$BG198=23),"",Entrées!G226-Entrées!G225))</f>
        <v>59</v>
      </c>
      <c r="BM198" s="32">
        <f>IF($BF198&gt;$Y$7,"",IF(AND($BF198=$Y$7,$BG198=23),"",Entrées!H226-Entrées!H225))</f>
        <v>-60.5</v>
      </c>
      <c r="BN198" s="32">
        <f>IF($BF198&gt;$Y$7,"",IF(AND($BF198=$Y$7,$BG198=23),"",Entrées!I226-Entrées!I225))</f>
        <v>-88</v>
      </c>
      <c r="BO198" s="32">
        <f>IF($BF198&gt;$Y$7,"",IF(AND($BF198=$Y$7,$BG198=23),"",Entrées!J226-Entrées!J225))</f>
        <v>151.5</v>
      </c>
      <c r="BP198" s="32">
        <f>IF($BF198&gt;$Y$7,"",IF(AND($BF198=$Y$7,$BG198=23),"",Entrées!K226-Entrées!K225))</f>
        <v>-25.5</v>
      </c>
      <c r="BQ198" s="32">
        <f>IF($BF198&gt;$Y$7,"",IF(AND($BF198=$Y$7,$BG198=23),"",Entrées!L226-Entrées!L225))</f>
        <v>-342</v>
      </c>
      <c r="BR198" s="32">
        <f>IF($BF198&gt;$Y$7,"",IF(AND($BF198=$Y$7,$BG198=23),"",Entrées!M226-Entrées!M225))</f>
        <v>-11</v>
      </c>
      <c r="BS198" s="32">
        <f>IF($BF198&gt;$Y$7,"",IF(AND($BF198=$Y$7,$BG198=23),"",Entrées!N226-Entrées!N225))</f>
        <v>-2</v>
      </c>
      <c r="BT198" s="32">
        <f>IF($BF198&gt;$Y$7,"",IF(AND($BF198=$Y$7,$BG198=23),"",Entrées!O226-Entrées!O225))</f>
        <v>341</v>
      </c>
      <c r="BU198" s="32">
        <f>IF($BF198&gt;$Y$7,"",IF(AND($BF198=$Y$7,$BG198=23),"",Entrées!P226-Entrées!P225))</f>
        <v>1</v>
      </c>
      <c r="BV198" s="32">
        <f>IF($BF198&gt;$Y$7,"",IF(AND($BF198=$Y$7,$BG198=23),"",Entrées!Q226-Entrées!Q225))</f>
        <v>56</v>
      </c>
      <c r="BW198" s="32">
        <f>IF($BF198&gt;$Y$7,"",IF(AND($BF198=$Y$7,$BG198=23),"",Entrées!R226-Entrées!R225))</f>
        <v>-726</v>
      </c>
      <c r="BX198" s="32">
        <f>IF($BF198&gt;$Y$7,"",IF(AND($BF198=$Y$7,$BG198=23),"",Entrées!S226-Entrées!S225))</f>
        <v>-174</v>
      </c>
      <c r="BY198" s="32">
        <f>IF($BF198&gt;$Y$7,"",IF(AND($BF198=$Y$7,$BG198=23),"",Entrées!T226-Entrées!T225))</f>
        <v>0</v>
      </c>
      <c r="BZ198" s="32">
        <f>IF($BF198&gt;$Y$7,"",IF(AND($BF198=$Y$7,$BG198=23),"",Entrées!U226-Entrées!U225))</f>
        <v>558</v>
      </c>
      <c r="CA198" s="32">
        <f>IF($BF198&gt;$Y$7,"",IF(AND($BF198=$Y$7,$BG198=23),"",Entrées!V226-Entrées!V225))</f>
        <v>202</v>
      </c>
      <c r="CB198" s="4"/>
      <c r="CC198" s="4"/>
      <c r="CD198" s="33">
        <f>IF($BF198&lt;=$Y$7,Entrées!J225/CD$2,"")</f>
        <v>0.10171052631578947</v>
      </c>
      <c r="CE198" s="33">
        <f>IF($BF198&lt;=$Y$7,Entrées!K225/CE$2,"")</f>
        <v>6.0714285714285714E-3</v>
      </c>
      <c r="CF198" s="11">
        <f t="shared" si="154"/>
        <v>7600</v>
      </c>
      <c r="CG198" s="11">
        <f t="shared" si="155"/>
        <v>4200</v>
      </c>
      <c r="CH198" s="52">
        <f t="shared" si="156"/>
        <v>0.26950009137426939</v>
      </c>
      <c r="CI198" s="52">
        <f t="shared" si="157"/>
        <v>0.11132787698412699</v>
      </c>
      <c r="CK198" s="11"/>
      <c r="CL198" s="4"/>
      <c r="CM198" s="11"/>
      <c r="CN198" s="11"/>
      <c r="CO198" s="4"/>
    </row>
    <row r="199" spans="3:93">
      <c r="C199" s="11">
        <f t="shared" ref="C199:C227" si="221">C198</f>
        <v>6</v>
      </c>
      <c r="D199" s="27">
        <f t="shared" si="218"/>
        <v>3</v>
      </c>
      <c r="E199" s="28">
        <f ca="1">IF($D199&gt;$D$8,"",INDIRECT(ADDRESS(ROW(Entrées!$C$37)+($D199-1)*24+E$11,COLUMN(Entrées!$C$37)+($C199-1),4,TRUE,"Entrées")))</f>
        <v>1779</v>
      </c>
      <c r="F199" s="28">
        <f ca="1">IF($D199&gt;$D$8,"",INDIRECT(ADDRESS(ROW(Entrées!$C$37)+($D199-1)*24+F$11,COLUMN(Entrées!$C$37)+($C199-1),4,TRUE,"Entrées")))</f>
        <v>1643</v>
      </c>
      <c r="G199" s="28">
        <f ca="1">IF($D199&gt;$D$8,"",INDIRECT(ADDRESS(ROW(Entrées!$C$37)+($D199-1)*24+G$11,COLUMN(Entrées!$C$37)+($C199-1),4,TRUE,"Entrées")))</f>
        <v>1547.5</v>
      </c>
      <c r="H199" s="28">
        <f ca="1">IF($D199&gt;$D$8,"",INDIRECT(ADDRESS(ROW(Entrées!$C$37)+($D199-1)*24+H$11,COLUMN(Entrées!$C$37)+($C199-1),4,TRUE,"Entrées")))</f>
        <v>1594</v>
      </c>
      <c r="I199" s="28">
        <f ca="1">IF($D199&gt;$D$8,"",INDIRECT(ADDRESS(ROW(Entrées!$C$37)+($D199-1)*24+I$11,COLUMN(Entrées!$C$37)+($C199-1),4,TRUE,"Entrées")))</f>
        <v>1621.5</v>
      </c>
      <c r="J199" s="28">
        <f ca="1">IF($D199&gt;$D$8,"",INDIRECT(ADDRESS(ROW(Entrées!$C$37)+($D199-1)*24+J$11,COLUMN(Entrées!$C$37)+($C199-1),4,TRUE,"Entrées")))</f>
        <v>1874.5</v>
      </c>
      <c r="K199" s="28">
        <f ca="1">IF($D199&gt;$D$8,"",INDIRECT(ADDRESS(ROW(Entrées!$C$37)+($D199-1)*24+K$11,COLUMN(Entrées!$C$37)+($C199-1),4,TRUE,"Entrées")))</f>
        <v>2839</v>
      </c>
      <c r="L199" s="28">
        <f ca="1">IF($D199&gt;$D$8,"",INDIRECT(ADDRESS(ROW(Entrées!$C$37)+($D199-1)*24+L$11,COLUMN(Entrées!$C$37)+($C199-1),4,TRUE,"Entrées")))</f>
        <v>4473.5</v>
      </c>
      <c r="M199" s="28">
        <f ca="1">IF($D199&gt;$D$8,"",INDIRECT(ADDRESS(ROW(Entrées!$C$37)+($D199-1)*24+M$11,COLUMN(Entrées!$C$37)+($C199-1),4,TRUE,"Entrées")))</f>
        <v>5048.5</v>
      </c>
      <c r="N199" s="28">
        <f ca="1">IF($D199&gt;$D$8,"",INDIRECT(ADDRESS(ROW(Entrées!$C$37)+($D199-1)*24+N$11,COLUMN(Entrées!$C$37)+($C199-1),4,TRUE,"Entrées")))</f>
        <v>5048</v>
      </c>
      <c r="O199" s="28">
        <f ca="1">IF($D199&gt;$D$8,"",INDIRECT(ADDRESS(ROW(Entrées!$C$37)+($D199-1)*24+O$11,COLUMN(Entrées!$C$37)+($C199-1),4,TRUE,"Entrées")))</f>
        <v>5019</v>
      </c>
      <c r="P199" s="28">
        <f ca="1">IF($D199&gt;$D$8,"",INDIRECT(ADDRESS(ROW(Entrées!$C$37)+($D199-1)*24+P$11,COLUMN(Entrées!$C$37)+($C199-1),4,TRUE,"Entrées")))</f>
        <v>4869</v>
      </c>
      <c r="Q199" s="28">
        <f ca="1">IF($D199&gt;$D$8,"",INDIRECT(ADDRESS(ROW(Entrées!$C$37)+($D199-1)*24+Q$11,COLUMN(Entrées!$C$37)+($C199-1),4,TRUE,"Entrées")))</f>
        <v>4591</v>
      </c>
      <c r="R199" s="28">
        <f ca="1">IF($D199&gt;$D$8,"",INDIRECT(ADDRESS(ROW(Entrées!$C$37)+($D199-1)*24+R$11,COLUMN(Entrées!$C$37)+($C199-1),4,TRUE,"Entrées")))</f>
        <v>4463</v>
      </c>
      <c r="S199" s="28">
        <f ca="1">IF($D199&gt;$D$8,"",INDIRECT(ADDRESS(ROW(Entrées!$C$37)+($D199-1)*24+S$11,COLUMN(Entrées!$C$37)+($C199-1),4,TRUE,"Entrées")))</f>
        <v>4343</v>
      </c>
      <c r="T199" s="28">
        <f ca="1">IF($D199&gt;$D$8,"",INDIRECT(ADDRESS(ROW(Entrées!$C$37)+($D199-1)*24+T$11,COLUMN(Entrées!$C$37)+($C199-1),4,TRUE,"Entrées")))</f>
        <v>4219</v>
      </c>
      <c r="U199" s="28">
        <f ca="1">IF($D199&gt;$D$8,"",INDIRECT(ADDRESS(ROW(Entrées!$C$37)+($D199-1)*24+U$11,COLUMN(Entrées!$C$37)+($C199-1),4,TRUE,"Entrées")))</f>
        <v>4270</v>
      </c>
      <c r="V199" s="28">
        <f ca="1">IF($D199&gt;$D$8,"",INDIRECT(ADDRESS(ROW(Entrées!$C$37)+($D199-1)*24+V$11,COLUMN(Entrées!$C$37)+($C199-1),4,TRUE,"Entrées")))</f>
        <v>4284.5</v>
      </c>
      <c r="W199" s="28">
        <f ca="1">IF($D199&gt;$D$8,"",INDIRECT(ADDRESS(ROW(Entrées!$C$37)+($D199-1)*24+W$11,COLUMN(Entrées!$C$37)+($C199-1),4,TRUE,"Entrées")))</f>
        <v>4385</v>
      </c>
      <c r="X199" s="28">
        <f ca="1">IF($D199&gt;$D$8,"",INDIRECT(ADDRESS(ROW(Entrées!$C$37)+($D199-1)*24+X$11,COLUMN(Entrées!$C$37)+($C199-1),4,TRUE,"Entrées")))</f>
        <v>4773.5</v>
      </c>
      <c r="Y199" s="28">
        <f ca="1">IF($D199&gt;$D$8,"",INDIRECT(ADDRESS(ROW(Entrées!$C$37)+($D199-1)*24+Y$11,COLUMN(Entrées!$C$37)+($C199-1),4,TRUE,"Entrées")))</f>
        <v>4784</v>
      </c>
      <c r="Z199" s="28">
        <f ca="1">IF($D199&gt;$D$8,"",INDIRECT(ADDRESS(ROW(Entrées!$C$37)+($D199-1)*24+Z$11,COLUMN(Entrées!$C$37)+($C199-1),4,TRUE,"Entrées")))</f>
        <v>4395</v>
      </c>
      <c r="AA199" s="28">
        <f ca="1">IF($D199&gt;$D$8,"",INDIRECT(ADDRESS(ROW(Entrées!$C$37)+($D199-1)*24+AA$11,COLUMN(Entrées!$C$37)+($C199-1),4,TRUE,"Entrées")))</f>
        <v>3889</v>
      </c>
      <c r="AB199" s="28">
        <f ca="1">IF($D199&gt;$D$8,"",INDIRECT(ADDRESS(ROW(Entrées!$C$37)+($D199-1)*24+AB$11,COLUMN(Entrées!$C$37)+($C199-1),4,TRUE,"Entrées")))</f>
        <v>3569.5</v>
      </c>
      <c r="AC199" s="11"/>
      <c r="AD199" s="40">
        <f t="shared" ca="1" si="217"/>
        <v>3721.7916666666665</v>
      </c>
      <c r="AE199" s="40">
        <f t="shared" ca="1" si="219"/>
        <v>5048.5</v>
      </c>
      <c r="AF199" s="40">
        <f t="shared" ca="1" si="220"/>
        <v>1547.5</v>
      </c>
      <c r="AG199" s="4"/>
      <c r="AH199" s="11">
        <f>Entrées!A226</f>
        <v>8</v>
      </c>
      <c r="AI199" s="13">
        <f>Entrées!B226</f>
        <v>21</v>
      </c>
      <c r="AJ199" s="31">
        <f t="shared" ca="1" si="158"/>
        <v>55625.834722222207</v>
      </c>
      <c r="AK199" s="31">
        <f t="shared" ca="1" si="134"/>
        <v>55155.277777777781</v>
      </c>
      <c r="AL199" s="31">
        <f t="shared" ca="1" si="135"/>
        <v>55132.569444444431</v>
      </c>
      <c r="AM199" s="31">
        <f t="shared" ca="1" si="136"/>
        <v>439.35972222222233</v>
      </c>
      <c r="AN199" s="31">
        <f t="shared" ca="1" si="137"/>
        <v>2143.2847222222222</v>
      </c>
      <c r="AO199" s="31">
        <f t="shared" ca="1" si="138"/>
        <v>1711.4715277777773</v>
      </c>
      <c r="AP199" s="31">
        <f t="shared" ca="1" si="139"/>
        <v>43686.806944444448</v>
      </c>
      <c r="AQ199" s="31">
        <f t="shared" ca="1" si="140"/>
        <v>2048.2006944444447</v>
      </c>
      <c r="AR199" s="31">
        <f t="shared" ca="1" si="141"/>
        <v>467.57708333333329</v>
      </c>
      <c r="AS199" s="31">
        <f t="shared" ca="1" si="142"/>
        <v>9872.0041666666693</v>
      </c>
      <c r="AT199" s="31">
        <f t="shared" ca="1" si="143"/>
        <v>-752.91041666666672</v>
      </c>
      <c r="AU199" s="31">
        <f t="shared" ca="1" si="144"/>
        <v>580.30277777777769</v>
      </c>
      <c r="AV199" s="31">
        <f t="shared" ca="1" si="145"/>
        <v>-4570.3041666666659</v>
      </c>
      <c r="AW199" s="31">
        <f t="shared" ca="1" si="146"/>
        <v>53.39583333333335</v>
      </c>
      <c r="AX199" s="31">
        <f t="shared" ca="1" si="147"/>
        <v>1401.9361111111111</v>
      </c>
      <c r="AY199" s="31">
        <f t="shared" ca="1" si="148"/>
        <v>-1132.0805555555555</v>
      </c>
      <c r="AZ199" s="31">
        <f t="shared" ca="1" si="149"/>
        <v>-2177.1819444444441</v>
      </c>
      <c r="BA199" s="31">
        <f t="shared" ca="1" si="150"/>
        <v>644.8125</v>
      </c>
      <c r="BB199" s="31">
        <f t="shared" ca="1" si="151"/>
        <v>-1410.101388888889</v>
      </c>
      <c r="BC199" s="31">
        <f t="shared" ca="1" si="152"/>
        <v>-1800.2902777777781</v>
      </c>
      <c r="BD199" s="11"/>
      <c r="BE199" s="4"/>
      <c r="BF199" s="11">
        <f t="shared" si="153"/>
        <v>8</v>
      </c>
      <c r="BG199" s="11">
        <f t="shared" si="159"/>
        <v>21</v>
      </c>
      <c r="BH199" s="32">
        <f>IF($BF199&gt;$Y$7,"",IF(AND($BF199=$Y$7,$BG199=23),"",Entrées!C227-Entrées!C226))</f>
        <v>-2360</v>
      </c>
      <c r="BI199" s="32">
        <f>IF($BF199&gt;$Y$7,"",IF(AND($BF199=$Y$7,$BG199=23),"",Entrées!D227-Entrées!D226))</f>
        <v>-525</v>
      </c>
      <c r="BJ199" s="32">
        <f>IF($BF199&gt;$Y$7,"",IF(AND($BF199=$Y$7,$BG199=23),"",Entrées!E227-Entrées!E226))</f>
        <v>-725</v>
      </c>
      <c r="BK199" s="32">
        <f>IF($BF199&gt;$Y$7,"",IF(AND($BF199=$Y$7,$BG199=23),"",Entrées!F227-Entrées!F226))</f>
        <v>-1.5</v>
      </c>
      <c r="BL199" s="32">
        <f>IF($BF199&gt;$Y$7,"",IF(AND($BF199=$Y$7,$BG199=23),"",Entrées!G227-Entrées!G226))</f>
        <v>-562</v>
      </c>
      <c r="BM199" s="32">
        <f>IF($BF199&gt;$Y$7,"",IF(AND($BF199=$Y$7,$BG199=23),"",Entrées!H227-Entrées!H226))</f>
        <v>-126</v>
      </c>
      <c r="BN199" s="32">
        <f>IF($BF199&gt;$Y$7,"",IF(AND($BF199=$Y$7,$BG199=23),"",Entrées!I227-Entrées!I226))</f>
        <v>-262.5</v>
      </c>
      <c r="BO199" s="32">
        <f>IF($BF199&gt;$Y$7,"",IF(AND($BF199=$Y$7,$BG199=23),"",Entrées!J227-Entrées!J226))</f>
        <v>246.5</v>
      </c>
      <c r="BP199" s="32">
        <f>IF($BF199&gt;$Y$7,"",IF(AND($BF199=$Y$7,$BG199=23),"",Entrées!K227-Entrées!K226))</f>
        <v>0</v>
      </c>
      <c r="BQ199" s="32">
        <f>IF($BF199&gt;$Y$7,"",IF(AND($BF199=$Y$7,$BG199=23),"",Entrées!L227-Entrées!L226))</f>
        <v>-1362</v>
      </c>
      <c r="BR199" s="32">
        <f>IF($BF199&gt;$Y$7,"",IF(AND($BF199=$Y$7,$BG199=23),"",Entrées!M227-Entrées!M226))</f>
        <v>-80</v>
      </c>
      <c r="BS199" s="32">
        <f>IF($BF199&gt;$Y$7,"",IF(AND($BF199=$Y$7,$BG199=23),"",Entrées!N227-Entrées!N226))</f>
        <v>-0.5</v>
      </c>
      <c r="BT199" s="32">
        <f>IF($BF199&gt;$Y$7,"",IF(AND($BF199=$Y$7,$BG199=23),"",Entrées!O227-Entrées!O226))</f>
        <v>-213</v>
      </c>
      <c r="BU199" s="32">
        <f>IF($BF199&gt;$Y$7,"",IF(AND($BF199=$Y$7,$BG199=23),"",Entrées!P227-Entrées!P226))</f>
        <v>-5.5</v>
      </c>
      <c r="BV199" s="32">
        <f>IF($BF199&gt;$Y$7,"",IF(AND($BF199=$Y$7,$BG199=23),"",Entrées!Q227-Entrées!Q226))</f>
        <v>0</v>
      </c>
      <c r="BW199" s="32">
        <f>IF($BF199&gt;$Y$7,"",IF(AND($BF199=$Y$7,$BG199=23),"",Entrées!R227-Entrées!R226))</f>
        <v>517</v>
      </c>
      <c r="BX199" s="32">
        <f>IF($BF199&gt;$Y$7,"",IF(AND($BF199=$Y$7,$BG199=23),"",Entrées!S227-Entrées!S226))</f>
        <v>-375</v>
      </c>
      <c r="BY199" s="32">
        <f>IF($BF199&gt;$Y$7,"",IF(AND($BF199=$Y$7,$BG199=23),"",Entrées!T227-Entrées!T226))</f>
        <v>0</v>
      </c>
      <c r="BZ199" s="32">
        <f>IF($BF199&gt;$Y$7,"",IF(AND($BF199=$Y$7,$BG199=23),"",Entrées!U227-Entrées!U226))</f>
        <v>292</v>
      </c>
      <c r="CA199" s="32">
        <f>IF($BF199&gt;$Y$7,"",IF(AND($BF199=$Y$7,$BG199=23),"",Entrées!V227-Entrées!V226))</f>
        <v>643</v>
      </c>
      <c r="CB199" s="4"/>
      <c r="CC199" s="4"/>
      <c r="CD199" s="33">
        <f>IF($BF199&lt;=$Y$7,Entrées!J226/CD$2,"")</f>
        <v>0.12164473684210526</v>
      </c>
      <c r="CE199" s="33">
        <f>IF($BF199&lt;=$Y$7,Entrées!K226/CE$2,"")</f>
        <v>0</v>
      </c>
      <c r="CF199" s="11">
        <f t="shared" si="154"/>
        <v>7600</v>
      </c>
      <c r="CG199" s="11">
        <f t="shared" si="155"/>
        <v>4200</v>
      </c>
      <c r="CH199" s="52">
        <f t="shared" si="156"/>
        <v>0.26950009137426939</v>
      </c>
      <c r="CI199" s="52">
        <f t="shared" si="157"/>
        <v>0.11132787698412699</v>
      </c>
      <c r="CK199" s="11"/>
      <c r="CL199" s="4"/>
      <c r="CM199" s="11"/>
      <c r="CN199" s="11"/>
      <c r="CO199" s="4"/>
    </row>
    <row r="200" spans="3:93">
      <c r="C200" s="11">
        <f t="shared" si="221"/>
        <v>6</v>
      </c>
      <c r="D200" s="27">
        <f t="shared" si="218"/>
        <v>4</v>
      </c>
      <c r="E200" s="28">
        <f ca="1">IF($D200&gt;$D$8,"",INDIRECT(ADDRESS(ROW(Entrées!$C$37)+($D200-1)*24+E$11,COLUMN(Entrées!$C$37)+($C200-1),4,TRUE,"Entrées")))</f>
        <v>3020.5</v>
      </c>
      <c r="F200" s="28">
        <f ca="1">IF($D200&gt;$D$8,"",INDIRECT(ADDRESS(ROW(Entrées!$C$37)+($D200-1)*24+F$11,COLUMN(Entrées!$C$37)+($C200-1),4,TRUE,"Entrées")))</f>
        <v>2008</v>
      </c>
      <c r="G200" s="28">
        <f ca="1">IF($D200&gt;$D$8,"",INDIRECT(ADDRESS(ROW(Entrées!$C$37)+($D200-1)*24+G$11,COLUMN(Entrées!$C$37)+($C200-1),4,TRUE,"Entrées")))</f>
        <v>1939</v>
      </c>
      <c r="H200" s="28">
        <f ca="1">IF($D200&gt;$D$8,"",INDIRECT(ADDRESS(ROW(Entrées!$C$37)+($D200-1)*24+H$11,COLUMN(Entrées!$C$37)+($C200-1),4,TRUE,"Entrées")))</f>
        <v>1944</v>
      </c>
      <c r="I200" s="28">
        <f ca="1">IF($D200&gt;$D$8,"",INDIRECT(ADDRESS(ROW(Entrées!$C$37)+($D200-1)*24+I$11,COLUMN(Entrées!$C$37)+($C200-1),4,TRUE,"Entrées")))</f>
        <v>1833</v>
      </c>
      <c r="J200" s="28">
        <f ca="1">IF($D200&gt;$D$8,"",INDIRECT(ADDRESS(ROW(Entrées!$C$37)+($D200-1)*24+J$11,COLUMN(Entrées!$C$37)+($C200-1),4,TRUE,"Entrées")))</f>
        <v>1892</v>
      </c>
      <c r="K200" s="28">
        <f ca="1">IF($D200&gt;$D$8,"",INDIRECT(ADDRESS(ROW(Entrées!$C$37)+($D200-1)*24+K$11,COLUMN(Entrées!$C$37)+($C200-1),4,TRUE,"Entrées")))</f>
        <v>2989.5</v>
      </c>
      <c r="L200" s="28">
        <f ca="1">IF($D200&gt;$D$8,"",INDIRECT(ADDRESS(ROW(Entrées!$C$37)+($D200-1)*24+L$11,COLUMN(Entrées!$C$37)+($C200-1),4,TRUE,"Entrées")))</f>
        <v>4032</v>
      </c>
      <c r="M200" s="28">
        <f ca="1">IF($D200&gt;$D$8,"",INDIRECT(ADDRESS(ROW(Entrées!$C$37)+($D200-1)*24+M$11,COLUMN(Entrées!$C$37)+($C200-1),4,TRUE,"Entrées")))</f>
        <v>4209.5</v>
      </c>
      <c r="N200" s="28">
        <f ca="1">IF($D200&gt;$D$8,"",INDIRECT(ADDRESS(ROW(Entrées!$C$37)+($D200-1)*24+N$11,COLUMN(Entrées!$C$37)+($C200-1),4,TRUE,"Entrées")))</f>
        <v>4253.5</v>
      </c>
      <c r="O200" s="28">
        <f ca="1">IF($D200&gt;$D$8,"",INDIRECT(ADDRESS(ROW(Entrées!$C$37)+($D200-1)*24+O$11,COLUMN(Entrées!$C$37)+($C200-1),4,TRUE,"Entrées")))</f>
        <v>4257.5</v>
      </c>
      <c r="P200" s="28">
        <f ca="1">IF($D200&gt;$D$8,"",INDIRECT(ADDRESS(ROW(Entrées!$C$37)+($D200-1)*24+P$11,COLUMN(Entrées!$C$37)+($C200-1),4,TRUE,"Entrées")))</f>
        <v>4213</v>
      </c>
      <c r="Q200" s="28">
        <f ca="1">IF($D200&gt;$D$8,"",INDIRECT(ADDRESS(ROW(Entrées!$C$37)+($D200-1)*24+Q$11,COLUMN(Entrées!$C$37)+($C200-1),4,TRUE,"Entrées")))</f>
        <v>4144.5</v>
      </c>
      <c r="R200" s="28">
        <f ca="1">IF($D200&gt;$D$8,"",INDIRECT(ADDRESS(ROW(Entrées!$C$37)+($D200-1)*24+R$11,COLUMN(Entrées!$C$37)+($C200-1),4,TRUE,"Entrées")))</f>
        <v>4168.5</v>
      </c>
      <c r="S200" s="28">
        <f ca="1">IF($D200&gt;$D$8,"",INDIRECT(ADDRESS(ROW(Entrées!$C$37)+($D200-1)*24+S$11,COLUMN(Entrées!$C$37)+($C200-1),4,TRUE,"Entrées")))</f>
        <v>4155.5</v>
      </c>
      <c r="T200" s="28">
        <f ca="1">IF($D200&gt;$D$8,"",INDIRECT(ADDRESS(ROW(Entrées!$C$37)+($D200-1)*24+T$11,COLUMN(Entrées!$C$37)+($C200-1),4,TRUE,"Entrées")))</f>
        <v>4062</v>
      </c>
      <c r="U200" s="28">
        <f ca="1">IF($D200&gt;$D$8,"",INDIRECT(ADDRESS(ROW(Entrées!$C$37)+($D200-1)*24+U$11,COLUMN(Entrées!$C$37)+($C200-1),4,TRUE,"Entrées")))</f>
        <v>4136</v>
      </c>
      <c r="V200" s="28">
        <f ca="1">IF($D200&gt;$D$8,"",INDIRECT(ADDRESS(ROW(Entrées!$C$37)+($D200-1)*24+V$11,COLUMN(Entrées!$C$37)+($C200-1),4,TRUE,"Entrées")))</f>
        <v>4359.5</v>
      </c>
      <c r="W200" s="28">
        <f ca="1">IF($D200&gt;$D$8,"",INDIRECT(ADDRESS(ROW(Entrées!$C$37)+($D200-1)*24+W$11,COLUMN(Entrées!$C$37)+($C200-1),4,TRUE,"Entrées")))</f>
        <v>4584.5</v>
      </c>
      <c r="X200" s="28">
        <f ca="1">IF($D200&gt;$D$8,"",INDIRECT(ADDRESS(ROW(Entrées!$C$37)+($D200-1)*24+X$11,COLUMN(Entrées!$C$37)+($C200-1),4,TRUE,"Entrées")))</f>
        <v>4698</v>
      </c>
      <c r="Y200" s="28">
        <f ca="1">IF($D200&gt;$D$8,"",INDIRECT(ADDRESS(ROW(Entrées!$C$37)+($D200-1)*24+Y$11,COLUMN(Entrées!$C$37)+($C200-1),4,TRUE,"Entrées")))</f>
        <v>4708</v>
      </c>
      <c r="Z200" s="28">
        <f ca="1">IF($D200&gt;$D$8,"",INDIRECT(ADDRESS(ROW(Entrées!$C$37)+($D200-1)*24+Z$11,COLUMN(Entrées!$C$37)+($C200-1),4,TRUE,"Entrées")))</f>
        <v>4672</v>
      </c>
      <c r="AA200" s="28">
        <f ca="1">IF($D200&gt;$D$8,"",INDIRECT(ADDRESS(ROW(Entrées!$C$37)+($D200-1)*24+AA$11,COLUMN(Entrées!$C$37)+($C200-1),4,TRUE,"Entrées")))</f>
        <v>4651.5</v>
      </c>
      <c r="AB200" s="28">
        <f ca="1">IF($D200&gt;$D$8,"",INDIRECT(ADDRESS(ROW(Entrées!$C$37)+($D200-1)*24+AB$11,COLUMN(Entrées!$C$37)+($C200-1),4,TRUE,"Entrées")))</f>
        <v>3384.5</v>
      </c>
      <c r="AC200" s="11"/>
      <c r="AD200" s="40">
        <f t="shared" ca="1" si="217"/>
        <v>3679.8333333333335</v>
      </c>
      <c r="AE200" s="40">
        <f t="shared" ca="1" si="219"/>
        <v>4708</v>
      </c>
      <c r="AF200" s="40">
        <f t="shared" ca="1" si="220"/>
        <v>1833</v>
      </c>
      <c r="AG200" s="4"/>
      <c r="AH200" s="11">
        <f>Entrées!A227</f>
        <v>8</v>
      </c>
      <c r="AI200" s="13">
        <f>Entrées!B227</f>
        <v>22</v>
      </c>
      <c r="AJ200" s="31">
        <f t="shared" ca="1" si="158"/>
        <v>55625.834722222207</v>
      </c>
      <c r="AK200" s="31">
        <f t="shared" ca="1" si="134"/>
        <v>55155.277777777781</v>
      </c>
      <c r="AL200" s="31">
        <f t="shared" ca="1" si="135"/>
        <v>55132.569444444431</v>
      </c>
      <c r="AM200" s="31">
        <f t="shared" ca="1" si="136"/>
        <v>439.35972222222233</v>
      </c>
      <c r="AN200" s="31">
        <f t="shared" ca="1" si="137"/>
        <v>2143.2847222222222</v>
      </c>
      <c r="AO200" s="31">
        <f t="shared" ca="1" si="138"/>
        <v>1711.4715277777773</v>
      </c>
      <c r="AP200" s="31">
        <f t="shared" ca="1" si="139"/>
        <v>43686.806944444448</v>
      </c>
      <c r="AQ200" s="31">
        <f t="shared" ca="1" si="140"/>
        <v>2048.2006944444447</v>
      </c>
      <c r="AR200" s="31">
        <f t="shared" ca="1" si="141"/>
        <v>467.57708333333329</v>
      </c>
      <c r="AS200" s="31">
        <f t="shared" ca="1" si="142"/>
        <v>9872.0041666666693</v>
      </c>
      <c r="AT200" s="31">
        <f t="shared" ca="1" si="143"/>
        <v>-752.91041666666672</v>
      </c>
      <c r="AU200" s="31">
        <f t="shared" ca="1" si="144"/>
        <v>580.30277777777769</v>
      </c>
      <c r="AV200" s="31">
        <f t="shared" ca="1" si="145"/>
        <v>-4570.3041666666659</v>
      </c>
      <c r="AW200" s="31">
        <f t="shared" ca="1" si="146"/>
        <v>53.39583333333335</v>
      </c>
      <c r="AX200" s="31">
        <f t="shared" ca="1" si="147"/>
        <v>1401.9361111111111</v>
      </c>
      <c r="AY200" s="31">
        <f t="shared" ca="1" si="148"/>
        <v>-1132.0805555555555</v>
      </c>
      <c r="AZ200" s="31">
        <f t="shared" ca="1" si="149"/>
        <v>-2177.1819444444441</v>
      </c>
      <c r="BA200" s="31">
        <f t="shared" ca="1" si="150"/>
        <v>644.8125</v>
      </c>
      <c r="BB200" s="31">
        <f t="shared" ca="1" si="151"/>
        <v>-1410.101388888889</v>
      </c>
      <c r="BC200" s="31">
        <f t="shared" ca="1" si="152"/>
        <v>-1800.2902777777781</v>
      </c>
      <c r="BD200" s="11"/>
      <c r="BE200" s="4"/>
      <c r="BF200" s="11">
        <f t="shared" si="153"/>
        <v>8</v>
      </c>
      <c r="BG200" s="11">
        <f t="shared" si="159"/>
        <v>22</v>
      </c>
      <c r="BH200" s="32">
        <f>IF($BF200&gt;$Y$7,"",IF(AND($BF200=$Y$7,$BG200=23),"",Entrées!C228-Entrées!C227))</f>
        <v>2204</v>
      </c>
      <c r="BI200" s="32">
        <f>IF($BF200&gt;$Y$7,"",IF(AND($BF200=$Y$7,$BG200=23),"",Entrées!D228-Entrées!D227))</f>
        <v>1150</v>
      </c>
      <c r="BJ200" s="32">
        <f>IF($BF200&gt;$Y$7,"",IF(AND($BF200=$Y$7,$BG200=23),"",Entrées!E228-Entrées!E227))</f>
        <v>1100</v>
      </c>
      <c r="BK200" s="32">
        <f>IF($BF200&gt;$Y$7,"",IF(AND($BF200=$Y$7,$BG200=23),"",Entrées!F228-Entrées!F227))</f>
        <v>2.5</v>
      </c>
      <c r="BL200" s="32">
        <f>IF($BF200&gt;$Y$7,"",IF(AND($BF200=$Y$7,$BG200=23),"",Entrées!G228-Entrées!G227))</f>
        <v>216</v>
      </c>
      <c r="BM200" s="32">
        <f>IF($BF200&gt;$Y$7,"",IF(AND($BF200=$Y$7,$BG200=23),"",Entrées!H228-Entrées!H227))</f>
        <v>-156.5</v>
      </c>
      <c r="BN200" s="32">
        <f>IF($BF200&gt;$Y$7,"",IF(AND($BF200=$Y$7,$BG200=23),"",Entrées!I228-Entrées!I227))</f>
        <v>249.5</v>
      </c>
      <c r="BO200" s="32">
        <f>IF($BF200&gt;$Y$7,"",IF(AND($BF200=$Y$7,$BG200=23),"",Entrées!J228-Entrées!J227))</f>
        <v>303</v>
      </c>
      <c r="BP200" s="32">
        <f>IF($BF200&gt;$Y$7,"",IF(AND($BF200=$Y$7,$BG200=23),"",Entrées!K228-Entrées!K227))</f>
        <v>0</v>
      </c>
      <c r="BQ200" s="32">
        <f>IF($BF200&gt;$Y$7,"",IF(AND($BF200=$Y$7,$BG200=23),"",Entrées!L228-Entrées!L227))</f>
        <v>171.5</v>
      </c>
      <c r="BR200" s="32">
        <f>IF($BF200&gt;$Y$7,"",IF(AND($BF200=$Y$7,$BG200=23),"",Entrées!M228-Entrées!M227))</f>
        <v>-106</v>
      </c>
      <c r="BS200" s="32">
        <f>IF($BF200&gt;$Y$7,"",IF(AND($BF200=$Y$7,$BG200=23),"",Entrées!N228-Entrées!N227))</f>
        <v>-10.5</v>
      </c>
      <c r="BT200" s="32">
        <f>IF($BF200&gt;$Y$7,"",IF(AND($BF200=$Y$7,$BG200=23),"",Entrées!O228-Entrées!O227))</f>
        <v>1534</v>
      </c>
      <c r="BU200" s="32">
        <f>IF($BF200&gt;$Y$7,"",IF(AND($BF200=$Y$7,$BG200=23),"",Entrées!P228-Entrées!P227))</f>
        <v>1</v>
      </c>
      <c r="BV200" s="32">
        <f>IF($BF200&gt;$Y$7,"",IF(AND($BF200=$Y$7,$BG200=23),"",Entrées!Q228-Entrées!Q227))</f>
        <v>0</v>
      </c>
      <c r="BW200" s="32">
        <f>IF($BF200&gt;$Y$7,"",IF(AND($BF200=$Y$7,$BG200=23),"",Entrées!R228-Entrées!R227))</f>
        <v>329</v>
      </c>
      <c r="BX200" s="32">
        <f>IF($BF200&gt;$Y$7,"",IF(AND($BF200=$Y$7,$BG200=23),"",Entrées!S228-Entrées!S227))</f>
        <v>262</v>
      </c>
      <c r="BY200" s="32">
        <f>IF($BF200&gt;$Y$7,"",IF(AND($BF200=$Y$7,$BG200=23),"",Entrées!T228-Entrées!T227))</f>
        <v>0</v>
      </c>
      <c r="BZ200" s="32">
        <f>IF($BF200&gt;$Y$7,"",IF(AND($BF200=$Y$7,$BG200=23),"",Entrées!U228-Entrées!U227))</f>
        <v>93</v>
      </c>
      <c r="CA200" s="32">
        <f>IF($BF200&gt;$Y$7,"",IF(AND($BF200=$Y$7,$BG200=23),"",Entrées!V228-Entrées!V227))</f>
        <v>212</v>
      </c>
      <c r="CB200" s="4"/>
      <c r="CC200" s="4"/>
      <c r="CD200" s="33">
        <f>IF($BF200&lt;=$Y$7,Entrées!J227/CD$2,"")</f>
        <v>0.15407894736842107</v>
      </c>
      <c r="CE200" s="33">
        <f>IF($BF200&lt;=$Y$7,Entrées!K227/CE$2,"")</f>
        <v>0</v>
      </c>
      <c r="CF200" s="11">
        <f t="shared" si="154"/>
        <v>7600</v>
      </c>
      <c r="CG200" s="11">
        <f t="shared" si="155"/>
        <v>4200</v>
      </c>
      <c r="CH200" s="52">
        <f t="shared" si="156"/>
        <v>0.26950009137426939</v>
      </c>
      <c r="CI200" s="52">
        <f t="shared" si="157"/>
        <v>0.11132787698412699</v>
      </c>
      <c r="CK200" s="11"/>
      <c r="CL200" s="4"/>
      <c r="CM200" s="11"/>
      <c r="CN200" s="11"/>
      <c r="CO200" s="4"/>
    </row>
    <row r="201" spans="3:93">
      <c r="C201" s="11">
        <f t="shared" si="221"/>
        <v>6</v>
      </c>
      <c r="D201" s="27">
        <f t="shared" si="218"/>
        <v>5</v>
      </c>
      <c r="E201" s="28">
        <f ca="1">IF($D201&gt;$D$8,"",INDIRECT(ADDRESS(ROW(Entrées!$C$37)+($D201-1)*24+E$11,COLUMN(Entrées!$C$37)+($C201-1),4,TRUE,"Entrées")))</f>
        <v>2327</v>
      </c>
      <c r="F201" s="28">
        <f ca="1">IF($D201&gt;$D$8,"",INDIRECT(ADDRESS(ROW(Entrées!$C$37)+($D201-1)*24+F$11,COLUMN(Entrées!$C$37)+($C201-1),4,TRUE,"Entrées")))</f>
        <v>1770</v>
      </c>
      <c r="G201" s="28">
        <f ca="1">IF($D201&gt;$D$8,"",INDIRECT(ADDRESS(ROW(Entrées!$C$37)+($D201-1)*24+G$11,COLUMN(Entrées!$C$37)+($C201-1),4,TRUE,"Entrées")))</f>
        <v>1775</v>
      </c>
      <c r="H201" s="28">
        <f ca="1">IF($D201&gt;$D$8,"",INDIRECT(ADDRESS(ROW(Entrées!$C$37)+($D201-1)*24+H$11,COLUMN(Entrées!$C$37)+($C201-1),4,TRUE,"Entrées")))</f>
        <v>1772.5</v>
      </c>
      <c r="I201" s="28">
        <f ca="1">IF($D201&gt;$D$8,"",INDIRECT(ADDRESS(ROW(Entrées!$C$37)+($D201-1)*24+I$11,COLUMN(Entrées!$C$37)+($C201-1),4,TRUE,"Entrées")))</f>
        <v>1773</v>
      </c>
      <c r="J201" s="28">
        <f ca="1">IF($D201&gt;$D$8,"",INDIRECT(ADDRESS(ROW(Entrées!$C$37)+($D201-1)*24+J$11,COLUMN(Entrées!$C$37)+($C201-1),4,TRUE,"Entrées")))</f>
        <v>1763</v>
      </c>
      <c r="K201" s="28">
        <f ca="1">IF($D201&gt;$D$8,"",INDIRECT(ADDRESS(ROW(Entrées!$C$37)+($D201-1)*24+K$11,COLUMN(Entrées!$C$37)+($C201-1),4,TRUE,"Entrées")))</f>
        <v>2085.5</v>
      </c>
      <c r="L201" s="28">
        <f ca="1">IF($D201&gt;$D$8,"",INDIRECT(ADDRESS(ROW(Entrées!$C$37)+($D201-1)*24+L$11,COLUMN(Entrées!$C$37)+($C201-1),4,TRUE,"Entrées")))</f>
        <v>3093</v>
      </c>
      <c r="M201" s="28">
        <f ca="1">IF($D201&gt;$D$8,"",INDIRECT(ADDRESS(ROW(Entrées!$C$37)+($D201-1)*24+M$11,COLUMN(Entrées!$C$37)+($C201-1),4,TRUE,"Entrées")))</f>
        <v>4048</v>
      </c>
      <c r="N201" s="28">
        <f ca="1">IF($D201&gt;$D$8,"",INDIRECT(ADDRESS(ROW(Entrées!$C$37)+($D201-1)*24+N$11,COLUMN(Entrées!$C$37)+($C201-1),4,TRUE,"Entrées")))</f>
        <v>4214</v>
      </c>
      <c r="O201" s="28">
        <f ca="1">IF($D201&gt;$D$8,"",INDIRECT(ADDRESS(ROW(Entrées!$C$37)+($D201-1)*24+O$11,COLUMN(Entrées!$C$37)+($C201-1),4,TRUE,"Entrées")))</f>
        <v>4210</v>
      </c>
      <c r="P201" s="28">
        <f ca="1">IF($D201&gt;$D$8,"",INDIRECT(ADDRESS(ROW(Entrées!$C$37)+($D201-1)*24+P$11,COLUMN(Entrées!$C$37)+($C201-1),4,TRUE,"Entrées")))</f>
        <v>4139</v>
      </c>
      <c r="Q201" s="28">
        <f ca="1">IF($D201&gt;$D$8,"",INDIRECT(ADDRESS(ROW(Entrées!$C$37)+($D201-1)*24+Q$11,COLUMN(Entrées!$C$37)+($C201-1),4,TRUE,"Entrées")))</f>
        <v>4187</v>
      </c>
      <c r="R201" s="28">
        <f ca="1">IF($D201&gt;$D$8,"",INDIRECT(ADDRESS(ROW(Entrées!$C$37)+($D201-1)*24+R$11,COLUMN(Entrées!$C$37)+($C201-1),4,TRUE,"Entrées")))</f>
        <v>4119.5</v>
      </c>
      <c r="S201" s="28">
        <f ca="1">IF($D201&gt;$D$8,"",INDIRECT(ADDRESS(ROW(Entrées!$C$37)+($D201-1)*24+S$11,COLUMN(Entrées!$C$37)+($C201-1),4,TRUE,"Entrées")))</f>
        <v>4056.5</v>
      </c>
      <c r="T201" s="28">
        <f ca="1">IF($D201&gt;$D$8,"",INDIRECT(ADDRESS(ROW(Entrées!$C$37)+($D201-1)*24+T$11,COLUMN(Entrées!$C$37)+($C201-1),4,TRUE,"Entrées")))</f>
        <v>3821.5</v>
      </c>
      <c r="U201" s="28">
        <f ca="1">IF($D201&gt;$D$8,"",INDIRECT(ADDRESS(ROW(Entrées!$C$37)+($D201-1)*24+U$11,COLUMN(Entrées!$C$37)+($C201-1),4,TRUE,"Entrées")))</f>
        <v>3356.5</v>
      </c>
      <c r="V201" s="28">
        <f ca="1">IF($D201&gt;$D$8,"",INDIRECT(ADDRESS(ROW(Entrées!$C$37)+($D201-1)*24+V$11,COLUMN(Entrées!$C$37)+($C201-1),4,TRUE,"Entrées")))</f>
        <v>3323.5</v>
      </c>
      <c r="W201" s="28">
        <f ca="1">IF($D201&gt;$D$8,"",INDIRECT(ADDRESS(ROW(Entrées!$C$37)+($D201-1)*24+W$11,COLUMN(Entrées!$C$37)+($C201-1),4,TRUE,"Entrées")))</f>
        <v>3341</v>
      </c>
      <c r="X201" s="28">
        <f ca="1">IF($D201&gt;$D$8,"",INDIRECT(ADDRESS(ROW(Entrées!$C$37)+($D201-1)*24+X$11,COLUMN(Entrées!$C$37)+($C201-1),4,TRUE,"Entrées")))</f>
        <v>3380</v>
      </c>
      <c r="Y201" s="28">
        <f ca="1">IF($D201&gt;$D$8,"",INDIRECT(ADDRESS(ROW(Entrées!$C$37)+($D201-1)*24+Y$11,COLUMN(Entrées!$C$37)+($C201-1),4,TRUE,"Entrées")))</f>
        <v>3440</v>
      </c>
      <c r="Z201" s="28">
        <f ca="1">IF($D201&gt;$D$8,"",INDIRECT(ADDRESS(ROW(Entrées!$C$37)+($D201-1)*24+Z$11,COLUMN(Entrées!$C$37)+($C201-1),4,TRUE,"Entrées")))</f>
        <v>3459.5</v>
      </c>
      <c r="AA201" s="28">
        <f ca="1">IF($D201&gt;$D$8,"",INDIRECT(ADDRESS(ROW(Entrées!$C$37)+($D201-1)*24+AA$11,COLUMN(Entrées!$C$37)+($C201-1),4,TRUE,"Entrées")))</f>
        <v>3400</v>
      </c>
      <c r="AB201" s="28">
        <f ca="1">IF($D201&gt;$D$8,"",INDIRECT(ADDRESS(ROW(Entrées!$C$37)+($D201-1)*24+AB$11,COLUMN(Entrées!$C$37)+($C201-1),4,TRUE,"Entrées")))</f>
        <v>3488</v>
      </c>
      <c r="AC201" s="11"/>
      <c r="AD201" s="40">
        <f t="shared" ca="1" si="217"/>
        <v>3180.9583333333335</v>
      </c>
      <c r="AE201" s="40">
        <f t="shared" ca="1" si="219"/>
        <v>4214</v>
      </c>
      <c r="AF201" s="40">
        <f t="shared" ca="1" si="220"/>
        <v>1763</v>
      </c>
      <c r="AG201" s="4"/>
      <c r="AH201" s="11">
        <f>Entrées!A228</f>
        <v>8</v>
      </c>
      <c r="AI201" s="13">
        <f>Entrées!B228</f>
        <v>23</v>
      </c>
      <c r="AJ201" s="31">
        <f t="shared" ca="1" si="158"/>
        <v>55625.834722222207</v>
      </c>
      <c r="AK201" s="31">
        <f t="shared" ca="1" si="134"/>
        <v>55155.277777777781</v>
      </c>
      <c r="AL201" s="31">
        <f t="shared" ca="1" si="135"/>
        <v>55132.569444444431</v>
      </c>
      <c r="AM201" s="31">
        <f t="shared" ca="1" si="136"/>
        <v>439.35972222222233</v>
      </c>
      <c r="AN201" s="31">
        <f t="shared" ca="1" si="137"/>
        <v>2143.2847222222222</v>
      </c>
      <c r="AO201" s="31">
        <f t="shared" ca="1" si="138"/>
        <v>1711.4715277777773</v>
      </c>
      <c r="AP201" s="31">
        <f t="shared" ca="1" si="139"/>
        <v>43686.806944444448</v>
      </c>
      <c r="AQ201" s="31">
        <f t="shared" ca="1" si="140"/>
        <v>2048.2006944444447</v>
      </c>
      <c r="AR201" s="31">
        <f t="shared" ca="1" si="141"/>
        <v>467.57708333333329</v>
      </c>
      <c r="AS201" s="31">
        <f t="shared" ca="1" si="142"/>
        <v>9872.0041666666693</v>
      </c>
      <c r="AT201" s="31">
        <f t="shared" ca="1" si="143"/>
        <v>-752.91041666666672</v>
      </c>
      <c r="AU201" s="31">
        <f t="shared" ca="1" si="144"/>
        <v>580.30277777777769</v>
      </c>
      <c r="AV201" s="31">
        <f t="shared" ca="1" si="145"/>
        <v>-4570.3041666666659</v>
      </c>
      <c r="AW201" s="31">
        <f t="shared" ca="1" si="146"/>
        <v>53.39583333333335</v>
      </c>
      <c r="AX201" s="31">
        <f t="shared" ca="1" si="147"/>
        <v>1401.9361111111111</v>
      </c>
      <c r="AY201" s="31">
        <f t="shared" ca="1" si="148"/>
        <v>-1132.0805555555555</v>
      </c>
      <c r="AZ201" s="31">
        <f t="shared" ca="1" si="149"/>
        <v>-2177.1819444444441</v>
      </c>
      <c r="BA201" s="31">
        <f t="shared" ca="1" si="150"/>
        <v>644.8125</v>
      </c>
      <c r="BB201" s="31">
        <f t="shared" ca="1" si="151"/>
        <v>-1410.101388888889</v>
      </c>
      <c r="BC201" s="31">
        <f t="shared" ca="1" si="152"/>
        <v>-1800.2902777777781</v>
      </c>
      <c r="BD201" s="11"/>
      <c r="BE201" s="4"/>
      <c r="BF201" s="11">
        <f t="shared" si="153"/>
        <v>8</v>
      </c>
      <c r="BG201" s="11">
        <f t="shared" si="159"/>
        <v>23</v>
      </c>
      <c r="BH201" s="32">
        <f>IF($BF201&gt;$Y$7,"",IF(AND($BF201=$Y$7,$BG201=23),"",Entrées!C229-Entrées!C228))</f>
        <v>-1515.5</v>
      </c>
      <c r="BI201" s="32">
        <f>IF($BF201&gt;$Y$7,"",IF(AND($BF201=$Y$7,$BG201=23),"",Entrées!D229-Entrées!D228))</f>
        <v>-3475</v>
      </c>
      <c r="BJ201" s="32">
        <f>IF($BF201&gt;$Y$7,"",IF(AND($BF201=$Y$7,$BG201=23),"",Entrées!E229-Entrées!E228))</f>
        <v>-3325</v>
      </c>
      <c r="BK201" s="32">
        <f>IF($BF201&gt;$Y$7,"",IF(AND($BF201=$Y$7,$BG201=23),"",Entrées!F229-Entrées!F228))</f>
        <v>-1</v>
      </c>
      <c r="BL201" s="32">
        <f>IF($BF201&gt;$Y$7,"",IF(AND($BF201=$Y$7,$BG201=23),"",Entrées!G229-Entrées!G228))</f>
        <v>-169</v>
      </c>
      <c r="BM201" s="32">
        <f>IF($BF201&gt;$Y$7,"",IF(AND($BF201=$Y$7,$BG201=23),"",Entrées!H229-Entrées!H228))</f>
        <v>-863</v>
      </c>
      <c r="BN201" s="32">
        <f>IF($BF201&gt;$Y$7,"",IF(AND($BF201=$Y$7,$BG201=23),"",Entrées!I229-Entrées!I228))</f>
        <v>-343.5</v>
      </c>
      <c r="BO201" s="32">
        <f>IF($BF201&gt;$Y$7,"",IF(AND($BF201=$Y$7,$BG201=23),"",Entrées!J229-Entrées!J228))</f>
        <v>280</v>
      </c>
      <c r="BP201" s="32">
        <f>IF($BF201&gt;$Y$7,"",IF(AND($BF201=$Y$7,$BG201=23),"",Entrées!K229-Entrées!K228))</f>
        <v>0</v>
      </c>
      <c r="BQ201" s="32">
        <f>IF($BF201&gt;$Y$7,"",IF(AND($BF201=$Y$7,$BG201=23),"",Entrées!L229-Entrées!L228))</f>
        <v>162.5</v>
      </c>
      <c r="BR201" s="32">
        <f>IF($BF201&gt;$Y$7,"",IF(AND($BF201=$Y$7,$BG201=23),"",Entrées!M229-Entrées!M228))</f>
        <v>194</v>
      </c>
      <c r="BS201" s="32">
        <f>IF($BF201&gt;$Y$7,"",IF(AND($BF201=$Y$7,$BG201=23),"",Entrées!N229-Entrées!N228))</f>
        <v>1.5</v>
      </c>
      <c r="BT201" s="32">
        <f>IF($BF201&gt;$Y$7,"",IF(AND($BF201=$Y$7,$BG201=23),"",Entrées!O229-Entrées!O228))</f>
        <v>-777</v>
      </c>
      <c r="BU201" s="32">
        <f>IF($BF201&gt;$Y$7,"",IF(AND($BF201=$Y$7,$BG201=23),"",Entrées!P229-Entrées!P228))</f>
        <v>-6.5</v>
      </c>
      <c r="BV201" s="32">
        <f>IF($BF201&gt;$Y$7,"",IF(AND($BF201=$Y$7,$BG201=23),"",Entrées!Q229-Entrées!Q228))</f>
        <v>-100</v>
      </c>
      <c r="BW201" s="32">
        <f>IF($BF201&gt;$Y$7,"",IF(AND($BF201=$Y$7,$BG201=23),"",Entrées!R229-Entrées!R228))</f>
        <v>321</v>
      </c>
      <c r="BX201" s="32">
        <f>IF($BF201&gt;$Y$7,"",IF(AND($BF201=$Y$7,$BG201=23),"",Entrées!S229-Entrées!S228))</f>
        <v>-1021</v>
      </c>
      <c r="BY201" s="32">
        <f>IF($BF201&gt;$Y$7,"",IF(AND($BF201=$Y$7,$BG201=23),"",Entrées!T229-Entrées!T228))</f>
        <v>0</v>
      </c>
      <c r="BZ201" s="32">
        <f>IF($BF201&gt;$Y$7,"",IF(AND($BF201=$Y$7,$BG201=23),"",Entrées!U229-Entrées!U228))</f>
        <v>-34</v>
      </c>
      <c r="CA201" s="32">
        <f>IF($BF201&gt;$Y$7,"",IF(AND($BF201=$Y$7,$BG201=23),"",Entrées!V229-Entrées!V228))</f>
        <v>-1701</v>
      </c>
      <c r="CB201" s="4"/>
      <c r="CC201" s="4"/>
      <c r="CD201" s="33">
        <f>IF($BF201&lt;=$Y$7,Entrées!J228/CD$2,"")</f>
        <v>0.19394736842105262</v>
      </c>
      <c r="CE201" s="33">
        <f>IF($BF201&lt;=$Y$7,Entrées!K228/CE$2,"")</f>
        <v>0</v>
      </c>
      <c r="CF201" s="11">
        <f t="shared" si="154"/>
        <v>7600</v>
      </c>
      <c r="CG201" s="11">
        <f t="shared" si="155"/>
        <v>4200</v>
      </c>
      <c r="CH201" s="52">
        <f t="shared" si="156"/>
        <v>0.26950009137426939</v>
      </c>
      <c r="CI201" s="52">
        <f t="shared" si="157"/>
        <v>0.11132787698412699</v>
      </c>
      <c r="CK201" s="11"/>
      <c r="CL201" s="4"/>
      <c r="CM201" s="11"/>
      <c r="CN201" s="11"/>
      <c r="CO201" s="4"/>
    </row>
    <row r="202" spans="3:93">
      <c r="C202" s="11">
        <f t="shared" si="221"/>
        <v>6</v>
      </c>
      <c r="D202" s="27">
        <f t="shared" si="218"/>
        <v>6</v>
      </c>
      <c r="E202" s="28">
        <f ca="1">IF($D202&gt;$D$8,"",INDIRECT(ADDRESS(ROW(Entrées!$C$37)+($D202-1)*24+E$11,COLUMN(Entrées!$C$37)+($C202-1),4,TRUE,"Entrées")))</f>
        <v>3355.5</v>
      </c>
      <c r="F202" s="28">
        <f ca="1">IF($D202&gt;$D$8,"",INDIRECT(ADDRESS(ROW(Entrées!$C$37)+($D202-1)*24+F$11,COLUMN(Entrées!$C$37)+($C202-1),4,TRUE,"Entrées")))</f>
        <v>3196</v>
      </c>
      <c r="G202" s="28">
        <f ca="1">IF($D202&gt;$D$8,"",INDIRECT(ADDRESS(ROW(Entrées!$C$37)+($D202-1)*24+G$11,COLUMN(Entrées!$C$37)+($C202-1),4,TRUE,"Entrées")))</f>
        <v>3172</v>
      </c>
      <c r="H202" s="28">
        <f ca="1">IF($D202&gt;$D$8,"",INDIRECT(ADDRESS(ROW(Entrées!$C$37)+($D202-1)*24+H$11,COLUMN(Entrées!$C$37)+($C202-1),4,TRUE,"Entrées")))</f>
        <v>2882</v>
      </c>
      <c r="I202" s="28">
        <f ca="1">IF($D202&gt;$D$8,"",INDIRECT(ADDRESS(ROW(Entrées!$C$37)+($D202-1)*24+I$11,COLUMN(Entrées!$C$37)+($C202-1),4,TRUE,"Entrées")))</f>
        <v>2813</v>
      </c>
      <c r="J202" s="28">
        <f ca="1">IF($D202&gt;$D$8,"",INDIRECT(ADDRESS(ROW(Entrées!$C$37)+($D202-1)*24+J$11,COLUMN(Entrées!$C$37)+($C202-1),4,TRUE,"Entrées")))</f>
        <v>2821.5</v>
      </c>
      <c r="K202" s="28">
        <f ca="1">IF($D202&gt;$D$8,"",INDIRECT(ADDRESS(ROW(Entrées!$C$37)+($D202-1)*24+K$11,COLUMN(Entrées!$C$37)+($C202-1),4,TRUE,"Entrées")))</f>
        <v>2815</v>
      </c>
      <c r="L202" s="28">
        <f ca="1">IF($D202&gt;$D$8,"",INDIRECT(ADDRESS(ROW(Entrées!$C$37)+($D202-1)*24+L$11,COLUMN(Entrées!$C$37)+($C202-1),4,TRUE,"Entrées")))</f>
        <v>2839</v>
      </c>
      <c r="M202" s="28">
        <f ca="1">IF($D202&gt;$D$8,"",INDIRECT(ADDRESS(ROW(Entrées!$C$37)+($D202-1)*24+M$11,COLUMN(Entrées!$C$37)+($C202-1),4,TRUE,"Entrées")))</f>
        <v>3206.5</v>
      </c>
      <c r="N202" s="28">
        <f ca="1">IF($D202&gt;$D$8,"",INDIRECT(ADDRESS(ROW(Entrées!$C$37)+($D202-1)*24+N$11,COLUMN(Entrées!$C$37)+($C202-1),4,TRUE,"Entrées")))</f>
        <v>3385.5</v>
      </c>
      <c r="O202" s="28">
        <f ca="1">IF($D202&gt;$D$8,"",INDIRECT(ADDRESS(ROW(Entrées!$C$37)+($D202-1)*24+O$11,COLUMN(Entrées!$C$37)+($C202-1),4,TRUE,"Entrées")))</f>
        <v>3443</v>
      </c>
      <c r="P202" s="28">
        <f ca="1">IF($D202&gt;$D$8,"",INDIRECT(ADDRESS(ROW(Entrées!$C$37)+($D202-1)*24+P$11,COLUMN(Entrées!$C$37)+($C202-1),4,TRUE,"Entrées")))</f>
        <v>3403.5</v>
      </c>
      <c r="Q202" s="28">
        <f ca="1">IF($D202&gt;$D$8,"",INDIRECT(ADDRESS(ROW(Entrées!$C$37)+($D202-1)*24+Q$11,COLUMN(Entrées!$C$37)+($C202-1),4,TRUE,"Entrées")))</f>
        <v>3503</v>
      </c>
      <c r="R202" s="28">
        <f ca="1">IF($D202&gt;$D$8,"",INDIRECT(ADDRESS(ROW(Entrées!$C$37)+($D202-1)*24+R$11,COLUMN(Entrées!$C$37)+($C202-1),4,TRUE,"Entrées")))</f>
        <v>3630</v>
      </c>
      <c r="S202" s="28">
        <f ca="1">IF($D202&gt;$D$8,"",INDIRECT(ADDRESS(ROW(Entrées!$C$37)+($D202-1)*24+S$11,COLUMN(Entrées!$C$37)+($C202-1),4,TRUE,"Entrées")))</f>
        <v>3377</v>
      </c>
      <c r="T202" s="28">
        <f ca="1">IF($D202&gt;$D$8,"",INDIRECT(ADDRESS(ROW(Entrées!$C$37)+($D202-1)*24+T$11,COLUMN(Entrées!$C$37)+($C202-1),4,TRUE,"Entrées")))</f>
        <v>3257</v>
      </c>
      <c r="U202" s="28">
        <f ca="1">IF($D202&gt;$D$8,"",INDIRECT(ADDRESS(ROW(Entrées!$C$37)+($D202-1)*24+U$11,COLUMN(Entrées!$C$37)+($C202-1),4,TRUE,"Entrées")))</f>
        <v>3051</v>
      </c>
      <c r="V202" s="28">
        <f ca="1">IF($D202&gt;$D$8,"",INDIRECT(ADDRESS(ROW(Entrées!$C$37)+($D202-1)*24+V$11,COLUMN(Entrées!$C$37)+($C202-1),4,TRUE,"Entrées")))</f>
        <v>2855.5</v>
      </c>
      <c r="W202" s="28">
        <f ca="1">IF($D202&gt;$D$8,"",INDIRECT(ADDRESS(ROW(Entrées!$C$37)+($D202-1)*24+W$11,COLUMN(Entrées!$C$37)+($C202-1),4,TRUE,"Entrées")))</f>
        <v>3030</v>
      </c>
      <c r="X202" s="28">
        <f ca="1">IF($D202&gt;$D$8,"",INDIRECT(ADDRESS(ROW(Entrées!$C$37)+($D202-1)*24+X$11,COLUMN(Entrées!$C$37)+($C202-1),4,TRUE,"Entrées")))</f>
        <v>3492</v>
      </c>
      <c r="Y202" s="28">
        <f ca="1">IF($D202&gt;$D$8,"",INDIRECT(ADDRESS(ROW(Entrées!$C$37)+($D202-1)*24+Y$11,COLUMN(Entrées!$C$37)+($C202-1),4,TRUE,"Entrées")))</f>
        <v>3862</v>
      </c>
      <c r="Z202" s="28">
        <f ca="1">IF($D202&gt;$D$8,"",INDIRECT(ADDRESS(ROW(Entrées!$C$37)+($D202-1)*24+Z$11,COLUMN(Entrées!$C$37)+($C202-1),4,TRUE,"Entrées")))</f>
        <v>3872</v>
      </c>
      <c r="AA202" s="28">
        <f ca="1">IF($D202&gt;$D$8,"",INDIRECT(ADDRESS(ROW(Entrées!$C$37)+($D202-1)*24+AA$11,COLUMN(Entrées!$C$37)+($C202-1),4,TRUE,"Entrées")))</f>
        <v>3788.5</v>
      </c>
      <c r="AB202" s="28">
        <f ca="1">IF($D202&gt;$D$8,"",INDIRECT(ADDRESS(ROW(Entrées!$C$37)+($D202-1)*24+AB$11,COLUMN(Entrées!$C$37)+($C202-1),4,TRUE,"Entrées")))</f>
        <v>3328.5</v>
      </c>
      <c r="AC202" s="11"/>
      <c r="AD202" s="40">
        <f t="shared" ca="1" si="217"/>
        <v>3265.7916666666665</v>
      </c>
      <c r="AE202" s="40">
        <f t="shared" ca="1" si="219"/>
        <v>3872</v>
      </c>
      <c r="AF202" s="40">
        <f t="shared" ca="1" si="220"/>
        <v>2813</v>
      </c>
      <c r="AG202" s="4"/>
      <c r="AH202" s="11">
        <f>Entrées!A229</f>
        <v>9</v>
      </c>
      <c r="AI202" s="13">
        <f>Entrées!B229</f>
        <v>0</v>
      </c>
      <c r="AJ202" s="31">
        <f t="shared" ca="1" si="158"/>
        <v>55625.834722222207</v>
      </c>
      <c r="AK202" s="31">
        <f t="shared" ca="1" si="134"/>
        <v>55155.277777777781</v>
      </c>
      <c r="AL202" s="31">
        <f t="shared" ca="1" si="135"/>
        <v>55132.569444444431</v>
      </c>
      <c r="AM202" s="31">
        <f t="shared" ca="1" si="136"/>
        <v>439.35972222222233</v>
      </c>
      <c r="AN202" s="31">
        <f t="shared" ca="1" si="137"/>
        <v>2143.2847222222222</v>
      </c>
      <c r="AO202" s="31">
        <f t="shared" ca="1" si="138"/>
        <v>1711.4715277777773</v>
      </c>
      <c r="AP202" s="31">
        <f t="shared" ca="1" si="139"/>
        <v>43686.806944444448</v>
      </c>
      <c r="AQ202" s="31">
        <f t="shared" ca="1" si="140"/>
        <v>2048.2006944444447</v>
      </c>
      <c r="AR202" s="31">
        <f t="shared" ca="1" si="141"/>
        <v>467.57708333333329</v>
      </c>
      <c r="AS202" s="31">
        <f t="shared" ca="1" si="142"/>
        <v>9872.0041666666693</v>
      </c>
      <c r="AT202" s="31">
        <f t="shared" ca="1" si="143"/>
        <v>-752.91041666666672</v>
      </c>
      <c r="AU202" s="31">
        <f t="shared" ca="1" si="144"/>
        <v>580.30277777777769</v>
      </c>
      <c r="AV202" s="31">
        <f t="shared" ca="1" si="145"/>
        <v>-4570.3041666666659</v>
      </c>
      <c r="AW202" s="31">
        <f t="shared" ca="1" si="146"/>
        <v>53.39583333333335</v>
      </c>
      <c r="AX202" s="31">
        <f t="shared" ca="1" si="147"/>
        <v>1401.9361111111111</v>
      </c>
      <c r="AY202" s="31">
        <f t="shared" ca="1" si="148"/>
        <v>-1132.0805555555555</v>
      </c>
      <c r="AZ202" s="31">
        <f t="shared" ca="1" si="149"/>
        <v>-2177.1819444444441</v>
      </c>
      <c r="BA202" s="31">
        <f t="shared" ca="1" si="150"/>
        <v>644.8125</v>
      </c>
      <c r="BB202" s="31">
        <f t="shared" ca="1" si="151"/>
        <v>-1410.101388888889</v>
      </c>
      <c r="BC202" s="31">
        <f t="shared" ca="1" si="152"/>
        <v>-1800.2902777777781</v>
      </c>
      <c r="BD202" s="11"/>
      <c r="BE202" s="4"/>
      <c r="BF202" s="11">
        <f t="shared" si="153"/>
        <v>9</v>
      </c>
      <c r="BG202" s="11">
        <f t="shared" si="159"/>
        <v>0</v>
      </c>
      <c r="BH202" s="32">
        <f>IF($BF202&gt;$Y$7,"",IF(AND($BF202=$Y$7,$BG202=23),"",Entrées!C230-Entrées!C229))</f>
        <v>-3976.5</v>
      </c>
      <c r="BI202" s="32">
        <f>IF($BF202&gt;$Y$7,"",IF(AND($BF202=$Y$7,$BG202=23),"",Entrées!D230-Entrées!D229))</f>
        <v>-2475</v>
      </c>
      <c r="BJ202" s="32">
        <f>IF($BF202&gt;$Y$7,"",IF(AND($BF202=$Y$7,$BG202=23),"",Entrées!E230-Entrées!E229))</f>
        <v>-2687.5</v>
      </c>
      <c r="BK202" s="32">
        <f>IF($BF202&gt;$Y$7,"",IF(AND($BF202=$Y$7,$BG202=23),"",Entrées!F230-Entrées!F229))</f>
        <v>-0.5</v>
      </c>
      <c r="BL202" s="32">
        <f>IF($BF202&gt;$Y$7,"",IF(AND($BF202=$Y$7,$BG202=23),"",Entrées!G230-Entrées!G229))</f>
        <v>-210</v>
      </c>
      <c r="BM202" s="32">
        <f>IF($BF202&gt;$Y$7,"",IF(AND($BF202=$Y$7,$BG202=23),"",Entrées!H230-Entrées!H229))</f>
        <v>-780.5</v>
      </c>
      <c r="BN202" s="32">
        <f>IF($BF202&gt;$Y$7,"",IF(AND($BF202=$Y$7,$BG202=23),"",Entrées!I230-Entrées!I229))</f>
        <v>-283</v>
      </c>
      <c r="BO202" s="32">
        <f>IF($BF202&gt;$Y$7,"",IF(AND($BF202=$Y$7,$BG202=23),"",Entrées!J230-Entrées!J229))</f>
        <v>299</v>
      </c>
      <c r="BP202" s="32">
        <f>IF($BF202&gt;$Y$7,"",IF(AND($BF202=$Y$7,$BG202=23),"",Entrées!K230-Entrées!K229))</f>
        <v>0</v>
      </c>
      <c r="BQ202" s="32">
        <f>IF($BF202&gt;$Y$7,"",IF(AND($BF202=$Y$7,$BG202=23),"",Entrées!L230-Entrées!L229))</f>
        <v>-1213</v>
      </c>
      <c r="BR202" s="32">
        <f>IF($BF202&gt;$Y$7,"",IF(AND($BF202=$Y$7,$BG202=23),"",Entrées!M230-Entrées!M229))</f>
        <v>-357</v>
      </c>
      <c r="BS202" s="32">
        <f>IF($BF202&gt;$Y$7,"",IF(AND($BF202=$Y$7,$BG202=23),"",Entrées!N230-Entrées!N229))</f>
        <v>1</v>
      </c>
      <c r="BT202" s="32">
        <f>IF($BF202&gt;$Y$7,"",IF(AND($BF202=$Y$7,$BG202=23),"",Entrées!O230-Entrées!O229))</f>
        <v>-1433</v>
      </c>
      <c r="BU202" s="32">
        <f>IF($BF202&gt;$Y$7,"",IF(AND($BF202=$Y$7,$BG202=23),"",Entrées!P230-Entrées!P229))</f>
        <v>-4.5</v>
      </c>
      <c r="BV202" s="32">
        <f>IF($BF202&gt;$Y$7,"",IF(AND($BF202=$Y$7,$BG202=23),"",Entrées!Q230-Entrées!Q229))</f>
        <v>0</v>
      </c>
      <c r="BW202" s="32">
        <f>IF($BF202&gt;$Y$7,"",IF(AND($BF202=$Y$7,$BG202=23),"",Entrées!R230-Entrées!R229))</f>
        <v>57</v>
      </c>
      <c r="BX202" s="32">
        <f>IF($BF202&gt;$Y$7,"",IF(AND($BF202=$Y$7,$BG202=23),"",Entrées!S230-Entrées!S229))</f>
        <v>69</v>
      </c>
      <c r="BY202" s="32">
        <f>IF($BF202&gt;$Y$7,"",IF(AND($BF202=$Y$7,$BG202=23),"",Entrées!T230-Entrées!T229))</f>
        <v>-100</v>
      </c>
      <c r="BZ202" s="32">
        <f>IF($BF202&gt;$Y$7,"",IF(AND($BF202=$Y$7,$BG202=23),"",Entrées!U230-Entrées!U229))</f>
        <v>-163</v>
      </c>
      <c r="CA202" s="32">
        <f>IF($BF202&gt;$Y$7,"",IF(AND($BF202=$Y$7,$BG202=23),"",Entrées!V230-Entrées!V229))</f>
        <v>71</v>
      </c>
      <c r="CB202" s="4"/>
      <c r="CC202" s="4"/>
      <c r="CD202" s="33">
        <f>IF($BF202&lt;=$Y$7,Entrées!J229/CD$2,"")</f>
        <v>0.23078947368421052</v>
      </c>
      <c r="CE202" s="33">
        <f>IF($BF202&lt;=$Y$7,Entrées!K229/CE$2,"")</f>
        <v>0</v>
      </c>
      <c r="CF202" s="11">
        <f t="shared" si="154"/>
        <v>7600</v>
      </c>
      <c r="CG202" s="11">
        <f t="shared" si="155"/>
        <v>4200</v>
      </c>
      <c r="CH202" s="52">
        <f t="shared" si="156"/>
        <v>0.26950009137426939</v>
      </c>
      <c r="CI202" s="52">
        <f t="shared" si="157"/>
        <v>0.11132787698412699</v>
      </c>
      <c r="CK202" s="11"/>
      <c r="CL202" s="4"/>
      <c r="CM202" s="11"/>
      <c r="CN202" s="11"/>
      <c r="CO202" s="4"/>
    </row>
    <row r="203" spans="3:93">
      <c r="C203" s="11">
        <f t="shared" si="221"/>
        <v>6</v>
      </c>
      <c r="D203" s="27">
        <f t="shared" si="218"/>
        <v>7</v>
      </c>
      <c r="E203" s="28">
        <f ca="1">IF($D203&gt;$D$8,"",INDIRECT(ADDRESS(ROW(Entrées!$C$37)+($D203-1)*24+E$11,COLUMN(Entrées!$C$37)+($C203-1),4,TRUE,"Entrées")))</f>
        <v>2199.5</v>
      </c>
      <c r="F203" s="28">
        <f ca="1">IF($D203&gt;$D$8,"",INDIRECT(ADDRESS(ROW(Entrées!$C$37)+($D203-1)*24+F$11,COLUMN(Entrées!$C$37)+($C203-1),4,TRUE,"Entrées")))</f>
        <v>1579.5</v>
      </c>
      <c r="G203" s="28">
        <f ca="1">IF($D203&gt;$D$8,"",INDIRECT(ADDRESS(ROW(Entrées!$C$37)+($D203-1)*24+G$11,COLUMN(Entrées!$C$37)+($C203-1),4,TRUE,"Entrées")))</f>
        <v>1642</v>
      </c>
      <c r="H203" s="28">
        <f ca="1">IF($D203&gt;$D$8,"",INDIRECT(ADDRESS(ROW(Entrées!$C$37)+($D203-1)*24+H$11,COLUMN(Entrées!$C$37)+($C203-1),4,TRUE,"Entrées")))</f>
        <v>1644</v>
      </c>
      <c r="I203" s="28">
        <f ca="1">IF($D203&gt;$D$8,"",INDIRECT(ADDRESS(ROW(Entrées!$C$37)+($D203-1)*24+I$11,COLUMN(Entrées!$C$37)+($C203-1),4,TRUE,"Entrées")))</f>
        <v>1587.5</v>
      </c>
      <c r="J203" s="28">
        <f ca="1">IF($D203&gt;$D$8,"",INDIRECT(ADDRESS(ROW(Entrées!$C$37)+($D203-1)*24+J$11,COLUMN(Entrées!$C$37)+($C203-1),4,TRUE,"Entrées")))</f>
        <v>1496.5</v>
      </c>
      <c r="K203" s="28">
        <f ca="1">IF($D203&gt;$D$8,"",INDIRECT(ADDRESS(ROW(Entrées!$C$37)+($D203-1)*24+K$11,COLUMN(Entrées!$C$37)+($C203-1),4,TRUE,"Entrées")))</f>
        <v>1521.5</v>
      </c>
      <c r="L203" s="28">
        <f ca="1">IF($D203&gt;$D$8,"",INDIRECT(ADDRESS(ROW(Entrées!$C$37)+($D203-1)*24+L$11,COLUMN(Entrées!$C$37)+($C203-1),4,TRUE,"Entrées")))</f>
        <v>1654</v>
      </c>
      <c r="M203" s="28">
        <f ca="1">IF($D203&gt;$D$8,"",INDIRECT(ADDRESS(ROW(Entrées!$C$37)+($D203-1)*24+M$11,COLUMN(Entrées!$C$37)+($C203-1),4,TRUE,"Entrées")))</f>
        <v>1851.5</v>
      </c>
      <c r="N203" s="28">
        <f ca="1">IF($D203&gt;$D$8,"",INDIRECT(ADDRESS(ROW(Entrées!$C$37)+($D203-1)*24+N$11,COLUMN(Entrées!$C$37)+($C203-1),4,TRUE,"Entrées")))</f>
        <v>2010</v>
      </c>
      <c r="O203" s="28">
        <f ca="1">IF($D203&gt;$D$8,"",INDIRECT(ADDRESS(ROW(Entrées!$C$37)+($D203-1)*24+O$11,COLUMN(Entrées!$C$37)+($C203-1),4,TRUE,"Entrées")))</f>
        <v>2008.5</v>
      </c>
      <c r="P203" s="28">
        <f ca="1">IF($D203&gt;$D$8,"",INDIRECT(ADDRESS(ROW(Entrées!$C$37)+($D203-1)*24+P$11,COLUMN(Entrées!$C$37)+($C203-1),4,TRUE,"Entrées")))</f>
        <v>1805.5</v>
      </c>
      <c r="Q203" s="28">
        <f ca="1">IF($D203&gt;$D$8,"",INDIRECT(ADDRESS(ROW(Entrées!$C$37)+($D203-1)*24+Q$11,COLUMN(Entrées!$C$37)+($C203-1),4,TRUE,"Entrées")))</f>
        <v>1506</v>
      </c>
      <c r="R203" s="28">
        <f ca="1">IF($D203&gt;$D$8,"",INDIRECT(ADDRESS(ROW(Entrées!$C$37)+($D203-1)*24+R$11,COLUMN(Entrées!$C$37)+($C203-1),4,TRUE,"Entrées")))</f>
        <v>1509.5</v>
      </c>
      <c r="S203" s="28">
        <f ca="1">IF($D203&gt;$D$8,"",INDIRECT(ADDRESS(ROW(Entrées!$C$37)+($D203-1)*24+S$11,COLUMN(Entrées!$C$37)+($C203-1),4,TRUE,"Entrées")))</f>
        <v>1523</v>
      </c>
      <c r="T203" s="28">
        <f ca="1">IF($D203&gt;$D$8,"",INDIRECT(ADDRESS(ROW(Entrées!$C$37)+($D203-1)*24+T$11,COLUMN(Entrées!$C$37)+($C203-1),4,TRUE,"Entrées")))</f>
        <v>1517</v>
      </c>
      <c r="U203" s="28">
        <f ca="1">IF($D203&gt;$D$8,"",INDIRECT(ADDRESS(ROW(Entrées!$C$37)+($D203-1)*24+U$11,COLUMN(Entrées!$C$37)+($C203-1),4,TRUE,"Entrées")))</f>
        <v>1477</v>
      </c>
      <c r="V203" s="28">
        <f ca="1">IF($D203&gt;$D$8,"",INDIRECT(ADDRESS(ROW(Entrées!$C$37)+($D203-1)*24+V$11,COLUMN(Entrées!$C$37)+($C203-1),4,TRUE,"Entrées")))</f>
        <v>1443.5</v>
      </c>
      <c r="W203" s="28">
        <f ca="1">IF($D203&gt;$D$8,"",INDIRECT(ADDRESS(ROW(Entrées!$C$37)+($D203-1)*24+W$11,COLUMN(Entrées!$C$37)+($C203-1),4,TRUE,"Entrées")))</f>
        <v>1644</v>
      </c>
      <c r="X203" s="28">
        <f ca="1">IF($D203&gt;$D$8,"",INDIRECT(ADDRESS(ROW(Entrées!$C$37)+($D203-1)*24+X$11,COLUMN(Entrées!$C$37)+($C203-1),4,TRUE,"Entrées")))</f>
        <v>1892.5</v>
      </c>
      <c r="Y203" s="28">
        <f ca="1">IF($D203&gt;$D$8,"",INDIRECT(ADDRESS(ROW(Entrées!$C$37)+($D203-1)*24+Y$11,COLUMN(Entrées!$C$37)+($C203-1),4,TRUE,"Entrées")))</f>
        <v>2145.5</v>
      </c>
      <c r="Z203" s="28">
        <f ca="1">IF($D203&gt;$D$8,"",INDIRECT(ADDRESS(ROW(Entrées!$C$37)+($D203-1)*24+Z$11,COLUMN(Entrées!$C$37)+($C203-1),4,TRUE,"Entrées")))</f>
        <v>2128</v>
      </c>
      <c r="AA203" s="28">
        <f ca="1">IF($D203&gt;$D$8,"",INDIRECT(ADDRESS(ROW(Entrées!$C$37)+($D203-1)*24+AA$11,COLUMN(Entrées!$C$37)+($C203-1),4,TRUE,"Entrées")))</f>
        <v>2057.5</v>
      </c>
      <c r="AB203" s="28">
        <f ca="1">IF($D203&gt;$D$8,"",INDIRECT(ADDRESS(ROW(Entrées!$C$37)+($D203-1)*24+AB$11,COLUMN(Entrées!$C$37)+($C203-1),4,TRUE,"Entrées")))</f>
        <v>2136</v>
      </c>
      <c r="AC203" s="11"/>
      <c r="AD203" s="40">
        <f t="shared" ca="1" si="217"/>
        <v>1749.1458333333333</v>
      </c>
      <c r="AE203" s="40">
        <f t="shared" ca="1" si="219"/>
        <v>2199.5</v>
      </c>
      <c r="AF203" s="40">
        <f t="shared" ca="1" si="220"/>
        <v>1443.5</v>
      </c>
      <c r="AG203" s="4"/>
      <c r="AH203" s="11">
        <f>Entrées!A230</f>
        <v>9</v>
      </c>
      <c r="AI203" s="13">
        <f>Entrées!B230</f>
        <v>1</v>
      </c>
      <c r="AJ203" s="31">
        <f t="shared" ca="1" si="158"/>
        <v>55625.834722222207</v>
      </c>
      <c r="AK203" s="31">
        <f t="shared" ref="AK203:AK266" ca="1" si="222">IF($AH203&gt;$Y$7,"",AK202)</f>
        <v>55155.277777777781</v>
      </c>
      <c r="AL203" s="31">
        <f t="shared" ref="AL203:AL266" ca="1" si="223">IF($AH203&gt;$Y$7,"",AL202)</f>
        <v>55132.569444444431</v>
      </c>
      <c r="AM203" s="31">
        <f t="shared" ref="AM203:AM266" ca="1" si="224">IF($AH203&gt;$Y$7,"",AM202)</f>
        <v>439.35972222222233</v>
      </c>
      <c r="AN203" s="31">
        <f t="shared" ref="AN203:AN266" ca="1" si="225">IF($AH203&gt;$Y$7,"",AN202)</f>
        <v>2143.2847222222222</v>
      </c>
      <c r="AO203" s="31">
        <f t="shared" ref="AO203:AO266" ca="1" si="226">IF($AH203&gt;$Y$7,"",AO202)</f>
        <v>1711.4715277777773</v>
      </c>
      <c r="AP203" s="31">
        <f t="shared" ref="AP203:AP266" ca="1" si="227">IF($AH203&gt;$Y$7,"",AP202)</f>
        <v>43686.806944444448</v>
      </c>
      <c r="AQ203" s="31">
        <f t="shared" ref="AQ203:AQ266" ca="1" si="228">IF($AH203&gt;$Y$7,"",AQ202)</f>
        <v>2048.2006944444447</v>
      </c>
      <c r="AR203" s="31">
        <f t="shared" ref="AR203:AR266" ca="1" si="229">IF($AH203&gt;$Y$7,"",AR202)</f>
        <v>467.57708333333329</v>
      </c>
      <c r="AS203" s="31">
        <f t="shared" ref="AS203:AS266" ca="1" si="230">IF($AH203&gt;$Y$7,"",AS202)</f>
        <v>9872.0041666666693</v>
      </c>
      <c r="AT203" s="31">
        <f t="shared" ref="AT203:AT266" ca="1" si="231">IF($AH203&gt;$Y$7,"",AT202)</f>
        <v>-752.91041666666672</v>
      </c>
      <c r="AU203" s="31">
        <f t="shared" ref="AU203:AU266" ca="1" si="232">IF($AH203&gt;$Y$7,"",AU202)</f>
        <v>580.30277777777769</v>
      </c>
      <c r="AV203" s="31">
        <f t="shared" ref="AV203:AV266" ca="1" si="233">IF($AH203&gt;$Y$7,"",AV202)</f>
        <v>-4570.3041666666659</v>
      </c>
      <c r="AW203" s="31">
        <f t="shared" ref="AW203:AW266" ca="1" si="234">IF($AH203&gt;$Y$7,"",AW202)</f>
        <v>53.39583333333335</v>
      </c>
      <c r="AX203" s="31">
        <f t="shared" ref="AX203:AX266" ca="1" si="235">IF($AH203&gt;$Y$7,"",AX202)</f>
        <v>1401.9361111111111</v>
      </c>
      <c r="AY203" s="31">
        <f t="shared" ref="AY203:AY266" ca="1" si="236">IF($AH203&gt;$Y$7,"",AY202)</f>
        <v>-1132.0805555555555</v>
      </c>
      <c r="AZ203" s="31">
        <f t="shared" ref="AZ203:AZ266" ca="1" si="237">IF($AH203&gt;$Y$7,"",AZ202)</f>
        <v>-2177.1819444444441</v>
      </c>
      <c r="BA203" s="31">
        <f t="shared" ref="BA203:BA266" ca="1" si="238">IF($AH203&gt;$Y$7,"",BA202)</f>
        <v>644.8125</v>
      </c>
      <c r="BB203" s="31">
        <f t="shared" ref="BB203:BB266" ca="1" si="239">IF($AH203&gt;$Y$7,"",BB202)</f>
        <v>-1410.101388888889</v>
      </c>
      <c r="BC203" s="31">
        <f t="shared" ref="BC203:BC266" ca="1" si="240">IF($AH203&gt;$Y$7,"",BC202)</f>
        <v>-1800.2902777777781</v>
      </c>
      <c r="BD203" s="11"/>
      <c r="BE203" s="11"/>
      <c r="BF203" s="11">
        <f t="shared" ref="BF203:BF266" si="241">AH203</f>
        <v>9</v>
      </c>
      <c r="BG203" s="11">
        <f t="shared" si="159"/>
        <v>1</v>
      </c>
      <c r="BH203" s="32">
        <f>IF($BF203&gt;$Y$7,"",IF(AND($BF203=$Y$7,$BG203=23),"",Entrées!C231-Entrées!C230))</f>
        <v>-672.5</v>
      </c>
      <c r="BI203" s="32">
        <f>IF($BF203&gt;$Y$7,"",IF(AND($BF203=$Y$7,$BG203=23),"",Entrées!D231-Entrées!D230))</f>
        <v>-1087.5</v>
      </c>
      <c r="BJ203" s="32">
        <f>IF($BF203&gt;$Y$7,"",IF(AND($BF203=$Y$7,$BG203=23),"",Entrées!E231-Entrées!E230))</f>
        <v>-1037.5</v>
      </c>
      <c r="BK203" s="32">
        <f>IF($BF203&gt;$Y$7,"",IF(AND($BF203=$Y$7,$BG203=23),"",Entrées!F231-Entrées!F230))</f>
        <v>1.5</v>
      </c>
      <c r="BL203" s="32">
        <f>IF($BF203&gt;$Y$7,"",IF(AND($BF203=$Y$7,$BG203=23),"",Entrées!G231-Entrées!G230))</f>
        <v>-21.5</v>
      </c>
      <c r="BM203" s="32">
        <f>IF($BF203&gt;$Y$7,"",IF(AND($BF203=$Y$7,$BG203=23),"",Entrées!H231-Entrées!H230))</f>
        <v>-219</v>
      </c>
      <c r="BN203" s="32">
        <f>IF($BF203&gt;$Y$7,"",IF(AND($BF203=$Y$7,$BG203=23),"",Entrées!I231-Entrées!I230))</f>
        <v>108</v>
      </c>
      <c r="BO203" s="32">
        <f>IF($BF203&gt;$Y$7,"",IF(AND($BF203=$Y$7,$BG203=23),"",Entrées!J231-Entrées!J230))</f>
        <v>246.5</v>
      </c>
      <c r="BP203" s="32">
        <f>IF($BF203&gt;$Y$7,"",IF(AND($BF203=$Y$7,$BG203=23),"",Entrées!K231-Entrées!K230))</f>
        <v>0</v>
      </c>
      <c r="BQ203" s="32">
        <f>IF($BF203&gt;$Y$7,"",IF(AND($BF203=$Y$7,$BG203=23),"",Entrées!L231-Entrées!L230))</f>
        <v>-538</v>
      </c>
      <c r="BR203" s="32">
        <f>IF($BF203&gt;$Y$7,"",IF(AND($BF203=$Y$7,$BG203=23),"",Entrées!M231-Entrées!M230))</f>
        <v>-303</v>
      </c>
      <c r="BS203" s="32">
        <f>IF($BF203&gt;$Y$7,"",IF(AND($BF203=$Y$7,$BG203=23),"",Entrées!N231-Entrées!N230))</f>
        <v>0.5</v>
      </c>
      <c r="BT203" s="32">
        <f>IF($BF203&gt;$Y$7,"",IF(AND($BF203=$Y$7,$BG203=23),"",Entrées!O231-Entrées!O230))</f>
        <v>53.5</v>
      </c>
      <c r="BU203" s="32">
        <f>IF($BF203&gt;$Y$7,"",IF(AND($BF203=$Y$7,$BG203=23),"",Entrées!P231-Entrées!P230))</f>
        <v>-0.5</v>
      </c>
      <c r="BV203" s="32">
        <f>IF($BF203&gt;$Y$7,"",IF(AND($BF203=$Y$7,$BG203=23),"",Entrées!Q231-Entrées!Q230))</f>
        <v>0</v>
      </c>
      <c r="BW203" s="32">
        <f>IF($BF203&gt;$Y$7,"",IF(AND($BF203=$Y$7,$BG203=23),"",Entrées!R231-Entrées!R230))</f>
        <v>-594</v>
      </c>
      <c r="BX203" s="32">
        <f>IF($BF203&gt;$Y$7,"",IF(AND($BF203=$Y$7,$BG203=23),"",Entrées!S231-Entrées!S230))</f>
        <v>32</v>
      </c>
      <c r="BY203" s="32">
        <f>IF($BF203&gt;$Y$7,"",IF(AND($BF203=$Y$7,$BG203=23),"",Entrées!T231-Entrées!T230))</f>
        <v>0</v>
      </c>
      <c r="BZ203" s="32">
        <f>IF($BF203&gt;$Y$7,"",IF(AND($BF203=$Y$7,$BG203=23),"",Entrées!U231-Entrées!U230))</f>
        <v>-218</v>
      </c>
      <c r="CA203" s="32">
        <f>IF($BF203&gt;$Y$7,"",IF(AND($BF203=$Y$7,$BG203=23),"",Entrées!V231-Entrées!V230))</f>
        <v>483</v>
      </c>
      <c r="CB203" s="11"/>
      <c r="CD203" s="33">
        <f>IF($BF203&lt;=$Y$7,Entrées!J230/CD$2,"")</f>
        <v>0.27013157894736844</v>
      </c>
      <c r="CE203" s="33">
        <f>IF($BF203&lt;=$Y$7,Entrées!K230/CE$2,"")</f>
        <v>0</v>
      </c>
      <c r="CF203" s="11">
        <f t="shared" ref="CF203:CF266" si="242">CD$2</f>
        <v>7600</v>
      </c>
      <c r="CG203" s="11">
        <f t="shared" ref="CG203:CG266" si="243">CE$2</f>
        <v>4200</v>
      </c>
      <c r="CH203" s="52">
        <f t="shared" ref="CH203:CH266" si="244">CD$4</f>
        <v>0.26950009137426939</v>
      </c>
      <c r="CI203" s="52">
        <f t="shared" ref="CI203:CI266" si="245">CE$4</f>
        <v>0.11132787698412699</v>
      </c>
      <c r="CK203" s="11"/>
      <c r="CL203" s="11"/>
      <c r="CM203" s="11"/>
      <c r="CN203" s="11"/>
      <c r="CO203" s="11"/>
    </row>
    <row r="204" spans="3:93">
      <c r="C204" s="11">
        <f t="shared" si="221"/>
        <v>6</v>
      </c>
      <c r="D204" s="27">
        <f t="shared" si="218"/>
        <v>8</v>
      </c>
      <c r="E204" s="28">
        <f ca="1">IF($D204&gt;$D$8,"",INDIRECT(ADDRESS(ROW(Entrées!$C$37)+($D204-1)*24+E$11,COLUMN(Entrées!$C$37)+($C204-1),4,TRUE,"Entrées")))</f>
        <v>2108.5</v>
      </c>
      <c r="F204" s="28">
        <f ca="1">IF($D204&gt;$D$8,"",INDIRECT(ADDRESS(ROW(Entrées!$C$37)+($D204-1)*24+F$11,COLUMN(Entrées!$C$37)+($C204-1),4,TRUE,"Entrées")))</f>
        <v>1787.5</v>
      </c>
      <c r="G204" s="28">
        <f ca="1">IF($D204&gt;$D$8,"",INDIRECT(ADDRESS(ROW(Entrées!$C$37)+($D204-1)*24+G$11,COLUMN(Entrées!$C$37)+($C204-1),4,TRUE,"Entrées")))</f>
        <v>1137.5</v>
      </c>
      <c r="H204" s="28">
        <f ca="1">IF($D204&gt;$D$8,"",INDIRECT(ADDRESS(ROW(Entrées!$C$37)+($D204-1)*24+H$11,COLUMN(Entrées!$C$37)+($C204-1),4,TRUE,"Entrées")))</f>
        <v>1132.5</v>
      </c>
      <c r="I204" s="28">
        <f ca="1">IF($D204&gt;$D$8,"",INDIRECT(ADDRESS(ROW(Entrées!$C$37)+($D204-1)*24+I$11,COLUMN(Entrées!$C$37)+($C204-1),4,TRUE,"Entrées")))</f>
        <v>1208.5</v>
      </c>
      <c r="J204" s="28">
        <f ca="1">IF($D204&gt;$D$8,"",INDIRECT(ADDRESS(ROW(Entrées!$C$37)+($D204-1)*24+J$11,COLUMN(Entrées!$C$37)+($C204-1),4,TRUE,"Entrées")))</f>
        <v>1632</v>
      </c>
      <c r="K204" s="28">
        <f ca="1">IF($D204&gt;$D$8,"",INDIRECT(ADDRESS(ROW(Entrées!$C$37)+($D204-1)*24+K$11,COLUMN(Entrées!$C$37)+($C204-1),4,TRUE,"Entrées")))</f>
        <v>2648</v>
      </c>
      <c r="L204" s="28">
        <f ca="1">IF($D204&gt;$D$8,"",INDIRECT(ADDRESS(ROW(Entrées!$C$37)+($D204-1)*24+L$11,COLUMN(Entrées!$C$37)+($C204-1),4,TRUE,"Entrées")))</f>
        <v>3823.5</v>
      </c>
      <c r="M204" s="28">
        <f ca="1">IF($D204&gt;$D$8,"",INDIRECT(ADDRESS(ROW(Entrées!$C$37)+($D204-1)*24+M$11,COLUMN(Entrées!$C$37)+($C204-1),4,TRUE,"Entrées")))</f>
        <v>4208</v>
      </c>
      <c r="N204" s="28">
        <f ca="1">IF($D204&gt;$D$8,"",INDIRECT(ADDRESS(ROW(Entrées!$C$37)+($D204-1)*24+N$11,COLUMN(Entrées!$C$37)+($C204-1),4,TRUE,"Entrées")))</f>
        <v>4204</v>
      </c>
      <c r="O204" s="28">
        <f ca="1">IF($D204&gt;$D$8,"",INDIRECT(ADDRESS(ROW(Entrées!$C$37)+($D204-1)*24+O$11,COLUMN(Entrées!$C$37)+($C204-1),4,TRUE,"Entrées")))</f>
        <v>4215.5</v>
      </c>
      <c r="P204" s="28">
        <f ca="1">IF($D204&gt;$D$8,"",INDIRECT(ADDRESS(ROW(Entrées!$C$37)+($D204-1)*24+P$11,COLUMN(Entrées!$C$37)+($C204-1),4,TRUE,"Entrées")))</f>
        <v>4217</v>
      </c>
      <c r="Q204" s="28">
        <f ca="1">IF($D204&gt;$D$8,"",INDIRECT(ADDRESS(ROW(Entrées!$C$37)+($D204-1)*24+Q$11,COLUMN(Entrées!$C$37)+($C204-1),4,TRUE,"Entrées")))</f>
        <v>4006.5</v>
      </c>
      <c r="R204" s="28">
        <f ca="1">IF($D204&gt;$D$8,"",INDIRECT(ADDRESS(ROW(Entrées!$C$37)+($D204-1)*24+R$11,COLUMN(Entrées!$C$37)+($C204-1),4,TRUE,"Entrées")))</f>
        <v>3883</v>
      </c>
      <c r="S204" s="28">
        <f ca="1">IF($D204&gt;$D$8,"",INDIRECT(ADDRESS(ROW(Entrées!$C$37)+($D204-1)*24+S$11,COLUMN(Entrées!$C$37)+($C204-1),4,TRUE,"Entrées")))</f>
        <v>3889</v>
      </c>
      <c r="T204" s="28">
        <f ca="1">IF($D204&gt;$D$8,"",INDIRECT(ADDRESS(ROW(Entrées!$C$37)+($D204-1)*24+T$11,COLUMN(Entrées!$C$37)+($C204-1),4,TRUE,"Entrées")))</f>
        <v>4024</v>
      </c>
      <c r="U204" s="28">
        <f ca="1">IF($D204&gt;$D$8,"",INDIRECT(ADDRESS(ROW(Entrées!$C$37)+($D204-1)*24+U$11,COLUMN(Entrées!$C$37)+($C204-1),4,TRUE,"Entrées")))</f>
        <v>3990.5</v>
      </c>
      <c r="V204" s="28">
        <f ca="1">IF($D204&gt;$D$8,"",INDIRECT(ADDRESS(ROW(Entrées!$C$37)+($D204-1)*24+V$11,COLUMN(Entrées!$C$37)+($C204-1),4,TRUE,"Entrées")))</f>
        <v>3836</v>
      </c>
      <c r="W204" s="28">
        <f ca="1">IF($D204&gt;$D$8,"",INDIRECT(ADDRESS(ROW(Entrées!$C$37)+($D204-1)*24+W$11,COLUMN(Entrées!$C$37)+($C204-1),4,TRUE,"Entrées")))</f>
        <v>3739</v>
      </c>
      <c r="X204" s="28">
        <f ca="1">IF($D204&gt;$D$8,"",INDIRECT(ADDRESS(ROW(Entrées!$C$37)+($D204-1)*24+X$11,COLUMN(Entrées!$C$37)+($C204-1),4,TRUE,"Entrées")))</f>
        <v>3972.5</v>
      </c>
      <c r="Y204" s="28">
        <f ca="1">IF($D204&gt;$D$8,"",INDIRECT(ADDRESS(ROW(Entrées!$C$37)+($D204-1)*24+Y$11,COLUMN(Entrées!$C$37)+($C204-1),4,TRUE,"Entrées")))</f>
        <v>4100</v>
      </c>
      <c r="Z204" s="28">
        <f ca="1">IF($D204&gt;$D$8,"",INDIRECT(ADDRESS(ROW(Entrées!$C$37)+($D204-1)*24+Z$11,COLUMN(Entrées!$C$37)+($C204-1),4,TRUE,"Entrées")))</f>
        <v>4039.5</v>
      </c>
      <c r="AA204" s="28">
        <f ca="1">IF($D204&gt;$D$8,"",INDIRECT(ADDRESS(ROW(Entrées!$C$37)+($D204-1)*24+AA$11,COLUMN(Entrées!$C$37)+($C204-1),4,TRUE,"Entrées")))</f>
        <v>3913.5</v>
      </c>
      <c r="AB204" s="28">
        <f ca="1">IF($D204&gt;$D$8,"",INDIRECT(ADDRESS(ROW(Entrées!$C$37)+($D204-1)*24+AB$11,COLUMN(Entrées!$C$37)+($C204-1),4,TRUE,"Entrées")))</f>
        <v>3757</v>
      </c>
      <c r="AC204" s="11"/>
      <c r="AD204" s="40">
        <f t="shared" ca="1" si="217"/>
        <v>3311.375</v>
      </c>
      <c r="AE204" s="40">
        <f t="shared" ca="1" si="219"/>
        <v>4217</v>
      </c>
      <c r="AF204" s="40">
        <f t="shared" ca="1" si="220"/>
        <v>1132.5</v>
      </c>
      <c r="AG204" s="4"/>
      <c r="AH204" s="11">
        <f>Entrées!A231</f>
        <v>9</v>
      </c>
      <c r="AI204" s="13">
        <f>Entrées!B231</f>
        <v>2</v>
      </c>
      <c r="AJ204" s="31">
        <f t="shared" ref="AJ204:AJ267" ca="1" si="246">IF($AH204&gt;$Y$7,"",AJ203)</f>
        <v>55625.834722222207</v>
      </c>
      <c r="AK204" s="31">
        <f t="shared" ca="1" si="222"/>
        <v>55155.277777777781</v>
      </c>
      <c r="AL204" s="31">
        <f t="shared" ca="1" si="223"/>
        <v>55132.569444444431</v>
      </c>
      <c r="AM204" s="31">
        <f t="shared" ca="1" si="224"/>
        <v>439.35972222222233</v>
      </c>
      <c r="AN204" s="31">
        <f t="shared" ca="1" si="225"/>
        <v>2143.2847222222222</v>
      </c>
      <c r="AO204" s="31">
        <f t="shared" ca="1" si="226"/>
        <v>1711.4715277777773</v>
      </c>
      <c r="AP204" s="31">
        <f t="shared" ca="1" si="227"/>
        <v>43686.806944444448</v>
      </c>
      <c r="AQ204" s="31">
        <f t="shared" ca="1" si="228"/>
        <v>2048.2006944444447</v>
      </c>
      <c r="AR204" s="31">
        <f t="shared" ca="1" si="229"/>
        <v>467.57708333333329</v>
      </c>
      <c r="AS204" s="31">
        <f t="shared" ca="1" si="230"/>
        <v>9872.0041666666693</v>
      </c>
      <c r="AT204" s="31">
        <f t="shared" ca="1" si="231"/>
        <v>-752.91041666666672</v>
      </c>
      <c r="AU204" s="31">
        <f t="shared" ca="1" si="232"/>
        <v>580.30277777777769</v>
      </c>
      <c r="AV204" s="31">
        <f t="shared" ca="1" si="233"/>
        <v>-4570.3041666666659</v>
      </c>
      <c r="AW204" s="31">
        <f t="shared" ca="1" si="234"/>
        <v>53.39583333333335</v>
      </c>
      <c r="AX204" s="31">
        <f t="shared" ca="1" si="235"/>
        <v>1401.9361111111111</v>
      </c>
      <c r="AY204" s="31">
        <f t="shared" ca="1" si="236"/>
        <v>-1132.0805555555555</v>
      </c>
      <c r="AZ204" s="31">
        <f t="shared" ca="1" si="237"/>
        <v>-2177.1819444444441</v>
      </c>
      <c r="BA204" s="31">
        <f t="shared" ca="1" si="238"/>
        <v>644.8125</v>
      </c>
      <c r="BB204" s="31">
        <f t="shared" ca="1" si="239"/>
        <v>-1410.101388888889</v>
      </c>
      <c r="BC204" s="31">
        <f t="shared" ca="1" si="240"/>
        <v>-1800.2902777777781</v>
      </c>
      <c r="BD204" s="11"/>
      <c r="BE204" s="4"/>
      <c r="BF204" s="11">
        <f t="shared" si="241"/>
        <v>9</v>
      </c>
      <c r="BG204" s="11">
        <f t="shared" si="159"/>
        <v>2</v>
      </c>
      <c r="BH204" s="32">
        <f>IF($BF204&gt;$Y$7,"",IF(AND($BF204=$Y$7,$BG204=23),"",Entrées!C232-Entrées!C231))</f>
        <v>-2594</v>
      </c>
      <c r="BI204" s="32">
        <f>IF($BF204&gt;$Y$7,"",IF(AND($BF204=$Y$7,$BG204=23),"",Entrées!D232-Entrées!D231))</f>
        <v>-2875</v>
      </c>
      <c r="BJ204" s="32">
        <f>IF($BF204&gt;$Y$7,"",IF(AND($BF204=$Y$7,$BG204=23),"",Entrées!E232-Entrées!E231))</f>
        <v>-2912.5</v>
      </c>
      <c r="BK204" s="32">
        <f>IF($BF204&gt;$Y$7,"",IF(AND($BF204=$Y$7,$BG204=23),"",Entrées!F232-Entrées!F231))</f>
        <v>0</v>
      </c>
      <c r="BL204" s="32">
        <f>IF($BF204&gt;$Y$7,"",IF(AND($BF204=$Y$7,$BG204=23),"",Entrées!G232-Entrées!G231))</f>
        <v>-304.5</v>
      </c>
      <c r="BM204" s="32">
        <f>IF($BF204&gt;$Y$7,"",IF(AND($BF204=$Y$7,$BG204=23),"",Entrées!H232-Entrées!H231))</f>
        <v>-32.5</v>
      </c>
      <c r="BN204" s="32">
        <f>IF($BF204&gt;$Y$7,"",IF(AND($BF204=$Y$7,$BG204=23),"",Entrées!I232-Entrées!I231))</f>
        <v>-139</v>
      </c>
      <c r="BO204" s="32">
        <f>IF($BF204&gt;$Y$7,"",IF(AND($BF204=$Y$7,$BG204=23),"",Entrées!J232-Entrées!J231))</f>
        <v>192</v>
      </c>
      <c r="BP204" s="32">
        <f>IF($BF204&gt;$Y$7,"",IF(AND($BF204=$Y$7,$BG204=23),"",Entrées!K232-Entrées!K231))</f>
        <v>0</v>
      </c>
      <c r="BQ204" s="32">
        <f>IF($BF204&gt;$Y$7,"",IF(AND($BF204=$Y$7,$BG204=23),"",Entrées!L232-Entrées!L231))</f>
        <v>-646</v>
      </c>
      <c r="BR204" s="32">
        <f>IF($BF204&gt;$Y$7,"",IF(AND($BF204=$Y$7,$BG204=23),"",Entrées!M232-Entrées!M231))</f>
        <v>-979</v>
      </c>
      <c r="BS204" s="32">
        <f>IF($BF204&gt;$Y$7,"",IF(AND($BF204=$Y$7,$BG204=23),"",Entrées!N232-Entrées!N231))</f>
        <v>0</v>
      </c>
      <c r="BT204" s="32">
        <f>IF($BF204&gt;$Y$7,"",IF(AND($BF204=$Y$7,$BG204=23),"",Entrées!O232-Entrées!O231))</f>
        <v>-686</v>
      </c>
      <c r="BU204" s="32">
        <f>IF($BF204&gt;$Y$7,"",IF(AND($BF204=$Y$7,$BG204=23),"",Entrées!P232-Entrées!P231))</f>
        <v>-3</v>
      </c>
      <c r="BV204" s="32">
        <f>IF($BF204&gt;$Y$7,"",IF(AND($BF204=$Y$7,$BG204=23),"",Entrées!Q232-Entrées!Q231))</f>
        <v>-246</v>
      </c>
      <c r="BW204" s="32">
        <f>IF($BF204&gt;$Y$7,"",IF(AND($BF204=$Y$7,$BG204=23),"",Entrées!R232-Entrées!R231))</f>
        <v>-297</v>
      </c>
      <c r="BX204" s="32">
        <f>IF($BF204&gt;$Y$7,"",IF(AND($BF204=$Y$7,$BG204=23),"",Entrées!S232-Entrées!S231))</f>
        <v>-334</v>
      </c>
      <c r="BY204" s="32">
        <f>IF($BF204&gt;$Y$7,"",IF(AND($BF204=$Y$7,$BG204=23),"",Entrées!T232-Entrées!T231))</f>
        <v>0</v>
      </c>
      <c r="BZ204" s="32">
        <f>IF($BF204&gt;$Y$7,"",IF(AND($BF204=$Y$7,$BG204=23),"",Entrées!U232-Entrées!U231))</f>
        <v>63</v>
      </c>
      <c r="CA204" s="32">
        <f>IF($BF204&gt;$Y$7,"",IF(AND($BF204=$Y$7,$BG204=23),"",Entrées!V232-Entrées!V231))</f>
        <v>-57</v>
      </c>
      <c r="CB204" s="4"/>
      <c r="CC204" s="4"/>
      <c r="CD204" s="33">
        <f>IF($BF204&lt;=$Y$7,Entrées!J231/CD$2,"")</f>
        <v>0.30256578947368423</v>
      </c>
      <c r="CE204" s="33">
        <f>IF($BF204&lt;=$Y$7,Entrées!K231/CE$2,"")</f>
        <v>0</v>
      </c>
      <c r="CF204" s="11">
        <f t="shared" si="242"/>
        <v>7600</v>
      </c>
      <c r="CG204" s="11">
        <f t="shared" si="243"/>
        <v>4200</v>
      </c>
      <c r="CH204" s="52">
        <f t="shared" si="244"/>
        <v>0.26950009137426939</v>
      </c>
      <c r="CI204" s="52">
        <f t="shared" si="245"/>
        <v>0.11132787698412699</v>
      </c>
      <c r="CK204" s="11"/>
      <c r="CL204" s="11"/>
      <c r="CM204" s="11"/>
      <c r="CN204" s="11"/>
      <c r="CO204" s="11"/>
    </row>
    <row r="205" spans="3:93">
      <c r="C205" s="11">
        <f t="shared" si="221"/>
        <v>6</v>
      </c>
      <c r="D205" s="27">
        <f t="shared" si="218"/>
        <v>9</v>
      </c>
      <c r="E205" s="28">
        <f ca="1">IF($D205&gt;$D$8,"",INDIRECT(ADDRESS(ROW(Entrées!$C$37)+($D205-1)*24+E$11,COLUMN(Entrées!$C$37)+($C205-1),4,TRUE,"Entrées")))</f>
        <v>2894</v>
      </c>
      <c r="F205" s="28">
        <f ca="1">IF($D205&gt;$D$8,"",INDIRECT(ADDRESS(ROW(Entrées!$C$37)+($D205-1)*24+F$11,COLUMN(Entrées!$C$37)+($C205-1),4,TRUE,"Entrées")))</f>
        <v>2113.5</v>
      </c>
      <c r="G205" s="28">
        <f ca="1">IF($D205&gt;$D$8,"",INDIRECT(ADDRESS(ROW(Entrées!$C$37)+($D205-1)*24+G$11,COLUMN(Entrées!$C$37)+($C205-1),4,TRUE,"Entrées")))</f>
        <v>1894.5</v>
      </c>
      <c r="H205" s="28">
        <f ca="1">IF($D205&gt;$D$8,"",INDIRECT(ADDRESS(ROW(Entrées!$C$37)+($D205-1)*24+H$11,COLUMN(Entrées!$C$37)+($C205-1),4,TRUE,"Entrées")))</f>
        <v>1862</v>
      </c>
      <c r="I205" s="28">
        <f ca="1">IF($D205&gt;$D$8,"",INDIRECT(ADDRESS(ROW(Entrées!$C$37)+($D205-1)*24+I$11,COLUMN(Entrées!$C$37)+($C205-1),4,TRUE,"Entrées")))</f>
        <v>1842.5</v>
      </c>
      <c r="J205" s="28">
        <f ca="1">IF($D205&gt;$D$8,"",INDIRECT(ADDRESS(ROW(Entrées!$C$37)+($D205-1)*24+J$11,COLUMN(Entrées!$C$37)+($C205-1),4,TRUE,"Entrées")))</f>
        <v>2130.5</v>
      </c>
      <c r="K205" s="28">
        <f ca="1">IF($D205&gt;$D$8,"",INDIRECT(ADDRESS(ROW(Entrées!$C$37)+($D205-1)*24+K$11,COLUMN(Entrées!$C$37)+($C205-1),4,TRUE,"Entrées")))</f>
        <v>2879.5</v>
      </c>
      <c r="L205" s="28">
        <f ca="1">IF($D205&gt;$D$8,"",INDIRECT(ADDRESS(ROW(Entrées!$C$37)+($D205-1)*24+L$11,COLUMN(Entrées!$C$37)+($C205-1),4,TRUE,"Entrées")))</f>
        <v>3942</v>
      </c>
      <c r="M205" s="28">
        <f ca="1">IF($D205&gt;$D$8,"",INDIRECT(ADDRESS(ROW(Entrées!$C$37)+($D205-1)*24+M$11,COLUMN(Entrées!$C$37)+($C205-1),4,TRUE,"Entrées")))</f>
        <v>4173.5</v>
      </c>
      <c r="N205" s="28">
        <f ca="1">IF($D205&gt;$D$8,"",INDIRECT(ADDRESS(ROW(Entrées!$C$37)+($D205-1)*24+N$11,COLUMN(Entrées!$C$37)+($C205-1),4,TRUE,"Entrées")))</f>
        <v>4192</v>
      </c>
      <c r="O205" s="28">
        <f ca="1">IF($D205&gt;$D$8,"",INDIRECT(ADDRESS(ROW(Entrées!$C$37)+($D205-1)*24+O$11,COLUMN(Entrées!$C$37)+($C205-1),4,TRUE,"Entrées")))</f>
        <v>4153.5</v>
      </c>
      <c r="P205" s="28">
        <f ca="1">IF($D205&gt;$D$8,"",INDIRECT(ADDRESS(ROW(Entrées!$C$37)+($D205-1)*24+P$11,COLUMN(Entrées!$C$37)+($C205-1),4,TRUE,"Entrées")))</f>
        <v>4077.5</v>
      </c>
      <c r="Q205" s="28">
        <f ca="1">IF($D205&gt;$D$8,"",INDIRECT(ADDRESS(ROW(Entrées!$C$37)+($D205-1)*24+Q$11,COLUMN(Entrées!$C$37)+($C205-1),4,TRUE,"Entrées")))</f>
        <v>4081</v>
      </c>
      <c r="R205" s="28">
        <f ca="1">IF($D205&gt;$D$8,"",INDIRECT(ADDRESS(ROW(Entrées!$C$37)+($D205-1)*24+R$11,COLUMN(Entrées!$C$37)+($C205-1),4,TRUE,"Entrées")))</f>
        <v>4005</v>
      </c>
      <c r="S205" s="28">
        <f ca="1">IF($D205&gt;$D$8,"",INDIRECT(ADDRESS(ROW(Entrées!$C$37)+($D205-1)*24+S$11,COLUMN(Entrées!$C$37)+($C205-1),4,TRUE,"Entrées")))</f>
        <v>3954.5</v>
      </c>
      <c r="T205" s="28">
        <f ca="1">IF($D205&gt;$D$8,"",INDIRECT(ADDRESS(ROW(Entrées!$C$37)+($D205-1)*24+T$11,COLUMN(Entrées!$C$37)+($C205-1),4,TRUE,"Entrées")))</f>
        <v>3885</v>
      </c>
      <c r="U205" s="28">
        <f ca="1">IF($D205&gt;$D$8,"",INDIRECT(ADDRESS(ROW(Entrées!$C$37)+($D205-1)*24+U$11,COLUMN(Entrées!$C$37)+($C205-1),4,TRUE,"Entrées")))</f>
        <v>3935.5</v>
      </c>
      <c r="V205" s="28">
        <f ca="1">IF($D205&gt;$D$8,"",INDIRECT(ADDRESS(ROW(Entrées!$C$37)+($D205-1)*24+V$11,COLUMN(Entrées!$C$37)+($C205-1),4,TRUE,"Entrées")))</f>
        <v>3874</v>
      </c>
      <c r="W205" s="28">
        <f ca="1">IF($D205&gt;$D$8,"",INDIRECT(ADDRESS(ROW(Entrées!$C$37)+($D205-1)*24+W$11,COLUMN(Entrées!$C$37)+($C205-1),4,TRUE,"Entrées")))</f>
        <v>3830</v>
      </c>
      <c r="X205" s="28">
        <f ca="1">IF($D205&gt;$D$8,"",INDIRECT(ADDRESS(ROW(Entrées!$C$37)+($D205-1)*24+X$11,COLUMN(Entrées!$C$37)+($C205-1),4,TRUE,"Entrées")))</f>
        <v>3984</v>
      </c>
      <c r="Y205" s="28">
        <f ca="1">IF($D205&gt;$D$8,"",INDIRECT(ADDRESS(ROW(Entrées!$C$37)+($D205-1)*24+Y$11,COLUMN(Entrées!$C$37)+($C205-1),4,TRUE,"Entrées")))</f>
        <v>4008</v>
      </c>
      <c r="Z205" s="28">
        <f ca="1">IF($D205&gt;$D$8,"",INDIRECT(ADDRESS(ROW(Entrées!$C$37)+($D205-1)*24+Z$11,COLUMN(Entrées!$C$37)+($C205-1),4,TRUE,"Entrées")))</f>
        <v>4052.5</v>
      </c>
      <c r="AA205" s="28">
        <f ca="1">IF($D205&gt;$D$8,"",INDIRECT(ADDRESS(ROW(Entrées!$C$37)+($D205-1)*24+AA$11,COLUMN(Entrées!$C$37)+($C205-1),4,TRUE,"Entrées")))</f>
        <v>3758</v>
      </c>
      <c r="AB205" s="28">
        <f ca="1">IF($D205&gt;$D$8,"",INDIRECT(ADDRESS(ROW(Entrées!$C$37)+($D205-1)*24+AB$11,COLUMN(Entrées!$C$37)+($C205-1),4,TRUE,"Entrées")))</f>
        <v>3173</v>
      </c>
      <c r="AC205" s="11"/>
      <c r="AD205" s="40">
        <f t="shared" ca="1" si="217"/>
        <v>3445.6458333333335</v>
      </c>
      <c r="AE205" s="40">
        <f t="shared" ca="1" si="219"/>
        <v>4192</v>
      </c>
      <c r="AF205" s="40">
        <f t="shared" ca="1" si="220"/>
        <v>1842.5</v>
      </c>
      <c r="AG205" s="4"/>
      <c r="AH205" s="11">
        <f>Entrées!A232</f>
        <v>9</v>
      </c>
      <c r="AI205" s="13">
        <f>Entrées!B232</f>
        <v>3</v>
      </c>
      <c r="AJ205" s="31">
        <f t="shared" ca="1" si="246"/>
        <v>55625.834722222207</v>
      </c>
      <c r="AK205" s="31">
        <f t="shared" ca="1" si="222"/>
        <v>55155.277777777781</v>
      </c>
      <c r="AL205" s="31">
        <f t="shared" ca="1" si="223"/>
        <v>55132.569444444431</v>
      </c>
      <c r="AM205" s="31">
        <f t="shared" ca="1" si="224"/>
        <v>439.35972222222233</v>
      </c>
      <c r="AN205" s="31">
        <f t="shared" ca="1" si="225"/>
        <v>2143.2847222222222</v>
      </c>
      <c r="AO205" s="31">
        <f t="shared" ca="1" si="226"/>
        <v>1711.4715277777773</v>
      </c>
      <c r="AP205" s="31">
        <f t="shared" ca="1" si="227"/>
        <v>43686.806944444448</v>
      </c>
      <c r="AQ205" s="31">
        <f t="shared" ca="1" si="228"/>
        <v>2048.2006944444447</v>
      </c>
      <c r="AR205" s="31">
        <f t="shared" ca="1" si="229"/>
        <v>467.57708333333329</v>
      </c>
      <c r="AS205" s="31">
        <f t="shared" ca="1" si="230"/>
        <v>9872.0041666666693</v>
      </c>
      <c r="AT205" s="31">
        <f t="shared" ca="1" si="231"/>
        <v>-752.91041666666672</v>
      </c>
      <c r="AU205" s="31">
        <f t="shared" ca="1" si="232"/>
        <v>580.30277777777769</v>
      </c>
      <c r="AV205" s="31">
        <f t="shared" ca="1" si="233"/>
        <v>-4570.3041666666659</v>
      </c>
      <c r="AW205" s="31">
        <f t="shared" ca="1" si="234"/>
        <v>53.39583333333335</v>
      </c>
      <c r="AX205" s="31">
        <f t="shared" ca="1" si="235"/>
        <v>1401.9361111111111</v>
      </c>
      <c r="AY205" s="31">
        <f t="shared" ca="1" si="236"/>
        <v>-1132.0805555555555</v>
      </c>
      <c r="AZ205" s="31">
        <f t="shared" ca="1" si="237"/>
        <v>-2177.1819444444441</v>
      </c>
      <c r="BA205" s="31">
        <f t="shared" ca="1" si="238"/>
        <v>644.8125</v>
      </c>
      <c r="BB205" s="31">
        <f t="shared" ca="1" si="239"/>
        <v>-1410.101388888889</v>
      </c>
      <c r="BC205" s="31">
        <f t="shared" ca="1" si="240"/>
        <v>-1800.2902777777781</v>
      </c>
      <c r="BF205" s="11">
        <f t="shared" si="241"/>
        <v>9</v>
      </c>
      <c r="BG205" s="11">
        <f t="shared" si="159"/>
        <v>3</v>
      </c>
      <c r="BH205" s="32">
        <f>IF($BF205&gt;$Y$7,"",IF(AND($BF205=$Y$7,$BG205=23),"",Entrées!C233-Entrées!C232))</f>
        <v>-1675.5</v>
      </c>
      <c r="BI205" s="32">
        <f>IF($BF205&gt;$Y$7,"",IF(AND($BF205=$Y$7,$BG205=23),"",Entrées!D233-Entrées!D232))</f>
        <v>-1562.5</v>
      </c>
      <c r="BJ205" s="32">
        <f>IF($BF205&gt;$Y$7,"",IF(AND($BF205=$Y$7,$BG205=23),"",Entrées!E233-Entrées!E232))</f>
        <v>-1125</v>
      </c>
      <c r="BK205" s="32">
        <f>IF($BF205&gt;$Y$7,"",IF(AND($BF205=$Y$7,$BG205=23),"",Entrées!F233-Entrées!F232))</f>
        <v>-0.5</v>
      </c>
      <c r="BL205" s="32">
        <f>IF($BF205&gt;$Y$7,"",IF(AND($BF205=$Y$7,$BG205=23),"",Entrées!G233-Entrées!G232))</f>
        <v>-261</v>
      </c>
      <c r="BM205" s="32">
        <f>IF($BF205&gt;$Y$7,"",IF(AND($BF205=$Y$7,$BG205=23),"",Entrées!H233-Entrées!H232))</f>
        <v>-19.5</v>
      </c>
      <c r="BN205" s="32">
        <f>IF($BF205&gt;$Y$7,"",IF(AND($BF205=$Y$7,$BG205=23),"",Entrées!I233-Entrées!I232))</f>
        <v>-79</v>
      </c>
      <c r="BO205" s="32">
        <f>IF($BF205&gt;$Y$7,"",IF(AND($BF205=$Y$7,$BG205=23),"",Entrées!J233-Entrées!J232))</f>
        <v>115.5</v>
      </c>
      <c r="BP205" s="32">
        <f>IF($BF205&gt;$Y$7,"",IF(AND($BF205=$Y$7,$BG205=23),"",Entrées!K233-Entrées!K232))</f>
        <v>0</v>
      </c>
      <c r="BQ205" s="32">
        <f>IF($BF205&gt;$Y$7,"",IF(AND($BF205=$Y$7,$BG205=23),"",Entrées!L233-Entrées!L232))</f>
        <v>-137</v>
      </c>
      <c r="BR205" s="32">
        <f>IF($BF205&gt;$Y$7,"",IF(AND($BF205=$Y$7,$BG205=23),"",Entrées!M233-Entrées!M232))</f>
        <v>-689</v>
      </c>
      <c r="BS205" s="32">
        <f>IF($BF205&gt;$Y$7,"",IF(AND($BF205=$Y$7,$BG205=23),"",Entrées!N233-Entrées!N232))</f>
        <v>-3</v>
      </c>
      <c r="BT205" s="32">
        <f>IF($BF205&gt;$Y$7,"",IF(AND($BF205=$Y$7,$BG205=23),"",Entrées!O233-Entrées!O232))</f>
        <v>-601.5</v>
      </c>
      <c r="BU205" s="32">
        <f>IF($BF205&gt;$Y$7,"",IF(AND($BF205=$Y$7,$BG205=23),"",Entrées!P233-Entrées!P232))</f>
        <v>-3</v>
      </c>
      <c r="BV205" s="32">
        <f>IF($BF205&gt;$Y$7,"",IF(AND($BF205=$Y$7,$BG205=23),"",Entrées!Q233-Entrées!Q232))</f>
        <v>-70</v>
      </c>
      <c r="BW205" s="32">
        <f>IF($BF205&gt;$Y$7,"",IF(AND($BF205=$Y$7,$BG205=23),"",Entrées!R233-Entrées!R232))</f>
        <v>77</v>
      </c>
      <c r="BX205" s="32">
        <f>IF($BF205&gt;$Y$7,"",IF(AND($BF205=$Y$7,$BG205=23),"",Entrées!S233-Entrées!S232))</f>
        <v>-71</v>
      </c>
      <c r="BY205" s="32">
        <f>IF($BF205&gt;$Y$7,"",IF(AND($BF205=$Y$7,$BG205=23),"",Entrées!T233-Entrées!T232))</f>
        <v>0</v>
      </c>
      <c r="BZ205" s="32">
        <f>IF($BF205&gt;$Y$7,"",IF(AND($BF205=$Y$7,$BG205=23),"",Entrées!U233-Entrées!U232))</f>
        <v>-104</v>
      </c>
      <c r="CA205" s="32">
        <f>IF($BF205&gt;$Y$7,"",IF(AND($BF205=$Y$7,$BG205=23),"",Entrées!V233-Entrées!V232))</f>
        <v>-143</v>
      </c>
      <c r="CD205" s="33">
        <f>IF($BF205&lt;=$Y$7,Entrées!J232/CD$2,"")</f>
        <v>0.32782894736842105</v>
      </c>
      <c r="CE205" s="33">
        <f>IF($BF205&lt;=$Y$7,Entrées!K232/CE$2,"")</f>
        <v>0</v>
      </c>
      <c r="CF205" s="11">
        <f t="shared" si="242"/>
        <v>7600</v>
      </c>
      <c r="CG205" s="11">
        <f t="shared" si="243"/>
        <v>4200</v>
      </c>
      <c r="CH205" s="52">
        <f t="shared" si="244"/>
        <v>0.26950009137426939</v>
      </c>
      <c r="CI205" s="52">
        <f t="shared" si="245"/>
        <v>0.11132787698412699</v>
      </c>
    </row>
    <row r="206" spans="3:93">
      <c r="C206" s="11">
        <f t="shared" si="221"/>
        <v>6</v>
      </c>
      <c r="D206" s="27">
        <f t="shared" si="218"/>
        <v>10</v>
      </c>
      <c r="E206" s="28">
        <f ca="1">IF($D206&gt;$D$8,"",INDIRECT(ADDRESS(ROW(Entrées!$C$37)+($D206-1)*24+E$11,COLUMN(Entrées!$C$37)+($C206-1),4,TRUE,"Entrées")))</f>
        <v>2733.5</v>
      </c>
      <c r="F206" s="28">
        <f ca="1">IF($D206&gt;$D$8,"",INDIRECT(ADDRESS(ROW(Entrées!$C$37)+($D206-1)*24+F$11,COLUMN(Entrées!$C$37)+($C206-1),4,TRUE,"Entrées")))</f>
        <v>2552</v>
      </c>
      <c r="G206" s="28">
        <f ca="1">IF($D206&gt;$D$8,"",INDIRECT(ADDRESS(ROW(Entrées!$C$37)+($D206-1)*24+G$11,COLUMN(Entrées!$C$37)+($C206-1),4,TRUE,"Entrées")))</f>
        <v>2329.5</v>
      </c>
      <c r="H206" s="28">
        <f ca="1">IF($D206&gt;$D$8,"",INDIRECT(ADDRESS(ROW(Entrées!$C$37)+($D206-1)*24+H$11,COLUMN(Entrées!$C$37)+($C206-1),4,TRUE,"Entrées")))</f>
        <v>1930</v>
      </c>
      <c r="I206" s="28">
        <f ca="1">IF($D206&gt;$D$8,"",INDIRECT(ADDRESS(ROW(Entrées!$C$37)+($D206-1)*24+I$11,COLUMN(Entrées!$C$37)+($C206-1),4,TRUE,"Entrées")))</f>
        <v>1869</v>
      </c>
      <c r="J206" s="28">
        <f ca="1">IF($D206&gt;$D$8,"",INDIRECT(ADDRESS(ROW(Entrées!$C$37)+($D206-1)*24+J$11,COLUMN(Entrées!$C$37)+($C206-1),4,TRUE,"Entrées")))</f>
        <v>1919</v>
      </c>
      <c r="K206" s="28">
        <f ca="1">IF($D206&gt;$D$8,"",INDIRECT(ADDRESS(ROW(Entrées!$C$37)+($D206-1)*24+K$11,COLUMN(Entrées!$C$37)+($C206-1),4,TRUE,"Entrées")))</f>
        <v>2436</v>
      </c>
      <c r="L206" s="28">
        <f ca="1">IF($D206&gt;$D$8,"",INDIRECT(ADDRESS(ROW(Entrées!$C$37)+($D206-1)*24+L$11,COLUMN(Entrées!$C$37)+($C206-1),4,TRUE,"Entrées")))</f>
        <v>3770</v>
      </c>
      <c r="M206" s="28">
        <f ca="1">IF($D206&gt;$D$8,"",INDIRECT(ADDRESS(ROW(Entrées!$C$37)+($D206-1)*24+M$11,COLUMN(Entrées!$C$37)+($C206-1),4,TRUE,"Entrées")))</f>
        <v>4401</v>
      </c>
      <c r="N206" s="28">
        <f ca="1">IF($D206&gt;$D$8,"",INDIRECT(ADDRESS(ROW(Entrées!$C$37)+($D206-1)*24+N$11,COLUMN(Entrées!$C$37)+($C206-1),4,TRUE,"Entrées")))</f>
        <v>4502</v>
      </c>
      <c r="O206" s="28">
        <f ca="1">IF($D206&gt;$D$8,"",INDIRECT(ADDRESS(ROW(Entrées!$C$37)+($D206-1)*24+O$11,COLUMN(Entrées!$C$37)+($C206-1),4,TRUE,"Entrées")))</f>
        <v>4463.5</v>
      </c>
      <c r="P206" s="28">
        <f ca="1">IF($D206&gt;$D$8,"",INDIRECT(ADDRESS(ROW(Entrées!$C$37)+($D206-1)*24+P$11,COLUMN(Entrées!$C$37)+($C206-1),4,TRUE,"Entrées")))</f>
        <v>4458</v>
      </c>
      <c r="Q206" s="28">
        <f ca="1">IF($D206&gt;$D$8,"",INDIRECT(ADDRESS(ROW(Entrées!$C$37)+($D206-1)*24+Q$11,COLUMN(Entrées!$C$37)+($C206-1),4,TRUE,"Entrées")))</f>
        <v>4358.5</v>
      </c>
      <c r="R206" s="28">
        <f ca="1">IF($D206&gt;$D$8,"",INDIRECT(ADDRESS(ROW(Entrées!$C$37)+($D206-1)*24+R$11,COLUMN(Entrées!$C$37)+($C206-1),4,TRUE,"Entrées")))</f>
        <v>4277.5</v>
      </c>
      <c r="S206" s="28">
        <f ca="1">IF($D206&gt;$D$8,"",INDIRECT(ADDRESS(ROW(Entrées!$C$37)+($D206-1)*24+S$11,COLUMN(Entrées!$C$37)+($C206-1),4,TRUE,"Entrées")))</f>
        <v>4238</v>
      </c>
      <c r="T206" s="28">
        <f ca="1">IF($D206&gt;$D$8,"",INDIRECT(ADDRESS(ROW(Entrées!$C$37)+($D206-1)*24+T$11,COLUMN(Entrées!$C$37)+($C206-1),4,TRUE,"Entrées")))</f>
        <v>4213</v>
      </c>
      <c r="U206" s="28">
        <f ca="1">IF($D206&gt;$D$8,"",INDIRECT(ADDRESS(ROW(Entrées!$C$37)+($D206-1)*24+U$11,COLUMN(Entrées!$C$37)+($C206-1),4,TRUE,"Entrées")))</f>
        <v>4240</v>
      </c>
      <c r="V206" s="28">
        <f ca="1">IF($D206&gt;$D$8,"",INDIRECT(ADDRESS(ROW(Entrées!$C$37)+($D206-1)*24+V$11,COLUMN(Entrées!$C$37)+($C206-1),4,TRUE,"Entrées")))</f>
        <v>4347.5</v>
      </c>
      <c r="W206" s="28">
        <f ca="1">IF($D206&gt;$D$8,"",INDIRECT(ADDRESS(ROW(Entrées!$C$37)+($D206-1)*24+W$11,COLUMN(Entrées!$C$37)+($C206-1),4,TRUE,"Entrées")))</f>
        <v>4407.5</v>
      </c>
      <c r="X206" s="28">
        <f ca="1">IF($D206&gt;$D$8,"",INDIRECT(ADDRESS(ROW(Entrées!$C$37)+($D206-1)*24+X$11,COLUMN(Entrées!$C$37)+($C206-1),4,TRUE,"Entrées")))</f>
        <v>4485</v>
      </c>
      <c r="Y206" s="28">
        <f ca="1">IF($D206&gt;$D$8,"",INDIRECT(ADDRESS(ROW(Entrées!$C$37)+($D206-1)*24+Y$11,COLUMN(Entrées!$C$37)+($C206-1),4,TRUE,"Entrées")))</f>
        <v>4526</v>
      </c>
      <c r="Z206" s="28">
        <f ca="1">IF($D206&gt;$D$8,"",INDIRECT(ADDRESS(ROW(Entrées!$C$37)+($D206-1)*24+Z$11,COLUMN(Entrées!$C$37)+($C206-1),4,TRUE,"Entrées")))</f>
        <v>4482</v>
      </c>
      <c r="AA206" s="28">
        <f ca="1">IF($D206&gt;$D$8,"",INDIRECT(ADDRESS(ROW(Entrées!$C$37)+($D206-1)*24+AA$11,COLUMN(Entrées!$C$37)+($C206-1),4,TRUE,"Entrées")))</f>
        <v>4324.5</v>
      </c>
      <c r="AB206" s="28">
        <f ca="1">IF($D206&gt;$D$8,"",INDIRECT(ADDRESS(ROW(Entrées!$C$37)+($D206-1)*24+AB$11,COLUMN(Entrées!$C$37)+($C206-1),4,TRUE,"Entrées")))</f>
        <v>4026.5</v>
      </c>
      <c r="AC206" s="11"/>
      <c r="AD206" s="40">
        <f t="shared" ca="1" si="217"/>
        <v>3720.3958333333335</v>
      </c>
      <c r="AE206" s="40">
        <f t="shared" ca="1" si="219"/>
        <v>4526</v>
      </c>
      <c r="AF206" s="40">
        <f t="shared" ca="1" si="220"/>
        <v>1869</v>
      </c>
      <c r="AG206" s="4"/>
      <c r="AH206" s="11">
        <f>Entrées!A233</f>
        <v>9</v>
      </c>
      <c r="AI206" s="13">
        <f>Entrées!B233</f>
        <v>4</v>
      </c>
      <c r="AJ206" s="31">
        <f t="shared" ca="1" si="246"/>
        <v>55625.834722222207</v>
      </c>
      <c r="AK206" s="31">
        <f t="shared" ca="1" si="222"/>
        <v>55155.277777777781</v>
      </c>
      <c r="AL206" s="31">
        <f t="shared" ca="1" si="223"/>
        <v>55132.569444444431</v>
      </c>
      <c r="AM206" s="31">
        <f t="shared" ca="1" si="224"/>
        <v>439.35972222222233</v>
      </c>
      <c r="AN206" s="31">
        <f t="shared" ca="1" si="225"/>
        <v>2143.2847222222222</v>
      </c>
      <c r="AO206" s="31">
        <f t="shared" ca="1" si="226"/>
        <v>1711.4715277777773</v>
      </c>
      <c r="AP206" s="31">
        <f t="shared" ca="1" si="227"/>
        <v>43686.806944444448</v>
      </c>
      <c r="AQ206" s="31">
        <f t="shared" ca="1" si="228"/>
        <v>2048.2006944444447</v>
      </c>
      <c r="AR206" s="31">
        <f t="shared" ca="1" si="229"/>
        <v>467.57708333333329</v>
      </c>
      <c r="AS206" s="31">
        <f t="shared" ca="1" si="230"/>
        <v>9872.0041666666693</v>
      </c>
      <c r="AT206" s="31">
        <f t="shared" ca="1" si="231"/>
        <v>-752.91041666666672</v>
      </c>
      <c r="AU206" s="31">
        <f t="shared" ca="1" si="232"/>
        <v>580.30277777777769</v>
      </c>
      <c r="AV206" s="31">
        <f t="shared" ca="1" si="233"/>
        <v>-4570.3041666666659</v>
      </c>
      <c r="AW206" s="31">
        <f t="shared" ca="1" si="234"/>
        <v>53.39583333333335</v>
      </c>
      <c r="AX206" s="31">
        <f t="shared" ca="1" si="235"/>
        <v>1401.9361111111111</v>
      </c>
      <c r="AY206" s="31">
        <f t="shared" ca="1" si="236"/>
        <v>-1132.0805555555555</v>
      </c>
      <c r="AZ206" s="31">
        <f t="shared" ca="1" si="237"/>
        <v>-2177.1819444444441</v>
      </c>
      <c r="BA206" s="31">
        <f t="shared" ca="1" si="238"/>
        <v>644.8125</v>
      </c>
      <c r="BB206" s="31">
        <f t="shared" ca="1" si="239"/>
        <v>-1410.101388888889</v>
      </c>
      <c r="BC206" s="31">
        <f t="shared" ca="1" si="240"/>
        <v>-1800.2902777777781</v>
      </c>
      <c r="BF206" s="11">
        <f t="shared" si="241"/>
        <v>9</v>
      </c>
      <c r="BG206" s="11">
        <f t="shared" si="159"/>
        <v>4</v>
      </c>
      <c r="BH206" s="32">
        <f>IF($BF206&gt;$Y$7,"",IF(AND($BF206=$Y$7,$BG206=23),"",Entrées!C234-Entrées!C233))</f>
        <v>1252</v>
      </c>
      <c r="BI206" s="32">
        <f>IF($BF206&gt;$Y$7,"",IF(AND($BF206=$Y$7,$BG206=23),"",Entrées!D234-Entrées!D233))</f>
        <v>1775</v>
      </c>
      <c r="BJ206" s="32">
        <f>IF($BF206&gt;$Y$7,"",IF(AND($BF206=$Y$7,$BG206=23),"",Entrées!E234-Entrées!E233))</f>
        <v>2025</v>
      </c>
      <c r="BK206" s="32">
        <f>IF($BF206&gt;$Y$7,"",IF(AND($BF206=$Y$7,$BG206=23),"",Entrées!F234-Entrées!F233))</f>
        <v>0.5</v>
      </c>
      <c r="BL206" s="32">
        <f>IF($BF206&gt;$Y$7,"",IF(AND($BF206=$Y$7,$BG206=23),"",Entrées!G234-Entrées!G233))</f>
        <v>-37.5</v>
      </c>
      <c r="BM206" s="32">
        <f>IF($BF206&gt;$Y$7,"",IF(AND($BF206=$Y$7,$BG206=23),"",Entrées!H234-Entrées!H233))</f>
        <v>288</v>
      </c>
      <c r="BN206" s="32">
        <f>IF($BF206&gt;$Y$7,"",IF(AND($BF206=$Y$7,$BG206=23),"",Entrées!I234-Entrées!I233))</f>
        <v>272</v>
      </c>
      <c r="BO206" s="32">
        <f>IF($BF206&gt;$Y$7,"",IF(AND($BF206=$Y$7,$BG206=23),"",Entrées!J234-Entrées!J233))</f>
        <v>-10.5</v>
      </c>
      <c r="BP206" s="32">
        <f>IF($BF206&gt;$Y$7,"",IF(AND($BF206=$Y$7,$BG206=23),"",Entrées!K234-Entrées!K233))</f>
        <v>0</v>
      </c>
      <c r="BQ206" s="32">
        <f>IF($BF206&gt;$Y$7,"",IF(AND($BF206=$Y$7,$BG206=23),"",Entrées!L234-Entrées!L233))</f>
        <v>83</v>
      </c>
      <c r="BR206" s="32">
        <f>IF($BF206&gt;$Y$7,"",IF(AND($BF206=$Y$7,$BG206=23),"",Entrées!M234-Entrées!M233))</f>
        <v>57.5</v>
      </c>
      <c r="BS206" s="32">
        <f>IF($BF206&gt;$Y$7,"",IF(AND($BF206=$Y$7,$BG206=23),"",Entrées!N234-Entrées!N233))</f>
        <v>-4</v>
      </c>
      <c r="BT206" s="32">
        <f>IF($BF206&gt;$Y$7,"",IF(AND($BF206=$Y$7,$BG206=23),"",Entrées!O234-Entrées!O233))</f>
        <v>602</v>
      </c>
      <c r="BU206" s="32">
        <f>IF($BF206&gt;$Y$7,"",IF(AND($BF206=$Y$7,$BG206=23),"",Entrées!P234-Entrées!P233))</f>
        <v>0.5</v>
      </c>
      <c r="BV206" s="32">
        <f>IF($BF206&gt;$Y$7,"",IF(AND($BF206=$Y$7,$BG206=23),"",Entrées!Q234-Entrées!Q233))</f>
        <v>316</v>
      </c>
      <c r="BW206" s="32">
        <f>IF($BF206&gt;$Y$7,"",IF(AND($BF206=$Y$7,$BG206=23),"",Entrées!R234-Entrées!R233))</f>
        <v>204</v>
      </c>
      <c r="BX206" s="32">
        <f>IF($BF206&gt;$Y$7,"",IF(AND($BF206=$Y$7,$BG206=23),"",Entrées!S234-Entrées!S233))</f>
        <v>445</v>
      </c>
      <c r="BY206" s="32">
        <f>IF($BF206&gt;$Y$7,"",IF(AND($BF206=$Y$7,$BG206=23),"",Entrées!T234-Entrées!T233))</f>
        <v>0</v>
      </c>
      <c r="BZ206" s="32">
        <f>IF($BF206&gt;$Y$7,"",IF(AND($BF206=$Y$7,$BG206=23),"",Entrées!U234-Entrées!U233))</f>
        <v>37</v>
      </c>
      <c r="CA206" s="32">
        <f>IF($BF206&gt;$Y$7,"",IF(AND($BF206=$Y$7,$BG206=23),"",Entrées!V234-Entrées!V233))</f>
        <v>22</v>
      </c>
      <c r="CD206" s="33">
        <f>IF($BF206&lt;=$Y$7,Entrées!J233/CD$2,"")</f>
        <v>0.34302631578947368</v>
      </c>
      <c r="CE206" s="33">
        <f>IF($BF206&lt;=$Y$7,Entrées!K233/CE$2,"")</f>
        <v>0</v>
      </c>
      <c r="CF206" s="11">
        <f t="shared" si="242"/>
        <v>7600</v>
      </c>
      <c r="CG206" s="11">
        <f t="shared" si="243"/>
        <v>4200</v>
      </c>
      <c r="CH206" s="52">
        <f t="shared" si="244"/>
        <v>0.26950009137426939</v>
      </c>
      <c r="CI206" s="52">
        <f t="shared" si="245"/>
        <v>0.11132787698412699</v>
      </c>
    </row>
    <row r="207" spans="3:93">
      <c r="C207" s="11">
        <f t="shared" si="221"/>
        <v>6</v>
      </c>
      <c r="D207" s="27">
        <f t="shared" si="218"/>
        <v>11</v>
      </c>
      <c r="E207" s="28">
        <f ca="1">IF($D207&gt;$D$8,"",INDIRECT(ADDRESS(ROW(Entrées!$C$37)+($D207-1)*24+E$11,COLUMN(Entrées!$C$37)+($C207-1),4,TRUE,"Entrées")))</f>
        <v>2582.5</v>
      </c>
      <c r="F207" s="28">
        <f ca="1">IF($D207&gt;$D$8,"",INDIRECT(ADDRESS(ROW(Entrées!$C$37)+($D207-1)*24+F$11,COLUMN(Entrées!$C$37)+($C207-1),4,TRUE,"Entrées")))</f>
        <v>1320</v>
      </c>
      <c r="G207" s="28">
        <f ca="1">IF($D207&gt;$D$8,"",INDIRECT(ADDRESS(ROW(Entrées!$C$37)+($D207-1)*24+G$11,COLUMN(Entrées!$C$37)+($C207-1),4,TRUE,"Entrées")))</f>
        <v>904</v>
      </c>
      <c r="H207" s="28">
        <f ca="1">IF($D207&gt;$D$8,"",INDIRECT(ADDRESS(ROW(Entrées!$C$37)+($D207-1)*24+H$11,COLUMN(Entrées!$C$37)+($C207-1),4,TRUE,"Entrées")))</f>
        <v>904.5</v>
      </c>
      <c r="I207" s="28">
        <f ca="1">IF($D207&gt;$D$8,"",INDIRECT(ADDRESS(ROW(Entrées!$C$37)+($D207-1)*24+I$11,COLUMN(Entrées!$C$37)+($C207-1),4,TRUE,"Entrées")))</f>
        <v>882</v>
      </c>
      <c r="J207" s="28">
        <f ca="1">IF($D207&gt;$D$8,"",INDIRECT(ADDRESS(ROW(Entrées!$C$37)+($D207-1)*24+J$11,COLUMN(Entrées!$C$37)+($C207-1),4,TRUE,"Entrées")))</f>
        <v>853</v>
      </c>
      <c r="K207" s="28">
        <f ca="1">IF($D207&gt;$D$8,"",INDIRECT(ADDRESS(ROW(Entrées!$C$37)+($D207-1)*24+K$11,COLUMN(Entrées!$C$37)+($C207-1),4,TRUE,"Entrées")))</f>
        <v>1212.5</v>
      </c>
      <c r="L207" s="28">
        <f ca="1">IF($D207&gt;$D$8,"",INDIRECT(ADDRESS(ROW(Entrées!$C$37)+($D207-1)*24+L$11,COLUMN(Entrées!$C$37)+($C207-1),4,TRUE,"Entrées")))</f>
        <v>2849</v>
      </c>
      <c r="M207" s="28">
        <f ca="1">IF($D207&gt;$D$8,"",INDIRECT(ADDRESS(ROW(Entrées!$C$37)+($D207-1)*24+M$11,COLUMN(Entrées!$C$37)+($C207-1),4,TRUE,"Entrées")))</f>
        <v>3205.5</v>
      </c>
      <c r="N207" s="28">
        <f ca="1">IF($D207&gt;$D$8,"",INDIRECT(ADDRESS(ROW(Entrées!$C$37)+($D207-1)*24+N$11,COLUMN(Entrées!$C$37)+($C207-1),4,TRUE,"Entrées")))</f>
        <v>2862.5</v>
      </c>
      <c r="O207" s="28">
        <f ca="1">IF($D207&gt;$D$8,"",INDIRECT(ADDRESS(ROW(Entrées!$C$37)+($D207-1)*24+O$11,COLUMN(Entrées!$C$37)+($C207-1),4,TRUE,"Entrées")))</f>
        <v>2779.5</v>
      </c>
      <c r="P207" s="28">
        <f ca="1">IF($D207&gt;$D$8,"",INDIRECT(ADDRESS(ROW(Entrées!$C$37)+($D207-1)*24+P$11,COLUMN(Entrées!$C$37)+($C207-1),4,TRUE,"Entrées")))</f>
        <v>2636</v>
      </c>
      <c r="Q207" s="28">
        <f ca="1">IF($D207&gt;$D$8,"",INDIRECT(ADDRESS(ROW(Entrées!$C$37)+($D207-1)*24+Q$11,COLUMN(Entrées!$C$37)+($C207-1),4,TRUE,"Entrées")))</f>
        <v>2551</v>
      </c>
      <c r="R207" s="28">
        <f ca="1">IF($D207&gt;$D$8,"",INDIRECT(ADDRESS(ROW(Entrées!$C$37)+($D207-1)*24+R$11,COLUMN(Entrées!$C$37)+($C207-1),4,TRUE,"Entrées")))</f>
        <v>2390.5</v>
      </c>
      <c r="S207" s="28">
        <f ca="1">IF($D207&gt;$D$8,"",INDIRECT(ADDRESS(ROW(Entrées!$C$37)+($D207-1)*24+S$11,COLUMN(Entrées!$C$37)+($C207-1),4,TRUE,"Entrées")))</f>
        <v>2345.5</v>
      </c>
      <c r="T207" s="28">
        <f ca="1">IF($D207&gt;$D$8,"",INDIRECT(ADDRESS(ROW(Entrées!$C$37)+($D207-1)*24+T$11,COLUMN(Entrées!$C$37)+($C207-1),4,TRUE,"Entrées")))</f>
        <v>2248.5</v>
      </c>
      <c r="U207" s="28">
        <f ca="1">IF($D207&gt;$D$8,"",INDIRECT(ADDRESS(ROW(Entrées!$C$37)+($D207-1)*24+U$11,COLUMN(Entrées!$C$37)+($C207-1),4,TRUE,"Entrées")))</f>
        <v>2287.5</v>
      </c>
      <c r="V207" s="28">
        <f ca="1">IF($D207&gt;$D$8,"",INDIRECT(ADDRESS(ROW(Entrées!$C$37)+($D207-1)*24+V$11,COLUMN(Entrées!$C$37)+($C207-1),4,TRUE,"Entrées")))</f>
        <v>2309.5</v>
      </c>
      <c r="W207" s="28">
        <f ca="1">IF($D207&gt;$D$8,"",INDIRECT(ADDRESS(ROW(Entrées!$C$37)+($D207-1)*24+W$11,COLUMN(Entrées!$C$37)+($C207-1),4,TRUE,"Entrées")))</f>
        <v>2537</v>
      </c>
      <c r="X207" s="28">
        <f ca="1">IF($D207&gt;$D$8,"",INDIRECT(ADDRESS(ROW(Entrées!$C$37)+($D207-1)*24+X$11,COLUMN(Entrées!$C$37)+($C207-1),4,TRUE,"Entrées")))</f>
        <v>2713</v>
      </c>
      <c r="Y207" s="28">
        <f ca="1">IF($D207&gt;$D$8,"",INDIRECT(ADDRESS(ROW(Entrées!$C$37)+($D207-1)*24+Y$11,COLUMN(Entrées!$C$37)+($C207-1),4,TRUE,"Entrées")))</f>
        <v>2768</v>
      </c>
      <c r="Z207" s="28">
        <f ca="1">IF($D207&gt;$D$8,"",INDIRECT(ADDRESS(ROW(Entrées!$C$37)+($D207-1)*24+Z$11,COLUMN(Entrées!$C$37)+($C207-1),4,TRUE,"Entrées")))</f>
        <v>2841.5</v>
      </c>
      <c r="AA207" s="28">
        <f ca="1">IF($D207&gt;$D$8,"",INDIRECT(ADDRESS(ROW(Entrées!$C$37)+($D207-1)*24+AA$11,COLUMN(Entrées!$C$37)+($C207-1),4,TRUE,"Entrées")))</f>
        <v>2046</v>
      </c>
      <c r="AB207" s="28">
        <f ca="1">IF($D207&gt;$D$8,"",INDIRECT(ADDRESS(ROW(Entrées!$C$37)+($D207-1)*24+AB$11,COLUMN(Entrées!$C$37)+($C207-1),4,TRUE,"Entrées")))</f>
        <v>1853</v>
      </c>
      <c r="AC207" s="11"/>
      <c r="AD207" s="40">
        <f t="shared" ca="1" si="217"/>
        <v>2161.75</v>
      </c>
      <c r="AE207" s="40">
        <f t="shared" ca="1" si="219"/>
        <v>3205.5</v>
      </c>
      <c r="AF207" s="40">
        <f t="shared" ca="1" si="220"/>
        <v>853</v>
      </c>
      <c r="AG207" s="4"/>
      <c r="AH207" s="11">
        <f>Entrées!A234</f>
        <v>9</v>
      </c>
      <c r="AI207" s="13">
        <f>Entrées!B234</f>
        <v>5</v>
      </c>
      <c r="AJ207" s="31">
        <f t="shared" ca="1" si="246"/>
        <v>55625.834722222207</v>
      </c>
      <c r="AK207" s="31">
        <f t="shared" ca="1" si="222"/>
        <v>55155.277777777781</v>
      </c>
      <c r="AL207" s="31">
        <f t="shared" ca="1" si="223"/>
        <v>55132.569444444431</v>
      </c>
      <c r="AM207" s="31">
        <f t="shared" ca="1" si="224"/>
        <v>439.35972222222233</v>
      </c>
      <c r="AN207" s="31">
        <f t="shared" ca="1" si="225"/>
        <v>2143.2847222222222</v>
      </c>
      <c r="AO207" s="31">
        <f t="shared" ca="1" si="226"/>
        <v>1711.4715277777773</v>
      </c>
      <c r="AP207" s="31">
        <f t="shared" ca="1" si="227"/>
        <v>43686.806944444448</v>
      </c>
      <c r="AQ207" s="31">
        <f t="shared" ca="1" si="228"/>
        <v>2048.2006944444447</v>
      </c>
      <c r="AR207" s="31">
        <f t="shared" ca="1" si="229"/>
        <v>467.57708333333329</v>
      </c>
      <c r="AS207" s="31">
        <f t="shared" ca="1" si="230"/>
        <v>9872.0041666666693</v>
      </c>
      <c r="AT207" s="31">
        <f t="shared" ca="1" si="231"/>
        <v>-752.91041666666672</v>
      </c>
      <c r="AU207" s="31">
        <f t="shared" ca="1" si="232"/>
        <v>580.30277777777769</v>
      </c>
      <c r="AV207" s="31">
        <f t="shared" ca="1" si="233"/>
        <v>-4570.3041666666659</v>
      </c>
      <c r="AW207" s="31">
        <f t="shared" ca="1" si="234"/>
        <v>53.39583333333335</v>
      </c>
      <c r="AX207" s="31">
        <f t="shared" ca="1" si="235"/>
        <v>1401.9361111111111</v>
      </c>
      <c r="AY207" s="31">
        <f t="shared" ca="1" si="236"/>
        <v>-1132.0805555555555</v>
      </c>
      <c r="AZ207" s="31">
        <f t="shared" ca="1" si="237"/>
        <v>-2177.1819444444441</v>
      </c>
      <c r="BA207" s="31">
        <f t="shared" ca="1" si="238"/>
        <v>644.8125</v>
      </c>
      <c r="BB207" s="31">
        <f t="shared" ca="1" si="239"/>
        <v>-1410.101388888889</v>
      </c>
      <c r="BC207" s="31">
        <f t="shared" ca="1" si="240"/>
        <v>-1800.2902777777781</v>
      </c>
      <c r="BD207" s="11"/>
      <c r="BE207" s="11"/>
      <c r="BF207" s="11">
        <f t="shared" si="241"/>
        <v>9</v>
      </c>
      <c r="BG207" s="11">
        <f t="shared" si="159"/>
        <v>5</v>
      </c>
      <c r="BH207" s="32">
        <f>IF($BF207&gt;$Y$7,"",IF(AND($BF207=$Y$7,$BG207=23),"",Entrées!C235-Entrées!C234))</f>
        <v>4901.5</v>
      </c>
      <c r="BI207" s="32">
        <f>IF($BF207&gt;$Y$7,"",IF(AND($BF207=$Y$7,$BG207=23),"",Entrées!D235-Entrées!D234))</f>
        <v>5450</v>
      </c>
      <c r="BJ207" s="32">
        <f>IF($BF207&gt;$Y$7,"",IF(AND($BF207=$Y$7,$BG207=23),"",Entrées!E235-Entrées!E234))</f>
        <v>5275</v>
      </c>
      <c r="BK207" s="32">
        <f>IF($BF207&gt;$Y$7,"",IF(AND($BF207=$Y$7,$BG207=23),"",Entrées!F235-Entrées!F234))</f>
        <v>-1.5</v>
      </c>
      <c r="BL207" s="32">
        <f>IF($BF207&gt;$Y$7,"",IF(AND($BF207=$Y$7,$BG207=23),"",Entrées!G235-Entrées!G234))</f>
        <v>783.5</v>
      </c>
      <c r="BM207" s="32">
        <f>IF($BF207&gt;$Y$7,"",IF(AND($BF207=$Y$7,$BG207=23),"",Entrées!H235-Entrées!H234))</f>
        <v>749</v>
      </c>
      <c r="BN207" s="32">
        <f>IF($BF207&gt;$Y$7,"",IF(AND($BF207=$Y$7,$BG207=23),"",Entrées!I235-Entrées!I234))</f>
        <v>-22</v>
      </c>
      <c r="BO207" s="32">
        <f>IF($BF207&gt;$Y$7,"",IF(AND($BF207=$Y$7,$BG207=23),"",Entrées!J235-Entrées!J234))</f>
        <v>113</v>
      </c>
      <c r="BP207" s="32">
        <f>IF($BF207&gt;$Y$7,"",IF(AND($BF207=$Y$7,$BG207=23),"",Entrées!K235-Entrées!K234))</f>
        <v>0</v>
      </c>
      <c r="BQ207" s="32">
        <f>IF($BF207&gt;$Y$7,"",IF(AND($BF207=$Y$7,$BG207=23),"",Entrées!L235-Entrées!L234))</f>
        <v>853</v>
      </c>
      <c r="BR207" s="32">
        <f>IF($BF207&gt;$Y$7,"",IF(AND($BF207=$Y$7,$BG207=23),"",Entrées!M235-Entrées!M234))</f>
        <v>1629</v>
      </c>
      <c r="BS207" s="32">
        <f>IF($BF207&gt;$Y$7,"",IF(AND($BF207=$Y$7,$BG207=23),"",Entrées!N235-Entrées!N234))</f>
        <v>-6</v>
      </c>
      <c r="BT207" s="32">
        <f>IF($BF207&gt;$Y$7,"",IF(AND($BF207=$Y$7,$BG207=23),"",Entrées!O235-Entrées!O234))</f>
        <v>804</v>
      </c>
      <c r="BU207" s="32">
        <f>IF($BF207&gt;$Y$7,"",IF(AND($BF207=$Y$7,$BG207=23),"",Entrées!P235-Entrées!P234))</f>
        <v>11.5</v>
      </c>
      <c r="BV207" s="32">
        <f>IF($BF207&gt;$Y$7,"",IF(AND($BF207=$Y$7,$BG207=23),"",Entrées!Q235-Entrées!Q234))</f>
        <v>-168</v>
      </c>
      <c r="BW207" s="32">
        <f>IF($BF207&gt;$Y$7,"",IF(AND($BF207=$Y$7,$BG207=23),"",Entrées!R235-Entrées!R234))</f>
        <v>776</v>
      </c>
      <c r="BX207" s="32">
        <f>IF($BF207&gt;$Y$7,"",IF(AND($BF207=$Y$7,$BG207=23),"",Entrées!S235-Entrées!S234))</f>
        <v>417</v>
      </c>
      <c r="BY207" s="32">
        <f>IF($BF207&gt;$Y$7,"",IF(AND($BF207=$Y$7,$BG207=23),"",Entrées!T235-Entrées!T234))</f>
        <v>0</v>
      </c>
      <c r="BZ207" s="32">
        <f>IF($BF207&gt;$Y$7,"",IF(AND($BF207=$Y$7,$BG207=23),"",Entrées!U235-Entrées!U234))</f>
        <v>-632</v>
      </c>
      <c r="CA207" s="32">
        <f>IF($BF207&gt;$Y$7,"",IF(AND($BF207=$Y$7,$BG207=23),"",Entrées!V235-Entrées!V234))</f>
        <v>253</v>
      </c>
      <c r="CB207" s="11"/>
      <c r="CD207" s="33">
        <f>IF($BF207&lt;=$Y$7,Entrées!J234/CD$2,"")</f>
        <v>0.34164473684210528</v>
      </c>
      <c r="CE207" s="33">
        <f>IF($BF207&lt;=$Y$7,Entrées!K234/CE$2,"")</f>
        <v>0</v>
      </c>
      <c r="CF207" s="11">
        <f t="shared" si="242"/>
        <v>7600</v>
      </c>
      <c r="CG207" s="11">
        <f t="shared" si="243"/>
        <v>4200</v>
      </c>
      <c r="CH207" s="52">
        <f t="shared" si="244"/>
        <v>0.26950009137426939</v>
      </c>
      <c r="CI207" s="52">
        <f t="shared" si="245"/>
        <v>0.11132787698412699</v>
      </c>
      <c r="CK207" s="11"/>
      <c r="CL207" s="11"/>
      <c r="CM207" s="11"/>
      <c r="CN207" s="11"/>
      <c r="CO207" s="11"/>
    </row>
    <row r="208" spans="3:93">
      <c r="C208" s="11">
        <f t="shared" si="221"/>
        <v>6</v>
      </c>
      <c r="D208" s="27">
        <f t="shared" si="218"/>
        <v>12</v>
      </c>
      <c r="E208" s="28">
        <f ca="1">IF($D208&gt;$D$8,"",INDIRECT(ADDRESS(ROW(Entrées!$C$37)+($D208-1)*24+E$11,COLUMN(Entrées!$C$37)+($C208-1),4,TRUE,"Entrées")))</f>
        <v>1622.5</v>
      </c>
      <c r="F208" s="28">
        <f ca="1">IF($D208&gt;$D$8,"",INDIRECT(ADDRESS(ROW(Entrées!$C$37)+($D208-1)*24+F$11,COLUMN(Entrées!$C$37)+($C208-1),4,TRUE,"Entrées")))</f>
        <v>988.5</v>
      </c>
      <c r="G208" s="28">
        <f ca="1">IF($D208&gt;$D$8,"",INDIRECT(ADDRESS(ROW(Entrées!$C$37)+($D208-1)*24+G$11,COLUMN(Entrées!$C$37)+($C208-1),4,TRUE,"Entrées")))</f>
        <v>866</v>
      </c>
      <c r="H208" s="28">
        <f ca="1">IF($D208&gt;$D$8,"",INDIRECT(ADDRESS(ROW(Entrées!$C$37)+($D208-1)*24+H$11,COLUMN(Entrées!$C$37)+($C208-1),4,TRUE,"Entrées")))</f>
        <v>896.5</v>
      </c>
      <c r="I208" s="28">
        <f ca="1">IF($D208&gt;$D$8,"",INDIRECT(ADDRESS(ROW(Entrées!$C$37)+($D208-1)*24+I$11,COLUMN(Entrées!$C$37)+($C208-1),4,TRUE,"Entrées")))</f>
        <v>922.5</v>
      </c>
      <c r="J208" s="28">
        <f ca="1">IF($D208&gt;$D$8,"",INDIRECT(ADDRESS(ROW(Entrées!$C$37)+($D208-1)*24+J$11,COLUMN(Entrées!$C$37)+($C208-1),4,TRUE,"Entrées")))</f>
        <v>902</v>
      </c>
      <c r="K208" s="28">
        <f ca="1">IF($D208&gt;$D$8,"",INDIRECT(ADDRESS(ROW(Entrées!$C$37)+($D208-1)*24+K$11,COLUMN(Entrées!$C$37)+($C208-1),4,TRUE,"Entrées")))</f>
        <v>861</v>
      </c>
      <c r="L208" s="28">
        <f ca="1">IF($D208&gt;$D$8,"",INDIRECT(ADDRESS(ROW(Entrées!$C$37)+($D208-1)*24+L$11,COLUMN(Entrées!$C$37)+($C208-1),4,TRUE,"Entrées")))</f>
        <v>1258.5</v>
      </c>
      <c r="M208" s="28">
        <f ca="1">IF($D208&gt;$D$8,"",INDIRECT(ADDRESS(ROW(Entrées!$C$37)+($D208-1)*24+M$11,COLUMN(Entrées!$C$37)+($C208-1),4,TRUE,"Entrées")))</f>
        <v>1382</v>
      </c>
      <c r="N208" s="28">
        <f ca="1">IF($D208&gt;$D$8,"",INDIRECT(ADDRESS(ROW(Entrées!$C$37)+($D208-1)*24+N$11,COLUMN(Entrées!$C$37)+($C208-1),4,TRUE,"Entrées")))</f>
        <v>1546.5</v>
      </c>
      <c r="O208" s="28">
        <f ca="1">IF($D208&gt;$D$8,"",INDIRECT(ADDRESS(ROW(Entrées!$C$37)+($D208-1)*24+O$11,COLUMN(Entrées!$C$37)+($C208-1),4,TRUE,"Entrées")))</f>
        <v>1768.5</v>
      </c>
      <c r="P208" s="28">
        <f ca="1">IF($D208&gt;$D$8,"",INDIRECT(ADDRESS(ROW(Entrées!$C$37)+($D208-1)*24+P$11,COLUMN(Entrées!$C$37)+($C208-1),4,TRUE,"Entrées")))</f>
        <v>1562.5</v>
      </c>
      <c r="Q208" s="28">
        <f ca="1">IF($D208&gt;$D$8,"",INDIRECT(ADDRESS(ROW(Entrées!$C$37)+($D208-1)*24+Q$11,COLUMN(Entrées!$C$37)+($C208-1),4,TRUE,"Entrées")))</f>
        <v>1513</v>
      </c>
      <c r="R208" s="28">
        <f ca="1">IF($D208&gt;$D$8,"",INDIRECT(ADDRESS(ROW(Entrées!$C$37)+($D208-1)*24+R$11,COLUMN(Entrées!$C$37)+($C208-1),4,TRUE,"Entrées")))</f>
        <v>1252.5</v>
      </c>
      <c r="S208" s="28">
        <f ca="1">IF($D208&gt;$D$8,"",INDIRECT(ADDRESS(ROW(Entrées!$C$37)+($D208-1)*24+S$11,COLUMN(Entrées!$C$37)+($C208-1),4,TRUE,"Entrées")))</f>
        <v>1011</v>
      </c>
      <c r="T208" s="28">
        <f ca="1">IF($D208&gt;$D$8,"",INDIRECT(ADDRESS(ROW(Entrées!$C$37)+($D208-1)*24+T$11,COLUMN(Entrées!$C$37)+($C208-1),4,TRUE,"Entrées")))</f>
        <v>1043</v>
      </c>
      <c r="U208" s="28">
        <f ca="1">IF($D208&gt;$D$8,"",INDIRECT(ADDRESS(ROW(Entrées!$C$37)+($D208-1)*24+U$11,COLUMN(Entrées!$C$37)+($C208-1),4,TRUE,"Entrées")))</f>
        <v>1148</v>
      </c>
      <c r="V208" s="28">
        <f ca="1">IF($D208&gt;$D$8,"",INDIRECT(ADDRESS(ROW(Entrées!$C$37)+($D208-1)*24+V$11,COLUMN(Entrées!$C$37)+($C208-1),4,TRUE,"Entrées")))</f>
        <v>1219.5</v>
      </c>
      <c r="W208" s="28">
        <f ca="1">IF($D208&gt;$D$8,"",INDIRECT(ADDRESS(ROW(Entrées!$C$37)+($D208-1)*24+W$11,COLUMN(Entrées!$C$37)+($C208-1),4,TRUE,"Entrées")))</f>
        <v>1072.5</v>
      </c>
      <c r="X208" s="28">
        <f ca="1">IF($D208&gt;$D$8,"",INDIRECT(ADDRESS(ROW(Entrées!$C$37)+($D208-1)*24+X$11,COLUMN(Entrées!$C$37)+($C208-1),4,TRUE,"Entrées")))</f>
        <v>901</v>
      </c>
      <c r="Y208" s="28">
        <f ca="1">IF($D208&gt;$D$8,"",INDIRECT(ADDRESS(ROW(Entrées!$C$37)+($D208-1)*24+Y$11,COLUMN(Entrées!$C$37)+($C208-1),4,TRUE,"Entrées")))</f>
        <v>802.5</v>
      </c>
      <c r="Z208" s="28">
        <f ca="1">IF($D208&gt;$D$8,"",INDIRECT(ADDRESS(ROW(Entrées!$C$37)+($D208-1)*24+Z$11,COLUMN(Entrées!$C$37)+($C208-1),4,TRUE,"Entrées")))</f>
        <v>807</v>
      </c>
      <c r="AA208" s="28">
        <f ca="1">IF($D208&gt;$D$8,"",INDIRECT(ADDRESS(ROW(Entrées!$C$37)+($D208-1)*24+AA$11,COLUMN(Entrées!$C$37)+($C208-1),4,TRUE,"Entrées")))</f>
        <v>795</v>
      </c>
      <c r="AB208" s="28">
        <f ca="1">IF($D208&gt;$D$8,"",INDIRECT(ADDRESS(ROW(Entrées!$C$37)+($D208-1)*24+AB$11,COLUMN(Entrées!$C$37)+($C208-1),4,TRUE,"Entrées")))</f>
        <v>749</v>
      </c>
      <c r="AC208" s="11"/>
      <c r="AD208" s="40">
        <f t="shared" ca="1" si="217"/>
        <v>1120.4583333333333</v>
      </c>
      <c r="AE208" s="40">
        <f t="shared" ca="1" si="219"/>
        <v>1768.5</v>
      </c>
      <c r="AF208" s="40">
        <f t="shared" ca="1" si="220"/>
        <v>749</v>
      </c>
      <c r="AG208" s="4"/>
      <c r="AH208" s="11">
        <f>Entrées!A235</f>
        <v>9</v>
      </c>
      <c r="AI208" s="13">
        <f>Entrées!B235</f>
        <v>6</v>
      </c>
      <c r="AJ208" s="31">
        <f t="shared" ca="1" si="246"/>
        <v>55625.834722222207</v>
      </c>
      <c r="AK208" s="31">
        <f t="shared" ca="1" si="222"/>
        <v>55155.277777777781</v>
      </c>
      <c r="AL208" s="31">
        <f t="shared" ca="1" si="223"/>
        <v>55132.569444444431</v>
      </c>
      <c r="AM208" s="31">
        <f t="shared" ca="1" si="224"/>
        <v>439.35972222222233</v>
      </c>
      <c r="AN208" s="31">
        <f t="shared" ca="1" si="225"/>
        <v>2143.2847222222222</v>
      </c>
      <c r="AO208" s="31">
        <f t="shared" ca="1" si="226"/>
        <v>1711.4715277777773</v>
      </c>
      <c r="AP208" s="31">
        <f t="shared" ca="1" si="227"/>
        <v>43686.806944444448</v>
      </c>
      <c r="AQ208" s="31">
        <f t="shared" ca="1" si="228"/>
        <v>2048.2006944444447</v>
      </c>
      <c r="AR208" s="31">
        <f t="shared" ca="1" si="229"/>
        <v>467.57708333333329</v>
      </c>
      <c r="AS208" s="31">
        <f t="shared" ca="1" si="230"/>
        <v>9872.0041666666693</v>
      </c>
      <c r="AT208" s="31">
        <f t="shared" ca="1" si="231"/>
        <v>-752.91041666666672</v>
      </c>
      <c r="AU208" s="31">
        <f t="shared" ca="1" si="232"/>
        <v>580.30277777777769</v>
      </c>
      <c r="AV208" s="31">
        <f t="shared" ca="1" si="233"/>
        <v>-4570.3041666666659</v>
      </c>
      <c r="AW208" s="31">
        <f t="shared" ca="1" si="234"/>
        <v>53.39583333333335</v>
      </c>
      <c r="AX208" s="31">
        <f t="shared" ca="1" si="235"/>
        <v>1401.9361111111111</v>
      </c>
      <c r="AY208" s="31">
        <f t="shared" ca="1" si="236"/>
        <v>-1132.0805555555555</v>
      </c>
      <c r="AZ208" s="31">
        <f t="shared" ca="1" si="237"/>
        <v>-2177.1819444444441</v>
      </c>
      <c r="BA208" s="31">
        <f t="shared" ca="1" si="238"/>
        <v>644.8125</v>
      </c>
      <c r="BB208" s="31">
        <f t="shared" ca="1" si="239"/>
        <v>-1410.101388888889</v>
      </c>
      <c r="BC208" s="31">
        <f t="shared" ca="1" si="240"/>
        <v>-1800.2902777777781</v>
      </c>
      <c r="BD208" s="11"/>
      <c r="BE208" s="11"/>
      <c r="BF208" s="11">
        <f t="shared" si="241"/>
        <v>9</v>
      </c>
      <c r="BG208" s="11">
        <f t="shared" si="159"/>
        <v>6</v>
      </c>
      <c r="BH208" s="32">
        <f>IF($BF208&gt;$Y$7,"",IF(AND($BF208=$Y$7,$BG208=23),"",Entrées!C236-Entrées!C235))</f>
        <v>6716</v>
      </c>
      <c r="BI208" s="32">
        <f>IF($BF208&gt;$Y$7,"",IF(AND($BF208=$Y$7,$BG208=23),"",Entrées!D236-Entrées!D235))</f>
        <v>6262.5</v>
      </c>
      <c r="BJ208" s="32">
        <f>IF($BF208&gt;$Y$7,"",IF(AND($BF208=$Y$7,$BG208=23),"",Entrées!E236-Entrées!E235))</f>
        <v>6275</v>
      </c>
      <c r="BK208" s="32">
        <f>IF($BF208&gt;$Y$7,"",IF(AND($BF208=$Y$7,$BG208=23),"",Entrées!F236-Entrées!F235))</f>
        <v>0</v>
      </c>
      <c r="BL208" s="32">
        <f>IF($BF208&gt;$Y$7,"",IF(AND($BF208=$Y$7,$BG208=23),"",Entrées!G236-Entrées!G235))</f>
        <v>691.5</v>
      </c>
      <c r="BM208" s="32">
        <f>IF($BF208&gt;$Y$7,"",IF(AND($BF208=$Y$7,$BG208=23),"",Entrées!H236-Entrées!H235))</f>
        <v>1062.5</v>
      </c>
      <c r="BN208" s="32">
        <f>IF($BF208&gt;$Y$7,"",IF(AND($BF208=$Y$7,$BG208=23),"",Entrées!I236-Entrées!I235))</f>
        <v>448.5</v>
      </c>
      <c r="BO208" s="32">
        <f>IF($BF208&gt;$Y$7,"",IF(AND($BF208=$Y$7,$BG208=23),"",Entrées!J236-Entrées!J235))</f>
        <v>329</v>
      </c>
      <c r="BP208" s="32">
        <f>IF($BF208&gt;$Y$7,"",IF(AND($BF208=$Y$7,$BG208=23),"",Entrées!K236-Entrées!K235))</f>
        <v>3</v>
      </c>
      <c r="BQ208" s="32">
        <f>IF($BF208&gt;$Y$7,"",IF(AND($BF208=$Y$7,$BG208=23),"",Entrées!L236-Entrées!L235))</f>
        <v>2862</v>
      </c>
      <c r="BR208" s="32">
        <f>IF($BF208&gt;$Y$7,"",IF(AND($BF208=$Y$7,$BG208=23),"",Entrées!M236-Entrées!M235))</f>
        <v>656.5</v>
      </c>
      <c r="BS208" s="32">
        <f>IF($BF208&gt;$Y$7,"",IF(AND($BF208=$Y$7,$BG208=23),"",Entrées!N236-Entrées!N235))</f>
        <v>-7</v>
      </c>
      <c r="BT208" s="32">
        <f>IF($BF208&gt;$Y$7,"",IF(AND($BF208=$Y$7,$BG208=23),"",Entrées!O236-Entrées!O235))</f>
        <v>669.5</v>
      </c>
      <c r="BU208" s="32">
        <f>IF($BF208&gt;$Y$7,"",IF(AND($BF208=$Y$7,$BG208=23),"",Entrées!P236-Entrées!P235))</f>
        <v>8</v>
      </c>
      <c r="BV208" s="32">
        <f>IF($BF208&gt;$Y$7,"",IF(AND($BF208=$Y$7,$BG208=23),"",Entrées!Q236-Entrées!Q235))</f>
        <v>-4</v>
      </c>
      <c r="BW208" s="32">
        <f>IF($BF208&gt;$Y$7,"",IF(AND($BF208=$Y$7,$BG208=23),"",Entrées!R236-Entrées!R235))</f>
        <v>87</v>
      </c>
      <c r="BX208" s="32">
        <f>IF($BF208&gt;$Y$7,"",IF(AND($BF208=$Y$7,$BG208=23),"",Entrées!S236-Entrées!S235))</f>
        <v>320</v>
      </c>
      <c r="BY208" s="32">
        <f>IF($BF208&gt;$Y$7,"",IF(AND($BF208=$Y$7,$BG208=23),"",Entrées!T236-Entrées!T235))</f>
        <v>100</v>
      </c>
      <c r="BZ208" s="32">
        <f>IF($BF208&gt;$Y$7,"",IF(AND($BF208=$Y$7,$BG208=23),"",Entrées!U236-Entrées!U235))</f>
        <v>310</v>
      </c>
      <c r="CA208" s="32">
        <f>IF($BF208&gt;$Y$7,"",IF(AND($BF208=$Y$7,$BG208=23),"",Entrées!V236-Entrées!V235))</f>
        <v>15</v>
      </c>
      <c r="CB208" s="11"/>
      <c r="CD208" s="33">
        <f>IF($BF208&lt;=$Y$7,Entrées!J235/CD$2,"")</f>
        <v>0.35651315789473687</v>
      </c>
      <c r="CE208" s="33">
        <f>IF($BF208&lt;=$Y$7,Entrées!K235/CE$2,"")</f>
        <v>0</v>
      </c>
      <c r="CF208" s="11">
        <f t="shared" si="242"/>
        <v>7600</v>
      </c>
      <c r="CG208" s="11">
        <f t="shared" si="243"/>
        <v>4200</v>
      </c>
      <c r="CH208" s="52">
        <f t="shared" si="244"/>
        <v>0.26950009137426939</v>
      </c>
      <c r="CI208" s="52">
        <f t="shared" si="245"/>
        <v>0.11132787698412699</v>
      </c>
      <c r="CK208" s="11"/>
      <c r="CL208" s="11"/>
      <c r="CM208" s="11"/>
      <c r="CN208" s="11"/>
      <c r="CO208" s="11"/>
    </row>
    <row r="209" spans="1:93">
      <c r="C209" s="11">
        <f t="shared" si="221"/>
        <v>6</v>
      </c>
      <c r="D209" s="27">
        <f t="shared" si="218"/>
        <v>13</v>
      </c>
      <c r="E209" s="28">
        <f ca="1">IF($D209&gt;$D$8,"",INDIRECT(ADDRESS(ROW(Entrées!$C$37)+($D209-1)*24+E$11,COLUMN(Entrées!$C$37)+($C209-1),4,TRUE,"Entrées")))</f>
        <v>704.5</v>
      </c>
      <c r="F209" s="28">
        <f ca="1">IF($D209&gt;$D$8,"",INDIRECT(ADDRESS(ROW(Entrées!$C$37)+($D209-1)*24+F$11,COLUMN(Entrées!$C$37)+($C209-1),4,TRUE,"Entrées")))</f>
        <v>695.5</v>
      </c>
      <c r="G209" s="28">
        <f ca="1">IF($D209&gt;$D$8,"",INDIRECT(ADDRESS(ROW(Entrées!$C$37)+($D209-1)*24+G$11,COLUMN(Entrées!$C$37)+($C209-1),4,TRUE,"Entrées")))</f>
        <v>694</v>
      </c>
      <c r="H209" s="28">
        <f ca="1">IF($D209&gt;$D$8,"",INDIRECT(ADDRESS(ROW(Entrées!$C$37)+($D209-1)*24+H$11,COLUMN(Entrées!$C$37)+($C209-1),4,TRUE,"Entrées")))</f>
        <v>684</v>
      </c>
      <c r="I209" s="28">
        <f ca="1">IF($D209&gt;$D$8,"",INDIRECT(ADDRESS(ROW(Entrées!$C$37)+($D209-1)*24+I$11,COLUMN(Entrées!$C$37)+($C209-1),4,TRUE,"Entrées")))</f>
        <v>681.5</v>
      </c>
      <c r="J209" s="28">
        <f ca="1">IF($D209&gt;$D$8,"",INDIRECT(ADDRESS(ROW(Entrées!$C$37)+($D209-1)*24+J$11,COLUMN(Entrées!$C$37)+($C209-1),4,TRUE,"Entrées")))</f>
        <v>691.5</v>
      </c>
      <c r="K209" s="28">
        <f ca="1">IF($D209&gt;$D$8,"",INDIRECT(ADDRESS(ROW(Entrées!$C$37)+($D209-1)*24+K$11,COLUMN(Entrées!$C$37)+($C209-1),4,TRUE,"Entrées")))</f>
        <v>694</v>
      </c>
      <c r="L209" s="28">
        <f ca="1">IF($D209&gt;$D$8,"",INDIRECT(ADDRESS(ROW(Entrées!$C$37)+($D209-1)*24+L$11,COLUMN(Entrées!$C$37)+($C209-1),4,TRUE,"Entrées")))</f>
        <v>695</v>
      </c>
      <c r="M209" s="28">
        <f ca="1">IF($D209&gt;$D$8,"",INDIRECT(ADDRESS(ROW(Entrées!$C$37)+($D209-1)*24+M$11,COLUMN(Entrées!$C$37)+($C209-1),4,TRUE,"Entrées")))</f>
        <v>692.5</v>
      </c>
      <c r="N209" s="28">
        <f ca="1">IF($D209&gt;$D$8,"",INDIRECT(ADDRESS(ROW(Entrées!$C$37)+($D209-1)*24+N$11,COLUMN(Entrées!$C$37)+($C209-1),4,TRUE,"Entrées")))</f>
        <v>676</v>
      </c>
      <c r="O209" s="28">
        <f ca="1">IF($D209&gt;$D$8,"",INDIRECT(ADDRESS(ROW(Entrées!$C$37)+($D209-1)*24+O$11,COLUMN(Entrées!$C$37)+($C209-1),4,TRUE,"Entrées")))</f>
        <v>700.5</v>
      </c>
      <c r="P209" s="28">
        <f ca="1">IF($D209&gt;$D$8,"",INDIRECT(ADDRESS(ROW(Entrées!$C$37)+($D209-1)*24+P$11,COLUMN(Entrées!$C$37)+($C209-1),4,TRUE,"Entrées")))</f>
        <v>724</v>
      </c>
      <c r="Q209" s="28">
        <f ca="1">IF($D209&gt;$D$8,"",INDIRECT(ADDRESS(ROW(Entrées!$C$37)+($D209-1)*24+Q$11,COLUMN(Entrées!$C$37)+($C209-1),4,TRUE,"Entrées")))</f>
        <v>723.5</v>
      </c>
      <c r="R209" s="28">
        <f ca="1">IF($D209&gt;$D$8,"",INDIRECT(ADDRESS(ROW(Entrées!$C$37)+($D209-1)*24+R$11,COLUMN(Entrées!$C$37)+($C209-1),4,TRUE,"Entrées")))</f>
        <v>723.5</v>
      </c>
      <c r="S209" s="28">
        <f ca="1">IF($D209&gt;$D$8,"",INDIRECT(ADDRESS(ROW(Entrées!$C$37)+($D209-1)*24+S$11,COLUMN(Entrées!$C$37)+($C209-1),4,TRUE,"Entrées")))</f>
        <v>729</v>
      </c>
      <c r="T209" s="28">
        <f ca="1">IF($D209&gt;$D$8,"",INDIRECT(ADDRESS(ROW(Entrées!$C$37)+($D209-1)*24+T$11,COLUMN(Entrées!$C$37)+($C209-1),4,TRUE,"Entrées")))</f>
        <v>726.5</v>
      </c>
      <c r="U209" s="28">
        <f ca="1">IF($D209&gt;$D$8,"",INDIRECT(ADDRESS(ROW(Entrées!$C$37)+($D209-1)*24+U$11,COLUMN(Entrées!$C$37)+($C209-1),4,TRUE,"Entrées")))</f>
        <v>760.5</v>
      </c>
      <c r="V209" s="28">
        <f ca="1">IF($D209&gt;$D$8,"",INDIRECT(ADDRESS(ROW(Entrées!$C$37)+($D209-1)*24+V$11,COLUMN(Entrées!$C$37)+($C209-1),4,TRUE,"Entrées")))</f>
        <v>899.5</v>
      </c>
      <c r="W209" s="28">
        <f ca="1">IF($D209&gt;$D$8,"",INDIRECT(ADDRESS(ROW(Entrées!$C$37)+($D209-1)*24+W$11,COLUMN(Entrées!$C$37)+($C209-1),4,TRUE,"Entrées")))</f>
        <v>1046</v>
      </c>
      <c r="X209" s="28">
        <f ca="1">IF($D209&gt;$D$8,"",INDIRECT(ADDRESS(ROW(Entrées!$C$37)+($D209-1)*24+X$11,COLUMN(Entrées!$C$37)+($C209-1),4,TRUE,"Entrées")))</f>
        <v>747.5</v>
      </c>
      <c r="Y209" s="28">
        <f ca="1">IF($D209&gt;$D$8,"",INDIRECT(ADDRESS(ROW(Entrées!$C$37)+($D209-1)*24+Y$11,COLUMN(Entrées!$C$37)+($C209-1),4,TRUE,"Entrées")))</f>
        <v>693</v>
      </c>
      <c r="Z209" s="28">
        <f ca="1">IF($D209&gt;$D$8,"",INDIRECT(ADDRESS(ROW(Entrées!$C$37)+($D209-1)*24+Z$11,COLUMN(Entrées!$C$37)+($C209-1),4,TRUE,"Entrées")))</f>
        <v>742.5</v>
      </c>
      <c r="AA209" s="28">
        <f ca="1">IF($D209&gt;$D$8,"",INDIRECT(ADDRESS(ROW(Entrées!$C$37)+($D209-1)*24+AA$11,COLUMN(Entrées!$C$37)+($C209-1),4,TRUE,"Entrées")))</f>
        <v>738</v>
      </c>
      <c r="AB209" s="28">
        <f ca="1">IF($D209&gt;$D$8,"",INDIRECT(ADDRESS(ROW(Entrées!$C$37)+($D209-1)*24+AB$11,COLUMN(Entrées!$C$37)+($C209-1),4,TRUE,"Entrées")))</f>
        <v>702.5</v>
      </c>
      <c r="AC209" s="11"/>
      <c r="AD209" s="40">
        <f t="shared" ca="1" si="217"/>
        <v>731.875</v>
      </c>
      <c r="AE209" s="40">
        <f t="shared" ca="1" si="219"/>
        <v>1046</v>
      </c>
      <c r="AF209" s="40">
        <f t="shared" ca="1" si="220"/>
        <v>676</v>
      </c>
      <c r="AG209" s="4"/>
      <c r="AH209" s="11">
        <f>Entrées!A236</f>
        <v>9</v>
      </c>
      <c r="AI209" s="13">
        <f>Entrées!B236</f>
        <v>7</v>
      </c>
      <c r="AJ209" s="31">
        <f t="shared" ca="1" si="246"/>
        <v>55625.834722222207</v>
      </c>
      <c r="AK209" s="31">
        <f t="shared" ca="1" si="222"/>
        <v>55155.277777777781</v>
      </c>
      <c r="AL209" s="31">
        <f t="shared" ca="1" si="223"/>
        <v>55132.569444444431</v>
      </c>
      <c r="AM209" s="31">
        <f t="shared" ca="1" si="224"/>
        <v>439.35972222222233</v>
      </c>
      <c r="AN209" s="31">
        <f t="shared" ca="1" si="225"/>
        <v>2143.2847222222222</v>
      </c>
      <c r="AO209" s="31">
        <f t="shared" ca="1" si="226"/>
        <v>1711.4715277777773</v>
      </c>
      <c r="AP209" s="31">
        <f t="shared" ca="1" si="227"/>
        <v>43686.806944444448</v>
      </c>
      <c r="AQ209" s="31">
        <f t="shared" ca="1" si="228"/>
        <v>2048.2006944444447</v>
      </c>
      <c r="AR209" s="31">
        <f t="shared" ca="1" si="229"/>
        <v>467.57708333333329</v>
      </c>
      <c r="AS209" s="31">
        <f t="shared" ca="1" si="230"/>
        <v>9872.0041666666693</v>
      </c>
      <c r="AT209" s="31">
        <f t="shared" ca="1" si="231"/>
        <v>-752.91041666666672</v>
      </c>
      <c r="AU209" s="31">
        <f t="shared" ca="1" si="232"/>
        <v>580.30277777777769</v>
      </c>
      <c r="AV209" s="31">
        <f t="shared" ca="1" si="233"/>
        <v>-4570.3041666666659</v>
      </c>
      <c r="AW209" s="31">
        <f t="shared" ca="1" si="234"/>
        <v>53.39583333333335</v>
      </c>
      <c r="AX209" s="31">
        <f t="shared" ca="1" si="235"/>
        <v>1401.9361111111111</v>
      </c>
      <c r="AY209" s="31">
        <f t="shared" ca="1" si="236"/>
        <v>-1132.0805555555555</v>
      </c>
      <c r="AZ209" s="31">
        <f t="shared" ca="1" si="237"/>
        <v>-2177.1819444444441</v>
      </c>
      <c r="BA209" s="31">
        <f t="shared" ca="1" si="238"/>
        <v>644.8125</v>
      </c>
      <c r="BB209" s="31">
        <f t="shared" ca="1" si="239"/>
        <v>-1410.101388888889</v>
      </c>
      <c r="BC209" s="31">
        <f t="shared" ca="1" si="240"/>
        <v>-1800.2902777777781</v>
      </c>
      <c r="BD209" s="11"/>
      <c r="BE209" s="11"/>
      <c r="BF209" s="11">
        <f t="shared" si="241"/>
        <v>9</v>
      </c>
      <c r="BG209" s="11">
        <f t="shared" si="159"/>
        <v>7</v>
      </c>
      <c r="BH209" s="32">
        <f>IF($BF209&gt;$Y$7,"",IF(AND($BF209=$Y$7,$BG209=23),"",Entrées!C237-Entrées!C236))</f>
        <v>2759.5</v>
      </c>
      <c r="BI209" s="32">
        <f>IF($BF209&gt;$Y$7,"",IF(AND($BF209=$Y$7,$BG209=23),"",Entrées!D237-Entrées!D236))</f>
        <v>2525</v>
      </c>
      <c r="BJ209" s="32">
        <f>IF($BF209&gt;$Y$7,"",IF(AND($BF209=$Y$7,$BG209=23),"",Entrées!E237-Entrées!E236))</f>
        <v>2837.5</v>
      </c>
      <c r="BK209" s="32">
        <f>IF($BF209&gt;$Y$7,"",IF(AND($BF209=$Y$7,$BG209=23),"",Entrées!F237-Entrées!F236))</f>
        <v>41.5</v>
      </c>
      <c r="BL209" s="32">
        <f>IF($BF209&gt;$Y$7,"",IF(AND($BF209=$Y$7,$BG209=23),"",Entrées!G237-Entrées!G236))</f>
        <v>21.5</v>
      </c>
      <c r="BM209" s="32">
        <f>IF($BF209&gt;$Y$7,"",IF(AND($BF209=$Y$7,$BG209=23),"",Entrées!H237-Entrées!H236))</f>
        <v>231.5</v>
      </c>
      <c r="BN209" s="32">
        <f>IF($BF209&gt;$Y$7,"",IF(AND($BF209=$Y$7,$BG209=23),"",Entrées!I237-Entrées!I236))</f>
        <v>53</v>
      </c>
      <c r="BO209" s="32">
        <f>IF($BF209&gt;$Y$7,"",IF(AND($BF209=$Y$7,$BG209=23),"",Entrées!J237-Entrées!J236))</f>
        <v>191</v>
      </c>
      <c r="BP209" s="32">
        <f>IF($BF209&gt;$Y$7,"",IF(AND($BF209=$Y$7,$BG209=23),"",Entrées!K237-Entrées!K236))</f>
        <v>94.5</v>
      </c>
      <c r="BQ209" s="32">
        <f>IF($BF209&gt;$Y$7,"",IF(AND($BF209=$Y$7,$BG209=23),"",Entrées!L237-Entrées!L236))</f>
        <v>1039.5</v>
      </c>
      <c r="BR209" s="32">
        <f>IF($BF209&gt;$Y$7,"",IF(AND($BF209=$Y$7,$BG209=23),"",Entrées!M237-Entrées!M236))</f>
        <v>1.5</v>
      </c>
      <c r="BS209" s="32">
        <f>IF($BF209&gt;$Y$7,"",IF(AND($BF209=$Y$7,$BG209=23),"",Entrées!N237-Entrées!N236))</f>
        <v>-12</v>
      </c>
      <c r="BT209" s="32">
        <f>IF($BF209&gt;$Y$7,"",IF(AND($BF209=$Y$7,$BG209=23),"",Entrées!O237-Entrées!O236))</f>
        <v>1099.5</v>
      </c>
      <c r="BU209" s="32">
        <f>IF($BF209&gt;$Y$7,"",IF(AND($BF209=$Y$7,$BG209=23),"",Entrées!P237-Entrées!P236))</f>
        <v>0</v>
      </c>
      <c r="BV209" s="32">
        <f>IF($BF209&gt;$Y$7,"",IF(AND($BF209=$Y$7,$BG209=23),"",Entrées!Q237-Entrées!Q236))</f>
        <v>191</v>
      </c>
      <c r="BW209" s="32">
        <f>IF($BF209&gt;$Y$7,"",IF(AND($BF209=$Y$7,$BG209=23),"",Entrées!R237-Entrées!R236))</f>
        <v>554</v>
      </c>
      <c r="BX209" s="32">
        <f>IF($BF209&gt;$Y$7,"",IF(AND($BF209=$Y$7,$BG209=23),"",Entrées!S237-Entrées!S236))</f>
        <v>608</v>
      </c>
      <c r="BY209" s="32">
        <f>IF($BF209&gt;$Y$7,"",IF(AND($BF209=$Y$7,$BG209=23),"",Entrées!T237-Entrées!T236))</f>
        <v>0</v>
      </c>
      <c r="BZ209" s="32">
        <f>IF($BF209&gt;$Y$7,"",IF(AND($BF209=$Y$7,$BG209=23),"",Entrées!U237-Entrées!U236))</f>
        <v>-91</v>
      </c>
      <c r="CA209" s="32">
        <f>IF($BF209&gt;$Y$7,"",IF(AND($BF209=$Y$7,$BG209=23),"",Entrées!V237-Entrées!V236))</f>
        <v>-141</v>
      </c>
      <c r="CB209" s="11"/>
      <c r="CD209" s="33">
        <f>IF($BF209&lt;=$Y$7,Entrées!J236/CD$2,"")</f>
        <v>0.39980263157894735</v>
      </c>
      <c r="CE209" s="33">
        <f>IF($BF209&lt;=$Y$7,Entrées!K236/CE$2,"")</f>
        <v>7.1428571428571429E-4</v>
      </c>
      <c r="CF209" s="11">
        <f t="shared" si="242"/>
        <v>7600</v>
      </c>
      <c r="CG209" s="11">
        <f t="shared" si="243"/>
        <v>4200</v>
      </c>
      <c r="CH209" s="52">
        <f t="shared" si="244"/>
        <v>0.26950009137426939</v>
      </c>
      <c r="CI209" s="52">
        <f t="shared" si="245"/>
        <v>0.11132787698412699</v>
      </c>
      <c r="CK209" s="11"/>
      <c r="CL209" s="11"/>
      <c r="CM209" s="11"/>
      <c r="CN209" s="11"/>
      <c r="CO209" s="11"/>
    </row>
    <row r="210" spans="1:93">
      <c r="C210" s="11">
        <f t="shared" si="221"/>
        <v>6</v>
      </c>
      <c r="D210" s="27">
        <f t="shared" si="218"/>
        <v>14</v>
      </c>
      <c r="E210" s="28">
        <f ca="1">IF($D210&gt;$D$8,"",INDIRECT(ADDRESS(ROW(Entrées!$C$37)+($D210-1)*24+E$11,COLUMN(Entrées!$C$37)+($C210-1),4,TRUE,"Entrées")))</f>
        <v>676</v>
      </c>
      <c r="F210" s="28">
        <f ca="1">IF($D210&gt;$D$8,"",INDIRECT(ADDRESS(ROW(Entrées!$C$37)+($D210-1)*24+F$11,COLUMN(Entrées!$C$37)+($C210-1),4,TRUE,"Entrées")))</f>
        <v>684.5</v>
      </c>
      <c r="G210" s="28">
        <f ca="1">IF($D210&gt;$D$8,"",INDIRECT(ADDRESS(ROW(Entrées!$C$37)+($D210-1)*24+G$11,COLUMN(Entrées!$C$37)+($C210-1),4,TRUE,"Entrées")))</f>
        <v>695.5</v>
      </c>
      <c r="H210" s="28">
        <f ca="1">IF($D210&gt;$D$8,"",INDIRECT(ADDRESS(ROW(Entrées!$C$37)+($D210-1)*24+H$11,COLUMN(Entrées!$C$37)+($C210-1),4,TRUE,"Entrées")))</f>
        <v>694.5</v>
      </c>
      <c r="I210" s="28">
        <f ca="1">IF($D210&gt;$D$8,"",INDIRECT(ADDRESS(ROW(Entrées!$C$37)+($D210-1)*24+I$11,COLUMN(Entrées!$C$37)+($C210-1),4,TRUE,"Entrées")))</f>
        <v>691.5</v>
      </c>
      <c r="J210" s="28">
        <f ca="1">IF($D210&gt;$D$8,"",INDIRECT(ADDRESS(ROW(Entrées!$C$37)+($D210-1)*24+J$11,COLUMN(Entrées!$C$37)+($C210-1),4,TRUE,"Entrées")))</f>
        <v>706</v>
      </c>
      <c r="K210" s="28">
        <f ca="1">IF($D210&gt;$D$8,"",INDIRECT(ADDRESS(ROW(Entrées!$C$37)+($D210-1)*24+K$11,COLUMN(Entrées!$C$37)+($C210-1),4,TRUE,"Entrées")))</f>
        <v>715.5</v>
      </c>
      <c r="L210" s="28">
        <f ca="1">IF($D210&gt;$D$8,"",INDIRECT(ADDRESS(ROW(Entrées!$C$37)+($D210-1)*24+L$11,COLUMN(Entrées!$C$37)+($C210-1),4,TRUE,"Entrées")))</f>
        <v>744</v>
      </c>
      <c r="M210" s="28">
        <f ca="1">IF($D210&gt;$D$8,"",INDIRECT(ADDRESS(ROW(Entrées!$C$37)+($D210-1)*24+M$11,COLUMN(Entrées!$C$37)+($C210-1),4,TRUE,"Entrées")))</f>
        <v>708</v>
      </c>
      <c r="N210" s="28">
        <f ca="1">IF($D210&gt;$D$8,"",INDIRECT(ADDRESS(ROW(Entrées!$C$37)+($D210-1)*24+N$11,COLUMN(Entrées!$C$37)+($C210-1),4,TRUE,"Entrées")))</f>
        <v>694.5</v>
      </c>
      <c r="O210" s="28">
        <f ca="1">IF($D210&gt;$D$8,"",INDIRECT(ADDRESS(ROW(Entrées!$C$37)+($D210-1)*24+O$11,COLUMN(Entrées!$C$37)+($C210-1),4,TRUE,"Entrées")))</f>
        <v>690</v>
      </c>
      <c r="P210" s="28">
        <f ca="1">IF($D210&gt;$D$8,"",INDIRECT(ADDRESS(ROW(Entrées!$C$37)+($D210-1)*24+P$11,COLUMN(Entrées!$C$37)+($C210-1),4,TRUE,"Entrées")))</f>
        <v>719.5</v>
      </c>
      <c r="Q210" s="28">
        <f ca="1">IF($D210&gt;$D$8,"",INDIRECT(ADDRESS(ROW(Entrées!$C$37)+($D210-1)*24+Q$11,COLUMN(Entrées!$C$37)+($C210-1),4,TRUE,"Entrées")))</f>
        <v>725</v>
      </c>
      <c r="R210" s="28">
        <f ca="1">IF($D210&gt;$D$8,"",INDIRECT(ADDRESS(ROW(Entrées!$C$37)+($D210-1)*24+R$11,COLUMN(Entrées!$C$37)+($C210-1),4,TRUE,"Entrées")))</f>
        <v>727</v>
      </c>
      <c r="S210" s="28">
        <f ca="1">IF($D210&gt;$D$8,"",INDIRECT(ADDRESS(ROW(Entrées!$C$37)+($D210-1)*24+S$11,COLUMN(Entrées!$C$37)+($C210-1),4,TRUE,"Entrées")))</f>
        <v>738</v>
      </c>
      <c r="T210" s="28">
        <f ca="1">IF($D210&gt;$D$8,"",INDIRECT(ADDRESS(ROW(Entrées!$C$37)+($D210-1)*24+T$11,COLUMN(Entrées!$C$37)+($C210-1),4,TRUE,"Entrées")))</f>
        <v>743.5</v>
      </c>
      <c r="U210" s="28">
        <f ca="1">IF($D210&gt;$D$8,"",INDIRECT(ADDRESS(ROW(Entrées!$C$37)+($D210-1)*24+U$11,COLUMN(Entrées!$C$37)+($C210-1),4,TRUE,"Entrées")))</f>
        <v>752.5</v>
      </c>
      <c r="V210" s="28">
        <f ca="1">IF($D210&gt;$D$8,"",INDIRECT(ADDRESS(ROW(Entrées!$C$37)+($D210-1)*24+V$11,COLUMN(Entrées!$C$37)+($C210-1),4,TRUE,"Entrées")))</f>
        <v>740.5</v>
      </c>
      <c r="W210" s="28">
        <f ca="1">IF($D210&gt;$D$8,"",INDIRECT(ADDRESS(ROW(Entrées!$C$37)+($D210-1)*24+W$11,COLUMN(Entrées!$C$37)+($C210-1),4,TRUE,"Entrées")))</f>
        <v>738</v>
      </c>
      <c r="X210" s="28">
        <f ca="1">IF($D210&gt;$D$8,"",INDIRECT(ADDRESS(ROW(Entrées!$C$37)+($D210-1)*24+X$11,COLUMN(Entrées!$C$37)+($C210-1),4,TRUE,"Entrées")))</f>
        <v>739.5</v>
      </c>
      <c r="Y210" s="28">
        <f ca="1">IF($D210&gt;$D$8,"",INDIRECT(ADDRESS(ROW(Entrées!$C$37)+($D210-1)*24+Y$11,COLUMN(Entrées!$C$37)+($C210-1),4,TRUE,"Entrées")))</f>
        <v>726</v>
      </c>
      <c r="Z210" s="28">
        <f ca="1">IF($D210&gt;$D$8,"",INDIRECT(ADDRESS(ROW(Entrées!$C$37)+($D210-1)*24+Z$11,COLUMN(Entrées!$C$37)+($C210-1),4,TRUE,"Entrées")))</f>
        <v>741</v>
      </c>
      <c r="AA210" s="28">
        <f ca="1">IF($D210&gt;$D$8,"",INDIRECT(ADDRESS(ROW(Entrées!$C$37)+($D210-1)*24+AA$11,COLUMN(Entrées!$C$37)+($C210-1),4,TRUE,"Entrées")))</f>
        <v>765</v>
      </c>
      <c r="AB210" s="28">
        <f ca="1">IF($D210&gt;$D$8,"",INDIRECT(ADDRESS(ROW(Entrées!$C$37)+($D210-1)*24+AB$11,COLUMN(Entrées!$C$37)+($C210-1),4,TRUE,"Entrées")))</f>
        <v>764.5</v>
      </c>
      <c r="AC210" s="11"/>
      <c r="AD210" s="40">
        <f t="shared" ca="1" si="217"/>
        <v>721.66666666666663</v>
      </c>
      <c r="AE210" s="40">
        <f t="shared" ca="1" si="219"/>
        <v>765</v>
      </c>
      <c r="AF210" s="40">
        <f t="shared" ca="1" si="220"/>
        <v>676</v>
      </c>
      <c r="AG210" s="4"/>
      <c r="AH210" s="11">
        <f>Entrées!A237</f>
        <v>9</v>
      </c>
      <c r="AI210" s="13">
        <f>Entrées!B237</f>
        <v>8</v>
      </c>
      <c r="AJ210" s="31">
        <f t="shared" ca="1" si="246"/>
        <v>55625.834722222207</v>
      </c>
      <c r="AK210" s="31">
        <f t="shared" ca="1" si="222"/>
        <v>55155.277777777781</v>
      </c>
      <c r="AL210" s="31">
        <f t="shared" ca="1" si="223"/>
        <v>55132.569444444431</v>
      </c>
      <c r="AM210" s="31">
        <f t="shared" ca="1" si="224"/>
        <v>439.35972222222233</v>
      </c>
      <c r="AN210" s="31">
        <f t="shared" ca="1" si="225"/>
        <v>2143.2847222222222</v>
      </c>
      <c r="AO210" s="31">
        <f t="shared" ca="1" si="226"/>
        <v>1711.4715277777773</v>
      </c>
      <c r="AP210" s="31">
        <f t="shared" ca="1" si="227"/>
        <v>43686.806944444448</v>
      </c>
      <c r="AQ210" s="31">
        <f t="shared" ca="1" si="228"/>
        <v>2048.2006944444447</v>
      </c>
      <c r="AR210" s="31">
        <f t="shared" ca="1" si="229"/>
        <v>467.57708333333329</v>
      </c>
      <c r="AS210" s="31">
        <f t="shared" ca="1" si="230"/>
        <v>9872.0041666666693</v>
      </c>
      <c r="AT210" s="31">
        <f t="shared" ca="1" si="231"/>
        <v>-752.91041666666672</v>
      </c>
      <c r="AU210" s="31">
        <f t="shared" ca="1" si="232"/>
        <v>580.30277777777769</v>
      </c>
      <c r="AV210" s="31">
        <f t="shared" ca="1" si="233"/>
        <v>-4570.3041666666659</v>
      </c>
      <c r="AW210" s="31">
        <f t="shared" ca="1" si="234"/>
        <v>53.39583333333335</v>
      </c>
      <c r="AX210" s="31">
        <f t="shared" ca="1" si="235"/>
        <v>1401.9361111111111</v>
      </c>
      <c r="AY210" s="31">
        <f t="shared" ca="1" si="236"/>
        <v>-1132.0805555555555</v>
      </c>
      <c r="AZ210" s="31">
        <f t="shared" ca="1" si="237"/>
        <v>-2177.1819444444441</v>
      </c>
      <c r="BA210" s="31">
        <f t="shared" ca="1" si="238"/>
        <v>644.8125</v>
      </c>
      <c r="BB210" s="31">
        <f t="shared" ca="1" si="239"/>
        <v>-1410.101388888889</v>
      </c>
      <c r="BC210" s="31">
        <f t="shared" ca="1" si="240"/>
        <v>-1800.2902777777781</v>
      </c>
      <c r="BD210" s="11"/>
      <c r="BE210" s="4"/>
      <c r="BF210" s="11">
        <f t="shared" si="241"/>
        <v>9</v>
      </c>
      <c r="BG210" s="11">
        <f t="shared" si="159"/>
        <v>8</v>
      </c>
      <c r="BH210" s="32">
        <f>IF($BF210&gt;$Y$7,"",IF(AND($BF210=$Y$7,$BG210=23),"",Entrées!C238-Entrées!C237))</f>
        <v>1048.5</v>
      </c>
      <c r="BI210" s="32">
        <f>IF($BF210&gt;$Y$7,"",IF(AND($BF210=$Y$7,$BG210=23),"",Entrées!D238-Entrées!D237))</f>
        <v>1162.5</v>
      </c>
      <c r="BJ210" s="32">
        <f>IF($BF210&gt;$Y$7,"",IF(AND($BF210=$Y$7,$BG210=23),"",Entrées!E238-Entrées!E237))</f>
        <v>1200</v>
      </c>
      <c r="BK210" s="32">
        <f>IF($BF210&gt;$Y$7,"",IF(AND($BF210=$Y$7,$BG210=23),"",Entrées!F238-Entrées!F237))</f>
        <v>44.5</v>
      </c>
      <c r="BL210" s="32">
        <f>IF($BF210&gt;$Y$7,"",IF(AND($BF210=$Y$7,$BG210=23),"",Entrées!G238-Entrées!G237))</f>
        <v>30.5</v>
      </c>
      <c r="BM210" s="32">
        <f>IF($BF210&gt;$Y$7,"",IF(AND($BF210=$Y$7,$BG210=23),"",Entrées!H238-Entrées!H237))</f>
        <v>18.5</v>
      </c>
      <c r="BN210" s="32">
        <f>IF($BF210&gt;$Y$7,"",IF(AND($BF210=$Y$7,$BG210=23),"",Entrées!I238-Entrées!I237))</f>
        <v>45.5</v>
      </c>
      <c r="BO210" s="32">
        <f>IF($BF210&gt;$Y$7,"",IF(AND($BF210=$Y$7,$BG210=23),"",Entrées!J238-Entrées!J237))</f>
        <v>177</v>
      </c>
      <c r="BP210" s="32">
        <f>IF($BF210&gt;$Y$7,"",IF(AND($BF210=$Y$7,$BG210=23),"",Entrées!K238-Entrées!K237))</f>
        <v>224.5</v>
      </c>
      <c r="BQ210" s="32">
        <f>IF($BF210&gt;$Y$7,"",IF(AND($BF210=$Y$7,$BG210=23),"",Entrées!L238-Entrées!L237))</f>
        <v>81</v>
      </c>
      <c r="BR210" s="32">
        <f>IF($BF210&gt;$Y$7,"",IF(AND($BF210=$Y$7,$BG210=23),"",Entrées!M238-Entrées!M237))</f>
        <v>0</v>
      </c>
      <c r="BS210" s="32">
        <f>IF($BF210&gt;$Y$7,"",IF(AND($BF210=$Y$7,$BG210=23),"",Entrées!N238-Entrées!N237))</f>
        <v>-9</v>
      </c>
      <c r="BT210" s="32">
        <f>IF($BF210&gt;$Y$7,"",IF(AND($BF210=$Y$7,$BG210=23),"",Entrées!O238-Entrées!O237))</f>
        <v>435</v>
      </c>
      <c r="BU210" s="32">
        <f>IF($BF210&gt;$Y$7,"",IF(AND($BF210=$Y$7,$BG210=23),"",Entrées!P238-Entrées!P237))</f>
        <v>0</v>
      </c>
      <c r="BV210" s="32">
        <f>IF($BF210&gt;$Y$7,"",IF(AND($BF210=$Y$7,$BG210=23),"",Entrées!Q238-Entrées!Q237))</f>
        <v>81</v>
      </c>
      <c r="BW210" s="32">
        <f>IF($BF210&gt;$Y$7,"",IF(AND($BF210=$Y$7,$BG210=23),"",Entrées!R238-Entrées!R237))</f>
        <v>-161</v>
      </c>
      <c r="BX210" s="32">
        <f>IF($BF210&gt;$Y$7,"",IF(AND($BF210=$Y$7,$BG210=23),"",Entrées!S238-Entrées!S237))</f>
        <v>-202</v>
      </c>
      <c r="BY210" s="32">
        <f>IF($BF210&gt;$Y$7,"",IF(AND($BF210=$Y$7,$BG210=23),"",Entrées!T238-Entrées!T237))</f>
        <v>0</v>
      </c>
      <c r="BZ210" s="32">
        <f>IF($BF210&gt;$Y$7,"",IF(AND($BF210=$Y$7,$BG210=23),"",Entrées!U238-Entrées!U237))</f>
        <v>-170</v>
      </c>
      <c r="CA210" s="32">
        <f>IF($BF210&gt;$Y$7,"",IF(AND($BF210=$Y$7,$BG210=23),"",Entrées!V238-Entrées!V237))</f>
        <v>500</v>
      </c>
      <c r="CB210" s="4"/>
      <c r="CC210" s="4"/>
      <c r="CD210" s="33">
        <f>IF($BF210&lt;=$Y$7,Entrées!J237/CD$2,"")</f>
        <v>0.4249342105263158</v>
      </c>
      <c r="CE210" s="33">
        <f>IF($BF210&lt;=$Y$7,Entrées!K237/CE$2,"")</f>
        <v>2.3214285714285715E-2</v>
      </c>
      <c r="CF210" s="11">
        <f t="shared" si="242"/>
        <v>7600</v>
      </c>
      <c r="CG210" s="11">
        <f t="shared" si="243"/>
        <v>4200</v>
      </c>
      <c r="CH210" s="52">
        <f t="shared" si="244"/>
        <v>0.26950009137426939</v>
      </c>
      <c r="CI210" s="52">
        <f t="shared" si="245"/>
        <v>0.11132787698412699</v>
      </c>
      <c r="CK210" s="11"/>
      <c r="CL210" s="4"/>
      <c r="CM210" s="11"/>
      <c r="CN210" s="11"/>
      <c r="CO210" s="4"/>
    </row>
    <row r="211" spans="1:93">
      <c r="C211" s="11">
        <f t="shared" si="221"/>
        <v>6</v>
      </c>
      <c r="D211" s="27">
        <f t="shared" si="218"/>
        <v>15</v>
      </c>
      <c r="E211" s="28">
        <f ca="1">IF($D211&gt;$D$8,"",INDIRECT(ADDRESS(ROW(Entrées!$C$37)+($D211-1)*24+E$11,COLUMN(Entrées!$C$37)+($C211-1),4,TRUE,"Entrées")))</f>
        <v>707.5</v>
      </c>
      <c r="F211" s="28">
        <f ca="1">IF($D211&gt;$D$8,"",INDIRECT(ADDRESS(ROW(Entrées!$C$37)+($D211-1)*24+F$11,COLUMN(Entrées!$C$37)+($C211-1),4,TRUE,"Entrées")))</f>
        <v>669</v>
      </c>
      <c r="G211" s="28">
        <f ca="1">IF($D211&gt;$D$8,"",INDIRECT(ADDRESS(ROW(Entrées!$C$37)+($D211-1)*24+G$11,COLUMN(Entrées!$C$37)+($C211-1),4,TRUE,"Entrées")))</f>
        <v>670</v>
      </c>
      <c r="H211" s="28">
        <f ca="1">IF($D211&gt;$D$8,"",INDIRECT(ADDRESS(ROW(Entrées!$C$37)+($D211-1)*24+H$11,COLUMN(Entrées!$C$37)+($C211-1),4,TRUE,"Entrées")))</f>
        <v>676</v>
      </c>
      <c r="I211" s="28">
        <f ca="1">IF($D211&gt;$D$8,"",INDIRECT(ADDRESS(ROW(Entrées!$C$37)+($D211-1)*24+I$11,COLUMN(Entrées!$C$37)+($C211-1),4,TRUE,"Entrées")))</f>
        <v>672.5</v>
      </c>
      <c r="J211" s="28">
        <f ca="1">IF($D211&gt;$D$8,"",INDIRECT(ADDRESS(ROW(Entrées!$C$37)+($D211-1)*24+J$11,COLUMN(Entrées!$C$37)+($C211-1),4,TRUE,"Entrées")))</f>
        <v>806.5</v>
      </c>
      <c r="K211" s="28">
        <f ca="1">IF($D211&gt;$D$8,"",INDIRECT(ADDRESS(ROW(Entrées!$C$37)+($D211-1)*24+K$11,COLUMN(Entrées!$C$37)+($C211-1),4,TRUE,"Entrées")))</f>
        <v>1197.5</v>
      </c>
      <c r="L211" s="28">
        <f ca="1">IF($D211&gt;$D$8,"",INDIRECT(ADDRESS(ROW(Entrées!$C$37)+($D211-1)*24+L$11,COLUMN(Entrées!$C$37)+($C211-1),4,TRUE,"Entrées")))</f>
        <v>1692</v>
      </c>
      <c r="M211" s="28">
        <f ca="1">IF($D211&gt;$D$8,"",INDIRECT(ADDRESS(ROW(Entrées!$C$37)+($D211-1)*24+M$11,COLUMN(Entrées!$C$37)+($C211-1),4,TRUE,"Entrées")))</f>
        <v>2399</v>
      </c>
      <c r="N211" s="28">
        <f ca="1">IF($D211&gt;$D$8,"",INDIRECT(ADDRESS(ROW(Entrées!$C$37)+($D211-1)*24+N$11,COLUMN(Entrées!$C$37)+($C211-1),4,TRUE,"Entrées")))</f>
        <v>2457.5</v>
      </c>
      <c r="O211" s="28">
        <f ca="1">IF($D211&gt;$D$8,"",INDIRECT(ADDRESS(ROW(Entrées!$C$37)+($D211-1)*24+O$11,COLUMN(Entrées!$C$37)+($C211-1),4,TRUE,"Entrées")))</f>
        <v>2476.5</v>
      </c>
      <c r="P211" s="28">
        <f ca="1">IF($D211&gt;$D$8,"",INDIRECT(ADDRESS(ROW(Entrées!$C$37)+($D211-1)*24+P$11,COLUMN(Entrées!$C$37)+($C211-1),4,TRUE,"Entrées")))</f>
        <v>2484.5</v>
      </c>
      <c r="Q211" s="28">
        <f ca="1">IF($D211&gt;$D$8,"",INDIRECT(ADDRESS(ROW(Entrées!$C$37)+($D211-1)*24+Q$11,COLUMN(Entrées!$C$37)+($C211-1),4,TRUE,"Entrées")))</f>
        <v>2433.5</v>
      </c>
      <c r="R211" s="28">
        <f ca="1">IF($D211&gt;$D$8,"",INDIRECT(ADDRESS(ROW(Entrées!$C$37)+($D211-1)*24+R$11,COLUMN(Entrées!$C$37)+($C211-1),4,TRUE,"Entrées")))</f>
        <v>1855.5</v>
      </c>
      <c r="S211" s="28">
        <f ca="1">IF($D211&gt;$D$8,"",INDIRECT(ADDRESS(ROW(Entrées!$C$37)+($D211-1)*24+S$11,COLUMN(Entrées!$C$37)+($C211-1),4,TRUE,"Entrées")))</f>
        <v>2028</v>
      </c>
      <c r="T211" s="28">
        <f ca="1">IF($D211&gt;$D$8,"",INDIRECT(ADDRESS(ROW(Entrées!$C$37)+($D211-1)*24+T$11,COLUMN(Entrées!$C$37)+($C211-1),4,TRUE,"Entrées")))</f>
        <v>2001.5</v>
      </c>
      <c r="U211" s="28">
        <f ca="1">IF($D211&gt;$D$8,"",INDIRECT(ADDRESS(ROW(Entrées!$C$37)+($D211-1)*24+U$11,COLUMN(Entrées!$C$37)+($C211-1),4,TRUE,"Entrées")))</f>
        <v>2055</v>
      </c>
      <c r="V211" s="28">
        <f ca="1">IF($D211&gt;$D$8,"",INDIRECT(ADDRESS(ROW(Entrées!$C$37)+($D211-1)*24+V$11,COLUMN(Entrées!$C$37)+($C211-1),4,TRUE,"Entrées")))</f>
        <v>1859</v>
      </c>
      <c r="W211" s="28">
        <f ca="1">IF($D211&gt;$D$8,"",INDIRECT(ADDRESS(ROW(Entrées!$C$37)+($D211-1)*24+W$11,COLUMN(Entrées!$C$37)+($C211-1),4,TRUE,"Entrées")))</f>
        <v>1790.5</v>
      </c>
      <c r="X211" s="28">
        <f ca="1">IF($D211&gt;$D$8,"",INDIRECT(ADDRESS(ROW(Entrées!$C$37)+($D211-1)*24+X$11,COLUMN(Entrées!$C$37)+($C211-1),4,TRUE,"Entrées")))</f>
        <v>1814</v>
      </c>
      <c r="Y211" s="28">
        <f ca="1">IF($D211&gt;$D$8,"",INDIRECT(ADDRESS(ROW(Entrées!$C$37)+($D211-1)*24+Y$11,COLUMN(Entrées!$C$37)+($C211-1),4,TRUE,"Entrées")))</f>
        <v>1773.5</v>
      </c>
      <c r="Z211" s="28">
        <f ca="1">IF($D211&gt;$D$8,"",INDIRECT(ADDRESS(ROW(Entrées!$C$37)+($D211-1)*24+Z$11,COLUMN(Entrées!$C$37)+($C211-1),4,TRUE,"Entrées")))</f>
        <v>1690.5</v>
      </c>
      <c r="AA211" s="28">
        <f ca="1">IF($D211&gt;$D$8,"",INDIRECT(ADDRESS(ROW(Entrées!$C$37)+($D211-1)*24+AA$11,COLUMN(Entrées!$C$37)+($C211-1),4,TRUE,"Entrées")))</f>
        <v>1263</v>
      </c>
      <c r="AB211" s="28">
        <f ca="1">IF($D211&gt;$D$8,"",INDIRECT(ADDRESS(ROW(Entrées!$C$37)+($D211-1)*24+AB$11,COLUMN(Entrées!$C$37)+($C211-1),4,TRUE,"Entrées")))</f>
        <v>1126</v>
      </c>
      <c r="AC211" s="11"/>
      <c r="AD211" s="40">
        <f t="shared" ca="1" si="217"/>
        <v>1608.2708333333333</v>
      </c>
      <c r="AE211" s="40">
        <f t="shared" ca="1" si="219"/>
        <v>2484.5</v>
      </c>
      <c r="AF211" s="40">
        <f t="shared" ca="1" si="220"/>
        <v>669</v>
      </c>
      <c r="AG211" s="4"/>
      <c r="AH211" s="11">
        <f>Entrées!A238</f>
        <v>9</v>
      </c>
      <c r="AI211" s="13">
        <f>Entrées!B238</f>
        <v>9</v>
      </c>
      <c r="AJ211" s="31">
        <f t="shared" ca="1" si="246"/>
        <v>55625.834722222207</v>
      </c>
      <c r="AK211" s="31">
        <f t="shared" ca="1" si="222"/>
        <v>55155.277777777781</v>
      </c>
      <c r="AL211" s="31">
        <f t="shared" ca="1" si="223"/>
        <v>55132.569444444431</v>
      </c>
      <c r="AM211" s="31">
        <f t="shared" ca="1" si="224"/>
        <v>439.35972222222233</v>
      </c>
      <c r="AN211" s="31">
        <f t="shared" ca="1" si="225"/>
        <v>2143.2847222222222</v>
      </c>
      <c r="AO211" s="31">
        <f t="shared" ca="1" si="226"/>
        <v>1711.4715277777773</v>
      </c>
      <c r="AP211" s="31">
        <f t="shared" ca="1" si="227"/>
        <v>43686.806944444448</v>
      </c>
      <c r="AQ211" s="31">
        <f t="shared" ca="1" si="228"/>
        <v>2048.2006944444447</v>
      </c>
      <c r="AR211" s="31">
        <f t="shared" ca="1" si="229"/>
        <v>467.57708333333329</v>
      </c>
      <c r="AS211" s="31">
        <f t="shared" ca="1" si="230"/>
        <v>9872.0041666666693</v>
      </c>
      <c r="AT211" s="31">
        <f t="shared" ca="1" si="231"/>
        <v>-752.91041666666672</v>
      </c>
      <c r="AU211" s="31">
        <f t="shared" ca="1" si="232"/>
        <v>580.30277777777769</v>
      </c>
      <c r="AV211" s="31">
        <f t="shared" ca="1" si="233"/>
        <v>-4570.3041666666659</v>
      </c>
      <c r="AW211" s="31">
        <f t="shared" ca="1" si="234"/>
        <v>53.39583333333335</v>
      </c>
      <c r="AX211" s="31">
        <f t="shared" ca="1" si="235"/>
        <v>1401.9361111111111</v>
      </c>
      <c r="AY211" s="31">
        <f t="shared" ca="1" si="236"/>
        <v>-1132.0805555555555</v>
      </c>
      <c r="AZ211" s="31">
        <f t="shared" ca="1" si="237"/>
        <v>-2177.1819444444441</v>
      </c>
      <c r="BA211" s="31">
        <f t="shared" ca="1" si="238"/>
        <v>644.8125</v>
      </c>
      <c r="BB211" s="31">
        <f t="shared" ca="1" si="239"/>
        <v>-1410.101388888889</v>
      </c>
      <c r="BC211" s="31">
        <f t="shared" ca="1" si="240"/>
        <v>-1800.2902777777781</v>
      </c>
      <c r="BD211" s="11"/>
      <c r="BE211" s="4"/>
      <c r="BF211" s="11">
        <f t="shared" si="241"/>
        <v>9</v>
      </c>
      <c r="BG211" s="11">
        <f t="shared" si="159"/>
        <v>9</v>
      </c>
      <c r="BH211" s="32">
        <f>IF($BF211&gt;$Y$7,"",IF(AND($BF211=$Y$7,$BG211=23),"",Entrées!C239-Entrées!C238))</f>
        <v>-196</v>
      </c>
      <c r="BI211" s="32">
        <f>IF($BF211&gt;$Y$7,"",IF(AND($BF211=$Y$7,$BG211=23),"",Entrées!D239-Entrées!D238))</f>
        <v>-750</v>
      </c>
      <c r="BJ211" s="32">
        <f>IF($BF211&gt;$Y$7,"",IF(AND($BF211=$Y$7,$BG211=23),"",Entrées!E239-Entrées!E238))</f>
        <v>-425</v>
      </c>
      <c r="BK211" s="32">
        <f>IF($BF211&gt;$Y$7,"",IF(AND($BF211=$Y$7,$BG211=23),"",Entrées!F239-Entrées!F238))</f>
        <v>1</v>
      </c>
      <c r="BL211" s="32">
        <f>IF($BF211&gt;$Y$7,"",IF(AND($BF211=$Y$7,$BG211=23),"",Entrées!G239-Entrées!G238))</f>
        <v>-123.5</v>
      </c>
      <c r="BM211" s="32">
        <f>IF($BF211&gt;$Y$7,"",IF(AND($BF211=$Y$7,$BG211=23),"",Entrées!H239-Entrées!H238))</f>
        <v>-38.5</v>
      </c>
      <c r="BN211" s="32">
        <f>IF($BF211&gt;$Y$7,"",IF(AND($BF211=$Y$7,$BG211=23),"",Entrées!I239-Entrées!I238))</f>
        <v>-56</v>
      </c>
      <c r="BO211" s="32">
        <f>IF($BF211&gt;$Y$7,"",IF(AND($BF211=$Y$7,$BG211=23),"",Entrées!J239-Entrées!J238))</f>
        <v>214.5</v>
      </c>
      <c r="BP211" s="32">
        <f>IF($BF211&gt;$Y$7,"",IF(AND($BF211=$Y$7,$BG211=23),"",Entrées!K239-Entrées!K238))</f>
        <v>241</v>
      </c>
      <c r="BQ211" s="32">
        <f>IF($BF211&gt;$Y$7,"",IF(AND($BF211=$Y$7,$BG211=23),"",Entrées!L239-Entrées!L238))</f>
        <v>-253</v>
      </c>
      <c r="BR211" s="32">
        <f>IF($BF211&gt;$Y$7,"",IF(AND($BF211=$Y$7,$BG211=23),"",Entrées!M239-Entrées!M238))</f>
        <v>7.5</v>
      </c>
      <c r="BS211" s="32">
        <f>IF($BF211&gt;$Y$7,"",IF(AND($BF211=$Y$7,$BG211=23),"",Entrées!N239-Entrées!N238))</f>
        <v>-2</v>
      </c>
      <c r="BT211" s="32">
        <f>IF($BF211&gt;$Y$7,"",IF(AND($BF211=$Y$7,$BG211=23),"",Entrées!O239-Entrées!O238))</f>
        <v>-187.5</v>
      </c>
      <c r="BU211" s="32">
        <f>IF($BF211&gt;$Y$7,"",IF(AND($BF211=$Y$7,$BG211=23),"",Entrées!P239-Entrées!P238))</f>
        <v>-2</v>
      </c>
      <c r="BV211" s="32">
        <f>IF($BF211&gt;$Y$7,"",IF(AND($BF211=$Y$7,$BG211=23),"",Entrées!Q239-Entrées!Q238))</f>
        <v>0</v>
      </c>
      <c r="BW211" s="32">
        <f>IF($BF211&gt;$Y$7,"",IF(AND($BF211=$Y$7,$BG211=23),"",Entrées!R239-Entrées!R238))</f>
        <v>-533</v>
      </c>
      <c r="BX211" s="32">
        <f>IF($BF211&gt;$Y$7,"",IF(AND($BF211=$Y$7,$BG211=23),"",Entrées!S239-Entrées!S238))</f>
        <v>-144</v>
      </c>
      <c r="BY211" s="32">
        <f>IF($BF211&gt;$Y$7,"",IF(AND($BF211=$Y$7,$BG211=23),"",Entrées!T239-Entrées!T238))</f>
        <v>0</v>
      </c>
      <c r="BZ211" s="32">
        <f>IF($BF211&gt;$Y$7,"",IF(AND($BF211=$Y$7,$BG211=23),"",Entrées!U239-Entrées!U238))</f>
        <v>253</v>
      </c>
      <c r="CA211" s="32">
        <f>IF($BF211&gt;$Y$7,"",IF(AND($BF211=$Y$7,$BG211=23),"",Entrées!V239-Entrées!V238))</f>
        <v>-109</v>
      </c>
      <c r="CB211" s="4"/>
      <c r="CC211" s="4"/>
      <c r="CD211" s="33">
        <f>IF($BF211&lt;=$Y$7,Entrées!J238/CD$2,"")</f>
        <v>0.44822368421052633</v>
      </c>
      <c r="CE211" s="33">
        <f>IF($BF211&lt;=$Y$7,Entrées!K238/CE$2,"")</f>
        <v>7.6666666666666661E-2</v>
      </c>
      <c r="CF211" s="11">
        <f t="shared" si="242"/>
        <v>7600</v>
      </c>
      <c r="CG211" s="11">
        <f t="shared" si="243"/>
        <v>4200</v>
      </c>
      <c r="CH211" s="52">
        <f t="shared" si="244"/>
        <v>0.26950009137426939</v>
      </c>
      <c r="CI211" s="52">
        <f t="shared" si="245"/>
        <v>0.11132787698412699</v>
      </c>
      <c r="CK211" s="11"/>
      <c r="CL211" s="4"/>
      <c r="CM211" s="11"/>
      <c r="CN211" s="11"/>
      <c r="CO211" s="4"/>
    </row>
    <row r="212" spans="1:93">
      <c r="C212" s="11">
        <f t="shared" si="221"/>
        <v>6</v>
      </c>
      <c r="D212" s="27">
        <f t="shared" si="218"/>
        <v>16</v>
      </c>
      <c r="E212" s="28">
        <f ca="1">IF($D212&gt;$D$8,"",INDIRECT(ADDRESS(ROW(Entrées!$C$37)+($D212-1)*24+E$11,COLUMN(Entrées!$C$37)+($C212-1),4,TRUE,"Entrées")))</f>
        <v>749.5</v>
      </c>
      <c r="F212" s="28">
        <f ca="1">IF($D212&gt;$D$8,"",INDIRECT(ADDRESS(ROW(Entrées!$C$37)+($D212-1)*24+F$11,COLUMN(Entrées!$C$37)+($C212-1),4,TRUE,"Entrées")))</f>
        <v>712.5</v>
      </c>
      <c r="G212" s="28">
        <f ca="1">IF($D212&gt;$D$8,"",INDIRECT(ADDRESS(ROW(Entrées!$C$37)+($D212-1)*24+G$11,COLUMN(Entrées!$C$37)+($C212-1),4,TRUE,"Entrées")))</f>
        <v>714</v>
      </c>
      <c r="H212" s="28">
        <f ca="1">IF($D212&gt;$D$8,"",INDIRECT(ADDRESS(ROW(Entrées!$C$37)+($D212-1)*24+H$11,COLUMN(Entrées!$C$37)+($C212-1),4,TRUE,"Entrées")))</f>
        <v>719.5</v>
      </c>
      <c r="I212" s="28">
        <f ca="1">IF($D212&gt;$D$8,"",INDIRECT(ADDRESS(ROW(Entrées!$C$37)+($D212-1)*24+I$11,COLUMN(Entrées!$C$37)+($C212-1),4,TRUE,"Entrées")))</f>
        <v>719.5</v>
      </c>
      <c r="J212" s="28">
        <f ca="1">IF($D212&gt;$D$8,"",INDIRECT(ADDRESS(ROW(Entrées!$C$37)+($D212-1)*24+J$11,COLUMN(Entrées!$C$37)+($C212-1),4,TRUE,"Entrées")))</f>
        <v>715.5</v>
      </c>
      <c r="K212" s="28">
        <f ca="1">IF($D212&gt;$D$8,"",INDIRECT(ADDRESS(ROW(Entrées!$C$37)+($D212-1)*24+K$11,COLUMN(Entrées!$C$37)+($C212-1),4,TRUE,"Entrées")))</f>
        <v>842.5</v>
      </c>
      <c r="L212" s="28">
        <f ca="1">IF($D212&gt;$D$8,"",INDIRECT(ADDRESS(ROW(Entrées!$C$37)+($D212-1)*24+L$11,COLUMN(Entrées!$C$37)+($C212-1),4,TRUE,"Entrées")))</f>
        <v>1405.5</v>
      </c>
      <c r="M212" s="28">
        <f ca="1">IF($D212&gt;$D$8,"",INDIRECT(ADDRESS(ROW(Entrées!$C$37)+($D212-1)*24+M$11,COLUMN(Entrées!$C$37)+($C212-1),4,TRUE,"Entrées")))</f>
        <v>2335</v>
      </c>
      <c r="N212" s="28">
        <f ca="1">IF($D212&gt;$D$8,"",INDIRECT(ADDRESS(ROW(Entrées!$C$37)+($D212-1)*24+N$11,COLUMN(Entrées!$C$37)+($C212-1),4,TRUE,"Entrées")))</f>
        <v>2426.5</v>
      </c>
      <c r="O212" s="28">
        <f ca="1">IF($D212&gt;$D$8,"",INDIRECT(ADDRESS(ROW(Entrées!$C$37)+($D212-1)*24+O$11,COLUMN(Entrées!$C$37)+($C212-1),4,TRUE,"Entrées")))</f>
        <v>2381</v>
      </c>
      <c r="P212" s="28">
        <f ca="1">IF($D212&gt;$D$8,"",INDIRECT(ADDRESS(ROW(Entrées!$C$37)+($D212-1)*24+P$11,COLUMN(Entrées!$C$37)+($C212-1),4,TRUE,"Entrées")))</f>
        <v>2292.5</v>
      </c>
      <c r="Q212" s="28">
        <f ca="1">IF($D212&gt;$D$8,"",INDIRECT(ADDRESS(ROW(Entrées!$C$37)+($D212-1)*24+Q$11,COLUMN(Entrées!$C$37)+($C212-1),4,TRUE,"Entrées")))</f>
        <v>2107</v>
      </c>
      <c r="R212" s="28">
        <f ca="1">IF($D212&gt;$D$8,"",INDIRECT(ADDRESS(ROW(Entrées!$C$37)+($D212-1)*24+R$11,COLUMN(Entrées!$C$37)+($C212-1),4,TRUE,"Entrées")))</f>
        <v>2003</v>
      </c>
      <c r="S212" s="28">
        <f ca="1">IF($D212&gt;$D$8,"",INDIRECT(ADDRESS(ROW(Entrées!$C$37)+($D212-1)*24+S$11,COLUMN(Entrées!$C$37)+($C212-1),4,TRUE,"Entrées")))</f>
        <v>1879.5</v>
      </c>
      <c r="T212" s="28">
        <f ca="1">IF($D212&gt;$D$8,"",INDIRECT(ADDRESS(ROW(Entrées!$C$37)+($D212-1)*24+T$11,COLUMN(Entrées!$C$37)+($C212-1),4,TRUE,"Entrées")))</f>
        <v>1692</v>
      </c>
      <c r="U212" s="28">
        <f ca="1">IF($D212&gt;$D$8,"",INDIRECT(ADDRESS(ROW(Entrées!$C$37)+($D212-1)*24+U$11,COLUMN(Entrées!$C$37)+($C212-1),4,TRUE,"Entrées")))</f>
        <v>1698.5</v>
      </c>
      <c r="V212" s="28">
        <f ca="1">IF($D212&gt;$D$8,"",INDIRECT(ADDRESS(ROW(Entrées!$C$37)+($D212-1)*24+V$11,COLUMN(Entrées!$C$37)+($C212-1),4,TRUE,"Entrées")))</f>
        <v>1708</v>
      </c>
      <c r="W212" s="28">
        <f ca="1">IF($D212&gt;$D$8,"",INDIRECT(ADDRESS(ROW(Entrées!$C$37)+($D212-1)*24+W$11,COLUMN(Entrées!$C$37)+($C212-1),4,TRUE,"Entrées")))</f>
        <v>1711</v>
      </c>
      <c r="X212" s="28">
        <f ca="1">IF($D212&gt;$D$8,"",INDIRECT(ADDRESS(ROW(Entrées!$C$37)+($D212-1)*24+X$11,COLUMN(Entrées!$C$37)+($C212-1),4,TRUE,"Entrées")))</f>
        <v>1577.5</v>
      </c>
      <c r="Y212" s="28">
        <f ca="1">IF($D212&gt;$D$8,"",INDIRECT(ADDRESS(ROW(Entrées!$C$37)+($D212-1)*24+Y$11,COLUMN(Entrées!$C$37)+($C212-1),4,TRUE,"Entrées")))</f>
        <v>1424.5</v>
      </c>
      <c r="Z212" s="28">
        <f ca="1">IF($D212&gt;$D$8,"",INDIRECT(ADDRESS(ROW(Entrées!$C$37)+($D212-1)*24+Z$11,COLUMN(Entrées!$C$37)+($C212-1),4,TRUE,"Entrées")))</f>
        <v>1419.5</v>
      </c>
      <c r="AA212" s="28">
        <f ca="1">IF($D212&gt;$D$8,"",INDIRECT(ADDRESS(ROW(Entrées!$C$37)+($D212-1)*24+AA$11,COLUMN(Entrées!$C$37)+($C212-1),4,TRUE,"Entrées")))</f>
        <v>1336</v>
      </c>
      <c r="AB212" s="28">
        <f ca="1">IF($D212&gt;$D$8,"",INDIRECT(ADDRESS(ROW(Entrées!$C$37)+($D212-1)*24+AB$11,COLUMN(Entrées!$C$37)+($C212-1),4,TRUE,"Entrées")))</f>
        <v>1206</v>
      </c>
      <c r="AC212" s="11"/>
      <c r="AD212" s="40">
        <f t="shared" ca="1" si="217"/>
        <v>1490.6666666666667</v>
      </c>
      <c r="AE212" s="40">
        <f t="shared" ca="1" si="219"/>
        <v>2426.5</v>
      </c>
      <c r="AF212" s="40">
        <f t="shared" ca="1" si="220"/>
        <v>712.5</v>
      </c>
      <c r="AG212" s="4"/>
      <c r="AH212" s="11">
        <f>Entrées!A239</f>
        <v>9</v>
      </c>
      <c r="AI212" s="13">
        <f>Entrées!B239</f>
        <v>10</v>
      </c>
      <c r="AJ212" s="31">
        <f t="shared" ca="1" si="246"/>
        <v>55625.834722222207</v>
      </c>
      <c r="AK212" s="31">
        <f t="shared" ca="1" si="222"/>
        <v>55155.277777777781</v>
      </c>
      <c r="AL212" s="31">
        <f t="shared" ca="1" si="223"/>
        <v>55132.569444444431</v>
      </c>
      <c r="AM212" s="31">
        <f t="shared" ca="1" si="224"/>
        <v>439.35972222222233</v>
      </c>
      <c r="AN212" s="31">
        <f t="shared" ca="1" si="225"/>
        <v>2143.2847222222222</v>
      </c>
      <c r="AO212" s="31">
        <f t="shared" ca="1" si="226"/>
        <v>1711.4715277777773</v>
      </c>
      <c r="AP212" s="31">
        <f t="shared" ca="1" si="227"/>
        <v>43686.806944444448</v>
      </c>
      <c r="AQ212" s="31">
        <f t="shared" ca="1" si="228"/>
        <v>2048.2006944444447</v>
      </c>
      <c r="AR212" s="31">
        <f t="shared" ca="1" si="229"/>
        <v>467.57708333333329</v>
      </c>
      <c r="AS212" s="31">
        <f t="shared" ca="1" si="230"/>
        <v>9872.0041666666693</v>
      </c>
      <c r="AT212" s="31">
        <f t="shared" ca="1" si="231"/>
        <v>-752.91041666666672</v>
      </c>
      <c r="AU212" s="31">
        <f t="shared" ca="1" si="232"/>
        <v>580.30277777777769</v>
      </c>
      <c r="AV212" s="31">
        <f t="shared" ca="1" si="233"/>
        <v>-4570.3041666666659</v>
      </c>
      <c r="AW212" s="31">
        <f t="shared" ca="1" si="234"/>
        <v>53.39583333333335</v>
      </c>
      <c r="AX212" s="31">
        <f t="shared" ca="1" si="235"/>
        <v>1401.9361111111111</v>
      </c>
      <c r="AY212" s="31">
        <f t="shared" ca="1" si="236"/>
        <v>-1132.0805555555555</v>
      </c>
      <c r="AZ212" s="31">
        <f t="shared" ca="1" si="237"/>
        <v>-2177.1819444444441</v>
      </c>
      <c r="BA212" s="31">
        <f t="shared" ca="1" si="238"/>
        <v>644.8125</v>
      </c>
      <c r="BB212" s="31">
        <f t="shared" ca="1" si="239"/>
        <v>-1410.101388888889</v>
      </c>
      <c r="BC212" s="31">
        <f t="shared" ca="1" si="240"/>
        <v>-1800.2902777777781</v>
      </c>
      <c r="BD212" s="11"/>
      <c r="BE212" s="4"/>
      <c r="BF212" s="11">
        <f t="shared" si="241"/>
        <v>9</v>
      </c>
      <c r="BG212" s="11">
        <f t="shared" si="159"/>
        <v>10</v>
      </c>
      <c r="BH212" s="32">
        <f>IF($BF212&gt;$Y$7,"",IF(AND($BF212=$Y$7,$BG212=23),"",Entrées!C240-Entrées!C239))</f>
        <v>-586</v>
      </c>
      <c r="BI212" s="32">
        <f>IF($BF212&gt;$Y$7,"",IF(AND($BF212=$Y$7,$BG212=23),"",Entrées!D240-Entrées!D239))</f>
        <v>-925</v>
      </c>
      <c r="BJ212" s="32">
        <f>IF($BF212&gt;$Y$7,"",IF(AND($BF212=$Y$7,$BG212=23),"",Entrées!E240-Entrées!E239))</f>
        <v>-537.5</v>
      </c>
      <c r="BK212" s="32">
        <f>IF($BF212&gt;$Y$7,"",IF(AND($BF212=$Y$7,$BG212=23),"",Entrées!F240-Entrées!F239))</f>
        <v>120</v>
      </c>
      <c r="BL212" s="32">
        <f>IF($BF212&gt;$Y$7,"",IF(AND($BF212=$Y$7,$BG212=23),"",Entrées!G240-Entrées!G239))</f>
        <v>-59.5</v>
      </c>
      <c r="BM212" s="32">
        <f>IF($BF212&gt;$Y$7,"",IF(AND($BF212=$Y$7,$BG212=23),"",Entrées!H240-Entrées!H239))</f>
        <v>-76</v>
      </c>
      <c r="BN212" s="32">
        <f>IF($BF212&gt;$Y$7,"",IF(AND($BF212=$Y$7,$BG212=23),"",Entrées!I240-Entrées!I239))</f>
        <v>-22.5</v>
      </c>
      <c r="BO212" s="32">
        <f>IF($BF212&gt;$Y$7,"",IF(AND($BF212=$Y$7,$BG212=23),"",Entrées!J240-Entrées!J239))</f>
        <v>93</v>
      </c>
      <c r="BP212" s="32">
        <f>IF($BF212&gt;$Y$7,"",IF(AND($BF212=$Y$7,$BG212=23),"",Entrées!K240-Entrées!K239))</f>
        <v>207.5</v>
      </c>
      <c r="BQ212" s="32">
        <f>IF($BF212&gt;$Y$7,"",IF(AND($BF212=$Y$7,$BG212=23),"",Entrées!L240-Entrées!L239))</f>
        <v>-431</v>
      </c>
      <c r="BR212" s="32">
        <f>IF($BF212&gt;$Y$7,"",IF(AND($BF212=$Y$7,$BG212=23),"",Entrées!M240-Entrées!M239))</f>
        <v>8.5</v>
      </c>
      <c r="BS212" s="32">
        <f>IF($BF212&gt;$Y$7,"",IF(AND($BF212=$Y$7,$BG212=23),"",Entrées!N240-Entrées!N239))</f>
        <v>-6</v>
      </c>
      <c r="BT212" s="32">
        <f>IF($BF212&gt;$Y$7,"",IF(AND($BF212=$Y$7,$BG212=23),"",Entrées!O240-Entrées!O239))</f>
        <v>-419</v>
      </c>
      <c r="BU212" s="32">
        <f>IF($BF212&gt;$Y$7,"",IF(AND($BF212=$Y$7,$BG212=23),"",Entrées!P240-Entrées!P239))</f>
        <v>0.5</v>
      </c>
      <c r="BV212" s="32">
        <f>IF($BF212&gt;$Y$7,"",IF(AND($BF212=$Y$7,$BG212=23),"",Entrées!Q240-Entrées!Q239))</f>
        <v>0</v>
      </c>
      <c r="BW212" s="32">
        <f>IF($BF212&gt;$Y$7,"",IF(AND($BF212=$Y$7,$BG212=23),"",Entrées!R240-Entrées!R239))</f>
        <v>-94</v>
      </c>
      <c r="BX212" s="32">
        <f>IF($BF212&gt;$Y$7,"",IF(AND($BF212=$Y$7,$BG212=23),"",Entrées!S240-Entrées!S239))</f>
        <v>-711</v>
      </c>
      <c r="BY212" s="32">
        <f>IF($BF212&gt;$Y$7,"",IF(AND($BF212=$Y$7,$BG212=23),"",Entrées!T240-Entrées!T239))</f>
        <v>0</v>
      </c>
      <c r="BZ212" s="32">
        <f>IF($BF212&gt;$Y$7,"",IF(AND($BF212=$Y$7,$BG212=23),"",Entrées!U240-Entrées!U239))</f>
        <v>634</v>
      </c>
      <c r="CA212" s="32">
        <f>IF($BF212&gt;$Y$7,"",IF(AND($BF212=$Y$7,$BG212=23),"",Entrées!V240-Entrées!V239))</f>
        <v>61</v>
      </c>
      <c r="CB212" s="4"/>
      <c r="CC212" s="4"/>
      <c r="CD212" s="33">
        <f>IF($BF212&lt;=$Y$7,Entrées!J239/CD$2,"")</f>
        <v>0.47644736842105262</v>
      </c>
      <c r="CE212" s="33">
        <f>IF($BF212&lt;=$Y$7,Entrées!K239/CE$2,"")</f>
        <v>0.13404761904761905</v>
      </c>
      <c r="CF212" s="11">
        <f t="shared" si="242"/>
        <v>7600</v>
      </c>
      <c r="CG212" s="11">
        <f t="shared" si="243"/>
        <v>4200</v>
      </c>
      <c r="CH212" s="52">
        <f t="shared" si="244"/>
        <v>0.26950009137426939</v>
      </c>
      <c r="CI212" s="52">
        <f t="shared" si="245"/>
        <v>0.11132787698412699</v>
      </c>
      <c r="CK212" s="11"/>
      <c r="CL212" s="4"/>
      <c r="CM212" s="11"/>
      <c r="CN212" s="11"/>
      <c r="CO212" s="4"/>
    </row>
    <row r="213" spans="1:93">
      <c r="A213" s="11">
        <f>ROW(E197)</f>
        <v>197</v>
      </c>
      <c r="C213" s="11">
        <f t="shared" si="221"/>
        <v>6</v>
      </c>
      <c r="D213" s="27">
        <f t="shared" si="218"/>
        <v>17</v>
      </c>
      <c r="E213" s="28">
        <f ca="1">IF($D213&gt;$D$8,"",INDIRECT(ADDRESS(ROW(Entrées!$C$37)+($D213-1)*24+E$11,COLUMN(Entrées!$C$37)+($C213-1),4,TRUE,"Entrées")))</f>
        <v>1013</v>
      </c>
      <c r="F213" s="28">
        <f ca="1">IF($D213&gt;$D$8,"",INDIRECT(ADDRESS(ROW(Entrées!$C$37)+($D213-1)*24+F$11,COLUMN(Entrées!$C$37)+($C213-1),4,TRUE,"Entrées")))</f>
        <v>728.5</v>
      </c>
      <c r="G213" s="28">
        <f ca="1">IF($D213&gt;$D$8,"",INDIRECT(ADDRESS(ROW(Entrées!$C$37)+($D213-1)*24+G$11,COLUMN(Entrées!$C$37)+($C213-1),4,TRUE,"Entrées")))</f>
        <v>716</v>
      </c>
      <c r="H213" s="28">
        <f ca="1">IF($D213&gt;$D$8,"",INDIRECT(ADDRESS(ROW(Entrées!$C$37)+($D213-1)*24+H$11,COLUMN(Entrées!$C$37)+($C213-1),4,TRUE,"Entrées")))</f>
        <v>716</v>
      </c>
      <c r="I213" s="28">
        <f ca="1">IF($D213&gt;$D$8,"",INDIRECT(ADDRESS(ROW(Entrées!$C$37)+($D213-1)*24+I$11,COLUMN(Entrées!$C$37)+($C213-1),4,TRUE,"Entrées")))</f>
        <v>716</v>
      </c>
      <c r="J213" s="28">
        <f ca="1">IF($D213&gt;$D$8,"",INDIRECT(ADDRESS(ROW(Entrées!$C$37)+($D213-1)*24+J$11,COLUMN(Entrées!$C$37)+($C213-1),4,TRUE,"Entrées")))</f>
        <v>716</v>
      </c>
      <c r="K213" s="28">
        <f ca="1">IF($D213&gt;$D$8,"",INDIRECT(ADDRESS(ROW(Entrées!$C$37)+($D213-1)*24+K$11,COLUMN(Entrées!$C$37)+($C213-1),4,TRUE,"Entrées")))</f>
        <v>715</v>
      </c>
      <c r="L213" s="28">
        <f ca="1">IF($D213&gt;$D$8,"",INDIRECT(ADDRESS(ROW(Entrées!$C$37)+($D213-1)*24+L$11,COLUMN(Entrées!$C$37)+($C213-1),4,TRUE,"Entrées")))</f>
        <v>779.5</v>
      </c>
      <c r="M213" s="28">
        <f ca="1">IF($D213&gt;$D$8,"",INDIRECT(ADDRESS(ROW(Entrées!$C$37)+($D213-1)*24+M$11,COLUMN(Entrées!$C$37)+($C213-1),4,TRUE,"Entrées")))</f>
        <v>784.5</v>
      </c>
      <c r="N213" s="28">
        <f ca="1">IF($D213&gt;$D$8,"",INDIRECT(ADDRESS(ROW(Entrées!$C$37)+($D213-1)*24+N$11,COLUMN(Entrées!$C$37)+($C213-1),4,TRUE,"Entrées")))</f>
        <v>782</v>
      </c>
      <c r="O213" s="28">
        <f ca="1">IF($D213&gt;$D$8,"",INDIRECT(ADDRESS(ROW(Entrées!$C$37)+($D213-1)*24+O$11,COLUMN(Entrées!$C$37)+($C213-1),4,TRUE,"Entrées")))</f>
        <v>781.5</v>
      </c>
      <c r="P213" s="28">
        <f ca="1">IF($D213&gt;$D$8,"",INDIRECT(ADDRESS(ROW(Entrées!$C$37)+($D213-1)*24+P$11,COLUMN(Entrées!$C$37)+($C213-1),4,TRUE,"Entrées")))</f>
        <v>780.5</v>
      </c>
      <c r="Q213" s="28">
        <f ca="1">IF($D213&gt;$D$8,"",INDIRECT(ADDRESS(ROW(Entrées!$C$37)+($D213-1)*24+Q$11,COLUMN(Entrées!$C$37)+($C213-1),4,TRUE,"Entrées")))</f>
        <v>780.5</v>
      </c>
      <c r="R213" s="28">
        <f ca="1">IF($D213&gt;$D$8,"",INDIRECT(ADDRESS(ROW(Entrées!$C$37)+($D213-1)*24+R$11,COLUMN(Entrées!$C$37)+($C213-1),4,TRUE,"Entrées")))</f>
        <v>779.5</v>
      </c>
      <c r="S213" s="28">
        <f ca="1">IF($D213&gt;$D$8,"",INDIRECT(ADDRESS(ROW(Entrées!$C$37)+($D213-1)*24+S$11,COLUMN(Entrées!$C$37)+($C213-1),4,TRUE,"Entrées")))</f>
        <v>810.5</v>
      </c>
      <c r="T213" s="28">
        <f ca="1">IF($D213&gt;$D$8,"",INDIRECT(ADDRESS(ROW(Entrées!$C$37)+($D213-1)*24+T$11,COLUMN(Entrées!$C$37)+($C213-1),4,TRUE,"Entrées")))</f>
        <v>898</v>
      </c>
      <c r="U213" s="28">
        <f ca="1">IF($D213&gt;$D$8,"",INDIRECT(ADDRESS(ROW(Entrées!$C$37)+($D213-1)*24+U$11,COLUMN(Entrées!$C$37)+($C213-1),4,TRUE,"Entrées")))</f>
        <v>974</v>
      </c>
      <c r="V213" s="28">
        <f ca="1">IF($D213&gt;$D$8,"",INDIRECT(ADDRESS(ROW(Entrées!$C$37)+($D213-1)*24+V$11,COLUMN(Entrées!$C$37)+($C213-1),4,TRUE,"Entrées")))</f>
        <v>975.5</v>
      </c>
      <c r="W213" s="28">
        <f ca="1">IF($D213&gt;$D$8,"",INDIRECT(ADDRESS(ROW(Entrées!$C$37)+($D213-1)*24+W$11,COLUMN(Entrées!$C$37)+($C213-1),4,TRUE,"Entrées")))</f>
        <v>973.5</v>
      </c>
      <c r="X213" s="28">
        <f ca="1">IF($D213&gt;$D$8,"",INDIRECT(ADDRESS(ROW(Entrées!$C$37)+($D213-1)*24+X$11,COLUMN(Entrées!$C$37)+($C213-1),4,TRUE,"Entrées")))</f>
        <v>904.5</v>
      </c>
      <c r="Y213" s="28">
        <f ca="1">IF($D213&gt;$D$8,"",INDIRECT(ADDRESS(ROW(Entrées!$C$37)+($D213-1)*24+Y$11,COLUMN(Entrées!$C$37)+($C213-1),4,TRUE,"Entrées")))</f>
        <v>811.5</v>
      </c>
      <c r="Z213" s="28">
        <f ca="1">IF($D213&gt;$D$8,"",INDIRECT(ADDRESS(ROW(Entrées!$C$37)+($D213-1)*24+Z$11,COLUMN(Entrées!$C$37)+($C213-1),4,TRUE,"Entrées")))</f>
        <v>811.5</v>
      </c>
      <c r="AA213" s="28">
        <f ca="1">IF($D213&gt;$D$8,"",INDIRECT(ADDRESS(ROW(Entrées!$C$37)+($D213-1)*24+AA$11,COLUMN(Entrées!$C$37)+($C213-1),4,TRUE,"Entrées")))</f>
        <v>792</v>
      </c>
      <c r="AB213" s="28">
        <f ca="1">IF($D213&gt;$D$8,"",INDIRECT(ADDRESS(ROW(Entrées!$C$37)+($D213-1)*24+AB$11,COLUMN(Entrées!$C$37)+($C213-1),4,TRUE,"Entrées")))</f>
        <v>758.5</v>
      </c>
      <c r="AC213" s="11"/>
      <c r="AD213" s="40">
        <f t="shared" ca="1" si="217"/>
        <v>812.41666666666663</v>
      </c>
      <c r="AE213" s="40">
        <f t="shared" ca="1" si="219"/>
        <v>1013</v>
      </c>
      <c r="AF213" s="40">
        <f t="shared" ca="1" si="220"/>
        <v>715</v>
      </c>
      <c r="AG213" s="4"/>
      <c r="AH213" s="11">
        <f>Entrées!A240</f>
        <v>9</v>
      </c>
      <c r="AI213" s="13">
        <f>Entrées!B240</f>
        <v>11</v>
      </c>
      <c r="AJ213" s="31">
        <f t="shared" ca="1" si="246"/>
        <v>55625.834722222207</v>
      </c>
      <c r="AK213" s="31">
        <f t="shared" ca="1" si="222"/>
        <v>55155.277777777781</v>
      </c>
      <c r="AL213" s="31">
        <f t="shared" ca="1" si="223"/>
        <v>55132.569444444431</v>
      </c>
      <c r="AM213" s="31">
        <f t="shared" ca="1" si="224"/>
        <v>439.35972222222233</v>
      </c>
      <c r="AN213" s="31">
        <f t="shared" ca="1" si="225"/>
        <v>2143.2847222222222</v>
      </c>
      <c r="AO213" s="31">
        <f t="shared" ca="1" si="226"/>
        <v>1711.4715277777773</v>
      </c>
      <c r="AP213" s="31">
        <f t="shared" ca="1" si="227"/>
        <v>43686.806944444448</v>
      </c>
      <c r="AQ213" s="31">
        <f t="shared" ca="1" si="228"/>
        <v>2048.2006944444447</v>
      </c>
      <c r="AR213" s="31">
        <f t="shared" ca="1" si="229"/>
        <v>467.57708333333329</v>
      </c>
      <c r="AS213" s="31">
        <f t="shared" ca="1" si="230"/>
        <v>9872.0041666666693</v>
      </c>
      <c r="AT213" s="31">
        <f t="shared" ca="1" si="231"/>
        <v>-752.91041666666672</v>
      </c>
      <c r="AU213" s="31">
        <f t="shared" ca="1" si="232"/>
        <v>580.30277777777769</v>
      </c>
      <c r="AV213" s="31">
        <f t="shared" ca="1" si="233"/>
        <v>-4570.3041666666659</v>
      </c>
      <c r="AW213" s="31">
        <f t="shared" ca="1" si="234"/>
        <v>53.39583333333335</v>
      </c>
      <c r="AX213" s="31">
        <f t="shared" ca="1" si="235"/>
        <v>1401.9361111111111</v>
      </c>
      <c r="AY213" s="31">
        <f t="shared" ca="1" si="236"/>
        <v>-1132.0805555555555</v>
      </c>
      <c r="AZ213" s="31">
        <f t="shared" ca="1" si="237"/>
        <v>-2177.1819444444441</v>
      </c>
      <c r="BA213" s="31">
        <f t="shared" ca="1" si="238"/>
        <v>644.8125</v>
      </c>
      <c r="BB213" s="31">
        <f t="shared" ca="1" si="239"/>
        <v>-1410.101388888889</v>
      </c>
      <c r="BC213" s="31">
        <f t="shared" ca="1" si="240"/>
        <v>-1800.2902777777781</v>
      </c>
      <c r="BD213" s="11"/>
      <c r="BE213" s="4"/>
      <c r="BF213" s="11">
        <f t="shared" si="241"/>
        <v>9</v>
      </c>
      <c r="BG213" s="11">
        <f t="shared" si="159"/>
        <v>11</v>
      </c>
      <c r="BH213" s="32">
        <f>IF($BF213&gt;$Y$7,"",IF(AND($BF213=$Y$7,$BG213=23),"",Entrées!C241-Entrées!C240))</f>
        <v>-366.5</v>
      </c>
      <c r="BI213" s="32">
        <f>IF($BF213&gt;$Y$7,"",IF(AND($BF213=$Y$7,$BG213=23),"",Entrées!D241-Entrées!D240))</f>
        <v>-862.5</v>
      </c>
      <c r="BJ213" s="32">
        <f>IF($BF213&gt;$Y$7,"",IF(AND($BF213=$Y$7,$BG213=23),"",Entrées!E241-Entrées!E240))</f>
        <v>-562.5</v>
      </c>
      <c r="BK213" s="32">
        <f>IF($BF213&gt;$Y$7,"",IF(AND($BF213=$Y$7,$BG213=23),"",Entrées!F241-Entrées!F240))</f>
        <v>-103</v>
      </c>
      <c r="BL213" s="32">
        <f>IF($BF213&gt;$Y$7,"",IF(AND($BF213=$Y$7,$BG213=23),"",Entrées!G241-Entrées!G240))</f>
        <v>102</v>
      </c>
      <c r="BM213" s="32">
        <f>IF($BF213&gt;$Y$7,"",IF(AND($BF213=$Y$7,$BG213=23),"",Entrées!H241-Entrées!H240))</f>
        <v>3.5</v>
      </c>
      <c r="BN213" s="32">
        <f>IF($BF213&gt;$Y$7,"",IF(AND($BF213=$Y$7,$BG213=23),"",Entrées!I241-Entrées!I240))</f>
        <v>22</v>
      </c>
      <c r="BO213" s="32">
        <f>IF($BF213&gt;$Y$7,"",IF(AND($BF213=$Y$7,$BG213=23),"",Entrées!J241-Entrées!J240))</f>
        <v>-3</v>
      </c>
      <c r="BP213" s="32">
        <f>IF($BF213&gt;$Y$7,"",IF(AND($BF213=$Y$7,$BG213=23),"",Entrées!K241-Entrées!K240))</f>
        <v>199.5</v>
      </c>
      <c r="BQ213" s="32">
        <f>IF($BF213&gt;$Y$7,"",IF(AND($BF213=$Y$7,$BG213=23),"",Entrées!L241-Entrées!L240))</f>
        <v>-242.5</v>
      </c>
      <c r="BR213" s="32">
        <f>IF($BF213&gt;$Y$7,"",IF(AND($BF213=$Y$7,$BG213=23),"",Entrées!M241-Entrées!M240))</f>
        <v>0</v>
      </c>
      <c r="BS213" s="32">
        <f>IF($BF213&gt;$Y$7,"",IF(AND($BF213=$Y$7,$BG213=23),"",Entrées!N241-Entrées!N240))</f>
        <v>21.5</v>
      </c>
      <c r="BT213" s="32">
        <f>IF($BF213&gt;$Y$7,"",IF(AND($BF213=$Y$7,$BG213=23),"",Entrées!O241-Entrées!O240))</f>
        <v>-367.5</v>
      </c>
      <c r="BU213" s="32">
        <f>IF($BF213&gt;$Y$7,"",IF(AND($BF213=$Y$7,$BG213=23),"",Entrées!P241-Entrées!P240))</f>
        <v>0.5</v>
      </c>
      <c r="BV213" s="32">
        <f>IF($BF213&gt;$Y$7,"",IF(AND($BF213=$Y$7,$BG213=23),"",Entrées!Q241-Entrées!Q240))</f>
        <v>0</v>
      </c>
      <c r="BW213" s="32">
        <f>IF($BF213&gt;$Y$7,"",IF(AND($BF213=$Y$7,$BG213=23),"",Entrées!R241-Entrées!R240))</f>
        <v>-598</v>
      </c>
      <c r="BX213" s="32">
        <f>IF($BF213&gt;$Y$7,"",IF(AND($BF213=$Y$7,$BG213=23),"",Entrées!S241-Entrées!S240))</f>
        <v>210</v>
      </c>
      <c r="BY213" s="32">
        <f>IF($BF213&gt;$Y$7,"",IF(AND($BF213=$Y$7,$BG213=23),"",Entrées!T241-Entrées!T240))</f>
        <v>0</v>
      </c>
      <c r="BZ213" s="32">
        <f>IF($BF213&gt;$Y$7,"",IF(AND($BF213=$Y$7,$BG213=23),"",Entrées!U241-Entrées!U240))</f>
        <v>-147</v>
      </c>
      <c r="CA213" s="32">
        <f>IF($BF213&gt;$Y$7,"",IF(AND($BF213=$Y$7,$BG213=23),"",Entrées!V241-Entrées!V240))</f>
        <v>-36</v>
      </c>
      <c r="CB213" s="4"/>
      <c r="CC213" s="4"/>
      <c r="CD213" s="33">
        <f>IF($BF213&lt;=$Y$7,Entrées!J240/CD$2,"")</f>
        <v>0.48868421052631578</v>
      </c>
      <c r="CE213" s="33">
        <f>IF($BF213&lt;=$Y$7,Entrées!K240/CE$2,"")</f>
        <v>0.18345238095238095</v>
      </c>
      <c r="CF213" s="11">
        <f t="shared" si="242"/>
        <v>7600</v>
      </c>
      <c r="CG213" s="11">
        <f t="shared" si="243"/>
        <v>4200</v>
      </c>
      <c r="CH213" s="52">
        <f t="shared" si="244"/>
        <v>0.26950009137426939</v>
      </c>
      <c r="CI213" s="52">
        <f t="shared" si="245"/>
        <v>0.11132787698412699</v>
      </c>
      <c r="CK213" s="11"/>
      <c r="CL213" s="4"/>
      <c r="CM213" s="11"/>
      <c r="CN213" s="11"/>
      <c r="CO213" s="4"/>
    </row>
    <row r="214" spans="1:93">
      <c r="A214" s="11">
        <f>A213+$Y$7-1</f>
        <v>226</v>
      </c>
      <c r="C214" s="11">
        <f t="shared" si="221"/>
        <v>6</v>
      </c>
      <c r="D214" s="27">
        <f t="shared" si="218"/>
        <v>18</v>
      </c>
      <c r="E214" s="28">
        <f ca="1">IF($D214&gt;$D$8,"",INDIRECT(ADDRESS(ROW(Entrées!$C$37)+($D214-1)*24+E$11,COLUMN(Entrées!$C$37)+($C214-1),4,TRUE,"Entrées")))</f>
        <v>744.5</v>
      </c>
      <c r="F214" s="28">
        <f ca="1">IF($D214&gt;$D$8,"",INDIRECT(ADDRESS(ROW(Entrées!$C$37)+($D214-1)*24+F$11,COLUMN(Entrées!$C$37)+($C214-1),4,TRUE,"Entrées")))</f>
        <v>745</v>
      </c>
      <c r="G214" s="28">
        <f ca="1">IF($D214&gt;$D$8,"",INDIRECT(ADDRESS(ROW(Entrées!$C$37)+($D214-1)*24+G$11,COLUMN(Entrées!$C$37)+($C214-1),4,TRUE,"Entrées")))</f>
        <v>744</v>
      </c>
      <c r="H214" s="28">
        <f ca="1">IF($D214&gt;$D$8,"",INDIRECT(ADDRESS(ROW(Entrées!$C$37)+($D214-1)*24+H$11,COLUMN(Entrées!$C$37)+($C214-1),4,TRUE,"Entrées")))</f>
        <v>744.5</v>
      </c>
      <c r="I214" s="28">
        <f ca="1">IF($D214&gt;$D$8,"",INDIRECT(ADDRESS(ROW(Entrées!$C$37)+($D214-1)*24+I$11,COLUMN(Entrées!$C$37)+($C214-1),4,TRUE,"Entrées")))</f>
        <v>733.5</v>
      </c>
      <c r="J214" s="28">
        <f ca="1">IF($D214&gt;$D$8,"",INDIRECT(ADDRESS(ROW(Entrées!$C$37)+($D214-1)*24+J$11,COLUMN(Entrées!$C$37)+($C214-1),4,TRUE,"Entrées")))</f>
        <v>733</v>
      </c>
      <c r="K214" s="28">
        <f ca="1">IF($D214&gt;$D$8,"",INDIRECT(ADDRESS(ROW(Entrées!$C$37)+($D214-1)*24+K$11,COLUMN(Entrées!$C$37)+($C214-1),4,TRUE,"Entrées")))</f>
        <v>734</v>
      </c>
      <c r="L214" s="28">
        <f ca="1">IF($D214&gt;$D$8,"",INDIRECT(ADDRESS(ROW(Entrées!$C$37)+($D214-1)*24+L$11,COLUMN(Entrées!$C$37)+($C214-1),4,TRUE,"Entrées")))</f>
        <v>739</v>
      </c>
      <c r="M214" s="28">
        <f ca="1">IF($D214&gt;$D$8,"",INDIRECT(ADDRESS(ROW(Entrées!$C$37)+($D214-1)*24+M$11,COLUMN(Entrées!$C$37)+($C214-1),4,TRUE,"Entrées")))</f>
        <v>739.5</v>
      </c>
      <c r="N214" s="28">
        <f ca="1">IF($D214&gt;$D$8,"",INDIRECT(ADDRESS(ROW(Entrées!$C$37)+($D214-1)*24+N$11,COLUMN(Entrées!$C$37)+($C214-1),4,TRUE,"Entrées")))</f>
        <v>747</v>
      </c>
      <c r="O214" s="28">
        <f ca="1">IF($D214&gt;$D$8,"",INDIRECT(ADDRESS(ROW(Entrées!$C$37)+($D214-1)*24+O$11,COLUMN(Entrées!$C$37)+($C214-1),4,TRUE,"Entrées")))</f>
        <v>794</v>
      </c>
      <c r="P214" s="28">
        <f ca="1">IF($D214&gt;$D$8,"",INDIRECT(ADDRESS(ROW(Entrées!$C$37)+($D214-1)*24+P$11,COLUMN(Entrées!$C$37)+($C214-1),4,TRUE,"Entrées")))</f>
        <v>1010.5</v>
      </c>
      <c r="Q214" s="28">
        <f ca="1">IF($D214&gt;$D$8,"",INDIRECT(ADDRESS(ROW(Entrées!$C$37)+($D214-1)*24+Q$11,COLUMN(Entrées!$C$37)+($C214-1),4,TRUE,"Entrées")))</f>
        <v>1134</v>
      </c>
      <c r="R214" s="28">
        <f ca="1">IF($D214&gt;$D$8,"",INDIRECT(ADDRESS(ROW(Entrées!$C$37)+($D214-1)*24+R$11,COLUMN(Entrées!$C$37)+($C214-1),4,TRUE,"Entrées")))</f>
        <v>1144.5</v>
      </c>
      <c r="S214" s="28">
        <f ca="1">IF($D214&gt;$D$8,"",INDIRECT(ADDRESS(ROW(Entrées!$C$37)+($D214-1)*24+S$11,COLUMN(Entrées!$C$37)+($C214-1),4,TRUE,"Entrées")))</f>
        <v>1152.5</v>
      </c>
      <c r="T214" s="28">
        <f ca="1">IF($D214&gt;$D$8,"",INDIRECT(ADDRESS(ROW(Entrées!$C$37)+($D214-1)*24+T$11,COLUMN(Entrées!$C$37)+($C214-1),4,TRUE,"Entrées")))</f>
        <v>1166.5</v>
      </c>
      <c r="U214" s="28">
        <f ca="1">IF($D214&gt;$D$8,"",INDIRECT(ADDRESS(ROW(Entrées!$C$37)+($D214-1)*24+U$11,COLUMN(Entrées!$C$37)+($C214-1),4,TRUE,"Entrées")))</f>
        <v>1162.5</v>
      </c>
      <c r="V214" s="28">
        <f ca="1">IF($D214&gt;$D$8,"",INDIRECT(ADDRESS(ROW(Entrées!$C$37)+($D214-1)*24+V$11,COLUMN(Entrées!$C$37)+($C214-1),4,TRUE,"Entrées")))</f>
        <v>1164.5</v>
      </c>
      <c r="W214" s="28">
        <f ca="1">IF($D214&gt;$D$8,"",INDIRECT(ADDRESS(ROW(Entrées!$C$37)+($D214-1)*24+W$11,COLUMN(Entrées!$C$37)+($C214-1),4,TRUE,"Entrées")))</f>
        <v>1131</v>
      </c>
      <c r="X214" s="28">
        <f ca="1">IF($D214&gt;$D$8,"",INDIRECT(ADDRESS(ROW(Entrées!$C$37)+($D214-1)*24+X$11,COLUMN(Entrées!$C$37)+($C214-1),4,TRUE,"Entrées")))</f>
        <v>991.5</v>
      </c>
      <c r="Y214" s="28">
        <f ca="1">IF($D214&gt;$D$8,"",INDIRECT(ADDRESS(ROW(Entrées!$C$37)+($D214-1)*24+Y$11,COLUMN(Entrées!$C$37)+($C214-1),4,TRUE,"Entrées")))</f>
        <v>958.5</v>
      </c>
      <c r="Z214" s="28">
        <f ca="1">IF($D214&gt;$D$8,"",INDIRECT(ADDRESS(ROW(Entrées!$C$37)+($D214-1)*24+Z$11,COLUMN(Entrées!$C$37)+($C214-1),4,TRUE,"Entrées")))</f>
        <v>956</v>
      </c>
      <c r="AA214" s="28">
        <f ca="1">IF($D214&gt;$D$8,"",INDIRECT(ADDRESS(ROW(Entrées!$C$37)+($D214-1)*24+AA$11,COLUMN(Entrées!$C$37)+($C214-1),4,TRUE,"Entrées")))</f>
        <v>957.5</v>
      </c>
      <c r="AB214" s="28">
        <f ca="1">IF($D214&gt;$D$8,"",INDIRECT(ADDRESS(ROW(Entrées!$C$37)+($D214-1)*24+AB$11,COLUMN(Entrées!$C$37)+($C214-1),4,TRUE,"Entrées")))</f>
        <v>956.5</v>
      </c>
      <c r="AC214" s="11"/>
      <c r="AD214" s="40">
        <f t="shared" ca="1" si="217"/>
        <v>920.16666666666663</v>
      </c>
      <c r="AE214" s="40">
        <f t="shared" ca="1" si="219"/>
        <v>1166.5</v>
      </c>
      <c r="AF214" s="40">
        <f t="shared" ca="1" si="220"/>
        <v>733</v>
      </c>
      <c r="AG214" s="4"/>
      <c r="AH214" s="11">
        <f>Entrées!A241</f>
        <v>9</v>
      </c>
      <c r="AI214" s="13">
        <f>Entrées!B241</f>
        <v>12</v>
      </c>
      <c r="AJ214" s="31">
        <f t="shared" ca="1" si="246"/>
        <v>55625.834722222207</v>
      </c>
      <c r="AK214" s="31">
        <f t="shared" ca="1" si="222"/>
        <v>55155.277777777781</v>
      </c>
      <c r="AL214" s="31">
        <f t="shared" ca="1" si="223"/>
        <v>55132.569444444431</v>
      </c>
      <c r="AM214" s="31">
        <f t="shared" ca="1" si="224"/>
        <v>439.35972222222233</v>
      </c>
      <c r="AN214" s="31">
        <f t="shared" ca="1" si="225"/>
        <v>2143.2847222222222</v>
      </c>
      <c r="AO214" s="31">
        <f t="shared" ca="1" si="226"/>
        <v>1711.4715277777773</v>
      </c>
      <c r="AP214" s="31">
        <f t="shared" ca="1" si="227"/>
        <v>43686.806944444448</v>
      </c>
      <c r="AQ214" s="31">
        <f t="shared" ca="1" si="228"/>
        <v>2048.2006944444447</v>
      </c>
      <c r="AR214" s="31">
        <f t="shared" ca="1" si="229"/>
        <v>467.57708333333329</v>
      </c>
      <c r="AS214" s="31">
        <f t="shared" ca="1" si="230"/>
        <v>9872.0041666666693</v>
      </c>
      <c r="AT214" s="31">
        <f t="shared" ca="1" si="231"/>
        <v>-752.91041666666672</v>
      </c>
      <c r="AU214" s="31">
        <f t="shared" ca="1" si="232"/>
        <v>580.30277777777769</v>
      </c>
      <c r="AV214" s="31">
        <f t="shared" ca="1" si="233"/>
        <v>-4570.3041666666659</v>
      </c>
      <c r="AW214" s="31">
        <f t="shared" ca="1" si="234"/>
        <v>53.39583333333335</v>
      </c>
      <c r="AX214" s="31">
        <f t="shared" ca="1" si="235"/>
        <v>1401.9361111111111</v>
      </c>
      <c r="AY214" s="31">
        <f t="shared" ca="1" si="236"/>
        <v>-1132.0805555555555</v>
      </c>
      <c r="AZ214" s="31">
        <f t="shared" ca="1" si="237"/>
        <v>-2177.1819444444441</v>
      </c>
      <c r="BA214" s="31">
        <f t="shared" ca="1" si="238"/>
        <v>644.8125</v>
      </c>
      <c r="BB214" s="31">
        <f t="shared" ca="1" si="239"/>
        <v>-1410.101388888889</v>
      </c>
      <c r="BC214" s="31">
        <f t="shared" ca="1" si="240"/>
        <v>-1800.2902777777781</v>
      </c>
      <c r="BD214" s="11"/>
      <c r="BE214" s="4"/>
      <c r="BF214" s="11">
        <f t="shared" si="241"/>
        <v>9</v>
      </c>
      <c r="BG214" s="11">
        <f t="shared" si="159"/>
        <v>12</v>
      </c>
      <c r="BH214" s="32">
        <f>IF($BF214&gt;$Y$7,"",IF(AND($BF214=$Y$7,$BG214=23),"",Entrées!C242-Entrées!C241))</f>
        <v>-966.5</v>
      </c>
      <c r="BI214" s="32">
        <f>IF($BF214&gt;$Y$7,"",IF(AND($BF214=$Y$7,$BG214=23),"",Entrées!D242-Entrées!D241))</f>
        <v>-1037.5</v>
      </c>
      <c r="BJ214" s="32">
        <f>IF($BF214&gt;$Y$7,"",IF(AND($BF214=$Y$7,$BG214=23),"",Entrées!E242-Entrées!E241))</f>
        <v>-912.5</v>
      </c>
      <c r="BK214" s="32">
        <f>IF($BF214&gt;$Y$7,"",IF(AND($BF214=$Y$7,$BG214=23),"",Entrées!F242-Entrées!F241))</f>
        <v>-60</v>
      </c>
      <c r="BL214" s="32">
        <f>IF($BF214&gt;$Y$7,"",IF(AND($BF214=$Y$7,$BG214=23),"",Entrées!G242-Entrées!G241))</f>
        <v>-126.5</v>
      </c>
      <c r="BM214" s="32">
        <f>IF($BF214&gt;$Y$7,"",IF(AND($BF214=$Y$7,$BG214=23),"",Entrées!H242-Entrées!H241))</f>
        <v>-76</v>
      </c>
      <c r="BN214" s="32">
        <f>IF($BF214&gt;$Y$7,"",IF(AND($BF214=$Y$7,$BG214=23),"",Entrées!I242-Entrées!I241))</f>
        <v>3</v>
      </c>
      <c r="BO214" s="32">
        <f>IF($BF214&gt;$Y$7,"",IF(AND($BF214=$Y$7,$BG214=23),"",Entrées!J242-Entrées!J241))</f>
        <v>70.5</v>
      </c>
      <c r="BP214" s="32">
        <f>IF($BF214&gt;$Y$7,"",IF(AND($BF214=$Y$7,$BG214=23),"",Entrées!K242-Entrées!K241))</f>
        <v>138</v>
      </c>
      <c r="BQ214" s="32">
        <f>IF($BF214&gt;$Y$7,"",IF(AND($BF214=$Y$7,$BG214=23),"",Entrées!L242-Entrées!L241))</f>
        <v>-377.5</v>
      </c>
      <c r="BR214" s="32">
        <f>IF($BF214&gt;$Y$7,"",IF(AND($BF214=$Y$7,$BG214=23),"",Entrées!M242-Entrées!M241))</f>
        <v>-6.5</v>
      </c>
      <c r="BS214" s="32">
        <f>IF($BF214&gt;$Y$7,"",IF(AND($BF214=$Y$7,$BG214=23),"",Entrées!N242-Entrées!N241))</f>
        <v>-12</v>
      </c>
      <c r="BT214" s="32">
        <f>IF($BF214&gt;$Y$7,"",IF(AND($BF214=$Y$7,$BG214=23),"",Entrées!O242-Entrées!O241))</f>
        <v>-518</v>
      </c>
      <c r="BU214" s="32">
        <f>IF($BF214&gt;$Y$7,"",IF(AND($BF214=$Y$7,$BG214=23),"",Entrées!P242-Entrées!P241))</f>
        <v>-2</v>
      </c>
      <c r="BV214" s="32">
        <f>IF($BF214&gt;$Y$7,"",IF(AND($BF214=$Y$7,$BG214=23),"",Entrées!Q242-Entrées!Q241))</f>
        <v>0</v>
      </c>
      <c r="BW214" s="32">
        <f>IF($BF214&gt;$Y$7,"",IF(AND($BF214=$Y$7,$BG214=23),"",Entrées!R242-Entrées!R241))</f>
        <v>54</v>
      </c>
      <c r="BX214" s="32">
        <f>IF($BF214&gt;$Y$7,"",IF(AND($BF214=$Y$7,$BG214=23),"",Entrées!S242-Entrées!S241))</f>
        <v>111</v>
      </c>
      <c r="BY214" s="32">
        <f>IF($BF214&gt;$Y$7,"",IF(AND($BF214=$Y$7,$BG214=23),"",Entrées!T242-Entrées!T241))</f>
        <v>0</v>
      </c>
      <c r="BZ214" s="32">
        <f>IF($BF214&gt;$Y$7,"",IF(AND($BF214=$Y$7,$BG214=23),"",Entrées!U242-Entrées!U241))</f>
        <v>211</v>
      </c>
      <c r="CA214" s="32">
        <f>IF($BF214&gt;$Y$7,"",IF(AND($BF214=$Y$7,$BG214=23),"",Entrées!V242-Entrées!V241))</f>
        <v>-653</v>
      </c>
      <c r="CB214" s="4"/>
      <c r="CC214" s="4"/>
      <c r="CD214" s="33">
        <f>IF($BF214&lt;=$Y$7,Entrées!J241/CD$2,"")</f>
        <v>0.48828947368421055</v>
      </c>
      <c r="CE214" s="33">
        <f>IF($BF214&lt;=$Y$7,Entrées!K241/CE$2,"")</f>
        <v>0.23095238095238096</v>
      </c>
      <c r="CF214" s="11">
        <f t="shared" si="242"/>
        <v>7600</v>
      </c>
      <c r="CG214" s="11">
        <f t="shared" si="243"/>
        <v>4200</v>
      </c>
      <c r="CH214" s="52">
        <f t="shared" si="244"/>
        <v>0.26950009137426939</v>
      </c>
      <c r="CI214" s="52">
        <f t="shared" si="245"/>
        <v>0.11132787698412699</v>
      </c>
      <c r="CK214" s="11"/>
      <c r="CL214" s="4"/>
      <c r="CM214" s="11"/>
      <c r="CN214" s="11"/>
      <c r="CO214" s="4"/>
    </row>
    <row r="215" spans="1:93">
      <c r="A215" s="11" t="str">
        <f>"AD"&amp;A213</f>
        <v>AD197</v>
      </c>
      <c r="C215" s="11">
        <f t="shared" si="221"/>
        <v>6</v>
      </c>
      <c r="D215" s="27">
        <f t="shared" si="218"/>
        <v>19</v>
      </c>
      <c r="E215" s="28">
        <f ca="1">IF($D215&gt;$D$8,"",INDIRECT(ADDRESS(ROW(Entrées!$C$37)+($D215-1)*24+E$11,COLUMN(Entrées!$C$37)+($C215-1),4,TRUE,"Entrées")))</f>
        <v>956.5</v>
      </c>
      <c r="F215" s="28">
        <f ca="1">IF($D215&gt;$D$8,"",INDIRECT(ADDRESS(ROW(Entrées!$C$37)+($D215-1)*24+F$11,COLUMN(Entrées!$C$37)+($C215-1),4,TRUE,"Entrées")))</f>
        <v>956</v>
      </c>
      <c r="G215" s="28">
        <f ca="1">IF($D215&gt;$D$8,"",INDIRECT(ADDRESS(ROW(Entrées!$C$37)+($D215-1)*24+G$11,COLUMN(Entrées!$C$37)+($C215-1),4,TRUE,"Entrées")))</f>
        <v>956.5</v>
      </c>
      <c r="H215" s="28">
        <f ca="1">IF($D215&gt;$D$8,"",INDIRECT(ADDRESS(ROW(Entrées!$C$37)+($D215-1)*24+H$11,COLUMN(Entrées!$C$37)+($C215-1),4,TRUE,"Entrées")))</f>
        <v>957</v>
      </c>
      <c r="I215" s="28">
        <f ca="1">IF($D215&gt;$D$8,"",INDIRECT(ADDRESS(ROW(Entrées!$C$37)+($D215-1)*24+I$11,COLUMN(Entrées!$C$37)+($C215-1),4,TRUE,"Entrées")))</f>
        <v>957.5</v>
      </c>
      <c r="J215" s="28">
        <f ca="1">IF($D215&gt;$D$8,"",INDIRECT(ADDRESS(ROW(Entrées!$C$37)+($D215-1)*24+J$11,COLUMN(Entrées!$C$37)+($C215-1),4,TRUE,"Entrées")))</f>
        <v>956</v>
      </c>
      <c r="K215" s="28">
        <f ca="1">IF($D215&gt;$D$8,"",INDIRECT(ADDRESS(ROW(Entrées!$C$37)+($D215-1)*24+K$11,COLUMN(Entrées!$C$37)+($C215-1),4,TRUE,"Entrées")))</f>
        <v>957</v>
      </c>
      <c r="L215" s="28">
        <f ca="1">IF($D215&gt;$D$8,"",INDIRECT(ADDRESS(ROW(Entrées!$C$37)+($D215-1)*24+L$11,COLUMN(Entrées!$C$37)+($C215-1),4,TRUE,"Entrées")))</f>
        <v>955.5</v>
      </c>
      <c r="M215" s="28">
        <f ca="1">IF($D215&gt;$D$8,"",INDIRECT(ADDRESS(ROW(Entrées!$C$37)+($D215-1)*24+M$11,COLUMN(Entrées!$C$37)+($C215-1),4,TRUE,"Entrées")))</f>
        <v>955.5</v>
      </c>
      <c r="N215" s="28">
        <f ca="1">IF($D215&gt;$D$8,"",INDIRECT(ADDRESS(ROW(Entrées!$C$37)+($D215-1)*24+N$11,COLUMN(Entrées!$C$37)+($C215-1),4,TRUE,"Entrées")))</f>
        <v>1017</v>
      </c>
      <c r="O215" s="28">
        <f ca="1">IF($D215&gt;$D$8,"",INDIRECT(ADDRESS(ROW(Entrées!$C$37)+($D215-1)*24+O$11,COLUMN(Entrées!$C$37)+($C215-1),4,TRUE,"Entrées")))</f>
        <v>1046.5</v>
      </c>
      <c r="P215" s="28">
        <f ca="1">IF($D215&gt;$D$8,"",INDIRECT(ADDRESS(ROW(Entrées!$C$37)+($D215-1)*24+P$11,COLUMN(Entrées!$C$37)+($C215-1),4,TRUE,"Entrées")))</f>
        <v>1069.5</v>
      </c>
      <c r="Q215" s="28">
        <f ca="1">IF($D215&gt;$D$8,"",INDIRECT(ADDRESS(ROW(Entrées!$C$37)+($D215-1)*24+Q$11,COLUMN(Entrées!$C$37)+($C215-1),4,TRUE,"Entrées")))</f>
        <v>1092</v>
      </c>
      <c r="R215" s="28">
        <f ca="1">IF($D215&gt;$D$8,"",INDIRECT(ADDRESS(ROW(Entrées!$C$37)+($D215-1)*24+R$11,COLUMN(Entrées!$C$37)+($C215-1),4,TRUE,"Entrées")))</f>
        <v>1166.5</v>
      </c>
      <c r="S215" s="28">
        <f ca="1">IF($D215&gt;$D$8,"",INDIRECT(ADDRESS(ROW(Entrées!$C$37)+($D215-1)*24+S$11,COLUMN(Entrées!$C$37)+($C215-1),4,TRUE,"Entrées")))</f>
        <v>712</v>
      </c>
      <c r="T215" s="28">
        <f ca="1">IF($D215&gt;$D$8,"",INDIRECT(ADDRESS(ROW(Entrées!$C$37)+($D215-1)*24+T$11,COLUMN(Entrées!$C$37)+($C215-1),4,TRUE,"Entrées")))</f>
        <v>711.5</v>
      </c>
      <c r="U215" s="28">
        <f ca="1">IF($D215&gt;$D$8,"",INDIRECT(ADDRESS(ROW(Entrées!$C$37)+($D215-1)*24+U$11,COLUMN(Entrées!$C$37)+($C215-1),4,TRUE,"Entrées")))</f>
        <v>708.5</v>
      </c>
      <c r="V215" s="28">
        <f ca="1">IF($D215&gt;$D$8,"",INDIRECT(ADDRESS(ROW(Entrées!$C$37)+($D215-1)*24+V$11,COLUMN(Entrées!$C$37)+($C215-1),4,TRUE,"Entrées")))</f>
        <v>706.5</v>
      </c>
      <c r="W215" s="28">
        <f ca="1">IF($D215&gt;$D$8,"",INDIRECT(ADDRESS(ROW(Entrées!$C$37)+($D215-1)*24+W$11,COLUMN(Entrées!$C$37)+($C215-1),4,TRUE,"Entrées")))</f>
        <v>739.5</v>
      </c>
      <c r="X215" s="28">
        <f ca="1">IF($D215&gt;$D$8,"",INDIRECT(ADDRESS(ROW(Entrées!$C$37)+($D215-1)*24+X$11,COLUMN(Entrées!$C$37)+($C215-1),4,TRUE,"Entrées")))</f>
        <v>839.5</v>
      </c>
      <c r="Y215" s="28">
        <f ca="1">IF($D215&gt;$D$8,"",INDIRECT(ADDRESS(ROW(Entrées!$C$37)+($D215-1)*24+Y$11,COLUMN(Entrées!$C$37)+($C215-1),4,TRUE,"Entrées")))</f>
        <v>859.5</v>
      </c>
      <c r="Z215" s="28">
        <f ca="1">IF($D215&gt;$D$8,"",INDIRECT(ADDRESS(ROW(Entrées!$C$37)+($D215-1)*24+Z$11,COLUMN(Entrées!$C$37)+($C215-1),4,TRUE,"Entrées")))</f>
        <v>959.5</v>
      </c>
      <c r="AA215" s="28">
        <f ca="1">IF($D215&gt;$D$8,"",INDIRECT(ADDRESS(ROW(Entrées!$C$37)+($D215-1)*24+AA$11,COLUMN(Entrées!$C$37)+($C215-1),4,TRUE,"Entrées")))</f>
        <v>957.5</v>
      </c>
      <c r="AB215" s="28">
        <f ca="1">IF($D215&gt;$D$8,"",INDIRECT(ADDRESS(ROW(Entrées!$C$37)+($D215-1)*24+AB$11,COLUMN(Entrées!$C$37)+($C215-1),4,TRUE,"Entrées")))</f>
        <v>957.5</v>
      </c>
      <c r="AC215" s="11"/>
      <c r="AD215" s="40">
        <f t="shared" ca="1" si="217"/>
        <v>922.9375</v>
      </c>
      <c r="AE215" s="40">
        <f t="shared" ca="1" si="219"/>
        <v>1166.5</v>
      </c>
      <c r="AF215" s="40">
        <f t="shared" ca="1" si="220"/>
        <v>706.5</v>
      </c>
      <c r="AG215" s="4"/>
      <c r="AH215" s="11">
        <f>Entrées!A242</f>
        <v>9</v>
      </c>
      <c r="AI215" s="13">
        <f>Entrées!B242</f>
        <v>13</v>
      </c>
      <c r="AJ215" s="31">
        <f t="shared" ca="1" si="246"/>
        <v>55625.834722222207</v>
      </c>
      <c r="AK215" s="31">
        <f t="shared" ca="1" si="222"/>
        <v>55155.277777777781</v>
      </c>
      <c r="AL215" s="31">
        <f t="shared" ca="1" si="223"/>
        <v>55132.569444444431</v>
      </c>
      <c r="AM215" s="31">
        <f t="shared" ca="1" si="224"/>
        <v>439.35972222222233</v>
      </c>
      <c r="AN215" s="31">
        <f t="shared" ca="1" si="225"/>
        <v>2143.2847222222222</v>
      </c>
      <c r="AO215" s="31">
        <f t="shared" ca="1" si="226"/>
        <v>1711.4715277777773</v>
      </c>
      <c r="AP215" s="31">
        <f t="shared" ca="1" si="227"/>
        <v>43686.806944444448</v>
      </c>
      <c r="AQ215" s="31">
        <f t="shared" ca="1" si="228"/>
        <v>2048.2006944444447</v>
      </c>
      <c r="AR215" s="31">
        <f t="shared" ca="1" si="229"/>
        <v>467.57708333333329</v>
      </c>
      <c r="AS215" s="31">
        <f t="shared" ca="1" si="230"/>
        <v>9872.0041666666693</v>
      </c>
      <c r="AT215" s="31">
        <f t="shared" ca="1" si="231"/>
        <v>-752.91041666666672</v>
      </c>
      <c r="AU215" s="31">
        <f t="shared" ca="1" si="232"/>
        <v>580.30277777777769</v>
      </c>
      <c r="AV215" s="31">
        <f t="shared" ca="1" si="233"/>
        <v>-4570.3041666666659</v>
      </c>
      <c r="AW215" s="31">
        <f t="shared" ca="1" si="234"/>
        <v>53.39583333333335</v>
      </c>
      <c r="AX215" s="31">
        <f t="shared" ca="1" si="235"/>
        <v>1401.9361111111111</v>
      </c>
      <c r="AY215" s="31">
        <f t="shared" ca="1" si="236"/>
        <v>-1132.0805555555555</v>
      </c>
      <c r="AZ215" s="31">
        <f t="shared" ca="1" si="237"/>
        <v>-2177.1819444444441</v>
      </c>
      <c r="BA215" s="31">
        <f t="shared" ca="1" si="238"/>
        <v>644.8125</v>
      </c>
      <c r="BB215" s="31">
        <f t="shared" ca="1" si="239"/>
        <v>-1410.101388888889</v>
      </c>
      <c r="BC215" s="31">
        <f t="shared" ca="1" si="240"/>
        <v>-1800.2902777777781</v>
      </c>
      <c r="BD215" s="11"/>
      <c r="BE215" s="4"/>
      <c r="BF215" s="11">
        <f t="shared" si="241"/>
        <v>9</v>
      </c>
      <c r="BG215" s="11">
        <f t="shared" si="159"/>
        <v>13</v>
      </c>
      <c r="BH215" s="32">
        <f>IF($BF215&gt;$Y$7,"",IF(AND($BF215=$Y$7,$BG215=23),"",Entrées!C243-Entrées!C242))</f>
        <v>-1277.5</v>
      </c>
      <c r="BI215" s="32">
        <f>IF($BF215&gt;$Y$7,"",IF(AND($BF215=$Y$7,$BG215=23),"",Entrées!D243-Entrées!D242))</f>
        <v>-1975</v>
      </c>
      <c r="BJ215" s="32">
        <f>IF($BF215&gt;$Y$7,"",IF(AND($BF215=$Y$7,$BG215=23),"",Entrées!E243-Entrées!E242))</f>
        <v>-1912.5</v>
      </c>
      <c r="BK215" s="32">
        <f>IF($BF215&gt;$Y$7,"",IF(AND($BF215=$Y$7,$BG215=23),"",Entrées!F243-Entrées!F242))</f>
        <v>-21</v>
      </c>
      <c r="BL215" s="32">
        <f>IF($BF215&gt;$Y$7,"",IF(AND($BF215=$Y$7,$BG215=23),"",Entrées!G243-Entrées!G242))</f>
        <v>-99</v>
      </c>
      <c r="BM215" s="32">
        <f>IF($BF215&gt;$Y$7,"",IF(AND($BF215=$Y$7,$BG215=23),"",Entrées!H243-Entrées!H242))</f>
        <v>-50.5</v>
      </c>
      <c r="BN215" s="32">
        <f>IF($BF215&gt;$Y$7,"",IF(AND($BF215=$Y$7,$BG215=23),"",Entrées!I243-Entrées!I242))</f>
        <v>-22</v>
      </c>
      <c r="BO215" s="32">
        <f>IF($BF215&gt;$Y$7,"",IF(AND($BF215=$Y$7,$BG215=23),"",Entrées!J243-Entrées!J242))</f>
        <v>34.5</v>
      </c>
      <c r="BP215" s="32">
        <f>IF($BF215&gt;$Y$7,"",IF(AND($BF215=$Y$7,$BG215=23),"",Entrées!K243-Entrées!K242))</f>
        <v>99.5</v>
      </c>
      <c r="BQ215" s="32">
        <f>IF($BF215&gt;$Y$7,"",IF(AND($BF215=$Y$7,$BG215=23),"",Entrées!L243-Entrées!L242))</f>
        <v>-614.5</v>
      </c>
      <c r="BR215" s="32">
        <f>IF($BF215&gt;$Y$7,"",IF(AND($BF215=$Y$7,$BG215=23),"",Entrées!M243-Entrées!M242))</f>
        <v>-10.5</v>
      </c>
      <c r="BS215" s="32">
        <f>IF($BF215&gt;$Y$7,"",IF(AND($BF215=$Y$7,$BG215=23),"",Entrées!N243-Entrées!N242))</f>
        <v>-8</v>
      </c>
      <c r="BT215" s="32">
        <f>IF($BF215&gt;$Y$7,"",IF(AND($BF215=$Y$7,$BG215=23),"",Entrées!O243-Entrées!O242))</f>
        <v>-586.5</v>
      </c>
      <c r="BU215" s="32">
        <f>IF($BF215&gt;$Y$7,"",IF(AND($BF215=$Y$7,$BG215=23),"",Entrées!P243-Entrées!P242))</f>
        <v>-1.5</v>
      </c>
      <c r="BV215" s="32">
        <f>IF($BF215&gt;$Y$7,"",IF(AND($BF215=$Y$7,$BG215=23),"",Entrées!Q243-Entrées!Q242))</f>
        <v>0</v>
      </c>
      <c r="BW215" s="32">
        <f>IF($BF215&gt;$Y$7,"",IF(AND($BF215=$Y$7,$BG215=23),"",Entrées!R243-Entrées!R242))</f>
        <v>-299</v>
      </c>
      <c r="BX215" s="32">
        <f>IF($BF215&gt;$Y$7,"",IF(AND($BF215=$Y$7,$BG215=23),"",Entrées!S243-Entrées!S242))</f>
        <v>43</v>
      </c>
      <c r="BY215" s="32">
        <f>IF($BF215&gt;$Y$7,"",IF(AND($BF215=$Y$7,$BG215=23),"",Entrées!T243-Entrées!T242))</f>
        <v>0</v>
      </c>
      <c r="BZ215" s="32">
        <f>IF($BF215&gt;$Y$7,"",IF(AND($BF215=$Y$7,$BG215=23),"",Entrées!U243-Entrées!U242))</f>
        <v>-438</v>
      </c>
      <c r="CA215" s="32">
        <f>IF($BF215&gt;$Y$7,"",IF(AND($BF215=$Y$7,$BG215=23),"",Entrées!V243-Entrées!V242))</f>
        <v>-400</v>
      </c>
      <c r="CB215" s="4"/>
      <c r="CC215" s="4"/>
      <c r="CD215" s="33">
        <f>IF($BF215&lt;=$Y$7,Entrées!J242/CD$2,"")</f>
        <v>0.49756578947368418</v>
      </c>
      <c r="CE215" s="33">
        <f>IF($BF215&lt;=$Y$7,Entrées!K242/CE$2,"")</f>
        <v>0.26380952380952383</v>
      </c>
      <c r="CF215" s="11">
        <f t="shared" si="242"/>
        <v>7600</v>
      </c>
      <c r="CG215" s="11">
        <f t="shared" si="243"/>
        <v>4200</v>
      </c>
      <c r="CH215" s="52">
        <f t="shared" si="244"/>
        <v>0.26950009137426939</v>
      </c>
      <c r="CI215" s="52">
        <f t="shared" si="245"/>
        <v>0.11132787698412699</v>
      </c>
      <c r="CK215" s="11"/>
      <c r="CL215" s="4"/>
      <c r="CM215" s="11"/>
      <c r="CN215" s="11"/>
      <c r="CO215" s="4"/>
    </row>
    <row r="216" spans="1:93">
      <c r="A216" s="11" t="str">
        <f>"AD"&amp;A214</f>
        <v>AD226</v>
      </c>
      <c r="C216" s="11">
        <f t="shared" si="221"/>
        <v>6</v>
      </c>
      <c r="D216" s="27">
        <f t="shared" si="218"/>
        <v>20</v>
      </c>
      <c r="E216" s="28">
        <f ca="1">IF($D216&gt;$D$8,"",INDIRECT(ADDRESS(ROW(Entrées!$C$37)+($D216-1)*24+E$11,COLUMN(Entrées!$C$37)+($C216-1),4,TRUE,"Entrées")))</f>
        <v>957</v>
      </c>
      <c r="F216" s="28">
        <f ca="1">IF($D216&gt;$D$8,"",INDIRECT(ADDRESS(ROW(Entrées!$C$37)+($D216-1)*24+F$11,COLUMN(Entrées!$C$37)+($C216-1),4,TRUE,"Entrées")))</f>
        <v>957</v>
      </c>
      <c r="G216" s="28">
        <f ca="1">IF($D216&gt;$D$8,"",INDIRECT(ADDRESS(ROW(Entrées!$C$37)+($D216-1)*24+G$11,COLUMN(Entrées!$C$37)+($C216-1),4,TRUE,"Entrées")))</f>
        <v>957</v>
      </c>
      <c r="H216" s="28">
        <f ca="1">IF($D216&gt;$D$8,"",INDIRECT(ADDRESS(ROW(Entrées!$C$37)+($D216-1)*24+H$11,COLUMN(Entrées!$C$37)+($C216-1),4,TRUE,"Entrées")))</f>
        <v>957.5</v>
      </c>
      <c r="I216" s="28">
        <f ca="1">IF($D216&gt;$D$8,"",INDIRECT(ADDRESS(ROW(Entrées!$C$37)+($D216-1)*24+I$11,COLUMN(Entrées!$C$37)+($C216-1),4,TRUE,"Entrées")))</f>
        <v>958</v>
      </c>
      <c r="J216" s="28">
        <f ca="1">IF($D216&gt;$D$8,"",INDIRECT(ADDRESS(ROW(Entrées!$C$37)+($D216-1)*24+J$11,COLUMN(Entrées!$C$37)+($C216-1),4,TRUE,"Entrées")))</f>
        <v>957</v>
      </c>
      <c r="K216" s="28">
        <f ca="1">IF($D216&gt;$D$8,"",INDIRECT(ADDRESS(ROW(Entrées!$C$37)+($D216-1)*24+K$11,COLUMN(Entrées!$C$37)+($C216-1),4,TRUE,"Entrées")))</f>
        <v>957</v>
      </c>
      <c r="L216" s="28">
        <f ca="1">IF($D216&gt;$D$8,"",INDIRECT(ADDRESS(ROW(Entrées!$C$37)+($D216-1)*24+L$11,COLUMN(Entrées!$C$37)+($C216-1),4,TRUE,"Entrées")))</f>
        <v>957.5</v>
      </c>
      <c r="M216" s="28">
        <f ca="1">IF($D216&gt;$D$8,"",INDIRECT(ADDRESS(ROW(Entrées!$C$37)+($D216-1)*24+M$11,COLUMN(Entrées!$C$37)+($C216-1),4,TRUE,"Entrées")))</f>
        <v>978</v>
      </c>
      <c r="N216" s="28">
        <f ca="1">IF($D216&gt;$D$8,"",INDIRECT(ADDRESS(ROW(Entrées!$C$37)+($D216-1)*24+N$11,COLUMN(Entrées!$C$37)+($C216-1),4,TRUE,"Entrées")))</f>
        <v>1143</v>
      </c>
      <c r="O216" s="28">
        <f ca="1">IF($D216&gt;$D$8,"",INDIRECT(ADDRESS(ROW(Entrées!$C$37)+($D216-1)*24+O$11,COLUMN(Entrées!$C$37)+($C216-1),4,TRUE,"Entrées")))</f>
        <v>1138.5</v>
      </c>
      <c r="P216" s="28">
        <f ca="1">IF($D216&gt;$D$8,"",INDIRECT(ADDRESS(ROW(Entrées!$C$37)+($D216-1)*24+P$11,COLUMN(Entrées!$C$37)+($C216-1),4,TRUE,"Entrées")))</f>
        <v>1179.5</v>
      </c>
      <c r="Q216" s="28">
        <f ca="1">IF($D216&gt;$D$8,"",INDIRECT(ADDRESS(ROW(Entrées!$C$37)+($D216-1)*24+Q$11,COLUMN(Entrées!$C$37)+($C216-1),4,TRUE,"Entrées")))</f>
        <v>1184</v>
      </c>
      <c r="R216" s="28">
        <f ca="1">IF($D216&gt;$D$8,"",INDIRECT(ADDRESS(ROW(Entrées!$C$37)+($D216-1)*24+R$11,COLUMN(Entrées!$C$37)+($C216-1),4,TRUE,"Entrées")))</f>
        <v>1066.5</v>
      </c>
      <c r="S216" s="28">
        <f ca="1">IF($D216&gt;$D$8,"",INDIRECT(ADDRESS(ROW(Entrées!$C$37)+($D216-1)*24+S$11,COLUMN(Entrées!$C$37)+($C216-1),4,TRUE,"Entrées")))</f>
        <v>1001.5</v>
      </c>
      <c r="T216" s="28">
        <f ca="1">IF($D216&gt;$D$8,"",INDIRECT(ADDRESS(ROW(Entrées!$C$37)+($D216-1)*24+T$11,COLUMN(Entrées!$C$37)+($C216-1),4,TRUE,"Entrées")))</f>
        <v>1139</v>
      </c>
      <c r="U216" s="28">
        <f ca="1">IF($D216&gt;$D$8,"",INDIRECT(ADDRESS(ROW(Entrées!$C$37)+($D216-1)*24+U$11,COLUMN(Entrées!$C$37)+($C216-1),4,TRUE,"Entrées")))</f>
        <v>914</v>
      </c>
      <c r="V216" s="28">
        <f ca="1">IF($D216&gt;$D$8,"",INDIRECT(ADDRESS(ROW(Entrées!$C$37)+($D216-1)*24+V$11,COLUMN(Entrées!$C$37)+($C216-1),4,TRUE,"Entrées")))</f>
        <v>717.5</v>
      </c>
      <c r="W216" s="28">
        <f ca="1">IF($D216&gt;$D$8,"",INDIRECT(ADDRESS(ROW(Entrées!$C$37)+($D216-1)*24+W$11,COLUMN(Entrées!$C$37)+($C216-1),4,TRUE,"Entrées")))</f>
        <v>726</v>
      </c>
      <c r="X216" s="28">
        <f ca="1">IF($D216&gt;$D$8,"",INDIRECT(ADDRESS(ROW(Entrées!$C$37)+($D216-1)*24+X$11,COLUMN(Entrées!$C$37)+($C216-1),4,TRUE,"Entrées")))</f>
        <v>723.5</v>
      </c>
      <c r="Y216" s="28">
        <f ca="1">IF($D216&gt;$D$8,"",INDIRECT(ADDRESS(ROW(Entrées!$C$37)+($D216-1)*24+Y$11,COLUMN(Entrées!$C$37)+($C216-1),4,TRUE,"Entrées")))</f>
        <v>732.5</v>
      </c>
      <c r="Z216" s="28">
        <f ca="1">IF($D216&gt;$D$8,"",INDIRECT(ADDRESS(ROW(Entrées!$C$37)+($D216-1)*24+Z$11,COLUMN(Entrées!$C$37)+($C216-1),4,TRUE,"Entrées")))</f>
        <v>717.5</v>
      </c>
      <c r="AA216" s="28">
        <f ca="1">IF($D216&gt;$D$8,"",INDIRECT(ADDRESS(ROW(Entrées!$C$37)+($D216-1)*24+AA$11,COLUMN(Entrées!$C$37)+($C216-1),4,TRUE,"Entrées")))</f>
        <v>723</v>
      </c>
      <c r="AB216" s="28">
        <f ca="1">IF($D216&gt;$D$8,"",INDIRECT(ADDRESS(ROW(Entrées!$C$37)+($D216-1)*24+AB$11,COLUMN(Entrées!$C$37)+($C216-1),4,TRUE,"Entrées")))</f>
        <v>715.5</v>
      </c>
      <c r="AC216" s="11"/>
      <c r="AD216" s="40">
        <f t="shared" ca="1" si="217"/>
        <v>935.72916666666663</v>
      </c>
      <c r="AE216" s="40">
        <f t="shared" ca="1" si="219"/>
        <v>1184</v>
      </c>
      <c r="AF216" s="40">
        <f t="shared" ca="1" si="220"/>
        <v>715.5</v>
      </c>
      <c r="AG216" s="4"/>
      <c r="AH216" s="11">
        <f>Entrées!A243</f>
        <v>9</v>
      </c>
      <c r="AI216" s="13">
        <f>Entrées!B243</f>
        <v>14</v>
      </c>
      <c r="AJ216" s="31">
        <f t="shared" ca="1" si="246"/>
        <v>55625.834722222207</v>
      </c>
      <c r="AK216" s="31">
        <f t="shared" ca="1" si="222"/>
        <v>55155.277777777781</v>
      </c>
      <c r="AL216" s="31">
        <f t="shared" ca="1" si="223"/>
        <v>55132.569444444431</v>
      </c>
      <c r="AM216" s="31">
        <f t="shared" ca="1" si="224"/>
        <v>439.35972222222233</v>
      </c>
      <c r="AN216" s="31">
        <f t="shared" ca="1" si="225"/>
        <v>2143.2847222222222</v>
      </c>
      <c r="AO216" s="31">
        <f t="shared" ca="1" si="226"/>
        <v>1711.4715277777773</v>
      </c>
      <c r="AP216" s="31">
        <f t="shared" ca="1" si="227"/>
        <v>43686.806944444448</v>
      </c>
      <c r="AQ216" s="31">
        <f t="shared" ca="1" si="228"/>
        <v>2048.2006944444447</v>
      </c>
      <c r="AR216" s="31">
        <f t="shared" ca="1" si="229"/>
        <v>467.57708333333329</v>
      </c>
      <c r="AS216" s="31">
        <f t="shared" ca="1" si="230"/>
        <v>9872.0041666666693</v>
      </c>
      <c r="AT216" s="31">
        <f t="shared" ca="1" si="231"/>
        <v>-752.91041666666672</v>
      </c>
      <c r="AU216" s="31">
        <f t="shared" ca="1" si="232"/>
        <v>580.30277777777769</v>
      </c>
      <c r="AV216" s="31">
        <f t="shared" ca="1" si="233"/>
        <v>-4570.3041666666659</v>
      </c>
      <c r="AW216" s="31">
        <f t="shared" ca="1" si="234"/>
        <v>53.39583333333335</v>
      </c>
      <c r="AX216" s="31">
        <f t="shared" ca="1" si="235"/>
        <v>1401.9361111111111</v>
      </c>
      <c r="AY216" s="31">
        <f t="shared" ca="1" si="236"/>
        <v>-1132.0805555555555</v>
      </c>
      <c r="AZ216" s="31">
        <f t="shared" ca="1" si="237"/>
        <v>-2177.1819444444441</v>
      </c>
      <c r="BA216" s="31">
        <f t="shared" ca="1" si="238"/>
        <v>644.8125</v>
      </c>
      <c r="BB216" s="31">
        <f t="shared" ca="1" si="239"/>
        <v>-1410.101388888889</v>
      </c>
      <c r="BC216" s="31">
        <f t="shared" ca="1" si="240"/>
        <v>-1800.2902777777781</v>
      </c>
      <c r="BD216" s="11"/>
      <c r="BE216" s="4"/>
      <c r="BF216" s="11">
        <f t="shared" si="241"/>
        <v>9</v>
      </c>
      <c r="BG216" s="11">
        <f t="shared" si="159"/>
        <v>14</v>
      </c>
      <c r="BH216" s="32">
        <f>IF($BF216&gt;$Y$7,"",IF(AND($BF216=$Y$7,$BG216=23),"",Entrées!C244-Entrées!C243))</f>
        <v>-2642</v>
      </c>
      <c r="BI216" s="32">
        <f>IF($BF216&gt;$Y$7,"",IF(AND($BF216=$Y$7,$BG216=23),"",Entrées!D244-Entrées!D243))</f>
        <v>-3012.5</v>
      </c>
      <c r="BJ216" s="32">
        <f>IF($BF216&gt;$Y$7,"",IF(AND($BF216=$Y$7,$BG216=23),"",Entrées!E244-Entrées!E243))</f>
        <v>-3012.5</v>
      </c>
      <c r="BK216" s="32">
        <f>IF($BF216&gt;$Y$7,"",IF(AND($BF216=$Y$7,$BG216=23),"",Entrées!F244-Entrées!F243))</f>
        <v>-19.5</v>
      </c>
      <c r="BL216" s="32">
        <f>IF($BF216&gt;$Y$7,"",IF(AND($BF216=$Y$7,$BG216=23),"",Entrées!G244-Entrées!G243))</f>
        <v>-384.5</v>
      </c>
      <c r="BM216" s="32">
        <f>IF($BF216&gt;$Y$7,"",IF(AND($BF216=$Y$7,$BG216=23),"",Entrées!H244-Entrées!H243))</f>
        <v>-69.5</v>
      </c>
      <c r="BN216" s="32">
        <f>IF($BF216&gt;$Y$7,"",IF(AND($BF216=$Y$7,$BG216=23),"",Entrées!I244-Entrées!I243))</f>
        <v>-3</v>
      </c>
      <c r="BO216" s="32">
        <f>IF($BF216&gt;$Y$7,"",IF(AND($BF216=$Y$7,$BG216=23),"",Entrées!J244-Entrées!J243))</f>
        <v>163.5</v>
      </c>
      <c r="BP216" s="32">
        <f>IF($BF216&gt;$Y$7,"",IF(AND($BF216=$Y$7,$BG216=23),"",Entrées!K244-Entrées!K243))</f>
        <v>5.5</v>
      </c>
      <c r="BQ216" s="32">
        <f>IF($BF216&gt;$Y$7,"",IF(AND($BF216=$Y$7,$BG216=23),"",Entrées!L244-Entrées!L243))</f>
        <v>-1177.5</v>
      </c>
      <c r="BR216" s="32">
        <f>IF($BF216&gt;$Y$7,"",IF(AND($BF216=$Y$7,$BG216=23),"",Entrées!M244-Entrées!M243))</f>
        <v>1</v>
      </c>
      <c r="BS216" s="32">
        <f>IF($BF216&gt;$Y$7,"",IF(AND($BF216=$Y$7,$BG216=23),"",Entrées!N244-Entrées!N243))</f>
        <v>5.5</v>
      </c>
      <c r="BT216" s="32">
        <f>IF($BF216&gt;$Y$7,"",IF(AND($BF216=$Y$7,$BG216=23),"",Entrées!O244-Entrées!O243))</f>
        <v>-1164.5</v>
      </c>
      <c r="BU216" s="32">
        <f>IF($BF216&gt;$Y$7,"",IF(AND($BF216=$Y$7,$BG216=23),"",Entrées!P244-Entrées!P243))</f>
        <v>-4.5</v>
      </c>
      <c r="BV216" s="32">
        <f>IF($BF216&gt;$Y$7,"",IF(AND($BF216=$Y$7,$BG216=23),"",Entrées!Q244-Entrées!Q243))</f>
        <v>0</v>
      </c>
      <c r="BW216" s="32">
        <f>IF($BF216&gt;$Y$7,"",IF(AND($BF216=$Y$7,$BG216=23),"",Entrées!R244-Entrées!R243))</f>
        <v>25</v>
      </c>
      <c r="BX216" s="32">
        <f>IF($BF216&gt;$Y$7,"",IF(AND($BF216=$Y$7,$BG216=23),"",Entrées!S244-Entrées!S243))</f>
        <v>-147</v>
      </c>
      <c r="BY216" s="32">
        <f>IF($BF216&gt;$Y$7,"",IF(AND($BF216=$Y$7,$BG216=23),"",Entrées!T244-Entrées!T243))</f>
        <v>0</v>
      </c>
      <c r="BZ216" s="32">
        <f>IF($BF216&gt;$Y$7,"",IF(AND($BF216=$Y$7,$BG216=23),"",Entrées!U244-Entrées!U243))</f>
        <v>-652</v>
      </c>
      <c r="CA216" s="32">
        <f>IF($BF216&gt;$Y$7,"",IF(AND($BF216=$Y$7,$BG216=23),"",Entrées!V244-Entrées!V243))</f>
        <v>-275</v>
      </c>
      <c r="CB216" s="4"/>
      <c r="CC216" s="4"/>
      <c r="CD216" s="33">
        <f>IF($BF216&lt;=$Y$7,Entrées!J243/CD$2,"")</f>
        <v>0.50210526315789472</v>
      </c>
      <c r="CE216" s="33">
        <f>IF($BF216&lt;=$Y$7,Entrées!K243/CE$2,"")</f>
        <v>0.28749999999999998</v>
      </c>
      <c r="CF216" s="11">
        <f t="shared" si="242"/>
        <v>7600</v>
      </c>
      <c r="CG216" s="11">
        <f t="shared" si="243"/>
        <v>4200</v>
      </c>
      <c r="CH216" s="52">
        <f t="shared" si="244"/>
        <v>0.26950009137426939</v>
      </c>
      <c r="CI216" s="52">
        <f t="shared" si="245"/>
        <v>0.11132787698412699</v>
      </c>
      <c r="CK216" s="11"/>
      <c r="CL216" s="4"/>
      <c r="CM216" s="11"/>
      <c r="CN216" s="11"/>
      <c r="CO216" s="4"/>
    </row>
    <row r="217" spans="1:93">
      <c r="A217" s="11" t="str">
        <f>"AE"&amp;A213</f>
        <v>AE197</v>
      </c>
      <c r="C217" s="11">
        <f t="shared" si="221"/>
        <v>6</v>
      </c>
      <c r="D217" s="27">
        <f t="shared" si="218"/>
        <v>21</v>
      </c>
      <c r="E217" s="28">
        <f ca="1">IF($D217&gt;$D$8,"",INDIRECT(ADDRESS(ROW(Entrées!$C$37)+($D217-1)*24+E$11,COLUMN(Entrées!$C$37)+($C217-1),4,TRUE,"Entrées")))</f>
        <v>725.5</v>
      </c>
      <c r="F217" s="28">
        <f ca="1">IF($D217&gt;$D$8,"",INDIRECT(ADDRESS(ROW(Entrées!$C$37)+($D217-1)*24+F$11,COLUMN(Entrées!$C$37)+($C217-1),4,TRUE,"Entrées")))</f>
        <v>721.5</v>
      </c>
      <c r="G217" s="28">
        <f ca="1">IF($D217&gt;$D$8,"",INDIRECT(ADDRESS(ROW(Entrées!$C$37)+($D217-1)*24+G$11,COLUMN(Entrées!$C$37)+($C217-1),4,TRUE,"Entrées")))</f>
        <v>723.5</v>
      </c>
      <c r="H217" s="28">
        <f ca="1">IF($D217&gt;$D$8,"",INDIRECT(ADDRESS(ROW(Entrées!$C$37)+($D217-1)*24+H$11,COLUMN(Entrées!$C$37)+($C217-1),4,TRUE,"Entrées")))</f>
        <v>723.5</v>
      </c>
      <c r="I217" s="28">
        <f ca="1">IF($D217&gt;$D$8,"",INDIRECT(ADDRESS(ROW(Entrées!$C$37)+($D217-1)*24+I$11,COLUMN(Entrées!$C$37)+($C217-1),4,TRUE,"Entrées")))</f>
        <v>756</v>
      </c>
      <c r="J217" s="28">
        <f ca="1">IF($D217&gt;$D$8,"",INDIRECT(ADDRESS(ROW(Entrées!$C$37)+($D217-1)*24+J$11,COLUMN(Entrées!$C$37)+($C217-1),4,TRUE,"Entrées")))</f>
        <v>734</v>
      </c>
      <c r="K217" s="28">
        <f ca="1">IF($D217&gt;$D$8,"",INDIRECT(ADDRESS(ROW(Entrées!$C$37)+($D217-1)*24+K$11,COLUMN(Entrées!$C$37)+($C217-1),4,TRUE,"Entrées")))</f>
        <v>726</v>
      </c>
      <c r="L217" s="28">
        <f ca="1">IF($D217&gt;$D$8,"",INDIRECT(ADDRESS(ROW(Entrées!$C$37)+($D217-1)*24+L$11,COLUMN(Entrées!$C$37)+($C217-1),4,TRUE,"Entrées")))</f>
        <v>729</v>
      </c>
      <c r="M217" s="28">
        <f ca="1">IF($D217&gt;$D$8,"",INDIRECT(ADDRESS(ROW(Entrées!$C$37)+($D217-1)*24+M$11,COLUMN(Entrées!$C$37)+($C217-1),4,TRUE,"Entrées")))</f>
        <v>720.5</v>
      </c>
      <c r="N217" s="28">
        <f ca="1">IF($D217&gt;$D$8,"",INDIRECT(ADDRESS(ROW(Entrées!$C$37)+($D217-1)*24+N$11,COLUMN(Entrées!$C$37)+($C217-1),4,TRUE,"Entrées")))</f>
        <v>720.5</v>
      </c>
      <c r="O217" s="28">
        <f ca="1">IF($D217&gt;$D$8,"",INDIRECT(ADDRESS(ROW(Entrées!$C$37)+($D217-1)*24+O$11,COLUMN(Entrées!$C$37)+($C217-1),4,TRUE,"Entrées")))</f>
        <v>717.5</v>
      </c>
      <c r="P217" s="28">
        <f ca="1">IF($D217&gt;$D$8,"",INDIRECT(ADDRESS(ROW(Entrées!$C$37)+($D217-1)*24+P$11,COLUMN(Entrées!$C$37)+($C217-1),4,TRUE,"Entrées")))</f>
        <v>716</v>
      </c>
      <c r="Q217" s="28">
        <f ca="1">IF($D217&gt;$D$8,"",INDIRECT(ADDRESS(ROW(Entrées!$C$37)+($D217-1)*24+Q$11,COLUMN(Entrées!$C$37)+($C217-1),4,TRUE,"Entrées")))</f>
        <v>716.5</v>
      </c>
      <c r="R217" s="28">
        <f ca="1">IF($D217&gt;$D$8,"",INDIRECT(ADDRESS(ROW(Entrées!$C$37)+($D217-1)*24+R$11,COLUMN(Entrées!$C$37)+($C217-1),4,TRUE,"Entrées")))</f>
        <v>715</v>
      </c>
      <c r="S217" s="28">
        <f ca="1">IF($D217&gt;$D$8,"",INDIRECT(ADDRESS(ROW(Entrées!$C$37)+($D217-1)*24+S$11,COLUMN(Entrées!$C$37)+($C217-1),4,TRUE,"Entrées")))</f>
        <v>715</v>
      </c>
      <c r="T217" s="28">
        <f ca="1">IF($D217&gt;$D$8,"",INDIRECT(ADDRESS(ROW(Entrées!$C$37)+($D217-1)*24+T$11,COLUMN(Entrées!$C$37)+($C217-1),4,TRUE,"Entrées")))</f>
        <v>739</v>
      </c>
      <c r="U217" s="28">
        <f ca="1">IF($D217&gt;$D$8,"",INDIRECT(ADDRESS(ROW(Entrées!$C$37)+($D217-1)*24+U$11,COLUMN(Entrées!$C$37)+($C217-1),4,TRUE,"Entrées")))</f>
        <v>728</v>
      </c>
      <c r="V217" s="28">
        <f ca="1">IF($D217&gt;$D$8,"",INDIRECT(ADDRESS(ROW(Entrées!$C$37)+($D217-1)*24+V$11,COLUMN(Entrées!$C$37)+($C217-1),4,TRUE,"Entrées")))</f>
        <v>719.5</v>
      </c>
      <c r="W217" s="28">
        <f ca="1">IF($D217&gt;$D$8,"",INDIRECT(ADDRESS(ROW(Entrées!$C$37)+($D217-1)*24+W$11,COLUMN(Entrées!$C$37)+($C217-1),4,TRUE,"Entrées")))</f>
        <v>728</v>
      </c>
      <c r="X217" s="28">
        <f ca="1">IF($D217&gt;$D$8,"",INDIRECT(ADDRESS(ROW(Entrées!$C$37)+($D217-1)*24+X$11,COLUMN(Entrées!$C$37)+($C217-1),4,TRUE,"Entrées")))</f>
        <v>725</v>
      </c>
      <c r="Y217" s="28">
        <f ca="1">IF($D217&gt;$D$8,"",INDIRECT(ADDRESS(ROW(Entrées!$C$37)+($D217-1)*24+Y$11,COLUMN(Entrées!$C$37)+($C217-1),4,TRUE,"Entrées")))</f>
        <v>731.5</v>
      </c>
      <c r="Z217" s="28">
        <f ca="1">IF($D217&gt;$D$8,"",INDIRECT(ADDRESS(ROW(Entrées!$C$37)+($D217-1)*24+Z$11,COLUMN(Entrées!$C$37)+($C217-1),4,TRUE,"Entrées")))</f>
        <v>712</v>
      </c>
      <c r="AA217" s="28">
        <f ca="1">IF($D217&gt;$D$8,"",INDIRECT(ADDRESS(ROW(Entrées!$C$37)+($D217-1)*24+AA$11,COLUMN(Entrées!$C$37)+($C217-1),4,TRUE,"Entrées")))</f>
        <v>713.5</v>
      </c>
      <c r="AB217" s="28">
        <f ca="1">IF($D217&gt;$D$8,"",INDIRECT(ADDRESS(ROW(Entrées!$C$37)+($D217-1)*24+AB$11,COLUMN(Entrées!$C$37)+($C217-1),4,TRUE,"Entrées")))</f>
        <v>714.5</v>
      </c>
      <c r="AC217" s="11"/>
      <c r="AD217" s="40">
        <f t="shared" ca="1" si="217"/>
        <v>723.79166666666663</v>
      </c>
      <c r="AE217" s="40">
        <f t="shared" ca="1" si="219"/>
        <v>756</v>
      </c>
      <c r="AF217" s="40">
        <f t="shared" ca="1" si="220"/>
        <v>712</v>
      </c>
      <c r="AG217" s="4"/>
      <c r="AH217" s="11">
        <f>Entrées!A244</f>
        <v>9</v>
      </c>
      <c r="AI217" s="13">
        <f>Entrées!B244</f>
        <v>15</v>
      </c>
      <c r="AJ217" s="31">
        <f t="shared" ca="1" si="246"/>
        <v>55625.834722222207</v>
      </c>
      <c r="AK217" s="31">
        <f t="shared" ca="1" si="222"/>
        <v>55155.277777777781</v>
      </c>
      <c r="AL217" s="31">
        <f t="shared" ca="1" si="223"/>
        <v>55132.569444444431</v>
      </c>
      <c r="AM217" s="31">
        <f t="shared" ca="1" si="224"/>
        <v>439.35972222222233</v>
      </c>
      <c r="AN217" s="31">
        <f t="shared" ca="1" si="225"/>
        <v>2143.2847222222222</v>
      </c>
      <c r="AO217" s="31">
        <f t="shared" ca="1" si="226"/>
        <v>1711.4715277777773</v>
      </c>
      <c r="AP217" s="31">
        <f t="shared" ca="1" si="227"/>
        <v>43686.806944444448</v>
      </c>
      <c r="AQ217" s="31">
        <f t="shared" ca="1" si="228"/>
        <v>2048.2006944444447</v>
      </c>
      <c r="AR217" s="31">
        <f t="shared" ca="1" si="229"/>
        <v>467.57708333333329</v>
      </c>
      <c r="AS217" s="31">
        <f t="shared" ca="1" si="230"/>
        <v>9872.0041666666693</v>
      </c>
      <c r="AT217" s="31">
        <f t="shared" ca="1" si="231"/>
        <v>-752.91041666666672</v>
      </c>
      <c r="AU217" s="31">
        <f t="shared" ca="1" si="232"/>
        <v>580.30277777777769</v>
      </c>
      <c r="AV217" s="31">
        <f t="shared" ca="1" si="233"/>
        <v>-4570.3041666666659</v>
      </c>
      <c r="AW217" s="31">
        <f t="shared" ca="1" si="234"/>
        <v>53.39583333333335</v>
      </c>
      <c r="AX217" s="31">
        <f t="shared" ca="1" si="235"/>
        <v>1401.9361111111111</v>
      </c>
      <c r="AY217" s="31">
        <f t="shared" ca="1" si="236"/>
        <v>-1132.0805555555555</v>
      </c>
      <c r="AZ217" s="31">
        <f t="shared" ca="1" si="237"/>
        <v>-2177.1819444444441</v>
      </c>
      <c r="BA217" s="31">
        <f t="shared" ca="1" si="238"/>
        <v>644.8125</v>
      </c>
      <c r="BB217" s="31">
        <f t="shared" ca="1" si="239"/>
        <v>-1410.101388888889</v>
      </c>
      <c r="BC217" s="31">
        <f t="shared" ca="1" si="240"/>
        <v>-1800.2902777777781</v>
      </c>
      <c r="BD217" s="11"/>
      <c r="BE217" s="4"/>
      <c r="BF217" s="11">
        <f t="shared" si="241"/>
        <v>9</v>
      </c>
      <c r="BG217" s="11">
        <f t="shared" ref="BG217:BG280" si="247">AI217</f>
        <v>15</v>
      </c>
      <c r="BH217" s="32">
        <f>IF($BF217&gt;$Y$7,"",IF(AND($BF217=$Y$7,$BG217=23),"",Entrées!C245-Entrées!C244))</f>
        <v>-2043</v>
      </c>
      <c r="BI217" s="32">
        <f>IF($BF217&gt;$Y$7,"",IF(AND($BF217=$Y$7,$BG217=23),"",Entrées!D245-Entrées!D244))</f>
        <v>-2050</v>
      </c>
      <c r="BJ217" s="32">
        <f>IF($BF217&gt;$Y$7,"",IF(AND($BF217=$Y$7,$BG217=23),"",Entrées!E245-Entrées!E244))</f>
        <v>-2112.5</v>
      </c>
      <c r="BK217" s="32">
        <f>IF($BF217&gt;$Y$7,"",IF(AND($BF217=$Y$7,$BG217=23),"",Entrées!F245-Entrées!F244))</f>
        <v>-1.5</v>
      </c>
      <c r="BL217" s="32">
        <f>IF($BF217&gt;$Y$7,"",IF(AND($BF217=$Y$7,$BG217=23),"",Entrées!G245-Entrées!G244))</f>
        <v>149</v>
      </c>
      <c r="BM217" s="32">
        <f>IF($BF217&gt;$Y$7,"",IF(AND($BF217=$Y$7,$BG217=23),"",Entrées!H245-Entrées!H244))</f>
        <v>50.5</v>
      </c>
      <c r="BN217" s="32">
        <f>IF($BF217&gt;$Y$7,"",IF(AND($BF217=$Y$7,$BG217=23),"",Entrées!I245-Entrées!I244))</f>
        <v>-148.5</v>
      </c>
      <c r="BO217" s="32">
        <f>IF($BF217&gt;$Y$7,"",IF(AND($BF217=$Y$7,$BG217=23),"",Entrées!J245-Entrées!J244))</f>
        <v>85</v>
      </c>
      <c r="BP217" s="32">
        <f>IF($BF217&gt;$Y$7,"",IF(AND($BF217=$Y$7,$BG217=23),"",Entrées!K245-Entrées!K244))</f>
        <v>-122</v>
      </c>
      <c r="BQ217" s="32">
        <f>IF($BF217&gt;$Y$7,"",IF(AND($BF217=$Y$7,$BG217=23),"",Entrées!L245-Entrées!L244))</f>
        <v>-701</v>
      </c>
      <c r="BR217" s="32">
        <f>IF($BF217&gt;$Y$7,"",IF(AND($BF217=$Y$7,$BG217=23),"",Entrées!M245-Entrées!M244))</f>
        <v>-297.5</v>
      </c>
      <c r="BS217" s="32">
        <f>IF($BF217&gt;$Y$7,"",IF(AND($BF217=$Y$7,$BG217=23),"",Entrées!N245-Entrées!N244))</f>
        <v>1.5</v>
      </c>
      <c r="BT217" s="32">
        <f>IF($BF217&gt;$Y$7,"",IF(AND($BF217=$Y$7,$BG217=23),"",Entrées!O245-Entrées!O244))</f>
        <v>-1057.5</v>
      </c>
      <c r="BU217" s="32">
        <f>IF($BF217&gt;$Y$7,"",IF(AND($BF217=$Y$7,$BG217=23),"",Entrées!P245-Entrées!P244))</f>
        <v>4</v>
      </c>
      <c r="BV217" s="32">
        <f>IF($BF217&gt;$Y$7,"",IF(AND($BF217=$Y$7,$BG217=23),"",Entrées!Q245-Entrées!Q244))</f>
        <v>0</v>
      </c>
      <c r="BW217" s="32">
        <f>IF($BF217&gt;$Y$7,"",IF(AND($BF217=$Y$7,$BG217=23),"",Entrées!R245-Entrées!R244))</f>
        <v>-600</v>
      </c>
      <c r="BX217" s="32">
        <f>IF($BF217&gt;$Y$7,"",IF(AND($BF217=$Y$7,$BG217=23),"",Entrées!S245-Entrées!S244))</f>
        <v>-202</v>
      </c>
      <c r="BY217" s="32">
        <f>IF($BF217&gt;$Y$7,"",IF(AND($BF217=$Y$7,$BG217=23),"",Entrées!T245-Entrées!T244))</f>
        <v>0</v>
      </c>
      <c r="BZ217" s="32">
        <f>IF($BF217&gt;$Y$7,"",IF(AND($BF217=$Y$7,$BG217=23),"",Entrées!U245-Entrées!U244))</f>
        <v>-551</v>
      </c>
      <c r="CA217" s="32">
        <f>IF($BF217&gt;$Y$7,"",IF(AND($BF217=$Y$7,$BG217=23),"",Entrées!V245-Entrées!V244))</f>
        <v>-62</v>
      </c>
      <c r="CB217" s="4"/>
      <c r="CC217" s="4"/>
      <c r="CD217" s="33">
        <f>IF($BF217&lt;=$Y$7,Entrées!J244/CD$2,"")</f>
        <v>0.52361842105263157</v>
      </c>
      <c r="CE217" s="33">
        <f>IF($BF217&lt;=$Y$7,Entrées!K244/CE$2,"")</f>
        <v>0.28880952380952379</v>
      </c>
      <c r="CF217" s="11">
        <f t="shared" si="242"/>
        <v>7600</v>
      </c>
      <c r="CG217" s="11">
        <f t="shared" si="243"/>
        <v>4200</v>
      </c>
      <c r="CH217" s="52">
        <f t="shared" si="244"/>
        <v>0.26950009137426939</v>
      </c>
      <c r="CI217" s="52">
        <f t="shared" si="245"/>
        <v>0.11132787698412699</v>
      </c>
      <c r="CK217" s="11"/>
      <c r="CL217" s="4"/>
      <c r="CM217" s="11"/>
      <c r="CN217" s="11"/>
      <c r="CO217" s="4"/>
    </row>
    <row r="218" spans="1:93">
      <c r="A218" s="11" t="str">
        <f>"AE"&amp;A214</f>
        <v>AE226</v>
      </c>
      <c r="C218" s="11">
        <f t="shared" si="221"/>
        <v>6</v>
      </c>
      <c r="D218" s="27">
        <f t="shared" si="218"/>
        <v>22</v>
      </c>
      <c r="E218" s="28">
        <f ca="1">IF($D218&gt;$D$8,"",INDIRECT(ADDRESS(ROW(Entrées!$C$37)+($D218-1)*24+E$11,COLUMN(Entrées!$C$37)+($C218-1),4,TRUE,"Entrées")))</f>
        <v>714</v>
      </c>
      <c r="F218" s="28">
        <f ca="1">IF($D218&gt;$D$8,"",INDIRECT(ADDRESS(ROW(Entrées!$C$37)+($D218-1)*24+F$11,COLUMN(Entrées!$C$37)+($C218-1),4,TRUE,"Entrées")))</f>
        <v>733</v>
      </c>
      <c r="G218" s="28">
        <f ca="1">IF($D218&gt;$D$8,"",INDIRECT(ADDRESS(ROW(Entrées!$C$37)+($D218-1)*24+G$11,COLUMN(Entrées!$C$37)+($C218-1),4,TRUE,"Entrées")))</f>
        <v>738</v>
      </c>
      <c r="H218" s="28">
        <f ca="1">IF($D218&gt;$D$8,"",INDIRECT(ADDRESS(ROW(Entrées!$C$37)+($D218-1)*24+H$11,COLUMN(Entrées!$C$37)+($C218-1),4,TRUE,"Entrées")))</f>
        <v>742.5</v>
      </c>
      <c r="I218" s="28">
        <f ca="1">IF($D218&gt;$D$8,"",INDIRECT(ADDRESS(ROW(Entrées!$C$37)+($D218-1)*24+I$11,COLUMN(Entrées!$C$37)+($C218-1),4,TRUE,"Entrées")))</f>
        <v>722.5</v>
      </c>
      <c r="J218" s="28">
        <f ca="1">IF($D218&gt;$D$8,"",INDIRECT(ADDRESS(ROW(Entrées!$C$37)+($D218-1)*24+J$11,COLUMN(Entrées!$C$37)+($C218-1),4,TRUE,"Entrées")))</f>
        <v>723.5</v>
      </c>
      <c r="K218" s="28">
        <f ca="1">IF($D218&gt;$D$8,"",INDIRECT(ADDRESS(ROW(Entrées!$C$37)+($D218-1)*24+K$11,COLUMN(Entrées!$C$37)+($C218-1),4,TRUE,"Entrées")))</f>
        <v>773</v>
      </c>
      <c r="L218" s="28">
        <f ca="1">IF($D218&gt;$D$8,"",INDIRECT(ADDRESS(ROW(Entrées!$C$37)+($D218-1)*24+L$11,COLUMN(Entrées!$C$37)+($C218-1),4,TRUE,"Entrées")))</f>
        <v>878.5</v>
      </c>
      <c r="M218" s="28">
        <f ca="1">IF($D218&gt;$D$8,"",INDIRECT(ADDRESS(ROW(Entrées!$C$37)+($D218-1)*24+M$11,COLUMN(Entrées!$C$37)+($C218-1),4,TRUE,"Entrées")))</f>
        <v>1173.5</v>
      </c>
      <c r="N218" s="28">
        <f ca="1">IF($D218&gt;$D$8,"",INDIRECT(ADDRESS(ROW(Entrées!$C$37)+($D218-1)*24+N$11,COLUMN(Entrées!$C$37)+($C218-1),4,TRUE,"Entrées")))</f>
        <v>1219.5</v>
      </c>
      <c r="O218" s="28">
        <f ca="1">IF($D218&gt;$D$8,"",INDIRECT(ADDRESS(ROW(Entrées!$C$37)+($D218-1)*24+O$11,COLUMN(Entrées!$C$37)+($C218-1),4,TRUE,"Entrées")))</f>
        <v>1215</v>
      </c>
      <c r="P218" s="28">
        <f ca="1">IF($D218&gt;$D$8,"",INDIRECT(ADDRESS(ROW(Entrées!$C$37)+($D218-1)*24+P$11,COLUMN(Entrées!$C$37)+($C218-1),4,TRUE,"Entrées")))</f>
        <v>1221</v>
      </c>
      <c r="Q218" s="28">
        <f ca="1">IF($D218&gt;$D$8,"",INDIRECT(ADDRESS(ROW(Entrées!$C$37)+($D218-1)*24+Q$11,COLUMN(Entrées!$C$37)+($C218-1),4,TRUE,"Entrées")))</f>
        <v>1237.5</v>
      </c>
      <c r="R218" s="28">
        <f ca="1">IF($D218&gt;$D$8,"",INDIRECT(ADDRESS(ROW(Entrées!$C$37)+($D218-1)*24+R$11,COLUMN(Entrées!$C$37)+($C218-1),4,TRUE,"Entrées")))</f>
        <v>1230.5</v>
      </c>
      <c r="S218" s="28">
        <f ca="1">IF($D218&gt;$D$8,"",INDIRECT(ADDRESS(ROW(Entrées!$C$37)+($D218-1)*24+S$11,COLUMN(Entrées!$C$37)+($C218-1),4,TRUE,"Entrées")))</f>
        <v>1269.5</v>
      </c>
      <c r="T218" s="28">
        <f ca="1">IF($D218&gt;$D$8,"",INDIRECT(ADDRESS(ROW(Entrées!$C$37)+($D218-1)*24+T$11,COLUMN(Entrées!$C$37)+($C218-1),4,TRUE,"Entrées")))</f>
        <v>1109.5</v>
      </c>
      <c r="U218" s="28">
        <f ca="1">IF($D218&gt;$D$8,"",INDIRECT(ADDRESS(ROW(Entrées!$C$37)+($D218-1)*24+U$11,COLUMN(Entrées!$C$37)+($C218-1),4,TRUE,"Entrées")))</f>
        <v>830.5</v>
      </c>
      <c r="V218" s="28">
        <f ca="1">IF($D218&gt;$D$8,"",INDIRECT(ADDRESS(ROW(Entrées!$C$37)+($D218-1)*24+V$11,COLUMN(Entrées!$C$37)+($C218-1),4,TRUE,"Entrées")))</f>
        <v>839.5</v>
      </c>
      <c r="W218" s="28">
        <f ca="1">IF($D218&gt;$D$8,"",INDIRECT(ADDRESS(ROW(Entrées!$C$37)+($D218-1)*24+W$11,COLUMN(Entrées!$C$37)+($C218-1),4,TRUE,"Entrées")))</f>
        <v>825.5</v>
      </c>
      <c r="X218" s="28">
        <f ca="1">IF($D218&gt;$D$8,"",INDIRECT(ADDRESS(ROW(Entrées!$C$37)+($D218-1)*24+X$11,COLUMN(Entrées!$C$37)+($C218-1),4,TRUE,"Entrées")))</f>
        <v>821</v>
      </c>
      <c r="Y218" s="28">
        <f ca="1">IF($D218&gt;$D$8,"",INDIRECT(ADDRESS(ROW(Entrées!$C$37)+($D218-1)*24+Y$11,COLUMN(Entrées!$C$37)+($C218-1),4,TRUE,"Entrées")))</f>
        <v>892</v>
      </c>
      <c r="Z218" s="28">
        <f ca="1">IF($D218&gt;$D$8,"",INDIRECT(ADDRESS(ROW(Entrées!$C$37)+($D218-1)*24+Z$11,COLUMN(Entrées!$C$37)+($C218-1),4,TRUE,"Entrées")))</f>
        <v>921</v>
      </c>
      <c r="AA218" s="28">
        <f ca="1">IF($D218&gt;$D$8,"",INDIRECT(ADDRESS(ROW(Entrées!$C$37)+($D218-1)*24+AA$11,COLUMN(Entrées!$C$37)+($C218-1),4,TRUE,"Entrées")))</f>
        <v>906</v>
      </c>
      <c r="AB218" s="28">
        <f ca="1">IF($D218&gt;$D$8,"",INDIRECT(ADDRESS(ROW(Entrées!$C$37)+($D218-1)*24+AB$11,COLUMN(Entrées!$C$37)+($C218-1),4,TRUE,"Entrées")))</f>
        <v>856</v>
      </c>
      <c r="AC218" s="11"/>
      <c r="AD218" s="40">
        <f t="shared" ca="1" si="217"/>
        <v>941.35416666666663</v>
      </c>
      <c r="AE218" s="40">
        <f t="shared" ca="1" si="219"/>
        <v>1269.5</v>
      </c>
      <c r="AF218" s="40">
        <f t="shared" ca="1" si="220"/>
        <v>714</v>
      </c>
      <c r="AG218" s="4"/>
      <c r="AH218" s="11">
        <f>Entrées!A245</f>
        <v>9</v>
      </c>
      <c r="AI218" s="13">
        <f>Entrées!B245</f>
        <v>16</v>
      </c>
      <c r="AJ218" s="31">
        <f t="shared" ca="1" si="246"/>
        <v>55625.834722222207</v>
      </c>
      <c r="AK218" s="31">
        <f t="shared" ca="1" si="222"/>
        <v>55155.277777777781</v>
      </c>
      <c r="AL218" s="31">
        <f t="shared" ca="1" si="223"/>
        <v>55132.569444444431</v>
      </c>
      <c r="AM218" s="31">
        <f t="shared" ca="1" si="224"/>
        <v>439.35972222222233</v>
      </c>
      <c r="AN218" s="31">
        <f t="shared" ca="1" si="225"/>
        <v>2143.2847222222222</v>
      </c>
      <c r="AO218" s="31">
        <f t="shared" ca="1" si="226"/>
        <v>1711.4715277777773</v>
      </c>
      <c r="AP218" s="31">
        <f t="shared" ca="1" si="227"/>
        <v>43686.806944444448</v>
      </c>
      <c r="AQ218" s="31">
        <f t="shared" ca="1" si="228"/>
        <v>2048.2006944444447</v>
      </c>
      <c r="AR218" s="31">
        <f t="shared" ca="1" si="229"/>
        <v>467.57708333333329</v>
      </c>
      <c r="AS218" s="31">
        <f t="shared" ca="1" si="230"/>
        <v>9872.0041666666693</v>
      </c>
      <c r="AT218" s="31">
        <f t="shared" ca="1" si="231"/>
        <v>-752.91041666666672</v>
      </c>
      <c r="AU218" s="31">
        <f t="shared" ca="1" si="232"/>
        <v>580.30277777777769</v>
      </c>
      <c r="AV218" s="31">
        <f t="shared" ca="1" si="233"/>
        <v>-4570.3041666666659</v>
      </c>
      <c r="AW218" s="31">
        <f t="shared" ca="1" si="234"/>
        <v>53.39583333333335</v>
      </c>
      <c r="AX218" s="31">
        <f t="shared" ca="1" si="235"/>
        <v>1401.9361111111111</v>
      </c>
      <c r="AY218" s="31">
        <f t="shared" ca="1" si="236"/>
        <v>-1132.0805555555555</v>
      </c>
      <c r="AZ218" s="31">
        <f t="shared" ca="1" si="237"/>
        <v>-2177.1819444444441</v>
      </c>
      <c r="BA218" s="31">
        <f t="shared" ca="1" si="238"/>
        <v>644.8125</v>
      </c>
      <c r="BB218" s="31">
        <f t="shared" ca="1" si="239"/>
        <v>-1410.101388888889</v>
      </c>
      <c r="BC218" s="31">
        <f t="shared" ca="1" si="240"/>
        <v>-1800.2902777777781</v>
      </c>
      <c r="BD218" s="11"/>
      <c r="BE218" s="4"/>
      <c r="BF218" s="11">
        <f t="shared" si="241"/>
        <v>9</v>
      </c>
      <c r="BG218" s="11">
        <f t="shared" si="247"/>
        <v>16</v>
      </c>
      <c r="BH218" s="32">
        <f>IF($BF218&gt;$Y$7,"",IF(AND($BF218=$Y$7,$BG218=23),"",Entrées!C246-Entrées!C245))</f>
        <v>-1203.5</v>
      </c>
      <c r="BI218" s="32">
        <f>IF($BF218&gt;$Y$7,"",IF(AND($BF218=$Y$7,$BG218=23),"",Entrées!D246-Entrées!D245))</f>
        <v>-1125</v>
      </c>
      <c r="BJ218" s="32">
        <f>IF($BF218&gt;$Y$7,"",IF(AND($BF218=$Y$7,$BG218=23),"",Entrées!E246-Entrées!E245))</f>
        <v>-1175</v>
      </c>
      <c r="BK218" s="32">
        <f>IF($BF218&gt;$Y$7,"",IF(AND($BF218=$Y$7,$BG218=23),"",Entrées!F246-Entrées!F245))</f>
        <v>-3</v>
      </c>
      <c r="BL218" s="32">
        <f>IF($BF218&gt;$Y$7,"",IF(AND($BF218=$Y$7,$BG218=23),"",Entrées!G246-Entrées!G245))</f>
        <v>110</v>
      </c>
      <c r="BM218" s="32">
        <f>IF($BF218&gt;$Y$7,"",IF(AND($BF218=$Y$7,$BG218=23),"",Entrées!H246-Entrées!H245))</f>
        <v>-61.5</v>
      </c>
      <c r="BN218" s="32">
        <f>IF($BF218&gt;$Y$7,"",IF(AND($BF218=$Y$7,$BG218=23),"",Entrées!I246-Entrées!I245))</f>
        <v>-189.5</v>
      </c>
      <c r="BO218" s="32">
        <f>IF($BF218&gt;$Y$7,"",IF(AND($BF218=$Y$7,$BG218=23),"",Entrées!J246-Entrées!J245))</f>
        <v>-174.5</v>
      </c>
      <c r="BP218" s="32">
        <f>IF($BF218&gt;$Y$7,"",IF(AND($BF218=$Y$7,$BG218=23),"",Entrées!K246-Entrées!K245))</f>
        <v>-234.5</v>
      </c>
      <c r="BQ218" s="32">
        <f>IF($BF218&gt;$Y$7,"",IF(AND($BF218=$Y$7,$BG218=23),"",Entrées!L246-Entrées!L245))</f>
        <v>320</v>
      </c>
      <c r="BR218" s="32">
        <f>IF($BF218&gt;$Y$7,"",IF(AND($BF218=$Y$7,$BG218=23),"",Entrées!M246-Entrées!M245))</f>
        <v>-225</v>
      </c>
      <c r="BS218" s="32">
        <f>IF($BF218&gt;$Y$7,"",IF(AND($BF218=$Y$7,$BG218=23),"",Entrées!N246-Entrées!N245))</f>
        <v>1</v>
      </c>
      <c r="BT218" s="32">
        <f>IF($BF218&gt;$Y$7,"",IF(AND($BF218=$Y$7,$BG218=23),"",Entrées!O246-Entrées!O245))</f>
        <v>-747.5</v>
      </c>
      <c r="BU218" s="32">
        <f>IF($BF218&gt;$Y$7,"",IF(AND($BF218=$Y$7,$BG218=23),"",Entrées!P246-Entrées!P245))</f>
        <v>1.5</v>
      </c>
      <c r="BV218" s="32">
        <f>IF($BF218&gt;$Y$7,"",IF(AND($BF218=$Y$7,$BG218=23),"",Entrées!Q246-Entrées!Q245))</f>
        <v>-235</v>
      </c>
      <c r="BW218" s="32">
        <f>IF($BF218&gt;$Y$7,"",IF(AND($BF218=$Y$7,$BG218=23),"",Entrées!R246-Entrées!R245))</f>
        <v>100</v>
      </c>
      <c r="BX218" s="32">
        <f>IF($BF218&gt;$Y$7,"",IF(AND($BF218=$Y$7,$BG218=23),"",Entrées!S246-Entrées!S245))</f>
        <v>-335</v>
      </c>
      <c r="BY218" s="32">
        <f>IF($BF218&gt;$Y$7,"",IF(AND($BF218=$Y$7,$BG218=23),"",Entrées!T246-Entrées!T245))</f>
        <v>0</v>
      </c>
      <c r="BZ218" s="32">
        <f>IF($BF218&gt;$Y$7,"",IF(AND($BF218=$Y$7,$BG218=23),"",Entrées!U246-Entrées!U245))</f>
        <v>191</v>
      </c>
      <c r="CA218" s="32">
        <f>IF($BF218&gt;$Y$7,"",IF(AND($BF218=$Y$7,$BG218=23),"",Entrées!V246-Entrées!V245))</f>
        <v>293</v>
      </c>
      <c r="CB218" s="4"/>
      <c r="CC218" s="4"/>
      <c r="CD218" s="33">
        <f>IF($BF218&lt;=$Y$7,Entrées!J245/CD$2,"")</f>
        <v>0.53480263157894736</v>
      </c>
      <c r="CE218" s="33">
        <f>IF($BF218&lt;=$Y$7,Entrées!K245/CE$2,"")</f>
        <v>0.25976190476190475</v>
      </c>
      <c r="CF218" s="11">
        <f t="shared" si="242"/>
        <v>7600</v>
      </c>
      <c r="CG218" s="11">
        <f t="shared" si="243"/>
        <v>4200</v>
      </c>
      <c r="CH218" s="52">
        <f t="shared" si="244"/>
        <v>0.26950009137426939</v>
      </c>
      <c r="CI218" s="52">
        <f t="shared" si="245"/>
        <v>0.11132787698412699</v>
      </c>
      <c r="CK218" s="11"/>
      <c r="CL218" s="4"/>
      <c r="CM218" s="11"/>
      <c r="CN218" s="11"/>
      <c r="CO218" s="4"/>
    </row>
    <row r="219" spans="1:93">
      <c r="A219" s="11" t="str">
        <f>"AF"&amp;A213</f>
        <v>AF197</v>
      </c>
      <c r="C219" s="11">
        <f t="shared" si="221"/>
        <v>6</v>
      </c>
      <c r="D219" s="27">
        <f t="shared" si="218"/>
        <v>23</v>
      </c>
      <c r="E219" s="28">
        <f ca="1">IF($D219&gt;$D$8,"",INDIRECT(ADDRESS(ROW(Entrées!$C$37)+($D219-1)*24+E$11,COLUMN(Entrées!$C$37)+($C219-1),4,TRUE,"Entrées")))</f>
        <v>812.5</v>
      </c>
      <c r="F219" s="28">
        <f ca="1">IF($D219&gt;$D$8,"",INDIRECT(ADDRESS(ROW(Entrées!$C$37)+($D219-1)*24+F$11,COLUMN(Entrées!$C$37)+($C219-1),4,TRUE,"Entrées")))</f>
        <v>749.5</v>
      </c>
      <c r="G219" s="28">
        <f ca="1">IF($D219&gt;$D$8,"",INDIRECT(ADDRESS(ROW(Entrées!$C$37)+($D219-1)*24+G$11,COLUMN(Entrées!$C$37)+($C219-1),4,TRUE,"Entrées")))</f>
        <v>753</v>
      </c>
      <c r="H219" s="28">
        <f ca="1">IF($D219&gt;$D$8,"",INDIRECT(ADDRESS(ROW(Entrées!$C$37)+($D219-1)*24+H$11,COLUMN(Entrées!$C$37)+($C219-1),4,TRUE,"Entrées")))</f>
        <v>750.5</v>
      </c>
      <c r="I219" s="28">
        <f ca="1">IF($D219&gt;$D$8,"",INDIRECT(ADDRESS(ROW(Entrées!$C$37)+($D219-1)*24+I$11,COLUMN(Entrées!$C$37)+($C219-1),4,TRUE,"Entrées")))</f>
        <v>750</v>
      </c>
      <c r="J219" s="28">
        <f ca="1">IF($D219&gt;$D$8,"",INDIRECT(ADDRESS(ROW(Entrées!$C$37)+($D219-1)*24+J$11,COLUMN(Entrées!$C$37)+($C219-1),4,TRUE,"Entrées")))</f>
        <v>760.5</v>
      </c>
      <c r="K219" s="28">
        <f ca="1">IF($D219&gt;$D$8,"",INDIRECT(ADDRESS(ROW(Entrées!$C$37)+($D219-1)*24+K$11,COLUMN(Entrées!$C$37)+($C219-1),4,TRUE,"Entrées")))</f>
        <v>797.5</v>
      </c>
      <c r="L219" s="28">
        <f ca="1">IF($D219&gt;$D$8,"",INDIRECT(ADDRESS(ROW(Entrées!$C$37)+($D219-1)*24+L$11,COLUMN(Entrées!$C$37)+($C219-1),4,TRUE,"Entrées")))</f>
        <v>791.5</v>
      </c>
      <c r="M219" s="28">
        <f ca="1">IF($D219&gt;$D$8,"",INDIRECT(ADDRESS(ROW(Entrées!$C$37)+($D219-1)*24+M$11,COLUMN(Entrées!$C$37)+($C219-1),4,TRUE,"Entrées")))</f>
        <v>813</v>
      </c>
      <c r="N219" s="28">
        <f ca="1">IF($D219&gt;$D$8,"",INDIRECT(ADDRESS(ROW(Entrées!$C$37)+($D219-1)*24+N$11,COLUMN(Entrées!$C$37)+($C219-1),4,TRUE,"Entrées")))</f>
        <v>825.5</v>
      </c>
      <c r="O219" s="28">
        <f ca="1">IF($D219&gt;$D$8,"",INDIRECT(ADDRESS(ROW(Entrées!$C$37)+($D219-1)*24+O$11,COLUMN(Entrées!$C$37)+($C219-1),4,TRUE,"Entrées")))</f>
        <v>820.5</v>
      </c>
      <c r="P219" s="28">
        <f ca="1">IF($D219&gt;$D$8,"",INDIRECT(ADDRESS(ROW(Entrées!$C$37)+($D219-1)*24+P$11,COLUMN(Entrées!$C$37)+($C219-1),4,TRUE,"Entrées")))</f>
        <v>819.5</v>
      </c>
      <c r="Q219" s="28">
        <f ca="1">IF($D219&gt;$D$8,"",INDIRECT(ADDRESS(ROW(Entrées!$C$37)+($D219-1)*24+Q$11,COLUMN(Entrées!$C$37)+($C219-1),4,TRUE,"Entrées")))</f>
        <v>837.5</v>
      </c>
      <c r="R219" s="28">
        <f ca="1">IF($D219&gt;$D$8,"",INDIRECT(ADDRESS(ROW(Entrées!$C$37)+($D219-1)*24+R$11,COLUMN(Entrées!$C$37)+($C219-1),4,TRUE,"Entrées")))</f>
        <v>931</v>
      </c>
      <c r="S219" s="28">
        <f ca="1">IF($D219&gt;$D$8,"",INDIRECT(ADDRESS(ROW(Entrées!$C$37)+($D219-1)*24+S$11,COLUMN(Entrées!$C$37)+($C219-1),4,TRUE,"Entrées")))</f>
        <v>1131</v>
      </c>
      <c r="T219" s="28">
        <f ca="1">IF($D219&gt;$D$8,"",INDIRECT(ADDRESS(ROW(Entrées!$C$37)+($D219-1)*24+T$11,COLUMN(Entrées!$C$37)+($C219-1),4,TRUE,"Entrées")))</f>
        <v>1233.5</v>
      </c>
      <c r="U219" s="28">
        <f ca="1">IF($D219&gt;$D$8,"",INDIRECT(ADDRESS(ROW(Entrées!$C$37)+($D219-1)*24+U$11,COLUMN(Entrées!$C$37)+($C219-1),4,TRUE,"Entrées")))</f>
        <v>1206</v>
      </c>
      <c r="V219" s="28">
        <f ca="1">IF($D219&gt;$D$8,"",INDIRECT(ADDRESS(ROW(Entrées!$C$37)+($D219-1)*24+V$11,COLUMN(Entrées!$C$37)+($C219-1),4,TRUE,"Entrées")))</f>
        <v>1153</v>
      </c>
      <c r="W219" s="28">
        <f ca="1">IF($D219&gt;$D$8,"",INDIRECT(ADDRESS(ROW(Entrées!$C$37)+($D219-1)*24+W$11,COLUMN(Entrées!$C$37)+($C219-1),4,TRUE,"Entrées")))</f>
        <v>1104</v>
      </c>
      <c r="X219" s="28">
        <f ca="1">IF($D219&gt;$D$8,"",INDIRECT(ADDRESS(ROW(Entrées!$C$37)+($D219-1)*24+X$11,COLUMN(Entrées!$C$37)+($C219-1),4,TRUE,"Entrées")))</f>
        <v>1098</v>
      </c>
      <c r="Y219" s="28">
        <f ca="1">IF($D219&gt;$D$8,"",INDIRECT(ADDRESS(ROW(Entrées!$C$37)+($D219-1)*24+Y$11,COLUMN(Entrées!$C$37)+($C219-1),4,TRUE,"Entrées")))</f>
        <v>930</v>
      </c>
      <c r="Z219" s="28">
        <f ca="1">IF($D219&gt;$D$8,"",INDIRECT(ADDRESS(ROW(Entrées!$C$37)+($D219-1)*24+Z$11,COLUMN(Entrées!$C$37)+($C219-1),4,TRUE,"Entrées")))</f>
        <v>928.5</v>
      </c>
      <c r="AA219" s="28">
        <f ca="1">IF($D219&gt;$D$8,"",INDIRECT(ADDRESS(ROW(Entrées!$C$37)+($D219-1)*24+AA$11,COLUMN(Entrées!$C$37)+($C219-1),4,TRUE,"Entrées")))</f>
        <v>930.5</v>
      </c>
      <c r="AB219" s="28">
        <f ca="1">IF($D219&gt;$D$8,"",INDIRECT(ADDRESS(ROW(Entrées!$C$37)+($D219-1)*24+AB$11,COLUMN(Entrées!$C$37)+($C219-1),4,TRUE,"Entrées")))</f>
        <v>928.5</v>
      </c>
      <c r="AC219" s="11"/>
      <c r="AD219" s="40">
        <f t="shared" ca="1" si="217"/>
        <v>910.625</v>
      </c>
      <c r="AE219" s="40">
        <f t="shared" ca="1" si="219"/>
        <v>1233.5</v>
      </c>
      <c r="AF219" s="40">
        <f t="shared" ca="1" si="220"/>
        <v>749.5</v>
      </c>
      <c r="AG219" s="4"/>
      <c r="AH219" s="11">
        <f>Entrées!A246</f>
        <v>9</v>
      </c>
      <c r="AI219" s="13">
        <f>Entrées!B246</f>
        <v>17</v>
      </c>
      <c r="AJ219" s="31">
        <f t="shared" ca="1" si="246"/>
        <v>55625.834722222207</v>
      </c>
      <c r="AK219" s="31">
        <f t="shared" ca="1" si="222"/>
        <v>55155.277777777781</v>
      </c>
      <c r="AL219" s="31">
        <f t="shared" ca="1" si="223"/>
        <v>55132.569444444431</v>
      </c>
      <c r="AM219" s="31">
        <f t="shared" ca="1" si="224"/>
        <v>439.35972222222233</v>
      </c>
      <c r="AN219" s="31">
        <f t="shared" ca="1" si="225"/>
        <v>2143.2847222222222</v>
      </c>
      <c r="AO219" s="31">
        <f t="shared" ca="1" si="226"/>
        <v>1711.4715277777773</v>
      </c>
      <c r="AP219" s="31">
        <f t="shared" ca="1" si="227"/>
        <v>43686.806944444448</v>
      </c>
      <c r="AQ219" s="31">
        <f t="shared" ca="1" si="228"/>
        <v>2048.2006944444447</v>
      </c>
      <c r="AR219" s="31">
        <f t="shared" ca="1" si="229"/>
        <v>467.57708333333329</v>
      </c>
      <c r="AS219" s="31">
        <f t="shared" ca="1" si="230"/>
        <v>9872.0041666666693</v>
      </c>
      <c r="AT219" s="31">
        <f t="shared" ca="1" si="231"/>
        <v>-752.91041666666672</v>
      </c>
      <c r="AU219" s="31">
        <f t="shared" ca="1" si="232"/>
        <v>580.30277777777769</v>
      </c>
      <c r="AV219" s="31">
        <f t="shared" ca="1" si="233"/>
        <v>-4570.3041666666659</v>
      </c>
      <c r="AW219" s="31">
        <f t="shared" ca="1" si="234"/>
        <v>53.39583333333335</v>
      </c>
      <c r="AX219" s="31">
        <f t="shared" ca="1" si="235"/>
        <v>1401.9361111111111</v>
      </c>
      <c r="AY219" s="31">
        <f t="shared" ca="1" si="236"/>
        <v>-1132.0805555555555</v>
      </c>
      <c r="AZ219" s="31">
        <f t="shared" ca="1" si="237"/>
        <v>-2177.1819444444441</v>
      </c>
      <c r="BA219" s="31">
        <f t="shared" ca="1" si="238"/>
        <v>644.8125</v>
      </c>
      <c r="BB219" s="31">
        <f t="shared" ca="1" si="239"/>
        <v>-1410.101388888889</v>
      </c>
      <c r="BC219" s="31">
        <f t="shared" ca="1" si="240"/>
        <v>-1800.2902777777781</v>
      </c>
      <c r="BD219" s="11"/>
      <c r="BE219" s="4"/>
      <c r="BF219" s="11">
        <f t="shared" si="241"/>
        <v>9</v>
      </c>
      <c r="BG219" s="11">
        <f t="shared" si="247"/>
        <v>17</v>
      </c>
      <c r="BH219" s="32">
        <f>IF($BF219&gt;$Y$7,"",IF(AND($BF219=$Y$7,$BG219=23),"",Entrées!C247-Entrées!C246))</f>
        <v>354</v>
      </c>
      <c r="BI219" s="32">
        <f>IF($BF219&gt;$Y$7,"",IF(AND($BF219=$Y$7,$BG219=23),"",Entrées!D247-Entrées!D246))</f>
        <v>1662.5</v>
      </c>
      <c r="BJ219" s="32">
        <f>IF($BF219&gt;$Y$7,"",IF(AND($BF219=$Y$7,$BG219=23),"",Entrées!E247-Entrées!E246))</f>
        <v>1562.5</v>
      </c>
      <c r="BK219" s="32">
        <f>IF($BF219&gt;$Y$7,"",IF(AND($BF219=$Y$7,$BG219=23),"",Entrées!F247-Entrées!F246))</f>
        <v>-5.5</v>
      </c>
      <c r="BL219" s="32">
        <f>IF($BF219&gt;$Y$7,"",IF(AND($BF219=$Y$7,$BG219=23),"",Entrées!G247-Entrées!G246))</f>
        <v>-11</v>
      </c>
      <c r="BM219" s="32">
        <f>IF($BF219&gt;$Y$7,"",IF(AND($BF219=$Y$7,$BG219=23),"",Entrées!H247-Entrées!H246))</f>
        <v>-44</v>
      </c>
      <c r="BN219" s="32">
        <f>IF($BF219&gt;$Y$7,"",IF(AND($BF219=$Y$7,$BG219=23),"",Entrées!I247-Entrées!I246))</f>
        <v>-52</v>
      </c>
      <c r="BO219" s="32">
        <f>IF($BF219&gt;$Y$7,"",IF(AND($BF219=$Y$7,$BG219=23),"",Entrées!J247-Entrées!J246))</f>
        <v>64.5</v>
      </c>
      <c r="BP219" s="32">
        <f>IF($BF219&gt;$Y$7,"",IF(AND($BF219=$Y$7,$BG219=23),"",Entrées!K247-Entrées!K246))</f>
        <v>-289.5</v>
      </c>
      <c r="BQ219" s="32">
        <f>IF($BF219&gt;$Y$7,"",IF(AND($BF219=$Y$7,$BG219=23),"",Entrées!L247-Entrées!L246))</f>
        <v>291.5</v>
      </c>
      <c r="BR219" s="32">
        <f>IF($BF219&gt;$Y$7,"",IF(AND($BF219=$Y$7,$BG219=23),"",Entrées!M247-Entrées!M246))</f>
        <v>90.5</v>
      </c>
      <c r="BS219" s="32">
        <f>IF($BF219&gt;$Y$7,"",IF(AND($BF219=$Y$7,$BG219=23),"",Entrées!N247-Entrées!N246))</f>
        <v>25</v>
      </c>
      <c r="BT219" s="32">
        <f>IF($BF219&gt;$Y$7,"",IF(AND($BF219=$Y$7,$BG219=23),"",Entrées!O247-Entrées!O246))</f>
        <v>285</v>
      </c>
      <c r="BU219" s="32">
        <f>IF($BF219&gt;$Y$7,"",IF(AND($BF219=$Y$7,$BG219=23),"",Entrées!P247-Entrées!P246))</f>
        <v>0</v>
      </c>
      <c r="BV219" s="32">
        <f>IF($BF219&gt;$Y$7,"",IF(AND($BF219=$Y$7,$BG219=23),"",Entrées!Q247-Entrées!Q246))</f>
        <v>-514</v>
      </c>
      <c r="BW219" s="32">
        <f>IF($BF219&gt;$Y$7,"",IF(AND($BF219=$Y$7,$BG219=23),"",Entrées!R247-Entrées!R246))</f>
        <v>-112</v>
      </c>
      <c r="BX219" s="32">
        <f>IF($BF219&gt;$Y$7,"",IF(AND($BF219=$Y$7,$BG219=23),"",Entrées!S247-Entrées!S246))</f>
        <v>256</v>
      </c>
      <c r="BY219" s="32">
        <f>IF($BF219&gt;$Y$7,"",IF(AND($BF219=$Y$7,$BG219=23),"",Entrées!T247-Entrées!T246))</f>
        <v>0</v>
      </c>
      <c r="BZ219" s="32">
        <f>IF($BF219&gt;$Y$7,"",IF(AND($BF219=$Y$7,$BG219=23),"",Entrées!U247-Entrées!U246))</f>
        <v>431</v>
      </c>
      <c r="CA219" s="32">
        <f>IF($BF219&gt;$Y$7,"",IF(AND($BF219=$Y$7,$BG219=23),"",Entrées!V247-Entrées!V246))</f>
        <v>203</v>
      </c>
      <c r="CB219" s="4"/>
      <c r="CC219" s="4"/>
      <c r="CD219" s="33">
        <f>IF($BF219&lt;=$Y$7,Entrées!J246/CD$2,"")</f>
        <v>0.51184210526315788</v>
      </c>
      <c r="CE219" s="33">
        <f>IF($BF219&lt;=$Y$7,Entrées!K246/CE$2,"")</f>
        <v>0.20392857142857143</v>
      </c>
      <c r="CF219" s="11">
        <f t="shared" si="242"/>
        <v>7600</v>
      </c>
      <c r="CG219" s="11">
        <f t="shared" si="243"/>
        <v>4200</v>
      </c>
      <c r="CH219" s="52">
        <f t="shared" si="244"/>
        <v>0.26950009137426939</v>
      </c>
      <c r="CI219" s="52">
        <f t="shared" si="245"/>
        <v>0.11132787698412699</v>
      </c>
      <c r="CK219" s="11"/>
      <c r="CL219" s="4"/>
      <c r="CM219" s="11"/>
      <c r="CN219" s="11"/>
      <c r="CO219" s="4"/>
    </row>
    <row r="220" spans="1:93">
      <c r="A220" s="11" t="str">
        <f>"AF"&amp;A214</f>
        <v>AF226</v>
      </c>
      <c r="C220" s="11">
        <f t="shared" si="221"/>
        <v>6</v>
      </c>
      <c r="D220" s="27">
        <f t="shared" si="218"/>
        <v>24</v>
      </c>
      <c r="E220" s="28">
        <f ca="1">IF($D220&gt;$D$8,"",INDIRECT(ADDRESS(ROW(Entrées!$C$37)+($D220-1)*24+E$11,COLUMN(Entrées!$C$37)+($C220-1),4,TRUE,"Entrées")))</f>
        <v>927</v>
      </c>
      <c r="F220" s="28">
        <f ca="1">IF($D220&gt;$D$8,"",INDIRECT(ADDRESS(ROW(Entrées!$C$37)+($D220-1)*24+F$11,COLUMN(Entrées!$C$37)+($C220-1),4,TRUE,"Entrées")))</f>
        <v>918.5</v>
      </c>
      <c r="G220" s="28">
        <f ca="1">IF($D220&gt;$D$8,"",INDIRECT(ADDRESS(ROW(Entrées!$C$37)+($D220-1)*24+G$11,COLUMN(Entrées!$C$37)+($C220-1),4,TRUE,"Entrées")))</f>
        <v>915</v>
      </c>
      <c r="H220" s="28">
        <f ca="1">IF($D220&gt;$D$8,"",INDIRECT(ADDRESS(ROW(Entrées!$C$37)+($D220-1)*24+H$11,COLUMN(Entrées!$C$37)+($C220-1),4,TRUE,"Entrées")))</f>
        <v>915.5</v>
      </c>
      <c r="I220" s="28">
        <f ca="1">IF($D220&gt;$D$8,"",INDIRECT(ADDRESS(ROW(Entrées!$C$37)+($D220-1)*24+I$11,COLUMN(Entrées!$C$37)+($C220-1),4,TRUE,"Entrées")))</f>
        <v>918.5</v>
      </c>
      <c r="J220" s="28">
        <f ca="1">IF($D220&gt;$D$8,"",INDIRECT(ADDRESS(ROW(Entrées!$C$37)+($D220-1)*24+J$11,COLUMN(Entrées!$C$37)+($C220-1),4,TRUE,"Entrées")))</f>
        <v>918.5</v>
      </c>
      <c r="K220" s="28">
        <f ca="1">IF($D220&gt;$D$8,"",INDIRECT(ADDRESS(ROW(Entrées!$C$37)+($D220-1)*24+K$11,COLUMN(Entrées!$C$37)+($C220-1),4,TRUE,"Entrées")))</f>
        <v>918</v>
      </c>
      <c r="L220" s="28">
        <f ca="1">IF($D220&gt;$D$8,"",INDIRECT(ADDRESS(ROW(Entrées!$C$37)+($D220-1)*24+L$11,COLUMN(Entrées!$C$37)+($C220-1),4,TRUE,"Entrées")))</f>
        <v>916.5</v>
      </c>
      <c r="M220" s="28">
        <f ca="1">IF($D220&gt;$D$8,"",INDIRECT(ADDRESS(ROW(Entrées!$C$37)+($D220-1)*24+M$11,COLUMN(Entrées!$C$37)+($C220-1),4,TRUE,"Entrées")))</f>
        <v>898</v>
      </c>
      <c r="N220" s="28">
        <f ca="1">IF($D220&gt;$D$8,"",INDIRECT(ADDRESS(ROW(Entrées!$C$37)+($D220-1)*24+N$11,COLUMN(Entrées!$C$37)+($C220-1),4,TRUE,"Entrées")))</f>
        <v>887.5</v>
      </c>
      <c r="O220" s="28">
        <f ca="1">IF($D220&gt;$D$8,"",INDIRECT(ADDRESS(ROW(Entrées!$C$37)+($D220-1)*24+O$11,COLUMN(Entrées!$C$37)+($C220-1),4,TRUE,"Entrées")))</f>
        <v>919</v>
      </c>
      <c r="P220" s="28">
        <f ca="1">IF($D220&gt;$D$8,"",INDIRECT(ADDRESS(ROW(Entrées!$C$37)+($D220-1)*24+P$11,COLUMN(Entrées!$C$37)+($C220-1),4,TRUE,"Entrées")))</f>
        <v>978.5</v>
      </c>
      <c r="Q220" s="28">
        <f ca="1">IF($D220&gt;$D$8,"",INDIRECT(ADDRESS(ROW(Entrées!$C$37)+($D220-1)*24+Q$11,COLUMN(Entrées!$C$37)+($C220-1),4,TRUE,"Entrées")))</f>
        <v>992</v>
      </c>
      <c r="R220" s="28">
        <f ca="1">IF($D220&gt;$D$8,"",INDIRECT(ADDRESS(ROW(Entrées!$C$37)+($D220-1)*24+R$11,COLUMN(Entrées!$C$37)+($C220-1),4,TRUE,"Entrées")))</f>
        <v>977.5</v>
      </c>
      <c r="S220" s="28">
        <f ca="1">IF($D220&gt;$D$8,"",INDIRECT(ADDRESS(ROW(Entrées!$C$37)+($D220-1)*24+S$11,COLUMN(Entrées!$C$37)+($C220-1),4,TRUE,"Entrées")))</f>
        <v>985</v>
      </c>
      <c r="T220" s="28">
        <f ca="1">IF($D220&gt;$D$8,"",INDIRECT(ADDRESS(ROW(Entrées!$C$37)+($D220-1)*24+T$11,COLUMN(Entrées!$C$37)+($C220-1),4,TRUE,"Entrées")))</f>
        <v>980.5</v>
      </c>
      <c r="U220" s="28">
        <f ca="1">IF($D220&gt;$D$8,"",INDIRECT(ADDRESS(ROW(Entrées!$C$37)+($D220-1)*24+U$11,COLUMN(Entrées!$C$37)+($C220-1),4,TRUE,"Entrées")))</f>
        <v>989.5</v>
      </c>
      <c r="V220" s="28">
        <f ca="1">IF($D220&gt;$D$8,"",INDIRECT(ADDRESS(ROW(Entrées!$C$37)+($D220-1)*24+V$11,COLUMN(Entrées!$C$37)+($C220-1),4,TRUE,"Entrées")))</f>
        <v>978</v>
      </c>
      <c r="W220" s="28">
        <f ca="1">IF($D220&gt;$D$8,"",INDIRECT(ADDRESS(ROW(Entrées!$C$37)+($D220-1)*24+W$11,COLUMN(Entrées!$C$37)+($C220-1),4,TRUE,"Entrées")))</f>
        <v>995</v>
      </c>
      <c r="X220" s="28">
        <f ca="1">IF($D220&gt;$D$8,"",INDIRECT(ADDRESS(ROW(Entrées!$C$37)+($D220-1)*24+X$11,COLUMN(Entrées!$C$37)+($C220-1),4,TRUE,"Entrées")))</f>
        <v>1044</v>
      </c>
      <c r="Y220" s="28">
        <f ca="1">IF($D220&gt;$D$8,"",INDIRECT(ADDRESS(ROW(Entrées!$C$37)+($D220-1)*24+Y$11,COLUMN(Entrées!$C$37)+($C220-1),4,TRUE,"Entrées")))</f>
        <v>1098</v>
      </c>
      <c r="Z220" s="28">
        <f ca="1">IF($D220&gt;$D$8,"",INDIRECT(ADDRESS(ROW(Entrées!$C$37)+($D220-1)*24+Z$11,COLUMN(Entrées!$C$37)+($C220-1),4,TRUE,"Entrées")))</f>
        <v>1080</v>
      </c>
      <c r="AA220" s="28">
        <f ca="1">IF($D220&gt;$D$8,"",INDIRECT(ADDRESS(ROW(Entrées!$C$37)+($D220-1)*24+AA$11,COLUMN(Entrées!$C$37)+($C220-1),4,TRUE,"Entrées")))</f>
        <v>914.5</v>
      </c>
      <c r="AB220" s="28">
        <f ca="1">IF($D220&gt;$D$8,"",INDIRECT(ADDRESS(ROW(Entrées!$C$37)+($D220-1)*24+AB$11,COLUMN(Entrées!$C$37)+($C220-1),4,TRUE,"Entrées")))</f>
        <v>917.5</v>
      </c>
      <c r="AC220" s="11"/>
      <c r="AD220" s="40">
        <f t="shared" ca="1" si="217"/>
        <v>957.58333333333337</v>
      </c>
      <c r="AE220" s="40">
        <f t="shared" ca="1" si="219"/>
        <v>1098</v>
      </c>
      <c r="AF220" s="40">
        <f t="shared" ca="1" si="220"/>
        <v>887.5</v>
      </c>
      <c r="AG220" s="4"/>
      <c r="AH220" s="11">
        <f>Entrées!A247</f>
        <v>9</v>
      </c>
      <c r="AI220" s="13">
        <f>Entrées!B247</f>
        <v>18</v>
      </c>
      <c r="AJ220" s="31">
        <f t="shared" ca="1" si="246"/>
        <v>55625.834722222207</v>
      </c>
      <c r="AK220" s="31">
        <f t="shared" ca="1" si="222"/>
        <v>55155.277777777781</v>
      </c>
      <c r="AL220" s="31">
        <f t="shared" ca="1" si="223"/>
        <v>55132.569444444431</v>
      </c>
      <c r="AM220" s="31">
        <f t="shared" ca="1" si="224"/>
        <v>439.35972222222233</v>
      </c>
      <c r="AN220" s="31">
        <f t="shared" ca="1" si="225"/>
        <v>2143.2847222222222</v>
      </c>
      <c r="AO220" s="31">
        <f t="shared" ca="1" si="226"/>
        <v>1711.4715277777773</v>
      </c>
      <c r="AP220" s="31">
        <f t="shared" ca="1" si="227"/>
        <v>43686.806944444448</v>
      </c>
      <c r="AQ220" s="31">
        <f t="shared" ca="1" si="228"/>
        <v>2048.2006944444447</v>
      </c>
      <c r="AR220" s="31">
        <f t="shared" ca="1" si="229"/>
        <v>467.57708333333329</v>
      </c>
      <c r="AS220" s="31">
        <f t="shared" ca="1" si="230"/>
        <v>9872.0041666666693</v>
      </c>
      <c r="AT220" s="31">
        <f t="shared" ca="1" si="231"/>
        <v>-752.91041666666672</v>
      </c>
      <c r="AU220" s="31">
        <f t="shared" ca="1" si="232"/>
        <v>580.30277777777769</v>
      </c>
      <c r="AV220" s="31">
        <f t="shared" ca="1" si="233"/>
        <v>-4570.3041666666659</v>
      </c>
      <c r="AW220" s="31">
        <f t="shared" ca="1" si="234"/>
        <v>53.39583333333335</v>
      </c>
      <c r="AX220" s="31">
        <f t="shared" ca="1" si="235"/>
        <v>1401.9361111111111</v>
      </c>
      <c r="AY220" s="31">
        <f t="shared" ca="1" si="236"/>
        <v>-1132.0805555555555</v>
      </c>
      <c r="AZ220" s="31">
        <f t="shared" ca="1" si="237"/>
        <v>-2177.1819444444441</v>
      </c>
      <c r="BA220" s="31">
        <f t="shared" ca="1" si="238"/>
        <v>644.8125</v>
      </c>
      <c r="BB220" s="31">
        <f t="shared" ca="1" si="239"/>
        <v>-1410.101388888889</v>
      </c>
      <c r="BC220" s="31">
        <f t="shared" ca="1" si="240"/>
        <v>-1800.2902777777781</v>
      </c>
      <c r="BD220" s="11"/>
      <c r="BE220" s="4"/>
      <c r="BF220" s="11">
        <f t="shared" si="241"/>
        <v>9</v>
      </c>
      <c r="BG220" s="11">
        <f t="shared" si="247"/>
        <v>18</v>
      </c>
      <c r="BH220" s="32">
        <f>IF($BF220&gt;$Y$7,"",IF(AND($BF220=$Y$7,$BG220=23),"",Entrées!C248-Entrées!C247))</f>
        <v>2060</v>
      </c>
      <c r="BI220" s="32">
        <f>IF($BF220&gt;$Y$7,"",IF(AND($BF220=$Y$7,$BG220=23),"",Entrées!D248-Entrées!D247))</f>
        <v>1950</v>
      </c>
      <c r="BJ220" s="32">
        <f>IF($BF220&gt;$Y$7,"",IF(AND($BF220=$Y$7,$BG220=23),"",Entrées!E248-Entrées!E247))</f>
        <v>1787.5</v>
      </c>
      <c r="BK220" s="32">
        <f>IF($BF220&gt;$Y$7,"",IF(AND($BF220=$Y$7,$BG220=23),"",Entrées!F248-Entrées!F247))</f>
        <v>-6</v>
      </c>
      <c r="BL220" s="32">
        <f>IF($BF220&gt;$Y$7,"",IF(AND($BF220=$Y$7,$BG220=23),"",Entrées!G248-Entrées!G247))</f>
        <v>192</v>
      </c>
      <c r="BM220" s="32">
        <f>IF($BF220&gt;$Y$7,"",IF(AND($BF220=$Y$7,$BG220=23),"",Entrées!H248-Entrées!H247))</f>
        <v>154</v>
      </c>
      <c r="BN220" s="32">
        <f>IF($BF220&gt;$Y$7,"",IF(AND($BF220=$Y$7,$BG220=23),"",Entrées!I248-Entrées!I247))</f>
        <v>281.5</v>
      </c>
      <c r="BO220" s="32">
        <f>IF($BF220&gt;$Y$7,"",IF(AND($BF220=$Y$7,$BG220=23),"",Entrées!J248-Entrées!J247))</f>
        <v>-232.5</v>
      </c>
      <c r="BP220" s="32">
        <f>IF($BF220&gt;$Y$7,"",IF(AND($BF220=$Y$7,$BG220=23),"",Entrées!K248-Entrées!K247))</f>
        <v>-330.5</v>
      </c>
      <c r="BQ220" s="32">
        <f>IF($BF220&gt;$Y$7,"",IF(AND($BF220=$Y$7,$BG220=23),"",Entrées!L248-Entrées!L247))</f>
        <v>1487.5</v>
      </c>
      <c r="BR220" s="32">
        <f>IF($BF220&gt;$Y$7,"",IF(AND($BF220=$Y$7,$BG220=23),"",Entrées!M248-Entrées!M247))</f>
        <v>447.5</v>
      </c>
      <c r="BS220" s="32">
        <f>IF($BF220&gt;$Y$7,"",IF(AND($BF220=$Y$7,$BG220=23),"",Entrées!N248-Entrées!N247))</f>
        <v>12.5</v>
      </c>
      <c r="BT220" s="32">
        <f>IF($BF220&gt;$Y$7,"",IF(AND($BF220=$Y$7,$BG220=23),"",Entrées!O248-Entrées!O247))</f>
        <v>53.5</v>
      </c>
      <c r="BU220" s="32">
        <f>IF($BF220&gt;$Y$7,"",IF(AND($BF220=$Y$7,$BG220=23),"",Entrées!P248-Entrées!P247))</f>
        <v>1</v>
      </c>
      <c r="BV220" s="32">
        <f>IF($BF220&gt;$Y$7,"",IF(AND($BF220=$Y$7,$BG220=23),"",Entrées!Q248-Entrées!Q247))</f>
        <v>-47</v>
      </c>
      <c r="BW220" s="32">
        <f>IF($BF220&gt;$Y$7,"",IF(AND($BF220=$Y$7,$BG220=23),"",Entrées!R248-Entrées!R247))</f>
        <v>164</v>
      </c>
      <c r="BX220" s="32">
        <f>IF($BF220&gt;$Y$7,"",IF(AND($BF220=$Y$7,$BG220=23),"",Entrées!S248-Entrées!S247))</f>
        <v>344</v>
      </c>
      <c r="BY220" s="32">
        <f>IF($BF220&gt;$Y$7,"",IF(AND($BF220=$Y$7,$BG220=23),"",Entrées!T248-Entrées!T247))</f>
        <v>0</v>
      </c>
      <c r="BZ220" s="32">
        <f>IF($BF220&gt;$Y$7,"",IF(AND($BF220=$Y$7,$BG220=23),"",Entrées!U248-Entrées!U247))</f>
        <v>-383</v>
      </c>
      <c r="CA220" s="32">
        <f>IF($BF220&gt;$Y$7,"",IF(AND($BF220=$Y$7,$BG220=23),"",Entrées!V248-Entrées!V247))</f>
        <v>2</v>
      </c>
      <c r="CB220" s="4"/>
      <c r="CC220" s="4"/>
      <c r="CD220" s="33">
        <f>IF($BF220&lt;=$Y$7,Entrées!J247/CD$2,"")</f>
        <v>0.52032894736842106</v>
      </c>
      <c r="CE220" s="33">
        <f>IF($BF220&lt;=$Y$7,Entrées!K247/CE$2,"")</f>
        <v>0.13500000000000001</v>
      </c>
      <c r="CF220" s="11">
        <f t="shared" si="242"/>
        <v>7600</v>
      </c>
      <c r="CG220" s="11">
        <f t="shared" si="243"/>
        <v>4200</v>
      </c>
      <c r="CH220" s="52">
        <f t="shared" si="244"/>
        <v>0.26950009137426939</v>
      </c>
      <c r="CI220" s="52">
        <f t="shared" si="245"/>
        <v>0.11132787698412699</v>
      </c>
      <c r="CK220" s="11"/>
      <c r="CL220" s="4"/>
      <c r="CM220" s="11"/>
      <c r="CN220" s="11"/>
      <c r="CO220" s="4"/>
    </row>
    <row r="221" spans="1:93">
      <c r="A221" s="11"/>
      <c r="C221" s="11">
        <f t="shared" si="221"/>
        <v>6</v>
      </c>
      <c r="D221" s="27">
        <f t="shared" si="218"/>
        <v>25</v>
      </c>
      <c r="E221" s="28">
        <f ca="1">IF($D221&gt;$D$8,"",INDIRECT(ADDRESS(ROW(Entrées!$C$37)+($D221-1)*24+E$11,COLUMN(Entrées!$C$37)+($C221-1),4,TRUE,"Entrées")))</f>
        <v>920</v>
      </c>
      <c r="F221" s="28">
        <f ca="1">IF($D221&gt;$D$8,"",INDIRECT(ADDRESS(ROW(Entrées!$C$37)+($D221-1)*24+F$11,COLUMN(Entrées!$C$37)+($C221-1),4,TRUE,"Entrées")))</f>
        <v>919</v>
      </c>
      <c r="G221" s="28">
        <f ca="1">IF($D221&gt;$D$8,"",INDIRECT(ADDRESS(ROW(Entrées!$C$37)+($D221-1)*24+G$11,COLUMN(Entrées!$C$37)+($C221-1),4,TRUE,"Entrées")))</f>
        <v>920</v>
      </c>
      <c r="H221" s="28">
        <f ca="1">IF($D221&gt;$D$8,"",INDIRECT(ADDRESS(ROW(Entrées!$C$37)+($D221-1)*24+H$11,COLUMN(Entrées!$C$37)+($C221-1),4,TRUE,"Entrées")))</f>
        <v>920</v>
      </c>
      <c r="I221" s="28">
        <f ca="1">IF($D221&gt;$D$8,"",INDIRECT(ADDRESS(ROW(Entrées!$C$37)+($D221-1)*24+I$11,COLUMN(Entrées!$C$37)+($C221-1),4,TRUE,"Entrées")))</f>
        <v>920</v>
      </c>
      <c r="J221" s="28">
        <f ca="1">IF($D221&gt;$D$8,"",INDIRECT(ADDRESS(ROW(Entrées!$C$37)+($D221-1)*24+J$11,COLUMN(Entrées!$C$37)+($C221-1),4,TRUE,"Entrées")))</f>
        <v>920.5</v>
      </c>
      <c r="K221" s="28">
        <f ca="1">IF($D221&gt;$D$8,"",INDIRECT(ADDRESS(ROW(Entrées!$C$37)+($D221-1)*24+K$11,COLUMN(Entrées!$C$37)+($C221-1),4,TRUE,"Entrées")))</f>
        <v>918.5</v>
      </c>
      <c r="L221" s="28">
        <f ca="1">IF($D221&gt;$D$8,"",INDIRECT(ADDRESS(ROW(Entrées!$C$37)+($D221-1)*24+L$11,COLUMN(Entrées!$C$37)+($C221-1),4,TRUE,"Entrées")))</f>
        <v>918.5</v>
      </c>
      <c r="M221" s="28">
        <f ca="1">IF($D221&gt;$D$8,"",INDIRECT(ADDRESS(ROW(Entrées!$C$37)+($D221-1)*24+M$11,COLUMN(Entrées!$C$37)+($C221-1),4,TRUE,"Entrées")))</f>
        <v>956.5</v>
      </c>
      <c r="N221" s="28">
        <f ca="1">IF($D221&gt;$D$8,"",INDIRECT(ADDRESS(ROW(Entrées!$C$37)+($D221-1)*24+N$11,COLUMN(Entrées!$C$37)+($C221-1),4,TRUE,"Entrées")))</f>
        <v>1128</v>
      </c>
      <c r="O221" s="28">
        <f ca="1">IF($D221&gt;$D$8,"",INDIRECT(ADDRESS(ROW(Entrées!$C$37)+($D221-1)*24+O$11,COLUMN(Entrées!$C$37)+($C221-1),4,TRUE,"Entrées")))</f>
        <v>1118</v>
      </c>
      <c r="P221" s="28">
        <f ca="1">IF($D221&gt;$D$8,"",INDIRECT(ADDRESS(ROW(Entrées!$C$37)+($D221-1)*24+P$11,COLUMN(Entrées!$C$37)+($C221-1),4,TRUE,"Entrées")))</f>
        <v>858.5</v>
      </c>
      <c r="Q221" s="28">
        <f ca="1">IF($D221&gt;$D$8,"",INDIRECT(ADDRESS(ROW(Entrées!$C$37)+($D221-1)*24+Q$11,COLUMN(Entrées!$C$37)+($C221-1),4,TRUE,"Entrées")))</f>
        <v>662</v>
      </c>
      <c r="R221" s="28">
        <f ca="1">IF($D221&gt;$D$8,"",INDIRECT(ADDRESS(ROW(Entrées!$C$37)+($D221-1)*24+R$11,COLUMN(Entrées!$C$37)+($C221-1),4,TRUE,"Entrées")))</f>
        <v>660.5</v>
      </c>
      <c r="S221" s="28">
        <f ca="1">IF($D221&gt;$D$8,"",INDIRECT(ADDRESS(ROW(Entrées!$C$37)+($D221-1)*24+S$11,COLUMN(Entrées!$C$37)+($C221-1),4,TRUE,"Entrées")))</f>
        <v>696.5</v>
      </c>
      <c r="T221" s="28">
        <f ca="1">IF($D221&gt;$D$8,"",INDIRECT(ADDRESS(ROW(Entrées!$C$37)+($D221-1)*24+T$11,COLUMN(Entrées!$C$37)+($C221-1),4,TRUE,"Entrées")))</f>
        <v>898.5</v>
      </c>
      <c r="U221" s="28">
        <f ca="1">IF($D221&gt;$D$8,"",INDIRECT(ADDRESS(ROW(Entrées!$C$37)+($D221-1)*24+U$11,COLUMN(Entrées!$C$37)+($C221-1),4,TRUE,"Entrées")))</f>
        <v>1099</v>
      </c>
      <c r="V221" s="28">
        <f ca="1">IF($D221&gt;$D$8,"",INDIRECT(ADDRESS(ROW(Entrées!$C$37)+($D221-1)*24+V$11,COLUMN(Entrées!$C$37)+($C221-1),4,TRUE,"Entrées")))</f>
        <v>1086.5</v>
      </c>
      <c r="W221" s="28">
        <f ca="1">IF($D221&gt;$D$8,"",INDIRECT(ADDRESS(ROW(Entrées!$C$37)+($D221-1)*24+W$11,COLUMN(Entrées!$C$37)+($C221-1),4,TRUE,"Entrées")))</f>
        <v>1112</v>
      </c>
      <c r="X221" s="28">
        <f ca="1">IF($D221&gt;$D$8,"",INDIRECT(ADDRESS(ROW(Entrées!$C$37)+($D221-1)*24+X$11,COLUMN(Entrées!$C$37)+($C221-1),4,TRUE,"Entrées")))</f>
        <v>1116</v>
      </c>
      <c r="Y221" s="28">
        <f ca="1">IF($D221&gt;$D$8,"",INDIRECT(ADDRESS(ROW(Entrées!$C$37)+($D221-1)*24+Y$11,COLUMN(Entrées!$C$37)+($C221-1),4,TRUE,"Entrées")))</f>
        <v>963</v>
      </c>
      <c r="Z221" s="28">
        <f ca="1">IF($D221&gt;$D$8,"",INDIRECT(ADDRESS(ROW(Entrées!$C$37)+($D221-1)*24+Z$11,COLUMN(Entrées!$C$37)+($C221-1),4,TRUE,"Entrées")))</f>
        <v>962</v>
      </c>
      <c r="AA221" s="28">
        <f ca="1">IF($D221&gt;$D$8,"",INDIRECT(ADDRESS(ROW(Entrées!$C$37)+($D221-1)*24+AA$11,COLUMN(Entrées!$C$37)+($C221-1),4,TRUE,"Entrées")))</f>
        <v>961.5</v>
      </c>
      <c r="AB221" s="28">
        <f ca="1">IF($D221&gt;$D$8,"",INDIRECT(ADDRESS(ROW(Entrées!$C$37)+($D221-1)*24+AB$11,COLUMN(Entrées!$C$37)+($C221-1),4,TRUE,"Entrées")))</f>
        <v>960</v>
      </c>
      <c r="AC221" s="11"/>
      <c r="AD221" s="40">
        <f t="shared" ca="1" si="217"/>
        <v>941.45833333333337</v>
      </c>
      <c r="AE221" s="40">
        <f t="shared" ca="1" si="219"/>
        <v>1128</v>
      </c>
      <c r="AF221" s="40">
        <f t="shared" ca="1" si="220"/>
        <v>660.5</v>
      </c>
      <c r="AG221" s="4"/>
      <c r="AH221" s="11">
        <f>Entrées!A248</f>
        <v>9</v>
      </c>
      <c r="AI221" s="13">
        <f>Entrées!B248</f>
        <v>19</v>
      </c>
      <c r="AJ221" s="31">
        <f t="shared" ca="1" si="246"/>
        <v>55625.834722222207</v>
      </c>
      <c r="AK221" s="31">
        <f t="shared" ca="1" si="222"/>
        <v>55155.277777777781</v>
      </c>
      <c r="AL221" s="31">
        <f t="shared" ca="1" si="223"/>
        <v>55132.569444444431</v>
      </c>
      <c r="AM221" s="31">
        <f t="shared" ca="1" si="224"/>
        <v>439.35972222222233</v>
      </c>
      <c r="AN221" s="31">
        <f t="shared" ca="1" si="225"/>
        <v>2143.2847222222222</v>
      </c>
      <c r="AO221" s="31">
        <f t="shared" ca="1" si="226"/>
        <v>1711.4715277777773</v>
      </c>
      <c r="AP221" s="31">
        <f t="shared" ca="1" si="227"/>
        <v>43686.806944444448</v>
      </c>
      <c r="AQ221" s="31">
        <f t="shared" ca="1" si="228"/>
        <v>2048.2006944444447</v>
      </c>
      <c r="AR221" s="31">
        <f t="shared" ca="1" si="229"/>
        <v>467.57708333333329</v>
      </c>
      <c r="AS221" s="31">
        <f t="shared" ca="1" si="230"/>
        <v>9872.0041666666693</v>
      </c>
      <c r="AT221" s="31">
        <f t="shared" ca="1" si="231"/>
        <v>-752.91041666666672</v>
      </c>
      <c r="AU221" s="31">
        <f t="shared" ca="1" si="232"/>
        <v>580.30277777777769</v>
      </c>
      <c r="AV221" s="31">
        <f t="shared" ca="1" si="233"/>
        <v>-4570.3041666666659</v>
      </c>
      <c r="AW221" s="31">
        <f t="shared" ca="1" si="234"/>
        <v>53.39583333333335</v>
      </c>
      <c r="AX221" s="31">
        <f t="shared" ca="1" si="235"/>
        <v>1401.9361111111111</v>
      </c>
      <c r="AY221" s="31">
        <f t="shared" ca="1" si="236"/>
        <v>-1132.0805555555555</v>
      </c>
      <c r="AZ221" s="31">
        <f t="shared" ca="1" si="237"/>
        <v>-2177.1819444444441</v>
      </c>
      <c r="BA221" s="31">
        <f t="shared" ca="1" si="238"/>
        <v>644.8125</v>
      </c>
      <c r="BB221" s="31">
        <f t="shared" ca="1" si="239"/>
        <v>-1410.101388888889</v>
      </c>
      <c r="BC221" s="31">
        <f t="shared" ca="1" si="240"/>
        <v>-1800.2902777777781</v>
      </c>
      <c r="BD221" s="11"/>
      <c r="BE221" s="4"/>
      <c r="BF221" s="11">
        <f t="shared" si="241"/>
        <v>9</v>
      </c>
      <c r="BG221" s="11">
        <f t="shared" si="247"/>
        <v>19</v>
      </c>
      <c r="BH221" s="32">
        <f>IF($BF221&gt;$Y$7,"",IF(AND($BF221=$Y$7,$BG221=23),"",Entrées!C249-Entrées!C248))</f>
        <v>-546.5</v>
      </c>
      <c r="BI221" s="32">
        <f>IF($BF221&gt;$Y$7,"",IF(AND($BF221=$Y$7,$BG221=23),"",Entrées!D249-Entrées!D248))</f>
        <v>237.5</v>
      </c>
      <c r="BJ221" s="32">
        <f>IF($BF221&gt;$Y$7,"",IF(AND($BF221=$Y$7,$BG221=23),"",Entrées!E249-Entrées!E248))</f>
        <v>100</v>
      </c>
      <c r="BK221" s="32">
        <f>IF($BF221&gt;$Y$7,"",IF(AND($BF221=$Y$7,$BG221=23),"",Entrées!F249-Entrées!F248))</f>
        <v>0</v>
      </c>
      <c r="BL221" s="32">
        <f>IF($BF221&gt;$Y$7,"",IF(AND($BF221=$Y$7,$BG221=23),"",Entrées!G249-Entrées!G248))</f>
        <v>-106.5</v>
      </c>
      <c r="BM221" s="32">
        <f>IF($BF221&gt;$Y$7,"",IF(AND($BF221=$Y$7,$BG221=23),"",Entrées!H249-Entrées!H248))</f>
        <v>24</v>
      </c>
      <c r="BN221" s="32">
        <f>IF($BF221&gt;$Y$7,"",IF(AND($BF221=$Y$7,$BG221=23),"",Entrées!I249-Entrées!I248))</f>
        <v>-15.5</v>
      </c>
      <c r="BO221" s="32">
        <f>IF($BF221&gt;$Y$7,"",IF(AND($BF221=$Y$7,$BG221=23),"",Entrées!J249-Entrées!J248))</f>
        <v>-146.5</v>
      </c>
      <c r="BP221" s="32">
        <f>IF($BF221&gt;$Y$7,"",IF(AND($BF221=$Y$7,$BG221=23),"",Entrées!K249-Entrées!K248))</f>
        <v>-209</v>
      </c>
      <c r="BQ221" s="32">
        <f>IF($BF221&gt;$Y$7,"",IF(AND($BF221=$Y$7,$BG221=23),"",Entrées!L249-Entrées!L248))</f>
        <v>281.5</v>
      </c>
      <c r="BR221" s="32">
        <f>IF($BF221&gt;$Y$7,"",IF(AND($BF221=$Y$7,$BG221=23),"",Entrées!M249-Entrées!M248))</f>
        <v>0</v>
      </c>
      <c r="BS221" s="32">
        <f>IF($BF221&gt;$Y$7,"",IF(AND($BF221=$Y$7,$BG221=23),"",Entrées!N249-Entrées!N248))</f>
        <v>1</v>
      </c>
      <c r="BT221" s="32">
        <f>IF($BF221&gt;$Y$7,"",IF(AND($BF221=$Y$7,$BG221=23),"",Entrées!O249-Entrées!O248))</f>
        <v>-375</v>
      </c>
      <c r="BU221" s="32">
        <f>IF($BF221&gt;$Y$7,"",IF(AND($BF221=$Y$7,$BG221=23),"",Entrées!P249-Entrées!P248))</f>
        <v>-1</v>
      </c>
      <c r="BV221" s="32">
        <f>IF($BF221&gt;$Y$7,"",IF(AND($BF221=$Y$7,$BG221=23),"",Entrées!Q249-Entrées!Q248))</f>
        <v>251</v>
      </c>
      <c r="BW221" s="32">
        <f>IF($BF221&gt;$Y$7,"",IF(AND($BF221=$Y$7,$BG221=23),"",Entrées!R249-Entrées!R248))</f>
        <v>-474</v>
      </c>
      <c r="BX221" s="32">
        <f>IF($BF221&gt;$Y$7,"",IF(AND($BF221=$Y$7,$BG221=23),"",Entrées!S249-Entrées!S248))</f>
        <v>29</v>
      </c>
      <c r="BY221" s="32">
        <f>IF($BF221&gt;$Y$7,"",IF(AND($BF221=$Y$7,$BG221=23),"",Entrées!T249-Entrées!T248))</f>
        <v>0</v>
      </c>
      <c r="BZ221" s="32">
        <f>IF($BF221&gt;$Y$7,"",IF(AND($BF221=$Y$7,$BG221=23),"",Entrées!U249-Entrées!U248))</f>
        <v>-229</v>
      </c>
      <c r="CA221" s="32">
        <f>IF($BF221&gt;$Y$7,"",IF(AND($BF221=$Y$7,$BG221=23),"",Entrées!V249-Entrées!V248))</f>
        <v>69</v>
      </c>
      <c r="CB221" s="4"/>
      <c r="CC221" s="4"/>
      <c r="CD221" s="33">
        <f>IF($BF221&lt;=$Y$7,Entrées!J248/CD$2,"")</f>
        <v>0.48973684210526314</v>
      </c>
      <c r="CE221" s="33">
        <f>IF($BF221&lt;=$Y$7,Entrées!K248/CE$2,"")</f>
        <v>5.6309523809523809E-2</v>
      </c>
      <c r="CF221" s="11">
        <f t="shared" si="242"/>
        <v>7600</v>
      </c>
      <c r="CG221" s="11">
        <f t="shared" si="243"/>
        <v>4200</v>
      </c>
      <c r="CH221" s="52">
        <f t="shared" si="244"/>
        <v>0.26950009137426939</v>
      </c>
      <c r="CI221" s="52">
        <f t="shared" si="245"/>
        <v>0.11132787698412699</v>
      </c>
      <c r="CK221" s="11"/>
      <c r="CL221" s="4"/>
      <c r="CM221" s="11"/>
      <c r="CN221" s="11"/>
      <c r="CO221" s="4"/>
    </row>
    <row r="222" spans="1:93">
      <c r="A222" s="11"/>
      <c r="B222" s="11"/>
      <c r="C222" s="11">
        <f t="shared" si="221"/>
        <v>6</v>
      </c>
      <c r="D222" s="27">
        <f t="shared" si="218"/>
        <v>26</v>
      </c>
      <c r="E222" s="28">
        <f ca="1">IF($D222&gt;$D$8,"",INDIRECT(ADDRESS(ROW(Entrées!$C$37)+($D222-1)*24+E$11,COLUMN(Entrées!$C$37)+($C222-1),4,TRUE,"Entrées")))</f>
        <v>961</v>
      </c>
      <c r="F222" s="28">
        <f ca="1">IF($D222&gt;$D$8,"",INDIRECT(ADDRESS(ROW(Entrées!$C$37)+($D222-1)*24+F$11,COLUMN(Entrées!$C$37)+($C222-1),4,TRUE,"Entrées")))</f>
        <v>961.5</v>
      </c>
      <c r="G222" s="28">
        <f ca="1">IF($D222&gt;$D$8,"",INDIRECT(ADDRESS(ROW(Entrées!$C$37)+($D222-1)*24+G$11,COLUMN(Entrées!$C$37)+($C222-1),4,TRUE,"Entrées")))</f>
        <v>960.5</v>
      </c>
      <c r="H222" s="28">
        <f ca="1">IF($D222&gt;$D$8,"",INDIRECT(ADDRESS(ROW(Entrées!$C$37)+($D222-1)*24+H$11,COLUMN(Entrées!$C$37)+($C222-1),4,TRUE,"Entrées")))</f>
        <v>962</v>
      </c>
      <c r="I222" s="28">
        <f ca="1">IF($D222&gt;$D$8,"",INDIRECT(ADDRESS(ROW(Entrées!$C$37)+($D222-1)*24+I$11,COLUMN(Entrées!$C$37)+($C222-1),4,TRUE,"Entrées")))</f>
        <v>962</v>
      </c>
      <c r="J222" s="28">
        <f ca="1">IF($D222&gt;$D$8,"",INDIRECT(ADDRESS(ROW(Entrées!$C$37)+($D222-1)*24+J$11,COLUMN(Entrées!$C$37)+($C222-1),4,TRUE,"Entrées")))</f>
        <v>961.5</v>
      </c>
      <c r="K222" s="28">
        <f ca="1">IF($D222&gt;$D$8,"",INDIRECT(ADDRESS(ROW(Entrées!$C$37)+($D222-1)*24+K$11,COLUMN(Entrées!$C$37)+($C222-1),4,TRUE,"Entrées")))</f>
        <v>959.5</v>
      </c>
      <c r="L222" s="28">
        <f ca="1">IF($D222&gt;$D$8,"",INDIRECT(ADDRESS(ROW(Entrées!$C$37)+($D222-1)*24+L$11,COLUMN(Entrées!$C$37)+($C222-1),4,TRUE,"Entrées")))</f>
        <v>960.5</v>
      </c>
      <c r="M222" s="28">
        <f ca="1">IF($D222&gt;$D$8,"",INDIRECT(ADDRESS(ROW(Entrées!$C$37)+($D222-1)*24+M$11,COLUMN(Entrées!$C$37)+($C222-1),4,TRUE,"Entrées")))</f>
        <v>1067.5</v>
      </c>
      <c r="N222" s="28">
        <f ca="1">IF($D222&gt;$D$8,"",INDIRECT(ADDRESS(ROW(Entrées!$C$37)+($D222-1)*24+N$11,COLUMN(Entrées!$C$37)+($C222-1),4,TRUE,"Entrées")))</f>
        <v>1155</v>
      </c>
      <c r="O222" s="28">
        <f ca="1">IF($D222&gt;$D$8,"",INDIRECT(ADDRESS(ROW(Entrées!$C$37)+($D222-1)*24+O$11,COLUMN(Entrées!$C$37)+($C222-1),4,TRUE,"Entrées")))</f>
        <v>1138.5</v>
      </c>
      <c r="P222" s="28">
        <f ca="1">IF($D222&gt;$D$8,"",INDIRECT(ADDRESS(ROW(Entrées!$C$37)+($D222-1)*24+P$11,COLUMN(Entrées!$C$37)+($C222-1),4,TRUE,"Entrées")))</f>
        <v>1167</v>
      </c>
      <c r="Q222" s="28">
        <f ca="1">IF($D222&gt;$D$8,"",INDIRECT(ADDRESS(ROW(Entrées!$C$37)+($D222-1)*24+Q$11,COLUMN(Entrées!$C$37)+($C222-1),4,TRUE,"Entrées")))</f>
        <v>1137</v>
      </c>
      <c r="R222" s="28">
        <f ca="1">IF($D222&gt;$D$8,"",INDIRECT(ADDRESS(ROW(Entrées!$C$37)+($D222-1)*24+R$11,COLUMN(Entrées!$C$37)+($C222-1),4,TRUE,"Entrées")))</f>
        <v>1165.5</v>
      </c>
      <c r="S222" s="28">
        <f ca="1">IF($D222&gt;$D$8,"",INDIRECT(ADDRESS(ROW(Entrées!$C$37)+($D222-1)*24+S$11,COLUMN(Entrées!$C$37)+($C222-1),4,TRUE,"Entrées")))</f>
        <v>1165.5</v>
      </c>
      <c r="T222" s="28">
        <f ca="1">IF($D222&gt;$D$8,"",INDIRECT(ADDRESS(ROW(Entrées!$C$37)+($D222-1)*24+T$11,COLUMN(Entrées!$C$37)+($C222-1),4,TRUE,"Entrées")))</f>
        <v>1091.5</v>
      </c>
      <c r="U222" s="28">
        <f ca="1">IF($D222&gt;$D$8,"",INDIRECT(ADDRESS(ROW(Entrées!$C$37)+($D222-1)*24+U$11,COLUMN(Entrées!$C$37)+($C222-1),4,TRUE,"Entrées")))</f>
        <v>980</v>
      </c>
      <c r="V222" s="28">
        <f ca="1">IF($D222&gt;$D$8,"",INDIRECT(ADDRESS(ROW(Entrées!$C$37)+($D222-1)*24+V$11,COLUMN(Entrées!$C$37)+($C222-1),4,TRUE,"Entrées")))</f>
        <v>1147</v>
      </c>
      <c r="W222" s="28">
        <f ca="1">IF($D222&gt;$D$8,"",INDIRECT(ADDRESS(ROW(Entrées!$C$37)+($D222-1)*24+W$11,COLUMN(Entrées!$C$37)+($C222-1),4,TRUE,"Entrées")))</f>
        <v>1160.5</v>
      </c>
      <c r="X222" s="28">
        <f ca="1">IF($D222&gt;$D$8,"",INDIRECT(ADDRESS(ROW(Entrées!$C$37)+($D222-1)*24+X$11,COLUMN(Entrées!$C$37)+($C222-1),4,TRUE,"Entrées")))</f>
        <v>1149.5</v>
      </c>
      <c r="Y222" s="28">
        <f ca="1">IF($D222&gt;$D$8,"",INDIRECT(ADDRESS(ROW(Entrées!$C$37)+($D222-1)*24+Y$11,COLUMN(Entrées!$C$37)+($C222-1),4,TRUE,"Entrées")))</f>
        <v>760.5</v>
      </c>
      <c r="Z222" s="28">
        <f ca="1">IF($D222&gt;$D$8,"",INDIRECT(ADDRESS(ROW(Entrées!$C$37)+($D222-1)*24+Z$11,COLUMN(Entrées!$C$37)+($C222-1),4,TRUE,"Entrées")))</f>
        <v>731</v>
      </c>
      <c r="AA222" s="28">
        <f ca="1">IF($D222&gt;$D$8,"",INDIRECT(ADDRESS(ROW(Entrées!$C$37)+($D222-1)*24+AA$11,COLUMN(Entrées!$C$37)+($C222-1),4,TRUE,"Entrées")))</f>
        <v>741</v>
      </c>
      <c r="AB222" s="28">
        <f ca="1">IF($D222&gt;$D$8,"",INDIRECT(ADDRESS(ROW(Entrées!$C$37)+($D222-1)*24+AB$11,COLUMN(Entrées!$C$37)+($C222-1),4,TRUE,"Entrées")))</f>
        <v>728</v>
      </c>
      <c r="AC222" s="11"/>
      <c r="AD222" s="40">
        <f t="shared" ca="1" si="217"/>
        <v>1007.2291666666666</v>
      </c>
      <c r="AE222" s="40">
        <f t="shared" ca="1" si="219"/>
        <v>1167</v>
      </c>
      <c r="AF222" s="40">
        <f t="shared" ca="1" si="220"/>
        <v>728</v>
      </c>
      <c r="AG222" s="4"/>
      <c r="AH222" s="11">
        <f>Entrées!A249</f>
        <v>9</v>
      </c>
      <c r="AI222" s="13">
        <f>Entrées!B249</f>
        <v>20</v>
      </c>
      <c r="AJ222" s="31">
        <f t="shared" ca="1" si="246"/>
        <v>55625.834722222207</v>
      </c>
      <c r="AK222" s="31">
        <f t="shared" ca="1" si="222"/>
        <v>55155.277777777781</v>
      </c>
      <c r="AL222" s="31">
        <f t="shared" ca="1" si="223"/>
        <v>55132.569444444431</v>
      </c>
      <c r="AM222" s="31">
        <f t="shared" ca="1" si="224"/>
        <v>439.35972222222233</v>
      </c>
      <c r="AN222" s="31">
        <f t="shared" ca="1" si="225"/>
        <v>2143.2847222222222</v>
      </c>
      <c r="AO222" s="31">
        <f t="shared" ca="1" si="226"/>
        <v>1711.4715277777773</v>
      </c>
      <c r="AP222" s="31">
        <f t="shared" ca="1" si="227"/>
        <v>43686.806944444448</v>
      </c>
      <c r="AQ222" s="31">
        <f t="shared" ca="1" si="228"/>
        <v>2048.2006944444447</v>
      </c>
      <c r="AR222" s="31">
        <f t="shared" ca="1" si="229"/>
        <v>467.57708333333329</v>
      </c>
      <c r="AS222" s="31">
        <f t="shared" ca="1" si="230"/>
        <v>9872.0041666666693</v>
      </c>
      <c r="AT222" s="31">
        <f t="shared" ca="1" si="231"/>
        <v>-752.91041666666672</v>
      </c>
      <c r="AU222" s="31">
        <f t="shared" ca="1" si="232"/>
        <v>580.30277777777769</v>
      </c>
      <c r="AV222" s="31">
        <f t="shared" ca="1" si="233"/>
        <v>-4570.3041666666659</v>
      </c>
      <c r="AW222" s="31">
        <f t="shared" ca="1" si="234"/>
        <v>53.39583333333335</v>
      </c>
      <c r="AX222" s="31">
        <f t="shared" ca="1" si="235"/>
        <v>1401.9361111111111</v>
      </c>
      <c r="AY222" s="31">
        <f t="shared" ca="1" si="236"/>
        <v>-1132.0805555555555</v>
      </c>
      <c r="AZ222" s="31">
        <f t="shared" ca="1" si="237"/>
        <v>-2177.1819444444441</v>
      </c>
      <c r="BA222" s="31">
        <f t="shared" ca="1" si="238"/>
        <v>644.8125</v>
      </c>
      <c r="BB222" s="31">
        <f t="shared" ca="1" si="239"/>
        <v>-1410.101388888889</v>
      </c>
      <c r="BC222" s="31">
        <f t="shared" ca="1" si="240"/>
        <v>-1800.2902777777781</v>
      </c>
      <c r="BD222" s="11"/>
      <c r="BE222" s="4"/>
      <c r="BF222" s="11">
        <f t="shared" si="241"/>
        <v>9</v>
      </c>
      <c r="BG222" s="11">
        <f t="shared" si="247"/>
        <v>20</v>
      </c>
      <c r="BH222" s="32">
        <f>IF($BF222&gt;$Y$7,"",IF(AND($BF222=$Y$7,$BG222=23),"",Entrées!C250-Entrées!C249))</f>
        <v>-86.5</v>
      </c>
      <c r="BI222" s="32">
        <f>IF($BF222&gt;$Y$7,"",IF(AND($BF222=$Y$7,$BG222=23),"",Entrées!D250-Entrées!D249))</f>
        <v>-1012.5</v>
      </c>
      <c r="BJ222" s="32">
        <f>IF($BF222&gt;$Y$7,"",IF(AND($BF222=$Y$7,$BG222=23),"",Entrées!E250-Entrées!E249))</f>
        <v>-1175</v>
      </c>
      <c r="BK222" s="32">
        <f>IF($BF222&gt;$Y$7,"",IF(AND($BF222=$Y$7,$BG222=23),"",Entrées!F250-Entrées!F249))</f>
        <v>-3</v>
      </c>
      <c r="BL222" s="32">
        <f>IF($BF222&gt;$Y$7,"",IF(AND($BF222=$Y$7,$BG222=23),"",Entrées!G250-Entrées!G249))</f>
        <v>261.5</v>
      </c>
      <c r="BM222" s="32">
        <f>IF($BF222&gt;$Y$7,"",IF(AND($BF222=$Y$7,$BG222=23),"",Entrées!H250-Entrées!H249))</f>
        <v>44.5</v>
      </c>
      <c r="BN222" s="32">
        <f>IF($BF222&gt;$Y$7,"",IF(AND($BF222=$Y$7,$BG222=23),"",Entrées!I250-Entrées!I249))</f>
        <v>-414</v>
      </c>
      <c r="BO222" s="32">
        <f>IF($BF222&gt;$Y$7,"",IF(AND($BF222=$Y$7,$BG222=23),"",Entrées!J250-Entrées!J249))</f>
        <v>-78.5</v>
      </c>
      <c r="BP222" s="32">
        <f>IF($BF222&gt;$Y$7,"",IF(AND($BF222=$Y$7,$BG222=23),"",Entrées!K250-Entrées!K249))</f>
        <v>-27.5</v>
      </c>
      <c r="BQ222" s="32">
        <f>IF($BF222&gt;$Y$7,"",IF(AND($BF222=$Y$7,$BG222=23),"",Entrées!L250-Entrées!L249))</f>
        <v>654.5</v>
      </c>
      <c r="BR222" s="32">
        <f>IF($BF222&gt;$Y$7,"",IF(AND($BF222=$Y$7,$BG222=23),"",Entrées!M250-Entrées!M249))</f>
        <v>-14</v>
      </c>
      <c r="BS222" s="32">
        <f>IF($BF222&gt;$Y$7,"",IF(AND($BF222=$Y$7,$BG222=23),"",Entrées!N250-Entrées!N249))</f>
        <v>3.5</v>
      </c>
      <c r="BT222" s="32">
        <f>IF($BF222&gt;$Y$7,"",IF(AND($BF222=$Y$7,$BG222=23),"",Entrées!O250-Entrées!O249))</f>
        <v>-514.5</v>
      </c>
      <c r="BU222" s="32">
        <f>IF($BF222&gt;$Y$7,"",IF(AND($BF222=$Y$7,$BG222=23),"",Entrées!P250-Entrées!P249))</f>
        <v>3.5</v>
      </c>
      <c r="BV222" s="32">
        <f>IF($BF222&gt;$Y$7,"",IF(AND($BF222=$Y$7,$BG222=23),"",Entrées!Q250-Entrées!Q249))</f>
        <v>188</v>
      </c>
      <c r="BW222" s="32">
        <f>IF($BF222&gt;$Y$7,"",IF(AND($BF222=$Y$7,$BG222=23),"",Entrées!R250-Entrées!R249))</f>
        <v>-338</v>
      </c>
      <c r="BX222" s="32">
        <f>IF($BF222&gt;$Y$7,"",IF(AND($BF222=$Y$7,$BG222=23),"",Entrées!S250-Entrées!S249))</f>
        <v>-1041</v>
      </c>
      <c r="BY222" s="32">
        <f>IF($BF222&gt;$Y$7,"",IF(AND($BF222=$Y$7,$BG222=23),"",Entrées!T250-Entrées!T249))</f>
        <v>0</v>
      </c>
      <c r="BZ222" s="32">
        <f>IF($BF222&gt;$Y$7,"",IF(AND($BF222=$Y$7,$BG222=23),"",Entrées!U250-Entrées!U249))</f>
        <v>281</v>
      </c>
      <c r="CA222" s="32">
        <f>IF($BF222&gt;$Y$7,"",IF(AND($BF222=$Y$7,$BG222=23),"",Entrées!V250-Entrées!V249))</f>
        <v>147</v>
      </c>
      <c r="CB222" s="4"/>
      <c r="CC222" s="4"/>
      <c r="CD222" s="33">
        <f>IF($BF222&lt;=$Y$7,Entrées!J249/CD$2,"")</f>
        <v>0.4704605263157895</v>
      </c>
      <c r="CE222" s="33">
        <f>IF($BF222&lt;=$Y$7,Entrées!K249/CE$2,"")</f>
        <v>6.5476190476190478E-3</v>
      </c>
      <c r="CF222" s="11">
        <f t="shared" si="242"/>
        <v>7600</v>
      </c>
      <c r="CG222" s="11">
        <f t="shared" si="243"/>
        <v>4200</v>
      </c>
      <c r="CH222" s="52">
        <f t="shared" si="244"/>
        <v>0.26950009137426939</v>
      </c>
      <c r="CI222" s="52">
        <f t="shared" si="245"/>
        <v>0.11132787698412699</v>
      </c>
      <c r="CK222" s="11"/>
      <c r="CL222" s="4"/>
      <c r="CM222" s="11"/>
      <c r="CN222" s="11"/>
      <c r="CO222" s="4"/>
    </row>
    <row r="223" spans="1:93">
      <c r="A223" s="11"/>
      <c r="B223" s="11"/>
      <c r="C223" s="11">
        <f t="shared" si="221"/>
        <v>6</v>
      </c>
      <c r="D223" s="27">
        <f t="shared" si="218"/>
        <v>27</v>
      </c>
      <c r="E223" s="28">
        <f ca="1">IF($D223&gt;$D$8,"",INDIRECT(ADDRESS(ROW(Entrées!$C$37)+($D223-1)*24+E$11,COLUMN(Entrées!$C$37)+($C223-1),4,TRUE,"Entrées")))</f>
        <v>714.5</v>
      </c>
      <c r="F223" s="28">
        <f ca="1">IF($D223&gt;$D$8,"",INDIRECT(ADDRESS(ROW(Entrées!$C$37)+($D223-1)*24+F$11,COLUMN(Entrées!$C$37)+($C223-1),4,TRUE,"Entrées")))</f>
        <v>715.5</v>
      </c>
      <c r="G223" s="28">
        <f ca="1">IF($D223&gt;$D$8,"",INDIRECT(ADDRESS(ROW(Entrées!$C$37)+($D223-1)*24+G$11,COLUMN(Entrées!$C$37)+($C223-1),4,TRUE,"Entrées")))</f>
        <v>715.5</v>
      </c>
      <c r="H223" s="28">
        <f ca="1">IF($D223&gt;$D$8,"",INDIRECT(ADDRESS(ROW(Entrées!$C$37)+($D223-1)*24+H$11,COLUMN(Entrées!$C$37)+($C223-1),4,TRUE,"Entrées")))</f>
        <v>719</v>
      </c>
      <c r="I223" s="28">
        <f ca="1">IF($D223&gt;$D$8,"",INDIRECT(ADDRESS(ROW(Entrées!$C$37)+($D223-1)*24+I$11,COLUMN(Entrées!$C$37)+($C223-1),4,TRUE,"Entrées")))</f>
        <v>718.5</v>
      </c>
      <c r="J223" s="28">
        <f ca="1">IF($D223&gt;$D$8,"",INDIRECT(ADDRESS(ROW(Entrées!$C$37)+($D223-1)*24+J$11,COLUMN(Entrées!$C$37)+($C223-1),4,TRUE,"Entrées")))</f>
        <v>717</v>
      </c>
      <c r="K223" s="28">
        <f ca="1">IF($D223&gt;$D$8,"",INDIRECT(ADDRESS(ROW(Entrées!$C$37)+($D223-1)*24+K$11,COLUMN(Entrées!$C$37)+($C223-1),4,TRUE,"Entrées")))</f>
        <v>717.5</v>
      </c>
      <c r="L223" s="28">
        <f ca="1">IF($D223&gt;$D$8,"",INDIRECT(ADDRESS(ROW(Entrées!$C$37)+($D223-1)*24+L$11,COLUMN(Entrées!$C$37)+($C223-1),4,TRUE,"Entrées")))</f>
        <v>718</v>
      </c>
      <c r="M223" s="28">
        <f ca="1">IF($D223&gt;$D$8,"",INDIRECT(ADDRESS(ROW(Entrées!$C$37)+($D223-1)*24+M$11,COLUMN(Entrées!$C$37)+($C223-1),4,TRUE,"Entrées")))</f>
        <v>718.5</v>
      </c>
      <c r="N223" s="28">
        <f ca="1">IF($D223&gt;$D$8,"",INDIRECT(ADDRESS(ROW(Entrées!$C$37)+($D223-1)*24+N$11,COLUMN(Entrées!$C$37)+($C223-1),4,TRUE,"Entrées")))</f>
        <v>736</v>
      </c>
      <c r="O223" s="28">
        <f ca="1">IF($D223&gt;$D$8,"",INDIRECT(ADDRESS(ROW(Entrées!$C$37)+($D223-1)*24+O$11,COLUMN(Entrées!$C$37)+($C223-1),4,TRUE,"Entrées")))</f>
        <v>1021</v>
      </c>
      <c r="P223" s="28">
        <f ca="1">IF($D223&gt;$D$8,"",INDIRECT(ADDRESS(ROW(Entrées!$C$37)+($D223-1)*24+P$11,COLUMN(Entrées!$C$37)+($C223-1),4,TRUE,"Entrées")))</f>
        <v>783.5</v>
      </c>
      <c r="Q223" s="28">
        <f ca="1">IF($D223&gt;$D$8,"",INDIRECT(ADDRESS(ROW(Entrées!$C$37)+($D223-1)*24+Q$11,COLUMN(Entrées!$C$37)+($C223-1),4,TRUE,"Entrées")))</f>
        <v>1094.5</v>
      </c>
      <c r="R223" s="28">
        <f ca="1">IF($D223&gt;$D$8,"",INDIRECT(ADDRESS(ROW(Entrées!$C$37)+($D223-1)*24+R$11,COLUMN(Entrées!$C$37)+($C223-1),4,TRUE,"Entrées")))</f>
        <v>1149</v>
      </c>
      <c r="S223" s="28">
        <f ca="1">IF($D223&gt;$D$8,"",INDIRECT(ADDRESS(ROW(Entrées!$C$37)+($D223-1)*24+S$11,COLUMN(Entrées!$C$37)+($C223-1),4,TRUE,"Entrées")))</f>
        <v>973.5</v>
      </c>
      <c r="T223" s="28">
        <f ca="1">IF($D223&gt;$D$8,"",INDIRECT(ADDRESS(ROW(Entrées!$C$37)+($D223-1)*24+T$11,COLUMN(Entrées!$C$37)+($C223-1),4,TRUE,"Entrées")))</f>
        <v>964</v>
      </c>
      <c r="U223" s="28">
        <f ca="1">IF($D223&gt;$D$8,"",INDIRECT(ADDRESS(ROW(Entrées!$C$37)+($D223-1)*24+U$11,COLUMN(Entrées!$C$37)+($C223-1),4,TRUE,"Entrées")))</f>
        <v>951.5</v>
      </c>
      <c r="V223" s="28">
        <f ca="1">IF($D223&gt;$D$8,"",INDIRECT(ADDRESS(ROW(Entrées!$C$37)+($D223-1)*24+V$11,COLUMN(Entrées!$C$37)+($C223-1),4,TRUE,"Entrées")))</f>
        <v>976</v>
      </c>
      <c r="W223" s="28">
        <f ca="1">IF($D223&gt;$D$8,"",INDIRECT(ADDRESS(ROW(Entrées!$C$37)+($D223-1)*24+W$11,COLUMN(Entrées!$C$37)+($C223-1),4,TRUE,"Entrées")))</f>
        <v>976.5</v>
      </c>
      <c r="X223" s="28">
        <f ca="1">IF($D223&gt;$D$8,"",INDIRECT(ADDRESS(ROW(Entrées!$C$37)+($D223-1)*24+X$11,COLUMN(Entrées!$C$37)+($C223-1),4,TRUE,"Entrées")))</f>
        <v>1002</v>
      </c>
      <c r="Y223" s="28">
        <f ca="1">IF($D223&gt;$D$8,"",INDIRECT(ADDRESS(ROW(Entrées!$C$37)+($D223-1)*24+Y$11,COLUMN(Entrées!$C$37)+($C223-1),4,TRUE,"Entrées")))</f>
        <v>1026.5</v>
      </c>
      <c r="Z223" s="28">
        <f ca="1">IF($D223&gt;$D$8,"",INDIRECT(ADDRESS(ROW(Entrées!$C$37)+($D223-1)*24+Z$11,COLUMN(Entrées!$C$37)+($C223-1),4,TRUE,"Entrées")))</f>
        <v>1025.5</v>
      </c>
      <c r="AA223" s="28">
        <f ca="1">IF($D223&gt;$D$8,"",INDIRECT(ADDRESS(ROW(Entrées!$C$37)+($D223-1)*24+AA$11,COLUMN(Entrées!$C$37)+($C223-1),4,TRUE,"Entrées")))</f>
        <v>1026</v>
      </c>
      <c r="AB223" s="28">
        <f ca="1">IF($D223&gt;$D$8,"",INDIRECT(ADDRESS(ROW(Entrées!$C$37)+($D223-1)*24+AB$11,COLUMN(Entrées!$C$37)+($C223-1),4,TRUE,"Entrées")))</f>
        <v>1023.5</v>
      </c>
      <c r="AC223" s="11"/>
      <c r="AD223" s="40">
        <f t="shared" ca="1" si="217"/>
        <v>882.625</v>
      </c>
      <c r="AE223" s="40">
        <f t="shared" ca="1" si="219"/>
        <v>1149</v>
      </c>
      <c r="AF223" s="40">
        <f t="shared" ca="1" si="220"/>
        <v>714.5</v>
      </c>
      <c r="AG223" s="4"/>
      <c r="AH223" s="11">
        <f>Entrées!A250</f>
        <v>9</v>
      </c>
      <c r="AI223" s="13">
        <f>Entrées!B250</f>
        <v>21</v>
      </c>
      <c r="AJ223" s="31">
        <f t="shared" ca="1" si="246"/>
        <v>55625.834722222207</v>
      </c>
      <c r="AK223" s="31">
        <f t="shared" ca="1" si="222"/>
        <v>55155.277777777781</v>
      </c>
      <c r="AL223" s="31">
        <f t="shared" ca="1" si="223"/>
        <v>55132.569444444431</v>
      </c>
      <c r="AM223" s="31">
        <f t="shared" ca="1" si="224"/>
        <v>439.35972222222233</v>
      </c>
      <c r="AN223" s="31">
        <f t="shared" ca="1" si="225"/>
        <v>2143.2847222222222</v>
      </c>
      <c r="AO223" s="31">
        <f t="shared" ca="1" si="226"/>
        <v>1711.4715277777773</v>
      </c>
      <c r="AP223" s="31">
        <f t="shared" ca="1" si="227"/>
        <v>43686.806944444448</v>
      </c>
      <c r="AQ223" s="31">
        <f t="shared" ca="1" si="228"/>
        <v>2048.2006944444447</v>
      </c>
      <c r="AR223" s="31">
        <f t="shared" ca="1" si="229"/>
        <v>467.57708333333329</v>
      </c>
      <c r="AS223" s="31">
        <f t="shared" ca="1" si="230"/>
        <v>9872.0041666666693</v>
      </c>
      <c r="AT223" s="31">
        <f t="shared" ca="1" si="231"/>
        <v>-752.91041666666672</v>
      </c>
      <c r="AU223" s="31">
        <f t="shared" ca="1" si="232"/>
        <v>580.30277777777769</v>
      </c>
      <c r="AV223" s="31">
        <f t="shared" ca="1" si="233"/>
        <v>-4570.3041666666659</v>
      </c>
      <c r="AW223" s="31">
        <f t="shared" ca="1" si="234"/>
        <v>53.39583333333335</v>
      </c>
      <c r="AX223" s="31">
        <f t="shared" ca="1" si="235"/>
        <v>1401.9361111111111</v>
      </c>
      <c r="AY223" s="31">
        <f t="shared" ca="1" si="236"/>
        <v>-1132.0805555555555</v>
      </c>
      <c r="AZ223" s="31">
        <f t="shared" ca="1" si="237"/>
        <v>-2177.1819444444441</v>
      </c>
      <c r="BA223" s="31">
        <f t="shared" ca="1" si="238"/>
        <v>644.8125</v>
      </c>
      <c r="BB223" s="31">
        <f t="shared" ca="1" si="239"/>
        <v>-1410.101388888889</v>
      </c>
      <c r="BC223" s="31">
        <f t="shared" ca="1" si="240"/>
        <v>-1800.2902777777781</v>
      </c>
      <c r="BD223" s="11"/>
      <c r="BE223" s="4"/>
      <c r="BF223" s="11">
        <f t="shared" si="241"/>
        <v>9</v>
      </c>
      <c r="BG223" s="11">
        <f t="shared" si="247"/>
        <v>21</v>
      </c>
      <c r="BH223" s="32">
        <f>IF($BF223&gt;$Y$7,"",IF(AND($BF223=$Y$7,$BG223=23),"",Entrées!C251-Entrées!C250))</f>
        <v>-2037.5</v>
      </c>
      <c r="BI223" s="32">
        <f>IF($BF223&gt;$Y$7,"",IF(AND($BF223=$Y$7,$BG223=23),"",Entrées!D251-Entrées!D250))</f>
        <v>-837.5</v>
      </c>
      <c r="BJ223" s="32">
        <f>IF($BF223&gt;$Y$7,"",IF(AND($BF223=$Y$7,$BG223=23),"",Entrées!E251-Entrées!E250))</f>
        <v>-1100</v>
      </c>
      <c r="BK223" s="32">
        <f>IF($BF223&gt;$Y$7,"",IF(AND($BF223=$Y$7,$BG223=23),"",Entrées!F251-Entrées!F250))</f>
        <v>-3.5</v>
      </c>
      <c r="BL223" s="32">
        <f>IF($BF223&gt;$Y$7,"",IF(AND($BF223=$Y$7,$BG223=23),"",Entrées!G251-Entrées!G250))</f>
        <v>-476</v>
      </c>
      <c r="BM223" s="32">
        <f>IF($BF223&gt;$Y$7,"",IF(AND($BF223=$Y$7,$BG223=23),"",Entrées!H251-Entrées!H250))</f>
        <v>-294.5</v>
      </c>
      <c r="BN223" s="32">
        <f>IF($BF223&gt;$Y$7,"",IF(AND($BF223=$Y$7,$BG223=23),"",Entrées!I251-Entrées!I250))</f>
        <v>-216.5</v>
      </c>
      <c r="BO223" s="32">
        <f>IF($BF223&gt;$Y$7,"",IF(AND($BF223=$Y$7,$BG223=23),"",Entrées!J251-Entrées!J250))</f>
        <v>95</v>
      </c>
      <c r="BP223" s="32">
        <f>IF($BF223&gt;$Y$7,"",IF(AND($BF223=$Y$7,$BG223=23),"",Entrées!K251-Entrées!K250))</f>
        <v>0</v>
      </c>
      <c r="BQ223" s="32">
        <f>IF($BF223&gt;$Y$7,"",IF(AND($BF223=$Y$7,$BG223=23),"",Entrées!L251-Entrées!L250))</f>
        <v>-1939.5</v>
      </c>
      <c r="BR223" s="32">
        <f>IF($BF223&gt;$Y$7,"",IF(AND($BF223=$Y$7,$BG223=23),"",Entrées!M251-Entrées!M250))</f>
        <v>-1.5</v>
      </c>
      <c r="BS223" s="32">
        <f>IF($BF223&gt;$Y$7,"",IF(AND($BF223=$Y$7,$BG223=23),"",Entrées!N251-Entrées!N250))</f>
        <v>-8.5</v>
      </c>
      <c r="BT223" s="32">
        <f>IF($BF223&gt;$Y$7,"",IF(AND($BF223=$Y$7,$BG223=23),"",Entrées!O251-Entrées!O250))</f>
        <v>807.5</v>
      </c>
      <c r="BU223" s="32">
        <f>IF($BF223&gt;$Y$7,"",IF(AND($BF223=$Y$7,$BG223=23),"",Entrées!P251-Entrées!P250))</f>
        <v>-5</v>
      </c>
      <c r="BV223" s="32">
        <f>IF($BF223&gt;$Y$7,"",IF(AND($BF223=$Y$7,$BG223=23),"",Entrées!Q251-Entrées!Q250))</f>
        <v>-204</v>
      </c>
      <c r="BW223" s="32">
        <f>IF($BF223&gt;$Y$7,"",IF(AND($BF223=$Y$7,$BG223=23),"",Entrées!R251-Entrées!R250))</f>
        <v>633</v>
      </c>
      <c r="BX223" s="32">
        <f>IF($BF223&gt;$Y$7,"",IF(AND($BF223=$Y$7,$BG223=23),"",Entrées!S251-Entrées!S250))</f>
        <v>563</v>
      </c>
      <c r="BY223" s="32">
        <f>IF($BF223&gt;$Y$7,"",IF(AND($BF223=$Y$7,$BG223=23),"",Entrées!T251-Entrées!T250))</f>
        <v>0</v>
      </c>
      <c r="BZ223" s="32">
        <f>IF($BF223&gt;$Y$7,"",IF(AND($BF223=$Y$7,$BG223=23),"",Entrées!U251-Entrées!U250))</f>
        <v>984</v>
      </c>
      <c r="CA223" s="32">
        <f>IF($BF223&gt;$Y$7,"",IF(AND($BF223=$Y$7,$BG223=23),"",Entrées!V251-Entrées!V250))</f>
        <v>179</v>
      </c>
      <c r="CB223" s="4"/>
      <c r="CC223" s="4"/>
      <c r="CD223" s="33">
        <f>IF($BF223&lt;=$Y$7,Entrées!J250/CD$2,"")</f>
        <v>0.46013157894736845</v>
      </c>
      <c r="CE223" s="33">
        <f>IF($BF223&lt;=$Y$7,Entrées!K250/CE$2,"")</f>
        <v>0</v>
      </c>
      <c r="CF223" s="11">
        <f t="shared" si="242"/>
        <v>7600</v>
      </c>
      <c r="CG223" s="11">
        <f t="shared" si="243"/>
        <v>4200</v>
      </c>
      <c r="CH223" s="52">
        <f t="shared" si="244"/>
        <v>0.26950009137426939</v>
      </c>
      <c r="CI223" s="52">
        <f t="shared" si="245"/>
        <v>0.11132787698412699</v>
      </c>
      <c r="CK223" s="11"/>
      <c r="CL223" s="4"/>
      <c r="CM223" s="11"/>
      <c r="CN223" s="11"/>
      <c r="CO223" s="4"/>
    </row>
    <row r="224" spans="1:93">
      <c r="A224" s="11"/>
      <c r="B224" s="11"/>
      <c r="C224" s="11">
        <f t="shared" si="221"/>
        <v>6</v>
      </c>
      <c r="D224" s="27">
        <f t="shared" si="218"/>
        <v>28</v>
      </c>
      <c r="E224" s="28">
        <f ca="1">IF($D224&gt;$D$8,"",INDIRECT(ADDRESS(ROW(Entrées!$C$37)+($D224-1)*24+E$11,COLUMN(Entrées!$C$37)+($C224-1),4,TRUE,"Entrées")))</f>
        <v>1024</v>
      </c>
      <c r="F224" s="28">
        <f ca="1">IF($D224&gt;$D$8,"",INDIRECT(ADDRESS(ROW(Entrées!$C$37)+($D224-1)*24+F$11,COLUMN(Entrées!$C$37)+($C224-1),4,TRUE,"Entrées")))</f>
        <v>1025</v>
      </c>
      <c r="G224" s="28">
        <f ca="1">IF($D224&gt;$D$8,"",INDIRECT(ADDRESS(ROW(Entrées!$C$37)+($D224-1)*24+G$11,COLUMN(Entrées!$C$37)+($C224-1),4,TRUE,"Entrées")))</f>
        <v>1024.5</v>
      </c>
      <c r="H224" s="28">
        <f ca="1">IF($D224&gt;$D$8,"",INDIRECT(ADDRESS(ROW(Entrées!$C$37)+($D224-1)*24+H$11,COLUMN(Entrées!$C$37)+($C224-1),4,TRUE,"Entrées")))</f>
        <v>1024.5</v>
      </c>
      <c r="I224" s="28">
        <f ca="1">IF($D224&gt;$D$8,"",INDIRECT(ADDRESS(ROW(Entrées!$C$37)+($D224-1)*24+I$11,COLUMN(Entrées!$C$37)+($C224-1),4,TRUE,"Entrées")))</f>
        <v>1026</v>
      </c>
      <c r="J224" s="28">
        <f ca="1">IF($D224&gt;$D$8,"",INDIRECT(ADDRESS(ROW(Entrées!$C$37)+($D224-1)*24+J$11,COLUMN(Entrées!$C$37)+($C224-1),4,TRUE,"Entrées")))</f>
        <v>1025.5</v>
      </c>
      <c r="K224" s="28">
        <f ca="1">IF($D224&gt;$D$8,"",INDIRECT(ADDRESS(ROW(Entrées!$C$37)+($D224-1)*24+K$11,COLUMN(Entrées!$C$37)+($C224-1),4,TRUE,"Entrées")))</f>
        <v>1026</v>
      </c>
      <c r="L224" s="28">
        <f ca="1">IF($D224&gt;$D$8,"",INDIRECT(ADDRESS(ROW(Entrées!$C$37)+($D224-1)*24+L$11,COLUMN(Entrées!$C$37)+($C224-1),4,TRUE,"Entrées")))</f>
        <v>1026.5</v>
      </c>
      <c r="M224" s="28">
        <f ca="1">IF($D224&gt;$D$8,"",INDIRECT(ADDRESS(ROW(Entrées!$C$37)+($D224-1)*24+M$11,COLUMN(Entrées!$C$37)+($C224-1),4,TRUE,"Entrées")))</f>
        <v>1026</v>
      </c>
      <c r="N224" s="28">
        <f ca="1">IF($D224&gt;$D$8,"",INDIRECT(ADDRESS(ROW(Entrées!$C$37)+($D224-1)*24+N$11,COLUMN(Entrées!$C$37)+($C224-1),4,TRUE,"Entrées")))</f>
        <v>1027</v>
      </c>
      <c r="O224" s="28">
        <f ca="1">IF($D224&gt;$D$8,"",INDIRECT(ADDRESS(ROW(Entrées!$C$37)+($D224-1)*24+O$11,COLUMN(Entrées!$C$37)+($C224-1),4,TRUE,"Entrées")))</f>
        <v>1025.5</v>
      </c>
      <c r="P224" s="28">
        <f ca="1">IF($D224&gt;$D$8,"",INDIRECT(ADDRESS(ROW(Entrées!$C$37)+($D224-1)*24+P$11,COLUMN(Entrées!$C$37)+($C224-1),4,TRUE,"Entrées")))</f>
        <v>1026</v>
      </c>
      <c r="Q224" s="28">
        <f ca="1">IF($D224&gt;$D$8,"",INDIRECT(ADDRESS(ROW(Entrées!$C$37)+($D224-1)*24+Q$11,COLUMN(Entrées!$C$37)+($C224-1),4,TRUE,"Entrées")))</f>
        <v>1026</v>
      </c>
      <c r="R224" s="28">
        <f ca="1">IF($D224&gt;$D$8,"",INDIRECT(ADDRESS(ROW(Entrées!$C$37)+($D224-1)*24+R$11,COLUMN(Entrées!$C$37)+($C224-1),4,TRUE,"Entrées")))</f>
        <v>1027</v>
      </c>
      <c r="S224" s="28">
        <f ca="1">IF($D224&gt;$D$8,"",INDIRECT(ADDRESS(ROW(Entrées!$C$37)+($D224-1)*24+S$11,COLUMN(Entrées!$C$37)+($C224-1),4,TRUE,"Entrées")))</f>
        <v>1026.5</v>
      </c>
      <c r="T224" s="28">
        <f ca="1">IF($D224&gt;$D$8,"",INDIRECT(ADDRESS(ROW(Entrées!$C$37)+($D224-1)*24+T$11,COLUMN(Entrées!$C$37)+($C224-1),4,TRUE,"Entrées")))</f>
        <v>1027</v>
      </c>
      <c r="U224" s="28">
        <f ca="1">IF($D224&gt;$D$8,"",INDIRECT(ADDRESS(ROW(Entrées!$C$37)+($D224-1)*24+U$11,COLUMN(Entrées!$C$37)+($C224-1),4,TRUE,"Entrées")))</f>
        <v>1026.5</v>
      </c>
      <c r="V224" s="28">
        <f ca="1">IF($D224&gt;$D$8,"",INDIRECT(ADDRESS(ROW(Entrées!$C$37)+($D224-1)*24+V$11,COLUMN(Entrées!$C$37)+($C224-1),4,TRUE,"Entrées")))</f>
        <v>1026.5</v>
      </c>
      <c r="W224" s="28">
        <f ca="1">IF($D224&gt;$D$8,"",INDIRECT(ADDRESS(ROW(Entrées!$C$37)+($D224-1)*24+W$11,COLUMN(Entrées!$C$37)+($C224-1),4,TRUE,"Entrées")))</f>
        <v>1027.5</v>
      </c>
      <c r="X224" s="28">
        <f ca="1">IF($D224&gt;$D$8,"",INDIRECT(ADDRESS(ROW(Entrées!$C$37)+($D224-1)*24+X$11,COLUMN(Entrées!$C$37)+($C224-1),4,TRUE,"Entrées")))</f>
        <v>1027</v>
      </c>
      <c r="Y224" s="28">
        <f ca="1">IF($D224&gt;$D$8,"",INDIRECT(ADDRESS(ROW(Entrées!$C$37)+($D224-1)*24+Y$11,COLUMN(Entrées!$C$37)+($C224-1),4,TRUE,"Entrées")))</f>
        <v>1027</v>
      </c>
      <c r="Z224" s="28">
        <f ca="1">IF($D224&gt;$D$8,"",INDIRECT(ADDRESS(ROW(Entrées!$C$37)+($D224-1)*24+Z$11,COLUMN(Entrées!$C$37)+($C224-1),4,TRUE,"Entrées")))</f>
        <v>1025</v>
      </c>
      <c r="AA224" s="28">
        <f ca="1">IF($D224&gt;$D$8,"",INDIRECT(ADDRESS(ROW(Entrées!$C$37)+($D224-1)*24+AA$11,COLUMN(Entrées!$C$37)+($C224-1),4,TRUE,"Entrées")))</f>
        <v>1021.5</v>
      </c>
      <c r="AB224" s="28">
        <f ca="1">IF($D224&gt;$D$8,"",INDIRECT(ADDRESS(ROW(Entrées!$C$37)+($D224-1)*24+AB$11,COLUMN(Entrées!$C$37)+($C224-1),4,TRUE,"Entrées")))</f>
        <v>1021</v>
      </c>
      <c r="AC224" s="11"/>
      <c r="AD224" s="40">
        <f t="shared" ca="1" si="217"/>
        <v>1025.625</v>
      </c>
      <c r="AE224" s="40">
        <f t="shared" ca="1" si="219"/>
        <v>1027.5</v>
      </c>
      <c r="AF224" s="40">
        <f t="shared" ca="1" si="220"/>
        <v>1021</v>
      </c>
      <c r="AG224" s="4"/>
      <c r="AH224" s="11">
        <f>Entrées!A251</f>
        <v>9</v>
      </c>
      <c r="AI224" s="13">
        <f>Entrées!B251</f>
        <v>22</v>
      </c>
      <c r="AJ224" s="31">
        <f t="shared" ca="1" si="246"/>
        <v>55625.834722222207</v>
      </c>
      <c r="AK224" s="31">
        <f t="shared" ca="1" si="222"/>
        <v>55155.277777777781</v>
      </c>
      <c r="AL224" s="31">
        <f t="shared" ca="1" si="223"/>
        <v>55132.569444444431</v>
      </c>
      <c r="AM224" s="31">
        <f t="shared" ca="1" si="224"/>
        <v>439.35972222222233</v>
      </c>
      <c r="AN224" s="31">
        <f t="shared" ca="1" si="225"/>
        <v>2143.2847222222222</v>
      </c>
      <c r="AO224" s="31">
        <f t="shared" ca="1" si="226"/>
        <v>1711.4715277777773</v>
      </c>
      <c r="AP224" s="31">
        <f t="shared" ca="1" si="227"/>
        <v>43686.806944444448</v>
      </c>
      <c r="AQ224" s="31">
        <f t="shared" ca="1" si="228"/>
        <v>2048.2006944444447</v>
      </c>
      <c r="AR224" s="31">
        <f t="shared" ca="1" si="229"/>
        <v>467.57708333333329</v>
      </c>
      <c r="AS224" s="31">
        <f t="shared" ca="1" si="230"/>
        <v>9872.0041666666693</v>
      </c>
      <c r="AT224" s="31">
        <f t="shared" ca="1" si="231"/>
        <v>-752.91041666666672</v>
      </c>
      <c r="AU224" s="31">
        <f t="shared" ca="1" si="232"/>
        <v>580.30277777777769</v>
      </c>
      <c r="AV224" s="31">
        <f t="shared" ca="1" si="233"/>
        <v>-4570.3041666666659</v>
      </c>
      <c r="AW224" s="31">
        <f t="shared" ca="1" si="234"/>
        <v>53.39583333333335</v>
      </c>
      <c r="AX224" s="31">
        <f t="shared" ca="1" si="235"/>
        <v>1401.9361111111111</v>
      </c>
      <c r="AY224" s="31">
        <f t="shared" ca="1" si="236"/>
        <v>-1132.0805555555555</v>
      </c>
      <c r="AZ224" s="31">
        <f t="shared" ca="1" si="237"/>
        <v>-2177.1819444444441</v>
      </c>
      <c r="BA224" s="31">
        <f t="shared" ca="1" si="238"/>
        <v>644.8125</v>
      </c>
      <c r="BB224" s="31">
        <f t="shared" ca="1" si="239"/>
        <v>-1410.101388888889</v>
      </c>
      <c r="BC224" s="31">
        <f t="shared" ca="1" si="240"/>
        <v>-1800.2902777777781</v>
      </c>
      <c r="BD224" s="11"/>
      <c r="BE224" s="4"/>
      <c r="BF224" s="11">
        <f t="shared" si="241"/>
        <v>9</v>
      </c>
      <c r="BG224" s="11">
        <f t="shared" si="247"/>
        <v>22</v>
      </c>
      <c r="BH224" s="32">
        <f>IF($BF224&gt;$Y$7,"",IF(AND($BF224=$Y$7,$BG224=23),"",Entrées!C252-Entrées!C251))</f>
        <v>1981.5</v>
      </c>
      <c r="BI224" s="32">
        <f>IF($BF224&gt;$Y$7,"",IF(AND($BF224=$Y$7,$BG224=23),"",Entrées!D252-Entrées!D251))</f>
        <v>1362.5</v>
      </c>
      <c r="BJ224" s="32">
        <f>IF($BF224&gt;$Y$7,"",IF(AND($BF224=$Y$7,$BG224=23),"",Entrées!E252-Entrées!E251))</f>
        <v>1150</v>
      </c>
      <c r="BK224" s="32">
        <f>IF($BF224&gt;$Y$7,"",IF(AND($BF224=$Y$7,$BG224=23),"",Entrées!F252-Entrées!F251))</f>
        <v>0</v>
      </c>
      <c r="BL224" s="32">
        <f>IF($BF224&gt;$Y$7,"",IF(AND($BF224=$Y$7,$BG224=23),"",Entrées!G252-Entrées!G251))</f>
        <v>194.5</v>
      </c>
      <c r="BM224" s="32">
        <f>IF($BF224&gt;$Y$7,"",IF(AND($BF224=$Y$7,$BG224=23),"",Entrées!H252-Entrées!H251))</f>
        <v>-585</v>
      </c>
      <c r="BN224" s="32">
        <f>IF($BF224&gt;$Y$7,"",IF(AND($BF224=$Y$7,$BG224=23),"",Entrées!I252-Entrées!I251))</f>
        <v>173.5</v>
      </c>
      <c r="BO224" s="32">
        <f>IF($BF224&gt;$Y$7,"",IF(AND($BF224=$Y$7,$BG224=23),"",Entrées!J252-Entrées!J251))</f>
        <v>82</v>
      </c>
      <c r="BP224" s="32">
        <f>IF($BF224&gt;$Y$7,"",IF(AND($BF224=$Y$7,$BG224=23),"",Entrées!K252-Entrées!K251))</f>
        <v>0</v>
      </c>
      <c r="BQ224" s="32">
        <f>IF($BF224&gt;$Y$7,"",IF(AND($BF224=$Y$7,$BG224=23),"",Entrées!L252-Entrées!L251))</f>
        <v>499</v>
      </c>
      <c r="BR224" s="32">
        <f>IF($BF224&gt;$Y$7,"",IF(AND($BF224=$Y$7,$BG224=23),"",Entrées!M252-Entrées!M251))</f>
        <v>-0.5</v>
      </c>
      <c r="BS224" s="32">
        <f>IF($BF224&gt;$Y$7,"",IF(AND($BF224=$Y$7,$BG224=23),"",Entrées!N252-Entrées!N251))</f>
        <v>-1.5</v>
      </c>
      <c r="BT224" s="32">
        <f>IF($BF224&gt;$Y$7,"",IF(AND($BF224=$Y$7,$BG224=23),"",Entrées!O252-Entrées!O251))</f>
        <v>1622</v>
      </c>
      <c r="BU224" s="32">
        <f>IF($BF224&gt;$Y$7,"",IF(AND($BF224=$Y$7,$BG224=23),"",Entrées!P252-Entrées!P251))</f>
        <v>-1</v>
      </c>
      <c r="BV224" s="32">
        <f>IF($BF224&gt;$Y$7,"",IF(AND($BF224=$Y$7,$BG224=23),"",Entrées!Q252-Entrées!Q251))</f>
        <v>561</v>
      </c>
      <c r="BW224" s="32">
        <f>IF($BF224&gt;$Y$7,"",IF(AND($BF224=$Y$7,$BG224=23),"",Entrées!R252-Entrées!R251))</f>
        <v>700</v>
      </c>
      <c r="BX224" s="32">
        <f>IF($BF224&gt;$Y$7,"",IF(AND($BF224=$Y$7,$BG224=23),"",Entrées!S252-Entrées!S251))</f>
        <v>-30</v>
      </c>
      <c r="BY224" s="32">
        <f>IF($BF224&gt;$Y$7,"",IF(AND($BF224=$Y$7,$BG224=23),"",Entrées!T252-Entrées!T251))</f>
        <v>0</v>
      </c>
      <c r="BZ224" s="32">
        <f>IF($BF224&gt;$Y$7,"",IF(AND($BF224=$Y$7,$BG224=23),"",Entrées!U252-Entrées!U251))</f>
        <v>-350</v>
      </c>
      <c r="CA224" s="32">
        <f>IF($BF224&gt;$Y$7,"",IF(AND($BF224=$Y$7,$BG224=23),"",Entrées!V252-Entrées!V251))</f>
        <v>289</v>
      </c>
      <c r="CB224" s="4"/>
      <c r="CC224" s="4"/>
      <c r="CD224" s="33">
        <f>IF($BF224&lt;=$Y$7,Entrées!J251/CD$2,"")</f>
        <v>0.4726315789473684</v>
      </c>
      <c r="CE224" s="33">
        <f>IF($BF224&lt;=$Y$7,Entrées!K251/CE$2,"")</f>
        <v>0</v>
      </c>
      <c r="CF224" s="11">
        <f t="shared" si="242"/>
        <v>7600</v>
      </c>
      <c r="CG224" s="11">
        <f t="shared" si="243"/>
        <v>4200</v>
      </c>
      <c r="CH224" s="52">
        <f t="shared" si="244"/>
        <v>0.26950009137426939</v>
      </c>
      <c r="CI224" s="52">
        <f t="shared" si="245"/>
        <v>0.11132787698412699</v>
      </c>
      <c r="CK224" s="11"/>
      <c r="CL224" s="4"/>
      <c r="CM224" s="11"/>
      <c r="CN224" s="11"/>
      <c r="CO224" s="4"/>
    </row>
    <row r="225" spans="1:93">
      <c r="A225" s="11"/>
      <c r="B225" s="11"/>
      <c r="C225" s="11">
        <f t="shared" si="221"/>
        <v>6</v>
      </c>
      <c r="D225" s="27">
        <f t="shared" si="218"/>
        <v>29</v>
      </c>
      <c r="E225" s="28">
        <f ca="1">IF($D225&gt;$D$8,"",INDIRECT(ADDRESS(ROW(Entrées!$C$37)+($D225-1)*24+E$11,COLUMN(Entrées!$C$37)+($C225-1),4,TRUE,"Entrées")))</f>
        <v>1006</v>
      </c>
      <c r="F225" s="28">
        <f ca="1">IF($D225&gt;$D$8,"",INDIRECT(ADDRESS(ROW(Entrées!$C$37)+($D225-1)*24+F$11,COLUMN(Entrées!$C$37)+($C225-1),4,TRUE,"Entrées")))</f>
        <v>1015</v>
      </c>
      <c r="G225" s="28">
        <f ca="1">IF($D225&gt;$D$8,"",INDIRECT(ADDRESS(ROW(Entrées!$C$37)+($D225-1)*24+G$11,COLUMN(Entrées!$C$37)+($C225-1),4,TRUE,"Entrées")))</f>
        <v>1009</v>
      </c>
      <c r="H225" s="28">
        <f ca="1">IF($D225&gt;$D$8,"",INDIRECT(ADDRESS(ROW(Entrées!$C$37)+($D225-1)*24+H$11,COLUMN(Entrées!$C$37)+($C225-1),4,TRUE,"Entrées")))</f>
        <v>1028.5</v>
      </c>
      <c r="I225" s="28">
        <f ca="1">IF($D225&gt;$D$8,"",INDIRECT(ADDRESS(ROW(Entrées!$C$37)+($D225-1)*24+I$11,COLUMN(Entrées!$C$37)+($C225-1),4,TRUE,"Entrées")))</f>
        <v>1106.5</v>
      </c>
      <c r="J225" s="28">
        <f ca="1">IF($D225&gt;$D$8,"",INDIRECT(ADDRESS(ROW(Entrées!$C$37)+($D225-1)*24+J$11,COLUMN(Entrées!$C$37)+($C225-1),4,TRUE,"Entrées")))</f>
        <v>1339</v>
      </c>
      <c r="K225" s="28">
        <f ca="1">IF($D225&gt;$D$8,"",INDIRECT(ADDRESS(ROW(Entrées!$C$37)+($D225-1)*24+K$11,COLUMN(Entrées!$C$37)+($C225-1),4,TRUE,"Entrées")))</f>
        <v>1594.5</v>
      </c>
      <c r="L225" s="28">
        <f ca="1">IF($D225&gt;$D$8,"",INDIRECT(ADDRESS(ROW(Entrées!$C$37)+($D225-1)*24+L$11,COLUMN(Entrées!$C$37)+($C225-1),4,TRUE,"Entrées")))</f>
        <v>2435.5</v>
      </c>
      <c r="M225" s="28">
        <f ca="1">IF($D225&gt;$D$8,"",INDIRECT(ADDRESS(ROW(Entrées!$C$37)+($D225-1)*24+M$11,COLUMN(Entrées!$C$37)+($C225-1),4,TRUE,"Entrées")))</f>
        <v>2915.5</v>
      </c>
      <c r="N225" s="28">
        <f ca="1">IF($D225&gt;$D$8,"",INDIRECT(ADDRESS(ROW(Entrées!$C$37)+($D225-1)*24+N$11,COLUMN(Entrées!$C$37)+($C225-1),4,TRUE,"Entrées")))</f>
        <v>2601.5</v>
      </c>
      <c r="O225" s="28">
        <f ca="1">IF($D225&gt;$D$8,"",INDIRECT(ADDRESS(ROW(Entrées!$C$37)+($D225-1)*24+O$11,COLUMN(Entrées!$C$37)+($C225-1),4,TRUE,"Entrées")))</f>
        <v>2446.5</v>
      </c>
      <c r="P225" s="28">
        <f ca="1">IF($D225&gt;$D$8,"",INDIRECT(ADDRESS(ROW(Entrées!$C$37)+($D225-1)*24+P$11,COLUMN(Entrées!$C$37)+($C225-1),4,TRUE,"Entrées")))</f>
        <v>2419.5</v>
      </c>
      <c r="Q225" s="28">
        <f ca="1">IF($D225&gt;$D$8,"",INDIRECT(ADDRESS(ROW(Entrées!$C$37)+($D225-1)*24+Q$11,COLUMN(Entrées!$C$37)+($C225-1),4,TRUE,"Entrées")))</f>
        <v>2406</v>
      </c>
      <c r="R225" s="28">
        <f ca="1">IF($D225&gt;$D$8,"",INDIRECT(ADDRESS(ROW(Entrées!$C$37)+($D225-1)*24+R$11,COLUMN(Entrées!$C$37)+($C225-1),4,TRUE,"Entrées")))</f>
        <v>2396</v>
      </c>
      <c r="S225" s="28">
        <f ca="1">IF($D225&gt;$D$8,"",INDIRECT(ADDRESS(ROW(Entrées!$C$37)+($D225-1)*24+S$11,COLUMN(Entrées!$C$37)+($C225-1),4,TRUE,"Entrées")))</f>
        <v>1928.5</v>
      </c>
      <c r="T225" s="28">
        <f ca="1">IF($D225&gt;$D$8,"",INDIRECT(ADDRESS(ROW(Entrées!$C$37)+($D225-1)*24+T$11,COLUMN(Entrées!$C$37)+($C225-1),4,TRUE,"Entrées")))</f>
        <v>1671</v>
      </c>
      <c r="U225" s="28">
        <f ca="1">IF($D225&gt;$D$8,"",INDIRECT(ADDRESS(ROW(Entrées!$C$37)+($D225-1)*24+U$11,COLUMN(Entrées!$C$37)+($C225-1),4,TRUE,"Entrées")))</f>
        <v>1229.5</v>
      </c>
      <c r="V225" s="28">
        <f ca="1">IF($D225&gt;$D$8,"",INDIRECT(ADDRESS(ROW(Entrées!$C$37)+($D225-1)*24+V$11,COLUMN(Entrées!$C$37)+($C225-1),4,TRUE,"Entrées")))</f>
        <v>1231</v>
      </c>
      <c r="W225" s="28">
        <f ca="1">IF($D225&gt;$D$8,"",INDIRECT(ADDRESS(ROW(Entrées!$C$37)+($D225-1)*24+W$11,COLUMN(Entrées!$C$37)+($C225-1),4,TRUE,"Entrées")))</f>
        <v>1233.5</v>
      </c>
      <c r="X225" s="28">
        <f ca="1">IF($D225&gt;$D$8,"",INDIRECT(ADDRESS(ROW(Entrées!$C$37)+($D225-1)*24+X$11,COLUMN(Entrées!$C$37)+($C225-1),4,TRUE,"Entrées")))</f>
        <v>1229.5</v>
      </c>
      <c r="Y225" s="28">
        <f ca="1">IF($D225&gt;$D$8,"",INDIRECT(ADDRESS(ROW(Entrées!$C$37)+($D225-1)*24+Y$11,COLUMN(Entrées!$C$37)+($C225-1),4,TRUE,"Entrées")))</f>
        <v>746.5</v>
      </c>
      <c r="Z225" s="28">
        <f ca="1">IF($D225&gt;$D$8,"",INDIRECT(ADDRESS(ROW(Entrées!$C$37)+($D225-1)*24+Z$11,COLUMN(Entrées!$C$37)+($C225-1),4,TRUE,"Entrées")))</f>
        <v>971</v>
      </c>
      <c r="AA225" s="28">
        <f ca="1">IF($D225&gt;$D$8,"",INDIRECT(ADDRESS(ROW(Entrées!$C$37)+($D225-1)*24+AA$11,COLUMN(Entrées!$C$37)+($C225-1),4,TRUE,"Entrées")))</f>
        <v>973.5</v>
      </c>
      <c r="AB225" s="28">
        <f ca="1">IF($D225&gt;$D$8,"",INDIRECT(ADDRESS(ROW(Entrées!$C$37)+($D225-1)*24+AB$11,COLUMN(Entrées!$C$37)+($C225-1),4,TRUE,"Entrées")))</f>
        <v>984</v>
      </c>
      <c r="AC225" s="11"/>
      <c r="AD225" s="40">
        <f t="shared" ca="1" si="217"/>
        <v>1579.875</v>
      </c>
      <c r="AE225" s="40">
        <f t="shared" ca="1" si="219"/>
        <v>2915.5</v>
      </c>
      <c r="AF225" s="40">
        <f t="shared" ca="1" si="220"/>
        <v>746.5</v>
      </c>
      <c r="AG225" s="4"/>
      <c r="AH225" s="11">
        <f>Entrées!A252</f>
        <v>9</v>
      </c>
      <c r="AI225" s="13">
        <f>Entrées!B252</f>
        <v>23</v>
      </c>
      <c r="AJ225" s="31">
        <f t="shared" ca="1" si="246"/>
        <v>55625.834722222207</v>
      </c>
      <c r="AK225" s="31">
        <f t="shared" ca="1" si="222"/>
        <v>55155.277777777781</v>
      </c>
      <c r="AL225" s="31">
        <f t="shared" ca="1" si="223"/>
        <v>55132.569444444431</v>
      </c>
      <c r="AM225" s="31">
        <f t="shared" ca="1" si="224"/>
        <v>439.35972222222233</v>
      </c>
      <c r="AN225" s="31">
        <f t="shared" ca="1" si="225"/>
        <v>2143.2847222222222</v>
      </c>
      <c r="AO225" s="31">
        <f t="shared" ca="1" si="226"/>
        <v>1711.4715277777773</v>
      </c>
      <c r="AP225" s="31">
        <f t="shared" ca="1" si="227"/>
        <v>43686.806944444448</v>
      </c>
      <c r="AQ225" s="31">
        <f t="shared" ca="1" si="228"/>
        <v>2048.2006944444447</v>
      </c>
      <c r="AR225" s="31">
        <f t="shared" ca="1" si="229"/>
        <v>467.57708333333329</v>
      </c>
      <c r="AS225" s="31">
        <f t="shared" ca="1" si="230"/>
        <v>9872.0041666666693</v>
      </c>
      <c r="AT225" s="31">
        <f t="shared" ca="1" si="231"/>
        <v>-752.91041666666672</v>
      </c>
      <c r="AU225" s="31">
        <f t="shared" ca="1" si="232"/>
        <v>580.30277777777769</v>
      </c>
      <c r="AV225" s="31">
        <f t="shared" ca="1" si="233"/>
        <v>-4570.3041666666659</v>
      </c>
      <c r="AW225" s="31">
        <f t="shared" ca="1" si="234"/>
        <v>53.39583333333335</v>
      </c>
      <c r="AX225" s="31">
        <f t="shared" ca="1" si="235"/>
        <v>1401.9361111111111</v>
      </c>
      <c r="AY225" s="31">
        <f t="shared" ca="1" si="236"/>
        <v>-1132.0805555555555</v>
      </c>
      <c r="AZ225" s="31">
        <f t="shared" ca="1" si="237"/>
        <v>-2177.1819444444441</v>
      </c>
      <c r="BA225" s="31">
        <f t="shared" ca="1" si="238"/>
        <v>644.8125</v>
      </c>
      <c r="BB225" s="31">
        <f t="shared" ca="1" si="239"/>
        <v>-1410.101388888889</v>
      </c>
      <c r="BC225" s="31">
        <f t="shared" ca="1" si="240"/>
        <v>-1800.2902777777781</v>
      </c>
      <c r="BD225" s="11"/>
      <c r="BE225" s="4"/>
      <c r="BF225" s="11">
        <f t="shared" si="241"/>
        <v>9</v>
      </c>
      <c r="BG225" s="11">
        <f t="shared" si="247"/>
        <v>23</v>
      </c>
      <c r="BH225" s="32">
        <f>IF($BF225&gt;$Y$7,"",IF(AND($BF225=$Y$7,$BG225=23),"",Entrées!C253-Entrées!C252))</f>
        <v>-1532.5</v>
      </c>
      <c r="BI225" s="32">
        <f>IF($BF225&gt;$Y$7,"",IF(AND($BF225=$Y$7,$BG225=23),"",Entrées!D253-Entrées!D252))</f>
        <v>-2850</v>
      </c>
      <c r="BJ225" s="32">
        <f>IF($BF225&gt;$Y$7,"",IF(AND($BF225=$Y$7,$BG225=23),"",Entrées!E253-Entrées!E252))</f>
        <v>-3250</v>
      </c>
      <c r="BK225" s="32">
        <f>IF($BF225&gt;$Y$7,"",IF(AND($BF225=$Y$7,$BG225=23),"",Entrées!F253-Entrées!F252))</f>
        <v>0</v>
      </c>
      <c r="BL225" s="32">
        <f>IF($BF225&gt;$Y$7,"",IF(AND($BF225=$Y$7,$BG225=23),"",Entrées!G253-Entrées!G252))</f>
        <v>77</v>
      </c>
      <c r="BM225" s="32">
        <f>IF($BF225&gt;$Y$7,"",IF(AND($BF225=$Y$7,$BG225=23),"",Entrées!H253-Entrées!H252))</f>
        <v>-439.5</v>
      </c>
      <c r="BN225" s="32">
        <f>IF($BF225&gt;$Y$7,"",IF(AND($BF225=$Y$7,$BG225=23),"",Entrées!I253-Entrées!I252))</f>
        <v>-151.5</v>
      </c>
      <c r="BO225" s="32">
        <f>IF($BF225&gt;$Y$7,"",IF(AND($BF225=$Y$7,$BG225=23),"",Entrées!J253-Entrées!J252))</f>
        <v>54</v>
      </c>
      <c r="BP225" s="32">
        <f>IF($BF225&gt;$Y$7,"",IF(AND($BF225=$Y$7,$BG225=23),"",Entrées!K253-Entrées!K252))</f>
        <v>0</v>
      </c>
      <c r="BQ225" s="32">
        <f>IF($BF225&gt;$Y$7,"",IF(AND($BF225=$Y$7,$BG225=23),"",Entrées!L253-Entrées!L252))</f>
        <v>-783.5</v>
      </c>
      <c r="BR225" s="32">
        <f>IF($BF225&gt;$Y$7,"",IF(AND($BF225=$Y$7,$BG225=23),"",Entrées!M253-Entrées!M252))</f>
        <v>-189</v>
      </c>
      <c r="BS225" s="32">
        <f>IF($BF225&gt;$Y$7,"",IF(AND($BF225=$Y$7,$BG225=23),"",Entrées!N253-Entrées!N252))</f>
        <v>10.5</v>
      </c>
      <c r="BT225" s="32">
        <f>IF($BF225&gt;$Y$7,"",IF(AND($BF225=$Y$7,$BG225=23),"",Entrées!O253-Entrées!O252))</f>
        <v>-111.5</v>
      </c>
      <c r="BU225" s="32">
        <f>IF($BF225&gt;$Y$7,"",IF(AND($BF225=$Y$7,$BG225=23),"",Entrées!P253-Entrées!P252))</f>
        <v>1</v>
      </c>
      <c r="BV225" s="32">
        <f>IF($BF225&gt;$Y$7,"",IF(AND($BF225=$Y$7,$BG225=23),"",Entrées!Q253-Entrées!Q252))</f>
        <v>-100</v>
      </c>
      <c r="BW225" s="32">
        <f>IF($BF225&gt;$Y$7,"",IF(AND($BF225=$Y$7,$BG225=23),"",Entrées!R253-Entrées!R252))</f>
        <v>-914</v>
      </c>
      <c r="BX225" s="32">
        <f>IF($BF225&gt;$Y$7,"",IF(AND($BF225=$Y$7,$BG225=23),"",Entrées!S253-Entrées!S252))</f>
        <v>-101</v>
      </c>
      <c r="BY225" s="32">
        <f>IF($BF225&gt;$Y$7,"",IF(AND($BF225=$Y$7,$BG225=23),"",Entrées!T253-Entrées!T252))</f>
        <v>0</v>
      </c>
      <c r="BZ225" s="32">
        <f>IF($BF225&gt;$Y$7,"",IF(AND($BF225=$Y$7,$BG225=23),"",Entrées!U253-Entrées!U252))</f>
        <v>-317</v>
      </c>
      <c r="CA225" s="32">
        <f>IF($BF225&gt;$Y$7,"",IF(AND($BF225=$Y$7,$BG225=23),"",Entrées!V253-Entrées!V252))</f>
        <v>36</v>
      </c>
      <c r="CB225" s="4"/>
      <c r="CC225" s="4"/>
      <c r="CD225" s="33">
        <f>IF($BF225&lt;=$Y$7,Entrées!J252/CD$2,"")</f>
        <v>0.48342105263157897</v>
      </c>
      <c r="CE225" s="33">
        <f>IF($BF225&lt;=$Y$7,Entrées!K252/CE$2,"")</f>
        <v>0</v>
      </c>
      <c r="CF225" s="11">
        <f t="shared" si="242"/>
        <v>7600</v>
      </c>
      <c r="CG225" s="11">
        <f t="shared" si="243"/>
        <v>4200</v>
      </c>
      <c r="CH225" s="52">
        <f t="shared" si="244"/>
        <v>0.26950009137426939</v>
      </c>
      <c r="CI225" s="52">
        <f t="shared" si="245"/>
        <v>0.11132787698412699</v>
      </c>
      <c r="CK225" s="11"/>
      <c r="CL225" s="4"/>
      <c r="CM225" s="11"/>
      <c r="CN225" s="11"/>
      <c r="CO225" s="4"/>
    </row>
    <row r="226" spans="1:93">
      <c r="A226" s="11"/>
      <c r="B226" s="11"/>
      <c r="C226" s="11">
        <f t="shared" si="221"/>
        <v>6</v>
      </c>
      <c r="D226" s="27">
        <f t="shared" si="218"/>
        <v>30</v>
      </c>
      <c r="E226" s="28">
        <f ca="1">IF($D226&gt;$D$8,"",INDIRECT(ADDRESS(ROW(Entrées!$C$37)+($D226-1)*24+E$11,COLUMN(Entrées!$C$37)+($C226-1),4,TRUE,"Entrées")))</f>
        <v>987.5</v>
      </c>
      <c r="F226" s="28">
        <f ca="1">IF($D226&gt;$D$8,"",INDIRECT(ADDRESS(ROW(Entrées!$C$37)+($D226-1)*24+F$11,COLUMN(Entrées!$C$37)+($C226-1),4,TRUE,"Entrées")))</f>
        <v>988.5</v>
      </c>
      <c r="G226" s="28">
        <f ca="1">IF($D226&gt;$D$8,"",INDIRECT(ADDRESS(ROW(Entrées!$C$37)+($D226-1)*24+G$11,COLUMN(Entrées!$C$37)+($C226-1),4,TRUE,"Entrées")))</f>
        <v>989.5</v>
      </c>
      <c r="H226" s="28">
        <f ca="1">IF($D226&gt;$D$8,"",INDIRECT(ADDRESS(ROW(Entrées!$C$37)+($D226-1)*24+H$11,COLUMN(Entrées!$C$37)+($C226-1),4,TRUE,"Entrées")))</f>
        <v>992.5</v>
      </c>
      <c r="I226" s="28">
        <f ca="1">IF($D226&gt;$D$8,"",INDIRECT(ADDRESS(ROW(Entrées!$C$37)+($D226-1)*24+I$11,COLUMN(Entrées!$C$37)+($C226-1),4,TRUE,"Entrées")))</f>
        <v>998.5</v>
      </c>
      <c r="J226" s="28">
        <f ca="1">IF($D226&gt;$D$8,"",INDIRECT(ADDRESS(ROW(Entrées!$C$37)+($D226-1)*24+J$11,COLUMN(Entrées!$C$37)+($C226-1),4,TRUE,"Entrées")))</f>
        <v>1037.5</v>
      </c>
      <c r="K226" s="28">
        <f ca="1">IF($D226&gt;$D$8,"",INDIRECT(ADDRESS(ROW(Entrées!$C$37)+($D226-1)*24+K$11,COLUMN(Entrées!$C$37)+($C226-1),4,TRUE,"Entrées")))</f>
        <v>1035</v>
      </c>
      <c r="L226" s="28">
        <f ca="1">IF($D226&gt;$D$8,"",INDIRECT(ADDRESS(ROW(Entrées!$C$37)+($D226-1)*24+L$11,COLUMN(Entrées!$C$37)+($C226-1),4,TRUE,"Entrées")))</f>
        <v>1026.5</v>
      </c>
      <c r="M226" s="28">
        <f ca="1">IF($D226&gt;$D$8,"",INDIRECT(ADDRESS(ROW(Entrées!$C$37)+($D226-1)*24+M$11,COLUMN(Entrées!$C$37)+($C226-1),4,TRUE,"Entrées")))</f>
        <v>1169.5</v>
      </c>
      <c r="N226" s="28">
        <f ca="1">IF($D226&gt;$D$8,"",INDIRECT(ADDRESS(ROW(Entrées!$C$37)+($D226-1)*24+N$11,COLUMN(Entrées!$C$37)+($C226-1),4,TRUE,"Entrées")))</f>
        <v>1236.5</v>
      </c>
      <c r="O226" s="28">
        <f ca="1">IF($D226&gt;$D$8,"",INDIRECT(ADDRESS(ROW(Entrées!$C$37)+($D226-1)*24+O$11,COLUMN(Entrées!$C$37)+($C226-1),4,TRUE,"Entrées")))</f>
        <v>1264</v>
      </c>
      <c r="P226" s="28">
        <f ca="1">IF($D226&gt;$D$8,"",INDIRECT(ADDRESS(ROW(Entrées!$C$37)+($D226-1)*24+P$11,COLUMN(Entrées!$C$37)+($C226-1),4,TRUE,"Entrées")))</f>
        <v>1258</v>
      </c>
      <c r="Q226" s="28">
        <f ca="1">IF($D226&gt;$D$8,"",INDIRECT(ADDRESS(ROW(Entrées!$C$37)+($D226-1)*24+Q$11,COLUMN(Entrées!$C$37)+($C226-1),4,TRUE,"Entrées")))</f>
        <v>1264</v>
      </c>
      <c r="R226" s="28">
        <f ca="1">IF($D226&gt;$D$8,"",INDIRECT(ADDRESS(ROW(Entrées!$C$37)+($D226-1)*24+R$11,COLUMN(Entrées!$C$37)+($C226-1),4,TRUE,"Entrées")))</f>
        <v>1263.5</v>
      </c>
      <c r="S226" s="28">
        <f ca="1">IF($D226&gt;$D$8,"",INDIRECT(ADDRESS(ROW(Entrées!$C$37)+($D226-1)*24+S$11,COLUMN(Entrées!$C$37)+($C226-1),4,TRUE,"Entrées")))</f>
        <v>1258.5</v>
      </c>
      <c r="T226" s="28">
        <f ca="1">IF($D226&gt;$D$8,"",INDIRECT(ADDRESS(ROW(Entrées!$C$37)+($D226-1)*24+T$11,COLUMN(Entrées!$C$37)+($C226-1),4,TRUE,"Entrées")))</f>
        <v>1295</v>
      </c>
      <c r="U226" s="28">
        <f ca="1">IF($D226&gt;$D$8,"",INDIRECT(ADDRESS(ROW(Entrées!$C$37)+($D226-1)*24+U$11,COLUMN(Entrées!$C$37)+($C226-1),4,TRUE,"Entrées")))</f>
        <v>1294.5</v>
      </c>
      <c r="V226" s="28">
        <f ca="1">IF($D226&gt;$D$8,"",INDIRECT(ADDRESS(ROW(Entrées!$C$37)+($D226-1)*24+V$11,COLUMN(Entrées!$C$37)+($C226-1),4,TRUE,"Entrées")))</f>
        <v>1269</v>
      </c>
      <c r="W226" s="28">
        <f ca="1">IF($D226&gt;$D$8,"",INDIRECT(ADDRESS(ROW(Entrées!$C$37)+($D226-1)*24+W$11,COLUMN(Entrées!$C$37)+($C226-1),4,TRUE,"Entrées")))</f>
        <v>1174.5</v>
      </c>
      <c r="X226" s="28">
        <f ca="1">IF($D226&gt;$D$8,"",INDIRECT(ADDRESS(ROW(Entrées!$C$37)+($D226-1)*24+X$11,COLUMN(Entrées!$C$37)+($C226-1),4,TRUE,"Entrées")))</f>
        <v>1124</v>
      </c>
      <c r="Y226" s="28">
        <f ca="1">IF($D226&gt;$D$8,"",INDIRECT(ADDRESS(ROW(Entrées!$C$37)+($D226-1)*24+Y$11,COLUMN(Entrées!$C$37)+($C226-1),4,TRUE,"Entrées")))</f>
        <v>1153.5</v>
      </c>
      <c r="Z226" s="28">
        <f ca="1">IF($D226&gt;$D$8,"",INDIRECT(ADDRESS(ROW(Entrées!$C$37)+($D226-1)*24+Z$11,COLUMN(Entrées!$C$37)+($C226-1),4,TRUE,"Entrées")))</f>
        <v>1035.5</v>
      </c>
      <c r="AA226" s="28">
        <f ca="1">IF($D226&gt;$D$8,"",INDIRECT(ADDRESS(ROW(Entrées!$C$37)+($D226-1)*24+AA$11,COLUMN(Entrées!$C$37)+($C226-1),4,TRUE,"Entrées")))</f>
        <v>1030.5</v>
      </c>
      <c r="AB226" s="28">
        <f ca="1">IF($D226&gt;$D$8,"",INDIRECT(ADDRESS(ROW(Entrées!$C$37)+($D226-1)*24+AB$11,COLUMN(Entrées!$C$37)+($C226-1),4,TRUE,"Entrées")))</f>
        <v>1001.5</v>
      </c>
      <c r="AC226" s="11"/>
      <c r="AD226" s="40">
        <f t="shared" ca="1" si="217"/>
        <v>1131.1458333333333</v>
      </c>
      <c r="AE226" s="40">
        <f t="shared" ca="1" si="219"/>
        <v>1295</v>
      </c>
      <c r="AF226" s="40">
        <f t="shared" ca="1" si="220"/>
        <v>987.5</v>
      </c>
      <c r="AG226" s="4"/>
      <c r="AH226" s="11">
        <f>Entrées!A253</f>
        <v>10</v>
      </c>
      <c r="AI226" s="13">
        <f>Entrées!B253</f>
        <v>0</v>
      </c>
      <c r="AJ226" s="31">
        <f t="shared" ca="1" si="246"/>
        <v>55625.834722222207</v>
      </c>
      <c r="AK226" s="31">
        <f t="shared" ca="1" si="222"/>
        <v>55155.277777777781</v>
      </c>
      <c r="AL226" s="31">
        <f t="shared" ca="1" si="223"/>
        <v>55132.569444444431</v>
      </c>
      <c r="AM226" s="31">
        <f t="shared" ca="1" si="224"/>
        <v>439.35972222222233</v>
      </c>
      <c r="AN226" s="31">
        <f t="shared" ca="1" si="225"/>
        <v>2143.2847222222222</v>
      </c>
      <c r="AO226" s="31">
        <f t="shared" ca="1" si="226"/>
        <v>1711.4715277777773</v>
      </c>
      <c r="AP226" s="31">
        <f t="shared" ca="1" si="227"/>
        <v>43686.806944444448</v>
      </c>
      <c r="AQ226" s="31">
        <f t="shared" ca="1" si="228"/>
        <v>2048.2006944444447</v>
      </c>
      <c r="AR226" s="31">
        <f t="shared" ca="1" si="229"/>
        <v>467.57708333333329</v>
      </c>
      <c r="AS226" s="31">
        <f t="shared" ca="1" si="230"/>
        <v>9872.0041666666693</v>
      </c>
      <c r="AT226" s="31">
        <f t="shared" ca="1" si="231"/>
        <v>-752.91041666666672</v>
      </c>
      <c r="AU226" s="31">
        <f t="shared" ca="1" si="232"/>
        <v>580.30277777777769</v>
      </c>
      <c r="AV226" s="31">
        <f t="shared" ca="1" si="233"/>
        <v>-4570.3041666666659</v>
      </c>
      <c r="AW226" s="31">
        <f t="shared" ca="1" si="234"/>
        <v>53.39583333333335</v>
      </c>
      <c r="AX226" s="31">
        <f t="shared" ca="1" si="235"/>
        <v>1401.9361111111111</v>
      </c>
      <c r="AY226" s="31">
        <f t="shared" ca="1" si="236"/>
        <v>-1132.0805555555555</v>
      </c>
      <c r="AZ226" s="31">
        <f t="shared" ca="1" si="237"/>
        <v>-2177.1819444444441</v>
      </c>
      <c r="BA226" s="31">
        <f t="shared" ca="1" si="238"/>
        <v>644.8125</v>
      </c>
      <c r="BB226" s="31">
        <f t="shared" ca="1" si="239"/>
        <v>-1410.101388888889</v>
      </c>
      <c r="BC226" s="31">
        <f t="shared" ca="1" si="240"/>
        <v>-1800.2902777777781</v>
      </c>
      <c r="BD226" s="11"/>
      <c r="BE226" s="4"/>
      <c r="BF226" s="11">
        <f t="shared" si="241"/>
        <v>10</v>
      </c>
      <c r="BG226" s="11">
        <f t="shared" si="247"/>
        <v>0</v>
      </c>
      <c r="BH226" s="32">
        <f>IF($BF226&gt;$Y$7,"",IF(AND($BF226=$Y$7,$BG226=23),"",Entrées!C254-Entrées!C253))</f>
        <v>-4038</v>
      </c>
      <c r="BI226" s="32">
        <f>IF($BF226&gt;$Y$7,"",IF(AND($BF226=$Y$7,$BG226=23),"",Entrées!D254-Entrées!D253))</f>
        <v>-2837.5</v>
      </c>
      <c r="BJ226" s="32">
        <f>IF($BF226&gt;$Y$7,"",IF(AND($BF226=$Y$7,$BG226=23),"",Entrées!E254-Entrées!E253))</f>
        <v>-2775</v>
      </c>
      <c r="BK226" s="32">
        <f>IF($BF226&gt;$Y$7,"",IF(AND($BF226=$Y$7,$BG226=23),"",Entrées!F254-Entrées!F253))</f>
        <v>-1</v>
      </c>
      <c r="BL226" s="32">
        <f>IF($BF226&gt;$Y$7,"",IF(AND($BF226=$Y$7,$BG226=23),"",Entrées!G254-Entrées!G253))</f>
        <v>-430</v>
      </c>
      <c r="BM226" s="32">
        <f>IF($BF226&gt;$Y$7,"",IF(AND($BF226=$Y$7,$BG226=23),"",Entrées!H254-Entrées!H253))</f>
        <v>-181.5</v>
      </c>
      <c r="BN226" s="32">
        <f>IF($BF226&gt;$Y$7,"",IF(AND($BF226=$Y$7,$BG226=23),"",Entrées!I254-Entrées!I253))</f>
        <v>-511.5</v>
      </c>
      <c r="BO226" s="32">
        <f>IF($BF226&gt;$Y$7,"",IF(AND($BF226=$Y$7,$BG226=23),"",Entrées!J254-Entrées!J253))</f>
        <v>33</v>
      </c>
      <c r="BP226" s="32">
        <f>IF($BF226&gt;$Y$7,"",IF(AND($BF226=$Y$7,$BG226=23),"",Entrées!K254-Entrées!K253))</f>
        <v>0</v>
      </c>
      <c r="BQ226" s="32">
        <f>IF($BF226&gt;$Y$7,"",IF(AND($BF226=$Y$7,$BG226=23),"",Entrées!L254-Entrées!L253))</f>
        <v>-1054</v>
      </c>
      <c r="BR226" s="32">
        <f>IF($BF226&gt;$Y$7,"",IF(AND($BF226=$Y$7,$BG226=23),"",Entrées!M254-Entrées!M253))</f>
        <v>-1035</v>
      </c>
      <c r="BS226" s="32">
        <f>IF($BF226&gt;$Y$7,"",IF(AND($BF226=$Y$7,$BG226=23),"",Entrées!N254-Entrées!N253))</f>
        <v>3.5</v>
      </c>
      <c r="BT226" s="32">
        <f>IF($BF226&gt;$Y$7,"",IF(AND($BF226=$Y$7,$BG226=23),"",Entrées!O254-Entrées!O253))</f>
        <v>-862.5</v>
      </c>
      <c r="BU226" s="32">
        <f>IF($BF226&gt;$Y$7,"",IF(AND($BF226=$Y$7,$BG226=23),"",Entrées!P254-Entrées!P253))</f>
        <v>-3.5</v>
      </c>
      <c r="BV226" s="32">
        <f>IF($BF226&gt;$Y$7,"",IF(AND($BF226=$Y$7,$BG226=23),"",Entrées!Q254-Entrées!Q253))</f>
        <v>0</v>
      </c>
      <c r="BW226" s="32">
        <f>IF($BF226&gt;$Y$7,"",IF(AND($BF226=$Y$7,$BG226=23),"",Entrées!R254-Entrées!R253))</f>
        <v>582</v>
      </c>
      <c r="BX226" s="32">
        <f>IF($BF226&gt;$Y$7,"",IF(AND($BF226=$Y$7,$BG226=23),"",Entrées!S254-Entrées!S253))</f>
        <v>-425</v>
      </c>
      <c r="BY226" s="32">
        <f>IF($BF226&gt;$Y$7,"",IF(AND($BF226=$Y$7,$BG226=23),"",Entrées!T254-Entrées!T253))</f>
        <v>-100</v>
      </c>
      <c r="BZ226" s="32">
        <f>IF($BF226&gt;$Y$7,"",IF(AND($BF226=$Y$7,$BG226=23),"",Entrées!U254-Entrées!U253))</f>
        <v>-94</v>
      </c>
      <c r="CA226" s="32">
        <f>IF($BF226&gt;$Y$7,"",IF(AND($BF226=$Y$7,$BG226=23),"",Entrées!V254-Entrées!V253))</f>
        <v>-86</v>
      </c>
      <c r="CB226" s="4"/>
      <c r="CC226" s="4"/>
      <c r="CD226" s="33">
        <f>IF($BF226&lt;=$Y$7,Entrées!J253/CD$2,"")</f>
        <v>0.4905263157894737</v>
      </c>
      <c r="CE226" s="33">
        <f>IF($BF226&lt;=$Y$7,Entrées!K253/CE$2,"")</f>
        <v>0</v>
      </c>
      <c r="CF226" s="11">
        <f t="shared" si="242"/>
        <v>7600</v>
      </c>
      <c r="CG226" s="11">
        <f t="shared" si="243"/>
        <v>4200</v>
      </c>
      <c r="CH226" s="52">
        <f t="shared" si="244"/>
        <v>0.26950009137426939</v>
      </c>
      <c r="CI226" s="52">
        <f t="shared" si="245"/>
        <v>0.11132787698412699</v>
      </c>
      <c r="CK226" s="11"/>
      <c r="CL226" s="4"/>
      <c r="CM226" s="11"/>
      <c r="CN226" s="11"/>
      <c r="CO226" s="4"/>
    </row>
    <row r="227" spans="1:93">
      <c r="A227" s="11"/>
      <c r="B227" s="11"/>
      <c r="C227" s="11">
        <f t="shared" si="221"/>
        <v>6</v>
      </c>
      <c r="D227" s="27">
        <f t="shared" si="218"/>
        <v>31</v>
      </c>
      <c r="E227" s="28" t="str">
        <f ca="1">IF($D227&gt;$D$8,"",INDIRECT(ADDRESS(ROW(Entrées!$C$37)+($D227-1)*24+E$11,COLUMN(Entrées!$C$37)+($C227-1),4,TRUE,"Entrées")))</f>
        <v/>
      </c>
      <c r="F227" s="28" t="str">
        <f ca="1">IF($D227&gt;$D$8,"",INDIRECT(ADDRESS(ROW(Entrées!$C$37)+($D227-1)*24+F$11,COLUMN(Entrées!$C$37)+($C227-1),4,TRUE,"Entrées")))</f>
        <v/>
      </c>
      <c r="G227" s="28" t="str">
        <f ca="1">IF($D227&gt;$D$8,"",INDIRECT(ADDRESS(ROW(Entrées!$C$37)+($D227-1)*24+G$11,COLUMN(Entrées!$C$37)+($C227-1),4,TRUE,"Entrées")))</f>
        <v/>
      </c>
      <c r="H227" s="28" t="str">
        <f ca="1">IF($D227&gt;$D$8,"",INDIRECT(ADDRESS(ROW(Entrées!$C$37)+($D227-1)*24+H$11,COLUMN(Entrées!$C$37)+($C227-1),4,TRUE,"Entrées")))</f>
        <v/>
      </c>
      <c r="I227" s="28" t="str">
        <f ca="1">IF($D227&gt;$D$8,"",INDIRECT(ADDRESS(ROW(Entrées!$C$37)+($D227-1)*24+I$11,COLUMN(Entrées!$C$37)+($C227-1),4,TRUE,"Entrées")))</f>
        <v/>
      </c>
      <c r="J227" s="28" t="str">
        <f ca="1">IF($D227&gt;$D$8,"",INDIRECT(ADDRESS(ROW(Entrées!$C$37)+($D227-1)*24+J$11,COLUMN(Entrées!$C$37)+($C227-1),4,TRUE,"Entrées")))</f>
        <v/>
      </c>
      <c r="K227" s="28" t="str">
        <f ca="1">IF($D227&gt;$D$8,"",INDIRECT(ADDRESS(ROW(Entrées!$C$37)+($D227-1)*24+K$11,COLUMN(Entrées!$C$37)+($C227-1),4,TRUE,"Entrées")))</f>
        <v/>
      </c>
      <c r="L227" s="28" t="str">
        <f ca="1">IF($D227&gt;$D$8,"",INDIRECT(ADDRESS(ROW(Entrées!$C$37)+($D227-1)*24+L$11,COLUMN(Entrées!$C$37)+($C227-1),4,TRUE,"Entrées")))</f>
        <v/>
      </c>
      <c r="M227" s="28" t="str">
        <f ca="1">IF($D227&gt;$D$8,"",INDIRECT(ADDRESS(ROW(Entrées!$C$37)+($D227-1)*24+M$11,COLUMN(Entrées!$C$37)+($C227-1),4,TRUE,"Entrées")))</f>
        <v/>
      </c>
      <c r="N227" s="28" t="str">
        <f ca="1">IF($D227&gt;$D$8,"",INDIRECT(ADDRESS(ROW(Entrées!$C$37)+($D227-1)*24+N$11,COLUMN(Entrées!$C$37)+($C227-1),4,TRUE,"Entrées")))</f>
        <v/>
      </c>
      <c r="O227" s="28" t="str">
        <f ca="1">IF($D227&gt;$D$8,"",INDIRECT(ADDRESS(ROW(Entrées!$C$37)+($D227-1)*24+O$11,COLUMN(Entrées!$C$37)+($C227-1),4,TRUE,"Entrées")))</f>
        <v/>
      </c>
      <c r="P227" s="28" t="str">
        <f ca="1">IF($D227&gt;$D$8,"",INDIRECT(ADDRESS(ROW(Entrées!$C$37)+($D227-1)*24+P$11,COLUMN(Entrées!$C$37)+($C227-1),4,TRUE,"Entrées")))</f>
        <v/>
      </c>
      <c r="Q227" s="28" t="str">
        <f ca="1">IF($D227&gt;$D$8,"",INDIRECT(ADDRESS(ROW(Entrées!$C$37)+($D227-1)*24+Q$11,COLUMN(Entrées!$C$37)+($C227-1),4,TRUE,"Entrées")))</f>
        <v/>
      </c>
      <c r="R227" s="28" t="str">
        <f ca="1">IF($D227&gt;$D$8,"",INDIRECT(ADDRESS(ROW(Entrées!$C$37)+($D227-1)*24+R$11,COLUMN(Entrées!$C$37)+($C227-1),4,TRUE,"Entrées")))</f>
        <v/>
      </c>
      <c r="S227" s="28" t="str">
        <f ca="1">IF($D227&gt;$D$8,"",INDIRECT(ADDRESS(ROW(Entrées!$C$37)+($D227-1)*24+S$11,COLUMN(Entrées!$C$37)+($C227-1),4,TRUE,"Entrées")))</f>
        <v/>
      </c>
      <c r="T227" s="28" t="str">
        <f ca="1">IF($D227&gt;$D$8,"",INDIRECT(ADDRESS(ROW(Entrées!$C$37)+($D227-1)*24+T$11,COLUMN(Entrées!$C$37)+($C227-1),4,TRUE,"Entrées")))</f>
        <v/>
      </c>
      <c r="U227" s="28" t="str">
        <f ca="1">IF($D227&gt;$D$8,"",INDIRECT(ADDRESS(ROW(Entrées!$C$37)+($D227-1)*24+U$11,COLUMN(Entrées!$C$37)+($C227-1),4,TRUE,"Entrées")))</f>
        <v/>
      </c>
      <c r="V227" s="28" t="str">
        <f ca="1">IF($D227&gt;$D$8,"",INDIRECT(ADDRESS(ROW(Entrées!$C$37)+($D227-1)*24+V$11,COLUMN(Entrées!$C$37)+($C227-1),4,TRUE,"Entrées")))</f>
        <v/>
      </c>
      <c r="W227" s="28" t="str">
        <f ca="1">IF($D227&gt;$D$8,"",INDIRECT(ADDRESS(ROW(Entrées!$C$37)+($D227-1)*24+W$11,COLUMN(Entrées!$C$37)+($C227-1),4,TRUE,"Entrées")))</f>
        <v/>
      </c>
      <c r="X227" s="28" t="str">
        <f ca="1">IF($D227&gt;$D$8,"",INDIRECT(ADDRESS(ROW(Entrées!$C$37)+($D227-1)*24+X$11,COLUMN(Entrées!$C$37)+($C227-1),4,TRUE,"Entrées")))</f>
        <v/>
      </c>
      <c r="Y227" s="28" t="str">
        <f ca="1">IF($D227&gt;$D$8,"",INDIRECT(ADDRESS(ROW(Entrées!$C$37)+($D227-1)*24+Y$11,COLUMN(Entrées!$C$37)+($C227-1),4,TRUE,"Entrées")))</f>
        <v/>
      </c>
      <c r="Z227" s="28" t="str">
        <f ca="1">IF($D227&gt;$D$8,"",INDIRECT(ADDRESS(ROW(Entrées!$C$37)+($D227-1)*24+Z$11,COLUMN(Entrées!$C$37)+($C227-1),4,TRUE,"Entrées")))</f>
        <v/>
      </c>
      <c r="AA227" s="28" t="str">
        <f ca="1">IF($D227&gt;$D$8,"",INDIRECT(ADDRESS(ROW(Entrées!$C$37)+($D227-1)*24+AA$11,COLUMN(Entrées!$C$37)+($C227-1),4,TRUE,"Entrées")))</f>
        <v/>
      </c>
      <c r="AB227" s="28" t="str">
        <f ca="1">IF($D227&gt;$D$8,"",INDIRECT(ADDRESS(ROW(Entrées!$C$37)+($D227-1)*24+AB$11,COLUMN(Entrées!$C$37)+($C227-1),4,TRUE,"Entrées")))</f>
        <v/>
      </c>
      <c r="AC227" s="11"/>
      <c r="AD227" s="40">
        <f t="shared" ca="1" si="217"/>
        <v>0</v>
      </c>
      <c r="AE227" s="40">
        <f t="shared" ca="1" si="219"/>
        <v>0</v>
      </c>
      <c r="AF227" s="40">
        <f t="shared" ca="1" si="220"/>
        <v>0</v>
      </c>
      <c r="AG227" s="4"/>
      <c r="AH227" s="11">
        <f>Entrées!A254</f>
        <v>10</v>
      </c>
      <c r="AI227" s="13">
        <f>Entrées!B254</f>
        <v>1</v>
      </c>
      <c r="AJ227" s="31">
        <f t="shared" ca="1" si="246"/>
        <v>55625.834722222207</v>
      </c>
      <c r="AK227" s="31">
        <f t="shared" ca="1" si="222"/>
        <v>55155.277777777781</v>
      </c>
      <c r="AL227" s="31">
        <f t="shared" ca="1" si="223"/>
        <v>55132.569444444431</v>
      </c>
      <c r="AM227" s="31">
        <f t="shared" ca="1" si="224"/>
        <v>439.35972222222233</v>
      </c>
      <c r="AN227" s="31">
        <f t="shared" ca="1" si="225"/>
        <v>2143.2847222222222</v>
      </c>
      <c r="AO227" s="31">
        <f t="shared" ca="1" si="226"/>
        <v>1711.4715277777773</v>
      </c>
      <c r="AP227" s="31">
        <f t="shared" ca="1" si="227"/>
        <v>43686.806944444448</v>
      </c>
      <c r="AQ227" s="31">
        <f t="shared" ca="1" si="228"/>
        <v>2048.2006944444447</v>
      </c>
      <c r="AR227" s="31">
        <f t="shared" ca="1" si="229"/>
        <v>467.57708333333329</v>
      </c>
      <c r="AS227" s="31">
        <f t="shared" ca="1" si="230"/>
        <v>9872.0041666666693</v>
      </c>
      <c r="AT227" s="31">
        <f t="shared" ca="1" si="231"/>
        <v>-752.91041666666672</v>
      </c>
      <c r="AU227" s="31">
        <f t="shared" ca="1" si="232"/>
        <v>580.30277777777769</v>
      </c>
      <c r="AV227" s="31">
        <f t="shared" ca="1" si="233"/>
        <v>-4570.3041666666659</v>
      </c>
      <c r="AW227" s="31">
        <f t="shared" ca="1" si="234"/>
        <v>53.39583333333335</v>
      </c>
      <c r="AX227" s="31">
        <f t="shared" ca="1" si="235"/>
        <v>1401.9361111111111</v>
      </c>
      <c r="AY227" s="31">
        <f t="shared" ca="1" si="236"/>
        <v>-1132.0805555555555</v>
      </c>
      <c r="AZ227" s="31">
        <f t="shared" ca="1" si="237"/>
        <v>-2177.1819444444441</v>
      </c>
      <c r="BA227" s="31">
        <f t="shared" ca="1" si="238"/>
        <v>644.8125</v>
      </c>
      <c r="BB227" s="31">
        <f t="shared" ca="1" si="239"/>
        <v>-1410.101388888889</v>
      </c>
      <c r="BC227" s="31">
        <f t="shared" ca="1" si="240"/>
        <v>-1800.2902777777781</v>
      </c>
      <c r="BD227" s="11"/>
      <c r="BE227" s="4"/>
      <c r="BF227" s="11">
        <f t="shared" si="241"/>
        <v>10</v>
      </c>
      <c r="BG227" s="11">
        <f t="shared" si="247"/>
        <v>1</v>
      </c>
      <c r="BH227" s="32">
        <f>IF($BF227&gt;$Y$7,"",IF(AND($BF227=$Y$7,$BG227=23),"",Entrées!C255-Entrées!C254))</f>
        <v>-1014.5</v>
      </c>
      <c r="BI227" s="32">
        <f>IF($BF227&gt;$Y$7,"",IF(AND($BF227=$Y$7,$BG227=23),"",Entrées!D255-Entrées!D254))</f>
        <v>-1375</v>
      </c>
      <c r="BJ227" s="32">
        <f>IF($BF227&gt;$Y$7,"",IF(AND($BF227=$Y$7,$BG227=23),"",Entrées!E255-Entrées!E254))</f>
        <v>-1162.5</v>
      </c>
      <c r="BK227" s="32">
        <f>IF($BF227&gt;$Y$7,"",IF(AND($BF227=$Y$7,$BG227=23),"",Entrées!F255-Entrées!F254))</f>
        <v>43</v>
      </c>
      <c r="BL227" s="32">
        <f>IF($BF227&gt;$Y$7,"",IF(AND($BF227=$Y$7,$BG227=23),"",Entrées!G255-Entrées!G254))</f>
        <v>-33.5</v>
      </c>
      <c r="BM227" s="32">
        <f>IF($BF227&gt;$Y$7,"",IF(AND($BF227=$Y$7,$BG227=23),"",Entrées!H255-Entrées!H254))</f>
        <v>-222.5</v>
      </c>
      <c r="BN227" s="32">
        <f>IF($BF227&gt;$Y$7,"",IF(AND($BF227=$Y$7,$BG227=23),"",Entrées!I255-Entrées!I254))</f>
        <v>173.5</v>
      </c>
      <c r="BO227" s="32">
        <f>IF($BF227&gt;$Y$7,"",IF(AND($BF227=$Y$7,$BG227=23),"",Entrées!J255-Entrées!J254))</f>
        <v>69</v>
      </c>
      <c r="BP227" s="32">
        <f>IF($BF227&gt;$Y$7,"",IF(AND($BF227=$Y$7,$BG227=23),"",Entrées!K255-Entrées!K254))</f>
        <v>0</v>
      </c>
      <c r="BQ227" s="32">
        <f>IF($BF227&gt;$Y$7,"",IF(AND($BF227=$Y$7,$BG227=23),"",Entrées!L255-Entrées!L254))</f>
        <v>-259</v>
      </c>
      <c r="BR227" s="32">
        <f>IF($BF227&gt;$Y$7,"",IF(AND($BF227=$Y$7,$BG227=23),"",Entrées!M255-Entrées!M254))</f>
        <v>-429.5</v>
      </c>
      <c r="BS227" s="32">
        <f>IF($BF227&gt;$Y$7,"",IF(AND($BF227=$Y$7,$BG227=23),"",Entrées!N255-Entrées!N254))</f>
        <v>5</v>
      </c>
      <c r="BT227" s="32">
        <f>IF($BF227&gt;$Y$7,"",IF(AND($BF227=$Y$7,$BG227=23),"",Entrées!O255-Entrées!O254))</f>
        <v>-359.5</v>
      </c>
      <c r="BU227" s="32">
        <f>IF($BF227&gt;$Y$7,"",IF(AND($BF227=$Y$7,$BG227=23),"",Entrées!P255-Entrées!P254))</f>
        <v>-1</v>
      </c>
      <c r="BV227" s="32">
        <f>IF($BF227&gt;$Y$7,"",IF(AND($BF227=$Y$7,$BG227=23),"",Entrées!Q255-Entrées!Q254))</f>
        <v>-84</v>
      </c>
      <c r="BW227" s="32">
        <f>IF($BF227&gt;$Y$7,"",IF(AND($BF227=$Y$7,$BG227=23),"",Entrées!R255-Entrées!R254))</f>
        <v>-722</v>
      </c>
      <c r="BX227" s="32">
        <f>IF($BF227&gt;$Y$7,"",IF(AND($BF227=$Y$7,$BG227=23),"",Entrées!S255-Entrées!S254))</f>
        <v>-84</v>
      </c>
      <c r="BY227" s="32">
        <f>IF($BF227&gt;$Y$7,"",IF(AND($BF227=$Y$7,$BG227=23),"",Entrées!T255-Entrées!T254))</f>
        <v>0</v>
      </c>
      <c r="BZ227" s="32">
        <f>IF($BF227&gt;$Y$7,"",IF(AND($BF227=$Y$7,$BG227=23),"",Entrées!U255-Entrées!U254))</f>
        <v>421</v>
      </c>
      <c r="CA227" s="32">
        <f>IF($BF227&gt;$Y$7,"",IF(AND($BF227=$Y$7,$BG227=23),"",Entrées!V255-Entrées!V254))</f>
        <v>-194</v>
      </c>
      <c r="CB227" s="4"/>
      <c r="CC227" s="4"/>
      <c r="CD227" s="33">
        <f>IF($BF227&lt;=$Y$7,Entrées!J254/CD$2,"")</f>
        <v>0.49486842105263157</v>
      </c>
      <c r="CE227" s="33">
        <f>IF($BF227&lt;=$Y$7,Entrées!K254/CE$2,"")</f>
        <v>0</v>
      </c>
      <c r="CF227" s="11">
        <f t="shared" si="242"/>
        <v>7600</v>
      </c>
      <c r="CG227" s="11">
        <f t="shared" si="243"/>
        <v>4200</v>
      </c>
      <c r="CH227" s="52">
        <f t="shared" si="244"/>
        <v>0.26950009137426939</v>
      </c>
      <c r="CI227" s="52">
        <f t="shared" si="245"/>
        <v>0.11132787698412699</v>
      </c>
      <c r="CK227" s="11"/>
      <c r="CL227" s="4"/>
      <c r="CM227" s="11"/>
      <c r="CN227" s="11"/>
      <c r="CO227" s="4"/>
    </row>
    <row r="228" spans="1:93">
      <c r="C228" s="29" t="s">
        <v>93</v>
      </c>
      <c r="D228" s="29"/>
      <c r="E228" s="30">
        <f ca="1">SUM(E197:E227)/$D$8</f>
        <v>1449.8</v>
      </c>
      <c r="F228" s="30">
        <f t="shared" ref="F228" ca="1" si="248">SUM(F197:F227)/$D$8</f>
        <v>1240.1666666666667</v>
      </c>
      <c r="G228" s="30">
        <f t="shared" ref="G228" ca="1" si="249">SUM(G197:G227)/$D$8</f>
        <v>1173.6333333333334</v>
      </c>
      <c r="H228" s="30">
        <f t="shared" ref="H228" ca="1" si="250">SUM(H197:H227)/$D$8</f>
        <v>1144.4333333333334</v>
      </c>
      <c r="I228" s="30">
        <f t="shared" ref="I228" ca="1" si="251">SUM(I197:I227)/$D$8</f>
        <v>1147.8499999999999</v>
      </c>
      <c r="J228" s="30">
        <f t="shared" ref="J228" ca="1" si="252">SUM(J197:J227)/$D$8</f>
        <v>1201.8166666666666</v>
      </c>
      <c r="K228" s="30">
        <f t="shared" ref="K228" ca="1" si="253">SUM(K197:K227)/$D$8</f>
        <v>1411.05</v>
      </c>
      <c r="L228" s="30">
        <f t="shared" ref="L228" ca="1" si="254">SUM(L197:L227)/$D$8</f>
        <v>1815.4666666666667</v>
      </c>
      <c r="M228" s="30">
        <f t="shared" ref="M228" ca="1" si="255">SUM(M197:M227)/$D$8</f>
        <v>2060.8833333333332</v>
      </c>
      <c r="N228" s="30">
        <f t="shared" ref="N228" ca="1" si="256">SUM(N197:N227)/$D$8</f>
        <v>2101.3833333333332</v>
      </c>
      <c r="O228" s="30">
        <f t="shared" ref="O228" ca="1" si="257">SUM(O197:O227)/$D$8</f>
        <v>2107.4833333333331</v>
      </c>
      <c r="P228" s="30">
        <f t="shared" ref="P228" ca="1" si="258">SUM(P197:P227)/$D$8</f>
        <v>2051.8166666666666</v>
      </c>
      <c r="Q228" s="30">
        <f t="shared" ref="Q228" ca="1" si="259">SUM(Q197:Q227)/$D$8</f>
        <v>2001.6333333333334</v>
      </c>
      <c r="R228" s="30">
        <f t="shared" ref="R228" ca="1" si="260">SUM(R197:R227)/$D$8</f>
        <v>1954.15</v>
      </c>
      <c r="S228" s="30">
        <f t="shared" ref="S228" ca="1" si="261">SUM(S197:S227)/$D$8</f>
        <v>1898.5166666666667</v>
      </c>
      <c r="T228" s="30">
        <f t="shared" ref="T228" ca="1" si="262">SUM(T197:T227)/$D$8</f>
        <v>1858.15</v>
      </c>
      <c r="U228" s="30">
        <f t="shared" ref="U228" ca="1" si="263">SUM(U197:U227)/$D$8</f>
        <v>1815</v>
      </c>
      <c r="V228" s="30">
        <f t="shared" ref="V228" ca="1" si="264">SUM(V197:V227)/$D$8</f>
        <v>1808.1666666666667</v>
      </c>
      <c r="W228" s="30">
        <f t="shared" ref="W228" ca="1" si="265">SUM(W197:W227)/$D$8</f>
        <v>1830.5666666666666</v>
      </c>
      <c r="X228" s="30">
        <f t="shared" ref="X228" ca="1" si="266">SUM(X197:X227)/$D$8</f>
        <v>1878.7166666666667</v>
      </c>
      <c r="Y228" s="30">
        <f t="shared" ref="Y228" ca="1" si="267">SUM(Y197:Y227)/$D$8</f>
        <v>1871.7833333333333</v>
      </c>
      <c r="Z228" s="30">
        <f t="shared" ref="Z228" ca="1" si="268">SUM(Z197:Z227)/$D$8</f>
        <v>1861</v>
      </c>
      <c r="AA228" s="30">
        <f t="shared" ref="AA228" ca="1" si="269">SUM(AA197:AA227)/$D$8</f>
        <v>1758.4833333333333</v>
      </c>
      <c r="AB228" s="30">
        <f t="shared" ref="AB228" ca="1" si="270">SUM(AB197:AB227)/$D$8</f>
        <v>1633.3666666666666</v>
      </c>
      <c r="AC228" s="41"/>
      <c r="AD228" s="42">
        <f ca="1">SUM(INDIRECT(A215):INDIRECT(A216))/$D$8</f>
        <v>1711.4715277777773</v>
      </c>
      <c r="AE228" s="42">
        <f ca="1">MAX(INDIRECT(A217):INDIRECT(A218))</f>
        <v>5048.5</v>
      </c>
      <c r="AF228" s="42">
        <f ca="1">MIN(INDIRECT(A219):INDIRECT(A220))</f>
        <v>660.5</v>
      </c>
      <c r="AG228" s="25"/>
      <c r="AH228" s="11">
        <f>Entrées!A255</f>
        <v>10</v>
      </c>
      <c r="AI228" s="13">
        <f>Entrées!B255</f>
        <v>2</v>
      </c>
      <c r="AJ228" s="31">
        <f t="shared" ca="1" si="246"/>
        <v>55625.834722222207</v>
      </c>
      <c r="AK228" s="31">
        <f t="shared" ca="1" si="222"/>
        <v>55155.277777777781</v>
      </c>
      <c r="AL228" s="31">
        <f t="shared" ca="1" si="223"/>
        <v>55132.569444444431</v>
      </c>
      <c r="AM228" s="31">
        <f t="shared" ca="1" si="224"/>
        <v>439.35972222222233</v>
      </c>
      <c r="AN228" s="31">
        <f t="shared" ca="1" si="225"/>
        <v>2143.2847222222222</v>
      </c>
      <c r="AO228" s="31">
        <f t="shared" ca="1" si="226"/>
        <v>1711.4715277777773</v>
      </c>
      <c r="AP228" s="31">
        <f t="shared" ca="1" si="227"/>
        <v>43686.806944444448</v>
      </c>
      <c r="AQ228" s="31">
        <f t="shared" ca="1" si="228"/>
        <v>2048.2006944444447</v>
      </c>
      <c r="AR228" s="31">
        <f t="shared" ca="1" si="229"/>
        <v>467.57708333333329</v>
      </c>
      <c r="AS228" s="31">
        <f t="shared" ca="1" si="230"/>
        <v>9872.0041666666693</v>
      </c>
      <c r="AT228" s="31">
        <f t="shared" ca="1" si="231"/>
        <v>-752.91041666666672</v>
      </c>
      <c r="AU228" s="31">
        <f t="shared" ca="1" si="232"/>
        <v>580.30277777777769</v>
      </c>
      <c r="AV228" s="31">
        <f t="shared" ca="1" si="233"/>
        <v>-4570.3041666666659</v>
      </c>
      <c r="AW228" s="31">
        <f t="shared" ca="1" si="234"/>
        <v>53.39583333333335</v>
      </c>
      <c r="AX228" s="31">
        <f t="shared" ca="1" si="235"/>
        <v>1401.9361111111111</v>
      </c>
      <c r="AY228" s="31">
        <f t="shared" ca="1" si="236"/>
        <v>-1132.0805555555555</v>
      </c>
      <c r="AZ228" s="31">
        <f t="shared" ca="1" si="237"/>
        <v>-2177.1819444444441</v>
      </c>
      <c r="BA228" s="31">
        <f t="shared" ca="1" si="238"/>
        <v>644.8125</v>
      </c>
      <c r="BB228" s="31">
        <f t="shared" ca="1" si="239"/>
        <v>-1410.101388888889</v>
      </c>
      <c r="BC228" s="31">
        <f t="shared" ca="1" si="240"/>
        <v>-1800.2902777777781</v>
      </c>
      <c r="BD228" s="11"/>
      <c r="BE228" s="4"/>
      <c r="BF228" s="11">
        <f t="shared" si="241"/>
        <v>10</v>
      </c>
      <c r="BG228" s="11">
        <f t="shared" si="247"/>
        <v>2</v>
      </c>
      <c r="BH228" s="32">
        <f>IF($BF228&gt;$Y$7,"",IF(AND($BF228=$Y$7,$BG228=23),"",Entrées!C256-Entrées!C255))</f>
        <v>-2564.5</v>
      </c>
      <c r="BI228" s="32">
        <f>IF($BF228&gt;$Y$7,"",IF(AND($BF228=$Y$7,$BG228=23),"",Entrées!D256-Entrées!D255))</f>
        <v>-2900</v>
      </c>
      <c r="BJ228" s="32">
        <f>IF($BF228&gt;$Y$7,"",IF(AND($BF228=$Y$7,$BG228=23),"",Entrées!E256-Entrées!E255))</f>
        <v>-3137.5</v>
      </c>
      <c r="BK228" s="32">
        <f>IF($BF228&gt;$Y$7,"",IF(AND($BF228=$Y$7,$BG228=23),"",Entrées!F256-Entrées!F255))</f>
        <v>25.5</v>
      </c>
      <c r="BL228" s="32">
        <f>IF($BF228&gt;$Y$7,"",IF(AND($BF228=$Y$7,$BG228=23),"",Entrées!G256-Entrées!G255))</f>
        <v>-273.5</v>
      </c>
      <c r="BM228" s="32">
        <f>IF($BF228&gt;$Y$7,"",IF(AND($BF228=$Y$7,$BG228=23),"",Entrées!H256-Entrées!H255))</f>
        <v>-399.5</v>
      </c>
      <c r="BN228" s="32">
        <f>IF($BF228&gt;$Y$7,"",IF(AND($BF228=$Y$7,$BG228=23),"",Entrées!I256-Entrées!I255))</f>
        <v>-805.5</v>
      </c>
      <c r="BO228" s="32">
        <f>IF($BF228&gt;$Y$7,"",IF(AND($BF228=$Y$7,$BG228=23),"",Entrées!J256-Entrées!J255))</f>
        <v>-125</v>
      </c>
      <c r="BP228" s="32">
        <f>IF($BF228&gt;$Y$7,"",IF(AND($BF228=$Y$7,$BG228=23),"",Entrées!K256-Entrées!K255))</f>
        <v>0</v>
      </c>
      <c r="BQ228" s="32">
        <f>IF($BF228&gt;$Y$7,"",IF(AND($BF228=$Y$7,$BG228=23),"",Entrées!L256-Entrées!L255))</f>
        <v>-144</v>
      </c>
      <c r="BR228" s="32">
        <f>IF($BF228&gt;$Y$7,"",IF(AND($BF228=$Y$7,$BG228=23),"",Entrées!M256-Entrées!M255))</f>
        <v>-243.5</v>
      </c>
      <c r="BS228" s="32">
        <f>IF($BF228&gt;$Y$7,"",IF(AND($BF228=$Y$7,$BG228=23),"",Entrées!N256-Entrées!N255))</f>
        <v>2.5</v>
      </c>
      <c r="BT228" s="32">
        <f>IF($BF228&gt;$Y$7,"",IF(AND($BF228=$Y$7,$BG228=23),"",Entrées!O256-Entrées!O255))</f>
        <v>-603</v>
      </c>
      <c r="BU228" s="32">
        <f>IF($BF228&gt;$Y$7,"",IF(AND($BF228=$Y$7,$BG228=23),"",Entrées!P256-Entrées!P255))</f>
        <v>-3.5</v>
      </c>
      <c r="BV228" s="32">
        <f>IF($BF228&gt;$Y$7,"",IF(AND($BF228=$Y$7,$BG228=23),"",Entrées!Q256-Entrées!Q255))</f>
        <v>-205</v>
      </c>
      <c r="BW228" s="32">
        <f>IF($BF228&gt;$Y$7,"",IF(AND($BF228=$Y$7,$BG228=23),"",Entrées!R256-Entrées!R255))</f>
        <v>-279</v>
      </c>
      <c r="BX228" s="32">
        <f>IF($BF228&gt;$Y$7,"",IF(AND($BF228=$Y$7,$BG228=23),"",Entrées!S256-Entrées!S255))</f>
        <v>-31</v>
      </c>
      <c r="BY228" s="32">
        <f>IF($BF228&gt;$Y$7,"",IF(AND($BF228=$Y$7,$BG228=23),"",Entrées!T256-Entrées!T255))</f>
        <v>0</v>
      </c>
      <c r="BZ228" s="32">
        <f>IF($BF228&gt;$Y$7,"",IF(AND($BF228=$Y$7,$BG228=23),"",Entrées!U256-Entrées!U255))</f>
        <v>-149</v>
      </c>
      <c r="CA228" s="32">
        <f>IF($BF228&gt;$Y$7,"",IF(AND($BF228=$Y$7,$BG228=23),"",Entrées!V256-Entrées!V255))</f>
        <v>-27</v>
      </c>
      <c r="CB228" s="4"/>
      <c r="CC228" s="4"/>
      <c r="CD228" s="33">
        <f>IF($BF228&lt;=$Y$7,Entrées!J255/CD$2,"")</f>
        <v>0.50394736842105259</v>
      </c>
      <c r="CE228" s="33">
        <f>IF($BF228&lt;=$Y$7,Entrées!K255/CE$2,"")</f>
        <v>0</v>
      </c>
      <c r="CF228" s="11">
        <f t="shared" si="242"/>
        <v>7600</v>
      </c>
      <c r="CG228" s="11">
        <f t="shared" si="243"/>
        <v>4200</v>
      </c>
      <c r="CH228" s="52">
        <f t="shared" si="244"/>
        <v>0.26950009137426939</v>
      </c>
      <c r="CI228" s="52">
        <f t="shared" si="245"/>
        <v>0.11132787698412699</v>
      </c>
      <c r="CK228" s="11"/>
      <c r="CL228" s="4"/>
      <c r="CM228" s="11"/>
      <c r="CN228" s="11"/>
      <c r="CO228" s="4"/>
    </row>
    <row r="229" spans="1:93">
      <c r="C229" s="29" t="s">
        <v>140</v>
      </c>
      <c r="D229" s="29"/>
      <c r="E229" s="30">
        <f ca="1">MAX(E197:E227)</f>
        <v>3355.5</v>
      </c>
      <c r="F229" s="30">
        <f t="shared" ref="F229:AB229" ca="1" si="271">MAX(F197:F227)</f>
        <v>3196</v>
      </c>
      <c r="G229" s="30">
        <f t="shared" ca="1" si="271"/>
        <v>3172</v>
      </c>
      <c r="H229" s="30">
        <f t="shared" ca="1" si="271"/>
        <v>2882</v>
      </c>
      <c r="I229" s="30">
        <f t="shared" ca="1" si="271"/>
        <v>2813</v>
      </c>
      <c r="J229" s="30">
        <f t="shared" ca="1" si="271"/>
        <v>2821.5</v>
      </c>
      <c r="K229" s="30">
        <f t="shared" ca="1" si="271"/>
        <v>2989.5</v>
      </c>
      <c r="L229" s="30">
        <f t="shared" ca="1" si="271"/>
        <v>4473.5</v>
      </c>
      <c r="M229" s="30">
        <f t="shared" ca="1" si="271"/>
        <v>5048.5</v>
      </c>
      <c r="N229" s="30">
        <f t="shared" ca="1" si="271"/>
        <v>5048</v>
      </c>
      <c r="O229" s="30">
        <f t="shared" ca="1" si="271"/>
        <v>5019</v>
      </c>
      <c r="P229" s="30">
        <f t="shared" ca="1" si="271"/>
        <v>4869</v>
      </c>
      <c r="Q229" s="30">
        <f t="shared" ca="1" si="271"/>
        <v>4591</v>
      </c>
      <c r="R229" s="30">
        <f t="shared" ca="1" si="271"/>
        <v>4463</v>
      </c>
      <c r="S229" s="30">
        <f t="shared" ca="1" si="271"/>
        <v>4343</v>
      </c>
      <c r="T229" s="30">
        <f t="shared" ca="1" si="271"/>
        <v>4219</v>
      </c>
      <c r="U229" s="30">
        <f t="shared" ca="1" si="271"/>
        <v>4270</v>
      </c>
      <c r="V229" s="30">
        <f t="shared" ca="1" si="271"/>
        <v>4359.5</v>
      </c>
      <c r="W229" s="30">
        <f t="shared" ca="1" si="271"/>
        <v>4584.5</v>
      </c>
      <c r="X229" s="30">
        <f t="shared" ca="1" si="271"/>
        <v>4773.5</v>
      </c>
      <c r="Y229" s="30">
        <f t="shared" ca="1" si="271"/>
        <v>4784</v>
      </c>
      <c r="Z229" s="30">
        <f t="shared" ca="1" si="271"/>
        <v>4672</v>
      </c>
      <c r="AA229" s="30">
        <f t="shared" ca="1" si="271"/>
        <v>4651.5</v>
      </c>
      <c r="AB229" s="30">
        <f t="shared" ca="1" si="271"/>
        <v>4026.5</v>
      </c>
      <c r="AC229" s="41" t="s">
        <v>142</v>
      </c>
      <c r="AD229" s="42">
        <f ca="1">SUM(E228:AB228)/24</f>
        <v>1711.4715277777777</v>
      </c>
      <c r="AE229" s="42">
        <f ca="1">MAX(E229:AB229)</f>
        <v>5048.5</v>
      </c>
      <c r="AF229" s="42">
        <f ca="1">MIN(E230:AB230)</f>
        <v>660.5</v>
      </c>
      <c r="AG229" s="25"/>
      <c r="AH229" s="11">
        <f>Entrées!A256</f>
        <v>10</v>
      </c>
      <c r="AI229" s="13">
        <f>Entrées!B256</f>
        <v>3</v>
      </c>
      <c r="AJ229" s="31">
        <f t="shared" ca="1" si="246"/>
        <v>55625.834722222207</v>
      </c>
      <c r="AK229" s="31">
        <f t="shared" ca="1" si="222"/>
        <v>55155.277777777781</v>
      </c>
      <c r="AL229" s="31">
        <f t="shared" ca="1" si="223"/>
        <v>55132.569444444431</v>
      </c>
      <c r="AM229" s="31">
        <f t="shared" ca="1" si="224"/>
        <v>439.35972222222233</v>
      </c>
      <c r="AN229" s="31">
        <f t="shared" ca="1" si="225"/>
        <v>2143.2847222222222</v>
      </c>
      <c r="AO229" s="31">
        <f t="shared" ca="1" si="226"/>
        <v>1711.4715277777773</v>
      </c>
      <c r="AP229" s="31">
        <f t="shared" ca="1" si="227"/>
        <v>43686.806944444448</v>
      </c>
      <c r="AQ229" s="31">
        <f t="shared" ca="1" si="228"/>
        <v>2048.2006944444447</v>
      </c>
      <c r="AR229" s="31">
        <f t="shared" ca="1" si="229"/>
        <v>467.57708333333329</v>
      </c>
      <c r="AS229" s="31">
        <f t="shared" ca="1" si="230"/>
        <v>9872.0041666666693</v>
      </c>
      <c r="AT229" s="31">
        <f t="shared" ca="1" si="231"/>
        <v>-752.91041666666672</v>
      </c>
      <c r="AU229" s="31">
        <f t="shared" ca="1" si="232"/>
        <v>580.30277777777769</v>
      </c>
      <c r="AV229" s="31">
        <f t="shared" ca="1" si="233"/>
        <v>-4570.3041666666659</v>
      </c>
      <c r="AW229" s="31">
        <f t="shared" ca="1" si="234"/>
        <v>53.39583333333335</v>
      </c>
      <c r="AX229" s="31">
        <f t="shared" ca="1" si="235"/>
        <v>1401.9361111111111</v>
      </c>
      <c r="AY229" s="31">
        <f t="shared" ca="1" si="236"/>
        <v>-1132.0805555555555</v>
      </c>
      <c r="AZ229" s="31">
        <f t="shared" ca="1" si="237"/>
        <v>-2177.1819444444441</v>
      </c>
      <c r="BA229" s="31">
        <f t="shared" ca="1" si="238"/>
        <v>644.8125</v>
      </c>
      <c r="BB229" s="31">
        <f t="shared" ca="1" si="239"/>
        <v>-1410.101388888889</v>
      </c>
      <c r="BC229" s="31">
        <f t="shared" ca="1" si="240"/>
        <v>-1800.2902777777781</v>
      </c>
      <c r="BD229" s="11"/>
      <c r="BE229" s="4"/>
      <c r="BF229" s="11">
        <f t="shared" si="241"/>
        <v>10</v>
      </c>
      <c r="BG229" s="11">
        <f t="shared" si="247"/>
        <v>3</v>
      </c>
      <c r="BH229" s="32">
        <f>IF($BF229&gt;$Y$7,"",IF(AND($BF229=$Y$7,$BG229=23),"",Entrées!C257-Entrées!C256))</f>
        <v>-1592.5</v>
      </c>
      <c r="BI229" s="32">
        <f>IF($BF229&gt;$Y$7,"",IF(AND($BF229=$Y$7,$BG229=23),"",Entrées!D257-Entrées!D256))</f>
        <v>-1300</v>
      </c>
      <c r="BJ229" s="32">
        <f>IF($BF229&gt;$Y$7,"",IF(AND($BF229=$Y$7,$BG229=23),"",Entrées!E257-Entrées!E256))</f>
        <v>-1200</v>
      </c>
      <c r="BK229" s="32">
        <f>IF($BF229&gt;$Y$7,"",IF(AND($BF229=$Y$7,$BG229=23),"",Entrées!F257-Entrées!F256))</f>
        <v>64.5</v>
      </c>
      <c r="BL229" s="32">
        <f>IF($BF229&gt;$Y$7,"",IF(AND($BF229=$Y$7,$BG229=23),"",Entrées!G257-Entrées!G256))</f>
        <v>-296</v>
      </c>
      <c r="BM229" s="32">
        <f>IF($BF229&gt;$Y$7,"",IF(AND($BF229=$Y$7,$BG229=23),"",Entrées!H257-Entrées!H256))</f>
        <v>-61</v>
      </c>
      <c r="BN229" s="32">
        <f>IF($BF229&gt;$Y$7,"",IF(AND($BF229=$Y$7,$BG229=23),"",Entrées!I257-Entrées!I256))</f>
        <v>-174.5</v>
      </c>
      <c r="BO229" s="32">
        <f>IF($BF229&gt;$Y$7,"",IF(AND($BF229=$Y$7,$BG229=23),"",Entrées!J257-Entrées!J256))</f>
        <v>-165</v>
      </c>
      <c r="BP229" s="32">
        <f>IF($BF229&gt;$Y$7,"",IF(AND($BF229=$Y$7,$BG229=23),"",Entrées!K257-Entrées!K256))</f>
        <v>0</v>
      </c>
      <c r="BQ229" s="32">
        <f>IF($BF229&gt;$Y$7,"",IF(AND($BF229=$Y$7,$BG229=23),"",Entrées!L257-Entrées!L256))</f>
        <v>-129.5</v>
      </c>
      <c r="BR229" s="32">
        <f>IF($BF229&gt;$Y$7,"",IF(AND($BF229=$Y$7,$BG229=23),"",Entrées!M257-Entrées!M256))</f>
        <v>-328</v>
      </c>
      <c r="BS229" s="32">
        <f>IF($BF229&gt;$Y$7,"",IF(AND($BF229=$Y$7,$BG229=23),"",Entrées!N257-Entrées!N256))</f>
        <v>1</v>
      </c>
      <c r="BT229" s="32">
        <f>IF($BF229&gt;$Y$7,"",IF(AND($BF229=$Y$7,$BG229=23),"",Entrées!O257-Entrées!O256))</f>
        <v>-503.5</v>
      </c>
      <c r="BU229" s="32">
        <f>IF($BF229&gt;$Y$7,"",IF(AND($BF229=$Y$7,$BG229=23),"",Entrées!P257-Entrées!P256))</f>
        <v>-3</v>
      </c>
      <c r="BV229" s="32">
        <f>IF($BF229&gt;$Y$7,"",IF(AND($BF229=$Y$7,$BG229=23),"",Entrées!Q257-Entrées!Q256))</f>
        <v>-561</v>
      </c>
      <c r="BW229" s="32">
        <f>IF($BF229&gt;$Y$7,"",IF(AND($BF229=$Y$7,$BG229=23),"",Entrées!R257-Entrées!R256))</f>
        <v>0</v>
      </c>
      <c r="BX229" s="32">
        <f>IF($BF229&gt;$Y$7,"",IF(AND($BF229=$Y$7,$BG229=23),"",Entrées!S257-Entrées!S256))</f>
        <v>0</v>
      </c>
      <c r="BY229" s="32">
        <f>IF($BF229&gt;$Y$7,"",IF(AND($BF229=$Y$7,$BG229=23),"",Entrées!T257-Entrées!T256))</f>
        <v>0</v>
      </c>
      <c r="BZ229" s="32">
        <f>IF($BF229&gt;$Y$7,"",IF(AND($BF229=$Y$7,$BG229=23),"",Entrées!U257-Entrées!U256))</f>
        <v>-96</v>
      </c>
      <c r="CA229" s="32">
        <f>IF($BF229&gt;$Y$7,"",IF(AND($BF229=$Y$7,$BG229=23),"",Entrées!V257-Entrées!V256))</f>
        <v>13</v>
      </c>
      <c r="CB229" s="4"/>
      <c r="CC229" s="4"/>
      <c r="CD229" s="33">
        <f>IF($BF229&lt;=$Y$7,Entrées!J256/CD$2,"")</f>
        <v>0.48749999999999999</v>
      </c>
      <c r="CE229" s="33">
        <f>IF($BF229&lt;=$Y$7,Entrées!K256/CE$2,"")</f>
        <v>0</v>
      </c>
      <c r="CF229" s="11">
        <f t="shared" si="242"/>
        <v>7600</v>
      </c>
      <c r="CG229" s="11">
        <f t="shared" si="243"/>
        <v>4200</v>
      </c>
      <c r="CH229" s="52">
        <f t="shared" si="244"/>
        <v>0.26950009137426939</v>
      </c>
      <c r="CI229" s="52">
        <f t="shared" si="245"/>
        <v>0.11132787698412699</v>
      </c>
      <c r="CK229" s="11"/>
      <c r="CL229" s="4"/>
      <c r="CM229" s="11"/>
      <c r="CN229" s="11"/>
      <c r="CO229" s="4"/>
    </row>
    <row r="230" spans="1:93">
      <c r="C230" s="29" t="s">
        <v>141</v>
      </c>
      <c r="D230" s="29"/>
      <c r="E230" s="30">
        <f ca="1">MIN(E197:E227)</f>
        <v>676</v>
      </c>
      <c r="F230" s="30">
        <f t="shared" ref="F230:AB230" ca="1" si="272">MIN(F197:F227)</f>
        <v>669</v>
      </c>
      <c r="G230" s="30">
        <f t="shared" ca="1" si="272"/>
        <v>670</v>
      </c>
      <c r="H230" s="30">
        <f t="shared" ca="1" si="272"/>
        <v>676</v>
      </c>
      <c r="I230" s="30">
        <f t="shared" ca="1" si="272"/>
        <v>672.5</v>
      </c>
      <c r="J230" s="30">
        <f t="shared" ca="1" si="272"/>
        <v>691.5</v>
      </c>
      <c r="K230" s="30">
        <f t="shared" ca="1" si="272"/>
        <v>694</v>
      </c>
      <c r="L230" s="30">
        <f t="shared" ca="1" si="272"/>
        <v>695</v>
      </c>
      <c r="M230" s="30">
        <f t="shared" ca="1" si="272"/>
        <v>692.5</v>
      </c>
      <c r="N230" s="30">
        <f t="shared" ca="1" si="272"/>
        <v>676</v>
      </c>
      <c r="O230" s="30">
        <f t="shared" ca="1" si="272"/>
        <v>690</v>
      </c>
      <c r="P230" s="30">
        <f t="shared" ca="1" si="272"/>
        <v>716</v>
      </c>
      <c r="Q230" s="30">
        <f t="shared" ca="1" si="272"/>
        <v>662</v>
      </c>
      <c r="R230" s="30">
        <f t="shared" ca="1" si="272"/>
        <v>660.5</v>
      </c>
      <c r="S230" s="30">
        <f t="shared" ca="1" si="272"/>
        <v>696.5</v>
      </c>
      <c r="T230" s="30">
        <f t="shared" ca="1" si="272"/>
        <v>711.5</v>
      </c>
      <c r="U230" s="30">
        <f t="shared" ca="1" si="272"/>
        <v>708.5</v>
      </c>
      <c r="V230" s="30">
        <f t="shared" ca="1" si="272"/>
        <v>706.5</v>
      </c>
      <c r="W230" s="30">
        <f t="shared" ca="1" si="272"/>
        <v>726</v>
      </c>
      <c r="X230" s="30">
        <f t="shared" ca="1" si="272"/>
        <v>723.5</v>
      </c>
      <c r="Y230" s="30">
        <f t="shared" ca="1" si="272"/>
        <v>693</v>
      </c>
      <c r="Z230" s="30">
        <f t="shared" ca="1" si="272"/>
        <v>712</v>
      </c>
      <c r="AA230" s="30">
        <f t="shared" ca="1" si="272"/>
        <v>713.5</v>
      </c>
      <c r="AB230" s="30">
        <f t="shared" ca="1" si="272"/>
        <v>702.5</v>
      </c>
      <c r="AC230" s="11"/>
      <c r="AD230" s="42">
        <f ca="1">SUM(INDIRECT(ADDRESS(ROW($C$37),COLUMN($C$37)+($C196-1),4, TRUE,"Entrées")):INDIRECT(ADDRESS(ROW(INDIRECT($A$42)),COLUMN($C$37)+($C196-1),4,TRUE,"Entrées")))/Entrées!$P$11</f>
        <v>1711.4715277777777</v>
      </c>
      <c r="AE230" s="42">
        <f ca="1">MAX(INDIRECT(ADDRESS(ROW($C$37),COLUMN($C$37)+($C196-1),4, TRUE,"Entrées")):INDIRECT(ADDRESS(ROW(INDIRECT($A$42)),COLUMN($C$37)+($C196-1),4,TRUE,"Entrées")))</f>
        <v>5048.5</v>
      </c>
      <c r="AF230" s="42">
        <f ca="1">MIN(INDIRECT(ADDRESS(ROW($C$37),COLUMN($C$37)+($C196-1),4, TRUE,"Entrées")):INDIRECT(ADDRESS(ROW(INDIRECT($A$42)),COLUMN($C$37)+($C196-1),4,TRUE,"Entrées")))</f>
        <v>660.5</v>
      </c>
      <c r="AH230" s="11">
        <f>Entrées!A257</f>
        <v>10</v>
      </c>
      <c r="AI230" s="13">
        <f>Entrées!B257</f>
        <v>4</v>
      </c>
      <c r="AJ230" s="31">
        <f t="shared" ca="1" si="246"/>
        <v>55625.834722222207</v>
      </c>
      <c r="AK230" s="31">
        <f t="shared" ca="1" si="222"/>
        <v>55155.277777777781</v>
      </c>
      <c r="AL230" s="31">
        <f t="shared" ca="1" si="223"/>
        <v>55132.569444444431</v>
      </c>
      <c r="AM230" s="31">
        <f t="shared" ca="1" si="224"/>
        <v>439.35972222222233</v>
      </c>
      <c r="AN230" s="31">
        <f t="shared" ca="1" si="225"/>
        <v>2143.2847222222222</v>
      </c>
      <c r="AO230" s="31">
        <f t="shared" ca="1" si="226"/>
        <v>1711.4715277777773</v>
      </c>
      <c r="AP230" s="31">
        <f t="shared" ca="1" si="227"/>
        <v>43686.806944444448</v>
      </c>
      <c r="AQ230" s="31">
        <f t="shared" ca="1" si="228"/>
        <v>2048.2006944444447</v>
      </c>
      <c r="AR230" s="31">
        <f t="shared" ca="1" si="229"/>
        <v>467.57708333333329</v>
      </c>
      <c r="AS230" s="31">
        <f t="shared" ca="1" si="230"/>
        <v>9872.0041666666693</v>
      </c>
      <c r="AT230" s="31">
        <f t="shared" ca="1" si="231"/>
        <v>-752.91041666666672</v>
      </c>
      <c r="AU230" s="31">
        <f t="shared" ca="1" si="232"/>
        <v>580.30277777777769</v>
      </c>
      <c r="AV230" s="31">
        <f t="shared" ca="1" si="233"/>
        <v>-4570.3041666666659</v>
      </c>
      <c r="AW230" s="31">
        <f t="shared" ca="1" si="234"/>
        <v>53.39583333333335</v>
      </c>
      <c r="AX230" s="31">
        <f t="shared" ca="1" si="235"/>
        <v>1401.9361111111111</v>
      </c>
      <c r="AY230" s="31">
        <f t="shared" ca="1" si="236"/>
        <v>-1132.0805555555555</v>
      </c>
      <c r="AZ230" s="31">
        <f t="shared" ca="1" si="237"/>
        <v>-2177.1819444444441</v>
      </c>
      <c r="BA230" s="31">
        <f t="shared" ca="1" si="238"/>
        <v>644.8125</v>
      </c>
      <c r="BB230" s="31">
        <f t="shared" ca="1" si="239"/>
        <v>-1410.101388888889</v>
      </c>
      <c r="BC230" s="31">
        <f t="shared" ca="1" si="240"/>
        <v>-1800.2902777777781</v>
      </c>
      <c r="BD230" s="11"/>
      <c r="BE230" s="4"/>
      <c r="BF230" s="11">
        <f t="shared" si="241"/>
        <v>10</v>
      </c>
      <c r="BG230" s="11">
        <f t="shared" si="247"/>
        <v>4</v>
      </c>
      <c r="BH230" s="32">
        <f>IF($BF230&gt;$Y$7,"",IF(AND($BF230=$Y$7,$BG230=23),"",Entrées!C258-Entrées!C257))</f>
        <v>1084.5</v>
      </c>
      <c r="BI230" s="32">
        <f>IF($BF230&gt;$Y$7,"",IF(AND($BF230=$Y$7,$BG230=23),"",Entrées!D258-Entrées!D257))</f>
        <v>1700</v>
      </c>
      <c r="BJ230" s="32">
        <f>IF($BF230&gt;$Y$7,"",IF(AND($BF230=$Y$7,$BG230=23),"",Entrées!E258-Entrées!E257))</f>
        <v>2000</v>
      </c>
      <c r="BK230" s="32">
        <f>IF($BF230&gt;$Y$7,"",IF(AND($BF230=$Y$7,$BG230=23),"",Entrées!F258-Entrées!F257))</f>
        <v>132.5</v>
      </c>
      <c r="BL230" s="32">
        <f>IF($BF230&gt;$Y$7,"",IF(AND($BF230=$Y$7,$BG230=23),"",Entrées!G258-Entrées!G257))</f>
        <v>393.5</v>
      </c>
      <c r="BM230" s="32">
        <f>IF($BF230&gt;$Y$7,"",IF(AND($BF230=$Y$7,$BG230=23),"",Entrées!H258-Entrées!H257))</f>
        <v>50</v>
      </c>
      <c r="BN230" s="32">
        <f>IF($BF230&gt;$Y$7,"",IF(AND($BF230=$Y$7,$BG230=23),"",Entrées!I258-Entrées!I257))</f>
        <v>431.5</v>
      </c>
      <c r="BO230" s="32">
        <f>IF($BF230&gt;$Y$7,"",IF(AND($BF230=$Y$7,$BG230=23),"",Entrées!J258-Entrées!J257))</f>
        <v>-154</v>
      </c>
      <c r="BP230" s="32">
        <f>IF($BF230&gt;$Y$7,"",IF(AND($BF230=$Y$7,$BG230=23),"",Entrées!K258-Entrées!K257))</f>
        <v>0</v>
      </c>
      <c r="BQ230" s="32">
        <f>IF($BF230&gt;$Y$7,"",IF(AND($BF230=$Y$7,$BG230=23),"",Entrées!L258-Entrées!L257))</f>
        <v>64.5</v>
      </c>
      <c r="BR230" s="32">
        <f>IF($BF230&gt;$Y$7,"",IF(AND($BF230=$Y$7,$BG230=23),"",Entrées!M258-Entrées!M257))</f>
        <v>349</v>
      </c>
      <c r="BS230" s="32">
        <f>IF($BF230&gt;$Y$7,"",IF(AND($BF230=$Y$7,$BG230=23),"",Entrées!N258-Entrées!N257))</f>
        <v>-8.5</v>
      </c>
      <c r="BT230" s="32">
        <f>IF($BF230&gt;$Y$7,"",IF(AND($BF230=$Y$7,$BG230=23),"",Entrées!O258-Entrées!O257))</f>
        <v>-175</v>
      </c>
      <c r="BU230" s="32">
        <f>IF($BF230&gt;$Y$7,"",IF(AND($BF230=$Y$7,$BG230=23),"",Entrées!P258-Entrées!P257))</f>
        <v>7</v>
      </c>
      <c r="BV230" s="32">
        <f>IF($BF230&gt;$Y$7,"",IF(AND($BF230=$Y$7,$BG230=23),"",Entrées!Q258-Entrées!Q257))</f>
        <v>140</v>
      </c>
      <c r="BW230" s="32">
        <f>IF($BF230&gt;$Y$7,"",IF(AND($BF230=$Y$7,$BG230=23),"",Entrées!R258-Entrées!R257))</f>
        <v>201</v>
      </c>
      <c r="BX230" s="32">
        <f>IF($BF230&gt;$Y$7,"",IF(AND($BF230=$Y$7,$BG230=23),"",Entrées!S258-Entrées!S257))</f>
        <v>0</v>
      </c>
      <c r="BY230" s="32">
        <f>IF($BF230&gt;$Y$7,"",IF(AND($BF230=$Y$7,$BG230=23),"",Entrées!T258-Entrées!T257))</f>
        <v>0</v>
      </c>
      <c r="BZ230" s="32">
        <f>IF($BF230&gt;$Y$7,"",IF(AND($BF230=$Y$7,$BG230=23),"",Entrées!U258-Entrées!U257))</f>
        <v>-137</v>
      </c>
      <c r="CA230" s="32">
        <f>IF($BF230&gt;$Y$7,"",IF(AND($BF230=$Y$7,$BG230=23),"",Entrées!V258-Entrées!V257))</f>
        <v>12</v>
      </c>
      <c r="CB230" s="4"/>
      <c r="CC230" s="4"/>
      <c r="CD230" s="33">
        <f>IF($BF230&lt;=$Y$7,Entrées!J257/CD$2,"")</f>
        <v>0.46578947368421053</v>
      </c>
      <c r="CE230" s="33">
        <f>IF($BF230&lt;=$Y$7,Entrées!K257/CE$2,"")</f>
        <v>0</v>
      </c>
      <c r="CF230" s="11">
        <f t="shared" si="242"/>
        <v>7600</v>
      </c>
      <c r="CG230" s="11">
        <f t="shared" si="243"/>
        <v>4200</v>
      </c>
      <c r="CH230" s="52">
        <f t="shared" si="244"/>
        <v>0.26950009137426939</v>
      </c>
      <c r="CI230" s="52">
        <f t="shared" si="245"/>
        <v>0.11132787698412699</v>
      </c>
      <c r="CK230" s="11"/>
      <c r="CL230" s="4"/>
      <c r="CM230" s="11"/>
      <c r="CN230" s="11"/>
      <c r="CO230" s="4"/>
    </row>
    <row r="231" spans="1:93">
      <c r="C231" s="11" t="s">
        <v>91</v>
      </c>
      <c r="D231" s="11"/>
      <c r="E231" s="50" t="str">
        <f ca="1">INDIRECT(ADDRESS(ROW($C$36),COLUMN($C$36)+(C233-1),4,TRUE,"Entrées"))</f>
        <v>Nucléaire</v>
      </c>
      <c r="F231" s="50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39" t="s">
        <v>12</v>
      </c>
      <c r="AE231" s="39" t="s">
        <v>138</v>
      </c>
      <c r="AF231" s="39" t="s">
        <v>139</v>
      </c>
      <c r="AH231" s="11">
        <f>Entrées!A258</f>
        <v>10</v>
      </c>
      <c r="AI231" s="13">
        <f>Entrées!B258</f>
        <v>5</v>
      </c>
      <c r="AJ231" s="31">
        <f t="shared" ca="1" si="246"/>
        <v>55625.834722222207</v>
      </c>
      <c r="AK231" s="31">
        <f t="shared" ca="1" si="222"/>
        <v>55155.277777777781</v>
      </c>
      <c r="AL231" s="31">
        <f t="shared" ca="1" si="223"/>
        <v>55132.569444444431</v>
      </c>
      <c r="AM231" s="31">
        <f t="shared" ca="1" si="224"/>
        <v>439.35972222222233</v>
      </c>
      <c r="AN231" s="31">
        <f t="shared" ca="1" si="225"/>
        <v>2143.2847222222222</v>
      </c>
      <c r="AO231" s="31">
        <f t="shared" ca="1" si="226"/>
        <v>1711.4715277777773</v>
      </c>
      <c r="AP231" s="31">
        <f t="shared" ca="1" si="227"/>
        <v>43686.806944444448</v>
      </c>
      <c r="AQ231" s="31">
        <f t="shared" ca="1" si="228"/>
        <v>2048.2006944444447</v>
      </c>
      <c r="AR231" s="31">
        <f t="shared" ca="1" si="229"/>
        <v>467.57708333333329</v>
      </c>
      <c r="AS231" s="31">
        <f t="shared" ca="1" si="230"/>
        <v>9872.0041666666693</v>
      </c>
      <c r="AT231" s="31">
        <f t="shared" ca="1" si="231"/>
        <v>-752.91041666666672</v>
      </c>
      <c r="AU231" s="31">
        <f t="shared" ca="1" si="232"/>
        <v>580.30277777777769</v>
      </c>
      <c r="AV231" s="31">
        <f t="shared" ca="1" si="233"/>
        <v>-4570.3041666666659</v>
      </c>
      <c r="AW231" s="31">
        <f t="shared" ca="1" si="234"/>
        <v>53.39583333333335</v>
      </c>
      <c r="AX231" s="31">
        <f t="shared" ca="1" si="235"/>
        <v>1401.9361111111111</v>
      </c>
      <c r="AY231" s="31">
        <f t="shared" ca="1" si="236"/>
        <v>-1132.0805555555555</v>
      </c>
      <c r="AZ231" s="31">
        <f t="shared" ca="1" si="237"/>
        <v>-2177.1819444444441</v>
      </c>
      <c r="BA231" s="31">
        <f t="shared" ca="1" si="238"/>
        <v>644.8125</v>
      </c>
      <c r="BB231" s="31">
        <f t="shared" ca="1" si="239"/>
        <v>-1410.101388888889</v>
      </c>
      <c r="BC231" s="31">
        <f t="shared" ca="1" si="240"/>
        <v>-1800.2902777777781</v>
      </c>
      <c r="BD231" s="11"/>
      <c r="BE231" s="4"/>
      <c r="BF231" s="11">
        <f t="shared" si="241"/>
        <v>10</v>
      </c>
      <c r="BG231" s="11">
        <f t="shared" si="247"/>
        <v>5</v>
      </c>
      <c r="BH231" s="32">
        <f>IF($BF231&gt;$Y$7,"",IF(AND($BF231=$Y$7,$BG231=23),"",Entrées!C259-Entrées!C258))</f>
        <v>4733</v>
      </c>
      <c r="BI231" s="32">
        <f>IF($BF231&gt;$Y$7,"",IF(AND($BF231=$Y$7,$BG231=23),"",Entrées!D259-Entrées!D258))</f>
        <v>5162.5</v>
      </c>
      <c r="BJ231" s="32">
        <f>IF($BF231&gt;$Y$7,"",IF(AND($BF231=$Y$7,$BG231=23),"",Entrées!E259-Entrées!E258))</f>
        <v>5025</v>
      </c>
      <c r="BK231" s="32">
        <f>IF($BF231&gt;$Y$7,"",IF(AND($BF231=$Y$7,$BG231=23),"",Entrées!F259-Entrées!F258))</f>
        <v>123</v>
      </c>
      <c r="BL231" s="32">
        <f>IF($BF231&gt;$Y$7,"",IF(AND($BF231=$Y$7,$BG231=23),"",Entrées!G259-Entrées!G258))</f>
        <v>260</v>
      </c>
      <c r="BM231" s="32">
        <f>IF($BF231&gt;$Y$7,"",IF(AND($BF231=$Y$7,$BG231=23),"",Entrées!H259-Entrées!H258))</f>
        <v>517</v>
      </c>
      <c r="BN231" s="32">
        <f>IF($BF231&gt;$Y$7,"",IF(AND($BF231=$Y$7,$BG231=23),"",Entrées!I259-Entrées!I258))</f>
        <v>653.5</v>
      </c>
      <c r="BO231" s="32">
        <f>IF($BF231&gt;$Y$7,"",IF(AND($BF231=$Y$7,$BG231=23),"",Entrées!J259-Entrées!J258))</f>
        <v>-125.5</v>
      </c>
      <c r="BP231" s="32">
        <f>IF($BF231&gt;$Y$7,"",IF(AND($BF231=$Y$7,$BG231=23),"",Entrées!K259-Entrées!K258))</f>
        <v>0</v>
      </c>
      <c r="BQ231" s="32">
        <f>IF($BF231&gt;$Y$7,"",IF(AND($BF231=$Y$7,$BG231=23),"",Entrées!L259-Entrées!L258))</f>
        <v>712</v>
      </c>
      <c r="BR231" s="32">
        <f>IF($BF231&gt;$Y$7,"",IF(AND($BF231=$Y$7,$BG231=23),"",Entrées!M259-Entrées!M258))</f>
        <v>1405</v>
      </c>
      <c r="BS231" s="32">
        <f>IF($BF231&gt;$Y$7,"",IF(AND($BF231=$Y$7,$BG231=23),"",Entrées!N259-Entrées!N258))</f>
        <v>-2.5</v>
      </c>
      <c r="BT231" s="32">
        <f>IF($BF231&gt;$Y$7,"",IF(AND($BF231=$Y$7,$BG231=23),"",Entrées!O259-Entrées!O258))</f>
        <v>1192.5</v>
      </c>
      <c r="BU231" s="32">
        <f>IF($BF231&gt;$Y$7,"",IF(AND($BF231=$Y$7,$BG231=23),"",Entrées!P259-Entrées!P258))</f>
        <v>4</v>
      </c>
      <c r="BV231" s="32">
        <f>IF($BF231&gt;$Y$7,"",IF(AND($BF231=$Y$7,$BG231=23),"",Entrées!Q259-Entrées!Q258))</f>
        <v>666</v>
      </c>
      <c r="BW231" s="32">
        <f>IF($BF231&gt;$Y$7,"",IF(AND($BF231=$Y$7,$BG231=23),"",Entrées!R259-Entrées!R258))</f>
        <v>984</v>
      </c>
      <c r="BX231" s="32">
        <f>IF($BF231&gt;$Y$7,"",IF(AND($BF231=$Y$7,$BG231=23),"",Entrées!S259-Entrées!S258))</f>
        <v>1193</v>
      </c>
      <c r="BY231" s="32">
        <f>IF($BF231&gt;$Y$7,"",IF(AND($BF231=$Y$7,$BG231=23),"",Entrées!T259-Entrées!T258))</f>
        <v>0</v>
      </c>
      <c r="BZ231" s="32">
        <f>IF($BF231&gt;$Y$7,"",IF(AND($BF231=$Y$7,$BG231=23),"",Entrées!U259-Entrées!U258))</f>
        <v>-925</v>
      </c>
      <c r="CA231" s="32">
        <f>IF($BF231&gt;$Y$7,"",IF(AND($BF231=$Y$7,$BG231=23),"",Entrées!V259-Entrées!V258))</f>
        <v>-128</v>
      </c>
      <c r="CB231" s="4"/>
      <c r="CC231" s="4"/>
      <c r="CD231" s="33">
        <f>IF($BF231&lt;=$Y$7,Entrées!J258/CD$2,"")</f>
        <v>0.44552631578947366</v>
      </c>
      <c r="CE231" s="33">
        <f>IF($BF231&lt;=$Y$7,Entrées!K258/CE$2,"")</f>
        <v>0</v>
      </c>
      <c r="CF231" s="11">
        <f t="shared" si="242"/>
        <v>7600</v>
      </c>
      <c r="CG231" s="11">
        <f t="shared" si="243"/>
        <v>4200</v>
      </c>
      <c r="CH231" s="52">
        <f t="shared" si="244"/>
        <v>0.26950009137426939</v>
      </c>
      <c r="CI231" s="52">
        <f t="shared" si="245"/>
        <v>0.11132787698412699</v>
      </c>
      <c r="CK231" s="11"/>
      <c r="CL231" s="4"/>
      <c r="CM231" s="11"/>
      <c r="CN231" s="11"/>
      <c r="CO231" s="4"/>
    </row>
    <row r="232" spans="1:93">
      <c r="C232" s="11" t="s">
        <v>92</v>
      </c>
      <c r="D232" s="11" t="s">
        <v>3</v>
      </c>
      <c r="E232" s="11" t="s">
        <v>79</v>
      </c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39" t="s">
        <v>3</v>
      </c>
      <c r="AE232" s="39" t="s">
        <v>3</v>
      </c>
      <c r="AF232" s="39" t="s">
        <v>3</v>
      </c>
      <c r="AH232" s="11">
        <f>Entrées!A259</f>
        <v>10</v>
      </c>
      <c r="AI232" s="13">
        <f>Entrées!B259</f>
        <v>6</v>
      </c>
      <c r="AJ232" s="31">
        <f t="shared" ca="1" si="246"/>
        <v>55625.834722222207</v>
      </c>
      <c r="AK232" s="31">
        <f t="shared" ca="1" si="222"/>
        <v>55155.277777777781</v>
      </c>
      <c r="AL232" s="31">
        <f t="shared" ca="1" si="223"/>
        <v>55132.569444444431</v>
      </c>
      <c r="AM232" s="31">
        <f t="shared" ca="1" si="224"/>
        <v>439.35972222222233</v>
      </c>
      <c r="AN232" s="31">
        <f t="shared" ca="1" si="225"/>
        <v>2143.2847222222222</v>
      </c>
      <c r="AO232" s="31">
        <f t="shared" ca="1" si="226"/>
        <v>1711.4715277777773</v>
      </c>
      <c r="AP232" s="31">
        <f t="shared" ca="1" si="227"/>
        <v>43686.806944444448</v>
      </c>
      <c r="AQ232" s="31">
        <f t="shared" ca="1" si="228"/>
        <v>2048.2006944444447</v>
      </c>
      <c r="AR232" s="31">
        <f t="shared" ca="1" si="229"/>
        <v>467.57708333333329</v>
      </c>
      <c r="AS232" s="31">
        <f t="shared" ca="1" si="230"/>
        <v>9872.0041666666693</v>
      </c>
      <c r="AT232" s="31">
        <f t="shared" ca="1" si="231"/>
        <v>-752.91041666666672</v>
      </c>
      <c r="AU232" s="31">
        <f t="shared" ca="1" si="232"/>
        <v>580.30277777777769</v>
      </c>
      <c r="AV232" s="31">
        <f t="shared" ca="1" si="233"/>
        <v>-4570.3041666666659</v>
      </c>
      <c r="AW232" s="31">
        <f t="shared" ca="1" si="234"/>
        <v>53.39583333333335</v>
      </c>
      <c r="AX232" s="31">
        <f t="shared" ca="1" si="235"/>
        <v>1401.9361111111111</v>
      </c>
      <c r="AY232" s="31">
        <f t="shared" ca="1" si="236"/>
        <v>-1132.0805555555555</v>
      </c>
      <c r="AZ232" s="31">
        <f t="shared" ca="1" si="237"/>
        <v>-2177.1819444444441</v>
      </c>
      <c r="BA232" s="31">
        <f t="shared" ca="1" si="238"/>
        <v>644.8125</v>
      </c>
      <c r="BB232" s="31">
        <f t="shared" ca="1" si="239"/>
        <v>-1410.101388888889</v>
      </c>
      <c r="BC232" s="31">
        <f t="shared" ca="1" si="240"/>
        <v>-1800.2902777777781</v>
      </c>
      <c r="BD232" s="11"/>
      <c r="BE232" s="4"/>
      <c r="BF232" s="11">
        <f t="shared" si="241"/>
        <v>10</v>
      </c>
      <c r="BG232" s="11">
        <f t="shared" si="247"/>
        <v>6</v>
      </c>
      <c r="BH232" s="32">
        <f>IF($BF232&gt;$Y$7,"",IF(AND($BF232=$Y$7,$BG232=23),"",Entrées!C260-Entrées!C259))</f>
        <v>5668.5</v>
      </c>
      <c r="BI232" s="32">
        <f>IF($BF232&gt;$Y$7,"",IF(AND($BF232=$Y$7,$BG232=23),"",Entrées!D260-Entrées!D259))</f>
        <v>6150</v>
      </c>
      <c r="BJ232" s="32">
        <f>IF($BF232&gt;$Y$7,"",IF(AND($BF232=$Y$7,$BG232=23),"",Entrées!E260-Entrées!E259))</f>
        <v>5700</v>
      </c>
      <c r="BK232" s="32">
        <f>IF($BF232&gt;$Y$7,"",IF(AND($BF232=$Y$7,$BG232=23),"",Entrées!F260-Entrées!F259))</f>
        <v>449.5</v>
      </c>
      <c r="BL232" s="32">
        <f>IF($BF232&gt;$Y$7,"",IF(AND($BF232=$Y$7,$BG232=23),"",Entrées!G260-Entrées!G259))</f>
        <v>357.5</v>
      </c>
      <c r="BM232" s="32">
        <f>IF($BF232&gt;$Y$7,"",IF(AND($BF232=$Y$7,$BG232=23),"",Entrées!H260-Entrées!H259))</f>
        <v>1334</v>
      </c>
      <c r="BN232" s="32">
        <f>IF($BF232&gt;$Y$7,"",IF(AND($BF232=$Y$7,$BG232=23),"",Entrées!I260-Entrées!I259))</f>
        <v>91.5</v>
      </c>
      <c r="BO232" s="32">
        <f>IF($BF232&gt;$Y$7,"",IF(AND($BF232=$Y$7,$BG232=23),"",Entrées!J260-Entrées!J259))</f>
        <v>-211.5</v>
      </c>
      <c r="BP232" s="32">
        <f>IF($BF232&gt;$Y$7,"",IF(AND($BF232=$Y$7,$BG232=23),"",Entrées!K260-Entrées!K259))</f>
        <v>5</v>
      </c>
      <c r="BQ232" s="32">
        <f>IF($BF232&gt;$Y$7,"",IF(AND($BF232=$Y$7,$BG232=23),"",Entrées!L260-Entrées!L259))</f>
        <v>2476.5</v>
      </c>
      <c r="BR232" s="32">
        <f>IF($BF232&gt;$Y$7,"",IF(AND($BF232=$Y$7,$BG232=23),"",Entrées!M260-Entrées!M259))</f>
        <v>471.5</v>
      </c>
      <c r="BS232" s="32">
        <f>IF($BF232&gt;$Y$7,"",IF(AND($BF232=$Y$7,$BG232=23),"",Entrées!N260-Entrées!N259))</f>
        <v>-9.5</v>
      </c>
      <c r="BT232" s="32">
        <f>IF($BF232&gt;$Y$7,"",IF(AND($BF232=$Y$7,$BG232=23),"",Entrées!O260-Entrées!O259))</f>
        <v>704.5</v>
      </c>
      <c r="BU232" s="32">
        <f>IF($BF232&gt;$Y$7,"",IF(AND($BF232=$Y$7,$BG232=23),"",Entrées!P260-Entrées!P259))</f>
        <v>11</v>
      </c>
      <c r="BV232" s="32">
        <f>IF($BF232&gt;$Y$7,"",IF(AND($BF232=$Y$7,$BG232=23),"",Entrées!Q260-Entrées!Q259))</f>
        <v>-215</v>
      </c>
      <c r="BW232" s="32">
        <f>IF($BF232&gt;$Y$7,"",IF(AND($BF232=$Y$7,$BG232=23),"",Entrées!R260-Entrées!R259))</f>
        <v>202</v>
      </c>
      <c r="BX232" s="32">
        <f>IF($BF232&gt;$Y$7,"",IF(AND($BF232=$Y$7,$BG232=23),"",Entrées!S260-Entrées!S259))</f>
        <v>-318</v>
      </c>
      <c r="BY232" s="32">
        <f>IF($BF232&gt;$Y$7,"",IF(AND($BF232=$Y$7,$BG232=23),"",Entrées!T260-Entrées!T259))</f>
        <v>100</v>
      </c>
      <c r="BZ232" s="32">
        <f>IF($BF232&gt;$Y$7,"",IF(AND($BF232=$Y$7,$BG232=23),"",Entrées!U260-Entrées!U259))</f>
        <v>570</v>
      </c>
      <c r="CA232" s="32">
        <f>IF($BF232&gt;$Y$7,"",IF(AND($BF232=$Y$7,$BG232=23),"",Entrées!V260-Entrées!V259))</f>
        <v>-160</v>
      </c>
      <c r="CB232" s="4"/>
      <c r="CC232" s="4"/>
      <c r="CD232" s="33">
        <f>IF($BF232&lt;=$Y$7,Entrées!J259/CD$2,"")</f>
        <v>0.42901315789473682</v>
      </c>
      <c r="CE232" s="33">
        <f>IF($BF232&lt;=$Y$7,Entrées!K259/CE$2,"")</f>
        <v>0</v>
      </c>
      <c r="CF232" s="11">
        <f t="shared" si="242"/>
        <v>7600</v>
      </c>
      <c r="CG232" s="11">
        <f t="shared" si="243"/>
        <v>4200</v>
      </c>
      <c r="CH232" s="52">
        <f t="shared" si="244"/>
        <v>0.26950009137426939</v>
      </c>
      <c r="CI232" s="52">
        <f t="shared" si="245"/>
        <v>0.11132787698412699</v>
      </c>
      <c r="CK232" s="11"/>
      <c r="CL232" s="4"/>
      <c r="CM232" s="11"/>
      <c r="CN232" s="11"/>
      <c r="CO232" s="4"/>
    </row>
    <row r="233" spans="1:93">
      <c r="C233" s="11">
        <f>C196+1</f>
        <v>7</v>
      </c>
      <c r="D233" s="27"/>
      <c r="E233" s="27">
        <v>0</v>
      </c>
      <c r="F233" s="27">
        <f t="shared" ref="F233:AB233" si="273">E233+1</f>
        <v>1</v>
      </c>
      <c r="G233" s="27">
        <f t="shared" si="273"/>
        <v>2</v>
      </c>
      <c r="H233" s="27">
        <f t="shared" si="273"/>
        <v>3</v>
      </c>
      <c r="I233" s="27">
        <f t="shared" si="273"/>
        <v>4</v>
      </c>
      <c r="J233" s="27">
        <f t="shared" si="273"/>
        <v>5</v>
      </c>
      <c r="K233" s="27">
        <f t="shared" si="273"/>
        <v>6</v>
      </c>
      <c r="L233" s="27">
        <f t="shared" si="273"/>
        <v>7</v>
      </c>
      <c r="M233" s="27">
        <f t="shared" si="273"/>
        <v>8</v>
      </c>
      <c r="N233" s="27">
        <f t="shared" si="273"/>
        <v>9</v>
      </c>
      <c r="O233" s="27">
        <f t="shared" si="273"/>
        <v>10</v>
      </c>
      <c r="P233" s="27">
        <f t="shared" si="273"/>
        <v>11</v>
      </c>
      <c r="Q233" s="27">
        <f t="shared" si="273"/>
        <v>12</v>
      </c>
      <c r="R233" s="27">
        <f t="shared" si="273"/>
        <v>13</v>
      </c>
      <c r="S233" s="27">
        <f t="shared" si="273"/>
        <v>14</v>
      </c>
      <c r="T233" s="27">
        <f t="shared" si="273"/>
        <v>15</v>
      </c>
      <c r="U233" s="27">
        <f t="shared" si="273"/>
        <v>16</v>
      </c>
      <c r="V233" s="27">
        <f t="shared" si="273"/>
        <v>17</v>
      </c>
      <c r="W233" s="27">
        <f t="shared" si="273"/>
        <v>18</v>
      </c>
      <c r="X233" s="27">
        <f t="shared" si="273"/>
        <v>19</v>
      </c>
      <c r="Y233" s="27">
        <f t="shared" si="273"/>
        <v>20</v>
      </c>
      <c r="Z233" s="27">
        <f t="shared" si="273"/>
        <v>21</v>
      </c>
      <c r="AA233" s="27">
        <f t="shared" si="273"/>
        <v>22</v>
      </c>
      <c r="AB233" s="27">
        <f t="shared" si="273"/>
        <v>23</v>
      </c>
      <c r="AC233" s="11"/>
      <c r="AD233" s="39" t="s">
        <v>81</v>
      </c>
      <c r="AE233" s="39" t="s">
        <v>81</v>
      </c>
      <c r="AF233" s="39" t="s">
        <v>81</v>
      </c>
      <c r="AH233" s="11">
        <f>Entrées!A260</f>
        <v>10</v>
      </c>
      <c r="AI233" s="13">
        <f>Entrées!B260</f>
        <v>7</v>
      </c>
      <c r="AJ233" s="31">
        <f t="shared" ca="1" si="246"/>
        <v>55625.834722222207</v>
      </c>
      <c r="AK233" s="31">
        <f t="shared" ca="1" si="222"/>
        <v>55155.277777777781</v>
      </c>
      <c r="AL233" s="31">
        <f t="shared" ca="1" si="223"/>
        <v>55132.569444444431</v>
      </c>
      <c r="AM233" s="31">
        <f t="shared" ca="1" si="224"/>
        <v>439.35972222222233</v>
      </c>
      <c r="AN233" s="31">
        <f t="shared" ca="1" si="225"/>
        <v>2143.2847222222222</v>
      </c>
      <c r="AO233" s="31">
        <f t="shared" ca="1" si="226"/>
        <v>1711.4715277777773</v>
      </c>
      <c r="AP233" s="31">
        <f t="shared" ca="1" si="227"/>
        <v>43686.806944444448</v>
      </c>
      <c r="AQ233" s="31">
        <f t="shared" ca="1" si="228"/>
        <v>2048.2006944444447</v>
      </c>
      <c r="AR233" s="31">
        <f t="shared" ca="1" si="229"/>
        <v>467.57708333333329</v>
      </c>
      <c r="AS233" s="31">
        <f t="shared" ca="1" si="230"/>
        <v>9872.0041666666693</v>
      </c>
      <c r="AT233" s="31">
        <f t="shared" ca="1" si="231"/>
        <v>-752.91041666666672</v>
      </c>
      <c r="AU233" s="31">
        <f t="shared" ca="1" si="232"/>
        <v>580.30277777777769</v>
      </c>
      <c r="AV233" s="31">
        <f t="shared" ca="1" si="233"/>
        <v>-4570.3041666666659</v>
      </c>
      <c r="AW233" s="31">
        <f t="shared" ca="1" si="234"/>
        <v>53.39583333333335</v>
      </c>
      <c r="AX233" s="31">
        <f t="shared" ca="1" si="235"/>
        <v>1401.9361111111111</v>
      </c>
      <c r="AY233" s="31">
        <f t="shared" ca="1" si="236"/>
        <v>-1132.0805555555555</v>
      </c>
      <c r="AZ233" s="31">
        <f t="shared" ca="1" si="237"/>
        <v>-2177.1819444444441</v>
      </c>
      <c r="BA233" s="31">
        <f t="shared" ca="1" si="238"/>
        <v>644.8125</v>
      </c>
      <c r="BB233" s="31">
        <f t="shared" ca="1" si="239"/>
        <v>-1410.101388888889</v>
      </c>
      <c r="BC233" s="31">
        <f t="shared" ca="1" si="240"/>
        <v>-1800.2902777777781</v>
      </c>
      <c r="BD233" s="11"/>
      <c r="BE233" s="4"/>
      <c r="BF233" s="11">
        <f t="shared" si="241"/>
        <v>10</v>
      </c>
      <c r="BG233" s="11">
        <f t="shared" si="247"/>
        <v>7</v>
      </c>
      <c r="BH233" s="32">
        <f>IF($BF233&gt;$Y$7,"",IF(AND($BF233=$Y$7,$BG233=23),"",Entrées!C261-Entrées!C260))</f>
        <v>2988</v>
      </c>
      <c r="BI233" s="32">
        <f>IF($BF233&gt;$Y$7,"",IF(AND($BF233=$Y$7,$BG233=23),"",Entrées!D261-Entrées!D260))</f>
        <v>3412.5</v>
      </c>
      <c r="BJ233" s="32">
        <f>IF($BF233&gt;$Y$7,"",IF(AND($BF233=$Y$7,$BG233=23),"",Entrées!E261-Entrées!E260))</f>
        <v>3087.5</v>
      </c>
      <c r="BK233" s="32">
        <f>IF($BF233&gt;$Y$7,"",IF(AND($BF233=$Y$7,$BG233=23),"",Entrées!F261-Entrées!F260))</f>
        <v>157</v>
      </c>
      <c r="BL233" s="32">
        <f>IF($BF233&gt;$Y$7,"",IF(AND($BF233=$Y$7,$BG233=23),"",Entrées!G261-Entrées!G260))</f>
        <v>102.5</v>
      </c>
      <c r="BM233" s="32">
        <f>IF($BF233&gt;$Y$7,"",IF(AND($BF233=$Y$7,$BG233=23),"",Entrées!H261-Entrées!H260))</f>
        <v>631</v>
      </c>
      <c r="BN233" s="32">
        <f>IF($BF233&gt;$Y$7,"",IF(AND($BF233=$Y$7,$BG233=23),"",Entrées!I261-Entrées!I260))</f>
        <v>180</v>
      </c>
      <c r="BO233" s="32">
        <f>IF($BF233&gt;$Y$7,"",IF(AND($BF233=$Y$7,$BG233=23),"",Entrées!J261-Entrées!J260))</f>
        <v>-190</v>
      </c>
      <c r="BP233" s="32">
        <f>IF($BF233&gt;$Y$7,"",IF(AND($BF233=$Y$7,$BG233=23),"",Entrées!K261-Entrées!K260))</f>
        <v>137</v>
      </c>
      <c r="BQ233" s="32">
        <f>IF($BF233&gt;$Y$7,"",IF(AND($BF233=$Y$7,$BG233=23),"",Entrées!L261-Entrées!L260))</f>
        <v>920</v>
      </c>
      <c r="BR233" s="32">
        <f>IF($BF233&gt;$Y$7,"",IF(AND($BF233=$Y$7,$BG233=23),"",Entrées!M261-Entrées!M260))</f>
        <v>-0.5</v>
      </c>
      <c r="BS233" s="32">
        <f>IF($BF233&gt;$Y$7,"",IF(AND($BF233=$Y$7,$BG233=23),"",Entrées!N261-Entrées!N260))</f>
        <v>1</v>
      </c>
      <c r="BT233" s="32">
        <f>IF($BF233&gt;$Y$7,"",IF(AND($BF233=$Y$7,$BG233=23),"",Entrées!O261-Entrées!O260))</f>
        <v>1049.5</v>
      </c>
      <c r="BU233" s="32">
        <f>IF($BF233&gt;$Y$7,"",IF(AND($BF233=$Y$7,$BG233=23),"",Entrées!P261-Entrées!P260))</f>
        <v>4</v>
      </c>
      <c r="BV233" s="32">
        <f>IF($BF233&gt;$Y$7,"",IF(AND($BF233=$Y$7,$BG233=23),"",Entrées!Q261-Entrées!Q260))</f>
        <v>259</v>
      </c>
      <c r="BW233" s="32">
        <f>IF($BF233&gt;$Y$7,"",IF(AND($BF233=$Y$7,$BG233=23),"",Entrées!R261-Entrées!R260))</f>
        <v>1035</v>
      </c>
      <c r="BX233" s="32">
        <f>IF($BF233&gt;$Y$7,"",IF(AND($BF233=$Y$7,$BG233=23),"",Entrées!S261-Entrées!S260))</f>
        <v>70</v>
      </c>
      <c r="BY233" s="32">
        <f>IF($BF233&gt;$Y$7,"",IF(AND($BF233=$Y$7,$BG233=23),"",Entrées!T261-Entrées!T260))</f>
        <v>0</v>
      </c>
      <c r="BZ233" s="32">
        <f>IF($BF233&gt;$Y$7,"",IF(AND($BF233=$Y$7,$BG233=23),"",Entrées!U261-Entrées!U260))</f>
        <v>435</v>
      </c>
      <c r="CA233" s="32">
        <f>IF($BF233&gt;$Y$7,"",IF(AND($BF233=$Y$7,$BG233=23),"",Entrées!V261-Entrées!V260))</f>
        <v>-341</v>
      </c>
      <c r="CB233" s="4"/>
      <c r="CC233" s="4"/>
      <c r="CD233" s="33">
        <f>IF($BF233&lt;=$Y$7,Entrées!J260/CD$2,"")</f>
        <v>0.40118421052631581</v>
      </c>
      <c r="CE233" s="33">
        <f>IF($BF233&lt;=$Y$7,Entrées!K260/CE$2,"")</f>
        <v>1.1904761904761906E-3</v>
      </c>
      <c r="CF233" s="11">
        <f t="shared" si="242"/>
        <v>7600</v>
      </c>
      <c r="CG233" s="11">
        <f t="shared" si="243"/>
        <v>4200</v>
      </c>
      <c r="CH233" s="52">
        <f t="shared" si="244"/>
        <v>0.26950009137426939</v>
      </c>
      <c r="CI233" s="52">
        <f t="shared" si="245"/>
        <v>0.11132787698412699</v>
      </c>
      <c r="CK233" s="11"/>
      <c r="CL233" s="4"/>
      <c r="CM233" s="11"/>
      <c r="CN233" s="11"/>
      <c r="CO233" s="4"/>
    </row>
    <row r="234" spans="1:93">
      <c r="C234" s="11">
        <f>C233</f>
        <v>7</v>
      </c>
      <c r="D234" s="27">
        <v>1</v>
      </c>
      <c r="E234" s="28">
        <f ca="1">IF($D234&gt;$D$8,"",INDIRECT(ADDRESS(ROW(Entrées!$C$37)+($D234-1)*24+E$11,COLUMN(Entrées!$C$37)+($C234-1),4,TRUE,"Entrées")))</f>
        <v>47712.5</v>
      </c>
      <c r="F234" s="28">
        <f ca="1">IF($D234&gt;$D$8,"",INDIRECT(ADDRESS(ROW(Entrées!$C$37)+($D234-1)*24+F$11,COLUMN(Entrées!$C$37)+($C234-1),4,TRUE,"Entrées")))</f>
        <v>46944</v>
      </c>
      <c r="G234" s="28">
        <f ca="1">IF($D234&gt;$D$8,"",INDIRECT(ADDRESS(ROW(Entrées!$C$37)+($D234-1)*24+G$11,COLUMN(Entrées!$C$37)+($C234-1),4,TRUE,"Entrées")))</f>
        <v>47099.5</v>
      </c>
      <c r="H234" s="28">
        <f ca="1">IF($D234&gt;$D$8,"",INDIRECT(ADDRESS(ROW(Entrées!$C$37)+($D234-1)*24+H$11,COLUMN(Entrées!$C$37)+($C234-1),4,TRUE,"Entrées")))</f>
        <v>46470.5</v>
      </c>
      <c r="I234" s="28">
        <f ca="1">IF($D234&gt;$D$8,"",INDIRECT(ADDRESS(ROW(Entrées!$C$37)+($D234-1)*24+I$11,COLUMN(Entrées!$C$37)+($C234-1),4,TRUE,"Entrées")))</f>
        <v>46745</v>
      </c>
      <c r="J234" s="28">
        <f ca="1">IF($D234&gt;$D$8,"",INDIRECT(ADDRESS(ROW(Entrées!$C$37)+($D234-1)*24+J$11,COLUMN(Entrées!$C$37)+($C234-1),4,TRUE,"Entrées")))</f>
        <v>46907</v>
      </c>
      <c r="K234" s="28">
        <f ca="1">IF($D234&gt;$D$8,"",INDIRECT(ADDRESS(ROW(Entrées!$C$37)+($D234-1)*24+K$11,COLUMN(Entrées!$C$37)+($C234-1),4,TRUE,"Entrées")))</f>
        <v>47279</v>
      </c>
      <c r="L234" s="28">
        <f ca="1">IF($D234&gt;$D$8,"",INDIRECT(ADDRESS(ROW(Entrées!$C$37)+($D234-1)*24+L$11,COLUMN(Entrées!$C$37)+($C234-1),4,TRUE,"Entrées")))</f>
        <v>47068</v>
      </c>
      <c r="M234" s="28">
        <f ca="1">IF($D234&gt;$D$8,"",INDIRECT(ADDRESS(ROW(Entrées!$C$37)+($D234-1)*24+M$11,COLUMN(Entrées!$C$37)+($C234-1),4,TRUE,"Entrées")))</f>
        <v>46643.5</v>
      </c>
      <c r="N234" s="28">
        <f ca="1">IF($D234&gt;$D$8,"",INDIRECT(ADDRESS(ROW(Entrées!$C$37)+($D234-1)*24+N$11,COLUMN(Entrées!$C$37)+($C234-1),4,TRUE,"Entrées")))</f>
        <v>47793.5</v>
      </c>
      <c r="O234" s="28">
        <f ca="1">IF($D234&gt;$D$8,"",INDIRECT(ADDRESS(ROW(Entrées!$C$37)+($D234-1)*24+O$11,COLUMN(Entrées!$C$37)+($C234-1),4,TRUE,"Entrées")))</f>
        <v>47419.5</v>
      </c>
      <c r="P234" s="28">
        <f ca="1">IF($D234&gt;$D$8,"",INDIRECT(ADDRESS(ROW(Entrées!$C$37)+($D234-1)*24+P$11,COLUMN(Entrées!$C$37)+($C234-1),4,TRUE,"Entrées")))</f>
        <v>47292</v>
      </c>
      <c r="Q234" s="28">
        <f ca="1">IF($D234&gt;$D$8,"",INDIRECT(ADDRESS(ROW(Entrées!$C$37)+($D234-1)*24+Q$11,COLUMN(Entrées!$C$37)+($C234-1),4,TRUE,"Entrées")))</f>
        <v>47521</v>
      </c>
      <c r="R234" s="28">
        <f ca="1">IF($D234&gt;$D$8,"",INDIRECT(ADDRESS(ROW(Entrées!$C$37)+($D234-1)*24+R$11,COLUMN(Entrées!$C$37)+($C234-1),4,TRUE,"Entrées")))</f>
        <v>47272</v>
      </c>
      <c r="S234" s="28">
        <f ca="1">IF($D234&gt;$D$8,"",INDIRECT(ADDRESS(ROW(Entrées!$C$37)+($D234-1)*24+S$11,COLUMN(Entrées!$C$37)+($C234-1),4,TRUE,"Entrées")))</f>
        <v>46486</v>
      </c>
      <c r="T234" s="28">
        <f ca="1">IF($D234&gt;$D$8,"",INDIRECT(ADDRESS(ROW(Entrées!$C$37)+($D234-1)*24+T$11,COLUMN(Entrées!$C$37)+($C234-1),4,TRUE,"Entrées")))</f>
        <v>43938</v>
      </c>
      <c r="U234" s="28">
        <f ca="1">IF($D234&gt;$D$8,"",INDIRECT(ADDRESS(ROW(Entrées!$C$37)+($D234-1)*24+U$11,COLUMN(Entrées!$C$37)+($C234-1),4,TRUE,"Entrées")))</f>
        <v>42551</v>
      </c>
      <c r="V234" s="28">
        <f ca="1">IF($D234&gt;$D$8,"",INDIRECT(ADDRESS(ROW(Entrées!$C$37)+($D234-1)*24+V$11,COLUMN(Entrées!$C$37)+($C234-1),4,TRUE,"Entrées")))</f>
        <v>43017</v>
      </c>
      <c r="W234" s="28">
        <f ca="1">IF($D234&gt;$D$8,"",INDIRECT(ADDRESS(ROW(Entrées!$C$37)+($D234-1)*24+W$11,COLUMN(Entrées!$C$37)+($C234-1),4,TRUE,"Entrées")))</f>
        <v>44860.5</v>
      </c>
      <c r="X234" s="28">
        <f ca="1">IF($D234&gt;$D$8,"",INDIRECT(ADDRESS(ROW(Entrées!$C$37)+($D234-1)*24+X$11,COLUMN(Entrées!$C$37)+($C234-1),4,TRUE,"Entrées")))</f>
        <v>47081.5</v>
      </c>
      <c r="Y234" s="28">
        <f ca="1">IF($D234&gt;$D$8,"",INDIRECT(ADDRESS(ROW(Entrées!$C$37)+($D234-1)*24+Y$11,COLUMN(Entrées!$C$37)+($C234-1),4,TRUE,"Entrées")))</f>
        <v>48037</v>
      </c>
      <c r="Z234" s="28">
        <f ca="1">IF($D234&gt;$D$8,"",INDIRECT(ADDRESS(ROW(Entrées!$C$37)+($D234-1)*24+Z$11,COLUMN(Entrées!$C$37)+($C234-1),4,TRUE,"Entrées")))</f>
        <v>47510.5</v>
      </c>
      <c r="AA234" s="28">
        <f ca="1">IF($D234&gt;$D$8,"",INDIRECT(ADDRESS(ROW(Entrées!$C$37)+($D234-1)*24+AA$11,COLUMN(Entrées!$C$37)+($C234-1),4,TRUE,"Entrées")))</f>
        <v>47299.5</v>
      </c>
      <c r="AB234" s="28">
        <f ca="1">IF($D234&gt;$D$8,"",INDIRECT(ADDRESS(ROW(Entrées!$C$37)+($D234-1)*24+AB$11,COLUMN(Entrées!$C$37)+($C234-1),4,TRUE,"Entrées")))</f>
        <v>47715.5</v>
      </c>
      <c r="AC234" s="11"/>
      <c r="AD234" s="40">
        <f t="shared" ref="AD234:AD264" ca="1" si="274">SUM(E234:AB234)/24</f>
        <v>46610.979166666664</v>
      </c>
      <c r="AE234" s="40">
        <f ca="1">MAX(E234:AB234)</f>
        <v>48037</v>
      </c>
      <c r="AF234" s="40">
        <f ca="1">MIN(E234:AB234)</f>
        <v>42551</v>
      </c>
      <c r="AG234" s="4"/>
      <c r="AH234" s="11">
        <f>Entrées!A261</f>
        <v>10</v>
      </c>
      <c r="AI234" s="13">
        <f>Entrées!B261</f>
        <v>8</v>
      </c>
      <c r="AJ234" s="31">
        <f t="shared" ca="1" si="246"/>
        <v>55625.834722222207</v>
      </c>
      <c r="AK234" s="31">
        <f t="shared" ca="1" si="222"/>
        <v>55155.277777777781</v>
      </c>
      <c r="AL234" s="31">
        <f t="shared" ca="1" si="223"/>
        <v>55132.569444444431</v>
      </c>
      <c r="AM234" s="31">
        <f t="shared" ca="1" si="224"/>
        <v>439.35972222222233</v>
      </c>
      <c r="AN234" s="31">
        <f t="shared" ca="1" si="225"/>
        <v>2143.2847222222222</v>
      </c>
      <c r="AO234" s="31">
        <f t="shared" ca="1" si="226"/>
        <v>1711.4715277777773</v>
      </c>
      <c r="AP234" s="31">
        <f t="shared" ca="1" si="227"/>
        <v>43686.806944444448</v>
      </c>
      <c r="AQ234" s="31">
        <f t="shared" ca="1" si="228"/>
        <v>2048.2006944444447</v>
      </c>
      <c r="AR234" s="31">
        <f t="shared" ca="1" si="229"/>
        <v>467.57708333333329</v>
      </c>
      <c r="AS234" s="31">
        <f t="shared" ca="1" si="230"/>
        <v>9872.0041666666693</v>
      </c>
      <c r="AT234" s="31">
        <f t="shared" ca="1" si="231"/>
        <v>-752.91041666666672</v>
      </c>
      <c r="AU234" s="31">
        <f t="shared" ca="1" si="232"/>
        <v>580.30277777777769</v>
      </c>
      <c r="AV234" s="31">
        <f t="shared" ca="1" si="233"/>
        <v>-4570.3041666666659</v>
      </c>
      <c r="AW234" s="31">
        <f t="shared" ca="1" si="234"/>
        <v>53.39583333333335</v>
      </c>
      <c r="AX234" s="31">
        <f t="shared" ca="1" si="235"/>
        <v>1401.9361111111111</v>
      </c>
      <c r="AY234" s="31">
        <f t="shared" ca="1" si="236"/>
        <v>-1132.0805555555555</v>
      </c>
      <c r="AZ234" s="31">
        <f t="shared" ca="1" si="237"/>
        <v>-2177.1819444444441</v>
      </c>
      <c r="BA234" s="31">
        <f t="shared" ca="1" si="238"/>
        <v>644.8125</v>
      </c>
      <c r="BB234" s="31">
        <f t="shared" ca="1" si="239"/>
        <v>-1410.101388888889</v>
      </c>
      <c r="BC234" s="31">
        <f t="shared" ca="1" si="240"/>
        <v>-1800.2902777777781</v>
      </c>
      <c r="BD234" s="11"/>
      <c r="BE234" s="4"/>
      <c r="BF234" s="11">
        <f t="shared" si="241"/>
        <v>10</v>
      </c>
      <c r="BG234" s="11">
        <f t="shared" si="247"/>
        <v>8</v>
      </c>
      <c r="BH234" s="32">
        <f>IF($BF234&gt;$Y$7,"",IF(AND($BF234=$Y$7,$BG234=23),"",Entrées!C262-Entrées!C261))</f>
        <v>1613</v>
      </c>
      <c r="BI234" s="32">
        <f>IF($BF234&gt;$Y$7,"",IF(AND($BF234=$Y$7,$BG234=23),"",Entrées!D262-Entrées!D261))</f>
        <v>1337.5</v>
      </c>
      <c r="BJ234" s="32">
        <f>IF($BF234&gt;$Y$7,"",IF(AND($BF234=$Y$7,$BG234=23),"",Entrées!E262-Entrées!E261))</f>
        <v>1225</v>
      </c>
      <c r="BK234" s="32">
        <f>IF($BF234&gt;$Y$7,"",IF(AND($BF234=$Y$7,$BG234=23),"",Entrées!F262-Entrées!F261))</f>
        <v>34.5</v>
      </c>
      <c r="BL234" s="32">
        <f>IF($BF234&gt;$Y$7,"",IF(AND($BF234=$Y$7,$BG234=23),"",Entrées!G262-Entrées!G261))</f>
        <v>16</v>
      </c>
      <c r="BM234" s="32">
        <f>IF($BF234&gt;$Y$7,"",IF(AND($BF234=$Y$7,$BG234=23),"",Entrées!H262-Entrées!H261))</f>
        <v>101</v>
      </c>
      <c r="BN234" s="32">
        <f>IF($BF234&gt;$Y$7,"",IF(AND($BF234=$Y$7,$BG234=23),"",Entrées!I262-Entrées!I261))</f>
        <v>193</v>
      </c>
      <c r="BO234" s="32">
        <f>IF($BF234&gt;$Y$7,"",IF(AND($BF234=$Y$7,$BG234=23),"",Entrées!J262-Entrées!J261))</f>
        <v>-238.5</v>
      </c>
      <c r="BP234" s="32">
        <f>IF($BF234&gt;$Y$7,"",IF(AND($BF234=$Y$7,$BG234=23),"",Entrées!K262-Entrées!K261))</f>
        <v>341.5</v>
      </c>
      <c r="BQ234" s="32">
        <f>IF($BF234&gt;$Y$7,"",IF(AND($BF234=$Y$7,$BG234=23),"",Entrées!L262-Entrées!L261))</f>
        <v>769</v>
      </c>
      <c r="BR234" s="32">
        <f>IF($BF234&gt;$Y$7,"",IF(AND($BF234=$Y$7,$BG234=23),"",Entrées!M262-Entrées!M261))</f>
        <v>0.5</v>
      </c>
      <c r="BS234" s="32">
        <f>IF($BF234&gt;$Y$7,"",IF(AND($BF234=$Y$7,$BG234=23),"",Entrées!N262-Entrées!N261))</f>
        <v>-1</v>
      </c>
      <c r="BT234" s="32">
        <f>IF($BF234&gt;$Y$7,"",IF(AND($BF234=$Y$7,$BG234=23),"",Entrées!O262-Entrées!O261))</f>
        <v>397</v>
      </c>
      <c r="BU234" s="32">
        <f>IF($BF234&gt;$Y$7,"",IF(AND($BF234=$Y$7,$BG234=23),"",Entrées!P262-Entrées!P261))</f>
        <v>-0.5</v>
      </c>
      <c r="BV234" s="32">
        <f>IF($BF234&gt;$Y$7,"",IF(AND($BF234=$Y$7,$BG234=23),"",Entrées!Q262-Entrées!Q261))</f>
        <v>0</v>
      </c>
      <c r="BW234" s="32">
        <f>IF($BF234&gt;$Y$7,"",IF(AND($BF234=$Y$7,$BG234=23),"",Entrées!R262-Entrées!R261))</f>
        <v>-888</v>
      </c>
      <c r="BX234" s="32">
        <f>IF($BF234&gt;$Y$7,"",IF(AND($BF234=$Y$7,$BG234=23),"",Entrées!S262-Entrées!S261))</f>
        <v>293</v>
      </c>
      <c r="BY234" s="32">
        <f>IF($BF234&gt;$Y$7,"",IF(AND($BF234=$Y$7,$BG234=23),"",Entrées!T262-Entrées!T261))</f>
        <v>0</v>
      </c>
      <c r="BZ234" s="32">
        <f>IF($BF234&gt;$Y$7,"",IF(AND($BF234=$Y$7,$BG234=23),"",Entrées!U262-Entrées!U261))</f>
        <v>1</v>
      </c>
      <c r="CA234" s="32">
        <f>IF($BF234&gt;$Y$7,"",IF(AND($BF234=$Y$7,$BG234=23),"",Entrées!V262-Entrées!V261))</f>
        <v>853</v>
      </c>
      <c r="CB234" s="4"/>
      <c r="CC234" s="4"/>
      <c r="CD234" s="33">
        <f>IF($BF234&lt;=$Y$7,Entrées!J261/CD$2,"")</f>
        <v>0.37618421052631579</v>
      </c>
      <c r="CE234" s="33">
        <f>IF($BF234&lt;=$Y$7,Entrées!K261/CE$2,"")</f>
        <v>3.380952380952381E-2</v>
      </c>
      <c r="CF234" s="11">
        <f t="shared" si="242"/>
        <v>7600</v>
      </c>
      <c r="CG234" s="11">
        <f t="shared" si="243"/>
        <v>4200</v>
      </c>
      <c r="CH234" s="52">
        <f t="shared" si="244"/>
        <v>0.26950009137426939</v>
      </c>
      <c r="CI234" s="52">
        <f t="shared" si="245"/>
        <v>0.11132787698412699</v>
      </c>
      <c r="CK234" s="11"/>
      <c r="CL234" s="4"/>
      <c r="CM234" s="11"/>
      <c r="CN234" s="11"/>
      <c r="CO234" s="4"/>
    </row>
    <row r="235" spans="1:93">
      <c r="C235" s="11">
        <f>C234</f>
        <v>7</v>
      </c>
      <c r="D235" s="27">
        <f t="shared" ref="D235:D264" si="275">D234+1</f>
        <v>2</v>
      </c>
      <c r="E235" s="28">
        <f ca="1">IF($D235&gt;$D$8,"",INDIRECT(ADDRESS(ROW(Entrées!$C$37)+($D235-1)*24+E$11,COLUMN(Entrées!$C$37)+($C235-1),4,TRUE,"Entrées")))</f>
        <v>47549.5</v>
      </c>
      <c r="F235" s="28">
        <f ca="1">IF($D235&gt;$D$8,"",INDIRECT(ADDRESS(ROW(Entrées!$C$37)+($D235-1)*24+F$11,COLUMN(Entrées!$C$37)+($C235-1),4,TRUE,"Entrées")))</f>
        <v>47077.5</v>
      </c>
      <c r="G235" s="28">
        <f ca="1">IF($D235&gt;$D$8,"",INDIRECT(ADDRESS(ROW(Entrées!$C$37)+($D235-1)*24+G$11,COLUMN(Entrées!$C$37)+($C235-1),4,TRUE,"Entrées")))</f>
        <v>47580</v>
      </c>
      <c r="H235" s="28">
        <f ca="1">IF($D235&gt;$D$8,"",INDIRECT(ADDRESS(ROW(Entrées!$C$37)+($D235-1)*24+H$11,COLUMN(Entrées!$C$37)+($C235-1),4,TRUE,"Entrées")))</f>
        <v>47137</v>
      </c>
      <c r="I235" s="28">
        <f ca="1">IF($D235&gt;$D$8,"",INDIRECT(ADDRESS(ROW(Entrées!$C$37)+($D235-1)*24+I$11,COLUMN(Entrées!$C$37)+($C235-1),4,TRUE,"Entrées")))</f>
        <v>46794</v>
      </c>
      <c r="J235" s="28">
        <f ca="1">IF($D235&gt;$D$8,"",INDIRECT(ADDRESS(ROW(Entrées!$C$37)+($D235-1)*24+J$11,COLUMN(Entrées!$C$37)+($C235-1),4,TRUE,"Entrées")))</f>
        <v>47177.5</v>
      </c>
      <c r="K235" s="28">
        <f ca="1">IF($D235&gt;$D$8,"",INDIRECT(ADDRESS(ROW(Entrées!$C$37)+($D235-1)*24+K$11,COLUMN(Entrées!$C$37)+($C235-1),4,TRUE,"Entrées")))</f>
        <v>47627.5</v>
      </c>
      <c r="L235" s="28">
        <f ca="1">IF($D235&gt;$D$8,"",INDIRECT(ADDRESS(ROW(Entrées!$C$37)+($D235-1)*24+L$11,COLUMN(Entrées!$C$37)+($C235-1),4,TRUE,"Entrées")))</f>
        <v>48288</v>
      </c>
      <c r="M235" s="28">
        <f ca="1">IF($D235&gt;$D$8,"",INDIRECT(ADDRESS(ROW(Entrées!$C$37)+($D235-1)*24+M$11,COLUMN(Entrées!$C$37)+($C235-1),4,TRUE,"Entrées")))</f>
        <v>48351</v>
      </c>
      <c r="N235" s="28">
        <f ca="1">IF($D235&gt;$D$8,"",INDIRECT(ADDRESS(ROW(Entrées!$C$37)+($D235-1)*24+N$11,COLUMN(Entrées!$C$37)+($C235-1),4,TRUE,"Entrées")))</f>
        <v>48410</v>
      </c>
      <c r="O235" s="28">
        <f ca="1">IF($D235&gt;$D$8,"",INDIRECT(ADDRESS(ROW(Entrées!$C$37)+($D235-1)*24+O$11,COLUMN(Entrées!$C$37)+($C235-1),4,TRUE,"Entrées")))</f>
        <v>48348</v>
      </c>
      <c r="P235" s="28">
        <f ca="1">IF($D235&gt;$D$8,"",INDIRECT(ADDRESS(ROW(Entrées!$C$37)+($D235-1)*24+P$11,COLUMN(Entrées!$C$37)+($C235-1),4,TRUE,"Entrées")))</f>
        <v>48250</v>
      </c>
      <c r="Q235" s="28">
        <f ca="1">IF($D235&gt;$D$8,"",INDIRECT(ADDRESS(ROW(Entrées!$C$37)+($D235-1)*24+Q$11,COLUMN(Entrées!$C$37)+($C235-1),4,TRUE,"Entrées")))</f>
        <v>48201</v>
      </c>
      <c r="R235" s="28">
        <f ca="1">IF($D235&gt;$D$8,"",INDIRECT(ADDRESS(ROW(Entrées!$C$37)+($D235-1)*24+R$11,COLUMN(Entrées!$C$37)+($C235-1),4,TRUE,"Entrées")))</f>
        <v>48205</v>
      </c>
      <c r="S235" s="28">
        <f ca="1">IF($D235&gt;$D$8,"",INDIRECT(ADDRESS(ROW(Entrées!$C$37)+($D235-1)*24+S$11,COLUMN(Entrées!$C$37)+($C235-1),4,TRUE,"Entrées")))</f>
        <v>48135</v>
      </c>
      <c r="T235" s="28">
        <f ca="1">IF($D235&gt;$D$8,"",INDIRECT(ADDRESS(ROW(Entrées!$C$37)+($D235-1)*24+T$11,COLUMN(Entrées!$C$37)+($C235-1),4,TRUE,"Entrées")))</f>
        <v>48011</v>
      </c>
      <c r="U235" s="28">
        <f ca="1">IF($D235&gt;$D$8,"",INDIRECT(ADDRESS(ROW(Entrées!$C$37)+($D235-1)*24+U$11,COLUMN(Entrées!$C$37)+($C235-1),4,TRUE,"Entrées")))</f>
        <v>47652</v>
      </c>
      <c r="V235" s="28">
        <f ca="1">IF($D235&gt;$D$8,"",INDIRECT(ADDRESS(ROW(Entrées!$C$37)+($D235-1)*24+V$11,COLUMN(Entrées!$C$37)+($C235-1),4,TRUE,"Entrées")))</f>
        <v>47459.5</v>
      </c>
      <c r="W235" s="28">
        <f ca="1">IF($D235&gt;$D$8,"",INDIRECT(ADDRESS(ROW(Entrées!$C$37)+($D235-1)*24+W$11,COLUMN(Entrées!$C$37)+($C235-1),4,TRUE,"Entrées")))</f>
        <v>47055.5</v>
      </c>
      <c r="X235" s="28">
        <f ca="1">IF($D235&gt;$D$8,"",INDIRECT(ADDRESS(ROW(Entrées!$C$37)+($D235-1)*24+X$11,COLUMN(Entrées!$C$37)+($C235-1),4,TRUE,"Entrées")))</f>
        <v>47439.5</v>
      </c>
      <c r="Y235" s="28">
        <f ca="1">IF($D235&gt;$D$8,"",INDIRECT(ADDRESS(ROW(Entrées!$C$37)+($D235-1)*24+Y$11,COLUMN(Entrées!$C$37)+($C235-1),4,TRUE,"Entrées")))</f>
        <v>47925.5</v>
      </c>
      <c r="Z235" s="28">
        <f ca="1">IF($D235&gt;$D$8,"",INDIRECT(ADDRESS(ROW(Entrées!$C$37)+($D235-1)*24+Z$11,COLUMN(Entrées!$C$37)+($C235-1),4,TRUE,"Entrées")))</f>
        <v>48005</v>
      </c>
      <c r="AA235" s="28">
        <f ca="1">IF($D235&gt;$D$8,"",INDIRECT(ADDRESS(ROW(Entrées!$C$37)+($D235-1)*24+AA$11,COLUMN(Entrées!$C$37)+($C235-1),4,TRUE,"Entrées")))</f>
        <v>47616</v>
      </c>
      <c r="AB235" s="28">
        <f ca="1">IF($D235&gt;$D$8,"",INDIRECT(ADDRESS(ROW(Entrées!$C$37)+($D235-1)*24+AB$11,COLUMN(Entrées!$C$37)+($C235-1),4,TRUE,"Entrées")))</f>
        <v>47713.5</v>
      </c>
      <c r="AC235" s="11"/>
      <c r="AD235" s="40">
        <f t="shared" ca="1" si="274"/>
        <v>47750.354166666664</v>
      </c>
      <c r="AE235" s="40">
        <f t="shared" ref="AE235:AE264" ca="1" si="276">MAX(E235:AB235)</f>
        <v>48410</v>
      </c>
      <c r="AF235" s="40">
        <f t="shared" ref="AF235:AF264" ca="1" si="277">MIN(E235:AB235)</f>
        <v>46794</v>
      </c>
      <c r="AG235" s="4"/>
      <c r="AH235" s="11">
        <f>Entrées!A262</f>
        <v>10</v>
      </c>
      <c r="AI235" s="13">
        <f>Entrées!B262</f>
        <v>9</v>
      </c>
      <c r="AJ235" s="31">
        <f t="shared" ca="1" si="246"/>
        <v>55625.834722222207</v>
      </c>
      <c r="AK235" s="31">
        <f t="shared" ca="1" si="222"/>
        <v>55155.277777777781</v>
      </c>
      <c r="AL235" s="31">
        <f t="shared" ca="1" si="223"/>
        <v>55132.569444444431</v>
      </c>
      <c r="AM235" s="31">
        <f t="shared" ca="1" si="224"/>
        <v>439.35972222222233</v>
      </c>
      <c r="AN235" s="31">
        <f t="shared" ca="1" si="225"/>
        <v>2143.2847222222222</v>
      </c>
      <c r="AO235" s="31">
        <f t="shared" ca="1" si="226"/>
        <v>1711.4715277777773</v>
      </c>
      <c r="AP235" s="31">
        <f t="shared" ca="1" si="227"/>
        <v>43686.806944444448</v>
      </c>
      <c r="AQ235" s="31">
        <f t="shared" ca="1" si="228"/>
        <v>2048.2006944444447</v>
      </c>
      <c r="AR235" s="31">
        <f t="shared" ca="1" si="229"/>
        <v>467.57708333333329</v>
      </c>
      <c r="AS235" s="31">
        <f t="shared" ca="1" si="230"/>
        <v>9872.0041666666693</v>
      </c>
      <c r="AT235" s="31">
        <f t="shared" ca="1" si="231"/>
        <v>-752.91041666666672</v>
      </c>
      <c r="AU235" s="31">
        <f t="shared" ca="1" si="232"/>
        <v>580.30277777777769</v>
      </c>
      <c r="AV235" s="31">
        <f t="shared" ca="1" si="233"/>
        <v>-4570.3041666666659</v>
      </c>
      <c r="AW235" s="31">
        <f t="shared" ca="1" si="234"/>
        <v>53.39583333333335</v>
      </c>
      <c r="AX235" s="31">
        <f t="shared" ca="1" si="235"/>
        <v>1401.9361111111111</v>
      </c>
      <c r="AY235" s="31">
        <f t="shared" ca="1" si="236"/>
        <v>-1132.0805555555555</v>
      </c>
      <c r="AZ235" s="31">
        <f t="shared" ca="1" si="237"/>
        <v>-2177.1819444444441</v>
      </c>
      <c r="BA235" s="31">
        <f t="shared" ca="1" si="238"/>
        <v>644.8125</v>
      </c>
      <c r="BB235" s="31">
        <f t="shared" ca="1" si="239"/>
        <v>-1410.101388888889</v>
      </c>
      <c r="BC235" s="31">
        <f t="shared" ca="1" si="240"/>
        <v>-1800.2902777777781</v>
      </c>
      <c r="BD235" s="11"/>
      <c r="BE235" s="4"/>
      <c r="BF235" s="11">
        <f t="shared" si="241"/>
        <v>10</v>
      </c>
      <c r="BG235" s="11">
        <f t="shared" si="247"/>
        <v>9</v>
      </c>
      <c r="BH235" s="32">
        <f>IF($BF235&gt;$Y$7,"",IF(AND($BF235=$Y$7,$BG235=23),"",Entrées!C263-Entrées!C262))</f>
        <v>-325.5</v>
      </c>
      <c r="BI235" s="32">
        <f>IF($BF235&gt;$Y$7,"",IF(AND($BF235=$Y$7,$BG235=23),"",Entrées!D263-Entrées!D262))</f>
        <v>-512.5</v>
      </c>
      <c r="BJ235" s="32">
        <f>IF($BF235&gt;$Y$7,"",IF(AND($BF235=$Y$7,$BG235=23),"",Entrées!E263-Entrées!E262))</f>
        <v>-525</v>
      </c>
      <c r="BK235" s="32">
        <f>IF($BF235&gt;$Y$7,"",IF(AND($BF235=$Y$7,$BG235=23),"",Entrées!F263-Entrées!F262))</f>
        <v>-65.5</v>
      </c>
      <c r="BL235" s="32">
        <f>IF($BF235&gt;$Y$7,"",IF(AND($BF235=$Y$7,$BG235=23),"",Entrées!G263-Entrées!G262))</f>
        <v>-140.5</v>
      </c>
      <c r="BM235" s="32">
        <f>IF($BF235&gt;$Y$7,"",IF(AND($BF235=$Y$7,$BG235=23),"",Entrées!H263-Entrées!H262))</f>
        <v>-38.5</v>
      </c>
      <c r="BN235" s="32">
        <f>IF($BF235&gt;$Y$7,"",IF(AND($BF235=$Y$7,$BG235=23),"",Entrées!I263-Entrées!I262))</f>
        <v>-58</v>
      </c>
      <c r="BO235" s="32">
        <f>IF($BF235&gt;$Y$7,"",IF(AND($BF235=$Y$7,$BG235=23),"",Entrées!J263-Entrées!J262))</f>
        <v>-157</v>
      </c>
      <c r="BP235" s="32">
        <f>IF($BF235&gt;$Y$7,"",IF(AND($BF235=$Y$7,$BG235=23),"",Entrées!K263-Entrées!K262))</f>
        <v>431</v>
      </c>
      <c r="BQ235" s="32">
        <f>IF($BF235&gt;$Y$7,"",IF(AND($BF235=$Y$7,$BG235=23),"",Entrées!L263-Entrées!L262))</f>
        <v>-144.5</v>
      </c>
      <c r="BR235" s="32">
        <f>IF($BF235&gt;$Y$7,"",IF(AND($BF235=$Y$7,$BG235=23),"",Entrées!M263-Entrées!M262))</f>
        <v>8</v>
      </c>
      <c r="BS235" s="32">
        <f>IF($BF235&gt;$Y$7,"",IF(AND($BF235=$Y$7,$BG235=23),"",Entrées!N263-Entrées!N262))</f>
        <v>-1.5</v>
      </c>
      <c r="BT235" s="32">
        <f>IF($BF235&gt;$Y$7,"",IF(AND($BF235=$Y$7,$BG235=23),"",Entrées!O263-Entrées!O262))</f>
        <v>-159.5</v>
      </c>
      <c r="BU235" s="32">
        <f>IF($BF235&gt;$Y$7,"",IF(AND($BF235=$Y$7,$BG235=23),"",Entrées!P263-Entrées!P262))</f>
        <v>-2.5</v>
      </c>
      <c r="BV235" s="32">
        <f>IF($BF235&gt;$Y$7,"",IF(AND($BF235=$Y$7,$BG235=23),"",Entrées!Q263-Entrées!Q262))</f>
        <v>0</v>
      </c>
      <c r="BW235" s="32">
        <f>IF($BF235&gt;$Y$7,"",IF(AND($BF235=$Y$7,$BG235=23),"",Entrées!R263-Entrées!R262))</f>
        <v>-360</v>
      </c>
      <c r="BX235" s="32">
        <f>IF($BF235&gt;$Y$7,"",IF(AND($BF235=$Y$7,$BG235=23),"",Entrées!S263-Entrées!S262))</f>
        <v>-99</v>
      </c>
      <c r="BY235" s="32">
        <f>IF($BF235&gt;$Y$7,"",IF(AND($BF235=$Y$7,$BG235=23),"",Entrées!T263-Entrées!T262))</f>
        <v>0</v>
      </c>
      <c r="BZ235" s="32">
        <f>IF($BF235&gt;$Y$7,"",IF(AND($BF235=$Y$7,$BG235=23),"",Entrées!U263-Entrées!U262))</f>
        <v>313</v>
      </c>
      <c r="CA235" s="32">
        <f>IF($BF235&gt;$Y$7,"",IF(AND($BF235=$Y$7,$BG235=23),"",Entrées!V263-Entrées!V262))</f>
        <v>220</v>
      </c>
      <c r="CB235" s="4"/>
      <c r="CC235" s="4"/>
      <c r="CD235" s="33">
        <f>IF($BF235&lt;=$Y$7,Entrées!J262/CD$2,"")</f>
        <v>0.34480263157894736</v>
      </c>
      <c r="CE235" s="33">
        <f>IF($BF235&lt;=$Y$7,Entrées!K262/CE$2,"")</f>
        <v>0.11511904761904762</v>
      </c>
      <c r="CF235" s="11">
        <f t="shared" si="242"/>
        <v>7600</v>
      </c>
      <c r="CG235" s="11">
        <f t="shared" si="243"/>
        <v>4200</v>
      </c>
      <c r="CH235" s="52">
        <f t="shared" si="244"/>
        <v>0.26950009137426939</v>
      </c>
      <c r="CI235" s="52">
        <f t="shared" si="245"/>
        <v>0.11132787698412699</v>
      </c>
      <c r="CK235" s="11"/>
      <c r="CL235" s="4"/>
      <c r="CM235" s="11"/>
      <c r="CN235" s="11"/>
      <c r="CO235" s="4"/>
    </row>
    <row r="236" spans="1:93">
      <c r="C236" s="11">
        <f t="shared" ref="C236:C264" si="278">C235</f>
        <v>7</v>
      </c>
      <c r="D236" s="27">
        <f t="shared" si="275"/>
        <v>3</v>
      </c>
      <c r="E236" s="28">
        <f ca="1">IF($D236&gt;$D$8,"",INDIRECT(ADDRESS(ROW(Entrées!$C$37)+($D236-1)*24+E$11,COLUMN(Entrées!$C$37)+($C236-1),4,TRUE,"Entrées")))</f>
        <v>47836</v>
      </c>
      <c r="F236" s="28">
        <f ca="1">IF($D236&gt;$D$8,"",INDIRECT(ADDRESS(ROW(Entrées!$C$37)+($D236-1)*24+F$11,COLUMN(Entrées!$C$37)+($C236-1),4,TRUE,"Entrées")))</f>
        <v>47581</v>
      </c>
      <c r="G236" s="28">
        <f ca="1">IF($D236&gt;$D$8,"",INDIRECT(ADDRESS(ROW(Entrées!$C$37)+($D236-1)*24+G$11,COLUMN(Entrées!$C$37)+($C236-1),4,TRUE,"Entrées")))</f>
        <v>47431.5</v>
      </c>
      <c r="H236" s="28">
        <f ca="1">IF($D236&gt;$D$8,"",INDIRECT(ADDRESS(ROW(Entrées!$C$37)+($D236-1)*24+H$11,COLUMN(Entrées!$C$37)+($C236-1),4,TRUE,"Entrées")))</f>
        <v>47022</v>
      </c>
      <c r="I236" s="28">
        <f ca="1">IF($D236&gt;$D$8,"",INDIRECT(ADDRESS(ROW(Entrées!$C$37)+($D236-1)*24+I$11,COLUMN(Entrées!$C$37)+($C236-1),4,TRUE,"Entrées")))</f>
        <v>47425</v>
      </c>
      <c r="J236" s="28">
        <f ca="1">IF($D236&gt;$D$8,"",INDIRECT(ADDRESS(ROW(Entrées!$C$37)+($D236-1)*24+J$11,COLUMN(Entrées!$C$37)+($C236-1),4,TRUE,"Entrées")))</f>
        <v>47712.5</v>
      </c>
      <c r="K236" s="28">
        <f ca="1">IF($D236&gt;$D$8,"",INDIRECT(ADDRESS(ROW(Entrées!$C$37)+($D236-1)*24+K$11,COLUMN(Entrées!$C$37)+($C236-1),4,TRUE,"Entrées")))</f>
        <v>48056</v>
      </c>
      <c r="L236" s="28">
        <f ca="1">IF($D236&gt;$D$8,"",INDIRECT(ADDRESS(ROW(Entrées!$C$37)+($D236-1)*24+L$11,COLUMN(Entrées!$C$37)+($C236-1),4,TRUE,"Entrées")))</f>
        <v>48297.5</v>
      </c>
      <c r="M236" s="28">
        <f ca="1">IF($D236&gt;$D$8,"",INDIRECT(ADDRESS(ROW(Entrées!$C$37)+($D236-1)*24+M$11,COLUMN(Entrées!$C$37)+($C236-1),4,TRUE,"Entrées")))</f>
        <v>48357</v>
      </c>
      <c r="N236" s="28">
        <f ca="1">IF($D236&gt;$D$8,"",INDIRECT(ADDRESS(ROW(Entrées!$C$37)+($D236-1)*24+N$11,COLUMN(Entrées!$C$37)+($C236-1),4,TRUE,"Entrées")))</f>
        <v>48348.5</v>
      </c>
      <c r="O236" s="28">
        <f ca="1">IF($D236&gt;$D$8,"",INDIRECT(ADDRESS(ROW(Entrées!$C$37)+($D236-1)*24+O$11,COLUMN(Entrées!$C$37)+($C236-1),4,TRUE,"Entrées")))</f>
        <v>48310.5</v>
      </c>
      <c r="P236" s="28">
        <f ca="1">IF($D236&gt;$D$8,"",INDIRECT(ADDRESS(ROW(Entrées!$C$37)+($D236-1)*24+P$11,COLUMN(Entrées!$C$37)+($C236-1),4,TRUE,"Entrées")))</f>
        <v>48282</v>
      </c>
      <c r="Q236" s="28">
        <f ca="1">IF($D236&gt;$D$8,"",INDIRECT(ADDRESS(ROW(Entrées!$C$37)+($D236-1)*24+Q$11,COLUMN(Entrées!$C$37)+($C236-1),4,TRUE,"Entrées")))</f>
        <v>48234</v>
      </c>
      <c r="R236" s="28">
        <f ca="1">IF($D236&gt;$D$8,"",INDIRECT(ADDRESS(ROW(Entrées!$C$37)+($D236-1)*24+R$11,COLUMN(Entrées!$C$37)+($C236-1),4,TRUE,"Entrées")))</f>
        <v>48190</v>
      </c>
      <c r="S236" s="28">
        <f ca="1">IF($D236&gt;$D$8,"",INDIRECT(ADDRESS(ROW(Entrées!$C$37)+($D236-1)*24+S$11,COLUMN(Entrées!$C$37)+($C236-1),4,TRUE,"Entrées")))</f>
        <v>48023.5</v>
      </c>
      <c r="T236" s="28">
        <f ca="1">IF($D236&gt;$D$8,"",INDIRECT(ADDRESS(ROW(Entrées!$C$37)+($D236-1)*24+T$11,COLUMN(Entrées!$C$37)+($C236-1),4,TRUE,"Entrées")))</f>
        <v>47890.5</v>
      </c>
      <c r="U236" s="28">
        <f ca="1">IF($D236&gt;$D$8,"",INDIRECT(ADDRESS(ROW(Entrées!$C$37)+($D236-1)*24+U$11,COLUMN(Entrées!$C$37)+($C236-1),4,TRUE,"Entrées")))</f>
        <v>47687</v>
      </c>
      <c r="V236" s="28">
        <f ca="1">IF($D236&gt;$D$8,"",INDIRECT(ADDRESS(ROW(Entrées!$C$37)+($D236-1)*24+V$11,COLUMN(Entrées!$C$37)+($C236-1),4,TRUE,"Entrées")))</f>
        <v>47636</v>
      </c>
      <c r="W236" s="28">
        <f ca="1">IF($D236&gt;$D$8,"",INDIRECT(ADDRESS(ROW(Entrées!$C$37)+($D236-1)*24+W$11,COLUMN(Entrées!$C$37)+($C236-1),4,TRUE,"Entrées")))</f>
        <v>47807</v>
      </c>
      <c r="X236" s="28">
        <f ca="1">IF($D236&gt;$D$8,"",INDIRECT(ADDRESS(ROW(Entrées!$C$37)+($D236-1)*24+X$11,COLUMN(Entrées!$C$37)+($C236-1),4,TRUE,"Entrées")))</f>
        <v>47869</v>
      </c>
      <c r="Y236" s="28">
        <f ca="1">IF($D236&gt;$D$8,"",INDIRECT(ADDRESS(ROW(Entrées!$C$37)+($D236-1)*24+Y$11,COLUMN(Entrées!$C$37)+($C236-1),4,TRUE,"Entrées")))</f>
        <v>47855</v>
      </c>
      <c r="Z236" s="28">
        <f ca="1">IF($D236&gt;$D$8,"",INDIRECT(ADDRESS(ROW(Entrées!$C$37)+($D236-1)*24+Z$11,COLUMN(Entrées!$C$37)+($C236-1),4,TRUE,"Entrées")))</f>
        <v>48058.5</v>
      </c>
      <c r="AA236" s="28">
        <f ca="1">IF($D236&gt;$D$8,"",INDIRECT(ADDRESS(ROW(Entrées!$C$37)+($D236-1)*24+AA$11,COLUMN(Entrées!$C$37)+($C236-1),4,TRUE,"Entrées")))</f>
        <v>47934</v>
      </c>
      <c r="AB236" s="28">
        <f ca="1">IF($D236&gt;$D$8,"",INDIRECT(ADDRESS(ROW(Entrées!$C$37)+($D236-1)*24+AB$11,COLUMN(Entrées!$C$37)+($C236-1),4,TRUE,"Entrées")))</f>
        <v>47828</v>
      </c>
      <c r="AC236" s="11"/>
      <c r="AD236" s="40">
        <f t="shared" ca="1" si="274"/>
        <v>47903</v>
      </c>
      <c r="AE236" s="40">
        <f t="shared" ca="1" si="276"/>
        <v>48357</v>
      </c>
      <c r="AF236" s="40">
        <f t="shared" ca="1" si="277"/>
        <v>47022</v>
      </c>
      <c r="AG236" s="4"/>
      <c r="AH236" s="11">
        <f>Entrées!A263</f>
        <v>10</v>
      </c>
      <c r="AI236" s="13">
        <f>Entrées!B263</f>
        <v>10</v>
      </c>
      <c r="AJ236" s="31">
        <f t="shared" ca="1" si="246"/>
        <v>55625.834722222207</v>
      </c>
      <c r="AK236" s="31">
        <f t="shared" ca="1" si="222"/>
        <v>55155.277777777781</v>
      </c>
      <c r="AL236" s="31">
        <f t="shared" ca="1" si="223"/>
        <v>55132.569444444431</v>
      </c>
      <c r="AM236" s="31">
        <f t="shared" ca="1" si="224"/>
        <v>439.35972222222233</v>
      </c>
      <c r="AN236" s="31">
        <f t="shared" ca="1" si="225"/>
        <v>2143.2847222222222</v>
      </c>
      <c r="AO236" s="31">
        <f t="shared" ca="1" si="226"/>
        <v>1711.4715277777773</v>
      </c>
      <c r="AP236" s="31">
        <f t="shared" ca="1" si="227"/>
        <v>43686.806944444448</v>
      </c>
      <c r="AQ236" s="31">
        <f t="shared" ca="1" si="228"/>
        <v>2048.2006944444447</v>
      </c>
      <c r="AR236" s="31">
        <f t="shared" ca="1" si="229"/>
        <v>467.57708333333329</v>
      </c>
      <c r="AS236" s="31">
        <f t="shared" ca="1" si="230"/>
        <v>9872.0041666666693</v>
      </c>
      <c r="AT236" s="31">
        <f t="shared" ca="1" si="231"/>
        <v>-752.91041666666672</v>
      </c>
      <c r="AU236" s="31">
        <f t="shared" ca="1" si="232"/>
        <v>580.30277777777769</v>
      </c>
      <c r="AV236" s="31">
        <f t="shared" ca="1" si="233"/>
        <v>-4570.3041666666659</v>
      </c>
      <c r="AW236" s="31">
        <f t="shared" ca="1" si="234"/>
        <v>53.39583333333335</v>
      </c>
      <c r="AX236" s="31">
        <f t="shared" ca="1" si="235"/>
        <v>1401.9361111111111</v>
      </c>
      <c r="AY236" s="31">
        <f t="shared" ca="1" si="236"/>
        <v>-1132.0805555555555</v>
      </c>
      <c r="AZ236" s="31">
        <f t="shared" ca="1" si="237"/>
        <v>-2177.1819444444441</v>
      </c>
      <c r="BA236" s="31">
        <f t="shared" ca="1" si="238"/>
        <v>644.8125</v>
      </c>
      <c r="BB236" s="31">
        <f t="shared" ca="1" si="239"/>
        <v>-1410.101388888889</v>
      </c>
      <c r="BC236" s="31">
        <f t="shared" ca="1" si="240"/>
        <v>-1800.2902777777781</v>
      </c>
      <c r="BD236" s="11"/>
      <c r="BE236" s="4"/>
      <c r="BF236" s="11">
        <f t="shared" si="241"/>
        <v>10</v>
      </c>
      <c r="BG236" s="11">
        <f t="shared" si="247"/>
        <v>10</v>
      </c>
      <c r="BH236" s="32">
        <f>IF($BF236&gt;$Y$7,"",IF(AND($BF236=$Y$7,$BG236=23),"",Entrées!C264-Entrées!C263))</f>
        <v>-666</v>
      </c>
      <c r="BI236" s="32">
        <f>IF($BF236&gt;$Y$7,"",IF(AND($BF236=$Y$7,$BG236=23),"",Entrées!D264-Entrées!D263))</f>
        <v>-675</v>
      </c>
      <c r="BJ236" s="32">
        <f>IF($BF236&gt;$Y$7,"",IF(AND($BF236=$Y$7,$BG236=23),"",Entrées!E264-Entrées!E263))</f>
        <v>-600</v>
      </c>
      <c r="BK236" s="32">
        <f>IF($BF236&gt;$Y$7,"",IF(AND($BF236=$Y$7,$BG236=23),"",Entrées!F264-Entrées!F263))</f>
        <v>-342</v>
      </c>
      <c r="BL236" s="32">
        <f>IF($BF236&gt;$Y$7,"",IF(AND($BF236=$Y$7,$BG236=23),"",Entrées!G264-Entrées!G263))</f>
        <v>-118</v>
      </c>
      <c r="BM236" s="32">
        <f>IF($BF236&gt;$Y$7,"",IF(AND($BF236=$Y$7,$BG236=23),"",Entrées!H264-Entrées!H263))</f>
        <v>-5.5</v>
      </c>
      <c r="BN236" s="32">
        <f>IF($BF236&gt;$Y$7,"",IF(AND($BF236=$Y$7,$BG236=23),"",Entrées!I264-Entrées!I263))</f>
        <v>-48</v>
      </c>
      <c r="BO236" s="32">
        <f>IF($BF236&gt;$Y$7,"",IF(AND($BF236=$Y$7,$BG236=23),"",Entrées!J264-Entrées!J263))</f>
        <v>-18</v>
      </c>
      <c r="BP236" s="32">
        <f>IF($BF236&gt;$Y$7,"",IF(AND($BF236=$Y$7,$BG236=23),"",Entrées!K264-Entrées!K263))</f>
        <v>356.5</v>
      </c>
      <c r="BQ236" s="32">
        <f>IF($BF236&gt;$Y$7,"",IF(AND($BF236=$Y$7,$BG236=23),"",Entrées!L264-Entrées!L263))</f>
        <v>-776.5</v>
      </c>
      <c r="BR236" s="32">
        <f>IF($BF236&gt;$Y$7,"",IF(AND($BF236=$Y$7,$BG236=23),"",Entrées!M264-Entrées!M263))</f>
        <v>6.5</v>
      </c>
      <c r="BS236" s="32">
        <f>IF($BF236&gt;$Y$7,"",IF(AND($BF236=$Y$7,$BG236=23),"",Entrées!N264-Entrées!N263))</f>
        <v>-2.5</v>
      </c>
      <c r="BT236" s="32">
        <f>IF($BF236&gt;$Y$7,"",IF(AND($BF236=$Y$7,$BG236=23),"",Entrées!O264-Entrées!O263))</f>
        <v>282</v>
      </c>
      <c r="BU236" s="32">
        <f>IF($BF236&gt;$Y$7,"",IF(AND($BF236=$Y$7,$BG236=23),"",Entrées!P264-Entrées!P263))</f>
        <v>-4.5</v>
      </c>
      <c r="BV236" s="32">
        <f>IF($BF236&gt;$Y$7,"",IF(AND($BF236=$Y$7,$BG236=23),"",Entrées!Q264-Entrées!Q263))</f>
        <v>-178</v>
      </c>
      <c r="BW236" s="32">
        <f>IF($BF236&gt;$Y$7,"",IF(AND($BF236=$Y$7,$BG236=23),"",Entrées!R264-Entrées!R263))</f>
        <v>-349</v>
      </c>
      <c r="BX236" s="32">
        <f>IF($BF236&gt;$Y$7,"",IF(AND($BF236=$Y$7,$BG236=23),"",Entrées!S264-Entrées!S263))</f>
        <v>-46</v>
      </c>
      <c r="BY236" s="32">
        <f>IF($BF236&gt;$Y$7,"",IF(AND($BF236=$Y$7,$BG236=23),"",Entrées!T264-Entrées!T263))</f>
        <v>0</v>
      </c>
      <c r="BZ236" s="32">
        <f>IF($BF236&gt;$Y$7,"",IF(AND($BF236=$Y$7,$BG236=23),"",Entrées!U264-Entrées!U263))</f>
        <v>159</v>
      </c>
      <c r="CA236" s="32">
        <f>IF($BF236&gt;$Y$7,"",IF(AND($BF236=$Y$7,$BG236=23),"",Entrées!V264-Entrées!V263))</f>
        <v>-294</v>
      </c>
      <c r="CB236" s="4"/>
      <c r="CC236" s="4"/>
      <c r="CD236" s="33">
        <f>IF($BF236&lt;=$Y$7,Entrées!J263/CD$2,"")</f>
        <v>0.32414473684210526</v>
      </c>
      <c r="CE236" s="33">
        <f>IF($BF236&lt;=$Y$7,Entrées!K263/CE$2,"")</f>
        <v>0.21773809523809523</v>
      </c>
      <c r="CF236" s="11">
        <f t="shared" si="242"/>
        <v>7600</v>
      </c>
      <c r="CG236" s="11">
        <f t="shared" si="243"/>
        <v>4200</v>
      </c>
      <c r="CH236" s="52">
        <f t="shared" si="244"/>
        <v>0.26950009137426939</v>
      </c>
      <c r="CI236" s="52">
        <f t="shared" si="245"/>
        <v>0.11132787698412699</v>
      </c>
      <c r="CK236" s="11"/>
      <c r="CL236" s="4"/>
      <c r="CM236" s="11"/>
      <c r="CN236" s="11"/>
      <c r="CO236" s="4"/>
    </row>
    <row r="237" spans="1:93">
      <c r="C237" s="11">
        <f t="shared" si="278"/>
        <v>7</v>
      </c>
      <c r="D237" s="27">
        <f t="shared" si="275"/>
        <v>4</v>
      </c>
      <c r="E237" s="28">
        <f ca="1">IF($D237&gt;$D$8,"",INDIRECT(ADDRESS(ROW(Entrées!$C$37)+($D237-1)*24+E$11,COLUMN(Entrées!$C$37)+($C237-1),4,TRUE,"Entrées")))</f>
        <v>47608</v>
      </c>
      <c r="F237" s="28">
        <f ca="1">IF($D237&gt;$D$8,"",INDIRECT(ADDRESS(ROW(Entrées!$C$37)+($D237-1)*24+F$11,COLUMN(Entrées!$C$37)+($C237-1),4,TRUE,"Entrées")))</f>
        <v>47375</v>
      </c>
      <c r="G237" s="28">
        <f ca="1">IF($D237&gt;$D$8,"",INDIRECT(ADDRESS(ROW(Entrées!$C$37)+($D237-1)*24+G$11,COLUMN(Entrées!$C$37)+($C237-1),4,TRUE,"Entrées")))</f>
        <v>47405.5</v>
      </c>
      <c r="H237" s="28">
        <f ca="1">IF($D237&gt;$D$8,"",INDIRECT(ADDRESS(ROW(Entrées!$C$37)+($D237-1)*24+H$11,COLUMN(Entrées!$C$37)+($C237-1),4,TRUE,"Entrées")))</f>
        <v>46735.5</v>
      </c>
      <c r="I237" s="28">
        <f ca="1">IF($D237&gt;$D$8,"",INDIRECT(ADDRESS(ROW(Entrées!$C$37)+($D237-1)*24+I$11,COLUMN(Entrées!$C$37)+($C237-1),4,TRUE,"Entrées")))</f>
        <v>46948</v>
      </c>
      <c r="J237" s="28">
        <f ca="1">IF($D237&gt;$D$8,"",INDIRECT(ADDRESS(ROW(Entrées!$C$37)+($D237-1)*24+J$11,COLUMN(Entrées!$C$37)+($C237-1),4,TRUE,"Entrées")))</f>
        <v>47202.5</v>
      </c>
      <c r="K237" s="28">
        <f ca="1">IF($D237&gt;$D$8,"",INDIRECT(ADDRESS(ROW(Entrées!$C$37)+($D237-1)*24+K$11,COLUMN(Entrées!$C$37)+($C237-1),4,TRUE,"Entrées")))</f>
        <v>47754.5</v>
      </c>
      <c r="L237" s="28">
        <f ca="1">IF($D237&gt;$D$8,"",INDIRECT(ADDRESS(ROW(Entrées!$C$37)+($D237-1)*24+L$11,COLUMN(Entrées!$C$37)+($C237-1),4,TRUE,"Entrées")))</f>
        <v>48080</v>
      </c>
      <c r="M237" s="28">
        <f ca="1">IF($D237&gt;$D$8,"",INDIRECT(ADDRESS(ROW(Entrées!$C$37)+($D237-1)*24+M$11,COLUMN(Entrées!$C$37)+($C237-1),4,TRUE,"Entrées")))</f>
        <v>48213</v>
      </c>
      <c r="N237" s="28">
        <f ca="1">IF($D237&gt;$D$8,"",INDIRECT(ADDRESS(ROW(Entrées!$C$37)+($D237-1)*24+N$11,COLUMN(Entrées!$C$37)+($C237-1),4,TRUE,"Entrées")))</f>
        <v>48233.5</v>
      </c>
      <c r="O237" s="28">
        <f ca="1">IF($D237&gt;$D$8,"",INDIRECT(ADDRESS(ROW(Entrées!$C$37)+($D237-1)*24+O$11,COLUMN(Entrées!$C$37)+($C237-1),4,TRUE,"Entrées")))</f>
        <v>48214.5</v>
      </c>
      <c r="P237" s="28">
        <f ca="1">IF($D237&gt;$D$8,"",INDIRECT(ADDRESS(ROW(Entrées!$C$37)+($D237-1)*24+P$11,COLUMN(Entrées!$C$37)+($C237-1),4,TRUE,"Entrées")))</f>
        <v>48198.5</v>
      </c>
      <c r="Q237" s="28">
        <f ca="1">IF($D237&gt;$D$8,"",INDIRECT(ADDRESS(ROW(Entrées!$C$37)+($D237-1)*24+Q$11,COLUMN(Entrées!$C$37)+($C237-1),4,TRUE,"Entrées")))</f>
        <v>48167.5</v>
      </c>
      <c r="R237" s="28">
        <f ca="1">IF($D237&gt;$D$8,"",INDIRECT(ADDRESS(ROW(Entrées!$C$37)+($D237-1)*24+R$11,COLUMN(Entrées!$C$37)+($C237-1),4,TRUE,"Entrées")))</f>
        <v>48112</v>
      </c>
      <c r="S237" s="28">
        <f ca="1">IF($D237&gt;$D$8,"",INDIRECT(ADDRESS(ROW(Entrées!$C$37)+($D237-1)*24+S$11,COLUMN(Entrées!$C$37)+($C237-1),4,TRUE,"Entrées")))</f>
        <v>48015</v>
      </c>
      <c r="T237" s="28">
        <f ca="1">IF($D237&gt;$D$8,"",INDIRECT(ADDRESS(ROW(Entrées!$C$37)+($D237-1)*24+T$11,COLUMN(Entrées!$C$37)+($C237-1),4,TRUE,"Entrées")))</f>
        <v>47884.5</v>
      </c>
      <c r="U237" s="28">
        <f ca="1">IF($D237&gt;$D$8,"",INDIRECT(ADDRESS(ROW(Entrées!$C$37)+($D237-1)*24+U$11,COLUMN(Entrées!$C$37)+($C237-1),4,TRUE,"Entrées")))</f>
        <v>47909.5</v>
      </c>
      <c r="V237" s="28">
        <f ca="1">IF($D237&gt;$D$8,"",INDIRECT(ADDRESS(ROW(Entrées!$C$37)+($D237-1)*24+V$11,COLUMN(Entrées!$C$37)+($C237-1),4,TRUE,"Entrées")))</f>
        <v>47685.5</v>
      </c>
      <c r="W237" s="28">
        <f ca="1">IF($D237&gt;$D$8,"",INDIRECT(ADDRESS(ROW(Entrées!$C$37)+($D237-1)*24+W$11,COLUMN(Entrées!$C$37)+($C237-1),4,TRUE,"Entrées")))</f>
        <v>47683</v>
      </c>
      <c r="X237" s="28">
        <f ca="1">IF($D237&gt;$D$8,"",INDIRECT(ADDRESS(ROW(Entrées!$C$37)+($D237-1)*24+X$11,COLUMN(Entrées!$C$37)+($C237-1),4,TRUE,"Entrées")))</f>
        <v>48080.5</v>
      </c>
      <c r="Y237" s="28">
        <f ca="1">IF($D237&gt;$D$8,"",INDIRECT(ADDRESS(ROW(Entrées!$C$37)+($D237-1)*24+Y$11,COLUMN(Entrées!$C$37)+($C237-1),4,TRUE,"Entrées")))</f>
        <v>48034.5</v>
      </c>
      <c r="Z237" s="28">
        <f ca="1">IF($D237&gt;$D$8,"",INDIRECT(ADDRESS(ROW(Entrées!$C$37)+($D237-1)*24+Z$11,COLUMN(Entrées!$C$37)+($C237-1),4,TRUE,"Entrées")))</f>
        <v>48060</v>
      </c>
      <c r="AA237" s="28">
        <f ca="1">IF($D237&gt;$D$8,"",INDIRECT(ADDRESS(ROW(Entrées!$C$37)+($D237-1)*24+AA$11,COLUMN(Entrées!$C$37)+($C237-1),4,TRUE,"Entrées")))</f>
        <v>47397</v>
      </c>
      <c r="AB237" s="28">
        <f ca="1">IF($D237&gt;$D$8,"",INDIRECT(ADDRESS(ROW(Entrées!$C$37)+($D237-1)*24+AB$11,COLUMN(Entrées!$C$37)+($C237-1),4,TRUE,"Entrées")))</f>
        <v>47864.5</v>
      </c>
      <c r="AC237" s="11"/>
      <c r="AD237" s="40">
        <f t="shared" ca="1" si="274"/>
        <v>47785.916666666664</v>
      </c>
      <c r="AE237" s="40">
        <f t="shared" ca="1" si="276"/>
        <v>48233.5</v>
      </c>
      <c r="AF237" s="40">
        <f t="shared" ca="1" si="277"/>
        <v>46735.5</v>
      </c>
      <c r="AG237" s="4"/>
      <c r="AH237" s="11">
        <f>Entrées!A264</f>
        <v>10</v>
      </c>
      <c r="AI237" s="13">
        <f>Entrées!B264</f>
        <v>11</v>
      </c>
      <c r="AJ237" s="31">
        <f t="shared" ca="1" si="246"/>
        <v>55625.834722222207</v>
      </c>
      <c r="AK237" s="31">
        <f t="shared" ca="1" si="222"/>
        <v>55155.277777777781</v>
      </c>
      <c r="AL237" s="31">
        <f t="shared" ca="1" si="223"/>
        <v>55132.569444444431</v>
      </c>
      <c r="AM237" s="31">
        <f t="shared" ca="1" si="224"/>
        <v>439.35972222222233</v>
      </c>
      <c r="AN237" s="31">
        <f t="shared" ca="1" si="225"/>
        <v>2143.2847222222222</v>
      </c>
      <c r="AO237" s="31">
        <f t="shared" ca="1" si="226"/>
        <v>1711.4715277777773</v>
      </c>
      <c r="AP237" s="31">
        <f t="shared" ca="1" si="227"/>
        <v>43686.806944444448</v>
      </c>
      <c r="AQ237" s="31">
        <f t="shared" ca="1" si="228"/>
        <v>2048.2006944444447</v>
      </c>
      <c r="AR237" s="31">
        <f t="shared" ca="1" si="229"/>
        <v>467.57708333333329</v>
      </c>
      <c r="AS237" s="31">
        <f t="shared" ca="1" si="230"/>
        <v>9872.0041666666693</v>
      </c>
      <c r="AT237" s="31">
        <f t="shared" ca="1" si="231"/>
        <v>-752.91041666666672</v>
      </c>
      <c r="AU237" s="31">
        <f t="shared" ca="1" si="232"/>
        <v>580.30277777777769</v>
      </c>
      <c r="AV237" s="31">
        <f t="shared" ca="1" si="233"/>
        <v>-4570.3041666666659</v>
      </c>
      <c r="AW237" s="31">
        <f t="shared" ca="1" si="234"/>
        <v>53.39583333333335</v>
      </c>
      <c r="AX237" s="31">
        <f t="shared" ca="1" si="235"/>
        <v>1401.9361111111111</v>
      </c>
      <c r="AY237" s="31">
        <f t="shared" ca="1" si="236"/>
        <v>-1132.0805555555555</v>
      </c>
      <c r="AZ237" s="31">
        <f t="shared" ca="1" si="237"/>
        <v>-2177.1819444444441</v>
      </c>
      <c r="BA237" s="31">
        <f t="shared" ca="1" si="238"/>
        <v>644.8125</v>
      </c>
      <c r="BB237" s="31">
        <f t="shared" ca="1" si="239"/>
        <v>-1410.101388888889</v>
      </c>
      <c r="BC237" s="31">
        <f t="shared" ca="1" si="240"/>
        <v>-1800.2902777777781</v>
      </c>
      <c r="BD237" s="11"/>
      <c r="BE237" s="4"/>
      <c r="BF237" s="11">
        <f t="shared" si="241"/>
        <v>10</v>
      </c>
      <c r="BG237" s="11">
        <f t="shared" si="247"/>
        <v>11</v>
      </c>
      <c r="BH237" s="32">
        <f>IF($BF237&gt;$Y$7,"",IF(AND($BF237=$Y$7,$BG237=23),"",Entrées!C265-Entrées!C264))</f>
        <v>-242.5</v>
      </c>
      <c r="BI237" s="32">
        <f>IF($BF237&gt;$Y$7,"",IF(AND($BF237=$Y$7,$BG237=23),"",Entrées!D265-Entrées!D264))</f>
        <v>-337.5</v>
      </c>
      <c r="BJ237" s="32">
        <f>IF($BF237&gt;$Y$7,"",IF(AND($BF237=$Y$7,$BG237=23),"",Entrées!E265-Entrées!E264))</f>
        <v>-275</v>
      </c>
      <c r="BK237" s="32">
        <f>IF($BF237&gt;$Y$7,"",IF(AND($BF237=$Y$7,$BG237=23),"",Entrées!F265-Entrées!F264))</f>
        <v>-140</v>
      </c>
      <c r="BL237" s="32">
        <f>IF($BF237&gt;$Y$7,"",IF(AND($BF237=$Y$7,$BG237=23),"",Entrées!G265-Entrées!G264))</f>
        <v>76.5</v>
      </c>
      <c r="BM237" s="32">
        <f>IF($BF237&gt;$Y$7,"",IF(AND($BF237=$Y$7,$BG237=23),"",Entrées!H265-Entrées!H264))</f>
        <v>-99.5</v>
      </c>
      <c r="BN237" s="32">
        <f>IF($BF237&gt;$Y$7,"",IF(AND($BF237=$Y$7,$BG237=23),"",Entrées!I265-Entrées!I264))</f>
        <v>0.5</v>
      </c>
      <c r="BO237" s="32">
        <f>IF($BF237&gt;$Y$7,"",IF(AND($BF237=$Y$7,$BG237=23),"",Entrées!J265-Entrées!J264))</f>
        <v>-69.5</v>
      </c>
      <c r="BP237" s="32">
        <f>IF($BF237&gt;$Y$7,"",IF(AND($BF237=$Y$7,$BG237=23),"",Entrées!K265-Entrées!K264))</f>
        <v>258.5</v>
      </c>
      <c r="BQ237" s="32">
        <f>IF($BF237&gt;$Y$7,"",IF(AND($BF237=$Y$7,$BG237=23),"",Entrées!L265-Entrées!L264))</f>
        <v>-150.5</v>
      </c>
      <c r="BR237" s="32">
        <f>IF($BF237&gt;$Y$7,"",IF(AND($BF237=$Y$7,$BG237=23),"",Entrées!M265-Entrées!M264))</f>
        <v>-10.5</v>
      </c>
      <c r="BS237" s="32">
        <f>IF($BF237&gt;$Y$7,"",IF(AND($BF237=$Y$7,$BG237=23),"",Entrées!N265-Entrées!N264))</f>
        <v>6</v>
      </c>
      <c r="BT237" s="32">
        <f>IF($BF237&gt;$Y$7,"",IF(AND($BF237=$Y$7,$BG237=23),"",Entrées!O265-Entrées!O264))</f>
        <v>-114.5</v>
      </c>
      <c r="BU237" s="32">
        <f>IF($BF237&gt;$Y$7,"",IF(AND($BF237=$Y$7,$BG237=23),"",Entrées!P265-Entrées!P264))</f>
        <v>-1</v>
      </c>
      <c r="BV237" s="32">
        <f>IF($BF237&gt;$Y$7,"",IF(AND($BF237=$Y$7,$BG237=23),"",Entrées!Q265-Entrées!Q264))</f>
        <v>-174</v>
      </c>
      <c r="BW237" s="32">
        <f>IF($BF237&gt;$Y$7,"",IF(AND($BF237=$Y$7,$BG237=23),"",Entrées!R265-Entrées!R264))</f>
        <v>-207</v>
      </c>
      <c r="BX237" s="32">
        <f>IF($BF237&gt;$Y$7,"",IF(AND($BF237=$Y$7,$BG237=23),"",Entrées!S265-Entrées!S264))</f>
        <v>-51</v>
      </c>
      <c r="BY237" s="32">
        <f>IF($BF237&gt;$Y$7,"",IF(AND($BF237=$Y$7,$BG237=23),"",Entrées!T265-Entrées!T264))</f>
        <v>0</v>
      </c>
      <c r="BZ237" s="32">
        <f>IF($BF237&gt;$Y$7,"",IF(AND($BF237=$Y$7,$BG237=23),"",Entrées!U265-Entrées!U264))</f>
        <v>380</v>
      </c>
      <c r="CA237" s="32">
        <f>IF($BF237&gt;$Y$7,"",IF(AND($BF237=$Y$7,$BG237=23),"",Entrées!V265-Entrées!V264))</f>
        <v>380</v>
      </c>
      <c r="CB237" s="4"/>
      <c r="CC237" s="4"/>
      <c r="CD237" s="33">
        <f>IF($BF237&lt;=$Y$7,Entrées!J264/CD$2,"")</f>
        <v>0.32177631578947369</v>
      </c>
      <c r="CE237" s="33">
        <f>IF($BF237&lt;=$Y$7,Entrées!K264/CE$2,"")</f>
        <v>0.30261904761904762</v>
      </c>
      <c r="CF237" s="11">
        <f t="shared" si="242"/>
        <v>7600</v>
      </c>
      <c r="CG237" s="11">
        <f t="shared" si="243"/>
        <v>4200</v>
      </c>
      <c r="CH237" s="52">
        <f t="shared" si="244"/>
        <v>0.26950009137426939</v>
      </c>
      <c r="CI237" s="52">
        <f t="shared" si="245"/>
        <v>0.11132787698412699</v>
      </c>
      <c r="CK237" s="11"/>
      <c r="CL237" s="4"/>
      <c r="CM237" s="11"/>
      <c r="CN237" s="11"/>
      <c r="CO237" s="4"/>
    </row>
    <row r="238" spans="1:93">
      <c r="C238" s="11">
        <f t="shared" si="278"/>
        <v>7</v>
      </c>
      <c r="D238" s="27">
        <f t="shared" si="275"/>
        <v>5</v>
      </c>
      <c r="E238" s="28">
        <f ca="1">IF($D238&gt;$D$8,"",INDIRECT(ADDRESS(ROW(Entrées!$C$37)+($D238-1)*24+E$11,COLUMN(Entrées!$C$37)+($C238-1),4,TRUE,"Entrées")))</f>
        <v>48003</v>
      </c>
      <c r="F238" s="28">
        <f ca="1">IF($D238&gt;$D$8,"",INDIRECT(ADDRESS(ROW(Entrées!$C$37)+($D238-1)*24+F$11,COLUMN(Entrées!$C$37)+($C238-1),4,TRUE,"Entrées")))</f>
        <v>47693.5</v>
      </c>
      <c r="G238" s="28">
        <f ca="1">IF($D238&gt;$D$8,"",INDIRECT(ADDRESS(ROW(Entrées!$C$37)+($D238-1)*24+G$11,COLUMN(Entrées!$C$37)+($C238-1),4,TRUE,"Entrées")))</f>
        <v>47777</v>
      </c>
      <c r="H238" s="28">
        <f ca="1">IF($D238&gt;$D$8,"",INDIRECT(ADDRESS(ROW(Entrées!$C$37)+($D238-1)*24+H$11,COLUMN(Entrées!$C$37)+($C238-1),4,TRUE,"Entrées")))</f>
        <v>47342.5</v>
      </c>
      <c r="I238" s="28">
        <f ca="1">IF($D238&gt;$D$8,"",INDIRECT(ADDRESS(ROW(Entrées!$C$37)+($D238-1)*24+I$11,COLUMN(Entrées!$C$37)+($C238-1),4,TRUE,"Entrées")))</f>
        <v>47324.5</v>
      </c>
      <c r="J238" s="28">
        <f ca="1">IF($D238&gt;$D$8,"",INDIRECT(ADDRESS(ROW(Entrées!$C$37)+($D238-1)*24+J$11,COLUMN(Entrées!$C$37)+($C238-1),4,TRUE,"Entrées")))</f>
        <v>47799.5</v>
      </c>
      <c r="K238" s="28">
        <f ca="1">IF($D238&gt;$D$8,"",INDIRECT(ADDRESS(ROW(Entrées!$C$37)+($D238-1)*24+K$11,COLUMN(Entrées!$C$37)+($C238-1),4,TRUE,"Entrées")))</f>
        <v>48077</v>
      </c>
      <c r="L238" s="28">
        <f ca="1">IF($D238&gt;$D$8,"",INDIRECT(ADDRESS(ROW(Entrées!$C$37)+($D238-1)*24+L$11,COLUMN(Entrées!$C$37)+($C238-1),4,TRUE,"Entrées")))</f>
        <v>48205.5</v>
      </c>
      <c r="M238" s="28">
        <f ca="1">IF($D238&gt;$D$8,"",INDIRECT(ADDRESS(ROW(Entrées!$C$37)+($D238-1)*24+M$11,COLUMN(Entrées!$C$37)+($C238-1),4,TRUE,"Entrées")))</f>
        <v>48171.5</v>
      </c>
      <c r="N238" s="28">
        <f ca="1">IF($D238&gt;$D$8,"",INDIRECT(ADDRESS(ROW(Entrées!$C$37)+($D238-1)*24+N$11,COLUMN(Entrées!$C$37)+($C238-1),4,TRUE,"Entrées")))</f>
        <v>48156.5</v>
      </c>
      <c r="O238" s="28">
        <f ca="1">IF($D238&gt;$D$8,"",INDIRECT(ADDRESS(ROW(Entrées!$C$37)+($D238-1)*24+O$11,COLUMN(Entrées!$C$37)+($C238-1),4,TRUE,"Entrées")))</f>
        <v>48152.5</v>
      </c>
      <c r="P238" s="28">
        <f ca="1">IF($D238&gt;$D$8,"",INDIRECT(ADDRESS(ROW(Entrées!$C$37)+($D238-1)*24+P$11,COLUMN(Entrées!$C$37)+($C238-1),4,TRUE,"Entrées")))</f>
        <v>48143</v>
      </c>
      <c r="Q238" s="28">
        <f ca="1">IF($D238&gt;$D$8,"",INDIRECT(ADDRESS(ROW(Entrées!$C$37)+($D238-1)*24+Q$11,COLUMN(Entrées!$C$37)+($C238-1),4,TRUE,"Entrées")))</f>
        <v>48135.5</v>
      </c>
      <c r="R238" s="28">
        <f ca="1">IF($D238&gt;$D$8,"",INDIRECT(ADDRESS(ROW(Entrées!$C$37)+($D238-1)*24+R$11,COLUMN(Entrées!$C$37)+($C238-1),4,TRUE,"Entrées")))</f>
        <v>48124.5</v>
      </c>
      <c r="S238" s="28">
        <f ca="1">IF($D238&gt;$D$8,"",INDIRECT(ADDRESS(ROW(Entrées!$C$37)+($D238-1)*24+S$11,COLUMN(Entrées!$C$37)+($C238-1),4,TRUE,"Entrées")))</f>
        <v>48116.5</v>
      </c>
      <c r="T238" s="28">
        <f ca="1">IF($D238&gt;$D$8,"",INDIRECT(ADDRESS(ROW(Entrées!$C$37)+($D238-1)*24+T$11,COLUMN(Entrées!$C$37)+($C238-1),4,TRUE,"Entrées")))</f>
        <v>48100</v>
      </c>
      <c r="U238" s="28">
        <f ca="1">IF($D238&gt;$D$8,"",INDIRECT(ADDRESS(ROW(Entrées!$C$37)+($D238-1)*24+U$11,COLUMN(Entrées!$C$37)+($C238-1),4,TRUE,"Entrées")))</f>
        <v>48074.5</v>
      </c>
      <c r="V238" s="28">
        <f ca="1">IF($D238&gt;$D$8,"",INDIRECT(ADDRESS(ROW(Entrées!$C$37)+($D238-1)*24+V$11,COLUMN(Entrées!$C$37)+($C238-1),4,TRUE,"Entrées")))</f>
        <v>48047</v>
      </c>
      <c r="W238" s="28">
        <f ca="1">IF($D238&gt;$D$8,"",INDIRECT(ADDRESS(ROW(Entrées!$C$37)+($D238-1)*24+W$11,COLUMN(Entrées!$C$37)+($C238-1),4,TRUE,"Entrées")))</f>
        <v>48169</v>
      </c>
      <c r="X238" s="28">
        <f ca="1">IF($D238&gt;$D$8,"",INDIRECT(ADDRESS(ROW(Entrées!$C$37)+($D238-1)*24+X$11,COLUMN(Entrées!$C$37)+($C238-1),4,TRUE,"Entrées")))</f>
        <v>48245</v>
      </c>
      <c r="Y238" s="28">
        <f ca="1">IF($D238&gt;$D$8,"",INDIRECT(ADDRESS(ROW(Entrées!$C$37)+($D238-1)*24+Y$11,COLUMN(Entrées!$C$37)+($C238-1),4,TRUE,"Entrées")))</f>
        <v>48264</v>
      </c>
      <c r="Z238" s="28">
        <f ca="1">IF($D238&gt;$D$8,"",INDIRECT(ADDRESS(ROW(Entrées!$C$37)+($D238-1)*24+Z$11,COLUMN(Entrées!$C$37)+($C238-1),4,TRUE,"Entrées")))</f>
        <v>48269.5</v>
      </c>
      <c r="AA238" s="28">
        <f ca="1">IF($D238&gt;$D$8,"",INDIRECT(ADDRESS(ROW(Entrées!$C$37)+($D238-1)*24+AA$11,COLUMN(Entrées!$C$37)+($C238-1),4,TRUE,"Entrées")))</f>
        <v>47980.5</v>
      </c>
      <c r="AB238" s="28">
        <f ca="1">IF($D238&gt;$D$8,"",INDIRECT(ADDRESS(ROW(Entrées!$C$37)+($D238-1)*24+AB$11,COLUMN(Entrées!$C$37)+($C238-1),4,TRUE,"Entrées")))</f>
        <v>47487</v>
      </c>
      <c r="AC238" s="11"/>
      <c r="AD238" s="40">
        <f t="shared" ca="1" si="274"/>
        <v>47994.125</v>
      </c>
      <c r="AE238" s="40">
        <f t="shared" ca="1" si="276"/>
        <v>48269.5</v>
      </c>
      <c r="AF238" s="40">
        <f t="shared" ca="1" si="277"/>
        <v>47324.5</v>
      </c>
      <c r="AG238" s="4"/>
      <c r="AH238" s="11">
        <f>Entrées!A265</f>
        <v>10</v>
      </c>
      <c r="AI238" s="13">
        <f>Entrées!B265</f>
        <v>12</v>
      </c>
      <c r="AJ238" s="31">
        <f t="shared" ca="1" si="246"/>
        <v>55625.834722222207</v>
      </c>
      <c r="AK238" s="31">
        <f t="shared" ca="1" si="222"/>
        <v>55155.277777777781</v>
      </c>
      <c r="AL238" s="31">
        <f t="shared" ca="1" si="223"/>
        <v>55132.569444444431</v>
      </c>
      <c r="AM238" s="31">
        <f t="shared" ca="1" si="224"/>
        <v>439.35972222222233</v>
      </c>
      <c r="AN238" s="31">
        <f t="shared" ca="1" si="225"/>
        <v>2143.2847222222222</v>
      </c>
      <c r="AO238" s="31">
        <f t="shared" ca="1" si="226"/>
        <v>1711.4715277777773</v>
      </c>
      <c r="AP238" s="31">
        <f t="shared" ca="1" si="227"/>
        <v>43686.806944444448</v>
      </c>
      <c r="AQ238" s="31">
        <f t="shared" ca="1" si="228"/>
        <v>2048.2006944444447</v>
      </c>
      <c r="AR238" s="31">
        <f t="shared" ca="1" si="229"/>
        <v>467.57708333333329</v>
      </c>
      <c r="AS238" s="31">
        <f t="shared" ca="1" si="230"/>
        <v>9872.0041666666693</v>
      </c>
      <c r="AT238" s="31">
        <f t="shared" ca="1" si="231"/>
        <v>-752.91041666666672</v>
      </c>
      <c r="AU238" s="31">
        <f t="shared" ca="1" si="232"/>
        <v>580.30277777777769</v>
      </c>
      <c r="AV238" s="31">
        <f t="shared" ca="1" si="233"/>
        <v>-4570.3041666666659</v>
      </c>
      <c r="AW238" s="31">
        <f t="shared" ca="1" si="234"/>
        <v>53.39583333333335</v>
      </c>
      <c r="AX238" s="31">
        <f t="shared" ca="1" si="235"/>
        <v>1401.9361111111111</v>
      </c>
      <c r="AY238" s="31">
        <f t="shared" ca="1" si="236"/>
        <v>-1132.0805555555555</v>
      </c>
      <c r="AZ238" s="31">
        <f t="shared" ca="1" si="237"/>
        <v>-2177.1819444444441</v>
      </c>
      <c r="BA238" s="31">
        <f t="shared" ca="1" si="238"/>
        <v>644.8125</v>
      </c>
      <c r="BB238" s="31">
        <f t="shared" ca="1" si="239"/>
        <v>-1410.101388888889</v>
      </c>
      <c r="BC238" s="31">
        <f t="shared" ca="1" si="240"/>
        <v>-1800.2902777777781</v>
      </c>
      <c r="BD238" s="11"/>
      <c r="BE238" s="4"/>
      <c r="BF238" s="11">
        <f t="shared" si="241"/>
        <v>10</v>
      </c>
      <c r="BG238" s="11">
        <f t="shared" si="247"/>
        <v>12</v>
      </c>
      <c r="BH238" s="32">
        <f>IF($BF238&gt;$Y$7,"",IF(AND($BF238=$Y$7,$BG238=23),"",Entrées!C266-Entrées!C265))</f>
        <v>-1018</v>
      </c>
      <c r="BI238" s="32">
        <f>IF($BF238&gt;$Y$7,"",IF(AND($BF238=$Y$7,$BG238=23),"",Entrées!D266-Entrées!D265))</f>
        <v>-850</v>
      </c>
      <c r="BJ238" s="32">
        <f>IF($BF238&gt;$Y$7,"",IF(AND($BF238=$Y$7,$BG238=23),"",Entrées!E266-Entrées!E265))</f>
        <v>-887.5</v>
      </c>
      <c r="BK238" s="32">
        <f>IF($BF238&gt;$Y$7,"",IF(AND($BF238=$Y$7,$BG238=23),"",Entrées!F266-Entrées!F265))</f>
        <v>-198</v>
      </c>
      <c r="BL238" s="32">
        <f>IF($BF238&gt;$Y$7,"",IF(AND($BF238=$Y$7,$BG238=23),"",Entrées!G266-Entrées!G265))</f>
        <v>117</v>
      </c>
      <c r="BM238" s="32">
        <f>IF($BF238&gt;$Y$7,"",IF(AND($BF238=$Y$7,$BG238=23),"",Entrées!H266-Entrées!H265))</f>
        <v>-81</v>
      </c>
      <c r="BN238" s="32">
        <f>IF($BF238&gt;$Y$7,"",IF(AND($BF238=$Y$7,$BG238=23),"",Entrées!I266-Entrées!I265))</f>
        <v>-109.5</v>
      </c>
      <c r="BO238" s="32">
        <f>IF($BF238&gt;$Y$7,"",IF(AND($BF238=$Y$7,$BG238=23),"",Entrées!J266-Entrées!J265))</f>
        <v>-33.5</v>
      </c>
      <c r="BP238" s="32">
        <f>IF($BF238&gt;$Y$7,"",IF(AND($BF238=$Y$7,$BG238=23),"",Entrées!K266-Entrées!K265))</f>
        <v>89.5</v>
      </c>
      <c r="BQ238" s="32">
        <f>IF($BF238&gt;$Y$7,"",IF(AND($BF238=$Y$7,$BG238=23),"",Entrées!L266-Entrées!L265))</f>
        <v>-386</v>
      </c>
      <c r="BR238" s="32">
        <f>IF($BF238&gt;$Y$7,"",IF(AND($BF238=$Y$7,$BG238=23),"",Entrées!M266-Entrées!M265))</f>
        <v>-156.5</v>
      </c>
      <c r="BS238" s="32">
        <f>IF($BF238&gt;$Y$7,"",IF(AND($BF238=$Y$7,$BG238=23),"",Entrées!N266-Entrées!N265))</f>
        <v>5</v>
      </c>
      <c r="BT238" s="32">
        <f>IF($BF238&gt;$Y$7,"",IF(AND($BF238=$Y$7,$BG238=23),"",Entrées!O266-Entrées!O265))</f>
        <v>-265</v>
      </c>
      <c r="BU238" s="32">
        <f>IF($BF238&gt;$Y$7,"",IF(AND($BF238=$Y$7,$BG238=23),"",Entrées!P266-Entrées!P265))</f>
        <v>0.5</v>
      </c>
      <c r="BV238" s="32">
        <f>IF($BF238&gt;$Y$7,"",IF(AND($BF238=$Y$7,$BG238=23),"",Entrées!Q266-Entrées!Q265))</f>
        <v>202</v>
      </c>
      <c r="BW238" s="32">
        <f>IF($BF238&gt;$Y$7,"",IF(AND($BF238=$Y$7,$BG238=23),"",Entrées!R266-Entrées!R265))</f>
        <v>30</v>
      </c>
      <c r="BX238" s="32">
        <f>IF($BF238&gt;$Y$7,"",IF(AND($BF238=$Y$7,$BG238=23),"",Entrées!S266-Entrées!S265))</f>
        <v>-241</v>
      </c>
      <c r="BY238" s="32">
        <f>IF($BF238&gt;$Y$7,"",IF(AND($BF238=$Y$7,$BG238=23),"",Entrées!T266-Entrées!T265))</f>
        <v>0</v>
      </c>
      <c r="BZ238" s="32">
        <f>IF($BF238&gt;$Y$7,"",IF(AND($BF238=$Y$7,$BG238=23),"",Entrées!U266-Entrées!U265))</f>
        <v>-68</v>
      </c>
      <c r="CA238" s="32">
        <f>IF($BF238&gt;$Y$7,"",IF(AND($BF238=$Y$7,$BG238=23),"",Entrées!V266-Entrées!V265))</f>
        <v>-318</v>
      </c>
      <c r="CB238" s="4"/>
      <c r="CC238" s="4"/>
      <c r="CD238" s="33">
        <f>IF($BF238&lt;=$Y$7,Entrées!J265/CD$2,"")</f>
        <v>0.31263157894736843</v>
      </c>
      <c r="CE238" s="33">
        <f>IF($BF238&lt;=$Y$7,Entrées!K265/CE$2,"")</f>
        <v>0.36416666666666669</v>
      </c>
      <c r="CF238" s="11">
        <f t="shared" si="242"/>
        <v>7600</v>
      </c>
      <c r="CG238" s="11">
        <f t="shared" si="243"/>
        <v>4200</v>
      </c>
      <c r="CH238" s="52">
        <f t="shared" si="244"/>
        <v>0.26950009137426939</v>
      </c>
      <c r="CI238" s="52">
        <f t="shared" si="245"/>
        <v>0.11132787698412699</v>
      </c>
      <c r="CK238" s="11"/>
      <c r="CL238" s="4"/>
      <c r="CM238" s="11"/>
      <c r="CN238" s="11"/>
      <c r="CO238" s="4"/>
    </row>
    <row r="239" spans="1:93">
      <c r="C239" s="11">
        <f t="shared" si="278"/>
        <v>7</v>
      </c>
      <c r="D239" s="27">
        <f t="shared" si="275"/>
        <v>6</v>
      </c>
      <c r="E239" s="28">
        <f ca="1">IF($D239&gt;$D$8,"",INDIRECT(ADDRESS(ROW(Entrées!$C$37)+($D239-1)*24+E$11,COLUMN(Entrées!$C$37)+($C239-1),4,TRUE,"Entrées")))</f>
        <v>46498</v>
      </c>
      <c r="F239" s="28">
        <f ca="1">IF($D239&gt;$D$8,"",INDIRECT(ADDRESS(ROW(Entrées!$C$37)+($D239-1)*24+F$11,COLUMN(Entrées!$C$37)+($C239-1),4,TRUE,"Entrées")))</f>
        <v>45782.5</v>
      </c>
      <c r="G239" s="28">
        <f ca="1">IF($D239&gt;$D$8,"",INDIRECT(ADDRESS(ROW(Entrées!$C$37)+($D239-1)*24+G$11,COLUMN(Entrées!$C$37)+($C239-1),4,TRUE,"Entrées")))</f>
        <v>45472.5</v>
      </c>
      <c r="H239" s="28">
        <f ca="1">IF($D239&gt;$D$8,"",INDIRECT(ADDRESS(ROW(Entrées!$C$37)+($D239-1)*24+H$11,COLUMN(Entrées!$C$37)+($C239-1),4,TRUE,"Entrées")))</f>
        <v>45476</v>
      </c>
      <c r="I239" s="28">
        <f ca="1">IF($D239&gt;$D$8,"",INDIRECT(ADDRESS(ROW(Entrées!$C$37)+($D239-1)*24+I$11,COLUMN(Entrées!$C$37)+($C239-1),4,TRUE,"Entrées")))</f>
        <v>45618.5</v>
      </c>
      <c r="J239" s="28">
        <f ca="1">IF($D239&gt;$D$8,"",INDIRECT(ADDRESS(ROW(Entrées!$C$37)+($D239-1)*24+J$11,COLUMN(Entrées!$C$37)+($C239-1),4,TRUE,"Entrées")))</f>
        <v>45658</v>
      </c>
      <c r="K239" s="28">
        <f ca="1">IF($D239&gt;$D$8,"",INDIRECT(ADDRESS(ROW(Entrées!$C$37)+($D239-1)*24+K$11,COLUMN(Entrées!$C$37)+($C239-1),4,TRUE,"Entrées")))</f>
        <v>45784.5</v>
      </c>
      <c r="L239" s="28">
        <f ca="1">IF($D239&gt;$D$8,"",INDIRECT(ADDRESS(ROW(Entrées!$C$37)+($D239-1)*24+L$11,COLUMN(Entrées!$C$37)+($C239-1),4,TRUE,"Entrées")))</f>
        <v>45443</v>
      </c>
      <c r="M239" s="28">
        <f ca="1">IF($D239&gt;$D$8,"",INDIRECT(ADDRESS(ROW(Entrées!$C$37)+($D239-1)*24+M$11,COLUMN(Entrées!$C$37)+($C239-1),4,TRUE,"Entrées")))</f>
        <v>45273.5</v>
      </c>
      <c r="N239" s="28">
        <f ca="1">IF($D239&gt;$D$8,"",INDIRECT(ADDRESS(ROW(Entrées!$C$37)+($D239-1)*24+N$11,COLUMN(Entrées!$C$37)+($C239-1),4,TRUE,"Entrées")))</f>
        <v>45421.5</v>
      </c>
      <c r="O239" s="28">
        <f ca="1">IF($D239&gt;$D$8,"",INDIRECT(ADDRESS(ROW(Entrées!$C$37)+($D239-1)*24+O$11,COLUMN(Entrées!$C$37)+($C239-1),4,TRUE,"Entrées")))</f>
        <v>45421.5</v>
      </c>
      <c r="P239" s="28">
        <f ca="1">IF($D239&gt;$D$8,"",INDIRECT(ADDRESS(ROW(Entrées!$C$37)+($D239-1)*24+P$11,COLUMN(Entrées!$C$37)+($C239-1),4,TRUE,"Entrées")))</f>
        <v>45450</v>
      </c>
      <c r="Q239" s="28">
        <f ca="1">IF($D239&gt;$D$8,"",INDIRECT(ADDRESS(ROW(Entrées!$C$37)+($D239-1)*24+Q$11,COLUMN(Entrées!$C$37)+($C239-1),4,TRUE,"Entrées")))</f>
        <v>45510.5</v>
      </c>
      <c r="R239" s="28">
        <f ca="1">IF($D239&gt;$D$8,"",INDIRECT(ADDRESS(ROW(Entrées!$C$37)+($D239-1)*24+R$11,COLUMN(Entrées!$C$37)+($C239-1),4,TRUE,"Entrées")))</f>
        <v>45509</v>
      </c>
      <c r="S239" s="28">
        <f ca="1">IF($D239&gt;$D$8,"",INDIRECT(ADDRESS(ROW(Entrées!$C$37)+($D239-1)*24+S$11,COLUMN(Entrées!$C$37)+($C239-1),4,TRUE,"Entrées")))</f>
        <v>45288.5</v>
      </c>
      <c r="T239" s="28">
        <f ca="1">IF($D239&gt;$D$8,"",INDIRECT(ADDRESS(ROW(Entrées!$C$37)+($D239-1)*24+T$11,COLUMN(Entrées!$C$37)+($C239-1),4,TRUE,"Entrées")))</f>
        <v>45179.5</v>
      </c>
      <c r="U239" s="28">
        <f ca="1">IF($D239&gt;$D$8,"",INDIRECT(ADDRESS(ROW(Entrées!$C$37)+($D239-1)*24+U$11,COLUMN(Entrées!$C$37)+($C239-1),4,TRUE,"Entrées")))</f>
        <v>44961.5</v>
      </c>
      <c r="V239" s="28">
        <f ca="1">IF($D239&gt;$D$8,"",INDIRECT(ADDRESS(ROW(Entrées!$C$37)+($D239-1)*24+V$11,COLUMN(Entrées!$C$37)+($C239-1),4,TRUE,"Entrées")))</f>
        <v>45320.5</v>
      </c>
      <c r="W239" s="28">
        <f ca="1">IF($D239&gt;$D$8,"",INDIRECT(ADDRESS(ROW(Entrées!$C$37)+($D239-1)*24+W$11,COLUMN(Entrées!$C$37)+($C239-1),4,TRUE,"Entrées")))</f>
        <v>45410.5</v>
      </c>
      <c r="X239" s="28">
        <f ca="1">IF($D239&gt;$D$8,"",INDIRECT(ADDRESS(ROW(Entrées!$C$37)+($D239-1)*24+X$11,COLUMN(Entrées!$C$37)+($C239-1),4,TRUE,"Entrées")))</f>
        <v>45514</v>
      </c>
      <c r="Y239" s="28">
        <f ca="1">IF($D239&gt;$D$8,"",INDIRECT(ADDRESS(ROW(Entrées!$C$37)+($D239-1)*24+Y$11,COLUMN(Entrées!$C$37)+($C239-1),4,TRUE,"Entrées")))</f>
        <v>45566.5</v>
      </c>
      <c r="Z239" s="28">
        <f ca="1">IF($D239&gt;$D$8,"",INDIRECT(ADDRESS(ROW(Entrées!$C$37)+($D239-1)*24+Z$11,COLUMN(Entrées!$C$37)+($C239-1),4,TRUE,"Entrées")))</f>
        <v>45607.5</v>
      </c>
      <c r="AA239" s="28">
        <f ca="1">IF($D239&gt;$D$8,"",INDIRECT(ADDRESS(ROW(Entrées!$C$37)+($D239-1)*24+AA$11,COLUMN(Entrées!$C$37)+($C239-1),4,TRUE,"Entrées")))</f>
        <v>45612.5</v>
      </c>
      <c r="AB239" s="28">
        <f ca="1">IF($D239&gt;$D$8,"",INDIRECT(ADDRESS(ROW(Entrées!$C$37)+($D239-1)*24+AB$11,COLUMN(Entrées!$C$37)+($C239-1),4,TRUE,"Entrées")))</f>
        <v>46028</v>
      </c>
      <c r="AC239" s="11"/>
      <c r="AD239" s="40">
        <f t="shared" ca="1" si="274"/>
        <v>45533.666666666664</v>
      </c>
      <c r="AE239" s="40">
        <f t="shared" ca="1" si="276"/>
        <v>46498</v>
      </c>
      <c r="AF239" s="40">
        <f t="shared" ca="1" si="277"/>
        <v>44961.5</v>
      </c>
      <c r="AG239" s="4"/>
      <c r="AH239" s="11">
        <f>Entrées!A266</f>
        <v>10</v>
      </c>
      <c r="AI239" s="13">
        <f>Entrées!B266</f>
        <v>13</v>
      </c>
      <c r="AJ239" s="31">
        <f t="shared" ca="1" si="246"/>
        <v>55625.834722222207</v>
      </c>
      <c r="AK239" s="31">
        <f t="shared" ca="1" si="222"/>
        <v>55155.277777777781</v>
      </c>
      <c r="AL239" s="31">
        <f t="shared" ca="1" si="223"/>
        <v>55132.569444444431</v>
      </c>
      <c r="AM239" s="31">
        <f t="shared" ca="1" si="224"/>
        <v>439.35972222222233</v>
      </c>
      <c r="AN239" s="31">
        <f t="shared" ca="1" si="225"/>
        <v>2143.2847222222222</v>
      </c>
      <c r="AO239" s="31">
        <f t="shared" ca="1" si="226"/>
        <v>1711.4715277777773</v>
      </c>
      <c r="AP239" s="31">
        <f t="shared" ca="1" si="227"/>
        <v>43686.806944444448</v>
      </c>
      <c r="AQ239" s="31">
        <f t="shared" ca="1" si="228"/>
        <v>2048.2006944444447</v>
      </c>
      <c r="AR239" s="31">
        <f t="shared" ca="1" si="229"/>
        <v>467.57708333333329</v>
      </c>
      <c r="AS239" s="31">
        <f t="shared" ca="1" si="230"/>
        <v>9872.0041666666693</v>
      </c>
      <c r="AT239" s="31">
        <f t="shared" ca="1" si="231"/>
        <v>-752.91041666666672</v>
      </c>
      <c r="AU239" s="31">
        <f t="shared" ca="1" si="232"/>
        <v>580.30277777777769</v>
      </c>
      <c r="AV239" s="31">
        <f t="shared" ca="1" si="233"/>
        <v>-4570.3041666666659</v>
      </c>
      <c r="AW239" s="31">
        <f t="shared" ca="1" si="234"/>
        <v>53.39583333333335</v>
      </c>
      <c r="AX239" s="31">
        <f t="shared" ca="1" si="235"/>
        <v>1401.9361111111111</v>
      </c>
      <c r="AY239" s="31">
        <f t="shared" ca="1" si="236"/>
        <v>-1132.0805555555555</v>
      </c>
      <c r="AZ239" s="31">
        <f t="shared" ca="1" si="237"/>
        <v>-2177.1819444444441</v>
      </c>
      <c r="BA239" s="31">
        <f t="shared" ca="1" si="238"/>
        <v>644.8125</v>
      </c>
      <c r="BB239" s="31">
        <f t="shared" ca="1" si="239"/>
        <v>-1410.101388888889</v>
      </c>
      <c r="BC239" s="31">
        <f t="shared" ca="1" si="240"/>
        <v>-1800.2902777777781</v>
      </c>
      <c r="BD239" s="11"/>
      <c r="BE239" s="4"/>
      <c r="BF239" s="11">
        <f t="shared" si="241"/>
        <v>10</v>
      </c>
      <c r="BG239" s="11">
        <f t="shared" si="247"/>
        <v>13</v>
      </c>
      <c r="BH239" s="32">
        <f>IF($BF239&gt;$Y$7,"",IF(AND($BF239=$Y$7,$BG239=23),"",Entrées!C267-Entrées!C266))</f>
        <v>-1310.5</v>
      </c>
      <c r="BI239" s="32">
        <f>IF($BF239&gt;$Y$7,"",IF(AND($BF239=$Y$7,$BG239=23),"",Entrées!D267-Entrées!D266))</f>
        <v>-1687.5</v>
      </c>
      <c r="BJ239" s="32">
        <f>IF($BF239&gt;$Y$7,"",IF(AND($BF239=$Y$7,$BG239=23),"",Entrées!E267-Entrées!E266))</f>
        <v>-1637.5</v>
      </c>
      <c r="BK239" s="32">
        <f>IF($BF239&gt;$Y$7,"",IF(AND($BF239=$Y$7,$BG239=23),"",Entrées!F267-Entrées!F266))</f>
        <v>-182.5</v>
      </c>
      <c r="BL239" s="32">
        <f>IF($BF239&gt;$Y$7,"",IF(AND($BF239=$Y$7,$BG239=23),"",Entrées!G267-Entrées!G266))</f>
        <v>-75.5</v>
      </c>
      <c r="BM239" s="32">
        <f>IF($BF239&gt;$Y$7,"",IF(AND($BF239=$Y$7,$BG239=23),"",Entrées!H267-Entrées!H266))</f>
        <v>-39.5</v>
      </c>
      <c r="BN239" s="32">
        <f>IF($BF239&gt;$Y$7,"",IF(AND($BF239=$Y$7,$BG239=23),"",Entrées!I267-Entrées!I266))</f>
        <v>-75</v>
      </c>
      <c r="BO239" s="32">
        <f>IF($BF239&gt;$Y$7,"",IF(AND($BF239=$Y$7,$BG239=23),"",Entrées!J267-Entrées!J266))</f>
        <v>57.5</v>
      </c>
      <c r="BP239" s="32">
        <f>IF($BF239&gt;$Y$7,"",IF(AND($BF239=$Y$7,$BG239=23),"",Entrées!K267-Entrées!K266))</f>
        <v>-61.5</v>
      </c>
      <c r="BQ239" s="32">
        <f>IF($BF239&gt;$Y$7,"",IF(AND($BF239=$Y$7,$BG239=23),"",Entrées!L267-Entrées!L266))</f>
        <v>-516.5</v>
      </c>
      <c r="BR239" s="32">
        <f>IF($BF239&gt;$Y$7,"",IF(AND($BF239=$Y$7,$BG239=23),"",Entrées!M267-Entrées!M266))</f>
        <v>-21.5</v>
      </c>
      <c r="BS239" s="32">
        <f>IF($BF239&gt;$Y$7,"",IF(AND($BF239=$Y$7,$BG239=23),"",Entrées!N267-Entrées!N266))</f>
        <v>-3.5</v>
      </c>
      <c r="BT239" s="32">
        <f>IF($BF239&gt;$Y$7,"",IF(AND($BF239=$Y$7,$BG239=23),"",Entrées!O267-Entrées!O266))</f>
        <v>-392</v>
      </c>
      <c r="BU239" s="32">
        <f>IF($BF239&gt;$Y$7,"",IF(AND($BF239=$Y$7,$BG239=23),"",Entrées!P267-Entrées!P266))</f>
        <v>-2.5</v>
      </c>
      <c r="BV239" s="32">
        <f>IF($BF239&gt;$Y$7,"",IF(AND($BF239=$Y$7,$BG239=23),"",Entrées!Q267-Entrées!Q266))</f>
        <v>150</v>
      </c>
      <c r="BW239" s="32">
        <f>IF($BF239&gt;$Y$7,"",IF(AND($BF239=$Y$7,$BG239=23),"",Entrées!R267-Entrées!R266))</f>
        <v>238</v>
      </c>
      <c r="BX239" s="32">
        <f>IF($BF239&gt;$Y$7,"",IF(AND($BF239=$Y$7,$BG239=23),"",Entrées!S267-Entrées!S266))</f>
        <v>-20</v>
      </c>
      <c r="BY239" s="32">
        <f>IF($BF239&gt;$Y$7,"",IF(AND($BF239=$Y$7,$BG239=23),"",Entrées!T267-Entrées!T266))</f>
        <v>0</v>
      </c>
      <c r="BZ239" s="32">
        <f>IF($BF239&gt;$Y$7,"",IF(AND($BF239=$Y$7,$BG239=23),"",Entrées!U267-Entrées!U266))</f>
        <v>-419</v>
      </c>
      <c r="CA239" s="32">
        <f>IF($BF239&gt;$Y$7,"",IF(AND($BF239=$Y$7,$BG239=23),"",Entrées!V267-Entrées!V266))</f>
        <v>-567</v>
      </c>
      <c r="CB239" s="4"/>
      <c r="CC239" s="4"/>
      <c r="CD239" s="33">
        <f>IF($BF239&lt;=$Y$7,Entrées!J266/CD$2,"")</f>
        <v>0.30822368421052632</v>
      </c>
      <c r="CE239" s="33">
        <f>IF($BF239&lt;=$Y$7,Entrées!K266/CE$2,"")</f>
        <v>0.38547619047619047</v>
      </c>
      <c r="CF239" s="11">
        <f t="shared" si="242"/>
        <v>7600</v>
      </c>
      <c r="CG239" s="11">
        <f t="shared" si="243"/>
        <v>4200</v>
      </c>
      <c r="CH239" s="52">
        <f t="shared" si="244"/>
        <v>0.26950009137426939</v>
      </c>
      <c r="CI239" s="52">
        <f t="shared" si="245"/>
        <v>0.11132787698412699</v>
      </c>
      <c r="CK239" s="11"/>
      <c r="CL239" s="4"/>
      <c r="CM239" s="11"/>
      <c r="CN239" s="11"/>
      <c r="CO239" s="4"/>
    </row>
    <row r="240" spans="1:93">
      <c r="C240" s="11">
        <f t="shared" si="278"/>
        <v>7</v>
      </c>
      <c r="D240" s="27">
        <f t="shared" si="275"/>
        <v>7</v>
      </c>
      <c r="E240" s="28">
        <f ca="1">IF($D240&gt;$D$8,"",INDIRECT(ADDRESS(ROW(Entrées!$C$37)+($D240-1)*24+E$11,COLUMN(Entrées!$C$37)+($C240-1),4,TRUE,"Entrées")))</f>
        <v>45770</v>
      </c>
      <c r="F240" s="28">
        <f ca="1">IF($D240&gt;$D$8,"",INDIRECT(ADDRESS(ROW(Entrées!$C$37)+($D240-1)*24+F$11,COLUMN(Entrées!$C$37)+($C240-1),4,TRUE,"Entrées")))</f>
        <v>44981.5</v>
      </c>
      <c r="G240" s="28">
        <f ca="1">IF($D240&gt;$D$8,"",INDIRECT(ADDRESS(ROW(Entrées!$C$37)+($D240-1)*24+G$11,COLUMN(Entrées!$C$37)+($C240-1),4,TRUE,"Entrées")))</f>
        <v>44557</v>
      </c>
      <c r="H240" s="28">
        <f ca="1">IF($D240&gt;$D$8,"",INDIRECT(ADDRESS(ROW(Entrées!$C$37)+($D240-1)*24+H$11,COLUMN(Entrées!$C$37)+($C240-1),4,TRUE,"Entrées")))</f>
        <v>43915.5</v>
      </c>
      <c r="I240" s="28">
        <f ca="1">IF($D240&gt;$D$8,"",INDIRECT(ADDRESS(ROW(Entrées!$C$37)+($D240-1)*24+I$11,COLUMN(Entrées!$C$37)+($C240-1),4,TRUE,"Entrées")))</f>
        <v>43648.5</v>
      </c>
      <c r="J240" s="28">
        <f ca="1">IF($D240&gt;$D$8,"",INDIRECT(ADDRESS(ROW(Entrées!$C$37)+($D240-1)*24+J$11,COLUMN(Entrées!$C$37)+($C240-1),4,TRUE,"Entrées")))</f>
        <v>43443</v>
      </c>
      <c r="K240" s="28">
        <f ca="1">IF($D240&gt;$D$8,"",INDIRECT(ADDRESS(ROW(Entrées!$C$37)+($D240-1)*24+K$11,COLUMN(Entrées!$C$37)+($C240-1),4,TRUE,"Entrées")))</f>
        <v>43926.5</v>
      </c>
      <c r="L240" s="28">
        <f ca="1">IF($D240&gt;$D$8,"",INDIRECT(ADDRESS(ROW(Entrées!$C$37)+($D240-1)*24+L$11,COLUMN(Entrées!$C$37)+($C240-1),4,TRUE,"Entrées")))</f>
        <v>44459.5</v>
      </c>
      <c r="M240" s="28">
        <f ca="1">IF($D240&gt;$D$8,"",INDIRECT(ADDRESS(ROW(Entrées!$C$37)+($D240-1)*24+M$11,COLUMN(Entrées!$C$37)+($C240-1),4,TRUE,"Entrées")))</f>
        <v>45047</v>
      </c>
      <c r="N240" s="28">
        <f ca="1">IF($D240&gt;$D$8,"",INDIRECT(ADDRESS(ROW(Entrées!$C$37)+($D240-1)*24+N$11,COLUMN(Entrées!$C$37)+($C240-1),4,TRUE,"Entrées")))</f>
        <v>45768.5</v>
      </c>
      <c r="O240" s="28">
        <f ca="1">IF($D240&gt;$D$8,"",INDIRECT(ADDRESS(ROW(Entrées!$C$37)+($D240-1)*24+O$11,COLUMN(Entrées!$C$37)+($C240-1),4,TRUE,"Entrées")))</f>
        <v>45759.5</v>
      </c>
      <c r="P240" s="28">
        <f ca="1">IF($D240&gt;$D$8,"",INDIRECT(ADDRESS(ROW(Entrées!$C$37)+($D240-1)*24+P$11,COLUMN(Entrées!$C$37)+($C240-1),4,TRUE,"Entrées")))</f>
        <v>45665</v>
      </c>
      <c r="Q240" s="28">
        <f ca="1">IF($D240&gt;$D$8,"",INDIRECT(ADDRESS(ROW(Entrées!$C$37)+($D240-1)*24+Q$11,COLUMN(Entrées!$C$37)+($C240-1),4,TRUE,"Entrées")))</f>
        <v>45599</v>
      </c>
      <c r="R240" s="28">
        <f ca="1">IF($D240&gt;$D$8,"",INDIRECT(ADDRESS(ROW(Entrées!$C$37)+($D240-1)*24+R$11,COLUMN(Entrées!$C$37)+($C240-1),4,TRUE,"Entrées")))</f>
        <v>45470</v>
      </c>
      <c r="S240" s="28">
        <f ca="1">IF($D240&gt;$D$8,"",INDIRECT(ADDRESS(ROW(Entrées!$C$37)+($D240-1)*24+S$11,COLUMN(Entrées!$C$37)+($C240-1),4,TRUE,"Entrées")))</f>
        <v>45127.5</v>
      </c>
      <c r="T240" s="28">
        <f ca="1">IF($D240&gt;$D$8,"",INDIRECT(ADDRESS(ROW(Entrées!$C$37)+($D240-1)*24+T$11,COLUMN(Entrées!$C$37)+($C240-1),4,TRUE,"Entrées")))</f>
        <v>44485</v>
      </c>
      <c r="U240" s="28">
        <f ca="1">IF($D240&gt;$D$8,"",INDIRECT(ADDRESS(ROW(Entrées!$C$37)+($D240-1)*24+U$11,COLUMN(Entrées!$C$37)+($C240-1),4,TRUE,"Entrées")))</f>
        <v>43198</v>
      </c>
      <c r="V240" s="28">
        <f ca="1">IF($D240&gt;$D$8,"",INDIRECT(ADDRESS(ROW(Entrées!$C$37)+($D240-1)*24+V$11,COLUMN(Entrées!$C$37)+($C240-1),4,TRUE,"Entrées")))</f>
        <v>43228</v>
      </c>
      <c r="W240" s="28">
        <f ca="1">IF($D240&gt;$D$8,"",INDIRECT(ADDRESS(ROW(Entrées!$C$37)+($D240-1)*24+W$11,COLUMN(Entrées!$C$37)+($C240-1),4,TRUE,"Entrées")))</f>
        <v>44889.5</v>
      </c>
      <c r="X240" s="28">
        <f ca="1">IF($D240&gt;$D$8,"",INDIRECT(ADDRESS(ROW(Entrées!$C$37)+($D240-1)*24+X$11,COLUMN(Entrées!$C$37)+($C240-1),4,TRUE,"Entrées")))</f>
        <v>45809.5</v>
      </c>
      <c r="Y240" s="28">
        <f ca="1">IF($D240&gt;$D$8,"",INDIRECT(ADDRESS(ROW(Entrées!$C$37)+($D240-1)*24+Y$11,COLUMN(Entrées!$C$37)+($C240-1),4,TRUE,"Entrées")))</f>
        <v>45979.5</v>
      </c>
      <c r="Z240" s="28">
        <f ca="1">IF($D240&gt;$D$8,"",INDIRECT(ADDRESS(ROW(Entrées!$C$37)+($D240-1)*24+Z$11,COLUMN(Entrées!$C$37)+($C240-1),4,TRUE,"Entrées")))</f>
        <v>46074.5</v>
      </c>
      <c r="AA240" s="28">
        <f ca="1">IF($D240&gt;$D$8,"",INDIRECT(ADDRESS(ROW(Entrées!$C$37)+($D240-1)*24+AA$11,COLUMN(Entrées!$C$37)+($C240-1),4,TRUE,"Entrées")))</f>
        <v>45919</v>
      </c>
      <c r="AB240" s="28">
        <f ca="1">IF($D240&gt;$D$8,"",INDIRECT(ADDRESS(ROW(Entrées!$C$37)+($D240-1)*24+AB$11,COLUMN(Entrées!$C$37)+($C240-1),4,TRUE,"Entrées")))</f>
        <v>46077</v>
      </c>
      <c r="AC240" s="11"/>
      <c r="AD240" s="40">
        <f t="shared" ca="1" si="274"/>
        <v>44949.916666666664</v>
      </c>
      <c r="AE240" s="40">
        <f t="shared" ca="1" si="276"/>
        <v>46077</v>
      </c>
      <c r="AF240" s="40">
        <f t="shared" ca="1" si="277"/>
        <v>43198</v>
      </c>
      <c r="AG240" s="4"/>
      <c r="AH240" s="11">
        <f>Entrées!A267</f>
        <v>10</v>
      </c>
      <c r="AI240" s="13">
        <f>Entrées!B267</f>
        <v>14</v>
      </c>
      <c r="AJ240" s="31">
        <f t="shared" ca="1" si="246"/>
        <v>55625.834722222207</v>
      </c>
      <c r="AK240" s="31">
        <f t="shared" ca="1" si="222"/>
        <v>55155.277777777781</v>
      </c>
      <c r="AL240" s="31">
        <f t="shared" ca="1" si="223"/>
        <v>55132.569444444431</v>
      </c>
      <c r="AM240" s="31">
        <f t="shared" ca="1" si="224"/>
        <v>439.35972222222233</v>
      </c>
      <c r="AN240" s="31">
        <f t="shared" ca="1" si="225"/>
        <v>2143.2847222222222</v>
      </c>
      <c r="AO240" s="31">
        <f t="shared" ca="1" si="226"/>
        <v>1711.4715277777773</v>
      </c>
      <c r="AP240" s="31">
        <f t="shared" ca="1" si="227"/>
        <v>43686.806944444448</v>
      </c>
      <c r="AQ240" s="31">
        <f t="shared" ca="1" si="228"/>
        <v>2048.2006944444447</v>
      </c>
      <c r="AR240" s="31">
        <f t="shared" ca="1" si="229"/>
        <v>467.57708333333329</v>
      </c>
      <c r="AS240" s="31">
        <f t="shared" ca="1" si="230"/>
        <v>9872.0041666666693</v>
      </c>
      <c r="AT240" s="31">
        <f t="shared" ca="1" si="231"/>
        <v>-752.91041666666672</v>
      </c>
      <c r="AU240" s="31">
        <f t="shared" ca="1" si="232"/>
        <v>580.30277777777769</v>
      </c>
      <c r="AV240" s="31">
        <f t="shared" ca="1" si="233"/>
        <v>-4570.3041666666659</v>
      </c>
      <c r="AW240" s="31">
        <f t="shared" ca="1" si="234"/>
        <v>53.39583333333335</v>
      </c>
      <c r="AX240" s="31">
        <f t="shared" ca="1" si="235"/>
        <v>1401.9361111111111</v>
      </c>
      <c r="AY240" s="31">
        <f t="shared" ca="1" si="236"/>
        <v>-1132.0805555555555</v>
      </c>
      <c r="AZ240" s="31">
        <f t="shared" ca="1" si="237"/>
        <v>-2177.1819444444441</v>
      </c>
      <c r="BA240" s="31">
        <f t="shared" ca="1" si="238"/>
        <v>644.8125</v>
      </c>
      <c r="BB240" s="31">
        <f t="shared" ca="1" si="239"/>
        <v>-1410.101388888889</v>
      </c>
      <c r="BC240" s="31">
        <f t="shared" ca="1" si="240"/>
        <v>-1800.2902777777781</v>
      </c>
      <c r="BD240" s="11"/>
      <c r="BE240" s="4"/>
      <c r="BF240" s="11">
        <f t="shared" si="241"/>
        <v>10</v>
      </c>
      <c r="BG240" s="11">
        <f t="shared" si="247"/>
        <v>14</v>
      </c>
      <c r="BH240" s="32">
        <f>IF($BF240&gt;$Y$7,"",IF(AND($BF240=$Y$7,$BG240=23),"",Entrées!C268-Entrées!C267))</f>
        <v>-2289.5</v>
      </c>
      <c r="BI240" s="32">
        <f>IF($BF240&gt;$Y$7,"",IF(AND($BF240=$Y$7,$BG240=23),"",Entrées!D268-Entrées!D267))</f>
        <v>-2962.5</v>
      </c>
      <c r="BJ240" s="32">
        <f>IF($BF240&gt;$Y$7,"",IF(AND($BF240=$Y$7,$BG240=23),"",Entrées!E268-Entrées!E267))</f>
        <v>-2750</v>
      </c>
      <c r="BK240" s="32">
        <f>IF($BF240&gt;$Y$7,"",IF(AND($BF240=$Y$7,$BG240=23),"",Entrées!F268-Entrées!F267))</f>
        <v>-83.5</v>
      </c>
      <c r="BL240" s="32">
        <f>IF($BF240&gt;$Y$7,"",IF(AND($BF240=$Y$7,$BG240=23),"",Entrées!G268-Entrées!G267))</f>
        <v>-169.5</v>
      </c>
      <c r="BM240" s="32">
        <f>IF($BF240&gt;$Y$7,"",IF(AND($BF240=$Y$7,$BG240=23),"",Entrées!H268-Entrées!H267))</f>
        <v>-25</v>
      </c>
      <c r="BN240" s="32">
        <f>IF($BF240&gt;$Y$7,"",IF(AND($BF240=$Y$7,$BG240=23),"",Entrées!I268-Entrées!I267))</f>
        <v>-228</v>
      </c>
      <c r="BO240" s="32">
        <f>IF($BF240&gt;$Y$7,"",IF(AND($BF240=$Y$7,$BG240=23),"",Entrées!J268-Entrées!J267))</f>
        <v>129</v>
      </c>
      <c r="BP240" s="32">
        <f>IF($BF240&gt;$Y$7,"",IF(AND($BF240=$Y$7,$BG240=23),"",Entrées!K268-Entrées!K267))</f>
        <v>-219</v>
      </c>
      <c r="BQ240" s="32">
        <f>IF($BF240&gt;$Y$7,"",IF(AND($BF240=$Y$7,$BG240=23),"",Entrées!L268-Entrées!L267))</f>
        <v>-333.5</v>
      </c>
      <c r="BR240" s="32">
        <f>IF($BF240&gt;$Y$7,"",IF(AND($BF240=$Y$7,$BG240=23),"",Entrées!M268-Entrées!M267))</f>
        <v>-135.5</v>
      </c>
      <c r="BS240" s="32">
        <f>IF($BF240&gt;$Y$7,"",IF(AND($BF240=$Y$7,$BG240=23),"",Entrées!N268-Entrées!N267))</f>
        <v>1</v>
      </c>
      <c r="BT240" s="32">
        <f>IF($BF240&gt;$Y$7,"",IF(AND($BF240=$Y$7,$BG240=23),"",Entrées!O268-Entrées!O267))</f>
        <v>-1226</v>
      </c>
      <c r="BU240" s="32">
        <f>IF($BF240&gt;$Y$7,"",IF(AND($BF240=$Y$7,$BG240=23),"",Entrées!P268-Entrées!P267))</f>
        <v>-2</v>
      </c>
      <c r="BV240" s="32">
        <f>IF($BF240&gt;$Y$7,"",IF(AND($BF240=$Y$7,$BG240=23),"",Entrées!Q268-Entrées!Q267))</f>
        <v>0</v>
      </c>
      <c r="BW240" s="32">
        <f>IF($BF240&gt;$Y$7,"",IF(AND($BF240=$Y$7,$BG240=23),"",Entrées!R268-Entrées!R267))</f>
        <v>-213</v>
      </c>
      <c r="BX240" s="32">
        <f>IF($BF240&gt;$Y$7,"",IF(AND($BF240=$Y$7,$BG240=23),"",Entrées!S268-Entrées!S267))</f>
        <v>-577</v>
      </c>
      <c r="BY240" s="32">
        <f>IF($BF240&gt;$Y$7,"",IF(AND($BF240=$Y$7,$BG240=23),"",Entrées!T268-Entrées!T267))</f>
        <v>0</v>
      </c>
      <c r="BZ240" s="32">
        <f>IF($BF240&gt;$Y$7,"",IF(AND($BF240=$Y$7,$BG240=23),"",Entrées!U268-Entrées!U267))</f>
        <v>-582</v>
      </c>
      <c r="CA240" s="32">
        <f>IF($BF240&gt;$Y$7,"",IF(AND($BF240=$Y$7,$BG240=23),"",Entrées!V268-Entrées!V267))</f>
        <v>-137</v>
      </c>
      <c r="CB240" s="4"/>
      <c r="CC240" s="4"/>
      <c r="CD240" s="33">
        <f>IF($BF240&lt;=$Y$7,Entrées!J267/CD$2,"")</f>
        <v>0.31578947368421051</v>
      </c>
      <c r="CE240" s="33">
        <f>IF($BF240&lt;=$Y$7,Entrées!K267/CE$2,"")</f>
        <v>0.37083333333333335</v>
      </c>
      <c r="CF240" s="11">
        <f t="shared" si="242"/>
        <v>7600</v>
      </c>
      <c r="CG240" s="11">
        <f t="shared" si="243"/>
        <v>4200</v>
      </c>
      <c r="CH240" s="52">
        <f t="shared" si="244"/>
        <v>0.26950009137426939</v>
      </c>
      <c r="CI240" s="52">
        <f t="shared" si="245"/>
        <v>0.11132787698412699</v>
      </c>
      <c r="CK240" s="11"/>
      <c r="CL240" s="4"/>
      <c r="CM240" s="11"/>
      <c r="CN240" s="11"/>
      <c r="CO240" s="4"/>
    </row>
    <row r="241" spans="1:93">
      <c r="C241" s="11">
        <f t="shared" si="278"/>
        <v>7</v>
      </c>
      <c r="D241" s="27">
        <f t="shared" si="275"/>
        <v>8</v>
      </c>
      <c r="E241" s="28">
        <f ca="1">IF($D241&gt;$D$8,"",INDIRECT(ADDRESS(ROW(Entrées!$C$37)+($D241-1)*24+E$11,COLUMN(Entrées!$C$37)+($C241-1),4,TRUE,"Entrées")))</f>
        <v>45705</v>
      </c>
      <c r="F241" s="28">
        <f ca="1">IF($D241&gt;$D$8,"",INDIRECT(ADDRESS(ROW(Entrées!$C$37)+($D241-1)*24+F$11,COLUMN(Entrées!$C$37)+($C241-1),4,TRUE,"Entrées")))</f>
        <v>45249</v>
      </c>
      <c r="G241" s="28">
        <f ca="1">IF($D241&gt;$D$8,"",INDIRECT(ADDRESS(ROW(Entrées!$C$37)+($D241-1)*24+G$11,COLUMN(Entrées!$C$37)+($C241-1),4,TRUE,"Entrées")))</f>
        <v>45572</v>
      </c>
      <c r="H241" s="28">
        <f ca="1">IF($D241&gt;$D$8,"",INDIRECT(ADDRESS(ROW(Entrées!$C$37)+($D241-1)*24+H$11,COLUMN(Entrées!$C$37)+($C241-1),4,TRUE,"Entrées")))</f>
        <v>45183.5</v>
      </c>
      <c r="I241" s="28">
        <f ca="1">IF($D241&gt;$D$8,"",INDIRECT(ADDRESS(ROW(Entrées!$C$37)+($D241-1)*24+I$11,COLUMN(Entrées!$C$37)+($C241-1),4,TRUE,"Entrées")))</f>
        <v>44953.5</v>
      </c>
      <c r="J241" s="28">
        <f ca="1">IF($D241&gt;$D$8,"",INDIRECT(ADDRESS(ROW(Entrées!$C$37)+($D241-1)*24+J$11,COLUMN(Entrées!$C$37)+($C241-1),4,TRUE,"Entrées")))</f>
        <v>44973</v>
      </c>
      <c r="K241" s="28">
        <f ca="1">IF($D241&gt;$D$8,"",INDIRECT(ADDRESS(ROW(Entrées!$C$37)+($D241-1)*24+K$11,COLUMN(Entrées!$C$37)+($C241-1),4,TRUE,"Entrées")))</f>
        <v>45709</v>
      </c>
      <c r="L241" s="28">
        <f ca="1">IF($D241&gt;$D$8,"",INDIRECT(ADDRESS(ROW(Entrées!$C$37)+($D241-1)*24+L$11,COLUMN(Entrées!$C$37)+($C241-1),4,TRUE,"Entrées")))</f>
        <v>46164.5</v>
      </c>
      <c r="M241" s="28">
        <f ca="1">IF($D241&gt;$D$8,"",INDIRECT(ADDRESS(ROW(Entrées!$C$37)+($D241-1)*24+M$11,COLUMN(Entrées!$C$37)+($C241-1),4,TRUE,"Entrées")))</f>
        <v>46172</v>
      </c>
      <c r="N241" s="28">
        <f ca="1">IF($D241&gt;$D$8,"",INDIRECT(ADDRESS(ROW(Entrées!$C$37)+($D241-1)*24+N$11,COLUMN(Entrées!$C$37)+($C241-1),4,TRUE,"Entrées")))</f>
        <v>46211.5</v>
      </c>
      <c r="O241" s="28">
        <f ca="1">IF($D241&gt;$D$8,"",INDIRECT(ADDRESS(ROW(Entrées!$C$37)+($D241-1)*24+O$11,COLUMN(Entrées!$C$37)+($C241-1),4,TRUE,"Entrées")))</f>
        <v>46213</v>
      </c>
      <c r="P241" s="28">
        <f ca="1">IF($D241&gt;$D$8,"",INDIRECT(ADDRESS(ROW(Entrées!$C$37)+($D241-1)*24+P$11,COLUMN(Entrées!$C$37)+($C241-1),4,TRUE,"Entrées")))</f>
        <v>46210.5</v>
      </c>
      <c r="Q241" s="28">
        <f ca="1">IF($D241&gt;$D$8,"",INDIRECT(ADDRESS(ROW(Entrées!$C$37)+($D241-1)*24+Q$11,COLUMN(Entrées!$C$37)+($C241-1),4,TRUE,"Entrées")))</f>
        <v>46193</v>
      </c>
      <c r="R241" s="28">
        <f ca="1">IF($D241&gt;$D$8,"",INDIRECT(ADDRESS(ROW(Entrées!$C$37)+($D241-1)*24+R$11,COLUMN(Entrées!$C$37)+($C241-1),4,TRUE,"Entrées")))</f>
        <v>46164.5</v>
      </c>
      <c r="S241" s="28">
        <f ca="1">IF($D241&gt;$D$8,"",INDIRECT(ADDRESS(ROW(Entrées!$C$37)+($D241-1)*24+S$11,COLUMN(Entrées!$C$37)+($C241-1),4,TRUE,"Entrées")))</f>
        <v>46136</v>
      </c>
      <c r="T241" s="28">
        <f ca="1">IF($D241&gt;$D$8,"",INDIRECT(ADDRESS(ROW(Entrées!$C$37)+($D241-1)*24+T$11,COLUMN(Entrées!$C$37)+($C241-1),4,TRUE,"Entrées")))</f>
        <v>45921.5</v>
      </c>
      <c r="U241" s="28">
        <f ca="1">IF($D241&gt;$D$8,"",INDIRECT(ADDRESS(ROW(Entrées!$C$37)+($D241-1)*24+U$11,COLUMN(Entrées!$C$37)+($C241-1),4,TRUE,"Entrées")))</f>
        <v>45916.5</v>
      </c>
      <c r="V241" s="28">
        <f ca="1">IF($D241&gt;$D$8,"",INDIRECT(ADDRESS(ROW(Entrées!$C$37)+($D241-1)*24+V$11,COLUMN(Entrées!$C$37)+($C241-1),4,TRUE,"Entrées")))</f>
        <v>46014</v>
      </c>
      <c r="W241" s="28">
        <f ca="1">IF($D241&gt;$D$8,"",INDIRECT(ADDRESS(ROW(Entrées!$C$37)+($D241-1)*24+W$11,COLUMN(Entrées!$C$37)+($C241-1),4,TRUE,"Entrées")))</f>
        <v>45976.5</v>
      </c>
      <c r="X241" s="28">
        <f ca="1">IF($D241&gt;$D$8,"",INDIRECT(ADDRESS(ROW(Entrées!$C$37)+($D241-1)*24+X$11,COLUMN(Entrées!$C$37)+($C241-1),4,TRUE,"Entrées")))</f>
        <v>46097</v>
      </c>
      <c r="Y241" s="28">
        <f ca="1">IF($D241&gt;$D$8,"",INDIRECT(ADDRESS(ROW(Entrées!$C$37)+($D241-1)*24+Y$11,COLUMN(Entrées!$C$37)+($C241-1),4,TRUE,"Entrées")))</f>
        <v>46138</v>
      </c>
      <c r="Z241" s="28">
        <f ca="1">IF($D241&gt;$D$8,"",INDIRECT(ADDRESS(ROW(Entrées!$C$37)+($D241-1)*24+Z$11,COLUMN(Entrées!$C$37)+($C241-1),4,TRUE,"Entrées")))</f>
        <v>46050</v>
      </c>
      <c r="AA241" s="28">
        <f ca="1">IF($D241&gt;$D$8,"",INDIRECT(ADDRESS(ROW(Entrées!$C$37)+($D241-1)*24+AA$11,COLUMN(Entrées!$C$37)+($C241-1),4,TRUE,"Entrées")))</f>
        <v>45787.5</v>
      </c>
      <c r="AB241" s="28">
        <f ca="1">IF($D241&gt;$D$8,"",INDIRECT(ADDRESS(ROW(Entrées!$C$37)+($D241-1)*24+AB$11,COLUMN(Entrées!$C$37)+($C241-1),4,TRUE,"Entrées")))</f>
        <v>46037</v>
      </c>
      <c r="AC241" s="11"/>
      <c r="AD241" s="40">
        <f t="shared" ca="1" si="274"/>
        <v>45864.5</v>
      </c>
      <c r="AE241" s="40">
        <f t="shared" ca="1" si="276"/>
        <v>46213</v>
      </c>
      <c r="AF241" s="40">
        <f t="shared" ca="1" si="277"/>
        <v>44953.5</v>
      </c>
      <c r="AG241" s="4"/>
      <c r="AH241" s="11">
        <f>Entrées!A268</f>
        <v>10</v>
      </c>
      <c r="AI241" s="13">
        <f>Entrées!B268</f>
        <v>15</v>
      </c>
      <c r="AJ241" s="31">
        <f t="shared" ca="1" si="246"/>
        <v>55625.834722222207</v>
      </c>
      <c r="AK241" s="31">
        <f t="shared" ca="1" si="222"/>
        <v>55155.277777777781</v>
      </c>
      <c r="AL241" s="31">
        <f t="shared" ca="1" si="223"/>
        <v>55132.569444444431</v>
      </c>
      <c r="AM241" s="31">
        <f t="shared" ca="1" si="224"/>
        <v>439.35972222222233</v>
      </c>
      <c r="AN241" s="31">
        <f t="shared" ca="1" si="225"/>
        <v>2143.2847222222222</v>
      </c>
      <c r="AO241" s="31">
        <f t="shared" ca="1" si="226"/>
        <v>1711.4715277777773</v>
      </c>
      <c r="AP241" s="31">
        <f t="shared" ca="1" si="227"/>
        <v>43686.806944444448</v>
      </c>
      <c r="AQ241" s="31">
        <f t="shared" ca="1" si="228"/>
        <v>2048.2006944444447</v>
      </c>
      <c r="AR241" s="31">
        <f t="shared" ca="1" si="229"/>
        <v>467.57708333333329</v>
      </c>
      <c r="AS241" s="31">
        <f t="shared" ca="1" si="230"/>
        <v>9872.0041666666693</v>
      </c>
      <c r="AT241" s="31">
        <f t="shared" ca="1" si="231"/>
        <v>-752.91041666666672</v>
      </c>
      <c r="AU241" s="31">
        <f t="shared" ca="1" si="232"/>
        <v>580.30277777777769</v>
      </c>
      <c r="AV241" s="31">
        <f t="shared" ca="1" si="233"/>
        <v>-4570.3041666666659</v>
      </c>
      <c r="AW241" s="31">
        <f t="shared" ca="1" si="234"/>
        <v>53.39583333333335</v>
      </c>
      <c r="AX241" s="31">
        <f t="shared" ca="1" si="235"/>
        <v>1401.9361111111111</v>
      </c>
      <c r="AY241" s="31">
        <f t="shared" ca="1" si="236"/>
        <v>-1132.0805555555555</v>
      </c>
      <c r="AZ241" s="31">
        <f t="shared" ca="1" si="237"/>
        <v>-2177.1819444444441</v>
      </c>
      <c r="BA241" s="31">
        <f t="shared" ca="1" si="238"/>
        <v>644.8125</v>
      </c>
      <c r="BB241" s="31">
        <f t="shared" ca="1" si="239"/>
        <v>-1410.101388888889</v>
      </c>
      <c r="BC241" s="31">
        <f t="shared" ca="1" si="240"/>
        <v>-1800.2902777777781</v>
      </c>
      <c r="BD241" s="11"/>
      <c r="BE241" s="11"/>
      <c r="BF241" s="11">
        <f t="shared" si="241"/>
        <v>10</v>
      </c>
      <c r="BG241" s="11">
        <f t="shared" si="247"/>
        <v>15</v>
      </c>
      <c r="BH241" s="32">
        <f>IF($BF241&gt;$Y$7,"",IF(AND($BF241=$Y$7,$BG241=23),"",Entrées!C269-Entrées!C268))</f>
        <v>-1643.5</v>
      </c>
      <c r="BI241" s="32">
        <f>IF($BF241&gt;$Y$7,"",IF(AND($BF241=$Y$7,$BG241=23),"",Entrées!D269-Entrées!D268))</f>
        <v>-2437.5</v>
      </c>
      <c r="BJ241" s="32">
        <f>IF($BF241&gt;$Y$7,"",IF(AND($BF241=$Y$7,$BG241=23),"",Entrées!E269-Entrées!E268))</f>
        <v>-2337.5</v>
      </c>
      <c r="BK241" s="32">
        <f>IF($BF241&gt;$Y$7,"",IF(AND($BF241=$Y$7,$BG241=23),"",Entrées!F269-Entrées!F268))</f>
        <v>0.5</v>
      </c>
      <c r="BL241" s="32">
        <f>IF($BF241&gt;$Y$7,"",IF(AND($BF241=$Y$7,$BG241=23),"",Entrées!G269-Entrées!G268))</f>
        <v>161</v>
      </c>
      <c r="BM241" s="32">
        <f>IF($BF241&gt;$Y$7,"",IF(AND($BF241=$Y$7,$BG241=23),"",Entrées!H269-Entrées!H268))</f>
        <v>27</v>
      </c>
      <c r="BN241" s="32">
        <f>IF($BF241&gt;$Y$7,"",IF(AND($BF241=$Y$7,$BG241=23),"",Entrées!I269-Entrées!I268))</f>
        <v>215.5</v>
      </c>
      <c r="BO241" s="32">
        <f>IF($BF241&gt;$Y$7,"",IF(AND($BF241=$Y$7,$BG241=23),"",Entrées!J269-Entrées!J268))</f>
        <v>-117</v>
      </c>
      <c r="BP241" s="32">
        <f>IF($BF241&gt;$Y$7,"",IF(AND($BF241=$Y$7,$BG241=23),"",Entrées!K269-Entrées!K268))</f>
        <v>-195</v>
      </c>
      <c r="BQ241" s="32">
        <f>IF($BF241&gt;$Y$7,"",IF(AND($BF241=$Y$7,$BG241=23),"",Entrées!L269-Entrées!L268))</f>
        <v>-289.5</v>
      </c>
      <c r="BR241" s="32">
        <f>IF($BF241&gt;$Y$7,"",IF(AND($BF241=$Y$7,$BG241=23),"",Entrées!M269-Entrées!M268))</f>
        <v>-214.5</v>
      </c>
      <c r="BS241" s="32">
        <f>IF($BF241&gt;$Y$7,"",IF(AND($BF241=$Y$7,$BG241=23),"",Entrées!N269-Entrées!N268))</f>
        <v>3.5</v>
      </c>
      <c r="BT241" s="32">
        <f>IF($BF241&gt;$Y$7,"",IF(AND($BF241=$Y$7,$BG241=23),"",Entrées!O269-Entrées!O268))</f>
        <v>-1235</v>
      </c>
      <c r="BU241" s="32">
        <f>IF($BF241&gt;$Y$7,"",IF(AND($BF241=$Y$7,$BG241=23),"",Entrées!P269-Entrées!P268))</f>
        <v>3</v>
      </c>
      <c r="BV241" s="32">
        <f>IF($BF241&gt;$Y$7,"",IF(AND($BF241=$Y$7,$BG241=23),"",Entrées!Q269-Entrées!Q268))</f>
        <v>0</v>
      </c>
      <c r="BW241" s="32">
        <f>IF($BF241&gt;$Y$7,"",IF(AND($BF241=$Y$7,$BG241=23),"",Entrées!R269-Entrées!R268))</f>
        <v>-463</v>
      </c>
      <c r="BX241" s="32">
        <f>IF($BF241&gt;$Y$7,"",IF(AND($BF241=$Y$7,$BG241=23),"",Entrées!S269-Entrées!S268))</f>
        <v>0</v>
      </c>
      <c r="BY241" s="32">
        <f>IF($BF241&gt;$Y$7,"",IF(AND($BF241=$Y$7,$BG241=23),"",Entrées!T269-Entrées!T268))</f>
        <v>0</v>
      </c>
      <c r="BZ241" s="32">
        <f>IF($BF241&gt;$Y$7,"",IF(AND($BF241=$Y$7,$BG241=23),"",Entrées!U269-Entrées!U268))</f>
        <v>-314</v>
      </c>
      <c r="CA241" s="32">
        <f>IF($BF241&gt;$Y$7,"",IF(AND($BF241=$Y$7,$BG241=23),"",Entrées!V269-Entrées!V268))</f>
        <v>-518</v>
      </c>
      <c r="CB241" s="11"/>
      <c r="CD241" s="33">
        <f>IF($BF241&lt;=$Y$7,Entrées!J268/CD$2,"")</f>
        <v>0.33276315789473682</v>
      </c>
      <c r="CE241" s="33">
        <f>IF($BF241&lt;=$Y$7,Entrées!K268/CE$2,"")</f>
        <v>0.31869047619047619</v>
      </c>
      <c r="CF241" s="11">
        <f t="shared" si="242"/>
        <v>7600</v>
      </c>
      <c r="CG241" s="11">
        <f t="shared" si="243"/>
        <v>4200</v>
      </c>
      <c r="CH241" s="52">
        <f t="shared" si="244"/>
        <v>0.26950009137426939</v>
      </c>
      <c r="CI241" s="52">
        <f t="shared" si="245"/>
        <v>0.11132787698412699</v>
      </c>
      <c r="CK241" s="11"/>
      <c r="CL241" s="11"/>
      <c r="CM241" s="11"/>
      <c r="CN241" s="11"/>
      <c r="CO241" s="11"/>
    </row>
    <row r="242" spans="1:93">
      <c r="C242" s="11">
        <f t="shared" si="278"/>
        <v>7</v>
      </c>
      <c r="D242" s="27">
        <f t="shared" si="275"/>
        <v>9</v>
      </c>
      <c r="E242" s="28">
        <f ca="1">IF($D242&gt;$D$8,"",INDIRECT(ADDRESS(ROW(Entrées!$C$37)+($D242-1)*24+E$11,COLUMN(Entrées!$C$37)+($C242-1),4,TRUE,"Entrées")))</f>
        <v>45693.5</v>
      </c>
      <c r="F242" s="28">
        <f ca="1">IF($D242&gt;$D$8,"",INDIRECT(ADDRESS(ROW(Entrées!$C$37)+($D242-1)*24+F$11,COLUMN(Entrées!$C$37)+($C242-1),4,TRUE,"Entrées")))</f>
        <v>45410.5</v>
      </c>
      <c r="G242" s="28">
        <f ca="1">IF($D242&gt;$D$8,"",INDIRECT(ADDRESS(ROW(Entrées!$C$37)+($D242-1)*24+G$11,COLUMN(Entrées!$C$37)+($C242-1),4,TRUE,"Entrées")))</f>
        <v>45518.5</v>
      </c>
      <c r="H242" s="28">
        <f ca="1">IF($D242&gt;$D$8,"",INDIRECT(ADDRESS(ROW(Entrées!$C$37)+($D242-1)*24+H$11,COLUMN(Entrées!$C$37)+($C242-1),4,TRUE,"Entrées")))</f>
        <v>45379.5</v>
      </c>
      <c r="I242" s="28">
        <f ca="1">IF($D242&gt;$D$8,"",INDIRECT(ADDRESS(ROW(Entrées!$C$37)+($D242-1)*24+I$11,COLUMN(Entrées!$C$37)+($C242-1),4,TRUE,"Entrées")))</f>
        <v>45300.5</v>
      </c>
      <c r="J242" s="28">
        <f ca="1">IF($D242&gt;$D$8,"",INDIRECT(ADDRESS(ROW(Entrées!$C$37)+($D242-1)*24+J$11,COLUMN(Entrées!$C$37)+($C242-1),4,TRUE,"Entrées")))</f>
        <v>45572.5</v>
      </c>
      <c r="K242" s="28">
        <f ca="1">IF($D242&gt;$D$8,"",INDIRECT(ADDRESS(ROW(Entrées!$C$37)+($D242-1)*24+K$11,COLUMN(Entrées!$C$37)+($C242-1),4,TRUE,"Entrées")))</f>
        <v>45550.5</v>
      </c>
      <c r="L242" s="28">
        <f ca="1">IF($D242&gt;$D$8,"",INDIRECT(ADDRESS(ROW(Entrées!$C$37)+($D242-1)*24+L$11,COLUMN(Entrées!$C$37)+($C242-1),4,TRUE,"Entrées")))</f>
        <v>45999</v>
      </c>
      <c r="M242" s="28">
        <f ca="1">IF($D242&gt;$D$8,"",INDIRECT(ADDRESS(ROW(Entrées!$C$37)+($D242-1)*24+M$11,COLUMN(Entrées!$C$37)+($C242-1),4,TRUE,"Entrées")))</f>
        <v>46052</v>
      </c>
      <c r="N242" s="28">
        <f ca="1">IF($D242&gt;$D$8,"",INDIRECT(ADDRESS(ROW(Entrées!$C$37)+($D242-1)*24+N$11,COLUMN(Entrées!$C$37)+($C242-1),4,TRUE,"Entrées")))</f>
        <v>46097.5</v>
      </c>
      <c r="O242" s="28">
        <f ca="1">IF($D242&gt;$D$8,"",INDIRECT(ADDRESS(ROW(Entrées!$C$37)+($D242-1)*24+O$11,COLUMN(Entrées!$C$37)+($C242-1),4,TRUE,"Entrées")))</f>
        <v>46041.5</v>
      </c>
      <c r="P242" s="28">
        <f ca="1">IF($D242&gt;$D$8,"",INDIRECT(ADDRESS(ROW(Entrées!$C$37)+($D242-1)*24+P$11,COLUMN(Entrées!$C$37)+($C242-1),4,TRUE,"Entrées")))</f>
        <v>46019</v>
      </c>
      <c r="Q242" s="28">
        <f ca="1">IF($D242&gt;$D$8,"",INDIRECT(ADDRESS(ROW(Entrées!$C$37)+($D242-1)*24+Q$11,COLUMN(Entrées!$C$37)+($C242-1),4,TRUE,"Entrées")))</f>
        <v>46041</v>
      </c>
      <c r="R242" s="28">
        <f ca="1">IF($D242&gt;$D$8,"",INDIRECT(ADDRESS(ROW(Entrées!$C$37)+($D242-1)*24+R$11,COLUMN(Entrées!$C$37)+($C242-1),4,TRUE,"Entrées")))</f>
        <v>46044</v>
      </c>
      <c r="S242" s="28">
        <f ca="1">IF($D242&gt;$D$8,"",INDIRECT(ADDRESS(ROW(Entrées!$C$37)+($D242-1)*24+S$11,COLUMN(Entrées!$C$37)+($C242-1),4,TRUE,"Entrées")))</f>
        <v>46022</v>
      </c>
      <c r="T242" s="28">
        <f ca="1">IF($D242&gt;$D$8,"",INDIRECT(ADDRESS(ROW(Entrées!$C$37)+($D242-1)*24+T$11,COLUMN(Entrées!$C$37)+($C242-1),4,TRUE,"Entrées")))</f>
        <v>46019</v>
      </c>
      <c r="U242" s="28">
        <f ca="1">IF($D242&gt;$D$8,"",INDIRECT(ADDRESS(ROW(Entrées!$C$37)+($D242-1)*24+U$11,COLUMN(Entrées!$C$37)+($C242-1),4,TRUE,"Entrées")))</f>
        <v>45870.5</v>
      </c>
      <c r="V242" s="28">
        <f ca="1">IF($D242&gt;$D$8,"",INDIRECT(ADDRESS(ROW(Entrées!$C$37)+($D242-1)*24+V$11,COLUMN(Entrées!$C$37)+($C242-1),4,TRUE,"Entrées")))</f>
        <v>45681</v>
      </c>
      <c r="W242" s="28">
        <f ca="1">IF($D242&gt;$D$8,"",INDIRECT(ADDRESS(ROW(Entrées!$C$37)+($D242-1)*24+W$11,COLUMN(Entrées!$C$37)+($C242-1),4,TRUE,"Entrées")))</f>
        <v>45629</v>
      </c>
      <c r="X242" s="28">
        <f ca="1">IF($D242&gt;$D$8,"",INDIRECT(ADDRESS(ROW(Entrées!$C$37)+($D242-1)*24+X$11,COLUMN(Entrées!$C$37)+($C242-1),4,TRUE,"Entrées")))</f>
        <v>45910.5</v>
      </c>
      <c r="Y242" s="28">
        <f ca="1">IF($D242&gt;$D$8,"",INDIRECT(ADDRESS(ROW(Entrées!$C$37)+($D242-1)*24+Y$11,COLUMN(Entrées!$C$37)+($C242-1),4,TRUE,"Entrées")))</f>
        <v>45895</v>
      </c>
      <c r="Z242" s="28">
        <f ca="1">IF($D242&gt;$D$8,"",INDIRECT(ADDRESS(ROW(Entrées!$C$37)+($D242-1)*24+Z$11,COLUMN(Entrées!$C$37)+($C242-1),4,TRUE,"Entrées")))</f>
        <v>45481</v>
      </c>
      <c r="AA242" s="28">
        <f ca="1">IF($D242&gt;$D$8,"",INDIRECT(ADDRESS(ROW(Entrées!$C$37)+($D242-1)*24+AA$11,COLUMN(Entrées!$C$37)+($C242-1),4,TRUE,"Entrées")))</f>
        <v>45264.5</v>
      </c>
      <c r="AB242" s="28">
        <f ca="1">IF($D242&gt;$D$8,"",INDIRECT(ADDRESS(ROW(Entrées!$C$37)+($D242-1)*24+AB$11,COLUMN(Entrées!$C$37)+($C242-1),4,TRUE,"Entrées")))</f>
        <v>45438</v>
      </c>
      <c r="AC242" s="11"/>
      <c r="AD242" s="40">
        <f t="shared" ca="1" si="274"/>
        <v>45747.083333333336</v>
      </c>
      <c r="AE242" s="40">
        <f t="shared" ca="1" si="276"/>
        <v>46097.5</v>
      </c>
      <c r="AF242" s="40">
        <f t="shared" ca="1" si="277"/>
        <v>45264.5</v>
      </c>
      <c r="AG242" s="4"/>
      <c r="AH242" s="11">
        <f>Entrées!A269</f>
        <v>10</v>
      </c>
      <c r="AI242" s="13">
        <f>Entrées!B269</f>
        <v>16</v>
      </c>
      <c r="AJ242" s="31">
        <f t="shared" ca="1" si="246"/>
        <v>55625.834722222207</v>
      </c>
      <c r="AK242" s="31">
        <f t="shared" ca="1" si="222"/>
        <v>55155.277777777781</v>
      </c>
      <c r="AL242" s="31">
        <f t="shared" ca="1" si="223"/>
        <v>55132.569444444431</v>
      </c>
      <c r="AM242" s="31">
        <f t="shared" ca="1" si="224"/>
        <v>439.35972222222233</v>
      </c>
      <c r="AN242" s="31">
        <f t="shared" ca="1" si="225"/>
        <v>2143.2847222222222</v>
      </c>
      <c r="AO242" s="31">
        <f t="shared" ca="1" si="226"/>
        <v>1711.4715277777773</v>
      </c>
      <c r="AP242" s="31">
        <f t="shared" ca="1" si="227"/>
        <v>43686.806944444448</v>
      </c>
      <c r="AQ242" s="31">
        <f t="shared" ca="1" si="228"/>
        <v>2048.2006944444447</v>
      </c>
      <c r="AR242" s="31">
        <f t="shared" ca="1" si="229"/>
        <v>467.57708333333329</v>
      </c>
      <c r="AS242" s="31">
        <f t="shared" ca="1" si="230"/>
        <v>9872.0041666666693</v>
      </c>
      <c r="AT242" s="31">
        <f t="shared" ca="1" si="231"/>
        <v>-752.91041666666672</v>
      </c>
      <c r="AU242" s="31">
        <f t="shared" ca="1" si="232"/>
        <v>580.30277777777769</v>
      </c>
      <c r="AV242" s="31">
        <f t="shared" ca="1" si="233"/>
        <v>-4570.3041666666659</v>
      </c>
      <c r="AW242" s="31">
        <f t="shared" ca="1" si="234"/>
        <v>53.39583333333335</v>
      </c>
      <c r="AX242" s="31">
        <f t="shared" ca="1" si="235"/>
        <v>1401.9361111111111</v>
      </c>
      <c r="AY242" s="31">
        <f t="shared" ca="1" si="236"/>
        <v>-1132.0805555555555</v>
      </c>
      <c r="AZ242" s="31">
        <f t="shared" ca="1" si="237"/>
        <v>-2177.1819444444441</v>
      </c>
      <c r="BA242" s="31">
        <f t="shared" ca="1" si="238"/>
        <v>644.8125</v>
      </c>
      <c r="BB242" s="31">
        <f t="shared" ca="1" si="239"/>
        <v>-1410.101388888889</v>
      </c>
      <c r="BC242" s="31">
        <f t="shared" ca="1" si="240"/>
        <v>-1800.2902777777781</v>
      </c>
      <c r="BD242" s="11"/>
      <c r="BE242" s="4"/>
      <c r="BF242" s="11">
        <f t="shared" si="241"/>
        <v>10</v>
      </c>
      <c r="BG242" s="11">
        <f t="shared" si="247"/>
        <v>16</v>
      </c>
      <c r="BH242" s="32">
        <f>IF($BF242&gt;$Y$7,"",IF(AND($BF242=$Y$7,$BG242=23),"",Entrées!C270-Entrées!C269))</f>
        <v>-1011</v>
      </c>
      <c r="BI242" s="32">
        <f>IF($BF242&gt;$Y$7,"",IF(AND($BF242=$Y$7,$BG242=23),"",Entrées!D270-Entrées!D269))</f>
        <v>-1087.5</v>
      </c>
      <c r="BJ242" s="32">
        <f>IF($BF242&gt;$Y$7,"",IF(AND($BF242=$Y$7,$BG242=23),"",Entrées!E270-Entrées!E269))</f>
        <v>-1000</v>
      </c>
      <c r="BK242" s="32">
        <f>IF($BF242&gt;$Y$7,"",IF(AND($BF242=$Y$7,$BG242=23),"",Entrées!F270-Entrées!F269))</f>
        <v>-3.5</v>
      </c>
      <c r="BL242" s="32">
        <f>IF($BF242&gt;$Y$7,"",IF(AND($BF242=$Y$7,$BG242=23),"",Entrées!G270-Entrées!G269))</f>
        <v>-38.5</v>
      </c>
      <c r="BM242" s="32">
        <f>IF($BF242&gt;$Y$7,"",IF(AND($BF242=$Y$7,$BG242=23),"",Entrées!H270-Entrées!H269))</f>
        <v>107.5</v>
      </c>
      <c r="BN242" s="32">
        <f>IF($BF242&gt;$Y$7,"",IF(AND($BF242=$Y$7,$BG242=23),"",Entrées!I270-Entrées!I269))</f>
        <v>200.5</v>
      </c>
      <c r="BO242" s="32">
        <f>IF($BF242&gt;$Y$7,"",IF(AND($BF242=$Y$7,$BG242=23),"",Entrées!J270-Entrées!J269))</f>
        <v>-136</v>
      </c>
      <c r="BP242" s="32">
        <f>IF($BF242&gt;$Y$7,"",IF(AND($BF242=$Y$7,$BG242=23),"",Entrées!K270-Entrées!K269))</f>
        <v>-304</v>
      </c>
      <c r="BQ242" s="32">
        <f>IF($BF242&gt;$Y$7,"",IF(AND($BF242=$Y$7,$BG242=23),"",Entrées!L270-Entrées!L269))</f>
        <v>-167</v>
      </c>
      <c r="BR242" s="32">
        <f>IF($BF242&gt;$Y$7,"",IF(AND($BF242=$Y$7,$BG242=23),"",Entrées!M270-Entrées!M269))</f>
        <v>1.5</v>
      </c>
      <c r="BS242" s="32">
        <f>IF($BF242&gt;$Y$7,"",IF(AND($BF242=$Y$7,$BG242=23),"",Entrées!N270-Entrées!N269))</f>
        <v>9.5</v>
      </c>
      <c r="BT242" s="32">
        <f>IF($BF242&gt;$Y$7,"",IF(AND($BF242=$Y$7,$BG242=23),"",Entrées!O270-Entrées!O269))</f>
        <v>-682.5</v>
      </c>
      <c r="BU242" s="32">
        <f>IF($BF242&gt;$Y$7,"",IF(AND($BF242=$Y$7,$BG242=23),"",Entrées!P270-Entrées!P269))</f>
        <v>0.5</v>
      </c>
      <c r="BV242" s="32">
        <f>IF($BF242&gt;$Y$7,"",IF(AND($BF242=$Y$7,$BG242=23),"",Entrées!Q270-Entrées!Q269))</f>
        <v>0</v>
      </c>
      <c r="BW242" s="32">
        <f>IF($BF242&gt;$Y$7,"",IF(AND($BF242=$Y$7,$BG242=23),"",Entrées!R270-Entrées!R269))</f>
        <v>24</v>
      </c>
      <c r="BX242" s="32">
        <f>IF($BF242&gt;$Y$7,"",IF(AND($BF242=$Y$7,$BG242=23),"",Entrées!S270-Entrées!S269))</f>
        <v>-92</v>
      </c>
      <c r="BY242" s="32">
        <f>IF($BF242&gt;$Y$7,"",IF(AND($BF242=$Y$7,$BG242=23),"",Entrées!T270-Entrées!T269))</f>
        <v>0</v>
      </c>
      <c r="BZ242" s="32">
        <f>IF($BF242&gt;$Y$7,"",IF(AND($BF242=$Y$7,$BG242=23),"",Entrées!U270-Entrées!U269))</f>
        <v>-438</v>
      </c>
      <c r="CA242" s="32">
        <f>IF($BF242&gt;$Y$7,"",IF(AND($BF242=$Y$7,$BG242=23),"",Entrées!V270-Entrées!V269))</f>
        <v>127</v>
      </c>
      <c r="CB242" s="4"/>
      <c r="CC242" s="4"/>
      <c r="CD242" s="33">
        <f>IF($BF242&lt;=$Y$7,Entrées!J269/CD$2,"")</f>
        <v>0.31736842105263158</v>
      </c>
      <c r="CE242" s="33">
        <f>IF($BF242&lt;=$Y$7,Entrées!K269/CE$2,"")</f>
        <v>0.27226190476190476</v>
      </c>
      <c r="CF242" s="11">
        <f t="shared" si="242"/>
        <v>7600</v>
      </c>
      <c r="CG242" s="11">
        <f t="shared" si="243"/>
        <v>4200</v>
      </c>
      <c r="CH242" s="52">
        <f t="shared" si="244"/>
        <v>0.26950009137426939</v>
      </c>
      <c r="CI242" s="52">
        <f t="shared" si="245"/>
        <v>0.11132787698412699</v>
      </c>
      <c r="CK242" s="11"/>
      <c r="CL242" s="11"/>
      <c r="CM242" s="11"/>
      <c r="CN242" s="11"/>
      <c r="CO242" s="11"/>
    </row>
    <row r="243" spans="1:93">
      <c r="C243" s="11">
        <f t="shared" si="278"/>
        <v>7</v>
      </c>
      <c r="D243" s="27">
        <f t="shared" si="275"/>
        <v>10</v>
      </c>
      <c r="E243" s="28">
        <f ca="1">IF($D243&gt;$D$8,"",INDIRECT(ADDRESS(ROW(Entrées!$C$37)+($D243-1)*24+E$11,COLUMN(Entrées!$C$37)+($C243-1),4,TRUE,"Entrées")))</f>
        <v>45286.5</v>
      </c>
      <c r="F243" s="28">
        <f ca="1">IF($D243&gt;$D$8,"",INDIRECT(ADDRESS(ROW(Entrées!$C$37)+($D243-1)*24+F$11,COLUMN(Entrées!$C$37)+($C243-1),4,TRUE,"Entrées")))</f>
        <v>44775</v>
      </c>
      <c r="G243" s="28">
        <f ca="1">IF($D243&gt;$D$8,"",INDIRECT(ADDRESS(ROW(Entrées!$C$37)+($D243-1)*24+G$11,COLUMN(Entrées!$C$37)+($C243-1),4,TRUE,"Entrées")))</f>
        <v>44948.5</v>
      </c>
      <c r="H243" s="28">
        <f ca="1">IF($D243&gt;$D$8,"",INDIRECT(ADDRESS(ROW(Entrées!$C$37)+($D243-1)*24+H$11,COLUMN(Entrées!$C$37)+($C243-1),4,TRUE,"Entrées")))</f>
        <v>44143</v>
      </c>
      <c r="I243" s="28">
        <f ca="1">IF($D243&gt;$D$8,"",INDIRECT(ADDRESS(ROW(Entrées!$C$37)+($D243-1)*24+I$11,COLUMN(Entrées!$C$37)+($C243-1),4,TRUE,"Entrées")))</f>
        <v>43968.5</v>
      </c>
      <c r="J243" s="28">
        <f ca="1">IF($D243&gt;$D$8,"",INDIRECT(ADDRESS(ROW(Entrées!$C$37)+($D243-1)*24+J$11,COLUMN(Entrées!$C$37)+($C243-1),4,TRUE,"Entrées")))</f>
        <v>44400</v>
      </c>
      <c r="K243" s="28">
        <f ca="1">IF($D243&gt;$D$8,"",INDIRECT(ADDRESS(ROW(Entrées!$C$37)+($D243-1)*24+K$11,COLUMN(Entrées!$C$37)+($C243-1),4,TRUE,"Entrées")))</f>
        <v>45053.5</v>
      </c>
      <c r="L243" s="28">
        <f ca="1">IF($D243&gt;$D$8,"",INDIRECT(ADDRESS(ROW(Entrées!$C$37)+($D243-1)*24+L$11,COLUMN(Entrées!$C$37)+($C243-1),4,TRUE,"Entrées")))</f>
        <v>45145</v>
      </c>
      <c r="M243" s="28">
        <f ca="1">IF($D243&gt;$D$8,"",INDIRECT(ADDRESS(ROW(Entrées!$C$37)+($D243-1)*24+M$11,COLUMN(Entrées!$C$37)+($C243-1),4,TRUE,"Entrées")))</f>
        <v>45325</v>
      </c>
      <c r="N243" s="28">
        <f ca="1">IF($D243&gt;$D$8,"",INDIRECT(ADDRESS(ROW(Entrées!$C$37)+($D243-1)*24+N$11,COLUMN(Entrées!$C$37)+($C243-1),4,TRUE,"Entrées")))</f>
        <v>45518</v>
      </c>
      <c r="O243" s="28">
        <f ca="1">IF($D243&gt;$D$8,"",INDIRECT(ADDRESS(ROW(Entrées!$C$37)+($D243-1)*24+O$11,COLUMN(Entrées!$C$37)+($C243-1),4,TRUE,"Entrées")))</f>
        <v>45460</v>
      </c>
      <c r="P243" s="28">
        <f ca="1">IF($D243&gt;$D$8,"",INDIRECT(ADDRESS(ROW(Entrées!$C$37)+($D243-1)*24+P$11,COLUMN(Entrées!$C$37)+($C243-1),4,TRUE,"Entrées")))</f>
        <v>45412</v>
      </c>
      <c r="Q243" s="28">
        <f ca="1">IF($D243&gt;$D$8,"",INDIRECT(ADDRESS(ROW(Entrées!$C$37)+($D243-1)*24+Q$11,COLUMN(Entrées!$C$37)+($C243-1),4,TRUE,"Entrées")))</f>
        <v>45412.5</v>
      </c>
      <c r="R243" s="28">
        <f ca="1">IF($D243&gt;$D$8,"",INDIRECT(ADDRESS(ROW(Entrées!$C$37)+($D243-1)*24+R$11,COLUMN(Entrées!$C$37)+($C243-1),4,TRUE,"Entrées")))</f>
        <v>45303</v>
      </c>
      <c r="S243" s="28">
        <f ca="1">IF($D243&gt;$D$8,"",INDIRECT(ADDRESS(ROW(Entrées!$C$37)+($D243-1)*24+S$11,COLUMN(Entrées!$C$37)+($C243-1),4,TRUE,"Entrées")))</f>
        <v>45228</v>
      </c>
      <c r="T243" s="28">
        <f ca="1">IF($D243&gt;$D$8,"",INDIRECT(ADDRESS(ROW(Entrées!$C$37)+($D243-1)*24+T$11,COLUMN(Entrées!$C$37)+($C243-1),4,TRUE,"Entrées")))</f>
        <v>45000</v>
      </c>
      <c r="U243" s="28">
        <f ca="1">IF($D243&gt;$D$8,"",INDIRECT(ADDRESS(ROW(Entrées!$C$37)+($D243-1)*24+U$11,COLUMN(Entrées!$C$37)+($C243-1),4,TRUE,"Entrées")))</f>
        <v>45215.5</v>
      </c>
      <c r="V243" s="28">
        <f ca="1">IF($D243&gt;$D$8,"",INDIRECT(ADDRESS(ROW(Entrées!$C$37)+($D243-1)*24+V$11,COLUMN(Entrées!$C$37)+($C243-1),4,TRUE,"Entrées")))</f>
        <v>45416</v>
      </c>
      <c r="W243" s="28">
        <f ca="1">IF($D243&gt;$D$8,"",INDIRECT(ADDRESS(ROW(Entrées!$C$37)+($D243-1)*24+W$11,COLUMN(Entrées!$C$37)+($C243-1),4,TRUE,"Entrées")))</f>
        <v>45358.5</v>
      </c>
      <c r="X243" s="28">
        <f ca="1">IF($D243&gt;$D$8,"",INDIRECT(ADDRESS(ROW(Entrées!$C$37)+($D243-1)*24+X$11,COLUMN(Entrées!$C$37)+($C243-1),4,TRUE,"Entrées")))</f>
        <v>45351.5</v>
      </c>
      <c r="Y243" s="28">
        <f ca="1">IF($D243&gt;$D$8,"",INDIRECT(ADDRESS(ROW(Entrées!$C$37)+($D243-1)*24+Y$11,COLUMN(Entrées!$C$37)+($C243-1),4,TRUE,"Entrées")))</f>
        <v>45314.5</v>
      </c>
      <c r="Z243" s="28">
        <f ca="1">IF($D243&gt;$D$8,"",INDIRECT(ADDRESS(ROW(Entrées!$C$37)+($D243-1)*24+Z$11,COLUMN(Entrées!$C$37)+($C243-1),4,TRUE,"Entrées")))</f>
        <v>45494.5</v>
      </c>
      <c r="AA243" s="28">
        <f ca="1">IF($D243&gt;$D$8,"",INDIRECT(ADDRESS(ROW(Entrées!$C$37)+($D243-1)*24+AA$11,COLUMN(Entrées!$C$37)+($C243-1),4,TRUE,"Entrées")))</f>
        <v>44380.5</v>
      </c>
      <c r="AB243" s="28">
        <f ca="1">IF($D243&gt;$D$8,"",INDIRECT(ADDRESS(ROW(Entrées!$C$37)+($D243-1)*24+AB$11,COLUMN(Entrées!$C$37)+($C243-1),4,TRUE,"Entrées")))</f>
        <v>43958.5</v>
      </c>
      <c r="AC243" s="11"/>
      <c r="AD243" s="40">
        <f t="shared" ca="1" si="274"/>
        <v>45036.166666666664</v>
      </c>
      <c r="AE243" s="40">
        <f t="shared" ca="1" si="276"/>
        <v>45518</v>
      </c>
      <c r="AF243" s="40">
        <f t="shared" ca="1" si="277"/>
        <v>43958.5</v>
      </c>
      <c r="AG243" s="4"/>
      <c r="AH243" s="11">
        <f>Entrées!A270</f>
        <v>10</v>
      </c>
      <c r="AI243" s="13">
        <f>Entrées!B270</f>
        <v>17</v>
      </c>
      <c r="AJ243" s="31">
        <f t="shared" ca="1" si="246"/>
        <v>55625.834722222207</v>
      </c>
      <c r="AK243" s="31">
        <f t="shared" ca="1" si="222"/>
        <v>55155.277777777781</v>
      </c>
      <c r="AL243" s="31">
        <f t="shared" ca="1" si="223"/>
        <v>55132.569444444431</v>
      </c>
      <c r="AM243" s="31">
        <f t="shared" ca="1" si="224"/>
        <v>439.35972222222233</v>
      </c>
      <c r="AN243" s="31">
        <f t="shared" ca="1" si="225"/>
        <v>2143.2847222222222</v>
      </c>
      <c r="AO243" s="31">
        <f t="shared" ca="1" si="226"/>
        <v>1711.4715277777773</v>
      </c>
      <c r="AP243" s="31">
        <f t="shared" ca="1" si="227"/>
        <v>43686.806944444448</v>
      </c>
      <c r="AQ243" s="31">
        <f t="shared" ca="1" si="228"/>
        <v>2048.2006944444447</v>
      </c>
      <c r="AR243" s="31">
        <f t="shared" ca="1" si="229"/>
        <v>467.57708333333329</v>
      </c>
      <c r="AS243" s="31">
        <f t="shared" ca="1" si="230"/>
        <v>9872.0041666666693</v>
      </c>
      <c r="AT243" s="31">
        <f t="shared" ca="1" si="231"/>
        <v>-752.91041666666672</v>
      </c>
      <c r="AU243" s="31">
        <f t="shared" ca="1" si="232"/>
        <v>580.30277777777769</v>
      </c>
      <c r="AV243" s="31">
        <f t="shared" ca="1" si="233"/>
        <v>-4570.3041666666659</v>
      </c>
      <c r="AW243" s="31">
        <f t="shared" ca="1" si="234"/>
        <v>53.39583333333335</v>
      </c>
      <c r="AX243" s="31">
        <f t="shared" ca="1" si="235"/>
        <v>1401.9361111111111</v>
      </c>
      <c r="AY243" s="31">
        <f t="shared" ca="1" si="236"/>
        <v>-1132.0805555555555</v>
      </c>
      <c r="AZ243" s="31">
        <f t="shared" ca="1" si="237"/>
        <v>-2177.1819444444441</v>
      </c>
      <c r="BA243" s="31">
        <f t="shared" ca="1" si="238"/>
        <v>644.8125</v>
      </c>
      <c r="BB243" s="31">
        <f t="shared" ca="1" si="239"/>
        <v>-1410.101388888889</v>
      </c>
      <c r="BC243" s="31">
        <f t="shared" ca="1" si="240"/>
        <v>-1800.2902777777781</v>
      </c>
      <c r="BF243" s="11">
        <f t="shared" si="241"/>
        <v>10</v>
      </c>
      <c r="BG243" s="11">
        <f t="shared" si="247"/>
        <v>17</v>
      </c>
      <c r="BH243" s="32">
        <f>IF($BF243&gt;$Y$7,"",IF(AND($BF243=$Y$7,$BG243=23),"",Entrées!C271-Entrées!C270))</f>
        <v>915</v>
      </c>
      <c r="BI243" s="32">
        <f>IF($BF243&gt;$Y$7,"",IF(AND($BF243=$Y$7,$BG243=23),"",Entrées!D271-Entrées!D270))</f>
        <v>1212.5</v>
      </c>
      <c r="BJ243" s="32">
        <f>IF($BF243&gt;$Y$7,"",IF(AND($BF243=$Y$7,$BG243=23),"",Entrées!E271-Entrées!E270))</f>
        <v>1212.5</v>
      </c>
      <c r="BK243" s="32">
        <f>IF($BF243&gt;$Y$7,"",IF(AND($BF243=$Y$7,$BG243=23),"",Entrées!F271-Entrées!F270))</f>
        <v>1</v>
      </c>
      <c r="BL243" s="32">
        <f>IF($BF243&gt;$Y$7,"",IF(AND($BF243=$Y$7,$BG243=23),"",Entrées!G271-Entrées!G270))</f>
        <v>25.5</v>
      </c>
      <c r="BM243" s="32">
        <f>IF($BF243&gt;$Y$7,"",IF(AND($BF243=$Y$7,$BG243=23),"",Entrées!H271-Entrées!H270))</f>
        <v>60</v>
      </c>
      <c r="BN243" s="32">
        <f>IF($BF243&gt;$Y$7,"",IF(AND($BF243=$Y$7,$BG243=23),"",Entrées!I271-Entrées!I270))</f>
        <v>-57.5</v>
      </c>
      <c r="BO243" s="32">
        <f>IF($BF243&gt;$Y$7,"",IF(AND($BF243=$Y$7,$BG243=23),"",Entrées!J271-Entrées!J270))</f>
        <v>-42</v>
      </c>
      <c r="BP243" s="32">
        <f>IF($BF243&gt;$Y$7,"",IF(AND($BF243=$Y$7,$BG243=23),"",Entrées!K271-Entrées!K270))</f>
        <v>-300</v>
      </c>
      <c r="BQ243" s="32">
        <f>IF($BF243&gt;$Y$7,"",IF(AND($BF243=$Y$7,$BG243=23),"",Entrées!L271-Entrées!L270))</f>
        <v>949.5</v>
      </c>
      <c r="BR243" s="32">
        <f>IF($BF243&gt;$Y$7,"",IF(AND($BF243=$Y$7,$BG243=23),"",Entrées!M271-Entrées!M270))</f>
        <v>436</v>
      </c>
      <c r="BS243" s="32">
        <f>IF($BF243&gt;$Y$7,"",IF(AND($BF243=$Y$7,$BG243=23),"",Entrées!N271-Entrées!N270))</f>
        <v>7.5</v>
      </c>
      <c r="BT243" s="32">
        <f>IF($BF243&gt;$Y$7,"",IF(AND($BF243=$Y$7,$BG243=23),"",Entrées!O271-Entrées!O270))</f>
        <v>-163</v>
      </c>
      <c r="BU243" s="32">
        <f>IF($BF243&gt;$Y$7,"",IF(AND($BF243=$Y$7,$BG243=23),"",Entrées!P271-Entrées!P270))</f>
        <v>-0.5</v>
      </c>
      <c r="BV243" s="32">
        <f>IF($BF243&gt;$Y$7,"",IF(AND($BF243=$Y$7,$BG243=23),"",Entrées!Q271-Entrées!Q270))</f>
        <v>-300</v>
      </c>
      <c r="BW243" s="32">
        <f>IF($BF243&gt;$Y$7,"",IF(AND($BF243=$Y$7,$BG243=23),"",Entrées!R271-Entrées!R270))</f>
        <v>51</v>
      </c>
      <c r="BX243" s="32">
        <f>IF($BF243&gt;$Y$7,"",IF(AND($BF243=$Y$7,$BG243=23),"",Entrées!S271-Entrées!S270))</f>
        <v>-24</v>
      </c>
      <c r="BY243" s="32">
        <f>IF($BF243&gt;$Y$7,"",IF(AND($BF243=$Y$7,$BG243=23),"",Entrées!T271-Entrées!T270))</f>
        <v>0</v>
      </c>
      <c r="BZ243" s="32">
        <f>IF($BF243&gt;$Y$7,"",IF(AND($BF243=$Y$7,$BG243=23),"",Entrées!U271-Entrées!U270))</f>
        <v>315</v>
      </c>
      <c r="CA243" s="32">
        <f>IF($BF243&gt;$Y$7,"",IF(AND($BF243=$Y$7,$BG243=23),"",Entrées!V271-Entrées!V270))</f>
        <v>133</v>
      </c>
      <c r="CD243" s="33">
        <f>IF($BF243&lt;=$Y$7,Entrées!J270/CD$2,"")</f>
        <v>0.29947368421052634</v>
      </c>
      <c r="CE243" s="33">
        <f>IF($BF243&lt;=$Y$7,Entrées!K270/CE$2,"")</f>
        <v>0.19988095238095238</v>
      </c>
      <c r="CF243" s="11">
        <f t="shared" si="242"/>
        <v>7600</v>
      </c>
      <c r="CG243" s="11">
        <f t="shared" si="243"/>
        <v>4200</v>
      </c>
      <c r="CH243" s="52">
        <f t="shared" si="244"/>
        <v>0.26950009137426939</v>
      </c>
      <c r="CI243" s="52">
        <f t="shared" si="245"/>
        <v>0.11132787698412699</v>
      </c>
    </row>
    <row r="244" spans="1:93">
      <c r="C244" s="11">
        <f t="shared" si="278"/>
        <v>7</v>
      </c>
      <c r="D244" s="27">
        <f t="shared" si="275"/>
        <v>11</v>
      </c>
      <c r="E244" s="28">
        <f ca="1">IF($D244&gt;$D$8,"",INDIRECT(ADDRESS(ROW(Entrées!$C$37)+($D244-1)*24+E$11,COLUMN(Entrées!$C$37)+($C244-1),4,TRUE,"Entrées")))</f>
        <v>44161.5</v>
      </c>
      <c r="F244" s="28">
        <f ca="1">IF($D244&gt;$D$8,"",INDIRECT(ADDRESS(ROW(Entrées!$C$37)+($D244-1)*24+F$11,COLUMN(Entrées!$C$37)+($C244-1),4,TRUE,"Entrées")))</f>
        <v>44437</v>
      </c>
      <c r="G244" s="28">
        <f ca="1">IF($D244&gt;$D$8,"",INDIRECT(ADDRESS(ROW(Entrées!$C$37)+($D244-1)*24+G$11,COLUMN(Entrées!$C$37)+($C244-1),4,TRUE,"Entrées")))</f>
        <v>44804.5</v>
      </c>
      <c r="H244" s="28">
        <f ca="1">IF($D244&gt;$D$8,"",INDIRECT(ADDRESS(ROW(Entrées!$C$37)+($D244-1)*24+H$11,COLUMN(Entrées!$C$37)+($C244-1),4,TRUE,"Entrées")))</f>
        <v>44485.5</v>
      </c>
      <c r="I244" s="28">
        <f ca="1">IF($D244&gt;$D$8,"",INDIRECT(ADDRESS(ROW(Entrées!$C$37)+($D244-1)*24+I$11,COLUMN(Entrées!$C$37)+($C244-1),4,TRUE,"Entrées")))</f>
        <v>44751</v>
      </c>
      <c r="J244" s="28">
        <f ca="1">IF($D244&gt;$D$8,"",INDIRECT(ADDRESS(ROW(Entrées!$C$37)+($D244-1)*24+J$11,COLUMN(Entrées!$C$37)+($C244-1),4,TRUE,"Entrées")))</f>
        <v>44868.5</v>
      </c>
      <c r="K244" s="28">
        <f ca="1">IF($D244&gt;$D$8,"",INDIRECT(ADDRESS(ROW(Entrées!$C$37)+($D244-1)*24+K$11,COLUMN(Entrées!$C$37)+($C244-1),4,TRUE,"Entrées")))</f>
        <v>45280.5</v>
      </c>
      <c r="L244" s="28">
        <f ca="1">IF($D244&gt;$D$8,"",INDIRECT(ADDRESS(ROW(Entrées!$C$37)+($D244-1)*24+L$11,COLUMN(Entrées!$C$37)+($C244-1),4,TRUE,"Entrées")))</f>
        <v>44823</v>
      </c>
      <c r="M244" s="28">
        <f ca="1">IF($D244&gt;$D$8,"",INDIRECT(ADDRESS(ROW(Entrées!$C$37)+($D244-1)*24+M$11,COLUMN(Entrées!$C$37)+($C244-1),4,TRUE,"Entrées")))</f>
        <v>45128.5</v>
      </c>
      <c r="N244" s="28">
        <f ca="1">IF($D244&gt;$D$8,"",INDIRECT(ADDRESS(ROW(Entrées!$C$37)+($D244-1)*24+N$11,COLUMN(Entrées!$C$37)+($C244-1),4,TRUE,"Entrées")))</f>
        <v>45390</v>
      </c>
      <c r="O244" s="28">
        <f ca="1">IF($D244&gt;$D$8,"",INDIRECT(ADDRESS(ROW(Entrées!$C$37)+($D244-1)*24+O$11,COLUMN(Entrées!$C$37)+($C244-1),4,TRUE,"Entrées")))</f>
        <v>45368</v>
      </c>
      <c r="P244" s="28">
        <f ca="1">IF($D244&gt;$D$8,"",INDIRECT(ADDRESS(ROW(Entrées!$C$37)+($D244-1)*24+P$11,COLUMN(Entrées!$C$37)+($C244-1),4,TRUE,"Entrées")))</f>
        <v>45302.5</v>
      </c>
      <c r="Q244" s="28">
        <f ca="1">IF($D244&gt;$D$8,"",INDIRECT(ADDRESS(ROW(Entrées!$C$37)+($D244-1)*24+Q$11,COLUMN(Entrées!$C$37)+($C244-1),4,TRUE,"Entrées")))</f>
        <v>45139.5</v>
      </c>
      <c r="R244" s="28">
        <f ca="1">IF($D244&gt;$D$8,"",INDIRECT(ADDRESS(ROW(Entrées!$C$37)+($D244-1)*24+R$11,COLUMN(Entrées!$C$37)+($C244-1),4,TRUE,"Entrées")))</f>
        <v>45119.5</v>
      </c>
      <c r="S244" s="28">
        <f ca="1">IF($D244&gt;$D$8,"",INDIRECT(ADDRESS(ROW(Entrées!$C$37)+($D244-1)*24+S$11,COLUMN(Entrées!$C$37)+($C244-1),4,TRUE,"Entrées")))</f>
        <v>45190</v>
      </c>
      <c r="T244" s="28">
        <f ca="1">IF($D244&gt;$D$8,"",INDIRECT(ADDRESS(ROW(Entrées!$C$37)+($D244-1)*24+T$11,COLUMN(Entrées!$C$37)+($C244-1),4,TRUE,"Entrées")))</f>
        <v>45146</v>
      </c>
      <c r="U244" s="28">
        <f ca="1">IF($D244&gt;$D$8,"",INDIRECT(ADDRESS(ROW(Entrées!$C$37)+($D244-1)*24+U$11,COLUMN(Entrées!$C$37)+($C244-1),4,TRUE,"Entrées")))</f>
        <v>44952.5</v>
      </c>
      <c r="V244" s="28">
        <f ca="1">IF($D244&gt;$D$8,"",INDIRECT(ADDRESS(ROW(Entrées!$C$37)+($D244-1)*24+V$11,COLUMN(Entrées!$C$37)+($C244-1),4,TRUE,"Entrées")))</f>
        <v>45167.5</v>
      </c>
      <c r="W244" s="28">
        <f ca="1">IF($D244&gt;$D$8,"",INDIRECT(ADDRESS(ROW(Entrées!$C$37)+($D244-1)*24+W$11,COLUMN(Entrées!$C$37)+($C244-1),4,TRUE,"Entrées")))</f>
        <v>45673</v>
      </c>
      <c r="X244" s="28">
        <f ca="1">IF($D244&gt;$D$8,"",INDIRECT(ADDRESS(ROW(Entrées!$C$37)+($D244-1)*24+X$11,COLUMN(Entrées!$C$37)+($C244-1),4,TRUE,"Entrées")))</f>
        <v>45447</v>
      </c>
      <c r="Y244" s="28">
        <f ca="1">IF($D244&gt;$D$8,"",INDIRECT(ADDRESS(ROW(Entrées!$C$37)+($D244-1)*24+Y$11,COLUMN(Entrées!$C$37)+($C244-1),4,TRUE,"Entrées")))</f>
        <v>45197</v>
      </c>
      <c r="Z244" s="28">
        <f ca="1">IF($D244&gt;$D$8,"",INDIRECT(ADDRESS(ROW(Entrées!$C$37)+($D244-1)*24+Z$11,COLUMN(Entrées!$C$37)+($C244-1),4,TRUE,"Entrées")))</f>
        <v>45201.5</v>
      </c>
      <c r="AA244" s="28">
        <f ca="1">IF($D244&gt;$D$8,"",INDIRECT(ADDRESS(ROW(Entrées!$C$37)+($D244-1)*24+AA$11,COLUMN(Entrées!$C$37)+($C244-1),4,TRUE,"Entrées")))</f>
        <v>44527.5</v>
      </c>
      <c r="AB244" s="28">
        <f ca="1">IF($D244&gt;$D$8,"",INDIRECT(ADDRESS(ROW(Entrées!$C$37)+($D244-1)*24+AB$11,COLUMN(Entrées!$C$37)+($C244-1),4,TRUE,"Entrées")))</f>
        <v>44511</v>
      </c>
      <c r="AC244" s="11"/>
      <c r="AD244" s="40">
        <f t="shared" ca="1" si="274"/>
        <v>45003.020833333336</v>
      </c>
      <c r="AE244" s="40">
        <f t="shared" ca="1" si="276"/>
        <v>45673</v>
      </c>
      <c r="AF244" s="40">
        <f t="shared" ca="1" si="277"/>
        <v>44161.5</v>
      </c>
      <c r="AG244" s="4"/>
      <c r="AH244" s="11">
        <f>Entrées!A271</f>
        <v>10</v>
      </c>
      <c r="AI244" s="13">
        <f>Entrées!B271</f>
        <v>18</v>
      </c>
      <c r="AJ244" s="31">
        <f t="shared" ca="1" si="246"/>
        <v>55625.834722222207</v>
      </c>
      <c r="AK244" s="31">
        <f t="shared" ca="1" si="222"/>
        <v>55155.277777777781</v>
      </c>
      <c r="AL244" s="31">
        <f t="shared" ca="1" si="223"/>
        <v>55132.569444444431</v>
      </c>
      <c r="AM244" s="31">
        <f t="shared" ca="1" si="224"/>
        <v>439.35972222222233</v>
      </c>
      <c r="AN244" s="31">
        <f t="shared" ca="1" si="225"/>
        <v>2143.2847222222222</v>
      </c>
      <c r="AO244" s="31">
        <f t="shared" ca="1" si="226"/>
        <v>1711.4715277777773</v>
      </c>
      <c r="AP244" s="31">
        <f t="shared" ca="1" si="227"/>
        <v>43686.806944444448</v>
      </c>
      <c r="AQ244" s="31">
        <f t="shared" ca="1" si="228"/>
        <v>2048.2006944444447</v>
      </c>
      <c r="AR244" s="31">
        <f t="shared" ca="1" si="229"/>
        <v>467.57708333333329</v>
      </c>
      <c r="AS244" s="31">
        <f t="shared" ca="1" si="230"/>
        <v>9872.0041666666693</v>
      </c>
      <c r="AT244" s="31">
        <f t="shared" ca="1" si="231"/>
        <v>-752.91041666666672</v>
      </c>
      <c r="AU244" s="31">
        <f t="shared" ca="1" si="232"/>
        <v>580.30277777777769</v>
      </c>
      <c r="AV244" s="31">
        <f t="shared" ca="1" si="233"/>
        <v>-4570.3041666666659</v>
      </c>
      <c r="AW244" s="31">
        <f t="shared" ca="1" si="234"/>
        <v>53.39583333333335</v>
      </c>
      <c r="AX244" s="31">
        <f t="shared" ca="1" si="235"/>
        <v>1401.9361111111111</v>
      </c>
      <c r="AY244" s="31">
        <f t="shared" ca="1" si="236"/>
        <v>-1132.0805555555555</v>
      </c>
      <c r="AZ244" s="31">
        <f t="shared" ca="1" si="237"/>
        <v>-2177.1819444444441</v>
      </c>
      <c r="BA244" s="31">
        <f t="shared" ca="1" si="238"/>
        <v>644.8125</v>
      </c>
      <c r="BB244" s="31">
        <f t="shared" ca="1" si="239"/>
        <v>-1410.101388888889</v>
      </c>
      <c r="BC244" s="31">
        <f t="shared" ca="1" si="240"/>
        <v>-1800.2902777777781</v>
      </c>
      <c r="BF244" s="11">
        <f t="shared" si="241"/>
        <v>10</v>
      </c>
      <c r="BG244" s="11">
        <f t="shared" si="247"/>
        <v>18</v>
      </c>
      <c r="BH244" s="32">
        <f>IF($BF244&gt;$Y$7,"",IF(AND($BF244=$Y$7,$BG244=23),"",Entrées!C272-Entrées!C271))</f>
        <v>2239</v>
      </c>
      <c r="BI244" s="32">
        <f>IF($BF244&gt;$Y$7,"",IF(AND($BF244=$Y$7,$BG244=23),"",Entrées!D272-Entrées!D271))</f>
        <v>1900</v>
      </c>
      <c r="BJ244" s="32">
        <f>IF($BF244&gt;$Y$7,"",IF(AND($BF244=$Y$7,$BG244=23),"",Entrées!E272-Entrées!E271))</f>
        <v>1900</v>
      </c>
      <c r="BK244" s="32">
        <f>IF($BF244&gt;$Y$7,"",IF(AND($BF244=$Y$7,$BG244=23),"",Entrées!F272-Entrées!F271))</f>
        <v>121</v>
      </c>
      <c r="BL244" s="32">
        <f>IF($BF244&gt;$Y$7,"",IF(AND($BF244=$Y$7,$BG244=23),"",Entrées!G272-Entrées!G271))</f>
        <v>24.5</v>
      </c>
      <c r="BM244" s="32">
        <f>IF($BF244&gt;$Y$7,"",IF(AND($BF244=$Y$7,$BG244=23),"",Entrées!H272-Entrées!H271))</f>
        <v>77.5</v>
      </c>
      <c r="BN244" s="32">
        <f>IF($BF244&gt;$Y$7,"",IF(AND($BF244=$Y$7,$BG244=23),"",Entrées!I272-Entrées!I271))</f>
        <v>-7</v>
      </c>
      <c r="BO244" s="32">
        <f>IF($BF244&gt;$Y$7,"",IF(AND($BF244=$Y$7,$BG244=23),"",Entrées!J272-Entrées!J271))</f>
        <v>94</v>
      </c>
      <c r="BP244" s="32">
        <f>IF($BF244&gt;$Y$7,"",IF(AND($BF244=$Y$7,$BG244=23),"",Entrées!K272-Entrées!K271))</f>
        <v>-339</v>
      </c>
      <c r="BQ244" s="32">
        <f>IF($BF244&gt;$Y$7,"",IF(AND($BF244=$Y$7,$BG244=23),"",Entrées!L272-Entrées!L271))</f>
        <v>2051</v>
      </c>
      <c r="BR244" s="32">
        <f>IF($BF244&gt;$Y$7,"",IF(AND($BF244=$Y$7,$BG244=23),"",Entrées!M272-Entrées!M271))</f>
        <v>102.5</v>
      </c>
      <c r="BS244" s="32">
        <f>IF($BF244&gt;$Y$7,"",IF(AND($BF244=$Y$7,$BG244=23),"",Entrées!N272-Entrées!N271))</f>
        <v>-9</v>
      </c>
      <c r="BT244" s="32">
        <f>IF($BF244&gt;$Y$7,"",IF(AND($BF244=$Y$7,$BG244=23),"",Entrées!O272-Entrées!O271))</f>
        <v>122.5</v>
      </c>
      <c r="BU244" s="32">
        <f>IF($BF244&gt;$Y$7,"",IF(AND($BF244=$Y$7,$BG244=23),"",Entrées!P272-Entrées!P271))</f>
        <v>-1</v>
      </c>
      <c r="BV244" s="32">
        <f>IF($BF244&gt;$Y$7,"",IF(AND($BF244=$Y$7,$BG244=23),"",Entrées!Q272-Entrées!Q271))</f>
        <v>-162</v>
      </c>
      <c r="BW244" s="32">
        <f>IF($BF244&gt;$Y$7,"",IF(AND($BF244=$Y$7,$BG244=23),"",Entrées!R272-Entrées!R271))</f>
        <v>293</v>
      </c>
      <c r="BX244" s="32">
        <f>IF($BF244&gt;$Y$7,"",IF(AND($BF244=$Y$7,$BG244=23),"",Entrées!S272-Entrées!S271))</f>
        <v>108</v>
      </c>
      <c r="BY244" s="32">
        <f>IF($BF244&gt;$Y$7,"",IF(AND($BF244=$Y$7,$BG244=23),"",Entrées!T272-Entrées!T271))</f>
        <v>0</v>
      </c>
      <c r="BZ244" s="32">
        <f>IF($BF244&gt;$Y$7,"",IF(AND($BF244=$Y$7,$BG244=23),"",Entrées!U272-Entrées!U271))</f>
        <v>-193</v>
      </c>
      <c r="CA244" s="32">
        <f>IF($BF244&gt;$Y$7,"",IF(AND($BF244=$Y$7,$BG244=23),"",Entrées!V272-Entrées!V271))</f>
        <v>-123</v>
      </c>
      <c r="CD244" s="33">
        <f>IF($BF244&lt;=$Y$7,Entrées!J271/CD$2,"")</f>
        <v>0.29394736842105262</v>
      </c>
      <c r="CE244" s="33">
        <f>IF($BF244&lt;=$Y$7,Entrées!K271/CE$2,"")</f>
        <v>0.12845238095238096</v>
      </c>
      <c r="CF244" s="11">
        <f t="shared" si="242"/>
        <v>7600</v>
      </c>
      <c r="CG244" s="11">
        <f t="shared" si="243"/>
        <v>4200</v>
      </c>
      <c r="CH244" s="52">
        <f t="shared" si="244"/>
        <v>0.26950009137426939</v>
      </c>
      <c r="CI244" s="52">
        <f t="shared" si="245"/>
        <v>0.11132787698412699</v>
      </c>
    </row>
    <row r="245" spans="1:93">
      <c r="C245" s="11">
        <f t="shared" si="278"/>
        <v>7</v>
      </c>
      <c r="D245" s="27">
        <f t="shared" si="275"/>
        <v>12</v>
      </c>
      <c r="E245" s="28">
        <f ca="1">IF($D245&gt;$D$8,"",INDIRECT(ADDRESS(ROW(Entrées!$C$37)+($D245-1)*24+E$11,COLUMN(Entrées!$C$37)+($C245-1),4,TRUE,"Entrées")))</f>
        <v>44433.5</v>
      </c>
      <c r="F245" s="28">
        <f ca="1">IF($D245&gt;$D$8,"",INDIRECT(ADDRESS(ROW(Entrées!$C$37)+($D245-1)*24+F$11,COLUMN(Entrées!$C$37)+($C245-1),4,TRUE,"Entrées")))</f>
        <v>44360</v>
      </c>
      <c r="G245" s="28">
        <f ca="1">IF($D245&gt;$D$8,"",INDIRECT(ADDRESS(ROW(Entrées!$C$37)+($D245-1)*24+G$11,COLUMN(Entrées!$C$37)+($C245-1),4,TRUE,"Entrées")))</f>
        <v>44647.5</v>
      </c>
      <c r="H245" s="28">
        <f ca="1">IF($D245&gt;$D$8,"",INDIRECT(ADDRESS(ROW(Entrées!$C$37)+($D245-1)*24+H$11,COLUMN(Entrées!$C$37)+($C245-1),4,TRUE,"Entrées")))</f>
        <v>44135</v>
      </c>
      <c r="I245" s="28">
        <f ca="1">IF($D245&gt;$D$8,"",INDIRECT(ADDRESS(ROW(Entrées!$C$37)+($D245-1)*24+I$11,COLUMN(Entrées!$C$37)+($C245-1),4,TRUE,"Entrées")))</f>
        <v>43837.5</v>
      </c>
      <c r="J245" s="28">
        <f ca="1">IF($D245&gt;$D$8,"",INDIRECT(ADDRESS(ROW(Entrées!$C$37)+($D245-1)*24+J$11,COLUMN(Entrées!$C$37)+($C245-1),4,TRUE,"Entrées")))</f>
        <v>44834</v>
      </c>
      <c r="K245" s="28">
        <f ca="1">IF($D245&gt;$D$8,"",INDIRECT(ADDRESS(ROW(Entrées!$C$37)+($D245-1)*24+K$11,COLUMN(Entrées!$C$37)+($C245-1),4,TRUE,"Entrées")))</f>
        <v>45220.5</v>
      </c>
      <c r="L245" s="28">
        <f ca="1">IF($D245&gt;$D$8,"",INDIRECT(ADDRESS(ROW(Entrées!$C$37)+($D245-1)*24+L$11,COLUMN(Entrées!$C$37)+($C245-1),4,TRUE,"Entrées")))</f>
        <v>45793</v>
      </c>
      <c r="M245" s="28">
        <f ca="1">IF($D245&gt;$D$8,"",INDIRECT(ADDRESS(ROW(Entrées!$C$37)+($D245-1)*24+M$11,COLUMN(Entrées!$C$37)+($C245-1),4,TRUE,"Entrées")))</f>
        <v>45730.5</v>
      </c>
      <c r="N245" s="28">
        <f ca="1">IF($D245&gt;$D$8,"",INDIRECT(ADDRESS(ROW(Entrées!$C$37)+($D245-1)*24+N$11,COLUMN(Entrées!$C$37)+($C245-1),4,TRUE,"Entrées")))</f>
        <v>45814.5</v>
      </c>
      <c r="O245" s="28">
        <f ca="1">IF($D245&gt;$D$8,"",INDIRECT(ADDRESS(ROW(Entrées!$C$37)+($D245-1)*24+O$11,COLUMN(Entrées!$C$37)+($C245-1),4,TRUE,"Entrées")))</f>
        <v>45707.5</v>
      </c>
      <c r="P245" s="28">
        <f ca="1">IF($D245&gt;$D$8,"",INDIRECT(ADDRESS(ROW(Entrées!$C$37)+($D245-1)*24+P$11,COLUMN(Entrées!$C$37)+($C245-1),4,TRUE,"Entrées")))</f>
        <v>45700.5</v>
      </c>
      <c r="Q245" s="28">
        <f ca="1">IF($D245&gt;$D$8,"",INDIRECT(ADDRESS(ROW(Entrées!$C$37)+($D245-1)*24+Q$11,COLUMN(Entrées!$C$37)+($C245-1),4,TRUE,"Entrées")))</f>
        <v>45478.5</v>
      </c>
      <c r="R245" s="28">
        <f ca="1">IF($D245&gt;$D$8,"",INDIRECT(ADDRESS(ROW(Entrées!$C$37)+($D245-1)*24+R$11,COLUMN(Entrées!$C$37)+($C245-1),4,TRUE,"Entrées")))</f>
        <v>45230.5</v>
      </c>
      <c r="S245" s="28">
        <f ca="1">IF($D245&gt;$D$8,"",INDIRECT(ADDRESS(ROW(Entrées!$C$37)+($D245-1)*24+S$11,COLUMN(Entrées!$C$37)+($C245-1),4,TRUE,"Entrées")))</f>
        <v>44945</v>
      </c>
      <c r="T245" s="28">
        <f ca="1">IF($D245&gt;$D$8,"",INDIRECT(ADDRESS(ROW(Entrées!$C$37)+($D245-1)*24+T$11,COLUMN(Entrées!$C$37)+($C245-1),4,TRUE,"Entrées")))</f>
        <v>44303</v>
      </c>
      <c r="U245" s="28">
        <f ca="1">IF($D245&gt;$D$8,"",INDIRECT(ADDRESS(ROW(Entrées!$C$37)+($D245-1)*24+U$11,COLUMN(Entrées!$C$37)+($C245-1),4,TRUE,"Entrées")))</f>
        <v>44167</v>
      </c>
      <c r="V245" s="28">
        <f ca="1">IF($D245&gt;$D$8,"",INDIRECT(ADDRESS(ROW(Entrées!$C$37)+($D245-1)*24+V$11,COLUMN(Entrées!$C$37)+($C245-1),4,TRUE,"Entrées")))</f>
        <v>44301</v>
      </c>
      <c r="W245" s="28">
        <f ca="1">IF($D245&gt;$D$8,"",INDIRECT(ADDRESS(ROW(Entrées!$C$37)+($D245-1)*24+W$11,COLUMN(Entrées!$C$37)+($C245-1),4,TRUE,"Entrées")))</f>
        <v>45053.5</v>
      </c>
      <c r="X245" s="28">
        <f ca="1">IF($D245&gt;$D$8,"",INDIRECT(ADDRESS(ROW(Entrées!$C$37)+($D245-1)*24+X$11,COLUMN(Entrées!$C$37)+($C245-1),4,TRUE,"Entrées")))</f>
        <v>45641.5</v>
      </c>
      <c r="Y245" s="28">
        <f ca="1">IF($D245&gt;$D$8,"",INDIRECT(ADDRESS(ROW(Entrées!$C$37)+($D245-1)*24+Y$11,COLUMN(Entrées!$C$37)+($C245-1),4,TRUE,"Entrées")))</f>
        <v>45630</v>
      </c>
      <c r="Z245" s="28">
        <f ca="1">IF($D245&gt;$D$8,"",INDIRECT(ADDRESS(ROW(Entrées!$C$37)+($D245-1)*24+Z$11,COLUMN(Entrées!$C$37)+($C245-1),4,TRUE,"Entrées")))</f>
        <v>45748.5</v>
      </c>
      <c r="AA245" s="28">
        <f ca="1">IF($D245&gt;$D$8,"",INDIRECT(ADDRESS(ROW(Entrées!$C$37)+($D245-1)*24+AA$11,COLUMN(Entrées!$C$37)+($C245-1),4,TRUE,"Entrées")))</f>
        <v>44689.5</v>
      </c>
      <c r="AB245" s="28">
        <f ca="1">IF($D245&gt;$D$8,"",INDIRECT(ADDRESS(ROW(Entrées!$C$37)+($D245-1)*24+AB$11,COLUMN(Entrées!$C$37)+($C245-1),4,TRUE,"Entrées")))</f>
        <v>44366.5</v>
      </c>
      <c r="AC245" s="11"/>
      <c r="AD245" s="40">
        <f t="shared" ca="1" si="274"/>
        <v>44990.354166666664</v>
      </c>
      <c r="AE245" s="40">
        <f t="shared" ca="1" si="276"/>
        <v>45814.5</v>
      </c>
      <c r="AF245" s="40">
        <f t="shared" ca="1" si="277"/>
        <v>43837.5</v>
      </c>
      <c r="AG245" s="4"/>
      <c r="AH245" s="11">
        <f>Entrées!A272</f>
        <v>10</v>
      </c>
      <c r="AI245" s="13">
        <f>Entrées!B272</f>
        <v>19</v>
      </c>
      <c r="AJ245" s="31">
        <f t="shared" ca="1" si="246"/>
        <v>55625.834722222207</v>
      </c>
      <c r="AK245" s="31">
        <f t="shared" ca="1" si="222"/>
        <v>55155.277777777781</v>
      </c>
      <c r="AL245" s="31">
        <f t="shared" ca="1" si="223"/>
        <v>55132.569444444431</v>
      </c>
      <c r="AM245" s="31">
        <f t="shared" ca="1" si="224"/>
        <v>439.35972222222233</v>
      </c>
      <c r="AN245" s="31">
        <f t="shared" ca="1" si="225"/>
        <v>2143.2847222222222</v>
      </c>
      <c r="AO245" s="31">
        <f t="shared" ca="1" si="226"/>
        <v>1711.4715277777773</v>
      </c>
      <c r="AP245" s="31">
        <f t="shared" ca="1" si="227"/>
        <v>43686.806944444448</v>
      </c>
      <c r="AQ245" s="31">
        <f t="shared" ca="1" si="228"/>
        <v>2048.2006944444447</v>
      </c>
      <c r="AR245" s="31">
        <f t="shared" ca="1" si="229"/>
        <v>467.57708333333329</v>
      </c>
      <c r="AS245" s="31">
        <f t="shared" ca="1" si="230"/>
        <v>9872.0041666666693</v>
      </c>
      <c r="AT245" s="31">
        <f t="shared" ca="1" si="231"/>
        <v>-752.91041666666672</v>
      </c>
      <c r="AU245" s="31">
        <f t="shared" ca="1" si="232"/>
        <v>580.30277777777769</v>
      </c>
      <c r="AV245" s="31">
        <f t="shared" ca="1" si="233"/>
        <v>-4570.3041666666659</v>
      </c>
      <c r="AW245" s="31">
        <f t="shared" ca="1" si="234"/>
        <v>53.39583333333335</v>
      </c>
      <c r="AX245" s="31">
        <f t="shared" ca="1" si="235"/>
        <v>1401.9361111111111</v>
      </c>
      <c r="AY245" s="31">
        <f t="shared" ca="1" si="236"/>
        <v>-1132.0805555555555</v>
      </c>
      <c r="AZ245" s="31">
        <f t="shared" ca="1" si="237"/>
        <v>-2177.1819444444441</v>
      </c>
      <c r="BA245" s="31">
        <f t="shared" ca="1" si="238"/>
        <v>644.8125</v>
      </c>
      <c r="BB245" s="31">
        <f t="shared" ca="1" si="239"/>
        <v>-1410.101388888889</v>
      </c>
      <c r="BC245" s="31">
        <f t="shared" ca="1" si="240"/>
        <v>-1800.2902777777781</v>
      </c>
      <c r="BD245" s="11"/>
      <c r="BE245" s="11"/>
      <c r="BF245" s="11">
        <f t="shared" si="241"/>
        <v>10</v>
      </c>
      <c r="BG245" s="11">
        <f t="shared" si="247"/>
        <v>19</v>
      </c>
      <c r="BH245" s="32">
        <f>IF($BF245&gt;$Y$7,"",IF(AND($BF245=$Y$7,$BG245=23),"",Entrées!C273-Entrées!C272))</f>
        <v>-958.5</v>
      </c>
      <c r="BI245" s="32">
        <f>IF($BF245&gt;$Y$7,"",IF(AND($BF245=$Y$7,$BG245=23),"",Entrées!D273-Entrées!D272))</f>
        <v>75</v>
      </c>
      <c r="BJ245" s="32">
        <f>IF($BF245&gt;$Y$7,"",IF(AND($BF245=$Y$7,$BG245=23),"",Entrées!E273-Entrées!E272))</f>
        <v>75</v>
      </c>
      <c r="BK245" s="32">
        <f>IF($BF245&gt;$Y$7,"",IF(AND($BF245=$Y$7,$BG245=23),"",Entrées!F273-Entrées!F272))</f>
        <v>398.5</v>
      </c>
      <c r="BL245" s="32">
        <f>IF($BF245&gt;$Y$7,"",IF(AND($BF245=$Y$7,$BG245=23),"",Entrées!G273-Entrées!G272))</f>
        <v>-368.5</v>
      </c>
      <c r="BM245" s="32">
        <f>IF($BF245&gt;$Y$7,"",IF(AND($BF245=$Y$7,$BG245=23),"",Entrées!H273-Entrées!H272))</f>
        <v>41</v>
      </c>
      <c r="BN245" s="32">
        <f>IF($BF245&gt;$Y$7,"",IF(AND($BF245=$Y$7,$BG245=23),"",Entrées!I273-Entrées!I272))</f>
        <v>-37</v>
      </c>
      <c r="BO245" s="32">
        <f>IF($BF245&gt;$Y$7,"",IF(AND($BF245=$Y$7,$BG245=23),"",Entrées!J273-Entrées!J272))</f>
        <v>349.5</v>
      </c>
      <c r="BP245" s="32">
        <f>IF($BF245&gt;$Y$7,"",IF(AND($BF245=$Y$7,$BG245=23),"",Entrées!K273-Entrées!K272))</f>
        <v>-184</v>
      </c>
      <c r="BQ245" s="32">
        <f>IF($BF245&gt;$Y$7,"",IF(AND($BF245=$Y$7,$BG245=23),"",Entrées!L273-Entrées!L272))</f>
        <v>-314</v>
      </c>
      <c r="BR245" s="32">
        <f>IF($BF245&gt;$Y$7,"",IF(AND($BF245=$Y$7,$BG245=23),"",Entrées!M273-Entrées!M272))</f>
        <v>0</v>
      </c>
      <c r="BS245" s="32">
        <f>IF($BF245&gt;$Y$7,"",IF(AND($BF245=$Y$7,$BG245=23),"",Entrées!N273-Entrées!N272))</f>
        <v>8</v>
      </c>
      <c r="BT245" s="32">
        <f>IF($BF245&gt;$Y$7,"",IF(AND($BF245=$Y$7,$BG245=23),"",Entrées!O273-Entrées!O272))</f>
        <v>-851</v>
      </c>
      <c r="BU245" s="32">
        <f>IF($BF245&gt;$Y$7,"",IF(AND($BF245=$Y$7,$BG245=23),"",Entrées!P273-Entrées!P272))</f>
        <v>0</v>
      </c>
      <c r="BV245" s="32">
        <f>IF($BF245&gt;$Y$7,"",IF(AND($BF245=$Y$7,$BG245=23),"",Entrées!Q273-Entrées!Q272))</f>
        <v>314</v>
      </c>
      <c r="BW245" s="32">
        <f>IF($BF245&gt;$Y$7,"",IF(AND($BF245=$Y$7,$BG245=23),"",Entrées!R273-Entrées!R272))</f>
        <v>-457</v>
      </c>
      <c r="BX245" s="32">
        <f>IF($BF245&gt;$Y$7,"",IF(AND($BF245=$Y$7,$BG245=23),"",Entrées!S273-Entrées!S272))</f>
        <v>51</v>
      </c>
      <c r="BY245" s="32">
        <f>IF($BF245&gt;$Y$7,"",IF(AND($BF245=$Y$7,$BG245=23),"",Entrées!T273-Entrées!T272))</f>
        <v>0</v>
      </c>
      <c r="BZ245" s="32">
        <f>IF($BF245&gt;$Y$7,"",IF(AND($BF245=$Y$7,$BG245=23),"",Entrées!U273-Entrées!U272))</f>
        <v>-446</v>
      </c>
      <c r="CA245" s="32">
        <f>IF($BF245&gt;$Y$7,"",IF(AND($BF245=$Y$7,$BG245=23),"",Entrées!V273-Entrées!V272))</f>
        <v>-33</v>
      </c>
      <c r="CB245" s="11"/>
      <c r="CD245" s="33">
        <f>IF($BF245&lt;=$Y$7,Entrées!J272/CD$2,"")</f>
        <v>0.30631578947368421</v>
      </c>
      <c r="CE245" s="33">
        <f>IF($BF245&lt;=$Y$7,Entrées!K272/CE$2,"")</f>
        <v>4.7738095238095239E-2</v>
      </c>
      <c r="CF245" s="11">
        <f t="shared" si="242"/>
        <v>7600</v>
      </c>
      <c r="CG245" s="11">
        <f t="shared" si="243"/>
        <v>4200</v>
      </c>
      <c r="CH245" s="52">
        <f t="shared" si="244"/>
        <v>0.26950009137426939</v>
      </c>
      <c r="CI245" s="52">
        <f t="shared" si="245"/>
        <v>0.11132787698412699</v>
      </c>
      <c r="CK245" s="11"/>
      <c r="CL245" s="11"/>
      <c r="CM245" s="11"/>
      <c r="CN245" s="11"/>
      <c r="CO245" s="11"/>
    </row>
    <row r="246" spans="1:93">
      <c r="C246" s="11">
        <f t="shared" si="278"/>
        <v>7</v>
      </c>
      <c r="D246" s="27">
        <f t="shared" si="275"/>
        <v>13</v>
      </c>
      <c r="E246" s="28">
        <f ca="1">IF($D246&gt;$D$8,"",INDIRECT(ADDRESS(ROW(Entrées!$C$37)+($D246-1)*24+E$11,COLUMN(Entrées!$C$37)+($C246-1),4,TRUE,"Entrées")))</f>
        <v>43638.5</v>
      </c>
      <c r="F246" s="28">
        <f ca="1">IF($D246&gt;$D$8,"",INDIRECT(ADDRESS(ROW(Entrées!$C$37)+($D246-1)*24+F$11,COLUMN(Entrées!$C$37)+($C246-1),4,TRUE,"Entrées")))</f>
        <v>42651.5</v>
      </c>
      <c r="G246" s="28">
        <f ca="1">IF($D246&gt;$D$8,"",INDIRECT(ADDRESS(ROW(Entrées!$C$37)+($D246-1)*24+G$11,COLUMN(Entrées!$C$37)+($C246-1),4,TRUE,"Entrées")))</f>
        <v>41937</v>
      </c>
      <c r="H246" s="28">
        <f ca="1">IF($D246&gt;$D$8,"",INDIRECT(ADDRESS(ROW(Entrées!$C$37)+($D246-1)*24+H$11,COLUMN(Entrées!$C$37)+($C246-1),4,TRUE,"Entrées")))</f>
        <v>40718.5</v>
      </c>
      <c r="I246" s="28">
        <f ca="1">IF($D246&gt;$D$8,"",INDIRECT(ADDRESS(ROW(Entrées!$C$37)+($D246-1)*24+I$11,COLUMN(Entrées!$C$37)+($C246-1),4,TRUE,"Entrées")))</f>
        <v>39629</v>
      </c>
      <c r="J246" s="28">
        <f ca="1">IF($D246&gt;$D$8,"",INDIRECT(ADDRESS(ROW(Entrées!$C$37)+($D246-1)*24+J$11,COLUMN(Entrées!$C$37)+($C246-1),4,TRUE,"Entrées")))</f>
        <v>39948</v>
      </c>
      <c r="K246" s="28">
        <f ca="1">IF($D246&gt;$D$8,"",INDIRECT(ADDRESS(ROW(Entrées!$C$37)+($D246-1)*24+K$11,COLUMN(Entrées!$C$37)+($C246-1),4,TRUE,"Entrées")))</f>
        <v>41287</v>
      </c>
      <c r="L246" s="28">
        <f ca="1">IF($D246&gt;$D$8,"",INDIRECT(ADDRESS(ROW(Entrées!$C$37)+($D246-1)*24+L$11,COLUMN(Entrées!$C$37)+($C246-1),4,TRUE,"Entrées")))</f>
        <v>41552</v>
      </c>
      <c r="M246" s="28">
        <f ca="1">IF($D246&gt;$D$8,"",INDIRECT(ADDRESS(ROW(Entrées!$C$37)+($D246-1)*24+M$11,COLUMN(Entrées!$C$37)+($C246-1),4,TRUE,"Entrées")))</f>
        <v>41947</v>
      </c>
      <c r="N246" s="28">
        <f ca="1">IF($D246&gt;$D$8,"",INDIRECT(ADDRESS(ROW(Entrées!$C$37)+($D246-1)*24+N$11,COLUMN(Entrées!$C$37)+($C246-1),4,TRUE,"Entrées")))</f>
        <v>42197</v>
      </c>
      <c r="O246" s="28">
        <f ca="1">IF($D246&gt;$D$8,"",INDIRECT(ADDRESS(ROW(Entrées!$C$37)+($D246-1)*24+O$11,COLUMN(Entrées!$C$37)+($C246-1),4,TRUE,"Entrées")))</f>
        <v>41991.5</v>
      </c>
      <c r="P246" s="28">
        <f ca="1">IF($D246&gt;$D$8,"",INDIRECT(ADDRESS(ROW(Entrées!$C$37)+($D246-1)*24+P$11,COLUMN(Entrées!$C$37)+($C246-1),4,TRUE,"Entrées")))</f>
        <v>41731</v>
      </c>
      <c r="Q246" s="28">
        <f ca="1">IF($D246&gt;$D$8,"",INDIRECT(ADDRESS(ROW(Entrées!$C$37)+($D246-1)*24+Q$11,COLUMN(Entrées!$C$37)+($C246-1),4,TRUE,"Entrées")))</f>
        <v>41669</v>
      </c>
      <c r="R246" s="28">
        <f ca="1">IF($D246&gt;$D$8,"",INDIRECT(ADDRESS(ROW(Entrées!$C$37)+($D246-1)*24+R$11,COLUMN(Entrées!$C$37)+($C246-1),4,TRUE,"Entrées")))</f>
        <v>41558</v>
      </c>
      <c r="S246" s="28">
        <f ca="1">IF($D246&gt;$D$8,"",INDIRECT(ADDRESS(ROW(Entrées!$C$37)+($D246-1)*24+S$11,COLUMN(Entrées!$C$37)+($C246-1),4,TRUE,"Entrées")))</f>
        <v>41042</v>
      </c>
      <c r="T246" s="28">
        <f ca="1">IF($D246&gt;$D$8,"",INDIRECT(ADDRESS(ROW(Entrées!$C$37)+($D246-1)*24+T$11,COLUMN(Entrées!$C$37)+($C246-1),4,TRUE,"Entrées")))</f>
        <v>40803.5</v>
      </c>
      <c r="U246" s="28">
        <f ca="1">IF($D246&gt;$D$8,"",INDIRECT(ADDRESS(ROW(Entrées!$C$37)+($D246-1)*24+U$11,COLUMN(Entrées!$C$37)+($C246-1),4,TRUE,"Entrées")))</f>
        <v>40123</v>
      </c>
      <c r="V246" s="28">
        <f ca="1">IF($D246&gt;$D$8,"",INDIRECT(ADDRESS(ROW(Entrées!$C$37)+($D246-1)*24+V$11,COLUMN(Entrées!$C$37)+($C246-1),4,TRUE,"Entrées")))</f>
        <v>40165</v>
      </c>
      <c r="W246" s="28">
        <f ca="1">IF($D246&gt;$D$8,"",INDIRECT(ADDRESS(ROW(Entrées!$C$37)+($D246-1)*24+W$11,COLUMN(Entrées!$C$37)+($C246-1),4,TRUE,"Entrées")))</f>
        <v>41215.5</v>
      </c>
      <c r="X246" s="28">
        <f ca="1">IF($D246&gt;$D$8,"",INDIRECT(ADDRESS(ROW(Entrées!$C$37)+($D246-1)*24+X$11,COLUMN(Entrées!$C$37)+($C246-1),4,TRUE,"Entrées")))</f>
        <v>41964.5</v>
      </c>
      <c r="Y246" s="28">
        <f ca="1">IF($D246&gt;$D$8,"",INDIRECT(ADDRESS(ROW(Entrées!$C$37)+($D246-1)*24+Y$11,COLUMN(Entrées!$C$37)+($C246-1),4,TRUE,"Entrées")))</f>
        <v>42478.5</v>
      </c>
      <c r="Z246" s="28">
        <f ca="1">IF($D246&gt;$D$8,"",INDIRECT(ADDRESS(ROW(Entrées!$C$37)+($D246-1)*24+Z$11,COLUMN(Entrées!$C$37)+($C246-1),4,TRUE,"Entrées")))</f>
        <v>42363</v>
      </c>
      <c r="AA246" s="28">
        <f ca="1">IF($D246&gt;$D$8,"",INDIRECT(ADDRESS(ROW(Entrées!$C$37)+($D246-1)*24+AA$11,COLUMN(Entrées!$C$37)+($C246-1),4,TRUE,"Entrées")))</f>
        <v>41341.5</v>
      </c>
      <c r="AB246" s="28">
        <f ca="1">IF($D246&gt;$D$8,"",INDIRECT(ADDRESS(ROW(Entrées!$C$37)+($D246-1)*24+AB$11,COLUMN(Entrées!$C$37)+($C246-1),4,TRUE,"Entrées")))</f>
        <v>41459</v>
      </c>
      <c r="AC246" s="11"/>
      <c r="AD246" s="40">
        <f t="shared" ca="1" si="274"/>
        <v>41475.4375</v>
      </c>
      <c r="AE246" s="40">
        <f t="shared" ca="1" si="276"/>
        <v>43638.5</v>
      </c>
      <c r="AF246" s="40">
        <f t="shared" ca="1" si="277"/>
        <v>39629</v>
      </c>
      <c r="AG246" s="4"/>
      <c r="AH246" s="11">
        <f>Entrées!A273</f>
        <v>10</v>
      </c>
      <c r="AI246" s="13">
        <f>Entrées!B273</f>
        <v>20</v>
      </c>
      <c r="AJ246" s="31">
        <f t="shared" ca="1" si="246"/>
        <v>55625.834722222207</v>
      </c>
      <c r="AK246" s="31">
        <f t="shared" ca="1" si="222"/>
        <v>55155.277777777781</v>
      </c>
      <c r="AL246" s="31">
        <f t="shared" ca="1" si="223"/>
        <v>55132.569444444431</v>
      </c>
      <c r="AM246" s="31">
        <f t="shared" ca="1" si="224"/>
        <v>439.35972222222233</v>
      </c>
      <c r="AN246" s="31">
        <f t="shared" ca="1" si="225"/>
        <v>2143.2847222222222</v>
      </c>
      <c r="AO246" s="31">
        <f t="shared" ca="1" si="226"/>
        <v>1711.4715277777773</v>
      </c>
      <c r="AP246" s="31">
        <f t="shared" ca="1" si="227"/>
        <v>43686.806944444448</v>
      </c>
      <c r="AQ246" s="31">
        <f t="shared" ca="1" si="228"/>
        <v>2048.2006944444447</v>
      </c>
      <c r="AR246" s="31">
        <f t="shared" ca="1" si="229"/>
        <v>467.57708333333329</v>
      </c>
      <c r="AS246" s="31">
        <f t="shared" ca="1" si="230"/>
        <v>9872.0041666666693</v>
      </c>
      <c r="AT246" s="31">
        <f t="shared" ca="1" si="231"/>
        <v>-752.91041666666672</v>
      </c>
      <c r="AU246" s="31">
        <f t="shared" ca="1" si="232"/>
        <v>580.30277777777769</v>
      </c>
      <c r="AV246" s="31">
        <f t="shared" ca="1" si="233"/>
        <v>-4570.3041666666659</v>
      </c>
      <c r="AW246" s="31">
        <f t="shared" ca="1" si="234"/>
        <v>53.39583333333335</v>
      </c>
      <c r="AX246" s="31">
        <f t="shared" ca="1" si="235"/>
        <v>1401.9361111111111</v>
      </c>
      <c r="AY246" s="31">
        <f t="shared" ca="1" si="236"/>
        <v>-1132.0805555555555</v>
      </c>
      <c r="AZ246" s="31">
        <f t="shared" ca="1" si="237"/>
        <v>-2177.1819444444441</v>
      </c>
      <c r="BA246" s="31">
        <f t="shared" ca="1" si="238"/>
        <v>644.8125</v>
      </c>
      <c r="BB246" s="31">
        <f t="shared" ca="1" si="239"/>
        <v>-1410.101388888889</v>
      </c>
      <c r="BC246" s="31">
        <f t="shared" ca="1" si="240"/>
        <v>-1800.2902777777781</v>
      </c>
      <c r="BD246" s="11"/>
      <c r="BE246" s="11"/>
      <c r="BF246" s="11">
        <f t="shared" si="241"/>
        <v>10</v>
      </c>
      <c r="BG246" s="11">
        <f t="shared" si="247"/>
        <v>20</v>
      </c>
      <c r="BH246" s="32">
        <f>IF($BF246&gt;$Y$7,"",IF(AND($BF246=$Y$7,$BG246=23),"",Entrées!C274-Entrées!C273))</f>
        <v>-818.5</v>
      </c>
      <c r="BI246" s="32">
        <f>IF($BF246&gt;$Y$7,"",IF(AND($BF246=$Y$7,$BG246=23),"",Entrées!D274-Entrées!D273))</f>
        <v>-787.5</v>
      </c>
      <c r="BJ246" s="32">
        <f>IF($BF246&gt;$Y$7,"",IF(AND($BF246=$Y$7,$BG246=23),"",Entrées!E274-Entrées!E273))</f>
        <v>-800</v>
      </c>
      <c r="BK246" s="32">
        <f>IF($BF246&gt;$Y$7,"",IF(AND($BF246=$Y$7,$BG246=23),"",Entrées!F274-Entrées!F273))</f>
        <v>-150</v>
      </c>
      <c r="BL246" s="32">
        <f>IF($BF246&gt;$Y$7,"",IF(AND($BF246=$Y$7,$BG246=23),"",Entrées!G274-Entrées!G273))</f>
        <v>0.5</v>
      </c>
      <c r="BM246" s="32">
        <f>IF($BF246&gt;$Y$7,"",IF(AND($BF246=$Y$7,$BG246=23),"",Entrées!H274-Entrées!H273))</f>
        <v>-44</v>
      </c>
      <c r="BN246" s="32">
        <f>IF($BF246&gt;$Y$7,"",IF(AND($BF246=$Y$7,$BG246=23),"",Entrées!I274-Entrées!I273))</f>
        <v>180</v>
      </c>
      <c r="BO246" s="32">
        <f>IF($BF246&gt;$Y$7,"",IF(AND($BF246=$Y$7,$BG246=23),"",Entrées!J274-Entrées!J273))</f>
        <v>702</v>
      </c>
      <c r="BP246" s="32">
        <f>IF($BF246&gt;$Y$7,"",IF(AND($BF246=$Y$7,$BG246=23),"",Entrées!K274-Entrées!K273))</f>
        <v>-16.5</v>
      </c>
      <c r="BQ246" s="32">
        <f>IF($BF246&gt;$Y$7,"",IF(AND($BF246=$Y$7,$BG246=23),"",Entrées!L274-Entrées!L273))</f>
        <v>-1174</v>
      </c>
      <c r="BR246" s="32">
        <f>IF($BF246&gt;$Y$7,"",IF(AND($BF246=$Y$7,$BG246=23),"",Entrées!M274-Entrées!M273))</f>
        <v>-14.5</v>
      </c>
      <c r="BS246" s="32">
        <f>IF($BF246&gt;$Y$7,"",IF(AND($BF246=$Y$7,$BG246=23),"",Entrées!N274-Entrées!N273))</f>
        <v>-8.5</v>
      </c>
      <c r="BT246" s="32">
        <f>IF($BF246&gt;$Y$7,"",IF(AND($BF246=$Y$7,$BG246=23),"",Entrées!O274-Entrées!O273))</f>
        <v>-294.5</v>
      </c>
      <c r="BU246" s="32">
        <f>IF($BF246&gt;$Y$7,"",IF(AND($BF246=$Y$7,$BG246=23),"",Entrées!P274-Entrées!P273))</f>
        <v>-1.5</v>
      </c>
      <c r="BV246" s="32">
        <f>IF($BF246&gt;$Y$7,"",IF(AND($BF246=$Y$7,$BG246=23),"",Entrées!Q274-Entrées!Q273))</f>
        <v>-639</v>
      </c>
      <c r="BW246" s="32">
        <f>IF($BF246&gt;$Y$7,"",IF(AND($BF246=$Y$7,$BG246=23),"",Entrées!R274-Entrées!R273))</f>
        <v>-121</v>
      </c>
      <c r="BX246" s="32">
        <f>IF($BF246&gt;$Y$7,"",IF(AND($BF246=$Y$7,$BG246=23),"",Entrées!S274-Entrées!S273))</f>
        <v>71</v>
      </c>
      <c r="BY246" s="32">
        <f>IF($BF246&gt;$Y$7,"",IF(AND($BF246=$Y$7,$BG246=23),"",Entrées!T274-Entrées!T273))</f>
        <v>0</v>
      </c>
      <c r="BZ246" s="32">
        <f>IF($BF246&gt;$Y$7,"",IF(AND($BF246=$Y$7,$BG246=23),"",Entrées!U274-Entrées!U273))</f>
        <v>290</v>
      </c>
      <c r="CA246" s="32">
        <f>IF($BF246&gt;$Y$7,"",IF(AND($BF246=$Y$7,$BG246=23),"",Entrées!V274-Entrées!V273))</f>
        <v>-254</v>
      </c>
      <c r="CB246" s="11"/>
      <c r="CD246" s="33">
        <f>IF($BF246&lt;=$Y$7,Entrées!J273/CD$2,"")</f>
        <v>0.35230263157894737</v>
      </c>
      <c r="CE246" s="33">
        <f>IF($BF246&lt;=$Y$7,Entrées!K273/CE$2,"")</f>
        <v>3.9285714285714288E-3</v>
      </c>
      <c r="CF246" s="11">
        <f t="shared" si="242"/>
        <v>7600</v>
      </c>
      <c r="CG246" s="11">
        <f t="shared" si="243"/>
        <v>4200</v>
      </c>
      <c r="CH246" s="52">
        <f t="shared" si="244"/>
        <v>0.26950009137426939</v>
      </c>
      <c r="CI246" s="52">
        <f t="shared" si="245"/>
        <v>0.11132787698412699</v>
      </c>
      <c r="CK246" s="11"/>
      <c r="CL246" s="11"/>
      <c r="CM246" s="11"/>
      <c r="CN246" s="11"/>
      <c r="CO246" s="11"/>
    </row>
    <row r="247" spans="1:93">
      <c r="C247" s="11">
        <f t="shared" si="278"/>
        <v>7</v>
      </c>
      <c r="D247" s="27">
        <f t="shared" si="275"/>
        <v>14</v>
      </c>
      <c r="E247" s="28">
        <f ca="1">IF($D247&gt;$D$8,"",INDIRECT(ADDRESS(ROW(Entrées!$C$37)+($D247-1)*24+E$11,COLUMN(Entrées!$C$37)+($C247-1),4,TRUE,"Entrées")))</f>
        <v>41487</v>
      </c>
      <c r="F247" s="28">
        <f ca="1">IF($D247&gt;$D$8,"",INDIRECT(ADDRESS(ROW(Entrées!$C$37)+($D247-1)*24+F$11,COLUMN(Entrées!$C$37)+($C247-1),4,TRUE,"Entrées")))</f>
        <v>39397.5</v>
      </c>
      <c r="G247" s="28">
        <f ca="1">IF($D247&gt;$D$8,"",INDIRECT(ADDRESS(ROW(Entrées!$C$37)+($D247-1)*24+G$11,COLUMN(Entrées!$C$37)+($C247-1),4,TRUE,"Entrées")))</f>
        <v>38774</v>
      </c>
      <c r="H247" s="28">
        <f ca="1">IF($D247&gt;$D$8,"",INDIRECT(ADDRESS(ROW(Entrées!$C$37)+($D247-1)*24+H$11,COLUMN(Entrées!$C$37)+($C247-1),4,TRUE,"Entrées")))</f>
        <v>37182.5</v>
      </c>
      <c r="I247" s="28">
        <f ca="1">IF($D247&gt;$D$8,"",INDIRECT(ADDRESS(ROW(Entrées!$C$37)+($D247-1)*24+I$11,COLUMN(Entrées!$C$37)+($C247-1),4,TRUE,"Entrées")))</f>
        <v>35044</v>
      </c>
      <c r="J247" s="28">
        <f ca="1">IF($D247&gt;$D$8,"",INDIRECT(ADDRESS(ROW(Entrées!$C$37)+($D247-1)*24+J$11,COLUMN(Entrées!$C$37)+($C247-1),4,TRUE,"Entrées")))</f>
        <v>34826.5</v>
      </c>
      <c r="K247" s="28">
        <f ca="1">IF($D247&gt;$D$8,"",INDIRECT(ADDRESS(ROW(Entrées!$C$37)+($D247-1)*24+K$11,COLUMN(Entrées!$C$37)+($C247-1),4,TRUE,"Entrées")))</f>
        <v>35085</v>
      </c>
      <c r="L247" s="28">
        <f ca="1">IF($D247&gt;$D$8,"",INDIRECT(ADDRESS(ROW(Entrées!$C$37)+($D247-1)*24+L$11,COLUMN(Entrées!$C$37)+($C247-1),4,TRUE,"Entrées")))</f>
        <v>35146.5</v>
      </c>
      <c r="M247" s="28">
        <f ca="1">IF($D247&gt;$D$8,"",INDIRECT(ADDRESS(ROW(Entrées!$C$37)+($D247-1)*24+M$11,COLUMN(Entrées!$C$37)+($C247-1),4,TRUE,"Entrées")))</f>
        <v>36395.5</v>
      </c>
      <c r="N247" s="28">
        <f ca="1">IF($D247&gt;$D$8,"",INDIRECT(ADDRESS(ROW(Entrées!$C$37)+($D247-1)*24+N$11,COLUMN(Entrées!$C$37)+($C247-1),4,TRUE,"Entrées")))</f>
        <v>37263.5</v>
      </c>
      <c r="O247" s="28">
        <f ca="1">IF($D247&gt;$D$8,"",INDIRECT(ADDRESS(ROW(Entrées!$C$37)+($D247-1)*24+O$11,COLUMN(Entrées!$C$37)+($C247-1),4,TRUE,"Entrées")))</f>
        <v>37521</v>
      </c>
      <c r="P247" s="28">
        <f ca="1">IF($D247&gt;$D$8,"",INDIRECT(ADDRESS(ROW(Entrées!$C$37)+($D247-1)*24+P$11,COLUMN(Entrées!$C$37)+($C247-1),4,TRUE,"Entrées")))</f>
        <v>37348.5</v>
      </c>
      <c r="Q247" s="28">
        <f ca="1">IF($D247&gt;$D$8,"",INDIRECT(ADDRESS(ROW(Entrées!$C$37)+($D247-1)*24+Q$11,COLUMN(Entrées!$C$37)+($C247-1),4,TRUE,"Entrées")))</f>
        <v>36075.5</v>
      </c>
      <c r="R247" s="28">
        <f ca="1">IF($D247&gt;$D$8,"",INDIRECT(ADDRESS(ROW(Entrées!$C$37)+($D247-1)*24+R$11,COLUMN(Entrées!$C$37)+($C247-1),4,TRUE,"Entrées")))</f>
        <v>34732</v>
      </c>
      <c r="S247" s="28">
        <f ca="1">IF($D247&gt;$D$8,"",INDIRECT(ADDRESS(ROW(Entrées!$C$37)+($D247-1)*24+S$11,COLUMN(Entrées!$C$37)+($C247-1),4,TRUE,"Entrées")))</f>
        <v>32033.5</v>
      </c>
      <c r="T247" s="28">
        <f ca="1">IF($D247&gt;$D$8,"",INDIRECT(ADDRESS(ROW(Entrées!$C$37)+($D247-1)*24+T$11,COLUMN(Entrées!$C$37)+($C247-1),4,TRUE,"Entrées")))</f>
        <v>29949</v>
      </c>
      <c r="U247" s="28">
        <f ca="1">IF($D247&gt;$D$8,"",INDIRECT(ADDRESS(ROW(Entrées!$C$37)+($D247-1)*24+U$11,COLUMN(Entrées!$C$37)+($C247-1),4,TRUE,"Entrées")))</f>
        <v>29408.5</v>
      </c>
      <c r="V247" s="28">
        <f ca="1">IF($D247&gt;$D$8,"",INDIRECT(ADDRESS(ROW(Entrées!$C$37)+($D247-1)*24+V$11,COLUMN(Entrées!$C$37)+($C247-1),4,TRUE,"Entrées")))</f>
        <v>30722.5</v>
      </c>
      <c r="W247" s="28">
        <f ca="1">IF($D247&gt;$D$8,"",INDIRECT(ADDRESS(ROW(Entrées!$C$37)+($D247-1)*24+W$11,COLUMN(Entrées!$C$37)+($C247-1),4,TRUE,"Entrées")))</f>
        <v>35015.5</v>
      </c>
      <c r="X247" s="28">
        <f ca="1">IF($D247&gt;$D$8,"",INDIRECT(ADDRESS(ROW(Entrées!$C$37)+($D247-1)*24+X$11,COLUMN(Entrées!$C$37)+($C247-1),4,TRUE,"Entrées")))</f>
        <v>37544</v>
      </c>
      <c r="Y247" s="28">
        <f ca="1">IF($D247&gt;$D$8,"",INDIRECT(ADDRESS(ROW(Entrées!$C$37)+($D247-1)*24+Y$11,COLUMN(Entrées!$C$37)+($C247-1),4,TRUE,"Entrées")))</f>
        <v>39322.5</v>
      </c>
      <c r="Z247" s="28">
        <f ca="1">IF($D247&gt;$D$8,"",INDIRECT(ADDRESS(ROW(Entrées!$C$37)+($D247-1)*24+Z$11,COLUMN(Entrées!$C$37)+($C247-1),4,TRUE,"Entrées")))</f>
        <v>39636</v>
      </c>
      <c r="AA247" s="28">
        <f ca="1">IF($D247&gt;$D$8,"",INDIRECT(ADDRESS(ROW(Entrées!$C$37)+($D247-1)*24+AA$11,COLUMN(Entrées!$C$37)+($C247-1),4,TRUE,"Entrées")))</f>
        <v>38806</v>
      </c>
      <c r="AB247" s="28">
        <f ca="1">IF($D247&gt;$D$8,"",INDIRECT(ADDRESS(ROW(Entrées!$C$37)+($D247-1)*24+AB$11,COLUMN(Entrées!$C$37)+($C247-1),4,TRUE,"Entrées")))</f>
        <v>39066.5</v>
      </c>
      <c r="AC247" s="11"/>
      <c r="AD247" s="40">
        <f t="shared" ca="1" si="274"/>
        <v>36157.625</v>
      </c>
      <c r="AE247" s="40">
        <f t="shared" ca="1" si="276"/>
        <v>41487</v>
      </c>
      <c r="AF247" s="40">
        <f t="shared" ca="1" si="277"/>
        <v>29408.5</v>
      </c>
      <c r="AG247" s="4"/>
      <c r="AH247" s="11">
        <f>Entrées!A274</f>
        <v>10</v>
      </c>
      <c r="AI247" s="13">
        <f>Entrées!B274</f>
        <v>21</v>
      </c>
      <c r="AJ247" s="31">
        <f t="shared" ca="1" si="246"/>
        <v>55625.834722222207</v>
      </c>
      <c r="AK247" s="31">
        <f t="shared" ca="1" si="222"/>
        <v>55155.277777777781</v>
      </c>
      <c r="AL247" s="31">
        <f t="shared" ca="1" si="223"/>
        <v>55132.569444444431</v>
      </c>
      <c r="AM247" s="31">
        <f t="shared" ca="1" si="224"/>
        <v>439.35972222222233</v>
      </c>
      <c r="AN247" s="31">
        <f t="shared" ca="1" si="225"/>
        <v>2143.2847222222222</v>
      </c>
      <c r="AO247" s="31">
        <f t="shared" ca="1" si="226"/>
        <v>1711.4715277777773</v>
      </c>
      <c r="AP247" s="31">
        <f t="shared" ca="1" si="227"/>
        <v>43686.806944444448</v>
      </c>
      <c r="AQ247" s="31">
        <f t="shared" ca="1" si="228"/>
        <v>2048.2006944444447</v>
      </c>
      <c r="AR247" s="31">
        <f t="shared" ca="1" si="229"/>
        <v>467.57708333333329</v>
      </c>
      <c r="AS247" s="31">
        <f t="shared" ca="1" si="230"/>
        <v>9872.0041666666693</v>
      </c>
      <c r="AT247" s="31">
        <f t="shared" ca="1" si="231"/>
        <v>-752.91041666666672</v>
      </c>
      <c r="AU247" s="31">
        <f t="shared" ca="1" si="232"/>
        <v>580.30277777777769</v>
      </c>
      <c r="AV247" s="31">
        <f t="shared" ca="1" si="233"/>
        <v>-4570.3041666666659</v>
      </c>
      <c r="AW247" s="31">
        <f t="shared" ca="1" si="234"/>
        <v>53.39583333333335</v>
      </c>
      <c r="AX247" s="31">
        <f t="shared" ca="1" si="235"/>
        <v>1401.9361111111111</v>
      </c>
      <c r="AY247" s="31">
        <f t="shared" ca="1" si="236"/>
        <v>-1132.0805555555555</v>
      </c>
      <c r="AZ247" s="31">
        <f t="shared" ca="1" si="237"/>
        <v>-2177.1819444444441</v>
      </c>
      <c r="BA247" s="31">
        <f t="shared" ca="1" si="238"/>
        <v>644.8125</v>
      </c>
      <c r="BB247" s="31">
        <f t="shared" ca="1" si="239"/>
        <v>-1410.101388888889</v>
      </c>
      <c r="BC247" s="31">
        <f t="shared" ca="1" si="240"/>
        <v>-1800.2902777777781</v>
      </c>
      <c r="BD247" s="11"/>
      <c r="BE247" s="11"/>
      <c r="BF247" s="11">
        <f t="shared" si="241"/>
        <v>10</v>
      </c>
      <c r="BG247" s="11">
        <f t="shared" si="247"/>
        <v>21</v>
      </c>
      <c r="BH247" s="32">
        <f>IF($BF247&gt;$Y$7,"",IF(AND($BF247=$Y$7,$BG247=23),"",Entrées!C275-Entrées!C274))</f>
        <v>-2366</v>
      </c>
      <c r="BI247" s="32">
        <f>IF($BF247&gt;$Y$7,"",IF(AND($BF247=$Y$7,$BG247=23),"",Entrées!D275-Entrées!D274))</f>
        <v>-1525</v>
      </c>
      <c r="BJ247" s="32">
        <f>IF($BF247&gt;$Y$7,"",IF(AND($BF247=$Y$7,$BG247=23),"",Entrées!E275-Entrées!E274))</f>
        <v>-1625</v>
      </c>
      <c r="BK247" s="32">
        <f>IF($BF247&gt;$Y$7,"",IF(AND($BF247=$Y$7,$BG247=23),"",Entrées!F275-Entrées!F274))</f>
        <v>-371</v>
      </c>
      <c r="BL247" s="32">
        <f>IF($BF247&gt;$Y$7,"",IF(AND($BF247=$Y$7,$BG247=23),"",Entrées!G275-Entrées!G274))</f>
        <v>-98.5</v>
      </c>
      <c r="BM247" s="32">
        <f>IF($BF247&gt;$Y$7,"",IF(AND($BF247=$Y$7,$BG247=23),"",Entrées!H275-Entrées!H274))</f>
        <v>-157.5</v>
      </c>
      <c r="BN247" s="32">
        <f>IF($BF247&gt;$Y$7,"",IF(AND($BF247=$Y$7,$BG247=23),"",Entrées!I275-Entrées!I274))</f>
        <v>-1114</v>
      </c>
      <c r="BO247" s="32">
        <f>IF($BF247&gt;$Y$7,"",IF(AND($BF247=$Y$7,$BG247=23),"",Entrées!J275-Entrées!J274))</f>
        <v>616.5</v>
      </c>
      <c r="BP247" s="32">
        <f>IF($BF247&gt;$Y$7,"",IF(AND($BF247=$Y$7,$BG247=23),"",Entrées!K275-Entrées!K274))</f>
        <v>0</v>
      </c>
      <c r="BQ247" s="32">
        <f>IF($BF247&gt;$Y$7,"",IF(AND($BF247=$Y$7,$BG247=23),"",Entrées!L275-Entrées!L274))</f>
        <v>-1932.5</v>
      </c>
      <c r="BR247" s="32">
        <f>IF($BF247&gt;$Y$7,"",IF(AND($BF247=$Y$7,$BG247=23),"",Entrées!M275-Entrées!M274))</f>
        <v>-1.5</v>
      </c>
      <c r="BS247" s="32">
        <f>IF($BF247&gt;$Y$7,"",IF(AND($BF247=$Y$7,$BG247=23),"",Entrées!N275-Entrées!N274))</f>
        <v>3.5</v>
      </c>
      <c r="BT247" s="32">
        <f>IF($BF247&gt;$Y$7,"",IF(AND($BF247=$Y$7,$BG247=23),"",Entrées!O275-Entrées!O274))</f>
        <v>690</v>
      </c>
      <c r="BU247" s="32">
        <f>IF($BF247&gt;$Y$7,"",IF(AND($BF247=$Y$7,$BG247=23),"",Entrées!P275-Entrées!P274))</f>
        <v>-3</v>
      </c>
      <c r="BV247" s="32">
        <f>IF($BF247&gt;$Y$7,"",IF(AND($BF247=$Y$7,$BG247=23),"",Entrées!Q275-Entrées!Q274))</f>
        <v>766</v>
      </c>
      <c r="BW247" s="32">
        <f>IF($BF247&gt;$Y$7,"",IF(AND($BF247=$Y$7,$BG247=23),"",Entrées!R275-Entrées!R274))</f>
        <v>317</v>
      </c>
      <c r="BX247" s="32">
        <f>IF($BF247&gt;$Y$7,"",IF(AND($BF247=$Y$7,$BG247=23),"",Entrées!S275-Entrées!S274))</f>
        <v>-165</v>
      </c>
      <c r="BY247" s="32">
        <f>IF($BF247&gt;$Y$7,"",IF(AND($BF247=$Y$7,$BG247=23),"",Entrées!T275-Entrées!T274))</f>
        <v>0</v>
      </c>
      <c r="BZ247" s="32">
        <f>IF($BF247&gt;$Y$7,"",IF(AND($BF247=$Y$7,$BG247=23),"",Entrées!U275-Entrées!U274))</f>
        <v>437</v>
      </c>
      <c r="CA247" s="32">
        <f>IF($BF247&gt;$Y$7,"",IF(AND($BF247=$Y$7,$BG247=23),"",Entrées!V275-Entrées!V274))</f>
        <v>546</v>
      </c>
      <c r="CB247" s="11"/>
      <c r="CD247" s="33">
        <f>IF($BF247&lt;=$Y$7,Entrées!J274/CD$2,"")</f>
        <v>0.44467105263157897</v>
      </c>
      <c r="CE247" s="33">
        <f>IF($BF247&lt;=$Y$7,Entrées!K274/CE$2,"")</f>
        <v>0</v>
      </c>
      <c r="CF247" s="11">
        <f t="shared" si="242"/>
        <v>7600</v>
      </c>
      <c r="CG247" s="11">
        <f t="shared" si="243"/>
        <v>4200</v>
      </c>
      <c r="CH247" s="52">
        <f t="shared" si="244"/>
        <v>0.26950009137426939</v>
      </c>
      <c r="CI247" s="52">
        <f t="shared" si="245"/>
        <v>0.11132787698412699</v>
      </c>
      <c r="CK247" s="11"/>
      <c r="CL247" s="11"/>
      <c r="CM247" s="11"/>
      <c r="CN247" s="11"/>
      <c r="CO247" s="11"/>
    </row>
    <row r="248" spans="1:93">
      <c r="C248" s="11">
        <f t="shared" si="278"/>
        <v>7</v>
      </c>
      <c r="D248" s="27">
        <f t="shared" si="275"/>
        <v>15</v>
      </c>
      <c r="E248" s="28">
        <f ca="1">IF($D248&gt;$D$8,"",INDIRECT(ADDRESS(ROW(Entrées!$C$37)+($D248-1)*24+E$11,COLUMN(Entrées!$C$37)+($C248-1),4,TRUE,"Entrées")))</f>
        <v>38907</v>
      </c>
      <c r="F248" s="28">
        <f ca="1">IF($D248&gt;$D$8,"",INDIRECT(ADDRESS(ROW(Entrées!$C$37)+($D248-1)*24+F$11,COLUMN(Entrées!$C$37)+($C248-1),4,TRUE,"Entrées")))</f>
        <v>38666</v>
      </c>
      <c r="G248" s="28">
        <f ca="1">IF($D248&gt;$D$8,"",INDIRECT(ADDRESS(ROW(Entrées!$C$37)+($D248-1)*24+G$11,COLUMN(Entrées!$C$37)+($C248-1),4,TRUE,"Entrées")))</f>
        <v>38272</v>
      </c>
      <c r="H248" s="28">
        <f ca="1">IF($D248&gt;$D$8,"",INDIRECT(ADDRESS(ROW(Entrées!$C$37)+($D248-1)*24+H$11,COLUMN(Entrées!$C$37)+($C248-1),4,TRUE,"Entrées")))</f>
        <v>37031</v>
      </c>
      <c r="I248" s="28">
        <f ca="1">IF($D248&gt;$D$8,"",INDIRECT(ADDRESS(ROW(Entrées!$C$37)+($D248-1)*24+I$11,COLUMN(Entrées!$C$37)+($C248-1),4,TRUE,"Entrées")))</f>
        <v>36506.5</v>
      </c>
      <c r="J248" s="28">
        <f ca="1">IF($D248&gt;$D$8,"",INDIRECT(ADDRESS(ROW(Entrées!$C$37)+($D248-1)*24+J$11,COLUMN(Entrées!$C$37)+($C248-1),4,TRUE,"Entrées")))</f>
        <v>37266.5</v>
      </c>
      <c r="K248" s="28">
        <f ca="1">IF($D248&gt;$D$8,"",INDIRECT(ADDRESS(ROW(Entrées!$C$37)+($D248-1)*24+K$11,COLUMN(Entrées!$C$37)+($C248-1),4,TRUE,"Entrées")))</f>
        <v>39440.5</v>
      </c>
      <c r="L248" s="28">
        <f ca="1">IF($D248&gt;$D$8,"",INDIRECT(ADDRESS(ROW(Entrées!$C$37)+($D248-1)*24+L$11,COLUMN(Entrées!$C$37)+($C248-1),4,TRUE,"Entrées")))</f>
        <v>40831.5</v>
      </c>
      <c r="M248" s="28">
        <f ca="1">IF($D248&gt;$D$8,"",INDIRECT(ADDRESS(ROW(Entrées!$C$37)+($D248-1)*24+M$11,COLUMN(Entrées!$C$37)+($C248-1),4,TRUE,"Entrées")))</f>
        <v>41101.5</v>
      </c>
      <c r="N248" s="28">
        <f ca="1">IF($D248&gt;$D$8,"",INDIRECT(ADDRESS(ROW(Entrées!$C$37)+($D248-1)*24+N$11,COLUMN(Entrées!$C$37)+($C248-1),4,TRUE,"Entrées")))</f>
        <v>41012</v>
      </c>
      <c r="O248" s="28">
        <f ca="1">IF($D248&gt;$D$8,"",INDIRECT(ADDRESS(ROW(Entrées!$C$37)+($D248-1)*24+O$11,COLUMN(Entrées!$C$37)+($C248-1),4,TRUE,"Entrées")))</f>
        <v>40913</v>
      </c>
      <c r="P248" s="28">
        <f ca="1">IF($D248&gt;$D$8,"",INDIRECT(ADDRESS(ROW(Entrées!$C$37)+($D248-1)*24+P$11,COLUMN(Entrées!$C$37)+($C248-1),4,TRUE,"Entrées")))</f>
        <v>41279.5</v>
      </c>
      <c r="Q248" s="28">
        <f ca="1">IF($D248&gt;$D$8,"",INDIRECT(ADDRESS(ROW(Entrées!$C$37)+($D248-1)*24+Q$11,COLUMN(Entrées!$C$37)+($C248-1),4,TRUE,"Entrées")))</f>
        <v>41961.5</v>
      </c>
      <c r="R248" s="28">
        <f ca="1">IF($D248&gt;$D$8,"",INDIRECT(ADDRESS(ROW(Entrées!$C$37)+($D248-1)*24+R$11,COLUMN(Entrées!$C$37)+($C248-1),4,TRUE,"Entrées")))</f>
        <v>42142</v>
      </c>
      <c r="S248" s="28">
        <f ca="1">IF($D248&gt;$D$8,"",INDIRECT(ADDRESS(ROW(Entrées!$C$37)+($D248-1)*24+S$11,COLUMN(Entrées!$C$37)+($C248-1),4,TRUE,"Entrées")))</f>
        <v>42107</v>
      </c>
      <c r="T248" s="28">
        <f ca="1">IF($D248&gt;$D$8,"",INDIRECT(ADDRESS(ROW(Entrées!$C$37)+($D248-1)*24+T$11,COLUMN(Entrées!$C$37)+($C248-1),4,TRUE,"Entrées")))</f>
        <v>42008.5</v>
      </c>
      <c r="U248" s="28">
        <f ca="1">IF($D248&gt;$D$8,"",INDIRECT(ADDRESS(ROW(Entrées!$C$37)+($D248-1)*24+U$11,COLUMN(Entrées!$C$37)+($C248-1),4,TRUE,"Entrées")))</f>
        <v>41644</v>
      </c>
      <c r="V248" s="28">
        <f ca="1">IF($D248&gt;$D$8,"",INDIRECT(ADDRESS(ROW(Entrées!$C$37)+($D248-1)*24+V$11,COLUMN(Entrées!$C$37)+($C248-1),4,TRUE,"Entrées")))</f>
        <v>41261.5</v>
      </c>
      <c r="W248" s="28">
        <f ca="1">IF($D248&gt;$D$8,"",INDIRECT(ADDRESS(ROW(Entrées!$C$37)+($D248-1)*24+W$11,COLUMN(Entrées!$C$37)+($C248-1),4,TRUE,"Entrées")))</f>
        <v>41653</v>
      </c>
      <c r="X248" s="28">
        <f ca="1">IF($D248&gt;$D$8,"",INDIRECT(ADDRESS(ROW(Entrées!$C$37)+($D248-1)*24+X$11,COLUMN(Entrées!$C$37)+($C248-1),4,TRUE,"Entrées")))</f>
        <v>42309.5</v>
      </c>
      <c r="Y248" s="28">
        <f ca="1">IF($D248&gt;$D$8,"",INDIRECT(ADDRESS(ROW(Entrées!$C$37)+($D248-1)*24+Y$11,COLUMN(Entrées!$C$37)+($C248-1),4,TRUE,"Entrées")))</f>
        <v>42159.5</v>
      </c>
      <c r="Z248" s="28">
        <f ca="1">IF($D248&gt;$D$8,"",INDIRECT(ADDRESS(ROW(Entrées!$C$37)+($D248-1)*24+Z$11,COLUMN(Entrées!$C$37)+($C248-1),4,TRUE,"Entrées")))</f>
        <v>42423</v>
      </c>
      <c r="AA248" s="28">
        <f ca="1">IF($D248&gt;$D$8,"",INDIRECT(ADDRESS(ROW(Entrées!$C$37)+($D248-1)*24+AA$11,COLUMN(Entrées!$C$37)+($C248-1),4,TRUE,"Entrées")))</f>
        <v>41985.5</v>
      </c>
      <c r="AB248" s="28">
        <f ca="1">IF($D248&gt;$D$8,"",INDIRECT(ADDRESS(ROW(Entrées!$C$37)+($D248-1)*24+AB$11,COLUMN(Entrées!$C$37)+($C248-1),4,TRUE,"Entrées")))</f>
        <v>42135.5</v>
      </c>
      <c r="AC248" s="11"/>
      <c r="AD248" s="40">
        <f t="shared" ca="1" si="274"/>
        <v>40625.729166666664</v>
      </c>
      <c r="AE248" s="40">
        <f t="shared" ca="1" si="276"/>
        <v>42423</v>
      </c>
      <c r="AF248" s="40">
        <f t="shared" ca="1" si="277"/>
        <v>36506.5</v>
      </c>
      <c r="AG248" s="4"/>
      <c r="AH248" s="11">
        <f>Entrées!A275</f>
        <v>10</v>
      </c>
      <c r="AI248" s="13">
        <f>Entrées!B275</f>
        <v>22</v>
      </c>
      <c r="AJ248" s="31">
        <f t="shared" ca="1" si="246"/>
        <v>55625.834722222207</v>
      </c>
      <c r="AK248" s="31">
        <f t="shared" ca="1" si="222"/>
        <v>55155.277777777781</v>
      </c>
      <c r="AL248" s="31">
        <f t="shared" ca="1" si="223"/>
        <v>55132.569444444431</v>
      </c>
      <c r="AM248" s="31">
        <f t="shared" ca="1" si="224"/>
        <v>439.35972222222233</v>
      </c>
      <c r="AN248" s="31">
        <f t="shared" ca="1" si="225"/>
        <v>2143.2847222222222</v>
      </c>
      <c r="AO248" s="31">
        <f t="shared" ca="1" si="226"/>
        <v>1711.4715277777773</v>
      </c>
      <c r="AP248" s="31">
        <f t="shared" ca="1" si="227"/>
        <v>43686.806944444448</v>
      </c>
      <c r="AQ248" s="31">
        <f t="shared" ca="1" si="228"/>
        <v>2048.2006944444447</v>
      </c>
      <c r="AR248" s="31">
        <f t="shared" ca="1" si="229"/>
        <v>467.57708333333329</v>
      </c>
      <c r="AS248" s="31">
        <f t="shared" ca="1" si="230"/>
        <v>9872.0041666666693</v>
      </c>
      <c r="AT248" s="31">
        <f t="shared" ca="1" si="231"/>
        <v>-752.91041666666672</v>
      </c>
      <c r="AU248" s="31">
        <f t="shared" ca="1" si="232"/>
        <v>580.30277777777769</v>
      </c>
      <c r="AV248" s="31">
        <f t="shared" ca="1" si="233"/>
        <v>-4570.3041666666659</v>
      </c>
      <c r="AW248" s="31">
        <f t="shared" ca="1" si="234"/>
        <v>53.39583333333335</v>
      </c>
      <c r="AX248" s="31">
        <f t="shared" ca="1" si="235"/>
        <v>1401.9361111111111</v>
      </c>
      <c r="AY248" s="31">
        <f t="shared" ca="1" si="236"/>
        <v>-1132.0805555555555</v>
      </c>
      <c r="AZ248" s="31">
        <f t="shared" ca="1" si="237"/>
        <v>-2177.1819444444441</v>
      </c>
      <c r="BA248" s="31">
        <f t="shared" ca="1" si="238"/>
        <v>644.8125</v>
      </c>
      <c r="BB248" s="31">
        <f t="shared" ca="1" si="239"/>
        <v>-1410.101388888889</v>
      </c>
      <c r="BC248" s="31">
        <f t="shared" ca="1" si="240"/>
        <v>-1800.2902777777781</v>
      </c>
      <c r="BD248" s="11"/>
      <c r="BE248" s="4"/>
      <c r="BF248" s="11">
        <f t="shared" si="241"/>
        <v>10</v>
      </c>
      <c r="BG248" s="11">
        <f t="shared" si="247"/>
        <v>22</v>
      </c>
      <c r="BH248" s="32">
        <f>IF($BF248&gt;$Y$7,"",IF(AND($BF248=$Y$7,$BG248=23),"",Entrées!C276-Entrées!C275))</f>
        <v>2021</v>
      </c>
      <c r="BI248" s="32">
        <f>IF($BF248&gt;$Y$7,"",IF(AND($BF248=$Y$7,$BG248=23),"",Entrées!D276-Entrées!D275))</f>
        <v>1712.5</v>
      </c>
      <c r="BJ248" s="32">
        <f>IF($BF248&gt;$Y$7,"",IF(AND($BF248=$Y$7,$BG248=23),"",Entrées!E276-Entrées!E275))</f>
        <v>1762.5</v>
      </c>
      <c r="BK248" s="32">
        <f>IF($BF248&gt;$Y$7,"",IF(AND($BF248=$Y$7,$BG248=23),"",Entrées!F276-Entrées!F275))</f>
        <v>2</v>
      </c>
      <c r="BL248" s="32">
        <f>IF($BF248&gt;$Y$7,"",IF(AND($BF248=$Y$7,$BG248=23),"",Entrées!G276-Entrées!G275))</f>
        <v>42</v>
      </c>
      <c r="BM248" s="32">
        <f>IF($BF248&gt;$Y$7,"",IF(AND($BF248=$Y$7,$BG248=23),"",Entrées!H276-Entrées!H275))</f>
        <v>-298</v>
      </c>
      <c r="BN248" s="32">
        <f>IF($BF248&gt;$Y$7,"",IF(AND($BF248=$Y$7,$BG248=23),"",Entrées!I276-Entrées!I275))</f>
        <v>-422</v>
      </c>
      <c r="BO248" s="32">
        <f>IF($BF248&gt;$Y$7,"",IF(AND($BF248=$Y$7,$BG248=23),"",Entrées!J276-Entrées!J275))</f>
        <v>589.5</v>
      </c>
      <c r="BP248" s="32">
        <f>IF($BF248&gt;$Y$7,"",IF(AND($BF248=$Y$7,$BG248=23),"",Entrées!K276-Entrées!K275))</f>
        <v>0</v>
      </c>
      <c r="BQ248" s="32">
        <f>IF($BF248&gt;$Y$7,"",IF(AND($BF248=$Y$7,$BG248=23),"",Entrées!L276-Entrées!L275))</f>
        <v>687</v>
      </c>
      <c r="BR248" s="32">
        <f>IF($BF248&gt;$Y$7,"",IF(AND($BF248=$Y$7,$BG248=23),"",Entrées!M276-Entrées!M275))</f>
        <v>0</v>
      </c>
      <c r="BS248" s="32">
        <f>IF($BF248&gt;$Y$7,"",IF(AND($BF248=$Y$7,$BG248=23),"",Entrées!N276-Entrées!N275))</f>
        <v>7.5</v>
      </c>
      <c r="BT248" s="32">
        <f>IF($BF248&gt;$Y$7,"",IF(AND($BF248=$Y$7,$BG248=23),"",Entrées!O276-Entrées!O275))</f>
        <v>1413</v>
      </c>
      <c r="BU248" s="32">
        <f>IF($BF248&gt;$Y$7,"",IF(AND($BF248=$Y$7,$BG248=23),"",Entrées!P276-Entrées!P275))</f>
        <v>-1.5</v>
      </c>
      <c r="BV248" s="32">
        <f>IF($BF248&gt;$Y$7,"",IF(AND($BF248=$Y$7,$BG248=23),"",Entrées!Q276-Entrées!Q275))</f>
        <v>21</v>
      </c>
      <c r="BW248" s="32">
        <f>IF($BF248&gt;$Y$7,"",IF(AND($BF248=$Y$7,$BG248=23),"",Entrées!R276-Entrées!R275))</f>
        <v>376</v>
      </c>
      <c r="BX248" s="32">
        <f>IF($BF248&gt;$Y$7,"",IF(AND($BF248=$Y$7,$BG248=23),"",Entrées!S276-Entrées!S275))</f>
        <v>5</v>
      </c>
      <c r="BY248" s="32">
        <f>IF($BF248&gt;$Y$7,"",IF(AND($BF248=$Y$7,$BG248=23),"",Entrées!T276-Entrées!T275))</f>
        <v>0</v>
      </c>
      <c r="BZ248" s="32">
        <f>IF($BF248&gt;$Y$7,"",IF(AND($BF248=$Y$7,$BG248=23),"",Entrées!U276-Entrées!U275))</f>
        <v>-75</v>
      </c>
      <c r="CA248" s="32">
        <f>IF($BF248&gt;$Y$7,"",IF(AND($BF248=$Y$7,$BG248=23),"",Entrées!V276-Entrées!V275))</f>
        <v>525</v>
      </c>
      <c r="CB248" s="4"/>
      <c r="CC248" s="4"/>
      <c r="CD248" s="33">
        <f>IF($BF248&lt;=$Y$7,Entrées!J275/CD$2,"")</f>
        <v>0.52578947368421047</v>
      </c>
      <c r="CE248" s="33">
        <f>IF($BF248&lt;=$Y$7,Entrées!K275/CE$2,"")</f>
        <v>0</v>
      </c>
      <c r="CF248" s="11">
        <f t="shared" si="242"/>
        <v>7600</v>
      </c>
      <c r="CG248" s="11">
        <f t="shared" si="243"/>
        <v>4200</v>
      </c>
      <c r="CH248" s="52">
        <f t="shared" si="244"/>
        <v>0.26950009137426939</v>
      </c>
      <c r="CI248" s="52">
        <f t="shared" si="245"/>
        <v>0.11132787698412699</v>
      </c>
      <c r="CK248" s="11"/>
      <c r="CL248" s="4"/>
      <c r="CM248" s="11"/>
      <c r="CN248" s="11"/>
      <c r="CO248" s="4"/>
    </row>
    <row r="249" spans="1:93">
      <c r="C249" s="11">
        <f t="shared" si="278"/>
        <v>7</v>
      </c>
      <c r="D249" s="27">
        <f t="shared" si="275"/>
        <v>16</v>
      </c>
      <c r="E249" s="28">
        <f ca="1">IF($D249&gt;$D$8,"",INDIRECT(ADDRESS(ROW(Entrées!$C$37)+($D249-1)*24+E$11,COLUMN(Entrées!$C$37)+($C249-1),4,TRUE,"Entrées")))</f>
        <v>41943</v>
      </c>
      <c r="F249" s="28">
        <f ca="1">IF($D249&gt;$D$8,"",INDIRECT(ADDRESS(ROW(Entrées!$C$37)+($D249-1)*24+F$11,COLUMN(Entrées!$C$37)+($C249-1),4,TRUE,"Entrées")))</f>
        <v>40782.5</v>
      </c>
      <c r="G249" s="28">
        <f ca="1">IF($D249&gt;$D$8,"",INDIRECT(ADDRESS(ROW(Entrées!$C$37)+($D249-1)*24+G$11,COLUMN(Entrées!$C$37)+($C249-1),4,TRUE,"Entrées")))</f>
        <v>40695.5</v>
      </c>
      <c r="H249" s="28">
        <f ca="1">IF($D249&gt;$D$8,"",INDIRECT(ADDRESS(ROW(Entrées!$C$37)+($D249-1)*24+H$11,COLUMN(Entrées!$C$37)+($C249-1),4,TRUE,"Entrées")))</f>
        <v>40675</v>
      </c>
      <c r="I249" s="28">
        <f ca="1">IF($D249&gt;$D$8,"",INDIRECT(ADDRESS(ROW(Entrées!$C$37)+($D249-1)*24+I$11,COLUMN(Entrées!$C$37)+($C249-1),4,TRUE,"Entrées")))</f>
        <v>40655.5</v>
      </c>
      <c r="J249" s="28">
        <f ca="1">IF($D249&gt;$D$8,"",INDIRECT(ADDRESS(ROW(Entrées!$C$37)+($D249-1)*24+J$11,COLUMN(Entrées!$C$37)+($C249-1),4,TRUE,"Entrées")))</f>
        <v>40978</v>
      </c>
      <c r="K249" s="28">
        <f ca="1">IF($D249&gt;$D$8,"",INDIRECT(ADDRESS(ROW(Entrées!$C$37)+($D249-1)*24+K$11,COLUMN(Entrées!$C$37)+($C249-1),4,TRUE,"Entrées")))</f>
        <v>41583.5</v>
      </c>
      <c r="L249" s="28">
        <f ca="1">IF($D249&gt;$D$8,"",INDIRECT(ADDRESS(ROW(Entrées!$C$37)+($D249-1)*24+L$11,COLUMN(Entrées!$C$37)+($C249-1),4,TRUE,"Entrées")))</f>
        <v>42299</v>
      </c>
      <c r="M249" s="28">
        <f ca="1">IF($D249&gt;$D$8,"",INDIRECT(ADDRESS(ROW(Entrées!$C$37)+($D249-1)*24+M$11,COLUMN(Entrées!$C$37)+($C249-1),4,TRUE,"Entrées")))</f>
        <v>42456</v>
      </c>
      <c r="N249" s="28">
        <f ca="1">IF($D249&gt;$D$8,"",INDIRECT(ADDRESS(ROW(Entrées!$C$37)+($D249-1)*24+N$11,COLUMN(Entrées!$C$37)+($C249-1),4,TRUE,"Entrées")))</f>
        <v>42501</v>
      </c>
      <c r="O249" s="28">
        <f ca="1">IF($D249&gt;$D$8,"",INDIRECT(ADDRESS(ROW(Entrées!$C$37)+($D249-1)*24+O$11,COLUMN(Entrées!$C$37)+($C249-1),4,TRUE,"Entrées")))</f>
        <v>42252</v>
      </c>
      <c r="P249" s="28">
        <f ca="1">IF($D249&gt;$D$8,"",INDIRECT(ADDRESS(ROW(Entrées!$C$37)+($D249-1)*24+P$11,COLUMN(Entrées!$C$37)+($C249-1),4,TRUE,"Entrées")))</f>
        <v>42049</v>
      </c>
      <c r="Q249" s="28">
        <f ca="1">IF($D249&gt;$D$8,"",INDIRECT(ADDRESS(ROW(Entrées!$C$37)+($D249-1)*24+Q$11,COLUMN(Entrées!$C$37)+($C249-1),4,TRUE,"Entrées")))</f>
        <v>42030.5</v>
      </c>
      <c r="R249" s="28">
        <f ca="1">IF($D249&gt;$D$8,"",INDIRECT(ADDRESS(ROW(Entrées!$C$37)+($D249-1)*24+R$11,COLUMN(Entrées!$C$37)+($C249-1),4,TRUE,"Entrées")))</f>
        <v>42041.5</v>
      </c>
      <c r="S249" s="28">
        <f ca="1">IF($D249&gt;$D$8,"",INDIRECT(ADDRESS(ROW(Entrées!$C$37)+($D249-1)*24+S$11,COLUMN(Entrées!$C$37)+($C249-1),4,TRUE,"Entrées")))</f>
        <v>42096</v>
      </c>
      <c r="T249" s="28">
        <f ca="1">IF($D249&gt;$D$8,"",INDIRECT(ADDRESS(ROW(Entrées!$C$37)+($D249-1)*24+T$11,COLUMN(Entrées!$C$37)+($C249-1),4,TRUE,"Entrées")))</f>
        <v>41835.5</v>
      </c>
      <c r="U249" s="28">
        <f ca="1">IF($D249&gt;$D$8,"",INDIRECT(ADDRESS(ROW(Entrées!$C$37)+($D249-1)*24+U$11,COLUMN(Entrées!$C$37)+($C249-1),4,TRUE,"Entrées")))</f>
        <v>41794</v>
      </c>
      <c r="V249" s="28">
        <f ca="1">IF($D249&gt;$D$8,"",INDIRECT(ADDRESS(ROW(Entrées!$C$37)+($D249-1)*24+V$11,COLUMN(Entrées!$C$37)+($C249-1),4,TRUE,"Entrées")))</f>
        <v>41547</v>
      </c>
      <c r="W249" s="28">
        <f ca="1">IF($D249&gt;$D$8,"",INDIRECT(ADDRESS(ROW(Entrées!$C$37)+($D249-1)*24+W$11,COLUMN(Entrées!$C$37)+($C249-1),4,TRUE,"Entrées")))</f>
        <v>41951</v>
      </c>
      <c r="X249" s="28">
        <f ca="1">IF($D249&gt;$D$8,"",INDIRECT(ADDRESS(ROW(Entrées!$C$37)+($D249-1)*24+X$11,COLUMN(Entrées!$C$37)+($C249-1),4,TRUE,"Entrées")))</f>
        <v>42274.5</v>
      </c>
      <c r="Y249" s="28">
        <f ca="1">IF($D249&gt;$D$8,"",INDIRECT(ADDRESS(ROW(Entrées!$C$37)+($D249-1)*24+Y$11,COLUMN(Entrées!$C$37)+($C249-1),4,TRUE,"Entrées")))</f>
        <v>42343</v>
      </c>
      <c r="Z249" s="28">
        <f ca="1">IF($D249&gt;$D$8,"",INDIRECT(ADDRESS(ROW(Entrées!$C$37)+($D249-1)*24+Z$11,COLUMN(Entrées!$C$37)+($C249-1),4,TRUE,"Entrées")))</f>
        <v>42568.5</v>
      </c>
      <c r="AA249" s="28">
        <f ca="1">IF($D249&gt;$D$8,"",INDIRECT(ADDRESS(ROW(Entrées!$C$37)+($D249-1)*24+AA$11,COLUMN(Entrées!$C$37)+($C249-1),4,TRUE,"Entrées")))</f>
        <v>42380</v>
      </c>
      <c r="AB249" s="28">
        <f ca="1">IF($D249&gt;$D$8,"",INDIRECT(ADDRESS(ROW(Entrées!$C$37)+($D249-1)*24+AB$11,COLUMN(Entrées!$C$37)+($C249-1),4,TRUE,"Entrées")))</f>
        <v>42482.5</v>
      </c>
      <c r="AC249" s="11"/>
      <c r="AD249" s="40">
        <f t="shared" ca="1" si="274"/>
        <v>41842.25</v>
      </c>
      <c r="AE249" s="40">
        <f t="shared" ca="1" si="276"/>
        <v>42568.5</v>
      </c>
      <c r="AF249" s="40">
        <f t="shared" ca="1" si="277"/>
        <v>40655.5</v>
      </c>
      <c r="AG249" s="4"/>
      <c r="AH249" s="11">
        <f>Entrées!A276</f>
        <v>10</v>
      </c>
      <c r="AI249" s="13">
        <f>Entrées!B276</f>
        <v>23</v>
      </c>
      <c r="AJ249" s="31">
        <f t="shared" ca="1" si="246"/>
        <v>55625.834722222207</v>
      </c>
      <c r="AK249" s="31">
        <f t="shared" ca="1" si="222"/>
        <v>55155.277777777781</v>
      </c>
      <c r="AL249" s="31">
        <f t="shared" ca="1" si="223"/>
        <v>55132.569444444431</v>
      </c>
      <c r="AM249" s="31">
        <f t="shared" ca="1" si="224"/>
        <v>439.35972222222233</v>
      </c>
      <c r="AN249" s="31">
        <f t="shared" ca="1" si="225"/>
        <v>2143.2847222222222</v>
      </c>
      <c r="AO249" s="31">
        <f t="shared" ca="1" si="226"/>
        <v>1711.4715277777773</v>
      </c>
      <c r="AP249" s="31">
        <f t="shared" ca="1" si="227"/>
        <v>43686.806944444448</v>
      </c>
      <c r="AQ249" s="31">
        <f t="shared" ca="1" si="228"/>
        <v>2048.2006944444447</v>
      </c>
      <c r="AR249" s="31">
        <f t="shared" ca="1" si="229"/>
        <v>467.57708333333329</v>
      </c>
      <c r="AS249" s="31">
        <f t="shared" ca="1" si="230"/>
        <v>9872.0041666666693</v>
      </c>
      <c r="AT249" s="31">
        <f t="shared" ca="1" si="231"/>
        <v>-752.91041666666672</v>
      </c>
      <c r="AU249" s="31">
        <f t="shared" ca="1" si="232"/>
        <v>580.30277777777769</v>
      </c>
      <c r="AV249" s="31">
        <f t="shared" ca="1" si="233"/>
        <v>-4570.3041666666659</v>
      </c>
      <c r="AW249" s="31">
        <f t="shared" ca="1" si="234"/>
        <v>53.39583333333335</v>
      </c>
      <c r="AX249" s="31">
        <f t="shared" ca="1" si="235"/>
        <v>1401.9361111111111</v>
      </c>
      <c r="AY249" s="31">
        <f t="shared" ca="1" si="236"/>
        <v>-1132.0805555555555</v>
      </c>
      <c r="AZ249" s="31">
        <f t="shared" ca="1" si="237"/>
        <v>-2177.1819444444441</v>
      </c>
      <c r="BA249" s="31">
        <f t="shared" ca="1" si="238"/>
        <v>644.8125</v>
      </c>
      <c r="BB249" s="31">
        <f t="shared" ca="1" si="239"/>
        <v>-1410.101388888889</v>
      </c>
      <c r="BC249" s="31">
        <f t="shared" ca="1" si="240"/>
        <v>-1800.2902777777781</v>
      </c>
      <c r="BD249" s="11"/>
      <c r="BE249" s="4"/>
      <c r="BF249" s="11">
        <f t="shared" si="241"/>
        <v>10</v>
      </c>
      <c r="BG249" s="11">
        <f t="shared" si="247"/>
        <v>23</v>
      </c>
      <c r="BH249" s="32">
        <f>IF($BF249&gt;$Y$7,"",IF(AND($BF249=$Y$7,$BG249=23),"",Entrées!C277-Entrées!C276))</f>
        <v>-1822.5</v>
      </c>
      <c r="BI249" s="32">
        <f>IF($BF249&gt;$Y$7,"",IF(AND($BF249=$Y$7,$BG249=23),"",Entrées!D277-Entrées!D276))</f>
        <v>-3087.5</v>
      </c>
      <c r="BJ249" s="32">
        <f>IF($BF249&gt;$Y$7,"",IF(AND($BF249=$Y$7,$BG249=23),"",Entrées!E277-Entrées!E276))</f>
        <v>-3662.5</v>
      </c>
      <c r="BK249" s="32">
        <f>IF($BF249&gt;$Y$7,"",IF(AND($BF249=$Y$7,$BG249=23),"",Entrées!F277-Entrées!F276))</f>
        <v>-0.5</v>
      </c>
      <c r="BL249" s="32">
        <f>IF($BF249&gt;$Y$7,"",IF(AND($BF249=$Y$7,$BG249=23),"",Entrées!G277-Entrées!G276))</f>
        <v>-14</v>
      </c>
      <c r="BM249" s="32">
        <f>IF($BF249&gt;$Y$7,"",IF(AND($BF249=$Y$7,$BG249=23),"",Entrées!H277-Entrées!H276))</f>
        <v>-1444</v>
      </c>
      <c r="BN249" s="32">
        <f>IF($BF249&gt;$Y$7,"",IF(AND($BF249=$Y$7,$BG249=23),"",Entrées!I277-Entrées!I276))</f>
        <v>203</v>
      </c>
      <c r="BO249" s="32">
        <f>IF($BF249&gt;$Y$7,"",IF(AND($BF249=$Y$7,$BG249=23),"",Entrées!J277-Entrées!J276))</f>
        <v>291.5</v>
      </c>
      <c r="BP249" s="32">
        <f>IF($BF249&gt;$Y$7,"",IF(AND($BF249=$Y$7,$BG249=23),"",Entrées!K277-Entrées!K276))</f>
        <v>0</v>
      </c>
      <c r="BQ249" s="32">
        <f>IF($BF249&gt;$Y$7,"",IF(AND($BF249=$Y$7,$BG249=23),"",Entrées!L277-Entrées!L276))</f>
        <v>-1095</v>
      </c>
      <c r="BR249" s="32">
        <f>IF($BF249&gt;$Y$7,"",IF(AND($BF249=$Y$7,$BG249=23),"",Entrées!M277-Entrées!M276))</f>
        <v>-1.5</v>
      </c>
      <c r="BS249" s="32">
        <f>IF($BF249&gt;$Y$7,"",IF(AND($BF249=$Y$7,$BG249=23),"",Entrées!N277-Entrées!N276))</f>
        <v>9.5</v>
      </c>
      <c r="BT249" s="32">
        <f>IF($BF249&gt;$Y$7,"",IF(AND($BF249=$Y$7,$BG249=23),"",Entrées!O277-Entrées!O276))</f>
        <v>229</v>
      </c>
      <c r="BU249" s="32">
        <f>IF($BF249&gt;$Y$7,"",IF(AND($BF249=$Y$7,$BG249=23),"",Entrées!P277-Entrées!P276))</f>
        <v>-5.5</v>
      </c>
      <c r="BV249" s="32">
        <f>IF($BF249&gt;$Y$7,"",IF(AND($BF249=$Y$7,$BG249=23),"",Entrées!Q277-Entrées!Q276))</f>
        <v>0</v>
      </c>
      <c r="BW249" s="32">
        <f>IF($BF249&gt;$Y$7,"",IF(AND($BF249=$Y$7,$BG249=23),"",Entrées!R277-Entrées!R276))</f>
        <v>-693</v>
      </c>
      <c r="BX249" s="32">
        <f>IF($BF249&gt;$Y$7,"",IF(AND($BF249=$Y$7,$BG249=23),"",Entrées!S277-Entrées!S276))</f>
        <v>111</v>
      </c>
      <c r="BY249" s="32">
        <f>IF($BF249&gt;$Y$7,"",IF(AND($BF249=$Y$7,$BG249=23),"",Entrées!T277-Entrées!T276))</f>
        <v>0</v>
      </c>
      <c r="BZ249" s="32">
        <f>IF($BF249&gt;$Y$7,"",IF(AND($BF249=$Y$7,$BG249=23),"",Entrées!U277-Entrées!U276))</f>
        <v>696</v>
      </c>
      <c r="CA249" s="32">
        <f>IF($BF249&gt;$Y$7,"",IF(AND($BF249=$Y$7,$BG249=23),"",Entrées!V277-Entrées!V276))</f>
        <v>-294</v>
      </c>
      <c r="CB249" s="4"/>
      <c r="CC249" s="4"/>
      <c r="CD249" s="33">
        <f>IF($BF249&lt;=$Y$7,Entrées!J276/CD$2,"")</f>
        <v>0.60335526315789478</v>
      </c>
      <c r="CE249" s="33">
        <f>IF($BF249&lt;=$Y$7,Entrées!K276/CE$2,"")</f>
        <v>0</v>
      </c>
      <c r="CF249" s="11">
        <f t="shared" si="242"/>
        <v>7600</v>
      </c>
      <c r="CG249" s="11">
        <f t="shared" si="243"/>
        <v>4200</v>
      </c>
      <c r="CH249" s="52">
        <f t="shared" si="244"/>
        <v>0.26950009137426939</v>
      </c>
      <c r="CI249" s="52">
        <f t="shared" si="245"/>
        <v>0.11132787698412699</v>
      </c>
      <c r="CK249" s="11"/>
      <c r="CL249" s="4"/>
      <c r="CM249" s="11"/>
      <c r="CN249" s="11"/>
      <c r="CO249" s="4"/>
    </row>
    <row r="250" spans="1:93">
      <c r="A250" s="11">
        <f>ROW(E234)</f>
        <v>234</v>
      </c>
      <c r="C250" s="11">
        <f t="shared" si="278"/>
        <v>7</v>
      </c>
      <c r="D250" s="27">
        <f t="shared" si="275"/>
        <v>17</v>
      </c>
      <c r="E250" s="28">
        <f ca="1">IF($D250&gt;$D$8,"",INDIRECT(ADDRESS(ROW(Entrées!$C$37)+($D250-1)*24+E$11,COLUMN(Entrées!$C$37)+($C250-1),4,TRUE,"Entrées")))</f>
        <v>42269.5</v>
      </c>
      <c r="F250" s="28">
        <f ca="1">IF($D250&gt;$D$8,"",INDIRECT(ADDRESS(ROW(Entrées!$C$37)+($D250-1)*24+F$11,COLUMN(Entrées!$C$37)+($C250-1),4,TRUE,"Entrées")))</f>
        <v>42666</v>
      </c>
      <c r="G250" s="28">
        <f ca="1">IF($D250&gt;$D$8,"",INDIRECT(ADDRESS(ROW(Entrées!$C$37)+($D250-1)*24+G$11,COLUMN(Entrées!$C$37)+($C250-1),4,TRUE,"Entrées")))</f>
        <v>42783</v>
      </c>
      <c r="H250" s="28">
        <f ca="1">IF($D250&gt;$D$8,"",INDIRECT(ADDRESS(ROW(Entrées!$C$37)+($D250-1)*24+H$11,COLUMN(Entrées!$C$37)+($C250-1),4,TRUE,"Entrées")))</f>
        <v>41595</v>
      </c>
      <c r="I250" s="28">
        <f ca="1">IF($D250&gt;$D$8,"",INDIRECT(ADDRESS(ROW(Entrées!$C$37)+($D250-1)*24+I$11,COLUMN(Entrées!$C$37)+($C250-1),4,TRUE,"Entrées")))</f>
        <v>41923</v>
      </c>
      <c r="J250" s="28">
        <f ca="1">IF($D250&gt;$D$8,"",INDIRECT(ADDRESS(ROW(Entrées!$C$37)+($D250-1)*24+J$11,COLUMN(Entrées!$C$37)+($C250-1),4,TRUE,"Entrées")))</f>
        <v>42437.5</v>
      </c>
      <c r="K250" s="28">
        <f ca="1">IF($D250&gt;$D$8,"",INDIRECT(ADDRESS(ROW(Entrées!$C$37)+($D250-1)*24+K$11,COLUMN(Entrées!$C$37)+($C250-1),4,TRUE,"Entrées")))</f>
        <v>43573</v>
      </c>
      <c r="L250" s="28">
        <f ca="1">IF($D250&gt;$D$8,"",INDIRECT(ADDRESS(ROW(Entrées!$C$37)+($D250-1)*24+L$11,COLUMN(Entrées!$C$37)+($C250-1),4,TRUE,"Entrées")))</f>
        <v>44246.5</v>
      </c>
      <c r="M250" s="28">
        <f ca="1">IF($D250&gt;$D$8,"",INDIRECT(ADDRESS(ROW(Entrées!$C$37)+($D250-1)*24+M$11,COLUMN(Entrées!$C$37)+($C250-1),4,TRUE,"Entrées")))</f>
        <v>44610</v>
      </c>
      <c r="N250" s="28">
        <f ca="1">IF($D250&gt;$D$8,"",INDIRECT(ADDRESS(ROW(Entrées!$C$37)+($D250-1)*24+N$11,COLUMN(Entrées!$C$37)+($C250-1),4,TRUE,"Entrées")))</f>
        <v>44515</v>
      </c>
      <c r="O250" s="28">
        <f ca="1">IF($D250&gt;$D$8,"",INDIRECT(ADDRESS(ROW(Entrées!$C$37)+($D250-1)*24+O$11,COLUMN(Entrées!$C$37)+($C250-1),4,TRUE,"Entrées")))</f>
        <v>44555</v>
      </c>
      <c r="P250" s="28">
        <f ca="1">IF($D250&gt;$D$8,"",INDIRECT(ADDRESS(ROW(Entrées!$C$37)+($D250-1)*24+P$11,COLUMN(Entrées!$C$37)+($C250-1),4,TRUE,"Entrées")))</f>
        <v>44309</v>
      </c>
      <c r="Q250" s="28">
        <f ca="1">IF($D250&gt;$D$8,"",INDIRECT(ADDRESS(ROW(Entrées!$C$37)+($D250-1)*24+Q$11,COLUMN(Entrées!$C$37)+($C250-1),4,TRUE,"Entrées")))</f>
        <v>44083</v>
      </c>
      <c r="R250" s="28">
        <f ca="1">IF($D250&gt;$D$8,"",INDIRECT(ADDRESS(ROW(Entrées!$C$37)+($D250-1)*24+R$11,COLUMN(Entrées!$C$37)+($C250-1),4,TRUE,"Entrées")))</f>
        <v>43667.5</v>
      </c>
      <c r="S250" s="28">
        <f ca="1">IF($D250&gt;$D$8,"",INDIRECT(ADDRESS(ROW(Entrées!$C$37)+($D250-1)*24+S$11,COLUMN(Entrées!$C$37)+($C250-1),4,TRUE,"Entrées")))</f>
        <v>43799</v>
      </c>
      <c r="T250" s="28">
        <f ca="1">IF($D250&gt;$D$8,"",INDIRECT(ADDRESS(ROW(Entrées!$C$37)+($D250-1)*24+T$11,COLUMN(Entrées!$C$37)+($C250-1),4,TRUE,"Entrées")))</f>
        <v>43513</v>
      </c>
      <c r="U250" s="28">
        <f ca="1">IF($D250&gt;$D$8,"",INDIRECT(ADDRESS(ROW(Entrées!$C$37)+($D250-1)*24+U$11,COLUMN(Entrées!$C$37)+($C250-1),4,TRUE,"Entrées")))</f>
        <v>42795</v>
      </c>
      <c r="V250" s="28">
        <f ca="1">IF($D250&gt;$D$8,"",INDIRECT(ADDRESS(ROW(Entrées!$C$37)+($D250-1)*24+V$11,COLUMN(Entrées!$C$37)+($C250-1),4,TRUE,"Entrées")))</f>
        <v>42682.5</v>
      </c>
      <c r="W250" s="28">
        <f ca="1">IF($D250&gt;$D$8,"",INDIRECT(ADDRESS(ROW(Entrées!$C$37)+($D250-1)*24+W$11,COLUMN(Entrées!$C$37)+($C250-1),4,TRUE,"Entrées")))</f>
        <v>43061.5</v>
      </c>
      <c r="X250" s="28">
        <f ca="1">IF($D250&gt;$D$8,"",INDIRECT(ADDRESS(ROW(Entrées!$C$37)+($D250-1)*24+X$11,COLUMN(Entrées!$C$37)+($C250-1),4,TRUE,"Entrées")))</f>
        <v>44132</v>
      </c>
      <c r="Y250" s="28">
        <f ca="1">IF($D250&gt;$D$8,"",INDIRECT(ADDRESS(ROW(Entrées!$C$37)+($D250-1)*24+Y$11,COLUMN(Entrées!$C$37)+($C250-1),4,TRUE,"Entrées")))</f>
        <v>43827.5</v>
      </c>
      <c r="Z250" s="28">
        <f ca="1">IF($D250&gt;$D$8,"",INDIRECT(ADDRESS(ROW(Entrées!$C$37)+($D250-1)*24+Z$11,COLUMN(Entrées!$C$37)+($C250-1),4,TRUE,"Entrées")))</f>
        <v>43803</v>
      </c>
      <c r="AA250" s="28">
        <f ca="1">IF($D250&gt;$D$8,"",INDIRECT(ADDRESS(ROW(Entrées!$C$37)+($D250-1)*24+AA$11,COLUMN(Entrées!$C$37)+($C250-1),4,TRUE,"Entrées")))</f>
        <v>42164</v>
      </c>
      <c r="AB250" s="28">
        <f ca="1">IF($D250&gt;$D$8,"",INDIRECT(ADDRESS(ROW(Entrées!$C$37)+($D250-1)*24+AB$11,COLUMN(Entrées!$C$37)+($C250-1),4,TRUE,"Entrées")))</f>
        <v>42569.5</v>
      </c>
      <c r="AC250" s="11"/>
      <c r="AD250" s="40">
        <f t="shared" ca="1" si="274"/>
        <v>43315.833333333336</v>
      </c>
      <c r="AE250" s="40">
        <f t="shared" ca="1" si="276"/>
        <v>44610</v>
      </c>
      <c r="AF250" s="40">
        <f t="shared" ca="1" si="277"/>
        <v>41595</v>
      </c>
      <c r="AG250" s="4"/>
      <c r="AH250" s="11">
        <f>Entrées!A277</f>
        <v>11</v>
      </c>
      <c r="AI250" s="13">
        <f>Entrées!B277</f>
        <v>0</v>
      </c>
      <c r="AJ250" s="31">
        <f t="shared" ca="1" si="246"/>
        <v>55625.834722222207</v>
      </c>
      <c r="AK250" s="31">
        <f t="shared" ca="1" si="222"/>
        <v>55155.277777777781</v>
      </c>
      <c r="AL250" s="31">
        <f t="shared" ca="1" si="223"/>
        <v>55132.569444444431</v>
      </c>
      <c r="AM250" s="31">
        <f t="shared" ca="1" si="224"/>
        <v>439.35972222222233</v>
      </c>
      <c r="AN250" s="31">
        <f t="shared" ca="1" si="225"/>
        <v>2143.2847222222222</v>
      </c>
      <c r="AO250" s="31">
        <f t="shared" ca="1" si="226"/>
        <v>1711.4715277777773</v>
      </c>
      <c r="AP250" s="31">
        <f t="shared" ca="1" si="227"/>
        <v>43686.806944444448</v>
      </c>
      <c r="AQ250" s="31">
        <f t="shared" ca="1" si="228"/>
        <v>2048.2006944444447</v>
      </c>
      <c r="AR250" s="31">
        <f t="shared" ca="1" si="229"/>
        <v>467.57708333333329</v>
      </c>
      <c r="AS250" s="31">
        <f t="shared" ca="1" si="230"/>
        <v>9872.0041666666693</v>
      </c>
      <c r="AT250" s="31">
        <f t="shared" ca="1" si="231"/>
        <v>-752.91041666666672</v>
      </c>
      <c r="AU250" s="31">
        <f t="shared" ca="1" si="232"/>
        <v>580.30277777777769</v>
      </c>
      <c r="AV250" s="31">
        <f t="shared" ca="1" si="233"/>
        <v>-4570.3041666666659</v>
      </c>
      <c r="AW250" s="31">
        <f t="shared" ca="1" si="234"/>
        <v>53.39583333333335</v>
      </c>
      <c r="AX250" s="31">
        <f t="shared" ca="1" si="235"/>
        <v>1401.9361111111111</v>
      </c>
      <c r="AY250" s="31">
        <f t="shared" ca="1" si="236"/>
        <v>-1132.0805555555555</v>
      </c>
      <c r="AZ250" s="31">
        <f t="shared" ca="1" si="237"/>
        <v>-2177.1819444444441</v>
      </c>
      <c r="BA250" s="31">
        <f t="shared" ca="1" si="238"/>
        <v>644.8125</v>
      </c>
      <c r="BB250" s="31">
        <f t="shared" ca="1" si="239"/>
        <v>-1410.101388888889</v>
      </c>
      <c r="BC250" s="31">
        <f t="shared" ca="1" si="240"/>
        <v>-1800.2902777777781</v>
      </c>
      <c r="BD250" s="11"/>
      <c r="BE250" s="4"/>
      <c r="BF250" s="11">
        <f t="shared" si="241"/>
        <v>11</v>
      </c>
      <c r="BG250" s="11">
        <f t="shared" si="247"/>
        <v>0</v>
      </c>
      <c r="BH250" s="32">
        <f>IF($BF250&gt;$Y$7,"",IF(AND($BF250=$Y$7,$BG250=23),"",Entrées!C278-Entrées!C277))</f>
        <v>-3951.5</v>
      </c>
      <c r="BI250" s="32">
        <f>IF($BF250&gt;$Y$7,"",IF(AND($BF250=$Y$7,$BG250=23),"",Entrées!D278-Entrées!D277))</f>
        <v>-2762.5</v>
      </c>
      <c r="BJ250" s="32">
        <f>IF($BF250&gt;$Y$7,"",IF(AND($BF250=$Y$7,$BG250=23),"",Entrées!E278-Entrées!E277))</f>
        <v>-3100</v>
      </c>
      <c r="BK250" s="32">
        <f>IF($BF250&gt;$Y$7,"",IF(AND($BF250=$Y$7,$BG250=23),"",Entrées!F278-Entrées!F277))</f>
        <v>0.5</v>
      </c>
      <c r="BL250" s="32">
        <f>IF($BF250&gt;$Y$7,"",IF(AND($BF250=$Y$7,$BG250=23),"",Entrées!G278-Entrées!G277))</f>
        <v>-90</v>
      </c>
      <c r="BM250" s="32">
        <f>IF($BF250&gt;$Y$7,"",IF(AND($BF250=$Y$7,$BG250=23),"",Entrées!H278-Entrées!H277))</f>
        <v>-1262.5</v>
      </c>
      <c r="BN250" s="32">
        <f>IF($BF250&gt;$Y$7,"",IF(AND($BF250=$Y$7,$BG250=23),"",Entrées!I278-Entrées!I277))</f>
        <v>275.5</v>
      </c>
      <c r="BO250" s="32">
        <f>IF($BF250&gt;$Y$7,"",IF(AND($BF250=$Y$7,$BG250=23),"",Entrées!J278-Entrées!J277))</f>
        <v>72</v>
      </c>
      <c r="BP250" s="32">
        <f>IF($BF250&gt;$Y$7,"",IF(AND($BF250=$Y$7,$BG250=23),"",Entrées!K278-Entrées!K277))</f>
        <v>0</v>
      </c>
      <c r="BQ250" s="32">
        <f>IF($BF250&gt;$Y$7,"",IF(AND($BF250=$Y$7,$BG250=23),"",Entrées!L278-Entrées!L277))</f>
        <v>-981</v>
      </c>
      <c r="BR250" s="32">
        <f>IF($BF250&gt;$Y$7,"",IF(AND($BF250=$Y$7,$BG250=23),"",Entrées!M278-Entrées!M277))</f>
        <v>-1843.5</v>
      </c>
      <c r="BS250" s="32">
        <f>IF($BF250&gt;$Y$7,"",IF(AND($BF250=$Y$7,$BG250=23),"",Entrées!N278-Entrées!N277))</f>
        <v>11.5</v>
      </c>
      <c r="BT250" s="32">
        <f>IF($BF250&gt;$Y$7,"",IF(AND($BF250=$Y$7,$BG250=23),"",Entrées!O278-Entrées!O277))</f>
        <v>-135</v>
      </c>
      <c r="BU250" s="32">
        <f>IF($BF250&gt;$Y$7,"",IF(AND($BF250=$Y$7,$BG250=23),"",Entrées!P278-Entrées!P277))</f>
        <v>-3.5</v>
      </c>
      <c r="BV250" s="32">
        <f>IF($BF250&gt;$Y$7,"",IF(AND($BF250=$Y$7,$BG250=23),"",Entrées!Q278-Entrées!Q277))</f>
        <v>0</v>
      </c>
      <c r="BW250" s="32">
        <f>IF($BF250&gt;$Y$7,"",IF(AND($BF250=$Y$7,$BG250=23),"",Entrées!R278-Entrées!R277))</f>
        <v>3</v>
      </c>
      <c r="BX250" s="32">
        <f>IF($BF250&gt;$Y$7,"",IF(AND($BF250=$Y$7,$BG250=23),"",Entrées!S278-Entrées!S277))</f>
        <v>-269</v>
      </c>
      <c r="BY250" s="32">
        <f>IF($BF250&gt;$Y$7,"",IF(AND($BF250=$Y$7,$BG250=23),"",Entrées!T278-Entrées!T277))</f>
        <v>-100</v>
      </c>
      <c r="BZ250" s="32">
        <f>IF($BF250&gt;$Y$7,"",IF(AND($BF250=$Y$7,$BG250=23),"",Entrées!U278-Entrées!U277))</f>
        <v>298</v>
      </c>
      <c r="CA250" s="32">
        <f>IF($BF250&gt;$Y$7,"",IF(AND($BF250=$Y$7,$BG250=23),"",Entrées!V278-Entrées!V277))</f>
        <v>309</v>
      </c>
      <c r="CB250" s="4"/>
      <c r="CC250" s="4"/>
      <c r="CD250" s="33">
        <f>IF($BF250&lt;=$Y$7,Entrées!J277/CD$2,"")</f>
        <v>0.64171052631578951</v>
      </c>
      <c r="CE250" s="33">
        <f>IF($BF250&lt;=$Y$7,Entrées!K277/CE$2,"")</f>
        <v>0</v>
      </c>
      <c r="CF250" s="11">
        <f t="shared" si="242"/>
        <v>7600</v>
      </c>
      <c r="CG250" s="11">
        <f t="shared" si="243"/>
        <v>4200</v>
      </c>
      <c r="CH250" s="52">
        <f t="shared" si="244"/>
        <v>0.26950009137426939</v>
      </c>
      <c r="CI250" s="52">
        <f t="shared" si="245"/>
        <v>0.11132787698412699</v>
      </c>
      <c r="CK250" s="11"/>
      <c r="CL250" s="4"/>
      <c r="CM250" s="11"/>
      <c r="CN250" s="11"/>
      <c r="CO250" s="4"/>
    </row>
    <row r="251" spans="1:93">
      <c r="A251" s="11">
        <f>A250+$Y$7-1</f>
        <v>263</v>
      </c>
      <c r="C251" s="11">
        <f t="shared" si="278"/>
        <v>7</v>
      </c>
      <c r="D251" s="27">
        <f t="shared" si="275"/>
        <v>18</v>
      </c>
      <c r="E251" s="28">
        <f ca="1">IF($D251&gt;$D$8,"",INDIRECT(ADDRESS(ROW(Entrées!$C$37)+($D251-1)*24+E$11,COLUMN(Entrées!$C$37)+($C251-1),4,TRUE,"Entrées")))</f>
        <v>42044</v>
      </c>
      <c r="F251" s="28">
        <f ca="1">IF($D251&gt;$D$8,"",INDIRECT(ADDRESS(ROW(Entrées!$C$37)+($D251-1)*24+F$11,COLUMN(Entrées!$C$37)+($C251-1),4,TRUE,"Entrées")))</f>
        <v>41593.5</v>
      </c>
      <c r="G251" s="28">
        <f ca="1">IF($D251&gt;$D$8,"",INDIRECT(ADDRESS(ROW(Entrées!$C$37)+($D251-1)*24+G$11,COLUMN(Entrées!$C$37)+($C251-1),4,TRUE,"Entrées")))</f>
        <v>39969.5</v>
      </c>
      <c r="H251" s="28">
        <f ca="1">IF($D251&gt;$D$8,"",INDIRECT(ADDRESS(ROW(Entrées!$C$37)+($D251-1)*24+H$11,COLUMN(Entrées!$C$37)+($C251-1),4,TRUE,"Entrées")))</f>
        <v>36903</v>
      </c>
      <c r="I251" s="28">
        <f ca="1">IF($D251&gt;$D$8,"",INDIRECT(ADDRESS(ROW(Entrées!$C$37)+($D251-1)*24+I$11,COLUMN(Entrées!$C$37)+($C251-1),4,TRUE,"Entrées")))</f>
        <v>35187</v>
      </c>
      <c r="J251" s="28">
        <f ca="1">IF($D251&gt;$D$8,"",INDIRECT(ADDRESS(ROW(Entrées!$C$37)+($D251-1)*24+J$11,COLUMN(Entrées!$C$37)+($C251-1),4,TRUE,"Entrées")))</f>
        <v>36836</v>
      </c>
      <c r="K251" s="28">
        <f ca="1">IF($D251&gt;$D$8,"",INDIRECT(ADDRESS(ROW(Entrées!$C$37)+($D251-1)*24+K$11,COLUMN(Entrées!$C$37)+($C251-1),4,TRUE,"Entrées")))</f>
        <v>41019.5</v>
      </c>
      <c r="L251" s="28">
        <f ca="1">IF($D251&gt;$D$8,"",INDIRECT(ADDRESS(ROW(Entrées!$C$37)+($D251-1)*24+L$11,COLUMN(Entrées!$C$37)+($C251-1),4,TRUE,"Entrées")))</f>
        <v>43757</v>
      </c>
      <c r="M251" s="28">
        <f ca="1">IF($D251&gt;$D$8,"",INDIRECT(ADDRESS(ROW(Entrées!$C$37)+($D251-1)*24+M$11,COLUMN(Entrées!$C$37)+($C251-1),4,TRUE,"Entrées")))</f>
        <v>44193</v>
      </c>
      <c r="N251" s="28">
        <f ca="1">IF($D251&gt;$D$8,"",INDIRECT(ADDRESS(ROW(Entrées!$C$37)+($D251-1)*24+N$11,COLUMN(Entrées!$C$37)+($C251-1),4,TRUE,"Entrées")))</f>
        <v>44112.5</v>
      </c>
      <c r="O251" s="28">
        <f ca="1">IF($D251&gt;$D$8,"",INDIRECT(ADDRESS(ROW(Entrées!$C$37)+($D251-1)*24+O$11,COLUMN(Entrées!$C$37)+($C251-1),4,TRUE,"Entrées")))</f>
        <v>44443</v>
      </c>
      <c r="P251" s="28">
        <f ca="1">IF($D251&gt;$D$8,"",INDIRECT(ADDRESS(ROW(Entrées!$C$37)+($D251-1)*24+P$11,COLUMN(Entrées!$C$37)+($C251-1),4,TRUE,"Entrées")))</f>
        <v>44411.5</v>
      </c>
      <c r="Q251" s="28">
        <f ca="1">IF($D251&gt;$D$8,"",INDIRECT(ADDRESS(ROW(Entrées!$C$37)+($D251-1)*24+Q$11,COLUMN(Entrées!$C$37)+($C251-1),4,TRUE,"Entrées")))</f>
        <v>44044.5</v>
      </c>
      <c r="R251" s="28">
        <f ca="1">IF($D251&gt;$D$8,"",INDIRECT(ADDRESS(ROW(Entrées!$C$37)+($D251-1)*24+R$11,COLUMN(Entrées!$C$37)+($C251-1),4,TRUE,"Entrées")))</f>
        <v>43601</v>
      </c>
      <c r="S251" s="28">
        <f ca="1">IF($D251&gt;$D$8,"",INDIRECT(ADDRESS(ROW(Entrées!$C$37)+($D251-1)*24+S$11,COLUMN(Entrées!$C$37)+($C251-1),4,TRUE,"Entrées")))</f>
        <v>43077.5</v>
      </c>
      <c r="T251" s="28">
        <f ca="1">IF($D251&gt;$D$8,"",INDIRECT(ADDRESS(ROW(Entrées!$C$37)+($D251-1)*24+T$11,COLUMN(Entrées!$C$37)+($C251-1),4,TRUE,"Entrées")))</f>
        <v>42441</v>
      </c>
      <c r="U251" s="28">
        <f ca="1">IF($D251&gt;$D$8,"",INDIRECT(ADDRESS(ROW(Entrées!$C$37)+($D251-1)*24+U$11,COLUMN(Entrées!$C$37)+($C251-1),4,TRUE,"Entrées")))</f>
        <v>41725</v>
      </c>
      <c r="V251" s="28">
        <f ca="1">IF($D251&gt;$D$8,"",INDIRECT(ADDRESS(ROW(Entrées!$C$37)+($D251-1)*24+V$11,COLUMN(Entrées!$C$37)+($C251-1),4,TRUE,"Entrées")))</f>
        <v>41746.5</v>
      </c>
      <c r="W251" s="28">
        <f ca="1">IF($D251&gt;$D$8,"",INDIRECT(ADDRESS(ROW(Entrées!$C$37)+($D251-1)*24+W$11,COLUMN(Entrées!$C$37)+($C251-1),4,TRUE,"Entrées")))</f>
        <v>42239</v>
      </c>
      <c r="X251" s="28">
        <f ca="1">IF($D251&gt;$D$8,"",INDIRECT(ADDRESS(ROW(Entrées!$C$37)+($D251-1)*24+X$11,COLUMN(Entrées!$C$37)+($C251-1),4,TRUE,"Entrées")))</f>
        <v>43586.5</v>
      </c>
      <c r="Y251" s="28">
        <f ca="1">IF($D251&gt;$D$8,"",INDIRECT(ADDRESS(ROW(Entrées!$C$37)+($D251-1)*24+Y$11,COLUMN(Entrées!$C$37)+($C251-1),4,TRUE,"Entrées")))</f>
        <v>43752.5</v>
      </c>
      <c r="Z251" s="28">
        <f ca="1">IF($D251&gt;$D$8,"",INDIRECT(ADDRESS(ROW(Entrées!$C$37)+($D251-1)*24+Z$11,COLUMN(Entrées!$C$37)+($C251-1),4,TRUE,"Entrées")))</f>
        <v>44168</v>
      </c>
      <c r="AA251" s="28">
        <f ca="1">IF($D251&gt;$D$8,"",INDIRECT(ADDRESS(ROW(Entrées!$C$37)+($D251-1)*24+AA$11,COLUMN(Entrées!$C$37)+($C251-1),4,TRUE,"Entrées")))</f>
        <v>43429</v>
      </c>
      <c r="AB251" s="28">
        <f ca="1">IF($D251&gt;$D$8,"",INDIRECT(ADDRESS(ROW(Entrées!$C$37)+($D251-1)*24+AB$11,COLUMN(Entrées!$C$37)+($C251-1),4,TRUE,"Entrées")))</f>
        <v>43355</v>
      </c>
      <c r="AC251" s="11"/>
      <c r="AD251" s="40">
        <f t="shared" ca="1" si="274"/>
        <v>42151.458333333336</v>
      </c>
      <c r="AE251" s="40">
        <f t="shared" ca="1" si="276"/>
        <v>44443</v>
      </c>
      <c r="AF251" s="40">
        <f t="shared" ca="1" si="277"/>
        <v>35187</v>
      </c>
      <c r="AG251" s="4"/>
      <c r="AH251" s="11">
        <f>Entrées!A278</f>
        <v>11</v>
      </c>
      <c r="AI251" s="13">
        <f>Entrées!B278</f>
        <v>1</v>
      </c>
      <c r="AJ251" s="31">
        <f t="shared" ca="1" si="246"/>
        <v>55625.834722222207</v>
      </c>
      <c r="AK251" s="31">
        <f t="shared" ca="1" si="222"/>
        <v>55155.277777777781</v>
      </c>
      <c r="AL251" s="31">
        <f t="shared" ca="1" si="223"/>
        <v>55132.569444444431</v>
      </c>
      <c r="AM251" s="31">
        <f t="shared" ca="1" si="224"/>
        <v>439.35972222222233</v>
      </c>
      <c r="AN251" s="31">
        <f t="shared" ca="1" si="225"/>
        <v>2143.2847222222222</v>
      </c>
      <c r="AO251" s="31">
        <f t="shared" ca="1" si="226"/>
        <v>1711.4715277777773</v>
      </c>
      <c r="AP251" s="31">
        <f t="shared" ca="1" si="227"/>
        <v>43686.806944444448</v>
      </c>
      <c r="AQ251" s="31">
        <f t="shared" ca="1" si="228"/>
        <v>2048.2006944444447</v>
      </c>
      <c r="AR251" s="31">
        <f t="shared" ca="1" si="229"/>
        <v>467.57708333333329</v>
      </c>
      <c r="AS251" s="31">
        <f t="shared" ca="1" si="230"/>
        <v>9872.0041666666693</v>
      </c>
      <c r="AT251" s="31">
        <f t="shared" ca="1" si="231"/>
        <v>-752.91041666666672</v>
      </c>
      <c r="AU251" s="31">
        <f t="shared" ca="1" si="232"/>
        <v>580.30277777777769</v>
      </c>
      <c r="AV251" s="31">
        <f t="shared" ca="1" si="233"/>
        <v>-4570.3041666666659</v>
      </c>
      <c r="AW251" s="31">
        <f t="shared" ca="1" si="234"/>
        <v>53.39583333333335</v>
      </c>
      <c r="AX251" s="31">
        <f t="shared" ca="1" si="235"/>
        <v>1401.9361111111111</v>
      </c>
      <c r="AY251" s="31">
        <f t="shared" ca="1" si="236"/>
        <v>-1132.0805555555555</v>
      </c>
      <c r="AZ251" s="31">
        <f t="shared" ca="1" si="237"/>
        <v>-2177.1819444444441</v>
      </c>
      <c r="BA251" s="31">
        <f t="shared" ca="1" si="238"/>
        <v>644.8125</v>
      </c>
      <c r="BB251" s="31">
        <f t="shared" ca="1" si="239"/>
        <v>-1410.101388888889</v>
      </c>
      <c r="BC251" s="31">
        <f t="shared" ca="1" si="240"/>
        <v>-1800.2902777777781</v>
      </c>
      <c r="BD251" s="11"/>
      <c r="BE251" s="4"/>
      <c r="BF251" s="11">
        <f t="shared" si="241"/>
        <v>11</v>
      </c>
      <c r="BG251" s="11">
        <f t="shared" si="247"/>
        <v>1</v>
      </c>
      <c r="BH251" s="32">
        <f>IF($BF251&gt;$Y$7,"",IF(AND($BF251=$Y$7,$BG251=23),"",Entrées!C279-Entrées!C278))</f>
        <v>-921.5</v>
      </c>
      <c r="BI251" s="32">
        <f>IF($BF251&gt;$Y$7,"",IF(AND($BF251=$Y$7,$BG251=23),"",Entrées!D279-Entrées!D278))</f>
        <v>-1437.5</v>
      </c>
      <c r="BJ251" s="32">
        <f>IF($BF251&gt;$Y$7,"",IF(AND($BF251=$Y$7,$BG251=23),"",Entrées!E279-Entrées!E278))</f>
        <v>-1237.5</v>
      </c>
      <c r="BK251" s="32">
        <f>IF($BF251&gt;$Y$7,"",IF(AND($BF251=$Y$7,$BG251=23),"",Entrées!F279-Entrées!F278))</f>
        <v>-1</v>
      </c>
      <c r="BL251" s="32">
        <f>IF($BF251&gt;$Y$7,"",IF(AND($BF251=$Y$7,$BG251=23),"",Entrées!G279-Entrées!G278))</f>
        <v>151.5</v>
      </c>
      <c r="BM251" s="32">
        <f>IF($BF251&gt;$Y$7,"",IF(AND($BF251=$Y$7,$BG251=23),"",Entrées!H279-Entrées!H278))</f>
        <v>-416</v>
      </c>
      <c r="BN251" s="32">
        <f>IF($BF251&gt;$Y$7,"",IF(AND($BF251=$Y$7,$BG251=23),"",Entrées!I279-Entrées!I278))</f>
        <v>367.5</v>
      </c>
      <c r="BO251" s="32">
        <f>IF($BF251&gt;$Y$7,"",IF(AND($BF251=$Y$7,$BG251=23),"",Entrées!J279-Entrées!J278))</f>
        <v>-44</v>
      </c>
      <c r="BP251" s="32">
        <f>IF($BF251&gt;$Y$7,"",IF(AND($BF251=$Y$7,$BG251=23),"",Entrées!K279-Entrées!K278))</f>
        <v>0</v>
      </c>
      <c r="BQ251" s="32">
        <f>IF($BF251&gt;$Y$7,"",IF(AND($BF251=$Y$7,$BG251=23),"",Entrées!L279-Entrées!L278))</f>
        <v>-436.5</v>
      </c>
      <c r="BR251" s="32">
        <f>IF($BF251&gt;$Y$7,"",IF(AND($BF251=$Y$7,$BG251=23),"",Entrées!M279-Entrées!M278))</f>
        <v>-458.5</v>
      </c>
      <c r="BS251" s="32">
        <f>IF($BF251&gt;$Y$7,"",IF(AND($BF251=$Y$7,$BG251=23),"",Entrées!N279-Entrées!N278))</f>
        <v>0.5</v>
      </c>
      <c r="BT251" s="32">
        <f>IF($BF251&gt;$Y$7,"",IF(AND($BF251=$Y$7,$BG251=23),"",Entrées!O279-Entrées!O278))</f>
        <v>-84.5</v>
      </c>
      <c r="BU251" s="32">
        <f>IF($BF251&gt;$Y$7,"",IF(AND($BF251=$Y$7,$BG251=23),"",Entrées!P279-Entrées!P278))</f>
        <v>0.5</v>
      </c>
      <c r="BV251" s="32">
        <f>IF($BF251&gt;$Y$7,"",IF(AND($BF251=$Y$7,$BG251=23),"",Entrées!Q279-Entrées!Q278))</f>
        <v>-693</v>
      </c>
      <c r="BW251" s="32">
        <f>IF($BF251&gt;$Y$7,"",IF(AND($BF251=$Y$7,$BG251=23),"",Entrées!R279-Entrées!R278))</f>
        <v>-3</v>
      </c>
      <c r="BX251" s="32">
        <f>IF($BF251&gt;$Y$7,"",IF(AND($BF251=$Y$7,$BG251=23),"",Entrées!S279-Entrées!S278))</f>
        <v>0</v>
      </c>
      <c r="BY251" s="32">
        <f>IF($BF251&gt;$Y$7,"",IF(AND($BF251=$Y$7,$BG251=23),"",Entrées!T279-Entrées!T278))</f>
        <v>0</v>
      </c>
      <c r="BZ251" s="32">
        <f>IF($BF251&gt;$Y$7,"",IF(AND($BF251=$Y$7,$BG251=23),"",Entrées!U279-Entrées!U278))</f>
        <v>7</v>
      </c>
      <c r="CA251" s="32">
        <f>IF($BF251&gt;$Y$7,"",IF(AND($BF251=$Y$7,$BG251=23),"",Entrées!V279-Entrées!V278))</f>
        <v>-46</v>
      </c>
      <c r="CB251" s="4"/>
      <c r="CC251" s="4"/>
      <c r="CD251" s="33">
        <f>IF($BF251&lt;=$Y$7,Entrées!J278/CD$2,"")</f>
        <v>0.65118421052631581</v>
      </c>
      <c r="CE251" s="33">
        <f>IF($BF251&lt;=$Y$7,Entrées!K278/CE$2,"")</f>
        <v>0</v>
      </c>
      <c r="CF251" s="11">
        <f t="shared" si="242"/>
        <v>7600</v>
      </c>
      <c r="CG251" s="11">
        <f t="shared" si="243"/>
        <v>4200</v>
      </c>
      <c r="CH251" s="52">
        <f t="shared" si="244"/>
        <v>0.26950009137426939</v>
      </c>
      <c r="CI251" s="52">
        <f t="shared" si="245"/>
        <v>0.11132787698412699</v>
      </c>
      <c r="CK251" s="11"/>
      <c r="CL251" s="4"/>
      <c r="CM251" s="11"/>
      <c r="CN251" s="11"/>
      <c r="CO251" s="4"/>
    </row>
    <row r="252" spans="1:93">
      <c r="A252" s="11" t="str">
        <f>"AD"&amp;A250</f>
        <v>AD234</v>
      </c>
      <c r="C252" s="11">
        <f t="shared" si="278"/>
        <v>7</v>
      </c>
      <c r="D252" s="27">
        <f t="shared" si="275"/>
        <v>19</v>
      </c>
      <c r="E252" s="28">
        <f ca="1">IF($D252&gt;$D$8,"",INDIRECT(ADDRESS(ROW(Entrées!$C$37)+($D252-1)*24+E$11,COLUMN(Entrées!$C$37)+($C252-1),4,TRUE,"Entrées")))</f>
        <v>42556.5</v>
      </c>
      <c r="F252" s="28">
        <f ca="1">IF($D252&gt;$D$8,"",INDIRECT(ADDRESS(ROW(Entrées!$C$37)+($D252-1)*24+F$11,COLUMN(Entrées!$C$37)+($C252-1),4,TRUE,"Entrées")))</f>
        <v>40934.5</v>
      </c>
      <c r="G252" s="28">
        <f ca="1">IF($D252&gt;$D$8,"",INDIRECT(ADDRESS(ROW(Entrées!$C$37)+($D252-1)*24+G$11,COLUMN(Entrées!$C$37)+($C252-1),4,TRUE,"Entrées")))</f>
        <v>39052.5</v>
      </c>
      <c r="H252" s="28">
        <f ca="1">IF($D252&gt;$D$8,"",INDIRECT(ADDRESS(ROW(Entrées!$C$37)+($D252-1)*24+H$11,COLUMN(Entrées!$C$37)+($C252-1),4,TRUE,"Entrées")))</f>
        <v>36734</v>
      </c>
      <c r="I252" s="28">
        <f ca="1">IF($D252&gt;$D$8,"",INDIRECT(ADDRESS(ROW(Entrées!$C$37)+($D252-1)*24+I$11,COLUMN(Entrées!$C$37)+($C252-1),4,TRUE,"Entrées")))</f>
        <v>37122.5</v>
      </c>
      <c r="J252" s="28">
        <f ca="1">IF($D252&gt;$D$8,"",INDIRECT(ADDRESS(ROW(Entrées!$C$37)+($D252-1)*24+J$11,COLUMN(Entrées!$C$37)+($C252-1),4,TRUE,"Entrées")))</f>
        <v>39629.5</v>
      </c>
      <c r="K252" s="28">
        <f ca="1">IF($D252&gt;$D$8,"",INDIRECT(ADDRESS(ROW(Entrées!$C$37)+($D252-1)*24+K$11,COLUMN(Entrées!$C$37)+($C252-1),4,TRUE,"Entrées")))</f>
        <v>42952</v>
      </c>
      <c r="L252" s="28">
        <f ca="1">IF($D252&gt;$D$8,"",INDIRECT(ADDRESS(ROW(Entrées!$C$37)+($D252-1)*24+L$11,COLUMN(Entrées!$C$37)+($C252-1),4,TRUE,"Entrées")))</f>
        <v>44599.5</v>
      </c>
      <c r="M252" s="28">
        <f ca="1">IF($D252&gt;$D$8,"",INDIRECT(ADDRESS(ROW(Entrées!$C$37)+($D252-1)*24+M$11,COLUMN(Entrées!$C$37)+($C252-1),4,TRUE,"Entrées")))</f>
        <v>45059.5</v>
      </c>
      <c r="N252" s="28">
        <f ca="1">IF($D252&gt;$D$8,"",INDIRECT(ADDRESS(ROW(Entrées!$C$37)+($D252-1)*24+N$11,COLUMN(Entrées!$C$37)+($C252-1),4,TRUE,"Entrées")))</f>
        <v>45170</v>
      </c>
      <c r="O252" s="28">
        <f ca="1">IF($D252&gt;$D$8,"",INDIRECT(ADDRESS(ROW(Entrées!$C$37)+($D252-1)*24+O$11,COLUMN(Entrées!$C$37)+($C252-1),4,TRUE,"Entrées")))</f>
        <v>45153</v>
      </c>
      <c r="P252" s="28">
        <f ca="1">IF($D252&gt;$D$8,"",INDIRECT(ADDRESS(ROW(Entrées!$C$37)+($D252-1)*24+P$11,COLUMN(Entrées!$C$37)+($C252-1),4,TRUE,"Entrées")))</f>
        <v>45270.5</v>
      </c>
      <c r="Q252" s="28">
        <f ca="1">IF($D252&gt;$D$8,"",INDIRECT(ADDRESS(ROW(Entrées!$C$37)+($D252-1)*24+Q$11,COLUMN(Entrées!$C$37)+($C252-1),4,TRUE,"Entrées")))</f>
        <v>45213.5</v>
      </c>
      <c r="R252" s="28">
        <f ca="1">IF($D252&gt;$D$8,"",INDIRECT(ADDRESS(ROW(Entrées!$C$37)+($D252-1)*24+R$11,COLUMN(Entrées!$C$37)+($C252-1),4,TRUE,"Entrées")))</f>
        <v>45142.5</v>
      </c>
      <c r="S252" s="28">
        <f ca="1">IF($D252&gt;$D$8,"",INDIRECT(ADDRESS(ROW(Entrées!$C$37)+($D252-1)*24+S$11,COLUMN(Entrées!$C$37)+($C252-1),4,TRUE,"Entrées")))</f>
        <v>45120.5</v>
      </c>
      <c r="T252" s="28">
        <f ca="1">IF($D252&gt;$D$8,"",INDIRECT(ADDRESS(ROW(Entrées!$C$37)+($D252-1)*24+T$11,COLUMN(Entrées!$C$37)+($C252-1),4,TRUE,"Entrées")))</f>
        <v>44968</v>
      </c>
      <c r="U252" s="28">
        <f ca="1">IF($D252&gt;$D$8,"",INDIRECT(ADDRESS(ROW(Entrées!$C$37)+($D252-1)*24+U$11,COLUMN(Entrées!$C$37)+($C252-1),4,TRUE,"Entrées")))</f>
        <v>44727.5</v>
      </c>
      <c r="V252" s="28">
        <f ca="1">IF($D252&gt;$D$8,"",INDIRECT(ADDRESS(ROW(Entrées!$C$37)+($D252-1)*24+V$11,COLUMN(Entrées!$C$37)+($C252-1),4,TRUE,"Entrées")))</f>
        <v>44326.5</v>
      </c>
      <c r="W252" s="28">
        <f ca="1">IF($D252&gt;$D$8,"",INDIRECT(ADDRESS(ROW(Entrées!$C$37)+($D252-1)*24+W$11,COLUMN(Entrées!$C$37)+($C252-1),4,TRUE,"Entrées")))</f>
        <v>44191</v>
      </c>
      <c r="X252" s="28">
        <f ca="1">IF($D252&gt;$D$8,"",INDIRECT(ADDRESS(ROW(Entrées!$C$37)+($D252-1)*24+X$11,COLUMN(Entrées!$C$37)+($C252-1),4,TRUE,"Entrées")))</f>
        <v>44658.5</v>
      </c>
      <c r="Y252" s="28">
        <f ca="1">IF($D252&gt;$D$8,"",INDIRECT(ADDRESS(ROW(Entrées!$C$37)+($D252-1)*24+Y$11,COLUMN(Entrées!$C$37)+($C252-1),4,TRUE,"Entrées")))</f>
        <v>44284.5</v>
      </c>
      <c r="Z252" s="28">
        <f ca="1">IF($D252&gt;$D$8,"",INDIRECT(ADDRESS(ROW(Entrées!$C$37)+($D252-1)*24+Z$11,COLUMN(Entrées!$C$37)+($C252-1),4,TRUE,"Entrées")))</f>
        <v>44307.5</v>
      </c>
      <c r="AA252" s="28">
        <f ca="1">IF($D252&gt;$D$8,"",INDIRECT(ADDRESS(ROW(Entrées!$C$37)+($D252-1)*24+AA$11,COLUMN(Entrées!$C$37)+($C252-1),4,TRUE,"Entrées")))</f>
        <v>43539</v>
      </c>
      <c r="AB252" s="28">
        <f ca="1">IF($D252&gt;$D$8,"",INDIRECT(ADDRESS(ROW(Entrées!$C$37)+($D252-1)*24+AB$11,COLUMN(Entrées!$C$37)+($C252-1),4,TRUE,"Entrées")))</f>
        <v>43501.5</v>
      </c>
      <c r="AC252" s="11"/>
      <c r="AD252" s="40">
        <f t="shared" ca="1" si="274"/>
        <v>43258.9375</v>
      </c>
      <c r="AE252" s="40">
        <f t="shared" ca="1" si="276"/>
        <v>45270.5</v>
      </c>
      <c r="AF252" s="40">
        <f t="shared" ca="1" si="277"/>
        <v>36734</v>
      </c>
      <c r="AG252" s="4"/>
      <c r="AH252" s="11">
        <f>Entrées!A279</f>
        <v>11</v>
      </c>
      <c r="AI252" s="13">
        <f>Entrées!B279</f>
        <v>2</v>
      </c>
      <c r="AJ252" s="31">
        <f t="shared" ca="1" si="246"/>
        <v>55625.834722222207</v>
      </c>
      <c r="AK252" s="31">
        <f t="shared" ca="1" si="222"/>
        <v>55155.277777777781</v>
      </c>
      <c r="AL252" s="31">
        <f t="shared" ca="1" si="223"/>
        <v>55132.569444444431</v>
      </c>
      <c r="AM252" s="31">
        <f t="shared" ca="1" si="224"/>
        <v>439.35972222222233</v>
      </c>
      <c r="AN252" s="31">
        <f t="shared" ca="1" si="225"/>
        <v>2143.2847222222222</v>
      </c>
      <c r="AO252" s="31">
        <f t="shared" ca="1" si="226"/>
        <v>1711.4715277777773</v>
      </c>
      <c r="AP252" s="31">
        <f t="shared" ca="1" si="227"/>
        <v>43686.806944444448</v>
      </c>
      <c r="AQ252" s="31">
        <f t="shared" ca="1" si="228"/>
        <v>2048.2006944444447</v>
      </c>
      <c r="AR252" s="31">
        <f t="shared" ca="1" si="229"/>
        <v>467.57708333333329</v>
      </c>
      <c r="AS252" s="31">
        <f t="shared" ca="1" si="230"/>
        <v>9872.0041666666693</v>
      </c>
      <c r="AT252" s="31">
        <f t="shared" ca="1" si="231"/>
        <v>-752.91041666666672</v>
      </c>
      <c r="AU252" s="31">
        <f t="shared" ca="1" si="232"/>
        <v>580.30277777777769</v>
      </c>
      <c r="AV252" s="31">
        <f t="shared" ca="1" si="233"/>
        <v>-4570.3041666666659</v>
      </c>
      <c r="AW252" s="31">
        <f t="shared" ca="1" si="234"/>
        <v>53.39583333333335</v>
      </c>
      <c r="AX252" s="31">
        <f t="shared" ca="1" si="235"/>
        <v>1401.9361111111111</v>
      </c>
      <c r="AY252" s="31">
        <f t="shared" ca="1" si="236"/>
        <v>-1132.0805555555555</v>
      </c>
      <c r="AZ252" s="31">
        <f t="shared" ca="1" si="237"/>
        <v>-2177.1819444444441</v>
      </c>
      <c r="BA252" s="31">
        <f t="shared" ca="1" si="238"/>
        <v>644.8125</v>
      </c>
      <c r="BB252" s="31">
        <f t="shared" ca="1" si="239"/>
        <v>-1410.101388888889</v>
      </c>
      <c r="BC252" s="31">
        <f t="shared" ca="1" si="240"/>
        <v>-1800.2902777777781</v>
      </c>
      <c r="BD252" s="11"/>
      <c r="BE252" s="4"/>
      <c r="BF252" s="11">
        <f t="shared" si="241"/>
        <v>11</v>
      </c>
      <c r="BG252" s="11">
        <f t="shared" si="247"/>
        <v>2</v>
      </c>
      <c r="BH252" s="32">
        <f>IF($BF252&gt;$Y$7,"",IF(AND($BF252=$Y$7,$BG252=23),"",Entrées!C280-Entrées!C279))</f>
        <v>-2802.5</v>
      </c>
      <c r="BI252" s="32">
        <f>IF($BF252&gt;$Y$7,"",IF(AND($BF252=$Y$7,$BG252=23),"",Entrées!D280-Entrées!D279))</f>
        <v>-3250</v>
      </c>
      <c r="BJ252" s="32">
        <f>IF($BF252&gt;$Y$7,"",IF(AND($BF252=$Y$7,$BG252=23),"",Entrées!E280-Entrées!E279))</f>
        <v>-2800</v>
      </c>
      <c r="BK252" s="32">
        <f>IF($BF252&gt;$Y$7,"",IF(AND($BF252=$Y$7,$BG252=23),"",Entrées!F280-Entrées!F279))</f>
        <v>1</v>
      </c>
      <c r="BL252" s="32">
        <f>IF($BF252&gt;$Y$7,"",IF(AND($BF252=$Y$7,$BG252=23),"",Entrées!G280-Entrées!G279))</f>
        <v>-300.5</v>
      </c>
      <c r="BM252" s="32">
        <f>IF($BF252&gt;$Y$7,"",IF(AND($BF252=$Y$7,$BG252=23),"",Entrées!H280-Entrées!H279))</f>
        <v>0.5</v>
      </c>
      <c r="BN252" s="32">
        <f>IF($BF252&gt;$Y$7,"",IF(AND($BF252=$Y$7,$BG252=23),"",Entrées!I280-Entrées!I279))</f>
        <v>-319</v>
      </c>
      <c r="BO252" s="32">
        <f>IF($BF252&gt;$Y$7,"",IF(AND($BF252=$Y$7,$BG252=23),"",Entrées!J280-Entrées!J279))</f>
        <v>-268</v>
      </c>
      <c r="BP252" s="32">
        <f>IF($BF252&gt;$Y$7,"",IF(AND($BF252=$Y$7,$BG252=23),"",Entrées!K280-Entrées!K279))</f>
        <v>0</v>
      </c>
      <c r="BQ252" s="32">
        <f>IF($BF252&gt;$Y$7,"",IF(AND($BF252=$Y$7,$BG252=23),"",Entrées!L280-Entrées!L279))</f>
        <v>-181.5</v>
      </c>
      <c r="BR252" s="32">
        <f>IF($BF252&gt;$Y$7,"",IF(AND($BF252=$Y$7,$BG252=23),"",Entrées!M280-Entrées!M279))</f>
        <v>7</v>
      </c>
      <c r="BS252" s="32">
        <f>IF($BF252&gt;$Y$7,"",IF(AND($BF252=$Y$7,$BG252=23),"",Entrées!N280-Entrées!N279))</f>
        <v>-11.5</v>
      </c>
      <c r="BT252" s="32">
        <f>IF($BF252&gt;$Y$7,"",IF(AND($BF252=$Y$7,$BG252=23),"",Entrées!O280-Entrées!O279))</f>
        <v>-1731.5</v>
      </c>
      <c r="BU252" s="32">
        <f>IF($BF252&gt;$Y$7,"",IF(AND($BF252=$Y$7,$BG252=23),"",Entrées!P280-Entrées!P279))</f>
        <v>-3.5</v>
      </c>
      <c r="BV252" s="32">
        <f>IF($BF252&gt;$Y$7,"",IF(AND($BF252=$Y$7,$BG252=23),"",Entrées!Q280-Entrées!Q279))</f>
        <v>-1634</v>
      </c>
      <c r="BW252" s="32">
        <f>IF($BF252&gt;$Y$7,"",IF(AND($BF252=$Y$7,$BG252=23),"",Entrées!R280-Entrées!R279))</f>
        <v>0</v>
      </c>
      <c r="BX252" s="32">
        <f>IF($BF252&gt;$Y$7,"",IF(AND($BF252=$Y$7,$BG252=23),"",Entrées!S280-Entrées!S279))</f>
        <v>0</v>
      </c>
      <c r="BY252" s="32">
        <f>IF($BF252&gt;$Y$7,"",IF(AND($BF252=$Y$7,$BG252=23),"",Entrées!T280-Entrées!T279))</f>
        <v>0</v>
      </c>
      <c r="BZ252" s="32">
        <f>IF($BF252&gt;$Y$7,"",IF(AND($BF252=$Y$7,$BG252=23),"",Entrées!U280-Entrées!U279))</f>
        <v>-356</v>
      </c>
      <c r="CA252" s="32">
        <f>IF($BF252&gt;$Y$7,"",IF(AND($BF252=$Y$7,$BG252=23),"",Entrées!V280-Entrées!V279))</f>
        <v>-368</v>
      </c>
      <c r="CB252" s="4"/>
      <c r="CC252" s="4"/>
      <c r="CD252" s="33">
        <f>IF($BF252&lt;=$Y$7,Entrées!J279/CD$2,"")</f>
        <v>0.64539473684210524</v>
      </c>
      <c r="CE252" s="33">
        <f>IF($BF252&lt;=$Y$7,Entrées!K279/CE$2,"")</f>
        <v>0</v>
      </c>
      <c r="CF252" s="11">
        <f t="shared" si="242"/>
        <v>7600</v>
      </c>
      <c r="CG252" s="11">
        <f t="shared" si="243"/>
        <v>4200</v>
      </c>
      <c r="CH252" s="52">
        <f t="shared" si="244"/>
        <v>0.26950009137426939</v>
      </c>
      <c r="CI252" s="52">
        <f t="shared" si="245"/>
        <v>0.11132787698412699</v>
      </c>
      <c r="CK252" s="11"/>
      <c r="CL252" s="4"/>
      <c r="CM252" s="11"/>
      <c r="CN252" s="11"/>
      <c r="CO252" s="4"/>
    </row>
    <row r="253" spans="1:93">
      <c r="A253" s="11" t="str">
        <f>"AD"&amp;A251</f>
        <v>AD263</v>
      </c>
      <c r="C253" s="11">
        <f t="shared" si="278"/>
        <v>7</v>
      </c>
      <c r="D253" s="27">
        <f t="shared" si="275"/>
        <v>20</v>
      </c>
      <c r="E253" s="28">
        <f ca="1">IF($D253&gt;$D$8,"",INDIRECT(ADDRESS(ROW(Entrées!$C$37)+($D253-1)*24+E$11,COLUMN(Entrées!$C$37)+($C253-1),4,TRUE,"Entrées")))</f>
        <v>43010</v>
      </c>
      <c r="F253" s="28">
        <f ca="1">IF($D253&gt;$D$8,"",INDIRECT(ADDRESS(ROW(Entrées!$C$37)+($D253-1)*24+F$11,COLUMN(Entrées!$C$37)+($C253-1),4,TRUE,"Entrées")))</f>
        <v>42208.5</v>
      </c>
      <c r="G253" s="28">
        <f ca="1">IF($D253&gt;$D$8,"",INDIRECT(ADDRESS(ROW(Entrées!$C$37)+($D253-1)*24+G$11,COLUMN(Entrées!$C$37)+($C253-1),4,TRUE,"Entrées")))</f>
        <v>41538.5</v>
      </c>
      <c r="H253" s="28">
        <f ca="1">IF($D253&gt;$D$8,"",INDIRECT(ADDRESS(ROW(Entrées!$C$37)+($D253-1)*24+H$11,COLUMN(Entrées!$C$37)+($C253-1),4,TRUE,"Entrées")))</f>
        <v>40904.5</v>
      </c>
      <c r="I253" s="28">
        <f ca="1">IF($D253&gt;$D$8,"",INDIRECT(ADDRESS(ROW(Entrées!$C$37)+($D253-1)*24+I$11,COLUMN(Entrées!$C$37)+($C253-1),4,TRUE,"Entrées")))</f>
        <v>40391.5</v>
      </c>
      <c r="J253" s="28">
        <f ca="1">IF($D253&gt;$D$8,"",INDIRECT(ADDRESS(ROW(Entrées!$C$37)+($D253-1)*24+J$11,COLUMN(Entrées!$C$37)+($C253-1),4,TRUE,"Entrées")))</f>
        <v>40282</v>
      </c>
      <c r="K253" s="28">
        <f ca="1">IF($D253&gt;$D$8,"",INDIRECT(ADDRESS(ROW(Entrées!$C$37)+($D253-1)*24+K$11,COLUMN(Entrées!$C$37)+($C253-1),4,TRUE,"Entrées")))</f>
        <v>40852.5</v>
      </c>
      <c r="L253" s="28">
        <f ca="1">IF($D253&gt;$D$8,"",INDIRECT(ADDRESS(ROW(Entrées!$C$37)+($D253-1)*24+L$11,COLUMN(Entrées!$C$37)+($C253-1),4,TRUE,"Entrées")))</f>
        <v>41466.5</v>
      </c>
      <c r="M253" s="28">
        <f ca="1">IF($D253&gt;$D$8,"",INDIRECT(ADDRESS(ROW(Entrées!$C$37)+($D253-1)*24+M$11,COLUMN(Entrées!$C$37)+($C253-1),4,TRUE,"Entrées")))</f>
        <v>42438</v>
      </c>
      <c r="N253" s="28">
        <f ca="1">IF($D253&gt;$D$8,"",INDIRECT(ADDRESS(ROW(Entrées!$C$37)+($D253-1)*24+N$11,COLUMN(Entrées!$C$37)+($C253-1),4,TRUE,"Entrées")))</f>
        <v>42779.5</v>
      </c>
      <c r="O253" s="28">
        <f ca="1">IF($D253&gt;$D$8,"",INDIRECT(ADDRESS(ROW(Entrées!$C$37)+($D253-1)*24+O$11,COLUMN(Entrées!$C$37)+($C253-1),4,TRUE,"Entrées")))</f>
        <v>42724</v>
      </c>
      <c r="P253" s="28">
        <f ca="1">IF($D253&gt;$D$8,"",INDIRECT(ADDRESS(ROW(Entrées!$C$37)+($D253-1)*24+P$11,COLUMN(Entrées!$C$37)+($C253-1),4,TRUE,"Entrées")))</f>
        <v>42737.5</v>
      </c>
      <c r="Q253" s="28">
        <f ca="1">IF($D253&gt;$D$8,"",INDIRECT(ADDRESS(ROW(Entrées!$C$37)+($D253-1)*24+Q$11,COLUMN(Entrées!$C$37)+($C253-1),4,TRUE,"Entrées")))</f>
        <v>42678</v>
      </c>
      <c r="R253" s="28">
        <f ca="1">IF($D253&gt;$D$8,"",INDIRECT(ADDRESS(ROW(Entrées!$C$37)+($D253-1)*24+R$11,COLUMN(Entrées!$C$37)+($C253-1),4,TRUE,"Entrées")))</f>
        <v>42865</v>
      </c>
      <c r="S253" s="28">
        <f ca="1">IF($D253&gt;$D$8,"",INDIRECT(ADDRESS(ROW(Entrées!$C$37)+($D253-1)*24+S$11,COLUMN(Entrées!$C$37)+($C253-1),4,TRUE,"Entrées")))</f>
        <v>42229.5</v>
      </c>
      <c r="T253" s="28">
        <f ca="1">IF($D253&gt;$D$8,"",INDIRECT(ADDRESS(ROW(Entrées!$C$37)+($D253-1)*24+T$11,COLUMN(Entrées!$C$37)+($C253-1),4,TRUE,"Entrées")))</f>
        <v>42028.5</v>
      </c>
      <c r="U253" s="28">
        <f ca="1">IF($D253&gt;$D$8,"",INDIRECT(ADDRESS(ROW(Entrées!$C$37)+($D253-1)*24+U$11,COLUMN(Entrées!$C$37)+($C253-1),4,TRUE,"Entrées")))</f>
        <v>41727.5</v>
      </c>
      <c r="V253" s="28">
        <f ca="1">IF($D253&gt;$D$8,"",INDIRECT(ADDRESS(ROW(Entrées!$C$37)+($D253-1)*24+V$11,COLUMN(Entrées!$C$37)+($C253-1),4,TRUE,"Entrées")))</f>
        <v>41680</v>
      </c>
      <c r="W253" s="28">
        <f ca="1">IF($D253&gt;$D$8,"",INDIRECT(ADDRESS(ROW(Entrées!$C$37)+($D253-1)*24+W$11,COLUMN(Entrées!$C$37)+($C253-1),4,TRUE,"Entrées")))</f>
        <v>42173</v>
      </c>
      <c r="X253" s="28">
        <f ca="1">IF($D253&gt;$D$8,"",INDIRECT(ADDRESS(ROW(Entrées!$C$37)+($D253-1)*24+X$11,COLUMN(Entrées!$C$37)+($C253-1),4,TRUE,"Entrées")))</f>
        <v>43013.5</v>
      </c>
      <c r="Y253" s="28">
        <f ca="1">IF($D253&gt;$D$8,"",INDIRECT(ADDRESS(ROW(Entrées!$C$37)+($D253-1)*24+Y$11,COLUMN(Entrées!$C$37)+($C253-1),4,TRUE,"Entrées")))</f>
        <v>42953.5</v>
      </c>
      <c r="Z253" s="28">
        <f ca="1">IF($D253&gt;$D$8,"",INDIRECT(ADDRESS(ROW(Entrées!$C$37)+($D253-1)*24+Z$11,COLUMN(Entrées!$C$37)+($C253-1),4,TRUE,"Entrées")))</f>
        <v>43249.5</v>
      </c>
      <c r="AA253" s="28">
        <f ca="1">IF($D253&gt;$D$8,"",INDIRECT(ADDRESS(ROW(Entrées!$C$37)+($D253-1)*24+AA$11,COLUMN(Entrées!$C$37)+($C253-1),4,TRUE,"Entrées")))</f>
        <v>42747.5</v>
      </c>
      <c r="AB253" s="28">
        <f ca="1">IF($D253&gt;$D$8,"",INDIRECT(ADDRESS(ROW(Entrées!$C$37)+($D253-1)*24+AB$11,COLUMN(Entrées!$C$37)+($C253-1),4,TRUE,"Entrées")))</f>
        <v>42911.5</v>
      </c>
      <c r="AC253" s="11"/>
      <c r="AD253" s="40">
        <f t="shared" ca="1" si="274"/>
        <v>42149.583333333336</v>
      </c>
      <c r="AE253" s="40">
        <f t="shared" ca="1" si="276"/>
        <v>43249.5</v>
      </c>
      <c r="AF253" s="40">
        <f t="shared" ca="1" si="277"/>
        <v>40282</v>
      </c>
      <c r="AG253" s="4"/>
      <c r="AH253" s="11">
        <f>Entrées!A280</f>
        <v>11</v>
      </c>
      <c r="AI253" s="13">
        <f>Entrées!B280</f>
        <v>3</v>
      </c>
      <c r="AJ253" s="31">
        <f t="shared" ca="1" si="246"/>
        <v>55625.834722222207</v>
      </c>
      <c r="AK253" s="31">
        <f t="shared" ca="1" si="222"/>
        <v>55155.277777777781</v>
      </c>
      <c r="AL253" s="31">
        <f t="shared" ca="1" si="223"/>
        <v>55132.569444444431</v>
      </c>
      <c r="AM253" s="31">
        <f t="shared" ca="1" si="224"/>
        <v>439.35972222222233</v>
      </c>
      <c r="AN253" s="31">
        <f t="shared" ca="1" si="225"/>
        <v>2143.2847222222222</v>
      </c>
      <c r="AO253" s="31">
        <f t="shared" ca="1" si="226"/>
        <v>1711.4715277777773</v>
      </c>
      <c r="AP253" s="31">
        <f t="shared" ca="1" si="227"/>
        <v>43686.806944444448</v>
      </c>
      <c r="AQ253" s="31">
        <f t="shared" ca="1" si="228"/>
        <v>2048.2006944444447</v>
      </c>
      <c r="AR253" s="31">
        <f t="shared" ca="1" si="229"/>
        <v>467.57708333333329</v>
      </c>
      <c r="AS253" s="31">
        <f t="shared" ca="1" si="230"/>
        <v>9872.0041666666693</v>
      </c>
      <c r="AT253" s="31">
        <f t="shared" ca="1" si="231"/>
        <v>-752.91041666666672</v>
      </c>
      <c r="AU253" s="31">
        <f t="shared" ca="1" si="232"/>
        <v>580.30277777777769</v>
      </c>
      <c r="AV253" s="31">
        <f t="shared" ca="1" si="233"/>
        <v>-4570.3041666666659</v>
      </c>
      <c r="AW253" s="31">
        <f t="shared" ca="1" si="234"/>
        <v>53.39583333333335</v>
      </c>
      <c r="AX253" s="31">
        <f t="shared" ca="1" si="235"/>
        <v>1401.9361111111111</v>
      </c>
      <c r="AY253" s="31">
        <f t="shared" ca="1" si="236"/>
        <v>-1132.0805555555555</v>
      </c>
      <c r="AZ253" s="31">
        <f t="shared" ca="1" si="237"/>
        <v>-2177.1819444444441</v>
      </c>
      <c r="BA253" s="31">
        <f t="shared" ca="1" si="238"/>
        <v>644.8125</v>
      </c>
      <c r="BB253" s="31">
        <f t="shared" ca="1" si="239"/>
        <v>-1410.101388888889</v>
      </c>
      <c r="BC253" s="31">
        <f t="shared" ca="1" si="240"/>
        <v>-1800.2902777777781</v>
      </c>
      <c r="BD253" s="11"/>
      <c r="BE253" s="4"/>
      <c r="BF253" s="11">
        <f t="shared" si="241"/>
        <v>11</v>
      </c>
      <c r="BG253" s="11">
        <f t="shared" si="247"/>
        <v>3</v>
      </c>
      <c r="BH253" s="32">
        <f>IF($BF253&gt;$Y$7,"",IF(AND($BF253=$Y$7,$BG253=23),"",Entrées!C281-Entrées!C280))</f>
        <v>-2036</v>
      </c>
      <c r="BI253" s="32">
        <f>IF($BF253&gt;$Y$7,"",IF(AND($BF253=$Y$7,$BG253=23),"",Entrées!D281-Entrées!D280))</f>
        <v>-1737.5</v>
      </c>
      <c r="BJ253" s="32">
        <f>IF($BF253&gt;$Y$7,"",IF(AND($BF253=$Y$7,$BG253=23),"",Entrées!E281-Entrées!E280))</f>
        <v>-1675</v>
      </c>
      <c r="BK253" s="32">
        <f>IF($BF253&gt;$Y$7,"",IF(AND($BF253=$Y$7,$BG253=23),"",Entrées!F281-Entrées!F280))</f>
        <v>-1</v>
      </c>
      <c r="BL253" s="32">
        <f>IF($BF253&gt;$Y$7,"",IF(AND($BF253=$Y$7,$BG253=23),"",Entrées!G281-Entrées!G280))</f>
        <v>-635</v>
      </c>
      <c r="BM253" s="32">
        <f>IF($BF253&gt;$Y$7,"",IF(AND($BF253=$Y$7,$BG253=23),"",Entrées!H281-Entrées!H280))</f>
        <v>-22.5</v>
      </c>
      <c r="BN253" s="32">
        <f>IF($BF253&gt;$Y$7,"",IF(AND($BF253=$Y$7,$BG253=23),"",Entrées!I281-Entrées!I280))</f>
        <v>265.5</v>
      </c>
      <c r="BO253" s="32">
        <f>IF($BF253&gt;$Y$7,"",IF(AND($BF253=$Y$7,$BG253=23),"",Entrées!J281-Entrées!J280))</f>
        <v>-197.5</v>
      </c>
      <c r="BP253" s="32">
        <f>IF($BF253&gt;$Y$7,"",IF(AND($BF253=$Y$7,$BG253=23),"",Entrées!K281-Entrées!K280))</f>
        <v>0</v>
      </c>
      <c r="BQ253" s="32">
        <f>IF($BF253&gt;$Y$7,"",IF(AND($BF253=$Y$7,$BG253=23),"",Entrées!L281-Entrées!L280))</f>
        <v>7</v>
      </c>
      <c r="BR253" s="32">
        <f>IF($BF253&gt;$Y$7,"",IF(AND($BF253=$Y$7,$BG253=23),"",Entrées!M281-Entrées!M280))</f>
        <v>4</v>
      </c>
      <c r="BS253" s="32">
        <f>IF($BF253&gt;$Y$7,"",IF(AND($BF253=$Y$7,$BG253=23),"",Entrées!N281-Entrées!N280))</f>
        <v>-0.5</v>
      </c>
      <c r="BT253" s="32">
        <f>IF($BF253&gt;$Y$7,"",IF(AND($BF253=$Y$7,$BG253=23),"",Entrées!O281-Entrées!O280))</f>
        <v>-1456.5</v>
      </c>
      <c r="BU253" s="32">
        <f>IF($BF253&gt;$Y$7,"",IF(AND($BF253=$Y$7,$BG253=23),"",Entrées!P281-Entrées!P280))</f>
        <v>-10</v>
      </c>
      <c r="BV253" s="32">
        <f>IF($BF253&gt;$Y$7,"",IF(AND($BF253=$Y$7,$BG253=23),"",Entrées!Q281-Entrées!Q280))</f>
        <v>-195</v>
      </c>
      <c r="BW253" s="32">
        <f>IF($BF253&gt;$Y$7,"",IF(AND($BF253=$Y$7,$BG253=23),"",Entrées!R281-Entrées!R280))</f>
        <v>0</v>
      </c>
      <c r="BX253" s="32">
        <f>IF($BF253&gt;$Y$7,"",IF(AND($BF253=$Y$7,$BG253=23),"",Entrées!S281-Entrées!S280))</f>
        <v>0</v>
      </c>
      <c r="BY253" s="32">
        <f>IF($BF253&gt;$Y$7,"",IF(AND($BF253=$Y$7,$BG253=23),"",Entrées!T281-Entrées!T280))</f>
        <v>0</v>
      </c>
      <c r="BZ253" s="32">
        <f>IF($BF253&gt;$Y$7,"",IF(AND($BF253=$Y$7,$BG253=23),"",Entrées!U281-Entrées!U280))</f>
        <v>-528</v>
      </c>
      <c r="CA253" s="32">
        <f>IF($BF253&gt;$Y$7,"",IF(AND($BF253=$Y$7,$BG253=23),"",Entrées!V281-Entrées!V280))</f>
        <v>-39</v>
      </c>
      <c r="CB253" s="4"/>
      <c r="CC253" s="4"/>
      <c r="CD253" s="33">
        <f>IF($BF253&lt;=$Y$7,Entrées!J280/CD$2,"")</f>
        <v>0.61013157894736847</v>
      </c>
      <c r="CE253" s="33">
        <f>IF($BF253&lt;=$Y$7,Entrées!K280/CE$2,"")</f>
        <v>0</v>
      </c>
      <c r="CF253" s="11">
        <f t="shared" si="242"/>
        <v>7600</v>
      </c>
      <c r="CG253" s="11">
        <f t="shared" si="243"/>
        <v>4200</v>
      </c>
      <c r="CH253" s="52">
        <f t="shared" si="244"/>
        <v>0.26950009137426939</v>
      </c>
      <c r="CI253" s="52">
        <f t="shared" si="245"/>
        <v>0.11132787698412699</v>
      </c>
      <c r="CK253" s="11"/>
      <c r="CL253" s="4"/>
      <c r="CM253" s="11"/>
      <c r="CN253" s="11"/>
      <c r="CO253" s="4"/>
    </row>
    <row r="254" spans="1:93">
      <c r="A254" s="11" t="str">
        <f>"AE"&amp;A250</f>
        <v>AE234</v>
      </c>
      <c r="C254" s="11">
        <f t="shared" si="278"/>
        <v>7</v>
      </c>
      <c r="D254" s="27">
        <f t="shared" si="275"/>
        <v>21</v>
      </c>
      <c r="E254" s="28">
        <f ca="1">IF($D254&gt;$D$8,"",INDIRECT(ADDRESS(ROW(Entrées!$C$37)+($D254-1)*24+E$11,COLUMN(Entrées!$C$37)+($C254-1),4,TRUE,"Entrées")))</f>
        <v>42709</v>
      </c>
      <c r="F254" s="28">
        <f ca="1">IF($D254&gt;$D$8,"",INDIRECT(ADDRESS(ROW(Entrées!$C$37)+($D254-1)*24+F$11,COLUMN(Entrées!$C$37)+($C254-1),4,TRUE,"Entrées")))</f>
        <v>41463.5</v>
      </c>
      <c r="G254" s="28">
        <f ca="1">IF($D254&gt;$D$8,"",INDIRECT(ADDRESS(ROW(Entrées!$C$37)+($D254-1)*24+G$11,COLUMN(Entrées!$C$37)+($C254-1),4,TRUE,"Entrées")))</f>
        <v>40410</v>
      </c>
      <c r="H254" s="28">
        <f ca="1">IF($D254&gt;$D$8,"",INDIRECT(ADDRESS(ROW(Entrées!$C$37)+($D254-1)*24+H$11,COLUMN(Entrées!$C$37)+($C254-1),4,TRUE,"Entrées")))</f>
        <v>38404.5</v>
      </c>
      <c r="I254" s="28">
        <f ca="1">IF($D254&gt;$D$8,"",INDIRECT(ADDRESS(ROW(Entrées!$C$37)+($D254-1)*24+I$11,COLUMN(Entrées!$C$37)+($C254-1),4,TRUE,"Entrées")))</f>
        <v>37629.5</v>
      </c>
      <c r="J254" s="28">
        <f ca="1">IF($D254&gt;$D$8,"",INDIRECT(ADDRESS(ROW(Entrées!$C$37)+($D254-1)*24+J$11,COLUMN(Entrées!$C$37)+($C254-1),4,TRUE,"Entrées")))</f>
        <v>37660.5</v>
      </c>
      <c r="K254" s="28">
        <f ca="1">IF($D254&gt;$D$8,"",INDIRECT(ADDRESS(ROW(Entrées!$C$37)+($D254-1)*24+K$11,COLUMN(Entrées!$C$37)+($C254-1),4,TRUE,"Entrées")))</f>
        <v>38018</v>
      </c>
      <c r="L254" s="28">
        <f ca="1">IF($D254&gt;$D$8,"",INDIRECT(ADDRESS(ROW(Entrées!$C$37)+($D254-1)*24+L$11,COLUMN(Entrées!$C$37)+($C254-1),4,TRUE,"Entrées")))</f>
        <v>38250</v>
      </c>
      <c r="M254" s="28">
        <f ca="1">IF($D254&gt;$D$8,"",INDIRECT(ADDRESS(ROW(Entrées!$C$37)+($D254-1)*24+M$11,COLUMN(Entrées!$C$37)+($C254-1),4,TRUE,"Entrées")))</f>
        <v>39390</v>
      </c>
      <c r="N254" s="28">
        <f ca="1">IF($D254&gt;$D$8,"",INDIRECT(ADDRESS(ROW(Entrées!$C$37)+($D254-1)*24+N$11,COLUMN(Entrées!$C$37)+($C254-1),4,TRUE,"Entrées")))</f>
        <v>40204</v>
      </c>
      <c r="O254" s="28">
        <f ca="1">IF($D254&gt;$D$8,"",INDIRECT(ADDRESS(ROW(Entrées!$C$37)+($D254-1)*24+O$11,COLUMN(Entrées!$C$37)+($C254-1),4,TRUE,"Entrées")))</f>
        <v>40058</v>
      </c>
      <c r="P254" s="28">
        <f ca="1">IF($D254&gt;$D$8,"",INDIRECT(ADDRESS(ROW(Entrées!$C$37)+($D254-1)*24+P$11,COLUMN(Entrées!$C$37)+($C254-1),4,TRUE,"Entrées")))</f>
        <v>39946</v>
      </c>
      <c r="Q254" s="28">
        <f ca="1">IF($D254&gt;$D$8,"",INDIRECT(ADDRESS(ROW(Entrées!$C$37)+($D254-1)*24+Q$11,COLUMN(Entrées!$C$37)+($C254-1),4,TRUE,"Entrées")))</f>
        <v>39690.5</v>
      </c>
      <c r="R254" s="28">
        <f ca="1">IF($D254&gt;$D$8,"",INDIRECT(ADDRESS(ROW(Entrées!$C$37)+($D254-1)*24+R$11,COLUMN(Entrées!$C$37)+($C254-1),4,TRUE,"Entrées")))</f>
        <v>39583</v>
      </c>
      <c r="S254" s="28">
        <f ca="1">IF($D254&gt;$D$8,"",INDIRECT(ADDRESS(ROW(Entrées!$C$37)+($D254-1)*24+S$11,COLUMN(Entrées!$C$37)+($C254-1),4,TRUE,"Entrées")))</f>
        <v>37952</v>
      </c>
      <c r="T254" s="28">
        <f ca="1">IF($D254&gt;$D$8,"",INDIRECT(ADDRESS(ROW(Entrées!$C$37)+($D254-1)*24+T$11,COLUMN(Entrées!$C$37)+($C254-1),4,TRUE,"Entrées")))</f>
        <v>36238</v>
      </c>
      <c r="U254" s="28">
        <f ca="1">IF($D254&gt;$D$8,"",INDIRECT(ADDRESS(ROW(Entrées!$C$37)+($D254-1)*24+U$11,COLUMN(Entrées!$C$37)+($C254-1),4,TRUE,"Entrées")))</f>
        <v>35399.5</v>
      </c>
      <c r="V254" s="28">
        <f ca="1">IF($D254&gt;$D$8,"",INDIRECT(ADDRESS(ROW(Entrées!$C$37)+($D254-1)*24+V$11,COLUMN(Entrées!$C$37)+($C254-1),4,TRUE,"Entrées")))</f>
        <v>35892.5</v>
      </c>
      <c r="W254" s="28">
        <f ca="1">IF($D254&gt;$D$8,"",INDIRECT(ADDRESS(ROW(Entrées!$C$37)+($D254-1)*24+W$11,COLUMN(Entrées!$C$37)+($C254-1),4,TRUE,"Entrées")))</f>
        <v>39166.5</v>
      </c>
      <c r="X254" s="28">
        <f ca="1">IF($D254&gt;$D$8,"",INDIRECT(ADDRESS(ROW(Entrées!$C$37)+($D254-1)*24+X$11,COLUMN(Entrées!$C$37)+($C254-1),4,TRUE,"Entrées")))</f>
        <v>42301.5</v>
      </c>
      <c r="Y254" s="28">
        <f ca="1">IF($D254&gt;$D$8,"",INDIRECT(ADDRESS(ROW(Entrées!$C$37)+($D254-1)*24+Y$11,COLUMN(Entrées!$C$37)+($C254-1),4,TRUE,"Entrées")))</f>
        <v>43116.5</v>
      </c>
      <c r="Z254" s="28">
        <f ca="1">IF($D254&gt;$D$8,"",INDIRECT(ADDRESS(ROW(Entrées!$C$37)+($D254-1)*24+Z$11,COLUMN(Entrées!$C$37)+($C254-1),4,TRUE,"Entrées")))</f>
        <v>43262</v>
      </c>
      <c r="AA254" s="28">
        <f ca="1">IF($D254&gt;$D$8,"",INDIRECT(ADDRESS(ROW(Entrées!$C$37)+($D254-1)*24+AA$11,COLUMN(Entrées!$C$37)+($C254-1),4,TRUE,"Entrées")))</f>
        <v>42865.5</v>
      </c>
      <c r="AB254" s="28">
        <f ca="1">IF($D254&gt;$D$8,"",INDIRECT(ADDRESS(ROW(Entrées!$C$37)+($D254-1)*24+AB$11,COLUMN(Entrées!$C$37)+($C254-1),4,TRUE,"Entrées")))</f>
        <v>43122</v>
      </c>
      <c r="AC254" s="11"/>
      <c r="AD254" s="40">
        <f t="shared" ca="1" si="274"/>
        <v>39697.1875</v>
      </c>
      <c r="AE254" s="40">
        <f t="shared" ca="1" si="276"/>
        <v>43262</v>
      </c>
      <c r="AF254" s="40">
        <f t="shared" ca="1" si="277"/>
        <v>35399.5</v>
      </c>
      <c r="AG254" s="4"/>
      <c r="AH254" s="11">
        <f>Entrées!A281</f>
        <v>11</v>
      </c>
      <c r="AI254" s="13">
        <f>Entrées!B281</f>
        <v>4</v>
      </c>
      <c r="AJ254" s="31">
        <f t="shared" ca="1" si="246"/>
        <v>55625.834722222207</v>
      </c>
      <c r="AK254" s="31">
        <f t="shared" ca="1" si="222"/>
        <v>55155.277777777781</v>
      </c>
      <c r="AL254" s="31">
        <f t="shared" ca="1" si="223"/>
        <v>55132.569444444431</v>
      </c>
      <c r="AM254" s="31">
        <f t="shared" ca="1" si="224"/>
        <v>439.35972222222233</v>
      </c>
      <c r="AN254" s="31">
        <f t="shared" ca="1" si="225"/>
        <v>2143.2847222222222</v>
      </c>
      <c r="AO254" s="31">
        <f t="shared" ca="1" si="226"/>
        <v>1711.4715277777773</v>
      </c>
      <c r="AP254" s="31">
        <f t="shared" ca="1" si="227"/>
        <v>43686.806944444448</v>
      </c>
      <c r="AQ254" s="31">
        <f t="shared" ca="1" si="228"/>
        <v>2048.2006944444447</v>
      </c>
      <c r="AR254" s="31">
        <f t="shared" ca="1" si="229"/>
        <v>467.57708333333329</v>
      </c>
      <c r="AS254" s="31">
        <f t="shared" ca="1" si="230"/>
        <v>9872.0041666666693</v>
      </c>
      <c r="AT254" s="31">
        <f t="shared" ca="1" si="231"/>
        <v>-752.91041666666672</v>
      </c>
      <c r="AU254" s="31">
        <f t="shared" ca="1" si="232"/>
        <v>580.30277777777769</v>
      </c>
      <c r="AV254" s="31">
        <f t="shared" ca="1" si="233"/>
        <v>-4570.3041666666659</v>
      </c>
      <c r="AW254" s="31">
        <f t="shared" ca="1" si="234"/>
        <v>53.39583333333335</v>
      </c>
      <c r="AX254" s="31">
        <f t="shared" ca="1" si="235"/>
        <v>1401.9361111111111</v>
      </c>
      <c r="AY254" s="31">
        <f t="shared" ca="1" si="236"/>
        <v>-1132.0805555555555</v>
      </c>
      <c r="AZ254" s="31">
        <f t="shared" ca="1" si="237"/>
        <v>-2177.1819444444441</v>
      </c>
      <c r="BA254" s="31">
        <f t="shared" ca="1" si="238"/>
        <v>644.8125</v>
      </c>
      <c r="BB254" s="31">
        <f t="shared" ca="1" si="239"/>
        <v>-1410.101388888889</v>
      </c>
      <c r="BC254" s="31">
        <f t="shared" ca="1" si="240"/>
        <v>-1800.2902777777781</v>
      </c>
      <c r="BD254" s="11"/>
      <c r="BE254" s="4"/>
      <c r="BF254" s="11">
        <f t="shared" si="241"/>
        <v>11</v>
      </c>
      <c r="BG254" s="11">
        <f t="shared" si="247"/>
        <v>4</v>
      </c>
      <c r="BH254" s="32">
        <f>IF($BF254&gt;$Y$7,"",IF(AND($BF254=$Y$7,$BG254=23),"",Entrées!C282-Entrées!C281))</f>
        <v>949.5</v>
      </c>
      <c r="BI254" s="32">
        <f>IF($BF254&gt;$Y$7,"",IF(AND($BF254=$Y$7,$BG254=23),"",Entrées!D282-Entrées!D281))</f>
        <v>1487.5</v>
      </c>
      <c r="BJ254" s="32">
        <f>IF($BF254&gt;$Y$7,"",IF(AND($BF254=$Y$7,$BG254=23),"",Entrées!E282-Entrées!E281))</f>
        <v>1475</v>
      </c>
      <c r="BK254" s="32">
        <f>IF($BF254&gt;$Y$7,"",IF(AND($BF254=$Y$7,$BG254=23),"",Entrées!F282-Entrées!F281))</f>
        <v>-0.5</v>
      </c>
      <c r="BL254" s="32">
        <f>IF($BF254&gt;$Y$7,"",IF(AND($BF254=$Y$7,$BG254=23),"",Entrées!G282-Entrées!G281))</f>
        <v>264</v>
      </c>
      <c r="BM254" s="32">
        <f>IF($BF254&gt;$Y$7,"",IF(AND($BF254=$Y$7,$BG254=23),"",Entrées!H282-Entrées!H281))</f>
        <v>-29</v>
      </c>
      <c r="BN254" s="32">
        <f>IF($BF254&gt;$Y$7,"",IF(AND($BF254=$Y$7,$BG254=23),"",Entrées!I282-Entrées!I281))</f>
        <v>117.5</v>
      </c>
      <c r="BO254" s="32">
        <f>IF($BF254&gt;$Y$7,"",IF(AND($BF254=$Y$7,$BG254=23),"",Entrées!J282-Entrées!J281))</f>
        <v>14</v>
      </c>
      <c r="BP254" s="32">
        <f>IF($BF254&gt;$Y$7,"",IF(AND($BF254=$Y$7,$BG254=23),"",Entrées!K282-Entrées!K281))</f>
        <v>0</v>
      </c>
      <c r="BQ254" s="32">
        <f>IF($BF254&gt;$Y$7,"",IF(AND($BF254=$Y$7,$BG254=23),"",Entrées!L282-Entrées!L281))</f>
        <v>11</v>
      </c>
      <c r="BR254" s="32">
        <f>IF($BF254&gt;$Y$7,"",IF(AND($BF254=$Y$7,$BG254=23),"",Entrées!M282-Entrées!M281))</f>
        <v>8.5</v>
      </c>
      <c r="BS254" s="32">
        <f>IF($BF254&gt;$Y$7,"",IF(AND($BF254=$Y$7,$BG254=23),"",Entrées!N282-Entrées!N281))</f>
        <v>-2</v>
      </c>
      <c r="BT254" s="32">
        <f>IF($BF254&gt;$Y$7,"",IF(AND($BF254=$Y$7,$BG254=23),"",Entrées!O282-Entrées!O281))</f>
        <v>567.5</v>
      </c>
      <c r="BU254" s="32">
        <f>IF($BF254&gt;$Y$7,"",IF(AND($BF254=$Y$7,$BG254=23),"",Entrées!P282-Entrées!P281))</f>
        <v>3.5</v>
      </c>
      <c r="BV254" s="32">
        <f>IF($BF254&gt;$Y$7,"",IF(AND($BF254=$Y$7,$BG254=23),"",Entrées!Q282-Entrées!Q281))</f>
        <v>1034</v>
      </c>
      <c r="BW254" s="32">
        <f>IF($BF254&gt;$Y$7,"",IF(AND($BF254=$Y$7,$BG254=23),"",Entrées!R282-Entrées!R281))</f>
        <v>0</v>
      </c>
      <c r="BX254" s="32">
        <f>IF($BF254&gt;$Y$7,"",IF(AND($BF254=$Y$7,$BG254=23),"",Entrées!S282-Entrées!S281))</f>
        <v>0</v>
      </c>
      <c r="BY254" s="32">
        <f>IF($BF254&gt;$Y$7,"",IF(AND($BF254=$Y$7,$BG254=23),"",Entrées!T282-Entrées!T281))</f>
        <v>0</v>
      </c>
      <c r="BZ254" s="32">
        <f>IF($BF254&gt;$Y$7,"",IF(AND($BF254=$Y$7,$BG254=23),"",Entrées!U282-Entrées!U281))</f>
        <v>282</v>
      </c>
      <c r="CA254" s="32">
        <f>IF($BF254&gt;$Y$7,"",IF(AND($BF254=$Y$7,$BG254=23),"",Entrées!V282-Entrées!V281))</f>
        <v>335</v>
      </c>
      <c r="CB254" s="4"/>
      <c r="CC254" s="4"/>
      <c r="CD254" s="33">
        <f>IF($BF254&lt;=$Y$7,Entrées!J281/CD$2,"")</f>
        <v>0.58414473684210522</v>
      </c>
      <c r="CE254" s="33">
        <f>IF($BF254&lt;=$Y$7,Entrées!K281/CE$2,"")</f>
        <v>0</v>
      </c>
      <c r="CF254" s="11">
        <f t="shared" si="242"/>
        <v>7600</v>
      </c>
      <c r="CG254" s="11">
        <f t="shared" si="243"/>
        <v>4200</v>
      </c>
      <c r="CH254" s="52">
        <f t="shared" si="244"/>
        <v>0.26950009137426939</v>
      </c>
      <c r="CI254" s="52">
        <f t="shared" si="245"/>
        <v>0.11132787698412699</v>
      </c>
      <c r="CK254" s="11"/>
      <c r="CL254" s="4"/>
      <c r="CM254" s="11"/>
      <c r="CN254" s="11"/>
      <c r="CO254" s="4"/>
    </row>
    <row r="255" spans="1:93">
      <c r="A255" s="11" t="str">
        <f>"AE"&amp;A251</f>
        <v>AE263</v>
      </c>
      <c r="C255" s="11">
        <f t="shared" si="278"/>
        <v>7</v>
      </c>
      <c r="D255" s="27">
        <f t="shared" si="275"/>
        <v>22</v>
      </c>
      <c r="E255" s="28">
        <f ca="1">IF($D255&gt;$D$8,"",INDIRECT(ADDRESS(ROW(Entrées!$C$37)+($D255-1)*24+E$11,COLUMN(Entrées!$C$37)+($C255-1),4,TRUE,"Entrées")))</f>
        <v>43216.5</v>
      </c>
      <c r="F255" s="28">
        <f ca="1">IF($D255&gt;$D$8,"",INDIRECT(ADDRESS(ROW(Entrées!$C$37)+($D255-1)*24+F$11,COLUMN(Entrées!$C$37)+($C255-1),4,TRUE,"Entrées")))</f>
        <v>42238.5</v>
      </c>
      <c r="G255" s="28">
        <f ca="1">IF($D255&gt;$D$8,"",INDIRECT(ADDRESS(ROW(Entrées!$C$37)+($D255-1)*24+G$11,COLUMN(Entrées!$C$37)+($C255-1),4,TRUE,"Entrées")))</f>
        <v>42392.5</v>
      </c>
      <c r="H255" s="28">
        <f ca="1">IF($D255&gt;$D$8,"",INDIRECT(ADDRESS(ROW(Entrées!$C$37)+($D255-1)*24+H$11,COLUMN(Entrées!$C$37)+($C255-1),4,TRUE,"Entrées")))</f>
        <v>40632.5</v>
      </c>
      <c r="I255" s="28">
        <f ca="1">IF($D255&gt;$D$8,"",INDIRECT(ADDRESS(ROW(Entrées!$C$37)+($D255-1)*24+I$11,COLUMN(Entrées!$C$37)+($C255-1),4,TRUE,"Entrées")))</f>
        <v>39937</v>
      </c>
      <c r="J255" s="28">
        <f ca="1">IF($D255&gt;$D$8,"",INDIRECT(ADDRESS(ROW(Entrées!$C$37)+($D255-1)*24+J$11,COLUMN(Entrées!$C$37)+($C255-1),4,TRUE,"Entrées")))</f>
        <v>40987</v>
      </c>
      <c r="K255" s="28">
        <f ca="1">IF($D255&gt;$D$8,"",INDIRECT(ADDRESS(ROW(Entrées!$C$37)+($D255-1)*24+K$11,COLUMN(Entrées!$C$37)+($C255-1),4,TRUE,"Entrées")))</f>
        <v>43282.5</v>
      </c>
      <c r="L255" s="28">
        <f ca="1">IF($D255&gt;$D$8,"",INDIRECT(ADDRESS(ROW(Entrées!$C$37)+($D255-1)*24+L$11,COLUMN(Entrées!$C$37)+($C255-1),4,TRUE,"Entrées")))</f>
        <v>44574.5</v>
      </c>
      <c r="M255" s="28">
        <f ca="1">IF($D255&gt;$D$8,"",INDIRECT(ADDRESS(ROW(Entrées!$C$37)+($D255-1)*24+M$11,COLUMN(Entrées!$C$37)+($C255-1),4,TRUE,"Entrées")))</f>
        <v>44713</v>
      </c>
      <c r="N255" s="28">
        <f ca="1">IF($D255&gt;$D$8,"",INDIRECT(ADDRESS(ROW(Entrées!$C$37)+($D255-1)*24+N$11,COLUMN(Entrées!$C$37)+($C255-1),4,TRUE,"Entrées")))</f>
        <v>44701.5</v>
      </c>
      <c r="O255" s="28">
        <f ca="1">IF($D255&gt;$D$8,"",INDIRECT(ADDRESS(ROW(Entrées!$C$37)+($D255-1)*24+O$11,COLUMN(Entrées!$C$37)+($C255-1),4,TRUE,"Entrées")))</f>
        <v>44767.5</v>
      </c>
      <c r="P255" s="28">
        <f ca="1">IF($D255&gt;$D$8,"",INDIRECT(ADDRESS(ROW(Entrées!$C$37)+($D255-1)*24+P$11,COLUMN(Entrées!$C$37)+($C255-1),4,TRUE,"Entrées")))</f>
        <v>44763</v>
      </c>
      <c r="Q255" s="28">
        <f ca="1">IF($D255&gt;$D$8,"",INDIRECT(ADDRESS(ROW(Entrées!$C$37)+($D255-1)*24+Q$11,COLUMN(Entrées!$C$37)+($C255-1),4,TRUE,"Entrées")))</f>
        <v>44846.5</v>
      </c>
      <c r="R255" s="28">
        <f ca="1">IF($D255&gt;$D$8,"",INDIRECT(ADDRESS(ROW(Entrées!$C$37)+($D255-1)*24+R$11,COLUMN(Entrées!$C$37)+($C255-1),4,TRUE,"Entrées")))</f>
        <v>44859</v>
      </c>
      <c r="S255" s="28">
        <f ca="1">IF($D255&gt;$D$8,"",INDIRECT(ADDRESS(ROW(Entrées!$C$37)+($D255-1)*24+S$11,COLUMN(Entrées!$C$37)+($C255-1),4,TRUE,"Entrées")))</f>
        <v>44883</v>
      </c>
      <c r="T255" s="28">
        <f ca="1">IF($D255&gt;$D$8,"",INDIRECT(ADDRESS(ROW(Entrées!$C$37)+($D255-1)*24+T$11,COLUMN(Entrées!$C$37)+($C255-1),4,TRUE,"Entrées")))</f>
        <v>44782.5</v>
      </c>
      <c r="U255" s="28">
        <f ca="1">IF($D255&gt;$D$8,"",INDIRECT(ADDRESS(ROW(Entrées!$C$37)+($D255-1)*24+U$11,COLUMN(Entrées!$C$37)+($C255-1),4,TRUE,"Entrées")))</f>
        <v>44392.5</v>
      </c>
      <c r="V255" s="28">
        <f ca="1">IF($D255&gt;$D$8,"",INDIRECT(ADDRESS(ROW(Entrées!$C$37)+($D255-1)*24+V$11,COLUMN(Entrées!$C$37)+($C255-1),4,TRUE,"Entrées")))</f>
        <v>43842</v>
      </c>
      <c r="W255" s="28">
        <f ca="1">IF($D255&gt;$D$8,"",INDIRECT(ADDRESS(ROW(Entrées!$C$37)+($D255-1)*24+W$11,COLUMN(Entrées!$C$37)+($C255-1),4,TRUE,"Entrées")))</f>
        <v>44523</v>
      </c>
      <c r="X255" s="28">
        <f ca="1">IF($D255&gt;$D$8,"",INDIRECT(ADDRESS(ROW(Entrées!$C$37)+($D255-1)*24+X$11,COLUMN(Entrées!$C$37)+($C255-1),4,TRUE,"Entrées")))</f>
        <v>44950.5</v>
      </c>
      <c r="Y255" s="28">
        <f ca="1">IF($D255&gt;$D$8,"",INDIRECT(ADDRESS(ROW(Entrées!$C$37)+($D255-1)*24+Y$11,COLUMN(Entrées!$C$37)+($C255-1),4,TRUE,"Entrées")))</f>
        <v>44918</v>
      </c>
      <c r="Z255" s="28">
        <f ca="1">IF($D255&gt;$D$8,"",INDIRECT(ADDRESS(ROW(Entrées!$C$37)+($D255-1)*24+Z$11,COLUMN(Entrées!$C$37)+($C255-1),4,TRUE,"Entrées")))</f>
        <v>44934</v>
      </c>
      <c r="AA255" s="28">
        <f ca="1">IF($D255&gt;$D$8,"",INDIRECT(ADDRESS(ROW(Entrées!$C$37)+($D255-1)*24+AA$11,COLUMN(Entrées!$C$37)+($C255-1),4,TRUE,"Entrées")))</f>
        <v>44251</v>
      </c>
      <c r="AB255" s="28">
        <f ca="1">IF($D255&gt;$D$8,"",INDIRECT(ADDRESS(ROW(Entrées!$C$37)+($D255-1)*24+AB$11,COLUMN(Entrées!$C$37)+($C255-1),4,TRUE,"Entrées")))</f>
        <v>44259</v>
      </c>
      <c r="AC255" s="11"/>
      <c r="AD255" s="40">
        <f t="shared" ca="1" si="274"/>
        <v>43818.625</v>
      </c>
      <c r="AE255" s="40">
        <f t="shared" ca="1" si="276"/>
        <v>44950.5</v>
      </c>
      <c r="AF255" s="40">
        <f t="shared" ca="1" si="277"/>
        <v>39937</v>
      </c>
      <c r="AG255" s="4"/>
      <c r="AH255" s="11">
        <f>Entrées!A282</f>
        <v>11</v>
      </c>
      <c r="AI255" s="13">
        <f>Entrées!B282</f>
        <v>5</v>
      </c>
      <c r="AJ255" s="31">
        <f t="shared" ca="1" si="246"/>
        <v>55625.834722222207</v>
      </c>
      <c r="AK255" s="31">
        <f t="shared" ca="1" si="222"/>
        <v>55155.277777777781</v>
      </c>
      <c r="AL255" s="31">
        <f t="shared" ca="1" si="223"/>
        <v>55132.569444444431</v>
      </c>
      <c r="AM255" s="31">
        <f t="shared" ca="1" si="224"/>
        <v>439.35972222222233</v>
      </c>
      <c r="AN255" s="31">
        <f t="shared" ca="1" si="225"/>
        <v>2143.2847222222222</v>
      </c>
      <c r="AO255" s="31">
        <f t="shared" ca="1" si="226"/>
        <v>1711.4715277777773</v>
      </c>
      <c r="AP255" s="31">
        <f t="shared" ca="1" si="227"/>
        <v>43686.806944444448</v>
      </c>
      <c r="AQ255" s="31">
        <f t="shared" ca="1" si="228"/>
        <v>2048.2006944444447</v>
      </c>
      <c r="AR255" s="31">
        <f t="shared" ca="1" si="229"/>
        <v>467.57708333333329</v>
      </c>
      <c r="AS255" s="31">
        <f t="shared" ca="1" si="230"/>
        <v>9872.0041666666693</v>
      </c>
      <c r="AT255" s="31">
        <f t="shared" ca="1" si="231"/>
        <v>-752.91041666666672</v>
      </c>
      <c r="AU255" s="31">
        <f t="shared" ca="1" si="232"/>
        <v>580.30277777777769</v>
      </c>
      <c r="AV255" s="31">
        <f t="shared" ca="1" si="233"/>
        <v>-4570.3041666666659</v>
      </c>
      <c r="AW255" s="31">
        <f t="shared" ca="1" si="234"/>
        <v>53.39583333333335</v>
      </c>
      <c r="AX255" s="31">
        <f t="shared" ca="1" si="235"/>
        <v>1401.9361111111111</v>
      </c>
      <c r="AY255" s="31">
        <f t="shared" ca="1" si="236"/>
        <v>-1132.0805555555555</v>
      </c>
      <c r="AZ255" s="31">
        <f t="shared" ca="1" si="237"/>
        <v>-2177.1819444444441</v>
      </c>
      <c r="BA255" s="31">
        <f t="shared" ca="1" si="238"/>
        <v>644.8125</v>
      </c>
      <c r="BB255" s="31">
        <f t="shared" ca="1" si="239"/>
        <v>-1410.101388888889</v>
      </c>
      <c r="BC255" s="31">
        <f t="shared" ca="1" si="240"/>
        <v>-1800.2902777777781</v>
      </c>
      <c r="BD255" s="11"/>
      <c r="BE255" s="4"/>
      <c r="BF255" s="11">
        <f t="shared" si="241"/>
        <v>11</v>
      </c>
      <c r="BG255" s="11">
        <f t="shared" si="247"/>
        <v>5</v>
      </c>
      <c r="BH255" s="32">
        <f>IF($BF255&gt;$Y$7,"",IF(AND($BF255=$Y$7,$BG255=23),"",Entrées!C283-Entrées!C282))</f>
        <v>4604</v>
      </c>
      <c r="BI255" s="32">
        <f>IF($BF255&gt;$Y$7,"",IF(AND($BF255=$Y$7,$BG255=23),"",Entrées!D283-Entrées!D282))</f>
        <v>4887.5</v>
      </c>
      <c r="BJ255" s="32">
        <f>IF($BF255&gt;$Y$7,"",IF(AND($BF255=$Y$7,$BG255=23),"",Entrées!E283-Entrées!E282))</f>
        <v>5587.5</v>
      </c>
      <c r="BK255" s="32">
        <f>IF($BF255&gt;$Y$7,"",IF(AND($BF255=$Y$7,$BG255=23),"",Entrées!F283-Entrées!F282))</f>
        <v>0</v>
      </c>
      <c r="BL255" s="32">
        <f>IF($BF255&gt;$Y$7,"",IF(AND($BF255=$Y$7,$BG255=23),"",Entrées!G283-Entrées!G282))</f>
        <v>903.5</v>
      </c>
      <c r="BM255" s="32">
        <f>IF($BF255&gt;$Y$7,"",IF(AND($BF255=$Y$7,$BG255=23),"",Entrées!H283-Entrées!H282))</f>
        <v>359.5</v>
      </c>
      <c r="BN255" s="32">
        <f>IF($BF255&gt;$Y$7,"",IF(AND($BF255=$Y$7,$BG255=23),"",Entrées!I283-Entrées!I282))</f>
        <v>412</v>
      </c>
      <c r="BO255" s="32">
        <f>IF($BF255&gt;$Y$7,"",IF(AND($BF255=$Y$7,$BG255=23),"",Entrées!J283-Entrées!J282))</f>
        <v>-126</v>
      </c>
      <c r="BP255" s="32">
        <f>IF($BF255&gt;$Y$7,"",IF(AND($BF255=$Y$7,$BG255=23),"",Entrées!K283-Entrées!K282))</f>
        <v>0</v>
      </c>
      <c r="BQ255" s="32">
        <f>IF($BF255&gt;$Y$7,"",IF(AND($BF255=$Y$7,$BG255=23),"",Entrées!L283-Entrées!L282))</f>
        <v>644</v>
      </c>
      <c r="BR255" s="32">
        <f>IF($BF255&gt;$Y$7,"",IF(AND($BF255=$Y$7,$BG255=23),"",Entrées!M283-Entrées!M282))</f>
        <v>394.5</v>
      </c>
      <c r="BS255" s="32">
        <f>IF($BF255&gt;$Y$7,"",IF(AND($BF255=$Y$7,$BG255=23),"",Entrées!N283-Entrées!N282))</f>
        <v>-7.5</v>
      </c>
      <c r="BT255" s="32">
        <f>IF($BF255&gt;$Y$7,"",IF(AND($BF255=$Y$7,$BG255=23),"",Entrées!O283-Entrées!O282))</f>
        <v>2023</v>
      </c>
      <c r="BU255" s="32">
        <f>IF($BF255&gt;$Y$7,"",IF(AND($BF255=$Y$7,$BG255=23),"",Entrées!P283-Entrées!P282))</f>
        <v>14</v>
      </c>
      <c r="BV255" s="32">
        <f>IF($BF255&gt;$Y$7,"",IF(AND($BF255=$Y$7,$BG255=23),"",Entrées!Q283-Entrées!Q282))</f>
        <v>1436</v>
      </c>
      <c r="BW255" s="32">
        <f>IF($BF255&gt;$Y$7,"",IF(AND($BF255=$Y$7,$BG255=23),"",Entrées!R283-Entrées!R282))</f>
        <v>524</v>
      </c>
      <c r="BX255" s="32">
        <f>IF($BF255&gt;$Y$7,"",IF(AND($BF255=$Y$7,$BG255=23),"",Entrées!S283-Entrées!S282))</f>
        <v>1468</v>
      </c>
      <c r="BY255" s="32">
        <f>IF($BF255&gt;$Y$7,"",IF(AND($BF255=$Y$7,$BG255=23),"",Entrées!T283-Entrées!T282))</f>
        <v>0</v>
      </c>
      <c r="BZ255" s="32">
        <f>IF($BF255&gt;$Y$7,"",IF(AND($BF255=$Y$7,$BG255=23),"",Entrées!U283-Entrées!U282))</f>
        <v>-266</v>
      </c>
      <c r="CA255" s="32">
        <f>IF($BF255&gt;$Y$7,"",IF(AND($BF255=$Y$7,$BG255=23),"",Entrées!V283-Entrées!V282))</f>
        <v>-952</v>
      </c>
      <c r="CB255" s="4"/>
      <c r="CC255" s="4"/>
      <c r="CD255" s="33">
        <f>IF($BF255&lt;=$Y$7,Entrées!J282/CD$2,"")</f>
        <v>0.58598684210526319</v>
      </c>
      <c r="CE255" s="33">
        <f>IF($BF255&lt;=$Y$7,Entrées!K282/CE$2,"")</f>
        <v>0</v>
      </c>
      <c r="CF255" s="11">
        <f t="shared" si="242"/>
        <v>7600</v>
      </c>
      <c r="CG255" s="11">
        <f t="shared" si="243"/>
        <v>4200</v>
      </c>
      <c r="CH255" s="52">
        <f t="shared" si="244"/>
        <v>0.26950009137426939</v>
      </c>
      <c r="CI255" s="52">
        <f t="shared" si="245"/>
        <v>0.11132787698412699</v>
      </c>
      <c r="CK255" s="11"/>
      <c r="CL255" s="4"/>
      <c r="CM255" s="11"/>
      <c r="CN255" s="11"/>
      <c r="CO255" s="4"/>
    </row>
    <row r="256" spans="1:93">
      <c r="A256" s="11" t="str">
        <f>"AF"&amp;A250</f>
        <v>AF234</v>
      </c>
      <c r="C256" s="11">
        <f t="shared" si="278"/>
        <v>7</v>
      </c>
      <c r="D256" s="27">
        <f t="shared" si="275"/>
        <v>23</v>
      </c>
      <c r="E256" s="28">
        <f ca="1">IF($D256&gt;$D$8,"",INDIRECT(ADDRESS(ROW(Entrées!$C$37)+($D256-1)*24+E$11,COLUMN(Entrées!$C$37)+($C256-1),4,TRUE,"Entrées")))</f>
        <v>44207.5</v>
      </c>
      <c r="F256" s="28">
        <f ca="1">IF($D256&gt;$D$8,"",INDIRECT(ADDRESS(ROW(Entrées!$C$37)+($D256-1)*24+F$11,COLUMN(Entrées!$C$37)+($C256-1),4,TRUE,"Entrées")))</f>
        <v>44321.5</v>
      </c>
      <c r="G256" s="28">
        <f ca="1">IF($D256&gt;$D$8,"",INDIRECT(ADDRESS(ROW(Entrées!$C$37)+($D256-1)*24+G$11,COLUMN(Entrées!$C$37)+($C256-1),4,TRUE,"Entrées")))</f>
        <v>44486</v>
      </c>
      <c r="H256" s="28">
        <f ca="1">IF($D256&gt;$D$8,"",INDIRECT(ADDRESS(ROW(Entrées!$C$37)+($D256-1)*24+H$11,COLUMN(Entrées!$C$37)+($C256-1),4,TRUE,"Entrées")))</f>
        <v>43422</v>
      </c>
      <c r="I256" s="28">
        <f ca="1">IF($D256&gt;$D$8,"",INDIRECT(ADDRESS(ROW(Entrées!$C$37)+($D256-1)*24+I$11,COLUMN(Entrées!$C$37)+($C256-1),4,TRUE,"Entrées")))</f>
        <v>43408.5</v>
      </c>
      <c r="J256" s="28">
        <f ca="1">IF($D256&gt;$D$8,"",INDIRECT(ADDRESS(ROW(Entrées!$C$37)+($D256-1)*24+J$11,COLUMN(Entrées!$C$37)+($C256-1),4,TRUE,"Entrées")))</f>
        <v>43749</v>
      </c>
      <c r="K256" s="28">
        <f ca="1">IF($D256&gt;$D$8,"",INDIRECT(ADDRESS(ROW(Entrées!$C$37)+($D256-1)*24+K$11,COLUMN(Entrées!$C$37)+($C256-1),4,TRUE,"Entrées")))</f>
        <v>44795</v>
      </c>
      <c r="L256" s="28">
        <f ca="1">IF($D256&gt;$D$8,"",INDIRECT(ADDRESS(ROW(Entrées!$C$37)+($D256-1)*24+L$11,COLUMN(Entrées!$C$37)+($C256-1),4,TRUE,"Entrées")))</f>
        <v>45023.5</v>
      </c>
      <c r="M256" s="28">
        <f ca="1">IF($D256&gt;$D$8,"",INDIRECT(ADDRESS(ROW(Entrées!$C$37)+($D256-1)*24+M$11,COLUMN(Entrées!$C$37)+($C256-1),4,TRUE,"Entrées")))</f>
        <v>45327</v>
      </c>
      <c r="N256" s="28">
        <f ca="1">IF($D256&gt;$D$8,"",INDIRECT(ADDRESS(ROW(Entrées!$C$37)+($D256-1)*24+N$11,COLUMN(Entrées!$C$37)+($C256-1),4,TRUE,"Entrées")))</f>
        <v>45320</v>
      </c>
      <c r="O256" s="28">
        <f ca="1">IF($D256&gt;$D$8,"",INDIRECT(ADDRESS(ROW(Entrées!$C$37)+($D256-1)*24+O$11,COLUMN(Entrées!$C$37)+($C256-1),4,TRUE,"Entrées")))</f>
        <v>45273</v>
      </c>
      <c r="P256" s="28">
        <f ca="1">IF($D256&gt;$D$8,"",INDIRECT(ADDRESS(ROW(Entrées!$C$37)+($D256-1)*24+P$11,COLUMN(Entrées!$C$37)+($C256-1),4,TRUE,"Entrées")))</f>
        <v>45197.5</v>
      </c>
      <c r="Q256" s="28">
        <f ca="1">IF($D256&gt;$D$8,"",INDIRECT(ADDRESS(ROW(Entrées!$C$37)+($D256-1)*24+Q$11,COLUMN(Entrées!$C$37)+($C256-1),4,TRUE,"Entrées")))</f>
        <v>45158</v>
      </c>
      <c r="R256" s="28">
        <f ca="1">IF($D256&gt;$D$8,"",INDIRECT(ADDRESS(ROW(Entrées!$C$37)+($D256-1)*24+R$11,COLUMN(Entrées!$C$37)+($C256-1),4,TRUE,"Entrées")))</f>
        <v>44938</v>
      </c>
      <c r="S256" s="28">
        <f ca="1">IF($D256&gt;$D$8,"",INDIRECT(ADDRESS(ROW(Entrées!$C$37)+($D256-1)*24+S$11,COLUMN(Entrées!$C$37)+($C256-1),4,TRUE,"Entrées")))</f>
        <v>44815.5</v>
      </c>
      <c r="T256" s="28">
        <f ca="1">IF($D256&gt;$D$8,"",INDIRECT(ADDRESS(ROW(Entrées!$C$37)+($D256-1)*24+T$11,COLUMN(Entrées!$C$37)+($C256-1),4,TRUE,"Entrées")))</f>
        <v>44518.5</v>
      </c>
      <c r="U256" s="28">
        <f ca="1">IF($D256&gt;$D$8,"",INDIRECT(ADDRESS(ROW(Entrées!$C$37)+($D256-1)*24+U$11,COLUMN(Entrées!$C$37)+($C256-1),4,TRUE,"Entrées")))</f>
        <v>44376</v>
      </c>
      <c r="V256" s="28">
        <f ca="1">IF($D256&gt;$D$8,"",INDIRECT(ADDRESS(ROW(Entrées!$C$37)+($D256-1)*24+V$11,COLUMN(Entrées!$C$37)+($C256-1),4,TRUE,"Entrées")))</f>
        <v>44475.5</v>
      </c>
      <c r="W256" s="28">
        <f ca="1">IF($D256&gt;$D$8,"",INDIRECT(ADDRESS(ROW(Entrées!$C$37)+($D256-1)*24+W$11,COLUMN(Entrées!$C$37)+($C256-1),4,TRUE,"Entrées")))</f>
        <v>44461</v>
      </c>
      <c r="X256" s="28">
        <f ca="1">IF($D256&gt;$D$8,"",INDIRECT(ADDRESS(ROW(Entrées!$C$37)+($D256-1)*24+X$11,COLUMN(Entrées!$C$37)+($C256-1),4,TRUE,"Entrées")))</f>
        <v>44764</v>
      </c>
      <c r="Y256" s="28">
        <f ca="1">IF($D256&gt;$D$8,"",INDIRECT(ADDRESS(ROW(Entrées!$C$37)+($D256-1)*24+Y$11,COLUMN(Entrées!$C$37)+($C256-1),4,TRUE,"Entrées")))</f>
        <v>44789.5</v>
      </c>
      <c r="Z256" s="28">
        <f ca="1">IF($D256&gt;$D$8,"",INDIRECT(ADDRESS(ROW(Entrées!$C$37)+($D256-1)*24+Z$11,COLUMN(Entrées!$C$37)+($C256-1),4,TRUE,"Entrées")))</f>
        <v>44997.5</v>
      </c>
      <c r="AA256" s="28">
        <f ca="1">IF($D256&gt;$D$8,"",INDIRECT(ADDRESS(ROW(Entrées!$C$37)+($D256-1)*24+AA$11,COLUMN(Entrées!$C$37)+($C256-1),4,TRUE,"Entrées")))</f>
        <v>44783</v>
      </c>
      <c r="AB256" s="28">
        <f ca="1">IF($D256&gt;$D$8,"",INDIRECT(ADDRESS(ROW(Entrées!$C$37)+($D256-1)*24+AB$11,COLUMN(Entrées!$C$37)+($C256-1),4,TRUE,"Entrées")))</f>
        <v>44822</v>
      </c>
      <c r="AC256" s="11"/>
      <c r="AD256" s="40">
        <f t="shared" ca="1" si="274"/>
        <v>44642.875</v>
      </c>
      <c r="AE256" s="40">
        <f t="shared" ca="1" si="276"/>
        <v>45327</v>
      </c>
      <c r="AF256" s="40">
        <f t="shared" ca="1" si="277"/>
        <v>43408.5</v>
      </c>
      <c r="AG256" s="4"/>
      <c r="AH256" s="11">
        <f>Entrées!A283</f>
        <v>11</v>
      </c>
      <c r="AI256" s="13">
        <f>Entrées!B283</f>
        <v>6</v>
      </c>
      <c r="AJ256" s="31">
        <f t="shared" ca="1" si="246"/>
        <v>55625.834722222207</v>
      </c>
      <c r="AK256" s="31">
        <f t="shared" ca="1" si="222"/>
        <v>55155.277777777781</v>
      </c>
      <c r="AL256" s="31">
        <f t="shared" ca="1" si="223"/>
        <v>55132.569444444431</v>
      </c>
      <c r="AM256" s="31">
        <f t="shared" ca="1" si="224"/>
        <v>439.35972222222233</v>
      </c>
      <c r="AN256" s="31">
        <f t="shared" ca="1" si="225"/>
        <v>2143.2847222222222</v>
      </c>
      <c r="AO256" s="31">
        <f t="shared" ca="1" si="226"/>
        <v>1711.4715277777773</v>
      </c>
      <c r="AP256" s="31">
        <f t="shared" ca="1" si="227"/>
        <v>43686.806944444448</v>
      </c>
      <c r="AQ256" s="31">
        <f t="shared" ca="1" si="228"/>
        <v>2048.2006944444447</v>
      </c>
      <c r="AR256" s="31">
        <f t="shared" ca="1" si="229"/>
        <v>467.57708333333329</v>
      </c>
      <c r="AS256" s="31">
        <f t="shared" ca="1" si="230"/>
        <v>9872.0041666666693</v>
      </c>
      <c r="AT256" s="31">
        <f t="shared" ca="1" si="231"/>
        <v>-752.91041666666672</v>
      </c>
      <c r="AU256" s="31">
        <f t="shared" ca="1" si="232"/>
        <v>580.30277777777769</v>
      </c>
      <c r="AV256" s="31">
        <f t="shared" ca="1" si="233"/>
        <v>-4570.3041666666659</v>
      </c>
      <c r="AW256" s="31">
        <f t="shared" ca="1" si="234"/>
        <v>53.39583333333335</v>
      </c>
      <c r="AX256" s="31">
        <f t="shared" ca="1" si="235"/>
        <v>1401.9361111111111</v>
      </c>
      <c r="AY256" s="31">
        <f t="shared" ca="1" si="236"/>
        <v>-1132.0805555555555</v>
      </c>
      <c r="AZ256" s="31">
        <f t="shared" ca="1" si="237"/>
        <v>-2177.1819444444441</v>
      </c>
      <c r="BA256" s="31">
        <f t="shared" ca="1" si="238"/>
        <v>644.8125</v>
      </c>
      <c r="BB256" s="31">
        <f t="shared" ca="1" si="239"/>
        <v>-1410.101388888889</v>
      </c>
      <c r="BC256" s="31">
        <f t="shared" ca="1" si="240"/>
        <v>-1800.2902777777781</v>
      </c>
      <c r="BD256" s="11"/>
      <c r="BE256" s="4"/>
      <c r="BF256" s="11">
        <f t="shared" si="241"/>
        <v>11</v>
      </c>
      <c r="BG256" s="11">
        <f t="shared" si="247"/>
        <v>6</v>
      </c>
      <c r="BH256" s="32">
        <f>IF($BF256&gt;$Y$7,"",IF(AND($BF256=$Y$7,$BG256=23),"",Entrées!C284-Entrées!C283))</f>
        <v>6199</v>
      </c>
      <c r="BI256" s="32">
        <f>IF($BF256&gt;$Y$7,"",IF(AND($BF256=$Y$7,$BG256=23),"",Entrées!D284-Entrées!D283))</f>
        <v>6062.5</v>
      </c>
      <c r="BJ256" s="32">
        <f>IF($BF256&gt;$Y$7,"",IF(AND($BF256=$Y$7,$BG256=23),"",Entrées!E284-Entrées!E283))</f>
        <v>5575</v>
      </c>
      <c r="BK256" s="32">
        <f>IF($BF256&gt;$Y$7,"",IF(AND($BF256=$Y$7,$BG256=23),"",Entrées!F284-Entrées!F283))</f>
        <v>1.5</v>
      </c>
      <c r="BL256" s="32">
        <f>IF($BF256&gt;$Y$7,"",IF(AND($BF256=$Y$7,$BG256=23),"",Entrées!G284-Entrées!G283))</f>
        <v>96</v>
      </c>
      <c r="BM256" s="32">
        <f>IF($BF256&gt;$Y$7,"",IF(AND($BF256=$Y$7,$BG256=23),"",Entrées!H284-Entrées!H283))</f>
        <v>1636.5</v>
      </c>
      <c r="BN256" s="32">
        <f>IF($BF256&gt;$Y$7,"",IF(AND($BF256=$Y$7,$BG256=23),"",Entrées!I284-Entrées!I283))</f>
        <v>-457.5</v>
      </c>
      <c r="BO256" s="32">
        <f>IF($BF256&gt;$Y$7,"",IF(AND($BF256=$Y$7,$BG256=23),"",Entrées!J284-Entrées!J283))</f>
        <v>-126</v>
      </c>
      <c r="BP256" s="32">
        <f>IF($BF256&gt;$Y$7,"",IF(AND($BF256=$Y$7,$BG256=23),"",Entrées!K284-Entrées!K283))</f>
        <v>4</v>
      </c>
      <c r="BQ256" s="32">
        <f>IF($BF256&gt;$Y$7,"",IF(AND($BF256=$Y$7,$BG256=23),"",Entrées!L284-Entrées!L283))</f>
        <v>1958.5</v>
      </c>
      <c r="BR256" s="32">
        <f>IF($BF256&gt;$Y$7,"",IF(AND($BF256=$Y$7,$BG256=23),"",Entrées!M284-Entrées!M283))</f>
        <v>1888</v>
      </c>
      <c r="BS256" s="32">
        <f>IF($BF256&gt;$Y$7,"",IF(AND($BF256=$Y$7,$BG256=23),"",Entrées!N284-Entrées!N283))</f>
        <v>-1</v>
      </c>
      <c r="BT256" s="32">
        <f>IF($BF256&gt;$Y$7,"",IF(AND($BF256=$Y$7,$BG256=23),"",Entrées!O284-Entrées!O283))</f>
        <v>1200</v>
      </c>
      <c r="BU256" s="32">
        <f>IF($BF256&gt;$Y$7,"",IF(AND($BF256=$Y$7,$BG256=23),"",Entrées!P284-Entrées!P283))</f>
        <v>4.5</v>
      </c>
      <c r="BV256" s="32">
        <f>IF($BF256&gt;$Y$7,"",IF(AND($BF256=$Y$7,$BG256=23),"",Entrées!Q284-Entrées!Q283))</f>
        <v>-838</v>
      </c>
      <c r="BW256" s="32">
        <f>IF($BF256&gt;$Y$7,"",IF(AND($BF256=$Y$7,$BG256=23),"",Entrées!R284-Entrées!R283))</f>
        <v>307</v>
      </c>
      <c r="BX256" s="32">
        <f>IF($BF256&gt;$Y$7,"",IF(AND($BF256=$Y$7,$BG256=23),"",Entrées!S284-Entrées!S283))</f>
        <v>375</v>
      </c>
      <c r="BY256" s="32">
        <f>IF($BF256&gt;$Y$7,"",IF(AND($BF256=$Y$7,$BG256=23),"",Entrées!T284-Entrées!T283))</f>
        <v>100</v>
      </c>
      <c r="BZ256" s="32">
        <f>IF($BF256&gt;$Y$7,"",IF(AND($BF256=$Y$7,$BG256=23),"",Entrées!U284-Entrées!U283))</f>
        <v>151</v>
      </c>
      <c r="CA256" s="32">
        <f>IF($BF256&gt;$Y$7,"",IF(AND($BF256=$Y$7,$BG256=23),"",Entrées!V284-Entrées!V283))</f>
        <v>-61</v>
      </c>
      <c r="CB256" s="4"/>
      <c r="CC256" s="4"/>
      <c r="CD256" s="33">
        <f>IF($BF256&lt;=$Y$7,Entrées!J283/CD$2,"")</f>
        <v>0.56940789473684206</v>
      </c>
      <c r="CE256" s="33">
        <f>IF($BF256&lt;=$Y$7,Entrées!K283/CE$2,"")</f>
        <v>0</v>
      </c>
      <c r="CF256" s="11">
        <f t="shared" si="242"/>
        <v>7600</v>
      </c>
      <c r="CG256" s="11">
        <f t="shared" si="243"/>
        <v>4200</v>
      </c>
      <c r="CH256" s="52">
        <f t="shared" si="244"/>
        <v>0.26950009137426939</v>
      </c>
      <c r="CI256" s="52">
        <f t="shared" si="245"/>
        <v>0.11132787698412699</v>
      </c>
      <c r="CK256" s="11"/>
      <c r="CL256" s="4"/>
      <c r="CM256" s="11"/>
      <c r="CN256" s="11"/>
      <c r="CO256" s="4"/>
    </row>
    <row r="257" spans="1:93">
      <c r="A257" s="11" t="str">
        <f>"AF"&amp;A251</f>
        <v>AF263</v>
      </c>
      <c r="C257" s="11">
        <f t="shared" si="278"/>
        <v>7</v>
      </c>
      <c r="D257" s="27">
        <f t="shared" si="275"/>
        <v>24</v>
      </c>
      <c r="E257" s="28">
        <f ca="1">IF($D257&gt;$D$8,"",INDIRECT(ADDRESS(ROW(Entrées!$C$37)+($D257-1)*24+E$11,COLUMN(Entrées!$C$37)+($C257-1),4,TRUE,"Entrées")))</f>
        <v>44586</v>
      </c>
      <c r="F257" s="28">
        <f ca="1">IF($D257&gt;$D$8,"",INDIRECT(ADDRESS(ROW(Entrées!$C$37)+($D257-1)*24+F$11,COLUMN(Entrées!$C$37)+($C257-1),4,TRUE,"Entrées")))</f>
        <v>44046.5</v>
      </c>
      <c r="G257" s="28">
        <f ca="1">IF($D257&gt;$D$8,"",INDIRECT(ADDRESS(ROW(Entrées!$C$37)+($D257-1)*24+G$11,COLUMN(Entrées!$C$37)+($C257-1),4,TRUE,"Entrées")))</f>
        <v>44295</v>
      </c>
      <c r="H257" s="28">
        <f ca="1">IF($D257&gt;$D$8,"",INDIRECT(ADDRESS(ROW(Entrées!$C$37)+($D257-1)*24+H$11,COLUMN(Entrées!$C$37)+($C257-1),4,TRUE,"Entrées")))</f>
        <v>43826</v>
      </c>
      <c r="I257" s="28">
        <f ca="1">IF($D257&gt;$D$8,"",INDIRECT(ADDRESS(ROW(Entrées!$C$37)+($D257-1)*24+I$11,COLUMN(Entrées!$C$37)+($C257-1),4,TRUE,"Entrées")))</f>
        <v>44201</v>
      </c>
      <c r="J257" s="28">
        <f ca="1">IF($D257&gt;$D$8,"",INDIRECT(ADDRESS(ROW(Entrées!$C$37)+($D257-1)*24+J$11,COLUMN(Entrées!$C$37)+($C257-1),4,TRUE,"Entrées")))</f>
        <v>44424</v>
      </c>
      <c r="K257" s="28">
        <f ca="1">IF($D257&gt;$D$8,"",INDIRECT(ADDRESS(ROW(Entrées!$C$37)+($D257-1)*24+K$11,COLUMN(Entrées!$C$37)+($C257-1),4,TRUE,"Entrées")))</f>
        <v>44985.5</v>
      </c>
      <c r="L257" s="28">
        <f ca="1">IF($D257&gt;$D$8,"",INDIRECT(ADDRESS(ROW(Entrées!$C$37)+($D257-1)*24+L$11,COLUMN(Entrées!$C$37)+($C257-1),4,TRUE,"Entrées")))</f>
        <v>45138.5</v>
      </c>
      <c r="M257" s="28">
        <f ca="1">IF($D257&gt;$D$8,"",INDIRECT(ADDRESS(ROW(Entrées!$C$37)+($D257-1)*24+M$11,COLUMN(Entrées!$C$37)+($C257-1),4,TRUE,"Entrées")))</f>
        <v>44860</v>
      </c>
      <c r="N257" s="28">
        <f ca="1">IF($D257&gt;$D$8,"",INDIRECT(ADDRESS(ROW(Entrées!$C$37)+($D257-1)*24+N$11,COLUMN(Entrées!$C$37)+($C257-1),4,TRUE,"Entrées")))</f>
        <v>44877.5</v>
      </c>
      <c r="O257" s="28">
        <f ca="1">IF($D257&gt;$D$8,"",INDIRECT(ADDRESS(ROW(Entrées!$C$37)+($D257-1)*24+O$11,COLUMN(Entrées!$C$37)+($C257-1),4,TRUE,"Entrées")))</f>
        <v>44640.5</v>
      </c>
      <c r="P257" s="28">
        <f ca="1">IF($D257&gt;$D$8,"",INDIRECT(ADDRESS(ROW(Entrées!$C$37)+($D257-1)*24+P$11,COLUMN(Entrées!$C$37)+($C257-1),4,TRUE,"Entrées")))</f>
        <v>44450</v>
      </c>
      <c r="Q257" s="28">
        <f ca="1">IF($D257&gt;$D$8,"",INDIRECT(ADDRESS(ROW(Entrées!$C$37)+($D257-1)*24+Q$11,COLUMN(Entrées!$C$37)+($C257-1),4,TRUE,"Entrées")))</f>
        <v>44361.5</v>
      </c>
      <c r="R257" s="28">
        <f ca="1">IF($D257&gt;$D$8,"",INDIRECT(ADDRESS(ROW(Entrées!$C$37)+($D257-1)*24+R$11,COLUMN(Entrées!$C$37)+($C257-1),4,TRUE,"Entrées")))</f>
        <v>44119</v>
      </c>
      <c r="S257" s="28">
        <f ca="1">IF($D257&gt;$D$8,"",INDIRECT(ADDRESS(ROW(Entrées!$C$37)+($D257-1)*24+S$11,COLUMN(Entrées!$C$37)+($C257-1),4,TRUE,"Entrées")))</f>
        <v>44163</v>
      </c>
      <c r="T257" s="28">
        <f ca="1">IF($D257&gt;$D$8,"",INDIRECT(ADDRESS(ROW(Entrées!$C$37)+($D257-1)*24+T$11,COLUMN(Entrées!$C$37)+($C257-1),4,TRUE,"Entrées")))</f>
        <v>43589</v>
      </c>
      <c r="U257" s="28">
        <f ca="1">IF($D257&gt;$D$8,"",INDIRECT(ADDRESS(ROW(Entrées!$C$37)+($D257-1)*24+U$11,COLUMN(Entrées!$C$37)+($C257-1),4,TRUE,"Entrées")))</f>
        <v>42042.5</v>
      </c>
      <c r="V257" s="28">
        <f ca="1">IF($D257&gt;$D$8,"",INDIRECT(ADDRESS(ROW(Entrées!$C$37)+($D257-1)*24+V$11,COLUMN(Entrées!$C$37)+($C257-1),4,TRUE,"Entrées")))</f>
        <v>41955.5</v>
      </c>
      <c r="W257" s="28">
        <f ca="1">IF($D257&gt;$D$8,"",INDIRECT(ADDRESS(ROW(Entrées!$C$37)+($D257-1)*24+W$11,COLUMN(Entrées!$C$37)+($C257-1),4,TRUE,"Entrées")))</f>
        <v>42588.5</v>
      </c>
      <c r="X257" s="28">
        <f ca="1">IF($D257&gt;$D$8,"",INDIRECT(ADDRESS(ROW(Entrées!$C$37)+($D257-1)*24+X$11,COLUMN(Entrées!$C$37)+($C257-1),4,TRUE,"Entrées")))</f>
        <v>43476.5</v>
      </c>
      <c r="Y257" s="28">
        <f ca="1">IF($D257&gt;$D$8,"",INDIRECT(ADDRESS(ROW(Entrées!$C$37)+($D257-1)*24+Y$11,COLUMN(Entrées!$C$37)+($C257-1),4,TRUE,"Entrées")))</f>
        <v>43357</v>
      </c>
      <c r="Z257" s="28">
        <f ca="1">IF($D257&gt;$D$8,"",INDIRECT(ADDRESS(ROW(Entrées!$C$37)+($D257-1)*24+Z$11,COLUMN(Entrées!$C$37)+($C257-1),4,TRUE,"Entrées")))</f>
        <v>43200</v>
      </c>
      <c r="AA257" s="28">
        <f ca="1">IF($D257&gt;$D$8,"",INDIRECT(ADDRESS(ROW(Entrées!$C$37)+($D257-1)*24+AA$11,COLUMN(Entrées!$C$37)+($C257-1),4,TRUE,"Entrées")))</f>
        <v>42661.5</v>
      </c>
      <c r="AB257" s="28">
        <f ca="1">IF($D257&gt;$D$8,"",INDIRECT(ADDRESS(ROW(Entrées!$C$37)+($D257-1)*24+AB$11,COLUMN(Entrées!$C$37)+($C257-1),4,TRUE,"Entrées")))</f>
        <v>42720.5</v>
      </c>
      <c r="AC257" s="11"/>
      <c r="AD257" s="40">
        <f t="shared" ca="1" si="274"/>
        <v>43856.875</v>
      </c>
      <c r="AE257" s="40">
        <f t="shared" ca="1" si="276"/>
        <v>45138.5</v>
      </c>
      <c r="AF257" s="40">
        <f t="shared" ca="1" si="277"/>
        <v>41955.5</v>
      </c>
      <c r="AG257" s="4"/>
      <c r="AH257" s="11">
        <f>Entrées!A284</f>
        <v>11</v>
      </c>
      <c r="AI257" s="13">
        <f>Entrées!B284</f>
        <v>7</v>
      </c>
      <c r="AJ257" s="31">
        <f t="shared" ca="1" si="246"/>
        <v>55625.834722222207</v>
      </c>
      <c r="AK257" s="31">
        <f t="shared" ca="1" si="222"/>
        <v>55155.277777777781</v>
      </c>
      <c r="AL257" s="31">
        <f t="shared" ca="1" si="223"/>
        <v>55132.569444444431</v>
      </c>
      <c r="AM257" s="31">
        <f t="shared" ca="1" si="224"/>
        <v>439.35972222222233</v>
      </c>
      <c r="AN257" s="31">
        <f t="shared" ca="1" si="225"/>
        <v>2143.2847222222222</v>
      </c>
      <c r="AO257" s="31">
        <f t="shared" ca="1" si="226"/>
        <v>1711.4715277777773</v>
      </c>
      <c r="AP257" s="31">
        <f t="shared" ca="1" si="227"/>
        <v>43686.806944444448</v>
      </c>
      <c r="AQ257" s="31">
        <f t="shared" ca="1" si="228"/>
        <v>2048.2006944444447</v>
      </c>
      <c r="AR257" s="31">
        <f t="shared" ca="1" si="229"/>
        <v>467.57708333333329</v>
      </c>
      <c r="AS257" s="31">
        <f t="shared" ca="1" si="230"/>
        <v>9872.0041666666693</v>
      </c>
      <c r="AT257" s="31">
        <f t="shared" ca="1" si="231"/>
        <v>-752.91041666666672</v>
      </c>
      <c r="AU257" s="31">
        <f t="shared" ca="1" si="232"/>
        <v>580.30277777777769</v>
      </c>
      <c r="AV257" s="31">
        <f t="shared" ca="1" si="233"/>
        <v>-4570.3041666666659</v>
      </c>
      <c r="AW257" s="31">
        <f t="shared" ca="1" si="234"/>
        <v>53.39583333333335</v>
      </c>
      <c r="AX257" s="31">
        <f t="shared" ca="1" si="235"/>
        <v>1401.9361111111111</v>
      </c>
      <c r="AY257" s="31">
        <f t="shared" ca="1" si="236"/>
        <v>-1132.0805555555555</v>
      </c>
      <c r="AZ257" s="31">
        <f t="shared" ca="1" si="237"/>
        <v>-2177.1819444444441</v>
      </c>
      <c r="BA257" s="31">
        <f t="shared" ca="1" si="238"/>
        <v>644.8125</v>
      </c>
      <c r="BB257" s="31">
        <f t="shared" ca="1" si="239"/>
        <v>-1410.101388888889</v>
      </c>
      <c r="BC257" s="31">
        <f t="shared" ca="1" si="240"/>
        <v>-1800.2902777777781</v>
      </c>
      <c r="BD257" s="11"/>
      <c r="BE257" s="4"/>
      <c r="BF257" s="11">
        <f t="shared" si="241"/>
        <v>11</v>
      </c>
      <c r="BG257" s="11">
        <f t="shared" si="247"/>
        <v>7</v>
      </c>
      <c r="BH257" s="32">
        <f>IF($BF257&gt;$Y$7,"",IF(AND($BF257=$Y$7,$BG257=23),"",Entrées!C285-Entrées!C284))</f>
        <v>2590.5</v>
      </c>
      <c r="BI257" s="32">
        <f>IF($BF257&gt;$Y$7,"",IF(AND($BF257=$Y$7,$BG257=23),"",Entrées!D285-Entrées!D284))</f>
        <v>2475</v>
      </c>
      <c r="BJ257" s="32">
        <f>IF($BF257&gt;$Y$7,"",IF(AND($BF257=$Y$7,$BG257=23),"",Entrées!E285-Entrées!E284))</f>
        <v>2787.5</v>
      </c>
      <c r="BK257" s="32">
        <f>IF($BF257&gt;$Y$7,"",IF(AND($BF257=$Y$7,$BG257=23),"",Entrées!F285-Entrées!F284))</f>
        <v>21.5</v>
      </c>
      <c r="BL257" s="32">
        <f>IF($BF257&gt;$Y$7,"",IF(AND($BF257=$Y$7,$BG257=23),"",Entrées!G285-Entrées!G284))</f>
        <v>128</v>
      </c>
      <c r="BM257" s="32">
        <f>IF($BF257&gt;$Y$7,"",IF(AND($BF257=$Y$7,$BG257=23),"",Entrées!H285-Entrées!H284))</f>
        <v>356.5</v>
      </c>
      <c r="BN257" s="32">
        <f>IF($BF257&gt;$Y$7,"",IF(AND($BF257=$Y$7,$BG257=23),"",Entrées!I285-Entrées!I284))</f>
        <v>305.5</v>
      </c>
      <c r="BO257" s="32">
        <f>IF($BF257&gt;$Y$7,"",IF(AND($BF257=$Y$7,$BG257=23),"",Entrées!J285-Entrées!J284))</f>
        <v>-205</v>
      </c>
      <c r="BP257" s="32">
        <f>IF($BF257&gt;$Y$7,"",IF(AND($BF257=$Y$7,$BG257=23),"",Entrées!K285-Entrées!K284))</f>
        <v>99.5</v>
      </c>
      <c r="BQ257" s="32">
        <f>IF($BF257&gt;$Y$7,"",IF(AND($BF257=$Y$7,$BG257=23),"",Entrées!L285-Entrées!L284))</f>
        <v>1381</v>
      </c>
      <c r="BR257" s="32">
        <f>IF($BF257&gt;$Y$7,"",IF(AND($BF257=$Y$7,$BG257=23),"",Entrées!M285-Entrées!M284))</f>
        <v>9.5</v>
      </c>
      <c r="BS257" s="32">
        <f>IF($BF257&gt;$Y$7,"",IF(AND($BF257=$Y$7,$BG257=23),"",Entrées!N285-Entrées!N284))</f>
        <v>-3</v>
      </c>
      <c r="BT257" s="32">
        <f>IF($BF257&gt;$Y$7,"",IF(AND($BF257=$Y$7,$BG257=23),"",Entrées!O285-Entrées!O284))</f>
        <v>497</v>
      </c>
      <c r="BU257" s="32">
        <f>IF($BF257&gt;$Y$7,"",IF(AND($BF257=$Y$7,$BG257=23),"",Entrées!P285-Entrées!P284))</f>
        <v>1</v>
      </c>
      <c r="BV257" s="32">
        <f>IF($BF257&gt;$Y$7,"",IF(AND($BF257=$Y$7,$BG257=23),"",Entrées!Q285-Entrées!Q284))</f>
        <v>790</v>
      </c>
      <c r="BW257" s="32">
        <f>IF($BF257&gt;$Y$7,"",IF(AND($BF257=$Y$7,$BG257=23),"",Entrées!R285-Entrées!R284))</f>
        <v>60</v>
      </c>
      <c r="BX257" s="32">
        <f>IF($BF257&gt;$Y$7,"",IF(AND($BF257=$Y$7,$BG257=23),"",Entrées!S285-Entrées!S284))</f>
        <v>298</v>
      </c>
      <c r="BY257" s="32">
        <f>IF($BF257&gt;$Y$7,"",IF(AND($BF257=$Y$7,$BG257=23),"",Entrées!T285-Entrées!T284))</f>
        <v>0</v>
      </c>
      <c r="BZ257" s="32">
        <f>IF($BF257&gt;$Y$7,"",IF(AND($BF257=$Y$7,$BG257=23),"",Entrées!U285-Entrées!U284))</f>
        <v>-142</v>
      </c>
      <c r="CA257" s="32">
        <f>IF($BF257&gt;$Y$7,"",IF(AND($BF257=$Y$7,$BG257=23),"",Entrées!V285-Entrées!V284))</f>
        <v>-18</v>
      </c>
      <c r="CB257" s="4"/>
      <c r="CC257" s="4"/>
      <c r="CD257" s="33">
        <f>IF($BF257&lt;=$Y$7,Entrées!J284/CD$2,"")</f>
        <v>0.55282894736842103</v>
      </c>
      <c r="CE257" s="33">
        <f>IF($BF257&lt;=$Y$7,Entrées!K284/CE$2,"")</f>
        <v>9.5238095238095238E-4</v>
      </c>
      <c r="CF257" s="11">
        <f t="shared" si="242"/>
        <v>7600</v>
      </c>
      <c r="CG257" s="11">
        <f t="shared" si="243"/>
        <v>4200</v>
      </c>
      <c r="CH257" s="52">
        <f t="shared" si="244"/>
        <v>0.26950009137426939</v>
      </c>
      <c r="CI257" s="52">
        <f t="shared" si="245"/>
        <v>0.11132787698412699</v>
      </c>
      <c r="CK257" s="11"/>
      <c r="CL257" s="4"/>
      <c r="CM257" s="11"/>
      <c r="CN257" s="11"/>
      <c r="CO257" s="4"/>
    </row>
    <row r="258" spans="1:93">
      <c r="A258" s="11"/>
      <c r="C258" s="11">
        <f t="shared" si="278"/>
        <v>7</v>
      </c>
      <c r="D258" s="27">
        <f t="shared" si="275"/>
        <v>25</v>
      </c>
      <c r="E258" s="28">
        <f ca="1">IF($D258&gt;$D$8,"",INDIRECT(ADDRESS(ROW(Entrées!$C$37)+($D258-1)*24+E$11,COLUMN(Entrées!$C$37)+($C258-1),4,TRUE,"Entrées")))</f>
        <v>42612.5</v>
      </c>
      <c r="F258" s="28">
        <f ca="1">IF($D258&gt;$D$8,"",INDIRECT(ADDRESS(ROW(Entrées!$C$37)+($D258-1)*24+F$11,COLUMN(Entrées!$C$37)+($C258-1),4,TRUE,"Entrées")))</f>
        <v>41966</v>
      </c>
      <c r="G258" s="28">
        <f ca="1">IF($D258&gt;$D$8,"",INDIRECT(ADDRESS(ROW(Entrées!$C$37)+($D258-1)*24+G$11,COLUMN(Entrées!$C$37)+($C258-1),4,TRUE,"Entrées")))</f>
        <v>42178.5</v>
      </c>
      <c r="H258" s="28">
        <f ca="1">IF($D258&gt;$D$8,"",INDIRECT(ADDRESS(ROW(Entrées!$C$37)+($D258-1)*24+H$11,COLUMN(Entrées!$C$37)+($C258-1),4,TRUE,"Entrées")))</f>
        <v>41810.5</v>
      </c>
      <c r="I258" s="28">
        <f ca="1">IF($D258&gt;$D$8,"",INDIRECT(ADDRESS(ROW(Entrées!$C$37)+($D258-1)*24+I$11,COLUMN(Entrées!$C$37)+($C258-1),4,TRUE,"Entrées")))</f>
        <v>41245</v>
      </c>
      <c r="J258" s="28">
        <f ca="1">IF($D258&gt;$D$8,"",INDIRECT(ADDRESS(ROW(Entrées!$C$37)+($D258-1)*24+J$11,COLUMN(Entrées!$C$37)+($C258-1),4,TRUE,"Entrées")))</f>
        <v>41735.5</v>
      </c>
      <c r="K258" s="28">
        <f ca="1">IF($D258&gt;$D$8,"",INDIRECT(ADDRESS(ROW(Entrées!$C$37)+($D258-1)*24+K$11,COLUMN(Entrées!$C$37)+($C258-1),4,TRUE,"Entrées")))</f>
        <v>43404</v>
      </c>
      <c r="L258" s="28">
        <f ca="1">IF($D258&gt;$D$8,"",INDIRECT(ADDRESS(ROW(Entrées!$C$37)+($D258-1)*24+L$11,COLUMN(Entrées!$C$37)+($C258-1),4,TRUE,"Entrées")))</f>
        <v>43841.5</v>
      </c>
      <c r="M258" s="28">
        <f ca="1">IF($D258&gt;$D$8,"",INDIRECT(ADDRESS(ROW(Entrées!$C$37)+($D258-1)*24+M$11,COLUMN(Entrées!$C$37)+($C258-1),4,TRUE,"Entrées")))</f>
        <v>43856</v>
      </c>
      <c r="N258" s="28">
        <f ca="1">IF($D258&gt;$D$8,"",INDIRECT(ADDRESS(ROW(Entrées!$C$37)+($D258-1)*24+N$11,COLUMN(Entrées!$C$37)+($C258-1),4,TRUE,"Entrées")))</f>
        <v>43909.5</v>
      </c>
      <c r="O258" s="28">
        <f ca="1">IF($D258&gt;$D$8,"",INDIRECT(ADDRESS(ROW(Entrées!$C$37)+($D258-1)*24+O$11,COLUMN(Entrées!$C$37)+($C258-1),4,TRUE,"Entrées")))</f>
        <v>43969</v>
      </c>
      <c r="P258" s="28">
        <f ca="1">IF($D258&gt;$D$8,"",INDIRECT(ADDRESS(ROW(Entrées!$C$37)+($D258-1)*24+P$11,COLUMN(Entrées!$C$37)+($C258-1),4,TRUE,"Entrées")))</f>
        <v>44133</v>
      </c>
      <c r="Q258" s="28">
        <f ca="1">IF($D258&gt;$D$8,"",INDIRECT(ADDRESS(ROW(Entrées!$C$37)+($D258-1)*24+Q$11,COLUMN(Entrées!$C$37)+($C258-1),4,TRUE,"Entrées")))</f>
        <v>43927</v>
      </c>
      <c r="R258" s="28">
        <f ca="1">IF($D258&gt;$D$8,"",INDIRECT(ADDRESS(ROW(Entrées!$C$37)+($D258-1)*24+R$11,COLUMN(Entrées!$C$37)+($C258-1),4,TRUE,"Entrées")))</f>
        <v>43863</v>
      </c>
      <c r="S258" s="28">
        <f ca="1">IF($D258&gt;$D$8,"",INDIRECT(ADDRESS(ROW(Entrées!$C$37)+($D258-1)*24+S$11,COLUMN(Entrées!$C$37)+($C258-1),4,TRUE,"Entrées")))</f>
        <v>43932.5</v>
      </c>
      <c r="T258" s="28">
        <f ca="1">IF($D258&gt;$D$8,"",INDIRECT(ADDRESS(ROW(Entrées!$C$37)+($D258-1)*24+T$11,COLUMN(Entrées!$C$37)+($C258-1),4,TRUE,"Entrées")))</f>
        <v>43368</v>
      </c>
      <c r="U258" s="28">
        <f ca="1">IF($D258&gt;$D$8,"",INDIRECT(ADDRESS(ROW(Entrées!$C$37)+($D258-1)*24+U$11,COLUMN(Entrées!$C$37)+($C258-1),4,TRUE,"Entrées")))</f>
        <v>43231.5</v>
      </c>
      <c r="V258" s="28">
        <f ca="1">IF($D258&gt;$D$8,"",INDIRECT(ADDRESS(ROW(Entrées!$C$37)+($D258-1)*24+V$11,COLUMN(Entrées!$C$37)+($C258-1),4,TRUE,"Entrées")))</f>
        <v>43175</v>
      </c>
      <c r="W258" s="28">
        <f ca="1">IF($D258&gt;$D$8,"",INDIRECT(ADDRESS(ROW(Entrées!$C$37)+($D258-1)*24+W$11,COLUMN(Entrées!$C$37)+($C258-1),4,TRUE,"Entrées")))</f>
        <v>43777</v>
      </c>
      <c r="X258" s="28">
        <f ca="1">IF($D258&gt;$D$8,"",INDIRECT(ADDRESS(ROW(Entrées!$C$37)+($D258-1)*24+X$11,COLUMN(Entrées!$C$37)+($C258-1),4,TRUE,"Entrées")))</f>
        <v>43888</v>
      </c>
      <c r="Y258" s="28">
        <f ca="1">IF($D258&gt;$D$8,"",INDIRECT(ADDRESS(ROW(Entrées!$C$37)+($D258-1)*24+Y$11,COLUMN(Entrées!$C$37)+($C258-1),4,TRUE,"Entrées")))</f>
        <v>43950</v>
      </c>
      <c r="Z258" s="28">
        <f ca="1">IF($D258&gt;$D$8,"",INDIRECT(ADDRESS(ROW(Entrées!$C$37)+($D258-1)*24+Z$11,COLUMN(Entrées!$C$37)+($C258-1),4,TRUE,"Entrées")))</f>
        <v>43727.5</v>
      </c>
      <c r="AA258" s="28">
        <f ca="1">IF($D258&gt;$D$8,"",INDIRECT(ADDRESS(ROW(Entrées!$C$37)+($D258-1)*24+AA$11,COLUMN(Entrées!$C$37)+($C258-1),4,TRUE,"Entrées")))</f>
        <v>43349</v>
      </c>
      <c r="AB258" s="28">
        <f ca="1">IF($D258&gt;$D$8,"",INDIRECT(ADDRESS(ROW(Entrées!$C$37)+($D258-1)*24+AB$11,COLUMN(Entrées!$C$37)+($C258-1),4,TRUE,"Entrées")))</f>
        <v>43297</v>
      </c>
      <c r="AC258" s="11"/>
      <c r="AD258" s="40">
        <f t="shared" ca="1" si="274"/>
        <v>43256.104166666664</v>
      </c>
      <c r="AE258" s="40">
        <f t="shared" ca="1" si="276"/>
        <v>44133</v>
      </c>
      <c r="AF258" s="40">
        <f t="shared" ca="1" si="277"/>
        <v>41245</v>
      </c>
      <c r="AG258" s="4"/>
      <c r="AH258" s="11">
        <f>Entrées!A285</f>
        <v>11</v>
      </c>
      <c r="AI258" s="13">
        <f>Entrées!B285</f>
        <v>8</v>
      </c>
      <c r="AJ258" s="31">
        <f t="shared" ca="1" si="246"/>
        <v>55625.834722222207</v>
      </c>
      <c r="AK258" s="31">
        <f t="shared" ca="1" si="222"/>
        <v>55155.277777777781</v>
      </c>
      <c r="AL258" s="31">
        <f t="shared" ca="1" si="223"/>
        <v>55132.569444444431</v>
      </c>
      <c r="AM258" s="31">
        <f t="shared" ca="1" si="224"/>
        <v>439.35972222222233</v>
      </c>
      <c r="AN258" s="31">
        <f t="shared" ca="1" si="225"/>
        <v>2143.2847222222222</v>
      </c>
      <c r="AO258" s="31">
        <f t="shared" ca="1" si="226"/>
        <v>1711.4715277777773</v>
      </c>
      <c r="AP258" s="31">
        <f t="shared" ca="1" si="227"/>
        <v>43686.806944444448</v>
      </c>
      <c r="AQ258" s="31">
        <f t="shared" ca="1" si="228"/>
        <v>2048.2006944444447</v>
      </c>
      <c r="AR258" s="31">
        <f t="shared" ca="1" si="229"/>
        <v>467.57708333333329</v>
      </c>
      <c r="AS258" s="31">
        <f t="shared" ca="1" si="230"/>
        <v>9872.0041666666693</v>
      </c>
      <c r="AT258" s="31">
        <f t="shared" ca="1" si="231"/>
        <v>-752.91041666666672</v>
      </c>
      <c r="AU258" s="31">
        <f t="shared" ca="1" si="232"/>
        <v>580.30277777777769</v>
      </c>
      <c r="AV258" s="31">
        <f t="shared" ca="1" si="233"/>
        <v>-4570.3041666666659</v>
      </c>
      <c r="AW258" s="31">
        <f t="shared" ca="1" si="234"/>
        <v>53.39583333333335</v>
      </c>
      <c r="AX258" s="31">
        <f t="shared" ca="1" si="235"/>
        <v>1401.9361111111111</v>
      </c>
      <c r="AY258" s="31">
        <f t="shared" ca="1" si="236"/>
        <v>-1132.0805555555555</v>
      </c>
      <c r="AZ258" s="31">
        <f t="shared" ca="1" si="237"/>
        <v>-2177.1819444444441</v>
      </c>
      <c r="BA258" s="31">
        <f t="shared" ca="1" si="238"/>
        <v>644.8125</v>
      </c>
      <c r="BB258" s="31">
        <f t="shared" ca="1" si="239"/>
        <v>-1410.101388888889</v>
      </c>
      <c r="BC258" s="31">
        <f t="shared" ca="1" si="240"/>
        <v>-1800.2902777777781</v>
      </c>
      <c r="BD258" s="11"/>
      <c r="BE258" s="4"/>
      <c r="BF258" s="11">
        <f t="shared" si="241"/>
        <v>11</v>
      </c>
      <c r="BG258" s="11">
        <f t="shared" si="247"/>
        <v>8</v>
      </c>
      <c r="BH258" s="32">
        <f>IF($BF258&gt;$Y$7,"",IF(AND($BF258=$Y$7,$BG258=23),"",Entrées!C286-Entrées!C285))</f>
        <v>1202</v>
      </c>
      <c r="BI258" s="32">
        <f>IF($BF258&gt;$Y$7,"",IF(AND($BF258=$Y$7,$BG258=23),"",Entrées!D286-Entrées!D285))</f>
        <v>950</v>
      </c>
      <c r="BJ258" s="32">
        <f>IF($BF258&gt;$Y$7,"",IF(AND($BF258=$Y$7,$BG258=23),"",Entrées!E286-Entrées!E285))</f>
        <v>1362.5</v>
      </c>
      <c r="BK258" s="32">
        <f>IF($BF258&gt;$Y$7,"",IF(AND($BF258=$Y$7,$BG258=23),"",Entrées!F286-Entrées!F285))</f>
        <v>20</v>
      </c>
      <c r="BL258" s="32">
        <f>IF($BF258&gt;$Y$7,"",IF(AND($BF258=$Y$7,$BG258=23),"",Entrées!G286-Entrées!G285))</f>
        <v>128.5</v>
      </c>
      <c r="BM258" s="32">
        <f>IF($BF258&gt;$Y$7,"",IF(AND($BF258=$Y$7,$BG258=23),"",Entrées!H286-Entrées!H285))</f>
        <v>-343</v>
      </c>
      <c r="BN258" s="32">
        <f>IF($BF258&gt;$Y$7,"",IF(AND($BF258=$Y$7,$BG258=23),"",Entrées!I286-Entrées!I285))</f>
        <v>261.5</v>
      </c>
      <c r="BO258" s="32">
        <f>IF($BF258&gt;$Y$7,"",IF(AND($BF258=$Y$7,$BG258=23),"",Entrées!J286-Entrées!J285))</f>
        <v>-316</v>
      </c>
      <c r="BP258" s="32">
        <f>IF($BF258&gt;$Y$7,"",IF(AND($BF258=$Y$7,$BG258=23),"",Entrées!K286-Entrées!K285))</f>
        <v>251.5</v>
      </c>
      <c r="BQ258" s="32">
        <f>IF($BF258&gt;$Y$7,"",IF(AND($BF258=$Y$7,$BG258=23),"",Entrées!L286-Entrées!L285))</f>
        <v>810</v>
      </c>
      <c r="BR258" s="32">
        <f>IF($BF258&gt;$Y$7,"",IF(AND($BF258=$Y$7,$BG258=23),"",Entrées!M286-Entrées!M285))</f>
        <v>8</v>
      </c>
      <c r="BS258" s="32">
        <f>IF($BF258&gt;$Y$7,"",IF(AND($BF258=$Y$7,$BG258=23),"",Entrées!N286-Entrées!N285))</f>
        <v>-3.5</v>
      </c>
      <c r="BT258" s="32">
        <f>IF($BF258&gt;$Y$7,"",IF(AND($BF258=$Y$7,$BG258=23),"",Entrées!O286-Entrées!O285))</f>
        <v>384.5</v>
      </c>
      <c r="BU258" s="32">
        <f>IF($BF258&gt;$Y$7,"",IF(AND($BF258=$Y$7,$BG258=23),"",Entrées!P286-Entrées!P285))</f>
        <v>-1</v>
      </c>
      <c r="BV258" s="32">
        <f>IF($BF258&gt;$Y$7,"",IF(AND($BF258=$Y$7,$BG258=23),"",Entrées!Q286-Entrées!Q285))</f>
        <v>0</v>
      </c>
      <c r="BW258" s="32">
        <f>IF($BF258&gt;$Y$7,"",IF(AND($BF258=$Y$7,$BG258=23),"",Entrées!R286-Entrées!R285))</f>
        <v>-232</v>
      </c>
      <c r="BX258" s="32">
        <f>IF($BF258&gt;$Y$7,"",IF(AND($BF258=$Y$7,$BG258=23),"",Entrées!S286-Entrées!S285))</f>
        <v>-275</v>
      </c>
      <c r="BY258" s="32">
        <f>IF($BF258&gt;$Y$7,"",IF(AND($BF258=$Y$7,$BG258=23),"",Entrées!T286-Entrées!T285))</f>
        <v>0</v>
      </c>
      <c r="BZ258" s="32">
        <f>IF($BF258&gt;$Y$7,"",IF(AND($BF258=$Y$7,$BG258=23),"",Entrées!U286-Entrées!U285))</f>
        <v>345</v>
      </c>
      <c r="CA258" s="32">
        <f>IF($BF258&gt;$Y$7,"",IF(AND($BF258=$Y$7,$BG258=23),"",Entrées!V286-Entrées!V285))</f>
        <v>296</v>
      </c>
      <c r="CB258" s="4"/>
      <c r="CC258" s="4"/>
      <c r="CD258" s="33">
        <f>IF($BF258&lt;=$Y$7,Entrées!J285/CD$2,"")</f>
        <v>0.52585526315789477</v>
      </c>
      <c r="CE258" s="33">
        <f>IF($BF258&lt;=$Y$7,Entrées!K285/CE$2,"")</f>
        <v>2.4642857142857143E-2</v>
      </c>
      <c r="CF258" s="11">
        <f t="shared" si="242"/>
        <v>7600</v>
      </c>
      <c r="CG258" s="11">
        <f t="shared" si="243"/>
        <v>4200</v>
      </c>
      <c r="CH258" s="52">
        <f t="shared" si="244"/>
        <v>0.26950009137426939</v>
      </c>
      <c r="CI258" s="52">
        <f t="shared" si="245"/>
        <v>0.11132787698412699</v>
      </c>
      <c r="CK258" s="11"/>
      <c r="CL258" s="4"/>
      <c r="CM258" s="11"/>
      <c r="CN258" s="11"/>
      <c r="CO258" s="4"/>
    </row>
    <row r="259" spans="1:93">
      <c r="A259" s="11"/>
      <c r="B259" s="11"/>
      <c r="C259" s="11">
        <f t="shared" si="278"/>
        <v>7</v>
      </c>
      <c r="D259" s="27">
        <f t="shared" si="275"/>
        <v>26</v>
      </c>
      <c r="E259" s="28">
        <f ca="1">IF($D259&gt;$D$8,"",INDIRECT(ADDRESS(ROW(Entrées!$C$37)+($D259-1)*24+E$11,COLUMN(Entrées!$C$37)+($C259-1),4,TRUE,"Entrées")))</f>
        <v>42252</v>
      </c>
      <c r="F259" s="28">
        <f ca="1">IF($D259&gt;$D$8,"",INDIRECT(ADDRESS(ROW(Entrées!$C$37)+($D259-1)*24+F$11,COLUMN(Entrées!$C$37)+($C259-1),4,TRUE,"Entrées")))</f>
        <v>41561.5</v>
      </c>
      <c r="G259" s="28">
        <f ca="1">IF($D259&gt;$D$8,"",INDIRECT(ADDRESS(ROW(Entrées!$C$37)+($D259-1)*24+G$11,COLUMN(Entrées!$C$37)+($C259-1),4,TRUE,"Entrées")))</f>
        <v>41632.5</v>
      </c>
      <c r="H259" s="28">
        <f ca="1">IF($D259&gt;$D$8,"",INDIRECT(ADDRESS(ROW(Entrées!$C$37)+($D259-1)*24+H$11,COLUMN(Entrées!$C$37)+($C259-1),4,TRUE,"Entrées")))</f>
        <v>39866.5</v>
      </c>
      <c r="I259" s="28">
        <f ca="1">IF($D259&gt;$D$8,"",INDIRECT(ADDRESS(ROW(Entrées!$C$37)+($D259-1)*24+I$11,COLUMN(Entrées!$C$37)+($C259-1),4,TRUE,"Entrées")))</f>
        <v>39423.5</v>
      </c>
      <c r="J259" s="28">
        <f ca="1">IF($D259&gt;$D$8,"",INDIRECT(ADDRESS(ROW(Entrées!$C$37)+($D259-1)*24+J$11,COLUMN(Entrées!$C$37)+($C259-1),4,TRUE,"Entrées")))</f>
        <v>40486</v>
      </c>
      <c r="K259" s="28">
        <f ca="1">IF($D259&gt;$D$8,"",INDIRECT(ADDRESS(ROW(Entrées!$C$37)+($D259-1)*24+K$11,COLUMN(Entrées!$C$37)+($C259-1),4,TRUE,"Entrées")))</f>
        <v>42264</v>
      </c>
      <c r="L259" s="28">
        <f ca="1">IF($D259&gt;$D$8,"",INDIRECT(ADDRESS(ROW(Entrées!$C$37)+($D259-1)*24+L$11,COLUMN(Entrées!$C$37)+($C259-1),4,TRUE,"Entrées")))</f>
        <v>43250.5</v>
      </c>
      <c r="M259" s="28">
        <f ca="1">IF($D259&gt;$D$8,"",INDIRECT(ADDRESS(ROW(Entrées!$C$37)+($D259-1)*24+M$11,COLUMN(Entrées!$C$37)+($C259-1),4,TRUE,"Entrées")))</f>
        <v>43464</v>
      </c>
      <c r="N259" s="28">
        <f ca="1">IF($D259&gt;$D$8,"",INDIRECT(ADDRESS(ROW(Entrées!$C$37)+($D259-1)*24+N$11,COLUMN(Entrées!$C$37)+($C259-1),4,TRUE,"Entrées")))</f>
        <v>43513</v>
      </c>
      <c r="O259" s="28">
        <f ca="1">IF($D259&gt;$D$8,"",INDIRECT(ADDRESS(ROW(Entrées!$C$37)+($D259-1)*24+O$11,COLUMN(Entrées!$C$37)+($C259-1),4,TRUE,"Entrées")))</f>
        <v>43640.5</v>
      </c>
      <c r="P259" s="28">
        <f ca="1">IF($D259&gt;$D$8,"",INDIRECT(ADDRESS(ROW(Entrées!$C$37)+($D259-1)*24+P$11,COLUMN(Entrées!$C$37)+($C259-1),4,TRUE,"Entrées")))</f>
        <v>43393.5</v>
      </c>
      <c r="Q259" s="28">
        <f ca="1">IF($D259&gt;$D$8,"",INDIRECT(ADDRESS(ROW(Entrées!$C$37)+($D259-1)*24+Q$11,COLUMN(Entrées!$C$37)+($C259-1),4,TRUE,"Entrées")))</f>
        <v>43309</v>
      </c>
      <c r="R259" s="28">
        <f ca="1">IF($D259&gt;$D$8,"",INDIRECT(ADDRESS(ROW(Entrées!$C$37)+($D259-1)*24+R$11,COLUMN(Entrées!$C$37)+($C259-1),4,TRUE,"Entrées")))</f>
        <v>43076</v>
      </c>
      <c r="S259" s="28">
        <f ca="1">IF($D259&gt;$D$8,"",INDIRECT(ADDRESS(ROW(Entrées!$C$37)+($D259-1)*24+S$11,COLUMN(Entrées!$C$37)+($C259-1),4,TRUE,"Entrées")))</f>
        <v>43142.5</v>
      </c>
      <c r="T259" s="28">
        <f ca="1">IF($D259&gt;$D$8,"",INDIRECT(ADDRESS(ROW(Entrées!$C$37)+($D259-1)*24+T$11,COLUMN(Entrées!$C$37)+($C259-1),4,TRUE,"Entrées")))</f>
        <v>43397.5</v>
      </c>
      <c r="U259" s="28">
        <f ca="1">IF($D259&gt;$D$8,"",INDIRECT(ADDRESS(ROW(Entrées!$C$37)+($D259-1)*24+U$11,COLUMN(Entrées!$C$37)+($C259-1),4,TRUE,"Entrées")))</f>
        <v>43180</v>
      </c>
      <c r="V259" s="28">
        <f ca="1">IF($D259&gt;$D$8,"",INDIRECT(ADDRESS(ROW(Entrées!$C$37)+($D259-1)*24+V$11,COLUMN(Entrées!$C$37)+($C259-1),4,TRUE,"Entrées")))</f>
        <v>43040.5</v>
      </c>
      <c r="W259" s="28">
        <f ca="1">IF($D259&gt;$D$8,"",INDIRECT(ADDRESS(ROW(Entrées!$C$37)+($D259-1)*24+W$11,COLUMN(Entrées!$C$37)+($C259-1),4,TRUE,"Entrées")))</f>
        <v>42995.5</v>
      </c>
      <c r="X259" s="28">
        <f ca="1">IF($D259&gt;$D$8,"",INDIRECT(ADDRESS(ROW(Entrées!$C$37)+($D259-1)*24+X$11,COLUMN(Entrées!$C$37)+($C259-1),4,TRUE,"Entrées")))</f>
        <v>43280</v>
      </c>
      <c r="Y259" s="28">
        <f ca="1">IF($D259&gt;$D$8,"",INDIRECT(ADDRESS(ROW(Entrées!$C$37)+($D259-1)*24+Y$11,COLUMN(Entrées!$C$37)+($C259-1),4,TRUE,"Entrées")))</f>
        <v>43070.5</v>
      </c>
      <c r="Z259" s="28">
        <f ca="1">IF($D259&gt;$D$8,"",INDIRECT(ADDRESS(ROW(Entrées!$C$37)+($D259-1)*24+Z$11,COLUMN(Entrées!$C$37)+($C259-1),4,TRUE,"Entrées")))</f>
        <v>42778.5</v>
      </c>
      <c r="AA259" s="28">
        <f ca="1">IF($D259&gt;$D$8,"",INDIRECT(ADDRESS(ROW(Entrées!$C$37)+($D259-1)*24+AA$11,COLUMN(Entrées!$C$37)+($C259-1),4,TRUE,"Entrées")))</f>
        <v>42364.5</v>
      </c>
      <c r="AB259" s="28">
        <f ca="1">IF($D259&gt;$D$8,"",INDIRECT(ADDRESS(ROW(Entrées!$C$37)+($D259-1)*24+AB$11,COLUMN(Entrées!$C$37)+($C259-1),4,TRUE,"Entrées")))</f>
        <v>42136.5</v>
      </c>
      <c r="AC259" s="11"/>
      <c r="AD259" s="40">
        <f t="shared" ca="1" si="274"/>
        <v>42521.604166666664</v>
      </c>
      <c r="AE259" s="40">
        <f t="shared" ca="1" si="276"/>
        <v>43640.5</v>
      </c>
      <c r="AF259" s="40">
        <f t="shared" ca="1" si="277"/>
        <v>39423.5</v>
      </c>
      <c r="AG259" s="4"/>
      <c r="AH259" s="11">
        <f>Entrées!A286</f>
        <v>11</v>
      </c>
      <c r="AI259" s="13">
        <f>Entrées!B286</f>
        <v>9</v>
      </c>
      <c r="AJ259" s="31">
        <f t="shared" ca="1" si="246"/>
        <v>55625.834722222207</v>
      </c>
      <c r="AK259" s="31">
        <f t="shared" ca="1" si="222"/>
        <v>55155.277777777781</v>
      </c>
      <c r="AL259" s="31">
        <f t="shared" ca="1" si="223"/>
        <v>55132.569444444431</v>
      </c>
      <c r="AM259" s="31">
        <f t="shared" ca="1" si="224"/>
        <v>439.35972222222233</v>
      </c>
      <c r="AN259" s="31">
        <f t="shared" ca="1" si="225"/>
        <v>2143.2847222222222</v>
      </c>
      <c r="AO259" s="31">
        <f t="shared" ca="1" si="226"/>
        <v>1711.4715277777773</v>
      </c>
      <c r="AP259" s="31">
        <f t="shared" ca="1" si="227"/>
        <v>43686.806944444448</v>
      </c>
      <c r="AQ259" s="31">
        <f t="shared" ca="1" si="228"/>
        <v>2048.2006944444447</v>
      </c>
      <c r="AR259" s="31">
        <f t="shared" ca="1" si="229"/>
        <v>467.57708333333329</v>
      </c>
      <c r="AS259" s="31">
        <f t="shared" ca="1" si="230"/>
        <v>9872.0041666666693</v>
      </c>
      <c r="AT259" s="31">
        <f t="shared" ca="1" si="231"/>
        <v>-752.91041666666672</v>
      </c>
      <c r="AU259" s="31">
        <f t="shared" ca="1" si="232"/>
        <v>580.30277777777769</v>
      </c>
      <c r="AV259" s="31">
        <f t="shared" ca="1" si="233"/>
        <v>-4570.3041666666659</v>
      </c>
      <c r="AW259" s="31">
        <f t="shared" ca="1" si="234"/>
        <v>53.39583333333335</v>
      </c>
      <c r="AX259" s="31">
        <f t="shared" ca="1" si="235"/>
        <v>1401.9361111111111</v>
      </c>
      <c r="AY259" s="31">
        <f t="shared" ca="1" si="236"/>
        <v>-1132.0805555555555</v>
      </c>
      <c r="AZ259" s="31">
        <f t="shared" ca="1" si="237"/>
        <v>-2177.1819444444441</v>
      </c>
      <c r="BA259" s="31">
        <f t="shared" ca="1" si="238"/>
        <v>644.8125</v>
      </c>
      <c r="BB259" s="31">
        <f t="shared" ca="1" si="239"/>
        <v>-1410.101388888889</v>
      </c>
      <c r="BC259" s="31">
        <f t="shared" ca="1" si="240"/>
        <v>-1800.2902777777781</v>
      </c>
      <c r="BD259" s="11"/>
      <c r="BE259" s="4"/>
      <c r="BF259" s="11">
        <f t="shared" si="241"/>
        <v>11</v>
      </c>
      <c r="BG259" s="11">
        <f t="shared" si="247"/>
        <v>9</v>
      </c>
      <c r="BH259" s="32">
        <f>IF($BF259&gt;$Y$7,"",IF(AND($BF259=$Y$7,$BG259=23),"",Entrées!C287-Entrées!C286))</f>
        <v>105</v>
      </c>
      <c r="BI259" s="32">
        <f>IF($BF259&gt;$Y$7,"",IF(AND($BF259=$Y$7,$BG259=23),"",Entrées!D287-Entrées!D286))</f>
        <v>-325</v>
      </c>
      <c r="BJ259" s="32">
        <f>IF($BF259&gt;$Y$7,"",IF(AND($BF259=$Y$7,$BG259=23),"",Entrées!E287-Entrées!E286))</f>
        <v>37.5</v>
      </c>
      <c r="BK259" s="32">
        <f>IF($BF259&gt;$Y$7,"",IF(AND($BF259=$Y$7,$BG259=23),"",Entrées!F287-Entrées!F286))</f>
        <v>-1.5</v>
      </c>
      <c r="BL259" s="32">
        <f>IF($BF259&gt;$Y$7,"",IF(AND($BF259=$Y$7,$BG259=23),"",Entrées!G287-Entrées!G286))</f>
        <v>-25</v>
      </c>
      <c r="BM259" s="32">
        <f>IF($BF259&gt;$Y$7,"",IF(AND($BF259=$Y$7,$BG259=23),"",Entrées!H287-Entrées!H286))</f>
        <v>-83</v>
      </c>
      <c r="BN259" s="32">
        <f>IF($BF259&gt;$Y$7,"",IF(AND($BF259=$Y$7,$BG259=23),"",Entrées!I287-Entrées!I286))</f>
        <v>-22</v>
      </c>
      <c r="BO259" s="32">
        <f>IF($BF259&gt;$Y$7,"",IF(AND($BF259=$Y$7,$BG259=23),"",Entrées!J287-Entrées!J286))</f>
        <v>-343</v>
      </c>
      <c r="BP259" s="32">
        <f>IF($BF259&gt;$Y$7,"",IF(AND($BF259=$Y$7,$BG259=23),"",Entrées!K287-Entrées!K286))</f>
        <v>236.5</v>
      </c>
      <c r="BQ259" s="32">
        <f>IF($BF259&gt;$Y$7,"",IF(AND($BF259=$Y$7,$BG259=23),"",Entrées!L287-Entrées!L286))</f>
        <v>253</v>
      </c>
      <c r="BR259" s="32">
        <f>IF($BF259&gt;$Y$7,"",IF(AND($BF259=$Y$7,$BG259=23),"",Entrées!M287-Entrées!M286))</f>
        <v>0</v>
      </c>
      <c r="BS259" s="32">
        <f>IF($BF259&gt;$Y$7,"",IF(AND($BF259=$Y$7,$BG259=23),"",Entrées!N287-Entrées!N286))</f>
        <v>-5.5</v>
      </c>
      <c r="BT259" s="32">
        <f>IF($BF259&gt;$Y$7,"",IF(AND($BF259=$Y$7,$BG259=23),"",Entrées!O287-Entrées!O286))</f>
        <v>95.5</v>
      </c>
      <c r="BU259" s="32">
        <f>IF($BF259&gt;$Y$7,"",IF(AND($BF259=$Y$7,$BG259=23),"",Entrées!P287-Entrées!P286))</f>
        <v>-0.5</v>
      </c>
      <c r="BV259" s="32">
        <f>IF($BF259&gt;$Y$7,"",IF(AND($BF259=$Y$7,$BG259=23),"",Entrées!Q287-Entrées!Q286))</f>
        <v>0</v>
      </c>
      <c r="BW259" s="32">
        <f>IF($BF259&gt;$Y$7,"",IF(AND($BF259=$Y$7,$BG259=23),"",Entrées!R287-Entrées!R286))</f>
        <v>-659</v>
      </c>
      <c r="BX259" s="32">
        <f>IF($BF259&gt;$Y$7,"",IF(AND($BF259=$Y$7,$BG259=23),"",Entrées!S287-Entrées!S286))</f>
        <v>-5</v>
      </c>
      <c r="BY259" s="32">
        <f>IF($BF259&gt;$Y$7,"",IF(AND($BF259=$Y$7,$BG259=23),"",Entrées!T287-Entrées!T286))</f>
        <v>0</v>
      </c>
      <c r="BZ259" s="32">
        <f>IF($BF259&gt;$Y$7,"",IF(AND($BF259=$Y$7,$BG259=23),"",Entrées!U287-Entrées!U286))</f>
        <v>26</v>
      </c>
      <c r="CA259" s="32">
        <f>IF($BF259&gt;$Y$7,"",IF(AND($BF259=$Y$7,$BG259=23),"",Entrées!V287-Entrées!V286))</f>
        <v>226</v>
      </c>
      <c r="CB259" s="4"/>
      <c r="CC259" s="4"/>
      <c r="CD259" s="33">
        <f>IF($BF259&lt;=$Y$7,Entrées!J286/CD$2,"")</f>
        <v>0.48427631578947367</v>
      </c>
      <c r="CE259" s="33">
        <f>IF($BF259&lt;=$Y$7,Entrées!K286/CE$2,"")</f>
        <v>8.4523809523809529E-2</v>
      </c>
      <c r="CF259" s="11">
        <f t="shared" si="242"/>
        <v>7600</v>
      </c>
      <c r="CG259" s="11">
        <f t="shared" si="243"/>
        <v>4200</v>
      </c>
      <c r="CH259" s="52">
        <f t="shared" si="244"/>
        <v>0.26950009137426939</v>
      </c>
      <c r="CI259" s="52">
        <f t="shared" si="245"/>
        <v>0.11132787698412699</v>
      </c>
      <c r="CK259" s="11"/>
      <c r="CL259" s="4"/>
      <c r="CM259" s="11"/>
      <c r="CN259" s="11"/>
      <c r="CO259" s="4"/>
    </row>
    <row r="260" spans="1:93">
      <c r="A260" s="11"/>
      <c r="B260" s="11"/>
      <c r="C260" s="11">
        <f t="shared" si="278"/>
        <v>7</v>
      </c>
      <c r="D260" s="27">
        <f t="shared" si="275"/>
        <v>27</v>
      </c>
      <c r="E260" s="28">
        <f ca="1">IF($D260&gt;$D$8,"",INDIRECT(ADDRESS(ROW(Entrées!$C$37)+($D260-1)*24+E$11,COLUMN(Entrées!$C$37)+($C260-1),4,TRUE,"Entrées")))</f>
        <v>41353</v>
      </c>
      <c r="F260" s="28">
        <f ca="1">IF($D260&gt;$D$8,"",INDIRECT(ADDRESS(ROW(Entrées!$C$37)+($D260-1)*24+F$11,COLUMN(Entrées!$C$37)+($C260-1),4,TRUE,"Entrées")))</f>
        <v>41520</v>
      </c>
      <c r="G260" s="28">
        <f ca="1">IF($D260&gt;$D$8,"",INDIRECT(ADDRESS(ROW(Entrées!$C$37)+($D260-1)*24+G$11,COLUMN(Entrées!$C$37)+($C260-1),4,TRUE,"Entrées")))</f>
        <v>41925.5</v>
      </c>
      <c r="H260" s="28">
        <f ca="1">IF($D260&gt;$D$8,"",INDIRECT(ADDRESS(ROW(Entrées!$C$37)+($D260-1)*24+H$11,COLUMN(Entrées!$C$37)+($C260-1),4,TRUE,"Entrées")))</f>
        <v>40886.5</v>
      </c>
      <c r="I260" s="28">
        <f ca="1">IF($D260&gt;$D$8,"",INDIRECT(ADDRESS(ROW(Entrées!$C$37)+($D260-1)*24+I$11,COLUMN(Entrées!$C$37)+($C260-1),4,TRUE,"Entrées")))</f>
        <v>40798.5</v>
      </c>
      <c r="J260" s="28">
        <f ca="1">IF($D260&gt;$D$8,"",INDIRECT(ADDRESS(ROW(Entrées!$C$37)+($D260-1)*24+J$11,COLUMN(Entrées!$C$37)+($C260-1),4,TRUE,"Entrées")))</f>
        <v>40842.5</v>
      </c>
      <c r="K260" s="28">
        <f ca="1">IF($D260&gt;$D$8,"",INDIRECT(ADDRESS(ROW(Entrées!$C$37)+($D260-1)*24+K$11,COLUMN(Entrées!$C$37)+($C260-1),4,TRUE,"Entrées")))</f>
        <v>41450</v>
      </c>
      <c r="L260" s="28">
        <f ca="1">IF($D260&gt;$D$8,"",INDIRECT(ADDRESS(ROW(Entrées!$C$37)+($D260-1)*24+L$11,COLUMN(Entrées!$C$37)+($C260-1),4,TRUE,"Entrées")))</f>
        <v>41741.5</v>
      </c>
      <c r="M260" s="28">
        <f ca="1">IF($D260&gt;$D$8,"",INDIRECT(ADDRESS(ROW(Entrées!$C$37)+($D260-1)*24+M$11,COLUMN(Entrées!$C$37)+($C260-1),4,TRUE,"Entrées")))</f>
        <v>42598.5</v>
      </c>
      <c r="N260" s="28">
        <f ca="1">IF($D260&gt;$D$8,"",INDIRECT(ADDRESS(ROW(Entrées!$C$37)+($D260-1)*24+N$11,COLUMN(Entrées!$C$37)+($C260-1),4,TRUE,"Entrées")))</f>
        <v>42684</v>
      </c>
      <c r="O260" s="28">
        <f ca="1">IF($D260&gt;$D$8,"",INDIRECT(ADDRESS(ROW(Entrées!$C$37)+($D260-1)*24+O$11,COLUMN(Entrées!$C$37)+($C260-1),4,TRUE,"Entrées")))</f>
        <v>42551.5</v>
      </c>
      <c r="P260" s="28">
        <f ca="1">IF($D260&gt;$D$8,"",INDIRECT(ADDRESS(ROW(Entrées!$C$37)+($D260-1)*24+P$11,COLUMN(Entrées!$C$37)+($C260-1),4,TRUE,"Entrées")))</f>
        <v>42742</v>
      </c>
      <c r="Q260" s="28">
        <f ca="1">IF($D260&gt;$D$8,"",INDIRECT(ADDRESS(ROW(Entrées!$C$37)+($D260-1)*24+Q$11,COLUMN(Entrées!$C$37)+($C260-1),4,TRUE,"Entrées")))</f>
        <v>42525.5</v>
      </c>
      <c r="R260" s="28">
        <f ca="1">IF($D260&gt;$D$8,"",INDIRECT(ADDRESS(ROW(Entrées!$C$37)+($D260-1)*24+R$11,COLUMN(Entrées!$C$37)+($C260-1),4,TRUE,"Entrées")))</f>
        <v>42288.5</v>
      </c>
      <c r="S260" s="28">
        <f ca="1">IF($D260&gt;$D$8,"",INDIRECT(ADDRESS(ROW(Entrées!$C$37)+($D260-1)*24+S$11,COLUMN(Entrées!$C$37)+($C260-1),4,TRUE,"Entrées")))</f>
        <v>41808.5</v>
      </c>
      <c r="T260" s="28">
        <f ca="1">IF($D260&gt;$D$8,"",INDIRECT(ADDRESS(ROW(Entrées!$C$37)+($D260-1)*24+T$11,COLUMN(Entrées!$C$37)+($C260-1),4,TRUE,"Entrées")))</f>
        <v>41344.5</v>
      </c>
      <c r="U260" s="28">
        <f ca="1">IF($D260&gt;$D$8,"",INDIRECT(ADDRESS(ROW(Entrées!$C$37)+($D260-1)*24+U$11,COLUMN(Entrées!$C$37)+($C260-1),4,TRUE,"Entrées")))</f>
        <v>41168</v>
      </c>
      <c r="V260" s="28">
        <f ca="1">IF($D260&gt;$D$8,"",INDIRECT(ADDRESS(ROW(Entrées!$C$37)+($D260-1)*24+V$11,COLUMN(Entrées!$C$37)+($C260-1),4,TRUE,"Entrées")))</f>
        <v>40907.5</v>
      </c>
      <c r="W260" s="28">
        <f ca="1">IF($D260&gt;$D$8,"",INDIRECT(ADDRESS(ROW(Entrées!$C$37)+($D260-1)*24+W$11,COLUMN(Entrées!$C$37)+($C260-1),4,TRUE,"Entrées")))</f>
        <v>41637</v>
      </c>
      <c r="X260" s="28">
        <f ca="1">IF($D260&gt;$D$8,"",INDIRECT(ADDRESS(ROW(Entrées!$C$37)+($D260-1)*24+X$11,COLUMN(Entrées!$C$37)+($C260-1),4,TRUE,"Entrées")))</f>
        <v>41580.5</v>
      </c>
      <c r="Y260" s="28">
        <f ca="1">IF($D260&gt;$D$8,"",INDIRECT(ADDRESS(ROW(Entrées!$C$37)+($D260-1)*24+Y$11,COLUMN(Entrées!$C$37)+($C260-1),4,TRUE,"Entrées")))</f>
        <v>41737</v>
      </c>
      <c r="Z260" s="28">
        <f ca="1">IF($D260&gt;$D$8,"",INDIRECT(ADDRESS(ROW(Entrées!$C$37)+($D260-1)*24+Z$11,COLUMN(Entrées!$C$37)+($C260-1),4,TRUE,"Entrées")))</f>
        <v>41768</v>
      </c>
      <c r="AA260" s="28">
        <f ca="1">IF($D260&gt;$D$8,"",INDIRECT(ADDRESS(ROW(Entrées!$C$37)+($D260-1)*24+AA$11,COLUMN(Entrées!$C$37)+($C260-1),4,TRUE,"Entrées")))</f>
        <v>41275</v>
      </c>
      <c r="AB260" s="28">
        <f ca="1">IF($D260&gt;$D$8,"",INDIRECT(ADDRESS(ROW(Entrées!$C$37)+($D260-1)*24+AB$11,COLUMN(Entrées!$C$37)+($C260-1),4,TRUE,"Entrées")))</f>
        <v>41398</v>
      </c>
      <c r="AC260" s="11"/>
      <c r="AD260" s="40">
        <f t="shared" ca="1" si="274"/>
        <v>41688.8125</v>
      </c>
      <c r="AE260" s="40">
        <f t="shared" ca="1" si="276"/>
        <v>42742</v>
      </c>
      <c r="AF260" s="40">
        <f t="shared" ca="1" si="277"/>
        <v>40798.5</v>
      </c>
      <c r="AG260" s="4"/>
      <c r="AH260" s="11">
        <f>Entrées!A287</f>
        <v>11</v>
      </c>
      <c r="AI260" s="13">
        <f>Entrées!B287</f>
        <v>10</v>
      </c>
      <c r="AJ260" s="31">
        <f t="shared" ca="1" si="246"/>
        <v>55625.834722222207</v>
      </c>
      <c r="AK260" s="31">
        <f t="shared" ca="1" si="222"/>
        <v>55155.277777777781</v>
      </c>
      <c r="AL260" s="31">
        <f t="shared" ca="1" si="223"/>
        <v>55132.569444444431</v>
      </c>
      <c r="AM260" s="31">
        <f t="shared" ca="1" si="224"/>
        <v>439.35972222222233</v>
      </c>
      <c r="AN260" s="31">
        <f t="shared" ca="1" si="225"/>
        <v>2143.2847222222222</v>
      </c>
      <c r="AO260" s="31">
        <f t="shared" ca="1" si="226"/>
        <v>1711.4715277777773</v>
      </c>
      <c r="AP260" s="31">
        <f t="shared" ca="1" si="227"/>
        <v>43686.806944444448</v>
      </c>
      <c r="AQ260" s="31">
        <f t="shared" ca="1" si="228"/>
        <v>2048.2006944444447</v>
      </c>
      <c r="AR260" s="31">
        <f t="shared" ca="1" si="229"/>
        <v>467.57708333333329</v>
      </c>
      <c r="AS260" s="31">
        <f t="shared" ca="1" si="230"/>
        <v>9872.0041666666693</v>
      </c>
      <c r="AT260" s="31">
        <f t="shared" ca="1" si="231"/>
        <v>-752.91041666666672</v>
      </c>
      <c r="AU260" s="31">
        <f t="shared" ca="1" si="232"/>
        <v>580.30277777777769</v>
      </c>
      <c r="AV260" s="31">
        <f t="shared" ca="1" si="233"/>
        <v>-4570.3041666666659</v>
      </c>
      <c r="AW260" s="31">
        <f t="shared" ca="1" si="234"/>
        <v>53.39583333333335</v>
      </c>
      <c r="AX260" s="31">
        <f t="shared" ca="1" si="235"/>
        <v>1401.9361111111111</v>
      </c>
      <c r="AY260" s="31">
        <f t="shared" ca="1" si="236"/>
        <v>-1132.0805555555555</v>
      </c>
      <c r="AZ260" s="31">
        <f t="shared" ca="1" si="237"/>
        <v>-2177.1819444444441</v>
      </c>
      <c r="BA260" s="31">
        <f t="shared" ca="1" si="238"/>
        <v>644.8125</v>
      </c>
      <c r="BB260" s="31">
        <f t="shared" ca="1" si="239"/>
        <v>-1410.101388888889</v>
      </c>
      <c r="BC260" s="31">
        <f t="shared" ca="1" si="240"/>
        <v>-1800.2902777777781</v>
      </c>
      <c r="BD260" s="11"/>
      <c r="BE260" s="4"/>
      <c r="BF260" s="11">
        <f t="shared" si="241"/>
        <v>11</v>
      </c>
      <c r="BG260" s="11">
        <f t="shared" si="247"/>
        <v>10</v>
      </c>
      <c r="BH260" s="32">
        <f>IF($BF260&gt;$Y$7,"",IF(AND($BF260=$Y$7,$BG260=23),"",Entrées!C288-Entrées!C287))</f>
        <v>-113.5</v>
      </c>
      <c r="BI260" s="32">
        <f>IF($BF260&gt;$Y$7,"",IF(AND($BF260=$Y$7,$BG260=23),"",Entrées!D288-Entrées!D287))</f>
        <v>-300</v>
      </c>
      <c r="BJ260" s="32">
        <f>IF($BF260&gt;$Y$7,"",IF(AND($BF260=$Y$7,$BG260=23),"",Entrées!E288-Entrées!E287))</f>
        <v>-325</v>
      </c>
      <c r="BK260" s="32">
        <f>IF($BF260&gt;$Y$7,"",IF(AND($BF260=$Y$7,$BG260=23),"",Entrées!F288-Entrées!F287))</f>
        <v>159</v>
      </c>
      <c r="BL260" s="32">
        <f>IF($BF260&gt;$Y$7,"",IF(AND($BF260=$Y$7,$BG260=23),"",Entrées!G288-Entrées!G287))</f>
        <v>49.5</v>
      </c>
      <c r="BM260" s="32">
        <f>IF($BF260&gt;$Y$7,"",IF(AND($BF260=$Y$7,$BG260=23),"",Entrées!H288-Entrées!H287))</f>
        <v>-143.5</v>
      </c>
      <c r="BN260" s="32">
        <f>IF($BF260&gt;$Y$7,"",IF(AND($BF260=$Y$7,$BG260=23),"",Entrées!I288-Entrées!I287))</f>
        <v>-65.5</v>
      </c>
      <c r="BO260" s="32">
        <f>IF($BF260&gt;$Y$7,"",IF(AND($BF260=$Y$7,$BG260=23),"",Entrées!J288-Entrées!J287))</f>
        <v>-283.5</v>
      </c>
      <c r="BP260" s="32">
        <f>IF($BF260&gt;$Y$7,"",IF(AND($BF260=$Y$7,$BG260=23),"",Entrées!K288-Entrées!K287))</f>
        <v>183</v>
      </c>
      <c r="BQ260" s="32">
        <f>IF($BF260&gt;$Y$7,"",IF(AND($BF260=$Y$7,$BG260=23),"",Entrées!L288-Entrées!L287))</f>
        <v>354.5</v>
      </c>
      <c r="BR260" s="32">
        <f>IF($BF260&gt;$Y$7,"",IF(AND($BF260=$Y$7,$BG260=23),"",Entrées!M288-Entrées!M287))</f>
        <v>0</v>
      </c>
      <c r="BS260" s="32">
        <f>IF($BF260&gt;$Y$7,"",IF(AND($BF260=$Y$7,$BG260=23),"",Entrées!N288-Entrées!N287))</f>
        <v>4.5</v>
      </c>
      <c r="BT260" s="32">
        <f>IF($BF260&gt;$Y$7,"",IF(AND($BF260=$Y$7,$BG260=23),"",Entrées!O288-Entrées!O287))</f>
        <v>-370.5</v>
      </c>
      <c r="BU260" s="32">
        <f>IF($BF260&gt;$Y$7,"",IF(AND($BF260=$Y$7,$BG260=23),"",Entrées!P288-Entrées!P287))</f>
        <v>1.5</v>
      </c>
      <c r="BV260" s="32">
        <f>IF($BF260&gt;$Y$7,"",IF(AND($BF260=$Y$7,$BG260=23),"",Entrées!Q288-Entrées!Q287))</f>
        <v>0</v>
      </c>
      <c r="BW260" s="32">
        <f>IF($BF260&gt;$Y$7,"",IF(AND($BF260=$Y$7,$BG260=23),"",Entrées!R288-Entrées!R287))</f>
        <v>0</v>
      </c>
      <c r="BX260" s="32">
        <f>IF($BF260&gt;$Y$7,"",IF(AND($BF260=$Y$7,$BG260=23),"",Entrées!S288-Entrées!S287))</f>
        <v>-389</v>
      </c>
      <c r="BY260" s="32">
        <f>IF($BF260&gt;$Y$7,"",IF(AND($BF260=$Y$7,$BG260=23),"",Entrées!T288-Entrées!T287))</f>
        <v>0</v>
      </c>
      <c r="BZ260" s="32">
        <f>IF($BF260&gt;$Y$7,"",IF(AND($BF260=$Y$7,$BG260=23),"",Entrées!U288-Entrées!U287))</f>
        <v>47</v>
      </c>
      <c r="CA260" s="32">
        <f>IF($BF260&gt;$Y$7,"",IF(AND($BF260=$Y$7,$BG260=23),"",Entrées!V288-Entrées!V287))</f>
        <v>23</v>
      </c>
      <c r="CB260" s="4"/>
      <c r="CC260" s="4"/>
      <c r="CD260" s="33">
        <f>IF($BF260&lt;=$Y$7,Entrées!J287/CD$2,"")</f>
        <v>0.43914473684210525</v>
      </c>
      <c r="CE260" s="33">
        <f>IF($BF260&lt;=$Y$7,Entrées!K287/CE$2,"")</f>
        <v>0.14083333333333334</v>
      </c>
      <c r="CF260" s="11">
        <f t="shared" si="242"/>
        <v>7600</v>
      </c>
      <c r="CG260" s="11">
        <f t="shared" si="243"/>
        <v>4200</v>
      </c>
      <c r="CH260" s="52">
        <f t="shared" si="244"/>
        <v>0.26950009137426939</v>
      </c>
      <c r="CI260" s="52">
        <f t="shared" si="245"/>
        <v>0.11132787698412699</v>
      </c>
      <c r="CK260" s="11"/>
      <c r="CL260" s="4"/>
      <c r="CM260" s="11"/>
      <c r="CN260" s="11"/>
      <c r="CO260" s="4"/>
    </row>
    <row r="261" spans="1:93">
      <c r="A261" s="11"/>
      <c r="B261" s="11"/>
      <c r="C261" s="11">
        <f t="shared" si="278"/>
        <v>7</v>
      </c>
      <c r="D261" s="27">
        <f t="shared" si="275"/>
        <v>28</v>
      </c>
      <c r="E261" s="28">
        <f ca="1">IF($D261&gt;$D$8,"",INDIRECT(ADDRESS(ROW(Entrées!$C$37)+($D261-1)*24+E$11,COLUMN(Entrées!$C$37)+($C261-1),4,TRUE,"Entrées")))</f>
        <v>41124</v>
      </c>
      <c r="F261" s="28">
        <f ca="1">IF($D261&gt;$D$8,"",INDIRECT(ADDRESS(ROW(Entrées!$C$37)+($D261-1)*24+F$11,COLUMN(Entrées!$C$37)+($C261-1),4,TRUE,"Entrées")))</f>
        <v>40415.5</v>
      </c>
      <c r="G261" s="28">
        <f ca="1">IF($D261&gt;$D$8,"",INDIRECT(ADDRESS(ROW(Entrées!$C$37)+($D261-1)*24+G$11,COLUMN(Entrées!$C$37)+($C261-1),4,TRUE,"Entrées")))</f>
        <v>40428</v>
      </c>
      <c r="H261" s="28">
        <f ca="1">IF($D261&gt;$D$8,"",INDIRECT(ADDRESS(ROW(Entrées!$C$37)+($D261-1)*24+H$11,COLUMN(Entrées!$C$37)+($C261-1),4,TRUE,"Entrées")))</f>
        <v>39604.5</v>
      </c>
      <c r="I261" s="28">
        <f ca="1">IF($D261&gt;$D$8,"",INDIRECT(ADDRESS(ROW(Entrées!$C$37)+($D261-1)*24+I$11,COLUMN(Entrées!$C$37)+($C261-1),4,TRUE,"Entrées")))</f>
        <v>39351.5</v>
      </c>
      <c r="J261" s="28">
        <f ca="1">IF($D261&gt;$D$8,"",INDIRECT(ADDRESS(ROW(Entrées!$C$37)+($D261-1)*24+J$11,COLUMN(Entrées!$C$37)+($C261-1),4,TRUE,"Entrées")))</f>
        <v>39084.5</v>
      </c>
      <c r="K261" s="28">
        <f ca="1">IF($D261&gt;$D$8,"",INDIRECT(ADDRESS(ROW(Entrées!$C$37)+($D261-1)*24+K$11,COLUMN(Entrées!$C$37)+($C261-1),4,TRUE,"Entrées")))</f>
        <v>38512</v>
      </c>
      <c r="L261" s="28">
        <f ca="1">IF($D261&gt;$D$8,"",INDIRECT(ADDRESS(ROW(Entrées!$C$37)+($D261-1)*24+L$11,COLUMN(Entrées!$C$37)+($C261-1),4,TRUE,"Entrées")))</f>
        <v>38603.5</v>
      </c>
      <c r="M261" s="28">
        <f ca="1">IF($D261&gt;$D$8,"",INDIRECT(ADDRESS(ROW(Entrées!$C$37)+($D261-1)*24+M$11,COLUMN(Entrées!$C$37)+($C261-1),4,TRUE,"Entrées")))</f>
        <v>39724.5</v>
      </c>
      <c r="N261" s="28">
        <f ca="1">IF($D261&gt;$D$8,"",INDIRECT(ADDRESS(ROW(Entrées!$C$37)+($D261-1)*24+N$11,COLUMN(Entrées!$C$37)+($C261-1),4,TRUE,"Entrées")))</f>
        <v>41112.5</v>
      </c>
      <c r="O261" s="28">
        <f ca="1">IF($D261&gt;$D$8,"",INDIRECT(ADDRESS(ROW(Entrées!$C$37)+($D261-1)*24+O$11,COLUMN(Entrées!$C$37)+($C261-1),4,TRUE,"Entrées")))</f>
        <v>41252</v>
      </c>
      <c r="P261" s="28">
        <f ca="1">IF($D261&gt;$D$8,"",INDIRECT(ADDRESS(ROW(Entrées!$C$37)+($D261-1)*24+P$11,COLUMN(Entrées!$C$37)+($C261-1),4,TRUE,"Entrées")))</f>
        <v>41353.5</v>
      </c>
      <c r="Q261" s="28">
        <f ca="1">IF($D261&gt;$D$8,"",INDIRECT(ADDRESS(ROW(Entrées!$C$37)+($D261-1)*24+Q$11,COLUMN(Entrées!$C$37)+($C261-1),4,TRUE,"Entrées")))</f>
        <v>41281</v>
      </c>
      <c r="R261" s="28">
        <f ca="1">IF($D261&gt;$D$8,"",INDIRECT(ADDRESS(ROW(Entrées!$C$37)+($D261-1)*24+R$11,COLUMN(Entrées!$C$37)+($C261-1),4,TRUE,"Entrées")))</f>
        <v>40817.5</v>
      </c>
      <c r="S261" s="28">
        <f ca="1">IF($D261&gt;$D$8,"",INDIRECT(ADDRESS(ROW(Entrées!$C$37)+($D261-1)*24+S$11,COLUMN(Entrées!$C$37)+($C261-1),4,TRUE,"Entrées")))</f>
        <v>40290.5</v>
      </c>
      <c r="T261" s="28">
        <f ca="1">IF($D261&gt;$D$8,"",INDIRECT(ADDRESS(ROW(Entrées!$C$37)+($D261-1)*24+T$11,COLUMN(Entrées!$C$37)+($C261-1),4,TRUE,"Entrées")))</f>
        <v>39911</v>
      </c>
      <c r="U261" s="28">
        <f ca="1">IF($D261&gt;$D$8,"",INDIRECT(ADDRESS(ROW(Entrées!$C$37)+($D261-1)*24+U$11,COLUMN(Entrées!$C$37)+($C261-1),4,TRUE,"Entrées")))</f>
        <v>40089.5</v>
      </c>
      <c r="V261" s="28">
        <f ca="1">IF($D261&gt;$D$8,"",INDIRECT(ADDRESS(ROW(Entrées!$C$37)+($D261-1)*24+V$11,COLUMN(Entrées!$C$37)+($C261-1),4,TRUE,"Entrées")))</f>
        <v>40626</v>
      </c>
      <c r="W261" s="28">
        <f ca="1">IF($D261&gt;$D$8,"",INDIRECT(ADDRESS(ROW(Entrées!$C$37)+($D261-1)*24+W$11,COLUMN(Entrées!$C$37)+($C261-1),4,TRUE,"Entrées")))</f>
        <v>41497</v>
      </c>
      <c r="X261" s="28">
        <f ca="1">IF($D261&gt;$D$8,"",INDIRECT(ADDRESS(ROW(Entrées!$C$37)+($D261-1)*24+X$11,COLUMN(Entrées!$C$37)+($C261-1),4,TRUE,"Entrées")))</f>
        <v>42066</v>
      </c>
      <c r="Y261" s="28">
        <f ca="1">IF($D261&gt;$D$8,"",INDIRECT(ADDRESS(ROW(Entrées!$C$37)+($D261-1)*24+Y$11,COLUMN(Entrées!$C$37)+($C261-1),4,TRUE,"Entrées")))</f>
        <v>42281.5</v>
      </c>
      <c r="Z261" s="28">
        <f ca="1">IF($D261&gt;$D$8,"",INDIRECT(ADDRESS(ROW(Entrées!$C$37)+($D261-1)*24+Z$11,COLUMN(Entrées!$C$37)+($C261-1),4,TRUE,"Entrées")))</f>
        <v>42408</v>
      </c>
      <c r="AA261" s="28">
        <f ca="1">IF($D261&gt;$D$8,"",INDIRECT(ADDRESS(ROW(Entrées!$C$37)+($D261-1)*24+AA$11,COLUMN(Entrées!$C$37)+($C261-1),4,TRUE,"Entrées")))</f>
        <v>42164</v>
      </c>
      <c r="AB261" s="28">
        <f ca="1">IF($D261&gt;$D$8,"",INDIRECT(ADDRESS(ROW(Entrées!$C$37)+($D261-1)*24+AB$11,COLUMN(Entrées!$C$37)+($C261-1),4,TRUE,"Entrées")))</f>
        <v>41935</v>
      </c>
      <c r="AC261" s="11"/>
      <c r="AD261" s="40">
        <f t="shared" ca="1" si="274"/>
        <v>40663.875</v>
      </c>
      <c r="AE261" s="40">
        <f t="shared" ca="1" si="276"/>
        <v>42408</v>
      </c>
      <c r="AF261" s="40">
        <f t="shared" ca="1" si="277"/>
        <v>38512</v>
      </c>
      <c r="AG261" s="4"/>
      <c r="AH261" s="11">
        <f>Entrées!A288</f>
        <v>11</v>
      </c>
      <c r="AI261" s="13">
        <f>Entrées!B288</f>
        <v>11</v>
      </c>
      <c r="AJ261" s="31">
        <f t="shared" ca="1" si="246"/>
        <v>55625.834722222207</v>
      </c>
      <c r="AK261" s="31">
        <f t="shared" ca="1" si="222"/>
        <v>55155.277777777781</v>
      </c>
      <c r="AL261" s="31">
        <f t="shared" ca="1" si="223"/>
        <v>55132.569444444431</v>
      </c>
      <c r="AM261" s="31">
        <f t="shared" ca="1" si="224"/>
        <v>439.35972222222233</v>
      </c>
      <c r="AN261" s="31">
        <f t="shared" ca="1" si="225"/>
        <v>2143.2847222222222</v>
      </c>
      <c r="AO261" s="31">
        <f t="shared" ca="1" si="226"/>
        <v>1711.4715277777773</v>
      </c>
      <c r="AP261" s="31">
        <f t="shared" ca="1" si="227"/>
        <v>43686.806944444448</v>
      </c>
      <c r="AQ261" s="31">
        <f t="shared" ca="1" si="228"/>
        <v>2048.2006944444447</v>
      </c>
      <c r="AR261" s="31">
        <f t="shared" ca="1" si="229"/>
        <v>467.57708333333329</v>
      </c>
      <c r="AS261" s="31">
        <f t="shared" ca="1" si="230"/>
        <v>9872.0041666666693</v>
      </c>
      <c r="AT261" s="31">
        <f t="shared" ca="1" si="231"/>
        <v>-752.91041666666672</v>
      </c>
      <c r="AU261" s="31">
        <f t="shared" ca="1" si="232"/>
        <v>580.30277777777769</v>
      </c>
      <c r="AV261" s="31">
        <f t="shared" ca="1" si="233"/>
        <v>-4570.3041666666659</v>
      </c>
      <c r="AW261" s="31">
        <f t="shared" ca="1" si="234"/>
        <v>53.39583333333335</v>
      </c>
      <c r="AX261" s="31">
        <f t="shared" ca="1" si="235"/>
        <v>1401.9361111111111</v>
      </c>
      <c r="AY261" s="31">
        <f t="shared" ca="1" si="236"/>
        <v>-1132.0805555555555</v>
      </c>
      <c r="AZ261" s="31">
        <f t="shared" ca="1" si="237"/>
        <v>-2177.1819444444441</v>
      </c>
      <c r="BA261" s="31">
        <f t="shared" ca="1" si="238"/>
        <v>644.8125</v>
      </c>
      <c r="BB261" s="31">
        <f t="shared" ca="1" si="239"/>
        <v>-1410.101388888889</v>
      </c>
      <c r="BC261" s="31">
        <f t="shared" ca="1" si="240"/>
        <v>-1800.2902777777781</v>
      </c>
      <c r="BD261" s="11"/>
      <c r="BE261" s="4"/>
      <c r="BF261" s="11">
        <f t="shared" si="241"/>
        <v>11</v>
      </c>
      <c r="BG261" s="11">
        <f t="shared" si="247"/>
        <v>11</v>
      </c>
      <c r="BH261" s="32">
        <f>IF($BF261&gt;$Y$7,"",IF(AND($BF261=$Y$7,$BG261=23),"",Entrées!C289-Entrées!C288))</f>
        <v>-464.5</v>
      </c>
      <c r="BI261" s="32">
        <f>IF($BF261&gt;$Y$7,"",IF(AND($BF261=$Y$7,$BG261=23),"",Entrées!D289-Entrées!D288))</f>
        <v>-437.5</v>
      </c>
      <c r="BJ261" s="32">
        <f>IF($BF261&gt;$Y$7,"",IF(AND($BF261=$Y$7,$BG261=23),"",Entrées!E289-Entrées!E288))</f>
        <v>-150</v>
      </c>
      <c r="BK261" s="32">
        <f>IF($BF261&gt;$Y$7,"",IF(AND($BF261=$Y$7,$BG261=23),"",Entrées!F289-Entrées!F288))</f>
        <v>45</v>
      </c>
      <c r="BL261" s="32">
        <f>IF($BF261&gt;$Y$7,"",IF(AND($BF261=$Y$7,$BG261=23),"",Entrées!G289-Entrées!G288))</f>
        <v>-65.5</v>
      </c>
      <c r="BM261" s="32">
        <f>IF($BF261&gt;$Y$7,"",IF(AND($BF261=$Y$7,$BG261=23),"",Entrées!H289-Entrées!H288))</f>
        <v>-85</v>
      </c>
      <c r="BN261" s="32">
        <f>IF($BF261&gt;$Y$7,"",IF(AND($BF261=$Y$7,$BG261=23),"",Entrées!I289-Entrées!I288))</f>
        <v>-163</v>
      </c>
      <c r="BO261" s="32">
        <f>IF($BF261&gt;$Y$7,"",IF(AND($BF261=$Y$7,$BG261=23),"",Entrées!J289-Entrées!J288))</f>
        <v>-130</v>
      </c>
      <c r="BP261" s="32">
        <f>IF($BF261&gt;$Y$7,"",IF(AND($BF261=$Y$7,$BG261=23),"",Entrées!K289-Entrées!K288))</f>
        <v>134.5</v>
      </c>
      <c r="BQ261" s="32">
        <f>IF($BF261&gt;$Y$7,"",IF(AND($BF261=$Y$7,$BG261=23),"",Entrées!L289-Entrées!L288))</f>
        <v>-18.5</v>
      </c>
      <c r="BR261" s="32">
        <f>IF($BF261&gt;$Y$7,"",IF(AND($BF261=$Y$7,$BG261=23),"",Entrées!M289-Entrées!M288))</f>
        <v>0</v>
      </c>
      <c r="BS261" s="32">
        <f>IF($BF261&gt;$Y$7,"",IF(AND($BF261=$Y$7,$BG261=23),"",Entrées!N289-Entrées!N288))</f>
        <v>1.5</v>
      </c>
      <c r="BT261" s="32">
        <f>IF($BF261&gt;$Y$7,"",IF(AND($BF261=$Y$7,$BG261=23),"",Entrées!O289-Entrées!O288))</f>
        <v>-185</v>
      </c>
      <c r="BU261" s="32">
        <f>IF($BF261&gt;$Y$7,"",IF(AND($BF261=$Y$7,$BG261=23),"",Entrées!P289-Entrées!P288))</f>
        <v>-0.5</v>
      </c>
      <c r="BV261" s="32">
        <f>IF($BF261&gt;$Y$7,"",IF(AND($BF261=$Y$7,$BG261=23),"",Entrées!Q289-Entrées!Q288))</f>
        <v>-277</v>
      </c>
      <c r="BW261" s="32">
        <f>IF($BF261&gt;$Y$7,"",IF(AND($BF261=$Y$7,$BG261=23),"",Entrées!R289-Entrées!R288))</f>
        <v>0</v>
      </c>
      <c r="BX261" s="32">
        <f>IF($BF261&gt;$Y$7,"",IF(AND($BF261=$Y$7,$BG261=23),"",Entrées!S289-Entrées!S288))</f>
        <v>-344</v>
      </c>
      <c r="BY261" s="32">
        <f>IF($BF261&gt;$Y$7,"",IF(AND($BF261=$Y$7,$BG261=23),"",Entrées!T289-Entrées!T288))</f>
        <v>0</v>
      </c>
      <c r="BZ261" s="32">
        <f>IF($BF261&gt;$Y$7,"",IF(AND($BF261=$Y$7,$BG261=23),"",Entrées!U289-Entrées!U288))</f>
        <v>495</v>
      </c>
      <c r="CA261" s="32">
        <f>IF($BF261&gt;$Y$7,"",IF(AND($BF261=$Y$7,$BG261=23),"",Entrées!V289-Entrées!V288))</f>
        <v>154</v>
      </c>
      <c r="CB261" s="4"/>
      <c r="CC261" s="4"/>
      <c r="CD261" s="33">
        <f>IF($BF261&lt;=$Y$7,Entrées!J288/CD$2,"")</f>
        <v>0.40184210526315789</v>
      </c>
      <c r="CE261" s="33">
        <f>IF($BF261&lt;=$Y$7,Entrées!K288/CE$2,"")</f>
        <v>0.1844047619047619</v>
      </c>
      <c r="CF261" s="11">
        <f t="shared" si="242"/>
        <v>7600</v>
      </c>
      <c r="CG261" s="11">
        <f t="shared" si="243"/>
        <v>4200</v>
      </c>
      <c r="CH261" s="52">
        <f t="shared" si="244"/>
        <v>0.26950009137426939</v>
      </c>
      <c r="CI261" s="52">
        <f t="shared" si="245"/>
        <v>0.11132787698412699</v>
      </c>
      <c r="CK261" s="11"/>
      <c r="CL261" s="4"/>
      <c r="CM261" s="11"/>
      <c r="CN261" s="11"/>
      <c r="CO261" s="4"/>
    </row>
    <row r="262" spans="1:93">
      <c r="A262" s="11"/>
      <c r="B262" s="11"/>
      <c r="C262" s="11">
        <f t="shared" si="278"/>
        <v>7</v>
      </c>
      <c r="D262" s="27">
        <f t="shared" si="275"/>
        <v>29</v>
      </c>
      <c r="E262" s="28">
        <f ca="1">IF($D262&gt;$D$8,"",INDIRECT(ADDRESS(ROW(Entrées!$C$37)+($D262-1)*24+E$11,COLUMN(Entrées!$C$37)+($C262-1),4,TRUE,"Entrées")))</f>
        <v>41786</v>
      </c>
      <c r="F262" s="28">
        <f ca="1">IF($D262&gt;$D$8,"",INDIRECT(ADDRESS(ROW(Entrées!$C$37)+($D262-1)*24+F$11,COLUMN(Entrées!$C$37)+($C262-1),4,TRUE,"Entrées")))</f>
        <v>41092.5</v>
      </c>
      <c r="G262" s="28">
        <f ca="1">IF($D262&gt;$D$8,"",INDIRECT(ADDRESS(ROW(Entrées!$C$37)+($D262-1)*24+G$11,COLUMN(Entrées!$C$37)+($C262-1),4,TRUE,"Entrées")))</f>
        <v>41128.5</v>
      </c>
      <c r="H262" s="28">
        <f ca="1">IF($D262&gt;$D$8,"",INDIRECT(ADDRESS(ROW(Entrées!$C$37)+($D262-1)*24+H$11,COLUMN(Entrées!$C$37)+($C262-1),4,TRUE,"Entrées")))</f>
        <v>40856</v>
      </c>
      <c r="I262" s="28">
        <f ca="1">IF($D262&gt;$D$8,"",INDIRECT(ADDRESS(ROW(Entrées!$C$37)+($D262-1)*24+I$11,COLUMN(Entrées!$C$37)+($C262-1),4,TRUE,"Entrées")))</f>
        <v>40848.5</v>
      </c>
      <c r="J262" s="28">
        <f ca="1">IF($D262&gt;$D$8,"",INDIRECT(ADDRESS(ROW(Entrées!$C$37)+($D262-1)*24+J$11,COLUMN(Entrées!$C$37)+($C262-1),4,TRUE,"Entrées")))</f>
        <v>40946</v>
      </c>
      <c r="K262" s="28">
        <f ca="1">IF($D262&gt;$D$8,"",INDIRECT(ADDRESS(ROW(Entrées!$C$37)+($D262-1)*24+K$11,COLUMN(Entrées!$C$37)+($C262-1),4,TRUE,"Entrées")))</f>
        <v>41560</v>
      </c>
      <c r="L262" s="28">
        <f ca="1">IF($D262&gt;$D$8,"",INDIRECT(ADDRESS(ROW(Entrées!$C$37)+($D262-1)*24+L$11,COLUMN(Entrées!$C$37)+($C262-1),4,TRUE,"Entrées")))</f>
        <v>42239</v>
      </c>
      <c r="M262" s="28">
        <f ca="1">IF($D262&gt;$D$8,"",INDIRECT(ADDRESS(ROW(Entrées!$C$37)+($D262-1)*24+M$11,COLUMN(Entrées!$C$37)+($C262-1),4,TRUE,"Entrées")))</f>
        <v>42073</v>
      </c>
      <c r="N262" s="28">
        <f ca="1">IF($D262&gt;$D$8,"",INDIRECT(ADDRESS(ROW(Entrées!$C$37)+($D262-1)*24+N$11,COLUMN(Entrées!$C$37)+($C262-1),4,TRUE,"Entrées")))</f>
        <v>42454.5</v>
      </c>
      <c r="O262" s="28">
        <f ca="1">IF($D262&gt;$D$8,"",INDIRECT(ADDRESS(ROW(Entrées!$C$37)+($D262-1)*24+O$11,COLUMN(Entrées!$C$37)+($C262-1),4,TRUE,"Entrées")))</f>
        <v>42668.5</v>
      </c>
      <c r="P262" s="28">
        <f ca="1">IF($D262&gt;$D$8,"",INDIRECT(ADDRESS(ROW(Entrées!$C$37)+($D262-1)*24+P$11,COLUMN(Entrées!$C$37)+($C262-1),4,TRUE,"Entrées")))</f>
        <v>42637.5</v>
      </c>
      <c r="Q262" s="28">
        <f ca="1">IF($D262&gt;$D$8,"",INDIRECT(ADDRESS(ROW(Entrées!$C$37)+($D262-1)*24+Q$11,COLUMN(Entrées!$C$37)+($C262-1),4,TRUE,"Entrées")))</f>
        <v>42707</v>
      </c>
      <c r="R262" s="28">
        <f ca="1">IF($D262&gt;$D$8,"",INDIRECT(ADDRESS(ROW(Entrées!$C$37)+($D262-1)*24+R$11,COLUMN(Entrées!$C$37)+($C262-1),4,TRUE,"Entrées")))</f>
        <v>42661.5</v>
      </c>
      <c r="S262" s="28">
        <f ca="1">IF($D262&gt;$D$8,"",INDIRECT(ADDRESS(ROW(Entrées!$C$37)+($D262-1)*24+S$11,COLUMN(Entrées!$C$37)+($C262-1),4,TRUE,"Entrées")))</f>
        <v>42554</v>
      </c>
      <c r="T262" s="28">
        <f ca="1">IF($D262&gt;$D$8,"",INDIRECT(ADDRESS(ROW(Entrées!$C$37)+($D262-1)*24+T$11,COLUMN(Entrées!$C$37)+($C262-1),4,TRUE,"Entrées")))</f>
        <v>41924</v>
      </c>
      <c r="U262" s="28">
        <f ca="1">IF($D262&gt;$D$8,"",INDIRECT(ADDRESS(ROW(Entrées!$C$37)+($D262-1)*24+U$11,COLUMN(Entrées!$C$37)+($C262-1),4,TRUE,"Entrées")))</f>
        <v>41853</v>
      </c>
      <c r="V262" s="28">
        <f ca="1">IF($D262&gt;$D$8,"",INDIRECT(ADDRESS(ROW(Entrées!$C$37)+($D262-1)*24+V$11,COLUMN(Entrées!$C$37)+($C262-1),4,TRUE,"Entrées")))</f>
        <v>41897.5</v>
      </c>
      <c r="W262" s="28">
        <f ca="1">IF($D262&gt;$D$8,"",INDIRECT(ADDRESS(ROW(Entrées!$C$37)+($D262-1)*24+W$11,COLUMN(Entrées!$C$37)+($C262-1),4,TRUE,"Entrées")))</f>
        <v>42079.5</v>
      </c>
      <c r="X262" s="28">
        <f ca="1">IF($D262&gt;$D$8,"",INDIRECT(ADDRESS(ROW(Entrées!$C$37)+($D262-1)*24+X$11,COLUMN(Entrées!$C$37)+($C262-1),4,TRUE,"Entrées")))</f>
        <v>42495</v>
      </c>
      <c r="Y262" s="28">
        <f ca="1">IF($D262&gt;$D$8,"",INDIRECT(ADDRESS(ROW(Entrées!$C$37)+($D262-1)*24+Y$11,COLUMN(Entrées!$C$37)+($C262-1),4,TRUE,"Entrées")))</f>
        <v>42507</v>
      </c>
      <c r="Z262" s="28">
        <f ca="1">IF($D262&gt;$D$8,"",INDIRECT(ADDRESS(ROW(Entrées!$C$37)+($D262-1)*24+Z$11,COLUMN(Entrées!$C$37)+($C262-1),4,TRUE,"Entrées")))</f>
        <v>42364</v>
      </c>
      <c r="AA262" s="28">
        <f ca="1">IF($D262&gt;$D$8,"",INDIRECT(ADDRESS(ROW(Entrées!$C$37)+($D262-1)*24+AA$11,COLUMN(Entrées!$C$37)+($C262-1),4,TRUE,"Entrées")))</f>
        <v>41677</v>
      </c>
      <c r="AB262" s="28">
        <f ca="1">IF($D262&gt;$D$8,"",INDIRECT(ADDRESS(ROW(Entrées!$C$37)+($D262-1)*24+AB$11,COLUMN(Entrées!$C$37)+($C262-1),4,TRUE,"Entrées")))</f>
        <v>41745.5</v>
      </c>
      <c r="AC262" s="11"/>
      <c r="AD262" s="40">
        <f t="shared" ca="1" si="274"/>
        <v>41948.125</v>
      </c>
      <c r="AE262" s="40">
        <f t="shared" ca="1" si="276"/>
        <v>42707</v>
      </c>
      <c r="AF262" s="40">
        <f t="shared" ca="1" si="277"/>
        <v>40848.5</v>
      </c>
      <c r="AG262" s="4"/>
      <c r="AH262" s="11">
        <f>Entrées!A289</f>
        <v>11</v>
      </c>
      <c r="AI262" s="13">
        <f>Entrées!B289</f>
        <v>12</v>
      </c>
      <c r="AJ262" s="31">
        <f t="shared" ca="1" si="246"/>
        <v>55625.834722222207</v>
      </c>
      <c r="AK262" s="31">
        <f t="shared" ca="1" si="222"/>
        <v>55155.277777777781</v>
      </c>
      <c r="AL262" s="31">
        <f t="shared" ca="1" si="223"/>
        <v>55132.569444444431</v>
      </c>
      <c r="AM262" s="31">
        <f t="shared" ca="1" si="224"/>
        <v>439.35972222222233</v>
      </c>
      <c r="AN262" s="31">
        <f t="shared" ca="1" si="225"/>
        <v>2143.2847222222222</v>
      </c>
      <c r="AO262" s="31">
        <f t="shared" ca="1" si="226"/>
        <v>1711.4715277777773</v>
      </c>
      <c r="AP262" s="31">
        <f t="shared" ca="1" si="227"/>
        <v>43686.806944444448</v>
      </c>
      <c r="AQ262" s="31">
        <f t="shared" ca="1" si="228"/>
        <v>2048.2006944444447</v>
      </c>
      <c r="AR262" s="31">
        <f t="shared" ca="1" si="229"/>
        <v>467.57708333333329</v>
      </c>
      <c r="AS262" s="31">
        <f t="shared" ca="1" si="230"/>
        <v>9872.0041666666693</v>
      </c>
      <c r="AT262" s="31">
        <f t="shared" ca="1" si="231"/>
        <v>-752.91041666666672</v>
      </c>
      <c r="AU262" s="31">
        <f t="shared" ca="1" si="232"/>
        <v>580.30277777777769</v>
      </c>
      <c r="AV262" s="31">
        <f t="shared" ca="1" si="233"/>
        <v>-4570.3041666666659</v>
      </c>
      <c r="AW262" s="31">
        <f t="shared" ca="1" si="234"/>
        <v>53.39583333333335</v>
      </c>
      <c r="AX262" s="31">
        <f t="shared" ca="1" si="235"/>
        <v>1401.9361111111111</v>
      </c>
      <c r="AY262" s="31">
        <f t="shared" ca="1" si="236"/>
        <v>-1132.0805555555555</v>
      </c>
      <c r="AZ262" s="31">
        <f t="shared" ca="1" si="237"/>
        <v>-2177.1819444444441</v>
      </c>
      <c r="BA262" s="31">
        <f t="shared" ca="1" si="238"/>
        <v>644.8125</v>
      </c>
      <c r="BB262" s="31">
        <f t="shared" ca="1" si="239"/>
        <v>-1410.101388888889</v>
      </c>
      <c r="BC262" s="31">
        <f t="shared" ca="1" si="240"/>
        <v>-1800.2902777777781</v>
      </c>
      <c r="BD262" s="11"/>
      <c r="BE262" s="4"/>
      <c r="BF262" s="11">
        <f t="shared" si="241"/>
        <v>11</v>
      </c>
      <c r="BG262" s="11">
        <f t="shared" si="247"/>
        <v>12</v>
      </c>
      <c r="BH262" s="32">
        <f>IF($BF262&gt;$Y$7,"",IF(AND($BF262=$Y$7,$BG262=23),"",Entrées!C290-Entrées!C289))</f>
        <v>-601.5</v>
      </c>
      <c r="BI262" s="32">
        <f>IF($BF262&gt;$Y$7,"",IF(AND($BF262=$Y$7,$BG262=23),"",Entrées!D290-Entrées!D289))</f>
        <v>-500</v>
      </c>
      <c r="BJ262" s="32">
        <f>IF($BF262&gt;$Y$7,"",IF(AND($BF262=$Y$7,$BG262=23),"",Entrées!E290-Entrées!E289))</f>
        <v>-500</v>
      </c>
      <c r="BK262" s="32">
        <f>IF($BF262&gt;$Y$7,"",IF(AND($BF262=$Y$7,$BG262=23),"",Entrées!F290-Entrées!F289))</f>
        <v>-78.5</v>
      </c>
      <c r="BL262" s="32">
        <f>IF($BF262&gt;$Y$7,"",IF(AND($BF262=$Y$7,$BG262=23),"",Entrées!G290-Entrées!G289))</f>
        <v>-1.5</v>
      </c>
      <c r="BM262" s="32">
        <f>IF($BF262&gt;$Y$7,"",IF(AND($BF262=$Y$7,$BG262=23),"",Entrées!H290-Entrées!H289))</f>
        <v>-160.5</v>
      </c>
      <c r="BN262" s="32">
        <f>IF($BF262&gt;$Y$7,"",IF(AND($BF262=$Y$7,$BG262=23),"",Entrées!I290-Entrées!I289))</f>
        <v>-20</v>
      </c>
      <c r="BO262" s="32">
        <f>IF($BF262&gt;$Y$7,"",IF(AND($BF262=$Y$7,$BG262=23),"",Entrées!J290-Entrées!J289))</f>
        <v>-253.5</v>
      </c>
      <c r="BP262" s="32">
        <f>IF($BF262&gt;$Y$7,"",IF(AND($BF262=$Y$7,$BG262=23),"",Entrées!K290-Entrées!K289))</f>
        <v>47</v>
      </c>
      <c r="BQ262" s="32">
        <f>IF($BF262&gt;$Y$7,"",IF(AND($BF262=$Y$7,$BG262=23),"",Entrées!L290-Entrées!L289))</f>
        <v>161</v>
      </c>
      <c r="BR262" s="32">
        <f>IF($BF262&gt;$Y$7,"",IF(AND($BF262=$Y$7,$BG262=23),"",Entrées!M290-Entrées!M289))</f>
        <v>-7</v>
      </c>
      <c r="BS262" s="32">
        <f>IF($BF262&gt;$Y$7,"",IF(AND($BF262=$Y$7,$BG262=23),"",Entrées!N290-Entrées!N289))</f>
        <v>-3.5</v>
      </c>
      <c r="BT262" s="32">
        <f>IF($BF262&gt;$Y$7,"",IF(AND($BF262=$Y$7,$BG262=23),"",Entrées!O290-Entrées!O289))</f>
        <v>-284.5</v>
      </c>
      <c r="BU262" s="32">
        <f>IF($BF262&gt;$Y$7,"",IF(AND($BF262=$Y$7,$BG262=23),"",Entrées!P290-Entrées!P289))</f>
        <v>-1.5</v>
      </c>
      <c r="BV262" s="32">
        <f>IF($BF262&gt;$Y$7,"",IF(AND($BF262=$Y$7,$BG262=23),"",Entrées!Q290-Entrées!Q289))</f>
        <v>277</v>
      </c>
      <c r="BW262" s="32">
        <f>IF($BF262&gt;$Y$7,"",IF(AND($BF262=$Y$7,$BG262=23),"",Entrées!R290-Entrées!R289))</f>
        <v>0</v>
      </c>
      <c r="BX262" s="32">
        <f>IF($BF262&gt;$Y$7,"",IF(AND($BF262=$Y$7,$BG262=23),"",Entrées!S290-Entrées!S289))</f>
        <v>-26</v>
      </c>
      <c r="BY262" s="32">
        <f>IF($BF262&gt;$Y$7,"",IF(AND($BF262=$Y$7,$BG262=23),"",Entrées!T290-Entrées!T289))</f>
        <v>0</v>
      </c>
      <c r="BZ262" s="32">
        <f>IF($BF262&gt;$Y$7,"",IF(AND($BF262=$Y$7,$BG262=23),"",Entrées!U290-Entrées!U289))</f>
        <v>-484</v>
      </c>
      <c r="CA262" s="32">
        <f>IF($BF262&gt;$Y$7,"",IF(AND($BF262=$Y$7,$BG262=23),"",Entrées!V290-Entrées!V289))</f>
        <v>-55</v>
      </c>
      <c r="CB262" s="4"/>
      <c r="CC262" s="4"/>
      <c r="CD262" s="33">
        <f>IF($BF262&lt;=$Y$7,Entrées!J289/CD$2,"")</f>
        <v>0.38473684210526315</v>
      </c>
      <c r="CE262" s="33">
        <f>IF($BF262&lt;=$Y$7,Entrées!K289/CE$2,"")</f>
        <v>0.21642857142857144</v>
      </c>
      <c r="CF262" s="11">
        <f t="shared" si="242"/>
        <v>7600</v>
      </c>
      <c r="CG262" s="11">
        <f t="shared" si="243"/>
        <v>4200</v>
      </c>
      <c r="CH262" s="52">
        <f t="shared" si="244"/>
        <v>0.26950009137426939</v>
      </c>
      <c r="CI262" s="52">
        <f t="shared" si="245"/>
        <v>0.11132787698412699</v>
      </c>
      <c r="CK262" s="11"/>
      <c r="CL262" s="4"/>
      <c r="CM262" s="11"/>
      <c r="CN262" s="11"/>
      <c r="CO262" s="4"/>
    </row>
    <row r="263" spans="1:93">
      <c r="A263" s="11"/>
      <c r="B263" s="11"/>
      <c r="C263" s="11">
        <f t="shared" si="278"/>
        <v>7</v>
      </c>
      <c r="D263" s="27">
        <f t="shared" si="275"/>
        <v>30</v>
      </c>
      <c r="E263" s="28">
        <f ca="1">IF($D263&gt;$D$8,"",INDIRECT(ADDRESS(ROW(Entrées!$C$37)+($D263-1)*24+E$11,COLUMN(Entrées!$C$37)+($C263-1),4,TRUE,"Entrées")))</f>
        <v>42141</v>
      </c>
      <c r="F263" s="28">
        <f ca="1">IF($D263&gt;$D$8,"",INDIRECT(ADDRESS(ROW(Entrées!$C$37)+($D263-1)*24+F$11,COLUMN(Entrées!$C$37)+($C263-1),4,TRUE,"Entrées")))</f>
        <v>41557.5</v>
      </c>
      <c r="G263" s="28">
        <f ca="1">IF($D263&gt;$D$8,"",INDIRECT(ADDRESS(ROW(Entrées!$C$37)+($D263-1)*24+G$11,COLUMN(Entrées!$C$37)+($C263-1),4,TRUE,"Entrées")))</f>
        <v>42030.5</v>
      </c>
      <c r="H263" s="28">
        <f ca="1">IF($D263&gt;$D$8,"",INDIRECT(ADDRESS(ROW(Entrées!$C$37)+($D263-1)*24+H$11,COLUMN(Entrées!$C$37)+($C263-1),4,TRUE,"Entrées")))</f>
        <v>41532.5</v>
      </c>
      <c r="I263" s="28">
        <f ca="1">IF($D263&gt;$D$8,"",INDIRECT(ADDRESS(ROW(Entrées!$C$37)+($D263-1)*24+I$11,COLUMN(Entrées!$C$37)+($C263-1),4,TRUE,"Entrées")))</f>
        <v>41343.5</v>
      </c>
      <c r="J263" s="28">
        <f ca="1">IF($D263&gt;$D$8,"",INDIRECT(ADDRESS(ROW(Entrées!$C$37)+($D263-1)*24+J$11,COLUMN(Entrées!$C$37)+($C263-1),4,TRUE,"Entrées")))</f>
        <v>42226.5</v>
      </c>
      <c r="K263" s="28">
        <f ca="1">IF($D263&gt;$D$8,"",INDIRECT(ADDRESS(ROW(Entrées!$C$37)+($D263-1)*24+K$11,COLUMN(Entrées!$C$37)+($C263-1),4,TRUE,"Entrées")))</f>
        <v>42822.5</v>
      </c>
      <c r="L263" s="28">
        <f ca="1">IF($D263&gt;$D$8,"",INDIRECT(ADDRESS(ROW(Entrées!$C$37)+($D263-1)*24+L$11,COLUMN(Entrées!$C$37)+($C263-1),4,TRUE,"Entrées")))</f>
        <v>43236</v>
      </c>
      <c r="M263" s="28">
        <f ca="1">IF($D263&gt;$D$8,"",INDIRECT(ADDRESS(ROW(Entrées!$C$37)+($D263-1)*24+M$11,COLUMN(Entrées!$C$37)+($C263-1),4,TRUE,"Entrées")))</f>
        <v>43558.5</v>
      </c>
      <c r="N263" s="28">
        <f ca="1">IF($D263&gt;$D$8,"",INDIRECT(ADDRESS(ROW(Entrées!$C$37)+($D263-1)*24+N$11,COLUMN(Entrées!$C$37)+($C263-1),4,TRUE,"Entrées")))</f>
        <v>43686.5</v>
      </c>
      <c r="O263" s="28">
        <f ca="1">IF($D263&gt;$D$8,"",INDIRECT(ADDRESS(ROW(Entrées!$C$37)+($D263-1)*24+O$11,COLUMN(Entrées!$C$37)+($C263-1),4,TRUE,"Entrées")))</f>
        <v>43570.5</v>
      </c>
      <c r="P263" s="28">
        <f ca="1">IF($D263&gt;$D$8,"",INDIRECT(ADDRESS(ROW(Entrées!$C$37)+($D263-1)*24+P$11,COLUMN(Entrées!$C$37)+($C263-1),4,TRUE,"Entrées")))</f>
        <v>43479.5</v>
      </c>
      <c r="Q263" s="28">
        <f ca="1">IF($D263&gt;$D$8,"",INDIRECT(ADDRESS(ROW(Entrées!$C$37)+($D263-1)*24+Q$11,COLUMN(Entrées!$C$37)+($C263-1),4,TRUE,"Entrées")))</f>
        <v>43486</v>
      </c>
      <c r="R263" s="28">
        <f ca="1">IF($D263&gt;$D$8,"",INDIRECT(ADDRESS(ROW(Entrées!$C$37)+($D263-1)*24+R$11,COLUMN(Entrées!$C$37)+($C263-1),4,TRUE,"Entrées")))</f>
        <v>43471.5</v>
      </c>
      <c r="S263" s="28">
        <f ca="1">IF($D263&gt;$D$8,"",INDIRECT(ADDRESS(ROW(Entrées!$C$37)+($D263-1)*24+S$11,COLUMN(Entrées!$C$37)+($C263-1),4,TRUE,"Entrées")))</f>
        <v>43044</v>
      </c>
      <c r="T263" s="28">
        <f ca="1">IF($D263&gt;$D$8,"",INDIRECT(ADDRESS(ROW(Entrées!$C$37)+($D263-1)*24+T$11,COLUMN(Entrées!$C$37)+($C263-1),4,TRUE,"Entrées")))</f>
        <v>42095.5</v>
      </c>
      <c r="U263" s="28">
        <f ca="1">IF($D263&gt;$D$8,"",INDIRECT(ADDRESS(ROW(Entrées!$C$37)+($D263-1)*24+U$11,COLUMN(Entrées!$C$37)+($C263-1),4,TRUE,"Entrées")))</f>
        <v>41808</v>
      </c>
      <c r="V263" s="28">
        <f ca="1">IF($D263&gt;$D$8,"",INDIRECT(ADDRESS(ROW(Entrées!$C$37)+($D263-1)*24+V$11,COLUMN(Entrées!$C$37)+($C263-1),4,TRUE,"Entrées")))</f>
        <v>41636.5</v>
      </c>
      <c r="W263" s="28">
        <f ca="1">IF($D263&gt;$D$8,"",INDIRECT(ADDRESS(ROW(Entrées!$C$37)+($D263-1)*24+W$11,COLUMN(Entrées!$C$37)+($C263-1),4,TRUE,"Entrées")))</f>
        <v>41533</v>
      </c>
      <c r="X263" s="28">
        <f ca="1">IF($D263&gt;$D$8,"",INDIRECT(ADDRESS(ROW(Entrées!$C$37)+($D263-1)*24+X$11,COLUMN(Entrées!$C$37)+($C263-1),4,TRUE,"Entrées")))</f>
        <v>41891.5</v>
      </c>
      <c r="Y263" s="28">
        <f ca="1">IF($D263&gt;$D$8,"",INDIRECT(ADDRESS(ROW(Entrées!$C$37)+($D263-1)*24+Y$11,COLUMN(Entrées!$C$37)+($C263-1),4,TRUE,"Entrées")))</f>
        <v>41868.5</v>
      </c>
      <c r="Z263" s="28">
        <f ca="1">IF($D263&gt;$D$8,"",INDIRECT(ADDRESS(ROW(Entrées!$C$37)+($D263-1)*24+Z$11,COLUMN(Entrées!$C$37)+($C263-1),4,TRUE,"Entrées")))</f>
        <v>41962.5</v>
      </c>
      <c r="AA263" s="28">
        <f ca="1">IF($D263&gt;$D$8,"",INDIRECT(ADDRESS(ROW(Entrées!$C$37)+($D263-1)*24+AA$11,COLUMN(Entrées!$C$37)+($C263-1),4,TRUE,"Entrées")))</f>
        <v>41233.5</v>
      </c>
      <c r="AB263" s="28">
        <f ca="1">IF($D263&gt;$D$8,"",INDIRECT(ADDRESS(ROW(Entrées!$C$37)+($D263-1)*24+AB$11,COLUMN(Entrées!$C$37)+($C263-1),4,TRUE,"Entrées")))</f>
        <v>41525</v>
      </c>
      <c r="AC263" s="11"/>
      <c r="AD263" s="40">
        <f t="shared" ca="1" si="274"/>
        <v>42364.1875</v>
      </c>
      <c r="AE263" s="40">
        <f t="shared" ca="1" si="276"/>
        <v>43686.5</v>
      </c>
      <c r="AF263" s="40">
        <f t="shared" ca="1" si="277"/>
        <v>41233.5</v>
      </c>
      <c r="AG263" s="4"/>
      <c r="AH263" s="11">
        <f>Entrées!A290</f>
        <v>11</v>
      </c>
      <c r="AI263" s="13">
        <f>Entrées!B290</f>
        <v>13</v>
      </c>
      <c r="AJ263" s="31">
        <f t="shared" ca="1" si="246"/>
        <v>55625.834722222207</v>
      </c>
      <c r="AK263" s="31">
        <f t="shared" ca="1" si="222"/>
        <v>55155.277777777781</v>
      </c>
      <c r="AL263" s="31">
        <f t="shared" ca="1" si="223"/>
        <v>55132.569444444431</v>
      </c>
      <c r="AM263" s="31">
        <f t="shared" ca="1" si="224"/>
        <v>439.35972222222233</v>
      </c>
      <c r="AN263" s="31">
        <f t="shared" ca="1" si="225"/>
        <v>2143.2847222222222</v>
      </c>
      <c r="AO263" s="31">
        <f t="shared" ca="1" si="226"/>
        <v>1711.4715277777773</v>
      </c>
      <c r="AP263" s="31">
        <f t="shared" ca="1" si="227"/>
        <v>43686.806944444448</v>
      </c>
      <c r="AQ263" s="31">
        <f t="shared" ca="1" si="228"/>
        <v>2048.2006944444447</v>
      </c>
      <c r="AR263" s="31">
        <f t="shared" ca="1" si="229"/>
        <v>467.57708333333329</v>
      </c>
      <c r="AS263" s="31">
        <f t="shared" ca="1" si="230"/>
        <v>9872.0041666666693</v>
      </c>
      <c r="AT263" s="31">
        <f t="shared" ca="1" si="231"/>
        <v>-752.91041666666672</v>
      </c>
      <c r="AU263" s="31">
        <f t="shared" ca="1" si="232"/>
        <v>580.30277777777769</v>
      </c>
      <c r="AV263" s="31">
        <f t="shared" ca="1" si="233"/>
        <v>-4570.3041666666659</v>
      </c>
      <c r="AW263" s="31">
        <f t="shared" ca="1" si="234"/>
        <v>53.39583333333335</v>
      </c>
      <c r="AX263" s="31">
        <f t="shared" ca="1" si="235"/>
        <v>1401.9361111111111</v>
      </c>
      <c r="AY263" s="31">
        <f t="shared" ca="1" si="236"/>
        <v>-1132.0805555555555</v>
      </c>
      <c r="AZ263" s="31">
        <f t="shared" ca="1" si="237"/>
        <v>-2177.1819444444441</v>
      </c>
      <c r="BA263" s="31">
        <f t="shared" ca="1" si="238"/>
        <v>644.8125</v>
      </c>
      <c r="BB263" s="31">
        <f t="shared" ca="1" si="239"/>
        <v>-1410.101388888889</v>
      </c>
      <c r="BC263" s="31">
        <f t="shared" ca="1" si="240"/>
        <v>-1800.2902777777781</v>
      </c>
      <c r="BD263" s="11"/>
      <c r="BE263" s="4"/>
      <c r="BF263" s="11">
        <f t="shared" si="241"/>
        <v>11</v>
      </c>
      <c r="BG263" s="11">
        <f t="shared" si="247"/>
        <v>13</v>
      </c>
      <c r="BH263" s="32">
        <f>IF($BF263&gt;$Y$7,"",IF(AND($BF263=$Y$7,$BG263=23),"",Entrées!C291-Entrées!C290))</f>
        <v>-1195.5</v>
      </c>
      <c r="BI263" s="32">
        <f>IF($BF263&gt;$Y$7,"",IF(AND($BF263=$Y$7,$BG263=23),"",Entrées!D291-Entrées!D290))</f>
        <v>-1625</v>
      </c>
      <c r="BJ263" s="32">
        <f>IF($BF263&gt;$Y$7,"",IF(AND($BF263=$Y$7,$BG263=23),"",Entrées!E291-Entrées!E290))</f>
        <v>-1650</v>
      </c>
      <c r="BK263" s="32">
        <f>IF($BF263&gt;$Y$7,"",IF(AND($BF263=$Y$7,$BG263=23),"",Entrées!F291-Entrées!F290))</f>
        <v>-118.5</v>
      </c>
      <c r="BL263" s="32">
        <f>IF($BF263&gt;$Y$7,"",IF(AND($BF263=$Y$7,$BG263=23),"",Entrées!G291-Entrées!G290))</f>
        <v>-90</v>
      </c>
      <c r="BM263" s="32">
        <f>IF($BF263&gt;$Y$7,"",IF(AND($BF263=$Y$7,$BG263=23),"",Entrées!H291-Entrées!H290))</f>
        <v>-45</v>
      </c>
      <c r="BN263" s="32">
        <f>IF($BF263&gt;$Y$7,"",IF(AND($BF263=$Y$7,$BG263=23),"",Entrées!I291-Entrées!I290))</f>
        <v>70.5</v>
      </c>
      <c r="BO263" s="32">
        <f>IF($BF263&gt;$Y$7,"",IF(AND($BF263=$Y$7,$BG263=23),"",Entrées!J291-Entrées!J290))</f>
        <v>-317.5</v>
      </c>
      <c r="BP263" s="32">
        <f>IF($BF263&gt;$Y$7,"",IF(AND($BF263=$Y$7,$BG263=23),"",Entrées!K291-Entrées!K290))</f>
        <v>-25.5</v>
      </c>
      <c r="BQ263" s="32">
        <f>IF($BF263&gt;$Y$7,"",IF(AND($BF263=$Y$7,$BG263=23),"",Entrées!L291-Entrées!L290))</f>
        <v>-224.5</v>
      </c>
      <c r="BR263" s="32">
        <f>IF($BF263&gt;$Y$7,"",IF(AND($BF263=$Y$7,$BG263=23),"",Entrées!M291-Entrées!M290))</f>
        <v>-10</v>
      </c>
      <c r="BS263" s="32">
        <f>IF($BF263&gt;$Y$7,"",IF(AND($BF263=$Y$7,$BG263=23),"",Entrées!N291-Entrées!N290))</f>
        <v>-2.5</v>
      </c>
      <c r="BT263" s="32">
        <f>IF($BF263&gt;$Y$7,"",IF(AND($BF263=$Y$7,$BG263=23),"",Entrées!O291-Entrées!O290))</f>
        <v>-433</v>
      </c>
      <c r="BU263" s="32">
        <f>IF($BF263&gt;$Y$7,"",IF(AND($BF263=$Y$7,$BG263=23),"",Entrées!P291-Entrées!P290))</f>
        <v>-2</v>
      </c>
      <c r="BV263" s="32">
        <f>IF($BF263&gt;$Y$7,"",IF(AND($BF263=$Y$7,$BG263=23),"",Entrées!Q291-Entrées!Q290))</f>
        <v>0</v>
      </c>
      <c r="BW263" s="32">
        <f>IF($BF263&gt;$Y$7,"",IF(AND($BF263=$Y$7,$BG263=23),"",Entrées!R291-Entrées!R290))</f>
        <v>0</v>
      </c>
      <c r="BX263" s="32">
        <f>IF($BF263&gt;$Y$7,"",IF(AND($BF263=$Y$7,$BG263=23),"",Entrées!S291-Entrées!S290))</f>
        <v>-146</v>
      </c>
      <c r="BY263" s="32">
        <f>IF($BF263&gt;$Y$7,"",IF(AND($BF263=$Y$7,$BG263=23),"",Entrées!T291-Entrées!T290))</f>
        <v>0</v>
      </c>
      <c r="BZ263" s="32">
        <f>IF($BF263&gt;$Y$7,"",IF(AND($BF263=$Y$7,$BG263=23),"",Entrées!U291-Entrées!U290))</f>
        <v>-384</v>
      </c>
      <c r="CA263" s="32">
        <f>IF($BF263&gt;$Y$7,"",IF(AND($BF263=$Y$7,$BG263=23),"",Entrées!V291-Entrées!V290))</f>
        <v>-279</v>
      </c>
      <c r="CB263" s="4"/>
      <c r="CC263" s="4"/>
      <c r="CD263" s="33">
        <f>IF($BF263&lt;=$Y$7,Entrées!J290/CD$2,"")</f>
        <v>0.35138157894736843</v>
      </c>
      <c r="CE263" s="33">
        <f>IF($BF263&lt;=$Y$7,Entrées!K290/CE$2,"")</f>
        <v>0.22761904761904761</v>
      </c>
      <c r="CF263" s="11">
        <f t="shared" si="242"/>
        <v>7600</v>
      </c>
      <c r="CG263" s="11">
        <f t="shared" si="243"/>
        <v>4200</v>
      </c>
      <c r="CH263" s="52">
        <f t="shared" si="244"/>
        <v>0.26950009137426939</v>
      </c>
      <c r="CI263" s="52">
        <f t="shared" si="245"/>
        <v>0.11132787698412699</v>
      </c>
      <c r="CK263" s="11"/>
      <c r="CL263" s="4"/>
      <c r="CM263" s="11"/>
      <c r="CN263" s="11"/>
      <c r="CO263" s="4"/>
    </row>
    <row r="264" spans="1:93">
      <c r="A264" s="11"/>
      <c r="B264" s="11"/>
      <c r="C264" s="11">
        <f t="shared" si="278"/>
        <v>7</v>
      </c>
      <c r="D264" s="27">
        <f t="shared" si="275"/>
        <v>31</v>
      </c>
      <c r="E264" s="28" t="str">
        <f ca="1">IF($D264&gt;$D$8,"",INDIRECT(ADDRESS(ROW(Entrées!$C$37)+($D264-1)*24+E$11,COLUMN(Entrées!$C$37)+($C264-1),4,TRUE,"Entrées")))</f>
        <v/>
      </c>
      <c r="F264" s="28" t="str">
        <f ca="1">IF($D264&gt;$D$8,"",INDIRECT(ADDRESS(ROW(Entrées!$C$37)+($D264-1)*24+F$11,COLUMN(Entrées!$C$37)+($C264-1),4,TRUE,"Entrées")))</f>
        <v/>
      </c>
      <c r="G264" s="28" t="str">
        <f ca="1">IF($D264&gt;$D$8,"",INDIRECT(ADDRESS(ROW(Entrées!$C$37)+($D264-1)*24+G$11,COLUMN(Entrées!$C$37)+($C264-1),4,TRUE,"Entrées")))</f>
        <v/>
      </c>
      <c r="H264" s="28" t="str">
        <f ca="1">IF($D264&gt;$D$8,"",INDIRECT(ADDRESS(ROW(Entrées!$C$37)+($D264-1)*24+H$11,COLUMN(Entrées!$C$37)+($C264-1),4,TRUE,"Entrées")))</f>
        <v/>
      </c>
      <c r="I264" s="28" t="str">
        <f ca="1">IF($D264&gt;$D$8,"",INDIRECT(ADDRESS(ROW(Entrées!$C$37)+($D264-1)*24+I$11,COLUMN(Entrées!$C$37)+($C264-1),4,TRUE,"Entrées")))</f>
        <v/>
      </c>
      <c r="J264" s="28" t="str">
        <f ca="1">IF($D264&gt;$D$8,"",INDIRECT(ADDRESS(ROW(Entrées!$C$37)+($D264-1)*24+J$11,COLUMN(Entrées!$C$37)+($C264-1),4,TRUE,"Entrées")))</f>
        <v/>
      </c>
      <c r="K264" s="28" t="str">
        <f ca="1">IF($D264&gt;$D$8,"",INDIRECT(ADDRESS(ROW(Entrées!$C$37)+($D264-1)*24+K$11,COLUMN(Entrées!$C$37)+($C264-1),4,TRUE,"Entrées")))</f>
        <v/>
      </c>
      <c r="L264" s="28" t="str">
        <f ca="1">IF($D264&gt;$D$8,"",INDIRECT(ADDRESS(ROW(Entrées!$C$37)+($D264-1)*24+L$11,COLUMN(Entrées!$C$37)+($C264-1),4,TRUE,"Entrées")))</f>
        <v/>
      </c>
      <c r="M264" s="28" t="str">
        <f ca="1">IF($D264&gt;$D$8,"",INDIRECT(ADDRESS(ROW(Entrées!$C$37)+($D264-1)*24+M$11,COLUMN(Entrées!$C$37)+($C264-1),4,TRUE,"Entrées")))</f>
        <v/>
      </c>
      <c r="N264" s="28" t="str">
        <f ca="1">IF($D264&gt;$D$8,"",INDIRECT(ADDRESS(ROW(Entrées!$C$37)+($D264-1)*24+N$11,COLUMN(Entrées!$C$37)+($C264-1),4,TRUE,"Entrées")))</f>
        <v/>
      </c>
      <c r="O264" s="28" t="str">
        <f ca="1">IF($D264&gt;$D$8,"",INDIRECT(ADDRESS(ROW(Entrées!$C$37)+($D264-1)*24+O$11,COLUMN(Entrées!$C$37)+($C264-1),4,TRUE,"Entrées")))</f>
        <v/>
      </c>
      <c r="P264" s="28" t="str">
        <f ca="1">IF($D264&gt;$D$8,"",INDIRECT(ADDRESS(ROW(Entrées!$C$37)+($D264-1)*24+P$11,COLUMN(Entrées!$C$37)+($C264-1),4,TRUE,"Entrées")))</f>
        <v/>
      </c>
      <c r="Q264" s="28" t="str">
        <f ca="1">IF($D264&gt;$D$8,"",INDIRECT(ADDRESS(ROW(Entrées!$C$37)+($D264-1)*24+Q$11,COLUMN(Entrées!$C$37)+($C264-1),4,TRUE,"Entrées")))</f>
        <v/>
      </c>
      <c r="R264" s="28" t="str">
        <f ca="1">IF($D264&gt;$D$8,"",INDIRECT(ADDRESS(ROW(Entrées!$C$37)+($D264-1)*24+R$11,COLUMN(Entrées!$C$37)+($C264-1),4,TRUE,"Entrées")))</f>
        <v/>
      </c>
      <c r="S264" s="28" t="str">
        <f ca="1">IF($D264&gt;$D$8,"",INDIRECT(ADDRESS(ROW(Entrées!$C$37)+($D264-1)*24+S$11,COLUMN(Entrées!$C$37)+($C264-1),4,TRUE,"Entrées")))</f>
        <v/>
      </c>
      <c r="T264" s="28" t="str">
        <f ca="1">IF($D264&gt;$D$8,"",INDIRECT(ADDRESS(ROW(Entrées!$C$37)+($D264-1)*24+T$11,COLUMN(Entrées!$C$37)+($C264-1),4,TRUE,"Entrées")))</f>
        <v/>
      </c>
      <c r="U264" s="28" t="str">
        <f ca="1">IF($D264&gt;$D$8,"",INDIRECT(ADDRESS(ROW(Entrées!$C$37)+($D264-1)*24+U$11,COLUMN(Entrées!$C$37)+($C264-1),4,TRUE,"Entrées")))</f>
        <v/>
      </c>
      <c r="V264" s="28" t="str">
        <f ca="1">IF($D264&gt;$D$8,"",INDIRECT(ADDRESS(ROW(Entrées!$C$37)+($D264-1)*24+V$11,COLUMN(Entrées!$C$37)+($C264-1),4,TRUE,"Entrées")))</f>
        <v/>
      </c>
      <c r="W264" s="28" t="str">
        <f ca="1">IF($D264&gt;$D$8,"",INDIRECT(ADDRESS(ROW(Entrées!$C$37)+($D264-1)*24+W$11,COLUMN(Entrées!$C$37)+($C264-1),4,TRUE,"Entrées")))</f>
        <v/>
      </c>
      <c r="X264" s="28" t="str">
        <f ca="1">IF($D264&gt;$D$8,"",INDIRECT(ADDRESS(ROW(Entrées!$C$37)+($D264-1)*24+X$11,COLUMN(Entrées!$C$37)+($C264-1),4,TRUE,"Entrées")))</f>
        <v/>
      </c>
      <c r="Y264" s="28" t="str">
        <f ca="1">IF($D264&gt;$D$8,"",INDIRECT(ADDRESS(ROW(Entrées!$C$37)+($D264-1)*24+Y$11,COLUMN(Entrées!$C$37)+($C264-1),4,TRUE,"Entrées")))</f>
        <v/>
      </c>
      <c r="Z264" s="28" t="str">
        <f ca="1">IF($D264&gt;$D$8,"",INDIRECT(ADDRESS(ROW(Entrées!$C$37)+($D264-1)*24+Z$11,COLUMN(Entrées!$C$37)+($C264-1),4,TRUE,"Entrées")))</f>
        <v/>
      </c>
      <c r="AA264" s="28" t="str">
        <f ca="1">IF($D264&gt;$D$8,"",INDIRECT(ADDRESS(ROW(Entrées!$C$37)+($D264-1)*24+AA$11,COLUMN(Entrées!$C$37)+($C264-1),4,TRUE,"Entrées")))</f>
        <v/>
      </c>
      <c r="AB264" s="28" t="str">
        <f ca="1">IF($D264&gt;$D$8,"",INDIRECT(ADDRESS(ROW(Entrées!$C$37)+($D264-1)*24+AB$11,COLUMN(Entrées!$C$37)+($C264-1),4,TRUE,"Entrées")))</f>
        <v/>
      </c>
      <c r="AC264" s="11"/>
      <c r="AD264" s="40">
        <f t="shared" ca="1" si="274"/>
        <v>0</v>
      </c>
      <c r="AE264" s="40">
        <f t="shared" ca="1" si="276"/>
        <v>0</v>
      </c>
      <c r="AF264" s="40">
        <f t="shared" ca="1" si="277"/>
        <v>0</v>
      </c>
      <c r="AG264" s="4"/>
      <c r="AH264" s="11">
        <f>Entrées!A291</f>
        <v>11</v>
      </c>
      <c r="AI264" s="13">
        <f>Entrées!B291</f>
        <v>14</v>
      </c>
      <c r="AJ264" s="31">
        <f t="shared" ca="1" si="246"/>
        <v>55625.834722222207</v>
      </c>
      <c r="AK264" s="31">
        <f t="shared" ca="1" si="222"/>
        <v>55155.277777777781</v>
      </c>
      <c r="AL264" s="31">
        <f t="shared" ca="1" si="223"/>
        <v>55132.569444444431</v>
      </c>
      <c r="AM264" s="31">
        <f t="shared" ca="1" si="224"/>
        <v>439.35972222222233</v>
      </c>
      <c r="AN264" s="31">
        <f t="shared" ca="1" si="225"/>
        <v>2143.2847222222222</v>
      </c>
      <c r="AO264" s="31">
        <f t="shared" ca="1" si="226"/>
        <v>1711.4715277777773</v>
      </c>
      <c r="AP264" s="31">
        <f t="shared" ca="1" si="227"/>
        <v>43686.806944444448</v>
      </c>
      <c r="AQ264" s="31">
        <f t="shared" ca="1" si="228"/>
        <v>2048.2006944444447</v>
      </c>
      <c r="AR264" s="31">
        <f t="shared" ca="1" si="229"/>
        <v>467.57708333333329</v>
      </c>
      <c r="AS264" s="31">
        <f t="shared" ca="1" si="230"/>
        <v>9872.0041666666693</v>
      </c>
      <c r="AT264" s="31">
        <f t="shared" ca="1" si="231"/>
        <v>-752.91041666666672</v>
      </c>
      <c r="AU264" s="31">
        <f t="shared" ca="1" si="232"/>
        <v>580.30277777777769</v>
      </c>
      <c r="AV264" s="31">
        <f t="shared" ca="1" si="233"/>
        <v>-4570.3041666666659</v>
      </c>
      <c r="AW264" s="31">
        <f t="shared" ca="1" si="234"/>
        <v>53.39583333333335</v>
      </c>
      <c r="AX264" s="31">
        <f t="shared" ca="1" si="235"/>
        <v>1401.9361111111111</v>
      </c>
      <c r="AY264" s="31">
        <f t="shared" ca="1" si="236"/>
        <v>-1132.0805555555555</v>
      </c>
      <c r="AZ264" s="31">
        <f t="shared" ca="1" si="237"/>
        <v>-2177.1819444444441</v>
      </c>
      <c r="BA264" s="31">
        <f t="shared" ca="1" si="238"/>
        <v>644.8125</v>
      </c>
      <c r="BB264" s="31">
        <f t="shared" ca="1" si="239"/>
        <v>-1410.101388888889</v>
      </c>
      <c r="BC264" s="31">
        <f t="shared" ca="1" si="240"/>
        <v>-1800.2902777777781</v>
      </c>
      <c r="BD264" s="11"/>
      <c r="BE264" s="4"/>
      <c r="BF264" s="11">
        <f t="shared" si="241"/>
        <v>11</v>
      </c>
      <c r="BG264" s="11">
        <f t="shared" si="247"/>
        <v>14</v>
      </c>
      <c r="BH264" s="32">
        <f>IF($BF264&gt;$Y$7,"",IF(AND($BF264=$Y$7,$BG264=23),"",Entrées!C292-Entrées!C291))</f>
        <v>-1965.5</v>
      </c>
      <c r="BI264" s="32">
        <f>IF($BF264&gt;$Y$7,"",IF(AND($BF264=$Y$7,$BG264=23),"",Entrées!D292-Entrées!D291))</f>
        <v>-2512.5</v>
      </c>
      <c r="BJ264" s="32">
        <f>IF($BF264&gt;$Y$7,"",IF(AND($BF264=$Y$7,$BG264=23),"",Entrées!E292-Entrées!E291))</f>
        <v>-2475</v>
      </c>
      <c r="BK264" s="32">
        <f>IF($BF264&gt;$Y$7,"",IF(AND($BF264=$Y$7,$BG264=23),"",Entrées!F292-Entrées!F291))</f>
        <v>-44</v>
      </c>
      <c r="BL264" s="32">
        <f>IF($BF264&gt;$Y$7,"",IF(AND($BF264=$Y$7,$BG264=23),"",Entrées!G292-Entrées!G291))</f>
        <v>1</v>
      </c>
      <c r="BM264" s="32">
        <f>IF($BF264&gt;$Y$7,"",IF(AND($BF264=$Y$7,$BG264=23),"",Entrées!H292-Entrées!H291))</f>
        <v>-97</v>
      </c>
      <c r="BN264" s="32">
        <f>IF($BF264&gt;$Y$7,"",IF(AND($BF264=$Y$7,$BG264=23),"",Entrées!I292-Entrées!I291))</f>
        <v>-44</v>
      </c>
      <c r="BO264" s="32">
        <f>IF($BF264&gt;$Y$7,"",IF(AND($BF264=$Y$7,$BG264=23),"",Entrées!J292-Entrées!J291))</f>
        <v>-163</v>
      </c>
      <c r="BP264" s="32">
        <f>IF($BF264&gt;$Y$7,"",IF(AND($BF264=$Y$7,$BG264=23),"",Entrées!K292-Entrées!K291))</f>
        <v>-124</v>
      </c>
      <c r="BQ264" s="32">
        <f>IF($BF264&gt;$Y$7,"",IF(AND($BF264=$Y$7,$BG264=23),"",Entrées!L292-Entrées!L291))</f>
        <v>-856</v>
      </c>
      <c r="BR264" s="32">
        <f>IF($BF264&gt;$Y$7,"",IF(AND($BF264=$Y$7,$BG264=23),"",Entrées!M292-Entrées!M291))</f>
        <v>0</v>
      </c>
      <c r="BS264" s="32">
        <f>IF($BF264&gt;$Y$7,"",IF(AND($BF264=$Y$7,$BG264=23),"",Entrées!N292-Entrées!N291))</f>
        <v>-0.5</v>
      </c>
      <c r="BT264" s="32">
        <f>IF($BF264&gt;$Y$7,"",IF(AND($BF264=$Y$7,$BG264=23),"",Entrées!O292-Entrées!O291))</f>
        <v>-637</v>
      </c>
      <c r="BU264" s="32">
        <f>IF($BF264&gt;$Y$7,"",IF(AND($BF264=$Y$7,$BG264=23),"",Entrées!P292-Entrées!P291))</f>
        <v>0.5</v>
      </c>
      <c r="BV264" s="32">
        <f>IF($BF264&gt;$Y$7,"",IF(AND($BF264=$Y$7,$BG264=23),"",Entrées!Q292-Entrées!Q291))</f>
        <v>0</v>
      </c>
      <c r="BW264" s="32">
        <f>IF($BF264&gt;$Y$7,"",IF(AND($BF264=$Y$7,$BG264=23),"",Entrées!R292-Entrées!R291))</f>
        <v>0</v>
      </c>
      <c r="BX264" s="32">
        <f>IF($BF264&gt;$Y$7,"",IF(AND($BF264=$Y$7,$BG264=23),"",Entrées!S292-Entrées!S291))</f>
        <v>119</v>
      </c>
      <c r="BY264" s="32">
        <f>IF($BF264&gt;$Y$7,"",IF(AND($BF264=$Y$7,$BG264=23),"",Entrées!T292-Entrées!T291))</f>
        <v>0</v>
      </c>
      <c r="BZ264" s="32">
        <f>IF($BF264&gt;$Y$7,"",IF(AND($BF264=$Y$7,$BG264=23),"",Entrées!U292-Entrées!U291))</f>
        <v>-220</v>
      </c>
      <c r="CA264" s="32">
        <f>IF($BF264&gt;$Y$7,"",IF(AND($BF264=$Y$7,$BG264=23),"",Entrées!V292-Entrées!V291))</f>
        <v>-273</v>
      </c>
      <c r="CB264" s="4"/>
      <c r="CC264" s="4"/>
      <c r="CD264" s="33">
        <f>IF($BF264&lt;=$Y$7,Entrées!J291/CD$2,"")</f>
        <v>0.30960526315789472</v>
      </c>
      <c r="CE264" s="33">
        <f>IF($BF264&lt;=$Y$7,Entrées!K291/CE$2,"")</f>
        <v>0.22154761904761905</v>
      </c>
      <c r="CF264" s="11">
        <f t="shared" si="242"/>
        <v>7600</v>
      </c>
      <c r="CG264" s="11">
        <f t="shared" si="243"/>
        <v>4200</v>
      </c>
      <c r="CH264" s="52">
        <f t="shared" si="244"/>
        <v>0.26950009137426939</v>
      </c>
      <c r="CI264" s="52">
        <f t="shared" si="245"/>
        <v>0.11132787698412699</v>
      </c>
      <c r="CK264" s="11"/>
      <c r="CL264" s="4"/>
      <c r="CM264" s="11"/>
      <c r="CN264" s="11"/>
      <c r="CO264" s="4"/>
    </row>
    <row r="265" spans="1:93">
      <c r="C265" s="29" t="s">
        <v>93</v>
      </c>
      <c r="D265" s="29"/>
      <c r="E265" s="30">
        <f ca="1">SUM(E234:E264)/$D$8</f>
        <v>43936.666666666664</v>
      </c>
      <c r="F265" s="30">
        <f t="shared" ref="F265" ca="1" si="279">SUM(F234:F264)/$D$8</f>
        <v>43358.316666666666</v>
      </c>
      <c r="G265" s="30">
        <f t="shared" ref="G265" ca="1" si="280">SUM(G234:G264)/$D$8</f>
        <v>43224.76666666667</v>
      </c>
      <c r="H265" s="30">
        <f t="shared" ref="H265" ca="1" si="281">SUM(H234:H264)/$D$8</f>
        <v>42333.683333333334</v>
      </c>
      <c r="I265" s="30">
        <f t="shared" ref="I265" ca="1" si="282">SUM(I234:I264)/$D$8</f>
        <v>42065.333333333336</v>
      </c>
      <c r="J265" s="30">
        <f t="shared" ref="J265" ca="1" si="283">SUM(J234:J264)/$D$8</f>
        <v>42496.45</v>
      </c>
      <c r="K265" s="30">
        <f t="shared" ref="K265" ca="1" si="284">SUM(K234:K264)/$D$8</f>
        <v>43406.85</v>
      </c>
      <c r="L265" s="30">
        <f t="shared" ref="L265" ca="1" si="285">SUM(L234:L264)/$D$8</f>
        <v>43918.76666666667</v>
      </c>
      <c r="M265" s="30">
        <f t="shared" ref="M265" ca="1" si="286">SUM(M234:M264)/$D$8</f>
        <v>44207.65</v>
      </c>
      <c r="N265" s="30">
        <f t="shared" ref="N265" ca="1" si="287">SUM(N234:N264)/$D$8</f>
        <v>44439.23333333333</v>
      </c>
      <c r="O265" s="30">
        <f t="shared" ref="O265" ca="1" si="288">SUM(O234:O264)/$D$8</f>
        <v>44411.98333333333</v>
      </c>
      <c r="P265" s="30">
        <f t="shared" ref="P265" ca="1" si="289">SUM(P234:P264)/$D$8</f>
        <v>44371.9</v>
      </c>
      <c r="Q265" s="30">
        <f t="shared" ref="Q265" ca="1" si="290">SUM(Q234:Q264)/$D$8</f>
        <v>44289.35</v>
      </c>
      <c r="R265" s="30">
        <f t="shared" ref="R265" ca="1" si="291">SUM(R234:R264)/$D$8</f>
        <v>44139.01666666667</v>
      </c>
      <c r="S265" s="30">
        <f t="shared" ref="S265" ca="1" si="292">SUM(S234:S264)/$D$8</f>
        <v>43826.783333333333</v>
      </c>
      <c r="T265" s="30">
        <f t="shared" ref="T265" ca="1" si="293">SUM(T234:T264)/$D$8</f>
        <v>43353.116666666669</v>
      </c>
      <c r="U265" s="30">
        <f t="shared" ref="U265" ca="1" si="294">SUM(U234:U264)/$D$8</f>
        <v>42988.01666666667</v>
      </c>
      <c r="V265" s="30">
        <f t="shared" ref="V265" ca="1" si="295">SUM(V234:V264)/$D$8</f>
        <v>43018.433333333334</v>
      </c>
      <c r="W265" s="30">
        <f t="shared" ref="W265" ca="1" si="296">SUM(W234:W264)/$D$8</f>
        <v>43644.1</v>
      </c>
      <c r="X265" s="30">
        <f t="shared" ref="X265" ca="1" si="297">SUM(X234:X264)/$D$8</f>
        <v>44288.76666666667</v>
      </c>
      <c r="Y265" s="30">
        <f t="shared" ref="Y265" ca="1" si="298">SUM(Y234:Y264)/$D$8</f>
        <v>44418.45</v>
      </c>
      <c r="Z265" s="30">
        <f t="shared" ref="Z265" ca="1" si="299">SUM(Z234:Z264)/$D$8</f>
        <v>44449.383333333331</v>
      </c>
      <c r="AA265" s="30">
        <f t="shared" ref="AA265" ca="1" si="300">SUM(AA234:AA264)/$D$8</f>
        <v>43914.15</v>
      </c>
      <c r="AB265" s="30">
        <f t="shared" ref="AB265" ca="1" si="301">SUM(AB234:AB264)/$D$8</f>
        <v>43982.2</v>
      </c>
      <c r="AC265" s="41"/>
      <c r="AD265" s="42">
        <f ca="1">SUM(INDIRECT(A252):INDIRECT(A253))/$D$8</f>
        <v>43686.806944444448</v>
      </c>
      <c r="AE265" s="42">
        <f ca="1">MAX(INDIRECT(A254):INDIRECT(A255))</f>
        <v>48410</v>
      </c>
      <c r="AF265" s="42">
        <f ca="1">MIN(INDIRECT(A256):INDIRECT(A257))</f>
        <v>29408.5</v>
      </c>
      <c r="AG265" s="25"/>
      <c r="AH265" s="11">
        <f>Entrées!A292</f>
        <v>11</v>
      </c>
      <c r="AI265" s="13">
        <f>Entrées!B292</f>
        <v>15</v>
      </c>
      <c r="AJ265" s="31">
        <f t="shared" ca="1" si="246"/>
        <v>55625.834722222207</v>
      </c>
      <c r="AK265" s="31">
        <f t="shared" ca="1" si="222"/>
        <v>55155.277777777781</v>
      </c>
      <c r="AL265" s="31">
        <f t="shared" ca="1" si="223"/>
        <v>55132.569444444431</v>
      </c>
      <c r="AM265" s="31">
        <f t="shared" ca="1" si="224"/>
        <v>439.35972222222233</v>
      </c>
      <c r="AN265" s="31">
        <f t="shared" ca="1" si="225"/>
        <v>2143.2847222222222</v>
      </c>
      <c r="AO265" s="31">
        <f t="shared" ca="1" si="226"/>
        <v>1711.4715277777773</v>
      </c>
      <c r="AP265" s="31">
        <f t="shared" ca="1" si="227"/>
        <v>43686.806944444448</v>
      </c>
      <c r="AQ265" s="31">
        <f t="shared" ca="1" si="228"/>
        <v>2048.2006944444447</v>
      </c>
      <c r="AR265" s="31">
        <f t="shared" ca="1" si="229"/>
        <v>467.57708333333329</v>
      </c>
      <c r="AS265" s="31">
        <f t="shared" ca="1" si="230"/>
        <v>9872.0041666666693</v>
      </c>
      <c r="AT265" s="31">
        <f t="shared" ca="1" si="231"/>
        <v>-752.91041666666672</v>
      </c>
      <c r="AU265" s="31">
        <f t="shared" ca="1" si="232"/>
        <v>580.30277777777769</v>
      </c>
      <c r="AV265" s="31">
        <f t="shared" ca="1" si="233"/>
        <v>-4570.3041666666659</v>
      </c>
      <c r="AW265" s="31">
        <f t="shared" ca="1" si="234"/>
        <v>53.39583333333335</v>
      </c>
      <c r="AX265" s="31">
        <f t="shared" ca="1" si="235"/>
        <v>1401.9361111111111</v>
      </c>
      <c r="AY265" s="31">
        <f t="shared" ca="1" si="236"/>
        <v>-1132.0805555555555</v>
      </c>
      <c r="AZ265" s="31">
        <f t="shared" ca="1" si="237"/>
        <v>-2177.1819444444441</v>
      </c>
      <c r="BA265" s="31">
        <f t="shared" ca="1" si="238"/>
        <v>644.8125</v>
      </c>
      <c r="BB265" s="31">
        <f t="shared" ca="1" si="239"/>
        <v>-1410.101388888889</v>
      </c>
      <c r="BC265" s="31">
        <f t="shared" ca="1" si="240"/>
        <v>-1800.2902777777781</v>
      </c>
      <c r="BD265" s="11"/>
      <c r="BE265" s="4"/>
      <c r="BF265" s="11">
        <f t="shared" si="241"/>
        <v>11</v>
      </c>
      <c r="BG265" s="11">
        <f t="shared" si="247"/>
        <v>15</v>
      </c>
      <c r="BH265" s="32">
        <f>IF($BF265&gt;$Y$7,"",IF(AND($BF265=$Y$7,$BG265=23),"",Entrées!C293-Entrées!C292))</f>
        <v>-1476.5</v>
      </c>
      <c r="BI265" s="32">
        <f>IF($BF265&gt;$Y$7,"",IF(AND($BF265=$Y$7,$BG265=23),"",Entrées!D293-Entrées!D292))</f>
        <v>-2262.5</v>
      </c>
      <c r="BJ265" s="32">
        <f>IF($BF265&gt;$Y$7,"",IF(AND($BF265=$Y$7,$BG265=23),"",Entrées!E293-Entrées!E292))</f>
        <v>-2262.5</v>
      </c>
      <c r="BK265" s="32">
        <f>IF($BF265&gt;$Y$7,"",IF(AND($BF265=$Y$7,$BG265=23),"",Entrées!F293-Entrées!F292))</f>
        <v>-1</v>
      </c>
      <c r="BL265" s="32">
        <f>IF($BF265&gt;$Y$7,"",IF(AND($BF265=$Y$7,$BG265=23),"",Entrées!G293-Entrées!G292))</f>
        <v>68</v>
      </c>
      <c r="BM265" s="32">
        <f>IF($BF265&gt;$Y$7,"",IF(AND($BF265=$Y$7,$BG265=23),"",Entrées!H293-Entrées!H292))</f>
        <v>39</v>
      </c>
      <c r="BN265" s="32">
        <f>IF($BF265&gt;$Y$7,"",IF(AND($BF265=$Y$7,$BG265=23),"",Entrées!I293-Entrées!I292))</f>
        <v>-193.5</v>
      </c>
      <c r="BO265" s="32">
        <f>IF($BF265&gt;$Y$7,"",IF(AND($BF265=$Y$7,$BG265=23),"",Entrées!J293-Entrées!J292))</f>
        <v>9.5</v>
      </c>
      <c r="BP265" s="32">
        <f>IF($BF265&gt;$Y$7,"",IF(AND($BF265=$Y$7,$BG265=23),"",Entrées!K293-Entrées!K292))</f>
        <v>-215</v>
      </c>
      <c r="BQ265" s="32">
        <f>IF($BF265&gt;$Y$7,"",IF(AND($BF265=$Y$7,$BG265=23),"",Entrées!L293-Entrées!L292))</f>
        <v>-796</v>
      </c>
      <c r="BR265" s="32">
        <f>IF($BF265&gt;$Y$7,"",IF(AND($BF265=$Y$7,$BG265=23),"",Entrées!M293-Entrées!M292))</f>
        <v>0</v>
      </c>
      <c r="BS265" s="32">
        <f>IF($BF265&gt;$Y$7,"",IF(AND($BF265=$Y$7,$BG265=23),"",Entrées!N293-Entrées!N292))</f>
        <v>5</v>
      </c>
      <c r="BT265" s="32">
        <f>IF($BF265&gt;$Y$7,"",IF(AND($BF265=$Y$7,$BG265=23),"",Entrées!O293-Entrées!O292))</f>
        <v>-393.5</v>
      </c>
      <c r="BU265" s="32">
        <f>IF($BF265&gt;$Y$7,"",IF(AND($BF265=$Y$7,$BG265=23),"",Entrées!P293-Entrées!P292))</f>
        <v>2.5</v>
      </c>
      <c r="BV265" s="32">
        <f>IF($BF265&gt;$Y$7,"",IF(AND($BF265=$Y$7,$BG265=23),"",Entrées!Q293-Entrées!Q292))</f>
        <v>0</v>
      </c>
      <c r="BW265" s="32">
        <f>IF($BF265&gt;$Y$7,"",IF(AND($BF265=$Y$7,$BG265=23),"",Entrées!R293-Entrées!R292))</f>
        <v>0</v>
      </c>
      <c r="BX265" s="32">
        <f>IF($BF265&gt;$Y$7,"",IF(AND($BF265=$Y$7,$BG265=23),"",Entrées!S293-Entrées!S292))</f>
        <v>-94</v>
      </c>
      <c r="BY265" s="32">
        <f>IF($BF265&gt;$Y$7,"",IF(AND($BF265=$Y$7,$BG265=23),"",Entrées!T293-Entrées!T292))</f>
        <v>0</v>
      </c>
      <c r="BZ265" s="32">
        <f>IF($BF265&gt;$Y$7,"",IF(AND($BF265=$Y$7,$BG265=23),"",Entrées!U293-Entrées!U292))</f>
        <v>0</v>
      </c>
      <c r="CA265" s="32">
        <f>IF($BF265&gt;$Y$7,"",IF(AND($BF265=$Y$7,$BG265=23),"",Entrées!V293-Entrées!V292))</f>
        <v>-9</v>
      </c>
      <c r="CB265" s="4"/>
      <c r="CC265" s="4"/>
      <c r="CD265" s="33">
        <f>IF($BF265&lt;=$Y$7,Entrées!J292/CD$2,"")</f>
        <v>0.28815789473684211</v>
      </c>
      <c r="CE265" s="33">
        <f>IF($BF265&lt;=$Y$7,Entrées!K292/CE$2,"")</f>
        <v>0.19202380952380951</v>
      </c>
      <c r="CF265" s="11">
        <f t="shared" si="242"/>
        <v>7600</v>
      </c>
      <c r="CG265" s="11">
        <f t="shared" si="243"/>
        <v>4200</v>
      </c>
      <c r="CH265" s="52">
        <f t="shared" si="244"/>
        <v>0.26950009137426939</v>
      </c>
      <c r="CI265" s="52">
        <f t="shared" si="245"/>
        <v>0.11132787698412699</v>
      </c>
      <c r="CK265" s="11"/>
      <c r="CL265" s="4"/>
      <c r="CM265" s="11"/>
      <c r="CN265" s="11"/>
      <c r="CO265" s="4"/>
    </row>
    <row r="266" spans="1:93">
      <c r="C266" s="29" t="s">
        <v>140</v>
      </c>
      <c r="D266" s="29"/>
      <c r="E266" s="30">
        <f ca="1">MAX(E234:E264)</f>
        <v>48003</v>
      </c>
      <c r="F266" s="30">
        <f t="shared" ref="F266:AB266" ca="1" si="302">MAX(F234:F264)</f>
        <v>47693.5</v>
      </c>
      <c r="G266" s="30">
        <f t="shared" ca="1" si="302"/>
        <v>47777</v>
      </c>
      <c r="H266" s="30">
        <f t="shared" ca="1" si="302"/>
        <v>47342.5</v>
      </c>
      <c r="I266" s="30">
        <f t="shared" ca="1" si="302"/>
        <v>47425</v>
      </c>
      <c r="J266" s="30">
        <f t="shared" ca="1" si="302"/>
        <v>47799.5</v>
      </c>
      <c r="K266" s="30">
        <f t="shared" ca="1" si="302"/>
        <v>48077</v>
      </c>
      <c r="L266" s="30">
        <f t="shared" ca="1" si="302"/>
        <v>48297.5</v>
      </c>
      <c r="M266" s="30">
        <f t="shared" ca="1" si="302"/>
        <v>48357</v>
      </c>
      <c r="N266" s="30">
        <f t="shared" ca="1" si="302"/>
        <v>48410</v>
      </c>
      <c r="O266" s="30">
        <f t="shared" ca="1" si="302"/>
        <v>48348</v>
      </c>
      <c r="P266" s="30">
        <f t="shared" ca="1" si="302"/>
        <v>48282</v>
      </c>
      <c r="Q266" s="30">
        <f t="shared" ca="1" si="302"/>
        <v>48234</v>
      </c>
      <c r="R266" s="30">
        <f t="shared" ca="1" si="302"/>
        <v>48205</v>
      </c>
      <c r="S266" s="30">
        <f t="shared" ca="1" si="302"/>
        <v>48135</v>
      </c>
      <c r="T266" s="30">
        <f t="shared" ca="1" si="302"/>
        <v>48100</v>
      </c>
      <c r="U266" s="30">
        <f t="shared" ca="1" si="302"/>
        <v>48074.5</v>
      </c>
      <c r="V266" s="30">
        <f t="shared" ca="1" si="302"/>
        <v>48047</v>
      </c>
      <c r="W266" s="30">
        <f t="shared" ca="1" si="302"/>
        <v>48169</v>
      </c>
      <c r="X266" s="30">
        <f t="shared" ca="1" si="302"/>
        <v>48245</v>
      </c>
      <c r="Y266" s="30">
        <f t="shared" ca="1" si="302"/>
        <v>48264</v>
      </c>
      <c r="Z266" s="30">
        <f t="shared" ca="1" si="302"/>
        <v>48269.5</v>
      </c>
      <c r="AA266" s="30">
        <f t="shared" ca="1" si="302"/>
        <v>47980.5</v>
      </c>
      <c r="AB266" s="30">
        <f t="shared" ca="1" si="302"/>
        <v>47864.5</v>
      </c>
      <c r="AC266" s="41" t="s">
        <v>142</v>
      </c>
      <c r="AD266" s="42">
        <f ca="1">SUM(E265:AB265)/24</f>
        <v>43686.806944444448</v>
      </c>
      <c r="AE266" s="42">
        <f ca="1">MAX(E266:AB266)</f>
        <v>48410</v>
      </c>
      <c r="AF266" s="42">
        <f ca="1">MIN(E267:AB267)</f>
        <v>29408.5</v>
      </c>
      <c r="AG266" s="25"/>
      <c r="AH266" s="11">
        <f>Entrées!A293</f>
        <v>11</v>
      </c>
      <c r="AI266" s="13">
        <f>Entrées!B293</f>
        <v>16</v>
      </c>
      <c r="AJ266" s="31">
        <f t="shared" ca="1" si="246"/>
        <v>55625.834722222207</v>
      </c>
      <c r="AK266" s="31">
        <f t="shared" ca="1" si="222"/>
        <v>55155.277777777781</v>
      </c>
      <c r="AL266" s="31">
        <f t="shared" ca="1" si="223"/>
        <v>55132.569444444431</v>
      </c>
      <c r="AM266" s="31">
        <f t="shared" ca="1" si="224"/>
        <v>439.35972222222233</v>
      </c>
      <c r="AN266" s="31">
        <f t="shared" ca="1" si="225"/>
        <v>2143.2847222222222</v>
      </c>
      <c r="AO266" s="31">
        <f t="shared" ca="1" si="226"/>
        <v>1711.4715277777773</v>
      </c>
      <c r="AP266" s="31">
        <f t="shared" ca="1" si="227"/>
        <v>43686.806944444448</v>
      </c>
      <c r="AQ266" s="31">
        <f t="shared" ca="1" si="228"/>
        <v>2048.2006944444447</v>
      </c>
      <c r="AR266" s="31">
        <f t="shared" ca="1" si="229"/>
        <v>467.57708333333329</v>
      </c>
      <c r="AS266" s="31">
        <f t="shared" ca="1" si="230"/>
        <v>9872.0041666666693</v>
      </c>
      <c r="AT266" s="31">
        <f t="shared" ca="1" si="231"/>
        <v>-752.91041666666672</v>
      </c>
      <c r="AU266" s="31">
        <f t="shared" ca="1" si="232"/>
        <v>580.30277777777769</v>
      </c>
      <c r="AV266" s="31">
        <f t="shared" ca="1" si="233"/>
        <v>-4570.3041666666659</v>
      </c>
      <c r="AW266" s="31">
        <f t="shared" ca="1" si="234"/>
        <v>53.39583333333335</v>
      </c>
      <c r="AX266" s="31">
        <f t="shared" ca="1" si="235"/>
        <v>1401.9361111111111</v>
      </c>
      <c r="AY266" s="31">
        <f t="shared" ca="1" si="236"/>
        <v>-1132.0805555555555</v>
      </c>
      <c r="AZ266" s="31">
        <f t="shared" ca="1" si="237"/>
        <v>-2177.1819444444441</v>
      </c>
      <c r="BA266" s="31">
        <f t="shared" ca="1" si="238"/>
        <v>644.8125</v>
      </c>
      <c r="BB266" s="31">
        <f t="shared" ca="1" si="239"/>
        <v>-1410.101388888889</v>
      </c>
      <c r="BC266" s="31">
        <f t="shared" ca="1" si="240"/>
        <v>-1800.2902777777781</v>
      </c>
      <c r="BD266" s="11"/>
      <c r="BE266" s="4"/>
      <c r="BF266" s="11">
        <f t="shared" si="241"/>
        <v>11</v>
      </c>
      <c r="BG266" s="11">
        <f t="shared" si="247"/>
        <v>16</v>
      </c>
      <c r="BH266" s="32">
        <f>IF($BF266&gt;$Y$7,"",IF(AND($BF266=$Y$7,$BG266=23),"",Entrées!C294-Entrées!C293))</f>
        <v>-770</v>
      </c>
      <c r="BI266" s="32">
        <f>IF($BF266&gt;$Y$7,"",IF(AND($BF266=$Y$7,$BG266=23),"",Entrées!D294-Entrées!D293))</f>
        <v>-900</v>
      </c>
      <c r="BJ266" s="32">
        <f>IF($BF266&gt;$Y$7,"",IF(AND($BF266=$Y$7,$BG266=23),"",Entrées!E294-Entrées!E293))</f>
        <v>-912.5</v>
      </c>
      <c r="BK266" s="32">
        <f>IF($BF266&gt;$Y$7,"",IF(AND($BF266=$Y$7,$BG266=23),"",Entrées!F294-Entrées!F293))</f>
        <v>2.5</v>
      </c>
      <c r="BL266" s="32">
        <f>IF($BF266&gt;$Y$7,"",IF(AND($BF266=$Y$7,$BG266=23),"",Entrées!G294-Entrées!G293))</f>
        <v>-52</v>
      </c>
      <c r="BM266" s="32">
        <f>IF($BF266&gt;$Y$7,"",IF(AND($BF266=$Y$7,$BG266=23),"",Entrées!H294-Entrées!H293))</f>
        <v>22</v>
      </c>
      <c r="BN266" s="32">
        <f>IF($BF266&gt;$Y$7,"",IF(AND($BF266=$Y$7,$BG266=23),"",Entrées!I294-Entrées!I293))</f>
        <v>215</v>
      </c>
      <c r="BO266" s="32">
        <f>IF($BF266&gt;$Y$7,"",IF(AND($BF266=$Y$7,$BG266=23),"",Entrées!J294-Entrées!J293))</f>
        <v>-165</v>
      </c>
      <c r="BP266" s="32">
        <f>IF($BF266&gt;$Y$7,"",IF(AND($BF266=$Y$7,$BG266=23),"",Entrées!K294-Entrées!K293))</f>
        <v>-161</v>
      </c>
      <c r="BQ266" s="32">
        <f>IF($BF266&gt;$Y$7,"",IF(AND($BF266=$Y$7,$BG266=23),"",Entrées!L294-Entrées!L293))</f>
        <v>-212</v>
      </c>
      <c r="BR266" s="32">
        <f>IF($BF266&gt;$Y$7,"",IF(AND($BF266=$Y$7,$BG266=23),"",Entrées!M294-Entrées!M293))</f>
        <v>-359.5</v>
      </c>
      <c r="BS266" s="32">
        <f>IF($BF266&gt;$Y$7,"",IF(AND($BF266=$Y$7,$BG266=23),"",Entrées!N294-Entrées!N293))</f>
        <v>15</v>
      </c>
      <c r="BT266" s="32">
        <f>IF($BF266&gt;$Y$7,"",IF(AND($BF266=$Y$7,$BG266=23),"",Entrées!O294-Entrées!O293))</f>
        <v>-73.5</v>
      </c>
      <c r="BU266" s="32">
        <f>IF($BF266&gt;$Y$7,"",IF(AND($BF266=$Y$7,$BG266=23),"",Entrées!P294-Entrées!P293))</f>
        <v>0.5</v>
      </c>
      <c r="BV266" s="32">
        <f>IF($BF266&gt;$Y$7,"",IF(AND($BF266=$Y$7,$BG266=23),"",Entrées!Q294-Entrées!Q293))</f>
        <v>0</v>
      </c>
      <c r="BW266" s="32">
        <f>IF($BF266&gt;$Y$7,"",IF(AND($BF266=$Y$7,$BG266=23),"",Entrées!R294-Entrées!R293))</f>
        <v>0</v>
      </c>
      <c r="BX266" s="32">
        <f>IF($BF266&gt;$Y$7,"",IF(AND($BF266=$Y$7,$BG266=23),"",Entrées!S294-Entrées!S293))</f>
        <v>-180</v>
      </c>
      <c r="BY266" s="32">
        <f>IF($BF266&gt;$Y$7,"",IF(AND($BF266=$Y$7,$BG266=23),"",Entrées!T294-Entrées!T293))</f>
        <v>0</v>
      </c>
      <c r="BZ266" s="32">
        <f>IF($BF266&gt;$Y$7,"",IF(AND($BF266=$Y$7,$BG266=23),"",Entrées!U294-Entrées!U293))</f>
        <v>15</v>
      </c>
      <c r="CA266" s="32">
        <f>IF($BF266&gt;$Y$7,"",IF(AND($BF266=$Y$7,$BG266=23),"",Entrées!V294-Entrées!V293))</f>
        <v>-80</v>
      </c>
      <c r="CB266" s="4"/>
      <c r="CC266" s="4"/>
      <c r="CD266" s="33">
        <f>IF($BF266&lt;=$Y$7,Entrées!J293/CD$2,"")</f>
        <v>0.28940789473684209</v>
      </c>
      <c r="CE266" s="33">
        <f>IF($BF266&lt;=$Y$7,Entrées!K293/CE$2,"")</f>
        <v>0.14083333333333334</v>
      </c>
      <c r="CF266" s="11">
        <f t="shared" si="242"/>
        <v>7600</v>
      </c>
      <c r="CG266" s="11">
        <f t="shared" si="243"/>
        <v>4200</v>
      </c>
      <c r="CH266" s="52">
        <f t="shared" si="244"/>
        <v>0.26950009137426939</v>
      </c>
      <c r="CI266" s="52">
        <f t="shared" si="245"/>
        <v>0.11132787698412699</v>
      </c>
      <c r="CK266" s="11"/>
      <c r="CL266" s="4"/>
      <c r="CM266" s="11"/>
      <c r="CN266" s="11"/>
      <c r="CO266" s="4"/>
    </row>
    <row r="267" spans="1:93">
      <c r="C267" s="29" t="s">
        <v>141</v>
      </c>
      <c r="D267" s="29"/>
      <c r="E267" s="30">
        <f ca="1">MIN(E234:E264)</f>
        <v>38907</v>
      </c>
      <c r="F267" s="30">
        <f t="shared" ref="F267:AB267" ca="1" si="303">MIN(F234:F264)</f>
        <v>38666</v>
      </c>
      <c r="G267" s="30">
        <f t="shared" ca="1" si="303"/>
        <v>38272</v>
      </c>
      <c r="H267" s="30">
        <f t="shared" ca="1" si="303"/>
        <v>36734</v>
      </c>
      <c r="I267" s="30">
        <f t="shared" ca="1" si="303"/>
        <v>35044</v>
      </c>
      <c r="J267" s="30">
        <f t="shared" ca="1" si="303"/>
        <v>34826.5</v>
      </c>
      <c r="K267" s="30">
        <f t="shared" ca="1" si="303"/>
        <v>35085</v>
      </c>
      <c r="L267" s="30">
        <f t="shared" ca="1" si="303"/>
        <v>35146.5</v>
      </c>
      <c r="M267" s="30">
        <f t="shared" ca="1" si="303"/>
        <v>36395.5</v>
      </c>
      <c r="N267" s="30">
        <f t="shared" ca="1" si="303"/>
        <v>37263.5</v>
      </c>
      <c r="O267" s="30">
        <f t="shared" ca="1" si="303"/>
        <v>37521</v>
      </c>
      <c r="P267" s="30">
        <f t="shared" ca="1" si="303"/>
        <v>37348.5</v>
      </c>
      <c r="Q267" s="30">
        <f t="shared" ca="1" si="303"/>
        <v>36075.5</v>
      </c>
      <c r="R267" s="30">
        <f t="shared" ca="1" si="303"/>
        <v>34732</v>
      </c>
      <c r="S267" s="30">
        <f t="shared" ca="1" si="303"/>
        <v>32033.5</v>
      </c>
      <c r="T267" s="30">
        <f t="shared" ca="1" si="303"/>
        <v>29949</v>
      </c>
      <c r="U267" s="30">
        <f t="shared" ca="1" si="303"/>
        <v>29408.5</v>
      </c>
      <c r="V267" s="30">
        <f t="shared" ca="1" si="303"/>
        <v>30722.5</v>
      </c>
      <c r="W267" s="30">
        <f t="shared" ca="1" si="303"/>
        <v>35015.5</v>
      </c>
      <c r="X267" s="30">
        <f t="shared" ca="1" si="303"/>
        <v>37544</v>
      </c>
      <c r="Y267" s="30">
        <f t="shared" ca="1" si="303"/>
        <v>39322.5</v>
      </c>
      <c r="Z267" s="30">
        <f t="shared" ca="1" si="303"/>
        <v>39636</v>
      </c>
      <c r="AA267" s="30">
        <f t="shared" ca="1" si="303"/>
        <v>38806</v>
      </c>
      <c r="AB267" s="30">
        <f t="shared" ca="1" si="303"/>
        <v>39066.5</v>
      </c>
      <c r="AC267" s="11"/>
      <c r="AD267" s="42">
        <f ca="1">SUM(INDIRECT(ADDRESS(ROW($C$37),COLUMN($C$37)+($C233-1),4, TRUE,"Entrées")):INDIRECT(ADDRESS(ROW(INDIRECT($A$42)),COLUMN($C$37)+($C233-1),4,TRUE,"Entrées")))/Entrées!$P$11</f>
        <v>43686.806944444441</v>
      </c>
      <c r="AE267" s="42">
        <f ca="1">MAX(INDIRECT(ADDRESS(ROW($C$37),COLUMN($C$37)+($C233-1),4, TRUE,"Entrées")):INDIRECT(ADDRESS(ROW(INDIRECT($A$42)),COLUMN($C$37)+($C233-1),4,TRUE,"Entrées")))</f>
        <v>48410</v>
      </c>
      <c r="AF267" s="42">
        <f ca="1">MIN(INDIRECT(ADDRESS(ROW($C$37),COLUMN($C$37)+($C233-1),4, TRUE,"Entrées")):INDIRECT(ADDRESS(ROW(INDIRECT($A$42)),COLUMN($C$37)+($C233-1),4,TRUE,"Entrées")))</f>
        <v>29408.5</v>
      </c>
      <c r="AH267" s="11">
        <f>Entrées!A294</f>
        <v>11</v>
      </c>
      <c r="AI267" s="13">
        <f>Entrées!B294</f>
        <v>17</v>
      </c>
      <c r="AJ267" s="31">
        <f t="shared" ca="1" si="246"/>
        <v>55625.834722222207</v>
      </c>
      <c r="AK267" s="31">
        <f t="shared" ref="AK267:AK330" ca="1" si="304">IF($AH267&gt;$Y$7,"",AK266)</f>
        <v>55155.277777777781</v>
      </c>
      <c r="AL267" s="31">
        <f t="shared" ref="AL267:AL330" ca="1" si="305">IF($AH267&gt;$Y$7,"",AL266)</f>
        <v>55132.569444444431</v>
      </c>
      <c r="AM267" s="31">
        <f t="shared" ref="AM267:AM330" ca="1" si="306">IF($AH267&gt;$Y$7,"",AM266)</f>
        <v>439.35972222222233</v>
      </c>
      <c r="AN267" s="31">
        <f t="shared" ref="AN267:AN330" ca="1" si="307">IF($AH267&gt;$Y$7,"",AN266)</f>
        <v>2143.2847222222222</v>
      </c>
      <c r="AO267" s="31">
        <f t="shared" ref="AO267:AO330" ca="1" si="308">IF($AH267&gt;$Y$7,"",AO266)</f>
        <v>1711.4715277777773</v>
      </c>
      <c r="AP267" s="31">
        <f t="shared" ref="AP267:AP330" ca="1" si="309">IF($AH267&gt;$Y$7,"",AP266)</f>
        <v>43686.806944444448</v>
      </c>
      <c r="AQ267" s="31">
        <f t="shared" ref="AQ267:AQ330" ca="1" si="310">IF($AH267&gt;$Y$7,"",AQ266)</f>
        <v>2048.2006944444447</v>
      </c>
      <c r="AR267" s="31">
        <f t="shared" ref="AR267:AR330" ca="1" si="311">IF($AH267&gt;$Y$7,"",AR266)</f>
        <v>467.57708333333329</v>
      </c>
      <c r="AS267" s="31">
        <f t="shared" ref="AS267:AS330" ca="1" si="312">IF($AH267&gt;$Y$7,"",AS266)</f>
        <v>9872.0041666666693</v>
      </c>
      <c r="AT267" s="31">
        <f t="shared" ref="AT267:AT330" ca="1" si="313">IF($AH267&gt;$Y$7,"",AT266)</f>
        <v>-752.91041666666672</v>
      </c>
      <c r="AU267" s="31">
        <f t="shared" ref="AU267:AU330" ca="1" si="314">IF($AH267&gt;$Y$7,"",AU266)</f>
        <v>580.30277777777769</v>
      </c>
      <c r="AV267" s="31">
        <f t="shared" ref="AV267:AV330" ca="1" si="315">IF($AH267&gt;$Y$7,"",AV266)</f>
        <v>-4570.3041666666659</v>
      </c>
      <c r="AW267" s="31">
        <f t="shared" ref="AW267:AW330" ca="1" si="316">IF($AH267&gt;$Y$7,"",AW266)</f>
        <v>53.39583333333335</v>
      </c>
      <c r="AX267" s="31">
        <f t="shared" ref="AX267:AX330" ca="1" si="317">IF($AH267&gt;$Y$7,"",AX266)</f>
        <v>1401.9361111111111</v>
      </c>
      <c r="AY267" s="31">
        <f t="shared" ref="AY267:AY330" ca="1" si="318">IF($AH267&gt;$Y$7,"",AY266)</f>
        <v>-1132.0805555555555</v>
      </c>
      <c r="AZ267" s="31">
        <f t="shared" ref="AZ267:AZ330" ca="1" si="319">IF($AH267&gt;$Y$7,"",AZ266)</f>
        <v>-2177.1819444444441</v>
      </c>
      <c r="BA267" s="31">
        <f t="shared" ref="BA267:BA330" ca="1" si="320">IF($AH267&gt;$Y$7,"",BA266)</f>
        <v>644.8125</v>
      </c>
      <c r="BB267" s="31">
        <f t="shared" ref="BB267:BB330" ca="1" si="321">IF($AH267&gt;$Y$7,"",BB266)</f>
        <v>-1410.101388888889</v>
      </c>
      <c r="BC267" s="31">
        <f t="shared" ref="BC267:BC330" ca="1" si="322">IF($AH267&gt;$Y$7,"",BC266)</f>
        <v>-1800.2902777777781</v>
      </c>
      <c r="BD267" s="11"/>
      <c r="BE267" s="4"/>
      <c r="BF267" s="11">
        <f t="shared" ref="BF267:BF330" si="323">AH267</f>
        <v>11</v>
      </c>
      <c r="BG267" s="11">
        <f t="shared" si="247"/>
        <v>17</v>
      </c>
      <c r="BH267" s="32">
        <f>IF($BF267&gt;$Y$7,"",IF(AND($BF267=$Y$7,$BG267=23),"",Entrées!C295-Entrées!C294))</f>
        <v>932</v>
      </c>
      <c r="BI267" s="32">
        <f>IF($BF267&gt;$Y$7,"",IF(AND($BF267=$Y$7,$BG267=23),"",Entrées!D295-Entrées!D294))</f>
        <v>1050</v>
      </c>
      <c r="BJ267" s="32">
        <f>IF($BF267&gt;$Y$7,"",IF(AND($BF267=$Y$7,$BG267=23),"",Entrées!E295-Entrées!E294))</f>
        <v>887.5</v>
      </c>
      <c r="BK267" s="32">
        <f>IF($BF267&gt;$Y$7,"",IF(AND($BF267=$Y$7,$BG267=23),"",Entrées!F295-Entrées!F294))</f>
        <v>-0.5</v>
      </c>
      <c r="BL267" s="32">
        <f>IF($BF267&gt;$Y$7,"",IF(AND($BF267=$Y$7,$BG267=23),"",Entrées!G295-Entrées!G294))</f>
        <v>-85</v>
      </c>
      <c r="BM267" s="32">
        <f>IF($BF267&gt;$Y$7,"",IF(AND($BF267=$Y$7,$BG267=23),"",Entrées!H295-Entrées!H294))</f>
        <v>227.5</v>
      </c>
      <c r="BN267" s="32">
        <f>IF($BF267&gt;$Y$7,"",IF(AND($BF267=$Y$7,$BG267=23),"",Entrées!I295-Entrées!I294))</f>
        <v>505.5</v>
      </c>
      <c r="BO267" s="32">
        <f>IF($BF267&gt;$Y$7,"",IF(AND($BF267=$Y$7,$BG267=23),"",Entrées!J295-Entrées!J294))</f>
        <v>-117</v>
      </c>
      <c r="BP267" s="32">
        <f>IF($BF267&gt;$Y$7,"",IF(AND($BF267=$Y$7,$BG267=23),"",Entrées!K295-Entrées!K294))</f>
        <v>-185.5</v>
      </c>
      <c r="BQ267" s="32">
        <f>IF($BF267&gt;$Y$7,"",IF(AND($BF267=$Y$7,$BG267=23),"",Entrées!L295-Entrées!L294))</f>
        <v>308.5</v>
      </c>
      <c r="BR267" s="32">
        <f>IF($BF267&gt;$Y$7,"",IF(AND($BF267=$Y$7,$BG267=23),"",Entrées!M295-Entrées!M294))</f>
        <v>197</v>
      </c>
      <c r="BS267" s="32">
        <f>IF($BF267&gt;$Y$7,"",IF(AND($BF267=$Y$7,$BG267=23),"",Entrées!N295-Entrées!N294))</f>
        <v>3.5</v>
      </c>
      <c r="BT267" s="32">
        <f>IF($BF267&gt;$Y$7,"",IF(AND($BF267=$Y$7,$BG267=23),"",Entrées!O295-Entrées!O294))</f>
        <v>77</v>
      </c>
      <c r="BU267" s="32">
        <f>IF($BF267&gt;$Y$7,"",IF(AND($BF267=$Y$7,$BG267=23),"",Entrées!P295-Entrées!P294))</f>
        <v>-1</v>
      </c>
      <c r="BV267" s="32">
        <f>IF($BF267&gt;$Y$7,"",IF(AND($BF267=$Y$7,$BG267=23),"",Entrées!Q295-Entrées!Q294))</f>
        <v>0</v>
      </c>
      <c r="BW267" s="32">
        <f>IF($BF267&gt;$Y$7,"",IF(AND($BF267=$Y$7,$BG267=23),"",Entrées!R295-Entrées!R294))</f>
        <v>0</v>
      </c>
      <c r="BX267" s="32">
        <f>IF($BF267&gt;$Y$7,"",IF(AND($BF267=$Y$7,$BG267=23),"",Entrées!S295-Entrées!S294))</f>
        <v>167</v>
      </c>
      <c r="BY267" s="32">
        <f>IF($BF267&gt;$Y$7,"",IF(AND($BF267=$Y$7,$BG267=23),"",Entrées!T295-Entrées!T294))</f>
        <v>0</v>
      </c>
      <c r="BZ267" s="32">
        <f>IF($BF267&gt;$Y$7,"",IF(AND($BF267=$Y$7,$BG267=23),"",Entrées!U295-Entrées!U294))</f>
        <v>-39</v>
      </c>
      <c r="CA267" s="32">
        <f>IF($BF267&gt;$Y$7,"",IF(AND($BF267=$Y$7,$BG267=23),"",Entrées!V295-Entrées!V294))</f>
        <v>34</v>
      </c>
      <c r="CB267" s="4"/>
      <c r="CC267" s="4"/>
      <c r="CD267" s="33">
        <f>IF($BF267&lt;=$Y$7,Entrées!J294/CD$2,"")</f>
        <v>0.26769736842105263</v>
      </c>
      <c r="CE267" s="33">
        <f>IF($BF267&lt;=$Y$7,Entrées!K294/CE$2,"")</f>
        <v>0.10249999999999999</v>
      </c>
      <c r="CF267" s="11">
        <f t="shared" ref="CF267:CF330" si="324">CD$2</f>
        <v>7600</v>
      </c>
      <c r="CG267" s="11">
        <f t="shared" ref="CG267:CG330" si="325">CE$2</f>
        <v>4200</v>
      </c>
      <c r="CH267" s="52">
        <f t="shared" ref="CH267:CH330" si="326">CD$4</f>
        <v>0.26950009137426939</v>
      </c>
      <c r="CI267" s="52">
        <f t="shared" ref="CI267:CI330" si="327">CE$4</f>
        <v>0.11132787698412699</v>
      </c>
      <c r="CK267" s="11"/>
      <c r="CL267" s="4"/>
      <c r="CM267" s="11"/>
      <c r="CN267" s="11"/>
      <c r="CO267" s="4"/>
    </row>
    <row r="268" spans="1:93">
      <c r="C268" s="11" t="s">
        <v>91</v>
      </c>
      <c r="D268" s="11"/>
      <c r="E268" s="50" t="str">
        <f ca="1">INDIRECT(ADDRESS(ROW($C$36),COLUMN($C$36)+(C270-1),4,TRUE,"Entrées"))</f>
        <v>Eolien</v>
      </c>
      <c r="F268" s="50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39" t="s">
        <v>12</v>
      </c>
      <c r="AE268" s="39" t="s">
        <v>138</v>
      </c>
      <c r="AF268" s="39" t="s">
        <v>139</v>
      </c>
      <c r="AH268" s="11">
        <f>Entrées!A295</f>
        <v>11</v>
      </c>
      <c r="AI268" s="13">
        <f>Entrées!B295</f>
        <v>18</v>
      </c>
      <c r="AJ268" s="31">
        <f t="shared" ref="AJ268:AJ331" ca="1" si="328">IF($AH268&gt;$Y$7,"",AJ267)</f>
        <v>55625.834722222207</v>
      </c>
      <c r="AK268" s="31">
        <f t="shared" ca="1" si="304"/>
        <v>55155.277777777781</v>
      </c>
      <c r="AL268" s="31">
        <f t="shared" ca="1" si="305"/>
        <v>55132.569444444431</v>
      </c>
      <c r="AM268" s="31">
        <f t="shared" ca="1" si="306"/>
        <v>439.35972222222233</v>
      </c>
      <c r="AN268" s="31">
        <f t="shared" ca="1" si="307"/>
        <v>2143.2847222222222</v>
      </c>
      <c r="AO268" s="31">
        <f t="shared" ca="1" si="308"/>
        <v>1711.4715277777773</v>
      </c>
      <c r="AP268" s="31">
        <f t="shared" ca="1" si="309"/>
        <v>43686.806944444448</v>
      </c>
      <c r="AQ268" s="31">
        <f t="shared" ca="1" si="310"/>
        <v>2048.2006944444447</v>
      </c>
      <c r="AR268" s="31">
        <f t="shared" ca="1" si="311"/>
        <v>467.57708333333329</v>
      </c>
      <c r="AS268" s="31">
        <f t="shared" ca="1" si="312"/>
        <v>9872.0041666666693</v>
      </c>
      <c r="AT268" s="31">
        <f t="shared" ca="1" si="313"/>
        <v>-752.91041666666672</v>
      </c>
      <c r="AU268" s="31">
        <f t="shared" ca="1" si="314"/>
        <v>580.30277777777769</v>
      </c>
      <c r="AV268" s="31">
        <f t="shared" ca="1" si="315"/>
        <v>-4570.3041666666659</v>
      </c>
      <c r="AW268" s="31">
        <f t="shared" ca="1" si="316"/>
        <v>53.39583333333335</v>
      </c>
      <c r="AX268" s="31">
        <f t="shared" ca="1" si="317"/>
        <v>1401.9361111111111</v>
      </c>
      <c r="AY268" s="31">
        <f t="shared" ca="1" si="318"/>
        <v>-1132.0805555555555</v>
      </c>
      <c r="AZ268" s="31">
        <f t="shared" ca="1" si="319"/>
        <v>-2177.1819444444441</v>
      </c>
      <c r="BA268" s="31">
        <f t="shared" ca="1" si="320"/>
        <v>644.8125</v>
      </c>
      <c r="BB268" s="31">
        <f t="shared" ca="1" si="321"/>
        <v>-1410.101388888889</v>
      </c>
      <c r="BC268" s="31">
        <f t="shared" ca="1" si="322"/>
        <v>-1800.2902777777781</v>
      </c>
      <c r="BD268" s="11"/>
      <c r="BE268" s="4"/>
      <c r="BF268" s="11">
        <f t="shared" si="323"/>
        <v>11</v>
      </c>
      <c r="BG268" s="11">
        <f t="shared" si="247"/>
        <v>18</v>
      </c>
      <c r="BH268" s="32">
        <f>IF($BF268&gt;$Y$7,"",IF(AND($BF268=$Y$7,$BG268=23),"",Entrées!C296-Entrées!C295))</f>
        <v>2378</v>
      </c>
      <c r="BI268" s="32">
        <f>IF($BF268&gt;$Y$7,"",IF(AND($BF268=$Y$7,$BG268=23),"",Entrées!D296-Entrées!D295))</f>
        <v>1525</v>
      </c>
      <c r="BJ268" s="32">
        <f>IF($BF268&gt;$Y$7,"",IF(AND($BF268=$Y$7,$BG268=23),"",Entrées!E296-Entrées!E295))</f>
        <v>1387.5</v>
      </c>
      <c r="BK268" s="32">
        <f>IF($BF268&gt;$Y$7,"",IF(AND($BF268=$Y$7,$BG268=23),"",Entrées!F296-Entrées!F295))</f>
        <v>0</v>
      </c>
      <c r="BL268" s="32">
        <f>IF($BF268&gt;$Y$7,"",IF(AND($BF268=$Y$7,$BG268=23),"",Entrées!G296-Entrées!G295))</f>
        <v>191.5</v>
      </c>
      <c r="BM268" s="32">
        <f>IF($BF268&gt;$Y$7,"",IF(AND($BF268=$Y$7,$BG268=23),"",Entrées!H296-Entrées!H295))</f>
        <v>176</v>
      </c>
      <c r="BN268" s="32">
        <f>IF($BF268&gt;$Y$7,"",IF(AND($BF268=$Y$7,$BG268=23),"",Entrées!I296-Entrées!I295))</f>
        <v>-226</v>
      </c>
      <c r="BO268" s="32">
        <f>IF($BF268&gt;$Y$7,"",IF(AND($BF268=$Y$7,$BG268=23),"",Entrées!J296-Entrées!J295))</f>
        <v>-72</v>
      </c>
      <c r="BP268" s="32">
        <f>IF($BF268&gt;$Y$7,"",IF(AND($BF268=$Y$7,$BG268=23),"",Entrées!K296-Entrées!K295))</f>
        <v>-142</v>
      </c>
      <c r="BQ268" s="32">
        <f>IF($BF268&gt;$Y$7,"",IF(AND($BF268=$Y$7,$BG268=23),"",Entrées!L296-Entrées!L295))</f>
        <v>2290</v>
      </c>
      <c r="BR268" s="32">
        <f>IF($BF268&gt;$Y$7,"",IF(AND($BF268=$Y$7,$BG268=23),"",Entrées!M296-Entrées!M295))</f>
        <v>178.5</v>
      </c>
      <c r="BS268" s="32">
        <f>IF($BF268&gt;$Y$7,"",IF(AND($BF268=$Y$7,$BG268=23),"",Entrées!N296-Entrées!N295))</f>
        <v>-4</v>
      </c>
      <c r="BT268" s="32">
        <f>IF($BF268&gt;$Y$7,"",IF(AND($BF268=$Y$7,$BG268=23),"",Entrées!O296-Entrées!O295))</f>
        <v>-15.5</v>
      </c>
      <c r="BU268" s="32">
        <f>IF($BF268&gt;$Y$7,"",IF(AND($BF268=$Y$7,$BG268=23),"",Entrées!P296-Entrées!P295))</f>
        <v>1</v>
      </c>
      <c r="BV268" s="32">
        <f>IF($BF268&gt;$Y$7,"",IF(AND($BF268=$Y$7,$BG268=23),"",Entrées!Q296-Entrées!Q295))</f>
        <v>-130</v>
      </c>
      <c r="BW268" s="32">
        <f>IF($BF268&gt;$Y$7,"",IF(AND($BF268=$Y$7,$BG268=23),"",Entrées!R296-Entrées!R295))</f>
        <v>0</v>
      </c>
      <c r="BX268" s="32">
        <f>IF($BF268&gt;$Y$7,"",IF(AND($BF268=$Y$7,$BG268=23),"",Entrées!S296-Entrées!S295))</f>
        <v>124</v>
      </c>
      <c r="BY268" s="32">
        <f>IF($BF268&gt;$Y$7,"",IF(AND($BF268=$Y$7,$BG268=23),"",Entrées!T296-Entrées!T295))</f>
        <v>0</v>
      </c>
      <c r="BZ268" s="32">
        <f>IF($BF268&gt;$Y$7,"",IF(AND($BF268=$Y$7,$BG268=23),"",Entrées!U296-Entrées!U295))</f>
        <v>40</v>
      </c>
      <c r="CA268" s="32">
        <f>IF($BF268&gt;$Y$7,"",IF(AND($BF268=$Y$7,$BG268=23),"",Entrées!V296-Entrées!V295))</f>
        <v>-35</v>
      </c>
      <c r="CB268" s="4"/>
      <c r="CC268" s="4"/>
      <c r="CD268" s="33">
        <f>IF($BF268&lt;=$Y$7,Entrées!J295/CD$2,"")</f>
        <v>0.25230263157894739</v>
      </c>
      <c r="CE268" s="33">
        <f>IF($BF268&lt;=$Y$7,Entrées!K295/CE$2,"")</f>
        <v>5.8333333333333334E-2</v>
      </c>
      <c r="CF268" s="11">
        <f t="shared" si="324"/>
        <v>7600</v>
      </c>
      <c r="CG268" s="11">
        <f t="shared" si="325"/>
        <v>4200</v>
      </c>
      <c r="CH268" s="52">
        <f t="shared" si="326"/>
        <v>0.26950009137426939</v>
      </c>
      <c r="CI268" s="52">
        <f t="shared" si="327"/>
        <v>0.11132787698412699</v>
      </c>
      <c r="CK268" s="11"/>
      <c r="CL268" s="4"/>
      <c r="CM268" s="11"/>
      <c r="CN268" s="11"/>
      <c r="CO268" s="4"/>
    </row>
    <row r="269" spans="1:93">
      <c r="C269" s="11" t="s">
        <v>92</v>
      </c>
      <c r="D269" s="11" t="s">
        <v>3</v>
      </c>
      <c r="E269" s="11" t="s">
        <v>79</v>
      </c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39" t="s">
        <v>3</v>
      </c>
      <c r="AE269" s="39" t="s">
        <v>3</v>
      </c>
      <c r="AF269" s="39" t="s">
        <v>3</v>
      </c>
      <c r="AH269" s="11">
        <f>Entrées!A296</f>
        <v>11</v>
      </c>
      <c r="AI269" s="13">
        <f>Entrées!B296</f>
        <v>19</v>
      </c>
      <c r="AJ269" s="31">
        <f t="shared" ca="1" si="328"/>
        <v>55625.834722222207</v>
      </c>
      <c r="AK269" s="31">
        <f t="shared" ca="1" si="304"/>
        <v>55155.277777777781</v>
      </c>
      <c r="AL269" s="31">
        <f t="shared" ca="1" si="305"/>
        <v>55132.569444444431</v>
      </c>
      <c r="AM269" s="31">
        <f t="shared" ca="1" si="306"/>
        <v>439.35972222222233</v>
      </c>
      <c r="AN269" s="31">
        <f t="shared" ca="1" si="307"/>
        <v>2143.2847222222222</v>
      </c>
      <c r="AO269" s="31">
        <f t="shared" ca="1" si="308"/>
        <v>1711.4715277777773</v>
      </c>
      <c r="AP269" s="31">
        <f t="shared" ca="1" si="309"/>
        <v>43686.806944444448</v>
      </c>
      <c r="AQ269" s="31">
        <f t="shared" ca="1" si="310"/>
        <v>2048.2006944444447</v>
      </c>
      <c r="AR269" s="31">
        <f t="shared" ca="1" si="311"/>
        <v>467.57708333333329</v>
      </c>
      <c r="AS269" s="31">
        <f t="shared" ca="1" si="312"/>
        <v>9872.0041666666693</v>
      </c>
      <c r="AT269" s="31">
        <f t="shared" ca="1" si="313"/>
        <v>-752.91041666666672</v>
      </c>
      <c r="AU269" s="31">
        <f t="shared" ca="1" si="314"/>
        <v>580.30277777777769</v>
      </c>
      <c r="AV269" s="31">
        <f t="shared" ca="1" si="315"/>
        <v>-4570.3041666666659</v>
      </c>
      <c r="AW269" s="31">
        <f t="shared" ca="1" si="316"/>
        <v>53.39583333333335</v>
      </c>
      <c r="AX269" s="31">
        <f t="shared" ca="1" si="317"/>
        <v>1401.9361111111111</v>
      </c>
      <c r="AY269" s="31">
        <f t="shared" ca="1" si="318"/>
        <v>-1132.0805555555555</v>
      </c>
      <c r="AZ269" s="31">
        <f t="shared" ca="1" si="319"/>
        <v>-2177.1819444444441</v>
      </c>
      <c r="BA269" s="31">
        <f t="shared" ca="1" si="320"/>
        <v>644.8125</v>
      </c>
      <c r="BB269" s="31">
        <f t="shared" ca="1" si="321"/>
        <v>-1410.101388888889</v>
      </c>
      <c r="BC269" s="31">
        <f t="shared" ca="1" si="322"/>
        <v>-1800.2902777777781</v>
      </c>
      <c r="BD269" s="11"/>
      <c r="BE269" s="4"/>
      <c r="BF269" s="11">
        <f t="shared" si="323"/>
        <v>11</v>
      </c>
      <c r="BG269" s="11">
        <f t="shared" si="247"/>
        <v>19</v>
      </c>
      <c r="BH269" s="32">
        <f>IF($BF269&gt;$Y$7,"",IF(AND($BF269=$Y$7,$BG269=23),"",Entrées!C297-Entrées!C296))</f>
        <v>-1315.5</v>
      </c>
      <c r="BI269" s="32">
        <f>IF($BF269&gt;$Y$7,"",IF(AND($BF269=$Y$7,$BG269=23),"",Entrées!D297-Entrées!D296))</f>
        <v>-425</v>
      </c>
      <c r="BJ269" s="32">
        <f>IF($BF269&gt;$Y$7,"",IF(AND($BF269=$Y$7,$BG269=23),"",Entrées!E297-Entrées!E296))</f>
        <v>-587.5</v>
      </c>
      <c r="BK269" s="32">
        <f>IF($BF269&gt;$Y$7,"",IF(AND($BF269=$Y$7,$BG269=23),"",Entrées!F297-Entrées!F296))</f>
        <v>-0.5</v>
      </c>
      <c r="BL269" s="32">
        <f>IF($BF269&gt;$Y$7,"",IF(AND($BF269=$Y$7,$BG269=23),"",Entrées!G297-Entrées!G296))</f>
        <v>-217</v>
      </c>
      <c r="BM269" s="32">
        <f>IF($BF269&gt;$Y$7,"",IF(AND($BF269=$Y$7,$BG269=23),"",Entrées!H297-Entrées!H296))</f>
        <v>55</v>
      </c>
      <c r="BN269" s="32">
        <f>IF($BF269&gt;$Y$7,"",IF(AND($BF269=$Y$7,$BG269=23),"",Entrées!I297-Entrées!I296))</f>
        <v>-250</v>
      </c>
      <c r="BO269" s="32">
        <f>IF($BF269&gt;$Y$7,"",IF(AND($BF269=$Y$7,$BG269=23),"",Entrées!J297-Entrées!J296))</f>
        <v>416</v>
      </c>
      <c r="BP269" s="32">
        <f>IF($BF269&gt;$Y$7,"",IF(AND($BF269=$Y$7,$BG269=23),"",Entrées!K297-Entrées!K296))</f>
        <v>-83</v>
      </c>
      <c r="BQ269" s="32">
        <f>IF($BF269&gt;$Y$7,"",IF(AND($BF269=$Y$7,$BG269=23),"",Entrées!L297-Entrées!L296))</f>
        <v>-494</v>
      </c>
      <c r="BR269" s="32">
        <f>IF($BF269&gt;$Y$7,"",IF(AND($BF269=$Y$7,$BG269=23),"",Entrées!M297-Entrées!M296))</f>
        <v>1</v>
      </c>
      <c r="BS269" s="32">
        <f>IF($BF269&gt;$Y$7,"",IF(AND($BF269=$Y$7,$BG269=23),"",Entrées!N297-Entrées!N296))</f>
        <v>11</v>
      </c>
      <c r="BT269" s="32">
        <f>IF($BF269&gt;$Y$7,"",IF(AND($BF269=$Y$7,$BG269=23),"",Entrées!O297-Entrées!O296))</f>
        <v>-752</v>
      </c>
      <c r="BU269" s="32">
        <f>IF($BF269&gt;$Y$7,"",IF(AND($BF269=$Y$7,$BG269=23),"",Entrées!P297-Entrées!P296))</f>
        <v>-2.5</v>
      </c>
      <c r="BV269" s="32">
        <f>IF($BF269&gt;$Y$7,"",IF(AND($BF269=$Y$7,$BG269=23),"",Entrées!Q297-Entrées!Q296))</f>
        <v>-73</v>
      </c>
      <c r="BW269" s="32">
        <f>IF($BF269&gt;$Y$7,"",IF(AND($BF269=$Y$7,$BG269=23),"",Entrées!R297-Entrées!R296))</f>
        <v>0</v>
      </c>
      <c r="BX269" s="32">
        <f>IF($BF269&gt;$Y$7,"",IF(AND($BF269=$Y$7,$BG269=23),"",Entrées!S297-Entrées!S296))</f>
        <v>106</v>
      </c>
      <c r="BY269" s="32">
        <f>IF($BF269&gt;$Y$7,"",IF(AND($BF269=$Y$7,$BG269=23),"",Entrées!T297-Entrées!T296))</f>
        <v>0</v>
      </c>
      <c r="BZ269" s="32">
        <f>IF($BF269&gt;$Y$7,"",IF(AND($BF269=$Y$7,$BG269=23),"",Entrées!U297-Entrées!U296))</f>
        <v>-765</v>
      </c>
      <c r="CA269" s="32">
        <f>IF($BF269&gt;$Y$7,"",IF(AND($BF269=$Y$7,$BG269=23),"",Entrées!V297-Entrées!V296))</f>
        <v>-49</v>
      </c>
      <c r="CB269" s="4"/>
      <c r="CC269" s="4"/>
      <c r="CD269" s="33">
        <f>IF($BF269&lt;=$Y$7,Entrées!J296/CD$2,"")</f>
        <v>0.24282894736842106</v>
      </c>
      <c r="CE269" s="33">
        <f>IF($BF269&lt;=$Y$7,Entrées!K296/CE$2,"")</f>
        <v>2.4523809523809524E-2</v>
      </c>
      <c r="CF269" s="11">
        <f t="shared" si="324"/>
        <v>7600</v>
      </c>
      <c r="CG269" s="11">
        <f t="shared" si="325"/>
        <v>4200</v>
      </c>
      <c r="CH269" s="52">
        <f t="shared" si="326"/>
        <v>0.26950009137426939</v>
      </c>
      <c r="CI269" s="52">
        <f t="shared" si="327"/>
        <v>0.11132787698412699</v>
      </c>
      <c r="CK269" s="11"/>
      <c r="CL269" s="4"/>
      <c r="CM269" s="11"/>
      <c r="CN269" s="11"/>
      <c r="CO269" s="4"/>
    </row>
    <row r="270" spans="1:93">
      <c r="C270" s="11">
        <f>C233+1</f>
        <v>8</v>
      </c>
      <c r="D270" s="27"/>
      <c r="E270" s="27">
        <v>0</v>
      </c>
      <c r="F270" s="27">
        <f t="shared" ref="F270:AB270" si="329">E270+1</f>
        <v>1</v>
      </c>
      <c r="G270" s="27">
        <f t="shared" si="329"/>
        <v>2</v>
      </c>
      <c r="H270" s="27">
        <f t="shared" si="329"/>
        <v>3</v>
      </c>
      <c r="I270" s="27">
        <f t="shared" si="329"/>
        <v>4</v>
      </c>
      <c r="J270" s="27">
        <f t="shared" si="329"/>
        <v>5</v>
      </c>
      <c r="K270" s="27">
        <f t="shared" si="329"/>
        <v>6</v>
      </c>
      <c r="L270" s="27">
        <f t="shared" si="329"/>
        <v>7</v>
      </c>
      <c r="M270" s="27">
        <f t="shared" si="329"/>
        <v>8</v>
      </c>
      <c r="N270" s="27">
        <f t="shared" si="329"/>
        <v>9</v>
      </c>
      <c r="O270" s="27">
        <f t="shared" si="329"/>
        <v>10</v>
      </c>
      <c r="P270" s="27">
        <f t="shared" si="329"/>
        <v>11</v>
      </c>
      <c r="Q270" s="27">
        <f t="shared" si="329"/>
        <v>12</v>
      </c>
      <c r="R270" s="27">
        <f t="shared" si="329"/>
        <v>13</v>
      </c>
      <c r="S270" s="27">
        <f t="shared" si="329"/>
        <v>14</v>
      </c>
      <c r="T270" s="27">
        <f t="shared" si="329"/>
        <v>15</v>
      </c>
      <c r="U270" s="27">
        <f t="shared" si="329"/>
        <v>16</v>
      </c>
      <c r="V270" s="27">
        <f t="shared" si="329"/>
        <v>17</v>
      </c>
      <c r="W270" s="27">
        <f t="shared" si="329"/>
        <v>18</v>
      </c>
      <c r="X270" s="27">
        <f t="shared" si="329"/>
        <v>19</v>
      </c>
      <c r="Y270" s="27">
        <f t="shared" si="329"/>
        <v>20</v>
      </c>
      <c r="Z270" s="27">
        <f t="shared" si="329"/>
        <v>21</v>
      </c>
      <c r="AA270" s="27">
        <f t="shared" si="329"/>
        <v>22</v>
      </c>
      <c r="AB270" s="27">
        <f t="shared" si="329"/>
        <v>23</v>
      </c>
      <c r="AC270" s="11"/>
      <c r="AD270" s="39" t="s">
        <v>81</v>
      </c>
      <c r="AE270" s="39" t="s">
        <v>81</v>
      </c>
      <c r="AF270" s="39" t="s">
        <v>81</v>
      </c>
      <c r="AH270" s="11">
        <f>Entrées!A297</f>
        <v>11</v>
      </c>
      <c r="AI270" s="13">
        <f>Entrées!B297</f>
        <v>20</v>
      </c>
      <c r="AJ270" s="31">
        <f t="shared" ca="1" si="328"/>
        <v>55625.834722222207</v>
      </c>
      <c r="AK270" s="31">
        <f t="shared" ca="1" si="304"/>
        <v>55155.277777777781</v>
      </c>
      <c r="AL270" s="31">
        <f t="shared" ca="1" si="305"/>
        <v>55132.569444444431</v>
      </c>
      <c r="AM270" s="31">
        <f t="shared" ca="1" si="306"/>
        <v>439.35972222222233</v>
      </c>
      <c r="AN270" s="31">
        <f t="shared" ca="1" si="307"/>
        <v>2143.2847222222222</v>
      </c>
      <c r="AO270" s="31">
        <f t="shared" ca="1" si="308"/>
        <v>1711.4715277777773</v>
      </c>
      <c r="AP270" s="31">
        <f t="shared" ca="1" si="309"/>
        <v>43686.806944444448</v>
      </c>
      <c r="AQ270" s="31">
        <f t="shared" ca="1" si="310"/>
        <v>2048.2006944444447</v>
      </c>
      <c r="AR270" s="31">
        <f t="shared" ca="1" si="311"/>
        <v>467.57708333333329</v>
      </c>
      <c r="AS270" s="31">
        <f t="shared" ca="1" si="312"/>
        <v>9872.0041666666693</v>
      </c>
      <c r="AT270" s="31">
        <f t="shared" ca="1" si="313"/>
        <v>-752.91041666666672</v>
      </c>
      <c r="AU270" s="31">
        <f t="shared" ca="1" si="314"/>
        <v>580.30277777777769</v>
      </c>
      <c r="AV270" s="31">
        <f t="shared" ca="1" si="315"/>
        <v>-4570.3041666666659</v>
      </c>
      <c r="AW270" s="31">
        <f t="shared" ca="1" si="316"/>
        <v>53.39583333333335</v>
      </c>
      <c r="AX270" s="31">
        <f t="shared" ca="1" si="317"/>
        <v>1401.9361111111111</v>
      </c>
      <c r="AY270" s="31">
        <f t="shared" ca="1" si="318"/>
        <v>-1132.0805555555555</v>
      </c>
      <c r="AZ270" s="31">
        <f t="shared" ca="1" si="319"/>
        <v>-2177.1819444444441</v>
      </c>
      <c r="BA270" s="31">
        <f t="shared" ca="1" si="320"/>
        <v>644.8125</v>
      </c>
      <c r="BB270" s="31">
        <f t="shared" ca="1" si="321"/>
        <v>-1410.101388888889</v>
      </c>
      <c r="BC270" s="31">
        <f t="shared" ca="1" si="322"/>
        <v>-1800.2902777777781</v>
      </c>
      <c r="BD270" s="11"/>
      <c r="BE270" s="4"/>
      <c r="BF270" s="11">
        <f t="shared" si="323"/>
        <v>11</v>
      </c>
      <c r="BG270" s="11">
        <f t="shared" si="247"/>
        <v>20</v>
      </c>
      <c r="BH270" s="32">
        <f>IF($BF270&gt;$Y$7,"",IF(AND($BF270=$Y$7,$BG270=23),"",Entrées!C298-Entrées!C297))</f>
        <v>-917.5</v>
      </c>
      <c r="BI270" s="32">
        <f>IF($BF270&gt;$Y$7,"",IF(AND($BF270=$Y$7,$BG270=23),"",Entrées!D298-Entrées!D297))</f>
        <v>-662.5</v>
      </c>
      <c r="BJ270" s="32">
        <f>IF($BF270&gt;$Y$7,"",IF(AND($BF270=$Y$7,$BG270=23),"",Entrées!E298-Entrées!E297))</f>
        <v>-862.5</v>
      </c>
      <c r="BK270" s="32">
        <f>IF($BF270&gt;$Y$7,"",IF(AND($BF270=$Y$7,$BG270=23),"",Entrées!F298-Entrées!F297))</f>
        <v>-1</v>
      </c>
      <c r="BL270" s="32">
        <f>IF($BF270&gt;$Y$7,"",IF(AND($BF270=$Y$7,$BG270=23),"",Entrées!G298-Entrées!G297))</f>
        <v>-62</v>
      </c>
      <c r="BM270" s="32">
        <f>IF($BF270&gt;$Y$7,"",IF(AND($BF270=$Y$7,$BG270=23),"",Entrées!H298-Entrées!H297))</f>
        <v>73.5</v>
      </c>
      <c r="BN270" s="32">
        <f>IF($BF270&gt;$Y$7,"",IF(AND($BF270=$Y$7,$BG270=23),"",Entrées!I298-Entrées!I297))</f>
        <v>4.5</v>
      </c>
      <c r="BO270" s="32">
        <f>IF($BF270&gt;$Y$7,"",IF(AND($BF270=$Y$7,$BG270=23),"",Entrées!J298-Entrées!J297))</f>
        <v>223</v>
      </c>
      <c r="BP270" s="32">
        <f>IF($BF270&gt;$Y$7,"",IF(AND($BF270=$Y$7,$BG270=23),"",Entrées!K298-Entrées!K297))</f>
        <v>-20</v>
      </c>
      <c r="BQ270" s="32">
        <f>IF($BF270&gt;$Y$7,"",IF(AND($BF270=$Y$7,$BG270=23),"",Entrées!L298-Entrées!L297))</f>
        <v>-876</v>
      </c>
      <c r="BR270" s="32">
        <f>IF($BF270&gt;$Y$7,"",IF(AND($BF270=$Y$7,$BG270=23),"",Entrées!M298-Entrées!M297))</f>
        <v>-15</v>
      </c>
      <c r="BS270" s="32">
        <f>IF($BF270&gt;$Y$7,"",IF(AND($BF270=$Y$7,$BG270=23),"",Entrées!N298-Entrées!N297))</f>
        <v>-0.5</v>
      </c>
      <c r="BT270" s="32">
        <f>IF($BF270&gt;$Y$7,"",IF(AND($BF270=$Y$7,$BG270=23),"",Entrées!O298-Entrées!O297))</f>
        <v>-242.5</v>
      </c>
      <c r="BU270" s="32">
        <f>IF($BF270&gt;$Y$7,"",IF(AND($BF270=$Y$7,$BG270=23),"",Entrées!P298-Entrées!P297))</f>
        <v>0.5</v>
      </c>
      <c r="BV270" s="32">
        <f>IF($BF270&gt;$Y$7,"",IF(AND($BF270=$Y$7,$BG270=23),"",Entrées!Q298-Entrées!Q297))</f>
        <v>163</v>
      </c>
      <c r="BW270" s="32">
        <f>IF($BF270&gt;$Y$7,"",IF(AND($BF270=$Y$7,$BG270=23),"",Entrées!R298-Entrées!R297))</f>
        <v>0</v>
      </c>
      <c r="BX270" s="32">
        <f>IF($BF270&gt;$Y$7,"",IF(AND($BF270=$Y$7,$BG270=23),"",Entrées!S298-Entrées!S297))</f>
        <v>-315</v>
      </c>
      <c r="BY270" s="32">
        <f>IF($BF270&gt;$Y$7,"",IF(AND($BF270=$Y$7,$BG270=23),"",Entrées!T298-Entrées!T297))</f>
        <v>0</v>
      </c>
      <c r="BZ270" s="32">
        <f>IF($BF270&gt;$Y$7,"",IF(AND($BF270=$Y$7,$BG270=23),"",Entrées!U298-Entrées!U297))</f>
        <v>0</v>
      </c>
      <c r="CA270" s="32">
        <f>IF($BF270&gt;$Y$7,"",IF(AND($BF270=$Y$7,$BG270=23),"",Entrées!V298-Entrées!V297))</f>
        <v>60</v>
      </c>
      <c r="CB270" s="4"/>
      <c r="CC270" s="4"/>
      <c r="CD270" s="33">
        <f>IF($BF270&lt;=$Y$7,Entrées!J297/CD$2,"")</f>
        <v>0.29756578947368423</v>
      </c>
      <c r="CE270" s="33">
        <f>IF($BF270&lt;=$Y$7,Entrées!K297/CE$2,"")</f>
        <v>4.7619047619047623E-3</v>
      </c>
      <c r="CF270" s="11">
        <f t="shared" si="324"/>
        <v>7600</v>
      </c>
      <c r="CG270" s="11">
        <f t="shared" si="325"/>
        <v>4200</v>
      </c>
      <c r="CH270" s="52">
        <f t="shared" si="326"/>
        <v>0.26950009137426939</v>
      </c>
      <c r="CI270" s="52">
        <f t="shared" si="327"/>
        <v>0.11132787698412699</v>
      </c>
      <c r="CK270" s="11"/>
      <c r="CL270" s="4"/>
      <c r="CM270" s="11"/>
      <c r="CN270" s="11"/>
      <c r="CO270" s="4"/>
    </row>
    <row r="271" spans="1:93">
      <c r="B271">
        <f>CD$2</f>
        <v>7600</v>
      </c>
      <c r="C271" s="11">
        <f>C270</f>
        <v>8</v>
      </c>
      <c r="D271" s="27">
        <v>1</v>
      </c>
      <c r="E271" s="28">
        <f ca="1">IF($D271&gt;$D$8,"",INDIRECT(ADDRESS(ROW(Entrées!$C$37)+($D271-1)*24+E$11,COLUMN(Entrées!$C$37)+($C271-1),4,TRUE,"Entrées")))</f>
        <v>2485.5</v>
      </c>
      <c r="F271" s="28">
        <f ca="1">IF($D271&gt;$D$8,"",INDIRECT(ADDRESS(ROW(Entrées!$C$37)+($D271-1)*24+F$11,COLUMN(Entrées!$C$37)+($C271-1),4,TRUE,"Entrées")))</f>
        <v>2621.5</v>
      </c>
      <c r="G271" s="28">
        <f ca="1">IF($D271&gt;$D$8,"",INDIRECT(ADDRESS(ROW(Entrées!$C$37)+($D271-1)*24+G$11,COLUMN(Entrées!$C$37)+($C271-1),4,TRUE,"Entrées")))</f>
        <v>2829</v>
      </c>
      <c r="H271" s="28">
        <f ca="1">IF($D271&gt;$D$8,"",INDIRECT(ADDRESS(ROW(Entrées!$C$37)+($D271-1)*24+H$11,COLUMN(Entrées!$C$37)+($C271-1),4,TRUE,"Entrées")))</f>
        <v>2839</v>
      </c>
      <c r="I271" s="28">
        <f ca="1">IF($D271&gt;$D$8,"",INDIRECT(ADDRESS(ROW(Entrées!$C$37)+($D271-1)*24+I$11,COLUMN(Entrées!$C$37)+($C271-1),4,TRUE,"Entrées")))</f>
        <v>2902.5</v>
      </c>
      <c r="J271" s="28">
        <f ca="1">IF($D271&gt;$D$8,"",INDIRECT(ADDRESS(ROW(Entrées!$C$37)+($D271-1)*24+J$11,COLUMN(Entrées!$C$37)+($C271-1),4,TRUE,"Entrées")))</f>
        <v>3036.5</v>
      </c>
      <c r="K271" s="28">
        <f ca="1">IF($D271&gt;$D$8,"",INDIRECT(ADDRESS(ROW(Entrées!$C$37)+($D271-1)*24+K$11,COLUMN(Entrées!$C$37)+($C271-1),4,TRUE,"Entrées")))</f>
        <v>3153</v>
      </c>
      <c r="L271" s="28">
        <f ca="1">IF($D271&gt;$D$8,"",INDIRECT(ADDRESS(ROW(Entrées!$C$37)+($D271-1)*24+L$11,COLUMN(Entrées!$C$37)+($C271-1),4,TRUE,"Entrées")))</f>
        <v>3287</v>
      </c>
      <c r="M271" s="28">
        <f ca="1">IF($D271&gt;$D$8,"",INDIRECT(ADDRESS(ROW(Entrées!$C$37)+($D271-1)*24+M$11,COLUMN(Entrées!$C$37)+($C271-1),4,TRUE,"Entrées")))</f>
        <v>3310</v>
      </c>
      <c r="N271" s="28">
        <f ca="1">IF($D271&gt;$D$8,"",INDIRECT(ADDRESS(ROW(Entrées!$C$37)+($D271-1)*24+N$11,COLUMN(Entrées!$C$37)+($C271-1),4,TRUE,"Entrées")))</f>
        <v>2959</v>
      </c>
      <c r="O271" s="28">
        <f ca="1">IF($D271&gt;$D$8,"",INDIRECT(ADDRESS(ROW(Entrées!$C$37)+($D271-1)*24+O$11,COLUMN(Entrées!$C$37)+($C271-1),4,TRUE,"Entrées")))</f>
        <v>2930.5</v>
      </c>
      <c r="P271" s="28">
        <f ca="1">IF($D271&gt;$D$8,"",INDIRECT(ADDRESS(ROW(Entrées!$C$37)+($D271-1)*24+P$11,COLUMN(Entrées!$C$37)+($C271-1),4,TRUE,"Entrées")))</f>
        <v>3269</v>
      </c>
      <c r="Q271" s="28">
        <f ca="1">IF($D271&gt;$D$8,"",INDIRECT(ADDRESS(ROW(Entrées!$C$37)+($D271-1)*24+Q$11,COLUMN(Entrées!$C$37)+($C271-1),4,TRUE,"Entrées")))</f>
        <v>3630</v>
      </c>
      <c r="R271" s="28">
        <f ca="1">IF($D271&gt;$D$8,"",INDIRECT(ADDRESS(ROW(Entrées!$C$37)+($D271-1)*24+R$11,COLUMN(Entrées!$C$37)+($C271-1),4,TRUE,"Entrées")))</f>
        <v>3469.5</v>
      </c>
      <c r="S271" s="28">
        <f ca="1">IF($D271&gt;$D$8,"",INDIRECT(ADDRESS(ROW(Entrées!$C$37)+($D271-1)*24+S$11,COLUMN(Entrées!$C$37)+($C271-1),4,TRUE,"Entrées")))</f>
        <v>3257.5</v>
      </c>
      <c r="T271" s="28">
        <f ca="1">IF($D271&gt;$D$8,"",INDIRECT(ADDRESS(ROW(Entrées!$C$37)+($D271-1)*24+T$11,COLUMN(Entrées!$C$37)+($C271-1),4,TRUE,"Entrées")))</f>
        <v>3188.5</v>
      </c>
      <c r="U271" s="28">
        <f ca="1">IF($D271&gt;$D$8,"",INDIRECT(ADDRESS(ROW(Entrées!$C$37)+($D271-1)*24+U$11,COLUMN(Entrées!$C$37)+($C271-1),4,TRUE,"Entrées")))</f>
        <v>3207</v>
      </c>
      <c r="V271" s="28">
        <f ca="1">IF($D271&gt;$D$8,"",INDIRECT(ADDRESS(ROW(Entrées!$C$37)+($D271-1)*24+V$11,COLUMN(Entrées!$C$37)+($C271-1),4,TRUE,"Entrées")))</f>
        <v>3261</v>
      </c>
      <c r="W271" s="28">
        <f ca="1">IF($D271&gt;$D$8,"",INDIRECT(ADDRESS(ROW(Entrées!$C$37)+($D271-1)*24+W$11,COLUMN(Entrées!$C$37)+($C271-1),4,TRUE,"Entrées")))</f>
        <v>3334.5</v>
      </c>
      <c r="X271" s="28">
        <f ca="1">IF($D271&gt;$D$8,"",INDIRECT(ADDRESS(ROW(Entrées!$C$37)+($D271-1)*24+X$11,COLUMN(Entrées!$C$37)+($C271-1),4,TRUE,"Entrées")))</f>
        <v>3229</v>
      </c>
      <c r="Y271" s="28">
        <f ca="1">IF($D271&gt;$D$8,"",INDIRECT(ADDRESS(ROW(Entrées!$C$37)+($D271-1)*24+Y$11,COLUMN(Entrées!$C$37)+($C271-1),4,TRUE,"Entrées")))</f>
        <v>2962.5</v>
      </c>
      <c r="Z271" s="28">
        <f ca="1">IF($D271&gt;$D$8,"",INDIRECT(ADDRESS(ROW(Entrées!$C$37)+($D271-1)*24+Z$11,COLUMN(Entrées!$C$37)+($C271-1),4,TRUE,"Entrées")))</f>
        <v>3115</v>
      </c>
      <c r="AA271" s="28">
        <f ca="1">IF($D271&gt;$D$8,"",INDIRECT(ADDRESS(ROW(Entrées!$C$37)+($D271-1)*24+AA$11,COLUMN(Entrées!$C$37)+($C271-1),4,TRUE,"Entrées")))</f>
        <v>3337.5</v>
      </c>
      <c r="AB271" s="28">
        <f ca="1">IF($D271&gt;$D$8,"",INDIRECT(ADDRESS(ROW(Entrées!$C$37)+($D271-1)*24+AB$11,COLUMN(Entrées!$C$37)+($C271-1),4,TRUE,"Entrées")))</f>
        <v>3344</v>
      </c>
      <c r="AC271" s="11"/>
      <c r="AD271" s="40">
        <f t="shared" ref="AD271:AD301" ca="1" si="330">SUM(E271:AB271)/24</f>
        <v>3123.2708333333335</v>
      </c>
      <c r="AE271" s="40">
        <f ca="1">MAX(E271:AB271)</f>
        <v>3630</v>
      </c>
      <c r="AF271" s="40">
        <f ca="1">MIN(E271:AB271)</f>
        <v>2485.5</v>
      </c>
      <c r="AG271" s="4"/>
      <c r="AH271" s="11">
        <f>Entrées!A298</f>
        <v>11</v>
      </c>
      <c r="AI271" s="13">
        <f>Entrées!B298</f>
        <v>21</v>
      </c>
      <c r="AJ271" s="31">
        <f t="shared" ca="1" si="328"/>
        <v>55625.834722222207</v>
      </c>
      <c r="AK271" s="31">
        <f t="shared" ca="1" si="304"/>
        <v>55155.277777777781</v>
      </c>
      <c r="AL271" s="31">
        <f t="shared" ca="1" si="305"/>
        <v>55132.569444444431</v>
      </c>
      <c r="AM271" s="31">
        <f t="shared" ca="1" si="306"/>
        <v>439.35972222222233</v>
      </c>
      <c r="AN271" s="31">
        <f t="shared" ca="1" si="307"/>
        <v>2143.2847222222222</v>
      </c>
      <c r="AO271" s="31">
        <f t="shared" ca="1" si="308"/>
        <v>1711.4715277777773</v>
      </c>
      <c r="AP271" s="31">
        <f t="shared" ca="1" si="309"/>
        <v>43686.806944444448</v>
      </c>
      <c r="AQ271" s="31">
        <f t="shared" ca="1" si="310"/>
        <v>2048.2006944444447</v>
      </c>
      <c r="AR271" s="31">
        <f t="shared" ca="1" si="311"/>
        <v>467.57708333333329</v>
      </c>
      <c r="AS271" s="31">
        <f t="shared" ca="1" si="312"/>
        <v>9872.0041666666693</v>
      </c>
      <c r="AT271" s="31">
        <f t="shared" ca="1" si="313"/>
        <v>-752.91041666666672</v>
      </c>
      <c r="AU271" s="31">
        <f t="shared" ca="1" si="314"/>
        <v>580.30277777777769</v>
      </c>
      <c r="AV271" s="31">
        <f t="shared" ca="1" si="315"/>
        <v>-4570.3041666666659</v>
      </c>
      <c r="AW271" s="31">
        <f t="shared" ca="1" si="316"/>
        <v>53.39583333333335</v>
      </c>
      <c r="AX271" s="31">
        <f t="shared" ca="1" si="317"/>
        <v>1401.9361111111111</v>
      </c>
      <c r="AY271" s="31">
        <f t="shared" ca="1" si="318"/>
        <v>-1132.0805555555555</v>
      </c>
      <c r="AZ271" s="31">
        <f t="shared" ca="1" si="319"/>
        <v>-2177.1819444444441</v>
      </c>
      <c r="BA271" s="31">
        <f t="shared" ca="1" si="320"/>
        <v>644.8125</v>
      </c>
      <c r="BB271" s="31">
        <f t="shared" ca="1" si="321"/>
        <v>-1410.101388888889</v>
      </c>
      <c r="BC271" s="31">
        <f t="shared" ca="1" si="322"/>
        <v>-1800.2902777777781</v>
      </c>
      <c r="BD271" s="11"/>
      <c r="BE271" s="4"/>
      <c r="BF271" s="11">
        <f t="shared" si="323"/>
        <v>11</v>
      </c>
      <c r="BG271" s="11">
        <f t="shared" si="247"/>
        <v>21</v>
      </c>
      <c r="BH271" s="32">
        <f>IF($BF271&gt;$Y$7,"",IF(AND($BF271=$Y$7,$BG271=23),"",Entrées!C299-Entrées!C298))</f>
        <v>-2131.5</v>
      </c>
      <c r="BI271" s="32">
        <f>IF($BF271&gt;$Y$7,"",IF(AND($BF271=$Y$7,$BG271=23),"",Entrées!D299-Entrées!D298))</f>
        <v>-725</v>
      </c>
      <c r="BJ271" s="32">
        <f>IF($BF271&gt;$Y$7,"",IF(AND($BF271=$Y$7,$BG271=23),"",Entrées!E299-Entrées!E298))</f>
        <v>-925</v>
      </c>
      <c r="BK271" s="32">
        <f>IF($BF271&gt;$Y$7,"",IF(AND($BF271=$Y$7,$BG271=23),"",Entrées!F299-Entrées!F298))</f>
        <v>-0.5</v>
      </c>
      <c r="BL271" s="32">
        <f>IF($BF271&gt;$Y$7,"",IF(AND($BF271=$Y$7,$BG271=23),"",Entrées!G299-Entrées!G298))</f>
        <v>-74.5</v>
      </c>
      <c r="BM271" s="32">
        <f>IF($BF271&gt;$Y$7,"",IF(AND($BF271=$Y$7,$BG271=23),"",Entrées!H299-Entrées!H298))</f>
        <v>-795.5</v>
      </c>
      <c r="BN271" s="32">
        <f>IF($BF271&gt;$Y$7,"",IF(AND($BF271=$Y$7,$BG271=23),"",Entrées!I299-Entrées!I298))</f>
        <v>-674</v>
      </c>
      <c r="BO271" s="32">
        <f>IF($BF271&gt;$Y$7,"",IF(AND($BF271=$Y$7,$BG271=23),"",Entrées!J299-Entrées!J298))</f>
        <v>0.5</v>
      </c>
      <c r="BP271" s="32">
        <f>IF($BF271&gt;$Y$7,"",IF(AND($BF271=$Y$7,$BG271=23),"",Entrées!K299-Entrées!K298))</f>
        <v>0</v>
      </c>
      <c r="BQ271" s="32">
        <f>IF($BF271&gt;$Y$7,"",IF(AND($BF271=$Y$7,$BG271=23),"",Entrées!L299-Entrées!L298))</f>
        <v>-1574.5</v>
      </c>
      <c r="BR271" s="32">
        <f>IF($BF271&gt;$Y$7,"",IF(AND($BF271=$Y$7,$BG271=23),"",Entrées!M299-Entrées!M298))</f>
        <v>-3</v>
      </c>
      <c r="BS271" s="32">
        <f>IF($BF271&gt;$Y$7,"",IF(AND($BF271=$Y$7,$BG271=23),"",Entrées!N299-Entrées!N298))</f>
        <v>3</v>
      </c>
      <c r="BT271" s="32">
        <f>IF($BF271&gt;$Y$7,"",IF(AND($BF271=$Y$7,$BG271=23),"",Entrées!O299-Entrées!O298))</f>
        <v>983.5</v>
      </c>
      <c r="BU271" s="32">
        <f>IF($BF271&gt;$Y$7,"",IF(AND($BF271=$Y$7,$BG271=23),"",Entrées!P299-Entrées!P298))</f>
        <v>-1.5</v>
      </c>
      <c r="BV271" s="32">
        <f>IF($BF271&gt;$Y$7,"",IF(AND($BF271=$Y$7,$BG271=23),"",Entrées!Q299-Entrées!Q298))</f>
        <v>40</v>
      </c>
      <c r="BW271" s="32">
        <f>IF($BF271&gt;$Y$7,"",IF(AND($BF271=$Y$7,$BG271=23),"",Entrées!R299-Entrées!R298))</f>
        <v>601</v>
      </c>
      <c r="BX271" s="32">
        <f>IF($BF271&gt;$Y$7,"",IF(AND($BF271=$Y$7,$BG271=23),"",Entrées!S299-Entrées!S298))</f>
        <v>18</v>
      </c>
      <c r="BY271" s="32">
        <f>IF($BF271&gt;$Y$7,"",IF(AND($BF271=$Y$7,$BG271=23),"",Entrées!T299-Entrées!T298))</f>
        <v>0</v>
      </c>
      <c r="BZ271" s="32">
        <f>IF($BF271&gt;$Y$7,"",IF(AND($BF271=$Y$7,$BG271=23),"",Entrées!U299-Entrées!U298))</f>
        <v>1156</v>
      </c>
      <c r="CA271" s="32">
        <f>IF($BF271&gt;$Y$7,"",IF(AND($BF271=$Y$7,$BG271=23),"",Entrées!V299-Entrées!V298))</f>
        <v>173</v>
      </c>
      <c r="CB271" s="4"/>
      <c r="CC271" s="4"/>
      <c r="CD271" s="33">
        <f>IF($BF271&lt;=$Y$7,Entrées!J298/CD$2,"")</f>
        <v>0.32690789473684212</v>
      </c>
      <c r="CE271" s="33">
        <f>IF($BF271&lt;=$Y$7,Entrées!K298/CE$2,"")</f>
        <v>0</v>
      </c>
      <c r="CF271" s="11">
        <f t="shared" si="324"/>
        <v>7600</v>
      </c>
      <c r="CG271" s="11">
        <f t="shared" si="325"/>
        <v>4200</v>
      </c>
      <c r="CH271" s="52">
        <f t="shared" si="326"/>
        <v>0.26950009137426939</v>
      </c>
      <c r="CI271" s="52">
        <f t="shared" si="327"/>
        <v>0.11132787698412699</v>
      </c>
      <c r="CK271" s="11"/>
      <c r="CL271" s="4"/>
      <c r="CM271" s="11"/>
      <c r="CN271" s="11"/>
      <c r="CO271" s="4"/>
    </row>
    <row r="272" spans="1:93">
      <c r="B272" s="11">
        <f t="shared" ref="B272:B301" si="331">CD$2</f>
        <v>7600</v>
      </c>
      <c r="C272" s="11">
        <f>C271</f>
        <v>8</v>
      </c>
      <c r="D272" s="27">
        <f t="shared" ref="D272:D301" si="332">D271+1</f>
        <v>2</v>
      </c>
      <c r="E272" s="28">
        <f ca="1">IF($D272&gt;$D$8,"",INDIRECT(ADDRESS(ROW(Entrées!$C$37)+($D272-1)*24+E$11,COLUMN(Entrées!$C$37)+($C272-1),4,TRUE,"Entrées")))</f>
        <v>3176.5</v>
      </c>
      <c r="F272" s="28">
        <f ca="1">IF($D272&gt;$D$8,"",INDIRECT(ADDRESS(ROW(Entrées!$C$37)+($D272-1)*24+F$11,COLUMN(Entrées!$C$37)+($C272-1),4,TRUE,"Entrées")))</f>
        <v>3020</v>
      </c>
      <c r="G272" s="28">
        <f ca="1">IF($D272&gt;$D$8,"",INDIRECT(ADDRESS(ROW(Entrées!$C$37)+($D272-1)*24+G$11,COLUMN(Entrées!$C$37)+($C272-1),4,TRUE,"Entrées")))</f>
        <v>2971</v>
      </c>
      <c r="H272" s="28">
        <f ca="1">IF($D272&gt;$D$8,"",INDIRECT(ADDRESS(ROW(Entrées!$C$37)+($D272-1)*24+H$11,COLUMN(Entrées!$C$37)+($C272-1),4,TRUE,"Entrées")))</f>
        <v>3021.5</v>
      </c>
      <c r="I272" s="28">
        <f ca="1">IF($D272&gt;$D$8,"",INDIRECT(ADDRESS(ROW(Entrées!$C$37)+($D272-1)*24+I$11,COLUMN(Entrées!$C$37)+($C272-1),4,TRUE,"Entrées")))</f>
        <v>3086.5</v>
      </c>
      <c r="J272" s="28">
        <f ca="1">IF($D272&gt;$D$8,"",INDIRECT(ADDRESS(ROW(Entrées!$C$37)+($D272-1)*24+J$11,COLUMN(Entrées!$C$37)+($C272-1),4,TRUE,"Entrées")))</f>
        <v>3041.5</v>
      </c>
      <c r="K272" s="28">
        <f ca="1">IF($D272&gt;$D$8,"",INDIRECT(ADDRESS(ROW(Entrées!$C$37)+($D272-1)*24+K$11,COLUMN(Entrées!$C$37)+($C272-1),4,TRUE,"Entrées")))</f>
        <v>2969.5</v>
      </c>
      <c r="L272" s="28">
        <f ca="1">IF($D272&gt;$D$8,"",INDIRECT(ADDRESS(ROW(Entrées!$C$37)+($D272-1)*24+L$11,COLUMN(Entrées!$C$37)+($C272-1),4,TRUE,"Entrées")))</f>
        <v>2935.5</v>
      </c>
      <c r="M272" s="28">
        <f ca="1">IF($D272&gt;$D$8,"",INDIRECT(ADDRESS(ROW(Entrées!$C$37)+($D272-1)*24+M$11,COLUMN(Entrées!$C$37)+($C272-1),4,TRUE,"Entrées")))</f>
        <v>2836</v>
      </c>
      <c r="N272" s="28">
        <f ca="1">IF($D272&gt;$D$8,"",INDIRECT(ADDRESS(ROW(Entrées!$C$37)+($D272-1)*24+N$11,COLUMN(Entrées!$C$37)+($C272-1),4,TRUE,"Entrées")))</f>
        <v>2586.5</v>
      </c>
      <c r="O272" s="28">
        <f ca="1">IF($D272&gt;$D$8,"",INDIRECT(ADDRESS(ROW(Entrées!$C$37)+($D272-1)*24+O$11,COLUMN(Entrées!$C$37)+($C272-1),4,TRUE,"Entrées")))</f>
        <v>2580.5</v>
      </c>
      <c r="P272" s="28">
        <f ca="1">IF($D272&gt;$D$8,"",INDIRECT(ADDRESS(ROW(Entrées!$C$37)+($D272-1)*24+P$11,COLUMN(Entrées!$C$37)+($C272-1),4,TRUE,"Entrées")))</f>
        <v>2775</v>
      </c>
      <c r="Q272" s="28">
        <f ca="1">IF($D272&gt;$D$8,"",INDIRECT(ADDRESS(ROW(Entrées!$C$37)+($D272-1)*24+Q$11,COLUMN(Entrées!$C$37)+($C272-1),4,TRUE,"Entrées")))</f>
        <v>3057.5</v>
      </c>
      <c r="R272" s="28">
        <f ca="1">IF($D272&gt;$D$8,"",INDIRECT(ADDRESS(ROW(Entrées!$C$37)+($D272-1)*24+R$11,COLUMN(Entrées!$C$37)+($C272-1),4,TRUE,"Entrées")))</f>
        <v>2901</v>
      </c>
      <c r="S272" s="28">
        <f ca="1">IF($D272&gt;$D$8,"",INDIRECT(ADDRESS(ROW(Entrées!$C$37)+($D272-1)*24+S$11,COLUMN(Entrées!$C$37)+($C272-1),4,TRUE,"Entrées")))</f>
        <v>2626</v>
      </c>
      <c r="T272" s="28">
        <f ca="1">IF($D272&gt;$D$8,"",INDIRECT(ADDRESS(ROW(Entrées!$C$37)+($D272-1)*24+T$11,COLUMN(Entrées!$C$37)+($C272-1),4,TRUE,"Entrées")))</f>
        <v>2627.5</v>
      </c>
      <c r="U272" s="28">
        <f ca="1">IF($D272&gt;$D$8,"",INDIRECT(ADDRESS(ROW(Entrées!$C$37)+($D272-1)*24+U$11,COLUMN(Entrées!$C$37)+($C272-1),4,TRUE,"Entrées")))</f>
        <v>2628.5</v>
      </c>
      <c r="V272" s="28">
        <f ca="1">IF($D272&gt;$D$8,"",INDIRECT(ADDRESS(ROW(Entrées!$C$37)+($D272-1)*24+V$11,COLUMN(Entrées!$C$37)+($C272-1),4,TRUE,"Entrées")))</f>
        <v>2697.5</v>
      </c>
      <c r="W272" s="28">
        <f ca="1">IF($D272&gt;$D$8,"",INDIRECT(ADDRESS(ROW(Entrées!$C$37)+($D272-1)*24+W$11,COLUMN(Entrées!$C$37)+($C272-1),4,TRUE,"Entrées")))</f>
        <v>2787</v>
      </c>
      <c r="X272" s="28">
        <f ca="1">IF($D272&gt;$D$8,"",INDIRECT(ADDRESS(ROW(Entrées!$C$37)+($D272-1)*24+X$11,COLUMN(Entrées!$C$37)+($C272-1),4,TRUE,"Entrées")))</f>
        <v>2794.5</v>
      </c>
      <c r="Y272" s="28">
        <f ca="1">IF($D272&gt;$D$8,"",INDIRECT(ADDRESS(ROW(Entrées!$C$37)+($D272-1)*24+Y$11,COLUMN(Entrées!$C$37)+($C272-1),4,TRUE,"Entrées")))</f>
        <v>2599.5</v>
      </c>
      <c r="Z272" s="28">
        <f ca="1">IF($D272&gt;$D$8,"",INDIRECT(ADDRESS(ROW(Entrées!$C$37)+($D272-1)*24+Z$11,COLUMN(Entrées!$C$37)+($C272-1),4,TRUE,"Entrées")))</f>
        <v>2724</v>
      </c>
      <c r="AA272" s="28">
        <f ca="1">IF($D272&gt;$D$8,"",INDIRECT(ADDRESS(ROW(Entrées!$C$37)+($D272-1)*24+AA$11,COLUMN(Entrées!$C$37)+($C272-1),4,TRUE,"Entrées")))</f>
        <v>2791</v>
      </c>
      <c r="AB272" s="28">
        <f ca="1">IF($D272&gt;$D$8,"",INDIRECT(ADDRESS(ROW(Entrées!$C$37)+($D272-1)*24+AB$11,COLUMN(Entrées!$C$37)+($C272-1),4,TRUE,"Entrées")))</f>
        <v>2727.5</v>
      </c>
      <c r="AC272" s="11"/>
      <c r="AD272" s="40">
        <f t="shared" ca="1" si="330"/>
        <v>2831.7291666666665</v>
      </c>
      <c r="AE272" s="40">
        <f t="shared" ref="AE272:AE301" ca="1" si="333">MAX(E272:AB272)</f>
        <v>3176.5</v>
      </c>
      <c r="AF272" s="40">
        <f t="shared" ref="AF272:AF301" ca="1" si="334">MIN(E272:AB272)</f>
        <v>2580.5</v>
      </c>
      <c r="AG272" s="4"/>
      <c r="AH272" s="11">
        <f>Entrées!A299</f>
        <v>11</v>
      </c>
      <c r="AI272" s="13">
        <f>Entrées!B299</f>
        <v>22</v>
      </c>
      <c r="AJ272" s="31">
        <f t="shared" ca="1" si="328"/>
        <v>55625.834722222207</v>
      </c>
      <c r="AK272" s="31">
        <f t="shared" ca="1" si="304"/>
        <v>55155.277777777781</v>
      </c>
      <c r="AL272" s="31">
        <f t="shared" ca="1" si="305"/>
        <v>55132.569444444431</v>
      </c>
      <c r="AM272" s="31">
        <f t="shared" ca="1" si="306"/>
        <v>439.35972222222233</v>
      </c>
      <c r="AN272" s="31">
        <f t="shared" ca="1" si="307"/>
        <v>2143.2847222222222</v>
      </c>
      <c r="AO272" s="31">
        <f t="shared" ca="1" si="308"/>
        <v>1711.4715277777773</v>
      </c>
      <c r="AP272" s="31">
        <f t="shared" ca="1" si="309"/>
        <v>43686.806944444448</v>
      </c>
      <c r="AQ272" s="31">
        <f t="shared" ca="1" si="310"/>
        <v>2048.2006944444447</v>
      </c>
      <c r="AR272" s="31">
        <f t="shared" ca="1" si="311"/>
        <v>467.57708333333329</v>
      </c>
      <c r="AS272" s="31">
        <f t="shared" ca="1" si="312"/>
        <v>9872.0041666666693</v>
      </c>
      <c r="AT272" s="31">
        <f t="shared" ca="1" si="313"/>
        <v>-752.91041666666672</v>
      </c>
      <c r="AU272" s="31">
        <f t="shared" ca="1" si="314"/>
        <v>580.30277777777769</v>
      </c>
      <c r="AV272" s="31">
        <f t="shared" ca="1" si="315"/>
        <v>-4570.3041666666659</v>
      </c>
      <c r="AW272" s="31">
        <f t="shared" ca="1" si="316"/>
        <v>53.39583333333335</v>
      </c>
      <c r="AX272" s="31">
        <f t="shared" ca="1" si="317"/>
        <v>1401.9361111111111</v>
      </c>
      <c r="AY272" s="31">
        <f t="shared" ca="1" si="318"/>
        <v>-1132.0805555555555</v>
      </c>
      <c r="AZ272" s="31">
        <f t="shared" ca="1" si="319"/>
        <v>-2177.1819444444441</v>
      </c>
      <c r="BA272" s="31">
        <f t="shared" ca="1" si="320"/>
        <v>644.8125</v>
      </c>
      <c r="BB272" s="31">
        <f t="shared" ca="1" si="321"/>
        <v>-1410.101388888889</v>
      </c>
      <c r="BC272" s="31">
        <f t="shared" ca="1" si="322"/>
        <v>-1800.2902777777781</v>
      </c>
      <c r="BD272" s="11"/>
      <c r="BE272" s="4"/>
      <c r="BF272" s="11">
        <f t="shared" si="323"/>
        <v>11</v>
      </c>
      <c r="BG272" s="11">
        <f t="shared" si="247"/>
        <v>22</v>
      </c>
      <c r="BH272" s="32">
        <f>IF($BF272&gt;$Y$7,"",IF(AND($BF272=$Y$7,$BG272=23),"",Entrées!C300-Entrées!C299))</f>
        <v>1990.5</v>
      </c>
      <c r="BI272" s="32">
        <f>IF($BF272&gt;$Y$7,"",IF(AND($BF272=$Y$7,$BG272=23),"",Entrées!D300-Entrées!D299))</f>
        <v>1825</v>
      </c>
      <c r="BJ272" s="32">
        <f>IF($BF272&gt;$Y$7,"",IF(AND($BF272=$Y$7,$BG272=23),"",Entrées!E300-Entrées!E299))</f>
        <v>1625</v>
      </c>
      <c r="BK272" s="32">
        <f>IF($BF272&gt;$Y$7,"",IF(AND($BF272=$Y$7,$BG272=23),"",Entrées!F300-Entrées!F299))</f>
        <v>1</v>
      </c>
      <c r="BL272" s="32">
        <f>IF($BF272&gt;$Y$7,"",IF(AND($BF272=$Y$7,$BG272=23),"",Entrées!G300-Entrées!G299))</f>
        <v>27</v>
      </c>
      <c r="BM272" s="32">
        <f>IF($BF272&gt;$Y$7,"",IF(AND($BF272=$Y$7,$BG272=23),"",Entrées!H300-Entrées!H299))</f>
        <v>-193</v>
      </c>
      <c r="BN272" s="32">
        <f>IF($BF272&gt;$Y$7,"",IF(AND($BF272=$Y$7,$BG272=23),"",Entrées!I300-Entrées!I299))</f>
        <v>-16.5</v>
      </c>
      <c r="BO272" s="32">
        <f>IF($BF272&gt;$Y$7,"",IF(AND($BF272=$Y$7,$BG272=23),"",Entrées!J300-Entrées!J299))</f>
        <v>434</v>
      </c>
      <c r="BP272" s="32">
        <f>IF($BF272&gt;$Y$7,"",IF(AND($BF272=$Y$7,$BG272=23),"",Entrées!K300-Entrées!K299))</f>
        <v>0</v>
      </c>
      <c r="BQ272" s="32">
        <f>IF($BF272&gt;$Y$7,"",IF(AND($BF272=$Y$7,$BG272=23),"",Entrées!L300-Entrées!L299))</f>
        <v>257.5</v>
      </c>
      <c r="BR272" s="32">
        <f>IF($BF272&gt;$Y$7,"",IF(AND($BF272=$Y$7,$BG272=23),"",Entrées!M300-Entrées!M299))</f>
        <v>2</v>
      </c>
      <c r="BS272" s="32">
        <f>IF($BF272&gt;$Y$7,"",IF(AND($BF272=$Y$7,$BG272=23),"",Entrées!N300-Entrées!N299))</f>
        <v>6</v>
      </c>
      <c r="BT272" s="32">
        <f>IF($BF272&gt;$Y$7,"",IF(AND($BF272=$Y$7,$BG272=23),"",Entrées!O300-Entrées!O299))</f>
        <v>1474.5</v>
      </c>
      <c r="BU272" s="32">
        <f>IF($BF272&gt;$Y$7,"",IF(AND($BF272=$Y$7,$BG272=23),"",Entrées!P300-Entrées!P299))</f>
        <v>-1.5</v>
      </c>
      <c r="BV272" s="32">
        <f>IF($BF272&gt;$Y$7,"",IF(AND($BF272=$Y$7,$BG272=23),"",Entrées!Q300-Entrées!Q299))</f>
        <v>0</v>
      </c>
      <c r="BW272" s="32">
        <f>IF($BF272&gt;$Y$7,"",IF(AND($BF272=$Y$7,$BG272=23),"",Entrées!R300-Entrées!R299))</f>
        <v>49</v>
      </c>
      <c r="BX272" s="32">
        <f>IF($BF272&gt;$Y$7,"",IF(AND($BF272=$Y$7,$BG272=23),"",Entrées!S300-Entrées!S299))</f>
        <v>112</v>
      </c>
      <c r="BY272" s="32">
        <f>IF($BF272&gt;$Y$7,"",IF(AND($BF272=$Y$7,$BG272=23),"",Entrées!T300-Entrées!T299))</f>
        <v>0</v>
      </c>
      <c r="BZ272" s="32">
        <f>IF($BF272&gt;$Y$7,"",IF(AND($BF272=$Y$7,$BG272=23),"",Entrées!U300-Entrées!U299))</f>
        <v>390</v>
      </c>
      <c r="CA272" s="32">
        <f>IF($BF272&gt;$Y$7,"",IF(AND($BF272=$Y$7,$BG272=23),"",Entrées!V300-Entrées!V299))</f>
        <v>346</v>
      </c>
      <c r="CB272" s="4"/>
      <c r="CC272" s="4"/>
      <c r="CD272" s="33">
        <f>IF($BF272&lt;=$Y$7,Entrées!J299/CD$2,"")</f>
        <v>0.32697368421052631</v>
      </c>
      <c r="CE272" s="33">
        <f>IF($BF272&lt;=$Y$7,Entrées!K299/CE$2,"")</f>
        <v>0</v>
      </c>
      <c r="CF272" s="11">
        <f t="shared" si="324"/>
        <v>7600</v>
      </c>
      <c r="CG272" s="11">
        <f t="shared" si="325"/>
        <v>4200</v>
      </c>
      <c r="CH272" s="52">
        <f t="shared" si="326"/>
        <v>0.26950009137426939</v>
      </c>
      <c r="CI272" s="52">
        <f t="shared" si="327"/>
        <v>0.11132787698412699</v>
      </c>
      <c r="CK272" s="11"/>
      <c r="CL272" s="4"/>
      <c r="CM272" s="11"/>
      <c r="CN272" s="11"/>
      <c r="CO272" s="4"/>
    </row>
    <row r="273" spans="1:93">
      <c r="B273" s="11">
        <f t="shared" si="331"/>
        <v>7600</v>
      </c>
      <c r="C273" s="11">
        <f t="shared" ref="C273:C301" si="335">C272</f>
        <v>8</v>
      </c>
      <c r="D273" s="27">
        <f t="shared" si="332"/>
        <v>3</v>
      </c>
      <c r="E273" s="28">
        <f ca="1">IF($D273&gt;$D$8,"",INDIRECT(ADDRESS(ROW(Entrées!$C$37)+($D273-1)*24+E$11,COLUMN(Entrées!$C$37)+($C273-1),4,TRUE,"Entrées")))</f>
        <v>2613.5</v>
      </c>
      <c r="F273" s="28">
        <f ca="1">IF($D273&gt;$D$8,"",INDIRECT(ADDRESS(ROW(Entrées!$C$37)+($D273-1)*24+F$11,COLUMN(Entrées!$C$37)+($C273-1),4,TRUE,"Entrées")))</f>
        <v>2422.5</v>
      </c>
      <c r="G273" s="28">
        <f ca="1">IF($D273&gt;$D$8,"",INDIRECT(ADDRESS(ROW(Entrées!$C$37)+($D273-1)*24+G$11,COLUMN(Entrées!$C$37)+($C273-1),4,TRUE,"Entrées")))</f>
        <v>2297</v>
      </c>
      <c r="H273" s="28">
        <f ca="1">IF($D273&gt;$D$8,"",INDIRECT(ADDRESS(ROW(Entrées!$C$37)+($D273-1)*24+H$11,COLUMN(Entrées!$C$37)+($C273-1),4,TRUE,"Entrées")))</f>
        <v>2088</v>
      </c>
      <c r="I273" s="28">
        <f ca="1">IF($D273&gt;$D$8,"",INDIRECT(ADDRESS(ROW(Entrées!$C$37)+($D273-1)*24+I$11,COLUMN(Entrées!$C$37)+($C273-1),4,TRUE,"Entrées")))</f>
        <v>1928</v>
      </c>
      <c r="J273" s="28">
        <f ca="1">IF($D273&gt;$D$8,"",INDIRECT(ADDRESS(ROW(Entrées!$C$37)+($D273-1)*24+J$11,COLUMN(Entrées!$C$37)+($C273-1),4,TRUE,"Entrées")))</f>
        <v>1830.5</v>
      </c>
      <c r="K273" s="28">
        <f ca="1">IF($D273&gt;$D$8,"",INDIRECT(ADDRESS(ROW(Entrées!$C$37)+($D273-1)*24+K$11,COLUMN(Entrées!$C$37)+($C273-1),4,TRUE,"Entrées")))</f>
        <v>1722</v>
      </c>
      <c r="L273" s="28">
        <f ca="1">IF($D273&gt;$D$8,"",INDIRECT(ADDRESS(ROW(Entrées!$C$37)+($D273-1)*24+L$11,COLUMN(Entrées!$C$37)+($C273-1),4,TRUE,"Entrées")))</f>
        <v>1613</v>
      </c>
      <c r="M273" s="28">
        <f ca="1">IF($D273&gt;$D$8,"",INDIRECT(ADDRESS(ROW(Entrées!$C$37)+($D273-1)*24+M$11,COLUMN(Entrées!$C$37)+($C273-1),4,TRUE,"Entrées")))</f>
        <v>1516</v>
      </c>
      <c r="N273" s="28">
        <f ca="1">IF($D273&gt;$D$8,"",INDIRECT(ADDRESS(ROW(Entrées!$C$37)+($D273-1)*24+N$11,COLUMN(Entrées!$C$37)+($C273-1),4,TRUE,"Entrées")))</f>
        <v>1217.5</v>
      </c>
      <c r="O273" s="28">
        <f ca="1">IF($D273&gt;$D$8,"",INDIRECT(ADDRESS(ROW(Entrées!$C$37)+($D273-1)*24+O$11,COLUMN(Entrées!$C$37)+($C273-1),4,TRUE,"Entrées")))</f>
        <v>1153.5</v>
      </c>
      <c r="P273" s="28">
        <f ca="1">IF($D273&gt;$D$8,"",INDIRECT(ADDRESS(ROW(Entrées!$C$37)+($D273-1)*24+P$11,COLUMN(Entrées!$C$37)+($C273-1),4,TRUE,"Entrées")))</f>
        <v>1217.5</v>
      </c>
      <c r="Q273" s="28">
        <f ca="1">IF($D273&gt;$D$8,"",INDIRECT(ADDRESS(ROW(Entrées!$C$37)+($D273-1)*24+Q$11,COLUMN(Entrées!$C$37)+($C273-1),4,TRUE,"Entrées")))</f>
        <v>1299</v>
      </c>
      <c r="R273" s="28">
        <f ca="1">IF($D273&gt;$D$8,"",INDIRECT(ADDRESS(ROW(Entrées!$C$37)+($D273-1)*24+R$11,COLUMN(Entrées!$C$37)+($C273-1),4,TRUE,"Entrées")))</f>
        <v>1300.5</v>
      </c>
      <c r="S273" s="28">
        <f ca="1">IF($D273&gt;$D$8,"",INDIRECT(ADDRESS(ROW(Entrées!$C$37)+($D273-1)*24+S$11,COLUMN(Entrées!$C$37)+($C273-1),4,TRUE,"Entrées")))</f>
        <v>1325</v>
      </c>
      <c r="T273" s="28">
        <f ca="1">IF($D273&gt;$D$8,"",INDIRECT(ADDRESS(ROW(Entrées!$C$37)+($D273-1)*24+T$11,COLUMN(Entrées!$C$37)+($C273-1),4,TRUE,"Entrées")))</f>
        <v>1491</v>
      </c>
      <c r="U273" s="28">
        <f ca="1">IF($D273&gt;$D$8,"",INDIRECT(ADDRESS(ROW(Entrées!$C$37)+($D273-1)*24+U$11,COLUMN(Entrées!$C$37)+($C273-1),4,TRUE,"Entrées")))</f>
        <v>1761.5</v>
      </c>
      <c r="V273" s="28">
        <f ca="1">IF($D273&gt;$D$8,"",INDIRECT(ADDRESS(ROW(Entrées!$C$37)+($D273-1)*24+V$11,COLUMN(Entrées!$C$37)+($C273-1),4,TRUE,"Entrées")))</f>
        <v>1989</v>
      </c>
      <c r="W273" s="28">
        <f ca="1">IF($D273&gt;$D$8,"",INDIRECT(ADDRESS(ROW(Entrées!$C$37)+($D273-1)*24+W$11,COLUMN(Entrées!$C$37)+($C273-1),4,TRUE,"Entrées")))</f>
        <v>2278</v>
      </c>
      <c r="X273" s="28">
        <f ca="1">IF($D273&gt;$D$8,"",INDIRECT(ADDRESS(ROW(Entrées!$C$37)+($D273-1)*24+X$11,COLUMN(Entrées!$C$37)+($C273-1),4,TRUE,"Entrées")))</f>
        <v>2505.5</v>
      </c>
      <c r="Y273" s="28">
        <f ca="1">IF($D273&gt;$D$8,"",INDIRECT(ADDRESS(ROW(Entrées!$C$37)+($D273-1)*24+Y$11,COLUMN(Entrées!$C$37)+($C273-1),4,TRUE,"Entrées")))</f>
        <v>2596.5</v>
      </c>
      <c r="Z273" s="28">
        <f ca="1">IF($D273&gt;$D$8,"",INDIRECT(ADDRESS(ROW(Entrées!$C$37)+($D273-1)*24+Z$11,COLUMN(Entrées!$C$37)+($C273-1),4,TRUE,"Entrées")))</f>
        <v>2812</v>
      </c>
      <c r="AA273" s="28">
        <f ca="1">IF($D273&gt;$D$8,"",INDIRECT(ADDRESS(ROW(Entrées!$C$37)+($D273-1)*24+AA$11,COLUMN(Entrées!$C$37)+($C273-1),4,TRUE,"Entrées")))</f>
        <v>2978</v>
      </c>
      <c r="AB273" s="28">
        <f ca="1">IF($D273&gt;$D$8,"",INDIRECT(ADDRESS(ROW(Entrées!$C$37)+($D273-1)*24+AB$11,COLUMN(Entrées!$C$37)+($C273-1),4,TRUE,"Entrées")))</f>
        <v>3001</v>
      </c>
      <c r="AC273" s="11"/>
      <c r="AD273" s="40">
        <f t="shared" ca="1" si="330"/>
        <v>1956.5</v>
      </c>
      <c r="AE273" s="40">
        <f t="shared" ca="1" si="333"/>
        <v>3001</v>
      </c>
      <c r="AF273" s="40">
        <f t="shared" ca="1" si="334"/>
        <v>1153.5</v>
      </c>
      <c r="AG273" s="4"/>
      <c r="AH273" s="11">
        <f>Entrées!A300</f>
        <v>11</v>
      </c>
      <c r="AI273" s="13">
        <f>Entrées!B300</f>
        <v>23</v>
      </c>
      <c r="AJ273" s="31">
        <f t="shared" ca="1" si="328"/>
        <v>55625.834722222207</v>
      </c>
      <c r="AK273" s="31">
        <f t="shared" ca="1" si="304"/>
        <v>55155.277777777781</v>
      </c>
      <c r="AL273" s="31">
        <f t="shared" ca="1" si="305"/>
        <v>55132.569444444431</v>
      </c>
      <c r="AM273" s="31">
        <f t="shared" ca="1" si="306"/>
        <v>439.35972222222233</v>
      </c>
      <c r="AN273" s="31">
        <f t="shared" ca="1" si="307"/>
        <v>2143.2847222222222</v>
      </c>
      <c r="AO273" s="31">
        <f t="shared" ca="1" si="308"/>
        <v>1711.4715277777773</v>
      </c>
      <c r="AP273" s="31">
        <f t="shared" ca="1" si="309"/>
        <v>43686.806944444448</v>
      </c>
      <c r="AQ273" s="31">
        <f t="shared" ca="1" si="310"/>
        <v>2048.2006944444447</v>
      </c>
      <c r="AR273" s="31">
        <f t="shared" ca="1" si="311"/>
        <v>467.57708333333329</v>
      </c>
      <c r="AS273" s="31">
        <f t="shared" ca="1" si="312"/>
        <v>9872.0041666666693</v>
      </c>
      <c r="AT273" s="31">
        <f t="shared" ca="1" si="313"/>
        <v>-752.91041666666672</v>
      </c>
      <c r="AU273" s="31">
        <f t="shared" ca="1" si="314"/>
        <v>580.30277777777769</v>
      </c>
      <c r="AV273" s="31">
        <f t="shared" ca="1" si="315"/>
        <v>-4570.3041666666659</v>
      </c>
      <c r="AW273" s="31">
        <f t="shared" ca="1" si="316"/>
        <v>53.39583333333335</v>
      </c>
      <c r="AX273" s="31">
        <f t="shared" ca="1" si="317"/>
        <v>1401.9361111111111</v>
      </c>
      <c r="AY273" s="31">
        <f t="shared" ca="1" si="318"/>
        <v>-1132.0805555555555</v>
      </c>
      <c r="AZ273" s="31">
        <f t="shared" ca="1" si="319"/>
        <v>-2177.1819444444441</v>
      </c>
      <c r="BA273" s="31">
        <f t="shared" ca="1" si="320"/>
        <v>644.8125</v>
      </c>
      <c r="BB273" s="31">
        <f t="shared" ca="1" si="321"/>
        <v>-1410.101388888889</v>
      </c>
      <c r="BC273" s="31">
        <f t="shared" ca="1" si="322"/>
        <v>-1800.2902777777781</v>
      </c>
      <c r="BD273" s="11"/>
      <c r="BE273" s="4"/>
      <c r="BF273" s="11">
        <f t="shared" si="323"/>
        <v>11</v>
      </c>
      <c r="BG273" s="11">
        <f t="shared" si="247"/>
        <v>23</v>
      </c>
      <c r="BH273" s="32">
        <f>IF($BF273&gt;$Y$7,"",IF(AND($BF273=$Y$7,$BG273=23),"",Entrées!C301-Entrées!C300))</f>
        <v>-1525.5</v>
      </c>
      <c r="BI273" s="32">
        <f>IF($BF273&gt;$Y$7,"",IF(AND($BF273=$Y$7,$BG273=23),"",Entrées!D301-Entrées!D300))</f>
        <v>-3687.5</v>
      </c>
      <c r="BJ273" s="32">
        <f>IF($BF273&gt;$Y$7,"",IF(AND($BF273=$Y$7,$BG273=23),"",Entrées!E301-Entrées!E300))</f>
        <v>-2812.5</v>
      </c>
      <c r="BK273" s="32">
        <f>IF($BF273&gt;$Y$7,"",IF(AND($BF273=$Y$7,$BG273=23),"",Entrées!F301-Entrées!F300))</f>
        <v>2</v>
      </c>
      <c r="BL273" s="32">
        <f>IF($BF273&gt;$Y$7,"",IF(AND($BF273=$Y$7,$BG273=23),"",Entrées!G301-Entrées!G300))</f>
        <v>-316</v>
      </c>
      <c r="BM273" s="32">
        <f>IF($BF273&gt;$Y$7,"",IF(AND($BF273=$Y$7,$BG273=23),"",Entrées!H301-Entrées!H300))</f>
        <v>-230.5</v>
      </c>
      <c r="BN273" s="32">
        <f>IF($BF273&gt;$Y$7,"",IF(AND($BF273=$Y$7,$BG273=23),"",Entrées!I301-Entrées!I300))</f>
        <v>-77.5</v>
      </c>
      <c r="BO273" s="32">
        <f>IF($BF273&gt;$Y$7,"",IF(AND($BF273=$Y$7,$BG273=23),"",Entrées!J301-Entrées!J300))</f>
        <v>623</v>
      </c>
      <c r="BP273" s="32">
        <f>IF($BF273&gt;$Y$7,"",IF(AND($BF273=$Y$7,$BG273=23),"",Entrées!K301-Entrées!K300))</f>
        <v>0</v>
      </c>
      <c r="BQ273" s="32">
        <f>IF($BF273&gt;$Y$7,"",IF(AND($BF273=$Y$7,$BG273=23),"",Entrées!L301-Entrées!L300))</f>
        <v>-589</v>
      </c>
      <c r="BR273" s="32">
        <f>IF($BF273&gt;$Y$7,"",IF(AND($BF273=$Y$7,$BG273=23),"",Entrées!M301-Entrées!M300))</f>
        <v>-194</v>
      </c>
      <c r="BS273" s="32">
        <f>IF($BF273&gt;$Y$7,"",IF(AND($BF273=$Y$7,$BG273=23),"",Entrées!N301-Entrées!N300))</f>
        <v>3.5</v>
      </c>
      <c r="BT273" s="32">
        <f>IF($BF273&gt;$Y$7,"",IF(AND($BF273=$Y$7,$BG273=23),"",Entrées!O301-Entrées!O300))</f>
        <v>-747.5</v>
      </c>
      <c r="BU273" s="32">
        <f>IF($BF273&gt;$Y$7,"",IF(AND($BF273=$Y$7,$BG273=23),"",Entrées!P301-Entrées!P300))</f>
        <v>-5</v>
      </c>
      <c r="BV273" s="32">
        <f>IF($BF273&gt;$Y$7,"",IF(AND($BF273=$Y$7,$BG273=23),"",Entrées!Q301-Entrées!Q300))</f>
        <v>49</v>
      </c>
      <c r="BW273" s="32">
        <f>IF($BF273&gt;$Y$7,"",IF(AND($BF273=$Y$7,$BG273=23),"",Entrées!R301-Entrées!R300))</f>
        <v>-650</v>
      </c>
      <c r="BX273" s="32">
        <f>IF($BF273&gt;$Y$7,"",IF(AND($BF273=$Y$7,$BG273=23),"",Entrées!S301-Entrées!S300))</f>
        <v>-763</v>
      </c>
      <c r="BY273" s="32">
        <f>IF($BF273&gt;$Y$7,"",IF(AND($BF273=$Y$7,$BG273=23),"",Entrées!T301-Entrées!T300))</f>
        <v>0</v>
      </c>
      <c r="BZ273" s="32">
        <f>IF($BF273&gt;$Y$7,"",IF(AND($BF273=$Y$7,$BG273=23),"",Entrées!U301-Entrées!U300))</f>
        <v>-1274</v>
      </c>
      <c r="CA273" s="32">
        <f>IF($BF273&gt;$Y$7,"",IF(AND($BF273=$Y$7,$BG273=23),"",Entrées!V301-Entrées!V300))</f>
        <v>680</v>
      </c>
      <c r="CB273" s="4"/>
      <c r="CC273" s="4"/>
      <c r="CD273" s="33">
        <f>IF($BF273&lt;=$Y$7,Entrées!J300/CD$2,"")</f>
        <v>0.38407894736842108</v>
      </c>
      <c r="CE273" s="33">
        <f>IF($BF273&lt;=$Y$7,Entrées!K300/CE$2,"")</f>
        <v>0</v>
      </c>
      <c r="CF273" s="11">
        <f t="shared" si="324"/>
        <v>7600</v>
      </c>
      <c r="CG273" s="11">
        <f t="shared" si="325"/>
        <v>4200</v>
      </c>
      <c r="CH273" s="52">
        <f t="shared" si="326"/>
        <v>0.26950009137426939</v>
      </c>
      <c r="CI273" s="52">
        <f t="shared" si="327"/>
        <v>0.11132787698412699</v>
      </c>
      <c r="CK273" s="11"/>
      <c r="CL273" s="4"/>
      <c r="CM273" s="11"/>
      <c r="CN273" s="11"/>
      <c r="CO273" s="4"/>
    </row>
    <row r="274" spans="1:93">
      <c r="B274" s="11">
        <f t="shared" si="331"/>
        <v>7600</v>
      </c>
      <c r="C274" s="11">
        <f t="shared" si="335"/>
        <v>8</v>
      </c>
      <c r="D274" s="27">
        <f t="shared" si="332"/>
        <v>4</v>
      </c>
      <c r="E274" s="28">
        <f ca="1">IF($D274&gt;$D$8,"",INDIRECT(ADDRESS(ROW(Entrées!$C$37)+($D274-1)*24+E$11,COLUMN(Entrées!$C$37)+($C274-1),4,TRUE,"Entrées")))</f>
        <v>2956</v>
      </c>
      <c r="F274" s="28">
        <f ca="1">IF($D274&gt;$D$8,"",INDIRECT(ADDRESS(ROW(Entrées!$C$37)+($D274-1)*24+F$11,COLUMN(Entrées!$C$37)+($C274-1),4,TRUE,"Entrées")))</f>
        <v>2877.5</v>
      </c>
      <c r="G274" s="28">
        <f ca="1">IF($D274&gt;$D$8,"",INDIRECT(ADDRESS(ROW(Entrées!$C$37)+($D274-1)*24+G$11,COLUMN(Entrées!$C$37)+($C274-1),4,TRUE,"Entrées")))</f>
        <v>2868.5</v>
      </c>
      <c r="H274" s="28">
        <f ca="1">IF($D274&gt;$D$8,"",INDIRECT(ADDRESS(ROW(Entrées!$C$37)+($D274-1)*24+H$11,COLUMN(Entrées!$C$37)+($C274-1),4,TRUE,"Entrées")))</f>
        <v>2955.5</v>
      </c>
      <c r="I274" s="28">
        <f ca="1">IF($D274&gt;$D$8,"",INDIRECT(ADDRESS(ROW(Entrées!$C$37)+($D274-1)*24+I$11,COLUMN(Entrées!$C$37)+($C274-1),4,TRUE,"Entrées")))</f>
        <v>2965.5</v>
      </c>
      <c r="J274" s="28">
        <f ca="1">IF($D274&gt;$D$8,"",INDIRECT(ADDRESS(ROW(Entrées!$C$37)+($D274-1)*24+J$11,COLUMN(Entrées!$C$37)+($C274-1),4,TRUE,"Entrées")))</f>
        <v>2963.5</v>
      </c>
      <c r="K274" s="28">
        <f ca="1">IF($D274&gt;$D$8,"",INDIRECT(ADDRESS(ROW(Entrées!$C$37)+($D274-1)*24+K$11,COLUMN(Entrées!$C$37)+($C274-1),4,TRUE,"Entrées")))</f>
        <v>2977.5</v>
      </c>
      <c r="L274" s="28">
        <f ca="1">IF($D274&gt;$D$8,"",INDIRECT(ADDRESS(ROW(Entrées!$C$37)+($D274-1)*24+L$11,COLUMN(Entrées!$C$37)+($C274-1),4,TRUE,"Entrées")))</f>
        <v>2931</v>
      </c>
      <c r="M274" s="28">
        <f ca="1">IF($D274&gt;$D$8,"",INDIRECT(ADDRESS(ROW(Entrées!$C$37)+($D274-1)*24+M$11,COLUMN(Entrées!$C$37)+($C274-1),4,TRUE,"Entrées")))</f>
        <v>2915.5</v>
      </c>
      <c r="N274" s="28">
        <f ca="1">IF($D274&gt;$D$8,"",INDIRECT(ADDRESS(ROW(Entrées!$C$37)+($D274-1)*24+N$11,COLUMN(Entrées!$C$37)+($C274-1),4,TRUE,"Entrées")))</f>
        <v>2755</v>
      </c>
      <c r="O274" s="28">
        <f ca="1">IF($D274&gt;$D$8,"",INDIRECT(ADDRESS(ROW(Entrées!$C$37)+($D274-1)*24+O$11,COLUMN(Entrées!$C$37)+($C274-1),4,TRUE,"Entrées")))</f>
        <v>2707.5</v>
      </c>
      <c r="P274" s="28">
        <f ca="1">IF($D274&gt;$D$8,"",INDIRECT(ADDRESS(ROW(Entrées!$C$37)+($D274-1)*24+P$11,COLUMN(Entrées!$C$37)+($C274-1),4,TRUE,"Entrées")))</f>
        <v>2665</v>
      </c>
      <c r="Q274" s="28">
        <f ca="1">IF($D274&gt;$D$8,"",INDIRECT(ADDRESS(ROW(Entrées!$C$37)+($D274-1)*24+Q$11,COLUMN(Entrées!$C$37)+($C274-1),4,TRUE,"Entrées")))</f>
        <v>2870</v>
      </c>
      <c r="R274" s="28">
        <f ca="1">IF($D274&gt;$D$8,"",INDIRECT(ADDRESS(ROW(Entrées!$C$37)+($D274-1)*24+R$11,COLUMN(Entrées!$C$37)+($C274-1),4,TRUE,"Entrées")))</f>
        <v>3049</v>
      </c>
      <c r="S274" s="28">
        <f ca="1">IF($D274&gt;$D$8,"",INDIRECT(ADDRESS(ROW(Entrées!$C$37)+($D274-1)*24+S$11,COLUMN(Entrées!$C$37)+($C274-1),4,TRUE,"Entrées")))</f>
        <v>3125.5</v>
      </c>
      <c r="T274" s="28">
        <f ca="1">IF($D274&gt;$D$8,"",INDIRECT(ADDRESS(ROW(Entrées!$C$37)+($D274-1)*24+T$11,COLUMN(Entrées!$C$37)+($C274-1),4,TRUE,"Entrées")))</f>
        <v>3305.5</v>
      </c>
      <c r="U274" s="28">
        <f ca="1">IF($D274&gt;$D$8,"",INDIRECT(ADDRESS(ROW(Entrées!$C$37)+($D274-1)*24+U$11,COLUMN(Entrées!$C$37)+($C274-1),4,TRUE,"Entrées")))</f>
        <v>3428</v>
      </c>
      <c r="V274" s="28">
        <f ca="1">IF($D274&gt;$D$8,"",INDIRECT(ADDRESS(ROW(Entrées!$C$37)+($D274-1)*24+V$11,COLUMN(Entrées!$C$37)+($C274-1),4,TRUE,"Entrées")))</f>
        <v>3485</v>
      </c>
      <c r="W274" s="28">
        <f ca="1">IF($D274&gt;$D$8,"",INDIRECT(ADDRESS(ROW(Entrées!$C$37)+($D274-1)*24+W$11,COLUMN(Entrées!$C$37)+($C274-1),4,TRUE,"Entrées")))</f>
        <v>3580.5</v>
      </c>
      <c r="X274" s="28">
        <f ca="1">IF($D274&gt;$D$8,"",INDIRECT(ADDRESS(ROW(Entrées!$C$37)+($D274-1)*24+X$11,COLUMN(Entrées!$C$37)+($C274-1),4,TRUE,"Entrées")))</f>
        <v>3552.5</v>
      </c>
      <c r="Y274" s="28">
        <f ca="1">IF($D274&gt;$D$8,"",INDIRECT(ADDRESS(ROW(Entrées!$C$37)+($D274-1)*24+Y$11,COLUMN(Entrées!$C$37)+($C274-1),4,TRUE,"Entrées")))</f>
        <v>3474</v>
      </c>
      <c r="Z274" s="28">
        <f ca="1">IF($D274&gt;$D$8,"",INDIRECT(ADDRESS(ROW(Entrées!$C$37)+($D274-1)*24+Z$11,COLUMN(Entrées!$C$37)+($C274-1),4,TRUE,"Entrées")))</f>
        <v>3574.5</v>
      </c>
      <c r="AA274" s="28">
        <f ca="1">IF($D274&gt;$D$8,"",INDIRECT(ADDRESS(ROW(Entrées!$C$37)+($D274-1)*24+AA$11,COLUMN(Entrées!$C$37)+($C274-1),4,TRUE,"Entrées")))</f>
        <v>3526.5</v>
      </c>
      <c r="AB274" s="28">
        <f ca="1">IF($D274&gt;$D$8,"",INDIRECT(ADDRESS(ROW(Entrées!$C$37)+($D274-1)*24+AB$11,COLUMN(Entrées!$C$37)+($C274-1),4,TRUE,"Entrées")))</f>
        <v>3374.5</v>
      </c>
      <c r="AC274" s="11"/>
      <c r="AD274" s="40">
        <f t="shared" ca="1" si="330"/>
        <v>3120.1458333333335</v>
      </c>
      <c r="AE274" s="40">
        <f t="shared" ca="1" si="333"/>
        <v>3580.5</v>
      </c>
      <c r="AF274" s="40">
        <f t="shared" ca="1" si="334"/>
        <v>2665</v>
      </c>
      <c r="AG274" s="4"/>
      <c r="AH274" s="11">
        <f>Entrées!A301</f>
        <v>12</v>
      </c>
      <c r="AI274" s="13">
        <f>Entrées!B301</f>
        <v>0</v>
      </c>
      <c r="AJ274" s="31">
        <f t="shared" ca="1" si="328"/>
        <v>55625.834722222207</v>
      </c>
      <c r="AK274" s="31">
        <f t="shared" ca="1" si="304"/>
        <v>55155.277777777781</v>
      </c>
      <c r="AL274" s="31">
        <f t="shared" ca="1" si="305"/>
        <v>55132.569444444431</v>
      </c>
      <c r="AM274" s="31">
        <f t="shared" ca="1" si="306"/>
        <v>439.35972222222233</v>
      </c>
      <c r="AN274" s="31">
        <f t="shared" ca="1" si="307"/>
        <v>2143.2847222222222</v>
      </c>
      <c r="AO274" s="31">
        <f t="shared" ca="1" si="308"/>
        <v>1711.4715277777773</v>
      </c>
      <c r="AP274" s="31">
        <f t="shared" ca="1" si="309"/>
        <v>43686.806944444448</v>
      </c>
      <c r="AQ274" s="31">
        <f t="shared" ca="1" si="310"/>
        <v>2048.2006944444447</v>
      </c>
      <c r="AR274" s="31">
        <f t="shared" ca="1" si="311"/>
        <v>467.57708333333329</v>
      </c>
      <c r="AS274" s="31">
        <f t="shared" ca="1" si="312"/>
        <v>9872.0041666666693</v>
      </c>
      <c r="AT274" s="31">
        <f t="shared" ca="1" si="313"/>
        <v>-752.91041666666672</v>
      </c>
      <c r="AU274" s="31">
        <f t="shared" ca="1" si="314"/>
        <v>580.30277777777769</v>
      </c>
      <c r="AV274" s="31">
        <f t="shared" ca="1" si="315"/>
        <v>-4570.3041666666659</v>
      </c>
      <c r="AW274" s="31">
        <f t="shared" ca="1" si="316"/>
        <v>53.39583333333335</v>
      </c>
      <c r="AX274" s="31">
        <f t="shared" ca="1" si="317"/>
        <v>1401.9361111111111</v>
      </c>
      <c r="AY274" s="31">
        <f t="shared" ca="1" si="318"/>
        <v>-1132.0805555555555</v>
      </c>
      <c r="AZ274" s="31">
        <f t="shared" ca="1" si="319"/>
        <v>-2177.1819444444441</v>
      </c>
      <c r="BA274" s="31">
        <f t="shared" ca="1" si="320"/>
        <v>644.8125</v>
      </c>
      <c r="BB274" s="31">
        <f t="shared" ca="1" si="321"/>
        <v>-1410.101388888889</v>
      </c>
      <c r="BC274" s="31">
        <f t="shared" ca="1" si="322"/>
        <v>-1800.2902777777781</v>
      </c>
      <c r="BD274" s="11"/>
      <c r="BE274" s="4"/>
      <c r="BF274" s="11">
        <f t="shared" si="323"/>
        <v>12</v>
      </c>
      <c r="BG274" s="11">
        <f t="shared" si="247"/>
        <v>0</v>
      </c>
      <c r="BH274" s="32">
        <f>IF($BF274&gt;$Y$7,"",IF(AND($BF274=$Y$7,$BG274=23),"",Entrées!C302-Entrées!C301))</f>
        <v>-3867</v>
      </c>
      <c r="BI274" s="32">
        <f>IF($BF274&gt;$Y$7,"",IF(AND($BF274=$Y$7,$BG274=23),"",Entrées!D302-Entrées!D301))</f>
        <v>-2662.5</v>
      </c>
      <c r="BJ274" s="32">
        <f>IF($BF274&gt;$Y$7,"",IF(AND($BF274=$Y$7,$BG274=23),"",Entrées!E302-Entrées!E301))</f>
        <v>-2750</v>
      </c>
      <c r="BK274" s="32">
        <f>IF($BF274&gt;$Y$7,"",IF(AND($BF274=$Y$7,$BG274=23),"",Entrées!F302-Entrées!F301))</f>
        <v>-0.5</v>
      </c>
      <c r="BL274" s="32">
        <f>IF($BF274&gt;$Y$7,"",IF(AND($BF274=$Y$7,$BG274=23),"",Entrées!G302-Entrées!G301))</f>
        <v>-340</v>
      </c>
      <c r="BM274" s="32">
        <f>IF($BF274&gt;$Y$7,"",IF(AND($BF274=$Y$7,$BG274=23),"",Entrées!H302-Entrées!H301))</f>
        <v>-634</v>
      </c>
      <c r="BN274" s="32">
        <f>IF($BF274&gt;$Y$7,"",IF(AND($BF274=$Y$7,$BG274=23),"",Entrées!I302-Entrées!I301))</f>
        <v>-73.5</v>
      </c>
      <c r="BO274" s="32">
        <f>IF($BF274&gt;$Y$7,"",IF(AND($BF274=$Y$7,$BG274=23),"",Entrées!J302-Entrées!J301))</f>
        <v>333</v>
      </c>
      <c r="BP274" s="32">
        <f>IF($BF274&gt;$Y$7,"",IF(AND($BF274=$Y$7,$BG274=23),"",Entrées!K302-Entrées!K301))</f>
        <v>0</v>
      </c>
      <c r="BQ274" s="32">
        <f>IF($BF274&gt;$Y$7,"",IF(AND($BF274=$Y$7,$BG274=23),"",Entrées!L302-Entrées!L301))</f>
        <v>-505</v>
      </c>
      <c r="BR274" s="32">
        <f>IF($BF274&gt;$Y$7,"",IF(AND($BF274=$Y$7,$BG274=23),"",Entrées!M302-Entrées!M301))</f>
        <v>-1648.5</v>
      </c>
      <c r="BS274" s="32">
        <f>IF($BF274&gt;$Y$7,"",IF(AND($BF274=$Y$7,$BG274=23),"",Entrées!N302-Entrées!N301))</f>
        <v>5.5</v>
      </c>
      <c r="BT274" s="32">
        <f>IF($BF274&gt;$Y$7,"",IF(AND($BF274=$Y$7,$BG274=23),"",Entrées!O302-Entrées!O301))</f>
        <v>-1004.5</v>
      </c>
      <c r="BU274" s="32">
        <f>IF($BF274&gt;$Y$7,"",IF(AND($BF274=$Y$7,$BG274=23),"",Entrées!P302-Entrées!P301))</f>
        <v>-5.5</v>
      </c>
      <c r="BV274" s="32">
        <f>IF($BF274&gt;$Y$7,"",IF(AND($BF274=$Y$7,$BG274=23),"",Entrées!Q302-Entrées!Q301))</f>
        <v>-86</v>
      </c>
      <c r="BW274" s="32">
        <f>IF($BF274&gt;$Y$7,"",IF(AND($BF274=$Y$7,$BG274=23),"",Entrées!R302-Entrées!R301))</f>
        <v>0</v>
      </c>
      <c r="BX274" s="32">
        <f>IF($BF274&gt;$Y$7,"",IF(AND($BF274=$Y$7,$BG274=23),"",Entrées!S302-Entrées!S301))</f>
        <v>-250</v>
      </c>
      <c r="BY274" s="32">
        <f>IF($BF274&gt;$Y$7,"",IF(AND($BF274=$Y$7,$BG274=23),"",Entrées!T302-Entrées!T301))</f>
        <v>100</v>
      </c>
      <c r="BZ274" s="32">
        <f>IF($BF274&gt;$Y$7,"",IF(AND($BF274=$Y$7,$BG274=23),"",Entrées!U302-Entrées!U301))</f>
        <v>109</v>
      </c>
      <c r="CA274" s="32">
        <f>IF($BF274&gt;$Y$7,"",IF(AND($BF274=$Y$7,$BG274=23),"",Entrées!V302-Entrées!V301))</f>
        <v>86</v>
      </c>
      <c r="CB274" s="4"/>
      <c r="CC274" s="4"/>
      <c r="CD274" s="33">
        <f>IF($BF274&lt;=$Y$7,Entrées!J301/CD$2,"")</f>
        <v>0.46605263157894739</v>
      </c>
      <c r="CE274" s="33">
        <f>IF($BF274&lt;=$Y$7,Entrées!K301/CE$2,"")</f>
        <v>0</v>
      </c>
      <c r="CF274" s="11">
        <f t="shared" si="324"/>
        <v>7600</v>
      </c>
      <c r="CG274" s="11">
        <f t="shared" si="325"/>
        <v>4200</v>
      </c>
      <c r="CH274" s="52">
        <f t="shared" si="326"/>
        <v>0.26950009137426939</v>
      </c>
      <c r="CI274" s="52">
        <f t="shared" si="327"/>
        <v>0.11132787698412699</v>
      </c>
      <c r="CK274" s="11"/>
      <c r="CL274" s="4"/>
      <c r="CM274" s="11"/>
      <c r="CN274" s="11"/>
      <c r="CO274" s="4"/>
    </row>
    <row r="275" spans="1:93">
      <c r="B275" s="11">
        <f t="shared" si="331"/>
        <v>7600</v>
      </c>
      <c r="C275" s="11">
        <f t="shared" si="335"/>
        <v>8</v>
      </c>
      <c r="D275" s="27">
        <f t="shared" si="332"/>
        <v>5</v>
      </c>
      <c r="E275" s="28">
        <f ca="1">IF($D275&gt;$D$8,"",INDIRECT(ADDRESS(ROW(Entrées!$C$37)+($D275-1)*24+E$11,COLUMN(Entrées!$C$37)+($C275-1),4,TRUE,"Entrées")))</f>
        <v>3377</v>
      </c>
      <c r="F275" s="28">
        <f ca="1">IF($D275&gt;$D$8,"",INDIRECT(ADDRESS(ROW(Entrées!$C$37)+($D275-1)*24+F$11,COLUMN(Entrées!$C$37)+($C275-1),4,TRUE,"Entrées")))</f>
        <v>3402.5</v>
      </c>
      <c r="G275" s="28">
        <f ca="1">IF($D275&gt;$D$8,"",INDIRECT(ADDRESS(ROW(Entrées!$C$37)+($D275-1)*24+G$11,COLUMN(Entrées!$C$37)+($C275-1),4,TRUE,"Entrées")))</f>
        <v>3313.5</v>
      </c>
      <c r="H275" s="28">
        <f ca="1">IF($D275&gt;$D$8,"",INDIRECT(ADDRESS(ROW(Entrées!$C$37)+($D275-1)*24+H$11,COLUMN(Entrées!$C$37)+($C275-1),4,TRUE,"Entrées")))</f>
        <v>3172</v>
      </c>
      <c r="I275" s="28">
        <f ca="1">IF($D275&gt;$D$8,"",INDIRECT(ADDRESS(ROW(Entrées!$C$37)+($D275-1)*24+I$11,COLUMN(Entrées!$C$37)+($C275-1),4,TRUE,"Entrées")))</f>
        <v>3031</v>
      </c>
      <c r="J275" s="28">
        <f ca="1">IF($D275&gt;$D$8,"",INDIRECT(ADDRESS(ROW(Entrées!$C$37)+($D275-1)*24+J$11,COLUMN(Entrées!$C$37)+($C275-1),4,TRUE,"Entrées")))</f>
        <v>2937.5</v>
      </c>
      <c r="K275" s="28">
        <f ca="1">IF($D275&gt;$D$8,"",INDIRECT(ADDRESS(ROW(Entrées!$C$37)+($D275-1)*24+K$11,COLUMN(Entrées!$C$37)+($C275-1),4,TRUE,"Entrées")))</f>
        <v>2887</v>
      </c>
      <c r="L275" s="28">
        <f ca="1">IF($D275&gt;$D$8,"",INDIRECT(ADDRESS(ROW(Entrées!$C$37)+($D275-1)*24+L$11,COLUMN(Entrées!$C$37)+($C275-1),4,TRUE,"Entrées")))</f>
        <v>2721.5</v>
      </c>
      <c r="M275" s="28">
        <f ca="1">IF($D275&gt;$D$8,"",INDIRECT(ADDRESS(ROW(Entrées!$C$37)+($D275-1)*24+M$11,COLUMN(Entrées!$C$37)+($C275-1),4,TRUE,"Entrées")))</f>
        <v>2661.5</v>
      </c>
      <c r="N275" s="28">
        <f ca="1">IF($D275&gt;$D$8,"",INDIRECT(ADDRESS(ROW(Entrées!$C$37)+($D275-1)*24+N$11,COLUMN(Entrées!$C$37)+($C275-1),4,TRUE,"Entrées")))</f>
        <v>2607.5</v>
      </c>
      <c r="O275" s="28">
        <f ca="1">IF($D275&gt;$D$8,"",INDIRECT(ADDRESS(ROW(Entrées!$C$37)+($D275-1)*24+O$11,COLUMN(Entrées!$C$37)+($C275-1),4,TRUE,"Entrées")))</f>
        <v>2617</v>
      </c>
      <c r="P275" s="28">
        <f ca="1">IF($D275&gt;$D$8,"",INDIRECT(ADDRESS(ROW(Entrées!$C$37)+($D275-1)*24+P$11,COLUMN(Entrées!$C$37)+($C275-1),4,TRUE,"Entrées")))</f>
        <v>2487.5</v>
      </c>
      <c r="Q275" s="28">
        <f ca="1">IF($D275&gt;$D$8,"",INDIRECT(ADDRESS(ROW(Entrées!$C$37)+($D275-1)*24+Q$11,COLUMN(Entrées!$C$37)+($C275-1),4,TRUE,"Entrées")))</f>
        <v>2422.5</v>
      </c>
      <c r="R275" s="28">
        <f ca="1">IF($D275&gt;$D$8,"",INDIRECT(ADDRESS(ROW(Entrées!$C$37)+($D275-1)*24+R$11,COLUMN(Entrées!$C$37)+($C275-1),4,TRUE,"Entrées")))</f>
        <v>2395.5</v>
      </c>
      <c r="S275" s="28">
        <f ca="1">IF($D275&gt;$D$8,"",INDIRECT(ADDRESS(ROW(Entrées!$C$37)+($D275-1)*24+S$11,COLUMN(Entrées!$C$37)+($C275-1),4,TRUE,"Entrées")))</f>
        <v>2327</v>
      </c>
      <c r="T275" s="28">
        <f ca="1">IF($D275&gt;$D$8,"",INDIRECT(ADDRESS(ROW(Entrées!$C$37)+($D275-1)*24+T$11,COLUMN(Entrées!$C$37)+($C275-1),4,TRUE,"Entrées")))</f>
        <v>2398.5</v>
      </c>
      <c r="U275" s="28">
        <f ca="1">IF($D275&gt;$D$8,"",INDIRECT(ADDRESS(ROW(Entrées!$C$37)+($D275-1)*24+U$11,COLUMN(Entrées!$C$37)+($C275-1),4,TRUE,"Entrées")))</f>
        <v>2453</v>
      </c>
      <c r="V275" s="28">
        <f ca="1">IF($D275&gt;$D$8,"",INDIRECT(ADDRESS(ROW(Entrées!$C$37)+($D275-1)*24+V$11,COLUMN(Entrées!$C$37)+($C275-1),4,TRUE,"Entrées")))</f>
        <v>2555.5</v>
      </c>
      <c r="W275" s="28">
        <f ca="1">IF($D275&gt;$D$8,"",INDIRECT(ADDRESS(ROW(Entrées!$C$37)+($D275-1)*24+W$11,COLUMN(Entrées!$C$37)+($C275-1),4,TRUE,"Entrées")))</f>
        <v>2613.5</v>
      </c>
      <c r="X275" s="28">
        <f ca="1">IF($D275&gt;$D$8,"",INDIRECT(ADDRESS(ROW(Entrées!$C$37)+($D275-1)*24+X$11,COLUMN(Entrées!$C$37)+($C275-1),4,TRUE,"Entrées")))</f>
        <v>2638.5</v>
      </c>
      <c r="Y275" s="28">
        <f ca="1">IF($D275&gt;$D$8,"",INDIRECT(ADDRESS(ROW(Entrées!$C$37)+($D275-1)*24+Y$11,COLUMN(Entrées!$C$37)+($C275-1),4,TRUE,"Entrées")))</f>
        <v>2518</v>
      </c>
      <c r="Z275" s="28">
        <f ca="1">IF($D275&gt;$D$8,"",INDIRECT(ADDRESS(ROW(Entrées!$C$37)+($D275-1)*24+Z$11,COLUMN(Entrées!$C$37)+($C275-1),4,TRUE,"Entrées")))</f>
        <v>2481</v>
      </c>
      <c r="AA275" s="28">
        <f ca="1">IF($D275&gt;$D$8,"",INDIRECT(ADDRESS(ROW(Entrées!$C$37)+($D275-1)*24+AA$11,COLUMN(Entrées!$C$37)+($C275-1),4,TRUE,"Entrées")))</f>
        <v>2505.5</v>
      </c>
      <c r="AB275" s="28">
        <f ca="1">IF($D275&gt;$D$8,"",INDIRECT(ADDRESS(ROW(Entrées!$C$37)+($D275-1)*24+AB$11,COLUMN(Entrées!$C$37)+($C275-1),4,TRUE,"Entrées")))</f>
        <v>2374.5</v>
      </c>
      <c r="AC275" s="11"/>
      <c r="AD275" s="40">
        <f t="shared" ca="1" si="330"/>
        <v>2704.1041666666665</v>
      </c>
      <c r="AE275" s="40">
        <f t="shared" ca="1" si="333"/>
        <v>3402.5</v>
      </c>
      <c r="AF275" s="40">
        <f t="shared" ca="1" si="334"/>
        <v>2327</v>
      </c>
      <c r="AG275" s="4"/>
      <c r="AH275" s="11">
        <f>Entrées!A302</f>
        <v>12</v>
      </c>
      <c r="AI275" s="13">
        <f>Entrées!B302</f>
        <v>1</v>
      </c>
      <c r="AJ275" s="31">
        <f t="shared" ca="1" si="328"/>
        <v>55625.834722222207</v>
      </c>
      <c r="AK275" s="31">
        <f t="shared" ca="1" si="304"/>
        <v>55155.277777777781</v>
      </c>
      <c r="AL275" s="31">
        <f t="shared" ca="1" si="305"/>
        <v>55132.569444444431</v>
      </c>
      <c r="AM275" s="31">
        <f t="shared" ca="1" si="306"/>
        <v>439.35972222222233</v>
      </c>
      <c r="AN275" s="31">
        <f t="shared" ca="1" si="307"/>
        <v>2143.2847222222222</v>
      </c>
      <c r="AO275" s="31">
        <f t="shared" ca="1" si="308"/>
        <v>1711.4715277777773</v>
      </c>
      <c r="AP275" s="31">
        <f t="shared" ca="1" si="309"/>
        <v>43686.806944444448</v>
      </c>
      <c r="AQ275" s="31">
        <f t="shared" ca="1" si="310"/>
        <v>2048.2006944444447</v>
      </c>
      <c r="AR275" s="31">
        <f t="shared" ca="1" si="311"/>
        <v>467.57708333333329</v>
      </c>
      <c r="AS275" s="31">
        <f t="shared" ca="1" si="312"/>
        <v>9872.0041666666693</v>
      </c>
      <c r="AT275" s="31">
        <f t="shared" ca="1" si="313"/>
        <v>-752.91041666666672</v>
      </c>
      <c r="AU275" s="31">
        <f t="shared" ca="1" si="314"/>
        <v>580.30277777777769</v>
      </c>
      <c r="AV275" s="31">
        <f t="shared" ca="1" si="315"/>
        <v>-4570.3041666666659</v>
      </c>
      <c r="AW275" s="31">
        <f t="shared" ca="1" si="316"/>
        <v>53.39583333333335</v>
      </c>
      <c r="AX275" s="31">
        <f t="shared" ca="1" si="317"/>
        <v>1401.9361111111111</v>
      </c>
      <c r="AY275" s="31">
        <f t="shared" ca="1" si="318"/>
        <v>-1132.0805555555555</v>
      </c>
      <c r="AZ275" s="31">
        <f t="shared" ca="1" si="319"/>
        <v>-2177.1819444444441</v>
      </c>
      <c r="BA275" s="31">
        <f t="shared" ca="1" si="320"/>
        <v>644.8125</v>
      </c>
      <c r="BB275" s="31">
        <f t="shared" ca="1" si="321"/>
        <v>-1410.101388888889</v>
      </c>
      <c r="BC275" s="31">
        <f t="shared" ca="1" si="322"/>
        <v>-1800.2902777777781</v>
      </c>
      <c r="BD275" s="11"/>
      <c r="BE275" s="4"/>
      <c r="BF275" s="11">
        <f t="shared" si="323"/>
        <v>12</v>
      </c>
      <c r="BG275" s="11">
        <f t="shared" si="247"/>
        <v>1</v>
      </c>
      <c r="BH275" s="32">
        <f>IF($BF275&gt;$Y$7,"",IF(AND($BF275=$Y$7,$BG275=23),"",Entrées!C303-Entrées!C302))</f>
        <v>-985</v>
      </c>
      <c r="BI275" s="32">
        <f>IF($BF275&gt;$Y$7,"",IF(AND($BF275=$Y$7,$BG275=23),"",Entrées!D303-Entrées!D302))</f>
        <v>-937.5</v>
      </c>
      <c r="BJ275" s="32">
        <f>IF($BF275&gt;$Y$7,"",IF(AND($BF275=$Y$7,$BG275=23),"",Entrées!E303-Entrées!E302))</f>
        <v>-1325</v>
      </c>
      <c r="BK275" s="32">
        <f>IF($BF275&gt;$Y$7,"",IF(AND($BF275=$Y$7,$BG275=23),"",Entrées!F303-Entrées!F302))</f>
        <v>-1.5</v>
      </c>
      <c r="BL275" s="32">
        <f>IF($BF275&gt;$Y$7,"",IF(AND($BF275=$Y$7,$BG275=23),"",Entrées!G303-Entrées!G302))</f>
        <v>-429</v>
      </c>
      <c r="BM275" s="32">
        <f>IF($BF275&gt;$Y$7,"",IF(AND($BF275=$Y$7,$BG275=23),"",Entrées!H303-Entrées!H302))</f>
        <v>-122.5</v>
      </c>
      <c r="BN275" s="32">
        <f>IF($BF275&gt;$Y$7,"",IF(AND($BF275=$Y$7,$BG275=23),"",Entrées!I303-Entrées!I302))</f>
        <v>287.5</v>
      </c>
      <c r="BO275" s="32">
        <f>IF($BF275&gt;$Y$7,"",IF(AND($BF275=$Y$7,$BG275=23),"",Entrées!J303-Entrées!J302))</f>
        <v>126.5</v>
      </c>
      <c r="BP275" s="32">
        <f>IF($BF275&gt;$Y$7,"",IF(AND($BF275=$Y$7,$BG275=23),"",Entrées!K303-Entrées!K302))</f>
        <v>0</v>
      </c>
      <c r="BQ275" s="32">
        <f>IF($BF275&gt;$Y$7,"",IF(AND($BF275=$Y$7,$BG275=23),"",Entrées!L303-Entrées!L302))</f>
        <v>24.5</v>
      </c>
      <c r="BR275" s="32">
        <f>IF($BF275&gt;$Y$7,"",IF(AND($BF275=$Y$7,$BG275=23),"",Entrées!M303-Entrées!M302))</f>
        <v>-309</v>
      </c>
      <c r="BS275" s="32">
        <f>IF($BF275&gt;$Y$7,"",IF(AND($BF275=$Y$7,$BG275=23),"",Entrées!N303-Entrées!N302))</f>
        <v>-0.5</v>
      </c>
      <c r="BT275" s="32">
        <f>IF($BF275&gt;$Y$7,"",IF(AND($BF275=$Y$7,$BG275=23),"",Entrées!O303-Entrées!O302))</f>
        <v>-560.5</v>
      </c>
      <c r="BU275" s="32">
        <f>IF($BF275&gt;$Y$7,"",IF(AND($BF275=$Y$7,$BG275=23),"",Entrées!P303-Entrées!P302))</f>
        <v>-7.5</v>
      </c>
      <c r="BV275" s="32">
        <f>IF($BF275&gt;$Y$7,"",IF(AND($BF275=$Y$7,$BG275=23),"",Entrées!Q303-Entrées!Q302))</f>
        <v>-1124</v>
      </c>
      <c r="BW275" s="32">
        <f>IF($BF275&gt;$Y$7,"",IF(AND($BF275=$Y$7,$BG275=23),"",Entrées!R303-Entrées!R302))</f>
        <v>0</v>
      </c>
      <c r="BX275" s="32">
        <f>IF($BF275&gt;$Y$7,"",IF(AND($BF275=$Y$7,$BG275=23),"",Entrées!S303-Entrées!S302))</f>
        <v>0</v>
      </c>
      <c r="BY275" s="32">
        <f>IF($BF275&gt;$Y$7,"",IF(AND($BF275=$Y$7,$BG275=23),"",Entrées!T303-Entrées!T302))</f>
        <v>0</v>
      </c>
      <c r="BZ275" s="32">
        <f>IF($BF275&gt;$Y$7,"",IF(AND($BF275=$Y$7,$BG275=23),"",Entrées!U303-Entrées!U302))</f>
        <v>93</v>
      </c>
      <c r="CA275" s="32">
        <f>IF($BF275&gt;$Y$7,"",IF(AND($BF275=$Y$7,$BG275=23),"",Entrées!V303-Entrées!V302))</f>
        <v>-278</v>
      </c>
      <c r="CB275" s="4"/>
      <c r="CC275" s="4"/>
      <c r="CD275" s="33">
        <f>IF($BF275&lt;=$Y$7,Entrées!J302/CD$2,"")</f>
        <v>0.50986842105263153</v>
      </c>
      <c r="CE275" s="33">
        <f>IF($BF275&lt;=$Y$7,Entrées!K302/CE$2,"")</f>
        <v>0</v>
      </c>
      <c r="CF275" s="11">
        <f t="shared" si="324"/>
        <v>7600</v>
      </c>
      <c r="CG275" s="11">
        <f t="shared" si="325"/>
        <v>4200</v>
      </c>
      <c r="CH275" s="52">
        <f t="shared" si="326"/>
        <v>0.26950009137426939</v>
      </c>
      <c r="CI275" s="52">
        <f t="shared" si="327"/>
        <v>0.11132787698412699</v>
      </c>
      <c r="CK275" s="11"/>
      <c r="CL275" s="4"/>
      <c r="CM275" s="11"/>
      <c r="CN275" s="11"/>
      <c r="CO275" s="4"/>
    </row>
    <row r="276" spans="1:93">
      <c r="B276" s="11">
        <f t="shared" si="331"/>
        <v>7600</v>
      </c>
      <c r="C276" s="11">
        <f t="shared" si="335"/>
        <v>8</v>
      </c>
      <c r="D276" s="27">
        <f t="shared" si="332"/>
        <v>6</v>
      </c>
      <c r="E276" s="28">
        <f ca="1">IF($D276&gt;$D$8,"",INDIRECT(ADDRESS(ROW(Entrées!$C$37)+($D276-1)*24+E$11,COLUMN(Entrées!$C$37)+($C276-1),4,TRUE,"Entrées")))</f>
        <v>2185.5</v>
      </c>
      <c r="F276" s="28">
        <f ca="1">IF($D276&gt;$D$8,"",INDIRECT(ADDRESS(ROW(Entrées!$C$37)+($D276-1)*24+F$11,COLUMN(Entrées!$C$37)+($C276-1),4,TRUE,"Entrées")))</f>
        <v>2040.5</v>
      </c>
      <c r="G276" s="28">
        <f ca="1">IF($D276&gt;$D$8,"",INDIRECT(ADDRESS(ROW(Entrées!$C$37)+($D276-1)*24+G$11,COLUMN(Entrées!$C$37)+($C276-1),4,TRUE,"Entrées")))</f>
        <v>1948</v>
      </c>
      <c r="H276" s="28">
        <f ca="1">IF($D276&gt;$D$8,"",INDIRECT(ADDRESS(ROW(Entrées!$C$37)+($D276-1)*24+H$11,COLUMN(Entrées!$C$37)+($C276-1),4,TRUE,"Entrées")))</f>
        <v>1863</v>
      </c>
      <c r="I276" s="28">
        <f ca="1">IF($D276&gt;$D$8,"",INDIRECT(ADDRESS(ROW(Entrées!$C$37)+($D276-1)*24+I$11,COLUMN(Entrées!$C$37)+($C276-1),4,TRUE,"Entrées")))</f>
        <v>1842</v>
      </c>
      <c r="J276" s="28">
        <f ca="1">IF($D276&gt;$D$8,"",INDIRECT(ADDRESS(ROW(Entrées!$C$37)+($D276-1)*24+J$11,COLUMN(Entrées!$C$37)+($C276-1),4,TRUE,"Entrées")))</f>
        <v>1836</v>
      </c>
      <c r="K276" s="28">
        <f ca="1">IF($D276&gt;$D$8,"",INDIRECT(ADDRESS(ROW(Entrées!$C$37)+($D276-1)*24+K$11,COLUMN(Entrées!$C$37)+($C276-1),4,TRUE,"Entrées")))</f>
        <v>1808.5</v>
      </c>
      <c r="L276" s="28">
        <f ca="1">IF($D276&gt;$D$8,"",INDIRECT(ADDRESS(ROW(Entrées!$C$37)+($D276-1)*24+L$11,COLUMN(Entrées!$C$37)+($C276-1),4,TRUE,"Entrées")))</f>
        <v>1772</v>
      </c>
      <c r="M276" s="28">
        <f ca="1">IF($D276&gt;$D$8,"",INDIRECT(ADDRESS(ROW(Entrées!$C$37)+($D276-1)*24+M$11,COLUMN(Entrées!$C$37)+($C276-1),4,TRUE,"Entrées")))</f>
        <v>1764.5</v>
      </c>
      <c r="N276" s="28">
        <f ca="1">IF($D276&gt;$D$8,"",INDIRECT(ADDRESS(ROW(Entrées!$C$37)+($D276-1)*24+N$11,COLUMN(Entrées!$C$37)+($C276-1),4,TRUE,"Entrées")))</f>
        <v>1893</v>
      </c>
      <c r="O276" s="28">
        <f ca="1">IF($D276&gt;$D$8,"",INDIRECT(ADDRESS(ROW(Entrées!$C$37)+($D276-1)*24+O$11,COLUMN(Entrées!$C$37)+($C276-1),4,TRUE,"Entrées")))</f>
        <v>2113.5</v>
      </c>
      <c r="P276" s="28">
        <f ca="1">IF($D276&gt;$D$8,"",INDIRECT(ADDRESS(ROW(Entrées!$C$37)+($D276-1)*24+P$11,COLUMN(Entrées!$C$37)+($C276-1),4,TRUE,"Entrées")))</f>
        <v>2186.5</v>
      </c>
      <c r="Q276" s="28">
        <f ca="1">IF($D276&gt;$D$8,"",INDIRECT(ADDRESS(ROW(Entrées!$C$37)+($D276-1)*24+Q$11,COLUMN(Entrées!$C$37)+($C276-1),4,TRUE,"Entrées")))</f>
        <v>2193</v>
      </c>
      <c r="R276" s="28">
        <f ca="1">IF($D276&gt;$D$8,"",INDIRECT(ADDRESS(ROW(Entrées!$C$37)+($D276-1)*24+R$11,COLUMN(Entrées!$C$37)+($C276-1),4,TRUE,"Entrées")))</f>
        <v>2147.5</v>
      </c>
      <c r="S276" s="28">
        <f ca="1">IF($D276&gt;$D$8,"",INDIRECT(ADDRESS(ROW(Entrées!$C$37)+($D276-1)*24+S$11,COLUMN(Entrées!$C$37)+($C276-1),4,TRUE,"Entrées")))</f>
        <v>2063</v>
      </c>
      <c r="T276" s="28">
        <f ca="1">IF($D276&gt;$D$8,"",INDIRECT(ADDRESS(ROW(Entrées!$C$37)+($D276-1)*24+T$11,COLUMN(Entrées!$C$37)+($C276-1),4,TRUE,"Entrées")))</f>
        <v>2154</v>
      </c>
      <c r="U276" s="28">
        <f ca="1">IF($D276&gt;$D$8,"",INDIRECT(ADDRESS(ROW(Entrées!$C$37)+($D276-1)*24+U$11,COLUMN(Entrées!$C$37)+($C276-1),4,TRUE,"Entrées")))</f>
        <v>2291.5</v>
      </c>
      <c r="V276" s="28">
        <f ca="1">IF($D276&gt;$D$8,"",INDIRECT(ADDRESS(ROW(Entrées!$C$37)+($D276-1)*24+V$11,COLUMN(Entrées!$C$37)+($C276-1),4,TRUE,"Entrées")))</f>
        <v>2338.5</v>
      </c>
      <c r="W276" s="28">
        <f ca="1">IF($D276&gt;$D$8,"",INDIRECT(ADDRESS(ROW(Entrées!$C$37)+($D276-1)*24+W$11,COLUMN(Entrées!$C$37)+($C276-1),4,TRUE,"Entrées")))</f>
        <v>2266.5</v>
      </c>
      <c r="X276" s="28">
        <f ca="1">IF($D276&gt;$D$8,"",INDIRECT(ADDRESS(ROW(Entrées!$C$37)+($D276-1)*24+X$11,COLUMN(Entrées!$C$37)+($C276-1),4,TRUE,"Entrées")))</f>
        <v>2042</v>
      </c>
      <c r="Y276" s="28">
        <f ca="1">IF($D276&gt;$D$8,"",INDIRECT(ADDRESS(ROW(Entrées!$C$37)+($D276-1)*24+Y$11,COLUMN(Entrées!$C$37)+($C276-1),4,TRUE,"Entrées")))</f>
        <v>1731.5</v>
      </c>
      <c r="Z276" s="28">
        <f ca="1">IF($D276&gt;$D$8,"",INDIRECT(ADDRESS(ROW(Entrées!$C$37)+($D276-1)*24+Z$11,COLUMN(Entrées!$C$37)+($C276-1),4,TRUE,"Entrées")))</f>
        <v>1663</v>
      </c>
      <c r="AA276" s="28">
        <f ca="1">IF($D276&gt;$D$8,"",INDIRECT(ADDRESS(ROW(Entrées!$C$37)+($D276-1)*24+AA$11,COLUMN(Entrées!$C$37)+($C276-1),4,TRUE,"Entrées")))</f>
        <v>1639</v>
      </c>
      <c r="AB276" s="28">
        <f ca="1">IF($D276&gt;$D$8,"",INDIRECT(ADDRESS(ROW(Entrées!$C$37)+($D276-1)*24+AB$11,COLUMN(Entrées!$C$37)+($C276-1),4,TRUE,"Entrées")))</f>
        <v>1588.5</v>
      </c>
      <c r="AC276" s="11"/>
      <c r="AD276" s="40">
        <f t="shared" ca="1" si="330"/>
        <v>1973.7916666666667</v>
      </c>
      <c r="AE276" s="40">
        <f t="shared" ca="1" si="333"/>
        <v>2338.5</v>
      </c>
      <c r="AF276" s="40">
        <f t="shared" ca="1" si="334"/>
        <v>1588.5</v>
      </c>
      <c r="AG276" s="4"/>
      <c r="AH276" s="11">
        <f>Entrées!A303</f>
        <v>12</v>
      </c>
      <c r="AI276" s="13">
        <f>Entrées!B303</f>
        <v>2</v>
      </c>
      <c r="AJ276" s="31">
        <f t="shared" ca="1" si="328"/>
        <v>55625.834722222207</v>
      </c>
      <c r="AK276" s="31">
        <f t="shared" ca="1" si="304"/>
        <v>55155.277777777781</v>
      </c>
      <c r="AL276" s="31">
        <f t="shared" ca="1" si="305"/>
        <v>55132.569444444431</v>
      </c>
      <c r="AM276" s="31">
        <f t="shared" ca="1" si="306"/>
        <v>439.35972222222233</v>
      </c>
      <c r="AN276" s="31">
        <f t="shared" ca="1" si="307"/>
        <v>2143.2847222222222</v>
      </c>
      <c r="AO276" s="31">
        <f t="shared" ca="1" si="308"/>
        <v>1711.4715277777773</v>
      </c>
      <c r="AP276" s="31">
        <f t="shared" ca="1" si="309"/>
        <v>43686.806944444448</v>
      </c>
      <c r="AQ276" s="31">
        <f t="shared" ca="1" si="310"/>
        <v>2048.2006944444447</v>
      </c>
      <c r="AR276" s="31">
        <f t="shared" ca="1" si="311"/>
        <v>467.57708333333329</v>
      </c>
      <c r="AS276" s="31">
        <f t="shared" ca="1" si="312"/>
        <v>9872.0041666666693</v>
      </c>
      <c r="AT276" s="31">
        <f t="shared" ca="1" si="313"/>
        <v>-752.91041666666672</v>
      </c>
      <c r="AU276" s="31">
        <f t="shared" ca="1" si="314"/>
        <v>580.30277777777769</v>
      </c>
      <c r="AV276" s="31">
        <f t="shared" ca="1" si="315"/>
        <v>-4570.3041666666659</v>
      </c>
      <c r="AW276" s="31">
        <f t="shared" ca="1" si="316"/>
        <v>53.39583333333335</v>
      </c>
      <c r="AX276" s="31">
        <f t="shared" ca="1" si="317"/>
        <v>1401.9361111111111</v>
      </c>
      <c r="AY276" s="31">
        <f t="shared" ca="1" si="318"/>
        <v>-1132.0805555555555</v>
      </c>
      <c r="AZ276" s="31">
        <f t="shared" ca="1" si="319"/>
        <v>-2177.1819444444441</v>
      </c>
      <c r="BA276" s="31">
        <f t="shared" ca="1" si="320"/>
        <v>644.8125</v>
      </c>
      <c r="BB276" s="31">
        <f t="shared" ca="1" si="321"/>
        <v>-1410.101388888889</v>
      </c>
      <c r="BC276" s="31">
        <f t="shared" ca="1" si="322"/>
        <v>-1800.2902777777781</v>
      </c>
      <c r="BD276" s="11"/>
      <c r="BE276" s="4"/>
      <c r="BF276" s="11">
        <f t="shared" si="323"/>
        <v>12</v>
      </c>
      <c r="BG276" s="11">
        <f t="shared" si="247"/>
        <v>2</v>
      </c>
      <c r="BH276" s="32">
        <f>IF($BF276&gt;$Y$7,"",IF(AND($BF276=$Y$7,$BG276=23),"",Entrées!C304-Entrées!C303))</f>
        <v>-2520</v>
      </c>
      <c r="BI276" s="32">
        <f>IF($BF276&gt;$Y$7,"",IF(AND($BF276=$Y$7,$BG276=23),"",Entrées!D304-Entrées!D303))</f>
        <v>-2562.5</v>
      </c>
      <c r="BJ276" s="32">
        <f>IF($BF276&gt;$Y$7,"",IF(AND($BF276=$Y$7,$BG276=23),"",Entrées!E304-Entrées!E303))</f>
        <v>-2800</v>
      </c>
      <c r="BK276" s="32">
        <f>IF($BF276&gt;$Y$7,"",IF(AND($BF276=$Y$7,$BG276=23),"",Entrées!F304-Entrées!F303))</f>
        <v>0.5</v>
      </c>
      <c r="BL276" s="32">
        <f>IF($BF276&gt;$Y$7,"",IF(AND($BF276=$Y$7,$BG276=23),"",Entrées!G304-Entrées!G303))</f>
        <v>-326</v>
      </c>
      <c r="BM276" s="32">
        <f>IF($BF276&gt;$Y$7,"",IF(AND($BF276=$Y$7,$BG276=23),"",Entrées!H304-Entrées!H303))</f>
        <v>30.5</v>
      </c>
      <c r="BN276" s="32">
        <f>IF($BF276&gt;$Y$7,"",IF(AND($BF276=$Y$7,$BG276=23),"",Entrées!I304-Entrées!I303))</f>
        <v>-512.5</v>
      </c>
      <c r="BO276" s="32">
        <f>IF($BF276&gt;$Y$7,"",IF(AND($BF276=$Y$7,$BG276=23),"",Entrées!J304-Entrées!J303))</f>
        <v>52.5</v>
      </c>
      <c r="BP276" s="32">
        <f>IF($BF276&gt;$Y$7,"",IF(AND($BF276=$Y$7,$BG276=23),"",Entrées!K304-Entrées!K303))</f>
        <v>0</v>
      </c>
      <c r="BQ276" s="32">
        <f>IF($BF276&gt;$Y$7,"",IF(AND($BF276=$Y$7,$BG276=23),"",Entrées!L304-Entrées!L303))</f>
        <v>11</v>
      </c>
      <c r="BR276" s="32">
        <f>IF($BF276&gt;$Y$7,"",IF(AND($BF276=$Y$7,$BG276=23),"",Entrées!M304-Entrées!M303))</f>
        <v>-263.5</v>
      </c>
      <c r="BS276" s="32">
        <f>IF($BF276&gt;$Y$7,"",IF(AND($BF276=$Y$7,$BG276=23),"",Entrées!N304-Entrées!N303))</f>
        <v>3.5</v>
      </c>
      <c r="BT276" s="32">
        <f>IF($BF276&gt;$Y$7,"",IF(AND($BF276=$Y$7,$BG276=23),"",Entrées!O304-Entrées!O303))</f>
        <v>-1516.5</v>
      </c>
      <c r="BU276" s="32">
        <f>IF($BF276&gt;$Y$7,"",IF(AND($BF276=$Y$7,$BG276=23),"",Entrées!P304-Entrées!P303))</f>
        <v>-4</v>
      </c>
      <c r="BV276" s="32">
        <f>IF($BF276&gt;$Y$7,"",IF(AND($BF276=$Y$7,$BG276=23),"",Entrées!Q304-Entrées!Q303))</f>
        <v>-1740</v>
      </c>
      <c r="BW276" s="32">
        <f>IF($BF276&gt;$Y$7,"",IF(AND($BF276=$Y$7,$BG276=23),"",Entrées!R304-Entrées!R303))</f>
        <v>0</v>
      </c>
      <c r="BX276" s="32">
        <f>IF($BF276&gt;$Y$7,"",IF(AND($BF276=$Y$7,$BG276=23),"",Entrées!S304-Entrées!S303))</f>
        <v>0</v>
      </c>
      <c r="BY276" s="32">
        <f>IF($BF276&gt;$Y$7,"",IF(AND($BF276=$Y$7,$BG276=23),"",Entrées!T304-Entrées!T303))</f>
        <v>0</v>
      </c>
      <c r="BZ276" s="32">
        <f>IF($BF276&gt;$Y$7,"",IF(AND($BF276=$Y$7,$BG276=23),"",Entrées!U304-Entrées!U303))</f>
        <v>-16</v>
      </c>
      <c r="CA276" s="32">
        <f>IF($BF276&gt;$Y$7,"",IF(AND($BF276=$Y$7,$BG276=23),"",Entrées!V304-Entrées!V303))</f>
        <v>-129</v>
      </c>
      <c r="CB276" s="4"/>
      <c r="CC276" s="4"/>
      <c r="CD276" s="33">
        <f>IF($BF276&lt;=$Y$7,Entrées!J303/CD$2,"")</f>
        <v>0.52651315789473685</v>
      </c>
      <c r="CE276" s="33">
        <f>IF($BF276&lt;=$Y$7,Entrées!K303/CE$2,"")</f>
        <v>0</v>
      </c>
      <c r="CF276" s="11">
        <f t="shared" si="324"/>
        <v>7600</v>
      </c>
      <c r="CG276" s="11">
        <f t="shared" si="325"/>
        <v>4200</v>
      </c>
      <c r="CH276" s="52">
        <f t="shared" si="326"/>
        <v>0.26950009137426939</v>
      </c>
      <c r="CI276" s="52">
        <f t="shared" si="327"/>
        <v>0.11132787698412699</v>
      </c>
      <c r="CK276" s="11"/>
      <c r="CL276" s="4"/>
      <c r="CM276" s="11"/>
      <c r="CN276" s="11"/>
      <c r="CO276" s="4"/>
    </row>
    <row r="277" spans="1:93">
      <c r="B277" s="11">
        <f t="shared" si="331"/>
        <v>7600</v>
      </c>
      <c r="C277" s="11">
        <f t="shared" si="335"/>
        <v>8</v>
      </c>
      <c r="D277" s="27">
        <f t="shared" si="332"/>
        <v>7</v>
      </c>
      <c r="E277" s="28">
        <f ca="1">IF($D277&gt;$D$8,"",INDIRECT(ADDRESS(ROW(Entrées!$C$37)+($D277-1)*24+E$11,COLUMN(Entrées!$C$37)+($C277-1),4,TRUE,"Entrées")))</f>
        <v>1492.5</v>
      </c>
      <c r="F277" s="28">
        <f ca="1">IF($D277&gt;$D$8,"",INDIRECT(ADDRESS(ROW(Entrées!$C$37)+($D277-1)*24+F$11,COLUMN(Entrées!$C$37)+($C277-1),4,TRUE,"Entrées")))</f>
        <v>1448.5</v>
      </c>
      <c r="G277" s="28">
        <f ca="1">IF($D277&gt;$D$8,"",INDIRECT(ADDRESS(ROW(Entrées!$C$37)+($D277-1)*24+G$11,COLUMN(Entrées!$C$37)+($C277-1),4,TRUE,"Entrées")))</f>
        <v>1435.5</v>
      </c>
      <c r="H277" s="28">
        <f ca="1">IF($D277&gt;$D$8,"",INDIRECT(ADDRESS(ROW(Entrées!$C$37)+($D277-1)*24+H$11,COLUMN(Entrées!$C$37)+($C277-1),4,TRUE,"Entrées")))</f>
        <v>1462.5</v>
      </c>
      <c r="I277" s="28">
        <f ca="1">IF($D277&gt;$D$8,"",INDIRECT(ADDRESS(ROW(Entrées!$C$37)+($D277-1)*24+I$11,COLUMN(Entrées!$C$37)+($C277-1),4,TRUE,"Entrées")))</f>
        <v>1458</v>
      </c>
      <c r="J277" s="28">
        <f ca="1">IF($D277&gt;$D$8,"",INDIRECT(ADDRESS(ROW(Entrées!$C$37)+($D277-1)*24+J$11,COLUMN(Entrées!$C$37)+($C277-1),4,TRUE,"Entrées")))</f>
        <v>1351.5</v>
      </c>
      <c r="K277" s="28">
        <f ca="1">IF($D277&gt;$D$8,"",INDIRECT(ADDRESS(ROW(Entrées!$C$37)+($D277-1)*24+K$11,COLUMN(Entrées!$C$37)+($C277-1),4,TRUE,"Entrées")))</f>
        <v>1303.5</v>
      </c>
      <c r="L277" s="28">
        <f ca="1">IF($D277&gt;$D$8,"",INDIRECT(ADDRESS(ROW(Entrées!$C$37)+($D277-1)*24+L$11,COLUMN(Entrées!$C$37)+($C277-1),4,TRUE,"Entrées")))</f>
        <v>1241.5</v>
      </c>
      <c r="M277" s="28">
        <f ca="1">IF($D277&gt;$D$8,"",INDIRECT(ADDRESS(ROW(Entrées!$C$37)+($D277-1)*24+M$11,COLUMN(Entrées!$C$37)+($C277-1),4,TRUE,"Entrées")))</f>
        <v>1215</v>
      </c>
      <c r="N277" s="28">
        <f ca="1">IF($D277&gt;$D$8,"",INDIRECT(ADDRESS(ROW(Entrées!$C$37)+($D277-1)*24+N$11,COLUMN(Entrées!$C$37)+($C277-1),4,TRUE,"Entrées")))</f>
        <v>1056</v>
      </c>
      <c r="O277" s="28">
        <f ca="1">IF($D277&gt;$D$8,"",INDIRECT(ADDRESS(ROW(Entrées!$C$37)+($D277-1)*24+O$11,COLUMN(Entrées!$C$37)+($C277-1),4,TRUE,"Entrées")))</f>
        <v>920.5</v>
      </c>
      <c r="P277" s="28">
        <f ca="1">IF($D277&gt;$D$8,"",INDIRECT(ADDRESS(ROW(Entrées!$C$37)+($D277-1)*24+P$11,COLUMN(Entrées!$C$37)+($C277-1),4,TRUE,"Entrées")))</f>
        <v>937.5</v>
      </c>
      <c r="Q277" s="28">
        <f ca="1">IF($D277&gt;$D$8,"",INDIRECT(ADDRESS(ROW(Entrées!$C$37)+($D277-1)*24+Q$11,COLUMN(Entrées!$C$37)+($C277-1),4,TRUE,"Entrées")))</f>
        <v>1046</v>
      </c>
      <c r="R277" s="28">
        <f ca="1">IF($D277&gt;$D$8,"",INDIRECT(ADDRESS(ROW(Entrées!$C$37)+($D277-1)*24+R$11,COLUMN(Entrées!$C$37)+($C277-1),4,TRUE,"Entrées")))</f>
        <v>964</v>
      </c>
      <c r="S277" s="28">
        <f ca="1">IF($D277&gt;$D$8,"",INDIRECT(ADDRESS(ROW(Entrées!$C$37)+($D277-1)*24+S$11,COLUMN(Entrées!$C$37)+($C277-1),4,TRUE,"Entrées")))</f>
        <v>870</v>
      </c>
      <c r="T277" s="28">
        <f ca="1">IF($D277&gt;$D$8,"",INDIRECT(ADDRESS(ROW(Entrées!$C$37)+($D277-1)*24+T$11,COLUMN(Entrées!$C$37)+($C277-1),4,TRUE,"Entrées")))</f>
        <v>890</v>
      </c>
      <c r="U277" s="28">
        <f ca="1">IF($D277&gt;$D$8,"",INDIRECT(ADDRESS(ROW(Entrées!$C$37)+($D277-1)*24+U$11,COLUMN(Entrées!$C$37)+($C277-1),4,TRUE,"Entrées")))</f>
        <v>914</v>
      </c>
      <c r="V277" s="28">
        <f ca="1">IF($D277&gt;$D$8,"",INDIRECT(ADDRESS(ROW(Entrées!$C$37)+($D277-1)*24+V$11,COLUMN(Entrées!$C$37)+($C277-1),4,TRUE,"Entrées")))</f>
        <v>900.5</v>
      </c>
      <c r="W277" s="28">
        <f ca="1">IF($D277&gt;$D$8,"",INDIRECT(ADDRESS(ROW(Entrées!$C$37)+($D277-1)*24+W$11,COLUMN(Entrées!$C$37)+($C277-1),4,TRUE,"Entrées")))</f>
        <v>899.5</v>
      </c>
      <c r="X277" s="28">
        <f ca="1">IF($D277&gt;$D$8,"",INDIRECT(ADDRESS(ROW(Entrées!$C$37)+($D277-1)*24+X$11,COLUMN(Entrées!$C$37)+($C277-1),4,TRUE,"Entrées")))</f>
        <v>833</v>
      </c>
      <c r="Y277" s="28">
        <f ca="1">IF($D277&gt;$D$8,"",INDIRECT(ADDRESS(ROW(Entrées!$C$37)+($D277-1)*24+Y$11,COLUMN(Entrées!$C$37)+($C277-1),4,TRUE,"Entrées")))</f>
        <v>758.5</v>
      </c>
      <c r="Z277" s="28">
        <f ca="1">IF($D277&gt;$D$8,"",INDIRECT(ADDRESS(ROW(Entrées!$C$37)+($D277-1)*24+Z$11,COLUMN(Entrées!$C$37)+($C277-1),4,TRUE,"Entrées")))</f>
        <v>878.5</v>
      </c>
      <c r="AA277" s="28">
        <f ca="1">IF($D277&gt;$D$8,"",INDIRECT(ADDRESS(ROW(Entrées!$C$37)+($D277-1)*24+AA$11,COLUMN(Entrées!$C$37)+($C277-1),4,TRUE,"Entrées")))</f>
        <v>1077</v>
      </c>
      <c r="AB277" s="28">
        <f ca="1">IF($D277&gt;$D$8,"",INDIRECT(ADDRESS(ROW(Entrées!$C$37)+($D277-1)*24+AB$11,COLUMN(Entrées!$C$37)+($C277-1),4,TRUE,"Entrées")))</f>
        <v>1303.5</v>
      </c>
      <c r="AC277" s="11"/>
      <c r="AD277" s="40">
        <f t="shared" ca="1" si="330"/>
        <v>1110.7083333333333</v>
      </c>
      <c r="AE277" s="40">
        <f t="shared" ca="1" si="333"/>
        <v>1492.5</v>
      </c>
      <c r="AF277" s="40">
        <f t="shared" ca="1" si="334"/>
        <v>758.5</v>
      </c>
      <c r="AG277" s="4"/>
      <c r="AH277" s="11">
        <f>Entrées!A304</f>
        <v>12</v>
      </c>
      <c r="AI277" s="13">
        <f>Entrées!B304</f>
        <v>3</v>
      </c>
      <c r="AJ277" s="31">
        <f t="shared" ca="1" si="328"/>
        <v>55625.834722222207</v>
      </c>
      <c r="AK277" s="31">
        <f t="shared" ca="1" si="304"/>
        <v>55155.277777777781</v>
      </c>
      <c r="AL277" s="31">
        <f t="shared" ca="1" si="305"/>
        <v>55132.569444444431</v>
      </c>
      <c r="AM277" s="31">
        <f t="shared" ca="1" si="306"/>
        <v>439.35972222222233</v>
      </c>
      <c r="AN277" s="31">
        <f t="shared" ca="1" si="307"/>
        <v>2143.2847222222222</v>
      </c>
      <c r="AO277" s="31">
        <f t="shared" ca="1" si="308"/>
        <v>1711.4715277777773</v>
      </c>
      <c r="AP277" s="31">
        <f t="shared" ca="1" si="309"/>
        <v>43686.806944444448</v>
      </c>
      <c r="AQ277" s="31">
        <f t="shared" ca="1" si="310"/>
        <v>2048.2006944444447</v>
      </c>
      <c r="AR277" s="31">
        <f t="shared" ca="1" si="311"/>
        <v>467.57708333333329</v>
      </c>
      <c r="AS277" s="31">
        <f t="shared" ca="1" si="312"/>
        <v>9872.0041666666693</v>
      </c>
      <c r="AT277" s="31">
        <f t="shared" ca="1" si="313"/>
        <v>-752.91041666666672</v>
      </c>
      <c r="AU277" s="31">
        <f t="shared" ca="1" si="314"/>
        <v>580.30277777777769</v>
      </c>
      <c r="AV277" s="31">
        <f t="shared" ca="1" si="315"/>
        <v>-4570.3041666666659</v>
      </c>
      <c r="AW277" s="31">
        <f t="shared" ca="1" si="316"/>
        <v>53.39583333333335</v>
      </c>
      <c r="AX277" s="31">
        <f t="shared" ca="1" si="317"/>
        <v>1401.9361111111111</v>
      </c>
      <c r="AY277" s="31">
        <f t="shared" ca="1" si="318"/>
        <v>-1132.0805555555555</v>
      </c>
      <c r="AZ277" s="31">
        <f t="shared" ca="1" si="319"/>
        <v>-2177.1819444444441</v>
      </c>
      <c r="BA277" s="31">
        <f t="shared" ca="1" si="320"/>
        <v>644.8125</v>
      </c>
      <c r="BB277" s="31">
        <f t="shared" ca="1" si="321"/>
        <v>-1410.101388888889</v>
      </c>
      <c r="BC277" s="31">
        <f t="shared" ca="1" si="322"/>
        <v>-1800.2902777777781</v>
      </c>
      <c r="BD277" s="11"/>
      <c r="BE277" s="4"/>
      <c r="BF277" s="11">
        <f t="shared" si="323"/>
        <v>12</v>
      </c>
      <c r="BG277" s="11">
        <f t="shared" si="247"/>
        <v>3</v>
      </c>
      <c r="BH277" s="32">
        <f>IF($BF277&gt;$Y$7,"",IF(AND($BF277=$Y$7,$BG277=23),"",Entrées!C305-Entrées!C304))</f>
        <v>-1458</v>
      </c>
      <c r="BI277" s="32">
        <f>IF($BF277&gt;$Y$7,"",IF(AND($BF277=$Y$7,$BG277=23),"",Entrées!D305-Entrées!D304))</f>
        <v>-1462.5</v>
      </c>
      <c r="BJ277" s="32">
        <f>IF($BF277&gt;$Y$7,"",IF(AND($BF277=$Y$7,$BG277=23),"",Entrées!E305-Entrées!E304))</f>
        <v>-787.5</v>
      </c>
      <c r="BK277" s="32">
        <f>IF($BF277&gt;$Y$7,"",IF(AND($BF277=$Y$7,$BG277=23),"",Entrées!F305-Entrées!F304))</f>
        <v>1</v>
      </c>
      <c r="BL277" s="32">
        <f>IF($BF277&gt;$Y$7,"",IF(AND($BF277=$Y$7,$BG277=23),"",Entrées!G305-Entrées!G304))</f>
        <v>-27.5</v>
      </c>
      <c r="BM277" s="32">
        <f>IF($BF277&gt;$Y$7,"",IF(AND($BF277=$Y$7,$BG277=23),"",Entrées!H305-Entrées!H304))</f>
        <v>26</v>
      </c>
      <c r="BN277" s="32">
        <f>IF($BF277&gt;$Y$7,"",IF(AND($BF277=$Y$7,$BG277=23),"",Entrées!I305-Entrées!I304))</f>
        <v>-297.5</v>
      </c>
      <c r="BO277" s="32">
        <f>IF($BF277&gt;$Y$7,"",IF(AND($BF277=$Y$7,$BG277=23),"",Entrées!J305-Entrées!J304))</f>
        <v>94.5</v>
      </c>
      <c r="BP277" s="32">
        <f>IF($BF277&gt;$Y$7,"",IF(AND($BF277=$Y$7,$BG277=23),"",Entrées!K305-Entrées!K304))</f>
        <v>0</v>
      </c>
      <c r="BQ277" s="32">
        <f>IF($BF277&gt;$Y$7,"",IF(AND($BF277=$Y$7,$BG277=23),"",Entrées!L305-Entrées!L304))</f>
        <v>35.5</v>
      </c>
      <c r="BR277" s="32">
        <f>IF($BF277&gt;$Y$7,"",IF(AND($BF277=$Y$7,$BG277=23),"",Entrées!M305-Entrées!M304))</f>
        <v>5</v>
      </c>
      <c r="BS277" s="32">
        <f>IF($BF277&gt;$Y$7,"",IF(AND($BF277=$Y$7,$BG277=23),"",Entrées!N305-Entrées!N304))</f>
        <v>-4.5</v>
      </c>
      <c r="BT277" s="32">
        <f>IF($BF277&gt;$Y$7,"",IF(AND($BF277=$Y$7,$BG277=23),"",Entrées!O305-Entrées!O304))</f>
        <v>-1291</v>
      </c>
      <c r="BU277" s="32">
        <f>IF($BF277&gt;$Y$7,"",IF(AND($BF277=$Y$7,$BG277=23),"",Entrées!P305-Entrées!P304))</f>
        <v>0</v>
      </c>
      <c r="BV277" s="32">
        <f>IF($BF277&gt;$Y$7,"",IF(AND($BF277=$Y$7,$BG277=23),"",Entrées!Q305-Entrées!Q304))</f>
        <v>-899</v>
      </c>
      <c r="BW277" s="32">
        <f>IF($BF277&gt;$Y$7,"",IF(AND($BF277=$Y$7,$BG277=23),"",Entrées!R305-Entrées!R304))</f>
        <v>0</v>
      </c>
      <c r="BX277" s="32">
        <f>IF($BF277&gt;$Y$7,"",IF(AND($BF277=$Y$7,$BG277=23),"",Entrées!S305-Entrées!S304))</f>
        <v>0</v>
      </c>
      <c r="BY277" s="32">
        <f>IF($BF277&gt;$Y$7,"",IF(AND($BF277=$Y$7,$BG277=23),"",Entrées!T305-Entrées!T304))</f>
        <v>0</v>
      </c>
      <c r="BZ277" s="32">
        <f>IF($BF277&gt;$Y$7,"",IF(AND($BF277=$Y$7,$BG277=23),"",Entrées!U305-Entrées!U304))</f>
        <v>2</v>
      </c>
      <c r="CA277" s="32">
        <f>IF($BF277&gt;$Y$7,"",IF(AND($BF277=$Y$7,$BG277=23),"",Entrées!V305-Entrées!V304))</f>
        <v>-50</v>
      </c>
      <c r="CB277" s="4"/>
      <c r="CC277" s="4"/>
      <c r="CD277" s="33">
        <f>IF($BF277&lt;=$Y$7,Entrées!J304/CD$2,"")</f>
        <v>0.53342105263157891</v>
      </c>
      <c r="CE277" s="33">
        <f>IF($BF277&lt;=$Y$7,Entrées!K304/CE$2,"")</f>
        <v>0</v>
      </c>
      <c r="CF277" s="11">
        <f t="shared" si="324"/>
        <v>7600</v>
      </c>
      <c r="CG277" s="11">
        <f t="shared" si="325"/>
        <v>4200</v>
      </c>
      <c r="CH277" s="52">
        <f t="shared" si="326"/>
        <v>0.26950009137426939</v>
      </c>
      <c r="CI277" s="52">
        <f t="shared" si="327"/>
        <v>0.11132787698412699</v>
      </c>
      <c r="CK277" s="11"/>
      <c r="CL277" s="4"/>
      <c r="CM277" s="11"/>
      <c r="CN277" s="11"/>
      <c r="CO277" s="4"/>
    </row>
    <row r="278" spans="1:93">
      <c r="B278" s="11">
        <f t="shared" si="331"/>
        <v>7600</v>
      </c>
      <c r="C278" s="11">
        <f t="shared" si="335"/>
        <v>8</v>
      </c>
      <c r="D278" s="27">
        <f t="shared" si="332"/>
        <v>8</v>
      </c>
      <c r="E278" s="28">
        <f ca="1">IF($D278&gt;$D$8,"",INDIRECT(ADDRESS(ROW(Entrées!$C$37)+($D278-1)*24+E$11,COLUMN(Entrées!$C$37)+($C278-1),4,TRUE,"Entrées")))</f>
        <v>1422</v>
      </c>
      <c r="F278" s="28">
        <f ca="1">IF($D278&gt;$D$8,"",INDIRECT(ADDRESS(ROW(Entrées!$C$37)+($D278-1)*24+F$11,COLUMN(Entrées!$C$37)+($C278-1),4,TRUE,"Entrées")))</f>
        <v>1439.5</v>
      </c>
      <c r="G278" s="28">
        <f ca="1">IF($D278&gt;$D$8,"",INDIRECT(ADDRESS(ROW(Entrées!$C$37)+($D278-1)*24+G$11,COLUMN(Entrées!$C$37)+($C278-1),4,TRUE,"Entrées")))</f>
        <v>1369.5</v>
      </c>
      <c r="H278" s="28">
        <f ca="1">IF($D278&gt;$D$8,"",INDIRECT(ADDRESS(ROW(Entrées!$C$37)+($D278-1)*24+H$11,COLUMN(Entrées!$C$37)+($C278-1),4,TRUE,"Entrées")))</f>
        <v>1254.5</v>
      </c>
      <c r="I278" s="28">
        <f ca="1">IF($D278&gt;$D$8,"",INDIRECT(ADDRESS(ROW(Entrées!$C$37)+($D278-1)*24+I$11,COLUMN(Entrées!$C$37)+($C278-1),4,TRUE,"Entrées")))</f>
        <v>1188</v>
      </c>
      <c r="J278" s="28">
        <f ca="1">IF($D278&gt;$D$8,"",INDIRECT(ADDRESS(ROW(Entrées!$C$37)+($D278-1)*24+J$11,COLUMN(Entrées!$C$37)+($C278-1),4,TRUE,"Entrées")))</f>
        <v>1130.5</v>
      </c>
      <c r="K278" s="28">
        <f ca="1">IF($D278&gt;$D$8,"",INDIRECT(ADDRESS(ROW(Entrées!$C$37)+($D278-1)*24+K$11,COLUMN(Entrées!$C$37)+($C278-1),4,TRUE,"Entrées")))</f>
        <v>1056.5</v>
      </c>
      <c r="L278" s="28">
        <f ca="1">IF($D278&gt;$D$8,"",INDIRECT(ADDRESS(ROW(Entrées!$C$37)+($D278-1)*24+L$11,COLUMN(Entrées!$C$37)+($C278-1),4,TRUE,"Entrées")))</f>
        <v>992.5</v>
      </c>
      <c r="M278" s="28">
        <f ca="1">IF($D278&gt;$D$8,"",INDIRECT(ADDRESS(ROW(Entrées!$C$37)+($D278-1)*24+M$11,COLUMN(Entrées!$C$37)+($C278-1),4,TRUE,"Entrées")))</f>
        <v>912</v>
      </c>
      <c r="N278" s="28">
        <f ca="1">IF($D278&gt;$D$8,"",INDIRECT(ADDRESS(ROW(Entrées!$C$37)+($D278-1)*24+N$11,COLUMN(Entrées!$C$37)+($C278-1),4,TRUE,"Entrées")))</f>
        <v>730</v>
      </c>
      <c r="O278" s="28">
        <f ca="1">IF($D278&gt;$D$8,"",INDIRECT(ADDRESS(ROW(Entrées!$C$37)+($D278-1)*24+O$11,COLUMN(Entrées!$C$37)+($C278-1),4,TRUE,"Entrées")))</f>
        <v>695.5</v>
      </c>
      <c r="P278" s="28">
        <f ca="1">IF($D278&gt;$D$8,"",INDIRECT(ADDRESS(ROW(Entrées!$C$37)+($D278-1)*24+P$11,COLUMN(Entrées!$C$37)+($C278-1),4,TRUE,"Entrées")))</f>
        <v>677.5</v>
      </c>
      <c r="Q278" s="28">
        <f ca="1">IF($D278&gt;$D$8,"",INDIRECT(ADDRESS(ROW(Entrées!$C$37)+($D278-1)*24+Q$11,COLUMN(Entrées!$C$37)+($C278-1),4,TRUE,"Entrées")))</f>
        <v>781.5</v>
      </c>
      <c r="R278" s="28">
        <f ca="1">IF($D278&gt;$D$8,"",INDIRECT(ADDRESS(ROW(Entrées!$C$37)+($D278-1)*24+R$11,COLUMN(Entrées!$C$37)+($C278-1),4,TRUE,"Entrées")))</f>
        <v>981</v>
      </c>
      <c r="S278" s="28">
        <f ca="1">IF($D278&gt;$D$8,"",INDIRECT(ADDRESS(ROW(Entrées!$C$37)+($D278-1)*24+S$11,COLUMN(Entrées!$C$37)+($C278-1),4,TRUE,"Entrées")))</f>
        <v>1008.5</v>
      </c>
      <c r="T278" s="28">
        <f ca="1">IF($D278&gt;$D$8,"",INDIRECT(ADDRESS(ROW(Entrées!$C$37)+($D278-1)*24+T$11,COLUMN(Entrées!$C$37)+($C278-1),4,TRUE,"Entrées")))</f>
        <v>1063.5</v>
      </c>
      <c r="U278" s="28">
        <f ca="1">IF($D278&gt;$D$8,"",INDIRECT(ADDRESS(ROW(Entrées!$C$37)+($D278-1)*24+U$11,COLUMN(Entrées!$C$37)+($C278-1),4,TRUE,"Entrées")))</f>
        <v>1059</v>
      </c>
      <c r="V278" s="28">
        <f ca="1">IF($D278&gt;$D$8,"",INDIRECT(ADDRESS(ROW(Entrées!$C$37)+($D278-1)*24+V$11,COLUMN(Entrées!$C$37)+($C278-1),4,TRUE,"Entrées")))</f>
        <v>1065.5</v>
      </c>
      <c r="W278" s="28">
        <f ca="1">IF($D278&gt;$D$8,"",INDIRECT(ADDRESS(ROW(Entrées!$C$37)+($D278-1)*24+W$11,COLUMN(Entrées!$C$37)+($C278-1),4,TRUE,"Entrées")))</f>
        <v>1060.5</v>
      </c>
      <c r="X278" s="28">
        <f ca="1">IF($D278&gt;$D$8,"",INDIRECT(ADDRESS(ROW(Entrées!$C$37)+($D278-1)*24+X$11,COLUMN(Entrées!$C$37)+($C278-1),4,TRUE,"Entrées")))</f>
        <v>913</v>
      </c>
      <c r="Y278" s="28">
        <f ca="1">IF($D278&gt;$D$8,"",INDIRECT(ADDRESS(ROW(Entrées!$C$37)+($D278-1)*24+Y$11,COLUMN(Entrées!$C$37)+($C278-1),4,TRUE,"Entrées")))</f>
        <v>773</v>
      </c>
      <c r="Z278" s="28">
        <f ca="1">IF($D278&gt;$D$8,"",INDIRECT(ADDRESS(ROW(Entrées!$C$37)+($D278-1)*24+Z$11,COLUMN(Entrées!$C$37)+($C278-1),4,TRUE,"Entrées")))</f>
        <v>924.5</v>
      </c>
      <c r="AA278" s="28">
        <f ca="1">IF($D278&gt;$D$8,"",INDIRECT(ADDRESS(ROW(Entrées!$C$37)+($D278-1)*24+AA$11,COLUMN(Entrées!$C$37)+($C278-1),4,TRUE,"Entrées")))</f>
        <v>1171</v>
      </c>
      <c r="AB278" s="28">
        <f ca="1">IF($D278&gt;$D$8,"",INDIRECT(ADDRESS(ROW(Entrées!$C$37)+($D278-1)*24+AB$11,COLUMN(Entrées!$C$37)+($C278-1),4,TRUE,"Entrées")))</f>
        <v>1474</v>
      </c>
      <c r="AC278" s="11"/>
      <c r="AD278" s="40">
        <f t="shared" ca="1" si="330"/>
        <v>1047.625</v>
      </c>
      <c r="AE278" s="40">
        <f t="shared" ca="1" si="333"/>
        <v>1474</v>
      </c>
      <c r="AF278" s="40">
        <f t="shared" ca="1" si="334"/>
        <v>677.5</v>
      </c>
      <c r="AG278" s="4"/>
      <c r="AH278" s="11">
        <f>Entrées!A305</f>
        <v>12</v>
      </c>
      <c r="AI278" s="13">
        <f>Entrées!B305</f>
        <v>4</v>
      </c>
      <c r="AJ278" s="31">
        <f t="shared" ca="1" si="328"/>
        <v>55625.834722222207</v>
      </c>
      <c r="AK278" s="31">
        <f t="shared" ca="1" si="304"/>
        <v>55155.277777777781</v>
      </c>
      <c r="AL278" s="31">
        <f t="shared" ca="1" si="305"/>
        <v>55132.569444444431</v>
      </c>
      <c r="AM278" s="31">
        <f t="shared" ca="1" si="306"/>
        <v>439.35972222222233</v>
      </c>
      <c r="AN278" s="31">
        <f t="shared" ca="1" si="307"/>
        <v>2143.2847222222222</v>
      </c>
      <c r="AO278" s="31">
        <f t="shared" ca="1" si="308"/>
        <v>1711.4715277777773</v>
      </c>
      <c r="AP278" s="31">
        <f t="shared" ca="1" si="309"/>
        <v>43686.806944444448</v>
      </c>
      <c r="AQ278" s="31">
        <f t="shared" ca="1" si="310"/>
        <v>2048.2006944444447</v>
      </c>
      <c r="AR278" s="31">
        <f t="shared" ca="1" si="311"/>
        <v>467.57708333333329</v>
      </c>
      <c r="AS278" s="31">
        <f t="shared" ca="1" si="312"/>
        <v>9872.0041666666693</v>
      </c>
      <c r="AT278" s="31">
        <f t="shared" ca="1" si="313"/>
        <v>-752.91041666666672</v>
      </c>
      <c r="AU278" s="31">
        <f t="shared" ca="1" si="314"/>
        <v>580.30277777777769</v>
      </c>
      <c r="AV278" s="31">
        <f t="shared" ca="1" si="315"/>
        <v>-4570.3041666666659</v>
      </c>
      <c r="AW278" s="31">
        <f t="shared" ca="1" si="316"/>
        <v>53.39583333333335</v>
      </c>
      <c r="AX278" s="31">
        <f t="shared" ca="1" si="317"/>
        <v>1401.9361111111111</v>
      </c>
      <c r="AY278" s="31">
        <f t="shared" ca="1" si="318"/>
        <v>-1132.0805555555555</v>
      </c>
      <c r="AZ278" s="31">
        <f t="shared" ca="1" si="319"/>
        <v>-2177.1819444444441</v>
      </c>
      <c r="BA278" s="31">
        <f t="shared" ca="1" si="320"/>
        <v>644.8125</v>
      </c>
      <c r="BB278" s="31">
        <f t="shared" ca="1" si="321"/>
        <v>-1410.101388888889</v>
      </c>
      <c r="BC278" s="31">
        <f t="shared" ca="1" si="322"/>
        <v>-1800.2902777777781</v>
      </c>
      <c r="BD278" s="11"/>
      <c r="BE278" s="4"/>
      <c r="BF278" s="11">
        <f t="shared" si="323"/>
        <v>12</v>
      </c>
      <c r="BG278" s="11">
        <f t="shared" si="247"/>
        <v>4</v>
      </c>
      <c r="BH278" s="32">
        <f>IF($BF278&gt;$Y$7,"",IF(AND($BF278=$Y$7,$BG278=23),"",Entrées!C306-Entrées!C305))</f>
        <v>1338</v>
      </c>
      <c r="BI278" s="32">
        <f>IF($BF278&gt;$Y$7,"",IF(AND($BF278=$Y$7,$BG278=23),"",Entrées!D306-Entrées!D305))</f>
        <v>1575</v>
      </c>
      <c r="BJ278" s="32">
        <f>IF($BF278&gt;$Y$7,"",IF(AND($BF278=$Y$7,$BG278=23),"",Entrées!E306-Entrées!E305))</f>
        <v>1962.5</v>
      </c>
      <c r="BK278" s="32">
        <f>IF($BF278&gt;$Y$7,"",IF(AND($BF278=$Y$7,$BG278=23),"",Entrées!F306-Entrées!F305))</f>
        <v>-1.5</v>
      </c>
      <c r="BL278" s="32">
        <f>IF($BF278&gt;$Y$7,"",IF(AND($BF278=$Y$7,$BG278=23),"",Entrées!G306-Entrées!G305))</f>
        <v>192</v>
      </c>
      <c r="BM278" s="32">
        <f>IF($BF278&gt;$Y$7,"",IF(AND($BF278=$Y$7,$BG278=23),"",Entrées!H306-Entrées!H305))</f>
        <v>-20.5</v>
      </c>
      <c r="BN278" s="32">
        <f>IF($BF278&gt;$Y$7,"",IF(AND($BF278=$Y$7,$BG278=23),"",Entrées!I306-Entrées!I305))</f>
        <v>996.5</v>
      </c>
      <c r="BO278" s="32">
        <f>IF($BF278&gt;$Y$7,"",IF(AND($BF278=$Y$7,$BG278=23),"",Entrées!J306-Entrées!J305))</f>
        <v>58</v>
      </c>
      <c r="BP278" s="32">
        <f>IF($BF278&gt;$Y$7,"",IF(AND($BF278=$Y$7,$BG278=23),"",Entrées!K306-Entrées!K305))</f>
        <v>0</v>
      </c>
      <c r="BQ278" s="32">
        <f>IF($BF278&gt;$Y$7,"",IF(AND($BF278=$Y$7,$BG278=23),"",Entrées!L306-Entrées!L305))</f>
        <v>12.5</v>
      </c>
      <c r="BR278" s="32">
        <f>IF($BF278&gt;$Y$7,"",IF(AND($BF278=$Y$7,$BG278=23),"",Entrées!M306-Entrées!M305))</f>
        <v>164.5</v>
      </c>
      <c r="BS278" s="32">
        <f>IF($BF278&gt;$Y$7,"",IF(AND($BF278=$Y$7,$BG278=23),"",Entrées!N306-Entrées!N305))</f>
        <v>0</v>
      </c>
      <c r="BT278" s="32">
        <f>IF($BF278&gt;$Y$7,"",IF(AND($BF278=$Y$7,$BG278=23),"",Entrées!O306-Entrées!O305))</f>
        <v>-63</v>
      </c>
      <c r="BU278" s="32">
        <f>IF($BF278&gt;$Y$7,"",IF(AND($BF278=$Y$7,$BG278=23),"",Entrées!P306-Entrées!P305))</f>
        <v>1.5</v>
      </c>
      <c r="BV278" s="32">
        <f>IF($BF278&gt;$Y$7,"",IF(AND($BF278=$Y$7,$BG278=23),"",Entrées!Q306-Entrées!Q305))</f>
        <v>922</v>
      </c>
      <c r="BW278" s="32">
        <f>IF($BF278&gt;$Y$7,"",IF(AND($BF278=$Y$7,$BG278=23),"",Entrées!R306-Entrées!R305))</f>
        <v>0</v>
      </c>
      <c r="BX278" s="32">
        <f>IF($BF278&gt;$Y$7,"",IF(AND($BF278=$Y$7,$BG278=23),"",Entrées!S306-Entrées!S305))</f>
        <v>0</v>
      </c>
      <c r="BY278" s="32">
        <f>IF($BF278&gt;$Y$7,"",IF(AND($BF278=$Y$7,$BG278=23),"",Entrées!T306-Entrées!T305))</f>
        <v>0</v>
      </c>
      <c r="BZ278" s="32">
        <f>IF($BF278&gt;$Y$7,"",IF(AND($BF278=$Y$7,$BG278=23),"",Entrées!U306-Entrées!U305))</f>
        <v>146</v>
      </c>
      <c r="CA278" s="32">
        <f>IF($BF278&gt;$Y$7,"",IF(AND($BF278=$Y$7,$BG278=23),"",Entrées!V306-Entrées!V305))</f>
        <v>-155</v>
      </c>
      <c r="CB278" s="4"/>
      <c r="CC278" s="4"/>
      <c r="CD278" s="33">
        <f>IF($BF278&lt;=$Y$7,Entrées!J305/CD$2,"")</f>
        <v>0.54585526315789479</v>
      </c>
      <c r="CE278" s="33">
        <f>IF($BF278&lt;=$Y$7,Entrées!K305/CE$2,"")</f>
        <v>0</v>
      </c>
      <c r="CF278" s="11">
        <f t="shared" si="324"/>
        <v>7600</v>
      </c>
      <c r="CG278" s="11">
        <f t="shared" si="325"/>
        <v>4200</v>
      </c>
      <c r="CH278" s="52">
        <f t="shared" si="326"/>
        <v>0.26950009137426939</v>
      </c>
      <c r="CI278" s="52">
        <f t="shared" si="327"/>
        <v>0.11132787698412699</v>
      </c>
      <c r="CK278" s="11"/>
      <c r="CL278" s="4"/>
      <c r="CM278" s="11"/>
      <c r="CN278" s="11"/>
      <c r="CO278" s="4"/>
    </row>
    <row r="279" spans="1:93">
      <c r="B279" s="11">
        <f t="shared" si="331"/>
        <v>7600</v>
      </c>
      <c r="C279" s="11">
        <f t="shared" si="335"/>
        <v>8</v>
      </c>
      <c r="D279" s="27">
        <f t="shared" si="332"/>
        <v>9</v>
      </c>
      <c r="E279" s="28">
        <f ca="1">IF($D279&gt;$D$8,"",INDIRECT(ADDRESS(ROW(Entrées!$C$37)+($D279-1)*24+E$11,COLUMN(Entrées!$C$37)+($C279-1),4,TRUE,"Entrées")))</f>
        <v>1754</v>
      </c>
      <c r="F279" s="28">
        <f ca="1">IF($D279&gt;$D$8,"",INDIRECT(ADDRESS(ROW(Entrées!$C$37)+($D279-1)*24+F$11,COLUMN(Entrées!$C$37)+($C279-1),4,TRUE,"Entrées")))</f>
        <v>2053</v>
      </c>
      <c r="G279" s="28">
        <f ca="1">IF($D279&gt;$D$8,"",INDIRECT(ADDRESS(ROW(Entrées!$C$37)+($D279-1)*24+G$11,COLUMN(Entrées!$C$37)+($C279-1),4,TRUE,"Entrées")))</f>
        <v>2299.5</v>
      </c>
      <c r="H279" s="28">
        <f ca="1">IF($D279&gt;$D$8,"",INDIRECT(ADDRESS(ROW(Entrées!$C$37)+($D279-1)*24+H$11,COLUMN(Entrées!$C$37)+($C279-1),4,TRUE,"Entrées")))</f>
        <v>2491.5</v>
      </c>
      <c r="I279" s="28">
        <f ca="1">IF($D279&gt;$D$8,"",INDIRECT(ADDRESS(ROW(Entrées!$C$37)+($D279-1)*24+I$11,COLUMN(Entrées!$C$37)+($C279-1),4,TRUE,"Entrées")))</f>
        <v>2607</v>
      </c>
      <c r="J279" s="28">
        <f ca="1">IF($D279&gt;$D$8,"",INDIRECT(ADDRESS(ROW(Entrées!$C$37)+($D279-1)*24+J$11,COLUMN(Entrées!$C$37)+($C279-1),4,TRUE,"Entrées")))</f>
        <v>2596.5</v>
      </c>
      <c r="K279" s="28">
        <f ca="1">IF($D279&gt;$D$8,"",INDIRECT(ADDRESS(ROW(Entrées!$C$37)+($D279-1)*24+K$11,COLUMN(Entrées!$C$37)+($C279-1),4,TRUE,"Entrées")))</f>
        <v>2709.5</v>
      </c>
      <c r="L279" s="28">
        <f ca="1">IF($D279&gt;$D$8,"",INDIRECT(ADDRESS(ROW(Entrées!$C$37)+($D279-1)*24+L$11,COLUMN(Entrées!$C$37)+($C279-1),4,TRUE,"Entrées")))</f>
        <v>3038.5</v>
      </c>
      <c r="M279" s="28">
        <f ca="1">IF($D279&gt;$D$8,"",INDIRECT(ADDRESS(ROW(Entrées!$C$37)+($D279-1)*24+M$11,COLUMN(Entrées!$C$37)+($C279-1),4,TRUE,"Entrées")))</f>
        <v>3229.5</v>
      </c>
      <c r="N279" s="28">
        <f ca="1">IF($D279&gt;$D$8,"",INDIRECT(ADDRESS(ROW(Entrées!$C$37)+($D279-1)*24+N$11,COLUMN(Entrées!$C$37)+($C279-1),4,TRUE,"Entrées")))</f>
        <v>3406.5</v>
      </c>
      <c r="O279" s="28">
        <f ca="1">IF($D279&gt;$D$8,"",INDIRECT(ADDRESS(ROW(Entrées!$C$37)+($D279-1)*24+O$11,COLUMN(Entrées!$C$37)+($C279-1),4,TRUE,"Entrées")))</f>
        <v>3621</v>
      </c>
      <c r="P279" s="28">
        <f ca="1">IF($D279&gt;$D$8,"",INDIRECT(ADDRESS(ROW(Entrées!$C$37)+($D279-1)*24+P$11,COLUMN(Entrées!$C$37)+($C279-1),4,TRUE,"Entrées")))</f>
        <v>3714</v>
      </c>
      <c r="Q279" s="28">
        <f ca="1">IF($D279&gt;$D$8,"",INDIRECT(ADDRESS(ROW(Entrées!$C$37)+($D279-1)*24+Q$11,COLUMN(Entrées!$C$37)+($C279-1),4,TRUE,"Entrées")))</f>
        <v>3711</v>
      </c>
      <c r="R279" s="28">
        <f ca="1">IF($D279&gt;$D$8,"",INDIRECT(ADDRESS(ROW(Entrées!$C$37)+($D279-1)*24+R$11,COLUMN(Entrées!$C$37)+($C279-1),4,TRUE,"Entrées")))</f>
        <v>3781.5</v>
      </c>
      <c r="S279" s="28">
        <f ca="1">IF($D279&gt;$D$8,"",INDIRECT(ADDRESS(ROW(Entrées!$C$37)+($D279-1)*24+S$11,COLUMN(Entrées!$C$37)+($C279-1),4,TRUE,"Entrées")))</f>
        <v>3816</v>
      </c>
      <c r="T279" s="28">
        <f ca="1">IF($D279&gt;$D$8,"",INDIRECT(ADDRESS(ROW(Entrées!$C$37)+($D279-1)*24+T$11,COLUMN(Entrées!$C$37)+($C279-1),4,TRUE,"Entrées")))</f>
        <v>3979.5</v>
      </c>
      <c r="U279" s="28">
        <f ca="1">IF($D279&gt;$D$8,"",INDIRECT(ADDRESS(ROW(Entrées!$C$37)+($D279-1)*24+U$11,COLUMN(Entrées!$C$37)+($C279-1),4,TRUE,"Entrées")))</f>
        <v>4064.5</v>
      </c>
      <c r="V279" s="28">
        <f ca="1">IF($D279&gt;$D$8,"",INDIRECT(ADDRESS(ROW(Entrées!$C$37)+($D279-1)*24+V$11,COLUMN(Entrées!$C$37)+($C279-1),4,TRUE,"Entrées")))</f>
        <v>3890</v>
      </c>
      <c r="W279" s="28">
        <f ca="1">IF($D279&gt;$D$8,"",INDIRECT(ADDRESS(ROW(Entrées!$C$37)+($D279-1)*24+W$11,COLUMN(Entrées!$C$37)+($C279-1),4,TRUE,"Entrées")))</f>
        <v>3954.5</v>
      </c>
      <c r="X279" s="28">
        <f ca="1">IF($D279&gt;$D$8,"",INDIRECT(ADDRESS(ROW(Entrées!$C$37)+($D279-1)*24+X$11,COLUMN(Entrées!$C$37)+($C279-1),4,TRUE,"Entrées")))</f>
        <v>3722</v>
      </c>
      <c r="Y279" s="28">
        <f ca="1">IF($D279&gt;$D$8,"",INDIRECT(ADDRESS(ROW(Entrées!$C$37)+($D279-1)*24+Y$11,COLUMN(Entrées!$C$37)+($C279-1),4,TRUE,"Entrées")))</f>
        <v>3575.5</v>
      </c>
      <c r="Z279" s="28">
        <f ca="1">IF($D279&gt;$D$8,"",INDIRECT(ADDRESS(ROW(Entrées!$C$37)+($D279-1)*24+Z$11,COLUMN(Entrées!$C$37)+($C279-1),4,TRUE,"Entrées")))</f>
        <v>3497</v>
      </c>
      <c r="AA279" s="28">
        <f ca="1">IF($D279&gt;$D$8,"",INDIRECT(ADDRESS(ROW(Entrées!$C$37)+($D279-1)*24+AA$11,COLUMN(Entrées!$C$37)+($C279-1),4,TRUE,"Entrées")))</f>
        <v>3592</v>
      </c>
      <c r="AB279" s="28">
        <f ca="1">IF($D279&gt;$D$8,"",INDIRECT(ADDRESS(ROW(Entrées!$C$37)+($D279-1)*24+AB$11,COLUMN(Entrées!$C$37)+($C279-1),4,TRUE,"Entrées")))</f>
        <v>3674</v>
      </c>
      <c r="AC279" s="11"/>
      <c r="AD279" s="40">
        <f t="shared" ca="1" si="330"/>
        <v>3282.4166666666665</v>
      </c>
      <c r="AE279" s="40">
        <f t="shared" ca="1" si="333"/>
        <v>4064.5</v>
      </c>
      <c r="AF279" s="40">
        <f t="shared" ca="1" si="334"/>
        <v>1754</v>
      </c>
      <c r="AG279" s="4"/>
      <c r="AH279" s="11">
        <f>Entrées!A306</f>
        <v>12</v>
      </c>
      <c r="AI279" s="13">
        <f>Entrées!B306</f>
        <v>5</v>
      </c>
      <c r="AJ279" s="31">
        <f t="shared" ca="1" si="328"/>
        <v>55625.834722222207</v>
      </c>
      <c r="AK279" s="31">
        <f t="shared" ca="1" si="304"/>
        <v>55155.277777777781</v>
      </c>
      <c r="AL279" s="31">
        <f t="shared" ca="1" si="305"/>
        <v>55132.569444444431</v>
      </c>
      <c r="AM279" s="31">
        <f t="shared" ca="1" si="306"/>
        <v>439.35972222222233</v>
      </c>
      <c r="AN279" s="31">
        <f t="shared" ca="1" si="307"/>
        <v>2143.2847222222222</v>
      </c>
      <c r="AO279" s="31">
        <f t="shared" ca="1" si="308"/>
        <v>1711.4715277777773</v>
      </c>
      <c r="AP279" s="31">
        <f t="shared" ca="1" si="309"/>
        <v>43686.806944444448</v>
      </c>
      <c r="AQ279" s="31">
        <f t="shared" ca="1" si="310"/>
        <v>2048.2006944444447</v>
      </c>
      <c r="AR279" s="31">
        <f t="shared" ca="1" si="311"/>
        <v>467.57708333333329</v>
      </c>
      <c r="AS279" s="31">
        <f t="shared" ca="1" si="312"/>
        <v>9872.0041666666693</v>
      </c>
      <c r="AT279" s="31">
        <f t="shared" ca="1" si="313"/>
        <v>-752.91041666666672</v>
      </c>
      <c r="AU279" s="31">
        <f t="shared" ca="1" si="314"/>
        <v>580.30277777777769</v>
      </c>
      <c r="AV279" s="31">
        <f t="shared" ca="1" si="315"/>
        <v>-4570.3041666666659</v>
      </c>
      <c r="AW279" s="31">
        <f t="shared" ca="1" si="316"/>
        <v>53.39583333333335</v>
      </c>
      <c r="AX279" s="31">
        <f t="shared" ca="1" si="317"/>
        <v>1401.9361111111111</v>
      </c>
      <c r="AY279" s="31">
        <f t="shared" ca="1" si="318"/>
        <v>-1132.0805555555555</v>
      </c>
      <c r="AZ279" s="31">
        <f t="shared" ca="1" si="319"/>
        <v>-2177.1819444444441</v>
      </c>
      <c r="BA279" s="31">
        <f t="shared" ca="1" si="320"/>
        <v>644.8125</v>
      </c>
      <c r="BB279" s="31">
        <f t="shared" ca="1" si="321"/>
        <v>-1410.101388888889</v>
      </c>
      <c r="BC279" s="31">
        <f t="shared" ca="1" si="322"/>
        <v>-1800.2902777777781</v>
      </c>
      <c r="BD279" s="11"/>
      <c r="BE279" s="11"/>
      <c r="BF279" s="11">
        <f t="shared" si="323"/>
        <v>12</v>
      </c>
      <c r="BG279" s="11">
        <f t="shared" si="247"/>
        <v>5</v>
      </c>
      <c r="BH279" s="32">
        <f>IF($BF279&gt;$Y$7,"",IF(AND($BF279=$Y$7,$BG279=23),"",Entrées!C307-Entrées!C306))</f>
        <v>4637.5</v>
      </c>
      <c r="BI279" s="32">
        <f>IF($BF279&gt;$Y$7,"",IF(AND($BF279=$Y$7,$BG279=23),"",Entrées!D307-Entrées!D306))</f>
        <v>5112.5</v>
      </c>
      <c r="BJ279" s="32">
        <f>IF($BF279&gt;$Y$7,"",IF(AND($BF279=$Y$7,$BG279=23),"",Entrées!E307-Entrées!E306))</f>
        <v>5375</v>
      </c>
      <c r="BK279" s="32">
        <f>IF($BF279&gt;$Y$7,"",IF(AND($BF279=$Y$7,$BG279=23),"",Entrées!F307-Entrées!F306))</f>
        <v>1</v>
      </c>
      <c r="BL279" s="32">
        <f>IF($BF279&gt;$Y$7,"",IF(AND($BF279=$Y$7,$BG279=23),"",Entrées!G307-Entrées!G306))</f>
        <v>830</v>
      </c>
      <c r="BM279" s="32">
        <f>IF($BF279&gt;$Y$7,"",IF(AND($BF279=$Y$7,$BG279=23),"",Entrées!H307-Entrées!H306))</f>
        <v>-41</v>
      </c>
      <c r="BN279" s="32">
        <f>IF($BF279&gt;$Y$7,"",IF(AND($BF279=$Y$7,$BG279=23),"",Entrées!I307-Entrées!I306))</f>
        <v>386.5</v>
      </c>
      <c r="BO279" s="32">
        <f>IF($BF279&gt;$Y$7,"",IF(AND($BF279=$Y$7,$BG279=23),"",Entrées!J307-Entrées!J306))</f>
        <v>94</v>
      </c>
      <c r="BP279" s="32">
        <f>IF($BF279&gt;$Y$7,"",IF(AND($BF279=$Y$7,$BG279=23),"",Entrées!K307-Entrées!K306))</f>
        <v>0</v>
      </c>
      <c r="BQ279" s="32">
        <f>IF($BF279&gt;$Y$7,"",IF(AND($BF279=$Y$7,$BG279=23),"",Entrées!L307-Entrées!L306))</f>
        <v>629.5</v>
      </c>
      <c r="BR279" s="32">
        <f>IF($BF279&gt;$Y$7,"",IF(AND($BF279=$Y$7,$BG279=23),"",Entrées!M307-Entrées!M306))</f>
        <v>1312.5</v>
      </c>
      <c r="BS279" s="32">
        <f>IF($BF279&gt;$Y$7,"",IF(AND($BF279=$Y$7,$BG279=23),"",Entrées!N307-Entrées!N306))</f>
        <v>-2.5</v>
      </c>
      <c r="BT279" s="32">
        <f>IF($BF279&gt;$Y$7,"",IF(AND($BF279=$Y$7,$BG279=23),"",Entrées!O307-Entrées!O306))</f>
        <v>1428</v>
      </c>
      <c r="BU279" s="32">
        <f>IF($BF279&gt;$Y$7,"",IF(AND($BF279=$Y$7,$BG279=23),"",Entrées!P307-Entrées!P306))</f>
        <v>9</v>
      </c>
      <c r="BV279" s="32">
        <f>IF($BF279&gt;$Y$7,"",IF(AND($BF279=$Y$7,$BG279=23),"",Entrées!Q307-Entrées!Q306))</f>
        <v>2061</v>
      </c>
      <c r="BW279" s="32">
        <f>IF($BF279&gt;$Y$7,"",IF(AND($BF279=$Y$7,$BG279=23),"",Entrées!R307-Entrées!R306))</f>
        <v>455</v>
      </c>
      <c r="BX279" s="32">
        <f>IF($BF279&gt;$Y$7,"",IF(AND($BF279=$Y$7,$BG279=23),"",Entrées!S307-Entrées!S306))</f>
        <v>0</v>
      </c>
      <c r="BY279" s="32">
        <f>IF($BF279&gt;$Y$7,"",IF(AND($BF279=$Y$7,$BG279=23),"",Entrées!T307-Entrées!T306))</f>
        <v>0</v>
      </c>
      <c r="BZ279" s="32">
        <f>IF($BF279&gt;$Y$7,"",IF(AND($BF279=$Y$7,$BG279=23),"",Entrées!U307-Entrées!U306))</f>
        <v>-446</v>
      </c>
      <c r="CA279" s="32">
        <f>IF($BF279&gt;$Y$7,"",IF(AND($BF279=$Y$7,$BG279=23),"",Entrées!V307-Entrées!V306))</f>
        <v>-358</v>
      </c>
      <c r="CB279" s="11"/>
      <c r="CD279" s="33">
        <f>IF($BF279&lt;=$Y$7,Entrées!J306/CD$2,"")</f>
        <v>0.55348684210526311</v>
      </c>
      <c r="CE279" s="33">
        <f>IF($BF279&lt;=$Y$7,Entrées!K306/CE$2,"")</f>
        <v>0</v>
      </c>
      <c r="CF279" s="11">
        <f t="shared" si="324"/>
        <v>7600</v>
      </c>
      <c r="CG279" s="11">
        <f t="shared" si="325"/>
        <v>4200</v>
      </c>
      <c r="CH279" s="52">
        <f t="shared" si="326"/>
        <v>0.26950009137426939</v>
      </c>
      <c r="CI279" s="52">
        <f t="shared" si="327"/>
        <v>0.11132787698412699</v>
      </c>
      <c r="CK279" s="11"/>
      <c r="CL279" s="11"/>
      <c r="CM279" s="11"/>
      <c r="CN279" s="11"/>
      <c r="CO279" s="11"/>
    </row>
    <row r="280" spans="1:93">
      <c r="B280" s="11">
        <f t="shared" si="331"/>
        <v>7600</v>
      </c>
      <c r="C280" s="11">
        <f t="shared" si="335"/>
        <v>8</v>
      </c>
      <c r="D280" s="27">
        <f t="shared" si="332"/>
        <v>10</v>
      </c>
      <c r="E280" s="28">
        <f ca="1">IF($D280&gt;$D$8,"",INDIRECT(ADDRESS(ROW(Entrées!$C$37)+($D280-1)*24+E$11,COLUMN(Entrées!$C$37)+($C280-1),4,TRUE,"Entrées")))</f>
        <v>3728</v>
      </c>
      <c r="F280" s="28">
        <f ca="1">IF($D280&gt;$D$8,"",INDIRECT(ADDRESS(ROW(Entrées!$C$37)+($D280-1)*24+F$11,COLUMN(Entrées!$C$37)+($C280-1),4,TRUE,"Entrées")))</f>
        <v>3761</v>
      </c>
      <c r="G280" s="28">
        <f ca="1">IF($D280&gt;$D$8,"",INDIRECT(ADDRESS(ROW(Entrées!$C$37)+($D280-1)*24+G$11,COLUMN(Entrées!$C$37)+($C280-1),4,TRUE,"Entrées")))</f>
        <v>3830</v>
      </c>
      <c r="H280" s="28">
        <f ca="1">IF($D280&gt;$D$8,"",INDIRECT(ADDRESS(ROW(Entrées!$C$37)+($D280-1)*24+H$11,COLUMN(Entrées!$C$37)+($C280-1),4,TRUE,"Entrées")))</f>
        <v>3705</v>
      </c>
      <c r="I280" s="28">
        <f ca="1">IF($D280&gt;$D$8,"",INDIRECT(ADDRESS(ROW(Entrées!$C$37)+($D280-1)*24+I$11,COLUMN(Entrées!$C$37)+($C280-1),4,TRUE,"Entrées")))</f>
        <v>3540</v>
      </c>
      <c r="J280" s="28">
        <f ca="1">IF($D280&gt;$D$8,"",INDIRECT(ADDRESS(ROW(Entrées!$C$37)+($D280-1)*24+J$11,COLUMN(Entrées!$C$37)+($C280-1),4,TRUE,"Entrées")))</f>
        <v>3386</v>
      </c>
      <c r="K280" s="28">
        <f ca="1">IF($D280&gt;$D$8,"",INDIRECT(ADDRESS(ROW(Entrées!$C$37)+($D280-1)*24+K$11,COLUMN(Entrées!$C$37)+($C280-1),4,TRUE,"Entrées")))</f>
        <v>3260.5</v>
      </c>
      <c r="L280" s="28">
        <f ca="1">IF($D280&gt;$D$8,"",INDIRECT(ADDRESS(ROW(Entrées!$C$37)+($D280-1)*24+L$11,COLUMN(Entrées!$C$37)+($C280-1),4,TRUE,"Entrées")))</f>
        <v>3049</v>
      </c>
      <c r="M280" s="28">
        <f ca="1">IF($D280&gt;$D$8,"",INDIRECT(ADDRESS(ROW(Entrées!$C$37)+($D280-1)*24+M$11,COLUMN(Entrées!$C$37)+($C280-1),4,TRUE,"Entrées")))</f>
        <v>2859</v>
      </c>
      <c r="N280" s="28">
        <f ca="1">IF($D280&gt;$D$8,"",INDIRECT(ADDRESS(ROW(Entrées!$C$37)+($D280-1)*24+N$11,COLUMN(Entrées!$C$37)+($C280-1),4,TRUE,"Entrées")))</f>
        <v>2620.5</v>
      </c>
      <c r="O280" s="28">
        <f ca="1">IF($D280&gt;$D$8,"",INDIRECT(ADDRESS(ROW(Entrées!$C$37)+($D280-1)*24+O$11,COLUMN(Entrées!$C$37)+($C280-1),4,TRUE,"Entrées")))</f>
        <v>2463.5</v>
      </c>
      <c r="P280" s="28">
        <f ca="1">IF($D280&gt;$D$8,"",INDIRECT(ADDRESS(ROW(Entrées!$C$37)+($D280-1)*24+P$11,COLUMN(Entrées!$C$37)+($C280-1),4,TRUE,"Entrées")))</f>
        <v>2445.5</v>
      </c>
      <c r="Q280" s="28">
        <f ca="1">IF($D280&gt;$D$8,"",INDIRECT(ADDRESS(ROW(Entrées!$C$37)+($D280-1)*24+Q$11,COLUMN(Entrées!$C$37)+($C280-1),4,TRUE,"Entrées")))</f>
        <v>2376</v>
      </c>
      <c r="R280" s="28">
        <f ca="1">IF($D280&gt;$D$8,"",INDIRECT(ADDRESS(ROW(Entrées!$C$37)+($D280-1)*24+R$11,COLUMN(Entrées!$C$37)+($C280-1),4,TRUE,"Entrées")))</f>
        <v>2342.5</v>
      </c>
      <c r="S280" s="28">
        <f ca="1">IF($D280&gt;$D$8,"",INDIRECT(ADDRESS(ROW(Entrées!$C$37)+($D280-1)*24+S$11,COLUMN(Entrées!$C$37)+($C280-1),4,TRUE,"Entrées")))</f>
        <v>2400</v>
      </c>
      <c r="T280" s="28">
        <f ca="1">IF($D280&gt;$D$8,"",INDIRECT(ADDRESS(ROW(Entrées!$C$37)+($D280-1)*24+T$11,COLUMN(Entrées!$C$37)+($C280-1),4,TRUE,"Entrées")))</f>
        <v>2529</v>
      </c>
      <c r="U280" s="28">
        <f ca="1">IF($D280&gt;$D$8,"",INDIRECT(ADDRESS(ROW(Entrées!$C$37)+($D280-1)*24+U$11,COLUMN(Entrées!$C$37)+($C280-1),4,TRUE,"Entrées")))</f>
        <v>2412</v>
      </c>
      <c r="V280" s="28">
        <f ca="1">IF($D280&gt;$D$8,"",INDIRECT(ADDRESS(ROW(Entrées!$C$37)+($D280-1)*24+V$11,COLUMN(Entrées!$C$37)+($C280-1),4,TRUE,"Entrées")))</f>
        <v>2276</v>
      </c>
      <c r="W280" s="28">
        <f ca="1">IF($D280&gt;$D$8,"",INDIRECT(ADDRESS(ROW(Entrées!$C$37)+($D280-1)*24+W$11,COLUMN(Entrées!$C$37)+($C280-1),4,TRUE,"Entrées")))</f>
        <v>2234</v>
      </c>
      <c r="X280" s="28">
        <f ca="1">IF($D280&gt;$D$8,"",INDIRECT(ADDRESS(ROW(Entrées!$C$37)+($D280-1)*24+X$11,COLUMN(Entrées!$C$37)+($C280-1),4,TRUE,"Entrées")))</f>
        <v>2328</v>
      </c>
      <c r="Y280" s="28">
        <f ca="1">IF($D280&gt;$D$8,"",INDIRECT(ADDRESS(ROW(Entrées!$C$37)+($D280-1)*24+Y$11,COLUMN(Entrées!$C$37)+($C280-1),4,TRUE,"Entrées")))</f>
        <v>2677.5</v>
      </c>
      <c r="Z280" s="28">
        <f ca="1">IF($D280&gt;$D$8,"",INDIRECT(ADDRESS(ROW(Entrées!$C$37)+($D280-1)*24+Z$11,COLUMN(Entrées!$C$37)+($C280-1),4,TRUE,"Entrées")))</f>
        <v>3379.5</v>
      </c>
      <c r="AA280" s="28">
        <f ca="1">IF($D280&gt;$D$8,"",INDIRECT(ADDRESS(ROW(Entrées!$C$37)+($D280-1)*24+AA$11,COLUMN(Entrées!$C$37)+($C280-1),4,TRUE,"Entrées")))</f>
        <v>3996</v>
      </c>
      <c r="AB280" s="28">
        <f ca="1">IF($D280&gt;$D$8,"",INDIRECT(ADDRESS(ROW(Entrées!$C$37)+($D280-1)*24+AB$11,COLUMN(Entrées!$C$37)+($C280-1),4,TRUE,"Entrées")))</f>
        <v>4585.5</v>
      </c>
      <c r="AC280" s="11"/>
      <c r="AD280" s="40">
        <f t="shared" ca="1" si="330"/>
        <v>3007.6666666666665</v>
      </c>
      <c r="AE280" s="40">
        <f t="shared" ca="1" si="333"/>
        <v>4585.5</v>
      </c>
      <c r="AF280" s="40">
        <f t="shared" ca="1" si="334"/>
        <v>2234</v>
      </c>
      <c r="AG280" s="4"/>
      <c r="AH280" s="11">
        <f>Entrées!A307</f>
        <v>12</v>
      </c>
      <c r="AI280" s="13">
        <f>Entrées!B307</f>
        <v>6</v>
      </c>
      <c r="AJ280" s="31">
        <f t="shared" ca="1" si="328"/>
        <v>55625.834722222207</v>
      </c>
      <c r="AK280" s="31">
        <f t="shared" ca="1" si="304"/>
        <v>55155.277777777781</v>
      </c>
      <c r="AL280" s="31">
        <f t="shared" ca="1" si="305"/>
        <v>55132.569444444431</v>
      </c>
      <c r="AM280" s="31">
        <f t="shared" ca="1" si="306"/>
        <v>439.35972222222233</v>
      </c>
      <c r="AN280" s="31">
        <f t="shared" ca="1" si="307"/>
        <v>2143.2847222222222</v>
      </c>
      <c r="AO280" s="31">
        <f t="shared" ca="1" si="308"/>
        <v>1711.4715277777773</v>
      </c>
      <c r="AP280" s="31">
        <f t="shared" ca="1" si="309"/>
        <v>43686.806944444448</v>
      </c>
      <c r="AQ280" s="31">
        <f t="shared" ca="1" si="310"/>
        <v>2048.2006944444447</v>
      </c>
      <c r="AR280" s="31">
        <f t="shared" ca="1" si="311"/>
        <v>467.57708333333329</v>
      </c>
      <c r="AS280" s="31">
        <f t="shared" ca="1" si="312"/>
        <v>9872.0041666666693</v>
      </c>
      <c r="AT280" s="31">
        <f t="shared" ca="1" si="313"/>
        <v>-752.91041666666672</v>
      </c>
      <c r="AU280" s="31">
        <f t="shared" ca="1" si="314"/>
        <v>580.30277777777769</v>
      </c>
      <c r="AV280" s="31">
        <f t="shared" ca="1" si="315"/>
        <v>-4570.3041666666659</v>
      </c>
      <c r="AW280" s="31">
        <f t="shared" ca="1" si="316"/>
        <v>53.39583333333335</v>
      </c>
      <c r="AX280" s="31">
        <f t="shared" ca="1" si="317"/>
        <v>1401.9361111111111</v>
      </c>
      <c r="AY280" s="31">
        <f t="shared" ca="1" si="318"/>
        <v>-1132.0805555555555</v>
      </c>
      <c r="AZ280" s="31">
        <f t="shared" ca="1" si="319"/>
        <v>-2177.1819444444441</v>
      </c>
      <c r="BA280" s="31">
        <f t="shared" ca="1" si="320"/>
        <v>644.8125</v>
      </c>
      <c r="BB280" s="31">
        <f t="shared" ca="1" si="321"/>
        <v>-1410.101388888889</v>
      </c>
      <c r="BC280" s="31">
        <f t="shared" ca="1" si="322"/>
        <v>-1800.2902777777781</v>
      </c>
      <c r="BD280" s="11"/>
      <c r="BE280" s="4"/>
      <c r="BF280" s="11">
        <f t="shared" si="323"/>
        <v>12</v>
      </c>
      <c r="BG280" s="11">
        <f t="shared" si="247"/>
        <v>6</v>
      </c>
      <c r="BH280" s="32">
        <f>IF($BF280&gt;$Y$7,"",IF(AND($BF280=$Y$7,$BG280=23),"",Entrées!C308-Entrées!C307))</f>
        <v>5736</v>
      </c>
      <c r="BI280" s="32">
        <f>IF($BF280&gt;$Y$7,"",IF(AND($BF280=$Y$7,$BG280=23),"",Entrées!D308-Entrées!D307))</f>
        <v>5462.5</v>
      </c>
      <c r="BJ280" s="32">
        <f>IF($BF280&gt;$Y$7,"",IF(AND($BF280=$Y$7,$BG280=23),"",Entrées!E308-Entrées!E307))</f>
        <v>5450</v>
      </c>
      <c r="BK280" s="32">
        <f>IF($BF280&gt;$Y$7,"",IF(AND($BF280=$Y$7,$BG280=23),"",Entrées!F308-Entrées!F307))</f>
        <v>-2</v>
      </c>
      <c r="BL280" s="32">
        <f>IF($BF280&gt;$Y$7,"",IF(AND($BF280=$Y$7,$BG280=23),"",Entrées!G308-Entrées!G307))</f>
        <v>419</v>
      </c>
      <c r="BM280" s="32">
        <f>IF($BF280&gt;$Y$7,"",IF(AND($BF280=$Y$7,$BG280=23),"",Entrées!H308-Entrées!H307))</f>
        <v>397.5</v>
      </c>
      <c r="BN280" s="32">
        <f>IF($BF280&gt;$Y$7,"",IF(AND($BF280=$Y$7,$BG280=23),"",Entrées!I308-Entrées!I307))</f>
        <v>572.5</v>
      </c>
      <c r="BO280" s="32">
        <f>IF($BF280&gt;$Y$7,"",IF(AND($BF280=$Y$7,$BG280=23),"",Entrées!J308-Entrées!J307))</f>
        <v>275.5</v>
      </c>
      <c r="BP280" s="32">
        <f>IF($BF280&gt;$Y$7,"",IF(AND($BF280=$Y$7,$BG280=23),"",Entrées!K308-Entrées!K307))</f>
        <v>8</v>
      </c>
      <c r="BQ280" s="32">
        <f>IF($BF280&gt;$Y$7,"",IF(AND($BF280=$Y$7,$BG280=23),"",Entrées!L308-Entrées!L307))</f>
        <v>1289.5</v>
      </c>
      <c r="BR280" s="32">
        <f>IF($BF280&gt;$Y$7,"",IF(AND($BF280=$Y$7,$BG280=23),"",Entrées!M308-Entrées!M307))</f>
        <v>931.5</v>
      </c>
      <c r="BS280" s="32">
        <f>IF($BF280&gt;$Y$7,"",IF(AND($BF280=$Y$7,$BG280=23),"",Entrées!N308-Entrées!N307))</f>
        <v>-3.5</v>
      </c>
      <c r="BT280" s="32">
        <f>IF($BF280&gt;$Y$7,"",IF(AND($BF280=$Y$7,$BG280=23),"",Entrées!O308-Entrées!O307))</f>
        <v>1847.5</v>
      </c>
      <c r="BU280" s="32">
        <f>IF($BF280&gt;$Y$7,"",IF(AND($BF280=$Y$7,$BG280=23),"",Entrées!P308-Entrées!P307))</f>
        <v>4.5</v>
      </c>
      <c r="BV280" s="32">
        <f>IF($BF280&gt;$Y$7,"",IF(AND($BF280=$Y$7,$BG280=23),"",Entrées!Q308-Entrées!Q307))</f>
        <v>512</v>
      </c>
      <c r="BW280" s="32">
        <f>IF($BF280&gt;$Y$7,"",IF(AND($BF280=$Y$7,$BG280=23),"",Entrées!R308-Entrées!R307))</f>
        <v>250</v>
      </c>
      <c r="BX280" s="32">
        <f>IF($BF280&gt;$Y$7,"",IF(AND($BF280=$Y$7,$BG280=23),"",Entrées!S308-Entrées!S307))</f>
        <v>1117</v>
      </c>
      <c r="BY280" s="32">
        <f>IF($BF280&gt;$Y$7,"",IF(AND($BF280=$Y$7,$BG280=23),"",Entrées!T308-Entrées!T307))</f>
        <v>-100</v>
      </c>
      <c r="BZ280" s="32">
        <f>IF($BF280&gt;$Y$7,"",IF(AND($BF280=$Y$7,$BG280=23),"",Entrées!U308-Entrées!U307))</f>
        <v>199</v>
      </c>
      <c r="CA280" s="32">
        <f>IF($BF280&gt;$Y$7,"",IF(AND($BF280=$Y$7,$BG280=23),"",Entrées!V308-Entrées!V307))</f>
        <v>42</v>
      </c>
      <c r="CB280" s="4"/>
      <c r="CC280" s="4"/>
      <c r="CD280" s="33">
        <f>IF($BF280&lt;=$Y$7,Entrées!J307/CD$2,"")</f>
        <v>0.56585526315789469</v>
      </c>
      <c r="CE280" s="33">
        <f>IF($BF280&lt;=$Y$7,Entrées!K307/CE$2,"")</f>
        <v>0</v>
      </c>
      <c r="CF280" s="11">
        <f t="shared" si="324"/>
        <v>7600</v>
      </c>
      <c r="CG280" s="11">
        <f t="shared" si="325"/>
        <v>4200</v>
      </c>
      <c r="CH280" s="52">
        <f t="shared" si="326"/>
        <v>0.26950009137426939</v>
      </c>
      <c r="CI280" s="52">
        <f t="shared" si="327"/>
        <v>0.11132787698412699</v>
      </c>
      <c r="CK280" s="11"/>
      <c r="CL280" s="11"/>
      <c r="CM280" s="11"/>
      <c r="CN280" s="11"/>
      <c r="CO280" s="11"/>
    </row>
    <row r="281" spans="1:93">
      <c r="B281" s="11">
        <f t="shared" si="331"/>
        <v>7600</v>
      </c>
      <c r="C281" s="11">
        <f t="shared" si="335"/>
        <v>8</v>
      </c>
      <c r="D281" s="27">
        <f t="shared" si="332"/>
        <v>11</v>
      </c>
      <c r="E281" s="28">
        <f ca="1">IF($D281&gt;$D$8,"",INDIRECT(ADDRESS(ROW(Entrées!$C$37)+($D281-1)*24+E$11,COLUMN(Entrées!$C$37)+($C281-1),4,TRUE,"Entrées")))</f>
        <v>4877</v>
      </c>
      <c r="F281" s="28">
        <f ca="1">IF($D281&gt;$D$8,"",INDIRECT(ADDRESS(ROW(Entrées!$C$37)+($D281-1)*24+F$11,COLUMN(Entrées!$C$37)+($C281-1),4,TRUE,"Entrées")))</f>
        <v>4949</v>
      </c>
      <c r="G281" s="28">
        <f ca="1">IF($D281&gt;$D$8,"",INDIRECT(ADDRESS(ROW(Entrées!$C$37)+($D281-1)*24+G$11,COLUMN(Entrées!$C$37)+($C281-1),4,TRUE,"Entrées")))</f>
        <v>4905</v>
      </c>
      <c r="H281" s="28">
        <f ca="1">IF($D281&gt;$D$8,"",INDIRECT(ADDRESS(ROW(Entrées!$C$37)+($D281-1)*24+H$11,COLUMN(Entrées!$C$37)+($C281-1),4,TRUE,"Entrées")))</f>
        <v>4637</v>
      </c>
      <c r="I281" s="28">
        <f ca="1">IF($D281&gt;$D$8,"",INDIRECT(ADDRESS(ROW(Entrées!$C$37)+($D281-1)*24+I$11,COLUMN(Entrées!$C$37)+($C281-1),4,TRUE,"Entrées")))</f>
        <v>4439.5</v>
      </c>
      <c r="J281" s="28">
        <f ca="1">IF($D281&gt;$D$8,"",INDIRECT(ADDRESS(ROW(Entrées!$C$37)+($D281-1)*24+J$11,COLUMN(Entrées!$C$37)+($C281-1),4,TRUE,"Entrées")))</f>
        <v>4453.5</v>
      </c>
      <c r="K281" s="28">
        <f ca="1">IF($D281&gt;$D$8,"",INDIRECT(ADDRESS(ROW(Entrées!$C$37)+($D281-1)*24+K$11,COLUMN(Entrées!$C$37)+($C281-1),4,TRUE,"Entrées")))</f>
        <v>4327.5</v>
      </c>
      <c r="L281" s="28">
        <f ca="1">IF($D281&gt;$D$8,"",INDIRECT(ADDRESS(ROW(Entrées!$C$37)+($D281-1)*24+L$11,COLUMN(Entrées!$C$37)+($C281-1),4,TRUE,"Entrées")))</f>
        <v>4201.5</v>
      </c>
      <c r="M281" s="28">
        <f ca="1">IF($D281&gt;$D$8,"",INDIRECT(ADDRESS(ROW(Entrées!$C$37)+($D281-1)*24+M$11,COLUMN(Entrées!$C$37)+($C281-1),4,TRUE,"Entrées")))</f>
        <v>3996.5</v>
      </c>
      <c r="N281" s="28">
        <f ca="1">IF($D281&gt;$D$8,"",INDIRECT(ADDRESS(ROW(Entrées!$C$37)+($D281-1)*24+N$11,COLUMN(Entrées!$C$37)+($C281-1),4,TRUE,"Entrées")))</f>
        <v>3680.5</v>
      </c>
      <c r="O281" s="28">
        <f ca="1">IF($D281&gt;$D$8,"",INDIRECT(ADDRESS(ROW(Entrées!$C$37)+($D281-1)*24+O$11,COLUMN(Entrées!$C$37)+($C281-1),4,TRUE,"Entrées")))</f>
        <v>3337.5</v>
      </c>
      <c r="P281" s="28">
        <f ca="1">IF($D281&gt;$D$8,"",INDIRECT(ADDRESS(ROW(Entrées!$C$37)+($D281-1)*24+P$11,COLUMN(Entrées!$C$37)+($C281-1),4,TRUE,"Entrées")))</f>
        <v>3054</v>
      </c>
      <c r="Q281" s="28">
        <f ca="1">IF($D281&gt;$D$8,"",INDIRECT(ADDRESS(ROW(Entrées!$C$37)+($D281-1)*24+Q$11,COLUMN(Entrées!$C$37)+($C281-1),4,TRUE,"Entrées")))</f>
        <v>2924</v>
      </c>
      <c r="R281" s="28">
        <f ca="1">IF($D281&gt;$D$8,"",INDIRECT(ADDRESS(ROW(Entrées!$C$37)+($D281-1)*24+R$11,COLUMN(Entrées!$C$37)+($C281-1),4,TRUE,"Entrées")))</f>
        <v>2670.5</v>
      </c>
      <c r="S281" s="28">
        <f ca="1">IF($D281&gt;$D$8,"",INDIRECT(ADDRESS(ROW(Entrées!$C$37)+($D281-1)*24+S$11,COLUMN(Entrées!$C$37)+($C281-1),4,TRUE,"Entrées")))</f>
        <v>2353</v>
      </c>
      <c r="T281" s="28">
        <f ca="1">IF($D281&gt;$D$8,"",INDIRECT(ADDRESS(ROW(Entrées!$C$37)+($D281-1)*24+T$11,COLUMN(Entrées!$C$37)+($C281-1),4,TRUE,"Entrées")))</f>
        <v>2190</v>
      </c>
      <c r="U281" s="28">
        <f ca="1">IF($D281&gt;$D$8,"",INDIRECT(ADDRESS(ROW(Entrées!$C$37)+($D281-1)*24+U$11,COLUMN(Entrées!$C$37)+($C281-1),4,TRUE,"Entrées")))</f>
        <v>2199.5</v>
      </c>
      <c r="V281" s="28">
        <f ca="1">IF($D281&gt;$D$8,"",INDIRECT(ADDRESS(ROW(Entrées!$C$37)+($D281-1)*24+V$11,COLUMN(Entrées!$C$37)+($C281-1),4,TRUE,"Entrées")))</f>
        <v>2034.5</v>
      </c>
      <c r="W281" s="28">
        <f ca="1">IF($D281&gt;$D$8,"",INDIRECT(ADDRESS(ROW(Entrées!$C$37)+($D281-1)*24+W$11,COLUMN(Entrées!$C$37)+($C281-1),4,TRUE,"Entrées")))</f>
        <v>1917.5</v>
      </c>
      <c r="X281" s="28">
        <f ca="1">IF($D281&gt;$D$8,"",INDIRECT(ADDRESS(ROW(Entrées!$C$37)+($D281-1)*24+X$11,COLUMN(Entrées!$C$37)+($C281-1),4,TRUE,"Entrées")))</f>
        <v>1845.5</v>
      </c>
      <c r="Y281" s="28">
        <f ca="1">IF($D281&gt;$D$8,"",INDIRECT(ADDRESS(ROW(Entrées!$C$37)+($D281-1)*24+Y$11,COLUMN(Entrées!$C$37)+($C281-1),4,TRUE,"Entrées")))</f>
        <v>2261.5</v>
      </c>
      <c r="Z281" s="28">
        <f ca="1">IF($D281&gt;$D$8,"",INDIRECT(ADDRESS(ROW(Entrées!$C$37)+($D281-1)*24+Z$11,COLUMN(Entrées!$C$37)+($C281-1),4,TRUE,"Entrées")))</f>
        <v>2484.5</v>
      </c>
      <c r="AA281" s="28">
        <f ca="1">IF($D281&gt;$D$8,"",INDIRECT(ADDRESS(ROW(Entrées!$C$37)+($D281-1)*24+AA$11,COLUMN(Entrées!$C$37)+($C281-1),4,TRUE,"Entrées")))</f>
        <v>2485</v>
      </c>
      <c r="AB281" s="28">
        <f ca="1">IF($D281&gt;$D$8,"",INDIRECT(ADDRESS(ROW(Entrées!$C$37)+($D281-1)*24+AB$11,COLUMN(Entrées!$C$37)+($C281-1),4,TRUE,"Entrées")))</f>
        <v>2919</v>
      </c>
      <c r="AC281" s="11"/>
      <c r="AD281" s="40">
        <f t="shared" ca="1" si="330"/>
        <v>3297.625</v>
      </c>
      <c r="AE281" s="40">
        <f t="shared" ca="1" si="333"/>
        <v>4949</v>
      </c>
      <c r="AF281" s="40">
        <f t="shared" ca="1" si="334"/>
        <v>1845.5</v>
      </c>
      <c r="AG281" s="4"/>
      <c r="AH281" s="11">
        <f>Entrées!A308</f>
        <v>12</v>
      </c>
      <c r="AI281" s="13">
        <f>Entrées!B308</f>
        <v>7</v>
      </c>
      <c r="AJ281" s="31">
        <f t="shared" ca="1" si="328"/>
        <v>55625.834722222207</v>
      </c>
      <c r="AK281" s="31">
        <f t="shared" ca="1" si="304"/>
        <v>55155.277777777781</v>
      </c>
      <c r="AL281" s="31">
        <f t="shared" ca="1" si="305"/>
        <v>55132.569444444431</v>
      </c>
      <c r="AM281" s="31">
        <f t="shared" ca="1" si="306"/>
        <v>439.35972222222233</v>
      </c>
      <c r="AN281" s="31">
        <f t="shared" ca="1" si="307"/>
        <v>2143.2847222222222</v>
      </c>
      <c r="AO281" s="31">
        <f t="shared" ca="1" si="308"/>
        <v>1711.4715277777773</v>
      </c>
      <c r="AP281" s="31">
        <f t="shared" ca="1" si="309"/>
        <v>43686.806944444448</v>
      </c>
      <c r="AQ281" s="31">
        <f t="shared" ca="1" si="310"/>
        <v>2048.2006944444447</v>
      </c>
      <c r="AR281" s="31">
        <f t="shared" ca="1" si="311"/>
        <v>467.57708333333329</v>
      </c>
      <c r="AS281" s="31">
        <f t="shared" ca="1" si="312"/>
        <v>9872.0041666666693</v>
      </c>
      <c r="AT281" s="31">
        <f t="shared" ca="1" si="313"/>
        <v>-752.91041666666672</v>
      </c>
      <c r="AU281" s="31">
        <f t="shared" ca="1" si="314"/>
        <v>580.30277777777769</v>
      </c>
      <c r="AV281" s="31">
        <f t="shared" ca="1" si="315"/>
        <v>-4570.3041666666659</v>
      </c>
      <c r="AW281" s="31">
        <f t="shared" ca="1" si="316"/>
        <v>53.39583333333335</v>
      </c>
      <c r="AX281" s="31">
        <f t="shared" ca="1" si="317"/>
        <v>1401.9361111111111</v>
      </c>
      <c r="AY281" s="31">
        <f t="shared" ca="1" si="318"/>
        <v>-1132.0805555555555</v>
      </c>
      <c r="AZ281" s="31">
        <f t="shared" ca="1" si="319"/>
        <v>-2177.1819444444441</v>
      </c>
      <c r="BA281" s="31">
        <f t="shared" ca="1" si="320"/>
        <v>644.8125</v>
      </c>
      <c r="BB281" s="31">
        <f t="shared" ca="1" si="321"/>
        <v>-1410.101388888889</v>
      </c>
      <c r="BC281" s="31">
        <f t="shared" ca="1" si="322"/>
        <v>-1800.2902777777781</v>
      </c>
      <c r="BF281" s="11">
        <f t="shared" si="323"/>
        <v>12</v>
      </c>
      <c r="BG281" s="11">
        <f t="shared" ref="BG281:BG344" si="336">AI281</f>
        <v>7</v>
      </c>
      <c r="BH281" s="32">
        <f>IF($BF281&gt;$Y$7,"",IF(AND($BF281=$Y$7,$BG281=23),"",Entrées!C309-Entrées!C308))</f>
        <v>2760.5</v>
      </c>
      <c r="BI281" s="32">
        <f>IF($BF281&gt;$Y$7,"",IF(AND($BF281=$Y$7,$BG281=23),"",Entrées!D309-Entrées!D308))</f>
        <v>3237.5</v>
      </c>
      <c r="BJ281" s="32">
        <f>IF($BF281&gt;$Y$7,"",IF(AND($BF281=$Y$7,$BG281=23),"",Entrées!E309-Entrées!E308))</f>
        <v>2525</v>
      </c>
      <c r="BK281" s="32">
        <f>IF($BF281&gt;$Y$7,"",IF(AND($BF281=$Y$7,$BG281=23),"",Entrées!F309-Entrées!F308))</f>
        <v>0</v>
      </c>
      <c r="BL281" s="32">
        <f>IF($BF281&gt;$Y$7,"",IF(AND($BF281=$Y$7,$BG281=23),"",Entrées!G309-Entrées!G308))</f>
        <v>-58.5</v>
      </c>
      <c r="BM281" s="32">
        <f>IF($BF281&gt;$Y$7,"",IF(AND($BF281=$Y$7,$BG281=23),"",Entrées!H309-Entrées!H308))</f>
        <v>123.5</v>
      </c>
      <c r="BN281" s="32">
        <f>IF($BF281&gt;$Y$7,"",IF(AND($BF281=$Y$7,$BG281=23),"",Entrées!I309-Entrées!I308))</f>
        <v>-62.5</v>
      </c>
      <c r="BO281" s="32">
        <f>IF($BF281&gt;$Y$7,"",IF(AND($BF281=$Y$7,$BG281=23),"",Entrées!J309-Entrées!J308))</f>
        <v>158.5</v>
      </c>
      <c r="BP281" s="32">
        <f>IF($BF281&gt;$Y$7,"",IF(AND($BF281=$Y$7,$BG281=23),"",Entrées!K309-Entrées!K308))</f>
        <v>136.5</v>
      </c>
      <c r="BQ281" s="32">
        <f>IF($BF281&gt;$Y$7,"",IF(AND($BF281=$Y$7,$BG281=23),"",Entrées!L309-Entrées!L308))</f>
        <v>1397</v>
      </c>
      <c r="BR281" s="32">
        <f>IF($BF281&gt;$Y$7,"",IF(AND($BF281=$Y$7,$BG281=23),"",Entrées!M309-Entrées!M308))</f>
        <v>8.5</v>
      </c>
      <c r="BS281" s="32">
        <f>IF($BF281&gt;$Y$7,"",IF(AND($BF281=$Y$7,$BG281=23),"",Entrées!N309-Entrées!N308))</f>
        <v>-13</v>
      </c>
      <c r="BT281" s="32">
        <f>IF($BF281&gt;$Y$7,"",IF(AND($BF281=$Y$7,$BG281=23),"",Entrées!O309-Entrées!O308))</f>
        <v>1070.5</v>
      </c>
      <c r="BU281" s="32">
        <f>IF($BF281&gt;$Y$7,"",IF(AND($BF281=$Y$7,$BG281=23),"",Entrées!P309-Entrées!P308))</f>
        <v>-2</v>
      </c>
      <c r="BV281" s="32">
        <f>IF($BF281&gt;$Y$7,"",IF(AND($BF281=$Y$7,$BG281=23),"",Entrées!Q309-Entrées!Q308))</f>
        <v>252</v>
      </c>
      <c r="BW281" s="32">
        <f>IF($BF281&gt;$Y$7,"",IF(AND($BF281=$Y$7,$BG281=23),"",Entrées!R309-Entrées!R308))</f>
        <v>180</v>
      </c>
      <c r="BX281" s="32">
        <f>IF($BF281&gt;$Y$7,"",IF(AND($BF281=$Y$7,$BG281=23),"",Entrées!S309-Entrées!S308))</f>
        <v>49</v>
      </c>
      <c r="BY281" s="32">
        <f>IF($BF281&gt;$Y$7,"",IF(AND($BF281=$Y$7,$BG281=23),"",Entrées!T309-Entrées!T308))</f>
        <v>0</v>
      </c>
      <c r="BZ281" s="32">
        <f>IF($BF281&gt;$Y$7,"",IF(AND($BF281=$Y$7,$BG281=23),"",Entrées!U309-Entrées!U308))</f>
        <v>-270</v>
      </c>
      <c r="CA281" s="32">
        <f>IF($BF281&gt;$Y$7,"",IF(AND($BF281=$Y$7,$BG281=23),"",Entrées!V309-Entrées!V308))</f>
        <v>118</v>
      </c>
      <c r="CD281" s="33">
        <f>IF($BF281&lt;=$Y$7,Entrées!J308/CD$2,"")</f>
        <v>0.6021052631578947</v>
      </c>
      <c r="CE281" s="33">
        <f>IF($BF281&lt;=$Y$7,Entrées!K308/CE$2,"")</f>
        <v>1.9047619047619048E-3</v>
      </c>
      <c r="CF281" s="11">
        <f t="shared" si="324"/>
        <v>7600</v>
      </c>
      <c r="CG281" s="11">
        <f t="shared" si="325"/>
        <v>4200</v>
      </c>
      <c r="CH281" s="52">
        <f t="shared" si="326"/>
        <v>0.26950009137426939</v>
      </c>
      <c r="CI281" s="52">
        <f t="shared" si="327"/>
        <v>0.11132787698412699</v>
      </c>
    </row>
    <row r="282" spans="1:93">
      <c r="B282" s="11">
        <f t="shared" si="331"/>
        <v>7600</v>
      </c>
      <c r="C282" s="11">
        <f t="shared" si="335"/>
        <v>8</v>
      </c>
      <c r="D282" s="27">
        <f t="shared" si="332"/>
        <v>12</v>
      </c>
      <c r="E282" s="28">
        <f ca="1">IF($D282&gt;$D$8,"",INDIRECT(ADDRESS(ROW(Entrées!$C$37)+($D282-1)*24+E$11,COLUMN(Entrées!$C$37)+($C282-1),4,TRUE,"Entrées")))</f>
        <v>3542</v>
      </c>
      <c r="F282" s="28">
        <f ca="1">IF($D282&gt;$D$8,"",INDIRECT(ADDRESS(ROW(Entrées!$C$37)+($D282-1)*24+F$11,COLUMN(Entrées!$C$37)+($C282-1),4,TRUE,"Entrées")))</f>
        <v>3875</v>
      </c>
      <c r="G282" s="28">
        <f ca="1">IF($D282&gt;$D$8,"",INDIRECT(ADDRESS(ROW(Entrées!$C$37)+($D282-1)*24+G$11,COLUMN(Entrées!$C$37)+($C282-1),4,TRUE,"Entrées")))</f>
        <v>4001.5</v>
      </c>
      <c r="H282" s="28">
        <f ca="1">IF($D282&gt;$D$8,"",INDIRECT(ADDRESS(ROW(Entrées!$C$37)+($D282-1)*24+H$11,COLUMN(Entrées!$C$37)+($C282-1),4,TRUE,"Entrées")))</f>
        <v>4054</v>
      </c>
      <c r="I282" s="28">
        <f ca="1">IF($D282&gt;$D$8,"",INDIRECT(ADDRESS(ROW(Entrées!$C$37)+($D282-1)*24+I$11,COLUMN(Entrées!$C$37)+($C282-1),4,TRUE,"Entrées")))</f>
        <v>4148.5</v>
      </c>
      <c r="J282" s="28">
        <f ca="1">IF($D282&gt;$D$8,"",INDIRECT(ADDRESS(ROW(Entrées!$C$37)+($D282-1)*24+J$11,COLUMN(Entrées!$C$37)+($C282-1),4,TRUE,"Entrées")))</f>
        <v>4206.5</v>
      </c>
      <c r="K282" s="28">
        <f ca="1">IF($D282&gt;$D$8,"",INDIRECT(ADDRESS(ROW(Entrées!$C$37)+($D282-1)*24+K$11,COLUMN(Entrées!$C$37)+($C282-1),4,TRUE,"Entrées")))</f>
        <v>4300.5</v>
      </c>
      <c r="L282" s="28">
        <f ca="1">IF($D282&gt;$D$8,"",INDIRECT(ADDRESS(ROW(Entrées!$C$37)+($D282-1)*24+L$11,COLUMN(Entrées!$C$37)+($C282-1),4,TRUE,"Entrées")))</f>
        <v>4576</v>
      </c>
      <c r="M282" s="28">
        <f ca="1">IF($D282&gt;$D$8,"",INDIRECT(ADDRESS(ROW(Entrées!$C$37)+($D282-1)*24+M$11,COLUMN(Entrées!$C$37)+($C282-1),4,TRUE,"Entrées")))</f>
        <v>4734.5</v>
      </c>
      <c r="N282" s="28">
        <f ca="1">IF($D282&gt;$D$8,"",INDIRECT(ADDRESS(ROW(Entrées!$C$37)+($D282-1)*24+N$11,COLUMN(Entrées!$C$37)+($C282-1),4,TRUE,"Entrées")))</f>
        <v>4840</v>
      </c>
      <c r="O282" s="28">
        <f ca="1">IF($D282&gt;$D$8,"",INDIRECT(ADDRESS(ROW(Entrées!$C$37)+($D282-1)*24+O$11,COLUMN(Entrées!$C$37)+($C282-1),4,TRUE,"Entrées")))</f>
        <v>5047</v>
      </c>
      <c r="P282" s="28">
        <f ca="1">IF($D282&gt;$D$8,"",INDIRECT(ADDRESS(ROW(Entrées!$C$37)+($D282-1)*24+P$11,COLUMN(Entrées!$C$37)+($C282-1),4,TRUE,"Entrées")))</f>
        <v>5092</v>
      </c>
      <c r="Q282" s="28">
        <f ca="1">IF($D282&gt;$D$8,"",INDIRECT(ADDRESS(ROW(Entrées!$C$37)+($D282-1)*24+Q$11,COLUMN(Entrées!$C$37)+($C282-1),4,TRUE,"Entrées")))</f>
        <v>5215</v>
      </c>
      <c r="R282" s="28">
        <f ca="1">IF($D282&gt;$D$8,"",INDIRECT(ADDRESS(ROW(Entrées!$C$37)+($D282-1)*24+R$11,COLUMN(Entrées!$C$37)+($C282-1),4,TRUE,"Entrées")))</f>
        <v>5341.5</v>
      </c>
      <c r="S282" s="28">
        <f ca="1">IF($D282&gt;$D$8,"",INDIRECT(ADDRESS(ROW(Entrées!$C$37)+($D282-1)*24+S$11,COLUMN(Entrées!$C$37)+($C282-1),4,TRUE,"Entrées")))</f>
        <v>5335.5</v>
      </c>
      <c r="T282" s="28">
        <f ca="1">IF($D282&gt;$D$8,"",INDIRECT(ADDRESS(ROW(Entrées!$C$37)+($D282-1)*24+T$11,COLUMN(Entrées!$C$37)+($C282-1),4,TRUE,"Entrées")))</f>
        <v>5279</v>
      </c>
      <c r="U282" s="28">
        <f ca="1">IF($D282&gt;$D$8,"",INDIRECT(ADDRESS(ROW(Entrées!$C$37)+($D282-1)*24+U$11,COLUMN(Entrées!$C$37)+($C282-1),4,TRUE,"Entrées")))</f>
        <v>5326</v>
      </c>
      <c r="V282" s="28">
        <f ca="1">IF($D282&gt;$D$8,"",INDIRECT(ADDRESS(ROW(Entrées!$C$37)+($D282-1)*24+V$11,COLUMN(Entrées!$C$37)+($C282-1),4,TRUE,"Entrées")))</f>
        <v>5279.5</v>
      </c>
      <c r="W282" s="28">
        <f ca="1">IF($D282&gt;$D$8,"",INDIRECT(ADDRESS(ROW(Entrées!$C$37)+($D282-1)*24+W$11,COLUMN(Entrées!$C$37)+($C282-1),4,TRUE,"Entrées")))</f>
        <v>4996</v>
      </c>
      <c r="X282" s="28">
        <f ca="1">IF($D282&gt;$D$8,"",INDIRECT(ADDRESS(ROW(Entrées!$C$37)+($D282-1)*24+X$11,COLUMN(Entrées!$C$37)+($C282-1),4,TRUE,"Entrées")))</f>
        <v>4593.5</v>
      </c>
      <c r="Y282" s="28">
        <f ca="1">IF($D282&gt;$D$8,"",INDIRECT(ADDRESS(ROW(Entrées!$C$37)+($D282-1)*24+Y$11,COLUMN(Entrées!$C$37)+($C282-1),4,TRUE,"Entrées")))</f>
        <v>4066</v>
      </c>
      <c r="Z282" s="28">
        <f ca="1">IF($D282&gt;$D$8,"",INDIRECT(ADDRESS(ROW(Entrées!$C$37)+($D282-1)*24+Z$11,COLUMN(Entrées!$C$37)+($C282-1),4,TRUE,"Entrées")))</f>
        <v>3582.5</v>
      </c>
      <c r="AA282" s="28">
        <f ca="1">IF($D282&gt;$D$8,"",INDIRECT(ADDRESS(ROW(Entrées!$C$37)+($D282-1)*24+AA$11,COLUMN(Entrées!$C$37)+($C282-1),4,TRUE,"Entrées")))</f>
        <v>3239</v>
      </c>
      <c r="AB282" s="28">
        <f ca="1">IF($D282&gt;$D$8,"",INDIRECT(ADDRESS(ROW(Entrées!$C$37)+($D282-1)*24+AB$11,COLUMN(Entrées!$C$37)+($C282-1),4,TRUE,"Entrées")))</f>
        <v>3016.5</v>
      </c>
      <c r="AC282" s="11"/>
      <c r="AD282" s="40">
        <f t="shared" ca="1" si="330"/>
        <v>4486.979166666667</v>
      </c>
      <c r="AE282" s="40">
        <f t="shared" ca="1" si="333"/>
        <v>5341.5</v>
      </c>
      <c r="AF282" s="40">
        <f t="shared" ca="1" si="334"/>
        <v>3016.5</v>
      </c>
      <c r="AG282" s="4"/>
      <c r="AH282" s="11">
        <f>Entrées!A309</f>
        <v>12</v>
      </c>
      <c r="AI282" s="13">
        <f>Entrées!B309</f>
        <v>8</v>
      </c>
      <c r="AJ282" s="31">
        <f t="shared" ca="1" si="328"/>
        <v>55625.834722222207</v>
      </c>
      <c r="AK282" s="31">
        <f t="shared" ca="1" si="304"/>
        <v>55155.277777777781</v>
      </c>
      <c r="AL282" s="31">
        <f t="shared" ca="1" si="305"/>
        <v>55132.569444444431</v>
      </c>
      <c r="AM282" s="31">
        <f t="shared" ca="1" si="306"/>
        <v>439.35972222222233</v>
      </c>
      <c r="AN282" s="31">
        <f t="shared" ca="1" si="307"/>
        <v>2143.2847222222222</v>
      </c>
      <c r="AO282" s="31">
        <f t="shared" ca="1" si="308"/>
        <v>1711.4715277777773</v>
      </c>
      <c r="AP282" s="31">
        <f t="shared" ca="1" si="309"/>
        <v>43686.806944444448</v>
      </c>
      <c r="AQ282" s="31">
        <f t="shared" ca="1" si="310"/>
        <v>2048.2006944444447</v>
      </c>
      <c r="AR282" s="31">
        <f t="shared" ca="1" si="311"/>
        <v>467.57708333333329</v>
      </c>
      <c r="AS282" s="31">
        <f t="shared" ca="1" si="312"/>
        <v>9872.0041666666693</v>
      </c>
      <c r="AT282" s="31">
        <f t="shared" ca="1" si="313"/>
        <v>-752.91041666666672</v>
      </c>
      <c r="AU282" s="31">
        <f t="shared" ca="1" si="314"/>
        <v>580.30277777777769</v>
      </c>
      <c r="AV282" s="31">
        <f t="shared" ca="1" si="315"/>
        <v>-4570.3041666666659</v>
      </c>
      <c r="AW282" s="31">
        <f t="shared" ca="1" si="316"/>
        <v>53.39583333333335</v>
      </c>
      <c r="AX282" s="31">
        <f t="shared" ca="1" si="317"/>
        <v>1401.9361111111111</v>
      </c>
      <c r="AY282" s="31">
        <f t="shared" ca="1" si="318"/>
        <v>-1132.0805555555555</v>
      </c>
      <c r="AZ282" s="31">
        <f t="shared" ca="1" si="319"/>
        <v>-2177.1819444444441</v>
      </c>
      <c r="BA282" s="31">
        <f t="shared" ca="1" si="320"/>
        <v>644.8125</v>
      </c>
      <c r="BB282" s="31">
        <f t="shared" ca="1" si="321"/>
        <v>-1410.101388888889</v>
      </c>
      <c r="BC282" s="31">
        <f t="shared" ca="1" si="322"/>
        <v>-1800.2902777777781</v>
      </c>
      <c r="BF282" s="11">
        <f t="shared" si="323"/>
        <v>12</v>
      </c>
      <c r="BG282" s="11">
        <f t="shared" si="336"/>
        <v>8</v>
      </c>
      <c r="BH282" s="32">
        <f>IF($BF282&gt;$Y$7,"",IF(AND($BF282=$Y$7,$BG282=23),"",Entrées!C310-Entrées!C309))</f>
        <v>1122.5</v>
      </c>
      <c r="BI282" s="32">
        <f>IF($BF282&gt;$Y$7,"",IF(AND($BF282=$Y$7,$BG282=23),"",Entrées!D310-Entrées!D309))</f>
        <v>1600</v>
      </c>
      <c r="BJ282" s="32">
        <f>IF($BF282&gt;$Y$7,"",IF(AND($BF282=$Y$7,$BG282=23),"",Entrées!E310-Entrées!E309))</f>
        <v>1050</v>
      </c>
      <c r="BK282" s="32">
        <f>IF($BF282&gt;$Y$7,"",IF(AND($BF282=$Y$7,$BG282=23),"",Entrées!F310-Entrées!F309))</f>
        <v>76</v>
      </c>
      <c r="BL282" s="32">
        <f>IF($BF282&gt;$Y$7,"",IF(AND($BF282=$Y$7,$BG282=23),"",Entrées!G310-Entrées!G309))</f>
        <v>-3</v>
      </c>
      <c r="BM282" s="32">
        <f>IF($BF282&gt;$Y$7,"",IF(AND($BF282=$Y$7,$BG282=23),"",Entrées!H310-Entrées!H309))</f>
        <v>164.5</v>
      </c>
      <c r="BN282" s="32">
        <f>IF($BF282&gt;$Y$7,"",IF(AND($BF282=$Y$7,$BG282=23),"",Entrées!I310-Entrées!I309))</f>
        <v>84</v>
      </c>
      <c r="BO282" s="32">
        <f>IF($BF282&gt;$Y$7,"",IF(AND($BF282=$Y$7,$BG282=23),"",Entrées!J310-Entrées!J309))</f>
        <v>105.5</v>
      </c>
      <c r="BP282" s="32">
        <f>IF($BF282&gt;$Y$7,"",IF(AND($BF282=$Y$7,$BG282=23),"",Entrées!K310-Entrées!K309))</f>
        <v>357</v>
      </c>
      <c r="BQ282" s="32">
        <f>IF($BF282&gt;$Y$7,"",IF(AND($BF282=$Y$7,$BG282=23),"",Entrées!L310-Entrées!L309))</f>
        <v>402.5</v>
      </c>
      <c r="BR282" s="32">
        <f>IF($BF282&gt;$Y$7,"",IF(AND($BF282=$Y$7,$BG282=23),"",Entrées!M310-Entrées!M309))</f>
        <v>8</v>
      </c>
      <c r="BS282" s="32">
        <f>IF($BF282&gt;$Y$7,"",IF(AND($BF282=$Y$7,$BG282=23),"",Entrées!N310-Entrées!N309))</f>
        <v>-4.5</v>
      </c>
      <c r="BT282" s="32">
        <f>IF($BF282&gt;$Y$7,"",IF(AND($BF282=$Y$7,$BG282=23),"",Entrées!O310-Entrées!O309))</f>
        <v>-67.5</v>
      </c>
      <c r="BU282" s="32">
        <f>IF($BF282&gt;$Y$7,"",IF(AND($BF282=$Y$7,$BG282=23),"",Entrées!P310-Entrées!P309))</f>
        <v>0.5</v>
      </c>
      <c r="BV282" s="32">
        <f>IF($BF282&gt;$Y$7,"",IF(AND($BF282=$Y$7,$BG282=23),"",Entrées!Q310-Entrées!Q309))</f>
        <v>153</v>
      </c>
      <c r="BW282" s="32">
        <f>IF($BF282&gt;$Y$7,"",IF(AND($BF282=$Y$7,$BG282=23),"",Entrées!R310-Entrées!R309))</f>
        <v>-575</v>
      </c>
      <c r="BX282" s="32">
        <f>IF($BF282&gt;$Y$7,"",IF(AND($BF282=$Y$7,$BG282=23),"",Entrées!S310-Entrées!S309))</f>
        <v>-315</v>
      </c>
      <c r="BY282" s="32">
        <f>IF($BF282&gt;$Y$7,"",IF(AND($BF282=$Y$7,$BG282=23),"",Entrées!T310-Entrées!T309))</f>
        <v>0</v>
      </c>
      <c r="BZ282" s="32">
        <f>IF($BF282&gt;$Y$7,"",IF(AND($BF282=$Y$7,$BG282=23),"",Entrées!U310-Entrées!U309))</f>
        <v>141</v>
      </c>
      <c r="CA282" s="32">
        <f>IF($BF282&gt;$Y$7,"",IF(AND($BF282=$Y$7,$BG282=23),"",Entrées!V310-Entrées!V309))</f>
        <v>106</v>
      </c>
      <c r="CD282" s="33">
        <f>IF($BF282&lt;=$Y$7,Entrées!J309/CD$2,"")</f>
        <v>0.62296052631578946</v>
      </c>
      <c r="CE282" s="33">
        <f>IF($BF282&lt;=$Y$7,Entrées!K309/CE$2,"")</f>
        <v>3.4404761904761903E-2</v>
      </c>
      <c r="CF282" s="11">
        <f t="shared" si="324"/>
        <v>7600</v>
      </c>
      <c r="CG282" s="11">
        <f t="shared" si="325"/>
        <v>4200</v>
      </c>
      <c r="CH282" s="52">
        <f t="shared" si="326"/>
        <v>0.26950009137426939</v>
      </c>
      <c r="CI282" s="52">
        <f t="shared" si="327"/>
        <v>0.11132787698412699</v>
      </c>
    </row>
    <row r="283" spans="1:93">
      <c r="B283" s="11">
        <f t="shared" si="331"/>
        <v>7600</v>
      </c>
      <c r="C283" s="11">
        <f t="shared" si="335"/>
        <v>8</v>
      </c>
      <c r="D283" s="27">
        <f t="shared" si="332"/>
        <v>13</v>
      </c>
      <c r="E283" s="28">
        <f ca="1">IF($D283&gt;$D$8,"",INDIRECT(ADDRESS(ROW(Entrées!$C$37)+($D283-1)*24+E$11,COLUMN(Entrées!$C$37)+($C283-1),4,TRUE,"Entrées")))</f>
        <v>2852.5</v>
      </c>
      <c r="F283" s="28">
        <f ca="1">IF($D283&gt;$D$8,"",INDIRECT(ADDRESS(ROW(Entrées!$C$37)+($D283-1)*24+F$11,COLUMN(Entrées!$C$37)+($C283-1),4,TRUE,"Entrées")))</f>
        <v>2714.5</v>
      </c>
      <c r="G283" s="28">
        <f ca="1">IF($D283&gt;$D$8,"",INDIRECT(ADDRESS(ROW(Entrées!$C$37)+($D283-1)*24+G$11,COLUMN(Entrées!$C$37)+($C283-1),4,TRUE,"Entrées")))</f>
        <v>2481.5</v>
      </c>
      <c r="H283" s="28">
        <f ca="1">IF($D283&gt;$D$8,"",INDIRECT(ADDRESS(ROW(Entrées!$C$37)+($D283-1)*24+H$11,COLUMN(Entrées!$C$37)+($C283-1),4,TRUE,"Entrées")))</f>
        <v>2298</v>
      </c>
      <c r="I283" s="28">
        <f ca="1">IF($D283&gt;$D$8,"",INDIRECT(ADDRESS(ROW(Entrées!$C$37)+($D283-1)*24+I$11,COLUMN(Entrées!$C$37)+($C283-1),4,TRUE,"Entrées")))</f>
        <v>2134.5</v>
      </c>
      <c r="J283" s="28">
        <f ca="1">IF($D283&gt;$D$8,"",INDIRECT(ADDRESS(ROW(Entrées!$C$37)+($D283-1)*24+J$11,COLUMN(Entrées!$C$37)+($C283-1),4,TRUE,"Entrées")))</f>
        <v>1891</v>
      </c>
      <c r="K283" s="28">
        <f ca="1">IF($D283&gt;$D$8,"",INDIRECT(ADDRESS(ROW(Entrées!$C$37)+($D283-1)*24+K$11,COLUMN(Entrées!$C$37)+($C283-1),4,TRUE,"Entrées")))</f>
        <v>1803</v>
      </c>
      <c r="L283" s="28">
        <f ca="1">IF($D283&gt;$D$8,"",INDIRECT(ADDRESS(ROW(Entrées!$C$37)+($D283-1)*24+L$11,COLUMN(Entrées!$C$37)+($C283-1),4,TRUE,"Entrées")))</f>
        <v>1889</v>
      </c>
      <c r="M283" s="28">
        <f ca="1">IF($D283&gt;$D$8,"",INDIRECT(ADDRESS(ROW(Entrées!$C$37)+($D283-1)*24+M$11,COLUMN(Entrées!$C$37)+($C283-1),4,TRUE,"Entrées")))</f>
        <v>1873.5</v>
      </c>
      <c r="N283" s="28">
        <f ca="1">IF($D283&gt;$D$8,"",INDIRECT(ADDRESS(ROW(Entrées!$C$37)+($D283-1)*24+N$11,COLUMN(Entrées!$C$37)+($C283-1),4,TRUE,"Entrées")))</f>
        <v>2048</v>
      </c>
      <c r="O283" s="28">
        <f ca="1">IF($D283&gt;$D$8,"",INDIRECT(ADDRESS(ROW(Entrées!$C$37)+($D283-1)*24+O$11,COLUMN(Entrées!$C$37)+($C283-1),4,TRUE,"Entrées")))</f>
        <v>2417</v>
      </c>
      <c r="P283" s="28">
        <f ca="1">IF($D283&gt;$D$8,"",INDIRECT(ADDRESS(ROW(Entrées!$C$37)+($D283-1)*24+P$11,COLUMN(Entrées!$C$37)+($C283-1),4,TRUE,"Entrées")))</f>
        <v>2496</v>
      </c>
      <c r="Q283" s="28">
        <f ca="1">IF($D283&gt;$D$8,"",INDIRECT(ADDRESS(ROW(Entrées!$C$37)+($D283-1)*24+Q$11,COLUMN(Entrées!$C$37)+($C283-1),4,TRUE,"Entrées")))</f>
        <v>2652.5</v>
      </c>
      <c r="R283" s="28">
        <f ca="1">IF($D283&gt;$D$8,"",INDIRECT(ADDRESS(ROW(Entrées!$C$37)+($D283-1)*24+R$11,COLUMN(Entrées!$C$37)+($C283-1),4,TRUE,"Entrées")))</f>
        <v>2819</v>
      </c>
      <c r="S283" s="28">
        <f ca="1">IF($D283&gt;$D$8,"",INDIRECT(ADDRESS(ROW(Entrées!$C$37)+($D283-1)*24+S$11,COLUMN(Entrées!$C$37)+($C283-1),4,TRUE,"Entrées")))</f>
        <v>2992</v>
      </c>
      <c r="T283" s="28">
        <f ca="1">IF($D283&gt;$D$8,"",INDIRECT(ADDRESS(ROW(Entrées!$C$37)+($D283-1)*24+T$11,COLUMN(Entrées!$C$37)+($C283-1),4,TRUE,"Entrées")))</f>
        <v>2987</v>
      </c>
      <c r="U283" s="28">
        <f ca="1">IF($D283&gt;$D$8,"",INDIRECT(ADDRESS(ROW(Entrées!$C$37)+($D283-1)*24+U$11,COLUMN(Entrées!$C$37)+($C283-1),4,TRUE,"Entrées")))</f>
        <v>3025.5</v>
      </c>
      <c r="V283" s="28">
        <f ca="1">IF($D283&gt;$D$8,"",INDIRECT(ADDRESS(ROW(Entrées!$C$37)+($D283-1)*24+V$11,COLUMN(Entrées!$C$37)+($C283-1),4,TRUE,"Entrées")))</f>
        <v>2878.5</v>
      </c>
      <c r="W283" s="28">
        <f ca="1">IF($D283&gt;$D$8,"",INDIRECT(ADDRESS(ROW(Entrées!$C$37)+($D283-1)*24+W$11,COLUMN(Entrées!$C$37)+($C283-1),4,TRUE,"Entrées")))</f>
        <v>2686</v>
      </c>
      <c r="X283" s="28">
        <f ca="1">IF($D283&gt;$D$8,"",INDIRECT(ADDRESS(ROW(Entrées!$C$37)+($D283-1)*24+X$11,COLUMN(Entrées!$C$37)+($C283-1),4,TRUE,"Entrées")))</f>
        <v>2494</v>
      </c>
      <c r="Y283" s="28">
        <f ca="1">IF($D283&gt;$D$8,"",INDIRECT(ADDRESS(ROW(Entrées!$C$37)+($D283-1)*24+Y$11,COLUMN(Entrées!$C$37)+($C283-1),4,TRUE,"Entrées")))</f>
        <v>2486</v>
      </c>
      <c r="Z283" s="28">
        <f ca="1">IF($D283&gt;$D$8,"",INDIRECT(ADDRESS(ROW(Entrées!$C$37)+($D283-1)*24+Z$11,COLUMN(Entrées!$C$37)+($C283-1),4,TRUE,"Entrées")))</f>
        <v>2565</v>
      </c>
      <c r="AA283" s="28">
        <f ca="1">IF($D283&gt;$D$8,"",INDIRECT(ADDRESS(ROW(Entrées!$C$37)+($D283-1)*24+AA$11,COLUMN(Entrées!$C$37)+($C283-1),4,TRUE,"Entrées")))</f>
        <v>2664</v>
      </c>
      <c r="AB283" s="28">
        <f ca="1">IF($D283&gt;$D$8,"",INDIRECT(ADDRESS(ROW(Entrées!$C$37)+($D283-1)*24+AB$11,COLUMN(Entrées!$C$37)+($C283-1),4,TRUE,"Entrées")))</f>
        <v>2664</v>
      </c>
      <c r="AC283" s="11"/>
      <c r="AD283" s="40">
        <f t="shared" ca="1" si="330"/>
        <v>2492.1666666666665</v>
      </c>
      <c r="AE283" s="40">
        <f t="shared" ca="1" si="333"/>
        <v>3025.5</v>
      </c>
      <c r="AF283" s="40">
        <f t="shared" ca="1" si="334"/>
        <v>1803</v>
      </c>
      <c r="AG283" s="4"/>
      <c r="AH283" s="11">
        <f>Entrées!A310</f>
        <v>12</v>
      </c>
      <c r="AI283" s="13">
        <f>Entrées!B310</f>
        <v>9</v>
      </c>
      <c r="AJ283" s="31">
        <f t="shared" ca="1" si="328"/>
        <v>55625.834722222207</v>
      </c>
      <c r="AK283" s="31">
        <f t="shared" ca="1" si="304"/>
        <v>55155.277777777781</v>
      </c>
      <c r="AL283" s="31">
        <f t="shared" ca="1" si="305"/>
        <v>55132.569444444431</v>
      </c>
      <c r="AM283" s="31">
        <f t="shared" ca="1" si="306"/>
        <v>439.35972222222233</v>
      </c>
      <c r="AN283" s="31">
        <f t="shared" ca="1" si="307"/>
        <v>2143.2847222222222</v>
      </c>
      <c r="AO283" s="31">
        <f t="shared" ca="1" si="308"/>
        <v>1711.4715277777773</v>
      </c>
      <c r="AP283" s="31">
        <f t="shared" ca="1" si="309"/>
        <v>43686.806944444448</v>
      </c>
      <c r="AQ283" s="31">
        <f t="shared" ca="1" si="310"/>
        <v>2048.2006944444447</v>
      </c>
      <c r="AR283" s="31">
        <f t="shared" ca="1" si="311"/>
        <v>467.57708333333329</v>
      </c>
      <c r="AS283" s="31">
        <f t="shared" ca="1" si="312"/>
        <v>9872.0041666666693</v>
      </c>
      <c r="AT283" s="31">
        <f t="shared" ca="1" si="313"/>
        <v>-752.91041666666672</v>
      </c>
      <c r="AU283" s="31">
        <f t="shared" ca="1" si="314"/>
        <v>580.30277777777769</v>
      </c>
      <c r="AV283" s="31">
        <f t="shared" ca="1" si="315"/>
        <v>-4570.3041666666659</v>
      </c>
      <c r="AW283" s="31">
        <f t="shared" ca="1" si="316"/>
        <v>53.39583333333335</v>
      </c>
      <c r="AX283" s="31">
        <f t="shared" ca="1" si="317"/>
        <v>1401.9361111111111</v>
      </c>
      <c r="AY283" s="31">
        <f t="shared" ca="1" si="318"/>
        <v>-1132.0805555555555</v>
      </c>
      <c r="AZ283" s="31">
        <f t="shared" ca="1" si="319"/>
        <v>-2177.1819444444441</v>
      </c>
      <c r="BA283" s="31">
        <f t="shared" ca="1" si="320"/>
        <v>644.8125</v>
      </c>
      <c r="BB283" s="31">
        <f t="shared" ca="1" si="321"/>
        <v>-1410.101388888889</v>
      </c>
      <c r="BC283" s="31">
        <f t="shared" ca="1" si="322"/>
        <v>-1800.2902777777781</v>
      </c>
      <c r="BD283" s="11"/>
      <c r="BE283" s="11"/>
      <c r="BF283" s="11">
        <f t="shared" si="323"/>
        <v>12</v>
      </c>
      <c r="BG283" s="11">
        <f t="shared" si="336"/>
        <v>9</v>
      </c>
      <c r="BH283" s="32">
        <f>IF($BF283&gt;$Y$7,"",IF(AND($BF283=$Y$7,$BG283=23),"",Entrées!C311-Entrées!C310))</f>
        <v>-349</v>
      </c>
      <c r="BI283" s="32">
        <f>IF($BF283&gt;$Y$7,"",IF(AND($BF283=$Y$7,$BG283=23),"",Entrées!D311-Entrées!D310))</f>
        <v>-425</v>
      </c>
      <c r="BJ283" s="32">
        <f>IF($BF283&gt;$Y$7,"",IF(AND($BF283=$Y$7,$BG283=23),"",Entrées!E311-Entrées!E310))</f>
        <v>-662.5</v>
      </c>
      <c r="BK283" s="32">
        <f>IF($BF283&gt;$Y$7,"",IF(AND($BF283=$Y$7,$BG283=23),"",Entrées!F311-Entrées!F310))</f>
        <v>91</v>
      </c>
      <c r="BL283" s="32">
        <f>IF($BF283&gt;$Y$7,"",IF(AND($BF283=$Y$7,$BG283=23),"",Entrées!G311-Entrées!G310))</f>
        <v>-185</v>
      </c>
      <c r="BM283" s="32">
        <f>IF($BF283&gt;$Y$7,"",IF(AND($BF283=$Y$7,$BG283=23),"",Entrées!H311-Entrées!H310))</f>
        <v>222</v>
      </c>
      <c r="BN283" s="32">
        <f>IF($BF283&gt;$Y$7,"",IF(AND($BF283=$Y$7,$BG283=23),"",Entrées!I311-Entrées!I310))</f>
        <v>-107</v>
      </c>
      <c r="BO283" s="32">
        <f>IF($BF283&gt;$Y$7,"",IF(AND($BF283=$Y$7,$BG283=23),"",Entrées!J311-Entrées!J310))</f>
        <v>207</v>
      </c>
      <c r="BP283" s="32">
        <f>IF($BF283&gt;$Y$7,"",IF(AND($BF283=$Y$7,$BG283=23),"",Entrées!K311-Entrées!K310))</f>
        <v>411</v>
      </c>
      <c r="BQ283" s="32">
        <f>IF($BF283&gt;$Y$7,"",IF(AND($BF283=$Y$7,$BG283=23),"",Entrées!L311-Entrées!L310))</f>
        <v>-394.5</v>
      </c>
      <c r="BR283" s="32">
        <f>IF($BF283&gt;$Y$7,"",IF(AND($BF283=$Y$7,$BG283=23),"",Entrées!M311-Entrées!M310))</f>
        <v>1</v>
      </c>
      <c r="BS283" s="32">
        <f>IF($BF283&gt;$Y$7,"",IF(AND($BF283=$Y$7,$BG283=23),"",Entrées!N311-Entrées!N310))</f>
        <v>-1</v>
      </c>
      <c r="BT283" s="32">
        <f>IF($BF283&gt;$Y$7,"",IF(AND($BF283=$Y$7,$BG283=23),"",Entrées!O311-Entrées!O310))</f>
        <v>-593</v>
      </c>
      <c r="BU283" s="32">
        <f>IF($BF283&gt;$Y$7,"",IF(AND($BF283=$Y$7,$BG283=23),"",Entrées!P311-Entrées!P310))</f>
        <v>-0.5</v>
      </c>
      <c r="BV283" s="32">
        <f>IF($BF283&gt;$Y$7,"",IF(AND($BF283=$Y$7,$BG283=23),"",Entrées!Q311-Entrées!Q310))</f>
        <v>-25</v>
      </c>
      <c r="BW283" s="32">
        <f>IF($BF283&gt;$Y$7,"",IF(AND($BF283=$Y$7,$BG283=23),"",Entrées!R311-Entrées!R310))</f>
        <v>-310</v>
      </c>
      <c r="BX283" s="32">
        <f>IF($BF283&gt;$Y$7,"",IF(AND($BF283=$Y$7,$BG283=23),"",Entrées!S311-Entrées!S310))</f>
        <v>-269</v>
      </c>
      <c r="BY283" s="32">
        <f>IF($BF283&gt;$Y$7,"",IF(AND($BF283=$Y$7,$BG283=23),"",Entrées!T311-Entrées!T310))</f>
        <v>0</v>
      </c>
      <c r="BZ283" s="32">
        <f>IF($BF283&gt;$Y$7,"",IF(AND($BF283=$Y$7,$BG283=23),"",Entrées!U311-Entrées!U310))</f>
        <v>173</v>
      </c>
      <c r="CA283" s="32">
        <f>IF($BF283&gt;$Y$7,"",IF(AND($BF283=$Y$7,$BG283=23),"",Entrées!V311-Entrées!V310))</f>
        <v>-345</v>
      </c>
      <c r="CB283" s="11"/>
      <c r="CD283" s="33">
        <f>IF($BF283&lt;=$Y$7,Entrées!J310/CD$2,"")</f>
        <v>0.63684210526315788</v>
      </c>
      <c r="CE283" s="33">
        <f>IF($BF283&lt;=$Y$7,Entrées!K310/CE$2,"")</f>
        <v>0.1194047619047619</v>
      </c>
      <c r="CF283" s="11">
        <f t="shared" si="324"/>
        <v>7600</v>
      </c>
      <c r="CG283" s="11">
        <f t="shared" si="325"/>
        <v>4200</v>
      </c>
      <c r="CH283" s="52">
        <f t="shared" si="326"/>
        <v>0.26950009137426939</v>
      </c>
      <c r="CI283" s="52">
        <f t="shared" si="327"/>
        <v>0.11132787698412699</v>
      </c>
      <c r="CK283" s="11"/>
      <c r="CL283" s="11"/>
      <c r="CM283" s="11"/>
      <c r="CN283" s="11"/>
      <c r="CO283" s="11"/>
    </row>
    <row r="284" spans="1:93">
      <c r="B284" s="11">
        <f t="shared" si="331"/>
        <v>7600</v>
      </c>
      <c r="C284" s="11">
        <f t="shared" si="335"/>
        <v>8</v>
      </c>
      <c r="D284" s="27">
        <f t="shared" si="332"/>
        <v>14</v>
      </c>
      <c r="E284" s="28">
        <f ca="1">IF($D284&gt;$D$8,"",INDIRECT(ADDRESS(ROW(Entrées!$C$37)+($D284-1)*24+E$11,COLUMN(Entrées!$C$37)+($C284-1),4,TRUE,"Entrées")))</f>
        <v>2673</v>
      </c>
      <c r="F284" s="28">
        <f ca="1">IF($D284&gt;$D$8,"",INDIRECT(ADDRESS(ROW(Entrées!$C$37)+($D284-1)*24+F$11,COLUMN(Entrées!$C$37)+($C284-1),4,TRUE,"Entrées")))</f>
        <v>2703.5</v>
      </c>
      <c r="G284" s="28">
        <f ca="1">IF($D284&gt;$D$8,"",INDIRECT(ADDRESS(ROW(Entrées!$C$37)+($D284-1)*24+G$11,COLUMN(Entrées!$C$37)+($C284-1),4,TRUE,"Entrées")))</f>
        <v>2711</v>
      </c>
      <c r="H284" s="28">
        <f ca="1">IF($D284&gt;$D$8,"",INDIRECT(ADDRESS(ROW(Entrées!$C$37)+($D284-1)*24+H$11,COLUMN(Entrées!$C$37)+($C284-1),4,TRUE,"Entrées")))</f>
        <v>2590</v>
      </c>
      <c r="I284" s="28">
        <f ca="1">IF($D284&gt;$D$8,"",INDIRECT(ADDRESS(ROW(Entrées!$C$37)+($D284-1)*24+I$11,COLUMN(Entrées!$C$37)+($C284-1),4,TRUE,"Entrées")))</f>
        <v>2497.5</v>
      </c>
      <c r="J284" s="28">
        <f ca="1">IF($D284&gt;$D$8,"",INDIRECT(ADDRESS(ROW(Entrées!$C$37)+($D284-1)*24+J$11,COLUMN(Entrées!$C$37)+($C284-1),4,TRUE,"Entrées")))</f>
        <v>2604</v>
      </c>
      <c r="K284" s="28">
        <f ca="1">IF($D284&gt;$D$8,"",INDIRECT(ADDRESS(ROW(Entrées!$C$37)+($D284-1)*24+K$11,COLUMN(Entrées!$C$37)+($C284-1),4,TRUE,"Entrées")))</f>
        <v>2677</v>
      </c>
      <c r="L284" s="28">
        <f ca="1">IF($D284&gt;$D$8,"",INDIRECT(ADDRESS(ROW(Entrées!$C$37)+($D284-1)*24+L$11,COLUMN(Entrées!$C$37)+($C284-1),4,TRUE,"Entrées")))</f>
        <v>2869</v>
      </c>
      <c r="M284" s="28">
        <f ca="1">IF($D284&gt;$D$8,"",INDIRECT(ADDRESS(ROW(Entrées!$C$37)+($D284-1)*24+M$11,COLUMN(Entrées!$C$37)+($C284-1),4,TRUE,"Entrées")))</f>
        <v>2934</v>
      </c>
      <c r="N284" s="28">
        <f ca="1">IF($D284&gt;$D$8,"",INDIRECT(ADDRESS(ROW(Entrées!$C$37)+($D284-1)*24+N$11,COLUMN(Entrées!$C$37)+($C284-1),4,TRUE,"Entrées")))</f>
        <v>2696</v>
      </c>
      <c r="O284" s="28">
        <f ca="1">IF($D284&gt;$D$8,"",INDIRECT(ADDRESS(ROW(Entrées!$C$37)+($D284-1)*24+O$11,COLUMN(Entrées!$C$37)+($C284-1),4,TRUE,"Entrées")))</f>
        <v>2476.5</v>
      </c>
      <c r="P284" s="28">
        <f ca="1">IF($D284&gt;$D$8,"",INDIRECT(ADDRESS(ROW(Entrées!$C$37)+($D284-1)*24+P$11,COLUMN(Entrées!$C$37)+($C284-1),4,TRUE,"Entrées")))</f>
        <v>2633</v>
      </c>
      <c r="Q284" s="28">
        <f ca="1">IF($D284&gt;$D$8,"",INDIRECT(ADDRESS(ROW(Entrées!$C$37)+($D284-1)*24+Q$11,COLUMN(Entrées!$C$37)+($C284-1),4,TRUE,"Entrées")))</f>
        <v>2972</v>
      </c>
      <c r="R284" s="28">
        <f ca="1">IF($D284&gt;$D$8,"",INDIRECT(ADDRESS(ROW(Entrées!$C$37)+($D284-1)*24+R$11,COLUMN(Entrées!$C$37)+($C284-1),4,TRUE,"Entrées")))</f>
        <v>3326</v>
      </c>
      <c r="S284" s="28">
        <f ca="1">IF($D284&gt;$D$8,"",INDIRECT(ADDRESS(ROW(Entrées!$C$37)+($D284-1)*24+S$11,COLUMN(Entrées!$C$37)+($C284-1),4,TRUE,"Entrées")))</f>
        <v>3580</v>
      </c>
      <c r="T284" s="28">
        <f ca="1">IF($D284&gt;$D$8,"",INDIRECT(ADDRESS(ROW(Entrées!$C$37)+($D284-1)*24+T$11,COLUMN(Entrées!$C$37)+($C284-1),4,TRUE,"Entrées")))</f>
        <v>3501.5</v>
      </c>
      <c r="U284" s="28">
        <f ca="1">IF($D284&gt;$D$8,"",INDIRECT(ADDRESS(ROW(Entrées!$C$37)+($D284-1)*24+U$11,COLUMN(Entrées!$C$37)+($C284-1),4,TRUE,"Entrées")))</f>
        <v>3280</v>
      </c>
      <c r="V284" s="28">
        <f ca="1">IF($D284&gt;$D$8,"",INDIRECT(ADDRESS(ROW(Entrées!$C$37)+($D284-1)*24+V$11,COLUMN(Entrées!$C$37)+($C284-1),4,TRUE,"Entrées")))</f>
        <v>2943.5</v>
      </c>
      <c r="W284" s="28">
        <f ca="1">IF($D284&gt;$D$8,"",INDIRECT(ADDRESS(ROW(Entrées!$C$37)+($D284-1)*24+W$11,COLUMN(Entrées!$C$37)+($C284-1),4,TRUE,"Entrées")))</f>
        <v>2549</v>
      </c>
      <c r="X284" s="28">
        <f ca="1">IF($D284&gt;$D$8,"",INDIRECT(ADDRESS(ROW(Entrées!$C$37)+($D284-1)*24+X$11,COLUMN(Entrées!$C$37)+($C284-1),4,TRUE,"Entrées")))</f>
        <v>2234.5</v>
      </c>
      <c r="Y284" s="28">
        <f ca="1">IF($D284&gt;$D$8,"",INDIRECT(ADDRESS(ROW(Entrées!$C$37)+($D284-1)*24+Y$11,COLUMN(Entrées!$C$37)+($C284-1),4,TRUE,"Entrées")))</f>
        <v>1966.5</v>
      </c>
      <c r="Z284" s="28">
        <f ca="1">IF($D284&gt;$D$8,"",INDIRECT(ADDRESS(ROW(Entrées!$C$37)+($D284-1)*24+Z$11,COLUMN(Entrées!$C$37)+($C284-1),4,TRUE,"Entrées")))</f>
        <v>2015.5</v>
      </c>
      <c r="AA284" s="28">
        <f ca="1">IF($D284&gt;$D$8,"",INDIRECT(ADDRESS(ROW(Entrées!$C$37)+($D284-1)*24+AA$11,COLUMN(Entrées!$C$37)+($C284-1),4,TRUE,"Entrées")))</f>
        <v>2215</v>
      </c>
      <c r="AB284" s="28">
        <f ca="1">IF($D284&gt;$D$8,"",INDIRECT(ADDRESS(ROW(Entrées!$C$37)+($D284-1)*24+AB$11,COLUMN(Entrées!$C$37)+($C284-1),4,TRUE,"Entrées")))</f>
        <v>2262.5</v>
      </c>
      <c r="AC284" s="11"/>
      <c r="AD284" s="40">
        <f t="shared" ca="1" si="330"/>
        <v>2704.6041666666665</v>
      </c>
      <c r="AE284" s="40">
        <f t="shared" ca="1" si="333"/>
        <v>3580</v>
      </c>
      <c r="AF284" s="40">
        <f t="shared" ca="1" si="334"/>
        <v>1966.5</v>
      </c>
      <c r="AG284" s="4"/>
      <c r="AH284" s="11">
        <f>Entrées!A311</f>
        <v>12</v>
      </c>
      <c r="AI284" s="13">
        <f>Entrées!B311</f>
        <v>10</v>
      </c>
      <c r="AJ284" s="31">
        <f t="shared" ca="1" si="328"/>
        <v>55625.834722222207</v>
      </c>
      <c r="AK284" s="31">
        <f t="shared" ca="1" si="304"/>
        <v>55155.277777777781</v>
      </c>
      <c r="AL284" s="31">
        <f t="shared" ca="1" si="305"/>
        <v>55132.569444444431</v>
      </c>
      <c r="AM284" s="31">
        <f t="shared" ca="1" si="306"/>
        <v>439.35972222222233</v>
      </c>
      <c r="AN284" s="31">
        <f t="shared" ca="1" si="307"/>
        <v>2143.2847222222222</v>
      </c>
      <c r="AO284" s="31">
        <f t="shared" ca="1" si="308"/>
        <v>1711.4715277777773</v>
      </c>
      <c r="AP284" s="31">
        <f t="shared" ca="1" si="309"/>
        <v>43686.806944444448</v>
      </c>
      <c r="AQ284" s="31">
        <f t="shared" ca="1" si="310"/>
        <v>2048.2006944444447</v>
      </c>
      <c r="AR284" s="31">
        <f t="shared" ca="1" si="311"/>
        <v>467.57708333333329</v>
      </c>
      <c r="AS284" s="31">
        <f t="shared" ca="1" si="312"/>
        <v>9872.0041666666693</v>
      </c>
      <c r="AT284" s="31">
        <f t="shared" ca="1" si="313"/>
        <v>-752.91041666666672</v>
      </c>
      <c r="AU284" s="31">
        <f t="shared" ca="1" si="314"/>
        <v>580.30277777777769</v>
      </c>
      <c r="AV284" s="31">
        <f t="shared" ca="1" si="315"/>
        <v>-4570.3041666666659</v>
      </c>
      <c r="AW284" s="31">
        <f t="shared" ca="1" si="316"/>
        <v>53.39583333333335</v>
      </c>
      <c r="AX284" s="31">
        <f t="shared" ca="1" si="317"/>
        <v>1401.9361111111111</v>
      </c>
      <c r="AY284" s="31">
        <f t="shared" ca="1" si="318"/>
        <v>-1132.0805555555555</v>
      </c>
      <c r="AZ284" s="31">
        <f t="shared" ca="1" si="319"/>
        <v>-2177.1819444444441</v>
      </c>
      <c r="BA284" s="31">
        <f t="shared" ca="1" si="320"/>
        <v>644.8125</v>
      </c>
      <c r="BB284" s="31">
        <f t="shared" ca="1" si="321"/>
        <v>-1410.101388888889</v>
      </c>
      <c r="BC284" s="31">
        <f t="shared" ca="1" si="322"/>
        <v>-1800.2902777777781</v>
      </c>
      <c r="BD284" s="11"/>
      <c r="BE284" s="11"/>
      <c r="BF284" s="11">
        <f t="shared" si="323"/>
        <v>12</v>
      </c>
      <c r="BG284" s="11">
        <f t="shared" si="336"/>
        <v>10</v>
      </c>
      <c r="BH284" s="32">
        <f>IF($BF284&gt;$Y$7,"",IF(AND($BF284=$Y$7,$BG284=23),"",Entrées!C312-Entrées!C311))</f>
        <v>-575.5</v>
      </c>
      <c r="BI284" s="32">
        <f>IF($BF284&gt;$Y$7,"",IF(AND($BF284=$Y$7,$BG284=23),"",Entrées!D312-Entrées!D311))</f>
        <v>-775</v>
      </c>
      <c r="BJ284" s="32">
        <f>IF($BF284&gt;$Y$7,"",IF(AND($BF284=$Y$7,$BG284=23),"",Entrées!E312-Entrées!E311))</f>
        <v>-825</v>
      </c>
      <c r="BK284" s="32">
        <f>IF($BF284&gt;$Y$7,"",IF(AND($BF284=$Y$7,$BG284=23),"",Entrées!F312-Entrées!F311))</f>
        <v>-163.5</v>
      </c>
      <c r="BL284" s="32">
        <f>IF($BF284&gt;$Y$7,"",IF(AND($BF284=$Y$7,$BG284=23),"",Entrées!G312-Entrées!G311))</f>
        <v>100</v>
      </c>
      <c r="BM284" s="32">
        <f>IF($BF284&gt;$Y$7,"",IF(AND($BF284=$Y$7,$BG284=23),"",Entrées!H312-Entrées!H311))</f>
        <v>-206</v>
      </c>
      <c r="BN284" s="32">
        <f>IF($BF284&gt;$Y$7,"",IF(AND($BF284=$Y$7,$BG284=23),"",Entrées!I312-Entrées!I311))</f>
        <v>-7</v>
      </c>
      <c r="BO284" s="32">
        <f>IF($BF284&gt;$Y$7,"",IF(AND($BF284=$Y$7,$BG284=23),"",Entrées!J312-Entrées!J311))</f>
        <v>45</v>
      </c>
      <c r="BP284" s="32">
        <f>IF($BF284&gt;$Y$7,"",IF(AND($BF284=$Y$7,$BG284=23),"",Entrées!K312-Entrées!K311))</f>
        <v>338</v>
      </c>
      <c r="BQ284" s="32">
        <f>IF($BF284&gt;$Y$7,"",IF(AND($BF284=$Y$7,$BG284=23),"",Entrées!L312-Entrées!L311))</f>
        <v>-95.5</v>
      </c>
      <c r="BR284" s="32">
        <f>IF($BF284&gt;$Y$7,"",IF(AND($BF284=$Y$7,$BG284=23),"",Entrées!M312-Entrées!M311))</f>
        <v>0</v>
      </c>
      <c r="BS284" s="32">
        <f>IF($BF284&gt;$Y$7,"",IF(AND($BF284=$Y$7,$BG284=23),"",Entrées!N312-Entrées!N311))</f>
        <v>3.5</v>
      </c>
      <c r="BT284" s="32">
        <f>IF($BF284&gt;$Y$7,"",IF(AND($BF284=$Y$7,$BG284=23),"",Entrées!O312-Entrées!O311))</f>
        <v>-589</v>
      </c>
      <c r="BU284" s="32">
        <f>IF($BF284&gt;$Y$7,"",IF(AND($BF284=$Y$7,$BG284=23),"",Entrées!P312-Entrées!P311))</f>
        <v>-1.5</v>
      </c>
      <c r="BV284" s="32">
        <f>IF($BF284&gt;$Y$7,"",IF(AND($BF284=$Y$7,$BG284=23),"",Entrées!Q312-Entrées!Q311))</f>
        <v>-54</v>
      </c>
      <c r="BW284" s="32">
        <f>IF($BF284&gt;$Y$7,"",IF(AND($BF284=$Y$7,$BG284=23),"",Entrées!R312-Entrées!R311))</f>
        <v>0</v>
      </c>
      <c r="BX284" s="32">
        <f>IF($BF284&gt;$Y$7,"",IF(AND($BF284=$Y$7,$BG284=23),"",Entrées!S312-Entrées!S311))</f>
        <v>18</v>
      </c>
      <c r="BY284" s="32">
        <f>IF($BF284&gt;$Y$7,"",IF(AND($BF284=$Y$7,$BG284=23),"",Entrées!T312-Entrées!T311))</f>
        <v>0</v>
      </c>
      <c r="BZ284" s="32">
        <f>IF($BF284&gt;$Y$7,"",IF(AND($BF284=$Y$7,$BG284=23),"",Entrées!U312-Entrées!U311))</f>
        <v>-221</v>
      </c>
      <c r="CA284" s="32">
        <f>IF($BF284&gt;$Y$7,"",IF(AND($BF284=$Y$7,$BG284=23),"",Entrées!V312-Entrées!V311))</f>
        <v>-61</v>
      </c>
      <c r="CB284" s="11"/>
      <c r="CD284" s="33">
        <f>IF($BF284&lt;=$Y$7,Entrées!J311/CD$2,"")</f>
        <v>0.6640789473684211</v>
      </c>
      <c r="CE284" s="33">
        <f>IF($BF284&lt;=$Y$7,Entrées!K311/CE$2,"")</f>
        <v>0.21726190476190477</v>
      </c>
      <c r="CF284" s="11">
        <f t="shared" si="324"/>
        <v>7600</v>
      </c>
      <c r="CG284" s="11">
        <f t="shared" si="325"/>
        <v>4200</v>
      </c>
      <c r="CH284" s="52">
        <f t="shared" si="326"/>
        <v>0.26950009137426939</v>
      </c>
      <c r="CI284" s="52">
        <f t="shared" si="327"/>
        <v>0.11132787698412699</v>
      </c>
      <c r="CK284" s="11"/>
      <c r="CL284" s="11"/>
      <c r="CM284" s="11"/>
      <c r="CN284" s="11"/>
      <c r="CO284" s="11"/>
    </row>
    <row r="285" spans="1:93">
      <c r="B285" s="11">
        <f t="shared" si="331"/>
        <v>7600</v>
      </c>
      <c r="C285" s="11">
        <f t="shared" si="335"/>
        <v>8</v>
      </c>
      <c r="D285" s="27">
        <f t="shared" si="332"/>
        <v>15</v>
      </c>
      <c r="E285" s="28">
        <f ca="1">IF($D285&gt;$D$8,"",INDIRECT(ADDRESS(ROW(Entrées!$C$37)+($D285-1)*24+E$11,COLUMN(Entrées!$C$37)+($C285-1),4,TRUE,"Entrées")))</f>
        <v>2319.5</v>
      </c>
      <c r="F285" s="28">
        <f ca="1">IF($D285&gt;$D$8,"",INDIRECT(ADDRESS(ROW(Entrées!$C$37)+($D285-1)*24+F$11,COLUMN(Entrées!$C$37)+($C285-1),4,TRUE,"Entrées")))</f>
        <v>2158</v>
      </c>
      <c r="G285" s="28">
        <f ca="1">IF($D285&gt;$D$8,"",INDIRECT(ADDRESS(ROW(Entrées!$C$37)+($D285-1)*24+G$11,COLUMN(Entrées!$C$37)+($C285-1),4,TRUE,"Entrées")))</f>
        <v>1942.5</v>
      </c>
      <c r="H285" s="28">
        <f ca="1">IF($D285&gt;$D$8,"",INDIRECT(ADDRESS(ROW(Entrées!$C$37)+($D285-1)*24+H$11,COLUMN(Entrées!$C$37)+($C285-1),4,TRUE,"Entrées")))</f>
        <v>1777</v>
      </c>
      <c r="I285" s="28">
        <f ca="1">IF($D285&gt;$D$8,"",INDIRECT(ADDRESS(ROW(Entrées!$C$37)+($D285-1)*24+I$11,COLUMN(Entrées!$C$37)+($C285-1),4,TRUE,"Entrées")))</f>
        <v>1639.5</v>
      </c>
      <c r="J285" s="28">
        <f ca="1">IF($D285&gt;$D$8,"",INDIRECT(ADDRESS(ROW(Entrées!$C$37)+($D285-1)*24+J$11,COLUMN(Entrées!$C$37)+($C285-1),4,TRUE,"Entrées")))</f>
        <v>1620.5</v>
      </c>
      <c r="K285" s="28">
        <f ca="1">IF($D285&gt;$D$8,"",INDIRECT(ADDRESS(ROW(Entrées!$C$37)+($D285-1)*24+K$11,COLUMN(Entrées!$C$37)+($C285-1),4,TRUE,"Entrées")))</f>
        <v>1530.5</v>
      </c>
      <c r="L285" s="28">
        <f ca="1">IF($D285&gt;$D$8,"",INDIRECT(ADDRESS(ROW(Entrées!$C$37)+($D285-1)*24+L$11,COLUMN(Entrées!$C$37)+($C285-1),4,TRUE,"Entrées")))</f>
        <v>1497</v>
      </c>
      <c r="M285" s="28">
        <f ca="1">IF($D285&gt;$D$8,"",INDIRECT(ADDRESS(ROW(Entrées!$C$37)+($D285-1)*24+M$11,COLUMN(Entrées!$C$37)+($C285-1),4,TRUE,"Entrées")))</f>
        <v>1409.5</v>
      </c>
      <c r="N285" s="28">
        <f ca="1">IF($D285&gt;$D$8,"",INDIRECT(ADDRESS(ROW(Entrées!$C$37)+($D285-1)*24+N$11,COLUMN(Entrées!$C$37)+($C285-1),4,TRUE,"Entrées")))</f>
        <v>1044.5</v>
      </c>
      <c r="O285" s="28">
        <f ca="1">IF($D285&gt;$D$8,"",INDIRECT(ADDRESS(ROW(Entrées!$C$37)+($D285-1)*24+O$11,COLUMN(Entrées!$C$37)+($C285-1),4,TRUE,"Entrées")))</f>
        <v>829.5</v>
      </c>
      <c r="P285" s="28">
        <f ca="1">IF($D285&gt;$D$8,"",INDIRECT(ADDRESS(ROW(Entrées!$C$37)+($D285-1)*24+P$11,COLUMN(Entrées!$C$37)+($C285-1),4,TRUE,"Entrées")))</f>
        <v>648.5</v>
      </c>
      <c r="Q285" s="28">
        <f ca="1">IF($D285&gt;$D$8,"",INDIRECT(ADDRESS(ROW(Entrées!$C$37)+($D285-1)*24+Q$11,COLUMN(Entrées!$C$37)+($C285-1),4,TRUE,"Entrées")))</f>
        <v>510.5</v>
      </c>
      <c r="R285" s="28">
        <f ca="1">IF($D285&gt;$D$8,"",INDIRECT(ADDRESS(ROW(Entrées!$C$37)+($D285-1)*24+R$11,COLUMN(Entrées!$C$37)+($C285-1),4,TRUE,"Entrées")))</f>
        <v>473</v>
      </c>
      <c r="S285" s="28">
        <f ca="1">IF($D285&gt;$D$8,"",INDIRECT(ADDRESS(ROW(Entrées!$C$37)+($D285-1)*24+S$11,COLUMN(Entrées!$C$37)+($C285-1),4,TRUE,"Entrées")))</f>
        <v>444.5</v>
      </c>
      <c r="T285" s="28">
        <f ca="1">IF($D285&gt;$D$8,"",INDIRECT(ADDRESS(ROW(Entrées!$C$37)+($D285-1)*24+T$11,COLUMN(Entrées!$C$37)+($C285-1),4,TRUE,"Entrées")))</f>
        <v>429</v>
      </c>
      <c r="U285" s="28">
        <f ca="1">IF($D285&gt;$D$8,"",INDIRECT(ADDRESS(ROW(Entrées!$C$37)+($D285-1)*24+U$11,COLUMN(Entrées!$C$37)+($C285-1),4,TRUE,"Entrées")))</f>
        <v>510.5</v>
      </c>
      <c r="V285" s="28">
        <f ca="1">IF($D285&gt;$D$8,"",INDIRECT(ADDRESS(ROW(Entrées!$C$37)+($D285-1)*24+V$11,COLUMN(Entrées!$C$37)+($C285-1),4,TRUE,"Entrées")))</f>
        <v>530</v>
      </c>
      <c r="W285" s="28">
        <f ca="1">IF($D285&gt;$D$8,"",INDIRECT(ADDRESS(ROW(Entrées!$C$37)+($D285-1)*24+W$11,COLUMN(Entrées!$C$37)+($C285-1),4,TRUE,"Entrées")))</f>
        <v>550.5</v>
      </c>
      <c r="X285" s="28">
        <f ca="1">IF($D285&gt;$D$8,"",INDIRECT(ADDRESS(ROW(Entrées!$C$37)+($D285-1)*24+X$11,COLUMN(Entrées!$C$37)+($C285-1),4,TRUE,"Entrées")))</f>
        <v>572</v>
      </c>
      <c r="Y285" s="28">
        <f ca="1">IF($D285&gt;$D$8,"",INDIRECT(ADDRESS(ROW(Entrées!$C$37)+($D285-1)*24+Y$11,COLUMN(Entrées!$C$37)+($C285-1),4,TRUE,"Entrées")))</f>
        <v>528</v>
      </c>
      <c r="Z285" s="28">
        <f ca="1">IF($D285&gt;$D$8,"",INDIRECT(ADDRESS(ROW(Entrées!$C$37)+($D285-1)*24+Z$11,COLUMN(Entrées!$C$37)+($C285-1),4,TRUE,"Entrées")))</f>
        <v>541</v>
      </c>
      <c r="AA285" s="28">
        <f ca="1">IF($D285&gt;$D$8,"",INDIRECT(ADDRESS(ROW(Entrées!$C$37)+($D285-1)*24+AA$11,COLUMN(Entrées!$C$37)+($C285-1),4,TRUE,"Entrées")))</f>
        <v>542.5</v>
      </c>
      <c r="AB285" s="28">
        <f ca="1">IF($D285&gt;$D$8,"",INDIRECT(ADDRESS(ROW(Entrées!$C$37)+($D285-1)*24+AB$11,COLUMN(Entrées!$C$37)+($C285-1),4,TRUE,"Entrées")))</f>
        <v>615</v>
      </c>
      <c r="AC285" s="11"/>
      <c r="AD285" s="40">
        <f t="shared" ca="1" si="330"/>
        <v>1027.625</v>
      </c>
      <c r="AE285" s="40">
        <f t="shared" ca="1" si="333"/>
        <v>2319.5</v>
      </c>
      <c r="AF285" s="40">
        <f t="shared" ca="1" si="334"/>
        <v>429</v>
      </c>
      <c r="AG285" s="4"/>
      <c r="AH285" s="11">
        <f>Entrées!A312</f>
        <v>12</v>
      </c>
      <c r="AI285" s="13">
        <f>Entrées!B312</f>
        <v>11</v>
      </c>
      <c r="AJ285" s="31">
        <f t="shared" ca="1" si="328"/>
        <v>55625.834722222207</v>
      </c>
      <c r="AK285" s="31">
        <f t="shared" ca="1" si="304"/>
        <v>55155.277777777781</v>
      </c>
      <c r="AL285" s="31">
        <f t="shared" ca="1" si="305"/>
        <v>55132.569444444431</v>
      </c>
      <c r="AM285" s="31">
        <f t="shared" ca="1" si="306"/>
        <v>439.35972222222233</v>
      </c>
      <c r="AN285" s="31">
        <f t="shared" ca="1" si="307"/>
        <v>2143.2847222222222</v>
      </c>
      <c r="AO285" s="31">
        <f t="shared" ca="1" si="308"/>
        <v>1711.4715277777773</v>
      </c>
      <c r="AP285" s="31">
        <f t="shared" ca="1" si="309"/>
        <v>43686.806944444448</v>
      </c>
      <c r="AQ285" s="31">
        <f t="shared" ca="1" si="310"/>
        <v>2048.2006944444447</v>
      </c>
      <c r="AR285" s="31">
        <f t="shared" ca="1" si="311"/>
        <v>467.57708333333329</v>
      </c>
      <c r="AS285" s="31">
        <f t="shared" ca="1" si="312"/>
        <v>9872.0041666666693</v>
      </c>
      <c r="AT285" s="31">
        <f t="shared" ca="1" si="313"/>
        <v>-752.91041666666672</v>
      </c>
      <c r="AU285" s="31">
        <f t="shared" ca="1" si="314"/>
        <v>580.30277777777769</v>
      </c>
      <c r="AV285" s="31">
        <f t="shared" ca="1" si="315"/>
        <v>-4570.3041666666659</v>
      </c>
      <c r="AW285" s="31">
        <f t="shared" ca="1" si="316"/>
        <v>53.39583333333335</v>
      </c>
      <c r="AX285" s="31">
        <f t="shared" ca="1" si="317"/>
        <v>1401.9361111111111</v>
      </c>
      <c r="AY285" s="31">
        <f t="shared" ca="1" si="318"/>
        <v>-1132.0805555555555</v>
      </c>
      <c r="AZ285" s="31">
        <f t="shared" ca="1" si="319"/>
        <v>-2177.1819444444441</v>
      </c>
      <c r="BA285" s="31">
        <f t="shared" ca="1" si="320"/>
        <v>644.8125</v>
      </c>
      <c r="BB285" s="31">
        <f t="shared" ca="1" si="321"/>
        <v>-1410.101388888889</v>
      </c>
      <c r="BC285" s="31">
        <f t="shared" ca="1" si="322"/>
        <v>-1800.2902777777781</v>
      </c>
      <c r="BD285" s="11"/>
      <c r="BE285" s="11"/>
      <c r="BF285" s="11">
        <f t="shared" si="323"/>
        <v>12</v>
      </c>
      <c r="BG285" s="11">
        <f t="shared" si="336"/>
        <v>11</v>
      </c>
      <c r="BH285" s="32">
        <f>IF($BF285&gt;$Y$7,"",IF(AND($BF285=$Y$7,$BG285=23),"",Entrées!C313-Entrées!C312))</f>
        <v>-547.5</v>
      </c>
      <c r="BI285" s="32">
        <f>IF($BF285&gt;$Y$7,"",IF(AND($BF285=$Y$7,$BG285=23),"",Entrées!D313-Entrées!D312))</f>
        <v>-812.5</v>
      </c>
      <c r="BJ285" s="32">
        <f>IF($BF285&gt;$Y$7,"",IF(AND($BF285=$Y$7,$BG285=23),"",Entrées!E313-Entrées!E312))</f>
        <v>-537.5</v>
      </c>
      <c r="BK285" s="32">
        <f>IF($BF285&gt;$Y$7,"",IF(AND($BF285=$Y$7,$BG285=23),"",Entrées!F313-Entrées!F312))</f>
        <v>-0.5</v>
      </c>
      <c r="BL285" s="32">
        <f>IF($BF285&gt;$Y$7,"",IF(AND($BF285=$Y$7,$BG285=23),"",Entrées!G313-Entrées!G312))</f>
        <v>-128.5</v>
      </c>
      <c r="BM285" s="32">
        <f>IF($BF285&gt;$Y$7,"",IF(AND($BF285=$Y$7,$BG285=23),"",Entrées!H313-Entrées!H312))</f>
        <v>-49.5</v>
      </c>
      <c r="BN285" s="32">
        <f>IF($BF285&gt;$Y$7,"",IF(AND($BF285=$Y$7,$BG285=23),"",Entrées!I313-Entrées!I312))</f>
        <v>-222</v>
      </c>
      <c r="BO285" s="32">
        <f>IF($BF285&gt;$Y$7,"",IF(AND($BF285=$Y$7,$BG285=23),"",Entrées!J313-Entrées!J312))</f>
        <v>123</v>
      </c>
      <c r="BP285" s="32">
        <f>IF($BF285&gt;$Y$7,"",IF(AND($BF285=$Y$7,$BG285=23),"",Entrées!K313-Entrées!K312))</f>
        <v>304.5</v>
      </c>
      <c r="BQ285" s="32">
        <f>IF($BF285&gt;$Y$7,"",IF(AND($BF285=$Y$7,$BG285=23),"",Entrées!L313-Entrées!L312))</f>
        <v>-397.5</v>
      </c>
      <c r="BR285" s="32">
        <f>IF($BF285&gt;$Y$7,"",IF(AND($BF285=$Y$7,$BG285=23),"",Entrées!M313-Entrées!M312))</f>
        <v>-3.5</v>
      </c>
      <c r="BS285" s="32">
        <f>IF($BF285&gt;$Y$7,"",IF(AND($BF285=$Y$7,$BG285=23),"",Entrées!N313-Entrées!N312))</f>
        <v>7</v>
      </c>
      <c r="BT285" s="32">
        <f>IF($BF285&gt;$Y$7,"",IF(AND($BF285=$Y$7,$BG285=23),"",Entrées!O313-Entrées!O312))</f>
        <v>-181.5</v>
      </c>
      <c r="BU285" s="32">
        <f>IF($BF285&gt;$Y$7,"",IF(AND($BF285=$Y$7,$BG285=23),"",Entrées!P313-Entrées!P312))</f>
        <v>-2</v>
      </c>
      <c r="BV285" s="32">
        <f>IF($BF285&gt;$Y$7,"",IF(AND($BF285=$Y$7,$BG285=23),"",Entrées!Q313-Entrées!Q312))</f>
        <v>-231</v>
      </c>
      <c r="BW285" s="32">
        <f>IF($BF285&gt;$Y$7,"",IF(AND($BF285=$Y$7,$BG285=23),"",Entrées!R313-Entrées!R312))</f>
        <v>0</v>
      </c>
      <c r="BX285" s="32">
        <f>IF($BF285&gt;$Y$7,"",IF(AND($BF285=$Y$7,$BG285=23),"",Entrées!S313-Entrées!S312))</f>
        <v>-405</v>
      </c>
      <c r="BY285" s="32">
        <f>IF($BF285&gt;$Y$7,"",IF(AND($BF285=$Y$7,$BG285=23),"",Entrées!T313-Entrées!T312))</f>
        <v>0</v>
      </c>
      <c r="BZ285" s="32">
        <f>IF($BF285&gt;$Y$7,"",IF(AND($BF285=$Y$7,$BG285=23),"",Entrées!U313-Entrées!U312))</f>
        <v>339</v>
      </c>
      <c r="CA285" s="32">
        <f>IF($BF285&gt;$Y$7,"",IF(AND($BF285=$Y$7,$BG285=23),"",Entrées!V313-Entrées!V312))</f>
        <v>393</v>
      </c>
      <c r="CB285" s="11"/>
      <c r="CD285" s="33">
        <f>IF($BF285&lt;=$Y$7,Entrées!J312/CD$2,"")</f>
        <v>0.67</v>
      </c>
      <c r="CE285" s="33">
        <f>IF($BF285&lt;=$Y$7,Entrées!K312/CE$2,"")</f>
        <v>0.29773809523809525</v>
      </c>
      <c r="CF285" s="11">
        <f t="shared" si="324"/>
        <v>7600</v>
      </c>
      <c r="CG285" s="11">
        <f t="shared" si="325"/>
        <v>4200</v>
      </c>
      <c r="CH285" s="52">
        <f t="shared" si="326"/>
        <v>0.26950009137426939</v>
      </c>
      <c r="CI285" s="52">
        <f t="shared" si="327"/>
        <v>0.11132787698412699</v>
      </c>
      <c r="CK285" s="11"/>
      <c r="CL285" s="11"/>
      <c r="CM285" s="11"/>
      <c r="CN285" s="11"/>
      <c r="CO285" s="11"/>
    </row>
    <row r="286" spans="1:93">
      <c r="B286" s="11">
        <f t="shared" si="331"/>
        <v>7600</v>
      </c>
      <c r="C286" s="11">
        <f t="shared" si="335"/>
        <v>8</v>
      </c>
      <c r="D286" s="27">
        <f t="shared" si="332"/>
        <v>16</v>
      </c>
      <c r="E286" s="28">
        <f ca="1">IF($D286&gt;$D$8,"",INDIRECT(ADDRESS(ROW(Entrées!$C$37)+($D286-1)*24+E$11,COLUMN(Entrées!$C$37)+($C286-1),4,TRUE,"Entrées")))</f>
        <v>694</v>
      </c>
      <c r="F286" s="28">
        <f ca="1">IF($D286&gt;$D$8,"",INDIRECT(ADDRESS(ROW(Entrées!$C$37)+($D286-1)*24+F$11,COLUMN(Entrées!$C$37)+($C286-1),4,TRUE,"Entrées")))</f>
        <v>834.5</v>
      </c>
      <c r="G286" s="28">
        <f ca="1">IF($D286&gt;$D$8,"",INDIRECT(ADDRESS(ROW(Entrées!$C$37)+($D286-1)*24+G$11,COLUMN(Entrées!$C$37)+($C286-1),4,TRUE,"Entrées")))</f>
        <v>1068.5</v>
      </c>
      <c r="H286" s="28">
        <f ca="1">IF($D286&gt;$D$8,"",INDIRECT(ADDRESS(ROW(Entrées!$C$37)+($D286-1)*24+H$11,COLUMN(Entrées!$C$37)+($C286-1),4,TRUE,"Entrées")))</f>
        <v>1191</v>
      </c>
      <c r="I286" s="28">
        <f ca="1">IF($D286&gt;$D$8,"",INDIRECT(ADDRESS(ROW(Entrées!$C$37)+($D286-1)*24+I$11,COLUMN(Entrées!$C$37)+($C286-1),4,TRUE,"Entrées")))</f>
        <v>1368</v>
      </c>
      <c r="J286" s="28">
        <f ca="1">IF($D286&gt;$D$8,"",INDIRECT(ADDRESS(ROW(Entrées!$C$37)+($D286-1)*24+J$11,COLUMN(Entrées!$C$37)+($C286-1),4,TRUE,"Entrées")))</f>
        <v>1339.5</v>
      </c>
      <c r="K286" s="28">
        <f ca="1">IF($D286&gt;$D$8,"",INDIRECT(ADDRESS(ROW(Entrées!$C$37)+($D286-1)*24+K$11,COLUMN(Entrées!$C$37)+($C286-1),4,TRUE,"Entrées")))</f>
        <v>1379.5</v>
      </c>
      <c r="L286" s="28">
        <f ca="1">IF($D286&gt;$D$8,"",INDIRECT(ADDRESS(ROW(Entrées!$C$37)+($D286-1)*24+L$11,COLUMN(Entrées!$C$37)+($C286-1),4,TRUE,"Entrées")))</f>
        <v>1519.5</v>
      </c>
      <c r="M286" s="28">
        <f ca="1">IF($D286&gt;$D$8,"",INDIRECT(ADDRESS(ROW(Entrées!$C$37)+($D286-1)*24+M$11,COLUMN(Entrées!$C$37)+($C286-1),4,TRUE,"Entrées")))</f>
        <v>1483</v>
      </c>
      <c r="N286" s="28">
        <f ca="1">IF($D286&gt;$D$8,"",INDIRECT(ADDRESS(ROW(Entrées!$C$37)+($D286-1)*24+N$11,COLUMN(Entrées!$C$37)+($C286-1),4,TRUE,"Entrées")))</f>
        <v>1303.5</v>
      </c>
      <c r="O286" s="28">
        <f ca="1">IF($D286&gt;$D$8,"",INDIRECT(ADDRESS(ROW(Entrées!$C$37)+($D286-1)*24+O$11,COLUMN(Entrées!$C$37)+($C286-1),4,TRUE,"Entrées")))</f>
        <v>1253</v>
      </c>
      <c r="P286" s="28">
        <f ca="1">IF($D286&gt;$D$8,"",INDIRECT(ADDRESS(ROW(Entrées!$C$37)+($D286-1)*24+P$11,COLUMN(Entrées!$C$37)+($C286-1),4,TRUE,"Entrées")))</f>
        <v>1449.5</v>
      </c>
      <c r="Q286" s="28">
        <f ca="1">IF($D286&gt;$D$8,"",INDIRECT(ADDRESS(ROW(Entrées!$C$37)+($D286-1)*24+Q$11,COLUMN(Entrées!$C$37)+($C286-1),4,TRUE,"Entrées")))</f>
        <v>1570</v>
      </c>
      <c r="R286" s="28">
        <f ca="1">IF($D286&gt;$D$8,"",INDIRECT(ADDRESS(ROW(Entrées!$C$37)+($D286-1)*24+R$11,COLUMN(Entrées!$C$37)+($C286-1),4,TRUE,"Entrées")))</f>
        <v>1786</v>
      </c>
      <c r="S286" s="28">
        <f ca="1">IF($D286&gt;$D$8,"",INDIRECT(ADDRESS(ROW(Entrées!$C$37)+($D286-1)*24+S$11,COLUMN(Entrées!$C$37)+($C286-1),4,TRUE,"Entrées")))</f>
        <v>1967.5</v>
      </c>
      <c r="T286" s="28">
        <f ca="1">IF($D286&gt;$D$8,"",INDIRECT(ADDRESS(ROW(Entrées!$C$37)+($D286-1)*24+T$11,COLUMN(Entrées!$C$37)+($C286-1),4,TRUE,"Entrées")))</f>
        <v>1996</v>
      </c>
      <c r="U286" s="28">
        <f ca="1">IF($D286&gt;$D$8,"",INDIRECT(ADDRESS(ROW(Entrées!$C$37)+($D286-1)*24+U$11,COLUMN(Entrées!$C$37)+($C286-1),4,TRUE,"Entrées")))</f>
        <v>1922.5</v>
      </c>
      <c r="V286" s="28">
        <f ca="1">IF($D286&gt;$D$8,"",INDIRECT(ADDRESS(ROW(Entrées!$C$37)+($D286-1)*24+V$11,COLUMN(Entrées!$C$37)+($C286-1),4,TRUE,"Entrées")))</f>
        <v>1858</v>
      </c>
      <c r="W286" s="28">
        <f ca="1">IF($D286&gt;$D$8,"",INDIRECT(ADDRESS(ROW(Entrées!$C$37)+($D286-1)*24+W$11,COLUMN(Entrées!$C$37)+($C286-1),4,TRUE,"Entrées")))</f>
        <v>1502.5</v>
      </c>
      <c r="X286" s="28">
        <f ca="1">IF($D286&gt;$D$8,"",INDIRECT(ADDRESS(ROW(Entrées!$C$37)+($D286-1)*24+X$11,COLUMN(Entrées!$C$37)+($C286-1),4,TRUE,"Entrées")))</f>
        <v>1329</v>
      </c>
      <c r="Y286" s="28">
        <f ca="1">IF($D286&gt;$D$8,"",INDIRECT(ADDRESS(ROW(Entrées!$C$37)+($D286-1)*24+Y$11,COLUMN(Entrées!$C$37)+($C286-1),4,TRUE,"Entrées")))</f>
        <v>1153.5</v>
      </c>
      <c r="Z286" s="28">
        <f ca="1">IF($D286&gt;$D$8,"",INDIRECT(ADDRESS(ROW(Entrées!$C$37)+($D286-1)*24+Z$11,COLUMN(Entrées!$C$37)+($C286-1),4,TRUE,"Entrées")))</f>
        <v>942.5</v>
      </c>
      <c r="AA286" s="28">
        <f ca="1">IF($D286&gt;$D$8,"",INDIRECT(ADDRESS(ROW(Entrées!$C$37)+($D286-1)*24+AA$11,COLUMN(Entrées!$C$37)+($C286-1),4,TRUE,"Entrées")))</f>
        <v>743</v>
      </c>
      <c r="AB286" s="28">
        <f ca="1">IF($D286&gt;$D$8,"",INDIRECT(ADDRESS(ROW(Entrées!$C$37)+($D286-1)*24+AB$11,COLUMN(Entrées!$C$37)+($C286-1),4,TRUE,"Entrées")))</f>
        <v>654</v>
      </c>
      <c r="AC286" s="11"/>
      <c r="AD286" s="40">
        <f t="shared" ca="1" si="330"/>
        <v>1346.1666666666667</v>
      </c>
      <c r="AE286" s="40">
        <f t="shared" ca="1" si="333"/>
        <v>1996</v>
      </c>
      <c r="AF286" s="40">
        <f t="shared" ca="1" si="334"/>
        <v>654</v>
      </c>
      <c r="AG286" s="4"/>
      <c r="AH286" s="11">
        <f>Entrées!A313</f>
        <v>12</v>
      </c>
      <c r="AI286" s="13">
        <f>Entrées!B313</f>
        <v>12</v>
      </c>
      <c r="AJ286" s="31">
        <f t="shared" ca="1" si="328"/>
        <v>55625.834722222207</v>
      </c>
      <c r="AK286" s="31">
        <f t="shared" ca="1" si="304"/>
        <v>55155.277777777781</v>
      </c>
      <c r="AL286" s="31">
        <f t="shared" ca="1" si="305"/>
        <v>55132.569444444431</v>
      </c>
      <c r="AM286" s="31">
        <f t="shared" ca="1" si="306"/>
        <v>439.35972222222233</v>
      </c>
      <c r="AN286" s="31">
        <f t="shared" ca="1" si="307"/>
        <v>2143.2847222222222</v>
      </c>
      <c r="AO286" s="31">
        <f t="shared" ca="1" si="308"/>
        <v>1711.4715277777773</v>
      </c>
      <c r="AP286" s="31">
        <f t="shared" ca="1" si="309"/>
        <v>43686.806944444448</v>
      </c>
      <c r="AQ286" s="31">
        <f t="shared" ca="1" si="310"/>
        <v>2048.2006944444447</v>
      </c>
      <c r="AR286" s="31">
        <f t="shared" ca="1" si="311"/>
        <v>467.57708333333329</v>
      </c>
      <c r="AS286" s="31">
        <f t="shared" ca="1" si="312"/>
        <v>9872.0041666666693</v>
      </c>
      <c r="AT286" s="31">
        <f t="shared" ca="1" si="313"/>
        <v>-752.91041666666672</v>
      </c>
      <c r="AU286" s="31">
        <f t="shared" ca="1" si="314"/>
        <v>580.30277777777769</v>
      </c>
      <c r="AV286" s="31">
        <f t="shared" ca="1" si="315"/>
        <v>-4570.3041666666659</v>
      </c>
      <c r="AW286" s="31">
        <f t="shared" ca="1" si="316"/>
        <v>53.39583333333335</v>
      </c>
      <c r="AX286" s="31">
        <f t="shared" ca="1" si="317"/>
        <v>1401.9361111111111</v>
      </c>
      <c r="AY286" s="31">
        <f t="shared" ca="1" si="318"/>
        <v>-1132.0805555555555</v>
      </c>
      <c r="AZ286" s="31">
        <f t="shared" ca="1" si="319"/>
        <v>-2177.1819444444441</v>
      </c>
      <c r="BA286" s="31">
        <f t="shared" ca="1" si="320"/>
        <v>644.8125</v>
      </c>
      <c r="BB286" s="31">
        <f t="shared" ca="1" si="321"/>
        <v>-1410.101388888889</v>
      </c>
      <c r="BC286" s="31">
        <f t="shared" ca="1" si="322"/>
        <v>-1800.2902777777781</v>
      </c>
      <c r="BD286" s="11"/>
      <c r="BE286" s="4"/>
      <c r="BF286" s="11">
        <f t="shared" si="323"/>
        <v>12</v>
      </c>
      <c r="BG286" s="11">
        <f t="shared" si="336"/>
        <v>12</v>
      </c>
      <c r="BH286" s="32">
        <f>IF($BF286&gt;$Y$7,"",IF(AND($BF286=$Y$7,$BG286=23),"",Entrées!C314-Entrées!C313))</f>
        <v>-1049.5</v>
      </c>
      <c r="BI286" s="32">
        <f>IF($BF286&gt;$Y$7,"",IF(AND($BF286=$Y$7,$BG286=23),"",Entrées!D314-Entrées!D313))</f>
        <v>-600</v>
      </c>
      <c r="BJ286" s="32">
        <f>IF($BF286&gt;$Y$7,"",IF(AND($BF286=$Y$7,$BG286=23),"",Entrées!E314-Entrées!E313))</f>
        <v>-925</v>
      </c>
      <c r="BK286" s="32">
        <f>IF($BF286&gt;$Y$7,"",IF(AND($BF286=$Y$7,$BG286=23),"",Entrées!F314-Entrées!F313))</f>
        <v>0</v>
      </c>
      <c r="BL286" s="32">
        <f>IF($BF286&gt;$Y$7,"",IF(AND($BF286=$Y$7,$BG286=23),"",Entrées!G314-Entrées!G313))</f>
        <v>130.5</v>
      </c>
      <c r="BM286" s="32">
        <f>IF($BF286&gt;$Y$7,"",IF(AND($BF286=$Y$7,$BG286=23),"",Entrées!H314-Entrées!H313))</f>
        <v>-260.5</v>
      </c>
      <c r="BN286" s="32">
        <f>IF($BF286&gt;$Y$7,"",IF(AND($BF286=$Y$7,$BG286=23),"",Entrées!I314-Entrées!I313))</f>
        <v>-248</v>
      </c>
      <c r="BO286" s="32">
        <f>IF($BF286&gt;$Y$7,"",IF(AND($BF286=$Y$7,$BG286=23),"",Entrées!J314-Entrées!J313))</f>
        <v>126.5</v>
      </c>
      <c r="BP286" s="32">
        <f>IF($BF286&gt;$Y$7,"",IF(AND($BF286=$Y$7,$BG286=23),"",Entrées!K314-Entrées!K313))</f>
        <v>73.5</v>
      </c>
      <c r="BQ286" s="32">
        <f>IF($BF286&gt;$Y$7,"",IF(AND($BF286=$Y$7,$BG286=23),"",Entrées!L314-Entrées!L313))</f>
        <v>-753</v>
      </c>
      <c r="BR286" s="32">
        <f>IF($BF286&gt;$Y$7,"",IF(AND($BF286=$Y$7,$BG286=23),"",Entrées!M314-Entrées!M313))</f>
        <v>-4.5</v>
      </c>
      <c r="BS286" s="32">
        <f>IF($BF286&gt;$Y$7,"",IF(AND($BF286=$Y$7,$BG286=23),"",Entrées!N314-Entrées!N313))</f>
        <v>4.5</v>
      </c>
      <c r="BT286" s="32">
        <f>IF($BF286&gt;$Y$7,"",IF(AND($BF286=$Y$7,$BG286=23),"",Entrées!O314-Entrées!O313))</f>
        <v>-118.5</v>
      </c>
      <c r="BU286" s="32">
        <f>IF($BF286&gt;$Y$7,"",IF(AND($BF286=$Y$7,$BG286=23),"",Entrées!P314-Entrées!P313))</f>
        <v>1.5</v>
      </c>
      <c r="BV286" s="32">
        <f>IF($BF286&gt;$Y$7,"",IF(AND($BF286=$Y$7,$BG286=23),"",Entrées!Q314-Entrées!Q313))</f>
        <v>248</v>
      </c>
      <c r="BW286" s="32">
        <f>IF($BF286&gt;$Y$7,"",IF(AND($BF286=$Y$7,$BG286=23),"",Entrées!R314-Entrées!R313))</f>
        <v>0</v>
      </c>
      <c r="BX286" s="32">
        <f>IF($BF286&gt;$Y$7,"",IF(AND($BF286=$Y$7,$BG286=23),"",Entrées!S314-Entrées!S313))</f>
        <v>-195</v>
      </c>
      <c r="BY286" s="32">
        <f>IF($BF286&gt;$Y$7,"",IF(AND($BF286=$Y$7,$BG286=23),"",Entrées!T314-Entrées!T313))</f>
        <v>0</v>
      </c>
      <c r="BZ286" s="32">
        <f>IF($BF286&gt;$Y$7,"",IF(AND($BF286=$Y$7,$BG286=23),"",Entrées!U314-Entrées!U313))</f>
        <v>-123</v>
      </c>
      <c r="CA286" s="32">
        <f>IF($BF286&gt;$Y$7,"",IF(AND($BF286=$Y$7,$BG286=23),"",Entrées!V314-Entrées!V313))</f>
        <v>-277</v>
      </c>
      <c r="CB286" s="4"/>
      <c r="CC286" s="4"/>
      <c r="CD286" s="33">
        <f>IF($BF286&lt;=$Y$7,Entrées!J313/CD$2,"")</f>
        <v>0.68618421052631584</v>
      </c>
      <c r="CE286" s="33">
        <f>IF($BF286&lt;=$Y$7,Entrées!K313/CE$2,"")</f>
        <v>0.37023809523809526</v>
      </c>
      <c r="CF286" s="11">
        <f t="shared" si="324"/>
        <v>7600</v>
      </c>
      <c r="CG286" s="11">
        <f t="shared" si="325"/>
        <v>4200</v>
      </c>
      <c r="CH286" s="52">
        <f t="shared" si="326"/>
        <v>0.26950009137426939</v>
      </c>
      <c r="CI286" s="52">
        <f t="shared" si="327"/>
        <v>0.11132787698412699</v>
      </c>
      <c r="CK286" s="11"/>
      <c r="CL286" s="4"/>
      <c r="CM286" s="11"/>
      <c r="CN286" s="11"/>
      <c r="CO286" s="4"/>
    </row>
    <row r="287" spans="1:93">
      <c r="A287" s="11">
        <f>ROW(E271)</f>
        <v>271</v>
      </c>
      <c r="B287" s="11">
        <f t="shared" si="331"/>
        <v>7600</v>
      </c>
      <c r="C287" s="11">
        <f t="shared" si="335"/>
        <v>8</v>
      </c>
      <c r="D287" s="27">
        <f t="shared" si="332"/>
        <v>17</v>
      </c>
      <c r="E287" s="28">
        <f ca="1">IF($D287&gt;$D$8,"",INDIRECT(ADDRESS(ROW(Entrées!$C$37)+($D287-1)*24+E$11,COLUMN(Entrées!$C$37)+($C287-1),4,TRUE,"Entrées")))</f>
        <v>582.5</v>
      </c>
      <c r="F287" s="28">
        <f ca="1">IF($D287&gt;$D$8,"",INDIRECT(ADDRESS(ROW(Entrées!$C$37)+($D287-1)*24+F$11,COLUMN(Entrées!$C$37)+($C287-1),4,TRUE,"Entrées")))</f>
        <v>549.5</v>
      </c>
      <c r="G287" s="28">
        <f ca="1">IF($D287&gt;$D$8,"",INDIRECT(ADDRESS(ROW(Entrées!$C$37)+($D287-1)*24+G$11,COLUMN(Entrées!$C$37)+($C287-1),4,TRUE,"Entrées")))</f>
        <v>573</v>
      </c>
      <c r="H287" s="28">
        <f ca="1">IF($D287&gt;$D$8,"",INDIRECT(ADDRESS(ROW(Entrées!$C$37)+($D287-1)*24+H$11,COLUMN(Entrées!$C$37)+($C287-1),4,TRUE,"Entrées")))</f>
        <v>633</v>
      </c>
      <c r="I287" s="28">
        <f ca="1">IF($D287&gt;$D$8,"",INDIRECT(ADDRESS(ROW(Entrées!$C$37)+($D287-1)*24+I$11,COLUMN(Entrées!$C$37)+($C287-1),4,TRUE,"Entrées")))</f>
        <v>689.5</v>
      </c>
      <c r="J287" s="28">
        <f ca="1">IF($D287&gt;$D$8,"",INDIRECT(ADDRESS(ROW(Entrées!$C$37)+($D287-1)*24+J$11,COLUMN(Entrées!$C$37)+($C287-1),4,TRUE,"Entrées")))</f>
        <v>735.5</v>
      </c>
      <c r="K287" s="28">
        <f ca="1">IF($D287&gt;$D$8,"",INDIRECT(ADDRESS(ROW(Entrées!$C$37)+($D287-1)*24+K$11,COLUMN(Entrées!$C$37)+($C287-1),4,TRUE,"Entrées")))</f>
        <v>846</v>
      </c>
      <c r="L287" s="28">
        <f ca="1">IF($D287&gt;$D$8,"",INDIRECT(ADDRESS(ROW(Entrées!$C$37)+($D287-1)*24+L$11,COLUMN(Entrées!$C$37)+($C287-1),4,TRUE,"Entrées")))</f>
        <v>971.5</v>
      </c>
      <c r="M287" s="28">
        <f ca="1">IF($D287&gt;$D$8,"",INDIRECT(ADDRESS(ROW(Entrées!$C$37)+($D287-1)*24+M$11,COLUMN(Entrées!$C$37)+($C287-1),4,TRUE,"Entrées")))</f>
        <v>1119</v>
      </c>
      <c r="N287" s="28">
        <f ca="1">IF($D287&gt;$D$8,"",INDIRECT(ADDRESS(ROW(Entrées!$C$37)+($D287-1)*24+N$11,COLUMN(Entrées!$C$37)+($C287-1),4,TRUE,"Entrées")))</f>
        <v>997</v>
      </c>
      <c r="O287" s="28">
        <f ca="1">IF($D287&gt;$D$8,"",INDIRECT(ADDRESS(ROW(Entrées!$C$37)+($D287-1)*24+O$11,COLUMN(Entrées!$C$37)+($C287-1),4,TRUE,"Entrées")))</f>
        <v>905</v>
      </c>
      <c r="P287" s="28">
        <f ca="1">IF($D287&gt;$D$8,"",INDIRECT(ADDRESS(ROW(Entrées!$C$37)+($D287-1)*24+P$11,COLUMN(Entrées!$C$37)+($C287-1),4,TRUE,"Entrées")))</f>
        <v>1094</v>
      </c>
      <c r="Q287" s="28">
        <f ca="1">IF($D287&gt;$D$8,"",INDIRECT(ADDRESS(ROW(Entrées!$C$37)+($D287-1)*24+Q$11,COLUMN(Entrées!$C$37)+($C287-1),4,TRUE,"Entrées")))</f>
        <v>1301</v>
      </c>
      <c r="R287" s="28">
        <f ca="1">IF($D287&gt;$D$8,"",INDIRECT(ADDRESS(ROW(Entrées!$C$37)+($D287-1)*24+R$11,COLUMN(Entrées!$C$37)+($C287-1),4,TRUE,"Entrées")))</f>
        <v>1430.5</v>
      </c>
      <c r="S287" s="28">
        <f ca="1">IF($D287&gt;$D$8,"",INDIRECT(ADDRESS(ROW(Entrées!$C$37)+($D287-1)*24+S$11,COLUMN(Entrées!$C$37)+($C287-1),4,TRUE,"Entrées")))</f>
        <v>1483</v>
      </c>
      <c r="T287" s="28">
        <f ca="1">IF($D287&gt;$D$8,"",INDIRECT(ADDRESS(ROW(Entrées!$C$37)+($D287-1)*24+T$11,COLUMN(Entrées!$C$37)+($C287-1),4,TRUE,"Entrées")))</f>
        <v>1618.5</v>
      </c>
      <c r="U287" s="28">
        <f ca="1">IF($D287&gt;$D$8,"",INDIRECT(ADDRESS(ROW(Entrées!$C$37)+($D287-1)*24+U$11,COLUMN(Entrées!$C$37)+($C287-1),4,TRUE,"Entrées")))</f>
        <v>1862.5</v>
      </c>
      <c r="V287" s="28">
        <f ca="1">IF($D287&gt;$D$8,"",INDIRECT(ADDRESS(ROW(Entrées!$C$37)+($D287-1)*24+V$11,COLUMN(Entrées!$C$37)+($C287-1),4,TRUE,"Entrées")))</f>
        <v>2113.5</v>
      </c>
      <c r="W287" s="28">
        <f ca="1">IF($D287&gt;$D$8,"",INDIRECT(ADDRESS(ROW(Entrées!$C$37)+($D287-1)*24+W$11,COLUMN(Entrées!$C$37)+($C287-1),4,TRUE,"Entrées")))</f>
        <v>2250.5</v>
      </c>
      <c r="X287" s="28">
        <f ca="1">IF($D287&gt;$D$8,"",INDIRECT(ADDRESS(ROW(Entrées!$C$37)+($D287-1)*24+X$11,COLUMN(Entrées!$C$37)+($C287-1),4,TRUE,"Entrées")))</f>
        <v>2102</v>
      </c>
      <c r="Y287" s="28">
        <f ca="1">IF($D287&gt;$D$8,"",INDIRECT(ADDRESS(ROW(Entrées!$C$37)+($D287-1)*24+Y$11,COLUMN(Entrées!$C$37)+($C287-1),4,TRUE,"Entrées")))</f>
        <v>2026.5</v>
      </c>
      <c r="Z287" s="28">
        <f ca="1">IF($D287&gt;$D$8,"",INDIRECT(ADDRESS(ROW(Entrées!$C$37)+($D287-1)*24+Z$11,COLUMN(Entrées!$C$37)+($C287-1),4,TRUE,"Entrées")))</f>
        <v>2276</v>
      </c>
      <c r="AA287" s="28">
        <f ca="1">IF($D287&gt;$D$8,"",INDIRECT(ADDRESS(ROW(Entrées!$C$37)+($D287-1)*24+AA$11,COLUMN(Entrées!$C$37)+($C287-1),4,TRUE,"Entrées")))</f>
        <v>2752.5</v>
      </c>
      <c r="AB287" s="28">
        <f ca="1">IF($D287&gt;$D$8,"",INDIRECT(ADDRESS(ROW(Entrées!$C$37)+($D287-1)*24+AB$11,COLUMN(Entrées!$C$37)+($C287-1),4,TRUE,"Entrées")))</f>
        <v>3146</v>
      </c>
      <c r="AC287" s="11"/>
      <c r="AD287" s="40">
        <f t="shared" ca="1" si="330"/>
        <v>1419.0833333333333</v>
      </c>
      <c r="AE287" s="40">
        <f t="shared" ca="1" si="333"/>
        <v>3146</v>
      </c>
      <c r="AF287" s="40">
        <f t="shared" ca="1" si="334"/>
        <v>549.5</v>
      </c>
      <c r="AG287" s="4"/>
      <c r="AH287" s="11">
        <f>Entrées!A314</f>
        <v>12</v>
      </c>
      <c r="AI287" s="13">
        <f>Entrées!B314</f>
        <v>13</v>
      </c>
      <c r="AJ287" s="31">
        <f t="shared" ca="1" si="328"/>
        <v>55625.834722222207</v>
      </c>
      <c r="AK287" s="31">
        <f t="shared" ca="1" si="304"/>
        <v>55155.277777777781</v>
      </c>
      <c r="AL287" s="31">
        <f t="shared" ca="1" si="305"/>
        <v>55132.569444444431</v>
      </c>
      <c r="AM287" s="31">
        <f t="shared" ca="1" si="306"/>
        <v>439.35972222222233</v>
      </c>
      <c r="AN287" s="31">
        <f t="shared" ca="1" si="307"/>
        <v>2143.2847222222222</v>
      </c>
      <c r="AO287" s="31">
        <f t="shared" ca="1" si="308"/>
        <v>1711.4715277777773</v>
      </c>
      <c r="AP287" s="31">
        <f t="shared" ca="1" si="309"/>
        <v>43686.806944444448</v>
      </c>
      <c r="AQ287" s="31">
        <f t="shared" ca="1" si="310"/>
        <v>2048.2006944444447</v>
      </c>
      <c r="AR287" s="31">
        <f t="shared" ca="1" si="311"/>
        <v>467.57708333333329</v>
      </c>
      <c r="AS287" s="31">
        <f t="shared" ca="1" si="312"/>
        <v>9872.0041666666693</v>
      </c>
      <c r="AT287" s="31">
        <f t="shared" ca="1" si="313"/>
        <v>-752.91041666666672</v>
      </c>
      <c r="AU287" s="31">
        <f t="shared" ca="1" si="314"/>
        <v>580.30277777777769</v>
      </c>
      <c r="AV287" s="31">
        <f t="shared" ca="1" si="315"/>
        <v>-4570.3041666666659</v>
      </c>
      <c r="AW287" s="31">
        <f t="shared" ca="1" si="316"/>
        <v>53.39583333333335</v>
      </c>
      <c r="AX287" s="31">
        <f t="shared" ca="1" si="317"/>
        <v>1401.9361111111111</v>
      </c>
      <c r="AY287" s="31">
        <f t="shared" ca="1" si="318"/>
        <v>-1132.0805555555555</v>
      </c>
      <c r="AZ287" s="31">
        <f t="shared" ca="1" si="319"/>
        <v>-2177.1819444444441</v>
      </c>
      <c r="BA287" s="31">
        <f t="shared" ca="1" si="320"/>
        <v>644.8125</v>
      </c>
      <c r="BB287" s="31">
        <f t="shared" ca="1" si="321"/>
        <v>-1410.101388888889</v>
      </c>
      <c r="BC287" s="31">
        <f t="shared" ca="1" si="322"/>
        <v>-1800.2902777777781</v>
      </c>
      <c r="BD287" s="11"/>
      <c r="BE287" s="4"/>
      <c r="BF287" s="11">
        <f t="shared" si="323"/>
        <v>12</v>
      </c>
      <c r="BG287" s="11">
        <f t="shared" si="336"/>
        <v>13</v>
      </c>
      <c r="BH287" s="32">
        <f>IF($BF287&gt;$Y$7,"",IF(AND($BF287=$Y$7,$BG287=23),"",Entrées!C315-Entrées!C314))</f>
        <v>-1767.5</v>
      </c>
      <c r="BI287" s="32">
        <f>IF($BF287&gt;$Y$7,"",IF(AND($BF287=$Y$7,$BG287=23),"",Entrées!D315-Entrées!D314))</f>
        <v>-1850</v>
      </c>
      <c r="BJ287" s="32">
        <f>IF($BF287&gt;$Y$7,"",IF(AND($BF287=$Y$7,$BG287=23),"",Entrées!E315-Entrées!E314))</f>
        <v>-2212.5</v>
      </c>
      <c r="BK287" s="32">
        <f>IF($BF287&gt;$Y$7,"",IF(AND($BF287=$Y$7,$BG287=23),"",Entrées!F315-Entrées!F314))</f>
        <v>-4</v>
      </c>
      <c r="BL287" s="32">
        <f>IF($BF287&gt;$Y$7,"",IF(AND($BF287=$Y$7,$BG287=23),"",Entrées!G315-Entrées!G314))</f>
        <v>-4</v>
      </c>
      <c r="BM287" s="32">
        <f>IF($BF287&gt;$Y$7,"",IF(AND($BF287=$Y$7,$BG287=23),"",Entrées!H315-Entrées!H314))</f>
        <v>-241.5</v>
      </c>
      <c r="BN287" s="32">
        <f>IF($BF287&gt;$Y$7,"",IF(AND($BF287=$Y$7,$BG287=23),"",Entrées!I315-Entrées!I314))</f>
        <v>-285.5</v>
      </c>
      <c r="BO287" s="32">
        <f>IF($BF287&gt;$Y$7,"",IF(AND($BF287=$Y$7,$BG287=23),"",Entrées!J315-Entrées!J314))</f>
        <v>-6</v>
      </c>
      <c r="BP287" s="32">
        <f>IF($BF287&gt;$Y$7,"",IF(AND($BF287=$Y$7,$BG287=23),"",Entrées!K315-Entrées!K314))</f>
        <v>-96.5</v>
      </c>
      <c r="BQ287" s="32">
        <f>IF($BF287&gt;$Y$7,"",IF(AND($BF287=$Y$7,$BG287=23),"",Entrées!L315-Entrées!L314))</f>
        <v>-897</v>
      </c>
      <c r="BR287" s="32">
        <f>IF($BF287&gt;$Y$7,"",IF(AND($BF287=$Y$7,$BG287=23),"",Entrées!M315-Entrées!M314))</f>
        <v>-10.5</v>
      </c>
      <c r="BS287" s="32">
        <f>IF($BF287&gt;$Y$7,"",IF(AND($BF287=$Y$7,$BG287=23),"",Entrées!N315-Entrées!N314))</f>
        <v>-2.5</v>
      </c>
      <c r="BT287" s="32">
        <f>IF($BF287&gt;$Y$7,"",IF(AND($BF287=$Y$7,$BG287=23),"",Entrées!O315-Entrées!O314))</f>
        <v>-220</v>
      </c>
      <c r="BU287" s="32">
        <f>IF($BF287&gt;$Y$7,"",IF(AND($BF287=$Y$7,$BG287=23),"",Entrées!P315-Entrées!P314))</f>
        <v>0.5</v>
      </c>
      <c r="BV287" s="32">
        <f>IF($BF287&gt;$Y$7,"",IF(AND($BF287=$Y$7,$BG287=23),"",Entrées!Q315-Entrées!Q314))</f>
        <v>-130</v>
      </c>
      <c r="BW287" s="32">
        <f>IF($BF287&gt;$Y$7,"",IF(AND($BF287=$Y$7,$BG287=23),"",Entrées!R315-Entrées!R314))</f>
        <v>0</v>
      </c>
      <c r="BX287" s="32">
        <f>IF($BF287&gt;$Y$7,"",IF(AND($BF287=$Y$7,$BG287=23),"",Entrées!S315-Entrées!S314))</f>
        <v>0</v>
      </c>
      <c r="BY287" s="32">
        <f>IF($BF287&gt;$Y$7,"",IF(AND($BF287=$Y$7,$BG287=23),"",Entrées!T315-Entrées!T314))</f>
        <v>0</v>
      </c>
      <c r="BZ287" s="32">
        <f>IF($BF287&gt;$Y$7,"",IF(AND($BF287=$Y$7,$BG287=23),"",Entrées!U315-Entrées!U314))</f>
        <v>13</v>
      </c>
      <c r="CA287" s="32">
        <f>IF($BF287&gt;$Y$7,"",IF(AND($BF287=$Y$7,$BG287=23),"",Entrées!V315-Entrées!V314))</f>
        <v>-226</v>
      </c>
      <c r="CB287" s="4"/>
      <c r="CC287" s="4"/>
      <c r="CD287" s="33">
        <f>IF($BF287&lt;=$Y$7,Entrées!J314/CD$2,"")</f>
        <v>0.70282894736842105</v>
      </c>
      <c r="CE287" s="33">
        <f>IF($BF287&lt;=$Y$7,Entrées!K314/CE$2,"")</f>
        <v>0.38773809523809522</v>
      </c>
      <c r="CF287" s="11">
        <f t="shared" si="324"/>
        <v>7600</v>
      </c>
      <c r="CG287" s="11">
        <f t="shared" si="325"/>
        <v>4200</v>
      </c>
      <c r="CH287" s="52">
        <f t="shared" si="326"/>
        <v>0.26950009137426939</v>
      </c>
      <c r="CI287" s="52">
        <f t="shared" si="327"/>
        <v>0.11132787698412699</v>
      </c>
      <c r="CK287" s="11"/>
      <c r="CL287" s="4"/>
      <c r="CM287" s="11"/>
      <c r="CN287" s="11"/>
      <c r="CO287" s="4"/>
    </row>
    <row r="288" spans="1:93">
      <c r="A288" s="11">
        <f>A287+$Y$7-1</f>
        <v>300</v>
      </c>
      <c r="B288" s="11">
        <f t="shared" si="331"/>
        <v>7600</v>
      </c>
      <c r="C288" s="11">
        <f t="shared" si="335"/>
        <v>8</v>
      </c>
      <c r="D288" s="27">
        <f t="shared" si="332"/>
        <v>18</v>
      </c>
      <c r="E288" s="28">
        <f ca="1">IF($D288&gt;$D$8,"",INDIRECT(ADDRESS(ROW(Entrées!$C$37)+($D288-1)*24+E$11,COLUMN(Entrées!$C$37)+($C288-1),4,TRUE,"Entrées")))</f>
        <v>3484</v>
      </c>
      <c r="F288" s="28">
        <f ca="1">IF($D288&gt;$D$8,"",INDIRECT(ADDRESS(ROW(Entrées!$C$37)+($D288-1)*24+F$11,COLUMN(Entrées!$C$37)+($C288-1),4,TRUE,"Entrées")))</f>
        <v>3518</v>
      </c>
      <c r="G288" s="28">
        <f ca="1">IF($D288&gt;$D$8,"",INDIRECT(ADDRESS(ROW(Entrées!$C$37)+($D288-1)*24+G$11,COLUMN(Entrées!$C$37)+($C288-1),4,TRUE,"Entrées")))</f>
        <v>3484.5</v>
      </c>
      <c r="H288" s="28">
        <f ca="1">IF($D288&gt;$D$8,"",INDIRECT(ADDRESS(ROW(Entrées!$C$37)+($D288-1)*24+H$11,COLUMN(Entrées!$C$37)+($C288-1),4,TRUE,"Entrées")))</f>
        <v>3516</v>
      </c>
      <c r="I288" s="28">
        <f ca="1">IF($D288&gt;$D$8,"",INDIRECT(ADDRESS(ROW(Entrées!$C$37)+($D288-1)*24+I$11,COLUMN(Entrées!$C$37)+($C288-1),4,TRUE,"Entrées")))</f>
        <v>3349.5</v>
      </c>
      <c r="J288" s="28">
        <f ca="1">IF($D288&gt;$D$8,"",INDIRECT(ADDRESS(ROW(Entrées!$C$37)+($D288-1)*24+J$11,COLUMN(Entrées!$C$37)+($C288-1),4,TRUE,"Entrées")))</f>
        <v>3358</v>
      </c>
      <c r="K288" s="28">
        <f ca="1">IF($D288&gt;$D$8,"",INDIRECT(ADDRESS(ROW(Entrées!$C$37)+($D288-1)*24+K$11,COLUMN(Entrées!$C$37)+($C288-1),4,TRUE,"Entrées")))</f>
        <v>3109</v>
      </c>
      <c r="L288" s="28">
        <f ca="1">IF($D288&gt;$D$8,"",INDIRECT(ADDRESS(ROW(Entrées!$C$37)+($D288-1)*24+L$11,COLUMN(Entrées!$C$37)+($C288-1),4,TRUE,"Entrées")))</f>
        <v>2811</v>
      </c>
      <c r="M288" s="28">
        <f ca="1">IF($D288&gt;$D$8,"",INDIRECT(ADDRESS(ROW(Entrées!$C$37)+($D288-1)*24+M$11,COLUMN(Entrées!$C$37)+($C288-1),4,TRUE,"Entrées")))</f>
        <v>2632.5</v>
      </c>
      <c r="N288" s="28">
        <f ca="1">IF($D288&gt;$D$8,"",INDIRECT(ADDRESS(ROW(Entrées!$C$37)+($D288-1)*24+N$11,COLUMN(Entrées!$C$37)+($C288-1),4,TRUE,"Entrées")))</f>
        <v>3003</v>
      </c>
      <c r="O288" s="28">
        <f ca="1">IF($D288&gt;$D$8,"",INDIRECT(ADDRESS(ROW(Entrées!$C$37)+($D288-1)*24+O$11,COLUMN(Entrées!$C$37)+($C288-1),4,TRUE,"Entrées")))</f>
        <v>3430.5</v>
      </c>
      <c r="P288" s="28">
        <f ca="1">IF($D288&gt;$D$8,"",INDIRECT(ADDRESS(ROW(Entrées!$C$37)+($D288-1)*24+P$11,COLUMN(Entrées!$C$37)+($C288-1),4,TRUE,"Entrées")))</f>
        <v>3544.5</v>
      </c>
      <c r="Q288" s="28">
        <f ca="1">IF($D288&gt;$D$8,"",INDIRECT(ADDRESS(ROW(Entrées!$C$37)+($D288-1)*24+Q$11,COLUMN(Entrées!$C$37)+($C288-1),4,TRUE,"Entrées")))</f>
        <v>3673.5</v>
      </c>
      <c r="R288" s="28">
        <f ca="1">IF($D288&gt;$D$8,"",INDIRECT(ADDRESS(ROW(Entrées!$C$37)+($D288-1)*24+R$11,COLUMN(Entrées!$C$37)+($C288-1),4,TRUE,"Entrées")))</f>
        <v>3769</v>
      </c>
      <c r="S288" s="28">
        <f ca="1">IF($D288&gt;$D$8,"",INDIRECT(ADDRESS(ROW(Entrées!$C$37)+($D288-1)*24+S$11,COLUMN(Entrées!$C$37)+($C288-1),4,TRUE,"Entrées")))</f>
        <v>3874</v>
      </c>
      <c r="T288" s="28">
        <f ca="1">IF($D288&gt;$D$8,"",INDIRECT(ADDRESS(ROW(Entrées!$C$37)+($D288-1)*24+T$11,COLUMN(Entrées!$C$37)+($C288-1),4,TRUE,"Entrées")))</f>
        <v>3887.5</v>
      </c>
      <c r="U288" s="28">
        <f ca="1">IF($D288&gt;$D$8,"",INDIRECT(ADDRESS(ROW(Entrées!$C$37)+($D288-1)*24+U$11,COLUMN(Entrées!$C$37)+($C288-1),4,TRUE,"Entrées")))</f>
        <v>3940.5</v>
      </c>
      <c r="V288" s="28">
        <f ca="1">IF($D288&gt;$D$8,"",INDIRECT(ADDRESS(ROW(Entrées!$C$37)+($D288-1)*24+V$11,COLUMN(Entrées!$C$37)+($C288-1),4,TRUE,"Entrées")))</f>
        <v>3823.5</v>
      </c>
      <c r="W288" s="28">
        <f ca="1">IF($D288&gt;$D$8,"",INDIRECT(ADDRESS(ROW(Entrées!$C$37)+($D288-1)*24+W$11,COLUMN(Entrées!$C$37)+($C288-1),4,TRUE,"Entrées")))</f>
        <v>3611</v>
      </c>
      <c r="X288" s="28">
        <f ca="1">IF($D288&gt;$D$8,"",INDIRECT(ADDRESS(ROW(Entrées!$C$37)+($D288-1)*24+X$11,COLUMN(Entrées!$C$37)+($C288-1),4,TRUE,"Entrées")))</f>
        <v>3329.5</v>
      </c>
      <c r="Y288" s="28">
        <f ca="1">IF($D288&gt;$D$8,"",INDIRECT(ADDRESS(ROW(Entrées!$C$37)+($D288-1)*24+Y$11,COLUMN(Entrées!$C$37)+($C288-1),4,TRUE,"Entrées")))</f>
        <v>2914.5</v>
      </c>
      <c r="Z288" s="28">
        <f ca="1">IF($D288&gt;$D$8,"",INDIRECT(ADDRESS(ROW(Entrées!$C$37)+($D288-1)*24+Z$11,COLUMN(Entrées!$C$37)+($C288-1),4,TRUE,"Entrées")))</f>
        <v>2743</v>
      </c>
      <c r="AA288" s="28">
        <f ca="1">IF($D288&gt;$D$8,"",INDIRECT(ADDRESS(ROW(Entrées!$C$37)+($D288-1)*24+AA$11,COLUMN(Entrées!$C$37)+($C288-1),4,TRUE,"Entrées")))</f>
        <v>2650</v>
      </c>
      <c r="AB288" s="28">
        <f ca="1">IF($D288&gt;$D$8,"",INDIRECT(ADDRESS(ROW(Entrées!$C$37)+($D288-1)*24+AB$11,COLUMN(Entrées!$C$37)+($C288-1),4,TRUE,"Entrées")))</f>
        <v>2575.5</v>
      </c>
      <c r="AC288" s="11"/>
      <c r="AD288" s="40">
        <f t="shared" ca="1" si="330"/>
        <v>3334.6666666666665</v>
      </c>
      <c r="AE288" s="40">
        <f t="shared" ca="1" si="333"/>
        <v>3940.5</v>
      </c>
      <c r="AF288" s="40">
        <f t="shared" ca="1" si="334"/>
        <v>2575.5</v>
      </c>
      <c r="AG288" s="4"/>
      <c r="AH288" s="11">
        <f>Entrées!A315</f>
        <v>12</v>
      </c>
      <c r="AI288" s="13">
        <f>Entrées!B315</f>
        <v>14</v>
      </c>
      <c r="AJ288" s="31">
        <f t="shared" ca="1" si="328"/>
        <v>55625.834722222207</v>
      </c>
      <c r="AK288" s="31">
        <f t="shared" ca="1" si="304"/>
        <v>55155.277777777781</v>
      </c>
      <c r="AL288" s="31">
        <f t="shared" ca="1" si="305"/>
        <v>55132.569444444431</v>
      </c>
      <c r="AM288" s="31">
        <f t="shared" ca="1" si="306"/>
        <v>439.35972222222233</v>
      </c>
      <c r="AN288" s="31">
        <f t="shared" ca="1" si="307"/>
        <v>2143.2847222222222</v>
      </c>
      <c r="AO288" s="31">
        <f t="shared" ca="1" si="308"/>
        <v>1711.4715277777773</v>
      </c>
      <c r="AP288" s="31">
        <f t="shared" ca="1" si="309"/>
        <v>43686.806944444448</v>
      </c>
      <c r="AQ288" s="31">
        <f t="shared" ca="1" si="310"/>
        <v>2048.2006944444447</v>
      </c>
      <c r="AR288" s="31">
        <f t="shared" ca="1" si="311"/>
        <v>467.57708333333329</v>
      </c>
      <c r="AS288" s="31">
        <f t="shared" ca="1" si="312"/>
        <v>9872.0041666666693</v>
      </c>
      <c r="AT288" s="31">
        <f t="shared" ca="1" si="313"/>
        <v>-752.91041666666672</v>
      </c>
      <c r="AU288" s="31">
        <f t="shared" ca="1" si="314"/>
        <v>580.30277777777769</v>
      </c>
      <c r="AV288" s="31">
        <f t="shared" ca="1" si="315"/>
        <v>-4570.3041666666659</v>
      </c>
      <c r="AW288" s="31">
        <f t="shared" ca="1" si="316"/>
        <v>53.39583333333335</v>
      </c>
      <c r="AX288" s="31">
        <f t="shared" ca="1" si="317"/>
        <v>1401.9361111111111</v>
      </c>
      <c r="AY288" s="31">
        <f t="shared" ca="1" si="318"/>
        <v>-1132.0805555555555</v>
      </c>
      <c r="AZ288" s="31">
        <f t="shared" ca="1" si="319"/>
        <v>-2177.1819444444441</v>
      </c>
      <c r="BA288" s="31">
        <f t="shared" ca="1" si="320"/>
        <v>644.8125</v>
      </c>
      <c r="BB288" s="31">
        <f t="shared" ca="1" si="321"/>
        <v>-1410.101388888889</v>
      </c>
      <c r="BC288" s="31">
        <f t="shared" ca="1" si="322"/>
        <v>-1800.2902777777781</v>
      </c>
      <c r="BD288" s="11"/>
      <c r="BE288" s="4"/>
      <c r="BF288" s="11">
        <f t="shared" si="323"/>
        <v>12</v>
      </c>
      <c r="BG288" s="11">
        <f t="shared" si="336"/>
        <v>14</v>
      </c>
      <c r="BH288" s="32">
        <f>IF($BF288&gt;$Y$7,"",IF(AND($BF288=$Y$7,$BG288=23),"",Entrées!C316-Entrées!C315))</f>
        <v>-2405</v>
      </c>
      <c r="BI288" s="32">
        <f>IF($BF288&gt;$Y$7,"",IF(AND($BF288=$Y$7,$BG288=23),"",Entrées!D316-Entrées!D315))</f>
        <v>-2650</v>
      </c>
      <c r="BJ288" s="32">
        <f>IF($BF288&gt;$Y$7,"",IF(AND($BF288=$Y$7,$BG288=23),"",Entrées!E316-Entrées!E315))</f>
        <v>-2350</v>
      </c>
      <c r="BK288" s="32">
        <f>IF($BF288&gt;$Y$7,"",IF(AND($BF288=$Y$7,$BG288=23),"",Entrées!F316-Entrées!F315))</f>
        <v>1.5</v>
      </c>
      <c r="BL288" s="32">
        <f>IF($BF288&gt;$Y$7,"",IF(AND($BF288=$Y$7,$BG288=23),"",Entrées!G316-Entrées!G315))</f>
        <v>-424</v>
      </c>
      <c r="BM288" s="32">
        <f>IF($BF288&gt;$Y$7,"",IF(AND($BF288=$Y$7,$BG288=23),"",Entrées!H316-Entrées!H315))</f>
        <v>32</v>
      </c>
      <c r="BN288" s="32">
        <f>IF($BF288&gt;$Y$7,"",IF(AND($BF288=$Y$7,$BG288=23),"",Entrées!I316-Entrées!I315))</f>
        <v>-642</v>
      </c>
      <c r="BO288" s="32">
        <f>IF($BF288&gt;$Y$7,"",IF(AND($BF288=$Y$7,$BG288=23),"",Entrées!J316-Entrées!J315))</f>
        <v>-56.5</v>
      </c>
      <c r="BP288" s="32">
        <f>IF($BF288&gt;$Y$7,"",IF(AND($BF288=$Y$7,$BG288=23),"",Entrées!K316-Entrées!K315))</f>
        <v>-134.5</v>
      </c>
      <c r="BQ288" s="32">
        <f>IF($BF288&gt;$Y$7,"",IF(AND($BF288=$Y$7,$BG288=23),"",Entrées!L316-Entrées!L315))</f>
        <v>-649</v>
      </c>
      <c r="BR288" s="32">
        <f>IF($BF288&gt;$Y$7,"",IF(AND($BF288=$Y$7,$BG288=23),"",Entrées!M316-Entrées!M315))</f>
        <v>-394.5</v>
      </c>
      <c r="BS288" s="32">
        <f>IF($BF288&gt;$Y$7,"",IF(AND($BF288=$Y$7,$BG288=23),"",Entrées!N316-Entrées!N315))</f>
        <v>1.5</v>
      </c>
      <c r="BT288" s="32">
        <f>IF($BF288&gt;$Y$7,"",IF(AND($BF288=$Y$7,$BG288=23),"",Entrées!O316-Entrées!O315))</f>
        <v>-139</v>
      </c>
      <c r="BU288" s="32">
        <f>IF($BF288&gt;$Y$7,"",IF(AND($BF288=$Y$7,$BG288=23),"",Entrées!P316-Entrées!P315))</f>
        <v>-4</v>
      </c>
      <c r="BV288" s="32">
        <f>IF($BF288&gt;$Y$7,"",IF(AND($BF288=$Y$7,$BG288=23),"",Entrées!Q316-Entrées!Q315))</f>
        <v>-3</v>
      </c>
      <c r="BW288" s="32">
        <f>IF($BF288&gt;$Y$7,"",IF(AND($BF288=$Y$7,$BG288=23),"",Entrées!R316-Entrées!R315))</f>
        <v>0</v>
      </c>
      <c r="BX288" s="32">
        <f>IF($BF288&gt;$Y$7,"",IF(AND($BF288=$Y$7,$BG288=23),"",Entrées!S316-Entrées!S315))</f>
        <v>0</v>
      </c>
      <c r="BY288" s="32">
        <f>IF($BF288&gt;$Y$7,"",IF(AND($BF288=$Y$7,$BG288=23),"",Entrées!T316-Entrées!T315))</f>
        <v>0</v>
      </c>
      <c r="BZ288" s="32">
        <f>IF($BF288&gt;$Y$7,"",IF(AND($BF288=$Y$7,$BG288=23),"",Entrées!U316-Entrées!U315))</f>
        <v>-138</v>
      </c>
      <c r="CA288" s="32">
        <f>IF($BF288&gt;$Y$7,"",IF(AND($BF288=$Y$7,$BG288=23),"",Entrées!V316-Entrées!V315))</f>
        <v>195</v>
      </c>
      <c r="CB288" s="4"/>
      <c r="CC288" s="4"/>
      <c r="CD288" s="33">
        <f>IF($BF288&lt;=$Y$7,Entrées!J315/CD$2,"")</f>
        <v>0.70203947368421049</v>
      </c>
      <c r="CE288" s="33">
        <f>IF($BF288&lt;=$Y$7,Entrées!K315/CE$2,"")</f>
        <v>0.36476190476190479</v>
      </c>
      <c r="CF288" s="11">
        <f t="shared" si="324"/>
        <v>7600</v>
      </c>
      <c r="CG288" s="11">
        <f t="shared" si="325"/>
        <v>4200</v>
      </c>
      <c r="CH288" s="52">
        <f t="shared" si="326"/>
        <v>0.26950009137426939</v>
      </c>
      <c r="CI288" s="52">
        <f t="shared" si="327"/>
        <v>0.11132787698412699</v>
      </c>
      <c r="CK288" s="11"/>
      <c r="CL288" s="4"/>
      <c r="CM288" s="11"/>
      <c r="CN288" s="11"/>
      <c r="CO288" s="4"/>
    </row>
    <row r="289" spans="1:93">
      <c r="A289" s="11" t="str">
        <f>"AD"&amp;A287</f>
        <v>AD271</v>
      </c>
      <c r="B289" s="11">
        <f t="shared" si="331"/>
        <v>7600</v>
      </c>
      <c r="C289" s="11">
        <f t="shared" si="335"/>
        <v>8</v>
      </c>
      <c r="D289" s="27">
        <f t="shared" si="332"/>
        <v>19</v>
      </c>
      <c r="E289" s="28">
        <f ca="1">IF($D289&gt;$D$8,"",INDIRECT(ADDRESS(ROW(Entrées!$C$37)+($D289-1)*24+E$11,COLUMN(Entrées!$C$37)+($C289-1),4,TRUE,"Entrées")))</f>
        <v>2572</v>
      </c>
      <c r="F289" s="28">
        <f ca="1">IF($D289&gt;$D$8,"",INDIRECT(ADDRESS(ROW(Entrées!$C$37)+($D289-1)*24+F$11,COLUMN(Entrées!$C$37)+($C289-1),4,TRUE,"Entrées")))</f>
        <v>2446</v>
      </c>
      <c r="G289" s="28">
        <f ca="1">IF($D289&gt;$D$8,"",INDIRECT(ADDRESS(ROW(Entrées!$C$37)+($D289-1)*24+G$11,COLUMN(Entrées!$C$37)+($C289-1),4,TRUE,"Entrées")))</f>
        <v>2347</v>
      </c>
      <c r="H289" s="28">
        <f ca="1">IF($D289&gt;$D$8,"",INDIRECT(ADDRESS(ROW(Entrées!$C$37)+($D289-1)*24+H$11,COLUMN(Entrées!$C$37)+($C289-1),4,TRUE,"Entrées")))</f>
        <v>2168.5</v>
      </c>
      <c r="I289" s="28">
        <f ca="1">IF($D289&gt;$D$8,"",INDIRECT(ADDRESS(ROW(Entrées!$C$37)+($D289-1)*24+I$11,COLUMN(Entrées!$C$37)+($C289-1),4,TRUE,"Entrées")))</f>
        <v>1979</v>
      </c>
      <c r="J289" s="28">
        <f ca="1">IF($D289&gt;$D$8,"",INDIRECT(ADDRESS(ROW(Entrées!$C$37)+($D289-1)*24+J$11,COLUMN(Entrées!$C$37)+($C289-1),4,TRUE,"Entrées")))</f>
        <v>1982</v>
      </c>
      <c r="K289" s="28">
        <f ca="1">IF($D289&gt;$D$8,"",INDIRECT(ADDRESS(ROW(Entrées!$C$37)+($D289-1)*24+K$11,COLUMN(Entrées!$C$37)+($C289-1),4,TRUE,"Entrées")))</f>
        <v>1862.5</v>
      </c>
      <c r="L289" s="28">
        <f ca="1">IF($D289&gt;$D$8,"",INDIRECT(ADDRESS(ROW(Entrées!$C$37)+($D289-1)*24+L$11,COLUMN(Entrées!$C$37)+($C289-1),4,TRUE,"Entrées")))</f>
        <v>1837</v>
      </c>
      <c r="M289" s="28">
        <f ca="1">IF($D289&gt;$D$8,"",INDIRECT(ADDRESS(ROW(Entrées!$C$37)+($D289-1)*24+M$11,COLUMN(Entrées!$C$37)+($C289-1),4,TRUE,"Entrées")))</f>
        <v>1812</v>
      </c>
      <c r="N289" s="28">
        <f ca="1">IF($D289&gt;$D$8,"",INDIRECT(ADDRESS(ROW(Entrées!$C$37)+($D289-1)*24+N$11,COLUMN(Entrées!$C$37)+($C289-1),4,TRUE,"Entrées")))</f>
        <v>1735.5</v>
      </c>
      <c r="O289" s="28">
        <f ca="1">IF($D289&gt;$D$8,"",INDIRECT(ADDRESS(ROW(Entrées!$C$37)+($D289-1)*24+O$11,COLUMN(Entrées!$C$37)+($C289-1),4,TRUE,"Entrées")))</f>
        <v>1710.5</v>
      </c>
      <c r="P289" s="28">
        <f ca="1">IF($D289&gt;$D$8,"",INDIRECT(ADDRESS(ROW(Entrées!$C$37)+($D289-1)*24+P$11,COLUMN(Entrées!$C$37)+($C289-1),4,TRUE,"Entrées")))</f>
        <v>1619</v>
      </c>
      <c r="Q289" s="28">
        <f ca="1">IF($D289&gt;$D$8,"",INDIRECT(ADDRESS(ROW(Entrées!$C$37)+($D289-1)*24+Q$11,COLUMN(Entrées!$C$37)+($C289-1),4,TRUE,"Entrées")))</f>
        <v>1598.5</v>
      </c>
      <c r="R289" s="28">
        <f ca="1">IF($D289&gt;$D$8,"",INDIRECT(ADDRESS(ROW(Entrées!$C$37)+($D289-1)*24+R$11,COLUMN(Entrées!$C$37)+($C289-1),4,TRUE,"Entrées")))</f>
        <v>1683</v>
      </c>
      <c r="S289" s="28">
        <f ca="1">IF($D289&gt;$D$8,"",INDIRECT(ADDRESS(ROW(Entrées!$C$37)+($D289-1)*24+S$11,COLUMN(Entrées!$C$37)+($C289-1),4,TRUE,"Entrées")))</f>
        <v>1857.5</v>
      </c>
      <c r="T289" s="28">
        <f ca="1">IF($D289&gt;$D$8,"",INDIRECT(ADDRESS(ROW(Entrées!$C$37)+($D289-1)*24+T$11,COLUMN(Entrées!$C$37)+($C289-1),4,TRUE,"Entrées")))</f>
        <v>1969</v>
      </c>
      <c r="U289" s="28">
        <f ca="1">IF($D289&gt;$D$8,"",INDIRECT(ADDRESS(ROW(Entrées!$C$37)+($D289-1)*24+U$11,COLUMN(Entrées!$C$37)+($C289-1),4,TRUE,"Entrées")))</f>
        <v>2085</v>
      </c>
      <c r="V289" s="28">
        <f ca="1">IF($D289&gt;$D$8,"",INDIRECT(ADDRESS(ROW(Entrées!$C$37)+($D289-1)*24+V$11,COLUMN(Entrées!$C$37)+($C289-1),4,TRUE,"Entrées")))</f>
        <v>2194</v>
      </c>
      <c r="W289" s="28">
        <f ca="1">IF($D289&gt;$D$8,"",INDIRECT(ADDRESS(ROW(Entrées!$C$37)+($D289-1)*24+W$11,COLUMN(Entrées!$C$37)+($C289-1),4,TRUE,"Entrées")))</f>
        <v>2460.5</v>
      </c>
      <c r="X289" s="28">
        <f ca="1">IF($D289&gt;$D$8,"",INDIRECT(ADDRESS(ROW(Entrées!$C$37)+($D289-1)*24+X$11,COLUMN(Entrées!$C$37)+($C289-1),4,TRUE,"Entrées")))</f>
        <v>2418</v>
      </c>
      <c r="Y289" s="28">
        <f ca="1">IF($D289&gt;$D$8,"",INDIRECT(ADDRESS(ROW(Entrées!$C$37)+($D289-1)*24+Y$11,COLUMN(Entrées!$C$37)+($C289-1),4,TRUE,"Entrées")))</f>
        <v>2422</v>
      </c>
      <c r="Z289" s="28">
        <f ca="1">IF($D289&gt;$D$8,"",INDIRECT(ADDRESS(ROW(Entrées!$C$37)+($D289-1)*24+Z$11,COLUMN(Entrées!$C$37)+($C289-1),4,TRUE,"Entrées")))</f>
        <v>2286.5</v>
      </c>
      <c r="AA289" s="28">
        <f ca="1">IF($D289&gt;$D$8,"",INDIRECT(ADDRESS(ROW(Entrées!$C$37)+($D289-1)*24+AA$11,COLUMN(Entrées!$C$37)+($C289-1),4,TRUE,"Entrées")))</f>
        <v>2282</v>
      </c>
      <c r="AB289" s="28">
        <f ca="1">IF($D289&gt;$D$8,"",INDIRECT(ADDRESS(ROW(Entrées!$C$37)+($D289-1)*24+AB$11,COLUMN(Entrées!$C$37)+($C289-1),4,TRUE,"Entrées")))</f>
        <v>2338.5</v>
      </c>
      <c r="AC289" s="11"/>
      <c r="AD289" s="40">
        <f t="shared" ca="1" si="330"/>
        <v>2069.3958333333335</v>
      </c>
      <c r="AE289" s="40">
        <f t="shared" ca="1" si="333"/>
        <v>2572</v>
      </c>
      <c r="AF289" s="40">
        <f t="shared" ca="1" si="334"/>
        <v>1598.5</v>
      </c>
      <c r="AG289" s="4"/>
      <c r="AH289" s="11">
        <f>Entrées!A316</f>
        <v>12</v>
      </c>
      <c r="AI289" s="13">
        <f>Entrées!B316</f>
        <v>15</v>
      </c>
      <c r="AJ289" s="31">
        <f t="shared" ca="1" si="328"/>
        <v>55625.834722222207</v>
      </c>
      <c r="AK289" s="31">
        <f t="shared" ca="1" si="304"/>
        <v>55155.277777777781</v>
      </c>
      <c r="AL289" s="31">
        <f t="shared" ca="1" si="305"/>
        <v>55132.569444444431</v>
      </c>
      <c r="AM289" s="31">
        <f t="shared" ca="1" si="306"/>
        <v>439.35972222222233</v>
      </c>
      <c r="AN289" s="31">
        <f t="shared" ca="1" si="307"/>
        <v>2143.2847222222222</v>
      </c>
      <c r="AO289" s="31">
        <f t="shared" ca="1" si="308"/>
        <v>1711.4715277777773</v>
      </c>
      <c r="AP289" s="31">
        <f t="shared" ca="1" si="309"/>
        <v>43686.806944444448</v>
      </c>
      <c r="AQ289" s="31">
        <f t="shared" ca="1" si="310"/>
        <v>2048.2006944444447</v>
      </c>
      <c r="AR289" s="31">
        <f t="shared" ca="1" si="311"/>
        <v>467.57708333333329</v>
      </c>
      <c r="AS289" s="31">
        <f t="shared" ca="1" si="312"/>
        <v>9872.0041666666693</v>
      </c>
      <c r="AT289" s="31">
        <f t="shared" ca="1" si="313"/>
        <v>-752.91041666666672</v>
      </c>
      <c r="AU289" s="31">
        <f t="shared" ca="1" si="314"/>
        <v>580.30277777777769</v>
      </c>
      <c r="AV289" s="31">
        <f t="shared" ca="1" si="315"/>
        <v>-4570.3041666666659</v>
      </c>
      <c r="AW289" s="31">
        <f t="shared" ca="1" si="316"/>
        <v>53.39583333333335</v>
      </c>
      <c r="AX289" s="31">
        <f t="shared" ca="1" si="317"/>
        <v>1401.9361111111111</v>
      </c>
      <c r="AY289" s="31">
        <f t="shared" ca="1" si="318"/>
        <v>-1132.0805555555555</v>
      </c>
      <c r="AZ289" s="31">
        <f t="shared" ca="1" si="319"/>
        <v>-2177.1819444444441</v>
      </c>
      <c r="BA289" s="31">
        <f t="shared" ca="1" si="320"/>
        <v>644.8125</v>
      </c>
      <c r="BB289" s="31">
        <f t="shared" ca="1" si="321"/>
        <v>-1410.101388888889</v>
      </c>
      <c r="BC289" s="31">
        <f t="shared" ca="1" si="322"/>
        <v>-1800.2902777777781</v>
      </c>
      <c r="BD289" s="11"/>
      <c r="BE289" s="4"/>
      <c r="BF289" s="11">
        <f t="shared" si="323"/>
        <v>12</v>
      </c>
      <c r="BG289" s="11">
        <f t="shared" si="336"/>
        <v>15</v>
      </c>
      <c r="BH289" s="32">
        <f>IF($BF289&gt;$Y$7,"",IF(AND($BF289=$Y$7,$BG289=23),"",Entrées!C317-Entrées!C316))</f>
        <v>-1736.5</v>
      </c>
      <c r="BI289" s="32">
        <f>IF($BF289&gt;$Y$7,"",IF(AND($BF289=$Y$7,$BG289=23),"",Entrées!D317-Entrées!D316))</f>
        <v>-2337.5</v>
      </c>
      <c r="BJ289" s="32">
        <f>IF($BF289&gt;$Y$7,"",IF(AND($BF289=$Y$7,$BG289=23),"",Entrées!E317-Entrées!E316))</f>
        <v>-2037.5</v>
      </c>
      <c r="BK289" s="32">
        <f>IF($BF289&gt;$Y$7,"",IF(AND($BF289=$Y$7,$BG289=23),"",Entrées!F317-Entrées!F316))</f>
        <v>1</v>
      </c>
      <c r="BL289" s="32">
        <f>IF($BF289&gt;$Y$7,"",IF(AND($BF289=$Y$7,$BG289=23),"",Entrées!G317-Entrées!G316))</f>
        <v>-645</v>
      </c>
      <c r="BM289" s="32">
        <f>IF($BF289&gt;$Y$7,"",IF(AND($BF289=$Y$7,$BG289=23),"",Entrées!H317-Entrées!H316))</f>
        <v>105</v>
      </c>
      <c r="BN289" s="32">
        <f>IF($BF289&gt;$Y$7,"",IF(AND($BF289=$Y$7,$BG289=23),"",Entrées!I317-Entrées!I316))</f>
        <v>-136</v>
      </c>
      <c r="BO289" s="32">
        <f>IF($BF289&gt;$Y$7,"",IF(AND($BF289=$Y$7,$BG289=23),"",Entrées!J317-Entrées!J316))</f>
        <v>47</v>
      </c>
      <c r="BP289" s="32">
        <f>IF($BF289&gt;$Y$7,"",IF(AND($BF289=$Y$7,$BG289=23),"",Entrées!K317-Entrées!K316))</f>
        <v>-105</v>
      </c>
      <c r="BQ289" s="32">
        <f>IF($BF289&gt;$Y$7,"",IF(AND($BF289=$Y$7,$BG289=23),"",Entrées!L317-Entrées!L316))</f>
        <v>2.5</v>
      </c>
      <c r="BR289" s="32">
        <f>IF($BF289&gt;$Y$7,"",IF(AND($BF289=$Y$7,$BG289=23),"",Entrées!M317-Entrées!M316))</f>
        <v>-955.5</v>
      </c>
      <c r="BS289" s="32">
        <f>IF($BF289&gt;$Y$7,"",IF(AND($BF289=$Y$7,$BG289=23),"",Entrées!N317-Entrées!N316))</f>
        <v>11.5</v>
      </c>
      <c r="BT289" s="32">
        <f>IF($BF289&gt;$Y$7,"",IF(AND($BF289=$Y$7,$BG289=23),"",Entrées!O317-Entrées!O316))</f>
        <v>-63</v>
      </c>
      <c r="BU289" s="32">
        <f>IF($BF289&gt;$Y$7,"",IF(AND($BF289=$Y$7,$BG289=23),"",Entrées!P317-Entrées!P316))</f>
        <v>-7.5</v>
      </c>
      <c r="BV289" s="32">
        <f>IF($BF289&gt;$Y$7,"",IF(AND($BF289=$Y$7,$BG289=23),"",Entrées!Q317-Entrées!Q316))</f>
        <v>113</v>
      </c>
      <c r="BW289" s="32">
        <f>IF($BF289&gt;$Y$7,"",IF(AND($BF289=$Y$7,$BG289=23),"",Entrées!R317-Entrées!R316))</f>
        <v>0</v>
      </c>
      <c r="BX289" s="32">
        <f>IF($BF289&gt;$Y$7,"",IF(AND($BF289=$Y$7,$BG289=23),"",Entrées!S317-Entrées!S316))</f>
        <v>0</v>
      </c>
      <c r="BY289" s="32">
        <f>IF($BF289&gt;$Y$7,"",IF(AND($BF289=$Y$7,$BG289=23),"",Entrées!T317-Entrées!T316))</f>
        <v>0</v>
      </c>
      <c r="BZ289" s="32">
        <f>IF($BF289&gt;$Y$7,"",IF(AND($BF289=$Y$7,$BG289=23),"",Entrées!U317-Entrées!U316))</f>
        <v>-105</v>
      </c>
      <c r="CA289" s="32">
        <f>IF($BF289&gt;$Y$7,"",IF(AND($BF289=$Y$7,$BG289=23),"",Entrées!V317-Entrées!V316))</f>
        <v>-57</v>
      </c>
      <c r="CB289" s="4"/>
      <c r="CC289" s="4"/>
      <c r="CD289" s="33">
        <f>IF($BF289&lt;=$Y$7,Entrées!J316/CD$2,"")</f>
        <v>0.69460526315789473</v>
      </c>
      <c r="CE289" s="33">
        <f>IF($BF289&lt;=$Y$7,Entrées!K316/CE$2,"")</f>
        <v>0.33273809523809522</v>
      </c>
      <c r="CF289" s="11">
        <f t="shared" si="324"/>
        <v>7600</v>
      </c>
      <c r="CG289" s="11">
        <f t="shared" si="325"/>
        <v>4200</v>
      </c>
      <c r="CH289" s="52">
        <f t="shared" si="326"/>
        <v>0.26950009137426939</v>
      </c>
      <c r="CI289" s="52">
        <f t="shared" si="327"/>
        <v>0.11132787698412699</v>
      </c>
      <c r="CK289" s="11"/>
      <c r="CL289" s="4"/>
      <c r="CM289" s="11"/>
      <c r="CN289" s="11"/>
      <c r="CO289" s="4"/>
    </row>
    <row r="290" spans="1:93">
      <c r="A290" s="11" t="str">
        <f>"AD"&amp;A288</f>
        <v>AD300</v>
      </c>
      <c r="B290" s="11">
        <f t="shared" si="331"/>
        <v>7600</v>
      </c>
      <c r="C290" s="11">
        <f t="shared" si="335"/>
        <v>8</v>
      </c>
      <c r="D290" s="27">
        <f t="shared" si="332"/>
        <v>20</v>
      </c>
      <c r="E290" s="28">
        <f ca="1">IF($D290&gt;$D$8,"",INDIRECT(ADDRESS(ROW(Entrées!$C$37)+($D290-1)*24+E$11,COLUMN(Entrées!$C$37)+($C290-1),4,TRUE,"Entrées")))</f>
        <v>2347</v>
      </c>
      <c r="F290" s="28">
        <f ca="1">IF($D290&gt;$D$8,"",INDIRECT(ADDRESS(ROW(Entrées!$C$37)+($D290-1)*24+F$11,COLUMN(Entrées!$C$37)+($C290-1),4,TRUE,"Entrées")))</f>
        <v>2474.5</v>
      </c>
      <c r="G290" s="28">
        <f ca="1">IF($D290&gt;$D$8,"",INDIRECT(ADDRESS(ROW(Entrées!$C$37)+($D290-1)*24+G$11,COLUMN(Entrées!$C$37)+($C290-1),4,TRUE,"Entrées")))</f>
        <v>2628</v>
      </c>
      <c r="H290" s="28">
        <f ca="1">IF($D290&gt;$D$8,"",INDIRECT(ADDRESS(ROW(Entrées!$C$37)+($D290-1)*24+H$11,COLUMN(Entrées!$C$37)+($C290-1),4,TRUE,"Entrées")))</f>
        <v>2664.5</v>
      </c>
      <c r="I290" s="28">
        <f ca="1">IF($D290&gt;$D$8,"",INDIRECT(ADDRESS(ROW(Entrées!$C$37)+($D290-1)*24+I$11,COLUMN(Entrées!$C$37)+($C290-1),4,TRUE,"Entrées")))</f>
        <v>2647</v>
      </c>
      <c r="J290" s="28">
        <f ca="1">IF($D290&gt;$D$8,"",INDIRECT(ADDRESS(ROW(Entrées!$C$37)+($D290-1)*24+J$11,COLUMN(Entrées!$C$37)+($C290-1),4,TRUE,"Entrées")))</f>
        <v>2728.5</v>
      </c>
      <c r="K290" s="28">
        <f ca="1">IF($D290&gt;$D$8,"",INDIRECT(ADDRESS(ROW(Entrées!$C$37)+($D290-1)*24+K$11,COLUMN(Entrées!$C$37)+($C290-1),4,TRUE,"Entrées")))</f>
        <v>2809.5</v>
      </c>
      <c r="L290" s="28">
        <f ca="1">IF($D290&gt;$D$8,"",INDIRECT(ADDRESS(ROW(Entrées!$C$37)+($D290-1)*24+L$11,COLUMN(Entrées!$C$37)+($C290-1),4,TRUE,"Entrées")))</f>
        <v>2918</v>
      </c>
      <c r="M290" s="28">
        <f ca="1">IF($D290&gt;$D$8,"",INDIRECT(ADDRESS(ROW(Entrées!$C$37)+($D290-1)*24+M$11,COLUMN(Entrées!$C$37)+($C290-1),4,TRUE,"Entrées")))</f>
        <v>3028.5</v>
      </c>
      <c r="N290" s="28">
        <f ca="1">IF($D290&gt;$D$8,"",INDIRECT(ADDRESS(ROW(Entrées!$C$37)+($D290-1)*24+N$11,COLUMN(Entrées!$C$37)+($C290-1),4,TRUE,"Entrées")))</f>
        <v>3178</v>
      </c>
      <c r="O290" s="28">
        <f ca="1">IF($D290&gt;$D$8,"",INDIRECT(ADDRESS(ROW(Entrées!$C$37)+($D290-1)*24+O$11,COLUMN(Entrées!$C$37)+($C290-1),4,TRUE,"Entrées")))</f>
        <v>3541</v>
      </c>
      <c r="P290" s="28">
        <f ca="1">IF($D290&gt;$D$8,"",INDIRECT(ADDRESS(ROW(Entrées!$C$37)+($D290-1)*24+P$11,COLUMN(Entrées!$C$37)+($C290-1),4,TRUE,"Entrées")))</f>
        <v>3635</v>
      </c>
      <c r="Q290" s="28">
        <f ca="1">IF($D290&gt;$D$8,"",INDIRECT(ADDRESS(ROW(Entrées!$C$37)+($D290-1)*24+Q$11,COLUMN(Entrées!$C$37)+($C290-1),4,TRUE,"Entrées")))</f>
        <v>3639.5</v>
      </c>
      <c r="R290" s="28">
        <f ca="1">IF($D290&gt;$D$8,"",INDIRECT(ADDRESS(ROW(Entrées!$C$37)+($D290-1)*24+R$11,COLUMN(Entrées!$C$37)+($C290-1),4,TRUE,"Entrées")))</f>
        <v>3641.5</v>
      </c>
      <c r="S290" s="28">
        <f ca="1">IF($D290&gt;$D$8,"",INDIRECT(ADDRESS(ROW(Entrées!$C$37)+($D290-1)*24+S$11,COLUMN(Entrées!$C$37)+($C290-1),4,TRUE,"Entrées")))</f>
        <v>3686</v>
      </c>
      <c r="T290" s="28">
        <f ca="1">IF($D290&gt;$D$8,"",INDIRECT(ADDRESS(ROW(Entrées!$C$37)+($D290-1)*24+T$11,COLUMN(Entrées!$C$37)+($C290-1),4,TRUE,"Entrées")))</f>
        <v>3670</v>
      </c>
      <c r="U290" s="28">
        <f ca="1">IF($D290&gt;$D$8,"",INDIRECT(ADDRESS(ROW(Entrées!$C$37)+($D290-1)*24+U$11,COLUMN(Entrées!$C$37)+($C290-1),4,TRUE,"Entrées")))</f>
        <v>3606</v>
      </c>
      <c r="V290" s="28">
        <f ca="1">IF($D290&gt;$D$8,"",INDIRECT(ADDRESS(ROW(Entrées!$C$37)+($D290-1)*24+V$11,COLUMN(Entrées!$C$37)+($C290-1),4,TRUE,"Entrées")))</f>
        <v>3477</v>
      </c>
      <c r="W290" s="28">
        <f ca="1">IF($D290&gt;$D$8,"",INDIRECT(ADDRESS(ROW(Entrées!$C$37)+($D290-1)*24+W$11,COLUMN(Entrées!$C$37)+($C290-1),4,TRUE,"Entrées")))</f>
        <v>3194</v>
      </c>
      <c r="X290" s="28">
        <f ca="1">IF($D290&gt;$D$8,"",INDIRECT(ADDRESS(ROW(Entrées!$C$37)+($D290-1)*24+X$11,COLUMN(Entrées!$C$37)+($C290-1),4,TRUE,"Entrées")))</f>
        <v>2912</v>
      </c>
      <c r="Y290" s="28">
        <f ca="1">IF($D290&gt;$D$8,"",INDIRECT(ADDRESS(ROW(Entrées!$C$37)+($D290-1)*24+Y$11,COLUMN(Entrées!$C$37)+($C290-1),4,TRUE,"Entrées")))</f>
        <v>2566</v>
      </c>
      <c r="Z290" s="28">
        <f ca="1">IF($D290&gt;$D$8,"",INDIRECT(ADDRESS(ROW(Entrées!$C$37)+($D290-1)*24+Z$11,COLUMN(Entrées!$C$37)+($C290-1),4,TRUE,"Entrées")))</f>
        <v>2382</v>
      </c>
      <c r="AA290" s="28">
        <f ca="1">IF($D290&gt;$D$8,"",INDIRECT(ADDRESS(ROW(Entrées!$C$37)+($D290-1)*24+AA$11,COLUMN(Entrées!$C$37)+($C290-1),4,TRUE,"Entrées")))</f>
        <v>2339</v>
      </c>
      <c r="AB290" s="28">
        <f ca="1">IF($D290&gt;$D$8,"",INDIRECT(ADDRESS(ROW(Entrées!$C$37)+($D290-1)*24+AB$11,COLUMN(Entrées!$C$37)+($C290-1),4,TRUE,"Entrées")))</f>
        <v>2310.5</v>
      </c>
      <c r="AC290" s="11"/>
      <c r="AD290" s="40">
        <f t="shared" ca="1" si="330"/>
        <v>3000.9583333333335</v>
      </c>
      <c r="AE290" s="40">
        <f t="shared" ca="1" si="333"/>
        <v>3686</v>
      </c>
      <c r="AF290" s="40">
        <f t="shared" ca="1" si="334"/>
        <v>2310.5</v>
      </c>
      <c r="AG290" s="4"/>
      <c r="AH290" s="11">
        <f>Entrées!A317</f>
        <v>12</v>
      </c>
      <c r="AI290" s="13">
        <f>Entrées!B317</f>
        <v>16</v>
      </c>
      <c r="AJ290" s="31">
        <f t="shared" ca="1" si="328"/>
        <v>55625.834722222207</v>
      </c>
      <c r="AK290" s="31">
        <f t="shared" ca="1" si="304"/>
        <v>55155.277777777781</v>
      </c>
      <c r="AL290" s="31">
        <f t="shared" ca="1" si="305"/>
        <v>55132.569444444431</v>
      </c>
      <c r="AM290" s="31">
        <f t="shared" ca="1" si="306"/>
        <v>439.35972222222233</v>
      </c>
      <c r="AN290" s="31">
        <f t="shared" ca="1" si="307"/>
        <v>2143.2847222222222</v>
      </c>
      <c r="AO290" s="31">
        <f t="shared" ca="1" si="308"/>
        <v>1711.4715277777773</v>
      </c>
      <c r="AP290" s="31">
        <f t="shared" ca="1" si="309"/>
        <v>43686.806944444448</v>
      </c>
      <c r="AQ290" s="31">
        <f t="shared" ca="1" si="310"/>
        <v>2048.2006944444447</v>
      </c>
      <c r="AR290" s="31">
        <f t="shared" ca="1" si="311"/>
        <v>467.57708333333329</v>
      </c>
      <c r="AS290" s="31">
        <f t="shared" ca="1" si="312"/>
        <v>9872.0041666666693</v>
      </c>
      <c r="AT290" s="31">
        <f t="shared" ca="1" si="313"/>
        <v>-752.91041666666672</v>
      </c>
      <c r="AU290" s="31">
        <f t="shared" ca="1" si="314"/>
        <v>580.30277777777769</v>
      </c>
      <c r="AV290" s="31">
        <f t="shared" ca="1" si="315"/>
        <v>-4570.3041666666659</v>
      </c>
      <c r="AW290" s="31">
        <f t="shared" ca="1" si="316"/>
        <v>53.39583333333335</v>
      </c>
      <c r="AX290" s="31">
        <f t="shared" ca="1" si="317"/>
        <v>1401.9361111111111</v>
      </c>
      <c r="AY290" s="31">
        <f t="shared" ca="1" si="318"/>
        <v>-1132.0805555555555</v>
      </c>
      <c r="AZ290" s="31">
        <f t="shared" ca="1" si="319"/>
        <v>-2177.1819444444441</v>
      </c>
      <c r="BA290" s="31">
        <f t="shared" ca="1" si="320"/>
        <v>644.8125</v>
      </c>
      <c r="BB290" s="31">
        <f t="shared" ca="1" si="321"/>
        <v>-1410.101388888889</v>
      </c>
      <c r="BC290" s="31">
        <f t="shared" ca="1" si="322"/>
        <v>-1800.2902777777781</v>
      </c>
      <c r="BD290" s="11"/>
      <c r="BE290" s="4"/>
      <c r="BF290" s="11">
        <f t="shared" si="323"/>
        <v>12</v>
      </c>
      <c r="BG290" s="11">
        <f t="shared" si="336"/>
        <v>16</v>
      </c>
      <c r="BH290" s="32">
        <f>IF($BF290&gt;$Y$7,"",IF(AND($BF290=$Y$7,$BG290=23),"",Entrées!C318-Entrées!C317))</f>
        <v>-1182</v>
      </c>
      <c r="BI290" s="32">
        <f>IF($BF290&gt;$Y$7,"",IF(AND($BF290=$Y$7,$BG290=23),"",Entrées!D318-Entrées!D317))</f>
        <v>-850</v>
      </c>
      <c r="BJ290" s="32">
        <f>IF($BF290&gt;$Y$7,"",IF(AND($BF290=$Y$7,$BG290=23),"",Entrées!E318-Entrées!E317))</f>
        <v>-687.5</v>
      </c>
      <c r="BK290" s="32">
        <f>IF($BF290&gt;$Y$7,"",IF(AND($BF290=$Y$7,$BG290=23),"",Entrées!F318-Entrées!F317))</f>
        <v>-1</v>
      </c>
      <c r="BL290" s="32">
        <f>IF($BF290&gt;$Y$7,"",IF(AND($BF290=$Y$7,$BG290=23),"",Entrées!G318-Entrées!G317))</f>
        <v>-105.5</v>
      </c>
      <c r="BM290" s="32">
        <f>IF($BF290&gt;$Y$7,"",IF(AND($BF290=$Y$7,$BG290=23),"",Entrées!H318-Entrées!H317))</f>
        <v>71.5</v>
      </c>
      <c r="BN290" s="32">
        <f>IF($BF290&gt;$Y$7,"",IF(AND($BF290=$Y$7,$BG290=23),"",Entrées!I318-Entrées!I317))</f>
        <v>134</v>
      </c>
      <c r="BO290" s="32">
        <f>IF($BF290&gt;$Y$7,"",IF(AND($BF290=$Y$7,$BG290=23),"",Entrées!J318-Entrées!J317))</f>
        <v>-46.5</v>
      </c>
      <c r="BP290" s="32">
        <f>IF($BF290&gt;$Y$7,"",IF(AND($BF290=$Y$7,$BG290=23),"",Entrées!K318-Entrées!K317))</f>
        <v>-274.5</v>
      </c>
      <c r="BQ290" s="32">
        <f>IF($BF290&gt;$Y$7,"",IF(AND($BF290=$Y$7,$BG290=23),"",Entrées!L318-Entrées!L317))</f>
        <v>46.5</v>
      </c>
      <c r="BR290" s="32">
        <f>IF($BF290&gt;$Y$7,"",IF(AND($BF290=$Y$7,$BG290=23),"",Entrées!M318-Entrées!M317))</f>
        <v>-377</v>
      </c>
      <c r="BS290" s="32">
        <f>IF($BF290&gt;$Y$7,"",IF(AND($BF290=$Y$7,$BG290=23),"",Entrées!N318-Entrées!N317))</f>
        <v>7.5</v>
      </c>
      <c r="BT290" s="32">
        <f>IF($BF290&gt;$Y$7,"",IF(AND($BF290=$Y$7,$BG290=23),"",Entrées!O318-Entrées!O317))</f>
        <v>-636.5</v>
      </c>
      <c r="BU290" s="32">
        <f>IF($BF290&gt;$Y$7,"",IF(AND($BF290=$Y$7,$BG290=23),"",Entrées!P318-Entrées!P317))</f>
        <v>-0.5</v>
      </c>
      <c r="BV290" s="32">
        <f>IF($BF290&gt;$Y$7,"",IF(AND($BF290=$Y$7,$BG290=23),"",Entrées!Q318-Entrées!Q317))</f>
        <v>-911</v>
      </c>
      <c r="BW290" s="32">
        <f>IF($BF290&gt;$Y$7,"",IF(AND($BF290=$Y$7,$BG290=23),"",Entrées!R318-Entrées!R317))</f>
        <v>0</v>
      </c>
      <c r="BX290" s="32">
        <f>IF($BF290&gt;$Y$7,"",IF(AND($BF290=$Y$7,$BG290=23),"",Entrées!S318-Entrées!S317))</f>
        <v>0</v>
      </c>
      <c r="BY290" s="32">
        <f>IF($BF290&gt;$Y$7,"",IF(AND($BF290=$Y$7,$BG290=23),"",Entrées!T318-Entrées!T317))</f>
        <v>0</v>
      </c>
      <c r="BZ290" s="32">
        <f>IF($BF290&gt;$Y$7,"",IF(AND($BF290=$Y$7,$BG290=23),"",Entrées!U318-Entrées!U317))</f>
        <v>-111</v>
      </c>
      <c r="CA290" s="32">
        <f>IF($BF290&gt;$Y$7,"",IF(AND($BF290=$Y$7,$BG290=23),"",Entrées!V318-Entrées!V317))</f>
        <v>169</v>
      </c>
      <c r="CB290" s="4"/>
      <c r="CC290" s="4"/>
      <c r="CD290" s="33">
        <f>IF($BF290&lt;=$Y$7,Entrées!J317/CD$2,"")</f>
        <v>0.70078947368421052</v>
      </c>
      <c r="CE290" s="33">
        <f>IF($BF290&lt;=$Y$7,Entrées!K317/CE$2,"")</f>
        <v>0.30773809523809526</v>
      </c>
      <c r="CF290" s="11">
        <f t="shared" si="324"/>
        <v>7600</v>
      </c>
      <c r="CG290" s="11">
        <f t="shared" si="325"/>
        <v>4200</v>
      </c>
      <c r="CH290" s="52">
        <f t="shared" si="326"/>
        <v>0.26950009137426939</v>
      </c>
      <c r="CI290" s="52">
        <f t="shared" si="327"/>
        <v>0.11132787698412699</v>
      </c>
      <c r="CK290" s="11"/>
      <c r="CL290" s="4"/>
      <c r="CM290" s="11"/>
      <c r="CN290" s="11"/>
      <c r="CO290" s="4"/>
    </row>
    <row r="291" spans="1:93">
      <c r="A291" t="str">
        <f>"AE"&amp;A287</f>
        <v>AE271</v>
      </c>
      <c r="B291" s="11">
        <f t="shared" si="331"/>
        <v>7600</v>
      </c>
      <c r="C291" s="11">
        <f t="shared" si="335"/>
        <v>8</v>
      </c>
      <c r="D291" s="27">
        <f t="shared" si="332"/>
        <v>21</v>
      </c>
      <c r="E291" s="28">
        <f ca="1">IF($D291&gt;$D$8,"",INDIRECT(ADDRESS(ROW(Entrées!$C$37)+($D291-1)*24+E$11,COLUMN(Entrées!$C$37)+($C291-1),4,TRUE,"Entrées")))</f>
        <v>2133.5</v>
      </c>
      <c r="F291" s="28">
        <f ca="1">IF($D291&gt;$D$8,"",INDIRECT(ADDRESS(ROW(Entrées!$C$37)+($D291-1)*24+F$11,COLUMN(Entrées!$C$37)+($C291-1),4,TRUE,"Entrées")))</f>
        <v>1908.5</v>
      </c>
      <c r="G291" s="28">
        <f ca="1">IF($D291&gt;$D$8,"",INDIRECT(ADDRESS(ROW(Entrées!$C$37)+($D291-1)*24+G$11,COLUMN(Entrées!$C$37)+($C291-1),4,TRUE,"Entrées")))</f>
        <v>1624.5</v>
      </c>
      <c r="H291" s="28">
        <f ca="1">IF($D291&gt;$D$8,"",INDIRECT(ADDRESS(ROW(Entrées!$C$37)+($D291-1)*24+H$11,COLUMN(Entrées!$C$37)+($C291-1),4,TRUE,"Entrées")))</f>
        <v>1356</v>
      </c>
      <c r="I291" s="28">
        <f ca="1">IF($D291&gt;$D$8,"",INDIRECT(ADDRESS(ROW(Entrées!$C$37)+($D291-1)*24+I$11,COLUMN(Entrées!$C$37)+($C291-1),4,TRUE,"Entrées")))</f>
        <v>1229</v>
      </c>
      <c r="J291" s="28">
        <f ca="1">IF($D291&gt;$D$8,"",INDIRECT(ADDRESS(ROW(Entrées!$C$37)+($D291-1)*24+J$11,COLUMN(Entrées!$C$37)+($C291-1),4,TRUE,"Entrées")))</f>
        <v>1132</v>
      </c>
      <c r="K291" s="28">
        <f ca="1">IF($D291&gt;$D$8,"",INDIRECT(ADDRESS(ROW(Entrées!$C$37)+($D291-1)*24+K$11,COLUMN(Entrées!$C$37)+($C291-1),4,TRUE,"Entrées")))</f>
        <v>972</v>
      </c>
      <c r="L291" s="28">
        <f ca="1">IF($D291&gt;$D$8,"",INDIRECT(ADDRESS(ROW(Entrées!$C$37)+($D291-1)*24+L$11,COLUMN(Entrées!$C$37)+($C291-1),4,TRUE,"Entrées")))</f>
        <v>797.5</v>
      </c>
      <c r="M291" s="28">
        <f ca="1">IF($D291&gt;$D$8,"",INDIRECT(ADDRESS(ROW(Entrées!$C$37)+($D291-1)*24+M$11,COLUMN(Entrées!$C$37)+($C291-1),4,TRUE,"Entrées")))</f>
        <v>589</v>
      </c>
      <c r="N291" s="28">
        <f ca="1">IF($D291&gt;$D$8,"",INDIRECT(ADDRESS(ROW(Entrées!$C$37)+($D291-1)*24+N$11,COLUMN(Entrées!$C$37)+($C291-1),4,TRUE,"Entrées")))</f>
        <v>379</v>
      </c>
      <c r="O291" s="28">
        <f ca="1">IF($D291&gt;$D$8,"",INDIRECT(ADDRESS(ROW(Entrées!$C$37)+($D291-1)*24+O$11,COLUMN(Entrées!$C$37)+($C291-1),4,TRUE,"Entrées")))</f>
        <v>381.5</v>
      </c>
      <c r="P291" s="28">
        <f ca="1">IF($D291&gt;$D$8,"",INDIRECT(ADDRESS(ROW(Entrées!$C$37)+($D291-1)*24+P$11,COLUMN(Entrées!$C$37)+($C291-1),4,TRUE,"Entrées")))</f>
        <v>460.5</v>
      </c>
      <c r="Q291" s="28">
        <f ca="1">IF($D291&gt;$D$8,"",INDIRECT(ADDRESS(ROW(Entrées!$C$37)+($D291-1)*24+Q$11,COLUMN(Entrées!$C$37)+($C291-1),4,TRUE,"Entrées")))</f>
        <v>569.5</v>
      </c>
      <c r="R291" s="28">
        <f ca="1">IF($D291&gt;$D$8,"",INDIRECT(ADDRESS(ROW(Entrées!$C$37)+($D291-1)*24+R$11,COLUMN(Entrées!$C$37)+($C291-1),4,TRUE,"Entrées")))</f>
        <v>677</v>
      </c>
      <c r="S291" s="28">
        <f ca="1">IF($D291&gt;$D$8,"",INDIRECT(ADDRESS(ROW(Entrées!$C$37)+($D291-1)*24+S$11,COLUMN(Entrées!$C$37)+($C291-1),4,TRUE,"Entrées")))</f>
        <v>753</v>
      </c>
      <c r="T291" s="28">
        <f ca="1">IF($D291&gt;$D$8,"",INDIRECT(ADDRESS(ROW(Entrées!$C$37)+($D291-1)*24+T$11,COLUMN(Entrées!$C$37)+($C291-1),4,TRUE,"Entrées")))</f>
        <v>800</v>
      </c>
      <c r="U291" s="28">
        <f ca="1">IF($D291&gt;$D$8,"",INDIRECT(ADDRESS(ROW(Entrées!$C$37)+($D291-1)*24+U$11,COLUMN(Entrées!$C$37)+($C291-1),4,TRUE,"Entrées")))</f>
        <v>842</v>
      </c>
      <c r="V291" s="28">
        <f ca="1">IF($D291&gt;$D$8,"",INDIRECT(ADDRESS(ROW(Entrées!$C$37)+($D291-1)*24+V$11,COLUMN(Entrées!$C$37)+($C291-1),4,TRUE,"Entrées")))</f>
        <v>878</v>
      </c>
      <c r="W291" s="28">
        <f ca="1">IF($D291&gt;$D$8,"",INDIRECT(ADDRESS(ROW(Entrées!$C$37)+($D291-1)*24+W$11,COLUMN(Entrées!$C$37)+($C291-1),4,TRUE,"Entrées")))</f>
        <v>899.5</v>
      </c>
      <c r="X291" s="28">
        <f ca="1">IF($D291&gt;$D$8,"",INDIRECT(ADDRESS(ROW(Entrées!$C$37)+($D291-1)*24+X$11,COLUMN(Entrées!$C$37)+($C291-1),4,TRUE,"Entrées")))</f>
        <v>913</v>
      </c>
      <c r="Y291" s="28">
        <f ca="1">IF($D291&gt;$D$8,"",INDIRECT(ADDRESS(ROW(Entrées!$C$37)+($D291-1)*24+Y$11,COLUMN(Entrées!$C$37)+($C291-1),4,TRUE,"Entrées")))</f>
        <v>910.5</v>
      </c>
      <c r="Z291" s="28">
        <f ca="1">IF($D291&gt;$D$8,"",INDIRECT(ADDRESS(ROW(Entrées!$C$37)+($D291-1)*24+Z$11,COLUMN(Entrées!$C$37)+($C291-1),4,TRUE,"Entrées")))</f>
        <v>900.5</v>
      </c>
      <c r="AA291" s="28">
        <f ca="1">IF($D291&gt;$D$8,"",INDIRECT(ADDRESS(ROW(Entrées!$C$37)+($D291-1)*24+AA$11,COLUMN(Entrées!$C$37)+($C291-1),4,TRUE,"Entrées")))</f>
        <v>950.5</v>
      </c>
      <c r="AB291" s="28">
        <f ca="1">IF($D291&gt;$D$8,"",INDIRECT(ADDRESS(ROW(Entrées!$C$37)+($D291-1)*24+AB$11,COLUMN(Entrées!$C$37)+($C291-1),4,TRUE,"Entrées")))</f>
        <v>989.5</v>
      </c>
      <c r="AC291" s="11"/>
      <c r="AD291" s="40">
        <f t="shared" ca="1" si="330"/>
        <v>960.25</v>
      </c>
      <c r="AE291" s="40">
        <f t="shared" ca="1" si="333"/>
        <v>2133.5</v>
      </c>
      <c r="AF291" s="40">
        <f t="shared" ca="1" si="334"/>
        <v>379</v>
      </c>
      <c r="AG291" s="4"/>
      <c r="AH291" s="11">
        <f>Entrées!A318</f>
        <v>12</v>
      </c>
      <c r="AI291" s="13">
        <f>Entrées!B318</f>
        <v>17</v>
      </c>
      <c r="AJ291" s="31">
        <f t="shared" ca="1" si="328"/>
        <v>55625.834722222207</v>
      </c>
      <c r="AK291" s="31">
        <f t="shared" ca="1" si="304"/>
        <v>55155.277777777781</v>
      </c>
      <c r="AL291" s="31">
        <f t="shared" ca="1" si="305"/>
        <v>55132.569444444431</v>
      </c>
      <c r="AM291" s="31">
        <f t="shared" ca="1" si="306"/>
        <v>439.35972222222233</v>
      </c>
      <c r="AN291" s="31">
        <f t="shared" ca="1" si="307"/>
        <v>2143.2847222222222</v>
      </c>
      <c r="AO291" s="31">
        <f t="shared" ca="1" si="308"/>
        <v>1711.4715277777773</v>
      </c>
      <c r="AP291" s="31">
        <f t="shared" ca="1" si="309"/>
        <v>43686.806944444448</v>
      </c>
      <c r="AQ291" s="31">
        <f t="shared" ca="1" si="310"/>
        <v>2048.2006944444447</v>
      </c>
      <c r="AR291" s="31">
        <f t="shared" ca="1" si="311"/>
        <v>467.57708333333329</v>
      </c>
      <c r="AS291" s="31">
        <f t="shared" ca="1" si="312"/>
        <v>9872.0041666666693</v>
      </c>
      <c r="AT291" s="31">
        <f t="shared" ca="1" si="313"/>
        <v>-752.91041666666672</v>
      </c>
      <c r="AU291" s="31">
        <f t="shared" ca="1" si="314"/>
        <v>580.30277777777769</v>
      </c>
      <c r="AV291" s="31">
        <f t="shared" ca="1" si="315"/>
        <v>-4570.3041666666659</v>
      </c>
      <c r="AW291" s="31">
        <f t="shared" ca="1" si="316"/>
        <v>53.39583333333335</v>
      </c>
      <c r="AX291" s="31">
        <f t="shared" ca="1" si="317"/>
        <v>1401.9361111111111</v>
      </c>
      <c r="AY291" s="31">
        <f t="shared" ca="1" si="318"/>
        <v>-1132.0805555555555</v>
      </c>
      <c r="AZ291" s="31">
        <f t="shared" ca="1" si="319"/>
        <v>-2177.1819444444441</v>
      </c>
      <c r="BA291" s="31">
        <f t="shared" ca="1" si="320"/>
        <v>644.8125</v>
      </c>
      <c r="BB291" s="31">
        <f t="shared" ca="1" si="321"/>
        <v>-1410.101388888889</v>
      </c>
      <c r="BC291" s="31">
        <f t="shared" ca="1" si="322"/>
        <v>-1800.2902777777781</v>
      </c>
      <c r="BD291" s="11"/>
      <c r="BE291" s="4"/>
      <c r="BF291" s="11">
        <f t="shared" si="323"/>
        <v>12</v>
      </c>
      <c r="BG291" s="11">
        <f t="shared" si="336"/>
        <v>17</v>
      </c>
      <c r="BH291" s="32">
        <f>IF($BF291&gt;$Y$7,"",IF(AND($BF291=$Y$7,$BG291=23),"",Entrées!C319-Entrées!C318))</f>
        <v>699</v>
      </c>
      <c r="BI291" s="32">
        <f>IF($BF291&gt;$Y$7,"",IF(AND($BF291=$Y$7,$BG291=23),"",Entrées!D319-Entrées!D318))</f>
        <v>1225</v>
      </c>
      <c r="BJ291" s="32">
        <f>IF($BF291&gt;$Y$7,"",IF(AND($BF291=$Y$7,$BG291=23),"",Entrées!E319-Entrées!E318))</f>
        <v>1225</v>
      </c>
      <c r="BK291" s="32">
        <f>IF($BF291&gt;$Y$7,"",IF(AND($BF291=$Y$7,$BG291=23),"",Entrées!F319-Entrées!F318))</f>
        <v>1</v>
      </c>
      <c r="BL291" s="32">
        <f>IF($BF291&gt;$Y$7,"",IF(AND($BF291=$Y$7,$BG291=23),"",Entrées!G319-Entrées!G318))</f>
        <v>-226.5</v>
      </c>
      <c r="BM291" s="32">
        <f>IF($BF291&gt;$Y$7,"",IF(AND($BF291=$Y$7,$BG291=23),"",Entrées!H319-Entrées!H318))</f>
        <v>-147</v>
      </c>
      <c r="BN291" s="32">
        <f>IF($BF291&gt;$Y$7,"",IF(AND($BF291=$Y$7,$BG291=23),"",Entrées!I319-Entrées!I318))</f>
        <v>752.5</v>
      </c>
      <c r="BO291" s="32">
        <f>IF($BF291&gt;$Y$7,"",IF(AND($BF291=$Y$7,$BG291=23),"",Entrées!J319-Entrées!J318))</f>
        <v>-283.5</v>
      </c>
      <c r="BP291" s="32">
        <f>IF($BF291&gt;$Y$7,"",IF(AND($BF291=$Y$7,$BG291=23),"",Entrées!K319-Entrées!K318))</f>
        <v>-337.5</v>
      </c>
      <c r="BQ291" s="32">
        <f>IF($BF291&gt;$Y$7,"",IF(AND($BF291=$Y$7,$BG291=23),"",Entrées!L319-Entrées!L318))</f>
        <v>417.5</v>
      </c>
      <c r="BR291" s="32">
        <f>IF($BF291&gt;$Y$7,"",IF(AND($BF291=$Y$7,$BG291=23),"",Entrées!M319-Entrées!M318))</f>
        <v>826</v>
      </c>
      <c r="BS291" s="32">
        <f>IF($BF291&gt;$Y$7,"",IF(AND($BF291=$Y$7,$BG291=23),"",Entrées!N319-Entrées!N318))</f>
        <v>-6.5</v>
      </c>
      <c r="BT291" s="32">
        <f>IF($BF291&gt;$Y$7,"",IF(AND($BF291=$Y$7,$BG291=23),"",Entrées!O319-Entrées!O318))</f>
        <v>-297</v>
      </c>
      <c r="BU291" s="32">
        <f>IF($BF291&gt;$Y$7,"",IF(AND($BF291=$Y$7,$BG291=23),"",Entrées!P319-Entrées!P318))</f>
        <v>-5</v>
      </c>
      <c r="BV291" s="32">
        <f>IF($BF291&gt;$Y$7,"",IF(AND($BF291=$Y$7,$BG291=23),"",Entrées!Q319-Entrées!Q318))</f>
        <v>-924</v>
      </c>
      <c r="BW291" s="32">
        <f>IF($BF291&gt;$Y$7,"",IF(AND($BF291=$Y$7,$BG291=23),"",Entrées!R319-Entrées!R318))</f>
        <v>1</v>
      </c>
      <c r="BX291" s="32">
        <f>IF($BF291&gt;$Y$7,"",IF(AND($BF291=$Y$7,$BG291=23),"",Entrées!S319-Entrées!S318))</f>
        <v>0</v>
      </c>
      <c r="BY291" s="32">
        <f>IF($BF291&gt;$Y$7,"",IF(AND($BF291=$Y$7,$BG291=23),"",Entrées!T319-Entrées!T318))</f>
        <v>0</v>
      </c>
      <c r="BZ291" s="32">
        <f>IF($BF291&gt;$Y$7,"",IF(AND($BF291=$Y$7,$BG291=23),"",Entrées!U319-Entrées!U318))</f>
        <v>93</v>
      </c>
      <c r="CA291" s="32">
        <f>IF($BF291&gt;$Y$7,"",IF(AND($BF291=$Y$7,$BG291=23),"",Entrées!V319-Entrées!V318))</f>
        <v>377</v>
      </c>
      <c r="CB291" s="4"/>
      <c r="CC291" s="4"/>
      <c r="CD291" s="33">
        <f>IF($BF291&lt;=$Y$7,Entrées!J318/CD$2,"")</f>
        <v>0.69467105263157891</v>
      </c>
      <c r="CE291" s="33">
        <f>IF($BF291&lt;=$Y$7,Entrées!K318/CE$2,"")</f>
        <v>0.24238095238095239</v>
      </c>
      <c r="CF291" s="11">
        <f t="shared" si="324"/>
        <v>7600</v>
      </c>
      <c r="CG291" s="11">
        <f t="shared" si="325"/>
        <v>4200</v>
      </c>
      <c r="CH291" s="52">
        <f t="shared" si="326"/>
        <v>0.26950009137426939</v>
      </c>
      <c r="CI291" s="52">
        <f t="shared" si="327"/>
        <v>0.11132787698412699</v>
      </c>
      <c r="CK291" s="11"/>
      <c r="CL291" s="4"/>
      <c r="CM291" s="11"/>
      <c r="CN291" s="11"/>
      <c r="CO291" s="4"/>
    </row>
    <row r="292" spans="1:93">
      <c r="A292" t="str">
        <f>"AE"&amp;A288</f>
        <v>AE300</v>
      </c>
      <c r="B292" s="11">
        <f t="shared" si="331"/>
        <v>7600</v>
      </c>
      <c r="C292" s="11">
        <f t="shared" si="335"/>
        <v>8</v>
      </c>
      <c r="D292" s="27">
        <f t="shared" si="332"/>
        <v>22</v>
      </c>
      <c r="E292" s="28">
        <f ca="1">IF($D292&gt;$D$8,"",INDIRECT(ADDRESS(ROW(Entrées!$C$37)+($D292-1)*24+E$11,COLUMN(Entrées!$C$37)+($C292-1),4,TRUE,"Entrées")))</f>
        <v>1013.5</v>
      </c>
      <c r="F292" s="28">
        <f ca="1">IF($D292&gt;$D$8,"",INDIRECT(ADDRESS(ROW(Entrées!$C$37)+($D292-1)*24+F$11,COLUMN(Entrées!$C$37)+($C292-1),4,TRUE,"Entrées")))</f>
        <v>960</v>
      </c>
      <c r="G292" s="28">
        <f ca="1">IF($D292&gt;$D$8,"",INDIRECT(ADDRESS(ROW(Entrées!$C$37)+($D292-1)*24+G$11,COLUMN(Entrées!$C$37)+($C292-1),4,TRUE,"Entrées")))</f>
        <v>954.5</v>
      </c>
      <c r="H292" s="28">
        <f ca="1">IF($D292&gt;$D$8,"",INDIRECT(ADDRESS(ROW(Entrées!$C$37)+($D292-1)*24+H$11,COLUMN(Entrées!$C$37)+($C292-1),4,TRUE,"Entrées")))</f>
        <v>980</v>
      </c>
      <c r="I292" s="28">
        <f ca="1">IF($D292&gt;$D$8,"",INDIRECT(ADDRESS(ROW(Entrées!$C$37)+($D292-1)*24+I$11,COLUMN(Entrées!$C$37)+($C292-1),4,TRUE,"Entrées")))</f>
        <v>890.5</v>
      </c>
      <c r="J292" s="28">
        <f ca="1">IF($D292&gt;$D$8,"",INDIRECT(ADDRESS(ROW(Entrées!$C$37)+($D292-1)*24+J$11,COLUMN(Entrées!$C$37)+($C292-1),4,TRUE,"Entrées")))</f>
        <v>886</v>
      </c>
      <c r="K292" s="28">
        <f ca="1">IF($D292&gt;$D$8,"",INDIRECT(ADDRESS(ROW(Entrées!$C$37)+($D292-1)*24+K$11,COLUMN(Entrées!$C$37)+($C292-1),4,TRUE,"Entrées")))</f>
        <v>835</v>
      </c>
      <c r="L292" s="28">
        <f ca="1">IF($D292&gt;$D$8,"",INDIRECT(ADDRESS(ROW(Entrées!$C$37)+($D292-1)*24+L$11,COLUMN(Entrées!$C$37)+($C292-1),4,TRUE,"Entrées")))</f>
        <v>796</v>
      </c>
      <c r="M292" s="28">
        <f ca="1">IF($D292&gt;$D$8,"",INDIRECT(ADDRESS(ROW(Entrées!$C$37)+($D292-1)*24+M$11,COLUMN(Entrées!$C$37)+($C292-1),4,TRUE,"Entrées")))</f>
        <v>708.5</v>
      </c>
      <c r="N292" s="28">
        <f ca="1">IF($D292&gt;$D$8,"",INDIRECT(ADDRESS(ROW(Entrées!$C$37)+($D292-1)*24+N$11,COLUMN(Entrées!$C$37)+($C292-1),4,TRUE,"Entrées")))</f>
        <v>654</v>
      </c>
      <c r="O292" s="28">
        <f ca="1">IF($D292&gt;$D$8,"",INDIRECT(ADDRESS(ROW(Entrées!$C$37)+($D292-1)*24+O$11,COLUMN(Entrées!$C$37)+($C292-1),4,TRUE,"Entrées")))</f>
        <v>667</v>
      </c>
      <c r="P292" s="28">
        <f ca="1">IF($D292&gt;$D$8,"",INDIRECT(ADDRESS(ROW(Entrées!$C$37)+($D292-1)*24+P$11,COLUMN(Entrées!$C$37)+($C292-1),4,TRUE,"Entrées")))</f>
        <v>771</v>
      </c>
      <c r="Q292" s="28">
        <f ca="1">IF($D292&gt;$D$8,"",INDIRECT(ADDRESS(ROW(Entrées!$C$37)+($D292-1)*24+Q$11,COLUMN(Entrées!$C$37)+($C292-1),4,TRUE,"Entrées")))</f>
        <v>827.5</v>
      </c>
      <c r="R292" s="28">
        <f ca="1">IF($D292&gt;$D$8,"",INDIRECT(ADDRESS(ROW(Entrées!$C$37)+($D292-1)*24+R$11,COLUMN(Entrées!$C$37)+($C292-1),4,TRUE,"Entrées")))</f>
        <v>935</v>
      </c>
      <c r="S292" s="28">
        <f ca="1">IF($D292&gt;$D$8,"",INDIRECT(ADDRESS(ROW(Entrées!$C$37)+($D292-1)*24+S$11,COLUMN(Entrées!$C$37)+($C292-1),4,TRUE,"Entrées")))</f>
        <v>1041</v>
      </c>
      <c r="T292" s="28">
        <f ca="1">IF($D292&gt;$D$8,"",INDIRECT(ADDRESS(ROW(Entrées!$C$37)+($D292-1)*24+T$11,COLUMN(Entrées!$C$37)+($C292-1),4,TRUE,"Entrées")))</f>
        <v>1160.5</v>
      </c>
      <c r="U292" s="28">
        <f ca="1">IF($D292&gt;$D$8,"",INDIRECT(ADDRESS(ROW(Entrées!$C$37)+($D292-1)*24+U$11,COLUMN(Entrées!$C$37)+($C292-1),4,TRUE,"Entrées")))</f>
        <v>1245.5</v>
      </c>
      <c r="V292" s="28">
        <f ca="1">IF($D292&gt;$D$8,"",INDIRECT(ADDRESS(ROW(Entrées!$C$37)+($D292-1)*24+V$11,COLUMN(Entrées!$C$37)+($C292-1),4,TRUE,"Entrées")))</f>
        <v>1320</v>
      </c>
      <c r="W292" s="28">
        <f ca="1">IF($D292&gt;$D$8,"",INDIRECT(ADDRESS(ROW(Entrées!$C$37)+($D292-1)*24+W$11,COLUMN(Entrées!$C$37)+($C292-1),4,TRUE,"Entrées")))</f>
        <v>1363</v>
      </c>
      <c r="X292" s="28">
        <f ca="1">IF($D292&gt;$D$8,"",INDIRECT(ADDRESS(ROW(Entrées!$C$37)+($D292-1)*24+X$11,COLUMN(Entrées!$C$37)+($C292-1),4,TRUE,"Entrées")))</f>
        <v>1289.5</v>
      </c>
      <c r="Y292" s="28">
        <f ca="1">IF($D292&gt;$D$8,"",INDIRECT(ADDRESS(ROW(Entrées!$C$37)+($D292-1)*24+Y$11,COLUMN(Entrées!$C$37)+($C292-1),4,TRUE,"Entrées")))</f>
        <v>1203.5</v>
      </c>
      <c r="Z292" s="28">
        <f ca="1">IF($D292&gt;$D$8,"",INDIRECT(ADDRESS(ROW(Entrées!$C$37)+($D292-1)*24+Z$11,COLUMN(Entrées!$C$37)+($C292-1),4,TRUE,"Entrées")))</f>
        <v>1136</v>
      </c>
      <c r="AA292" s="28">
        <f ca="1">IF($D292&gt;$D$8,"",INDIRECT(ADDRESS(ROW(Entrées!$C$37)+($D292-1)*24+AA$11,COLUMN(Entrées!$C$37)+($C292-1),4,TRUE,"Entrées")))</f>
        <v>1056.5</v>
      </c>
      <c r="AB292" s="28">
        <f ca="1">IF($D292&gt;$D$8,"",INDIRECT(ADDRESS(ROW(Entrées!$C$37)+($D292-1)*24+AB$11,COLUMN(Entrées!$C$37)+($C292-1),4,TRUE,"Entrées")))</f>
        <v>1018.5</v>
      </c>
      <c r="AC292" s="11"/>
      <c r="AD292" s="40">
        <f t="shared" ca="1" si="330"/>
        <v>988.02083333333337</v>
      </c>
      <c r="AE292" s="40">
        <f t="shared" ca="1" si="333"/>
        <v>1363</v>
      </c>
      <c r="AF292" s="40">
        <f t="shared" ca="1" si="334"/>
        <v>654</v>
      </c>
      <c r="AG292" s="4"/>
      <c r="AH292" s="11">
        <f>Entrées!A319</f>
        <v>12</v>
      </c>
      <c r="AI292" s="13">
        <f>Entrées!B319</f>
        <v>18</v>
      </c>
      <c r="AJ292" s="31">
        <f t="shared" ca="1" si="328"/>
        <v>55625.834722222207</v>
      </c>
      <c r="AK292" s="31">
        <f t="shared" ca="1" si="304"/>
        <v>55155.277777777781</v>
      </c>
      <c r="AL292" s="31">
        <f t="shared" ca="1" si="305"/>
        <v>55132.569444444431</v>
      </c>
      <c r="AM292" s="31">
        <f t="shared" ca="1" si="306"/>
        <v>439.35972222222233</v>
      </c>
      <c r="AN292" s="31">
        <f t="shared" ca="1" si="307"/>
        <v>2143.2847222222222</v>
      </c>
      <c r="AO292" s="31">
        <f t="shared" ca="1" si="308"/>
        <v>1711.4715277777773</v>
      </c>
      <c r="AP292" s="31">
        <f t="shared" ca="1" si="309"/>
        <v>43686.806944444448</v>
      </c>
      <c r="AQ292" s="31">
        <f t="shared" ca="1" si="310"/>
        <v>2048.2006944444447</v>
      </c>
      <c r="AR292" s="31">
        <f t="shared" ca="1" si="311"/>
        <v>467.57708333333329</v>
      </c>
      <c r="AS292" s="31">
        <f t="shared" ca="1" si="312"/>
        <v>9872.0041666666693</v>
      </c>
      <c r="AT292" s="31">
        <f t="shared" ca="1" si="313"/>
        <v>-752.91041666666672</v>
      </c>
      <c r="AU292" s="31">
        <f t="shared" ca="1" si="314"/>
        <v>580.30277777777769</v>
      </c>
      <c r="AV292" s="31">
        <f t="shared" ca="1" si="315"/>
        <v>-4570.3041666666659</v>
      </c>
      <c r="AW292" s="31">
        <f t="shared" ca="1" si="316"/>
        <v>53.39583333333335</v>
      </c>
      <c r="AX292" s="31">
        <f t="shared" ca="1" si="317"/>
        <v>1401.9361111111111</v>
      </c>
      <c r="AY292" s="31">
        <f t="shared" ca="1" si="318"/>
        <v>-1132.0805555555555</v>
      </c>
      <c r="AZ292" s="31">
        <f t="shared" ca="1" si="319"/>
        <v>-2177.1819444444441</v>
      </c>
      <c r="BA292" s="31">
        <f t="shared" ca="1" si="320"/>
        <v>644.8125</v>
      </c>
      <c r="BB292" s="31">
        <f t="shared" ca="1" si="321"/>
        <v>-1410.101388888889</v>
      </c>
      <c r="BC292" s="31">
        <f t="shared" ca="1" si="322"/>
        <v>-1800.2902777777781</v>
      </c>
      <c r="BD292" s="11"/>
      <c r="BE292" s="4"/>
      <c r="BF292" s="11">
        <f t="shared" si="323"/>
        <v>12</v>
      </c>
      <c r="BG292" s="11">
        <f t="shared" si="336"/>
        <v>18</v>
      </c>
      <c r="BH292" s="32">
        <f>IF($BF292&gt;$Y$7,"",IF(AND($BF292=$Y$7,$BG292=23),"",Entrées!C320-Entrées!C319))</f>
        <v>1505</v>
      </c>
      <c r="BI292" s="32">
        <f>IF($BF292&gt;$Y$7,"",IF(AND($BF292=$Y$7,$BG292=23),"",Entrées!D320-Entrées!D319))</f>
        <v>1312.5</v>
      </c>
      <c r="BJ292" s="32">
        <f>IF($BF292&gt;$Y$7,"",IF(AND($BF292=$Y$7,$BG292=23),"",Entrées!E320-Entrées!E319))</f>
        <v>1250</v>
      </c>
      <c r="BK292" s="32">
        <f>IF($BF292&gt;$Y$7,"",IF(AND($BF292=$Y$7,$BG292=23),"",Entrées!F320-Entrées!F319))</f>
        <v>-0.5</v>
      </c>
      <c r="BL292" s="32">
        <f>IF($BF292&gt;$Y$7,"",IF(AND($BF292=$Y$7,$BG292=23),"",Entrées!G320-Entrées!G319))</f>
        <v>266.5</v>
      </c>
      <c r="BM292" s="32">
        <f>IF($BF292&gt;$Y$7,"",IF(AND($BF292=$Y$7,$BG292=23),"",Entrées!H320-Entrées!H319))</f>
        <v>-171.5</v>
      </c>
      <c r="BN292" s="32">
        <f>IF($BF292&gt;$Y$7,"",IF(AND($BF292=$Y$7,$BG292=23),"",Entrées!I320-Entrées!I319))</f>
        <v>588</v>
      </c>
      <c r="BO292" s="32">
        <f>IF($BF292&gt;$Y$7,"",IF(AND($BF292=$Y$7,$BG292=23),"",Entrées!J320-Entrées!J319))</f>
        <v>-402.5</v>
      </c>
      <c r="BP292" s="32">
        <f>IF($BF292&gt;$Y$7,"",IF(AND($BF292=$Y$7,$BG292=23),"",Entrées!K320-Entrées!K319))</f>
        <v>-382</v>
      </c>
      <c r="BQ292" s="32">
        <f>IF($BF292&gt;$Y$7,"",IF(AND($BF292=$Y$7,$BG292=23),"",Entrées!L320-Entrées!L319))</f>
        <v>1282.5</v>
      </c>
      <c r="BR292" s="32">
        <f>IF($BF292&gt;$Y$7,"",IF(AND($BF292=$Y$7,$BG292=23),"",Entrées!M320-Entrées!M319))</f>
        <v>919</v>
      </c>
      <c r="BS292" s="32">
        <f>IF($BF292&gt;$Y$7,"",IF(AND($BF292=$Y$7,$BG292=23),"",Entrées!N320-Entrées!N319))</f>
        <v>8.5</v>
      </c>
      <c r="BT292" s="32">
        <f>IF($BF292&gt;$Y$7,"",IF(AND($BF292=$Y$7,$BG292=23),"",Entrées!O320-Entrées!O319))</f>
        <v>-603</v>
      </c>
      <c r="BU292" s="32">
        <f>IF($BF292&gt;$Y$7,"",IF(AND($BF292=$Y$7,$BG292=23),"",Entrées!P320-Entrées!P319))</f>
        <v>1.5</v>
      </c>
      <c r="BV292" s="32">
        <f>IF($BF292&gt;$Y$7,"",IF(AND($BF292=$Y$7,$BG292=23),"",Entrées!Q320-Entrées!Q319))</f>
        <v>-79</v>
      </c>
      <c r="BW292" s="32">
        <f>IF($BF292&gt;$Y$7,"",IF(AND($BF292=$Y$7,$BG292=23),"",Entrées!R320-Entrées!R319))</f>
        <v>1</v>
      </c>
      <c r="BX292" s="32">
        <f>IF($BF292&gt;$Y$7,"",IF(AND($BF292=$Y$7,$BG292=23),"",Entrées!S320-Entrées!S319))</f>
        <v>0</v>
      </c>
      <c r="BY292" s="32">
        <f>IF($BF292&gt;$Y$7,"",IF(AND($BF292=$Y$7,$BG292=23),"",Entrées!T320-Entrées!T319))</f>
        <v>0</v>
      </c>
      <c r="BZ292" s="32">
        <f>IF($BF292&gt;$Y$7,"",IF(AND($BF292=$Y$7,$BG292=23),"",Entrées!U320-Entrées!U319))</f>
        <v>-86</v>
      </c>
      <c r="CA292" s="32">
        <f>IF($BF292&gt;$Y$7,"",IF(AND($BF292=$Y$7,$BG292=23),"",Entrées!V320-Entrées!V319))</f>
        <v>-315</v>
      </c>
      <c r="CB292" s="4"/>
      <c r="CC292" s="4"/>
      <c r="CD292" s="33">
        <f>IF($BF292&lt;=$Y$7,Entrées!J319/CD$2,"")</f>
        <v>0.6573684210526316</v>
      </c>
      <c r="CE292" s="33">
        <f>IF($BF292&lt;=$Y$7,Entrées!K319/CE$2,"")</f>
        <v>0.16202380952380951</v>
      </c>
      <c r="CF292" s="11">
        <f t="shared" si="324"/>
        <v>7600</v>
      </c>
      <c r="CG292" s="11">
        <f t="shared" si="325"/>
        <v>4200</v>
      </c>
      <c r="CH292" s="52">
        <f t="shared" si="326"/>
        <v>0.26950009137426939</v>
      </c>
      <c r="CI292" s="52">
        <f t="shared" si="327"/>
        <v>0.11132787698412699</v>
      </c>
      <c r="CK292" s="11"/>
      <c r="CL292" s="4"/>
      <c r="CM292" s="11"/>
      <c r="CN292" s="11"/>
      <c r="CO292" s="4"/>
    </row>
    <row r="293" spans="1:93">
      <c r="A293" t="str">
        <f>"AF"&amp;A287</f>
        <v>AF271</v>
      </c>
      <c r="B293" s="11">
        <f t="shared" si="331"/>
        <v>7600</v>
      </c>
      <c r="C293" s="11">
        <f t="shared" si="335"/>
        <v>8</v>
      </c>
      <c r="D293" s="27">
        <f t="shared" si="332"/>
        <v>23</v>
      </c>
      <c r="E293" s="28">
        <f ca="1">IF($D293&gt;$D$8,"",INDIRECT(ADDRESS(ROW(Entrées!$C$37)+($D293-1)*24+E$11,COLUMN(Entrées!$C$37)+($C293-1),4,TRUE,"Entrées")))</f>
        <v>970.5</v>
      </c>
      <c r="F293" s="28">
        <f ca="1">IF($D293&gt;$D$8,"",INDIRECT(ADDRESS(ROW(Entrées!$C$37)+($D293-1)*24+F$11,COLUMN(Entrées!$C$37)+($C293-1),4,TRUE,"Entrées")))</f>
        <v>925.5</v>
      </c>
      <c r="G293" s="28">
        <f ca="1">IF($D293&gt;$D$8,"",INDIRECT(ADDRESS(ROW(Entrées!$C$37)+($D293-1)*24+G$11,COLUMN(Entrées!$C$37)+($C293-1),4,TRUE,"Entrées")))</f>
        <v>935</v>
      </c>
      <c r="H293" s="28">
        <f ca="1">IF($D293&gt;$D$8,"",INDIRECT(ADDRESS(ROW(Entrées!$C$37)+($D293-1)*24+H$11,COLUMN(Entrées!$C$37)+($C293-1),4,TRUE,"Entrées")))</f>
        <v>933</v>
      </c>
      <c r="I293" s="28">
        <f ca="1">IF($D293&gt;$D$8,"",INDIRECT(ADDRESS(ROW(Entrées!$C$37)+($D293-1)*24+I$11,COLUMN(Entrées!$C$37)+($C293-1),4,TRUE,"Entrées")))</f>
        <v>955.5</v>
      </c>
      <c r="J293" s="28">
        <f ca="1">IF($D293&gt;$D$8,"",INDIRECT(ADDRESS(ROW(Entrées!$C$37)+($D293-1)*24+J$11,COLUMN(Entrées!$C$37)+($C293-1),4,TRUE,"Entrées")))</f>
        <v>988</v>
      </c>
      <c r="K293" s="28">
        <f ca="1">IF($D293&gt;$D$8,"",INDIRECT(ADDRESS(ROW(Entrées!$C$37)+($D293-1)*24+K$11,COLUMN(Entrées!$C$37)+($C293-1),4,TRUE,"Entrées")))</f>
        <v>973</v>
      </c>
      <c r="L293" s="28">
        <f ca="1">IF($D293&gt;$D$8,"",INDIRECT(ADDRESS(ROW(Entrées!$C$37)+($D293-1)*24+L$11,COLUMN(Entrées!$C$37)+($C293-1),4,TRUE,"Entrées")))</f>
        <v>921.5</v>
      </c>
      <c r="M293" s="28">
        <f ca="1">IF($D293&gt;$D$8,"",INDIRECT(ADDRESS(ROW(Entrées!$C$37)+($D293-1)*24+M$11,COLUMN(Entrées!$C$37)+($C293-1),4,TRUE,"Entrées")))</f>
        <v>860</v>
      </c>
      <c r="N293" s="28">
        <f ca="1">IF($D293&gt;$D$8,"",INDIRECT(ADDRESS(ROW(Entrées!$C$37)+($D293-1)*24+N$11,COLUMN(Entrées!$C$37)+($C293-1),4,TRUE,"Entrées")))</f>
        <v>719.5</v>
      </c>
      <c r="O293" s="28">
        <f ca="1">IF($D293&gt;$D$8,"",INDIRECT(ADDRESS(ROW(Entrées!$C$37)+($D293-1)*24+O$11,COLUMN(Entrées!$C$37)+($C293-1),4,TRUE,"Entrées")))</f>
        <v>598</v>
      </c>
      <c r="P293" s="28">
        <f ca="1">IF($D293&gt;$D$8,"",INDIRECT(ADDRESS(ROW(Entrées!$C$37)+($D293-1)*24+P$11,COLUMN(Entrées!$C$37)+($C293-1),4,TRUE,"Entrées")))</f>
        <v>669.5</v>
      </c>
      <c r="Q293" s="28">
        <f ca="1">IF($D293&gt;$D$8,"",INDIRECT(ADDRESS(ROW(Entrées!$C$37)+($D293-1)*24+Q$11,COLUMN(Entrées!$C$37)+($C293-1),4,TRUE,"Entrées")))</f>
        <v>712.5</v>
      </c>
      <c r="R293" s="28">
        <f ca="1">IF($D293&gt;$D$8,"",INDIRECT(ADDRESS(ROW(Entrées!$C$37)+($D293-1)*24+R$11,COLUMN(Entrées!$C$37)+($C293-1),4,TRUE,"Entrées")))</f>
        <v>670.5</v>
      </c>
      <c r="S293" s="28">
        <f ca="1">IF($D293&gt;$D$8,"",INDIRECT(ADDRESS(ROW(Entrées!$C$37)+($D293-1)*24+S$11,COLUMN(Entrées!$C$37)+($C293-1),4,TRUE,"Entrées")))</f>
        <v>592</v>
      </c>
      <c r="T293" s="28">
        <f ca="1">IF($D293&gt;$D$8,"",INDIRECT(ADDRESS(ROW(Entrées!$C$37)+($D293-1)*24+T$11,COLUMN(Entrées!$C$37)+($C293-1),4,TRUE,"Entrées")))</f>
        <v>507.5</v>
      </c>
      <c r="U293" s="28">
        <f ca="1">IF($D293&gt;$D$8,"",INDIRECT(ADDRESS(ROW(Entrées!$C$37)+($D293-1)*24+U$11,COLUMN(Entrées!$C$37)+($C293-1),4,TRUE,"Entrées")))</f>
        <v>469.5</v>
      </c>
      <c r="V293" s="28">
        <f ca="1">IF($D293&gt;$D$8,"",INDIRECT(ADDRESS(ROW(Entrées!$C$37)+($D293-1)*24+V$11,COLUMN(Entrées!$C$37)+($C293-1),4,TRUE,"Entrées")))</f>
        <v>422.5</v>
      </c>
      <c r="W293" s="28">
        <f ca="1">IF($D293&gt;$D$8,"",INDIRECT(ADDRESS(ROW(Entrées!$C$37)+($D293-1)*24+W$11,COLUMN(Entrées!$C$37)+($C293-1),4,TRUE,"Entrées")))</f>
        <v>332</v>
      </c>
      <c r="X293" s="28">
        <f ca="1">IF($D293&gt;$D$8,"",INDIRECT(ADDRESS(ROW(Entrées!$C$37)+($D293-1)*24+X$11,COLUMN(Entrées!$C$37)+($C293-1),4,TRUE,"Entrées")))</f>
        <v>263.5</v>
      </c>
      <c r="Y293" s="28">
        <f ca="1">IF($D293&gt;$D$8,"",INDIRECT(ADDRESS(ROW(Entrées!$C$37)+($D293-1)*24+Y$11,COLUMN(Entrées!$C$37)+($C293-1),4,TRUE,"Entrées")))</f>
        <v>250.5</v>
      </c>
      <c r="Z293" s="28">
        <f ca="1">IF($D293&gt;$D$8,"",INDIRECT(ADDRESS(ROW(Entrées!$C$37)+($D293-1)*24+Z$11,COLUMN(Entrées!$C$37)+($C293-1),4,TRUE,"Entrées")))</f>
        <v>274.5</v>
      </c>
      <c r="AA293" s="28">
        <f ca="1">IF($D293&gt;$D$8,"",INDIRECT(ADDRESS(ROW(Entrées!$C$37)+($D293-1)*24+AA$11,COLUMN(Entrées!$C$37)+($C293-1),4,TRUE,"Entrées")))</f>
        <v>269.5</v>
      </c>
      <c r="AB293" s="28">
        <f ca="1">IF($D293&gt;$D$8,"",INDIRECT(ADDRESS(ROW(Entrées!$C$37)+($D293-1)*24+AB$11,COLUMN(Entrées!$C$37)+($C293-1),4,TRUE,"Entrées")))</f>
        <v>242.5</v>
      </c>
      <c r="AC293" s="11"/>
      <c r="AD293" s="40">
        <f t="shared" ca="1" si="330"/>
        <v>644</v>
      </c>
      <c r="AE293" s="40">
        <f t="shared" ca="1" si="333"/>
        <v>988</v>
      </c>
      <c r="AF293" s="40">
        <f t="shared" ca="1" si="334"/>
        <v>242.5</v>
      </c>
      <c r="AG293" s="4"/>
      <c r="AH293" s="11">
        <f>Entrées!A320</f>
        <v>12</v>
      </c>
      <c r="AI293" s="13">
        <f>Entrées!B320</f>
        <v>19</v>
      </c>
      <c r="AJ293" s="31">
        <f t="shared" ca="1" si="328"/>
        <v>55625.834722222207</v>
      </c>
      <c r="AK293" s="31">
        <f t="shared" ca="1" si="304"/>
        <v>55155.277777777781</v>
      </c>
      <c r="AL293" s="31">
        <f t="shared" ca="1" si="305"/>
        <v>55132.569444444431</v>
      </c>
      <c r="AM293" s="31">
        <f t="shared" ca="1" si="306"/>
        <v>439.35972222222233</v>
      </c>
      <c r="AN293" s="31">
        <f t="shared" ca="1" si="307"/>
        <v>2143.2847222222222</v>
      </c>
      <c r="AO293" s="31">
        <f t="shared" ca="1" si="308"/>
        <v>1711.4715277777773</v>
      </c>
      <c r="AP293" s="31">
        <f t="shared" ca="1" si="309"/>
        <v>43686.806944444448</v>
      </c>
      <c r="AQ293" s="31">
        <f t="shared" ca="1" si="310"/>
        <v>2048.2006944444447</v>
      </c>
      <c r="AR293" s="31">
        <f t="shared" ca="1" si="311"/>
        <v>467.57708333333329</v>
      </c>
      <c r="AS293" s="31">
        <f t="shared" ca="1" si="312"/>
        <v>9872.0041666666693</v>
      </c>
      <c r="AT293" s="31">
        <f t="shared" ca="1" si="313"/>
        <v>-752.91041666666672</v>
      </c>
      <c r="AU293" s="31">
        <f t="shared" ca="1" si="314"/>
        <v>580.30277777777769</v>
      </c>
      <c r="AV293" s="31">
        <f t="shared" ca="1" si="315"/>
        <v>-4570.3041666666659</v>
      </c>
      <c r="AW293" s="31">
        <f t="shared" ca="1" si="316"/>
        <v>53.39583333333335</v>
      </c>
      <c r="AX293" s="31">
        <f t="shared" ca="1" si="317"/>
        <v>1401.9361111111111</v>
      </c>
      <c r="AY293" s="31">
        <f t="shared" ca="1" si="318"/>
        <v>-1132.0805555555555</v>
      </c>
      <c r="AZ293" s="31">
        <f t="shared" ca="1" si="319"/>
        <v>-2177.1819444444441</v>
      </c>
      <c r="BA293" s="31">
        <f t="shared" ca="1" si="320"/>
        <v>644.8125</v>
      </c>
      <c r="BB293" s="31">
        <f t="shared" ca="1" si="321"/>
        <v>-1410.101388888889</v>
      </c>
      <c r="BC293" s="31">
        <f t="shared" ca="1" si="322"/>
        <v>-1800.2902777777781</v>
      </c>
      <c r="BD293" s="11"/>
      <c r="BE293" s="4"/>
      <c r="BF293" s="11">
        <f t="shared" si="323"/>
        <v>12</v>
      </c>
      <c r="BG293" s="11">
        <f t="shared" si="336"/>
        <v>19</v>
      </c>
      <c r="BH293" s="32">
        <f>IF($BF293&gt;$Y$7,"",IF(AND($BF293=$Y$7,$BG293=23),"",Entrées!C321-Entrées!C320))</f>
        <v>-742.5</v>
      </c>
      <c r="BI293" s="32">
        <f>IF($BF293&gt;$Y$7,"",IF(AND($BF293=$Y$7,$BG293=23),"",Entrées!D321-Entrées!D320))</f>
        <v>87.5</v>
      </c>
      <c r="BJ293" s="32">
        <f>IF($BF293&gt;$Y$7,"",IF(AND($BF293=$Y$7,$BG293=23),"",Entrées!E321-Entrées!E320))</f>
        <v>50</v>
      </c>
      <c r="BK293" s="32">
        <f>IF($BF293&gt;$Y$7,"",IF(AND($BF293=$Y$7,$BG293=23),"",Entrées!F321-Entrées!F320))</f>
        <v>1</v>
      </c>
      <c r="BL293" s="32">
        <f>IF($BF293&gt;$Y$7,"",IF(AND($BF293=$Y$7,$BG293=23),"",Entrées!G321-Entrées!G320))</f>
        <v>325</v>
      </c>
      <c r="BM293" s="32">
        <f>IF($BF293&gt;$Y$7,"",IF(AND($BF293=$Y$7,$BG293=23),"",Entrées!H321-Entrées!H320))</f>
        <v>-98.5</v>
      </c>
      <c r="BN293" s="32">
        <f>IF($BF293&gt;$Y$7,"",IF(AND($BF293=$Y$7,$BG293=23),"",Entrées!I321-Entrées!I320))</f>
        <v>-11.5</v>
      </c>
      <c r="BO293" s="32">
        <f>IF($BF293&gt;$Y$7,"",IF(AND($BF293=$Y$7,$BG293=23),"",Entrées!J321-Entrées!J320))</f>
        <v>-527.5</v>
      </c>
      <c r="BP293" s="32">
        <f>IF($BF293&gt;$Y$7,"",IF(AND($BF293=$Y$7,$BG293=23),"",Entrées!K321-Entrées!K320))</f>
        <v>-258.5</v>
      </c>
      <c r="BQ293" s="32">
        <f>IF($BF293&gt;$Y$7,"",IF(AND($BF293=$Y$7,$BG293=23),"",Entrées!L321-Entrées!L320))</f>
        <v>98.5</v>
      </c>
      <c r="BR293" s="32">
        <f>IF($BF293&gt;$Y$7,"",IF(AND($BF293=$Y$7,$BG293=23),"",Entrées!M321-Entrées!M320))</f>
        <v>0.5</v>
      </c>
      <c r="BS293" s="32">
        <f>IF($BF293&gt;$Y$7,"",IF(AND($BF293=$Y$7,$BG293=23),"",Entrées!N321-Entrées!N320))</f>
        <v>3.5</v>
      </c>
      <c r="BT293" s="32">
        <f>IF($BF293&gt;$Y$7,"",IF(AND($BF293=$Y$7,$BG293=23),"",Entrées!O321-Entrées!O320))</f>
        <v>-274.5</v>
      </c>
      <c r="BU293" s="32">
        <f>IF($BF293&gt;$Y$7,"",IF(AND($BF293=$Y$7,$BG293=23),"",Entrées!P321-Entrées!P320))</f>
        <v>4.5</v>
      </c>
      <c r="BV293" s="32">
        <f>IF($BF293&gt;$Y$7,"",IF(AND($BF293=$Y$7,$BG293=23),"",Entrées!Q321-Entrées!Q320))</f>
        <v>749</v>
      </c>
      <c r="BW293" s="32">
        <f>IF($BF293&gt;$Y$7,"",IF(AND($BF293=$Y$7,$BG293=23),"",Entrées!R321-Entrées!R320))</f>
        <v>-2</v>
      </c>
      <c r="BX293" s="32">
        <f>IF($BF293&gt;$Y$7,"",IF(AND($BF293=$Y$7,$BG293=23),"",Entrées!S321-Entrées!S320))</f>
        <v>0</v>
      </c>
      <c r="BY293" s="32">
        <f>IF($BF293&gt;$Y$7,"",IF(AND($BF293=$Y$7,$BG293=23),"",Entrées!T321-Entrées!T320))</f>
        <v>0</v>
      </c>
      <c r="BZ293" s="32">
        <f>IF($BF293&gt;$Y$7,"",IF(AND($BF293=$Y$7,$BG293=23),"",Entrées!U321-Entrées!U320))</f>
        <v>-64</v>
      </c>
      <c r="CA293" s="32">
        <f>IF($BF293&gt;$Y$7,"",IF(AND($BF293=$Y$7,$BG293=23),"",Entrées!V321-Entrées!V320))</f>
        <v>-494</v>
      </c>
      <c r="CB293" s="4"/>
      <c r="CC293" s="4"/>
      <c r="CD293" s="33">
        <f>IF($BF293&lt;=$Y$7,Entrées!J320/CD$2,"")</f>
        <v>0.60440789473684209</v>
      </c>
      <c r="CE293" s="33">
        <f>IF($BF293&lt;=$Y$7,Entrées!K320/CE$2,"")</f>
        <v>7.1071428571428577E-2</v>
      </c>
      <c r="CF293" s="11">
        <f t="shared" si="324"/>
        <v>7600</v>
      </c>
      <c r="CG293" s="11">
        <f t="shared" si="325"/>
        <v>4200</v>
      </c>
      <c r="CH293" s="52">
        <f t="shared" si="326"/>
        <v>0.26950009137426939</v>
      </c>
      <c r="CI293" s="52">
        <f t="shared" si="327"/>
        <v>0.11132787698412699</v>
      </c>
      <c r="CK293" s="11"/>
      <c r="CL293" s="4"/>
      <c r="CM293" s="11"/>
      <c r="CN293" s="11"/>
      <c r="CO293" s="4"/>
    </row>
    <row r="294" spans="1:93">
      <c r="A294" t="str">
        <f>"AF"&amp;A288</f>
        <v>AF300</v>
      </c>
      <c r="B294" s="11">
        <f t="shared" si="331"/>
        <v>7600</v>
      </c>
      <c r="C294" s="11">
        <f t="shared" si="335"/>
        <v>8</v>
      </c>
      <c r="D294" s="27">
        <f t="shared" si="332"/>
        <v>24</v>
      </c>
      <c r="E294" s="28">
        <f ca="1">IF($D294&gt;$D$8,"",INDIRECT(ADDRESS(ROW(Entrées!$C$37)+($D294-1)*24+E$11,COLUMN(Entrées!$C$37)+($C294-1),4,TRUE,"Entrées")))</f>
        <v>229</v>
      </c>
      <c r="F294" s="28">
        <f ca="1">IF($D294&gt;$D$8,"",INDIRECT(ADDRESS(ROW(Entrées!$C$37)+($D294-1)*24+F$11,COLUMN(Entrées!$C$37)+($C294-1),4,TRUE,"Entrées")))</f>
        <v>242.5</v>
      </c>
      <c r="G294" s="28">
        <f ca="1">IF($D294&gt;$D$8,"",INDIRECT(ADDRESS(ROW(Entrées!$C$37)+($D294-1)*24+G$11,COLUMN(Entrées!$C$37)+($C294-1),4,TRUE,"Entrées")))</f>
        <v>235.5</v>
      </c>
      <c r="H294" s="28">
        <f ca="1">IF($D294&gt;$D$8,"",INDIRECT(ADDRESS(ROW(Entrées!$C$37)+($D294-1)*24+H$11,COLUMN(Entrées!$C$37)+($C294-1),4,TRUE,"Entrées")))</f>
        <v>254.5</v>
      </c>
      <c r="I294" s="28">
        <f ca="1">IF($D294&gt;$D$8,"",INDIRECT(ADDRESS(ROW(Entrées!$C$37)+($D294-1)*24+I$11,COLUMN(Entrées!$C$37)+($C294-1),4,TRUE,"Entrées")))</f>
        <v>314.5</v>
      </c>
      <c r="J294" s="28">
        <f ca="1">IF($D294&gt;$D$8,"",INDIRECT(ADDRESS(ROW(Entrées!$C$37)+($D294-1)*24+J$11,COLUMN(Entrées!$C$37)+($C294-1),4,TRUE,"Entrées")))</f>
        <v>383</v>
      </c>
      <c r="K294" s="28">
        <f ca="1">IF($D294&gt;$D$8,"",INDIRECT(ADDRESS(ROW(Entrées!$C$37)+($D294-1)*24+K$11,COLUMN(Entrées!$C$37)+($C294-1),4,TRUE,"Entrées")))</f>
        <v>419.5</v>
      </c>
      <c r="L294" s="28">
        <f ca="1">IF($D294&gt;$D$8,"",INDIRECT(ADDRESS(ROW(Entrées!$C$37)+($D294-1)*24+L$11,COLUMN(Entrées!$C$37)+($C294-1),4,TRUE,"Entrées")))</f>
        <v>512.5</v>
      </c>
      <c r="M294" s="28">
        <f ca="1">IF($D294&gt;$D$8,"",INDIRECT(ADDRESS(ROW(Entrées!$C$37)+($D294-1)*24+M$11,COLUMN(Entrées!$C$37)+($C294-1),4,TRUE,"Entrées")))</f>
        <v>532</v>
      </c>
      <c r="N294" s="28">
        <f ca="1">IF($D294&gt;$D$8,"",INDIRECT(ADDRESS(ROW(Entrées!$C$37)+($D294-1)*24+N$11,COLUMN(Entrées!$C$37)+($C294-1),4,TRUE,"Entrées")))</f>
        <v>413</v>
      </c>
      <c r="O294" s="28">
        <f ca="1">IF($D294&gt;$D$8,"",INDIRECT(ADDRESS(ROW(Entrées!$C$37)+($D294-1)*24+O$11,COLUMN(Entrées!$C$37)+($C294-1),4,TRUE,"Entrées")))</f>
        <v>401</v>
      </c>
      <c r="P294" s="28">
        <f ca="1">IF($D294&gt;$D$8,"",INDIRECT(ADDRESS(ROW(Entrées!$C$37)+($D294-1)*24+P$11,COLUMN(Entrées!$C$37)+($C294-1),4,TRUE,"Entrées")))</f>
        <v>516</v>
      </c>
      <c r="Q294" s="28">
        <f ca="1">IF($D294&gt;$D$8,"",INDIRECT(ADDRESS(ROW(Entrées!$C$37)+($D294-1)*24+Q$11,COLUMN(Entrées!$C$37)+($C294-1),4,TRUE,"Entrées")))</f>
        <v>629</v>
      </c>
      <c r="R294" s="28">
        <f ca="1">IF($D294&gt;$D$8,"",INDIRECT(ADDRESS(ROW(Entrées!$C$37)+($D294-1)*24+R$11,COLUMN(Entrées!$C$37)+($C294-1),4,TRUE,"Entrées")))</f>
        <v>676.5</v>
      </c>
      <c r="S294" s="28">
        <f ca="1">IF($D294&gt;$D$8,"",INDIRECT(ADDRESS(ROW(Entrées!$C$37)+($D294-1)*24+S$11,COLUMN(Entrées!$C$37)+($C294-1),4,TRUE,"Entrées")))</f>
        <v>654.5</v>
      </c>
      <c r="T294" s="28">
        <f ca="1">IF($D294&gt;$D$8,"",INDIRECT(ADDRESS(ROW(Entrées!$C$37)+($D294-1)*24+T$11,COLUMN(Entrées!$C$37)+($C294-1),4,TRUE,"Entrées")))</f>
        <v>617.5</v>
      </c>
      <c r="U294" s="28">
        <f ca="1">IF($D294&gt;$D$8,"",INDIRECT(ADDRESS(ROW(Entrées!$C$37)+($D294-1)*24+U$11,COLUMN(Entrées!$C$37)+($C294-1),4,TRUE,"Entrées")))</f>
        <v>556</v>
      </c>
      <c r="V294" s="28">
        <f ca="1">IF($D294&gt;$D$8,"",INDIRECT(ADDRESS(ROW(Entrées!$C$37)+($D294-1)*24+V$11,COLUMN(Entrées!$C$37)+($C294-1),4,TRUE,"Entrées")))</f>
        <v>504.5</v>
      </c>
      <c r="W294" s="28">
        <f ca="1">IF($D294&gt;$D$8,"",INDIRECT(ADDRESS(ROW(Entrées!$C$37)+($D294-1)*24+W$11,COLUMN(Entrées!$C$37)+($C294-1),4,TRUE,"Entrées")))</f>
        <v>431.5</v>
      </c>
      <c r="X294" s="28">
        <f ca="1">IF($D294&gt;$D$8,"",INDIRECT(ADDRESS(ROW(Entrées!$C$37)+($D294-1)*24+X$11,COLUMN(Entrées!$C$37)+($C294-1),4,TRUE,"Entrées")))</f>
        <v>382.5</v>
      </c>
      <c r="Y294" s="28">
        <f ca="1">IF($D294&gt;$D$8,"",INDIRECT(ADDRESS(ROW(Entrées!$C$37)+($D294-1)*24+Y$11,COLUMN(Entrées!$C$37)+($C294-1),4,TRUE,"Entrées")))</f>
        <v>339.5</v>
      </c>
      <c r="Z294" s="28">
        <f ca="1">IF($D294&gt;$D$8,"",INDIRECT(ADDRESS(ROW(Entrées!$C$37)+($D294-1)*24+Z$11,COLUMN(Entrées!$C$37)+($C294-1),4,TRUE,"Entrées")))</f>
        <v>391.5</v>
      </c>
      <c r="AA294" s="28">
        <f ca="1">IF($D294&gt;$D$8,"",INDIRECT(ADDRESS(ROW(Entrées!$C$37)+($D294-1)*24+AA$11,COLUMN(Entrées!$C$37)+($C294-1),4,TRUE,"Entrées")))</f>
        <v>446</v>
      </c>
      <c r="AB294" s="28">
        <f ca="1">IF($D294&gt;$D$8,"",INDIRECT(ADDRESS(ROW(Entrées!$C$37)+($D294-1)*24+AB$11,COLUMN(Entrées!$C$37)+($C294-1),4,TRUE,"Entrées")))</f>
        <v>525.5</v>
      </c>
      <c r="AC294" s="11"/>
      <c r="AD294" s="40">
        <f t="shared" ca="1" si="330"/>
        <v>441.97916666666669</v>
      </c>
      <c r="AE294" s="40">
        <f t="shared" ca="1" si="333"/>
        <v>676.5</v>
      </c>
      <c r="AF294" s="40">
        <f t="shared" ca="1" si="334"/>
        <v>229</v>
      </c>
      <c r="AG294" s="4"/>
      <c r="AH294" s="11">
        <f>Entrées!A321</f>
        <v>12</v>
      </c>
      <c r="AI294" s="13">
        <f>Entrées!B321</f>
        <v>20</v>
      </c>
      <c r="AJ294" s="31">
        <f t="shared" ca="1" si="328"/>
        <v>55625.834722222207</v>
      </c>
      <c r="AK294" s="31">
        <f t="shared" ca="1" si="304"/>
        <v>55155.277777777781</v>
      </c>
      <c r="AL294" s="31">
        <f t="shared" ca="1" si="305"/>
        <v>55132.569444444431</v>
      </c>
      <c r="AM294" s="31">
        <f t="shared" ca="1" si="306"/>
        <v>439.35972222222233</v>
      </c>
      <c r="AN294" s="31">
        <f t="shared" ca="1" si="307"/>
        <v>2143.2847222222222</v>
      </c>
      <c r="AO294" s="31">
        <f t="shared" ca="1" si="308"/>
        <v>1711.4715277777773</v>
      </c>
      <c r="AP294" s="31">
        <f t="shared" ca="1" si="309"/>
        <v>43686.806944444448</v>
      </c>
      <c r="AQ294" s="31">
        <f t="shared" ca="1" si="310"/>
        <v>2048.2006944444447</v>
      </c>
      <c r="AR294" s="31">
        <f t="shared" ca="1" si="311"/>
        <v>467.57708333333329</v>
      </c>
      <c r="AS294" s="31">
        <f t="shared" ca="1" si="312"/>
        <v>9872.0041666666693</v>
      </c>
      <c r="AT294" s="31">
        <f t="shared" ca="1" si="313"/>
        <v>-752.91041666666672</v>
      </c>
      <c r="AU294" s="31">
        <f t="shared" ca="1" si="314"/>
        <v>580.30277777777769</v>
      </c>
      <c r="AV294" s="31">
        <f t="shared" ca="1" si="315"/>
        <v>-4570.3041666666659</v>
      </c>
      <c r="AW294" s="31">
        <f t="shared" ca="1" si="316"/>
        <v>53.39583333333335</v>
      </c>
      <c r="AX294" s="31">
        <f t="shared" ca="1" si="317"/>
        <v>1401.9361111111111</v>
      </c>
      <c r="AY294" s="31">
        <f t="shared" ca="1" si="318"/>
        <v>-1132.0805555555555</v>
      </c>
      <c r="AZ294" s="31">
        <f t="shared" ca="1" si="319"/>
        <v>-2177.1819444444441</v>
      </c>
      <c r="BA294" s="31">
        <f t="shared" ca="1" si="320"/>
        <v>644.8125</v>
      </c>
      <c r="BB294" s="31">
        <f t="shared" ca="1" si="321"/>
        <v>-1410.101388888889</v>
      </c>
      <c r="BC294" s="31">
        <f t="shared" ca="1" si="322"/>
        <v>-1800.2902777777781</v>
      </c>
      <c r="BD294" s="11"/>
      <c r="BE294" s="4"/>
      <c r="BF294" s="11">
        <f t="shared" si="323"/>
        <v>12</v>
      </c>
      <c r="BG294" s="11">
        <f t="shared" si="336"/>
        <v>20</v>
      </c>
      <c r="BH294" s="32">
        <f>IF($BF294&gt;$Y$7,"",IF(AND($BF294=$Y$7,$BG294=23),"",Entrées!C322-Entrées!C321))</f>
        <v>934.5</v>
      </c>
      <c r="BI294" s="32">
        <f>IF($BF294&gt;$Y$7,"",IF(AND($BF294=$Y$7,$BG294=23),"",Entrées!D322-Entrées!D321))</f>
        <v>-75</v>
      </c>
      <c r="BJ294" s="32">
        <f>IF($BF294&gt;$Y$7,"",IF(AND($BF294=$Y$7,$BG294=23),"",Entrées!E322-Entrées!E321))</f>
        <v>0</v>
      </c>
      <c r="BK294" s="32">
        <f>IF($BF294&gt;$Y$7,"",IF(AND($BF294=$Y$7,$BG294=23),"",Entrées!F322-Entrées!F321))</f>
        <v>-1</v>
      </c>
      <c r="BL294" s="32">
        <f>IF($BF294&gt;$Y$7,"",IF(AND($BF294=$Y$7,$BG294=23),"",Entrées!G322-Entrées!G321))</f>
        <v>137</v>
      </c>
      <c r="BM294" s="32">
        <f>IF($BF294&gt;$Y$7,"",IF(AND($BF294=$Y$7,$BG294=23),"",Entrées!H322-Entrées!H321))</f>
        <v>4.5</v>
      </c>
      <c r="BN294" s="32">
        <f>IF($BF294&gt;$Y$7,"",IF(AND($BF294=$Y$7,$BG294=23),"",Entrées!I322-Entrées!I321))</f>
        <v>118.5</v>
      </c>
      <c r="BO294" s="32">
        <f>IF($BF294&gt;$Y$7,"",IF(AND($BF294=$Y$7,$BG294=23),"",Entrées!J322-Entrées!J321))</f>
        <v>-483.5</v>
      </c>
      <c r="BP294" s="32">
        <f>IF($BF294&gt;$Y$7,"",IF(AND($BF294=$Y$7,$BG294=23),"",Entrées!K322-Entrées!K321))</f>
        <v>-40</v>
      </c>
      <c r="BQ294" s="32">
        <f>IF($BF294&gt;$Y$7,"",IF(AND($BF294=$Y$7,$BG294=23),"",Entrées!L322-Entrées!L321))</f>
        <v>-125</v>
      </c>
      <c r="BR294" s="32">
        <f>IF($BF294&gt;$Y$7,"",IF(AND($BF294=$Y$7,$BG294=23),"",Entrées!M322-Entrées!M321))</f>
        <v>0</v>
      </c>
      <c r="BS294" s="32">
        <f>IF($BF294&gt;$Y$7,"",IF(AND($BF294=$Y$7,$BG294=23),"",Entrées!N322-Entrées!N321))</f>
        <v>-4.5</v>
      </c>
      <c r="BT294" s="32">
        <f>IF($BF294&gt;$Y$7,"",IF(AND($BF294=$Y$7,$BG294=23),"",Entrées!O322-Entrées!O321))</f>
        <v>1328.5</v>
      </c>
      <c r="BU294" s="32">
        <f>IF($BF294&gt;$Y$7,"",IF(AND($BF294=$Y$7,$BG294=23),"",Entrées!P322-Entrées!P321))</f>
        <v>2.5</v>
      </c>
      <c r="BV294" s="32">
        <f>IF($BF294&gt;$Y$7,"",IF(AND($BF294=$Y$7,$BG294=23),"",Entrées!Q322-Entrées!Q321))</f>
        <v>1149</v>
      </c>
      <c r="BW294" s="32">
        <f>IF($BF294&gt;$Y$7,"",IF(AND($BF294=$Y$7,$BG294=23),"",Entrées!R322-Entrées!R321))</f>
        <v>0</v>
      </c>
      <c r="BX294" s="32">
        <f>IF($BF294&gt;$Y$7,"",IF(AND($BF294=$Y$7,$BG294=23),"",Entrées!S322-Entrées!S321))</f>
        <v>0</v>
      </c>
      <c r="BY294" s="32">
        <f>IF($BF294&gt;$Y$7,"",IF(AND($BF294=$Y$7,$BG294=23),"",Entrées!T322-Entrées!T321))</f>
        <v>0</v>
      </c>
      <c r="BZ294" s="32">
        <f>IF($BF294&gt;$Y$7,"",IF(AND($BF294=$Y$7,$BG294=23),"",Entrées!U322-Entrées!U321))</f>
        <v>426</v>
      </c>
      <c r="CA294" s="32">
        <f>IF($BF294&gt;$Y$7,"",IF(AND($BF294=$Y$7,$BG294=23),"",Entrées!V322-Entrées!V321))</f>
        <v>56</v>
      </c>
      <c r="CB294" s="4"/>
      <c r="CC294" s="4"/>
      <c r="CD294" s="33">
        <f>IF($BF294&lt;=$Y$7,Entrées!J321/CD$2,"")</f>
        <v>0.53500000000000003</v>
      </c>
      <c r="CE294" s="33">
        <f>IF($BF294&lt;=$Y$7,Entrées!K321/CE$2,"")</f>
        <v>9.5238095238095247E-3</v>
      </c>
      <c r="CF294" s="11">
        <f t="shared" si="324"/>
        <v>7600</v>
      </c>
      <c r="CG294" s="11">
        <f t="shared" si="325"/>
        <v>4200</v>
      </c>
      <c r="CH294" s="52">
        <f t="shared" si="326"/>
        <v>0.26950009137426939</v>
      </c>
      <c r="CI294" s="52">
        <f t="shared" si="327"/>
        <v>0.11132787698412699</v>
      </c>
      <c r="CK294" s="11"/>
      <c r="CL294" s="4"/>
      <c r="CM294" s="11"/>
      <c r="CN294" s="11"/>
      <c r="CO294" s="4"/>
    </row>
    <row r="295" spans="1:93">
      <c r="B295" s="11">
        <f t="shared" si="331"/>
        <v>7600</v>
      </c>
      <c r="C295" s="11">
        <f t="shared" si="335"/>
        <v>8</v>
      </c>
      <c r="D295" s="27">
        <f t="shared" si="332"/>
        <v>25</v>
      </c>
      <c r="E295" s="28">
        <f ca="1">IF($D295&gt;$D$8,"",INDIRECT(ADDRESS(ROW(Entrées!$C$37)+($D295-1)*24+E$11,COLUMN(Entrées!$C$37)+($C295-1),4,TRUE,"Entrées")))</f>
        <v>569.5</v>
      </c>
      <c r="F295" s="28">
        <f ca="1">IF($D295&gt;$D$8,"",INDIRECT(ADDRESS(ROW(Entrées!$C$37)+($D295-1)*24+F$11,COLUMN(Entrées!$C$37)+($C295-1),4,TRUE,"Entrées")))</f>
        <v>591.5</v>
      </c>
      <c r="G295" s="28">
        <f ca="1">IF($D295&gt;$D$8,"",INDIRECT(ADDRESS(ROW(Entrées!$C$37)+($D295-1)*24+G$11,COLUMN(Entrées!$C$37)+($C295-1),4,TRUE,"Entrées")))</f>
        <v>571.5</v>
      </c>
      <c r="H295" s="28">
        <f ca="1">IF($D295&gt;$D$8,"",INDIRECT(ADDRESS(ROW(Entrées!$C$37)+($D295-1)*24+H$11,COLUMN(Entrées!$C$37)+($C295-1),4,TRUE,"Entrées")))</f>
        <v>573</v>
      </c>
      <c r="I295" s="28">
        <f ca="1">IF($D295&gt;$D$8,"",INDIRECT(ADDRESS(ROW(Entrées!$C$37)+($D295-1)*24+I$11,COLUMN(Entrées!$C$37)+($C295-1),4,TRUE,"Entrées")))</f>
        <v>549.5</v>
      </c>
      <c r="J295" s="28">
        <f ca="1">IF($D295&gt;$D$8,"",INDIRECT(ADDRESS(ROW(Entrées!$C$37)+($D295-1)*24+J$11,COLUMN(Entrées!$C$37)+($C295-1),4,TRUE,"Entrées")))</f>
        <v>593.5</v>
      </c>
      <c r="K295" s="28">
        <f ca="1">IF($D295&gt;$D$8,"",INDIRECT(ADDRESS(ROW(Entrées!$C$37)+($D295-1)*24+K$11,COLUMN(Entrées!$C$37)+($C295-1),4,TRUE,"Entrées")))</f>
        <v>630.5</v>
      </c>
      <c r="L295" s="28">
        <f ca="1">IF($D295&gt;$D$8,"",INDIRECT(ADDRESS(ROW(Entrées!$C$37)+($D295-1)*24+L$11,COLUMN(Entrées!$C$37)+($C295-1),4,TRUE,"Entrées")))</f>
        <v>689.5</v>
      </c>
      <c r="M295" s="28">
        <f ca="1">IF($D295&gt;$D$8,"",INDIRECT(ADDRESS(ROW(Entrées!$C$37)+($D295-1)*24+M$11,COLUMN(Entrées!$C$37)+($C295-1),4,TRUE,"Entrées")))</f>
        <v>739</v>
      </c>
      <c r="N295" s="28">
        <f ca="1">IF($D295&gt;$D$8,"",INDIRECT(ADDRESS(ROW(Entrées!$C$37)+($D295-1)*24+N$11,COLUMN(Entrées!$C$37)+($C295-1),4,TRUE,"Entrées")))</f>
        <v>670</v>
      </c>
      <c r="O295" s="28">
        <f ca="1">IF($D295&gt;$D$8,"",INDIRECT(ADDRESS(ROW(Entrées!$C$37)+($D295-1)*24+O$11,COLUMN(Entrées!$C$37)+($C295-1),4,TRUE,"Entrées")))</f>
        <v>500.5</v>
      </c>
      <c r="P295" s="28">
        <f ca="1">IF($D295&gt;$D$8,"",INDIRECT(ADDRESS(ROW(Entrées!$C$37)+($D295-1)*24+P$11,COLUMN(Entrées!$C$37)+($C295-1),4,TRUE,"Entrées")))</f>
        <v>505</v>
      </c>
      <c r="Q295" s="28">
        <f ca="1">IF($D295&gt;$D$8,"",INDIRECT(ADDRESS(ROW(Entrées!$C$37)+($D295-1)*24+Q$11,COLUMN(Entrées!$C$37)+($C295-1),4,TRUE,"Entrées")))</f>
        <v>563.5</v>
      </c>
      <c r="R295" s="28">
        <f ca="1">IF($D295&gt;$D$8,"",INDIRECT(ADDRESS(ROW(Entrées!$C$37)+($D295-1)*24+R$11,COLUMN(Entrées!$C$37)+($C295-1),4,TRUE,"Entrées")))</f>
        <v>569.5</v>
      </c>
      <c r="S295" s="28">
        <f ca="1">IF($D295&gt;$D$8,"",INDIRECT(ADDRESS(ROW(Entrées!$C$37)+($D295-1)*24+S$11,COLUMN(Entrées!$C$37)+($C295-1),4,TRUE,"Entrées")))</f>
        <v>593.5</v>
      </c>
      <c r="T295" s="28">
        <f ca="1">IF($D295&gt;$D$8,"",INDIRECT(ADDRESS(ROW(Entrées!$C$37)+($D295-1)*24+T$11,COLUMN(Entrées!$C$37)+($C295-1),4,TRUE,"Entrées")))</f>
        <v>645</v>
      </c>
      <c r="U295" s="28">
        <f ca="1">IF($D295&gt;$D$8,"",INDIRECT(ADDRESS(ROW(Entrées!$C$37)+($D295-1)*24+U$11,COLUMN(Entrées!$C$37)+($C295-1),4,TRUE,"Entrées")))</f>
        <v>603</v>
      </c>
      <c r="V295" s="28">
        <f ca="1">IF($D295&gt;$D$8,"",INDIRECT(ADDRESS(ROW(Entrées!$C$37)+($D295-1)*24+V$11,COLUMN(Entrées!$C$37)+($C295-1),4,TRUE,"Entrées")))</f>
        <v>531.5</v>
      </c>
      <c r="W295" s="28">
        <f ca="1">IF($D295&gt;$D$8,"",INDIRECT(ADDRESS(ROW(Entrées!$C$37)+($D295-1)*24+W$11,COLUMN(Entrées!$C$37)+($C295-1),4,TRUE,"Entrées")))</f>
        <v>516.5</v>
      </c>
      <c r="X295" s="28">
        <f ca="1">IF($D295&gt;$D$8,"",INDIRECT(ADDRESS(ROW(Entrées!$C$37)+($D295-1)*24+X$11,COLUMN(Entrées!$C$37)+($C295-1),4,TRUE,"Entrées")))</f>
        <v>455.5</v>
      </c>
      <c r="Y295" s="28">
        <f ca="1">IF($D295&gt;$D$8,"",INDIRECT(ADDRESS(ROW(Entrées!$C$37)+($D295-1)*24+Y$11,COLUMN(Entrées!$C$37)+($C295-1),4,TRUE,"Entrées")))</f>
        <v>399.5</v>
      </c>
      <c r="Z295" s="28">
        <f ca="1">IF($D295&gt;$D$8,"",INDIRECT(ADDRESS(ROW(Entrées!$C$37)+($D295-1)*24+Z$11,COLUMN(Entrées!$C$37)+($C295-1),4,TRUE,"Entrées")))</f>
        <v>427</v>
      </c>
      <c r="AA295" s="28">
        <f ca="1">IF($D295&gt;$D$8,"",INDIRECT(ADDRESS(ROW(Entrées!$C$37)+($D295-1)*24+AA$11,COLUMN(Entrées!$C$37)+($C295-1),4,TRUE,"Entrées")))</f>
        <v>432</v>
      </c>
      <c r="AB295" s="28">
        <f ca="1">IF($D295&gt;$D$8,"",INDIRECT(ADDRESS(ROW(Entrées!$C$37)+($D295-1)*24+AB$11,COLUMN(Entrées!$C$37)+($C295-1),4,TRUE,"Entrées")))</f>
        <v>431</v>
      </c>
      <c r="AC295" s="11"/>
      <c r="AD295" s="40">
        <f t="shared" ca="1" si="330"/>
        <v>556.27083333333337</v>
      </c>
      <c r="AE295" s="40">
        <f t="shared" ca="1" si="333"/>
        <v>739</v>
      </c>
      <c r="AF295" s="40">
        <f t="shared" ca="1" si="334"/>
        <v>399.5</v>
      </c>
      <c r="AG295" s="4"/>
      <c r="AH295" s="11">
        <f>Entrées!A322</f>
        <v>12</v>
      </c>
      <c r="AI295" s="13">
        <f>Entrées!B322</f>
        <v>21</v>
      </c>
      <c r="AJ295" s="31">
        <f t="shared" ca="1" si="328"/>
        <v>55625.834722222207</v>
      </c>
      <c r="AK295" s="31">
        <f t="shared" ca="1" si="304"/>
        <v>55155.277777777781</v>
      </c>
      <c r="AL295" s="31">
        <f t="shared" ca="1" si="305"/>
        <v>55132.569444444431</v>
      </c>
      <c r="AM295" s="31">
        <f t="shared" ca="1" si="306"/>
        <v>439.35972222222233</v>
      </c>
      <c r="AN295" s="31">
        <f t="shared" ca="1" si="307"/>
        <v>2143.2847222222222</v>
      </c>
      <c r="AO295" s="31">
        <f t="shared" ca="1" si="308"/>
        <v>1711.4715277777773</v>
      </c>
      <c r="AP295" s="31">
        <f t="shared" ca="1" si="309"/>
        <v>43686.806944444448</v>
      </c>
      <c r="AQ295" s="31">
        <f t="shared" ca="1" si="310"/>
        <v>2048.2006944444447</v>
      </c>
      <c r="AR295" s="31">
        <f t="shared" ca="1" si="311"/>
        <v>467.57708333333329</v>
      </c>
      <c r="AS295" s="31">
        <f t="shared" ca="1" si="312"/>
        <v>9872.0041666666693</v>
      </c>
      <c r="AT295" s="31">
        <f t="shared" ca="1" si="313"/>
        <v>-752.91041666666672</v>
      </c>
      <c r="AU295" s="31">
        <f t="shared" ca="1" si="314"/>
        <v>580.30277777777769</v>
      </c>
      <c r="AV295" s="31">
        <f t="shared" ca="1" si="315"/>
        <v>-4570.3041666666659</v>
      </c>
      <c r="AW295" s="31">
        <f t="shared" ca="1" si="316"/>
        <v>53.39583333333335</v>
      </c>
      <c r="AX295" s="31">
        <f t="shared" ca="1" si="317"/>
        <v>1401.9361111111111</v>
      </c>
      <c r="AY295" s="31">
        <f t="shared" ca="1" si="318"/>
        <v>-1132.0805555555555</v>
      </c>
      <c r="AZ295" s="31">
        <f t="shared" ca="1" si="319"/>
        <v>-2177.1819444444441</v>
      </c>
      <c r="BA295" s="31">
        <f t="shared" ca="1" si="320"/>
        <v>644.8125</v>
      </c>
      <c r="BB295" s="31">
        <f t="shared" ca="1" si="321"/>
        <v>-1410.101388888889</v>
      </c>
      <c r="BC295" s="31">
        <f t="shared" ca="1" si="322"/>
        <v>-1800.2902777777781</v>
      </c>
      <c r="BD295" s="11"/>
      <c r="BE295" s="4"/>
      <c r="BF295" s="11">
        <f t="shared" si="323"/>
        <v>12</v>
      </c>
      <c r="BG295" s="11">
        <f t="shared" si="336"/>
        <v>21</v>
      </c>
      <c r="BH295" s="32">
        <f>IF($BF295&gt;$Y$7,"",IF(AND($BF295=$Y$7,$BG295=23),"",Entrées!C323-Entrées!C322))</f>
        <v>-1040.5</v>
      </c>
      <c r="BI295" s="32">
        <f>IF($BF295&gt;$Y$7,"",IF(AND($BF295=$Y$7,$BG295=23),"",Entrées!D323-Entrées!D322))</f>
        <v>-362.5</v>
      </c>
      <c r="BJ295" s="32">
        <f>IF($BF295&gt;$Y$7,"",IF(AND($BF295=$Y$7,$BG295=23),"",Entrées!E323-Entrées!E322))</f>
        <v>-225</v>
      </c>
      <c r="BK295" s="32">
        <f>IF($BF295&gt;$Y$7,"",IF(AND($BF295=$Y$7,$BG295=23),"",Entrées!F323-Entrées!F322))</f>
        <v>-1</v>
      </c>
      <c r="BL295" s="32">
        <f>IF($BF295&gt;$Y$7,"",IF(AND($BF295=$Y$7,$BG295=23),"",Entrées!G323-Entrées!G322))</f>
        <v>-388.5</v>
      </c>
      <c r="BM295" s="32">
        <f>IF($BF295&gt;$Y$7,"",IF(AND($BF295=$Y$7,$BG295=23),"",Entrées!H323-Entrées!H322))</f>
        <v>-12</v>
      </c>
      <c r="BN295" s="32">
        <f>IF($BF295&gt;$Y$7,"",IF(AND($BF295=$Y$7,$BG295=23),"",Entrées!I323-Entrées!I322))</f>
        <v>-1059</v>
      </c>
      <c r="BO295" s="32">
        <f>IF($BF295&gt;$Y$7,"",IF(AND($BF295=$Y$7,$BG295=23),"",Entrées!J323-Entrées!J322))</f>
        <v>-343.5</v>
      </c>
      <c r="BP295" s="32">
        <f>IF($BF295&gt;$Y$7,"",IF(AND($BF295=$Y$7,$BG295=23),"",Entrées!K323-Entrées!K322))</f>
        <v>0</v>
      </c>
      <c r="BQ295" s="32">
        <f>IF($BF295&gt;$Y$7,"",IF(AND($BF295=$Y$7,$BG295=23),"",Entrées!L323-Entrées!L322))</f>
        <v>-935.5</v>
      </c>
      <c r="BR295" s="32">
        <f>IF($BF295&gt;$Y$7,"",IF(AND($BF295=$Y$7,$BG295=23),"",Entrées!M323-Entrées!M322))</f>
        <v>-2</v>
      </c>
      <c r="BS295" s="32">
        <f>IF($BF295&gt;$Y$7,"",IF(AND($BF295=$Y$7,$BG295=23),"",Entrées!N323-Entrées!N322))</f>
        <v>0</v>
      </c>
      <c r="BT295" s="32">
        <f>IF($BF295&gt;$Y$7,"",IF(AND($BF295=$Y$7,$BG295=23),"",Entrées!O323-Entrées!O322))</f>
        <v>1700</v>
      </c>
      <c r="BU295" s="32">
        <f>IF($BF295&gt;$Y$7,"",IF(AND($BF295=$Y$7,$BG295=23),"",Entrées!P323-Entrées!P322))</f>
        <v>-4</v>
      </c>
      <c r="BV295" s="32">
        <f>IF($BF295&gt;$Y$7,"",IF(AND($BF295=$Y$7,$BG295=23),"",Entrées!Q323-Entrées!Q322))</f>
        <v>98</v>
      </c>
      <c r="BW295" s="32">
        <f>IF($BF295&gt;$Y$7,"",IF(AND($BF295=$Y$7,$BG295=23),"",Entrées!R323-Entrées!R322))</f>
        <v>0</v>
      </c>
      <c r="BX295" s="32">
        <f>IF($BF295&gt;$Y$7,"",IF(AND($BF295=$Y$7,$BG295=23),"",Entrées!S323-Entrées!S322))</f>
        <v>907</v>
      </c>
      <c r="BY295" s="32">
        <f>IF($BF295&gt;$Y$7,"",IF(AND($BF295=$Y$7,$BG295=23),"",Entrées!T323-Entrées!T322))</f>
        <v>0</v>
      </c>
      <c r="BZ295" s="32">
        <f>IF($BF295&gt;$Y$7,"",IF(AND($BF295=$Y$7,$BG295=23),"",Entrées!U323-Entrées!U322))</f>
        <v>483</v>
      </c>
      <c r="CA295" s="32">
        <f>IF($BF295&gt;$Y$7,"",IF(AND($BF295=$Y$7,$BG295=23),"",Entrées!V323-Entrées!V322))</f>
        <v>308</v>
      </c>
      <c r="CB295" s="4"/>
      <c r="CC295" s="4"/>
      <c r="CD295" s="33">
        <f>IF($BF295&lt;=$Y$7,Entrées!J322/CD$2,"")</f>
        <v>0.47138157894736843</v>
      </c>
      <c r="CE295" s="33">
        <f>IF($BF295&lt;=$Y$7,Entrées!K322/CE$2,"")</f>
        <v>0</v>
      </c>
      <c r="CF295" s="11">
        <f t="shared" si="324"/>
        <v>7600</v>
      </c>
      <c r="CG295" s="11">
        <f t="shared" si="325"/>
        <v>4200</v>
      </c>
      <c r="CH295" s="52">
        <f t="shared" si="326"/>
        <v>0.26950009137426939</v>
      </c>
      <c r="CI295" s="52">
        <f t="shared" si="327"/>
        <v>0.11132787698412699</v>
      </c>
      <c r="CK295" s="11"/>
      <c r="CL295" s="4"/>
      <c r="CM295" s="11"/>
      <c r="CN295" s="11"/>
      <c r="CO295" s="4"/>
    </row>
    <row r="296" spans="1:93">
      <c r="B296" s="11">
        <f t="shared" si="331"/>
        <v>7600</v>
      </c>
      <c r="C296" s="11">
        <f t="shared" si="335"/>
        <v>8</v>
      </c>
      <c r="D296" s="27">
        <f t="shared" si="332"/>
        <v>26</v>
      </c>
      <c r="E296" s="28">
        <f ca="1">IF($D296&gt;$D$8,"",INDIRECT(ADDRESS(ROW(Entrées!$C$37)+($D296-1)*24+E$11,COLUMN(Entrées!$C$37)+($C296-1),4,TRUE,"Entrées")))</f>
        <v>464.5</v>
      </c>
      <c r="F296" s="28">
        <f ca="1">IF($D296&gt;$D$8,"",INDIRECT(ADDRESS(ROW(Entrées!$C$37)+($D296-1)*24+F$11,COLUMN(Entrées!$C$37)+($C296-1),4,TRUE,"Entrées")))</f>
        <v>520.5</v>
      </c>
      <c r="G296" s="28">
        <f ca="1">IF($D296&gt;$D$8,"",INDIRECT(ADDRESS(ROW(Entrées!$C$37)+($D296-1)*24+G$11,COLUMN(Entrées!$C$37)+($C296-1),4,TRUE,"Entrées")))</f>
        <v>635.5</v>
      </c>
      <c r="H296" s="28">
        <f ca="1">IF($D296&gt;$D$8,"",INDIRECT(ADDRESS(ROW(Entrées!$C$37)+($D296-1)*24+H$11,COLUMN(Entrées!$C$37)+($C296-1),4,TRUE,"Entrées")))</f>
        <v>695</v>
      </c>
      <c r="I296" s="28">
        <f ca="1">IF($D296&gt;$D$8,"",INDIRECT(ADDRESS(ROW(Entrées!$C$37)+($D296-1)*24+I$11,COLUMN(Entrées!$C$37)+($C296-1),4,TRUE,"Entrées")))</f>
        <v>805</v>
      </c>
      <c r="J296" s="28">
        <f ca="1">IF($D296&gt;$D$8,"",INDIRECT(ADDRESS(ROW(Entrées!$C$37)+($D296-1)*24+J$11,COLUMN(Entrées!$C$37)+($C296-1),4,TRUE,"Entrées")))</f>
        <v>1001</v>
      </c>
      <c r="K296" s="28">
        <f ca="1">IF($D296&gt;$D$8,"",INDIRECT(ADDRESS(ROW(Entrées!$C$37)+($D296-1)*24+K$11,COLUMN(Entrées!$C$37)+($C296-1),4,TRUE,"Entrées")))</f>
        <v>1407</v>
      </c>
      <c r="L296" s="28">
        <f ca="1">IF($D296&gt;$D$8,"",INDIRECT(ADDRESS(ROW(Entrées!$C$37)+($D296-1)*24+L$11,COLUMN(Entrées!$C$37)+($C296-1),4,TRUE,"Entrées")))</f>
        <v>1793</v>
      </c>
      <c r="M296" s="28">
        <f ca="1">IF($D296&gt;$D$8,"",INDIRECT(ADDRESS(ROW(Entrées!$C$37)+($D296-1)*24+M$11,COLUMN(Entrées!$C$37)+($C296-1),4,TRUE,"Entrées")))</f>
        <v>1890.5</v>
      </c>
      <c r="N296" s="28">
        <f ca="1">IF($D296&gt;$D$8,"",INDIRECT(ADDRESS(ROW(Entrées!$C$37)+($D296-1)*24+N$11,COLUMN(Entrées!$C$37)+($C296-1),4,TRUE,"Entrées")))</f>
        <v>1904</v>
      </c>
      <c r="O296" s="28">
        <f ca="1">IF($D296&gt;$D$8,"",INDIRECT(ADDRESS(ROW(Entrées!$C$37)+($D296-1)*24+O$11,COLUMN(Entrées!$C$37)+($C296-1),4,TRUE,"Entrées")))</f>
        <v>1993.5</v>
      </c>
      <c r="P296" s="28">
        <f ca="1">IF($D296&gt;$D$8,"",INDIRECT(ADDRESS(ROW(Entrées!$C$37)+($D296-1)*24+P$11,COLUMN(Entrées!$C$37)+($C296-1),4,TRUE,"Entrées")))</f>
        <v>2307</v>
      </c>
      <c r="Q296" s="28">
        <f ca="1">IF($D296&gt;$D$8,"",INDIRECT(ADDRESS(ROW(Entrées!$C$37)+($D296-1)*24+Q$11,COLUMN(Entrées!$C$37)+($C296-1),4,TRUE,"Entrées")))</f>
        <v>2621</v>
      </c>
      <c r="R296" s="28">
        <f ca="1">IF($D296&gt;$D$8,"",INDIRECT(ADDRESS(ROW(Entrées!$C$37)+($D296-1)*24+R$11,COLUMN(Entrées!$C$37)+($C296-1),4,TRUE,"Entrées")))</f>
        <v>2742</v>
      </c>
      <c r="S296" s="28">
        <f ca="1">IF($D296&gt;$D$8,"",INDIRECT(ADDRESS(ROW(Entrées!$C$37)+($D296-1)*24+S$11,COLUMN(Entrées!$C$37)+($C296-1),4,TRUE,"Entrées")))</f>
        <v>2807.5</v>
      </c>
      <c r="T296" s="28">
        <f ca="1">IF($D296&gt;$D$8,"",INDIRECT(ADDRESS(ROW(Entrées!$C$37)+($D296-1)*24+T$11,COLUMN(Entrées!$C$37)+($C296-1),4,TRUE,"Entrées")))</f>
        <v>2820</v>
      </c>
      <c r="U296" s="28">
        <f ca="1">IF($D296&gt;$D$8,"",INDIRECT(ADDRESS(ROW(Entrées!$C$37)+($D296-1)*24+U$11,COLUMN(Entrées!$C$37)+($C296-1),4,TRUE,"Entrées")))</f>
        <v>2658.5</v>
      </c>
      <c r="V296" s="28">
        <f ca="1">IF($D296&gt;$D$8,"",INDIRECT(ADDRESS(ROW(Entrées!$C$37)+($D296-1)*24+V$11,COLUMN(Entrées!$C$37)+($C296-1),4,TRUE,"Entrées")))</f>
        <v>2514.5</v>
      </c>
      <c r="W296" s="28">
        <f ca="1">IF($D296&gt;$D$8,"",INDIRECT(ADDRESS(ROW(Entrées!$C$37)+($D296-1)*24+W$11,COLUMN(Entrées!$C$37)+($C296-1),4,TRUE,"Entrées")))</f>
        <v>2397.5</v>
      </c>
      <c r="X296" s="28">
        <f ca="1">IF($D296&gt;$D$8,"",INDIRECT(ADDRESS(ROW(Entrées!$C$37)+($D296-1)*24+X$11,COLUMN(Entrées!$C$37)+($C296-1),4,TRUE,"Entrées")))</f>
        <v>2527.5</v>
      </c>
      <c r="Y296" s="28">
        <f ca="1">IF($D296&gt;$D$8,"",INDIRECT(ADDRESS(ROW(Entrées!$C$37)+($D296-1)*24+Y$11,COLUMN(Entrées!$C$37)+($C296-1),4,TRUE,"Entrées")))</f>
        <v>2358</v>
      </c>
      <c r="Z296" s="28">
        <f ca="1">IF($D296&gt;$D$8,"",INDIRECT(ADDRESS(ROW(Entrées!$C$37)+($D296-1)*24+Z$11,COLUMN(Entrées!$C$37)+($C296-1),4,TRUE,"Entrées")))</f>
        <v>2064</v>
      </c>
      <c r="AA296" s="28">
        <f ca="1">IF($D296&gt;$D$8,"",INDIRECT(ADDRESS(ROW(Entrées!$C$37)+($D296-1)*24+AA$11,COLUMN(Entrées!$C$37)+($C296-1),4,TRUE,"Entrées")))</f>
        <v>1829.5</v>
      </c>
      <c r="AB296" s="28">
        <f ca="1">IF($D296&gt;$D$8,"",INDIRECT(ADDRESS(ROW(Entrées!$C$37)+($D296-1)*24+AB$11,COLUMN(Entrées!$C$37)+($C296-1),4,TRUE,"Entrées")))</f>
        <v>1726.5</v>
      </c>
      <c r="AC296" s="11"/>
      <c r="AD296" s="40">
        <f t="shared" ca="1" si="330"/>
        <v>1853.4583333333333</v>
      </c>
      <c r="AE296" s="40">
        <f t="shared" ca="1" si="333"/>
        <v>2820</v>
      </c>
      <c r="AF296" s="40">
        <f t="shared" ca="1" si="334"/>
        <v>464.5</v>
      </c>
      <c r="AG296" s="4"/>
      <c r="AH296" s="11">
        <f>Entrées!A323</f>
        <v>12</v>
      </c>
      <c r="AI296" s="13">
        <f>Entrées!B323</f>
        <v>22</v>
      </c>
      <c r="AJ296" s="31">
        <f t="shared" ca="1" si="328"/>
        <v>55625.834722222207</v>
      </c>
      <c r="AK296" s="31">
        <f t="shared" ca="1" si="304"/>
        <v>55155.277777777781</v>
      </c>
      <c r="AL296" s="31">
        <f t="shared" ca="1" si="305"/>
        <v>55132.569444444431</v>
      </c>
      <c r="AM296" s="31">
        <f t="shared" ca="1" si="306"/>
        <v>439.35972222222233</v>
      </c>
      <c r="AN296" s="31">
        <f t="shared" ca="1" si="307"/>
        <v>2143.2847222222222</v>
      </c>
      <c r="AO296" s="31">
        <f t="shared" ca="1" si="308"/>
        <v>1711.4715277777773</v>
      </c>
      <c r="AP296" s="31">
        <f t="shared" ca="1" si="309"/>
        <v>43686.806944444448</v>
      </c>
      <c r="AQ296" s="31">
        <f t="shared" ca="1" si="310"/>
        <v>2048.2006944444447</v>
      </c>
      <c r="AR296" s="31">
        <f t="shared" ca="1" si="311"/>
        <v>467.57708333333329</v>
      </c>
      <c r="AS296" s="31">
        <f t="shared" ca="1" si="312"/>
        <v>9872.0041666666693</v>
      </c>
      <c r="AT296" s="31">
        <f t="shared" ca="1" si="313"/>
        <v>-752.91041666666672</v>
      </c>
      <c r="AU296" s="31">
        <f t="shared" ca="1" si="314"/>
        <v>580.30277777777769</v>
      </c>
      <c r="AV296" s="31">
        <f t="shared" ca="1" si="315"/>
        <v>-4570.3041666666659</v>
      </c>
      <c r="AW296" s="31">
        <f t="shared" ca="1" si="316"/>
        <v>53.39583333333335</v>
      </c>
      <c r="AX296" s="31">
        <f t="shared" ca="1" si="317"/>
        <v>1401.9361111111111</v>
      </c>
      <c r="AY296" s="31">
        <f t="shared" ca="1" si="318"/>
        <v>-1132.0805555555555</v>
      </c>
      <c r="AZ296" s="31">
        <f t="shared" ca="1" si="319"/>
        <v>-2177.1819444444441</v>
      </c>
      <c r="BA296" s="31">
        <f t="shared" ca="1" si="320"/>
        <v>644.8125</v>
      </c>
      <c r="BB296" s="31">
        <f t="shared" ca="1" si="321"/>
        <v>-1410.101388888889</v>
      </c>
      <c r="BC296" s="31">
        <f t="shared" ca="1" si="322"/>
        <v>-1800.2902777777781</v>
      </c>
      <c r="BD296" s="11"/>
      <c r="BE296" s="4"/>
      <c r="BF296" s="11">
        <f t="shared" si="323"/>
        <v>12</v>
      </c>
      <c r="BG296" s="11">
        <f t="shared" si="336"/>
        <v>22</v>
      </c>
      <c r="BH296" s="32">
        <f>IF($BF296&gt;$Y$7,"",IF(AND($BF296=$Y$7,$BG296=23),"",Entrées!C324-Entrées!C323))</f>
        <v>2527</v>
      </c>
      <c r="BI296" s="32">
        <f>IF($BF296&gt;$Y$7,"",IF(AND($BF296=$Y$7,$BG296=23),"",Entrées!D324-Entrées!D323))</f>
        <v>1462.5</v>
      </c>
      <c r="BJ296" s="32">
        <f>IF($BF296&gt;$Y$7,"",IF(AND($BF296=$Y$7,$BG296=23),"",Entrées!E324-Entrées!E323))</f>
        <v>1575</v>
      </c>
      <c r="BK296" s="32">
        <f>IF($BF296&gt;$Y$7,"",IF(AND($BF296=$Y$7,$BG296=23),"",Entrées!F324-Entrées!F323))</f>
        <v>1</v>
      </c>
      <c r="BL296" s="32">
        <f>IF($BF296&gt;$Y$7,"",IF(AND($BF296=$Y$7,$BG296=23),"",Entrées!G324-Entrées!G323))</f>
        <v>103</v>
      </c>
      <c r="BM296" s="32">
        <f>IF($BF296&gt;$Y$7,"",IF(AND($BF296=$Y$7,$BG296=23),"",Entrées!H324-Entrées!H323))</f>
        <v>-46</v>
      </c>
      <c r="BN296" s="32">
        <f>IF($BF296&gt;$Y$7,"",IF(AND($BF296=$Y$7,$BG296=23),"",Entrées!I324-Entrées!I323))</f>
        <v>-323</v>
      </c>
      <c r="BO296" s="32">
        <f>IF($BF296&gt;$Y$7,"",IF(AND($BF296=$Y$7,$BG296=23),"",Entrées!J324-Entrées!J323))</f>
        <v>-222.5</v>
      </c>
      <c r="BP296" s="32">
        <f>IF($BF296&gt;$Y$7,"",IF(AND($BF296=$Y$7,$BG296=23),"",Entrées!K324-Entrées!K323))</f>
        <v>0</v>
      </c>
      <c r="BQ296" s="32">
        <f>IF($BF296&gt;$Y$7,"",IF(AND($BF296=$Y$7,$BG296=23),"",Entrées!L324-Entrées!L323))</f>
        <v>1336</v>
      </c>
      <c r="BR296" s="32">
        <f>IF($BF296&gt;$Y$7,"",IF(AND($BF296=$Y$7,$BG296=23),"",Entrées!M324-Entrées!M323))</f>
        <v>-4.5</v>
      </c>
      <c r="BS296" s="32">
        <f>IF($BF296&gt;$Y$7,"",IF(AND($BF296=$Y$7,$BG296=23),"",Entrées!N324-Entrées!N323))</f>
        <v>-2</v>
      </c>
      <c r="BT296" s="32">
        <f>IF($BF296&gt;$Y$7,"",IF(AND($BF296=$Y$7,$BG296=23),"",Entrées!O324-Entrées!O323))</f>
        <v>1685.5</v>
      </c>
      <c r="BU296" s="32">
        <f>IF($BF296&gt;$Y$7,"",IF(AND($BF296=$Y$7,$BG296=23),"",Entrées!P324-Entrées!P323))</f>
        <v>1</v>
      </c>
      <c r="BV296" s="32">
        <f>IF($BF296&gt;$Y$7,"",IF(AND($BF296=$Y$7,$BG296=23),"",Entrées!Q324-Entrées!Q323))</f>
        <v>0</v>
      </c>
      <c r="BW296" s="32">
        <f>IF($BF296&gt;$Y$7,"",IF(AND($BF296=$Y$7,$BG296=23),"",Entrées!R324-Entrées!R323))</f>
        <v>0</v>
      </c>
      <c r="BX296" s="32">
        <f>IF($BF296&gt;$Y$7,"",IF(AND($BF296=$Y$7,$BG296=23),"",Entrées!S324-Entrées!S323))</f>
        <v>315</v>
      </c>
      <c r="BY296" s="32">
        <f>IF($BF296&gt;$Y$7,"",IF(AND($BF296=$Y$7,$BG296=23),"",Entrées!T324-Entrées!T323))</f>
        <v>0</v>
      </c>
      <c r="BZ296" s="32">
        <f>IF($BF296&gt;$Y$7,"",IF(AND($BF296=$Y$7,$BG296=23),"",Entrées!U324-Entrées!U323))</f>
        <v>378</v>
      </c>
      <c r="CA296" s="32">
        <f>IF($BF296&gt;$Y$7,"",IF(AND($BF296=$Y$7,$BG296=23),"",Entrées!V324-Entrées!V323))</f>
        <v>912</v>
      </c>
      <c r="CB296" s="4"/>
      <c r="CC296" s="4"/>
      <c r="CD296" s="33">
        <f>IF($BF296&lt;=$Y$7,Entrées!J323/CD$2,"")</f>
        <v>0.42618421052631578</v>
      </c>
      <c r="CE296" s="33">
        <f>IF($BF296&lt;=$Y$7,Entrées!K323/CE$2,"")</f>
        <v>0</v>
      </c>
      <c r="CF296" s="11">
        <f t="shared" si="324"/>
        <v>7600</v>
      </c>
      <c r="CG296" s="11">
        <f t="shared" si="325"/>
        <v>4200</v>
      </c>
      <c r="CH296" s="52">
        <f t="shared" si="326"/>
        <v>0.26950009137426939</v>
      </c>
      <c r="CI296" s="52">
        <f t="shared" si="327"/>
        <v>0.11132787698412699</v>
      </c>
      <c r="CK296" s="11"/>
      <c r="CL296" s="4"/>
      <c r="CM296" s="11"/>
      <c r="CN296" s="11"/>
      <c r="CO296" s="4"/>
    </row>
    <row r="297" spans="1:93">
      <c r="B297" s="11">
        <f t="shared" si="331"/>
        <v>7600</v>
      </c>
      <c r="C297" s="11">
        <f t="shared" si="335"/>
        <v>8</v>
      </c>
      <c r="D297" s="27">
        <f t="shared" si="332"/>
        <v>27</v>
      </c>
      <c r="E297" s="28">
        <f ca="1">IF($D297&gt;$D$8,"",INDIRECT(ADDRESS(ROW(Entrées!$C$37)+($D297-1)*24+E$11,COLUMN(Entrées!$C$37)+($C297-1),4,TRUE,"Entrées")))</f>
        <v>1651</v>
      </c>
      <c r="F297" s="28">
        <f ca="1">IF($D297&gt;$D$8,"",INDIRECT(ADDRESS(ROW(Entrées!$C$37)+($D297-1)*24+F$11,COLUMN(Entrées!$C$37)+($C297-1),4,TRUE,"Entrées")))</f>
        <v>1624.5</v>
      </c>
      <c r="G297" s="28">
        <f ca="1">IF($D297&gt;$D$8,"",INDIRECT(ADDRESS(ROW(Entrées!$C$37)+($D297-1)*24+G$11,COLUMN(Entrées!$C$37)+($C297-1),4,TRUE,"Entrées")))</f>
        <v>1603</v>
      </c>
      <c r="H297" s="28">
        <f ca="1">IF($D297&gt;$D$8,"",INDIRECT(ADDRESS(ROW(Entrées!$C$37)+($D297-1)*24+H$11,COLUMN(Entrées!$C$37)+($C297-1),4,TRUE,"Entrées")))</f>
        <v>1467.5</v>
      </c>
      <c r="I297" s="28">
        <f ca="1">IF($D297&gt;$D$8,"",INDIRECT(ADDRESS(ROW(Entrées!$C$37)+($D297-1)*24+I$11,COLUMN(Entrées!$C$37)+($C297-1),4,TRUE,"Entrées")))</f>
        <v>1477.5</v>
      </c>
      <c r="J297" s="28">
        <f ca="1">IF($D297&gt;$D$8,"",INDIRECT(ADDRESS(ROW(Entrées!$C$37)+($D297-1)*24+J$11,COLUMN(Entrées!$C$37)+($C297-1),4,TRUE,"Entrées")))</f>
        <v>1512</v>
      </c>
      <c r="K297" s="28">
        <f ca="1">IF($D297&gt;$D$8,"",INDIRECT(ADDRESS(ROW(Entrées!$C$37)+($D297-1)*24+K$11,COLUMN(Entrées!$C$37)+($C297-1),4,TRUE,"Entrées")))</f>
        <v>1589</v>
      </c>
      <c r="L297" s="28">
        <f ca="1">IF($D297&gt;$D$8,"",INDIRECT(ADDRESS(ROW(Entrées!$C$37)+($D297-1)*24+L$11,COLUMN(Entrées!$C$37)+($C297-1),4,TRUE,"Entrées")))</f>
        <v>1533.5</v>
      </c>
      <c r="M297" s="28">
        <f ca="1">IF($D297&gt;$D$8,"",INDIRECT(ADDRESS(ROW(Entrées!$C$37)+($D297-1)*24+M$11,COLUMN(Entrées!$C$37)+($C297-1),4,TRUE,"Entrées")))</f>
        <v>1422.5</v>
      </c>
      <c r="N297" s="28">
        <f ca="1">IF($D297&gt;$D$8,"",INDIRECT(ADDRESS(ROW(Entrées!$C$37)+($D297-1)*24+N$11,COLUMN(Entrées!$C$37)+($C297-1),4,TRUE,"Entrées")))</f>
        <v>1329.5</v>
      </c>
      <c r="O297" s="28">
        <f ca="1">IF($D297&gt;$D$8,"",INDIRECT(ADDRESS(ROW(Entrées!$C$37)+($D297-1)*24+O$11,COLUMN(Entrées!$C$37)+($C297-1),4,TRUE,"Entrées")))</f>
        <v>1537.5</v>
      </c>
      <c r="P297" s="28">
        <f ca="1">IF($D297&gt;$D$8,"",INDIRECT(ADDRESS(ROW(Entrées!$C$37)+($D297-1)*24+P$11,COLUMN(Entrées!$C$37)+($C297-1),4,TRUE,"Entrées")))</f>
        <v>1731</v>
      </c>
      <c r="Q297" s="28">
        <f ca="1">IF($D297&gt;$D$8,"",INDIRECT(ADDRESS(ROW(Entrées!$C$37)+($D297-1)*24+Q$11,COLUMN(Entrées!$C$37)+($C297-1),4,TRUE,"Entrées")))</f>
        <v>1717</v>
      </c>
      <c r="R297" s="28">
        <f ca="1">IF($D297&gt;$D$8,"",INDIRECT(ADDRESS(ROW(Entrées!$C$37)+($D297-1)*24+R$11,COLUMN(Entrées!$C$37)+($C297-1),4,TRUE,"Entrées")))</f>
        <v>1922.5</v>
      </c>
      <c r="S297" s="28">
        <f ca="1">IF($D297&gt;$D$8,"",INDIRECT(ADDRESS(ROW(Entrées!$C$37)+($D297-1)*24+S$11,COLUMN(Entrées!$C$37)+($C297-1),4,TRUE,"Entrées")))</f>
        <v>2306</v>
      </c>
      <c r="T297" s="28">
        <f ca="1">IF($D297&gt;$D$8,"",INDIRECT(ADDRESS(ROW(Entrées!$C$37)+($D297-1)*24+T$11,COLUMN(Entrées!$C$37)+($C297-1),4,TRUE,"Entrées")))</f>
        <v>2594</v>
      </c>
      <c r="U297" s="28">
        <f ca="1">IF($D297&gt;$D$8,"",INDIRECT(ADDRESS(ROW(Entrées!$C$37)+($D297-1)*24+U$11,COLUMN(Entrées!$C$37)+($C297-1),4,TRUE,"Entrées")))</f>
        <v>2755.5</v>
      </c>
      <c r="V297" s="28">
        <f ca="1">IF($D297&gt;$D$8,"",INDIRECT(ADDRESS(ROW(Entrées!$C$37)+($D297-1)*24+V$11,COLUMN(Entrées!$C$37)+($C297-1),4,TRUE,"Entrées")))</f>
        <v>2833.5</v>
      </c>
      <c r="W297" s="28">
        <f ca="1">IF($D297&gt;$D$8,"",INDIRECT(ADDRESS(ROW(Entrées!$C$37)+($D297-1)*24+W$11,COLUMN(Entrées!$C$37)+($C297-1),4,TRUE,"Entrées")))</f>
        <v>2776.5</v>
      </c>
      <c r="X297" s="28">
        <f ca="1">IF($D297&gt;$D$8,"",INDIRECT(ADDRESS(ROW(Entrées!$C$37)+($D297-1)*24+X$11,COLUMN(Entrées!$C$37)+($C297-1),4,TRUE,"Entrées")))</f>
        <v>2631.5</v>
      </c>
      <c r="Y297" s="28">
        <f ca="1">IF($D297&gt;$D$8,"",INDIRECT(ADDRESS(ROW(Entrées!$C$37)+($D297-1)*24+Y$11,COLUMN(Entrées!$C$37)+($C297-1),4,TRUE,"Entrées")))</f>
        <v>2339</v>
      </c>
      <c r="Z297" s="28">
        <f ca="1">IF($D297&gt;$D$8,"",INDIRECT(ADDRESS(ROW(Entrées!$C$37)+($D297-1)*24+Z$11,COLUMN(Entrées!$C$37)+($C297-1),4,TRUE,"Entrées")))</f>
        <v>2083</v>
      </c>
      <c r="AA297" s="28">
        <f ca="1">IF($D297&gt;$D$8,"",INDIRECT(ADDRESS(ROW(Entrées!$C$37)+($D297-1)*24+AA$11,COLUMN(Entrées!$C$37)+($C297-1),4,TRUE,"Entrées")))</f>
        <v>1868.5</v>
      </c>
      <c r="AB297" s="28">
        <f ca="1">IF($D297&gt;$D$8,"",INDIRECT(ADDRESS(ROW(Entrées!$C$37)+($D297-1)*24+AB$11,COLUMN(Entrées!$C$37)+($C297-1),4,TRUE,"Entrées")))</f>
        <v>1710</v>
      </c>
      <c r="AC297" s="11"/>
      <c r="AD297" s="40">
        <f t="shared" ca="1" si="330"/>
        <v>1917.3125</v>
      </c>
      <c r="AE297" s="40">
        <f t="shared" ca="1" si="333"/>
        <v>2833.5</v>
      </c>
      <c r="AF297" s="40">
        <f t="shared" ca="1" si="334"/>
        <v>1329.5</v>
      </c>
      <c r="AG297" s="4"/>
      <c r="AH297" s="11">
        <f>Entrées!A324</f>
        <v>12</v>
      </c>
      <c r="AI297" s="13">
        <f>Entrées!B324</f>
        <v>23</v>
      </c>
      <c r="AJ297" s="31">
        <f t="shared" ca="1" si="328"/>
        <v>55625.834722222207</v>
      </c>
      <c r="AK297" s="31">
        <f t="shared" ca="1" si="304"/>
        <v>55155.277777777781</v>
      </c>
      <c r="AL297" s="31">
        <f t="shared" ca="1" si="305"/>
        <v>55132.569444444431</v>
      </c>
      <c r="AM297" s="31">
        <f t="shared" ca="1" si="306"/>
        <v>439.35972222222233</v>
      </c>
      <c r="AN297" s="31">
        <f t="shared" ca="1" si="307"/>
        <v>2143.2847222222222</v>
      </c>
      <c r="AO297" s="31">
        <f t="shared" ca="1" si="308"/>
        <v>1711.4715277777773</v>
      </c>
      <c r="AP297" s="31">
        <f t="shared" ca="1" si="309"/>
        <v>43686.806944444448</v>
      </c>
      <c r="AQ297" s="31">
        <f t="shared" ca="1" si="310"/>
        <v>2048.2006944444447</v>
      </c>
      <c r="AR297" s="31">
        <f t="shared" ca="1" si="311"/>
        <v>467.57708333333329</v>
      </c>
      <c r="AS297" s="31">
        <f t="shared" ca="1" si="312"/>
        <v>9872.0041666666693</v>
      </c>
      <c r="AT297" s="31">
        <f t="shared" ca="1" si="313"/>
        <v>-752.91041666666672</v>
      </c>
      <c r="AU297" s="31">
        <f t="shared" ca="1" si="314"/>
        <v>580.30277777777769</v>
      </c>
      <c r="AV297" s="31">
        <f t="shared" ca="1" si="315"/>
        <v>-4570.3041666666659</v>
      </c>
      <c r="AW297" s="31">
        <f t="shared" ca="1" si="316"/>
        <v>53.39583333333335</v>
      </c>
      <c r="AX297" s="31">
        <f t="shared" ca="1" si="317"/>
        <v>1401.9361111111111</v>
      </c>
      <c r="AY297" s="31">
        <f t="shared" ca="1" si="318"/>
        <v>-1132.0805555555555</v>
      </c>
      <c r="AZ297" s="31">
        <f t="shared" ca="1" si="319"/>
        <v>-2177.1819444444441</v>
      </c>
      <c r="BA297" s="31">
        <f t="shared" ca="1" si="320"/>
        <v>644.8125</v>
      </c>
      <c r="BB297" s="31">
        <f t="shared" ca="1" si="321"/>
        <v>-1410.101388888889</v>
      </c>
      <c r="BC297" s="31">
        <f t="shared" ca="1" si="322"/>
        <v>-1800.2902777777781</v>
      </c>
      <c r="BD297" s="11"/>
      <c r="BE297" s="4"/>
      <c r="BF297" s="11">
        <f t="shared" si="323"/>
        <v>12</v>
      </c>
      <c r="BG297" s="11">
        <f t="shared" si="336"/>
        <v>23</v>
      </c>
      <c r="BH297" s="32">
        <f>IF($BF297&gt;$Y$7,"",IF(AND($BF297=$Y$7,$BG297=23),"",Entrées!C325-Entrées!C324))</f>
        <v>-1568</v>
      </c>
      <c r="BI297" s="32">
        <f>IF($BF297&gt;$Y$7,"",IF(AND($BF297=$Y$7,$BG297=23),"",Entrées!D325-Entrées!D324))</f>
        <v>-2450</v>
      </c>
      <c r="BJ297" s="32">
        <f>IF($BF297&gt;$Y$7,"",IF(AND($BF297=$Y$7,$BG297=23),"",Entrées!E325-Entrées!E324))</f>
        <v>-2762.5</v>
      </c>
      <c r="BK297" s="32">
        <f>IF($BF297&gt;$Y$7,"",IF(AND($BF297=$Y$7,$BG297=23),"",Entrées!F325-Entrées!F324))</f>
        <v>0</v>
      </c>
      <c r="BL297" s="32">
        <f>IF($BF297&gt;$Y$7,"",IF(AND($BF297=$Y$7,$BG297=23),"",Entrées!G325-Entrées!G324))</f>
        <v>-354.5</v>
      </c>
      <c r="BM297" s="32">
        <f>IF($BF297&gt;$Y$7,"",IF(AND($BF297=$Y$7,$BG297=23),"",Entrées!H325-Entrées!H324))</f>
        <v>-44.5</v>
      </c>
      <c r="BN297" s="32">
        <f>IF($BF297&gt;$Y$7,"",IF(AND($BF297=$Y$7,$BG297=23),"",Entrées!I325-Entrées!I324))</f>
        <v>-728</v>
      </c>
      <c r="BO297" s="32">
        <f>IF($BF297&gt;$Y$7,"",IF(AND($BF297=$Y$7,$BG297=23),"",Entrées!J325-Entrées!J324))</f>
        <v>-164</v>
      </c>
      <c r="BP297" s="32">
        <f>IF($BF297&gt;$Y$7,"",IF(AND($BF297=$Y$7,$BG297=23),"",Entrées!K325-Entrées!K324))</f>
        <v>0</v>
      </c>
      <c r="BQ297" s="32">
        <f>IF($BF297&gt;$Y$7,"",IF(AND($BF297=$Y$7,$BG297=23),"",Entrées!L325-Entrées!L324))</f>
        <v>-1072</v>
      </c>
      <c r="BR297" s="32">
        <f>IF($BF297&gt;$Y$7,"",IF(AND($BF297=$Y$7,$BG297=23),"",Entrées!M325-Entrées!M324))</f>
        <v>-199</v>
      </c>
      <c r="BS297" s="32">
        <f>IF($BF297&gt;$Y$7,"",IF(AND($BF297=$Y$7,$BG297=23),"",Entrées!N325-Entrées!N324))</f>
        <v>1.5</v>
      </c>
      <c r="BT297" s="32">
        <f>IF($BF297&gt;$Y$7,"",IF(AND($BF297=$Y$7,$BG297=23),"",Entrées!O325-Entrées!O324))</f>
        <v>993</v>
      </c>
      <c r="BU297" s="32">
        <f>IF($BF297&gt;$Y$7,"",IF(AND($BF297=$Y$7,$BG297=23),"",Entrées!P325-Entrées!P324))</f>
        <v>-3.5</v>
      </c>
      <c r="BV297" s="32">
        <f>IF($BF297&gt;$Y$7,"",IF(AND($BF297=$Y$7,$BG297=23),"",Entrées!Q325-Entrées!Q324))</f>
        <v>139</v>
      </c>
      <c r="BW297" s="32">
        <f>IF($BF297&gt;$Y$7,"",IF(AND($BF297=$Y$7,$BG297=23),"",Entrées!R325-Entrées!R324))</f>
        <v>0</v>
      </c>
      <c r="BX297" s="32">
        <f>IF($BF297&gt;$Y$7,"",IF(AND($BF297=$Y$7,$BG297=23),"",Entrées!S325-Entrées!S324))</f>
        <v>-1222</v>
      </c>
      <c r="BY297" s="32">
        <f>IF($BF297&gt;$Y$7,"",IF(AND($BF297=$Y$7,$BG297=23),"",Entrées!T325-Entrées!T324))</f>
        <v>0</v>
      </c>
      <c r="BZ297" s="32">
        <f>IF($BF297&gt;$Y$7,"",IF(AND($BF297=$Y$7,$BG297=23),"",Entrées!U325-Entrées!U324))</f>
        <v>423</v>
      </c>
      <c r="CA297" s="32">
        <f>IF($BF297&gt;$Y$7,"",IF(AND($BF297=$Y$7,$BG297=23),"",Entrées!V325-Entrées!V324))</f>
        <v>1173</v>
      </c>
      <c r="CB297" s="4"/>
      <c r="CC297" s="4"/>
      <c r="CD297" s="33">
        <f>IF($BF297&lt;=$Y$7,Entrées!J324/CD$2,"")</f>
        <v>0.39690789473684213</v>
      </c>
      <c r="CE297" s="33">
        <f>IF($BF297&lt;=$Y$7,Entrées!K324/CE$2,"")</f>
        <v>0</v>
      </c>
      <c r="CF297" s="11">
        <f t="shared" si="324"/>
        <v>7600</v>
      </c>
      <c r="CG297" s="11">
        <f t="shared" si="325"/>
        <v>4200</v>
      </c>
      <c r="CH297" s="52">
        <f t="shared" si="326"/>
        <v>0.26950009137426939</v>
      </c>
      <c r="CI297" s="52">
        <f t="shared" si="327"/>
        <v>0.11132787698412699</v>
      </c>
      <c r="CK297" s="11"/>
      <c r="CL297" s="4"/>
      <c r="CM297" s="11"/>
      <c r="CN297" s="11"/>
      <c r="CO297" s="4"/>
    </row>
    <row r="298" spans="1:93">
      <c r="B298" s="11">
        <f t="shared" si="331"/>
        <v>7600</v>
      </c>
      <c r="C298" s="11">
        <f t="shared" si="335"/>
        <v>8</v>
      </c>
      <c r="D298" s="27">
        <f t="shared" si="332"/>
        <v>28</v>
      </c>
      <c r="E298" s="28">
        <f ca="1">IF($D298&gt;$D$8,"",INDIRECT(ADDRESS(ROW(Entrées!$C$37)+($D298-1)*24+E$11,COLUMN(Entrées!$C$37)+($C298-1),4,TRUE,"Entrées")))</f>
        <v>1615.5</v>
      </c>
      <c r="F298" s="28">
        <f ca="1">IF($D298&gt;$D$8,"",INDIRECT(ADDRESS(ROW(Entrées!$C$37)+($D298-1)*24+F$11,COLUMN(Entrées!$C$37)+($C298-1),4,TRUE,"Entrées")))</f>
        <v>1652</v>
      </c>
      <c r="G298" s="28">
        <f ca="1">IF($D298&gt;$D$8,"",INDIRECT(ADDRESS(ROW(Entrées!$C$37)+($D298-1)*24+G$11,COLUMN(Entrées!$C$37)+($C298-1),4,TRUE,"Entrées")))</f>
        <v>1773.5</v>
      </c>
      <c r="H298" s="28">
        <f ca="1">IF($D298&gt;$D$8,"",INDIRECT(ADDRESS(ROW(Entrées!$C$37)+($D298-1)*24+H$11,COLUMN(Entrées!$C$37)+($C298-1),4,TRUE,"Entrées")))</f>
        <v>1722</v>
      </c>
      <c r="I298" s="28">
        <f ca="1">IF($D298&gt;$D$8,"",INDIRECT(ADDRESS(ROW(Entrées!$C$37)+($D298-1)*24+I$11,COLUMN(Entrées!$C$37)+($C298-1),4,TRUE,"Entrées")))</f>
        <v>1563</v>
      </c>
      <c r="J298" s="28">
        <f ca="1">IF($D298&gt;$D$8,"",INDIRECT(ADDRESS(ROW(Entrées!$C$37)+($D298-1)*24+J$11,COLUMN(Entrées!$C$37)+($C298-1),4,TRUE,"Entrées")))</f>
        <v>1456</v>
      </c>
      <c r="K298" s="28">
        <f ca="1">IF($D298&gt;$D$8,"",INDIRECT(ADDRESS(ROW(Entrées!$C$37)+($D298-1)*24+K$11,COLUMN(Entrées!$C$37)+($C298-1),4,TRUE,"Entrées")))</f>
        <v>1257</v>
      </c>
      <c r="L298" s="28">
        <f ca="1">IF($D298&gt;$D$8,"",INDIRECT(ADDRESS(ROW(Entrées!$C$37)+($D298-1)*24+L$11,COLUMN(Entrées!$C$37)+($C298-1),4,TRUE,"Entrées")))</f>
        <v>1017.5</v>
      </c>
      <c r="M298" s="28">
        <f ca="1">IF($D298&gt;$D$8,"",INDIRECT(ADDRESS(ROW(Entrées!$C$37)+($D298-1)*24+M$11,COLUMN(Entrées!$C$37)+($C298-1),4,TRUE,"Entrées")))</f>
        <v>771.5</v>
      </c>
      <c r="N298" s="28">
        <f ca="1">IF($D298&gt;$D$8,"",INDIRECT(ADDRESS(ROW(Entrées!$C$37)+($D298-1)*24+N$11,COLUMN(Entrées!$C$37)+($C298-1),4,TRUE,"Entrées")))</f>
        <v>529.5</v>
      </c>
      <c r="O298" s="28">
        <f ca="1">IF($D298&gt;$D$8,"",INDIRECT(ADDRESS(ROW(Entrées!$C$37)+($D298-1)*24+O$11,COLUMN(Entrées!$C$37)+($C298-1),4,TRUE,"Entrées")))</f>
        <v>451.5</v>
      </c>
      <c r="P298" s="28">
        <f ca="1">IF($D298&gt;$D$8,"",INDIRECT(ADDRESS(ROW(Entrées!$C$37)+($D298-1)*24+P$11,COLUMN(Entrées!$C$37)+($C298-1),4,TRUE,"Entrées")))</f>
        <v>418.5</v>
      </c>
      <c r="Q298" s="28">
        <f ca="1">IF($D298&gt;$D$8,"",INDIRECT(ADDRESS(ROW(Entrées!$C$37)+($D298-1)*24+Q$11,COLUMN(Entrées!$C$37)+($C298-1),4,TRUE,"Entrées")))</f>
        <v>362</v>
      </c>
      <c r="R298" s="28">
        <f ca="1">IF($D298&gt;$D$8,"",INDIRECT(ADDRESS(ROW(Entrées!$C$37)+($D298-1)*24+R$11,COLUMN(Entrées!$C$37)+($C298-1),4,TRUE,"Entrées")))</f>
        <v>344</v>
      </c>
      <c r="S298" s="28">
        <f ca="1">IF($D298&gt;$D$8,"",INDIRECT(ADDRESS(ROW(Entrées!$C$37)+($D298-1)*24+S$11,COLUMN(Entrées!$C$37)+($C298-1),4,TRUE,"Entrées")))</f>
        <v>304.5</v>
      </c>
      <c r="T298" s="28">
        <f ca="1">IF($D298&gt;$D$8,"",INDIRECT(ADDRESS(ROW(Entrées!$C$37)+($D298-1)*24+T$11,COLUMN(Entrées!$C$37)+($C298-1),4,TRUE,"Entrées")))</f>
        <v>329</v>
      </c>
      <c r="U298" s="28">
        <f ca="1">IF($D298&gt;$D$8,"",INDIRECT(ADDRESS(ROW(Entrées!$C$37)+($D298-1)*24+U$11,COLUMN(Entrées!$C$37)+($C298-1),4,TRUE,"Entrées")))</f>
        <v>382</v>
      </c>
      <c r="V298" s="28">
        <f ca="1">IF($D298&gt;$D$8,"",INDIRECT(ADDRESS(ROW(Entrées!$C$37)+($D298-1)*24+V$11,COLUMN(Entrées!$C$37)+($C298-1),4,TRUE,"Entrées")))</f>
        <v>445.5</v>
      </c>
      <c r="W298" s="28">
        <f ca="1">IF($D298&gt;$D$8,"",INDIRECT(ADDRESS(ROW(Entrées!$C$37)+($D298-1)*24+W$11,COLUMN(Entrées!$C$37)+($C298-1),4,TRUE,"Entrées")))</f>
        <v>496</v>
      </c>
      <c r="X298" s="28">
        <f ca="1">IF($D298&gt;$D$8,"",INDIRECT(ADDRESS(ROW(Entrées!$C$37)+($D298-1)*24+X$11,COLUMN(Entrées!$C$37)+($C298-1),4,TRUE,"Entrées")))</f>
        <v>494.5</v>
      </c>
      <c r="Y298" s="28">
        <f ca="1">IF($D298&gt;$D$8,"",INDIRECT(ADDRESS(ROW(Entrées!$C$37)+($D298-1)*24+Y$11,COLUMN(Entrées!$C$37)+($C298-1),4,TRUE,"Entrées")))</f>
        <v>483.5</v>
      </c>
      <c r="Z298" s="28">
        <f ca="1">IF($D298&gt;$D$8,"",INDIRECT(ADDRESS(ROW(Entrées!$C$37)+($D298-1)*24+Z$11,COLUMN(Entrées!$C$37)+($C298-1),4,TRUE,"Entrées")))</f>
        <v>473</v>
      </c>
      <c r="AA298" s="28">
        <f ca="1">IF($D298&gt;$D$8,"",INDIRECT(ADDRESS(ROW(Entrées!$C$37)+($D298-1)*24+AA$11,COLUMN(Entrées!$C$37)+($C298-1),4,TRUE,"Entrées")))</f>
        <v>505</v>
      </c>
      <c r="AB298" s="28">
        <f ca="1">IF($D298&gt;$D$8,"",INDIRECT(ADDRESS(ROW(Entrées!$C$37)+($D298-1)*24+AB$11,COLUMN(Entrées!$C$37)+($C298-1),4,TRUE,"Entrées")))</f>
        <v>549.5</v>
      </c>
      <c r="AC298" s="11"/>
      <c r="AD298" s="40">
        <f t="shared" ca="1" si="330"/>
        <v>808.16666666666663</v>
      </c>
      <c r="AE298" s="40">
        <f t="shared" ca="1" si="333"/>
        <v>1773.5</v>
      </c>
      <c r="AF298" s="40">
        <f t="shared" ca="1" si="334"/>
        <v>304.5</v>
      </c>
      <c r="AG298" s="4"/>
      <c r="AH298" s="11">
        <f>Entrées!A325</f>
        <v>13</v>
      </c>
      <c r="AI298" s="13">
        <f>Entrées!B325</f>
        <v>0</v>
      </c>
      <c r="AJ298" s="31">
        <f t="shared" ca="1" si="328"/>
        <v>55625.834722222207</v>
      </c>
      <c r="AK298" s="31">
        <f t="shared" ca="1" si="304"/>
        <v>55155.277777777781</v>
      </c>
      <c r="AL298" s="31">
        <f t="shared" ca="1" si="305"/>
        <v>55132.569444444431</v>
      </c>
      <c r="AM298" s="31">
        <f t="shared" ca="1" si="306"/>
        <v>439.35972222222233</v>
      </c>
      <c r="AN298" s="31">
        <f t="shared" ca="1" si="307"/>
        <v>2143.2847222222222</v>
      </c>
      <c r="AO298" s="31">
        <f t="shared" ca="1" si="308"/>
        <v>1711.4715277777773</v>
      </c>
      <c r="AP298" s="31">
        <f t="shared" ca="1" si="309"/>
        <v>43686.806944444448</v>
      </c>
      <c r="AQ298" s="31">
        <f t="shared" ca="1" si="310"/>
        <v>2048.2006944444447</v>
      </c>
      <c r="AR298" s="31">
        <f t="shared" ca="1" si="311"/>
        <v>467.57708333333329</v>
      </c>
      <c r="AS298" s="31">
        <f t="shared" ca="1" si="312"/>
        <v>9872.0041666666693</v>
      </c>
      <c r="AT298" s="31">
        <f t="shared" ca="1" si="313"/>
        <v>-752.91041666666672</v>
      </c>
      <c r="AU298" s="31">
        <f t="shared" ca="1" si="314"/>
        <v>580.30277777777769</v>
      </c>
      <c r="AV298" s="31">
        <f t="shared" ca="1" si="315"/>
        <v>-4570.3041666666659</v>
      </c>
      <c r="AW298" s="31">
        <f t="shared" ca="1" si="316"/>
        <v>53.39583333333335</v>
      </c>
      <c r="AX298" s="31">
        <f t="shared" ca="1" si="317"/>
        <v>1401.9361111111111</v>
      </c>
      <c r="AY298" s="31">
        <f t="shared" ca="1" si="318"/>
        <v>-1132.0805555555555</v>
      </c>
      <c r="AZ298" s="31">
        <f t="shared" ca="1" si="319"/>
        <v>-2177.1819444444441</v>
      </c>
      <c r="BA298" s="31">
        <f t="shared" ca="1" si="320"/>
        <v>644.8125</v>
      </c>
      <c r="BB298" s="31">
        <f t="shared" ca="1" si="321"/>
        <v>-1410.101388888889</v>
      </c>
      <c r="BC298" s="31">
        <f t="shared" ca="1" si="322"/>
        <v>-1800.2902777777781</v>
      </c>
      <c r="BD298" s="11"/>
      <c r="BE298" s="4"/>
      <c r="BF298" s="11">
        <f t="shared" si="323"/>
        <v>13</v>
      </c>
      <c r="BG298" s="11">
        <f t="shared" si="336"/>
        <v>0</v>
      </c>
      <c r="BH298" s="32">
        <f>IF($BF298&gt;$Y$7,"",IF(AND($BF298=$Y$7,$BG298=23),"",Entrées!C326-Entrées!C325))</f>
        <v>-4450.5</v>
      </c>
      <c r="BI298" s="32">
        <f>IF($BF298&gt;$Y$7,"",IF(AND($BF298=$Y$7,$BG298=23),"",Entrées!D326-Entrées!D325))</f>
        <v>-3137.5</v>
      </c>
      <c r="BJ298" s="32">
        <f>IF($BF298&gt;$Y$7,"",IF(AND($BF298=$Y$7,$BG298=23),"",Entrées!E326-Entrées!E325))</f>
        <v>-3187.5</v>
      </c>
      <c r="BK298" s="32">
        <f>IF($BF298&gt;$Y$7,"",IF(AND($BF298=$Y$7,$BG298=23),"",Entrées!F326-Entrées!F325))</f>
        <v>1</v>
      </c>
      <c r="BL298" s="32">
        <f>IF($BF298&gt;$Y$7,"",IF(AND($BF298=$Y$7,$BG298=23),"",Entrées!G326-Entrées!G325))</f>
        <v>-418.5</v>
      </c>
      <c r="BM298" s="32">
        <f>IF($BF298&gt;$Y$7,"",IF(AND($BF298=$Y$7,$BG298=23),"",Entrées!H326-Entrées!H325))</f>
        <v>-9</v>
      </c>
      <c r="BN298" s="32">
        <f>IF($BF298&gt;$Y$7,"",IF(AND($BF298=$Y$7,$BG298=23),"",Entrées!I326-Entrées!I325))</f>
        <v>-987</v>
      </c>
      <c r="BO298" s="32">
        <f>IF($BF298&gt;$Y$7,"",IF(AND($BF298=$Y$7,$BG298=23),"",Entrées!J326-Entrées!J325))</f>
        <v>-138</v>
      </c>
      <c r="BP298" s="32">
        <f>IF($BF298&gt;$Y$7,"",IF(AND($BF298=$Y$7,$BG298=23),"",Entrées!K326-Entrées!K325))</f>
        <v>0</v>
      </c>
      <c r="BQ298" s="32">
        <f>IF($BF298&gt;$Y$7,"",IF(AND($BF298=$Y$7,$BG298=23),"",Entrées!L326-Entrées!L325))</f>
        <v>-1106.5</v>
      </c>
      <c r="BR298" s="32">
        <f>IF($BF298&gt;$Y$7,"",IF(AND($BF298=$Y$7,$BG298=23),"",Entrées!M326-Entrées!M325))</f>
        <v>-1355.5</v>
      </c>
      <c r="BS298" s="32">
        <f>IF($BF298&gt;$Y$7,"",IF(AND($BF298=$Y$7,$BG298=23),"",Entrées!N326-Entrées!N325))</f>
        <v>0</v>
      </c>
      <c r="BT298" s="32">
        <f>IF($BF298&gt;$Y$7,"",IF(AND($BF298=$Y$7,$BG298=23),"",Entrées!O326-Entrées!O325))</f>
        <v>-437.5</v>
      </c>
      <c r="BU298" s="32">
        <f>IF($BF298&gt;$Y$7,"",IF(AND($BF298=$Y$7,$BG298=23),"",Entrées!P326-Entrées!P325))</f>
        <v>-3.5</v>
      </c>
      <c r="BV298" s="32">
        <f>IF($BF298&gt;$Y$7,"",IF(AND($BF298=$Y$7,$BG298=23),"",Entrées!Q326-Entrées!Q325))</f>
        <v>-854</v>
      </c>
      <c r="BW298" s="32">
        <f>IF($BF298&gt;$Y$7,"",IF(AND($BF298=$Y$7,$BG298=23),"",Entrées!R326-Entrées!R325))</f>
        <v>0</v>
      </c>
      <c r="BX298" s="32">
        <f>IF($BF298&gt;$Y$7,"",IF(AND($BF298=$Y$7,$BG298=23),"",Entrées!S326-Entrées!S325))</f>
        <v>0</v>
      </c>
      <c r="BY298" s="32">
        <f>IF($BF298&gt;$Y$7,"",IF(AND($BF298=$Y$7,$BG298=23),"",Entrées!T326-Entrées!T325))</f>
        <v>0</v>
      </c>
      <c r="BZ298" s="32">
        <f>IF($BF298&gt;$Y$7,"",IF(AND($BF298=$Y$7,$BG298=23),"",Entrées!U326-Entrées!U325))</f>
        <v>0</v>
      </c>
      <c r="CA298" s="32">
        <f>IF($BF298&gt;$Y$7,"",IF(AND($BF298=$Y$7,$BG298=23),"",Entrées!V326-Entrées!V325))</f>
        <v>163</v>
      </c>
      <c r="CB298" s="4"/>
      <c r="CC298" s="4"/>
      <c r="CD298" s="33">
        <f>IF($BF298&lt;=$Y$7,Entrées!J325/CD$2,"")</f>
        <v>0.37532894736842104</v>
      </c>
      <c r="CE298" s="33">
        <f>IF($BF298&lt;=$Y$7,Entrées!K325/CE$2,"")</f>
        <v>0</v>
      </c>
      <c r="CF298" s="11">
        <f t="shared" si="324"/>
        <v>7600</v>
      </c>
      <c r="CG298" s="11">
        <f t="shared" si="325"/>
        <v>4200</v>
      </c>
      <c r="CH298" s="52">
        <f t="shared" si="326"/>
        <v>0.26950009137426939</v>
      </c>
      <c r="CI298" s="52">
        <f t="shared" si="327"/>
        <v>0.11132787698412699</v>
      </c>
      <c r="CK298" s="11"/>
      <c r="CL298" s="4"/>
      <c r="CM298" s="11"/>
      <c r="CN298" s="11"/>
      <c r="CO298" s="4"/>
    </row>
    <row r="299" spans="1:93">
      <c r="B299" s="11">
        <f t="shared" si="331"/>
        <v>7600</v>
      </c>
      <c r="C299" s="11">
        <f t="shared" si="335"/>
        <v>8</v>
      </c>
      <c r="D299" s="27">
        <f t="shared" si="332"/>
        <v>29</v>
      </c>
      <c r="E299" s="28">
        <f ca="1">IF($D299&gt;$D$8,"",INDIRECT(ADDRESS(ROW(Entrées!$C$37)+($D299-1)*24+E$11,COLUMN(Entrées!$C$37)+($C299-1),4,TRUE,"Entrées")))</f>
        <v>615.5</v>
      </c>
      <c r="F299" s="28">
        <f ca="1">IF($D299&gt;$D$8,"",INDIRECT(ADDRESS(ROW(Entrées!$C$37)+($D299-1)*24+F$11,COLUMN(Entrées!$C$37)+($C299-1),4,TRUE,"Entrées")))</f>
        <v>747</v>
      </c>
      <c r="G299" s="28">
        <f ca="1">IF($D299&gt;$D$8,"",INDIRECT(ADDRESS(ROW(Entrées!$C$37)+($D299-1)*24+G$11,COLUMN(Entrées!$C$37)+($C299-1),4,TRUE,"Entrées")))</f>
        <v>935.5</v>
      </c>
      <c r="H299" s="28">
        <f ca="1">IF($D299&gt;$D$8,"",INDIRECT(ADDRESS(ROW(Entrées!$C$37)+($D299-1)*24+H$11,COLUMN(Entrées!$C$37)+($C299-1),4,TRUE,"Entrées")))</f>
        <v>1102</v>
      </c>
      <c r="I299" s="28">
        <f ca="1">IF($D299&gt;$D$8,"",INDIRECT(ADDRESS(ROW(Entrées!$C$37)+($D299-1)*24+I$11,COLUMN(Entrées!$C$37)+($C299-1),4,TRUE,"Entrées")))</f>
        <v>1141.5</v>
      </c>
      <c r="J299" s="28">
        <f ca="1">IF($D299&gt;$D$8,"",INDIRECT(ADDRESS(ROW(Entrées!$C$37)+($D299-1)*24+J$11,COLUMN(Entrées!$C$37)+($C299-1),4,TRUE,"Entrées")))</f>
        <v>1128</v>
      </c>
      <c r="K299" s="28">
        <f ca="1">IF($D299&gt;$D$8,"",INDIRECT(ADDRESS(ROW(Entrées!$C$37)+($D299-1)*24+K$11,COLUMN(Entrées!$C$37)+($C299-1),4,TRUE,"Entrées")))</f>
        <v>1122</v>
      </c>
      <c r="L299" s="28">
        <f ca="1">IF($D299&gt;$D$8,"",INDIRECT(ADDRESS(ROW(Entrées!$C$37)+($D299-1)*24+L$11,COLUMN(Entrées!$C$37)+($C299-1),4,TRUE,"Entrées")))</f>
        <v>1062</v>
      </c>
      <c r="M299" s="28">
        <f ca="1">IF($D299&gt;$D$8,"",INDIRECT(ADDRESS(ROW(Entrées!$C$37)+($D299-1)*24+M$11,COLUMN(Entrées!$C$37)+($C299-1),4,TRUE,"Entrées")))</f>
        <v>967.5</v>
      </c>
      <c r="N299" s="28">
        <f ca="1">IF($D299&gt;$D$8,"",INDIRECT(ADDRESS(ROW(Entrées!$C$37)+($D299-1)*24+N$11,COLUMN(Entrées!$C$37)+($C299-1),4,TRUE,"Entrées")))</f>
        <v>782.5</v>
      </c>
      <c r="O299" s="28">
        <f ca="1">IF($D299&gt;$D$8,"",INDIRECT(ADDRESS(ROW(Entrées!$C$37)+($D299-1)*24+O$11,COLUMN(Entrées!$C$37)+($C299-1),4,TRUE,"Entrées")))</f>
        <v>840.5</v>
      </c>
      <c r="P299" s="28">
        <f ca="1">IF($D299&gt;$D$8,"",INDIRECT(ADDRESS(ROW(Entrées!$C$37)+($D299-1)*24+P$11,COLUMN(Entrées!$C$37)+($C299-1),4,TRUE,"Entrées")))</f>
        <v>910</v>
      </c>
      <c r="Q299" s="28">
        <f ca="1">IF($D299&gt;$D$8,"",INDIRECT(ADDRESS(ROW(Entrées!$C$37)+($D299-1)*24+Q$11,COLUMN(Entrées!$C$37)+($C299-1),4,TRUE,"Entrées")))</f>
        <v>856.5</v>
      </c>
      <c r="R299" s="28">
        <f ca="1">IF($D299&gt;$D$8,"",INDIRECT(ADDRESS(ROW(Entrées!$C$37)+($D299-1)*24+R$11,COLUMN(Entrées!$C$37)+($C299-1),4,TRUE,"Entrées")))</f>
        <v>886</v>
      </c>
      <c r="S299" s="28">
        <f ca="1">IF($D299&gt;$D$8,"",INDIRECT(ADDRESS(ROW(Entrées!$C$37)+($D299-1)*24+S$11,COLUMN(Entrées!$C$37)+($C299-1),4,TRUE,"Entrées")))</f>
        <v>976</v>
      </c>
      <c r="T299" s="28">
        <f ca="1">IF($D299&gt;$D$8,"",INDIRECT(ADDRESS(ROW(Entrées!$C$37)+($D299-1)*24+T$11,COLUMN(Entrées!$C$37)+($C299-1),4,TRUE,"Entrées")))</f>
        <v>1019</v>
      </c>
      <c r="U299" s="28">
        <f ca="1">IF($D299&gt;$D$8,"",INDIRECT(ADDRESS(ROW(Entrées!$C$37)+($D299-1)*24+U$11,COLUMN(Entrées!$C$37)+($C299-1),4,TRUE,"Entrées")))</f>
        <v>1073.5</v>
      </c>
      <c r="V299" s="28">
        <f ca="1">IF($D299&gt;$D$8,"",INDIRECT(ADDRESS(ROW(Entrées!$C$37)+($D299-1)*24+V$11,COLUMN(Entrées!$C$37)+($C299-1),4,TRUE,"Entrées")))</f>
        <v>1100.5</v>
      </c>
      <c r="W299" s="28">
        <f ca="1">IF($D299&gt;$D$8,"",INDIRECT(ADDRESS(ROW(Entrées!$C$37)+($D299-1)*24+W$11,COLUMN(Entrées!$C$37)+($C299-1),4,TRUE,"Entrées")))</f>
        <v>1122.5</v>
      </c>
      <c r="X299" s="28">
        <f ca="1">IF($D299&gt;$D$8,"",INDIRECT(ADDRESS(ROW(Entrées!$C$37)+($D299-1)*24+X$11,COLUMN(Entrées!$C$37)+($C299-1),4,TRUE,"Entrées")))</f>
        <v>1165</v>
      </c>
      <c r="Y299" s="28">
        <f ca="1">IF($D299&gt;$D$8,"",INDIRECT(ADDRESS(ROW(Entrées!$C$37)+($D299-1)*24+Y$11,COLUMN(Entrées!$C$37)+($C299-1),4,TRUE,"Entrées")))</f>
        <v>1105</v>
      </c>
      <c r="Z299" s="28">
        <f ca="1">IF($D299&gt;$D$8,"",INDIRECT(ADDRESS(ROW(Entrées!$C$37)+($D299-1)*24+Z$11,COLUMN(Entrées!$C$37)+($C299-1),4,TRUE,"Entrées")))</f>
        <v>1177</v>
      </c>
      <c r="AA299" s="28">
        <f ca="1">IF($D299&gt;$D$8,"",INDIRECT(ADDRESS(ROW(Entrées!$C$37)+($D299-1)*24+AA$11,COLUMN(Entrées!$C$37)+($C299-1),4,TRUE,"Entrées")))</f>
        <v>1382</v>
      </c>
      <c r="AB299" s="28">
        <f ca="1">IF($D299&gt;$D$8,"",INDIRECT(ADDRESS(ROW(Entrées!$C$37)+($D299-1)*24+AB$11,COLUMN(Entrées!$C$37)+($C299-1),4,TRUE,"Entrées")))</f>
        <v>1594</v>
      </c>
      <c r="AC299" s="11"/>
      <c r="AD299" s="40">
        <f t="shared" ca="1" si="330"/>
        <v>1033.7916666666667</v>
      </c>
      <c r="AE299" s="40">
        <f t="shared" ca="1" si="333"/>
        <v>1594</v>
      </c>
      <c r="AF299" s="40">
        <f t="shared" ca="1" si="334"/>
        <v>615.5</v>
      </c>
      <c r="AG299" s="4"/>
      <c r="AH299" s="11">
        <f>Entrées!A326</f>
        <v>13</v>
      </c>
      <c r="AI299" s="13">
        <f>Entrées!B326</f>
        <v>1</v>
      </c>
      <c r="AJ299" s="31">
        <f t="shared" ca="1" si="328"/>
        <v>55625.834722222207</v>
      </c>
      <c r="AK299" s="31">
        <f t="shared" ca="1" si="304"/>
        <v>55155.277777777781</v>
      </c>
      <c r="AL299" s="31">
        <f t="shared" ca="1" si="305"/>
        <v>55132.569444444431</v>
      </c>
      <c r="AM299" s="31">
        <f t="shared" ca="1" si="306"/>
        <v>439.35972222222233</v>
      </c>
      <c r="AN299" s="31">
        <f t="shared" ca="1" si="307"/>
        <v>2143.2847222222222</v>
      </c>
      <c r="AO299" s="31">
        <f t="shared" ca="1" si="308"/>
        <v>1711.4715277777773</v>
      </c>
      <c r="AP299" s="31">
        <f t="shared" ca="1" si="309"/>
        <v>43686.806944444448</v>
      </c>
      <c r="AQ299" s="31">
        <f t="shared" ca="1" si="310"/>
        <v>2048.2006944444447</v>
      </c>
      <c r="AR299" s="31">
        <f t="shared" ca="1" si="311"/>
        <v>467.57708333333329</v>
      </c>
      <c r="AS299" s="31">
        <f t="shared" ca="1" si="312"/>
        <v>9872.0041666666693</v>
      </c>
      <c r="AT299" s="31">
        <f t="shared" ca="1" si="313"/>
        <v>-752.91041666666672</v>
      </c>
      <c r="AU299" s="31">
        <f t="shared" ca="1" si="314"/>
        <v>580.30277777777769</v>
      </c>
      <c r="AV299" s="31">
        <f t="shared" ca="1" si="315"/>
        <v>-4570.3041666666659</v>
      </c>
      <c r="AW299" s="31">
        <f t="shared" ca="1" si="316"/>
        <v>53.39583333333335</v>
      </c>
      <c r="AX299" s="31">
        <f t="shared" ca="1" si="317"/>
        <v>1401.9361111111111</v>
      </c>
      <c r="AY299" s="31">
        <f t="shared" ca="1" si="318"/>
        <v>-1132.0805555555555</v>
      </c>
      <c r="AZ299" s="31">
        <f t="shared" ca="1" si="319"/>
        <v>-2177.1819444444441</v>
      </c>
      <c r="BA299" s="31">
        <f t="shared" ca="1" si="320"/>
        <v>644.8125</v>
      </c>
      <c r="BB299" s="31">
        <f t="shared" ca="1" si="321"/>
        <v>-1410.101388888889</v>
      </c>
      <c r="BC299" s="31">
        <f t="shared" ca="1" si="322"/>
        <v>-1800.2902777777781</v>
      </c>
      <c r="BD299" s="11"/>
      <c r="BE299" s="4"/>
      <c r="BF299" s="11">
        <f t="shared" si="323"/>
        <v>13</v>
      </c>
      <c r="BG299" s="11">
        <f t="shared" si="336"/>
        <v>1</v>
      </c>
      <c r="BH299" s="32">
        <f>IF($BF299&gt;$Y$7,"",IF(AND($BF299=$Y$7,$BG299=23),"",Entrées!C327-Entrées!C326))</f>
        <v>-1306</v>
      </c>
      <c r="BI299" s="32">
        <f>IF($BF299&gt;$Y$7,"",IF(AND($BF299=$Y$7,$BG299=23),"",Entrées!D327-Entrées!D326))</f>
        <v>-1387.5</v>
      </c>
      <c r="BJ299" s="32">
        <f>IF($BF299&gt;$Y$7,"",IF(AND($BF299=$Y$7,$BG299=23),"",Entrées!E327-Entrées!E326))</f>
        <v>-1625</v>
      </c>
      <c r="BK299" s="32">
        <f>IF($BF299&gt;$Y$7,"",IF(AND($BF299=$Y$7,$BG299=23),"",Entrées!F327-Entrées!F326))</f>
        <v>0</v>
      </c>
      <c r="BL299" s="32">
        <f>IF($BF299&gt;$Y$7,"",IF(AND($BF299=$Y$7,$BG299=23),"",Entrées!G327-Entrées!G326))</f>
        <v>-215</v>
      </c>
      <c r="BM299" s="32">
        <f>IF($BF299&gt;$Y$7,"",IF(AND($BF299=$Y$7,$BG299=23),"",Entrées!H327-Entrées!H326))</f>
        <v>-1.5</v>
      </c>
      <c r="BN299" s="32">
        <f>IF($BF299&gt;$Y$7,"",IF(AND($BF299=$Y$7,$BG299=23),"",Entrées!I327-Entrées!I326))</f>
        <v>-714.5</v>
      </c>
      <c r="BO299" s="32">
        <f>IF($BF299&gt;$Y$7,"",IF(AND($BF299=$Y$7,$BG299=23),"",Entrées!J327-Entrées!J326))</f>
        <v>-233</v>
      </c>
      <c r="BP299" s="32">
        <f>IF($BF299&gt;$Y$7,"",IF(AND($BF299=$Y$7,$BG299=23),"",Entrées!K327-Entrées!K326))</f>
        <v>0</v>
      </c>
      <c r="BQ299" s="32">
        <f>IF($BF299&gt;$Y$7,"",IF(AND($BF299=$Y$7,$BG299=23),"",Entrées!L327-Entrées!L326))</f>
        <v>-143.5</v>
      </c>
      <c r="BR299" s="32">
        <f>IF($BF299&gt;$Y$7,"",IF(AND($BF299=$Y$7,$BG299=23),"",Entrées!M327-Entrées!M326))</f>
        <v>132.5</v>
      </c>
      <c r="BS299" s="32">
        <f>IF($BF299&gt;$Y$7,"",IF(AND($BF299=$Y$7,$BG299=23),"",Entrées!N327-Entrées!N326))</f>
        <v>-3</v>
      </c>
      <c r="BT299" s="32">
        <f>IF($BF299&gt;$Y$7,"",IF(AND($BF299=$Y$7,$BG299=23),"",Entrées!O327-Entrées!O326))</f>
        <v>-127.5</v>
      </c>
      <c r="BU299" s="32">
        <f>IF($BF299&gt;$Y$7,"",IF(AND($BF299=$Y$7,$BG299=23),"",Entrées!P327-Entrées!P326))</f>
        <v>-3</v>
      </c>
      <c r="BV299" s="32">
        <f>IF($BF299&gt;$Y$7,"",IF(AND($BF299=$Y$7,$BG299=23),"",Entrées!Q327-Entrées!Q326))</f>
        <v>19</v>
      </c>
      <c r="BW299" s="32">
        <f>IF($BF299&gt;$Y$7,"",IF(AND($BF299=$Y$7,$BG299=23),"",Entrées!R327-Entrées!R326))</f>
        <v>0</v>
      </c>
      <c r="BX299" s="32">
        <f>IF($BF299&gt;$Y$7,"",IF(AND($BF299=$Y$7,$BG299=23),"",Entrées!S327-Entrées!S326))</f>
        <v>0</v>
      </c>
      <c r="BY299" s="32">
        <f>IF($BF299&gt;$Y$7,"",IF(AND($BF299=$Y$7,$BG299=23),"",Entrées!T327-Entrées!T326))</f>
        <v>100</v>
      </c>
      <c r="BZ299" s="32">
        <f>IF($BF299&gt;$Y$7,"",IF(AND($BF299=$Y$7,$BG299=23),"",Entrées!U327-Entrées!U326))</f>
        <v>0</v>
      </c>
      <c r="CA299" s="32">
        <f>IF($BF299&gt;$Y$7,"",IF(AND($BF299=$Y$7,$BG299=23),"",Entrées!V327-Entrées!V326))</f>
        <v>-30</v>
      </c>
      <c r="CB299" s="4"/>
      <c r="CC299" s="4"/>
      <c r="CD299" s="33">
        <f>IF($BF299&lt;=$Y$7,Entrées!J326/CD$2,"")</f>
        <v>0.35717105263157894</v>
      </c>
      <c r="CE299" s="33">
        <f>IF($BF299&lt;=$Y$7,Entrées!K326/CE$2,"")</f>
        <v>0</v>
      </c>
      <c r="CF299" s="11">
        <f t="shared" si="324"/>
        <v>7600</v>
      </c>
      <c r="CG299" s="11">
        <f t="shared" si="325"/>
        <v>4200</v>
      </c>
      <c r="CH299" s="52">
        <f t="shared" si="326"/>
        <v>0.26950009137426939</v>
      </c>
      <c r="CI299" s="52">
        <f t="shared" si="327"/>
        <v>0.11132787698412699</v>
      </c>
      <c r="CK299" s="11"/>
      <c r="CL299" s="4"/>
      <c r="CM299" s="11"/>
      <c r="CN299" s="11"/>
      <c r="CO299" s="4"/>
    </row>
    <row r="300" spans="1:93">
      <c r="A300" s="11"/>
      <c r="B300" s="11">
        <f t="shared" si="331"/>
        <v>7600</v>
      </c>
      <c r="C300" s="11">
        <f t="shared" si="335"/>
        <v>8</v>
      </c>
      <c r="D300" s="27">
        <f t="shared" si="332"/>
        <v>30</v>
      </c>
      <c r="E300" s="28">
        <f ca="1">IF($D300&gt;$D$8,"",INDIRECT(ADDRESS(ROW(Entrées!$C$37)+($D300-1)*24+E$11,COLUMN(Entrées!$C$37)+($C300-1),4,TRUE,"Entrées")))</f>
        <v>1840</v>
      </c>
      <c r="F300" s="28">
        <f ca="1">IF($D300&gt;$D$8,"",INDIRECT(ADDRESS(ROW(Entrées!$C$37)+($D300-1)*24+F$11,COLUMN(Entrées!$C$37)+($C300-1),4,TRUE,"Entrées")))</f>
        <v>2050.5</v>
      </c>
      <c r="G300" s="28">
        <f ca="1">IF($D300&gt;$D$8,"",INDIRECT(ADDRESS(ROW(Entrées!$C$37)+($D300-1)*24+G$11,COLUMN(Entrées!$C$37)+($C300-1),4,TRUE,"Entrées")))</f>
        <v>2092.5</v>
      </c>
      <c r="H300" s="28">
        <f ca="1">IF($D300&gt;$D$8,"",INDIRECT(ADDRESS(ROW(Entrées!$C$37)+($D300-1)*24+H$11,COLUMN(Entrées!$C$37)+($C300-1),4,TRUE,"Entrées")))</f>
        <v>2080</v>
      </c>
      <c r="I300" s="28">
        <f ca="1">IF($D300&gt;$D$8,"",INDIRECT(ADDRESS(ROW(Entrées!$C$37)+($D300-1)*24+I$11,COLUMN(Entrées!$C$37)+($C300-1),4,TRUE,"Entrées")))</f>
        <v>2178.5</v>
      </c>
      <c r="J300" s="28">
        <f ca="1">IF($D300&gt;$D$8,"",INDIRECT(ADDRESS(ROW(Entrées!$C$37)+($D300-1)*24+J$11,COLUMN(Entrées!$C$37)+($C300-1),4,TRUE,"Entrées")))</f>
        <v>2201.5</v>
      </c>
      <c r="K300" s="28">
        <f ca="1">IF($D300&gt;$D$8,"",INDIRECT(ADDRESS(ROW(Entrées!$C$37)+($D300-1)*24+K$11,COLUMN(Entrées!$C$37)+($C300-1),4,TRUE,"Entrées")))</f>
        <v>2311.5</v>
      </c>
      <c r="L300" s="28">
        <f ca="1">IF($D300&gt;$D$8,"",INDIRECT(ADDRESS(ROW(Entrées!$C$37)+($D300-1)*24+L$11,COLUMN(Entrées!$C$37)+($C300-1),4,TRUE,"Entrées")))</f>
        <v>2455.5</v>
      </c>
      <c r="M300" s="28">
        <f ca="1">IF($D300&gt;$D$8,"",INDIRECT(ADDRESS(ROW(Entrées!$C$37)+($D300-1)*24+M$11,COLUMN(Entrées!$C$37)+($C300-1),4,TRUE,"Entrées")))</f>
        <v>2409</v>
      </c>
      <c r="N300" s="28">
        <f ca="1">IF($D300&gt;$D$8,"",INDIRECT(ADDRESS(ROW(Entrées!$C$37)+($D300-1)*24+N$11,COLUMN(Entrées!$C$37)+($C300-1),4,TRUE,"Entrées")))</f>
        <v>2422</v>
      </c>
      <c r="O300" s="28">
        <f ca="1">IF($D300&gt;$D$8,"",INDIRECT(ADDRESS(ROW(Entrées!$C$37)+($D300-1)*24+O$11,COLUMN(Entrées!$C$37)+($C300-1),4,TRUE,"Entrées")))</f>
        <v>2749</v>
      </c>
      <c r="P300" s="28">
        <f ca="1">IF($D300&gt;$D$8,"",INDIRECT(ADDRESS(ROW(Entrées!$C$37)+($D300-1)*24+P$11,COLUMN(Entrées!$C$37)+($C300-1),4,TRUE,"Entrées")))</f>
        <v>3130.5</v>
      </c>
      <c r="Q300" s="28">
        <f ca="1">IF($D300&gt;$D$8,"",INDIRECT(ADDRESS(ROW(Entrées!$C$37)+($D300-1)*24+Q$11,COLUMN(Entrées!$C$37)+($C300-1),4,TRUE,"Entrées")))</f>
        <v>3399</v>
      </c>
      <c r="R300" s="28">
        <f ca="1">IF($D300&gt;$D$8,"",INDIRECT(ADDRESS(ROW(Entrées!$C$37)+($D300-1)*24+R$11,COLUMN(Entrées!$C$37)+($C300-1),4,TRUE,"Entrées")))</f>
        <v>3535.5</v>
      </c>
      <c r="S300" s="28">
        <f ca="1">IF($D300&gt;$D$8,"",INDIRECT(ADDRESS(ROW(Entrées!$C$37)+($D300-1)*24+S$11,COLUMN(Entrées!$C$37)+($C300-1),4,TRUE,"Entrées")))</f>
        <v>3615</v>
      </c>
      <c r="T300" s="28">
        <f ca="1">IF($D300&gt;$D$8,"",INDIRECT(ADDRESS(ROW(Entrées!$C$37)+($D300-1)*24+T$11,COLUMN(Entrées!$C$37)+($C300-1),4,TRUE,"Entrées")))</f>
        <v>3660</v>
      </c>
      <c r="U300" s="28">
        <f ca="1">IF($D300&gt;$D$8,"",INDIRECT(ADDRESS(ROW(Entrées!$C$37)+($D300-1)*24+U$11,COLUMN(Entrées!$C$37)+($C300-1),4,TRUE,"Entrées")))</f>
        <v>3603.5</v>
      </c>
      <c r="V300" s="28">
        <f ca="1">IF($D300&gt;$D$8,"",INDIRECT(ADDRESS(ROW(Entrées!$C$37)+($D300-1)*24+V$11,COLUMN(Entrées!$C$37)+($C300-1),4,TRUE,"Entrées")))</f>
        <v>3592.5</v>
      </c>
      <c r="W300" s="28">
        <f ca="1">IF($D300&gt;$D$8,"",INDIRECT(ADDRESS(ROW(Entrées!$C$37)+($D300-1)*24+W$11,COLUMN(Entrées!$C$37)+($C300-1),4,TRUE,"Entrées")))</f>
        <v>3719</v>
      </c>
      <c r="X300" s="28">
        <f ca="1">IF($D300&gt;$D$8,"",INDIRECT(ADDRESS(ROW(Entrées!$C$37)+($D300-1)*24+X$11,COLUMN(Entrées!$C$37)+($C300-1),4,TRUE,"Entrées")))</f>
        <v>3692</v>
      </c>
      <c r="Y300" s="28">
        <f ca="1">IF($D300&gt;$D$8,"",INDIRECT(ADDRESS(ROW(Entrées!$C$37)+($D300-1)*24+Y$11,COLUMN(Entrées!$C$37)+($C300-1),4,TRUE,"Entrées")))</f>
        <v>3613</v>
      </c>
      <c r="Z300" s="28">
        <f ca="1">IF($D300&gt;$D$8,"",INDIRECT(ADDRESS(ROW(Entrées!$C$37)+($D300-1)*24+Z$11,COLUMN(Entrées!$C$37)+($C300-1),4,TRUE,"Entrées")))</f>
        <v>3421.5</v>
      </c>
      <c r="AA300" s="28">
        <f ca="1">IF($D300&gt;$D$8,"",INDIRECT(ADDRESS(ROW(Entrées!$C$37)+($D300-1)*24+AA$11,COLUMN(Entrées!$C$37)+($C300-1),4,TRUE,"Entrées")))</f>
        <v>3196.5</v>
      </c>
      <c r="AB300" s="28">
        <f ca="1">IF($D300&gt;$D$8,"",INDIRECT(ADDRESS(ROW(Entrées!$C$37)+($D300-1)*24+AB$11,COLUMN(Entrées!$C$37)+($C300-1),4,TRUE,"Entrées")))</f>
        <v>2765</v>
      </c>
      <c r="AC300" s="11"/>
      <c r="AD300" s="40">
        <f t="shared" ca="1" si="330"/>
        <v>2905.5416666666665</v>
      </c>
      <c r="AE300" s="40">
        <f t="shared" ca="1" si="333"/>
        <v>3719</v>
      </c>
      <c r="AF300" s="40">
        <f t="shared" ca="1" si="334"/>
        <v>1840</v>
      </c>
      <c r="AG300" s="4"/>
      <c r="AH300" s="11">
        <f>Entrées!A327</f>
        <v>13</v>
      </c>
      <c r="AI300" s="13">
        <f>Entrées!B327</f>
        <v>2</v>
      </c>
      <c r="AJ300" s="31">
        <f t="shared" ca="1" si="328"/>
        <v>55625.834722222207</v>
      </c>
      <c r="AK300" s="31">
        <f t="shared" ca="1" si="304"/>
        <v>55155.277777777781</v>
      </c>
      <c r="AL300" s="31">
        <f t="shared" ca="1" si="305"/>
        <v>55132.569444444431</v>
      </c>
      <c r="AM300" s="31">
        <f t="shared" ca="1" si="306"/>
        <v>439.35972222222233</v>
      </c>
      <c r="AN300" s="31">
        <f t="shared" ca="1" si="307"/>
        <v>2143.2847222222222</v>
      </c>
      <c r="AO300" s="31">
        <f t="shared" ca="1" si="308"/>
        <v>1711.4715277777773</v>
      </c>
      <c r="AP300" s="31">
        <f t="shared" ca="1" si="309"/>
        <v>43686.806944444448</v>
      </c>
      <c r="AQ300" s="31">
        <f t="shared" ca="1" si="310"/>
        <v>2048.2006944444447</v>
      </c>
      <c r="AR300" s="31">
        <f t="shared" ca="1" si="311"/>
        <v>467.57708333333329</v>
      </c>
      <c r="AS300" s="31">
        <f t="shared" ca="1" si="312"/>
        <v>9872.0041666666693</v>
      </c>
      <c r="AT300" s="31">
        <f t="shared" ca="1" si="313"/>
        <v>-752.91041666666672</v>
      </c>
      <c r="AU300" s="31">
        <f t="shared" ca="1" si="314"/>
        <v>580.30277777777769</v>
      </c>
      <c r="AV300" s="31">
        <f t="shared" ca="1" si="315"/>
        <v>-4570.3041666666659</v>
      </c>
      <c r="AW300" s="31">
        <f t="shared" ca="1" si="316"/>
        <v>53.39583333333335</v>
      </c>
      <c r="AX300" s="31">
        <f t="shared" ca="1" si="317"/>
        <v>1401.9361111111111</v>
      </c>
      <c r="AY300" s="31">
        <f t="shared" ca="1" si="318"/>
        <v>-1132.0805555555555</v>
      </c>
      <c r="AZ300" s="31">
        <f t="shared" ca="1" si="319"/>
        <v>-2177.1819444444441</v>
      </c>
      <c r="BA300" s="31">
        <f t="shared" ca="1" si="320"/>
        <v>644.8125</v>
      </c>
      <c r="BB300" s="31">
        <f t="shared" ca="1" si="321"/>
        <v>-1410.101388888889</v>
      </c>
      <c r="BC300" s="31">
        <f t="shared" ca="1" si="322"/>
        <v>-1800.2902777777781</v>
      </c>
      <c r="BD300" s="11"/>
      <c r="BE300" s="4"/>
      <c r="BF300" s="11">
        <f t="shared" si="323"/>
        <v>13</v>
      </c>
      <c r="BG300" s="11">
        <f t="shared" si="336"/>
        <v>2</v>
      </c>
      <c r="BH300" s="32">
        <f>IF($BF300&gt;$Y$7,"",IF(AND($BF300=$Y$7,$BG300=23),"",Entrées!C328-Entrées!C327))</f>
        <v>-2814.5</v>
      </c>
      <c r="BI300" s="32">
        <f>IF($BF300&gt;$Y$7,"",IF(AND($BF300=$Y$7,$BG300=23),"",Entrées!D328-Entrées!D327))</f>
        <v>-3150</v>
      </c>
      <c r="BJ300" s="32">
        <f>IF($BF300&gt;$Y$7,"",IF(AND($BF300=$Y$7,$BG300=23),"",Entrées!E328-Entrées!E327))</f>
        <v>-3175</v>
      </c>
      <c r="BK300" s="32">
        <f>IF($BF300&gt;$Y$7,"",IF(AND($BF300=$Y$7,$BG300=23),"",Entrées!F328-Entrées!F327))</f>
        <v>-2.5</v>
      </c>
      <c r="BL300" s="32">
        <f>IF($BF300&gt;$Y$7,"",IF(AND($BF300=$Y$7,$BG300=23),"",Entrées!G328-Entrées!G327))</f>
        <v>-426.5</v>
      </c>
      <c r="BM300" s="32">
        <f>IF($BF300&gt;$Y$7,"",IF(AND($BF300=$Y$7,$BG300=23),"",Entrées!H328-Entrées!H327))</f>
        <v>-10</v>
      </c>
      <c r="BN300" s="32">
        <f>IF($BF300&gt;$Y$7,"",IF(AND($BF300=$Y$7,$BG300=23),"",Entrées!I328-Entrées!I327))</f>
        <v>-1218.5</v>
      </c>
      <c r="BO300" s="32">
        <f>IF($BF300&gt;$Y$7,"",IF(AND($BF300=$Y$7,$BG300=23),"",Entrées!J328-Entrées!J327))</f>
        <v>-183.5</v>
      </c>
      <c r="BP300" s="32">
        <f>IF($BF300&gt;$Y$7,"",IF(AND($BF300=$Y$7,$BG300=23),"",Entrées!K328-Entrées!K327))</f>
        <v>0</v>
      </c>
      <c r="BQ300" s="32">
        <f>IF($BF300&gt;$Y$7,"",IF(AND($BF300=$Y$7,$BG300=23),"",Entrées!L328-Entrées!L327))</f>
        <v>-248</v>
      </c>
      <c r="BR300" s="32">
        <f>IF($BF300&gt;$Y$7,"",IF(AND($BF300=$Y$7,$BG300=23),"",Entrées!M328-Entrées!M327))</f>
        <v>-758.5</v>
      </c>
      <c r="BS300" s="32">
        <f>IF($BF300&gt;$Y$7,"",IF(AND($BF300=$Y$7,$BG300=23),"",Entrées!N328-Entrées!N327))</f>
        <v>-4</v>
      </c>
      <c r="BT300" s="32">
        <f>IF($BF300&gt;$Y$7,"",IF(AND($BF300=$Y$7,$BG300=23),"",Entrées!O328-Entrées!O327))</f>
        <v>37.5</v>
      </c>
      <c r="BU300" s="32">
        <f>IF($BF300&gt;$Y$7,"",IF(AND($BF300=$Y$7,$BG300=23),"",Entrées!P328-Entrées!P327))</f>
        <v>-5</v>
      </c>
      <c r="BV300" s="32">
        <f>IF($BF300&gt;$Y$7,"",IF(AND($BF300=$Y$7,$BG300=23),"",Entrées!Q328-Entrées!Q327))</f>
        <v>194</v>
      </c>
      <c r="BW300" s="32">
        <f>IF($BF300&gt;$Y$7,"",IF(AND($BF300=$Y$7,$BG300=23),"",Entrées!R328-Entrées!R327))</f>
        <v>0</v>
      </c>
      <c r="BX300" s="32">
        <f>IF($BF300&gt;$Y$7,"",IF(AND($BF300=$Y$7,$BG300=23),"",Entrées!S328-Entrées!S327))</f>
        <v>0</v>
      </c>
      <c r="BY300" s="32">
        <f>IF($BF300&gt;$Y$7,"",IF(AND($BF300=$Y$7,$BG300=23),"",Entrées!T328-Entrées!T327))</f>
        <v>0</v>
      </c>
      <c r="BZ300" s="32">
        <f>IF($BF300&gt;$Y$7,"",IF(AND($BF300=$Y$7,$BG300=23),"",Entrées!U328-Entrées!U327))</f>
        <v>0</v>
      </c>
      <c r="CA300" s="32">
        <f>IF($BF300&gt;$Y$7,"",IF(AND($BF300=$Y$7,$BG300=23),"",Entrées!V328-Entrées!V327))</f>
        <v>-174</v>
      </c>
      <c r="CB300" s="4"/>
      <c r="CC300" s="4"/>
      <c r="CD300" s="33">
        <f>IF($BF300&lt;=$Y$7,Entrées!J327/CD$2,"")</f>
        <v>0.32651315789473684</v>
      </c>
      <c r="CE300" s="33">
        <f>IF($BF300&lt;=$Y$7,Entrées!K327/CE$2,"")</f>
        <v>0</v>
      </c>
      <c r="CF300" s="11">
        <f t="shared" si="324"/>
        <v>7600</v>
      </c>
      <c r="CG300" s="11">
        <f t="shared" si="325"/>
        <v>4200</v>
      </c>
      <c r="CH300" s="52">
        <f t="shared" si="326"/>
        <v>0.26950009137426939</v>
      </c>
      <c r="CI300" s="52">
        <f t="shared" si="327"/>
        <v>0.11132787698412699</v>
      </c>
      <c r="CK300" s="11"/>
      <c r="CL300" s="4"/>
      <c r="CM300" s="11"/>
      <c r="CN300" s="11"/>
      <c r="CO300" s="4"/>
    </row>
    <row r="301" spans="1:93">
      <c r="A301" s="11"/>
      <c r="B301" s="11">
        <f t="shared" si="331"/>
        <v>7600</v>
      </c>
      <c r="C301" s="11">
        <f t="shared" si="335"/>
        <v>8</v>
      </c>
      <c r="D301" s="27">
        <f t="shared" si="332"/>
        <v>31</v>
      </c>
      <c r="E301" s="28" t="str">
        <f ca="1">IF($D301&gt;$D$8,"",INDIRECT(ADDRESS(ROW(Entrées!$C$37)+($D301-1)*24+E$11,COLUMN(Entrées!$C$37)+($C301-1),4,TRUE,"Entrées")))</f>
        <v/>
      </c>
      <c r="F301" s="28" t="str">
        <f ca="1">IF($D301&gt;$D$8,"",INDIRECT(ADDRESS(ROW(Entrées!$C$37)+($D301-1)*24+F$11,COLUMN(Entrées!$C$37)+($C301-1),4,TRUE,"Entrées")))</f>
        <v/>
      </c>
      <c r="G301" s="28" t="str">
        <f ca="1">IF($D301&gt;$D$8,"",INDIRECT(ADDRESS(ROW(Entrées!$C$37)+($D301-1)*24+G$11,COLUMN(Entrées!$C$37)+($C301-1),4,TRUE,"Entrées")))</f>
        <v/>
      </c>
      <c r="H301" s="28" t="str">
        <f ca="1">IF($D301&gt;$D$8,"",INDIRECT(ADDRESS(ROW(Entrées!$C$37)+($D301-1)*24+H$11,COLUMN(Entrées!$C$37)+($C301-1),4,TRUE,"Entrées")))</f>
        <v/>
      </c>
      <c r="I301" s="28" t="str">
        <f ca="1">IF($D301&gt;$D$8,"",INDIRECT(ADDRESS(ROW(Entrées!$C$37)+($D301-1)*24+I$11,COLUMN(Entrées!$C$37)+($C301-1),4,TRUE,"Entrées")))</f>
        <v/>
      </c>
      <c r="J301" s="28" t="str">
        <f ca="1">IF($D301&gt;$D$8,"",INDIRECT(ADDRESS(ROW(Entrées!$C$37)+($D301-1)*24+J$11,COLUMN(Entrées!$C$37)+($C301-1),4,TRUE,"Entrées")))</f>
        <v/>
      </c>
      <c r="K301" s="28" t="str">
        <f ca="1">IF($D301&gt;$D$8,"",INDIRECT(ADDRESS(ROW(Entrées!$C$37)+($D301-1)*24+K$11,COLUMN(Entrées!$C$37)+($C301-1),4,TRUE,"Entrées")))</f>
        <v/>
      </c>
      <c r="L301" s="28" t="str">
        <f ca="1">IF($D301&gt;$D$8,"",INDIRECT(ADDRESS(ROW(Entrées!$C$37)+($D301-1)*24+L$11,COLUMN(Entrées!$C$37)+($C301-1),4,TRUE,"Entrées")))</f>
        <v/>
      </c>
      <c r="M301" s="28" t="str">
        <f ca="1">IF($D301&gt;$D$8,"",INDIRECT(ADDRESS(ROW(Entrées!$C$37)+($D301-1)*24+M$11,COLUMN(Entrées!$C$37)+($C301-1),4,TRUE,"Entrées")))</f>
        <v/>
      </c>
      <c r="N301" s="28" t="str">
        <f ca="1">IF($D301&gt;$D$8,"",INDIRECT(ADDRESS(ROW(Entrées!$C$37)+($D301-1)*24+N$11,COLUMN(Entrées!$C$37)+($C301-1),4,TRUE,"Entrées")))</f>
        <v/>
      </c>
      <c r="O301" s="28" t="str">
        <f ca="1">IF($D301&gt;$D$8,"",INDIRECT(ADDRESS(ROW(Entrées!$C$37)+($D301-1)*24+O$11,COLUMN(Entrées!$C$37)+($C301-1),4,TRUE,"Entrées")))</f>
        <v/>
      </c>
      <c r="P301" s="28" t="str">
        <f ca="1">IF($D301&gt;$D$8,"",INDIRECT(ADDRESS(ROW(Entrées!$C$37)+($D301-1)*24+P$11,COLUMN(Entrées!$C$37)+($C301-1),4,TRUE,"Entrées")))</f>
        <v/>
      </c>
      <c r="Q301" s="28" t="str">
        <f ca="1">IF($D301&gt;$D$8,"",INDIRECT(ADDRESS(ROW(Entrées!$C$37)+($D301-1)*24+Q$11,COLUMN(Entrées!$C$37)+($C301-1),4,TRUE,"Entrées")))</f>
        <v/>
      </c>
      <c r="R301" s="28" t="str">
        <f ca="1">IF($D301&gt;$D$8,"",INDIRECT(ADDRESS(ROW(Entrées!$C$37)+($D301-1)*24+R$11,COLUMN(Entrées!$C$37)+($C301-1),4,TRUE,"Entrées")))</f>
        <v/>
      </c>
      <c r="S301" s="28" t="str">
        <f ca="1">IF($D301&gt;$D$8,"",INDIRECT(ADDRESS(ROW(Entrées!$C$37)+($D301-1)*24+S$11,COLUMN(Entrées!$C$37)+($C301-1),4,TRUE,"Entrées")))</f>
        <v/>
      </c>
      <c r="T301" s="28" t="str">
        <f ca="1">IF($D301&gt;$D$8,"",INDIRECT(ADDRESS(ROW(Entrées!$C$37)+($D301-1)*24+T$11,COLUMN(Entrées!$C$37)+($C301-1),4,TRUE,"Entrées")))</f>
        <v/>
      </c>
      <c r="U301" s="28" t="str">
        <f ca="1">IF($D301&gt;$D$8,"",INDIRECT(ADDRESS(ROW(Entrées!$C$37)+($D301-1)*24+U$11,COLUMN(Entrées!$C$37)+($C301-1),4,TRUE,"Entrées")))</f>
        <v/>
      </c>
      <c r="V301" s="28" t="str">
        <f ca="1">IF($D301&gt;$D$8,"",INDIRECT(ADDRESS(ROW(Entrées!$C$37)+($D301-1)*24+V$11,COLUMN(Entrées!$C$37)+($C301-1),4,TRUE,"Entrées")))</f>
        <v/>
      </c>
      <c r="W301" s="28" t="str">
        <f ca="1">IF($D301&gt;$D$8,"",INDIRECT(ADDRESS(ROW(Entrées!$C$37)+($D301-1)*24+W$11,COLUMN(Entrées!$C$37)+($C301-1),4,TRUE,"Entrées")))</f>
        <v/>
      </c>
      <c r="X301" s="28" t="str">
        <f ca="1">IF($D301&gt;$D$8,"",INDIRECT(ADDRESS(ROW(Entrées!$C$37)+($D301-1)*24+X$11,COLUMN(Entrées!$C$37)+($C301-1),4,TRUE,"Entrées")))</f>
        <v/>
      </c>
      <c r="Y301" s="28" t="str">
        <f ca="1">IF($D301&gt;$D$8,"",INDIRECT(ADDRESS(ROW(Entrées!$C$37)+($D301-1)*24+Y$11,COLUMN(Entrées!$C$37)+($C301-1),4,TRUE,"Entrées")))</f>
        <v/>
      </c>
      <c r="Z301" s="28" t="str">
        <f ca="1">IF($D301&gt;$D$8,"",INDIRECT(ADDRESS(ROW(Entrées!$C$37)+($D301-1)*24+Z$11,COLUMN(Entrées!$C$37)+($C301-1),4,TRUE,"Entrées")))</f>
        <v/>
      </c>
      <c r="AA301" s="28" t="str">
        <f ca="1">IF($D301&gt;$D$8,"",INDIRECT(ADDRESS(ROW(Entrées!$C$37)+($D301-1)*24+AA$11,COLUMN(Entrées!$C$37)+($C301-1),4,TRUE,"Entrées")))</f>
        <v/>
      </c>
      <c r="AB301" s="28" t="str">
        <f ca="1">IF($D301&gt;$D$8,"",INDIRECT(ADDRESS(ROW(Entrées!$C$37)+($D301-1)*24+AB$11,COLUMN(Entrées!$C$37)+($C301-1),4,TRUE,"Entrées")))</f>
        <v/>
      </c>
      <c r="AC301" s="11"/>
      <c r="AD301" s="40">
        <f t="shared" ca="1" si="330"/>
        <v>0</v>
      </c>
      <c r="AE301" s="40">
        <f t="shared" ca="1" si="333"/>
        <v>0</v>
      </c>
      <c r="AF301" s="40">
        <f t="shared" ca="1" si="334"/>
        <v>0</v>
      </c>
      <c r="AG301" s="4"/>
      <c r="AH301" s="11">
        <f>Entrées!A328</f>
        <v>13</v>
      </c>
      <c r="AI301" s="13">
        <f>Entrées!B328</f>
        <v>3</v>
      </c>
      <c r="AJ301" s="31">
        <f t="shared" ca="1" si="328"/>
        <v>55625.834722222207</v>
      </c>
      <c r="AK301" s="31">
        <f t="shared" ca="1" si="304"/>
        <v>55155.277777777781</v>
      </c>
      <c r="AL301" s="31">
        <f t="shared" ca="1" si="305"/>
        <v>55132.569444444431</v>
      </c>
      <c r="AM301" s="31">
        <f t="shared" ca="1" si="306"/>
        <v>439.35972222222233</v>
      </c>
      <c r="AN301" s="31">
        <f t="shared" ca="1" si="307"/>
        <v>2143.2847222222222</v>
      </c>
      <c r="AO301" s="31">
        <f t="shared" ca="1" si="308"/>
        <v>1711.4715277777773</v>
      </c>
      <c r="AP301" s="31">
        <f t="shared" ca="1" si="309"/>
        <v>43686.806944444448</v>
      </c>
      <c r="AQ301" s="31">
        <f t="shared" ca="1" si="310"/>
        <v>2048.2006944444447</v>
      </c>
      <c r="AR301" s="31">
        <f t="shared" ca="1" si="311"/>
        <v>467.57708333333329</v>
      </c>
      <c r="AS301" s="31">
        <f t="shared" ca="1" si="312"/>
        <v>9872.0041666666693</v>
      </c>
      <c r="AT301" s="31">
        <f t="shared" ca="1" si="313"/>
        <v>-752.91041666666672</v>
      </c>
      <c r="AU301" s="31">
        <f t="shared" ca="1" si="314"/>
        <v>580.30277777777769</v>
      </c>
      <c r="AV301" s="31">
        <f t="shared" ca="1" si="315"/>
        <v>-4570.3041666666659</v>
      </c>
      <c r="AW301" s="31">
        <f t="shared" ca="1" si="316"/>
        <v>53.39583333333335</v>
      </c>
      <c r="AX301" s="31">
        <f t="shared" ca="1" si="317"/>
        <v>1401.9361111111111</v>
      </c>
      <c r="AY301" s="31">
        <f t="shared" ca="1" si="318"/>
        <v>-1132.0805555555555</v>
      </c>
      <c r="AZ301" s="31">
        <f t="shared" ca="1" si="319"/>
        <v>-2177.1819444444441</v>
      </c>
      <c r="BA301" s="31">
        <f t="shared" ca="1" si="320"/>
        <v>644.8125</v>
      </c>
      <c r="BB301" s="31">
        <f t="shared" ca="1" si="321"/>
        <v>-1410.101388888889</v>
      </c>
      <c r="BC301" s="31">
        <f t="shared" ca="1" si="322"/>
        <v>-1800.2902777777781</v>
      </c>
      <c r="BD301" s="11"/>
      <c r="BE301" s="4"/>
      <c r="BF301" s="11">
        <f t="shared" si="323"/>
        <v>13</v>
      </c>
      <c r="BG301" s="11">
        <f t="shared" si="336"/>
        <v>3</v>
      </c>
      <c r="BH301" s="32">
        <f>IF($BF301&gt;$Y$7,"",IF(AND($BF301=$Y$7,$BG301=23),"",Entrées!C329-Entrées!C328))</f>
        <v>-2242</v>
      </c>
      <c r="BI301" s="32">
        <f>IF($BF301&gt;$Y$7,"",IF(AND($BF301=$Y$7,$BG301=23),"",Entrées!D329-Entrées!D328))</f>
        <v>-1725</v>
      </c>
      <c r="BJ301" s="32">
        <f>IF($BF301&gt;$Y$7,"",IF(AND($BF301=$Y$7,$BG301=23),"",Entrées!E329-Entrées!E328))</f>
        <v>-1537.5</v>
      </c>
      <c r="BK301" s="32">
        <f>IF($BF301&gt;$Y$7,"",IF(AND($BF301=$Y$7,$BG301=23),"",Entrées!F329-Entrées!F328))</f>
        <v>0</v>
      </c>
      <c r="BL301" s="32">
        <f>IF($BF301&gt;$Y$7,"",IF(AND($BF301=$Y$7,$BG301=23),"",Entrées!G329-Entrées!G328))</f>
        <v>-416.5</v>
      </c>
      <c r="BM301" s="32">
        <f>IF($BF301&gt;$Y$7,"",IF(AND($BF301=$Y$7,$BG301=23),"",Entrées!H329-Entrées!H328))</f>
        <v>-2.5</v>
      </c>
      <c r="BN301" s="32">
        <f>IF($BF301&gt;$Y$7,"",IF(AND($BF301=$Y$7,$BG301=23),"",Entrées!I329-Entrées!I328))</f>
        <v>-1089.5</v>
      </c>
      <c r="BO301" s="32">
        <f>IF($BF301&gt;$Y$7,"",IF(AND($BF301=$Y$7,$BG301=23),"",Entrées!J329-Entrées!J328))</f>
        <v>-163.5</v>
      </c>
      <c r="BP301" s="32">
        <f>IF($BF301&gt;$Y$7,"",IF(AND($BF301=$Y$7,$BG301=23),"",Entrées!K329-Entrées!K328))</f>
        <v>0</v>
      </c>
      <c r="BQ301" s="32">
        <f>IF($BF301&gt;$Y$7,"",IF(AND($BF301=$Y$7,$BG301=23),"",Entrées!L329-Entrées!L328))</f>
        <v>-270</v>
      </c>
      <c r="BR301" s="32">
        <f>IF($BF301&gt;$Y$7,"",IF(AND($BF301=$Y$7,$BG301=23),"",Entrées!M329-Entrées!M328))</f>
        <v>-160</v>
      </c>
      <c r="BS301" s="32">
        <f>IF($BF301&gt;$Y$7,"",IF(AND($BF301=$Y$7,$BG301=23),"",Entrées!N329-Entrées!N328))</f>
        <v>-3</v>
      </c>
      <c r="BT301" s="32">
        <f>IF($BF301&gt;$Y$7,"",IF(AND($BF301=$Y$7,$BG301=23),"",Entrées!O329-Entrées!O328))</f>
        <v>-138.5</v>
      </c>
      <c r="BU301" s="32">
        <f>IF($BF301&gt;$Y$7,"",IF(AND($BF301=$Y$7,$BG301=23),"",Entrées!P329-Entrées!P328))</f>
        <v>-6.5</v>
      </c>
      <c r="BV301" s="32">
        <f>IF($BF301&gt;$Y$7,"",IF(AND($BF301=$Y$7,$BG301=23),"",Entrées!Q329-Entrées!Q328))</f>
        <v>-175</v>
      </c>
      <c r="BW301" s="32">
        <f>IF($BF301&gt;$Y$7,"",IF(AND($BF301=$Y$7,$BG301=23),"",Entrées!R329-Entrées!R328))</f>
        <v>0</v>
      </c>
      <c r="BX301" s="32">
        <f>IF($BF301&gt;$Y$7,"",IF(AND($BF301=$Y$7,$BG301=23),"",Entrées!S329-Entrées!S328))</f>
        <v>0</v>
      </c>
      <c r="BY301" s="32">
        <f>IF($BF301&gt;$Y$7,"",IF(AND($BF301=$Y$7,$BG301=23),"",Entrées!T329-Entrées!T328))</f>
        <v>0</v>
      </c>
      <c r="BZ301" s="32">
        <f>IF($BF301&gt;$Y$7,"",IF(AND($BF301=$Y$7,$BG301=23),"",Entrées!U329-Entrées!U328))</f>
        <v>0</v>
      </c>
      <c r="CA301" s="32">
        <f>IF($BF301&gt;$Y$7,"",IF(AND($BF301=$Y$7,$BG301=23),"",Entrées!V329-Entrées!V328))</f>
        <v>-148</v>
      </c>
      <c r="CB301" s="4"/>
      <c r="CC301" s="4"/>
      <c r="CD301" s="33">
        <f>IF($BF301&lt;=$Y$7,Entrées!J328/CD$2,"")</f>
        <v>0.30236842105263156</v>
      </c>
      <c r="CE301" s="33">
        <f>IF($BF301&lt;=$Y$7,Entrées!K328/CE$2,"")</f>
        <v>0</v>
      </c>
      <c r="CF301" s="11">
        <f t="shared" si="324"/>
        <v>7600</v>
      </c>
      <c r="CG301" s="11">
        <f t="shared" si="325"/>
        <v>4200</v>
      </c>
      <c r="CH301" s="52">
        <f t="shared" si="326"/>
        <v>0.26950009137426939</v>
      </c>
      <c r="CI301" s="52">
        <f t="shared" si="327"/>
        <v>0.11132787698412699</v>
      </c>
      <c r="CK301" s="11"/>
      <c r="CL301" s="4"/>
      <c r="CM301" s="11"/>
      <c r="CN301" s="11"/>
      <c r="CO301" s="4"/>
    </row>
    <row r="302" spans="1:93">
      <c r="C302" s="29" t="s">
        <v>93</v>
      </c>
      <c r="D302" s="29"/>
      <c r="E302" s="30">
        <f ca="1">SUM(E271:E301)/$D$8</f>
        <v>2074.5500000000002</v>
      </c>
      <c r="F302" s="30">
        <f t="shared" ref="F302" ca="1" si="337">SUM(F271:F301)/$D$8</f>
        <v>2084.3833333333332</v>
      </c>
      <c r="G302" s="30">
        <f t="shared" ref="G302" ca="1" si="338">SUM(G271:G301)/$D$8</f>
        <v>2088.8333333333335</v>
      </c>
      <c r="H302" s="30">
        <f t="shared" ref="H302" ca="1" si="339">SUM(H271:H301)/$D$8</f>
        <v>2051.4833333333331</v>
      </c>
      <c r="I302" s="30">
        <f t="shared" ref="I302" ca="1" si="340">SUM(I271:I301)/$D$8</f>
        <v>2018.1833333333334</v>
      </c>
      <c r="J302" s="30">
        <f t="shared" ref="J302" ca="1" si="341">SUM(J271:J301)/$D$8</f>
        <v>2010.3333333333333</v>
      </c>
      <c r="K302" s="30">
        <f t="shared" ref="K302" ca="1" si="342">SUM(K271:K301)/$D$8</f>
        <v>2000.3</v>
      </c>
      <c r="L302" s="30">
        <f t="shared" ref="L302" ca="1" si="343">SUM(L271:L301)/$D$8</f>
        <v>2008.3166666666666</v>
      </c>
      <c r="M302" s="30">
        <f t="shared" ref="M302" ca="1" si="344">SUM(M271:M301)/$D$8</f>
        <v>1971.05</v>
      </c>
      <c r="N302" s="30">
        <f t="shared" ref="N302" ca="1" si="345">SUM(N271:N301)/$D$8</f>
        <v>1872.0166666666667</v>
      </c>
      <c r="O302" s="30">
        <f t="shared" ref="O302" ca="1" si="346">SUM(O271:O301)/$D$8</f>
        <v>1895.6833333333334</v>
      </c>
      <c r="P302" s="30">
        <f t="shared" ref="P302" ca="1" si="347">SUM(P271:P301)/$D$8</f>
        <v>1968.65</v>
      </c>
      <c r="Q302" s="30">
        <f t="shared" ref="Q302" ca="1" si="348">SUM(Q271:Q301)/$D$8</f>
        <v>2056.6833333333334</v>
      </c>
      <c r="R302" s="30">
        <f t="shared" ref="R302" ca="1" si="349">SUM(R271:R301)/$D$8</f>
        <v>2107.6833333333334</v>
      </c>
      <c r="S302" s="30">
        <f t="shared" ref="S302" ca="1" si="350">SUM(S271:S301)/$D$8</f>
        <v>2134.4833333333331</v>
      </c>
      <c r="T302" s="30">
        <f t="shared" ref="T302" ca="1" si="351">SUM(T271:T301)/$D$8</f>
        <v>2176.9</v>
      </c>
      <c r="U302" s="30">
        <f t="shared" ref="U302" ca="1" si="352">SUM(U271:U301)/$D$8</f>
        <v>2205.5333333333333</v>
      </c>
      <c r="V302" s="30">
        <f t="shared" ref="V302" ca="1" si="353">SUM(V271:V301)/$D$8</f>
        <v>2191.1166666666668</v>
      </c>
      <c r="W302" s="30">
        <f t="shared" ref="W302" ca="1" si="354">SUM(W271:W301)/$D$8</f>
        <v>2159.3333333333335</v>
      </c>
      <c r="X302" s="30">
        <f t="shared" ref="X302" ca="1" si="355">SUM(X271:X301)/$D$8</f>
        <v>2073.4166666666665</v>
      </c>
      <c r="Y302" s="30">
        <f t="shared" ref="Y302" ca="1" si="356">SUM(Y271:Y301)/$D$8</f>
        <v>1968.6333333333334</v>
      </c>
      <c r="Z302" s="30">
        <f t="shared" ref="Z302" ca="1" si="357">SUM(Z271:Z301)/$D$8</f>
        <v>1973.85</v>
      </c>
      <c r="AA302" s="30">
        <f t="shared" ref="AA302" ca="1" si="358">SUM(AA271:AA301)/$D$8</f>
        <v>2015.3833333333334</v>
      </c>
      <c r="AB302" s="30">
        <f t="shared" ref="AB302" ca="1" si="359">SUM(AB271:AB301)/$D$8</f>
        <v>2050.0166666666669</v>
      </c>
      <c r="AC302" s="41"/>
      <c r="AD302" s="42">
        <f ca="1">SUM(INDIRECT(A289):INDIRECT(A290))/$D$8</f>
        <v>2048.2006944444447</v>
      </c>
      <c r="AE302" s="42">
        <f ca="1">MAX(INDIRECT(A291):INDIRECT(A292))</f>
        <v>5341.5</v>
      </c>
      <c r="AF302" s="42">
        <f ca="1">MIN(INDIRECT(A293):INDIRECT(A294))</f>
        <v>229</v>
      </c>
      <c r="AG302" s="25"/>
      <c r="AH302" s="11">
        <f>Entrées!A329</f>
        <v>13</v>
      </c>
      <c r="AI302" s="13">
        <f>Entrées!B329</f>
        <v>4</v>
      </c>
      <c r="AJ302" s="31">
        <f t="shared" ca="1" si="328"/>
        <v>55625.834722222207</v>
      </c>
      <c r="AK302" s="31">
        <f t="shared" ca="1" si="304"/>
        <v>55155.277777777781</v>
      </c>
      <c r="AL302" s="31">
        <f t="shared" ca="1" si="305"/>
        <v>55132.569444444431</v>
      </c>
      <c r="AM302" s="31">
        <f t="shared" ca="1" si="306"/>
        <v>439.35972222222233</v>
      </c>
      <c r="AN302" s="31">
        <f t="shared" ca="1" si="307"/>
        <v>2143.2847222222222</v>
      </c>
      <c r="AO302" s="31">
        <f t="shared" ca="1" si="308"/>
        <v>1711.4715277777773</v>
      </c>
      <c r="AP302" s="31">
        <f t="shared" ca="1" si="309"/>
        <v>43686.806944444448</v>
      </c>
      <c r="AQ302" s="31">
        <f t="shared" ca="1" si="310"/>
        <v>2048.2006944444447</v>
      </c>
      <c r="AR302" s="31">
        <f t="shared" ca="1" si="311"/>
        <v>467.57708333333329</v>
      </c>
      <c r="AS302" s="31">
        <f t="shared" ca="1" si="312"/>
        <v>9872.0041666666693</v>
      </c>
      <c r="AT302" s="31">
        <f t="shared" ca="1" si="313"/>
        <v>-752.91041666666672</v>
      </c>
      <c r="AU302" s="31">
        <f t="shared" ca="1" si="314"/>
        <v>580.30277777777769</v>
      </c>
      <c r="AV302" s="31">
        <f t="shared" ca="1" si="315"/>
        <v>-4570.3041666666659</v>
      </c>
      <c r="AW302" s="31">
        <f t="shared" ca="1" si="316"/>
        <v>53.39583333333335</v>
      </c>
      <c r="AX302" s="31">
        <f t="shared" ca="1" si="317"/>
        <v>1401.9361111111111</v>
      </c>
      <c r="AY302" s="31">
        <f t="shared" ca="1" si="318"/>
        <v>-1132.0805555555555</v>
      </c>
      <c r="AZ302" s="31">
        <f t="shared" ca="1" si="319"/>
        <v>-2177.1819444444441</v>
      </c>
      <c r="BA302" s="31">
        <f t="shared" ca="1" si="320"/>
        <v>644.8125</v>
      </c>
      <c r="BB302" s="31">
        <f t="shared" ca="1" si="321"/>
        <v>-1410.101388888889</v>
      </c>
      <c r="BC302" s="31">
        <f t="shared" ca="1" si="322"/>
        <v>-1800.2902777777781</v>
      </c>
      <c r="BD302" s="11"/>
      <c r="BE302" s="4"/>
      <c r="BF302" s="11">
        <f t="shared" si="323"/>
        <v>13</v>
      </c>
      <c r="BG302" s="11">
        <f t="shared" si="336"/>
        <v>4</v>
      </c>
      <c r="BH302" s="32">
        <f>IF($BF302&gt;$Y$7,"",IF(AND($BF302=$Y$7,$BG302=23),"",Entrées!C330-Entrées!C329))</f>
        <v>-115</v>
      </c>
      <c r="BI302" s="32">
        <f>IF($BF302&gt;$Y$7,"",IF(AND($BF302=$Y$7,$BG302=23),"",Entrées!D330-Entrées!D329))</f>
        <v>112.5</v>
      </c>
      <c r="BJ302" s="32">
        <f>IF($BF302&gt;$Y$7,"",IF(AND($BF302=$Y$7,$BG302=23),"",Entrées!E330-Entrées!E329))</f>
        <v>212.5</v>
      </c>
      <c r="BK302" s="32">
        <f>IF($BF302&gt;$Y$7,"",IF(AND($BF302=$Y$7,$BG302=23),"",Entrées!F330-Entrées!F329))</f>
        <v>2</v>
      </c>
      <c r="BL302" s="32">
        <f>IF($BF302&gt;$Y$7,"",IF(AND($BF302=$Y$7,$BG302=23),"",Entrées!G330-Entrées!G329))</f>
        <v>-48</v>
      </c>
      <c r="BM302" s="32">
        <f>IF($BF302&gt;$Y$7,"",IF(AND($BF302=$Y$7,$BG302=23),"",Entrées!H330-Entrées!H329))</f>
        <v>10</v>
      </c>
      <c r="BN302" s="32">
        <f>IF($BF302&gt;$Y$7,"",IF(AND($BF302=$Y$7,$BG302=23),"",Entrées!I330-Entrées!I329))</f>
        <v>319</v>
      </c>
      <c r="BO302" s="32">
        <f>IF($BF302&gt;$Y$7,"",IF(AND($BF302=$Y$7,$BG302=23),"",Entrées!J330-Entrées!J329))</f>
        <v>-243.5</v>
      </c>
      <c r="BP302" s="32">
        <f>IF($BF302&gt;$Y$7,"",IF(AND($BF302=$Y$7,$BG302=23),"",Entrées!K330-Entrées!K329))</f>
        <v>0</v>
      </c>
      <c r="BQ302" s="32">
        <f>IF($BF302&gt;$Y$7,"",IF(AND($BF302=$Y$7,$BG302=23),"",Entrées!L330-Entrées!L329))</f>
        <v>169</v>
      </c>
      <c r="BR302" s="32">
        <f>IF($BF302&gt;$Y$7,"",IF(AND($BF302=$Y$7,$BG302=23),"",Entrées!M330-Entrées!M329))</f>
        <v>21.5</v>
      </c>
      <c r="BS302" s="32">
        <f>IF($BF302&gt;$Y$7,"",IF(AND($BF302=$Y$7,$BG302=23),"",Entrées!N330-Entrées!N329))</f>
        <v>0.5</v>
      </c>
      <c r="BT302" s="32">
        <f>IF($BF302&gt;$Y$7,"",IF(AND($BF302=$Y$7,$BG302=23),"",Entrées!O330-Entrées!O329))</f>
        <v>-345.5</v>
      </c>
      <c r="BU302" s="32">
        <f>IF($BF302&gt;$Y$7,"",IF(AND($BF302=$Y$7,$BG302=23),"",Entrées!P330-Entrées!P329))</f>
        <v>-1</v>
      </c>
      <c r="BV302" s="32">
        <f>IF($BF302&gt;$Y$7,"",IF(AND($BF302=$Y$7,$BG302=23),"",Entrées!Q330-Entrées!Q329))</f>
        <v>-33</v>
      </c>
      <c r="BW302" s="32">
        <f>IF($BF302&gt;$Y$7,"",IF(AND($BF302=$Y$7,$BG302=23),"",Entrées!R330-Entrées!R329))</f>
        <v>0</v>
      </c>
      <c r="BX302" s="32">
        <f>IF($BF302&gt;$Y$7,"",IF(AND($BF302=$Y$7,$BG302=23),"",Entrées!S330-Entrées!S329))</f>
        <v>0</v>
      </c>
      <c r="BY302" s="32">
        <f>IF($BF302&gt;$Y$7,"",IF(AND($BF302=$Y$7,$BG302=23),"",Entrées!T330-Entrées!T329))</f>
        <v>0</v>
      </c>
      <c r="BZ302" s="32">
        <f>IF($BF302&gt;$Y$7,"",IF(AND($BF302=$Y$7,$BG302=23),"",Entrées!U330-Entrées!U329))</f>
        <v>0</v>
      </c>
      <c r="CA302" s="32">
        <f>IF($BF302&gt;$Y$7,"",IF(AND($BF302=$Y$7,$BG302=23),"",Entrées!V330-Entrées!V329))</f>
        <v>-185</v>
      </c>
      <c r="CB302" s="4"/>
      <c r="CC302" s="4"/>
      <c r="CD302" s="33">
        <f>IF($BF302&lt;=$Y$7,Entrées!J329/CD$2,"")</f>
        <v>0.28085526315789472</v>
      </c>
      <c r="CE302" s="33">
        <f>IF($BF302&lt;=$Y$7,Entrées!K329/CE$2,"")</f>
        <v>0</v>
      </c>
      <c r="CF302" s="11">
        <f t="shared" si="324"/>
        <v>7600</v>
      </c>
      <c r="CG302" s="11">
        <f t="shared" si="325"/>
        <v>4200</v>
      </c>
      <c r="CH302" s="52">
        <f t="shared" si="326"/>
        <v>0.26950009137426939</v>
      </c>
      <c r="CI302" s="52">
        <f t="shared" si="327"/>
        <v>0.11132787698412699</v>
      </c>
      <c r="CK302" s="11"/>
      <c r="CL302" s="4"/>
      <c r="CM302" s="11"/>
      <c r="CN302" s="11"/>
      <c r="CO302" s="4"/>
    </row>
    <row r="303" spans="1:93">
      <c r="C303" s="29" t="s">
        <v>140</v>
      </c>
      <c r="D303" s="29"/>
      <c r="E303" s="30">
        <f ca="1">MAX(E271:E301)</f>
        <v>4877</v>
      </c>
      <c r="F303" s="30">
        <f t="shared" ref="F303:AB303" ca="1" si="360">MAX(F271:F301)</f>
        <v>4949</v>
      </c>
      <c r="G303" s="30">
        <f t="shared" ca="1" si="360"/>
        <v>4905</v>
      </c>
      <c r="H303" s="30">
        <f t="shared" ca="1" si="360"/>
        <v>4637</v>
      </c>
      <c r="I303" s="30">
        <f t="shared" ca="1" si="360"/>
        <v>4439.5</v>
      </c>
      <c r="J303" s="30">
        <f t="shared" ca="1" si="360"/>
        <v>4453.5</v>
      </c>
      <c r="K303" s="30">
        <f t="shared" ca="1" si="360"/>
        <v>4327.5</v>
      </c>
      <c r="L303" s="30">
        <f t="shared" ca="1" si="360"/>
        <v>4576</v>
      </c>
      <c r="M303" s="30">
        <f t="shared" ca="1" si="360"/>
        <v>4734.5</v>
      </c>
      <c r="N303" s="30">
        <f t="shared" ca="1" si="360"/>
        <v>4840</v>
      </c>
      <c r="O303" s="30">
        <f t="shared" ca="1" si="360"/>
        <v>5047</v>
      </c>
      <c r="P303" s="30">
        <f t="shared" ca="1" si="360"/>
        <v>5092</v>
      </c>
      <c r="Q303" s="30">
        <f t="shared" ca="1" si="360"/>
        <v>5215</v>
      </c>
      <c r="R303" s="30">
        <f t="shared" ca="1" si="360"/>
        <v>5341.5</v>
      </c>
      <c r="S303" s="30">
        <f t="shared" ca="1" si="360"/>
        <v>5335.5</v>
      </c>
      <c r="T303" s="30">
        <f t="shared" ca="1" si="360"/>
        <v>5279</v>
      </c>
      <c r="U303" s="30">
        <f t="shared" ca="1" si="360"/>
        <v>5326</v>
      </c>
      <c r="V303" s="30">
        <f t="shared" ca="1" si="360"/>
        <v>5279.5</v>
      </c>
      <c r="W303" s="30">
        <f t="shared" ca="1" si="360"/>
        <v>4996</v>
      </c>
      <c r="X303" s="30">
        <f t="shared" ca="1" si="360"/>
        <v>4593.5</v>
      </c>
      <c r="Y303" s="30">
        <f t="shared" ca="1" si="360"/>
        <v>4066</v>
      </c>
      <c r="Z303" s="30">
        <f t="shared" ca="1" si="360"/>
        <v>3582.5</v>
      </c>
      <c r="AA303" s="30">
        <f t="shared" ca="1" si="360"/>
        <v>3996</v>
      </c>
      <c r="AB303" s="30">
        <f t="shared" ca="1" si="360"/>
        <v>4585.5</v>
      </c>
      <c r="AC303" s="41" t="s">
        <v>142</v>
      </c>
      <c r="AD303" s="42">
        <f ca="1">SUM(E302:AB302)/24</f>
        <v>2048.2006944444447</v>
      </c>
      <c r="AE303" s="42">
        <f ca="1">MAX(E303:AB303)</f>
        <v>5341.5</v>
      </c>
      <c r="AF303" s="42">
        <f ca="1">MIN(E304:AB304)</f>
        <v>229</v>
      </c>
      <c r="AG303" s="25"/>
      <c r="AH303" s="11">
        <f>Entrées!A330</f>
        <v>13</v>
      </c>
      <c r="AI303" s="13">
        <f>Entrées!B330</f>
        <v>5</v>
      </c>
      <c r="AJ303" s="31">
        <f t="shared" ca="1" si="328"/>
        <v>55625.834722222207</v>
      </c>
      <c r="AK303" s="31">
        <f t="shared" ca="1" si="304"/>
        <v>55155.277777777781</v>
      </c>
      <c r="AL303" s="31">
        <f t="shared" ca="1" si="305"/>
        <v>55132.569444444431</v>
      </c>
      <c r="AM303" s="31">
        <f t="shared" ca="1" si="306"/>
        <v>439.35972222222233</v>
      </c>
      <c r="AN303" s="31">
        <f t="shared" ca="1" si="307"/>
        <v>2143.2847222222222</v>
      </c>
      <c r="AO303" s="31">
        <f t="shared" ca="1" si="308"/>
        <v>1711.4715277777773</v>
      </c>
      <c r="AP303" s="31">
        <f t="shared" ca="1" si="309"/>
        <v>43686.806944444448</v>
      </c>
      <c r="AQ303" s="31">
        <f t="shared" ca="1" si="310"/>
        <v>2048.2006944444447</v>
      </c>
      <c r="AR303" s="31">
        <f t="shared" ca="1" si="311"/>
        <v>467.57708333333329</v>
      </c>
      <c r="AS303" s="31">
        <f t="shared" ca="1" si="312"/>
        <v>9872.0041666666693</v>
      </c>
      <c r="AT303" s="31">
        <f t="shared" ca="1" si="313"/>
        <v>-752.91041666666672</v>
      </c>
      <c r="AU303" s="31">
        <f t="shared" ca="1" si="314"/>
        <v>580.30277777777769</v>
      </c>
      <c r="AV303" s="31">
        <f t="shared" ca="1" si="315"/>
        <v>-4570.3041666666659</v>
      </c>
      <c r="AW303" s="31">
        <f t="shared" ca="1" si="316"/>
        <v>53.39583333333335</v>
      </c>
      <c r="AX303" s="31">
        <f t="shared" ca="1" si="317"/>
        <v>1401.9361111111111</v>
      </c>
      <c r="AY303" s="31">
        <f t="shared" ca="1" si="318"/>
        <v>-1132.0805555555555</v>
      </c>
      <c r="AZ303" s="31">
        <f t="shared" ca="1" si="319"/>
        <v>-2177.1819444444441</v>
      </c>
      <c r="BA303" s="31">
        <f t="shared" ca="1" si="320"/>
        <v>644.8125</v>
      </c>
      <c r="BB303" s="31">
        <f t="shared" ca="1" si="321"/>
        <v>-1410.101388888889</v>
      </c>
      <c r="BC303" s="31">
        <f t="shared" ca="1" si="322"/>
        <v>-1800.2902777777781</v>
      </c>
      <c r="BD303" s="11"/>
      <c r="BE303" s="4"/>
      <c r="BF303" s="11">
        <f t="shared" si="323"/>
        <v>13</v>
      </c>
      <c r="BG303" s="11">
        <f t="shared" si="336"/>
        <v>5</v>
      </c>
      <c r="BH303" s="32">
        <f>IF($BF303&gt;$Y$7,"",IF(AND($BF303=$Y$7,$BG303=23),"",Entrées!C331-Entrées!C330))</f>
        <v>1692</v>
      </c>
      <c r="BI303" s="32">
        <f>IF($BF303&gt;$Y$7,"",IF(AND($BF303=$Y$7,$BG303=23),"",Entrées!D331-Entrées!D330))</f>
        <v>1787.5</v>
      </c>
      <c r="BJ303" s="32">
        <f>IF($BF303&gt;$Y$7,"",IF(AND($BF303=$Y$7,$BG303=23),"",Entrées!E331-Entrées!E330))</f>
        <v>1912.5</v>
      </c>
      <c r="BK303" s="32">
        <f>IF($BF303&gt;$Y$7,"",IF(AND($BF303=$Y$7,$BG303=23),"",Entrées!F331-Entrées!F330))</f>
        <v>-1.5</v>
      </c>
      <c r="BL303" s="32">
        <f>IF($BF303&gt;$Y$7,"",IF(AND($BF303=$Y$7,$BG303=23),"",Entrées!G331-Entrées!G330))</f>
        <v>100</v>
      </c>
      <c r="BM303" s="32">
        <f>IF($BF303&gt;$Y$7,"",IF(AND($BF303=$Y$7,$BG303=23),"",Entrées!H331-Entrées!H330))</f>
        <v>2.5</v>
      </c>
      <c r="BN303" s="32">
        <f>IF($BF303&gt;$Y$7,"",IF(AND($BF303=$Y$7,$BG303=23),"",Entrées!I331-Entrées!I330))</f>
        <v>1339</v>
      </c>
      <c r="BO303" s="32">
        <f>IF($BF303&gt;$Y$7,"",IF(AND($BF303=$Y$7,$BG303=23),"",Entrées!J331-Entrées!J330))</f>
        <v>-88</v>
      </c>
      <c r="BP303" s="32">
        <f>IF($BF303&gt;$Y$7,"",IF(AND($BF303=$Y$7,$BG303=23),"",Entrées!K331-Entrées!K330))</f>
        <v>0</v>
      </c>
      <c r="BQ303" s="32">
        <f>IF($BF303&gt;$Y$7,"",IF(AND($BF303=$Y$7,$BG303=23),"",Entrées!L331-Entrées!L330))</f>
        <v>242.5</v>
      </c>
      <c r="BR303" s="32">
        <f>IF($BF303&gt;$Y$7,"",IF(AND($BF303=$Y$7,$BG303=23),"",Entrées!M331-Entrées!M330))</f>
        <v>26.5</v>
      </c>
      <c r="BS303" s="32">
        <f>IF($BF303&gt;$Y$7,"",IF(AND($BF303=$Y$7,$BG303=23),"",Entrées!N331-Entrées!N330))</f>
        <v>-3</v>
      </c>
      <c r="BT303" s="32">
        <f>IF($BF303&gt;$Y$7,"",IF(AND($BF303=$Y$7,$BG303=23),"",Entrées!O331-Entrées!O330))</f>
        <v>75</v>
      </c>
      <c r="BU303" s="32">
        <f>IF($BF303&gt;$Y$7,"",IF(AND($BF303=$Y$7,$BG303=23),"",Entrées!P331-Entrées!P330))</f>
        <v>0.5</v>
      </c>
      <c r="BV303" s="32">
        <f>IF($BF303&gt;$Y$7,"",IF(AND($BF303=$Y$7,$BG303=23),"",Entrées!Q331-Entrées!Q330))</f>
        <v>-359</v>
      </c>
      <c r="BW303" s="32">
        <f>IF($BF303&gt;$Y$7,"",IF(AND($BF303=$Y$7,$BG303=23),"",Entrées!R331-Entrées!R330))</f>
        <v>0</v>
      </c>
      <c r="BX303" s="32">
        <f>IF($BF303&gt;$Y$7,"",IF(AND($BF303=$Y$7,$BG303=23),"",Entrées!S331-Entrées!S330))</f>
        <v>0</v>
      </c>
      <c r="BY303" s="32">
        <f>IF($BF303&gt;$Y$7,"",IF(AND($BF303=$Y$7,$BG303=23),"",Entrées!T331-Entrées!T330))</f>
        <v>0</v>
      </c>
      <c r="BZ303" s="32">
        <f>IF($BF303&gt;$Y$7,"",IF(AND($BF303=$Y$7,$BG303=23),"",Entrées!U331-Entrées!U330))</f>
        <v>0</v>
      </c>
      <c r="CA303" s="32">
        <f>IF($BF303&gt;$Y$7,"",IF(AND($BF303=$Y$7,$BG303=23),"",Entrées!V331-Entrées!V330))</f>
        <v>634</v>
      </c>
      <c r="CB303" s="4"/>
      <c r="CC303" s="4"/>
      <c r="CD303" s="33">
        <f>IF($BF303&lt;=$Y$7,Entrées!J330/CD$2,"")</f>
        <v>0.24881578947368421</v>
      </c>
      <c r="CE303" s="33">
        <f>IF($BF303&lt;=$Y$7,Entrées!K330/CE$2,"")</f>
        <v>0</v>
      </c>
      <c r="CF303" s="11">
        <f t="shared" si="324"/>
        <v>7600</v>
      </c>
      <c r="CG303" s="11">
        <f t="shared" si="325"/>
        <v>4200</v>
      </c>
      <c r="CH303" s="52">
        <f t="shared" si="326"/>
        <v>0.26950009137426939</v>
      </c>
      <c r="CI303" s="52">
        <f t="shared" si="327"/>
        <v>0.11132787698412699</v>
      </c>
      <c r="CK303" s="11"/>
      <c r="CL303" s="4"/>
      <c r="CM303" s="11"/>
      <c r="CN303" s="11"/>
      <c r="CO303" s="4"/>
    </row>
    <row r="304" spans="1:93">
      <c r="C304" s="29" t="s">
        <v>141</v>
      </c>
      <c r="D304" s="29"/>
      <c r="E304" s="30">
        <f ca="1">MIN(E271:E301)</f>
        <v>229</v>
      </c>
      <c r="F304" s="30">
        <f t="shared" ref="F304:AB304" ca="1" si="361">MIN(F271:F301)</f>
        <v>242.5</v>
      </c>
      <c r="G304" s="30">
        <f t="shared" ca="1" si="361"/>
        <v>235.5</v>
      </c>
      <c r="H304" s="30">
        <f t="shared" ca="1" si="361"/>
        <v>254.5</v>
      </c>
      <c r="I304" s="30">
        <f t="shared" ca="1" si="361"/>
        <v>314.5</v>
      </c>
      <c r="J304" s="30">
        <f t="shared" ca="1" si="361"/>
        <v>383</v>
      </c>
      <c r="K304" s="30">
        <f t="shared" ca="1" si="361"/>
        <v>419.5</v>
      </c>
      <c r="L304" s="30">
        <f t="shared" ca="1" si="361"/>
        <v>512.5</v>
      </c>
      <c r="M304" s="30">
        <f t="shared" ca="1" si="361"/>
        <v>532</v>
      </c>
      <c r="N304" s="30">
        <f t="shared" ca="1" si="361"/>
        <v>379</v>
      </c>
      <c r="O304" s="30">
        <f t="shared" ca="1" si="361"/>
        <v>381.5</v>
      </c>
      <c r="P304" s="30">
        <f t="shared" ca="1" si="361"/>
        <v>418.5</v>
      </c>
      <c r="Q304" s="30">
        <f t="shared" ca="1" si="361"/>
        <v>362</v>
      </c>
      <c r="R304" s="30">
        <f t="shared" ca="1" si="361"/>
        <v>344</v>
      </c>
      <c r="S304" s="30">
        <f t="shared" ca="1" si="361"/>
        <v>304.5</v>
      </c>
      <c r="T304" s="30">
        <f t="shared" ca="1" si="361"/>
        <v>329</v>
      </c>
      <c r="U304" s="30">
        <f t="shared" ca="1" si="361"/>
        <v>382</v>
      </c>
      <c r="V304" s="30">
        <f t="shared" ca="1" si="361"/>
        <v>422.5</v>
      </c>
      <c r="W304" s="30">
        <f t="shared" ca="1" si="361"/>
        <v>332</v>
      </c>
      <c r="X304" s="30">
        <f t="shared" ca="1" si="361"/>
        <v>263.5</v>
      </c>
      <c r="Y304" s="30">
        <f t="shared" ca="1" si="361"/>
        <v>250.5</v>
      </c>
      <c r="Z304" s="30">
        <f t="shared" ca="1" si="361"/>
        <v>274.5</v>
      </c>
      <c r="AA304" s="30">
        <f t="shared" ca="1" si="361"/>
        <v>269.5</v>
      </c>
      <c r="AB304" s="30">
        <f t="shared" ca="1" si="361"/>
        <v>242.5</v>
      </c>
      <c r="AC304" s="11"/>
      <c r="AD304" s="42">
        <f ca="1">SUM(INDIRECT(ADDRESS(ROW($C$37),COLUMN($C$37)+($C270-1),4, TRUE,"Entrées")):INDIRECT(ADDRESS(ROW(INDIRECT($A$42)),COLUMN($C$37)+($C270-1),4,TRUE,"Entrées")))/Entrées!$P$11</f>
        <v>2048.2006944444443</v>
      </c>
      <c r="AE304" s="42">
        <f ca="1">MAX(INDIRECT(ADDRESS(ROW($C$37),COLUMN($C$37)+($C270-1),4, TRUE,"Entrées")):INDIRECT(ADDRESS(ROW(INDIRECT($A$42)),COLUMN($C$37)+($C270-1),4,TRUE,"Entrées")))</f>
        <v>5341.5</v>
      </c>
      <c r="AF304" s="42">
        <f ca="1">MIN(INDIRECT(ADDRESS(ROW($C$37),COLUMN($C$37)+($C270-1),4, TRUE,"Entrées")):INDIRECT(ADDRESS(ROW(INDIRECT($A$42)),COLUMN($C$37)+($C270-1),4,TRUE,"Entrées")))</f>
        <v>229</v>
      </c>
      <c r="AH304" s="11">
        <f>Entrées!A331</f>
        <v>13</v>
      </c>
      <c r="AI304" s="13">
        <f>Entrées!B331</f>
        <v>6</v>
      </c>
      <c r="AJ304" s="31">
        <f t="shared" ca="1" si="328"/>
        <v>55625.834722222207</v>
      </c>
      <c r="AK304" s="31">
        <f t="shared" ca="1" si="304"/>
        <v>55155.277777777781</v>
      </c>
      <c r="AL304" s="31">
        <f t="shared" ca="1" si="305"/>
        <v>55132.569444444431</v>
      </c>
      <c r="AM304" s="31">
        <f t="shared" ca="1" si="306"/>
        <v>439.35972222222233</v>
      </c>
      <c r="AN304" s="31">
        <f t="shared" ca="1" si="307"/>
        <v>2143.2847222222222</v>
      </c>
      <c r="AO304" s="31">
        <f t="shared" ca="1" si="308"/>
        <v>1711.4715277777773</v>
      </c>
      <c r="AP304" s="31">
        <f t="shared" ca="1" si="309"/>
        <v>43686.806944444448</v>
      </c>
      <c r="AQ304" s="31">
        <f t="shared" ca="1" si="310"/>
        <v>2048.2006944444447</v>
      </c>
      <c r="AR304" s="31">
        <f t="shared" ca="1" si="311"/>
        <v>467.57708333333329</v>
      </c>
      <c r="AS304" s="31">
        <f t="shared" ca="1" si="312"/>
        <v>9872.0041666666693</v>
      </c>
      <c r="AT304" s="31">
        <f t="shared" ca="1" si="313"/>
        <v>-752.91041666666672</v>
      </c>
      <c r="AU304" s="31">
        <f t="shared" ca="1" si="314"/>
        <v>580.30277777777769</v>
      </c>
      <c r="AV304" s="31">
        <f t="shared" ca="1" si="315"/>
        <v>-4570.3041666666659</v>
      </c>
      <c r="AW304" s="31">
        <f t="shared" ca="1" si="316"/>
        <v>53.39583333333335</v>
      </c>
      <c r="AX304" s="31">
        <f t="shared" ca="1" si="317"/>
        <v>1401.9361111111111</v>
      </c>
      <c r="AY304" s="31">
        <f t="shared" ca="1" si="318"/>
        <v>-1132.0805555555555</v>
      </c>
      <c r="AZ304" s="31">
        <f t="shared" ca="1" si="319"/>
        <v>-2177.1819444444441</v>
      </c>
      <c r="BA304" s="31">
        <f t="shared" ca="1" si="320"/>
        <v>644.8125</v>
      </c>
      <c r="BB304" s="31">
        <f t="shared" ca="1" si="321"/>
        <v>-1410.101388888889</v>
      </c>
      <c r="BC304" s="31">
        <f t="shared" ca="1" si="322"/>
        <v>-1800.2902777777781</v>
      </c>
      <c r="BD304" s="11"/>
      <c r="BE304" s="4"/>
      <c r="BF304" s="11">
        <f t="shared" si="323"/>
        <v>13</v>
      </c>
      <c r="BG304" s="11">
        <f t="shared" si="336"/>
        <v>6</v>
      </c>
      <c r="BH304" s="32">
        <f>IF($BF304&gt;$Y$7,"",IF(AND($BF304=$Y$7,$BG304=23),"",Entrées!C332-Entrées!C331))</f>
        <v>1222</v>
      </c>
      <c r="BI304" s="32">
        <f>IF($BF304&gt;$Y$7,"",IF(AND($BF304=$Y$7,$BG304=23),"",Entrées!D332-Entrées!D331))</f>
        <v>1575</v>
      </c>
      <c r="BJ304" s="32">
        <f>IF($BF304&gt;$Y$7,"",IF(AND($BF304=$Y$7,$BG304=23),"",Entrées!E332-Entrées!E331))</f>
        <v>1287.5</v>
      </c>
      <c r="BK304" s="32">
        <f>IF($BF304&gt;$Y$7,"",IF(AND($BF304=$Y$7,$BG304=23),"",Entrées!F332-Entrées!F331))</f>
        <v>-1</v>
      </c>
      <c r="BL304" s="32">
        <f>IF($BF304&gt;$Y$7,"",IF(AND($BF304=$Y$7,$BG304=23),"",Entrées!G332-Entrées!G331))</f>
        <v>-73</v>
      </c>
      <c r="BM304" s="32">
        <f>IF($BF304&gt;$Y$7,"",IF(AND($BF304=$Y$7,$BG304=23),"",Entrées!H332-Entrées!H331))</f>
        <v>1</v>
      </c>
      <c r="BN304" s="32">
        <f>IF($BF304&gt;$Y$7,"",IF(AND($BF304=$Y$7,$BG304=23),"",Entrées!I332-Entrées!I331))</f>
        <v>265</v>
      </c>
      <c r="BO304" s="32">
        <f>IF($BF304&gt;$Y$7,"",IF(AND($BF304=$Y$7,$BG304=23),"",Entrées!J332-Entrées!J331))</f>
        <v>86</v>
      </c>
      <c r="BP304" s="32">
        <f>IF($BF304&gt;$Y$7,"",IF(AND($BF304=$Y$7,$BG304=23),"",Entrées!K332-Entrées!K331))</f>
        <v>8.5</v>
      </c>
      <c r="BQ304" s="32">
        <f>IF($BF304&gt;$Y$7,"",IF(AND($BF304=$Y$7,$BG304=23),"",Entrées!L332-Entrées!L331))</f>
        <v>246.5</v>
      </c>
      <c r="BR304" s="32">
        <f>IF($BF304&gt;$Y$7,"",IF(AND($BF304=$Y$7,$BG304=23),"",Entrées!M332-Entrées!M331))</f>
        <v>626</v>
      </c>
      <c r="BS304" s="32">
        <f>IF($BF304&gt;$Y$7,"",IF(AND($BF304=$Y$7,$BG304=23),"",Entrées!N332-Entrées!N331))</f>
        <v>1</v>
      </c>
      <c r="BT304" s="32">
        <f>IF($BF304&gt;$Y$7,"",IF(AND($BF304=$Y$7,$BG304=23),"",Entrées!O332-Entrées!O331))</f>
        <v>61</v>
      </c>
      <c r="BU304" s="32">
        <f>IF($BF304&gt;$Y$7,"",IF(AND($BF304=$Y$7,$BG304=23),"",Entrées!P332-Entrées!P331))</f>
        <v>-2</v>
      </c>
      <c r="BV304" s="32">
        <f>IF($BF304&gt;$Y$7,"",IF(AND($BF304=$Y$7,$BG304=23),"",Entrées!Q332-Entrées!Q331))</f>
        <v>205</v>
      </c>
      <c r="BW304" s="32">
        <f>IF($BF304&gt;$Y$7,"",IF(AND($BF304=$Y$7,$BG304=23),"",Entrées!R332-Entrées!R331))</f>
        <v>0</v>
      </c>
      <c r="BX304" s="32">
        <f>IF($BF304&gt;$Y$7,"",IF(AND($BF304=$Y$7,$BG304=23),"",Entrées!S332-Entrées!S331))</f>
        <v>0</v>
      </c>
      <c r="BY304" s="32">
        <f>IF($BF304&gt;$Y$7,"",IF(AND($BF304=$Y$7,$BG304=23),"",Entrées!T332-Entrées!T331))</f>
        <v>0</v>
      </c>
      <c r="BZ304" s="32">
        <f>IF($BF304&gt;$Y$7,"",IF(AND($BF304=$Y$7,$BG304=23),"",Entrées!U332-Entrées!U331))</f>
        <v>-173</v>
      </c>
      <c r="CA304" s="32">
        <f>IF($BF304&gt;$Y$7,"",IF(AND($BF304=$Y$7,$BG304=23),"",Entrées!V332-Entrées!V331))</f>
        <v>50</v>
      </c>
      <c r="CB304" s="4"/>
      <c r="CC304" s="4"/>
      <c r="CD304" s="33">
        <f>IF($BF304&lt;=$Y$7,Entrées!J331/CD$2,"")</f>
        <v>0.23723684210526316</v>
      </c>
      <c r="CE304" s="33">
        <f>IF($BF304&lt;=$Y$7,Entrées!K331/CE$2,"")</f>
        <v>0</v>
      </c>
      <c r="CF304" s="11">
        <f t="shared" si="324"/>
        <v>7600</v>
      </c>
      <c r="CG304" s="11">
        <f t="shared" si="325"/>
        <v>4200</v>
      </c>
      <c r="CH304" s="52">
        <f t="shared" si="326"/>
        <v>0.26950009137426939</v>
      </c>
      <c r="CI304" s="52">
        <f t="shared" si="327"/>
        <v>0.11132787698412699</v>
      </c>
      <c r="CK304" s="11"/>
      <c r="CL304" s="4"/>
      <c r="CM304" s="11"/>
      <c r="CN304" s="11"/>
      <c r="CO304" s="4"/>
    </row>
    <row r="305" spans="2:93">
      <c r="C305" s="11" t="s">
        <v>91</v>
      </c>
      <c r="D305" s="11"/>
      <c r="E305" s="50" t="str">
        <f ca="1">INDIRECT(ADDRESS(ROW($C$36),COLUMN($C$36)+(C307-1),4,TRUE,"Entrées"))</f>
        <v>Solaire</v>
      </c>
      <c r="F305" s="50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39" t="s">
        <v>12</v>
      </c>
      <c r="AE305" s="39" t="s">
        <v>138</v>
      </c>
      <c r="AF305" s="39" t="s">
        <v>139</v>
      </c>
      <c r="AH305" s="11">
        <f>Entrées!A332</f>
        <v>13</v>
      </c>
      <c r="AI305" s="13">
        <f>Entrées!B332</f>
        <v>7</v>
      </c>
      <c r="AJ305" s="31">
        <f t="shared" ca="1" si="328"/>
        <v>55625.834722222207</v>
      </c>
      <c r="AK305" s="31">
        <f t="shared" ca="1" si="304"/>
        <v>55155.277777777781</v>
      </c>
      <c r="AL305" s="31">
        <f t="shared" ca="1" si="305"/>
        <v>55132.569444444431</v>
      </c>
      <c r="AM305" s="31">
        <f t="shared" ca="1" si="306"/>
        <v>439.35972222222233</v>
      </c>
      <c r="AN305" s="31">
        <f t="shared" ca="1" si="307"/>
        <v>2143.2847222222222</v>
      </c>
      <c r="AO305" s="31">
        <f t="shared" ca="1" si="308"/>
        <v>1711.4715277777773</v>
      </c>
      <c r="AP305" s="31">
        <f t="shared" ca="1" si="309"/>
        <v>43686.806944444448</v>
      </c>
      <c r="AQ305" s="31">
        <f t="shared" ca="1" si="310"/>
        <v>2048.2006944444447</v>
      </c>
      <c r="AR305" s="31">
        <f t="shared" ca="1" si="311"/>
        <v>467.57708333333329</v>
      </c>
      <c r="AS305" s="31">
        <f t="shared" ca="1" si="312"/>
        <v>9872.0041666666693</v>
      </c>
      <c r="AT305" s="31">
        <f t="shared" ca="1" si="313"/>
        <v>-752.91041666666672</v>
      </c>
      <c r="AU305" s="31">
        <f t="shared" ca="1" si="314"/>
        <v>580.30277777777769</v>
      </c>
      <c r="AV305" s="31">
        <f t="shared" ca="1" si="315"/>
        <v>-4570.3041666666659</v>
      </c>
      <c r="AW305" s="31">
        <f t="shared" ca="1" si="316"/>
        <v>53.39583333333335</v>
      </c>
      <c r="AX305" s="31">
        <f t="shared" ca="1" si="317"/>
        <v>1401.9361111111111</v>
      </c>
      <c r="AY305" s="31">
        <f t="shared" ca="1" si="318"/>
        <v>-1132.0805555555555</v>
      </c>
      <c r="AZ305" s="31">
        <f t="shared" ca="1" si="319"/>
        <v>-2177.1819444444441</v>
      </c>
      <c r="BA305" s="31">
        <f t="shared" ca="1" si="320"/>
        <v>644.8125</v>
      </c>
      <c r="BB305" s="31">
        <f t="shared" ca="1" si="321"/>
        <v>-1410.101388888889</v>
      </c>
      <c r="BC305" s="31">
        <f t="shared" ca="1" si="322"/>
        <v>-1800.2902777777781</v>
      </c>
      <c r="BD305" s="11"/>
      <c r="BE305" s="4"/>
      <c r="BF305" s="11">
        <f t="shared" si="323"/>
        <v>13</v>
      </c>
      <c r="BG305" s="11">
        <f t="shared" si="336"/>
        <v>7</v>
      </c>
      <c r="BH305" s="32">
        <f>IF($BF305&gt;$Y$7,"",IF(AND($BF305=$Y$7,$BG305=23),"",Entrées!C333-Entrées!C332))</f>
        <v>2228.5</v>
      </c>
      <c r="BI305" s="32">
        <f>IF($BF305&gt;$Y$7,"",IF(AND($BF305=$Y$7,$BG305=23),"",Entrées!D333-Entrées!D332))</f>
        <v>2875</v>
      </c>
      <c r="BJ305" s="32">
        <f>IF($BF305&gt;$Y$7,"",IF(AND($BF305=$Y$7,$BG305=23),"",Entrées!E333-Entrées!E332))</f>
        <v>2575</v>
      </c>
      <c r="BK305" s="32">
        <f>IF($BF305&gt;$Y$7,"",IF(AND($BF305=$Y$7,$BG305=23),"",Entrées!F333-Entrées!F332))</f>
        <v>1</v>
      </c>
      <c r="BL305" s="32">
        <f>IF($BF305&gt;$Y$7,"",IF(AND($BF305=$Y$7,$BG305=23),"",Entrées!G333-Entrées!G332))</f>
        <v>-59.5</v>
      </c>
      <c r="BM305" s="32">
        <f>IF($BF305&gt;$Y$7,"",IF(AND($BF305=$Y$7,$BG305=23),"",Entrées!H333-Entrées!H332))</f>
        <v>-2.5</v>
      </c>
      <c r="BN305" s="32">
        <f>IF($BF305&gt;$Y$7,"",IF(AND($BF305=$Y$7,$BG305=23),"",Entrées!I333-Entrées!I332))</f>
        <v>395</v>
      </c>
      <c r="BO305" s="32">
        <f>IF($BF305&gt;$Y$7,"",IF(AND($BF305=$Y$7,$BG305=23),"",Entrées!J333-Entrées!J332))</f>
        <v>-15.5</v>
      </c>
      <c r="BP305" s="32">
        <f>IF($BF305&gt;$Y$7,"",IF(AND($BF305=$Y$7,$BG305=23),"",Entrées!K333-Entrées!K332))</f>
        <v>169</v>
      </c>
      <c r="BQ305" s="32">
        <f>IF($BF305&gt;$Y$7,"",IF(AND($BF305=$Y$7,$BG305=23),"",Entrées!L333-Entrées!L332))</f>
        <v>466</v>
      </c>
      <c r="BR305" s="32">
        <f>IF($BF305&gt;$Y$7,"",IF(AND($BF305=$Y$7,$BG305=23),"",Entrées!M333-Entrées!M332))</f>
        <v>888</v>
      </c>
      <c r="BS305" s="32">
        <f>IF($BF305&gt;$Y$7,"",IF(AND($BF305=$Y$7,$BG305=23),"",Entrées!N333-Entrées!N332))</f>
        <v>-3</v>
      </c>
      <c r="BT305" s="32">
        <f>IF($BF305&gt;$Y$7,"",IF(AND($BF305=$Y$7,$BG305=23),"",Entrées!O333-Entrées!O332))</f>
        <v>390</v>
      </c>
      <c r="BU305" s="32">
        <f>IF($BF305&gt;$Y$7,"",IF(AND($BF305=$Y$7,$BG305=23),"",Entrées!P333-Entrées!P332))</f>
        <v>-2</v>
      </c>
      <c r="BV305" s="32">
        <f>IF($BF305&gt;$Y$7,"",IF(AND($BF305=$Y$7,$BG305=23),"",Entrées!Q333-Entrées!Q332))</f>
        <v>381</v>
      </c>
      <c r="BW305" s="32">
        <f>IF($BF305&gt;$Y$7,"",IF(AND($BF305=$Y$7,$BG305=23),"",Entrées!R333-Entrées!R332))</f>
        <v>0</v>
      </c>
      <c r="BX305" s="32">
        <f>IF($BF305&gt;$Y$7,"",IF(AND($BF305=$Y$7,$BG305=23),"",Entrées!S333-Entrées!S332))</f>
        <v>0</v>
      </c>
      <c r="BY305" s="32">
        <f>IF($BF305&gt;$Y$7,"",IF(AND($BF305=$Y$7,$BG305=23),"",Entrées!T333-Entrées!T332))</f>
        <v>-100</v>
      </c>
      <c r="BZ305" s="32">
        <f>IF($BF305&gt;$Y$7,"",IF(AND($BF305=$Y$7,$BG305=23),"",Entrées!U333-Entrées!U332))</f>
        <v>0</v>
      </c>
      <c r="CA305" s="32">
        <f>IF($BF305&gt;$Y$7,"",IF(AND($BF305=$Y$7,$BG305=23),"",Entrées!V333-Entrées!V332))</f>
        <v>-82</v>
      </c>
      <c r="CB305" s="4"/>
      <c r="CC305" s="4"/>
      <c r="CD305" s="33">
        <f>IF($BF305&lt;=$Y$7,Entrées!J332/CD$2,"")</f>
        <v>0.24855263157894736</v>
      </c>
      <c r="CE305" s="33">
        <f>IF($BF305&lt;=$Y$7,Entrées!K332/CE$2,"")</f>
        <v>2.0238095238095236E-3</v>
      </c>
      <c r="CF305" s="11">
        <f t="shared" si="324"/>
        <v>7600</v>
      </c>
      <c r="CG305" s="11">
        <f t="shared" si="325"/>
        <v>4200</v>
      </c>
      <c r="CH305" s="52">
        <f t="shared" si="326"/>
        <v>0.26950009137426939</v>
      </c>
      <c r="CI305" s="52">
        <f t="shared" si="327"/>
        <v>0.11132787698412699</v>
      </c>
      <c r="CK305" s="11"/>
      <c r="CL305" s="4"/>
      <c r="CM305" s="11"/>
      <c r="CN305" s="11"/>
      <c r="CO305" s="4"/>
    </row>
    <row r="306" spans="2:93">
      <c r="C306" s="11" t="s">
        <v>92</v>
      </c>
      <c r="D306" s="11" t="s">
        <v>3</v>
      </c>
      <c r="E306" s="11" t="s">
        <v>79</v>
      </c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39" t="s">
        <v>3</v>
      </c>
      <c r="AE306" s="39" t="s">
        <v>3</v>
      </c>
      <c r="AF306" s="39" t="s">
        <v>3</v>
      </c>
      <c r="AH306" s="11">
        <f>Entrées!A333</f>
        <v>13</v>
      </c>
      <c r="AI306" s="13">
        <f>Entrées!B333</f>
        <v>8</v>
      </c>
      <c r="AJ306" s="31">
        <f t="shared" ca="1" si="328"/>
        <v>55625.834722222207</v>
      </c>
      <c r="AK306" s="31">
        <f t="shared" ca="1" si="304"/>
        <v>55155.277777777781</v>
      </c>
      <c r="AL306" s="31">
        <f t="shared" ca="1" si="305"/>
        <v>55132.569444444431</v>
      </c>
      <c r="AM306" s="31">
        <f t="shared" ca="1" si="306"/>
        <v>439.35972222222233</v>
      </c>
      <c r="AN306" s="31">
        <f t="shared" ca="1" si="307"/>
        <v>2143.2847222222222</v>
      </c>
      <c r="AO306" s="31">
        <f t="shared" ca="1" si="308"/>
        <v>1711.4715277777773</v>
      </c>
      <c r="AP306" s="31">
        <f t="shared" ca="1" si="309"/>
        <v>43686.806944444448</v>
      </c>
      <c r="AQ306" s="31">
        <f t="shared" ca="1" si="310"/>
        <v>2048.2006944444447</v>
      </c>
      <c r="AR306" s="31">
        <f t="shared" ca="1" si="311"/>
        <v>467.57708333333329</v>
      </c>
      <c r="AS306" s="31">
        <f t="shared" ca="1" si="312"/>
        <v>9872.0041666666693</v>
      </c>
      <c r="AT306" s="31">
        <f t="shared" ca="1" si="313"/>
        <v>-752.91041666666672</v>
      </c>
      <c r="AU306" s="31">
        <f t="shared" ca="1" si="314"/>
        <v>580.30277777777769</v>
      </c>
      <c r="AV306" s="31">
        <f t="shared" ca="1" si="315"/>
        <v>-4570.3041666666659</v>
      </c>
      <c r="AW306" s="31">
        <f t="shared" ca="1" si="316"/>
        <v>53.39583333333335</v>
      </c>
      <c r="AX306" s="31">
        <f t="shared" ca="1" si="317"/>
        <v>1401.9361111111111</v>
      </c>
      <c r="AY306" s="31">
        <f t="shared" ca="1" si="318"/>
        <v>-1132.0805555555555</v>
      </c>
      <c r="AZ306" s="31">
        <f t="shared" ca="1" si="319"/>
        <v>-2177.1819444444441</v>
      </c>
      <c r="BA306" s="31">
        <f t="shared" ca="1" si="320"/>
        <v>644.8125</v>
      </c>
      <c r="BB306" s="31">
        <f t="shared" ca="1" si="321"/>
        <v>-1410.101388888889</v>
      </c>
      <c r="BC306" s="31">
        <f t="shared" ca="1" si="322"/>
        <v>-1800.2902777777781</v>
      </c>
      <c r="BD306" s="11"/>
      <c r="BE306" s="4"/>
      <c r="BF306" s="11">
        <f t="shared" si="323"/>
        <v>13</v>
      </c>
      <c r="BG306" s="11">
        <f t="shared" si="336"/>
        <v>8</v>
      </c>
      <c r="BH306" s="32">
        <f>IF($BF306&gt;$Y$7,"",IF(AND($BF306=$Y$7,$BG306=23),"",Entrées!C334-Entrées!C333))</f>
        <v>2608.5</v>
      </c>
      <c r="BI306" s="32">
        <f>IF($BF306&gt;$Y$7,"",IF(AND($BF306=$Y$7,$BG306=23),"",Entrées!D334-Entrées!D333))</f>
        <v>3200</v>
      </c>
      <c r="BJ306" s="32">
        <f>IF($BF306&gt;$Y$7,"",IF(AND($BF306=$Y$7,$BG306=23),"",Entrées!E334-Entrées!E333))</f>
        <v>2650</v>
      </c>
      <c r="BK306" s="32">
        <f>IF($BF306&gt;$Y$7,"",IF(AND($BF306=$Y$7,$BG306=23),"",Entrées!F334-Entrées!F333))</f>
        <v>0.5</v>
      </c>
      <c r="BL306" s="32">
        <f>IF($BF306&gt;$Y$7,"",IF(AND($BF306=$Y$7,$BG306=23),"",Entrées!G334-Entrées!G333))</f>
        <v>-18.5</v>
      </c>
      <c r="BM306" s="32">
        <f>IF($BF306&gt;$Y$7,"",IF(AND($BF306=$Y$7,$BG306=23),"",Entrées!H334-Entrées!H333))</f>
        <v>-16.5</v>
      </c>
      <c r="BN306" s="32">
        <f>IF($BF306&gt;$Y$7,"",IF(AND($BF306=$Y$7,$BG306=23),"",Entrées!I334-Entrées!I333))</f>
        <v>250</v>
      </c>
      <c r="BO306" s="32">
        <f>IF($BF306&gt;$Y$7,"",IF(AND($BF306=$Y$7,$BG306=23),"",Entrées!J334-Entrées!J333))</f>
        <v>174.5</v>
      </c>
      <c r="BP306" s="32">
        <f>IF($BF306&gt;$Y$7,"",IF(AND($BF306=$Y$7,$BG306=23),"",Entrées!K334-Entrées!K333))</f>
        <v>422.5</v>
      </c>
      <c r="BQ306" s="32">
        <f>IF($BF306&gt;$Y$7,"",IF(AND($BF306=$Y$7,$BG306=23),"",Entrées!L334-Entrées!L333))</f>
        <v>1223</v>
      </c>
      <c r="BR306" s="32">
        <f>IF($BF306&gt;$Y$7,"",IF(AND($BF306=$Y$7,$BG306=23),"",Entrées!M334-Entrées!M333))</f>
        <v>605.5</v>
      </c>
      <c r="BS306" s="32">
        <f>IF($BF306&gt;$Y$7,"",IF(AND($BF306=$Y$7,$BG306=23),"",Entrées!N334-Entrées!N333))</f>
        <v>5.5</v>
      </c>
      <c r="BT306" s="32">
        <f>IF($BF306&gt;$Y$7,"",IF(AND($BF306=$Y$7,$BG306=23),"",Entrées!O334-Entrées!O333))</f>
        <v>-37.5</v>
      </c>
      <c r="BU306" s="32">
        <f>IF($BF306&gt;$Y$7,"",IF(AND($BF306=$Y$7,$BG306=23),"",Entrées!P334-Entrées!P333))</f>
        <v>-2</v>
      </c>
      <c r="BV306" s="32">
        <f>IF($BF306&gt;$Y$7,"",IF(AND($BF306=$Y$7,$BG306=23),"",Entrées!Q334-Entrées!Q333))</f>
        <v>-75</v>
      </c>
      <c r="BW306" s="32">
        <f>IF($BF306&gt;$Y$7,"",IF(AND($BF306=$Y$7,$BG306=23),"",Entrées!R334-Entrées!R333))</f>
        <v>0</v>
      </c>
      <c r="BX306" s="32">
        <f>IF($BF306&gt;$Y$7,"",IF(AND($BF306=$Y$7,$BG306=23),"",Entrées!S334-Entrées!S333))</f>
        <v>0</v>
      </c>
      <c r="BY306" s="32">
        <f>IF($BF306&gt;$Y$7,"",IF(AND($BF306=$Y$7,$BG306=23),"",Entrées!T334-Entrées!T333))</f>
        <v>0</v>
      </c>
      <c r="BZ306" s="32">
        <f>IF($BF306&gt;$Y$7,"",IF(AND($BF306=$Y$7,$BG306=23),"",Entrées!U334-Entrées!U333))</f>
        <v>0</v>
      </c>
      <c r="CA306" s="32">
        <f>IF($BF306&gt;$Y$7,"",IF(AND($BF306=$Y$7,$BG306=23),"",Entrées!V334-Entrées!V333))</f>
        <v>-98</v>
      </c>
      <c r="CB306" s="4"/>
      <c r="CC306" s="4"/>
      <c r="CD306" s="33">
        <f>IF($BF306&lt;=$Y$7,Entrées!J333/CD$2,"")</f>
        <v>0.24651315789473685</v>
      </c>
      <c r="CE306" s="33">
        <f>IF($BF306&lt;=$Y$7,Entrées!K333/CE$2,"")</f>
        <v>4.2261904761904764E-2</v>
      </c>
      <c r="CF306" s="11">
        <f t="shared" si="324"/>
        <v>7600</v>
      </c>
      <c r="CG306" s="11">
        <f t="shared" si="325"/>
        <v>4200</v>
      </c>
      <c r="CH306" s="52">
        <f t="shared" si="326"/>
        <v>0.26950009137426939</v>
      </c>
      <c r="CI306" s="52">
        <f t="shared" si="327"/>
        <v>0.11132787698412699</v>
      </c>
      <c r="CK306" s="11"/>
      <c r="CL306" s="4"/>
      <c r="CM306" s="11"/>
      <c r="CN306" s="11"/>
      <c r="CO306" s="4"/>
    </row>
    <row r="307" spans="2:93">
      <c r="C307" s="11">
        <f>C270+1</f>
        <v>9</v>
      </c>
      <c r="D307" s="27"/>
      <c r="E307" s="27">
        <v>0</v>
      </c>
      <c r="F307" s="27">
        <f t="shared" ref="F307:AB307" si="362">E307+1</f>
        <v>1</v>
      </c>
      <c r="G307" s="27">
        <f t="shared" si="362"/>
        <v>2</v>
      </c>
      <c r="H307" s="27">
        <f t="shared" si="362"/>
        <v>3</v>
      </c>
      <c r="I307" s="27">
        <f t="shared" si="362"/>
        <v>4</v>
      </c>
      <c r="J307" s="27">
        <f t="shared" si="362"/>
        <v>5</v>
      </c>
      <c r="K307" s="27">
        <f t="shared" si="362"/>
        <v>6</v>
      </c>
      <c r="L307" s="27">
        <f t="shared" si="362"/>
        <v>7</v>
      </c>
      <c r="M307" s="27">
        <f t="shared" si="362"/>
        <v>8</v>
      </c>
      <c r="N307" s="27">
        <f t="shared" si="362"/>
        <v>9</v>
      </c>
      <c r="O307" s="27">
        <f t="shared" si="362"/>
        <v>10</v>
      </c>
      <c r="P307" s="27">
        <f t="shared" si="362"/>
        <v>11</v>
      </c>
      <c r="Q307" s="27">
        <f t="shared" si="362"/>
        <v>12</v>
      </c>
      <c r="R307" s="27">
        <f t="shared" si="362"/>
        <v>13</v>
      </c>
      <c r="S307" s="27">
        <f t="shared" si="362"/>
        <v>14</v>
      </c>
      <c r="T307" s="27">
        <f t="shared" si="362"/>
        <v>15</v>
      </c>
      <c r="U307" s="27">
        <f t="shared" si="362"/>
        <v>16</v>
      </c>
      <c r="V307" s="27">
        <f t="shared" si="362"/>
        <v>17</v>
      </c>
      <c r="W307" s="27">
        <f t="shared" si="362"/>
        <v>18</v>
      </c>
      <c r="X307" s="27">
        <f t="shared" si="362"/>
        <v>19</v>
      </c>
      <c r="Y307" s="27">
        <f t="shared" si="362"/>
        <v>20</v>
      </c>
      <c r="Z307" s="27">
        <f t="shared" si="362"/>
        <v>21</v>
      </c>
      <c r="AA307" s="27">
        <f t="shared" si="362"/>
        <v>22</v>
      </c>
      <c r="AB307" s="27">
        <f t="shared" si="362"/>
        <v>23</v>
      </c>
      <c r="AC307" s="11"/>
      <c r="AD307" s="39" t="s">
        <v>81</v>
      </c>
      <c r="AE307" s="39" t="s">
        <v>81</v>
      </c>
      <c r="AF307" s="39" t="s">
        <v>81</v>
      </c>
      <c r="AH307" s="11">
        <f>Entrées!A334</f>
        <v>13</v>
      </c>
      <c r="AI307" s="13">
        <f>Entrées!B334</f>
        <v>9</v>
      </c>
      <c r="AJ307" s="31">
        <f t="shared" ca="1" si="328"/>
        <v>55625.834722222207</v>
      </c>
      <c r="AK307" s="31">
        <f t="shared" ca="1" si="304"/>
        <v>55155.277777777781</v>
      </c>
      <c r="AL307" s="31">
        <f t="shared" ca="1" si="305"/>
        <v>55132.569444444431</v>
      </c>
      <c r="AM307" s="31">
        <f t="shared" ca="1" si="306"/>
        <v>439.35972222222233</v>
      </c>
      <c r="AN307" s="31">
        <f t="shared" ca="1" si="307"/>
        <v>2143.2847222222222</v>
      </c>
      <c r="AO307" s="31">
        <f t="shared" ca="1" si="308"/>
        <v>1711.4715277777773</v>
      </c>
      <c r="AP307" s="31">
        <f t="shared" ca="1" si="309"/>
        <v>43686.806944444448</v>
      </c>
      <c r="AQ307" s="31">
        <f t="shared" ca="1" si="310"/>
        <v>2048.2006944444447</v>
      </c>
      <c r="AR307" s="31">
        <f t="shared" ca="1" si="311"/>
        <v>467.57708333333329</v>
      </c>
      <c r="AS307" s="31">
        <f t="shared" ca="1" si="312"/>
        <v>9872.0041666666693</v>
      </c>
      <c r="AT307" s="31">
        <f t="shared" ca="1" si="313"/>
        <v>-752.91041666666672</v>
      </c>
      <c r="AU307" s="31">
        <f t="shared" ca="1" si="314"/>
        <v>580.30277777777769</v>
      </c>
      <c r="AV307" s="31">
        <f t="shared" ca="1" si="315"/>
        <v>-4570.3041666666659</v>
      </c>
      <c r="AW307" s="31">
        <f t="shared" ca="1" si="316"/>
        <v>53.39583333333335</v>
      </c>
      <c r="AX307" s="31">
        <f t="shared" ca="1" si="317"/>
        <v>1401.9361111111111</v>
      </c>
      <c r="AY307" s="31">
        <f t="shared" ca="1" si="318"/>
        <v>-1132.0805555555555</v>
      </c>
      <c r="AZ307" s="31">
        <f t="shared" ca="1" si="319"/>
        <v>-2177.1819444444441</v>
      </c>
      <c r="BA307" s="31">
        <f t="shared" ca="1" si="320"/>
        <v>644.8125</v>
      </c>
      <c r="BB307" s="31">
        <f t="shared" ca="1" si="321"/>
        <v>-1410.101388888889</v>
      </c>
      <c r="BC307" s="31">
        <f t="shared" ca="1" si="322"/>
        <v>-1800.2902777777781</v>
      </c>
      <c r="BD307" s="11"/>
      <c r="BE307" s="4"/>
      <c r="BF307" s="11">
        <f t="shared" si="323"/>
        <v>13</v>
      </c>
      <c r="BG307" s="11">
        <f t="shared" si="336"/>
        <v>9</v>
      </c>
      <c r="BH307" s="32">
        <f>IF($BF307&gt;$Y$7,"",IF(AND($BF307=$Y$7,$BG307=23),"",Entrées!C335-Entrées!C334))</f>
        <v>735.5</v>
      </c>
      <c r="BI307" s="32">
        <f>IF($BF307&gt;$Y$7,"",IF(AND($BF307=$Y$7,$BG307=23),"",Entrées!D335-Entrées!D334))</f>
        <v>625</v>
      </c>
      <c r="BJ307" s="32">
        <f>IF($BF307&gt;$Y$7,"",IF(AND($BF307=$Y$7,$BG307=23),"",Entrées!E335-Entrées!E334))</f>
        <v>262.5</v>
      </c>
      <c r="BK307" s="32">
        <f>IF($BF307&gt;$Y$7,"",IF(AND($BF307=$Y$7,$BG307=23),"",Entrées!F335-Entrées!F334))</f>
        <v>1</v>
      </c>
      <c r="BL307" s="32">
        <f>IF($BF307&gt;$Y$7,"",IF(AND($BF307=$Y$7,$BG307=23),"",Entrées!G335-Entrées!G334))</f>
        <v>-19</v>
      </c>
      <c r="BM307" s="32">
        <f>IF($BF307&gt;$Y$7,"",IF(AND($BF307=$Y$7,$BG307=23),"",Entrées!H335-Entrées!H334))</f>
        <v>24.5</v>
      </c>
      <c r="BN307" s="32">
        <f>IF($BF307&gt;$Y$7,"",IF(AND($BF307=$Y$7,$BG307=23),"",Entrées!I335-Entrées!I334))</f>
        <v>-205.5</v>
      </c>
      <c r="BO307" s="32">
        <f>IF($BF307&gt;$Y$7,"",IF(AND($BF307=$Y$7,$BG307=23),"",Entrées!J335-Entrées!J334))</f>
        <v>369</v>
      </c>
      <c r="BP307" s="32">
        <f>IF($BF307&gt;$Y$7,"",IF(AND($BF307=$Y$7,$BG307=23),"",Entrées!K335-Entrées!K334))</f>
        <v>471.5</v>
      </c>
      <c r="BQ307" s="32">
        <f>IF($BF307&gt;$Y$7,"",IF(AND($BF307=$Y$7,$BG307=23),"",Entrées!L335-Entrées!L334))</f>
        <v>-29.5</v>
      </c>
      <c r="BR307" s="32">
        <f>IF($BF307&gt;$Y$7,"",IF(AND($BF307=$Y$7,$BG307=23),"",Entrées!M335-Entrées!M334))</f>
        <v>84</v>
      </c>
      <c r="BS307" s="32">
        <f>IF($BF307&gt;$Y$7,"",IF(AND($BF307=$Y$7,$BG307=23),"",Entrées!N335-Entrées!N334))</f>
        <v>4.5</v>
      </c>
      <c r="BT307" s="32">
        <f>IF($BF307&gt;$Y$7,"",IF(AND($BF307=$Y$7,$BG307=23),"",Entrées!O335-Entrées!O334))</f>
        <v>35</v>
      </c>
      <c r="BU307" s="32">
        <f>IF($BF307&gt;$Y$7,"",IF(AND($BF307=$Y$7,$BG307=23),"",Entrées!P335-Entrées!P334))</f>
        <v>0</v>
      </c>
      <c r="BV307" s="32">
        <f>IF($BF307&gt;$Y$7,"",IF(AND($BF307=$Y$7,$BG307=23),"",Entrées!Q335-Entrées!Q334))</f>
        <v>45</v>
      </c>
      <c r="BW307" s="32">
        <f>IF($BF307&gt;$Y$7,"",IF(AND($BF307=$Y$7,$BG307=23),"",Entrées!R335-Entrées!R334))</f>
        <v>0</v>
      </c>
      <c r="BX307" s="32">
        <f>IF($BF307&gt;$Y$7,"",IF(AND($BF307=$Y$7,$BG307=23),"",Entrées!S335-Entrées!S334))</f>
        <v>0</v>
      </c>
      <c r="BY307" s="32">
        <f>IF($BF307&gt;$Y$7,"",IF(AND($BF307=$Y$7,$BG307=23),"",Entrées!T335-Entrées!T334))</f>
        <v>0</v>
      </c>
      <c r="BZ307" s="32">
        <f>IF($BF307&gt;$Y$7,"",IF(AND($BF307=$Y$7,$BG307=23),"",Entrées!U335-Entrées!U334))</f>
        <v>0</v>
      </c>
      <c r="CA307" s="32">
        <f>IF($BF307&gt;$Y$7,"",IF(AND($BF307=$Y$7,$BG307=23),"",Entrées!V335-Entrées!V334))</f>
        <v>24</v>
      </c>
      <c r="CB307" s="4"/>
      <c r="CC307" s="4"/>
      <c r="CD307" s="33">
        <f>IF($BF307&lt;=$Y$7,Entrées!J334/CD$2,"")</f>
        <v>0.26947368421052631</v>
      </c>
      <c r="CE307" s="33">
        <f>IF($BF307&lt;=$Y$7,Entrées!K334/CE$2,"")</f>
        <v>0.14285714285714285</v>
      </c>
      <c r="CF307" s="11">
        <f t="shared" si="324"/>
        <v>7600</v>
      </c>
      <c r="CG307" s="11">
        <f t="shared" si="325"/>
        <v>4200</v>
      </c>
      <c r="CH307" s="52">
        <f t="shared" si="326"/>
        <v>0.26950009137426939</v>
      </c>
      <c r="CI307" s="52">
        <f t="shared" si="327"/>
        <v>0.11132787698412699</v>
      </c>
      <c r="CK307" s="11"/>
      <c r="CL307" s="4"/>
      <c r="CM307" s="11"/>
      <c r="CN307" s="11"/>
      <c r="CO307" s="4"/>
    </row>
    <row r="308" spans="2:93">
      <c r="B308">
        <f>CE$2</f>
        <v>4200</v>
      </c>
      <c r="C308" s="11">
        <f>C307</f>
        <v>9</v>
      </c>
      <c r="D308" s="27">
        <v>1</v>
      </c>
      <c r="E308" s="28">
        <f ca="1">IF($D308&gt;$D$8,"",INDIRECT(ADDRESS(ROW(Entrées!$C$37)+($D308-1)*24+E$11,COLUMN(Entrées!$C$37)+($C308-1),4,TRUE,"Entrées")))</f>
        <v>0</v>
      </c>
      <c r="F308" s="28">
        <f ca="1">IF($D308&gt;$D$8,"",INDIRECT(ADDRESS(ROW(Entrées!$C$37)+($D308-1)*24+F$11,COLUMN(Entrées!$C$37)+($C308-1),4,TRUE,"Entrées")))</f>
        <v>0</v>
      </c>
      <c r="G308" s="28">
        <f ca="1">IF($D308&gt;$D$8,"",INDIRECT(ADDRESS(ROW(Entrées!$C$37)+($D308-1)*24+G$11,COLUMN(Entrées!$C$37)+($C308-1),4,TRUE,"Entrées")))</f>
        <v>0</v>
      </c>
      <c r="H308" s="28">
        <f ca="1">IF($D308&gt;$D$8,"",INDIRECT(ADDRESS(ROW(Entrées!$C$37)+($D308-1)*24+H$11,COLUMN(Entrées!$C$37)+($C308-1),4,TRUE,"Entrées")))</f>
        <v>0</v>
      </c>
      <c r="I308" s="28">
        <f ca="1">IF($D308&gt;$D$8,"",INDIRECT(ADDRESS(ROW(Entrées!$C$37)+($D308-1)*24+I$11,COLUMN(Entrées!$C$37)+($C308-1),4,TRUE,"Entrées")))</f>
        <v>0</v>
      </c>
      <c r="J308" s="28">
        <f ca="1">IF($D308&gt;$D$8,"",INDIRECT(ADDRESS(ROW(Entrées!$C$37)+($D308-1)*24+J$11,COLUMN(Entrées!$C$37)+($C308-1),4,TRUE,"Entrées")))</f>
        <v>0</v>
      </c>
      <c r="K308" s="28">
        <f ca="1">IF($D308&gt;$D$8,"",INDIRECT(ADDRESS(ROW(Entrées!$C$37)+($D308-1)*24+K$11,COLUMN(Entrées!$C$37)+($C308-1),4,TRUE,"Entrées")))</f>
        <v>0</v>
      </c>
      <c r="L308" s="28">
        <f ca="1">IF($D308&gt;$D$8,"",INDIRECT(ADDRESS(ROW(Entrées!$C$37)+($D308-1)*24+L$11,COLUMN(Entrées!$C$37)+($C308-1),4,TRUE,"Entrées")))</f>
        <v>1</v>
      </c>
      <c r="M308" s="28">
        <f ca="1">IF($D308&gt;$D$8,"",INDIRECT(ADDRESS(ROW(Entrées!$C$37)+($D308-1)*24+M$11,COLUMN(Entrées!$C$37)+($C308-1),4,TRUE,"Entrées")))</f>
        <v>99</v>
      </c>
      <c r="N308" s="28">
        <f ca="1">IF($D308&gt;$D$8,"",INDIRECT(ADDRESS(ROW(Entrées!$C$37)+($D308-1)*24+N$11,COLUMN(Entrées!$C$37)+($C308-1),4,TRUE,"Entrées")))</f>
        <v>393</v>
      </c>
      <c r="O308" s="28">
        <f ca="1">IF($D308&gt;$D$8,"",INDIRECT(ADDRESS(ROW(Entrées!$C$37)+($D308-1)*24+O$11,COLUMN(Entrées!$C$37)+($C308-1),4,TRUE,"Entrées")))</f>
        <v>713.5</v>
      </c>
      <c r="P308" s="28">
        <f ca="1">IF($D308&gt;$D$8,"",INDIRECT(ADDRESS(ROW(Entrées!$C$37)+($D308-1)*24+P$11,COLUMN(Entrées!$C$37)+($C308-1),4,TRUE,"Entrées")))</f>
        <v>988.5</v>
      </c>
      <c r="Q308" s="28">
        <f ca="1">IF($D308&gt;$D$8,"",INDIRECT(ADDRESS(ROW(Entrées!$C$37)+($D308-1)*24+Q$11,COLUMN(Entrées!$C$37)+($C308-1),4,TRUE,"Entrées")))</f>
        <v>1165</v>
      </c>
      <c r="R308" s="28">
        <f ca="1">IF($D308&gt;$D$8,"",INDIRECT(ADDRESS(ROW(Entrées!$C$37)+($D308-1)*24+R$11,COLUMN(Entrées!$C$37)+($C308-1),4,TRUE,"Entrées")))</f>
        <v>1184</v>
      </c>
      <c r="S308" s="28">
        <f ca="1">IF($D308&gt;$D$8,"",INDIRECT(ADDRESS(ROW(Entrées!$C$37)+($D308-1)*24+S$11,COLUMN(Entrées!$C$37)+($C308-1),4,TRUE,"Entrées")))</f>
        <v>1187.5</v>
      </c>
      <c r="T308" s="28">
        <f ca="1">IF($D308&gt;$D$8,"",INDIRECT(ADDRESS(ROW(Entrées!$C$37)+($D308-1)*24+T$11,COLUMN(Entrées!$C$37)+($C308-1),4,TRUE,"Entrées")))</f>
        <v>1103.5</v>
      </c>
      <c r="U308" s="28">
        <f ca="1">IF($D308&gt;$D$8,"",INDIRECT(ADDRESS(ROW(Entrées!$C$37)+($D308-1)*24+U$11,COLUMN(Entrées!$C$37)+($C308-1),4,TRUE,"Entrées")))</f>
        <v>946.5</v>
      </c>
      <c r="V308" s="28">
        <f ca="1">IF($D308&gt;$D$8,"",INDIRECT(ADDRESS(ROW(Entrées!$C$37)+($D308-1)*24+V$11,COLUMN(Entrées!$C$37)+($C308-1),4,TRUE,"Entrées")))</f>
        <v>716</v>
      </c>
      <c r="W308" s="28">
        <f ca="1">IF($D308&gt;$D$8,"",INDIRECT(ADDRESS(ROW(Entrées!$C$37)+($D308-1)*24+W$11,COLUMN(Entrées!$C$37)+($C308-1),4,TRUE,"Entrées")))</f>
        <v>432</v>
      </c>
      <c r="X308" s="28">
        <f ca="1">IF($D308&gt;$D$8,"",INDIRECT(ADDRESS(ROW(Entrées!$C$37)+($D308-1)*24+X$11,COLUMN(Entrées!$C$37)+($C308-1),4,TRUE,"Entrées")))</f>
        <v>154</v>
      </c>
      <c r="Y308" s="28">
        <f ca="1">IF($D308&gt;$D$8,"",INDIRECT(ADDRESS(ROW(Entrées!$C$37)+($D308-1)*24+Y$11,COLUMN(Entrées!$C$37)+($C308-1),4,TRUE,"Entrées")))</f>
        <v>13</v>
      </c>
      <c r="Z308" s="28">
        <f ca="1">IF($D308&gt;$D$8,"",INDIRECT(ADDRESS(ROW(Entrées!$C$37)+($D308-1)*24+Z$11,COLUMN(Entrées!$C$37)+($C308-1),4,TRUE,"Entrées")))</f>
        <v>0</v>
      </c>
      <c r="AA308" s="28">
        <f ca="1">IF($D308&gt;$D$8,"",INDIRECT(ADDRESS(ROW(Entrées!$C$37)+($D308-1)*24+AA$11,COLUMN(Entrées!$C$37)+($C308-1),4,TRUE,"Entrées")))</f>
        <v>0</v>
      </c>
      <c r="AB308" s="28">
        <f ca="1">IF($D308&gt;$D$8,"",INDIRECT(ADDRESS(ROW(Entrées!$C$37)+($D308-1)*24+AB$11,COLUMN(Entrées!$C$37)+($C308-1),4,TRUE,"Entrées")))</f>
        <v>0</v>
      </c>
      <c r="AC308" s="11"/>
      <c r="AD308" s="40">
        <f t="shared" ref="AD308:AD338" ca="1" si="363">SUM(E308:AB308)/24</f>
        <v>379.02083333333331</v>
      </c>
      <c r="AE308" s="40">
        <f ca="1">MAX(E308:AB308)</f>
        <v>1187.5</v>
      </c>
      <c r="AF308" s="40">
        <f ca="1">MIN(E308:AB308)</f>
        <v>0</v>
      </c>
      <c r="AG308" s="4"/>
      <c r="AH308" s="11">
        <f>Entrées!A335</f>
        <v>13</v>
      </c>
      <c r="AI308" s="13">
        <f>Entrées!B335</f>
        <v>10</v>
      </c>
      <c r="AJ308" s="31">
        <f t="shared" ca="1" si="328"/>
        <v>55625.834722222207</v>
      </c>
      <c r="AK308" s="31">
        <f t="shared" ca="1" si="304"/>
        <v>55155.277777777781</v>
      </c>
      <c r="AL308" s="31">
        <f t="shared" ca="1" si="305"/>
        <v>55132.569444444431</v>
      </c>
      <c r="AM308" s="31">
        <f t="shared" ca="1" si="306"/>
        <v>439.35972222222233</v>
      </c>
      <c r="AN308" s="31">
        <f t="shared" ca="1" si="307"/>
        <v>2143.2847222222222</v>
      </c>
      <c r="AO308" s="31">
        <f t="shared" ca="1" si="308"/>
        <v>1711.4715277777773</v>
      </c>
      <c r="AP308" s="31">
        <f t="shared" ca="1" si="309"/>
        <v>43686.806944444448</v>
      </c>
      <c r="AQ308" s="31">
        <f t="shared" ca="1" si="310"/>
        <v>2048.2006944444447</v>
      </c>
      <c r="AR308" s="31">
        <f t="shared" ca="1" si="311"/>
        <v>467.57708333333329</v>
      </c>
      <c r="AS308" s="31">
        <f t="shared" ca="1" si="312"/>
        <v>9872.0041666666693</v>
      </c>
      <c r="AT308" s="31">
        <f t="shared" ca="1" si="313"/>
        <v>-752.91041666666672</v>
      </c>
      <c r="AU308" s="31">
        <f t="shared" ca="1" si="314"/>
        <v>580.30277777777769</v>
      </c>
      <c r="AV308" s="31">
        <f t="shared" ca="1" si="315"/>
        <v>-4570.3041666666659</v>
      </c>
      <c r="AW308" s="31">
        <f t="shared" ca="1" si="316"/>
        <v>53.39583333333335</v>
      </c>
      <c r="AX308" s="31">
        <f t="shared" ca="1" si="317"/>
        <v>1401.9361111111111</v>
      </c>
      <c r="AY308" s="31">
        <f t="shared" ca="1" si="318"/>
        <v>-1132.0805555555555</v>
      </c>
      <c r="AZ308" s="31">
        <f t="shared" ca="1" si="319"/>
        <v>-2177.1819444444441</v>
      </c>
      <c r="BA308" s="31">
        <f t="shared" ca="1" si="320"/>
        <v>644.8125</v>
      </c>
      <c r="BB308" s="31">
        <f t="shared" ca="1" si="321"/>
        <v>-1410.101388888889</v>
      </c>
      <c r="BC308" s="31">
        <f t="shared" ca="1" si="322"/>
        <v>-1800.2902777777781</v>
      </c>
      <c r="BD308" s="11"/>
      <c r="BE308" s="4"/>
      <c r="BF308" s="11">
        <f t="shared" si="323"/>
        <v>13</v>
      </c>
      <c r="BG308" s="11">
        <f t="shared" si="336"/>
        <v>10</v>
      </c>
      <c r="BH308" s="32">
        <f>IF($BF308&gt;$Y$7,"",IF(AND($BF308=$Y$7,$BG308=23),"",Entrées!C336-Entrées!C335))</f>
        <v>-607.5</v>
      </c>
      <c r="BI308" s="32">
        <f>IF($BF308&gt;$Y$7,"",IF(AND($BF308=$Y$7,$BG308=23),"",Entrées!D336-Entrées!D335))</f>
        <v>-775</v>
      </c>
      <c r="BJ308" s="32">
        <f>IF($BF308&gt;$Y$7,"",IF(AND($BF308=$Y$7,$BG308=23),"",Entrées!E336-Entrées!E335))</f>
        <v>-687.5</v>
      </c>
      <c r="BK308" s="32">
        <f>IF($BF308&gt;$Y$7,"",IF(AND($BF308=$Y$7,$BG308=23),"",Entrées!F336-Entrées!F335))</f>
        <v>1.5</v>
      </c>
      <c r="BL308" s="32">
        <f>IF($BF308&gt;$Y$7,"",IF(AND($BF308=$Y$7,$BG308=23),"",Entrées!G336-Entrées!G335))</f>
        <v>-90</v>
      </c>
      <c r="BM308" s="32">
        <f>IF($BF308&gt;$Y$7,"",IF(AND($BF308=$Y$7,$BG308=23),"",Entrées!H336-Entrées!H335))</f>
        <v>23.5</v>
      </c>
      <c r="BN308" s="32">
        <f>IF($BF308&gt;$Y$7,"",IF(AND($BF308=$Y$7,$BG308=23),"",Entrées!I336-Entrées!I335))</f>
        <v>-260.5</v>
      </c>
      <c r="BO308" s="32">
        <f>IF($BF308&gt;$Y$7,"",IF(AND($BF308=$Y$7,$BG308=23),"",Entrées!J336-Entrées!J335))</f>
        <v>79</v>
      </c>
      <c r="BP308" s="32">
        <f>IF($BF308&gt;$Y$7,"",IF(AND($BF308=$Y$7,$BG308=23),"",Entrées!K336-Entrées!K335))</f>
        <v>432.5</v>
      </c>
      <c r="BQ308" s="32">
        <f>IF($BF308&gt;$Y$7,"",IF(AND($BF308=$Y$7,$BG308=23),"",Entrées!L336-Entrées!L335))</f>
        <v>-515.5</v>
      </c>
      <c r="BR308" s="32">
        <f>IF($BF308&gt;$Y$7,"",IF(AND($BF308=$Y$7,$BG308=23),"",Entrées!M336-Entrées!M335))</f>
        <v>-293.5</v>
      </c>
      <c r="BS308" s="32">
        <f>IF($BF308&gt;$Y$7,"",IF(AND($BF308=$Y$7,$BG308=23),"",Entrées!N336-Entrées!N335))</f>
        <v>0</v>
      </c>
      <c r="BT308" s="32">
        <f>IF($BF308&gt;$Y$7,"",IF(AND($BF308=$Y$7,$BG308=23),"",Entrées!O336-Entrées!O335))</f>
        <v>16</v>
      </c>
      <c r="BU308" s="32">
        <f>IF($BF308&gt;$Y$7,"",IF(AND($BF308=$Y$7,$BG308=23),"",Entrées!P336-Entrées!P335))</f>
        <v>-1</v>
      </c>
      <c r="BV308" s="32">
        <f>IF($BF308&gt;$Y$7,"",IF(AND($BF308=$Y$7,$BG308=23),"",Entrées!Q336-Entrées!Q335))</f>
        <v>151</v>
      </c>
      <c r="BW308" s="32">
        <f>IF($BF308&gt;$Y$7,"",IF(AND($BF308=$Y$7,$BG308=23),"",Entrées!R336-Entrées!R335))</f>
        <v>0</v>
      </c>
      <c r="BX308" s="32">
        <f>IF($BF308&gt;$Y$7,"",IF(AND($BF308=$Y$7,$BG308=23),"",Entrées!S336-Entrées!S335))</f>
        <v>0</v>
      </c>
      <c r="BY308" s="32">
        <f>IF($BF308&gt;$Y$7,"",IF(AND($BF308=$Y$7,$BG308=23),"",Entrées!T336-Entrées!T335))</f>
        <v>0</v>
      </c>
      <c r="BZ308" s="32">
        <f>IF($BF308&gt;$Y$7,"",IF(AND($BF308=$Y$7,$BG308=23),"",Entrées!U336-Entrées!U335))</f>
        <v>0</v>
      </c>
      <c r="CA308" s="32">
        <f>IF($BF308&gt;$Y$7,"",IF(AND($BF308=$Y$7,$BG308=23),"",Entrées!V336-Entrées!V335))</f>
        <v>-78</v>
      </c>
      <c r="CB308" s="4"/>
      <c r="CC308" s="4"/>
      <c r="CD308" s="33">
        <f>IF($BF308&lt;=$Y$7,Entrées!J335/CD$2,"")</f>
        <v>0.31802631578947366</v>
      </c>
      <c r="CE308" s="33">
        <f>IF($BF308&lt;=$Y$7,Entrées!K335/CE$2,"")</f>
        <v>0.25511904761904763</v>
      </c>
      <c r="CF308" s="11">
        <f t="shared" si="324"/>
        <v>7600</v>
      </c>
      <c r="CG308" s="11">
        <f t="shared" si="325"/>
        <v>4200</v>
      </c>
      <c r="CH308" s="52">
        <f t="shared" si="326"/>
        <v>0.26950009137426939</v>
      </c>
      <c r="CI308" s="52">
        <f t="shared" si="327"/>
        <v>0.11132787698412699</v>
      </c>
      <c r="CK308" s="11"/>
      <c r="CL308" s="4"/>
      <c r="CM308" s="11"/>
      <c r="CN308" s="11"/>
      <c r="CO308" s="4"/>
    </row>
    <row r="309" spans="2:93">
      <c r="B309" s="11">
        <f t="shared" ref="B309:B338" si="364">CE$2</f>
        <v>4200</v>
      </c>
      <c r="C309" s="11">
        <f>C308</f>
        <v>9</v>
      </c>
      <c r="D309" s="27">
        <f t="shared" ref="D309:D338" si="365">D308+1</f>
        <v>2</v>
      </c>
      <c r="E309" s="28">
        <f ca="1">IF($D309&gt;$D$8,"",INDIRECT(ADDRESS(ROW(Entrées!$C$37)+($D309-1)*24+E$11,COLUMN(Entrées!$C$37)+($C309-1),4,TRUE,"Entrées")))</f>
        <v>0</v>
      </c>
      <c r="F309" s="28">
        <f ca="1">IF($D309&gt;$D$8,"",INDIRECT(ADDRESS(ROW(Entrées!$C$37)+($D309-1)*24+F$11,COLUMN(Entrées!$C$37)+($C309-1),4,TRUE,"Entrées")))</f>
        <v>0</v>
      </c>
      <c r="G309" s="28">
        <f ca="1">IF($D309&gt;$D$8,"",INDIRECT(ADDRESS(ROW(Entrées!$C$37)+($D309-1)*24+G$11,COLUMN(Entrées!$C$37)+($C309-1),4,TRUE,"Entrées")))</f>
        <v>0</v>
      </c>
      <c r="H309" s="28">
        <f ca="1">IF($D309&gt;$D$8,"",INDIRECT(ADDRESS(ROW(Entrées!$C$37)+($D309-1)*24+H$11,COLUMN(Entrées!$C$37)+($C309-1),4,TRUE,"Entrées")))</f>
        <v>0</v>
      </c>
      <c r="I309" s="28">
        <f ca="1">IF($D309&gt;$D$8,"",INDIRECT(ADDRESS(ROW(Entrées!$C$37)+($D309-1)*24+I$11,COLUMN(Entrées!$C$37)+($C309-1),4,TRUE,"Entrées")))</f>
        <v>0</v>
      </c>
      <c r="J309" s="28">
        <f ca="1">IF($D309&gt;$D$8,"",INDIRECT(ADDRESS(ROW(Entrées!$C$37)+($D309-1)*24+J$11,COLUMN(Entrées!$C$37)+($C309-1),4,TRUE,"Entrées")))</f>
        <v>0</v>
      </c>
      <c r="K309" s="28">
        <f ca="1">IF($D309&gt;$D$8,"",INDIRECT(ADDRESS(ROW(Entrées!$C$37)+($D309-1)*24+K$11,COLUMN(Entrées!$C$37)+($C309-1),4,TRUE,"Entrées")))</f>
        <v>0</v>
      </c>
      <c r="L309" s="28">
        <f ca="1">IF($D309&gt;$D$8,"",INDIRECT(ADDRESS(ROW(Entrées!$C$37)+($D309-1)*24+L$11,COLUMN(Entrées!$C$37)+($C309-1),4,TRUE,"Entrées")))</f>
        <v>1</v>
      </c>
      <c r="M309" s="28">
        <f ca="1">IF($D309&gt;$D$8,"",INDIRECT(ADDRESS(ROW(Entrées!$C$37)+($D309-1)*24+M$11,COLUMN(Entrées!$C$37)+($C309-1),4,TRUE,"Entrées")))</f>
        <v>85.5</v>
      </c>
      <c r="N309" s="28">
        <f ca="1">IF($D309&gt;$D$8,"",INDIRECT(ADDRESS(ROW(Entrées!$C$37)+($D309-1)*24+N$11,COLUMN(Entrées!$C$37)+($C309-1),4,TRUE,"Entrées")))</f>
        <v>393.5</v>
      </c>
      <c r="O309" s="28">
        <f ca="1">IF($D309&gt;$D$8,"",INDIRECT(ADDRESS(ROW(Entrées!$C$37)+($D309-1)*24+O$11,COLUMN(Entrées!$C$37)+($C309-1),4,TRUE,"Entrées")))</f>
        <v>807.5</v>
      </c>
      <c r="P309" s="28">
        <f ca="1">IF($D309&gt;$D$8,"",INDIRECT(ADDRESS(ROW(Entrées!$C$37)+($D309-1)*24+P$11,COLUMN(Entrées!$C$37)+($C309-1),4,TRUE,"Entrées")))</f>
        <v>1166</v>
      </c>
      <c r="Q309" s="28">
        <f ca="1">IF($D309&gt;$D$8,"",INDIRECT(ADDRESS(ROW(Entrées!$C$37)+($D309-1)*24+Q$11,COLUMN(Entrées!$C$37)+($C309-1),4,TRUE,"Entrées")))</f>
        <v>1464</v>
      </c>
      <c r="R309" s="28">
        <f ca="1">IF($D309&gt;$D$8,"",INDIRECT(ADDRESS(ROW(Entrées!$C$37)+($D309-1)*24+R$11,COLUMN(Entrées!$C$37)+($C309-1),4,TRUE,"Entrées")))</f>
        <v>1603</v>
      </c>
      <c r="S309" s="28">
        <f ca="1">IF($D309&gt;$D$8,"",INDIRECT(ADDRESS(ROW(Entrées!$C$37)+($D309-1)*24+S$11,COLUMN(Entrées!$C$37)+($C309-1),4,TRUE,"Entrées")))</f>
        <v>1675.5</v>
      </c>
      <c r="T309" s="28">
        <f ca="1">IF($D309&gt;$D$8,"",INDIRECT(ADDRESS(ROW(Entrées!$C$37)+($D309-1)*24+T$11,COLUMN(Entrées!$C$37)+($C309-1),4,TRUE,"Entrées")))</f>
        <v>1498.5</v>
      </c>
      <c r="U309" s="28">
        <f ca="1">IF($D309&gt;$D$8,"",INDIRECT(ADDRESS(ROW(Entrées!$C$37)+($D309-1)*24+U$11,COLUMN(Entrées!$C$37)+($C309-1),4,TRUE,"Entrées")))</f>
        <v>1240</v>
      </c>
      <c r="V309" s="28">
        <f ca="1">IF($D309&gt;$D$8,"",INDIRECT(ADDRESS(ROW(Entrées!$C$37)+($D309-1)*24+V$11,COLUMN(Entrées!$C$37)+($C309-1),4,TRUE,"Entrées")))</f>
        <v>981.5</v>
      </c>
      <c r="W309" s="28">
        <f ca="1">IF($D309&gt;$D$8,"",INDIRECT(ADDRESS(ROW(Entrées!$C$37)+($D309-1)*24+W$11,COLUMN(Entrées!$C$37)+($C309-1),4,TRUE,"Entrées")))</f>
        <v>591.5</v>
      </c>
      <c r="X309" s="28">
        <f ca="1">IF($D309&gt;$D$8,"",INDIRECT(ADDRESS(ROW(Entrées!$C$37)+($D309-1)*24+X$11,COLUMN(Entrées!$C$37)+($C309-1),4,TRUE,"Entrées")))</f>
        <v>221</v>
      </c>
      <c r="Y309" s="28">
        <f ca="1">IF($D309&gt;$D$8,"",INDIRECT(ADDRESS(ROW(Entrées!$C$37)+($D309-1)*24+Y$11,COLUMN(Entrées!$C$37)+($C309-1),4,TRUE,"Entrées")))</f>
        <v>21</v>
      </c>
      <c r="Z309" s="28">
        <f ca="1">IF($D309&gt;$D$8,"",INDIRECT(ADDRESS(ROW(Entrées!$C$37)+($D309-1)*24+Z$11,COLUMN(Entrées!$C$37)+($C309-1),4,TRUE,"Entrées")))</f>
        <v>0</v>
      </c>
      <c r="AA309" s="28">
        <f ca="1">IF($D309&gt;$D$8,"",INDIRECT(ADDRESS(ROW(Entrées!$C$37)+($D309-1)*24+AA$11,COLUMN(Entrées!$C$37)+($C309-1),4,TRUE,"Entrées")))</f>
        <v>0</v>
      </c>
      <c r="AB309" s="28">
        <f ca="1">IF($D309&gt;$D$8,"",INDIRECT(ADDRESS(ROW(Entrées!$C$37)+($D309-1)*24+AB$11,COLUMN(Entrées!$C$37)+($C309-1),4,TRUE,"Entrées")))</f>
        <v>0</v>
      </c>
      <c r="AC309" s="11"/>
      <c r="AD309" s="40">
        <f t="shared" ca="1" si="363"/>
        <v>489.5625</v>
      </c>
      <c r="AE309" s="40">
        <f t="shared" ref="AE309:AE338" ca="1" si="366">MAX(E309:AB309)</f>
        <v>1675.5</v>
      </c>
      <c r="AF309" s="40">
        <f t="shared" ref="AF309:AF338" ca="1" si="367">MIN(E309:AB309)</f>
        <v>0</v>
      </c>
      <c r="AG309" s="4"/>
      <c r="AH309" s="11">
        <f>Entrées!A336</f>
        <v>13</v>
      </c>
      <c r="AI309" s="13">
        <f>Entrées!B336</f>
        <v>11</v>
      </c>
      <c r="AJ309" s="31">
        <f t="shared" ca="1" si="328"/>
        <v>55625.834722222207</v>
      </c>
      <c r="AK309" s="31">
        <f t="shared" ca="1" si="304"/>
        <v>55155.277777777781</v>
      </c>
      <c r="AL309" s="31">
        <f t="shared" ca="1" si="305"/>
        <v>55132.569444444431</v>
      </c>
      <c r="AM309" s="31">
        <f t="shared" ca="1" si="306"/>
        <v>439.35972222222233</v>
      </c>
      <c r="AN309" s="31">
        <f t="shared" ca="1" si="307"/>
        <v>2143.2847222222222</v>
      </c>
      <c r="AO309" s="31">
        <f t="shared" ca="1" si="308"/>
        <v>1711.4715277777773</v>
      </c>
      <c r="AP309" s="31">
        <f t="shared" ca="1" si="309"/>
        <v>43686.806944444448</v>
      </c>
      <c r="AQ309" s="31">
        <f t="shared" ca="1" si="310"/>
        <v>2048.2006944444447</v>
      </c>
      <c r="AR309" s="31">
        <f t="shared" ca="1" si="311"/>
        <v>467.57708333333329</v>
      </c>
      <c r="AS309" s="31">
        <f t="shared" ca="1" si="312"/>
        <v>9872.0041666666693</v>
      </c>
      <c r="AT309" s="31">
        <f t="shared" ca="1" si="313"/>
        <v>-752.91041666666672</v>
      </c>
      <c r="AU309" s="31">
        <f t="shared" ca="1" si="314"/>
        <v>580.30277777777769</v>
      </c>
      <c r="AV309" s="31">
        <f t="shared" ca="1" si="315"/>
        <v>-4570.3041666666659</v>
      </c>
      <c r="AW309" s="31">
        <f t="shared" ca="1" si="316"/>
        <v>53.39583333333335</v>
      </c>
      <c r="AX309" s="31">
        <f t="shared" ca="1" si="317"/>
        <v>1401.9361111111111</v>
      </c>
      <c r="AY309" s="31">
        <f t="shared" ca="1" si="318"/>
        <v>-1132.0805555555555</v>
      </c>
      <c r="AZ309" s="31">
        <f t="shared" ca="1" si="319"/>
        <v>-2177.1819444444441</v>
      </c>
      <c r="BA309" s="31">
        <f t="shared" ca="1" si="320"/>
        <v>644.8125</v>
      </c>
      <c r="BB309" s="31">
        <f t="shared" ca="1" si="321"/>
        <v>-1410.101388888889</v>
      </c>
      <c r="BC309" s="31">
        <f t="shared" ca="1" si="322"/>
        <v>-1800.2902777777781</v>
      </c>
      <c r="BD309" s="11"/>
      <c r="BE309" s="4"/>
      <c r="BF309" s="11">
        <f t="shared" si="323"/>
        <v>13</v>
      </c>
      <c r="BG309" s="11">
        <f t="shared" si="336"/>
        <v>11</v>
      </c>
      <c r="BH309" s="32">
        <f>IF($BF309&gt;$Y$7,"",IF(AND($BF309=$Y$7,$BG309=23),"",Entrées!C337-Entrées!C336))</f>
        <v>476.5</v>
      </c>
      <c r="BI309" s="32">
        <f>IF($BF309&gt;$Y$7,"",IF(AND($BF309=$Y$7,$BG309=23),"",Entrées!D337-Entrées!D336))</f>
        <v>612.5</v>
      </c>
      <c r="BJ309" s="32">
        <f>IF($BF309&gt;$Y$7,"",IF(AND($BF309=$Y$7,$BG309=23),"",Entrées!E337-Entrées!E336))</f>
        <v>700</v>
      </c>
      <c r="BK309" s="32">
        <f>IF($BF309&gt;$Y$7,"",IF(AND($BF309=$Y$7,$BG309=23),"",Entrées!F337-Entrées!F336))</f>
        <v>1</v>
      </c>
      <c r="BL309" s="32">
        <f>IF($BF309&gt;$Y$7,"",IF(AND($BF309=$Y$7,$BG309=23),"",Entrées!G337-Entrées!G336))</f>
        <v>-51.5</v>
      </c>
      <c r="BM309" s="32">
        <f>IF($BF309&gt;$Y$7,"",IF(AND($BF309=$Y$7,$BG309=23),"",Entrées!H337-Entrées!H336))</f>
        <v>-0.5</v>
      </c>
      <c r="BN309" s="32">
        <f>IF($BF309&gt;$Y$7,"",IF(AND($BF309=$Y$7,$BG309=23),"",Entrées!I337-Entrées!I336))</f>
        <v>-62</v>
      </c>
      <c r="BO309" s="32">
        <f>IF($BF309&gt;$Y$7,"",IF(AND($BF309=$Y$7,$BG309=23),"",Entrées!J337-Entrées!J336))</f>
        <v>156.5</v>
      </c>
      <c r="BP309" s="32">
        <f>IF($BF309&gt;$Y$7,"",IF(AND($BF309=$Y$7,$BG309=23),"",Entrées!K337-Entrées!K336))</f>
        <v>234</v>
      </c>
      <c r="BQ309" s="32">
        <f>IF($BF309&gt;$Y$7,"",IF(AND($BF309=$Y$7,$BG309=23),"",Entrées!L337-Entrées!L336))</f>
        <v>-155</v>
      </c>
      <c r="BR309" s="32">
        <f>IF($BF309&gt;$Y$7,"",IF(AND($BF309=$Y$7,$BG309=23),"",Entrées!M337-Entrées!M336))</f>
        <v>125.5</v>
      </c>
      <c r="BS309" s="32">
        <f>IF($BF309&gt;$Y$7,"",IF(AND($BF309=$Y$7,$BG309=23),"",Entrées!N337-Entrées!N336))</f>
        <v>1</v>
      </c>
      <c r="BT309" s="32">
        <f>IF($BF309&gt;$Y$7,"",IF(AND($BF309=$Y$7,$BG309=23),"",Entrées!O337-Entrées!O336))</f>
        <v>225</v>
      </c>
      <c r="BU309" s="32">
        <f>IF($BF309&gt;$Y$7,"",IF(AND($BF309=$Y$7,$BG309=23),"",Entrées!P337-Entrées!P336))</f>
        <v>-1</v>
      </c>
      <c r="BV309" s="32">
        <f>IF($BF309&gt;$Y$7,"",IF(AND($BF309=$Y$7,$BG309=23),"",Entrées!Q337-Entrées!Q336))</f>
        <v>62</v>
      </c>
      <c r="BW309" s="32">
        <f>IF($BF309&gt;$Y$7,"",IF(AND($BF309=$Y$7,$BG309=23),"",Entrées!R337-Entrées!R336))</f>
        <v>0</v>
      </c>
      <c r="BX309" s="32">
        <f>IF($BF309&gt;$Y$7,"",IF(AND($BF309=$Y$7,$BG309=23),"",Entrées!S337-Entrées!S336))</f>
        <v>0</v>
      </c>
      <c r="BY309" s="32">
        <f>IF($BF309&gt;$Y$7,"",IF(AND($BF309=$Y$7,$BG309=23),"",Entrées!T337-Entrées!T336))</f>
        <v>0</v>
      </c>
      <c r="BZ309" s="32">
        <f>IF($BF309&gt;$Y$7,"",IF(AND($BF309=$Y$7,$BG309=23),"",Entrées!U337-Entrées!U336))</f>
        <v>50</v>
      </c>
      <c r="CA309" s="32">
        <f>IF($BF309&gt;$Y$7,"",IF(AND($BF309=$Y$7,$BG309=23),"",Entrées!V337-Entrées!V336))</f>
        <v>229</v>
      </c>
      <c r="CB309" s="4"/>
      <c r="CC309" s="4"/>
      <c r="CD309" s="33">
        <f>IF($BF309&lt;=$Y$7,Entrées!J336/CD$2,"")</f>
        <v>0.32842105263157895</v>
      </c>
      <c r="CE309" s="33">
        <f>IF($BF309&lt;=$Y$7,Entrées!K336/CE$2,"")</f>
        <v>0.35809523809523808</v>
      </c>
      <c r="CF309" s="11">
        <f t="shared" si="324"/>
        <v>7600</v>
      </c>
      <c r="CG309" s="11">
        <f t="shared" si="325"/>
        <v>4200</v>
      </c>
      <c r="CH309" s="52">
        <f t="shared" si="326"/>
        <v>0.26950009137426939</v>
      </c>
      <c r="CI309" s="52">
        <f t="shared" si="327"/>
        <v>0.11132787698412699</v>
      </c>
      <c r="CK309" s="11"/>
      <c r="CL309" s="4"/>
      <c r="CM309" s="11"/>
      <c r="CN309" s="11"/>
      <c r="CO309" s="4"/>
    </row>
    <row r="310" spans="2:93">
      <c r="B310" s="11">
        <f t="shared" si="364"/>
        <v>4200</v>
      </c>
      <c r="C310" s="11">
        <f t="shared" ref="C310:C338" si="368">C309</f>
        <v>9</v>
      </c>
      <c r="D310" s="27">
        <f t="shared" si="365"/>
        <v>3</v>
      </c>
      <c r="E310" s="28">
        <f ca="1">IF($D310&gt;$D$8,"",INDIRECT(ADDRESS(ROW(Entrées!$C$37)+($D310-1)*24+E$11,COLUMN(Entrées!$C$37)+($C310-1),4,TRUE,"Entrées")))</f>
        <v>0</v>
      </c>
      <c r="F310" s="28">
        <f ca="1">IF($D310&gt;$D$8,"",INDIRECT(ADDRESS(ROW(Entrées!$C$37)+($D310-1)*24+F$11,COLUMN(Entrées!$C$37)+($C310-1),4,TRUE,"Entrées")))</f>
        <v>0</v>
      </c>
      <c r="G310" s="28">
        <f ca="1">IF($D310&gt;$D$8,"",INDIRECT(ADDRESS(ROW(Entrées!$C$37)+($D310-1)*24+G$11,COLUMN(Entrées!$C$37)+($C310-1),4,TRUE,"Entrées")))</f>
        <v>0</v>
      </c>
      <c r="H310" s="28">
        <f ca="1">IF($D310&gt;$D$8,"",INDIRECT(ADDRESS(ROW(Entrées!$C$37)+($D310-1)*24+H$11,COLUMN(Entrées!$C$37)+($C310-1),4,TRUE,"Entrées")))</f>
        <v>0</v>
      </c>
      <c r="I310" s="28">
        <f ca="1">IF($D310&gt;$D$8,"",INDIRECT(ADDRESS(ROW(Entrées!$C$37)+($D310-1)*24+I$11,COLUMN(Entrées!$C$37)+($C310-1),4,TRUE,"Entrées")))</f>
        <v>0</v>
      </c>
      <c r="J310" s="28">
        <f ca="1">IF($D310&gt;$D$8,"",INDIRECT(ADDRESS(ROW(Entrées!$C$37)+($D310-1)*24+J$11,COLUMN(Entrées!$C$37)+($C310-1),4,TRUE,"Entrées")))</f>
        <v>0</v>
      </c>
      <c r="K310" s="28">
        <f ca="1">IF($D310&gt;$D$8,"",INDIRECT(ADDRESS(ROW(Entrées!$C$37)+($D310-1)*24+K$11,COLUMN(Entrées!$C$37)+($C310-1),4,TRUE,"Entrées")))</f>
        <v>0</v>
      </c>
      <c r="L310" s="28">
        <f ca="1">IF($D310&gt;$D$8,"",INDIRECT(ADDRESS(ROW(Entrées!$C$37)+($D310-1)*24+L$11,COLUMN(Entrées!$C$37)+($C310-1),4,TRUE,"Entrées")))</f>
        <v>0.5</v>
      </c>
      <c r="M310" s="28">
        <f ca="1">IF($D310&gt;$D$8,"",INDIRECT(ADDRESS(ROW(Entrées!$C$37)+($D310-1)*24+M$11,COLUMN(Entrées!$C$37)+($C310-1),4,TRUE,"Entrées")))</f>
        <v>125</v>
      </c>
      <c r="N310" s="28">
        <f ca="1">IF($D310&gt;$D$8,"",INDIRECT(ADDRESS(ROW(Entrées!$C$37)+($D310-1)*24+N$11,COLUMN(Entrées!$C$37)+($C310-1),4,TRUE,"Entrées")))</f>
        <v>576.5</v>
      </c>
      <c r="O310" s="28">
        <f ca="1">IF($D310&gt;$D$8,"",INDIRECT(ADDRESS(ROW(Entrées!$C$37)+($D310-1)*24+O$11,COLUMN(Entrées!$C$37)+($C310-1),4,TRUE,"Entrées")))</f>
        <v>1168.5</v>
      </c>
      <c r="P310" s="28">
        <f ca="1">IF($D310&gt;$D$8,"",INDIRECT(ADDRESS(ROW(Entrées!$C$37)+($D310-1)*24+P$11,COLUMN(Entrées!$C$37)+($C310-1),4,TRUE,"Entrées")))</f>
        <v>1662.5</v>
      </c>
      <c r="Q310" s="28">
        <f ca="1">IF($D310&gt;$D$8,"",INDIRECT(ADDRESS(ROW(Entrées!$C$37)+($D310-1)*24+Q$11,COLUMN(Entrées!$C$37)+($C310-1),4,TRUE,"Entrées")))</f>
        <v>1957.5</v>
      </c>
      <c r="R310" s="28">
        <f ca="1">IF($D310&gt;$D$8,"",INDIRECT(ADDRESS(ROW(Entrées!$C$37)+($D310-1)*24+R$11,COLUMN(Entrées!$C$37)+($C310-1),4,TRUE,"Entrées")))</f>
        <v>2086.5</v>
      </c>
      <c r="S310" s="28">
        <f ca="1">IF($D310&gt;$D$8,"",INDIRECT(ADDRESS(ROW(Entrées!$C$37)+($D310-1)*24+S$11,COLUMN(Entrées!$C$37)+($C310-1),4,TRUE,"Entrées")))</f>
        <v>2058</v>
      </c>
      <c r="T310" s="28">
        <f ca="1">IF($D310&gt;$D$8,"",INDIRECT(ADDRESS(ROW(Entrées!$C$37)+($D310-1)*24+T$11,COLUMN(Entrées!$C$37)+($C310-1),4,TRUE,"Entrées")))</f>
        <v>1869</v>
      </c>
      <c r="U310" s="28">
        <f ca="1">IF($D310&gt;$D$8,"",INDIRECT(ADDRESS(ROW(Entrées!$C$37)+($D310-1)*24+U$11,COLUMN(Entrées!$C$37)+($C310-1),4,TRUE,"Entrées")))</f>
        <v>1548.5</v>
      </c>
      <c r="V310" s="28">
        <f ca="1">IF($D310&gt;$D$8,"",INDIRECT(ADDRESS(ROW(Entrées!$C$37)+($D310-1)*24+V$11,COLUMN(Entrées!$C$37)+($C310-1),4,TRUE,"Entrées")))</f>
        <v>1164</v>
      </c>
      <c r="W310" s="28">
        <f ca="1">IF($D310&gt;$D$8,"",INDIRECT(ADDRESS(ROW(Entrées!$C$37)+($D310-1)*24+W$11,COLUMN(Entrées!$C$37)+($C310-1),4,TRUE,"Entrées")))</f>
        <v>712</v>
      </c>
      <c r="X310" s="28">
        <f ca="1">IF($D310&gt;$D$8,"",INDIRECT(ADDRESS(ROW(Entrées!$C$37)+($D310-1)*24+X$11,COLUMN(Entrées!$C$37)+($C310-1),4,TRUE,"Entrées")))</f>
        <v>257</v>
      </c>
      <c r="Y310" s="28">
        <f ca="1">IF($D310&gt;$D$8,"",INDIRECT(ADDRESS(ROW(Entrées!$C$37)+($D310-1)*24+Y$11,COLUMN(Entrées!$C$37)+($C310-1),4,TRUE,"Entrées")))</f>
        <v>22</v>
      </c>
      <c r="Z310" s="28">
        <f ca="1">IF($D310&gt;$D$8,"",INDIRECT(ADDRESS(ROW(Entrées!$C$37)+($D310-1)*24+Z$11,COLUMN(Entrées!$C$37)+($C310-1),4,TRUE,"Entrées")))</f>
        <v>0</v>
      </c>
      <c r="AA310" s="28">
        <f ca="1">IF($D310&gt;$D$8,"",INDIRECT(ADDRESS(ROW(Entrées!$C$37)+($D310-1)*24+AA$11,COLUMN(Entrées!$C$37)+($C310-1),4,TRUE,"Entrées")))</f>
        <v>0</v>
      </c>
      <c r="AB310" s="28">
        <f ca="1">IF($D310&gt;$D$8,"",INDIRECT(ADDRESS(ROW(Entrées!$C$37)+($D310-1)*24+AB$11,COLUMN(Entrées!$C$37)+($C310-1),4,TRUE,"Entrées")))</f>
        <v>0</v>
      </c>
      <c r="AC310" s="11"/>
      <c r="AD310" s="40">
        <f t="shared" ca="1" si="363"/>
        <v>633.64583333333337</v>
      </c>
      <c r="AE310" s="40">
        <f t="shared" ca="1" si="366"/>
        <v>2086.5</v>
      </c>
      <c r="AF310" s="40">
        <f t="shared" ca="1" si="367"/>
        <v>0</v>
      </c>
      <c r="AG310" s="4"/>
      <c r="AH310" s="11">
        <f>Entrées!A337</f>
        <v>13</v>
      </c>
      <c r="AI310" s="13">
        <f>Entrées!B337</f>
        <v>12</v>
      </c>
      <c r="AJ310" s="31">
        <f t="shared" ca="1" si="328"/>
        <v>55625.834722222207</v>
      </c>
      <c r="AK310" s="31">
        <f t="shared" ca="1" si="304"/>
        <v>55155.277777777781</v>
      </c>
      <c r="AL310" s="31">
        <f t="shared" ca="1" si="305"/>
        <v>55132.569444444431</v>
      </c>
      <c r="AM310" s="31">
        <f t="shared" ca="1" si="306"/>
        <v>439.35972222222233</v>
      </c>
      <c r="AN310" s="31">
        <f t="shared" ca="1" si="307"/>
        <v>2143.2847222222222</v>
      </c>
      <c r="AO310" s="31">
        <f t="shared" ca="1" si="308"/>
        <v>1711.4715277777773</v>
      </c>
      <c r="AP310" s="31">
        <f t="shared" ca="1" si="309"/>
        <v>43686.806944444448</v>
      </c>
      <c r="AQ310" s="31">
        <f t="shared" ca="1" si="310"/>
        <v>2048.2006944444447</v>
      </c>
      <c r="AR310" s="31">
        <f t="shared" ca="1" si="311"/>
        <v>467.57708333333329</v>
      </c>
      <c r="AS310" s="31">
        <f t="shared" ca="1" si="312"/>
        <v>9872.0041666666693</v>
      </c>
      <c r="AT310" s="31">
        <f t="shared" ca="1" si="313"/>
        <v>-752.91041666666672</v>
      </c>
      <c r="AU310" s="31">
        <f t="shared" ca="1" si="314"/>
        <v>580.30277777777769</v>
      </c>
      <c r="AV310" s="31">
        <f t="shared" ca="1" si="315"/>
        <v>-4570.3041666666659</v>
      </c>
      <c r="AW310" s="31">
        <f t="shared" ca="1" si="316"/>
        <v>53.39583333333335</v>
      </c>
      <c r="AX310" s="31">
        <f t="shared" ca="1" si="317"/>
        <v>1401.9361111111111</v>
      </c>
      <c r="AY310" s="31">
        <f t="shared" ca="1" si="318"/>
        <v>-1132.0805555555555</v>
      </c>
      <c r="AZ310" s="31">
        <f t="shared" ca="1" si="319"/>
        <v>-2177.1819444444441</v>
      </c>
      <c r="BA310" s="31">
        <f t="shared" ca="1" si="320"/>
        <v>644.8125</v>
      </c>
      <c r="BB310" s="31">
        <f t="shared" ca="1" si="321"/>
        <v>-1410.101388888889</v>
      </c>
      <c r="BC310" s="31">
        <f t="shared" ca="1" si="322"/>
        <v>-1800.2902777777781</v>
      </c>
      <c r="BD310" s="11"/>
      <c r="BE310" s="4"/>
      <c r="BF310" s="11">
        <f t="shared" si="323"/>
        <v>13</v>
      </c>
      <c r="BG310" s="11">
        <f t="shared" si="336"/>
        <v>12</v>
      </c>
      <c r="BH310" s="32">
        <f>IF($BF310&gt;$Y$7,"",IF(AND($BF310=$Y$7,$BG310=23),"",Entrées!C338-Entrées!C337))</f>
        <v>-126</v>
      </c>
      <c r="BI310" s="32">
        <f>IF($BF310&gt;$Y$7,"",IF(AND($BF310=$Y$7,$BG310=23),"",Entrées!D338-Entrées!D337))</f>
        <v>-850</v>
      </c>
      <c r="BJ310" s="32">
        <f>IF($BF310&gt;$Y$7,"",IF(AND($BF310=$Y$7,$BG310=23),"",Entrées!E338-Entrées!E337))</f>
        <v>-1012.5</v>
      </c>
      <c r="BK310" s="32">
        <f>IF($BF310&gt;$Y$7,"",IF(AND($BF310=$Y$7,$BG310=23),"",Entrées!F338-Entrées!F337))</f>
        <v>-2</v>
      </c>
      <c r="BL310" s="32">
        <f>IF($BF310&gt;$Y$7,"",IF(AND($BF310=$Y$7,$BG310=23),"",Entrées!G338-Entrées!G337))</f>
        <v>-299</v>
      </c>
      <c r="BM310" s="32">
        <f>IF($BF310&gt;$Y$7,"",IF(AND($BF310=$Y$7,$BG310=23),"",Entrées!H338-Entrées!H337))</f>
        <v>0</v>
      </c>
      <c r="BN310" s="32">
        <f>IF($BF310&gt;$Y$7,"",IF(AND($BF310=$Y$7,$BG310=23),"",Entrées!I338-Entrées!I337))</f>
        <v>-111</v>
      </c>
      <c r="BO310" s="32">
        <f>IF($BF310&gt;$Y$7,"",IF(AND($BF310=$Y$7,$BG310=23),"",Entrées!J338-Entrées!J337))</f>
        <v>166.5</v>
      </c>
      <c r="BP310" s="32">
        <f>IF($BF310&gt;$Y$7,"",IF(AND($BF310=$Y$7,$BG310=23),"",Entrées!K338-Entrées!K337))</f>
        <v>112</v>
      </c>
      <c r="BQ310" s="32">
        <f>IF($BF310&gt;$Y$7,"",IF(AND($BF310=$Y$7,$BG310=23),"",Entrées!L338-Entrées!L337))</f>
        <v>-104.5</v>
      </c>
      <c r="BR310" s="32">
        <f>IF($BF310&gt;$Y$7,"",IF(AND($BF310=$Y$7,$BG310=23),"",Entrées!M338-Entrées!M337))</f>
        <v>73</v>
      </c>
      <c r="BS310" s="32">
        <f>IF($BF310&gt;$Y$7,"",IF(AND($BF310=$Y$7,$BG310=23),"",Entrées!N338-Entrées!N337))</f>
        <v>3</v>
      </c>
      <c r="BT310" s="32">
        <f>IF($BF310&gt;$Y$7,"",IF(AND($BF310=$Y$7,$BG310=23),"",Entrées!O338-Entrées!O337))</f>
        <v>36.5</v>
      </c>
      <c r="BU310" s="32">
        <f>IF($BF310&gt;$Y$7,"",IF(AND($BF310=$Y$7,$BG310=23),"",Entrées!P338-Entrées!P337))</f>
        <v>-5</v>
      </c>
      <c r="BV310" s="32">
        <f>IF($BF310&gt;$Y$7,"",IF(AND($BF310=$Y$7,$BG310=23),"",Entrées!Q338-Entrées!Q337))</f>
        <v>-772</v>
      </c>
      <c r="BW310" s="32">
        <f>IF($BF310&gt;$Y$7,"",IF(AND($BF310=$Y$7,$BG310=23),"",Entrées!R338-Entrées!R337))</f>
        <v>0</v>
      </c>
      <c r="BX310" s="32">
        <f>IF($BF310&gt;$Y$7,"",IF(AND($BF310=$Y$7,$BG310=23),"",Entrées!S338-Entrées!S337))</f>
        <v>0</v>
      </c>
      <c r="BY310" s="32">
        <f>IF($BF310&gt;$Y$7,"",IF(AND($BF310=$Y$7,$BG310=23),"",Entrées!T338-Entrées!T337))</f>
        <v>0</v>
      </c>
      <c r="BZ310" s="32">
        <f>IF($BF310&gt;$Y$7,"",IF(AND($BF310=$Y$7,$BG310=23),"",Entrées!U338-Entrées!U337))</f>
        <v>228</v>
      </c>
      <c r="CA310" s="32">
        <f>IF($BF310&gt;$Y$7,"",IF(AND($BF310=$Y$7,$BG310=23),"",Entrées!V338-Entrées!V337))</f>
        <v>81</v>
      </c>
      <c r="CB310" s="4"/>
      <c r="CC310" s="4"/>
      <c r="CD310" s="33">
        <f>IF($BF310&lt;=$Y$7,Entrées!J337/CD$2,"")</f>
        <v>0.34901315789473686</v>
      </c>
      <c r="CE310" s="33">
        <f>IF($BF310&lt;=$Y$7,Entrées!K337/CE$2,"")</f>
        <v>0.41380952380952379</v>
      </c>
      <c r="CF310" s="11">
        <f t="shared" si="324"/>
        <v>7600</v>
      </c>
      <c r="CG310" s="11">
        <f t="shared" si="325"/>
        <v>4200</v>
      </c>
      <c r="CH310" s="52">
        <f t="shared" si="326"/>
        <v>0.26950009137426939</v>
      </c>
      <c r="CI310" s="52">
        <f t="shared" si="327"/>
        <v>0.11132787698412699</v>
      </c>
      <c r="CK310" s="11"/>
      <c r="CL310" s="4"/>
      <c r="CM310" s="11"/>
      <c r="CN310" s="11"/>
      <c r="CO310" s="4"/>
    </row>
    <row r="311" spans="2:93">
      <c r="B311" s="11">
        <f t="shared" si="364"/>
        <v>4200</v>
      </c>
      <c r="C311" s="11">
        <f t="shared" si="368"/>
        <v>9</v>
      </c>
      <c r="D311" s="27">
        <f t="shared" si="365"/>
        <v>4</v>
      </c>
      <c r="E311" s="28">
        <f ca="1">IF($D311&gt;$D$8,"",INDIRECT(ADDRESS(ROW(Entrées!$C$37)+($D311-1)*24+E$11,COLUMN(Entrées!$C$37)+($C311-1),4,TRUE,"Entrées")))</f>
        <v>0</v>
      </c>
      <c r="F311" s="28">
        <f ca="1">IF($D311&gt;$D$8,"",INDIRECT(ADDRESS(ROW(Entrées!$C$37)+($D311-1)*24+F$11,COLUMN(Entrées!$C$37)+($C311-1),4,TRUE,"Entrées")))</f>
        <v>0</v>
      </c>
      <c r="G311" s="28">
        <f ca="1">IF($D311&gt;$D$8,"",INDIRECT(ADDRESS(ROW(Entrées!$C$37)+($D311-1)*24+G$11,COLUMN(Entrées!$C$37)+($C311-1),4,TRUE,"Entrées")))</f>
        <v>0</v>
      </c>
      <c r="H311" s="28">
        <f ca="1">IF($D311&gt;$D$8,"",INDIRECT(ADDRESS(ROW(Entrées!$C$37)+($D311-1)*24+H$11,COLUMN(Entrées!$C$37)+($C311-1),4,TRUE,"Entrées")))</f>
        <v>0</v>
      </c>
      <c r="I311" s="28">
        <f ca="1">IF($D311&gt;$D$8,"",INDIRECT(ADDRESS(ROW(Entrées!$C$37)+($D311-1)*24+I$11,COLUMN(Entrées!$C$37)+($C311-1),4,TRUE,"Entrées")))</f>
        <v>0</v>
      </c>
      <c r="J311" s="28">
        <f ca="1">IF($D311&gt;$D$8,"",INDIRECT(ADDRESS(ROW(Entrées!$C$37)+($D311-1)*24+J$11,COLUMN(Entrées!$C$37)+($C311-1),4,TRUE,"Entrées")))</f>
        <v>0</v>
      </c>
      <c r="K311" s="28">
        <f ca="1">IF($D311&gt;$D$8,"",INDIRECT(ADDRESS(ROW(Entrées!$C$37)+($D311-1)*24+K$11,COLUMN(Entrées!$C$37)+($C311-1),4,TRUE,"Entrées")))</f>
        <v>0</v>
      </c>
      <c r="L311" s="28">
        <f ca="1">IF($D311&gt;$D$8,"",INDIRECT(ADDRESS(ROW(Entrées!$C$37)+($D311-1)*24+L$11,COLUMN(Entrées!$C$37)+($C311-1),4,TRUE,"Entrées")))</f>
        <v>1.5</v>
      </c>
      <c r="M311" s="28">
        <f ca="1">IF($D311&gt;$D$8,"",INDIRECT(ADDRESS(ROW(Entrées!$C$37)+($D311-1)*24+M$11,COLUMN(Entrées!$C$37)+($C311-1),4,TRUE,"Entrées")))</f>
        <v>66.5</v>
      </c>
      <c r="N311" s="28">
        <f ca="1">IF($D311&gt;$D$8,"",INDIRECT(ADDRESS(ROW(Entrées!$C$37)+($D311-1)*24+N$11,COLUMN(Entrées!$C$37)+($C311-1),4,TRUE,"Entrées")))</f>
        <v>267.5</v>
      </c>
      <c r="O311" s="28">
        <f ca="1">IF($D311&gt;$D$8,"",INDIRECT(ADDRESS(ROW(Entrées!$C$37)+($D311-1)*24+O$11,COLUMN(Entrées!$C$37)+($C311-1),4,TRUE,"Entrées")))</f>
        <v>506</v>
      </c>
      <c r="P311" s="28">
        <f ca="1">IF($D311&gt;$D$8,"",INDIRECT(ADDRESS(ROW(Entrées!$C$37)+($D311-1)*24+P$11,COLUMN(Entrées!$C$37)+($C311-1),4,TRUE,"Entrées")))</f>
        <v>736</v>
      </c>
      <c r="Q311" s="28">
        <f ca="1">IF($D311&gt;$D$8,"",INDIRECT(ADDRESS(ROW(Entrées!$C$37)+($D311-1)*24+Q$11,COLUMN(Entrées!$C$37)+($C311-1),4,TRUE,"Entrées")))</f>
        <v>917</v>
      </c>
      <c r="R311" s="28">
        <f ca="1">IF($D311&gt;$D$8,"",INDIRECT(ADDRESS(ROW(Entrées!$C$37)+($D311-1)*24+R$11,COLUMN(Entrées!$C$37)+($C311-1),4,TRUE,"Entrées")))</f>
        <v>989.5</v>
      </c>
      <c r="S311" s="28">
        <f ca="1">IF($D311&gt;$D$8,"",INDIRECT(ADDRESS(ROW(Entrées!$C$37)+($D311-1)*24+S$11,COLUMN(Entrées!$C$37)+($C311-1),4,TRUE,"Entrées")))</f>
        <v>953</v>
      </c>
      <c r="T311" s="28">
        <f ca="1">IF($D311&gt;$D$8,"",INDIRECT(ADDRESS(ROW(Entrées!$C$37)+($D311-1)*24+T$11,COLUMN(Entrées!$C$37)+($C311-1),4,TRUE,"Entrées")))</f>
        <v>821</v>
      </c>
      <c r="U311" s="28">
        <f ca="1">IF($D311&gt;$D$8,"",INDIRECT(ADDRESS(ROW(Entrées!$C$37)+($D311-1)*24+U$11,COLUMN(Entrées!$C$37)+($C311-1),4,TRUE,"Entrées")))</f>
        <v>659</v>
      </c>
      <c r="V311" s="28">
        <f ca="1">IF($D311&gt;$D$8,"",INDIRECT(ADDRESS(ROW(Entrées!$C$37)+($D311-1)*24+V$11,COLUMN(Entrées!$C$37)+($C311-1),4,TRUE,"Entrées")))</f>
        <v>460.5</v>
      </c>
      <c r="W311" s="28">
        <f ca="1">IF($D311&gt;$D$8,"",INDIRECT(ADDRESS(ROW(Entrées!$C$37)+($D311-1)*24+W$11,COLUMN(Entrées!$C$37)+($C311-1),4,TRUE,"Entrées")))</f>
        <v>261.5</v>
      </c>
      <c r="X311" s="28">
        <f ca="1">IF($D311&gt;$D$8,"",INDIRECT(ADDRESS(ROW(Entrées!$C$37)+($D311-1)*24+X$11,COLUMN(Entrées!$C$37)+($C311-1),4,TRUE,"Entrées")))</f>
        <v>92.5</v>
      </c>
      <c r="Y311" s="28">
        <f ca="1">IF($D311&gt;$D$8,"",INDIRECT(ADDRESS(ROW(Entrées!$C$37)+($D311-1)*24+Y$11,COLUMN(Entrées!$C$37)+($C311-1),4,TRUE,"Entrées")))</f>
        <v>6.5</v>
      </c>
      <c r="Z311" s="28">
        <f ca="1">IF($D311&gt;$D$8,"",INDIRECT(ADDRESS(ROW(Entrées!$C$37)+($D311-1)*24+Z$11,COLUMN(Entrées!$C$37)+($C311-1),4,TRUE,"Entrées")))</f>
        <v>0</v>
      </c>
      <c r="AA311" s="28">
        <f ca="1">IF($D311&gt;$D$8,"",INDIRECT(ADDRESS(ROW(Entrées!$C$37)+($D311-1)*24+AA$11,COLUMN(Entrées!$C$37)+($C311-1),4,TRUE,"Entrées")))</f>
        <v>0</v>
      </c>
      <c r="AB311" s="28">
        <f ca="1">IF($D311&gt;$D$8,"",INDIRECT(ADDRESS(ROW(Entrées!$C$37)+($D311-1)*24+AB$11,COLUMN(Entrées!$C$37)+($C311-1),4,TRUE,"Entrées")))</f>
        <v>0</v>
      </c>
      <c r="AC311" s="11"/>
      <c r="AD311" s="40">
        <f t="shared" ca="1" si="363"/>
        <v>280.75</v>
      </c>
      <c r="AE311" s="40">
        <f t="shared" ca="1" si="366"/>
        <v>989.5</v>
      </c>
      <c r="AF311" s="40">
        <f t="shared" ca="1" si="367"/>
        <v>0</v>
      </c>
      <c r="AG311" s="4"/>
      <c r="AH311" s="11">
        <f>Entrées!A338</f>
        <v>13</v>
      </c>
      <c r="AI311" s="13">
        <f>Entrées!B338</f>
        <v>13</v>
      </c>
      <c r="AJ311" s="31">
        <f t="shared" ca="1" si="328"/>
        <v>55625.834722222207</v>
      </c>
      <c r="AK311" s="31">
        <f t="shared" ca="1" si="304"/>
        <v>55155.277777777781</v>
      </c>
      <c r="AL311" s="31">
        <f t="shared" ca="1" si="305"/>
        <v>55132.569444444431</v>
      </c>
      <c r="AM311" s="31">
        <f t="shared" ca="1" si="306"/>
        <v>439.35972222222233</v>
      </c>
      <c r="AN311" s="31">
        <f t="shared" ca="1" si="307"/>
        <v>2143.2847222222222</v>
      </c>
      <c r="AO311" s="31">
        <f t="shared" ca="1" si="308"/>
        <v>1711.4715277777773</v>
      </c>
      <c r="AP311" s="31">
        <f t="shared" ca="1" si="309"/>
        <v>43686.806944444448</v>
      </c>
      <c r="AQ311" s="31">
        <f t="shared" ca="1" si="310"/>
        <v>2048.2006944444447</v>
      </c>
      <c r="AR311" s="31">
        <f t="shared" ca="1" si="311"/>
        <v>467.57708333333329</v>
      </c>
      <c r="AS311" s="31">
        <f t="shared" ca="1" si="312"/>
        <v>9872.0041666666693</v>
      </c>
      <c r="AT311" s="31">
        <f t="shared" ca="1" si="313"/>
        <v>-752.91041666666672</v>
      </c>
      <c r="AU311" s="31">
        <f t="shared" ca="1" si="314"/>
        <v>580.30277777777769</v>
      </c>
      <c r="AV311" s="31">
        <f t="shared" ca="1" si="315"/>
        <v>-4570.3041666666659</v>
      </c>
      <c r="AW311" s="31">
        <f t="shared" ca="1" si="316"/>
        <v>53.39583333333335</v>
      </c>
      <c r="AX311" s="31">
        <f t="shared" ca="1" si="317"/>
        <v>1401.9361111111111</v>
      </c>
      <c r="AY311" s="31">
        <f t="shared" ca="1" si="318"/>
        <v>-1132.0805555555555</v>
      </c>
      <c r="AZ311" s="31">
        <f t="shared" ca="1" si="319"/>
        <v>-2177.1819444444441</v>
      </c>
      <c r="BA311" s="31">
        <f t="shared" ca="1" si="320"/>
        <v>644.8125</v>
      </c>
      <c r="BB311" s="31">
        <f t="shared" ca="1" si="321"/>
        <v>-1410.101388888889</v>
      </c>
      <c r="BC311" s="31">
        <f t="shared" ca="1" si="322"/>
        <v>-1800.2902777777781</v>
      </c>
      <c r="BD311" s="11"/>
      <c r="BE311" s="4"/>
      <c r="BF311" s="11">
        <f t="shared" si="323"/>
        <v>13</v>
      </c>
      <c r="BG311" s="11">
        <f t="shared" si="336"/>
        <v>13</v>
      </c>
      <c r="BH311" s="32">
        <f>IF($BF311&gt;$Y$7,"",IF(AND($BF311=$Y$7,$BG311=23),"",Entrées!C339-Entrées!C338))</f>
        <v>-2599</v>
      </c>
      <c r="BI311" s="32">
        <f>IF($BF311&gt;$Y$7,"",IF(AND($BF311=$Y$7,$BG311=23),"",Entrées!D339-Entrées!D338))</f>
        <v>-2937.5</v>
      </c>
      <c r="BJ311" s="32">
        <f>IF($BF311&gt;$Y$7,"",IF(AND($BF311=$Y$7,$BG311=23),"",Entrées!E339-Entrées!E338))</f>
        <v>-2825</v>
      </c>
      <c r="BK311" s="32">
        <f>IF($BF311&gt;$Y$7,"",IF(AND($BF311=$Y$7,$BG311=23),"",Entrées!F339-Entrées!F338))</f>
        <v>-0.5</v>
      </c>
      <c r="BL311" s="32">
        <f>IF($BF311&gt;$Y$7,"",IF(AND($BF311=$Y$7,$BG311=23),"",Entrées!G339-Entrées!G338))</f>
        <v>-21.5</v>
      </c>
      <c r="BM311" s="32">
        <f>IF($BF311&gt;$Y$7,"",IF(AND($BF311=$Y$7,$BG311=23),"",Entrées!H339-Entrées!H338))</f>
        <v>5.5</v>
      </c>
      <c r="BN311" s="32">
        <f>IF($BF311&gt;$Y$7,"",IF(AND($BF311=$Y$7,$BG311=23),"",Entrées!I339-Entrées!I338))</f>
        <v>-516</v>
      </c>
      <c r="BO311" s="32">
        <f>IF($BF311&gt;$Y$7,"",IF(AND($BF311=$Y$7,$BG311=23),"",Entrées!J339-Entrées!J338))</f>
        <v>173</v>
      </c>
      <c r="BP311" s="32">
        <f>IF($BF311&gt;$Y$7,"",IF(AND($BF311=$Y$7,$BG311=23),"",Entrées!K339-Entrées!K338))</f>
        <v>-4.5</v>
      </c>
      <c r="BQ311" s="32">
        <f>IF($BF311&gt;$Y$7,"",IF(AND($BF311=$Y$7,$BG311=23),"",Entrées!L339-Entrées!L338))</f>
        <v>-1032.5</v>
      </c>
      <c r="BR311" s="32">
        <f>IF($BF311&gt;$Y$7,"",IF(AND($BF311=$Y$7,$BG311=23),"",Entrées!M339-Entrées!M338))</f>
        <v>-659</v>
      </c>
      <c r="BS311" s="32">
        <f>IF($BF311&gt;$Y$7,"",IF(AND($BF311=$Y$7,$BG311=23),"",Entrées!N339-Entrées!N338))</f>
        <v>2</v>
      </c>
      <c r="BT311" s="32">
        <f>IF($BF311&gt;$Y$7,"",IF(AND($BF311=$Y$7,$BG311=23),"",Entrées!O339-Entrées!O338))</f>
        <v>-544</v>
      </c>
      <c r="BU311" s="32">
        <f>IF($BF311&gt;$Y$7,"",IF(AND($BF311=$Y$7,$BG311=23),"",Entrées!P339-Entrées!P338))</f>
        <v>1</v>
      </c>
      <c r="BV311" s="32">
        <f>IF($BF311&gt;$Y$7,"",IF(AND($BF311=$Y$7,$BG311=23),"",Entrées!Q339-Entrées!Q338))</f>
        <v>58</v>
      </c>
      <c r="BW311" s="32">
        <f>IF($BF311&gt;$Y$7,"",IF(AND($BF311=$Y$7,$BG311=23),"",Entrées!R339-Entrées!R338))</f>
        <v>0</v>
      </c>
      <c r="BX311" s="32">
        <f>IF($BF311&gt;$Y$7,"",IF(AND($BF311=$Y$7,$BG311=23),"",Entrées!S339-Entrées!S338))</f>
        <v>0</v>
      </c>
      <c r="BY311" s="32">
        <f>IF($BF311&gt;$Y$7,"",IF(AND($BF311=$Y$7,$BG311=23),"",Entrées!T339-Entrées!T338))</f>
        <v>0</v>
      </c>
      <c r="BZ311" s="32">
        <f>IF($BF311&gt;$Y$7,"",IF(AND($BF311=$Y$7,$BG311=23),"",Entrées!U339-Entrées!U338))</f>
        <v>-223</v>
      </c>
      <c r="CA311" s="32">
        <f>IF($BF311&gt;$Y$7,"",IF(AND($BF311=$Y$7,$BG311=23),"",Entrées!V339-Entrées!V338))</f>
        <v>-319</v>
      </c>
      <c r="CB311" s="4"/>
      <c r="CC311" s="4"/>
      <c r="CD311" s="33">
        <f>IF($BF311&lt;=$Y$7,Entrées!J338/CD$2,"")</f>
        <v>0.37092105263157893</v>
      </c>
      <c r="CE311" s="33">
        <f>IF($BF311&lt;=$Y$7,Entrées!K338/CE$2,"")</f>
        <v>0.44047619047619047</v>
      </c>
      <c r="CF311" s="11">
        <f t="shared" si="324"/>
        <v>7600</v>
      </c>
      <c r="CG311" s="11">
        <f t="shared" si="325"/>
        <v>4200</v>
      </c>
      <c r="CH311" s="52">
        <f t="shared" si="326"/>
        <v>0.26950009137426939</v>
      </c>
      <c r="CI311" s="52">
        <f t="shared" si="327"/>
        <v>0.11132787698412699</v>
      </c>
      <c r="CK311" s="11"/>
      <c r="CL311" s="4"/>
      <c r="CM311" s="11"/>
      <c r="CN311" s="11"/>
      <c r="CO311" s="4"/>
    </row>
    <row r="312" spans="2:93">
      <c r="B312" s="11">
        <f t="shared" si="364"/>
        <v>4200</v>
      </c>
      <c r="C312" s="11">
        <f t="shared" si="368"/>
        <v>9</v>
      </c>
      <c r="D312" s="27">
        <f t="shared" si="365"/>
        <v>5</v>
      </c>
      <c r="E312" s="28">
        <f ca="1">IF($D312&gt;$D$8,"",INDIRECT(ADDRESS(ROW(Entrées!$C$37)+($D312-1)*24+E$11,COLUMN(Entrées!$C$37)+($C312-1),4,TRUE,"Entrées")))</f>
        <v>0</v>
      </c>
      <c r="F312" s="28">
        <f ca="1">IF($D312&gt;$D$8,"",INDIRECT(ADDRESS(ROW(Entrées!$C$37)+($D312-1)*24+F$11,COLUMN(Entrées!$C$37)+($C312-1),4,TRUE,"Entrées")))</f>
        <v>0</v>
      </c>
      <c r="G312" s="28">
        <f ca="1">IF($D312&gt;$D$8,"",INDIRECT(ADDRESS(ROW(Entrées!$C$37)+($D312-1)*24+G$11,COLUMN(Entrées!$C$37)+($C312-1),4,TRUE,"Entrées")))</f>
        <v>0</v>
      </c>
      <c r="H312" s="28">
        <f ca="1">IF($D312&gt;$D$8,"",INDIRECT(ADDRESS(ROW(Entrées!$C$37)+($D312-1)*24+H$11,COLUMN(Entrées!$C$37)+($C312-1),4,TRUE,"Entrées")))</f>
        <v>0</v>
      </c>
      <c r="I312" s="28">
        <f ca="1">IF($D312&gt;$D$8,"",INDIRECT(ADDRESS(ROW(Entrées!$C$37)+($D312-1)*24+I$11,COLUMN(Entrées!$C$37)+($C312-1),4,TRUE,"Entrées")))</f>
        <v>0</v>
      </c>
      <c r="J312" s="28">
        <f ca="1">IF($D312&gt;$D$8,"",INDIRECT(ADDRESS(ROW(Entrées!$C$37)+($D312-1)*24+J$11,COLUMN(Entrées!$C$37)+($C312-1),4,TRUE,"Entrées")))</f>
        <v>0</v>
      </c>
      <c r="K312" s="28">
        <f ca="1">IF($D312&gt;$D$8,"",INDIRECT(ADDRESS(ROW(Entrées!$C$37)+($D312-1)*24+K$11,COLUMN(Entrées!$C$37)+($C312-1),4,TRUE,"Entrées")))</f>
        <v>0</v>
      </c>
      <c r="L312" s="28">
        <f ca="1">IF($D312&gt;$D$8,"",INDIRECT(ADDRESS(ROW(Entrées!$C$37)+($D312-1)*24+L$11,COLUMN(Entrées!$C$37)+($C312-1),4,TRUE,"Entrées")))</f>
        <v>1</v>
      </c>
      <c r="M312" s="28">
        <f ca="1">IF($D312&gt;$D$8,"",INDIRECT(ADDRESS(ROW(Entrées!$C$37)+($D312-1)*24+M$11,COLUMN(Entrées!$C$37)+($C312-1),4,TRUE,"Entrées")))</f>
        <v>76.5</v>
      </c>
      <c r="N312" s="28">
        <f ca="1">IF($D312&gt;$D$8,"",INDIRECT(ADDRESS(ROW(Entrées!$C$37)+($D312-1)*24+N$11,COLUMN(Entrées!$C$37)+($C312-1),4,TRUE,"Entrées")))</f>
        <v>321.5</v>
      </c>
      <c r="O312" s="28">
        <f ca="1">IF($D312&gt;$D$8,"",INDIRECT(ADDRESS(ROW(Entrées!$C$37)+($D312-1)*24+O$11,COLUMN(Entrées!$C$37)+($C312-1),4,TRUE,"Entrées")))</f>
        <v>685</v>
      </c>
      <c r="P312" s="28">
        <f ca="1">IF($D312&gt;$D$8,"",INDIRECT(ADDRESS(ROW(Entrées!$C$37)+($D312-1)*24+P$11,COLUMN(Entrées!$C$37)+($C312-1),4,TRUE,"Entrées")))</f>
        <v>1014</v>
      </c>
      <c r="Q312" s="28">
        <f ca="1">IF($D312&gt;$D$8,"",INDIRECT(ADDRESS(ROW(Entrées!$C$37)+($D312-1)*24+Q$11,COLUMN(Entrées!$C$37)+($C312-1),4,TRUE,"Entrées")))</f>
        <v>1191</v>
      </c>
      <c r="R312" s="28">
        <f ca="1">IF($D312&gt;$D$8,"",INDIRECT(ADDRESS(ROW(Entrées!$C$37)+($D312-1)*24+R$11,COLUMN(Entrées!$C$37)+($C312-1),4,TRUE,"Entrées")))</f>
        <v>1227.5</v>
      </c>
      <c r="S312" s="28">
        <f ca="1">IF($D312&gt;$D$8,"",INDIRECT(ADDRESS(ROW(Entrées!$C$37)+($D312-1)*24+S$11,COLUMN(Entrées!$C$37)+($C312-1),4,TRUE,"Entrées")))</f>
        <v>1151.5</v>
      </c>
      <c r="T312" s="28">
        <f ca="1">IF($D312&gt;$D$8,"",INDIRECT(ADDRESS(ROW(Entrées!$C$37)+($D312-1)*24+T$11,COLUMN(Entrées!$C$37)+($C312-1),4,TRUE,"Entrées")))</f>
        <v>1060.5</v>
      </c>
      <c r="U312" s="28">
        <f ca="1">IF($D312&gt;$D$8,"",INDIRECT(ADDRESS(ROW(Entrées!$C$37)+($D312-1)*24+U$11,COLUMN(Entrées!$C$37)+($C312-1),4,TRUE,"Entrées")))</f>
        <v>896.5</v>
      </c>
      <c r="V312" s="28">
        <f ca="1">IF($D312&gt;$D$8,"",INDIRECT(ADDRESS(ROW(Entrées!$C$37)+($D312-1)*24+V$11,COLUMN(Entrées!$C$37)+($C312-1),4,TRUE,"Entrées")))</f>
        <v>609.5</v>
      </c>
      <c r="W312" s="28">
        <f ca="1">IF($D312&gt;$D$8,"",INDIRECT(ADDRESS(ROW(Entrées!$C$37)+($D312-1)*24+W$11,COLUMN(Entrées!$C$37)+($C312-1),4,TRUE,"Entrées")))</f>
        <v>397.5</v>
      </c>
      <c r="X312" s="28">
        <f ca="1">IF($D312&gt;$D$8,"",INDIRECT(ADDRESS(ROW(Entrées!$C$37)+($D312-1)*24+X$11,COLUMN(Entrées!$C$37)+($C312-1),4,TRUE,"Entrées")))</f>
        <v>162</v>
      </c>
      <c r="Y312" s="28">
        <f ca="1">IF($D312&gt;$D$8,"",INDIRECT(ADDRESS(ROW(Entrées!$C$37)+($D312-1)*24+Y$11,COLUMN(Entrées!$C$37)+($C312-1),4,TRUE,"Entrées")))</f>
        <v>13.5</v>
      </c>
      <c r="Z312" s="28">
        <f ca="1">IF($D312&gt;$D$8,"",INDIRECT(ADDRESS(ROW(Entrées!$C$37)+($D312-1)*24+Z$11,COLUMN(Entrées!$C$37)+($C312-1),4,TRUE,"Entrées")))</f>
        <v>0</v>
      </c>
      <c r="AA312" s="28">
        <f ca="1">IF($D312&gt;$D$8,"",INDIRECT(ADDRESS(ROW(Entrées!$C$37)+($D312-1)*24+AA$11,COLUMN(Entrées!$C$37)+($C312-1),4,TRUE,"Entrées")))</f>
        <v>0</v>
      </c>
      <c r="AB312" s="28">
        <f ca="1">IF($D312&gt;$D$8,"",INDIRECT(ADDRESS(ROW(Entrées!$C$37)+($D312-1)*24+AB$11,COLUMN(Entrées!$C$37)+($C312-1),4,TRUE,"Entrées")))</f>
        <v>0</v>
      </c>
      <c r="AC312" s="11"/>
      <c r="AD312" s="40">
        <f t="shared" ca="1" si="363"/>
        <v>366.97916666666669</v>
      </c>
      <c r="AE312" s="40">
        <f t="shared" ca="1" si="366"/>
        <v>1227.5</v>
      </c>
      <c r="AF312" s="40">
        <f t="shared" ca="1" si="367"/>
        <v>0</v>
      </c>
      <c r="AG312" s="4"/>
      <c r="AH312" s="11">
        <f>Entrées!A339</f>
        <v>13</v>
      </c>
      <c r="AI312" s="13">
        <f>Entrées!B339</f>
        <v>14</v>
      </c>
      <c r="AJ312" s="31">
        <f t="shared" ca="1" si="328"/>
        <v>55625.834722222207</v>
      </c>
      <c r="AK312" s="31">
        <f t="shared" ca="1" si="304"/>
        <v>55155.277777777781</v>
      </c>
      <c r="AL312" s="31">
        <f t="shared" ca="1" si="305"/>
        <v>55132.569444444431</v>
      </c>
      <c r="AM312" s="31">
        <f t="shared" ca="1" si="306"/>
        <v>439.35972222222233</v>
      </c>
      <c r="AN312" s="31">
        <f t="shared" ca="1" si="307"/>
        <v>2143.2847222222222</v>
      </c>
      <c r="AO312" s="31">
        <f t="shared" ca="1" si="308"/>
        <v>1711.4715277777773</v>
      </c>
      <c r="AP312" s="31">
        <f t="shared" ca="1" si="309"/>
        <v>43686.806944444448</v>
      </c>
      <c r="AQ312" s="31">
        <f t="shared" ca="1" si="310"/>
        <v>2048.2006944444447</v>
      </c>
      <c r="AR312" s="31">
        <f t="shared" ca="1" si="311"/>
        <v>467.57708333333329</v>
      </c>
      <c r="AS312" s="31">
        <f t="shared" ca="1" si="312"/>
        <v>9872.0041666666693</v>
      </c>
      <c r="AT312" s="31">
        <f t="shared" ca="1" si="313"/>
        <v>-752.91041666666672</v>
      </c>
      <c r="AU312" s="31">
        <f t="shared" ca="1" si="314"/>
        <v>580.30277777777769</v>
      </c>
      <c r="AV312" s="31">
        <f t="shared" ca="1" si="315"/>
        <v>-4570.3041666666659</v>
      </c>
      <c r="AW312" s="31">
        <f t="shared" ca="1" si="316"/>
        <v>53.39583333333335</v>
      </c>
      <c r="AX312" s="31">
        <f t="shared" ca="1" si="317"/>
        <v>1401.9361111111111</v>
      </c>
      <c r="AY312" s="31">
        <f t="shared" ca="1" si="318"/>
        <v>-1132.0805555555555</v>
      </c>
      <c r="AZ312" s="31">
        <f t="shared" ca="1" si="319"/>
        <v>-2177.1819444444441</v>
      </c>
      <c r="BA312" s="31">
        <f t="shared" ca="1" si="320"/>
        <v>644.8125</v>
      </c>
      <c r="BB312" s="31">
        <f t="shared" ca="1" si="321"/>
        <v>-1410.101388888889</v>
      </c>
      <c r="BC312" s="31">
        <f t="shared" ca="1" si="322"/>
        <v>-1800.2902777777781</v>
      </c>
      <c r="BD312" s="11"/>
      <c r="BE312" s="4"/>
      <c r="BF312" s="11">
        <f t="shared" si="323"/>
        <v>13</v>
      </c>
      <c r="BG312" s="11">
        <f t="shared" si="336"/>
        <v>14</v>
      </c>
      <c r="BH312" s="32">
        <f>IF($BF312&gt;$Y$7,"",IF(AND($BF312=$Y$7,$BG312=23),"",Entrées!C340-Entrées!C339))</f>
        <v>-2573</v>
      </c>
      <c r="BI312" s="32">
        <f>IF($BF312&gt;$Y$7,"",IF(AND($BF312=$Y$7,$BG312=23),"",Entrées!D340-Entrées!D339))</f>
        <v>-2937.5</v>
      </c>
      <c r="BJ312" s="32">
        <f>IF($BF312&gt;$Y$7,"",IF(AND($BF312=$Y$7,$BG312=23),"",Entrées!E340-Entrées!E339))</f>
        <v>-2700</v>
      </c>
      <c r="BK312" s="32">
        <f>IF($BF312&gt;$Y$7,"",IF(AND($BF312=$Y$7,$BG312=23),"",Entrées!F340-Entrées!F339))</f>
        <v>0.5</v>
      </c>
      <c r="BL312" s="32">
        <f>IF($BF312&gt;$Y$7,"",IF(AND($BF312=$Y$7,$BG312=23),"",Entrées!G340-Entrées!G339))</f>
        <v>-27</v>
      </c>
      <c r="BM312" s="32">
        <f>IF($BF312&gt;$Y$7,"",IF(AND($BF312=$Y$7,$BG312=23),"",Entrées!H340-Entrées!H339))</f>
        <v>-2.5</v>
      </c>
      <c r="BN312" s="32">
        <f>IF($BF312&gt;$Y$7,"",IF(AND($BF312=$Y$7,$BG312=23),"",Entrées!I340-Entrées!I339))</f>
        <v>-238.5</v>
      </c>
      <c r="BO312" s="32">
        <f>IF($BF312&gt;$Y$7,"",IF(AND($BF312=$Y$7,$BG312=23),"",Entrées!J340-Entrées!J339))</f>
        <v>-5</v>
      </c>
      <c r="BP312" s="32">
        <f>IF($BF312&gt;$Y$7,"",IF(AND($BF312=$Y$7,$BG312=23),"",Entrées!K340-Entrées!K339))</f>
        <v>-75</v>
      </c>
      <c r="BQ312" s="32">
        <f>IF($BF312&gt;$Y$7,"",IF(AND($BF312=$Y$7,$BG312=23),"",Entrées!L340-Entrées!L339))</f>
        <v>-402.5</v>
      </c>
      <c r="BR312" s="32">
        <f>IF($BF312&gt;$Y$7,"",IF(AND($BF312=$Y$7,$BG312=23),"",Entrées!M340-Entrées!M339))</f>
        <v>-1010.5</v>
      </c>
      <c r="BS312" s="32">
        <f>IF($BF312&gt;$Y$7,"",IF(AND($BF312=$Y$7,$BG312=23),"",Entrées!N340-Entrées!N339))</f>
        <v>0.5</v>
      </c>
      <c r="BT312" s="32">
        <f>IF($BF312&gt;$Y$7,"",IF(AND($BF312=$Y$7,$BG312=23),"",Entrées!O340-Entrées!O339))</f>
        <v>-813.5</v>
      </c>
      <c r="BU312" s="32">
        <f>IF($BF312&gt;$Y$7,"",IF(AND($BF312=$Y$7,$BG312=23),"",Entrées!P340-Entrées!P339))</f>
        <v>0</v>
      </c>
      <c r="BV312" s="32">
        <f>IF($BF312&gt;$Y$7,"",IF(AND($BF312=$Y$7,$BG312=23),"",Entrées!Q340-Entrées!Q339))</f>
        <v>-375</v>
      </c>
      <c r="BW312" s="32">
        <f>IF($BF312&gt;$Y$7,"",IF(AND($BF312=$Y$7,$BG312=23),"",Entrées!R340-Entrées!R339))</f>
        <v>0</v>
      </c>
      <c r="BX312" s="32">
        <f>IF($BF312&gt;$Y$7,"",IF(AND($BF312=$Y$7,$BG312=23),"",Entrées!S340-Entrées!S339))</f>
        <v>0</v>
      </c>
      <c r="BY312" s="32">
        <f>IF($BF312&gt;$Y$7,"",IF(AND($BF312=$Y$7,$BG312=23),"",Entrées!T340-Entrées!T339))</f>
        <v>-49</v>
      </c>
      <c r="BZ312" s="32">
        <f>IF($BF312&gt;$Y$7,"",IF(AND($BF312=$Y$7,$BG312=23),"",Entrées!U340-Entrées!U339))</f>
        <v>-55</v>
      </c>
      <c r="CA312" s="32">
        <f>IF($BF312&gt;$Y$7,"",IF(AND($BF312=$Y$7,$BG312=23),"",Entrées!V340-Entrées!V339))</f>
        <v>-252</v>
      </c>
      <c r="CB312" s="4"/>
      <c r="CC312" s="4"/>
      <c r="CD312" s="33">
        <f>IF($BF312&lt;=$Y$7,Entrées!J339/CD$2,"")</f>
        <v>0.3936842105263158</v>
      </c>
      <c r="CE312" s="33">
        <f>IF($BF312&lt;=$Y$7,Entrées!K339/CE$2,"")</f>
        <v>0.43940476190476191</v>
      </c>
      <c r="CF312" s="11">
        <f t="shared" si="324"/>
        <v>7600</v>
      </c>
      <c r="CG312" s="11">
        <f t="shared" si="325"/>
        <v>4200</v>
      </c>
      <c r="CH312" s="52">
        <f t="shared" si="326"/>
        <v>0.26950009137426939</v>
      </c>
      <c r="CI312" s="52">
        <f t="shared" si="327"/>
        <v>0.11132787698412699</v>
      </c>
      <c r="CK312" s="11"/>
      <c r="CL312" s="4"/>
      <c r="CM312" s="11"/>
      <c r="CN312" s="11"/>
      <c r="CO312" s="4"/>
    </row>
    <row r="313" spans="2:93">
      <c r="B313" s="11">
        <f t="shared" si="364"/>
        <v>4200</v>
      </c>
      <c r="C313" s="11">
        <f t="shared" si="368"/>
        <v>9</v>
      </c>
      <c r="D313" s="27">
        <f t="shared" si="365"/>
        <v>6</v>
      </c>
      <c r="E313" s="28">
        <f ca="1">IF($D313&gt;$D$8,"",INDIRECT(ADDRESS(ROW(Entrées!$C$37)+($D313-1)*24+E$11,COLUMN(Entrées!$C$37)+($C313-1),4,TRUE,"Entrées")))</f>
        <v>0</v>
      </c>
      <c r="F313" s="28">
        <f ca="1">IF($D313&gt;$D$8,"",INDIRECT(ADDRESS(ROW(Entrées!$C$37)+($D313-1)*24+F$11,COLUMN(Entrées!$C$37)+($C313-1),4,TRUE,"Entrées")))</f>
        <v>0</v>
      </c>
      <c r="G313" s="28">
        <f ca="1">IF($D313&gt;$D$8,"",INDIRECT(ADDRESS(ROW(Entrées!$C$37)+($D313-1)*24+G$11,COLUMN(Entrées!$C$37)+($C313-1),4,TRUE,"Entrées")))</f>
        <v>0</v>
      </c>
      <c r="H313" s="28">
        <f ca="1">IF($D313&gt;$D$8,"",INDIRECT(ADDRESS(ROW(Entrées!$C$37)+($D313-1)*24+H$11,COLUMN(Entrées!$C$37)+($C313-1),4,TRUE,"Entrées")))</f>
        <v>0</v>
      </c>
      <c r="I313" s="28">
        <f ca="1">IF($D313&gt;$D$8,"",INDIRECT(ADDRESS(ROW(Entrées!$C$37)+($D313-1)*24+I$11,COLUMN(Entrées!$C$37)+($C313-1),4,TRUE,"Entrées")))</f>
        <v>0</v>
      </c>
      <c r="J313" s="28">
        <f ca="1">IF($D313&gt;$D$8,"",INDIRECT(ADDRESS(ROW(Entrées!$C$37)+($D313-1)*24+J$11,COLUMN(Entrées!$C$37)+($C313-1),4,TRUE,"Entrées")))</f>
        <v>0</v>
      </c>
      <c r="K313" s="28">
        <f ca="1">IF($D313&gt;$D$8,"",INDIRECT(ADDRESS(ROW(Entrées!$C$37)+($D313-1)*24+K$11,COLUMN(Entrées!$C$37)+($C313-1),4,TRUE,"Entrées")))</f>
        <v>0</v>
      </c>
      <c r="L313" s="28">
        <f ca="1">IF($D313&gt;$D$8,"",INDIRECT(ADDRESS(ROW(Entrées!$C$37)+($D313-1)*24+L$11,COLUMN(Entrées!$C$37)+($C313-1),4,TRUE,"Entrées")))</f>
        <v>1</v>
      </c>
      <c r="M313" s="28">
        <f ca="1">IF($D313&gt;$D$8,"",INDIRECT(ADDRESS(ROW(Entrées!$C$37)+($D313-1)*24+M$11,COLUMN(Entrées!$C$37)+($C313-1),4,TRUE,"Entrées")))</f>
        <v>53.5</v>
      </c>
      <c r="N313" s="28">
        <f ca="1">IF($D313&gt;$D$8,"",INDIRECT(ADDRESS(ROW(Entrées!$C$37)+($D313-1)*24+N$11,COLUMN(Entrées!$C$37)+($C313-1),4,TRUE,"Entrées")))</f>
        <v>217.5</v>
      </c>
      <c r="O313" s="28">
        <f ca="1">IF($D313&gt;$D$8,"",INDIRECT(ADDRESS(ROW(Entrées!$C$37)+($D313-1)*24+O$11,COLUMN(Entrées!$C$37)+($C313-1),4,TRUE,"Entrées")))</f>
        <v>442</v>
      </c>
      <c r="P313" s="28">
        <f ca="1">IF($D313&gt;$D$8,"",INDIRECT(ADDRESS(ROW(Entrées!$C$37)+($D313-1)*24+P$11,COLUMN(Entrées!$C$37)+($C313-1),4,TRUE,"Entrées")))</f>
        <v>655.5</v>
      </c>
      <c r="Q313" s="28">
        <f ca="1">IF($D313&gt;$D$8,"",INDIRECT(ADDRESS(ROW(Entrées!$C$37)+($D313-1)*24+Q$11,COLUMN(Entrées!$C$37)+($C313-1),4,TRUE,"Entrées")))</f>
        <v>751</v>
      </c>
      <c r="R313" s="28">
        <f ca="1">IF($D313&gt;$D$8,"",INDIRECT(ADDRESS(ROW(Entrées!$C$37)+($D313-1)*24+R$11,COLUMN(Entrées!$C$37)+($C313-1),4,TRUE,"Entrées")))</f>
        <v>803.5</v>
      </c>
      <c r="S313" s="28">
        <f ca="1">IF($D313&gt;$D$8,"",INDIRECT(ADDRESS(ROW(Entrées!$C$37)+($D313-1)*24+S$11,COLUMN(Entrées!$C$37)+($C313-1),4,TRUE,"Entrées")))</f>
        <v>776</v>
      </c>
      <c r="T313" s="28">
        <f ca="1">IF($D313&gt;$D$8,"",INDIRECT(ADDRESS(ROW(Entrées!$C$37)+($D313-1)*24+T$11,COLUMN(Entrées!$C$37)+($C313-1),4,TRUE,"Entrées")))</f>
        <v>662</v>
      </c>
      <c r="U313" s="28">
        <f ca="1">IF($D313&gt;$D$8,"",INDIRECT(ADDRESS(ROW(Entrées!$C$37)+($D313-1)*24+U$11,COLUMN(Entrées!$C$37)+($C313-1),4,TRUE,"Entrées")))</f>
        <v>582</v>
      </c>
      <c r="V313" s="28">
        <f ca="1">IF($D313&gt;$D$8,"",INDIRECT(ADDRESS(ROW(Entrées!$C$37)+($D313-1)*24+V$11,COLUMN(Entrées!$C$37)+($C313-1),4,TRUE,"Entrées")))</f>
        <v>416</v>
      </c>
      <c r="W313" s="28">
        <f ca="1">IF($D313&gt;$D$8,"",INDIRECT(ADDRESS(ROW(Entrées!$C$37)+($D313-1)*24+W$11,COLUMN(Entrées!$C$37)+($C313-1),4,TRUE,"Entrées")))</f>
        <v>248.5</v>
      </c>
      <c r="X313" s="28">
        <f ca="1">IF($D313&gt;$D$8,"",INDIRECT(ADDRESS(ROW(Entrées!$C$37)+($D313-1)*24+X$11,COLUMN(Entrées!$C$37)+($C313-1),4,TRUE,"Entrées")))</f>
        <v>97.5</v>
      </c>
      <c r="Y313" s="28">
        <f ca="1">IF($D313&gt;$D$8,"",INDIRECT(ADDRESS(ROW(Entrées!$C$37)+($D313-1)*24+Y$11,COLUMN(Entrées!$C$37)+($C313-1),4,TRUE,"Entrées")))</f>
        <v>10</v>
      </c>
      <c r="Z313" s="28">
        <f ca="1">IF($D313&gt;$D$8,"",INDIRECT(ADDRESS(ROW(Entrées!$C$37)+($D313-1)*24+Z$11,COLUMN(Entrées!$C$37)+($C313-1),4,TRUE,"Entrées")))</f>
        <v>0</v>
      </c>
      <c r="AA313" s="28">
        <f ca="1">IF($D313&gt;$D$8,"",INDIRECT(ADDRESS(ROW(Entrées!$C$37)+($D313-1)*24+AA$11,COLUMN(Entrées!$C$37)+($C313-1),4,TRUE,"Entrées")))</f>
        <v>0</v>
      </c>
      <c r="AB313" s="28">
        <f ca="1">IF($D313&gt;$D$8,"",INDIRECT(ADDRESS(ROW(Entrées!$C$37)+($D313-1)*24+AB$11,COLUMN(Entrées!$C$37)+($C313-1),4,TRUE,"Entrées")))</f>
        <v>0</v>
      </c>
      <c r="AC313" s="11"/>
      <c r="AD313" s="40">
        <f t="shared" ca="1" si="363"/>
        <v>238.16666666666666</v>
      </c>
      <c r="AE313" s="40">
        <f t="shared" ca="1" si="366"/>
        <v>803.5</v>
      </c>
      <c r="AF313" s="40">
        <f t="shared" ca="1" si="367"/>
        <v>0</v>
      </c>
      <c r="AG313" s="4"/>
      <c r="AH313" s="11">
        <f>Entrées!A340</f>
        <v>13</v>
      </c>
      <c r="AI313" s="13">
        <f>Entrées!B340</f>
        <v>15</v>
      </c>
      <c r="AJ313" s="31">
        <f t="shared" ca="1" si="328"/>
        <v>55625.834722222207</v>
      </c>
      <c r="AK313" s="31">
        <f t="shared" ca="1" si="304"/>
        <v>55155.277777777781</v>
      </c>
      <c r="AL313" s="31">
        <f t="shared" ca="1" si="305"/>
        <v>55132.569444444431</v>
      </c>
      <c r="AM313" s="31">
        <f t="shared" ca="1" si="306"/>
        <v>439.35972222222233</v>
      </c>
      <c r="AN313" s="31">
        <f t="shared" ca="1" si="307"/>
        <v>2143.2847222222222</v>
      </c>
      <c r="AO313" s="31">
        <f t="shared" ca="1" si="308"/>
        <v>1711.4715277777773</v>
      </c>
      <c r="AP313" s="31">
        <f t="shared" ca="1" si="309"/>
        <v>43686.806944444448</v>
      </c>
      <c r="AQ313" s="31">
        <f t="shared" ca="1" si="310"/>
        <v>2048.2006944444447</v>
      </c>
      <c r="AR313" s="31">
        <f t="shared" ca="1" si="311"/>
        <v>467.57708333333329</v>
      </c>
      <c r="AS313" s="31">
        <f t="shared" ca="1" si="312"/>
        <v>9872.0041666666693</v>
      </c>
      <c r="AT313" s="31">
        <f t="shared" ca="1" si="313"/>
        <v>-752.91041666666672</v>
      </c>
      <c r="AU313" s="31">
        <f t="shared" ca="1" si="314"/>
        <v>580.30277777777769</v>
      </c>
      <c r="AV313" s="31">
        <f t="shared" ca="1" si="315"/>
        <v>-4570.3041666666659</v>
      </c>
      <c r="AW313" s="31">
        <f t="shared" ca="1" si="316"/>
        <v>53.39583333333335</v>
      </c>
      <c r="AX313" s="31">
        <f t="shared" ca="1" si="317"/>
        <v>1401.9361111111111</v>
      </c>
      <c r="AY313" s="31">
        <f t="shared" ca="1" si="318"/>
        <v>-1132.0805555555555</v>
      </c>
      <c r="AZ313" s="31">
        <f t="shared" ca="1" si="319"/>
        <v>-2177.1819444444441</v>
      </c>
      <c r="BA313" s="31">
        <f t="shared" ca="1" si="320"/>
        <v>644.8125</v>
      </c>
      <c r="BB313" s="31">
        <f t="shared" ca="1" si="321"/>
        <v>-1410.101388888889</v>
      </c>
      <c r="BC313" s="31">
        <f t="shared" ca="1" si="322"/>
        <v>-1800.2902777777781</v>
      </c>
      <c r="BD313" s="11"/>
      <c r="BE313" s="4"/>
      <c r="BF313" s="11">
        <f t="shared" si="323"/>
        <v>13</v>
      </c>
      <c r="BG313" s="11">
        <f t="shared" si="336"/>
        <v>15</v>
      </c>
      <c r="BH313" s="32">
        <f>IF($BF313&gt;$Y$7,"",IF(AND($BF313=$Y$7,$BG313=23),"",Entrées!C341-Entrées!C340))</f>
        <v>-1841.5</v>
      </c>
      <c r="BI313" s="32">
        <f>IF($BF313&gt;$Y$7,"",IF(AND($BF313=$Y$7,$BG313=23),"",Entrées!D341-Entrées!D340))</f>
        <v>-2425</v>
      </c>
      <c r="BJ313" s="32">
        <f>IF($BF313&gt;$Y$7,"",IF(AND($BF313=$Y$7,$BG313=23),"",Entrées!E341-Entrées!E340))</f>
        <v>-2225</v>
      </c>
      <c r="BK313" s="32">
        <f>IF($BF313&gt;$Y$7,"",IF(AND($BF313=$Y$7,$BG313=23),"",Entrées!F341-Entrées!F340))</f>
        <v>0</v>
      </c>
      <c r="BL313" s="32">
        <f>IF($BF313&gt;$Y$7,"",IF(AND($BF313=$Y$7,$BG313=23),"",Entrées!G341-Entrées!G340))</f>
        <v>20</v>
      </c>
      <c r="BM313" s="32">
        <f>IF($BF313&gt;$Y$7,"",IF(AND($BF313=$Y$7,$BG313=23),"",Entrées!H341-Entrées!H340))</f>
        <v>34</v>
      </c>
      <c r="BN313" s="32">
        <f>IF($BF313&gt;$Y$7,"",IF(AND($BF313=$Y$7,$BG313=23),"",Entrées!I341-Entrées!I340))</f>
        <v>-680.5</v>
      </c>
      <c r="BO313" s="32">
        <f>IF($BF313&gt;$Y$7,"",IF(AND($BF313=$Y$7,$BG313=23),"",Entrées!J341-Entrées!J340))</f>
        <v>38.5</v>
      </c>
      <c r="BP313" s="32">
        <f>IF($BF313&gt;$Y$7,"",IF(AND($BF313=$Y$7,$BG313=23),"",Entrées!K341-Entrées!K340))</f>
        <v>-224.5</v>
      </c>
      <c r="BQ313" s="32">
        <f>IF($BF313&gt;$Y$7,"",IF(AND($BF313=$Y$7,$BG313=23),"",Entrées!L341-Entrées!L340))</f>
        <v>-2</v>
      </c>
      <c r="BR313" s="32">
        <f>IF($BF313&gt;$Y$7,"",IF(AND($BF313=$Y$7,$BG313=23),"",Entrées!M341-Entrées!M340))</f>
        <v>-408</v>
      </c>
      <c r="BS313" s="32">
        <f>IF($BF313&gt;$Y$7,"",IF(AND($BF313=$Y$7,$BG313=23),"",Entrées!N341-Entrées!N340))</f>
        <v>-2.5</v>
      </c>
      <c r="BT313" s="32">
        <f>IF($BF313&gt;$Y$7,"",IF(AND($BF313=$Y$7,$BG313=23),"",Entrées!O341-Entrées!O340))</f>
        <v>-617</v>
      </c>
      <c r="BU313" s="32">
        <f>IF($BF313&gt;$Y$7,"",IF(AND($BF313=$Y$7,$BG313=23),"",Entrées!P341-Entrées!P340))</f>
        <v>1</v>
      </c>
      <c r="BV313" s="32">
        <f>IF($BF313&gt;$Y$7,"",IF(AND($BF313=$Y$7,$BG313=23),"",Entrées!Q341-Entrées!Q340))</f>
        <v>-826</v>
      </c>
      <c r="BW313" s="32">
        <f>IF($BF313&gt;$Y$7,"",IF(AND($BF313=$Y$7,$BG313=23),"",Entrées!R341-Entrées!R340))</f>
        <v>0</v>
      </c>
      <c r="BX313" s="32">
        <f>IF($BF313&gt;$Y$7,"",IF(AND($BF313=$Y$7,$BG313=23),"",Entrées!S341-Entrées!S340))</f>
        <v>0</v>
      </c>
      <c r="BY313" s="32">
        <f>IF($BF313&gt;$Y$7,"",IF(AND($BF313=$Y$7,$BG313=23),"",Entrées!T341-Entrées!T340))</f>
        <v>49</v>
      </c>
      <c r="BZ313" s="32">
        <f>IF($BF313&gt;$Y$7,"",IF(AND($BF313=$Y$7,$BG313=23),"",Entrées!U341-Entrées!U340))</f>
        <v>0</v>
      </c>
      <c r="CA313" s="32">
        <f>IF($BF313&gt;$Y$7,"",IF(AND($BF313=$Y$7,$BG313=23),"",Entrées!V341-Entrées!V340))</f>
        <v>-21</v>
      </c>
      <c r="CB313" s="4"/>
      <c r="CC313" s="4"/>
      <c r="CD313" s="33">
        <f>IF($BF313&lt;=$Y$7,Entrées!J340/CD$2,"")</f>
        <v>0.39302631578947367</v>
      </c>
      <c r="CE313" s="33">
        <f>IF($BF313&lt;=$Y$7,Entrées!K340/CE$2,"")</f>
        <v>0.42154761904761906</v>
      </c>
      <c r="CF313" s="11">
        <f t="shared" si="324"/>
        <v>7600</v>
      </c>
      <c r="CG313" s="11">
        <f t="shared" si="325"/>
        <v>4200</v>
      </c>
      <c r="CH313" s="52">
        <f t="shared" si="326"/>
        <v>0.26950009137426939</v>
      </c>
      <c r="CI313" s="52">
        <f t="shared" si="327"/>
        <v>0.11132787698412699</v>
      </c>
      <c r="CK313" s="11"/>
      <c r="CL313" s="4"/>
      <c r="CM313" s="11"/>
      <c r="CN313" s="11"/>
      <c r="CO313" s="4"/>
    </row>
    <row r="314" spans="2:93">
      <c r="B314" s="11">
        <f t="shared" si="364"/>
        <v>4200</v>
      </c>
      <c r="C314" s="11">
        <f t="shared" si="368"/>
        <v>9</v>
      </c>
      <c r="D314" s="27">
        <f t="shared" si="365"/>
        <v>7</v>
      </c>
      <c r="E314" s="28">
        <f ca="1">IF($D314&gt;$D$8,"",INDIRECT(ADDRESS(ROW(Entrées!$C$37)+($D314-1)*24+E$11,COLUMN(Entrées!$C$37)+($C314-1),4,TRUE,"Entrées")))</f>
        <v>0</v>
      </c>
      <c r="F314" s="28">
        <f ca="1">IF($D314&gt;$D$8,"",INDIRECT(ADDRESS(ROW(Entrées!$C$37)+($D314-1)*24+F$11,COLUMN(Entrées!$C$37)+($C314-1),4,TRUE,"Entrées")))</f>
        <v>0</v>
      </c>
      <c r="G314" s="28">
        <f ca="1">IF($D314&gt;$D$8,"",INDIRECT(ADDRESS(ROW(Entrées!$C$37)+($D314-1)*24+G$11,COLUMN(Entrées!$C$37)+($C314-1),4,TRUE,"Entrées")))</f>
        <v>0</v>
      </c>
      <c r="H314" s="28">
        <f ca="1">IF($D314&gt;$D$8,"",INDIRECT(ADDRESS(ROW(Entrées!$C$37)+($D314-1)*24+H$11,COLUMN(Entrées!$C$37)+($C314-1),4,TRUE,"Entrées")))</f>
        <v>0</v>
      </c>
      <c r="I314" s="28">
        <f ca="1">IF($D314&gt;$D$8,"",INDIRECT(ADDRESS(ROW(Entrées!$C$37)+($D314-1)*24+I$11,COLUMN(Entrées!$C$37)+($C314-1),4,TRUE,"Entrées")))</f>
        <v>0</v>
      </c>
      <c r="J314" s="28">
        <f ca="1">IF($D314&gt;$D$8,"",INDIRECT(ADDRESS(ROW(Entrées!$C$37)+($D314-1)*24+J$11,COLUMN(Entrées!$C$37)+($C314-1),4,TRUE,"Entrées")))</f>
        <v>0</v>
      </c>
      <c r="K314" s="28">
        <f ca="1">IF($D314&gt;$D$8,"",INDIRECT(ADDRESS(ROW(Entrées!$C$37)+($D314-1)*24+K$11,COLUMN(Entrées!$C$37)+($C314-1),4,TRUE,"Entrées")))</f>
        <v>0</v>
      </c>
      <c r="L314" s="28">
        <f ca="1">IF($D314&gt;$D$8,"",INDIRECT(ADDRESS(ROW(Entrées!$C$37)+($D314-1)*24+L$11,COLUMN(Entrées!$C$37)+($C314-1),4,TRUE,"Entrées")))</f>
        <v>1</v>
      </c>
      <c r="M314" s="28">
        <f ca="1">IF($D314&gt;$D$8,"",INDIRECT(ADDRESS(ROW(Entrées!$C$37)+($D314-1)*24+M$11,COLUMN(Entrées!$C$37)+($C314-1),4,TRUE,"Entrées")))</f>
        <v>101</v>
      </c>
      <c r="N314" s="28">
        <f ca="1">IF($D314&gt;$D$8,"",INDIRECT(ADDRESS(ROW(Entrées!$C$37)+($D314-1)*24+N$11,COLUMN(Entrées!$C$37)+($C314-1),4,TRUE,"Entrées")))</f>
        <v>408.5</v>
      </c>
      <c r="O314" s="28">
        <f ca="1">IF($D314&gt;$D$8,"",INDIRECT(ADDRESS(ROW(Entrées!$C$37)+($D314-1)*24+O$11,COLUMN(Entrées!$C$37)+($C314-1),4,TRUE,"Entrées")))</f>
        <v>851.5</v>
      </c>
      <c r="P314" s="28">
        <f ca="1">IF($D314&gt;$D$8,"",INDIRECT(ADDRESS(ROW(Entrées!$C$37)+($D314-1)*24+P$11,COLUMN(Entrées!$C$37)+($C314-1),4,TRUE,"Entrées")))</f>
        <v>1267.5</v>
      </c>
      <c r="Q314" s="28">
        <f ca="1">IF($D314&gt;$D$8,"",INDIRECT(ADDRESS(ROW(Entrées!$C$37)+($D314-1)*24+Q$11,COLUMN(Entrées!$C$37)+($C314-1),4,TRUE,"Entrées")))</f>
        <v>1569</v>
      </c>
      <c r="R314" s="28">
        <f ca="1">IF($D314&gt;$D$8,"",INDIRECT(ADDRESS(ROW(Entrées!$C$37)+($D314-1)*24+R$11,COLUMN(Entrées!$C$37)+($C314-1),4,TRUE,"Entrées")))</f>
        <v>1667</v>
      </c>
      <c r="S314" s="28">
        <f ca="1">IF($D314&gt;$D$8,"",INDIRECT(ADDRESS(ROW(Entrées!$C$37)+($D314-1)*24+S$11,COLUMN(Entrées!$C$37)+($C314-1),4,TRUE,"Entrées")))</f>
        <v>1719.5</v>
      </c>
      <c r="T314" s="28">
        <f ca="1">IF($D314&gt;$D$8,"",INDIRECT(ADDRESS(ROW(Entrées!$C$37)+($D314-1)*24+T$11,COLUMN(Entrées!$C$37)+($C314-1),4,TRUE,"Entrées")))</f>
        <v>1740</v>
      </c>
      <c r="U314" s="28">
        <f ca="1">IF($D314&gt;$D$8,"",INDIRECT(ADDRESS(ROW(Entrées!$C$37)+($D314-1)*24+U$11,COLUMN(Entrées!$C$37)+($C314-1),4,TRUE,"Entrées")))</f>
        <v>1461.5</v>
      </c>
      <c r="V314" s="28">
        <f ca="1">IF($D314&gt;$D$8,"",INDIRECT(ADDRESS(ROW(Entrées!$C$37)+($D314-1)*24+V$11,COLUMN(Entrées!$C$37)+($C314-1),4,TRUE,"Entrées")))</f>
        <v>1050</v>
      </c>
      <c r="W314" s="28">
        <f ca="1">IF($D314&gt;$D$8,"",INDIRECT(ADDRESS(ROW(Entrées!$C$37)+($D314-1)*24+W$11,COLUMN(Entrées!$C$37)+($C314-1),4,TRUE,"Entrées")))</f>
        <v>598.5</v>
      </c>
      <c r="X314" s="28">
        <f ca="1">IF($D314&gt;$D$8,"",INDIRECT(ADDRESS(ROW(Entrées!$C$37)+($D314-1)*24+X$11,COLUMN(Entrées!$C$37)+($C314-1),4,TRUE,"Entrées")))</f>
        <v>209</v>
      </c>
      <c r="Y314" s="28">
        <f ca="1">IF($D314&gt;$D$8,"",INDIRECT(ADDRESS(ROW(Entrées!$C$37)+($D314-1)*24+Y$11,COLUMN(Entrées!$C$37)+($C314-1),4,TRUE,"Entrées")))</f>
        <v>22.5</v>
      </c>
      <c r="Z314" s="28">
        <f ca="1">IF($D314&gt;$D$8,"",INDIRECT(ADDRESS(ROW(Entrées!$C$37)+($D314-1)*24+Z$11,COLUMN(Entrées!$C$37)+($C314-1),4,TRUE,"Entrées")))</f>
        <v>0</v>
      </c>
      <c r="AA314" s="28">
        <f ca="1">IF($D314&gt;$D$8,"",INDIRECT(ADDRESS(ROW(Entrées!$C$37)+($D314-1)*24+AA$11,COLUMN(Entrées!$C$37)+($C314-1),4,TRUE,"Entrées")))</f>
        <v>0</v>
      </c>
      <c r="AB314" s="28">
        <f ca="1">IF($D314&gt;$D$8,"",INDIRECT(ADDRESS(ROW(Entrées!$C$37)+($D314-1)*24+AB$11,COLUMN(Entrées!$C$37)+($C314-1),4,TRUE,"Entrées")))</f>
        <v>0</v>
      </c>
      <c r="AC314" s="11"/>
      <c r="AD314" s="40">
        <f t="shared" ca="1" si="363"/>
        <v>527.77083333333337</v>
      </c>
      <c r="AE314" s="40">
        <f t="shared" ca="1" si="366"/>
        <v>1740</v>
      </c>
      <c r="AF314" s="40">
        <f t="shared" ca="1" si="367"/>
        <v>0</v>
      </c>
      <c r="AG314" s="4"/>
      <c r="AH314" s="11">
        <f>Entrées!A341</f>
        <v>13</v>
      </c>
      <c r="AI314" s="13">
        <f>Entrées!B341</f>
        <v>16</v>
      </c>
      <c r="AJ314" s="31">
        <f t="shared" ca="1" si="328"/>
        <v>55625.834722222207</v>
      </c>
      <c r="AK314" s="31">
        <f t="shared" ca="1" si="304"/>
        <v>55155.277777777781</v>
      </c>
      <c r="AL314" s="31">
        <f t="shared" ca="1" si="305"/>
        <v>55132.569444444431</v>
      </c>
      <c r="AM314" s="31">
        <f t="shared" ca="1" si="306"/>
        <v>439.35972222222233</v>
      </c>
      <c r="AN314" s="31">
        <f t="shared" ca="1" si="307"/>
        <v>2143.2847222222222</v>
      </c>
      <c r="AO314" s="31">
        <f t="shared" ca="1" si="308"/>
        <v>1711.4715277777773</v>
      </c>
      <c r="AP314" s="31">
        <f t="shared" ca="1" si="309"/>
        <v>43686.806944444448</v>
      </c>
      <c r="AQ314" s="31">
        <f t="shared" ca="1" si="310"/>
        <v>2048.2006944444447</v>
      </c>
      <c r="AR314" s="31">
        <f t="shared" ca="1" si="311"/>
        <v>467.57708333333329</v>
      </c>
      <c r="AS314" s="31">
        <f t="shared" ca="1" si="312"/>
        <v>9872.0041666666693</v>
      </c>
      <c r="AT314" s="31">
        <f t="shared" ca="1" si="313"/>
        <v>-752.91041666666672</v>
      </c>
      <c r="AU314" s="31">
        <f t="shared" ca="1" si="314"/>
        <v>580.30277777777769</v>
      </c>
      <c r="AV314" s="31">
        <f t="shared" ca="1" si="315"/>
        <v>-4570.3041666666659</v>
      </c>
      <c r="AW314" s="31">
        <f t="shared" ca="1" si="316"/>
        <v>53.39583333333335</v>
      </c>
      <c r="AX314" s="31">
        <f t="shared" ca="1" si="317"/>
        <v>1401.9361111111111</v>
      </c>
      <c r="AY314" s="31">
        <f t="shared" ca="1" si="318"/>
        <v>-1132.0805555555555</v>
      </c>
      <c r="AZ314" s="31">
        <f t="shared" ca="1" si="319"/>
        <v>-2177.1819444444441</v>
      </c>
      <c r="BA314" s="31">
        <f t="shared" ca="1" si="320"/>
        <v>644.8125</v>
      </c>
      <c r="BB314" s="31">
        <f t="shared" ca="1" si="321"/>
        <v>-1410.101388888889</v>
      </c>
      <c r="BC314" s="31">
        <f t="shared" ca="1" si="322"/>
        <v>-1800.2902777777781</v>
      </c>
      <c r="BD314" s="11"/>
      <c r="BE314" s="4"/>
      <c r="BF314" s="11">
        <f t="shared" si="323"/>
        <v>13</v>
      </c>
      <c r="BG314" s="11">
        <f t="shared" si="336"/>
        <v>16</v>
      </c>
      <c r="BH314" s="32">
        <f>IF($BF314&gt;$Y$7,"",IF(AND($BF314=$Y$7,$BG314=23),"",Entrées!C342-Entrées!C341))</f>
        <v>-766</v>
      </c>
      <c r="BI314" s="32">
        <f>IF($BF314&gt;$Y$7,"",IF(AND($BF314=$Y$7,$BG314=23),"",Entrées!D342-Entrées!D341))</f>
        <v>-600</v>
      </c>
      <c r="BJ314" s="32">
        <f>IF($BF314&gt;$Y$7,"",IF(AND($BF314=$Y$7,$BG314=23),"",Entrées!E342-Entrées!E341))</f>
        <v>-400</v>
      </c>
      <c r="BK314" s="32">
        <f>IF($BF314&gt;$Y$7,"",IF(AND($BF314=$Y$7,$BG314=23),"",Entrées!F342-Entrées!F341))</f>
        <v>0</v>
      </c>
      <c r="BL314" s="32">
        <f>IF($BF314&gt;$Y$7,"",IF(AND($BF314=$Y$7,$BG314=23),"",Entrées!G342-Entrées!G341))</f>
        <v>11.5</v>
      </c>
      <c r="BM314" s="32">
        <f>IF($BF314&gt;$Y$7,"",IF(AND($BF314=$Y$7,$BG314=23),"",Entrées!H342-Entrées!H341))</f>
        <v>139</v>
      </c>
      <c r="BN314" s="32">
        <f>IF($BF314&gt;$Y$7,"",IF(AND($BF314=$Y$7,$BG314=23),"",Entrées!I342-Entrées!I341))</f>
        <v>42</v>
      </c>
      <c r="BO314" s="32">
        <f>IF($BF314&gt;$Y$7,"",IF(AND($BF314=$Y$7,$BG314=23),"",Entrées!J342-Entrées!J341))</f>
        <v>-147</v>
      </c>
      <c r="BP314" s="32">
        <f>IF($BF314&gt;$Y$7,"",IF(AND($BF314=$Y$7,$BG314=23),"",Entrées!K342-Entrées!K341))</f>
        <v>-352.5</v>
      </c>
      <c r="BQ314" s="32">
        <f>IF($BF314&gt;$Y$7,"",IF(AND($BF314=$Y$7,$BG314=23),"",Entrées!L342-Entrées!L341))</f>
        <v>93</v>
      </c>
      <c r="BR314" s="32">
        <f>IF($BF314&gt;$Y$7,"",IF(AND($BF314=$Y$7,$BG314=23),"",Entrées!M342-Entrées!M341))</f>
        <v>666</v>
      </c>
      <c r="BS314" s="32">
        <f>IF($BF314&gt;$Y$7,"",IF(AND($BF314=$Y$7,$BG314=23),"",Entrées!N342-Entrées!N341))</f>
        <v>4</v>
      </c>
      <c r="BT314" s="32">
        <f>IF($BF314&gt;$Y$7,"",IF(AND($BF314=$Y$7,$BG314=23),"",Entrées!O342-Entrées!O341))</f>
        <v>-1221.5</v>
      </c>
      <c r="BU314" s="32">
        <f>IF($BF314&gt;$Y$7,"",IF(AND($BF314=$Y$7,$BG314=23),"",Entrées!P342-Entrées!P341))</f>
        <v>1</v>
      </c>
      <c r="BV314" s="32">
        <f>IF($BF314&gt;$Y$7,"",IF(AND($BF314=$Y$7,$BG314=23),"",Entrées!Q342-Entrées!Q341))</f>
        <v>-1072</v>
      </c>
      <c r="BW314" s="32">
        <f>IF($BF314&gt;$Y$7,"",IF(AND($BF314=$Y$7,$BG314=23),"",Entrées!R342-Entrées!R341))</f>
        <v>0</v>
      </c>
      <c r="BX314" s="32">
        <f>IF($BF314&gt;$Y$7,"",IF(AND($BF314=$Y$7,$BG314=23),"",Entrées!S342-Entrées!S341))</f>
        <v>0</v>
      </c>
      <c r="BY314" s="32">
        <f>IF($BF314&gt;$Y$7,"",IF(AND($BF314=$Y$7,$BG314=23),"",Entrées!T342-Entrées!T341))</f>
        <v>0</v>
      </c>
      <c r="BZ314" s="32">
        <f>IF($BF314&gt;$Y$7,"",IF(AND($BF314=$Y$7,$BG314=23),"",Entrées!U342-Entrées!U341))</f>
        <v>0</v>
      </c>
      <c r="CA314" s="32">
        <f>IF($BF314&gt;$Y$7,"",IF(AND($BF314=$Y$7,$BG314=23),"",Entrées!V342-Entrées!V341))</f>
        <v>-287</v>
      </c>
      <c r="CB314" s="4"/>
      <c r="CC314" s="4"/>
      <c r="CD314" s="33">
        <f>IF($BF314&lt;=$Y$7,Entrées!J341/CD$2,"")</f>
        <v>0.39809210526315791</v>
      </c>
      <c r="CE314" s="33">
        <f>IF($BF314&lt;=$Y$7,Entrées!K341/CE$2,"")</f>
        <v>0.36809523809523809</v>
      </c>
      <c r="CF314" s="11">
        <f t="shared" si="324"/>
        <v>7600</v>
      </c>
      <c r="CG314" s="11">
        <f t="shared" si="325"/>
        <v>4200</v>
      </c>
      <c r="CH314" s="52">
        <f t="shared" si="326"/>
        <v>0.26950009137426939</v>
      </c>
      <c r="CI314" s="52">
        <f t="shared" si="327"/>
        <v>0.11132787698412699</v>
      </c>
      <c r="CK314" s="11"/>
      <c r="CL314" s="4"/>
      <c r="CM314" s="11"/>
      <c r="CN314" s="11"/>
      <c r="CO314" s="4"/>
    </row>
    <row r="315" spans="2:93">
      <c r="B315" s="11">
        <f t="shared" si="364"/>
        <v>4200</v>
      </c>
      <c r="C315" s="11">
        <f t="shared" si="368"/>
        <v>9</v>
      </c>
      <c r="D315" s="27">
        <f t="shared" si="365"/>
        <v>8</v>
      </c>
      <c r="E315" s="28">
        <f ca="1">IF($D315&gt;$D$8,"",INDIRECT(ADDRESS(ROW(Entrées!$C$37)+($D315-1)*24+E$11,COLUMN(Entrées!$C$37)+($C315-1),4,TRUE,"Entrées")))</f>
        <v>0</v>
      </c>
      <c r="F315" s="28">
        <f ca="1">IF($D315&gt;$D$8,"",INDIRECT(ADDRESS(ROW(Entrées!$C$37)+($D315-1)*24+F$11,COLUMN(Entrées!$C$37)+($C315-1),4,TRUE,"Entrées")))</f>
        <v>0</v>
      </c>
      <c r="G315" s="28">
        <f ca="1">IF($D315&gt;$D$8,"",INDIRECT(ADDRESS(ROW(Entrées!$C$37)+($D315-1)*24+G$11,COLUMN(Entrées!$C$37)+($C315-1),4,TRUE,"Entrées")))</f>
        <v>0</v>
      </c>
      <c r="H315" s="28">
        <f ca="1">IF($D315&gt;$D$8,"",INDIRECT(ADDRESS(ROW(Entrées!$C$37)+($D315-1)*24+H$11,COLUMN(Entrées!$C$37)+($C315-1),4,TRUE,"Entrées")))</f>
        <v>0</v>
      </c>
      <c r="I315" s="28">
        <f ca="1">IF($D315&gt;$D$8,"",INDIRECT(ADDRESS(ROW(Entrées!$C$37)+($D315-1)*24+I$11,COLUMN(Entrées!$C$37)+($C315-1),4,TRUE,"Entrées")))</f>
        <v>0</v>
      </c>
      <c r="J315" s="28">
        <f ca="1">IF($D315&gt;$D$8,"",INDIRECT(ADDRESS(ROW(Entrées!$C$37)+($D315-1)*24+J$11,COLUMN(Entrées!$C$37)+($C315-1),4,TRUE,"Entrées")))</f>
        <v>0</v>
      </c>
      <c r="K315" s="28">
        <f ca="1">IF($D315&gt;$D$8,"",INDIRECT(ADDRESS(ROW(Entrées!$C$37)+($D315-1)*24+K$11,COLUMN(Entrées!$C$37)+($C315-1),4,TRUE,"Entrées")))</f>
        <v>0</v>
      </c>
      <c r="L315" s="28">
        <f ca="1">IF($D315&gt;$D$8,"",INDIRECT(ADDRESS(ROW(Entrées!$C$37)+($D315-1)*24+L$11,COLUMN(Entrées!$C$37)+($C315-1),4,TRUE,"Entrées")))</f>
        <v>2.5</v>
      </c>
      <c r="M315" s="28">
        <f ca="1">IF($D315&gt;$D$8,"",INDIRECT(ADDRESS(ROW(Entrées!$C$37)+($D315-1)*24+M$11,COLUMN(Entrées!$C$37)+($C315-1),4,TRUE,"Entrées")))</f>
        <v>75</v>
      </c>
      <c r="N315" s="28">
        <f ca="1">IF($D315&gt;$D$8,"",INDIRECT(ADDRESS(ROW(Entrées!$C$37)+($D315-1)*24+N$11,COLUMN(Entrées!$C$37)+($C315-1),4,TRUE,"Entrées")))</f>
        <v>259.5</v>
      </c>
      <c r="O315" s="28">
        <f ca="1">IF($D315&gt;$D$8,"",INDIRECT(ADDRESS(ROW(Entrées!$C$37)+($D315-1)*24+O$11,COLUMN(Entrées!$C$37)+($C315-1),4,TRUE,"Entrées")))</f>
        <v>519.5</v>
      </c>
      <c r="P315" s="28">
        <f ca="1">IF($D315&gt;$D$8,"",INDIRECT(ADDRESS(ROW(Entrées!$C$37)+($D315-1)*24+P$11,COLUMN(Entrées!$C$37)+($C315-1),4,TRUE,"Entrées")))</f>
        <v>817.5</v>
      </c>
      <c r="Q315" s="28">
        <f ca="1">IF($D315&gt;$D$8,"",INDIRECT(ADDRESS(ROW(Entrées!$C$37)+($D315-1)*24+Q$11,COLUMN(Entrées!$C$37)+($C315-1),4,TRUE,"Entrées")))</f>
        <v>1014.5</v>
      </c>
      <c r="R315" s="28">
        <f ca="1">IF($D315&gt;$D$8,"",INDIRECT(ADDRESS(ROW(Entrées!$C$37)+($D315-1)*24+R$11,COLUMN(Entrées!$C$37)+($C315-1),4,TRUE,"Entrées")))</f>
        <v>1124.5</v>
      </c>
      <c r="S315" s="28">
        <f ca="1">IF($D315&gt;$D$8,"",INDIRECT(ADDRESS(ROW(Entrées!$C$37)+($D315-1)*24+S$11,COLUMN(Entrées!$C$37)+($C315-1),4,TRUE,"Entrées")))</f>
        <v>1163.5</v>
      </c>
      <c r="T315" s="28">
        <f ca="1">IF($D315&gt;$D$8,"",INDIRECT(ADDRESS(ROW(Entrées!$C$37)+($D315-1)*24+T$11,COLUMN(Entrées!$C$37)+($C315-1),4,TRUE,"Entrées")))</f>
        <v>1170</v>
      </c>
      <c r="U315" s="28">
        <f ca="1">IF($D315&gt;$D$8,"",INDIRECT(ADDRESS(ROW(Entrées!$C$37)+($D315-1)*24+U$11,COLUMN(Entrées!$C$37)+($C315-1),4,TRUE,"Entrées")))</f>
        <v>1065</v>
      </c>
      <c r="V315" s="28">
        <f ca="1">IF($D315&gt;$D$8,"",INDIRECT(ADDRESS(ROW(Entrées!$C$37)+($D315-1)*24+V$11,COLUMN(Entrées!$C$37)+($C315-1),4,TRUE,"Entrées")))</f>
        <v>832.5</v>
      </c>
      <c r="W315" s="28">
        <f ca="1">IF($D315&gt;$D$8,"",INDIRECT(ADDRESS(ROW(Entrées!$C$37)+($D315-1)*24+W$11,COLUMN(Entrées!$C$37)+($C315-1),4,TRUE,"Entrées")))</f>
        <v>516.5</v>
      </c>
      <c r="X315" s="28">
        <f ca="1">IF($D315&gt;$D$8,"",INDIRECT(ADDRESS(ROW(Entrées!$C$37)+($D315-1)*24+X$11,COLUMN(Entrées!$C$37)+($C315-1),4,TRUE,"Entrées")))</f>
        <v>228</v>
      </c>
      <c r="Y315" s="28">
        <f ca="1">IF($D315&gt;$D$8,"",INDIRECT(ADDRESS(ROW(Entrées!$C$37)+($D315-1)*24+Y$11,COLUMN(Entrées!$C$37)+($C315-1),4,TRUE,"Entrées")))</f>
        <v>25.5</v>
      </c>
      <c r="Z315" s="28">
        <f ca="1">IF($D315&gt;$D$8,"",INDIRECT(ADDRESS(ROW(Entrées!$C$37)+($D315-1)*24+Z$11,COLUMN(Entrées!$C$37)+($C315-1),4,TRUE,"Entrées")))</f>
        <v>0</v>
      </c>
      <c r="AA315" s="28">
        <f ca="1">IF($D315&gt;$D$8,"",INDIRECT(ADDRESS(ROW(Entrées!$C$37)+($D315-1)*24+AA$11,COLUMN(Entrées!$C$37)+($C315-1),4,TRUE,"Entrées")))</f>
        <v>0</v>
      </c>
      <c r="AB315" s="28">
        <f ca="1">IF($D315&gt;$D$8,"",INDIRECT(ADDRESS(ROW(Entrées!$C$37)+($D315-1)*24+AB$11,COLUMN(Entrées!$C$37)+($C315-1),4,TRUE,"Entrées")))</f>
        <v>0</v>
      </c>
      <c r="AC315" s="11"/>
      <c r="AD315" s="40">
        <f t="shared" ca="1" si="363"/>
        <v>367.25</v>
      </c>
      <c r="AE315" s="40">
        <f t="shared" ca="1" si="366"/>
        <v>1170</v>
      </c>
      <c r="AF315" s="40">
        <f t="shared" ca="1" si="367"/>
        <v>0</v>
      </c>
      <c r="AG315" s="4"/>
      <c r="AH315" s="11">
        <f>Entrées!A342</f>
        <v>13</v>
      </c>
      <c r="AI315" s="13">
        <f>Entrées!B342</f>
        <v>17</v>
      </c>
      <c r="AJ315" s="31">
        <f t="shared" ca="1" si="328"/>
        <v>55625.834722222207</v>
      </c>
      <c r="AK315" s="31">
        <f t="shared" ca="1" si="304"/>
        <v>55155.277777777781</v>
      </c>
      <c r="AL315" s="31">
        <f t="shared" ca="1" si="305"/>
        <v>55132.569444444431</v>
      </c>
      <c r="AM315" s="31">
        <f t="shared" ca="1" si="306"/>
        <v>439.35972222222233</v>
      </c>
      <c r="AN315" s="31">
        <f t="shared" ca="1" si="307"/>
        <v>2143.2847222222222</v>
      </c>
      <c r="AO315" s="31">
        <f t="shared" ca="1" si="308"/>
        <v>1711.4715277777773</v>
      </c>
      <c r="AP315" s="31">
        <f t="shared" ca="1" si="309"/>
        <v>43686.806944444448</v>
      </c>
      <c r="AQ315" s="31">
        <f t="shared" ca="1" si="310"/>
        <v>2048.2006944444447</v>
      </c>
      <c r="AR315" s="31">
        <f t="shared" ca="1" si="311"/>
        <v>467.57708333333329</v>
      </c>
      <c r="AS315" s="31">
        <f t="shared" ca="1" si="312"/>
        <v>9872.0041666666693</v>
      </c>
      <c r="AT315" s="31">
        <f t="shared" ca="1" si="313"/>
        <v>-752.91041666666672</v>
      </c>
      <c r="AU315" s="31">
        <f t="shared" ca="1" si="314"/>
        <v>580.30277777777769</v>
      </c>
      <c r="AV315" s="31">
        <f t="shared" ca="1" si="315"/>
        <v>-4570.3041666666659</v>
      </c>
      <c r="AW315" s="31">
        <f t="shared" ca="1" si="316"/>
        <v>53.39583333333335</v>
      </c>
      <c r="AX315" s="31">
        <f t="shared" ca="1" si="317"/>
        <v>1401.9361111111111</v>
      </c>
      <c r="AY315" s="31">
        <f t="shared" ca="1" si="318"/>
        <v>-1132.0805555555555</v>
      </c>
      <c r="AZ315" s="31">
        <f t="shared" ca="1" si="319"/>
        <v>-2177.1819444444441</v>
      </c>
      <c r="BA315" s="31">
        <f t="shared" ca="1" si="320"/>
        <v>644.8125</v>
      </c>
      <c r="BB315" s="31">
        <f t="shared" ca="1" si="321"/>
        <v>-1410.101388888889</v>
      </c>
      <c r="BC315" s="31">
        <f t="shared" ca="1" si="322"/>
        <v>-1800.2902777777781</v>
      </c>
      <c r="BD315" s="11"/>
      <c r="BE315" s="4"/>
      <c r="BF315" s="11">
        <f t="shared" si="323"/>
        <v>13</v>
      </c>
      <c r="BG315" s="11">
        <f t="shared" si="336"/>
        <v>17</v>
      </c>
      <c r="BH315" s="32">
        <f>IF($BF315&gt;$Y$7,"",IF(AND($BF315=$Y$7,$BG315=23),"",Entrées!C343-Entrées!C342))</f>
        <v>1233</v>
      </c>
      <c r="BI315" s="32">
        <f>IF($BF315&gt;$Y$7,"",IF(AND($BF315=$Y$7,$BG315=23),"",Entrées!D343-Entrées!D342))</f>
        <v>1650</v>
      </c>
      <c r="BJ315" s="32">
        <f>IF($BF315&gt;$Y$7,"",IF(AND($BF315=$Y$7,$BG315=23),"",Entrées!E343-Entrées!E342))</f>
        <v>1787.5</v>
      </c>
      <c r="BK315" s="32">
        <f>IF($BF315&gt;$Y$7,"",IF(AND($BF315=$Y$7,$BG315=23),"",Entrées!F343-Entrées!F342))</f>
        <v>0</v>
      </c>
      <c r="BL315" s="32">
        <f>IF($BF315&gt;$Y$7,"",IF(AND($BF315=$Y$7,$BG315=23),"",Entrées!G343-Entrées!G342))</f>
        <v>129</v>
      </c>
      <c r="BM315" s="32">
        <f>IF($BF315&gt;$Y$7,"",IF(AND($BF315=$Y$7,$BG315=23),"",Entrées!H343-Entrées!H342))</f>
        <v>146.5</v>
      </c>
      <c r="BN315" s="32">
        <f>IF($BF315&gt;$Y$7,"",IF(AND($BF315=$Y$7,$BG315=23),"",Entrées!I343-Entrées!I342))</f>
        <v>1050.5</v>
      </c>
      <c r="BO315" s="32">
        <f>IF($BF315&gt;$Y$7,"",IF(AND($BF315=$Y$7,$BG315=23),"",Entrées!J343-Entrées!J342))</f>
        <v>-192.5</v>
      </c>
      <c r="BP315" s="32">
        <f>IF($BF315&gt;$Y$7,"",IF(AND($BF315=$Y$7,$BG315=23),"",Entrées!K343-Entrées!K342))</f>
        <v>-436</v>
      </c>
      <c r="BQ315" s="32">
        <f>IF($BF315&gt;$Y$7,"",IF(AND($BF315=$Y$7,$BG315=23),"",Entrées!L343-Entrées!L342))</f>
        <v>527</v>
      </c>
      <c r="BR315" s="32">
        <f>IF($BF315&gt;$Y$7,"",IF(AND($BF315=$Y$7,$BG315=23),"",Entrées!M343-Entrées!M342))</f>
        <v>696</v>
      </c>
      <c r="BS315" s="32">
        <f>IF($BF315&gt;$Y$7,"",IF(AND($BF315=$Y$7,$BG315=23),"",Entrées!N343-Entrées!N342))</f>
        <v>6</v>
      </c>
      <c r="BT315" s="32">
        <f>IF($BF315&gt;$Y$7,"",IF(AND($BF315=$Y$7,$BG315=23),"",Entrées!O343-Entrées!O342))</f>
        <v>-692.5</v>
      </c>
      <c r="BU315" s="32">
        <f>IF($BF315&gt;$Y$7,"",IF(AND($BF315=$Y$7,$BG315=23),"",Entrées!P343-Entrées!P342))</f>
        <v>2.5</v>
      </c>
      <c r="BV315" s="32">
        <f>IF($BF315&gt;$Y$7,"",IF(AND($BF315=$Y$7,$BG315=23),"",Entrées!Q343-Entrées!Q342))</f>
        <v>-48</v>
      </c>
      <c r="BW315" s="32">
        <f>IF($BF315&gt;$Y$7,"",IF(AND($BF315=$Y$7,$BG315=23),"",Entrées!R343-Entrées!R342))</f>
        <v>0</v>
      </c>
      <c r="BX315" s="32">
        <f>IF($BF315&gt;$Y$7,"",IF(AND($BF315=$Y$7,$BG315=23),"",Entrées!S343-Entrées!S342))</f>
        <v>0</v>
      </c>
      <c r="BY315" s="32">
        <f>IF($BF315&gt;$Y$7,"",IF(AND($BF315=$Y$7,$BG315=23),"",Entrées!T343-Entrées!T342))</f>
        <v>0</v>
      </c>
      <c r="BZ315" s="32">
        <f>IF($BF315&gt;$Y$7,"",IF(AND($BF315=$Y$7,$BG315=23),"",Entrées!U343-Entrées!U342))</f>
        <v>0</v>
      </c>
      <c r="CA315" s="32">
        <f>IF($BF315&gt;$Y$7,"",IF(AND($BF315=$Y$7,$BG315=23),"",Entrées!V343-Entrées!V342))</f>
        <v>179</v>
      </c>
      <c r="CB315" s="4"/>
      <c r="CC315" s="4"/>
      <c r="CD315" s="33">
        <f>IF($BF315&lt;=$Y$7,Entrées!J342/CD$2,"")</f>
        <v>0.37874999999999998</v>
      </c>
      <c r="CE315" s="33">
        <f>IF($BF315&lt;=$Y$7,Entrées!K342/CE$2,"")</f>
        <v>0.28416666666666668</v>
      </c>
      <c r="CF315" s="11">
        <f t="shared" si="324"/>
        <v>7600</v>
      </c>
      <c r="CG315" s="11">
        <f t="shared" si="325"/>
        <v>4200</v>
      </c>
      <c r="CH315" s="52">
        <f t="shared" si="326"/>
        <v>0.26950009137426939</v>
      </c>
      <c r="CI315" s="52">
        <f t="shared" si="327"/>
        <v>0.11132787698412699</v>
      </c>
      <c r="CK315" s="11"/>
      <c r="CL315" s="4"/>
      <c r="CM315" s="11"/>
      <c r="CN315" s="11"/>
      <c r="CO315" s="4"/>
    </row>
    <row r="316" spans="2:93">
      <c r="B316" s="11">
        <f t="shared" si="364"/>
        <v>4200</v>
      </c>
      <c r="C316" s="11">
        <f t="shared" si="368"/>
        <v>9</v>
      </c>
      <c r="D316" s="27">
        <f t="shared" si="365"/>
        <v>9</v>
      </c>
      <c r="E316" s="28">
        <f ca="1">IF($D316&gt;$D$8,"",INDIRECT(ADDRESS(ROW(Entrées!$C$37)+($D316-1)*24+E$11,COLUMN(Entrées!$C$37)+($C316-1),4,TRUE,"Entrées")))</f>
        <v>0</v>
      </c>
      <c r="F316" s="28">
        <f ca="1">IF($D316&gt;$D$8,"",INDIRECT(ADDRESS(ROW(Entrées!$C$37)+($D316-1)*24+F$11,COLUMN(Entrées!$C$37)+($C316-1),4,TRUE,"Entrées")))</f>
        <v>0</v>
      </c>
      <c r="G316" s="28">
        <f ca="1">IF($D316&gt;$D$8,"",INDIRECT(ADDRESS(ROW(Entrées!$C$37)+($D316-1)*24+G$11,COLUMN(Entrées!$C$37)+($C316-1),4,TRUE,"Entrées")))</f>
        <v>0</v>
      </c>
      <c r="H316" s="28">
        <f ca="1">IF($D316&gt;$D$8,"",INDIRECT(ADDRESS(ROW(Entrées!$C$37)+($D316-1)*24+H$11,COLUMN(Entrées!$C$37)+($C316-1),4,TRUE,"Entrées")))</f>
        <v>0</v>
      </c>
      <c r="I316" s="28">
        <f ca="1">IF($D316&gt;$D$8,"",INDIRECT(ADDRESS(ROW(Entrées!$C$37)+($D316-1)*24+I$11,COLUMN(Entrées!$C$37)+($C316-1),4,TRUE,"Entrées")))</f>
        <v>0</v>
      </c>
      <c r="J316" s="28">
        <f ca="1">IF($D316&gt;$D$8,"",INDIRECT(ADDRESS(ROW(Entrées!$C$37)+($D316-1)*24+J$11,COLUMN(Entrées!$C$37)+($C316-1),4,TRUE,"Entrées")))</f>
        <v>0</v>
      </c>
      <c r="K316" s="28">
        <f ca="1">IF($D316&gt;$D$8,"",INDIRECT(ADDRESS(ROW(Entrées!$C$37)+($D316-1)*24+K$11,COLUMN(Entrées!$C$37)+($C316-1),4,TRUE,"Entrées")))</f>
        <v>0</v>
      </c>
      <c r="L316" s="28">
        <f ca="1">IF($D316&gt;$D$8,"",INDIRECT(ADDRESS(ROW(Entrées!$C$37)+($D316-1)*24+L$11,COLUMN(Entrées!$C$37)+($C316-1),4,TRUE,"Entrées")))</f>
        <v>3</v>
      </c>
      <c r="M316" s="28">
        <f ca="1">IF($D316&gt;$D$8,"",INDIRECT(ADDRESS(ROW(Entrées!$C$37)+($D316-1)*24+M$11,COLUMN(Entrées!$C$37)+($C316-1),4,TRUE,"Entrées")))</f>
        <v>97.5</v>
      </c>
      <c r="N316" s="28">
        <f ca="1">IF($D316&gt;$D$8,"",INDIRECT(ADDRESS(ROW(Entrées!$C$37)+($D316-1)*24+N$11,COLUMN(Entrées!$C$37)+($C316-1),4,TRUE,"Entrées")))</f>
        <v>322</v>
      </c>
      <c r="O316" s="28">
        <f ca="1">IF($D316&gt;$D$8,"",INDIRECT(ADDRESS(ROW(Entrées!$C$37)+($D316-1)*24+O$11,COLUMN(Entrées!$C$37)+($C316-1),4,TRUE,"Entrées")))</f>
        <v>563</v>
      </c>
      <c r="P316" s="28">
        <f ca="1">IF($D316&gt;$D$8,"",INDIRECT(ADDRESS(ROW(Entrées!$C$37)+($D316-1)*24+P$11,COLUMN(Entrées!$C$37)+($C316-1),4,TRUE,"Entrées")))</f>
        <v>770.5</v>
      </c>
      <c r="Q316" s="28">
        <f ca="1">IF($D316&gt;$D$8,"",INDIRECT(ADDRESS(ROW(Entrées!$C$37)+($D316-1)*24+Q$11,COLUMN(Entrées!$C$37)+($C316-1),4,TRUE,"Entrées")))</f>
        <v>970</v>
      </c>
      <c r="R316" s="28">
        <f ca="1">IF($D316&gt;$D$8,"",INDIRECT(ADDRESS(ROW(Entrées!$C$37)+($D316-1)*24+R$11,COLUMN(Entrées!$C$37)+($C316-1),4,TRUE,"Entrées")))</f>
        <v>1108</v>
      </c>
      <c r="S316" s="28">
        <f ca="1">IF($D316&gt;$D$8,"",INDIRECT(ADDRESS(ROW(Entrées!$C$37)+($D316-1)*24+S$11,COLUMN(Entrées!$C$37)+($C316-1),4,TRUE,"Entrées")))</f>
        <v>1207.5</v>
      </c>
      <c r="T316" s="28">
        <f ca="1">IF($D316&gt;$D$8,"",INDIRECT(ADDRESS(ROW(Entrées!$C$37)+($D316-1)*24+T$11,COLUMN(Entrées!$C$37)+($C316-1),4,TRUE,"Entrées")))</f>
        <v>1213</v>
      </c>
      <c r="U316" s="28">
        <f ca="1">IF($D316&gt;$D$8,"",INDIRECT(ADDRESS(ROW(Entrées!$C$37)+($D316-1)*24+U$11,COLUMN(Entrées!$C$37)+($C316-1),4,TRUE,"Entrées")))</f>
        <v>1091</v>
      </c>
      <c r="V316" s="28">
        <f ca="1">IF($D316&gt;$D$8,"",INDIRECT(ADDRESS(ROW(Entrées!$C$37)+($D316-1)*24+V$11,COLUMN(Entrées!$C$37)+($C316-1),4,TRUE,"Entrées")))</f>
        <v>856.5</v>
      </c>
      <c r="W316" s="28">
        <f ca="1">IF($D316&gt;$D$8,"",INDIRECT(ADDRESS(ROW(Entrées!$C$37)+($D316-1)*24+W$11,COLUMN(Entrées!$C$37)+($C316-1),4,TRUE,"Entrées")))</f>
        <v>567</v>
      </c>
      <c r="X316" s="28">
        <f ca="1">IF($D316&gt;$D$8,"",INDIRECT(ADDRESS(ROW(Entrées!$C$37)+($D316-1)*24+X$11,COLUMN(Entrées!$C$37)+($C316-1),4,TRUE,"Entrées")))</f>
        <v>236.5</v>
      </c>
      <c r="Y316" s="28">
        <f ca="1">IF($D316&gt;$D$8,"",INDIRECT(ADDRESS(ROW(Entrées!$C$37)+($D316-1)*24+Y$11,COLUMN(Entrées!$C$37)+($C316-1),4,TRUE,"Entrées")))</f>
        <v>27.5</v>
      </c>
      <c r="Z316" s="28">
        <f ca="1">IF($D316&gt;$D$8,"",INDIRECT(ADDRESS(ROW(Entrées!$C$37)+($D316-1)*24+Z$11,COLUMN(Entrées!$C$37)+($C316-1),4,TRUE,"Entrées")))</f>
        <v>0</v>
      </c>
      <c r="AA316" s="28">
        <f ca="1">IF($D316&gt;$D$8,"",INDIRECT(ADDRESS(ROW(Entrées!$C$37)+($D316-1)*24+AA$11,COLUMN(Entrées!$C$37)+($C316-1),4,TRUE,"Entrées")))</f>
        <v>0</v>
      </c>
      <c r="AB316" s="28">
        <f ca="1">IF($D316&gt;$D$8,"",INDIRECT(ADDRESS(ROW(Entrées!$C$37)+($D316-1)*24+AB$11,COLUMN(Entrées!$C$37)+($C316-1),4,TRUE,"Entrées")))</f>
        <v>0</v>
      </c>
      <c r="AC316" s="11"/>
      <c r="AD316" s="40">
        <f t="shared" ca="1" si="363"/>
        <v>376.375</v>
      </c>
      <c r="AE316" s="40">
        <f t="shared" ca="1" si="366"/>
        <v>1213</v>
      </c>
      <c r="AF316" s="40">
        <f t="shared" ca="1" si="367"/>
        <v>0</v>
      </c>
      <c r="AG316" s="4"/>
      <c r="AH316" s="11">
        <f>Entrées!A343</f>
        <v>13</v>
      </c>
      <c r="AI316" s="13">
        <f>Entrées!B343</f>
        <v>18</v>
      </c>
      <c r="AJ316" s="31">
        <f t="shared" ca="1" si="328"/>
        <v>55625.834722222207</v>
      </c>
      <c r="AK316" s="31">
        <f t="shared" ca="1" si="304"/>
        <v>55155.277777777781</v>
      </c>
      <c r="AL316" s="31">
        <f t="shared" ca="1" si="305"/>
        <v>55132.569444444431</v>
      </c>
      <c r="AM316" s="31">
        <f t="shared" ca="1" si="306"/>
        <v>439.35972222222233</v>
      </c>
      <c r="AN316" s="31">
        <f t="shared" ca="1" si="307"/>
        <v>2143.2847222222222</v>
      </c>
      <c r="AO316" s="31">
        <f t="shared" ca="1" si="308"/>
        <v>1711.4715277777773</v>
      </c>
      <c r="AP316" s="31">
        <f t="shared" ca="1" si="309"/>
        <v>43686.806944444448</v>
      </c>
      <c r="AQ316" s="31">
        <f t="shared" ca="1" si="310"/>
        <v>2048.2006944444447</v>
      </c>
      <c r="AR316" s="31">
        <f t="shared" ca="1" si="311"/>
        <v>467.57708333333329</v>
      </c>
      <c r="AS316" s="31">
        <f t="shared" ca="1" si="312"/>
        <v>9872.0041666666693</v>
      </c>
      <c r="AT316" s="31">
        <f t="shared" ca="1" si="313"/>
        <v>-752.91041666666672</v>
      </c>
      <c r="AU316" s="31">
        <f t="shared" ca="1" si="314"/>
        <v>580.30277777777769</v>
      </c>
      <c r="AV316" s="31">
        <f t="shared" ca="1" si="315"/>
        <v>-4570.3041666666659</v>
      </c>
      <c r="AW316" s="31">
        <f t="shared" ca="1" si="316"/>
        <v>53.39583333333335</v>
      </c>
      <c r="AX316" s="31">
        <f t="shared" ca="1" si="317"/>
        <v>1401.9361111111111</v>
      </c>
      <c r="AY316" s="31">
        <f t="shared" ca="1" si="318"/>
        <v>-1132.0805555555555</v>
      </c>
      <c r="AZ316" s="31">
        <f t="shared" ca="1" si="319"/>
        <v>-2177.1819444444441</v>
      </c>
      <c r="BA316" s="31">
        <f t="shared" ca="1" si="320"/>
        <v>644.8125</v>
      </c>
      <c r="BB316" s="31">
        <f t="shared" ca="1" si="321"/>
        <v>-1410.101388888889</v>
      </c>
      <c r="BC316" s="31">
        <f t="shared" ca="1" si="322"/>
        <v>-1800.2902777777781</v>
      </c>
      <c r="BD316" s="11"/>
      <c r="BE316" s="4"/>
      <c r="BF316" s="11">
        <f t="shared" si="323"/>
        <v>13</v>
      </c>
      <c r="BG316" s="11">
        <f t="shared" si="336"/>
        <v>18</v>
      </c>
      <c r="BH316" s="32">
        <f>IF($BF316&gt;$Y$7,"",IF(AND($BF316=$Y$7,$BG316=23),"",Entrées!C344-Entrées!C343))</f>
        <v>1951</v>
      </c>
      <c r="BI316" s="32">
        <f>IF($BF316&gt;$Y$7,"",IF(AND($BF316=$Y$7,$BG316=23),"",Entrées!D344-Entrées!D343))</f>
        <v>1900</v>
      </c>
      <c r="BJ316" s="32">
        <f>IF($BF316&gt;$Y$7,"",IF(AND($BF316=$Y$7,$BG316=23),"",Entrées!E344-Entrées!E343))</f>
        <v>2062.5</v>
      </c>
      <c r="BK316" s="32">
        <f>IF($BF316&gt;$Y$7,"",IF(AND($BF316=$Y$7,$BG316=23),"",Entrées!F344-Entrées!F343))</f>
        <v>-0.5</v>
      </c>
      <c r="BL316" s="32">
        <f>IF($BF316&gt;$Y$7,"",IF(AND($BF316=$Y$7,$BG316=23),"",Entrées!G344-Entrées!G343))</f>
        <v>67</v>
      </c>
      <c r="BM316" s="32">
        <f>IF($BF316&gt;$Y$7,"",IF(AND($BF316=$Y$7,$BG316=23),"",Entrées!H344-Entrées!H343))</f>
        <v>-298.5</v>
      </c>
      <c r="BN316" s="32">
        <f>IF($BF316&gt;$Y$7,"",IF(AND($BF316=$Y$7,$BG316=23),"",Entrées!I344-Entrées!I343))</f>
        <v>749</v>
      </c>
      <c r="BO316" s="32">
        <f>IF($BF316&gt;$Y$7,"",IF(AND($BF316=$Y$7,$BG316=23),"",Entrées!J344-Entrées!J343))</f>
        <v>-192</v>
      </c>
      <c r="BP316" s="32">
        <f>IF($BF316&gt;$Y$7,"",IF(AND($BF316=$Y$7,$BG316=23),"",Entrées!K344-Entrées!K343))</f>
        <v>-454.5</v>
      </c>
      <c r="BQ316" s="32">
        <f>IF($BF316&gt;$Y$7,"",IF(AND($BF316=$Y$7,$BG316=23),"",Entrées!L344-Entrées!L343))</f>
        <v>1607.5</v>
      </c>
      <c r="BR316" s="32">
        <f>IF($BF316&gt;$Y$7,"",IF(AND($BF316=$Y$7,$BG316=23),"",Entrées!M344-Entrées!M343))</f>
        <v>612.5</v>
      </c>
      <c r="BS316" s="32">
        <f>IF($BF316&gt;$Y$7,"",IF(AND($BF316=$Y$7,$BG316=23),"",Entrées!N344-Entrées!N343))</f>
        <v>-8</v>
      </c>
      <c r="BT316" s="32">
        <f>IF($BF316&gt;$Y$7,"",IF(AND($BF316=$Y$7,$BG316=23),"",Entrées!O344-Entrées!O343))</f>
        <v>-132</v>
      </c>
      <c r="BU316" s="32">
        <f>IF($BF316&gt;$Y$7,"",IF(AND($BF316=$Y$7,$BG316=23),"",Entrées!P344-Entrées!P343))</f>
        <v>-2</v>
      </c>
      <c r="BV316" s="32">
        <f>IF($BF316&gt;$Y$7,"",IF(AND($BF316=$Y$7,$BG316=23),"",Entrées!Q344-Entrées!Q343))</f>
        <v>-215</v>
      </c>
      <c r="BW316" s="32">
        <f>IF($BF316&gt;$Y$7,"",IF(AND($BF316=$Y$7,$BG316=23),"",Entrées!R344-Entrées!R343))</f>
        <v>0</v>
      </c>
      <c r="BX316" s="32">
        <f>IF($BF316&gt;$Y$7,"",IF(AND($BF316=$Y$7,$BG316=23),"",Entrées!S344-Entrées!S343))</f>
        <v>0</v>
      </c>
      <c r="BY316" s="32">
        <f>IF($BF316&gt;$Y$7,"",IF(AND($BF316=$Y$7,$BG316=23),"",Entrées!T344-Entrées!T343))</f>
        <v>0</v>
      </c>
      <c r="BZ316" s="32">
        <f>IF($BF316&gt;$Y$7,"",IF(AND($BF316=$Y$7,$BG316=23),"",Entrées!U344-Entrées!U343))</f>
        <v>0</v>
      </c>
      <c r="CA316" s="32">
        <f>IF($BF316&gt;$Y$7,"",IF(AND($BF316=$Y$7,$BG316=23),"",Entrées!V344-Entrées!V343))</f>
        <v>-196</v>
      </c>
      <c r="CB316" s="4"/>
      <c r="CC316" s="4"/>
      <c r="CD316" s="33">
        <f>IF($BF316&lt;=$Y$7,Entrées!J343/CD$2,"")</f>
        <v>0.35342105263157897</v>
      </c>
      <c r="CE316" s="33">
        <f>IF($BF316&lt;=$Y$7,Entrées!K343/CE$2,"")</f>
        <v>0.18035714285714285</v>
      </c>
      <c r="CF316" s="11">
        <f t="shared" si="324"/>
        <v>7600</v>
      </c>
      <c r="CG316" s="11">
        <f t="shared" si="325"/>
        <v>4200</v>
      </c>
      <c r="CH316" s="52">
        <f t="shared" si="326"/>
        <v>0.26950009137426939</v>
      </c>
      <c r="CI316" s="52">
        <f t="shared" si="327"/>
        <v>0.11132787698412699</v>
      </c>
      <c r="CK316" s="11"/>
      <c r="CL316" s="4"/>
      <c r="CM316" s="11"/>
      <c r="CN316" s="11"/>
      <c r="CO316" s="4"/>
    </row>
    <row r="317" spans="2:93">
      <c r="B317" s="11">
        <f t="shared" si="364"/>
        <v>4200</v>
      </c>
      <c r="C317" s="11">
        <f t="shared" si="368"/>
        <v>9</v>
      </c>
      <c r="D317" s="27">
        <f t="shared" si="365"/>
        <v>10</v>
      </c>
      <c r="E317" s="28">
        <f ca="1">IF($D317&gt;$D$8,"",INDIRECT(ADDRESS(ROW(Entrées!$C$37)+($D317-1)*24+E$11,COLUMN(Entrées!$C$37)+($C317-1),4,TRUE,"Entrées")))</f>
        <v>0</v>
      </c>
      <c r="F317" s="28">
        <f ca="1">IF($D317&gt;$D$8,"",INDIRECT(ADDRESS(ROW(Entrées!$C$37)+($D317-1)*24+F$11,COLUMN(Entrées!$C$37)+($C317-1),4,TRUE,"Entrées")))</f>
        <v>0</v>
      </c>
      <c r="G317" s="28">
        <f ca="1">IF($D317&gt;$D$8,"",INDIRECT(ADDRESS(ROW(Entrées!$C$37)+($D317-1)*24+G$11,COLUMN(Entrées!$C$37)+($C317-1),4,TRUE,"Entrées")))</f>
        <v>0</v>
      </c>
      <c r="H317" s="28">
        <f ca="1">IF($D317&gt;$D$8,"",INDIRECT(ADDRESS(ROW(Entrées!$C$37)+($D317-1)*24+H$11,COLUMN(Entrées!$C$37)+($C317-1),4,TRUE,"Entrées")))</f>
        <v>0</v>
      </c>
      <c r="I317" s="28">
        <f ca="1">IF($D317&gt;$D$8,"",INDIRECT(ADDRESS(ROW(Entrées!$C$37)+($D317-1)*24+I$11,COLUMN(Entrées!$C$37)+($C317-1),4,TRUE,"Entrées")))</f>
        <v>0</v>
      </c>
      <c r="J317" s="28">
        <f ca="1">IF($D317&gt;$D$8,"",INDIRECT(ADDRESS(ROW(Entrées!$C$37)+($D317-1)*24+J$11,COLUMN(Entrées!$C$37)+($C317-1),4,TRUE,"Entrées")))</f>
        <v>0</v>
      </c>
      <c r="K317" s="28">
        <f ca="1">IF($D317&gt;$D$8,"",INDIRECT(ADDRESS(ROW(Entrées!$C$37)+($D317-1)*24+K$11,COLUMN(Entrées!$C$37)+($C317-1),4,TRUE,"Entrées")))</f>
        <v>0</v>
      </c>
      <c r="L317" s="28">
        <f ca="1">IF($D317&gt;$D$8,"",INDIRECT(ADDRESS(ROW(Entrées!$C$37)+($D317-1)*24+L$11,COLUMN(Entrées!$C$37)+($C317-1),4,TRUE,"Entrées")))</f>
        <v>5</v>
      </c>
      <c r="M317" s="28">
        <f ca="1">IF($D317&gt;$D$8,"",INDIRECT(ADDRESS(ROW(Entrées!$C$37)+($D317-1)*24+M$11,COLUMN(Entrées!$C$37)+($C317-1),4,TRUE,"Entrées")))</f>
        <v>142</v>
      </c>
      <c r="N317" s="28">
        <f ca="1">IF($D317&gt;$D$8,"",INDIRECT(ADDRESS(ROW(Entrées!$C$37)+($D317-1)*24+N$11,COLUMN(Entrées!$C$37)+($C317-1),4,TRUE,"Entrées")))</f>
        <v>483.5</v>
      </c>
      <c r="O317" s="28">
        <f ca="1">IF($D317&gt;$D$8,"",INDIRECT(ADDRESS(ROW(Entrées!$C$37)+($D317-1)*24+O$11,COLUMN(Entrées!$C$37)+($C317-1),4,TRUE,"Entrées")))</f>
        <v>914.5</v>
      </c>
      <c r="P317" s="28">
        <f ca="1">IF($D317&gt;$D$8,"",INDIRECT(ADDRESS(ROW(Entrées!$C$37)+($D317-1)*24+P$11,COLUMN(Entrées!$C$37)+($C317-1),4,TRUE,"Entrées")))</f>
        <v>1271</v>
      </c>
      <c r="Q317" s="28">
        <f ca="1">IF($D317&gt;$D$8,"",INDIRECT(ADDRESS(ROW(Entrées!$C$37)+($D317-1)*24+Q$11,COLUMN(Entrées!$C$37)+($C317-1),4,TRUE,"Entrées")))</f>
        <v>1529.5</v>
      </c>
      <c r="R317" s="28">
        <f ca="1">IF($D317&gt;$D$8,"",INDIRECT(ADDRESS(ROW(Entrées!$C$37)+($D317-1)*24+R$11,COLUMN(Entrées!$C$37)+($C317-1),4,TRUE,"Entrées")))</f>
        <v>1619</v>
      </c>
      <c r="S317" s="28">
        <f ca="1">IF($D317&gt;$D$8,"",INDIRECT(ADDRESS(ROW(Entrées!$C$37)+($D317-1)*24+S$11,COLUMN(Entrées!$C$37)+($C317-1),4,TRUE,"Entrées")))</f>
        <v>1557.5</v>
      </c>
      <c r="T317" s="28">
        <f ca="1">IF($D317&gt;$D$8,"",INDIRECT(ADDRESS(ROW(Entrées!$C$37)+($D317-1)*24+T$11,COLUMN(Entrées!$C$37)+($C317-1),4,TRUE,"Entrées")))</f>
        <v>1338.5</v>
      </c>
      <c r="U317" s="28">
        <f ca="1">IF($D317&gt;$D$8,"",INDIRECT(ADDRESS(ROW(Entrées!$C$37)+($D317-1)*24+U$11,COLUMN(Entrées!$C$37)+($C317-1),4,TRUE,"Entrées")))</f>
        <v>1143.5</v>
      </c>
      <c r="V317" s="28">
        <f ca="1">IF($D317&gt;$D$8,"",INDIRECT(ADDRESS(ROW(Entrées!$C$37)+($D317-1)*24+V$11,COLUMN(Entrées!$C$37)+($C317-1),4,TRUE,"Entrées")))</f>
        <v>839.5</v>
      </c>
      <c r="W317" s="28">
        <f ca="1">IF($D317&gt;$D$8,"",INDIRECT(ADDRESS(ROW(Entrées!$C$37)+($D317-1)*24+W$11,COLUMN(Entrées!$C$37)+($C317-1),4,TRUE,"Entrées")))</f>
        <v>539.5</v>
      </c>
      <c r="X317" s="28">
        <f ca="1">IF($D317&gt;$D$8,"",INDIRECT(ADDRESS(ROW(Entrées!$C$37)+($D317-1)*24+X$11,COLUMN(Entrées!$C$37)+($C317-1),4,TRUE,"Entrées")))</f>
        <v>200.5</v>
      </c>
      <c r="Y317" s="28">
        <f ca="1">IF($D317&gt;$D$8,"",INDIRECT(ADDRESS(ROW(Entrées!$C$37)+($D317-1)*24+Y$11,COLUMN(Entrées!$C$37)+($C317-1),4,TRUE,"Entrées")))</f>
        <v>16.5</v>
      </c>
      <c r="Z317" s="28">
        <f ca="1">IF($D317&gt;$D$8,"",INDIRECT(ADDRESS(ROW(Entrées!$C$37)+($D317-1)*24+Z$11,COLUMN(Entrées!$C$37)+($C317-1),4,TRUE,"Entrées")))</f>
        <v>0</v>
      </c>
      <c r="AA317" s="28">
        <f ca="1">IF($D317&gt;$D$8,"",INDIRECT(ADDRESS(ROW(Entrées!$C$37)+($D317-1)*24+AA$11,COLUMN(Entrées!$C$37)+($C317-1),4,TRUE,"Entrées")))</f>
        <v>0</v>
      </c>
      <c r="AB317" s="28">
        <f ca="1">IF($D317&gt;$D$8,"",INDIRECT(ADDRESS(ROW(Entrées!$C$37)+($D317-1)*24+AB$11,COLUMN(Entrées!$C$37)+($C317-1),4,TRUE,"Entrées")))</f>
        <v>0</v>
      </c>
      <c r="AC317" s="11"/>
      <c r="AD317" s="40">
        <f t="shared" ca="1" si="363"/>
        <v>483.33333333333331</v>
      </c>
      <c r="AE317" s="40">
        <f t="shared" ca="1" si="366"/>
        <v>1619</v>
      </c>
      <c r="AF317" s="40">
        <f t="shared" ca="1" si="367"/>
        <v>0</v>
      </c>
      <c r="AG317" s="4"/>
      <c r="AH317" s="11">
        <f>Entrées!A344</f>
        <v>13</v>
      </c>
      <c r="AI317" s="13">
        <f>Entrées!B344</f>
        <v>19</v>
      </c>
      <c r="AJ317" s="31">
        <f t="shared" ca="1" si="328"/>
        <v>55625.834722222207</v>
      </c>
      <c r="AK317" s="31">
        <f t="shared" ca="1" si="304"/>
        <v>55155.277777777781</v>
      </c>
      <c r="AL317" s="31">
        <f t="shared" ca="1" si="305"/>
        <v>55132.569444444431</v>
      </c>
      <c r="AM317" s="31">
        <f t="shared" ca="1" si="306"/>
        <v>439.35972222222233</v>
      </c>
      <c r="AN317" s="31">
        <f t="shared" ca="1" si="307"/>
        <v>2143.2847222222222</v>
      </c>
      <c r="AO317" s="31">
        <f t="shared" ca="1" si="308"/>
        <v>1711.4715277777773</v>
      </c>
      <c r="AP317" s="31">
        <f t="shared" ca="1" si="309"/>
        <v>43686.806944444448</v>
      </c>
      <c r="AQ317" s="31">
        <f t="shared" ca="1" si="310"/>
        <v>2048.2006944444447</v>
      </c>
      <c r="AR317" s="31">
        <f t="shared" ca="1" si="311"/>
        <v>467.57708333333329</v>
      </c>
      <c r="AS317" s="31">
        <f t="shared" ca="1" si="312"/>
        <v>9872.0041666666693</v>
      </c>
      <c r="AT317" s="31">
        <f t="shared" ca="1" si="313"/>
        <v>-752.91041666666672</v>
      </c>
      <c r="AU317" s="31">
        <f t="shared" ca="1" si="314"/>
        <v>580.30277777777769</v>
      </c>
      <c r="AV317" s="31">
        <f t="shared" ca="1" si="315"/>
        <v>-4570.3041666666659</v>
      </c>
      <c r="AW317" s="31">
        <f t="shared" ca="1" si="316"/>
        <v>53.39583333333335</v>
      </c>
      <c r="AX317" s="31">
        <f t="shared" ca="1" si="317"/>
        <v>1401.9361111111111</v>
      </c>
      <c r="AY317" s="31">
        <f t="shared" ca="1" si="318"/>
        <v>-1132.0805555555555</v>
      </c>
      <c r="AZ317" s="31">
        <f t="shared" ca="1" si="319"/>
        <v>-2177.1819444444441</v>
      </c>
      <c r="BA317" s="31">
        <f t="shared" ca="1" si="320"/>
        <v>644.8125</v>
      </c>
      <c r="BB317" s="31">
        <f t="shared" ca="1" si="321"/>
        <v>-1410.101388888889</v>
      </c>
      <c r="BC317" s="31">
        <f t="shared" ca="1" si="322"/>
        <v>-1800.2902777777781</v>
      </c>
      <c r="BD317" s="11"/>
      <c r="BE317" s="11"/>
      <c r="BF317" s="11">
        <f t="shared" si="323"/>
        <v>13</v>
      </c>
      <c r="BG317" s="11">
        <f t="shared" si="336"/>
        <v>19</v>
      </c>
      <c r="BH317" s="32">
        <f>IF($BF317&gt;$Y$7,"",IF(AND($BF317=$Y$7,$BG317=23),"",Entrées!C345-Entrées!C344))</f>
        <v>118.5</v>
      </c>
      <c r="BI317" s="32">
        <f>IF($BF317&gt;$Y$7,"",IF(AND($BF317=$Y$7,$BG317=23),"",Entrées!D345-Entrées!D344))</f>
        <v>500</v>
      </c>
      <c r="BJ317" s="32">
        <f>IF($BF317&gt;$Y$7,"",IF(AND($BF317=$Y$7,$BG317=23),"",Entrées!E345-Entrées!E344))</f>
        <v>637.5</v>
      </c>
      <c r="BK317" s="32">
        <f>IF($BF317&gt;$Y$7,"",IF(AND($BF317=$Y$7,$BG317=23),"",Entrées!F345-Entrées!F344))</f>
        <v>2</v>
      </c>
      <c r="BL317" s="32">
        <f>IF($BF317&gt;$Y$7,"",IF(AND($BF317=$Y$7,$BG317=23),"",Entrées!G345-Entrées!G344))</f>
        <v>18</v>
      </c>
      <c r="BM317" s="32">
        <f>IF($BF317&gt;$Y$7,"",IF(AND($BF317=$Y$7,$BG317=23),"",Entrées!H345-Entrées!H344))</f>
        <v>-54.5</v>
      </c>
      <c r="BN317" s="32">
        <f>IF($BF317&gt;$Y$7,"",IF(AND($BF317=$Y$7,$BG317=23),"",Entrées!I345-Entrées!I344))</f>
        <v>514</v>
      </c>
      <c r="BO317" s="32">
        <f>IF($BF317&gt;$Y$7,"",IF(AND($BF317=$Y$7,$BG317=23),"",Entrées!J345-Entrées!J344))</f>
        <v>-8</v>
      </c>
      <c r="BP317" s="32">
        <f>IF($BF317&gt;$Y$7,"",IF(AND($BF317=$Y$7,$BG317=23),"",Entrées!K345-Entrées!K344))</f>
        <v>-269.5</v>
      </c>
      <c r="BQ317" s="32">
        <f>IF($BF317&gt;$Y$7,"",IF(AND($BF317=$Y$7,$BG317=23),"",Entrées!L345-Entrées!L344))</f>
        <v>187</v>
      </c>
      <c r="BR317" s="32">
        <f>IF($BF317&gt;$Y$7,"",IF(AND($BF317=$Y$7,$BG317=23),"",Entrées!M345-Entrées!M344))</f>
        <v>116.5</v>
      </c>
      <c r="BS317" s="32">
        <f>IF($BF317&gt;$Y$7,"",IF(AND($BF317=$Y$7,$BG317=23),"",Entrées!N345-Entrées!N344))</f>
        <v>-5.5</v>
      </c>
      <c r="BT317" s="32">
        <f>IF($BF317&gt;$Y$7,"",IF(AND($BF317=$Y$7,$BG317=23),"",Entrées!O345-Entrées!O344))</f>
        <v>-382</v>
      </c>
      <c r="BU317" s="32">
        <f>IF($BF317&gt;$Y$7,"",IF(AND($BF317=$Y$7,$BG317=23),"",Entrées!P345-Entrées!P344))</f>
        <v>0</v>
      </c>
      <c r="BV317" s="32">
        <f>IF($BF317&gt;$Y$7,"",IF(AND($BF317=$Y$7,$BG317=23),"",Entrées!Q345-Entrées!Q344))</f>
        <v>-245</v>
      </c>
      <c r="BW317" s="32">
        <f>IF($BF317&gt;$Y$7,"",IF(AND($BF317=$Y$7,$BG317=23),"",Entrées!R345-Entrées!R344))</f>
        <v>0</v>
      </c>
      <c r="BX317" s="32">
        <f>IF($BF317&gt;$Y$7,"",IF(AND($BF317=$Y$7,$BG317=23),"",Entrées!S345-Entrées!S344))</f>
        <v>0</v>
      </c>
      <c r="BY317" s="32">
        <f>IF($BF317&gt;$Y$7,"",IF(AND($BF317=$Y$7,$BG317=23),"",Entrées!T345-Entrées!T344))</f>
        <v>0</v>
      </c>
      <c r="BZ317" s="32">
        <f>IF($BF317&gt;$Y$7,"",IF(AND($BF317=$Y$7,$BG317=23),"",Entrées!U345-Entrées!U344))</f>
        <v>0</v>
      </c>
      <c r="CA317" s="32">
        <f>IF($BF317&gt;$Y$7,"",IF(AND($BF317=$Y$7,$BG317=23),"",Entrées!V345-Entrées!V344))</f>
        <v>98</v>
      </c>
      <c r="CB317" s="11"/>
      <c r="CD317" s="33">
        <f>IF($BF317&lt;=$Y$7,Entrées!J344/CD$2,"")</f>
        <v>0.32815789473684209</v>
      </c>
      <c r="CE317" s="33">
        <f>IF($BF317&lt;=$Y$7,Entrées!K344/CE$2,"")</f>
        <v>7.2142857142857147E-2</v>
      </c>
      <c r="CF317" s="11">
        <f t="shared" si="324"/>
        <v>7600</v>
      </c>
      <c r="CG317" s="11">
        <f t="shared" si="325"/>
        <v>4200</v>
      </c>
      <c r="CH317" s="52">
        <f t="shared" si="326"/>
        <v>0.26950009137426939</v>
      </c>
      <c r="CI317" s="52">
        <f t="shared" si="327"/>
        <v>0.11132787698412699</v>
      </c>
      <c r="CK317" s="11"/>
      <c r="CL317" s="11"/>
      <c r="CM317" s="11"/>
      <c r="CN317" s="11"/>
      <c r="CO317" s="11"/>
    </row>
    <row r="318" spans="2:93">
      <c r="B318" s="11">
        <f t="shared" si="364"/>
        <v>4200</v>
      </c>
      <c r="C318" s="11">
        <f t="shared" si="368"/>
        <v>9</v>
      </c>
      <c r="D318" s="27">
        <f t="shared" si="365"/>
        <v>11</v>
      </c>
      <c r="E318" s="28">
        <f ca="1">IF($D318&gt;$D$8,"",INDIRECT(ADDRESS(ROW(Entrées!$C$37)+($D318-1)*24+E$11,COLUMN(Entrées!$C$37)+($C318-1),4,TRUE,"Entrées")))</f>
        <v>0</v>
      </c>
      <c r="F318" s="28">
        <f ca="1">IF($D318&gt;$D$8,"",INDIRECT(ADDRESS(ROW(Entrées!$C$37)+($D318-1)*24+F$11,COLUMN(Entrées!$C$37)+($C318-1),4,TRUE,"Entrées")))</f>
        <v>0</v>
      </c>
      <c r="G318" s="28">
        <f ca="1">IF($D318&gt;$D$8,"",INDIRECT(ADDRESS(ROW(Entrées!$C$37)+($D318-1)*24+G$11,COLUMN(Entrées!$C$37)+($C318-1),4,TRUE,"Entrées")))</f>
        <v>0</v>
      </c>
      <c r="H318" s="28">
        <f ca="1">IF($D318&gt;$D$8,"",INDIRECT(ADDRESS(ROW(Entrées!$C$37)+($D318-1)*24+H$11,COLUMN(Entrées!$C$37)+($C318-1),4,TRUE,"Entrées")))</f>
        <v>0</v>
      </c>
      <c r="I318" s="28">
        <f ca="1">IF($D318&gt;$D$8,"",INDIRECT(ADDRESS(ROW(Entrées!$C$37)+($D318-1)*24+I$11,COLUMN(Entrées!$C$37)+($C318-1),4,TRUE,"Entrées")))</f>
        <v>0</v>
      </c>
      <c r="J318" s="28">
        <f ca="1">IF($D318&gt;$D$8,"",INDIRECT(ADDRESS(ROW(Entrées!$C$37)+($D318-1)*24+J$11,COLUMN(Entrées!$C$37)+($C318-1),4,TRUE,"Entrées")))</f>
        <v>0</v>
      </c>
      <c r="K318" s="28">
        <f ca="1">IF($D318&gt;$D$8,"",INDIRECT(ADDRESS(ROW(Entrées!$C$37)+($D318-1)*24+K$11,COLUMN(Entrées!$C$37)+($C318-1),4,TRUE,"Entrées")))</f>
        <v>0</v>
      </c>
      <c r="L318" s="28">
        <f ca="1">IF($D318&gt;$D$8,"",INDIRECT(ADDRESS(ROW(Entrées!$C$37)+($D318-1)*24+L$11,COLUMN(Entrées!$C$37)+($C318-1),4,TRUE,"Entrées")))</f>
        <v>4</v>
      </c>
      <c r="M318" s="28">
        <f ca="1">IF($D318&gt;$D$8,"",INDIRECT(ADDRESS(ROW(Entrées!$C$37)+($D318-1)*24+M$11,COLUMN(Entrées!$C$37)+($C318-1),4,TRUE,"Entrées")))</f>
        <v>103.5</v>
      </c>
      <c r="N318" s="28">
        <f ca="1">IF($D318&gt;$D$8,"",INDIRECT(ADDRESS(ROW(Entrées!$C$37)+($D318-1)*24+N$11,COLUMN(Entrées!$C$37)+($C318-1),4,TRUE,"Entrées")))</f>
        <v>355</v>
      </c>
      <c r="O318" s="28">
        <f ca="1">IF($D318&gt;$D$8,"",INDIRECT(ADDRESS(ROW(Entrées!$C$37)+($D318-1)*24+O$11,COLUMN(Entrées!$C$37)+($C318-1),4,TRUE,"Entrées")))</f>
        <v>591.5</v>
      </c>
      <c r="P318" s="28">
        <f ca="1">IF($D318&gt;$D$8,"",INDIRECT(ADDRESS(ROW(Entrées!$C$37)+($D318-1)*24+P$11,COLUMN(Entrées!$C$37)+($C318-1),4,TRUE,"Entrées")))</f>
        <v>774.5</v>
      </c>
      <c r="Q318" s="28">
        <f ca="1">IF($D318&gt;$D$8,"",INDIRECT(ADDRESS(ROW(Entrées!$C$37)+($D318-1)*24+Q$11,COLUMN(Entrées!$C$37)+($C318-1),4,TRUE,"Entrées")))</f>
        <v>909</v>
      </c>
      <c r="R318" s="28">
        <f ca="1">IF($D318&gt;$D$8,"",INDIRECT(ADDRESS(ROW(Entrées!$C$37)+($D318-1)*24+R$11,COLUMN(Entrées!$C$37)+($C318-1),4,TRUE,"Entrées")))</f>
        <v>956</v>
      </c>
      <c r="S318" s="28">
        <f ca="1">IF($D318&gt;$D$8,"",INDIRECT(ADDRESS(ROW(Entrées!$C$37)+($D318-1)*24+S$11,COLUMN(Entrées!$C$37)+($C318-1),4,TRUE,"Entrées")))</f>
        <v>930.5</v>
      </c>
      <c r="T318" s="28">
        <f ca="1">IF($D318&gt;$D$8,"",INDIRECT(ADDRESS(ROW(Entrées!$C$37)+($D318-1)*24+T$11,COLUMN(Entrées!$C$37)+($C318-1),4,TRUE,"Entrées")))</f>
        <v>806.5</v>
      </c>
      <c r="U318" s="28">
        <f ca="1">IF($D318&gt;$D$8,"",INDIRECT(ADDRESS(ROW(Entrées!$C$37)+($D318-1)*24+U$11,COLUMN(Entrées!$C$37)+($C318-1),4,TRUE,"Entrées")))</f>
        <v>591.5</v>
      </c>
      <c r="V318" s="28">
        <f ca="1">IF($D318&gt;$D$8,"",INDIRECT(ADDRESS(ROW(Entrées!$C$37)+($D318-1)*24+V$11,COLUMN(Entrées!$C$37)+($C318-1),4,TRUE,"Entrées")))</f>
        <v>430.5</v>
      </c>
      <c r="W318" s="28">
        <f ca="1">IF($D318&gt;$D$8,"",INDIRECT(ADDRESS(ROW(Entrées!$C$37)+($D318-1)*24+W$11,COLUMN(Entrées!$C$37)+($C318-1),4,TRUE,"Entrées")))</f>
        <v>245</v>
      </c>
      <c r="X318" s="28">
        <f ca="1">IF($D318&gt;$D$8,"",INDIRECT(ADDRESS(ROW(Entrées!$C$37)+($D318-1)*24+X$11,COLUMN(Entrées!$C$37)+($C318-1),4,TRUE,"Entrées")))</f>
        <v>103</v>
      </c>
      <c r="Y318" s="28">
        <f ca="1">IF($D318&gt;$D$8,"",INDIRECT(ADDRESS(ROW(Entrées!$C$37)+($D318-1)*24+Y$11,COLUMN(Entrées!$C$37)+($C318-1),4,TRUE,"Entrées")))</f>
        <v>20</v>
      </c>
      <c r="Z318" s="28">
        <f ca="1">IF($D318&gt;$D$8,"",INDIRECT(ADDRESS(ROW(Entrées!$C$37)+($D318-1)*24+Z$11,COLUMN(Entrées!$C$37)+($C318-1),4,TRUE,"Entrées")))</f>
        <v>0</v>
      </c>
      <c r="AA318" s="28">
        <f ca="1">IF($D318&gt;$D$8,"",INDIRECT(ADDRESS(ROW(Entrées!$C$37)+($D318-1)*24+AA$11,COLUMN(Entrées!$C$37)+($C318-1),4,TRUE,"Entrées")))</f>
        <v>0</v>
      </c>
      <c r="AB318" s="28">
        <f ca="1">IF($D318&gt;$D$8,"",INDIRECT(ADDRESS(ROW(Entrées!$C$37)+($D318-1)*24+AB$11,COLUMN(Entrées!$C$37)+($C318-1),4,TRUE,"Entrées")))</f>
        <v>0</v>
      </c>
      <c r="AC318" s="11"/>
      <c r="AD318" s="40">
        <f t="shared" ca="1" si="363"/>
        <v>284.1875</v>
      </c>
      <c r="AE318" s="40">
        <f t="shared" ca="1" si="366"/>
        <v>956</v>
      </c>
      <c r="AF318" s="40">
        <f t="shared" ca="1" si="367"/>
        <v>0</v>
      </c>
      <c r="AG318" s="4"/>
      <c r="AH318" s="11">
        <f>Entrées!A345</f>
        <v>13</v>
      </c>
      <c r="AI318" s="13">
        <f>Entrées!B345</f>
        <v>20</v>
      </c>
      <c r="AJ318" s="31">
        <f t="shared" ca="1" si="328"/>
        <v>55625.834722222207</v>
      </c>
      <c r="AK318" s="31">
        <f t="shared" ca="1" si="304"/>
        <v>55155.277777777781</v>
      </c>
      <c r="AL318" s="31">
        <f t="shared" ca="1" si="305"/>
        <v>55132.569444444431</v>
      </c>
      <c r="AM318" s="31">
        <f t="shared" ca="1" si="306"/>
        <v>439.35972222222233</v>
      </c>
      <c r="AN318" s="31">
        <f t="shared" ca="1" si="307"/>
        <v>2143.2847222222222</v>
      </c>
      <c r="AO318" s="31">
        <f t="shared" ca="1" si="308"/>
        <v>1711.4715277777773</v>
      </c>
      <c r="AP318" s="31">
        <f t="shared" ca="1" si="309"/>
        <v>43686.806944444448</v>
      </c>
      <c r="AQ318" s="31">
        <f t="shared" ca="1" si="310"/>
        <v>2048.2006944444447</v>
      </c>
      <c r="AR318" s="31">
        <f t="shared" ca="1" si="311"/>
        <v>467.57708333333329</v>
      </c>
      <c r="AS318" s="31">
        <f t="shared" ca="1" si="312"/>
        <v>9872.0041666666693</v>
      </c>
      <c r="AT318" s="31">
        <f t="shared" ca="1" si="313"/>
        <v>-752.91041666666672</v>
      </c>
      <c r="AU318" s="31">
        <f t="shared" ca="1" si="314"/>
        <v>580.30277777777769</v>
      </c>
      <c r="AV318" s="31">
        <f t="shared" ca="1" si="315"/>
        <v>-4570.3041666666659</v>
      </c>
      <c r="AW318" s="31">
        <f t="shared" ca="1" si="316"/>
        <v>53.39583333333335</v>
      </c>
      <c r="AX318" s="31">
        <f t="shared" ca="1" si="317"/>
        <v>1401.9361111111111</v>
      </c>
      <c r="AY318" s="31">
        <f t="shared" ca="1" si="318"/>
        <v>-1132.0805555555555</v>
      </c>
      <c r="AZ318" s="31">
        <f t="shared" ca="1" si="319"/>
        <v>-2177.1819444444441</v>
      </c>
      <c r="BA318" s="31">
        <f t="shared" ca="1" si="320"/>
        <v>644.8125</v>
      </c>
      <c r="BB318" s="31">
        <f t="shared" ca="1" si="321"/>
        <v>-1410.101388888889</v>
      </c>
      <c r="BC318" s="31">
        <f t="shared" ca="1" si="322"/>
        <v>-1800.2902777777781</v>
      </c>
      <c r="BD318" s="11"/>
      <c r="BE318" s="4"/>
      <c r="BF318" s="11">
        <f t="shared" si="323"/>
        <v>13</v>
      </c>
      <c r="BG318" s="11">
        <f t="shared" si="336"/>
        <v>20</v>
      </c>
      <c r="BH318" s="32">
        <f>IF($BF318&gt;$Y$7,"",IF(AND($BF318=$Y$7,$BG318=23),"",Entrées!C346-Entrées!C345))</f>
        <v>930</v>
      </c>
      <c r="BI318" s="32">
        <f>IF($BF318&gt;$Y$7,"",IF(AND($BF318=$Y$7,$BG318=23),"",Entrées!D346-Entrées!D345))</f>
        <v>350</v>
      </c>
      <c r="BJ318" s="32">
        <f>IF($BF318&gt;$Y$7,"",IF(AND($BF318=$Y$7,$BG318=23),"",Entrées!E346-Entrées!E345))</f>
        <v>500</v>
      </c>
      <c r="BK318" s="32">
        <f>IF($BF318&gt;$Y$7,"",IF(AND($BF318=$Y$7,$BG318=23),"",Entrées!F346-Entrées!F345))</f>
        <v>-3</v>
      </c>
      <c r="BL318" s="32">
        <f>IF($BF318&gt;$Y$7,"",IF(AND($BF318=$Y$7,$BG318=23),"",Entrées!G346-Entrées!G345))</f>
        <v>49.5</v>
      </c>
      <c r="BM318" s="32">
        <f>IF($BF318&gt;$Y$7,"",IF(AND($BF318=$Y$7,$BG318=23),"",Entrées!H346-Entrées!H345))</f>
        <v>49.5</v>
      </c>
      <c r="BN318" s="32">
        <f>IF($BF318&gt;$Y$7,"",IF(AND($BF318=$Y$7,$BG318=23),"",Entrées!I346-Entrées!I345))</f>
        <v>-115.5</v>
      </c>
      <c r="BO318" s="32">
        <f>IF($BF318&gt;$Y$7,"",IF(AND($BF318=$Y$7,$BG318=23),"",Entrées!J346-Entrées!J345))</f>
        <v>79</v>
      </c>
      <c r="BP318" s="32">
        <f>IF($BF318&gt;$Y$7,"",IF(AND($BF318=$Y$7,$BG318=23),"",Entrées!K346-Entrées!K345))</f>
        <v>-33.5</v>
      </c>
      <c r="BQ318" s="32">
        <f>IF($BF318&gt;$Y$7,"",IF(AND($BF318=$Y$7,$BG318=23),"",Entrées!L346-Entrées!L345))</f>
        <v>480.5</v>
      </c>
      <c r="BR318" s="32">
        <f>IF($BF318&gt;$Y$7,"",IF(AND($BF318=$Y$7,$BG318=23),"",Entrées!M346-Entrées!M345))</f>
        <v>15.5</v>
      </c>
      <c r="BS318" s="32">
        <f>IF($BF318&gt;$Y$7,"",IF(AND($BF318=$Y$7,$BG318=23),"",Entrées!N346-Entrées!N345))</f>
        <v>2</v>
      </c>
      <c r="BT318" s="32">
        <f>IF($BF318&gt;$Y$7,"",IF(AND($BF318=$Y$7,$BG318=23),"",Entrées!O346-Entrées!O345))</f>
        <v>406.5</v>
      </c>
      <c r="BU318" s="32">
        <f>IF($BF318&gt;$Y$7,"",IF(AND($BF318=$Y$7,$BG318=23),"",Entrées!P346-Entrées!P345))</f>
        <v>0.5</v>
      </c>
      <c r="BV318" s="32">
        <f>IF($BF318&gt;$Y$7,"",IF(AND($BF318=$Y$7,$BG318=23),"",Entrées!Q346-Entrées!Q345))</f>
        <v>577</v>
      </c>
      <c r="BW318" s="32">
        <f>IF($BF318&gt;$Y$7,"",IF(AND($BF318=$Y$7,$BG318=23),"",Entrées!R346-Entrées!R345))</f>
        <v>0</v>
      </c>
      <c r="BX318" s="32">
        <f>IF($BF318&gt;$Y$7,"",IF(AND($BF318=$Y$7,$BG318=23),"",Entrées!S346-Entrées!S345))</f>
        <v>0</v>
      </c>
      <c r="BY318" s="32">
        <f>IF($BF318&gt;$Y$7,"",IF(AND($BF318=$Y$7,$BG318=23),"",Entrées!T346-Entrées!T345))</f>
        <v>0</v>
      </c>
      <c r="BZ318" s="32">
        <f>IF($BF318&gt;$Y$7,"",IF(AND($BF318=$Y$7,$BG318=23),"",Entrées!U346-Entrées!U345))</f>
        <v>0</v>
      </c>
      <c r="CA318" s="32">
        <f>IF($BF318&gt;$Y$7,"",IF(AND($BF318=$Y$7,$BG318=23),"",Entrées!V346-Entrées!V345))</f>
        <v>-38</v>
      </c>
      <c r="CB318" s="4"/>
      <c r="CC318" s="4"/>
      <c r="CD318" s="33">
        <f>IF($BF318&lt;=$Y$7,Entrées!J345/CD$2,"")</f>
        <v>0.32710526315789473</v>
      </c>
      <c r="CE318" s="33">
        <f>IF($BF318&lt;=$Y$7,Entrées!K345/CE$2,"")</f>
        <v>7.976190476190477E-3</v>
      </c>
      <c r="CF318" s="11">
        <f t="shared" si="324"/>
        <v>7600</v>
      </c>
      <c r="CG318" s="11">
        <f t="shared" si="325"/>
        <v>4200</v>
      </c>
      <c r="CH318" s="52">
        <f t="shared" si="326"/>
        <v>0.26950009137426939</v>
      </c>
      <c r="CI318" s="52">
        <f t="shared" si="327"/>
        <v>0.11132787698412699</v>
      </c>
      <c r="CK318" s="11"/>
      <c r="CL318" s="11"/>
      <c r="CM318" s="11"/>
      <c r="CN318" s="11"/>
      <c r="CO318" s="11"/>
    </row>
    <row r="319" spans="2:93">
      <c r="B319" s="11">
        <f t="shared" si="364"/>
        <v>4200</v>
      </c>
      <c r="C319" s="11">
        <f t="shared" si="368"/>
        <v>9</v>
      </c>
      <c r="D319" s="27">
        <f t="shared" si="365"/>
        <v>12</v>
      </c>
      <c r="E319" s="28">
        <f ca="1">IF($D319&gt;$D$8,"",INDIRECT(ADDRESS(ROW(Entrées!$C$37)+($D319-1)*24+E$11,COLUMN(Entrées!$C$37)+($C319-1),4,TRUE,"Entrées")))</f>
        <v>0</v>
      </c>
      <c r="F319" s="28">
        <f ca="1">IF($D319&gt;$D$8,"",INDIRECT(ADDRESS(ROW(Entrées!$C$37)+($D319-1)*24+F$11,COLUMN(Entrées!$C$37)+($C319-1),4,TRUE,"Entrées")))</f>
        <v>0</v>
      </c>
      <c r="G319" s="28">
        <f ca="1">IF($D319&gt;$D$8,"",INDIRECT(ADDRESS(ROW(Entrées!$C$37)+($D319-1)*24+G$11,COLUMN(Entrées!$C$37)+($C319-1),4,TRUE,"Entrées")))</f>
        <v>0</v>
      </c>
      <c r="H319" s="28">
        <f ca="1">IF($D319&gt;$D$8,"",INDIRECT(ADDRESS(ROW(Entrées!$C$37)+($D319-1)*24+H$11,COLUMN(Entrées!$C$37)+($C319-1),4,TRUE,"Entrées")))</f>
        <v>0</v>
      </c>
      <c r="I319" s="28">
        <f ca="1">IF($D319&gt;$D$8,"",INDIRECT(ADDRESS(ROW(Entrées!$C$37)+($D319-1)*24+I$11,COLUMN(Entrées!$C$37)+($C319-1),4,TRUE,"Entrées")))</f>
        <v>0</v>
      </c>
      <c r="J319" s="28">
        <f ca="1">IF($D319&gt;$D$8,"",INDIRECT(ADDRESS(ROW(Entrées!$C$37)+($D319-1)*24+J$11,COLUMN(Entrées!$C$37)+($C319-1),4,TRUE,"Entrées")))</f>
        <v>0</v>
      </c>
      <c r="K319" s="28">
        <f ca="1">IF($D319&gt;$D$8,"",INDIRECT(ADDRESS(ROW(Entrées!$C$37)+($D319-1)*24+K$11,COLUMN(Entrées!$C$37)+($C319-1),4,TRUE,"Entrées")))</f>
        <v>0</v>
      </c>
      <c r="L319" s="28">
        <f ca="1">IF($D319&gt;$D$8,"",INDIRECT(ADDRESS(ROW(Entrées!$C$37)+($D319-1)*24+L$11,COLUMN(Entrées!$C$37)+($C319-1),4,TRUE,"Entrées")))</f>
        <v>8</v>
      </c>
      <c r="M319" s="28">
        <f ca="1">IF($D319&gt;$D$8,"",INDIRECT(ADDRESS(ROW(Entrées!$C$37)+($D319-1)*24+M$11,COLUMN(Entrées!$C$37)+($C319-1),4,TRUE,"Entrées")))</f>
        <v>144.5</v>
      </c>
      <c r="N319" s="28">
        <f ca="1">IF($D319&gt;$D$8,"",INDIRECT(ADDRESS(ROW(Entrées!$C$37)+($D319-1)*24+N$11,COLUMN(Entrées!$C$37)+($C319-1),4,TRUE,"Entrées")))</f>
        <v>501.5</v>
      </c>
      <c r="O319" s="28">
        <f ca="1">IF($D319&gt;$D$8,"",INDIRECT(ADDRESS(ROW(Entrées!$C$37)+($D319-1)*24+O$11,COLUMN(Entrées!$C$37)+($C319-1),4,TRUE,"Entrées")))</f>
        <v>912.5</v>
      </c>
      <c r="P319" s="28">
        <f ca="1">IF($D319&gt;$D$8,"",INDIRECT(ADDRESS(ROW(Entrées!$C$37)+($D319-1)*24+P$11,COLUMN(Entrées!$C$37)+($C319-1),4,TRUE,"Entrées")))</f>
        <v>1250.5</v>
      </c>
      <c r="Q319" s="28">
        <f ca="1">IF($D319&gt;$D$8,"",INDIRECT(ADDRESS(ROW(Entrées!$C$37)+($D319-1)*24+Q$11,COLUMN(Entrées!$C$37)+($C319-1),4,TRUE,"Entrées")))</f>
        <v>1555</v>
      </c>
      <c r="R319" s="28">
        <f ca="1">IF($D319&gt;$D$8,"",INDIRECT(ADDRESS(ROW(Entrées!$C$37)+($D319-1)*24+R$11,COLUMN(Entrées!$C$37)+($C319-1),4,TRUE,"Entrées")))</f>
        <v>1628.5</v>
      </c>
      <c r="S319" s="28">
        <f ca="1">IF($D319&gt;$D$8,"",INDIRECT(ADDRESS(ROW(Entrées!$C$37)+($D319-1)*24+S$11,COLUMN(Entrées!$C$37)+($C319-1),4,TRUE,"Entrées")))</f>
        <v>1532</v>
      </c>
      <c r="T319" s="28">
        <f ca="1">IF($D319&gt;$D$8,"",INDIRECT(ADDRESS(ROW(Entrées!$C$37)+($D319-1)*24+T$11,COLUMN(Entrées!$C$37)+($C319-1),4,TRUE,"Entrées")))</f>
        <v>1397.5</v>
      </c>
      <c r="U319" s="28">
        <f ca="1">IF($D319&gt;$D$8,"",INDIRECT(ADDRESS(ROW(Entrées!$C$37)+($D319-1)*24+U$11,COLUMN(Entrées!$C$37)+($C319-1),4,TRUE,"Entrées")))</f>
        <v>1292.5</v>
      </c>
      <c r="V319" s="28">
        <f ca="1">IF($D319&gt;$D$8,"",INDIRECT(ADDRESS(ROW(Entrées!$C$37)+($D319-1)*24+V$11,COLUMN(Entrées!$C$37)+($C319-1),4,TRUE,"Entrées")))</f>
        <v>1018</v>
      </c>
      <c r="W319" s="28">
        <f ca="1">IF($D319&gt;$D$8,"",INDIRECT(ADDRESS(ROW(Entrées!$C$37)+($D319-1)*24+W$11,COLUMN(Entrées!$C$37)+($C319-1),4,TRUE,"Entrées")))</f>
        <v>680.5</v>
      </c>
      <c r="X319" s="28">
        <f ca="1">IF($D319&gt;$D$8,"",INDIRECT(ADDRESS(ROW(Entrées!$C$37)+($D319-1)*24+X$11,COLUMN(Entrées!$C$37)+($C319-1),4,TRUE,"Entrées")))</f>
        <v>298.5</v>
      </c>
      <c r="Y319" s="28">
        <f ca="1">IF($D319&gt;$D$8,"",INDIRECT(ADDRESS(ROW(Entrées!$C$37)+($D319-1)*24+Y$11,COLUMN(Entrées!$C$37)+($C319-1),4,TRUE,"Entrées")))</f>
        <v>40</v>
      </c>
      <c r="Z319" s="28">
        <f ca="1">IF($D319&gt;$D$8,"",INDIRECT(ADDRESS(ROW(Entrées!$C$37)+($D319-1)*24+Z$11,COLUMN(Entrées!$C$37)+($C319-1),4,TRUE,"Entrées")))</f>
        <v>0</v>
      </c>
      <c r="AA319" s="28">
        <f ca="1">IF($D319&gt;$D$8,"",INDIRECT(ADDRESS(ROW(Entrées!$C$37)+($D319-1)*24+AA$11,COLUMN(Entrées!$C$37)+($C319-1),4,TRUE,"Entrées")))</f>
        <v>0</v>
      </c>
      <c r="AB319" s="28">
        <f ca="1">IF($D319&gt;$D$8,"",INDIRECT(ADDRESS(ROW(Entrées!$C$37)+($D319-1)*24+AB$11,COLUMN(Entrées!$C$37)+($C319-1),4,TRUE,"Entrées")))</f>
        <v>0</v>
      </c>
      <c r="AC319" s="11"/>
      <c r="AD319" s="40">
        <f t="shared" ca="1" si="363"/>
        <v>510.8125</v>
      </c>
      <c r="AE319" s="40">
        <f t="shared" ca="1" si="366"/>
        <v>1628.5</v>
      </c>
      <c r="AF319" s="40">
        <f t="shared" ca="1" si="367"/>
        <v>0</v>
      </c>
      <c r="AG319" s="4"/>
      <c r="AH319" s="11">
        <f>Entrées!A346</f>
        <v>13</v>
      </c>
      <c r="AI319" s="13">
        <f>Entrées!B346</f>
        <v>21</v>
      </c>
      <c r="AJ319" s="31">
        <f t="shared" ca="1" si="328"/>
        <v>55625.834722222207</v>
      </c>
      <c r="AK319" s="31">
        <f t="shared" ca="1" si="304"/>
        <v>55155.277777777781</v>
      </c>
      <c r="AL319" s="31">
        <f t="shared" ca="1" si="305"/>
        <v>55132.569444444431</v>
      </c>
      <c r="AM319" s="31">
        <f t="shared" ca="1" si="306"/>
        <v>439.35972222222233</v>
      </c>
      <c r="AN319" s="31">
        <f t="shared" ca="1" si="307"/>
        <v>2143.2847222222222</v>
      </c>
      <c r="AO319" s="31">
        <f t="shared" ca="1" si="308"/>
        <v>1711.4715277777773</v>
      </c>
      <c r="AP319" s="31">
        <f t="shared" ca="1" si="309"/>
        <v>43686.806944444448</v>
      </c>
      <c r="AQ319" s="31">
        <f t="shared" ca="1" si="310"/>
        <v>2048.2006944444447</v>
      </c>
      <c r="AR319" s="31">
        <f t="shared" ca="1" si="311"/>
        <v>467.57708333333329</v>
      </c>
      <c r="AS319" s="31">
        <f t="shared" ca="1" si="312"/>
        <v>9872.0041666666693</v>
      </c>
      <c r="AT319" s="31">
        <f t="shared" ca="1" si="313"/>
        <v>-752.91041666666672</v>
      </c>
      <c r="AU319" s="31">
        <f t="shared" ca="1" si="314"/>
        <v>580.30277777777769</v>
      </c>
      <c r="AV319" s="31">
        <f t="shared" ca="1" si="315"/>
        <v>-4570.3041666666659</v>
      </c>
      <c r="AW319" s="31">
        <f t="shared" ca="1" si="316"/>
        <v>53.39583333333335</v>
      </c>
      <c r="AX319" s="31">
        <f t="shared" ca="1" si="317"/>
        <v>1401.9361111111111</v>
      </c>
      <c r="AY319" s="31">
        <f t="shared" ca="1" si="318"/>
        <v>-1132.0805555555555</v>
      </c>
      <c r="AZ319" s="31">
        <f t="shared" ca="1" si="319"/>
        <v>-2177.1819444444441</v>
      </c>
      <c r="BA319" s="31">
        <f t="shared" ca="1" si="320"/>
        <v>644.8125</v>
      </c>
      <c r="BB319" s="31">
        <f t="shared" ca="1" si="321"/>
        <v>-1410.101388888889</v>
      </c>
      <c r="BC319" s="31">
        <f t="shared" ca="1" si="322"/>
        <v>-1800.2902777777781</v>
      </c>
      <c r="BF319" s="11">
        <f t="shared" si="323"/>
        <v>13</v>
      </c>
      <c r="BG319" s="11">
        <f t="shared" si="336"/>
        <v>21</v>
      </c>
      <c r="BH319" s="32">
        <f>IF($BF319&gt;$Y$7,"",IF(AND($BF319=$Y$7,$BG319=23),"",Entrées!C347-Entrées!C346))</f>
        <v>-948.5</v>
      </c>
      <c r="BI319" s="32">
        <f>IF($BF319&gt;$Y$7,"",IF(AND($BF319=$Y$7,$BG319=23),"",Entrées!D347-Entrées!D346))</f>
        <v>412.5</v>
      </c>
      <c r="BJ319" s="32">
        <f>IF($BF319&gt;$Y$7,"",IF(AND($BF319=$Y$7,$BG319=23),"",Entrées!E347-Entrées!E346))</f>
        <v>512.5</v>
      </c>
      <c r="BK319" s="32">
        <f>IF($BF319&gt;$Y$7,"",IF(AND($BF319=$Y$7,$BG319=23),"",Entrées!F347-Entrées!F346))</f>
        <v>1</v>
      </c>
      <c r="BL319" s="32">
        <f>IF($BF319&gt;$Y$7,"",IF(AND($BF319=$Y$7,$BG319=23),"",Entrées!G347-Entrées!G346))</f>
        <v>-115.5</v>
      </c>
      <c r="BM319" s="32">
        <f>IF($BF319&gt;$Y$7,"",IF(AND($BF319=$Y$7,$BG319=23),"",Entrées!H347-Entrées!H346))</f>
        <v>-4.5</v>
      </c>
      <c r="BN319" s="32">
        <f>IF($BF319&gt;$Y$7,"",IF(AND($BF319=$Y$7,$BG319=23),"",Entrées!I347-Entrées!I346))</f>
        <v>-1021.5</v>
      </c>
      <c r="BO319" s="32">
        <f>IF($BF319&gt;$Y$7,"",IF(AND($BF319=$Y$7,$BG319=23),"",Entrées!J347-Entrées!J346))</f>
        <v>99</v>
      </c>
      <c r="BP319" s="32">
        <f>IF($BF319&gt;$Y$7,"",IF(AND($BF319=$Y$7,$BG319=23),"",Entrées!K347-Entrées!K346))</f>
        <v>0</v>
      </c>
      <c r="BQ319" s="32">
        <f>IF($BF319&gt;$Y$7,"",IF(AND($BF319=$Y$7,$BG319=23),"",Entrées!L347-Entrées!L346))</f>
        <v>-981.5</v>
      </c>
      <c r="BR319" s="32">
        <f>IF($BF319&gt;$Y$7,"",IF(AND($BF319=$Y$7,$BG319=23),"",Entrées!M347-Entrées!M346))</f>
        <v>145.5</v>
      </c>
      <c r="BS319" s="32">
        <f>IF($BF319&gt;$Y$7,"",IF(AND($BF319=$Y$7,$BG319=23),"",Entrées!N347-Entrées!N346))</f>
        <v>6</v>
      </c>
      <c r="BT319" s="32">
        <f>IF($BF319&gt;$Y$7,"",IF(AND($BF319=$Y$7,$BG319=23),"",Entrées!O347-Entrées!O346))</f>
        <v>923.5</v>
      </c>
      <c r="BU319" s="32">
        <f>IF($BF319&gt;$Y$7,"",IF(AND($BF319=$Y$7,$BG319=23),"",Entrées!P347-Entrées!P346))</f>
        <v>-1</v>
      </c>
      <c r="BV319" s="32">
        <f>IF($BF319&gt;$Y$7,"",IF(AND($BF319=$Y$7,$BG319=23),"",Entrées!Q347-Entrées!Q346))</f>
        <v>1729</v>
      </c>
      <c r="BW319" s="32">
        <f>IF($BF319&gt;$Y$7,"",IF(AND($BF319=$Y$7,$BG319=23),"",Entrées!R347-Entrées!R346))</f>
        <v>0</v>
      </c>
      <c r="BX319" s="32">
        <f>IF($BF319&gt;$Y$7,"",IF(AND($BF319=$Y$7,$BG319=23),"",Entrées!S347-Entrées!S346))</f>
        <v>0</v>
      </c>
      <c r="BY319" s="32">
        <f>IF($BF319&gt;$Y$7,"",IF(AND($BF319=$Y$7,$BG319=23),"",Entrées!T347-Entrées!T346))</f>
        <v>0</v>
      </c>
      <c r="BZ319" s="32">
        <f>IF($BF319&gt;$Y$7,"",IF(AND($BF319=$Y$7,$BG319=23),"",Entrées!U347-Entrées!U346))</f>
        <v>0</v>
      </c>
      <c r="CA319" s="32">
        <f>IF($BF319&gt;$Y$7,"",IF(AND($BF319=$Y$7,$BG319=23),"",Entrées!V347-Entrées!V346))</f>
        <v>543</v>
      </c>
      <c r="CD319" s="33">
        <f>IF($BF319&lt;=$Y$7,Entrées!J346/CD$2,"")</f>
        <v>0.33750000000000002</v>
      </c>
      <c r="CE319" s="33">
        <f>IF($BF319&lt;=$Y$7,Entrées!K346/CE$2,"")</f>
        <v>0</v>
      </c>
      <c r="CF319" s="11">
        <f t="shared" si="324"/>
        <v>7600</v>
      </c>
      <c r="CG319" s="11">
        <f t="shared" si="325"/>
        <v>4200</v>
      </c>
      <c r="CH319" s="52">
        <f t="shared" si="326"/>
        <v>0.26950009137426939</v>
      </c>
      <c r="CI319" s="52">
        <f t="shared" si="327"/>
        <v>0.11132787698412699</v>
      </c>
    </row>
    <row r="320" spans="2:93">
      <c r="B320" s="11">
        <f t="shared" si="364"/>
        <v>4200</v>
      </c>
      <c r="C320" s="11">
        <f t="shared" si="368"/>
        <v>9</v>
      </c>
      <c r="D320" s="27">
        <f t="shared" si="365"/>
        <v>13</v>
      </c>
      <c r="E320" s="28">
        <f ca="1">IF($D320&gt;$D$8,"",INDIRECT(ADDRESS(ROW(Entrées!$C$37)+($D320-1)*24+E$11,COLUMN(Entrées!$C$37)+($C320-1),4,TRUE,"Entrées")))</f>
        <v>0</v>
      </c>
      <c r="F320" s="28">
        <f ca="1">IF($D320&gt;$D$8,"",INDIRECT(ADDRESS(ROW(Entrées!$C$37)+($D320-1)*24+F$11,COLUMN(Entrées!$C$37)+($C320-1),4,TRUE,"Entrées")))</f>
        <v>0</v>
      </c>
      <c r="G320" s="28">
        <f ca="1">IF($D320&gt;$D$8,"",INDIRECT(ADDRESS(ROW(Entrées!$C$37)+($D320-1)*24+G$11,COLUMN(Entrées!$C$37)+($C320-1),4,TRUE,"Entrées")))</f>
        <v>0</v>
      </c>
      <c r="H320" s="28">
        <f ca="1">IF($D320&gt;$D$8,"",INDIRECT(ADDRESS(ROW(Entrées!$C$37)+($D320-1)*24+H$11,COLUMN(Entrées!$C$37)+($C320-1),4,TRUE,"Entrées")))</f>
        <v>0</v>
      </c>
      <c r="I320" s="28">
        <f ca="1">IF($D320&gt;$D$8,"",INDIRECT(ADDRESS(ROW(Entrées!$C$37)+($D320-1)*24+I$11,COLUMN(Entrées!$C$37)+($C320-1),4,TRUE,"Entrées")))</f>
        <v>0</v>
      </c>
      <c r="J320" s="28">
        <f ca="1">IF($D320&gt;$D$8,"",INDIRECT(ADDRESS(ROW(Entrées!$C$37)+($D320-1)*24+J$11,COLUMN(Entrées!$C$37)+($C320-1),4,TRUE,"Entrées")))</f>
        <v>0</v>
      </c>
      <c r="K320" s="28">
        <f ca="1">IF($D320&gt;$D$8,"",INDIRECT(ADDRESS(ROW(Entrées!$C$37)+($D320-1)*24+K$11,COLUMN(Entrées!$C$37)+($C320-1),4,TRUE,"Entrées")))</f>
        <v>0</v>
      </c>
      <c r="L320" s="28">
        <f ca="1">IF($D320&gt;$D$8,"",INDIRECT(ADDRESS(ROW(Entrées!$C$37)+($D320-1)*24+L$11,COLUMN(Entrées!$C$37)+($C320-1),4,TRUE,"Entrées")))</f>
        <v>8.5</v>
      </c>
      <c r="M320" s="28">
        <f ca="1">IF($D320&gt;$D$8,"",INDIRECT(ADDRESS(ROW(Entrées!$C$37)+($D320-1)*24+M$11,COLUMN(Entrées!$C$37)+($C320-1),4,TRUE,"Entrées")))</f>
        <v>177.5</v>
      </c>
      <c r="N320" s="28">
        <f ca="1">IF($D320&gt;$D$8,"",INDIRECT(ADDRESS(ROW(Entrées!$C$37)+($D320-1)*24+N$11,COLUMN(Entrées!$C$37)+($C320-1),4,TRUE,"Entrées")))</f>
        <v>600</v>
      </c>
      <c r="O320" s="28">
        <f ca="1">IF($D320&gt;$D$8,"",INDIRECT(ADDRESS(ROW(Entrées!$C$37)+($D320-1)*24+O$11,COLUMN(Entrées!$C$37)+($C320-1),4,TRUE,"Entrées")))</f>
        <v>1071.5</v>
      </c>
      <c r="P320" s="28">
        <f ca="1">IF($D320&gt;$D$8,"",INDIRECT(ADDRESS(ROW(Entrées!$C$37)+($D320-1)*24+P$11,COLUMN(Entrées!$C$37)+($C320-1),4,TRUE,"Entrées")))</f>
        <v>1504</v>
      </c>
      <c r="Q320" s="28">
        <f ca="1">IF($D320&gt;$D$8,"",INDIRECT(ADDRESS(ROW(Entrées!$C$37)+($D320-1)*24+Q$11,COLUMN(Entrées!$C$37)+($C320-1),4,TRUE,"Entrées")))</f>
        <v>1738</v>
      </c>
      <c r="R320" s="28">
        <f ca="1">IF($D320&gt;$D$8,"",INDIRECT(ADDRESS(ROW(Entrées!$C$37)+($D320-1)*24+R$11,COLUMN(Entrées!$C$37)+($C320-1),4,TRUE,"Entrées")))</f>
        <v>1850</v>
      </c>
      <c r="S320" s="28">
        <f ca="1">IF($D320&gt;$D$8,"",INDIRECT(ADDRESS(ROW(Entrées!$C$37)+($D320-1)*24+S$11,COLUMN(Entrées!$C$37)+($C320-1),4,TRUE,"Entrées")))</f>
        <v>1845.5</v>
      </c>
      <c r="T320" s="28">
        <f ca="1">IF($D320&gt;$D$8,"",INDIRECT(ADDRESS(ROW(Entrées!$C$37)+($D320-1)*24+T$11,COLUMN(Entrées!$C$37)+($C320-1),4,TRUE,"Entrées")))</f>
        <v>1770.5</v>
      </c>
      <c r="U320" s="28">
        <f ca="1">IF($D320&gt;$D$8,"",INDIRECT(ADDRESS(ROW(Entrées!$C$37)+($D320-1)*24+U$11,COLUMN(Entrées!$C$37)+($C320-1),4,TRUE,"Entrées")))</f>
        <v>1546</v>
      </c>
      <c r="V320" s="28">
        <f ca="1">IF($D320&gt;$D$8,"",INDIRECT(ADDRESS(ROW(Entrées!$C$37)+($D320-1)*24+V$11,COLUMN(Entrées!$C$37)+($C320-1),4,TRUE,"Entrées")))</f>
        <v>1193.5</v>
      </c>
      <c r="W320" s="28">
        <f ca="1">IF($D320&gt;$D$8,"",INDIRECT(ADDRESS(ROW(Entrées!$C$37)+($D320-1)*24+W$11,COLUMN(Entrées!$C$37)+($C320-1),4,TRUE,"Entrées")))</f>
        <v>757.5</v>
      </c>
      <c r="X320" s="28">
        <f ca="1">IF($D320&gt;$D$8,"",INDIRECT(ADDRESS(ROW(Entrées!$C$37)+($D320-1)*24+X$11,COLUMN(Entrées!$C$37)+($C320-1),4,TRUE,"Entrées")))</f>
        <v>303</v>
      </c>
      <c r="Y320" s="28">
        <f ca="1">IF($D320&gt;$D$8,"",INDIRECT(ADDRESS(ROW(Entrées!$C$37)+($D320-1)*24+Y$11,COLUMN(Entrées!$C$37)+($C320-1),4,TRUE,"Entrées")))</f>
        <v>33.5</v>
      </c>
      <c r="Z320" s="28">
        <f ca="1">IF($D320&gt;$D$8,"",INDIRECT(ADDRESS(ROW(Entrées!$C$37)+($D320-1)*24+Z$11,COLUMN(Entrées!$C$37)+($C320-1),4,TRUE,"Entrées")))</f>
        <v>0</v>
      </c>
      <c r="AA320" s="28">
        <f ca="1">IF($D320&gt;$D$8,"",INDIRECT(ADDRESS(ROW(Entrées!$C$37)+($D320-1)*24+AA$11,COLUMN(Entrées!$C$37)+($C320-1),4,TRUE,"Entrées")))</f>
        <v>0</v>
      </c>
      <c r="AB320" s="28">
        <f ca="1">IF($D320&gt;$D$8,"",INDIRECT(ADDRESS(ROW(Entrées!$C$37)+($D320-1)*24+AB$11,COLUMN(Entrées!$C$37)+($C320-1),4,TRUE,"Entrées")))</f>
        <v>0</v>
      </c>
      <c r="AC320" s="11"/>
      <c r="AD320" s="40">
        <f t="shared" ca="1" si="363"/>
        <v>599.95833333333337</v>
      </c>
      <c r="AE320" s="40">
        <f t="shared" ca="1" si="366"/>
        <v>1850</v>
      </c>
      <c r="AF320" s="40">
        <f t="shared" ca="1" si="367"/>
        <v>0</v>
      </c>
      <c r="AG320" s="4"/>
      <c r="AH320" s="11">
        <f>Entrées!A347</f>
        <v>13</v>
      </c>
      <c r="AI320" s="13">
        <f>Entrées!B347</f>
        <v>22</v>
      </c>
      <c r="AJ320" s="31">
        <f t="shared" ca="1" si="328"/>
        <v>55625.834722222207</v>
      </c>
      <c r="AK320" s="31">
        <f t="shared" ca="1" si="304"/>
        <v>55155.277777777781</v>
      </c>
      <c r="AL320" s="31">
        <f t="shared" ca="1" si="305"/>
        <v>55132.569444444431</v>
      </c>
      <c r="AM320" s="31">
        <f t="shared" ca="1" si="306"/>
        <v>439.35972222222233</v>
      </c>
      <c r="AN320" s="31">
        <f t="shared" ca="1" si="307"/>
        <v>2143.2847222222222</v>
      </c>
      <c r="AO320" s="31">
        <f t="shared" ca="1" si="308"/>
        <v>1711.4715277777773</v>
      </c>
      <c r="AP320" s="31">
        <f t="shared" ca="1" si="309"/>
        <v>43686.806944444448</v>
      </c>
      <c r="AQ320" s="31">
        <f t="shared" ca="1" si="310"/>
        <v>2048.2006944444447</v>
      </c>
      <c r="AR320" s="31">
        <f t="shared" ca="1" si="311"/>
        <v>467.57708333333329</v>
      </c>
      <c r="AS320" s="31">
        <f t="shared" ca="1" si="312"/>
        <v>9872.0041666666693</v>
      </c>
      <c r="AT320" s="31">
        <f t="shared" ca="1" si="313"/>
        <v>-752.91041666666672</v>
      </c>
      <c r="AU320" s="31">
        <f t="shared" ca="1" si="314"/>
        <v>580.30277777777769</v>
      </c>
      <c r="AV320" s="31">
        <f t="shared" ca="1" si="315"/>
        <v>-4570.3041666666659</v>
      </c>
      <c r="AW320" s="31">
        <f t="shared" ca="1" si="316"/>
        <v>53.39583333333335</v>
      </c>
      <c r="AX320" s="31">
        <f t="shared" ca="1" si="317"/>
        <v>1401.9361111111111</v>
      </c>
      <c r="AY320" s="31">
        <f t="shared" ca="1" si="318"/>
        <v>-1132.0805555555555</v>
      </c>
      <c r="AZ320" s="31">
        <f t="shared" ca="1" si="319"/>
        <v>-2177.1819444444441</v>
      </c>
      <c r="BA320" s="31">
        <f t="shared" ca="1" si="320"/>
        <v>644.8125</v>
      </c>
      <c r="BB320" s="31">
        <f t="shared" ca="1" si="321"/>
        <v>-1410.101388888889</v>
      </c>
      <c r="BC320" s="31">
        <f t="shared" ca="1" si="322"/>
        <v>-1800.2902777777781</v>
      </c>
      <c r="BF320" s="11">
        <f t="shared" si="323"/>
        <v>13</v>
      </c>
      <c r="BG320" s="11">
        <f t="shared" si="336"/>
        <v>22</v>
      </c>
      <c r="BH320" s="32">
        <f>IF($BF320&gt;$Y$7,"",IF(AND($BF320=$Y$7,$BG320=23),"",Entrées!C348-Entrées!C347))</f>
        <v>3246.5</v>
      </c>
      <c r="BI320" s="32">
        <f>IF($BF320&gt;$Y$7,"",IF(AND($BF320=$Y$7,$BG320=23),"",Entrées!D348-Entrées!D347))</f>
        <v>2150</v>
      </c>
      <c r="BJ320" s="32">
        <f>IF($BF320&gt;$Y$7,"",IF(AND($BF320=$Y$7,$BG320=23),"",Entrées!E348-Entrées!E347))</f>
        <v>2337.5</v>
      </c>
      <c r="BK320" s="32">
        <f>IF($BF320&gt;$Y$7,"",IF(AND($BF320=$Y$7,$BG320=23),"",Entrées!F348-Entrées!F347))</f>
        <v>0</v>
      </c>
      <c r="BL320" s="32">
        <f>IF($BF320&gt;$Y$7,"",IF(AND($BF320=$Y$7,$BG320=23),"",Entrées!G348-Entrées!G347))</f>
        <v>-23.5</v>
      </c>
      <c r="BM320" s="32">
        <f>IF($BF320&gt;$Y$7,"",IF(AND($BF320=$Y$7,$BG320=23),"",Entrées!H348-Entrées!H347))</f>
        <v>-35.5</v>
      </c>
      <c r="BN320" s="32">
        <f>IF($BF320&gt;$Y$7,"",IF(AND($BF320=$Y$7,$BG320=23),"",Entrées!I348-Entrées!I347))</f>
        <v>117.5</v>
      </c>
      <c r="BO320" s="32">
        <f>IF($BF320&gt;$Y$7,"",IF(AND($BF320=$Y$7,$BG320=23),"",Entrées!J348-Entrées!J347))</f>
        <v>0</v>
      </c>
      <c r="BP320" s="32">
        <f>IF($BF320&gt;$Y$7,"",IF(AND($BF320=$Y$7,$BG320=23),"",Entrées!K348-Entrées!K347))</f>
        <v>0</v>
      </c>
      <c r="BQ320" s="32">
        <f>IF($BF320&gt;$Y$7,"",IF(AND($BF320=$Y$7,$BG320=23),"",Entrées!L348-Entrées!L347))</f>
        <v>1451</v>
      </c>
      <c r="BR320" s="32">
        <f>IF($BF320&gt;$Y$7,"",IF(AND($BF320=$Y$7,$BG320=23),"",Entrées!M348-Entrées!M347))</f>
        <v>-44</v>
      </c>
      <c r="BS320" s="32">
        <f>IF($BF320&gt;$Y$7,"",IF(AND($BF320=$Y$7,$BG320=23),"",Entrées!N348-Entrées!N347))</f>
        <v>-1</v>
      </c>
      <c r="BT320" s="32">
        <f>IF($BF320&gt;$Y$7,"",IF(AND($BF320=$Y$7,$BG320=23),"",Entrées!O348-Entrées!O347))</f>
        <v>1781.5</v>
      </c>
      <c r="BU320" s="32">
        <f>IF($BF320&gt;$Y$7,"",IF(AND($BF320=$Y$7,$BG320=23),"",Entrées!P348-Entrées!P347))</f>
        <v>-1.5</v>
      </c>
      <c r="BV320" s="32">
        <f>IF($BF320&gt;$Y$7,"",IF(AND($BF320=$Y$7,$BG320=23),"",Entrées!Q348-Entrées!Q347))</f>
        <v>-615</v>
      </c>
      <c r="BW320" s="32">
        <f>IF($BF320&gt;$Y$7,"",IF(AND($BF320=$Y$7,$BG320=23),"",Entrées!R348-Entrées!R347))</f>
        <v>0</v>
      </c>
      <c r="BX320" s="32">
        <f>IF($BF320&gt;$Y$7,"",IF(AND($BF320=$Y$7,$BG320=23),"",Entrées!S348-Entrées!S347))</f>
        <v>0</v>
      </c>
      <c r="BY320" s="32">
        <f>IF($BF320&gt;$Y$7,"",IF(AND($BF320=$Y$7,$BG320=23),"",Entrées!T348-Entrées!T347))</f>
        <v>0</v>
      </c>
      <c r="BZ320" s="32">
        <f>IF($BF320&gt;$Y$7,"",IF(AND($BF320=$Y$7,$BG320=23),"",Entrées!U348-Entrées!U347))</f>
        <v>173</v>
      </c>
      <c r="CA320" s="32">
        <f>IF($BF320&gt;$Y$7,"",IF(AND($BF320=$Y$7,$BG320=23),"",Entrées!V348-Entrées!V347))</f>
        <v>401</v>
      </c>
      <c r="CD320" s="33">
        <f>IF($BF320&lt;=$Y$7,Entrées!J347/CD$2,"")</f>
        <v>0.35052631578947369</v>
      </c>
      <c r="CE320" s="33">
        <f>IF($BF320&lt;=$Y$7,Entrées!K347/CE$2,"")</f>
        <v>0</v>
      </c>
      <c r="CF320" s="11">
        <f t="shared" si="324"/>
        <v>7600</v>
      </c>
      <c r="CG320" s="11">
        <f t="shared" si="325"/>
        <v>4200</v>
      </c>
      <c r="CH320" s="52">
        <f t="shared" si="326"/>
        <v>0.26950009137426939</v>
      </c>
      <c r="CI320" s="52">
        <f t="shared" si="327"/>
        <v>0.11132787698412699</v>
      </c>
    </row>
    <row r="321" spans="1:93">
      <c r="B321" s="11">
        <f t="shared" si="364"/>
        <v>4200</v>
      </c>
      <c r="C321" s="11">
        <f t="shared" si="368"/>
        <v>9</v>
      </c>
      <c r="D321" s="27">
        <f t="shared" si="365"/>
        <v>14</v>
      </c>
      <c r="E321" s="28">
        <f ca="1">IF($D321&gt;$D$8,"",INDIRECT(ADDRESS(ROW(Entrées!$C$37)+($D321-1)*24+E$11,COLUMN(Entrées!$C$37)+($C321-1),4,TRUE,"Entrées")))</f>
        <v>2</v>
      </c>
      <c r="F321" s="28">
        <f ca="1">IF($D321&gt;$D$8,"",INDIRECT(ADDRESS(ROW(Entrées!$C$37)+($D321-1)*24+F$11,COLUMN(Entrées!$C$37)+($C321-1),4,TRUE,"Entrées")))</f>
        <v>0</v>
      </c>
      <c r="G321" s="28">
        <f ca="1">IF($D321&gt;$D$8,"",INDIRECT(ADDRESS(ROW(Entrées!$C$37)+($D321-1)*24+G$11,COLUMN(Entrées!$C$37)+($C321-1),4,TRUE,"Entrées")))</f>
        <v>0</v>
      </c>
      <c r="H321" s="28">
        <f ca="1">IF($D321&gt;$D$8,"",INDIRECT(ADDRESS(ROW(Entrées!$C$37)+($D321-1)*24+H$11,COLUMN(Entrées!$C$37)+($C321-1),4,TRUE,"Entrées")))</f>
        <v>0</v>
      </c>
      <c r="I321" s="28">
        <f ca="1">IF($D321&gt;$D$8,"",INDIRECT(ADDRESS(ROW(Entrées!$C$37)+($D321-1)*24+I$11,COLUMN(Entrées!$C$37)+($C321-1),4,TRUE,"Entrées")))</f>
        <v>0</v>
      </c>
      <c r="J321" s="28">
        <f ca="1">IF($D321&gt;$D$8,"",INDIRECT(ADDRESS(ROW(Entrées!$C$37)+($D321-1)*24+J$11,COLUMN(Entrées!$C$37)+($C321-1),4,TRUE,"Entrées")))</f>
        <v>0</v>
      </c>
      <c r="K321" s="28">
        <f ca="1">IF($D321&gt;$D$8,"",INDIRECT(ADDRESS(ROW(Entrées!$C$37)+($D321-1)*24+K$11,COLUMN(Entrées!$C$37)+($C321-1),4,TRUE,"Entrées")))</f>
        <v>0</v>
      </c>
      <c r="L321" s="28">
        <f ca="1">IF($D321&gt;$D$8,"",INDIRECT(ADDRESS(ROW(Entrées!$C$37)+($D321-1)*24+L$11,COLUMN(Entrées!$C$37)+($C321-1),4,TRUE,"Entrées")))</f>
        <v>9</v>
      </c>
      <c r="M321" s="28">
        <f ca="1">IF($D321&gt;$D$8,"",INDIRECT(ADDRESS(ROW(Entrées!$C$37)+($D321-1)*24+M$11,COLUMN(Entrées!$C$37)+($C321-1),4,TRUE,"Entrées")))</f>
        <v>215</v>
      </c>
      <c r="N321" s="28">
        <f ca="1">IF($D321&gt;$D$8,"",INDIRECT(ADDRESS(ROW(Entrées!$C$37)+($D321-1)*24+N$11,COLUMN(Entrées!$C$37)+($C321-1),4,TRUE,"Entrées")))</f>
        <v>740</v>
      </c>
      <c r="O321" s="28">
        <f ca="1">IF($D321&gt;$D$8,"",INDIRECT(ADDRESS(ROW(Entrées!$C$37)+($D321-1)*24+O$11,COLUMN(Entrées!$C$37)+($C321-1),4,TRUE,"Entrées")))</f>
        <v>1316.5</v>
      </c>
      <c r="P321" s="28">
        <f ca="1">IF($D321&gt;$D$8,"",INDIRECT(ADDRESS(ROW(Entrées!$C$37)+($D321-1)*24+P$11,COLUMN(Entrées!$C$37)+($C321-1),4,TRUE,"Entrées")))</f>
        <v>1780</v>
      </c>
      <c r="Q321" s="28">
        <f ca="1">IF($D321&gt;$D$8,"",INDIRECT(ADDRESS(ROW(Entrées!$C$37)+($D321-1)*24+Q$11,COLUMN(Entrées!$C$37)+($C321-1),4,TRUE,"Entrées")))</f>
        <v>2077.5</v>
      </c>
      <c r="R321" s="28">
        <f ca="1">IF($D321&gt;$D$8,"",INDIRECT(ADDRESS(ROW(Entrées!$C$37)+($D321-1)*24+R$11,COLUMN(Entrées!$C$37)+($C321-1),4,TRUE,"Entrées")))</f>
        <v>2216.5</v>
      </c>
      <c r="S321" s="28">
        <f ca="1">IF($D321&gt;$D$8,"",INDIRECT(ADDRESS(ROW(Entrées!$C$37)+($D321-1)*24+S$11,COLUMN(Entrées!$C$37)+($C321-1),4,TRUE,"Entrées")))</f>
        <v>2230</v>
      </c>
      <c r="T321" s="28">
        <f ca="1">IF($D321&gt;$D$8,"",INDIRECT(ADDRESS(ROW(Entrées!$C$37)+($D321-1)*24+T$11,COLUMN(Entrées!$C$37)+($C321-1),4,TRUE,"Entrées")))</f>
        <v>2135</v>
      </c>
      <c r="U321" s="28">
        <f ca="1">IF($D321&gt;$D$8,"",INDIRECT(ADDRESS(ROW(Entrées!$C$37)+($D321-1)*24+U$11,COLUMN(Entrées!$C$37)+($C321-1),4,TRUE,"Entrées")))</f>
        <v>1904.5</v>
      </c>
      <c r="V321" s="28">
        <f ca="1">IF($D321&gt;$D$8,"",INDIRECT(ADDRESS(ROW(Entrées!$C$37)+($D321-1)*24+V$11,COLUMN(Entrées!$C$37)+($C321-1),4,TRUE,"Entrées")))</f>
        <v>1518.5</v>
      </c>
      <c r="W321" s="28">
        <f ca="1">IF($D321&gt;$D$8,"",INDIRECT(ADDRESS(ROW(Entrées!$C$37)+($D321-1)*24+W$11,COLUMN(Entrées!$C$37)+($C321-1),4,TRUE,"Entrées")))</f>
        <v>985</v>
      </c>
      <c r="X321" s="28">
        <f ca="1">IF($D321&gt;$D$8,"",INDIRECT(ADDRESS(ROW(Entrées!$C$37)+($D321-1)*24+X$11,COLUMN(Entrées!$C$37)+($C321-1),4,TRUE,"Entrées")))</f>
        <v>399.5</v>
      </c>
      <c r="Y321" s="28">
        <f ca="1">IF($D321&gt;$D$8,"",INDIRECT(ADDRESS(ROW(Entrées!$C$37)+($D321-1)*24+Y$11,COLUMN(Entrées!$C$37)+($C321-1),4,TRUE,"Entrées")))</f>
        <v>48</v>
      </c>
      <c r="Z321" s="28">
        <f ca="1">IF($D321&gt;$D$8,"",INDIRECT(ADDRESS(ROW(Entrées!$C$37)+($D321-1)*24+Z$11,COLUMN(Entrées!$C$37)+($C321-1),4,TRUE,"Entrées")))</f>
        <v>0</v>
      </c>
      <c r="AA321" s="28">
        <f ca="1">IF($D321&gt;$D$8,"",INDIRECT(ADDRESS(ROW(Entrées!$C$37)+($D321-1)*24+AA$11,COLUMN(Entrées!$C$37)+($C321-1),4,TRUE,"Entrées")))</f>
        <v>0</v>
      </c>
      <c r="AB321" s="28">
        <f ca="1">IF($D321&gt;$D$8,"",INDIRECT(ADDRESS(ROW(Entrées!$C$37)+($D321-1)*24+AB$11,COLUMN(Entrées!$C$37)+($C321-1),4,TRUE,"Entrées")))</f>
        <v>0</v>
      </c>
      <c r="AC321" s="11"/>
      <c r="AD321" s="40">
        <f t="shared" ca="1" si="363"/>
        <v>732.375</v>
      </c>
      <c r="AE321" s="40">
        <f t="shared" ca="1" si="366"/>
        <v>2230</v>
      </c>
      <c r="AF321" s="40">
        <f t="shared" ca="1" si="367"/>
        <v>0</v>
      </c>
      <c r="AG321" s="4"/>
      <c r="AH321" s="11">
        <f>Entrées!A348</f>
        <v>13</v>
      </c>
      <c r="AI321" s="13">
        <f>Entrées!B348</f>
        <v>23</v>
      </c>
      <c r="AJ321" s="31">
        <f t="shared" ca="1" si="328"/>
        <v>55625.834722222207</v>
      </c>
      <c r="AK321" s="31">
        <f t="shared" ca="1" si="304"/>
        <v>55155.277777777781</v>
      </c>
      <c r="AL321" s="31">
        <f t="shared" ca="1" si="305"/>
        <v>55132.569444444431</v>
      </c>
      <c r="AM321" s="31">
        <f t="shared" ca="1" si="306"/>
        <v>439.35972222222233</v>
      </c>
      <c r="AN321" s="31">
        <f t="shared" ca="1" si="307"/>
        <v>2143.2847222222222</v>
      </c>
      <c r="AO321" s="31">
        <f t="shared" ca="1" si="308"/>
        <v>1711.4715277777773</v>
      </c>
      <c r="AP321" s="31">
        <f t="shared" ca="1" si="309"/>
        <v>43686.806944444448</v>
      </c>
      <c r="AQ321" s="31">
        <f t="shared" ca="1" si="310"/>
        <v>2048.2006944444447</v>
      </c>
      <c r="AR321" s="31">
        <f t="shared" ca="1" si="311"/>
        <v>467.57708333333329</v>
      </c>
      <c r="AS321" s="31">
        <f t="shared" ca="1" si="312"/>
        <v>9872.0041666666693</v>
      </c>
      <c r="AT321" s="31">
        <f t="shared" ca="1" si="313"/>
        <v>-752.91041666666672</v>
      </c>
      <c r="AU321" s="31">
        <f t="shared" ca="1" si="314"/>
        <v>580.30277777777769</v>
      </c>
      <c r="AV321" s="31">
        <f t="shared" ca="1" si="315"/>
        <v>-4570.3041666666659</v>
      </c>
      <c r="AW321" s="31">
        <f t="shared" ca="1" si="316"/>
        <v>53.39583333333335</v>
      </c>
      <c r="AX321" s="31">
        <f t="shared" ca="1" si="317"/>
        <v>1401.9361111111111</v>
      </c>
      <c r="AY321" s="31">
        <f t="shared" ca="1" si="318"/>
        <v>-1132.0805555555555</v>
      </c>
      <c r="AZ321" s="31">
        <f t="shared" ca="1" si="319"/>
        <v>-2177.1819444444441</v>
      </c>
      <c r="BA321" s="31">
        <f t="shared" ca="1" si="320"/>
        <v>644.8125</v>
      </c>
      <c r="BB321" s="31">
        <f t="shared" ca="1" si="321"/>
        <v>-1410.101388888889</v>
      </c>
      <c r="BC321" s="31">
        <f t="shared" ca="1" si="322"/>
        <v>-1800.2902777777781</v>
      </c>
      <c r="BD321" s="11"/>
      <c r="BE321" s="11"/>
      <c r="BF321" s="11">
        <f t="shared" si="323"/>
        <v>13</v>
      </c>
      <c r="BG321" s="11">
        <f t="shared" si="336"/>
        <v>23</v>
      </c>
      <c r="BH321" s="32">
        <f>IF($BF321&gt;$Y$7,"",IF(AND($BF321=$Y$7,$BG321=23),"",Entrées!C349-Entrées!C348))</f>
        <v>-803.5</v>
      </c>
      <c r="BI321" s="32">
        <f>IF($BF321&gt;$Y$7,"",IF(AND($BF321=$Y$7,$BG321=23),"",Entrées!D349-Entrées!D348))</f>
        <v>-1737.5</v>
      </c>
      <c r="BJ321" s="32">
        <f>IF($BF321&gt;$Y$7,"",IF(AND($BF321=$Y$7,$BG321=23),"",Entrées!E349-Entrées!E348))</f>
        <v>-2387.5</v>
      </c>
      <c r="BK321" s="32">
        <f>IF($BF321&gt;$Y$7,"",IF(AND($BF321=$Y$7,$BG321=23),"",Entrées!F349-Entrées!F348))</f>
        <v>0.5</v>
      </c>
      <c r="BL321" s="32">
        <f>IF($BF321&gt;$Y$7,"",IF(AND($BF321=$Y$7,$BG321=23),"",Entrées!G349-Entrées!G348))</f>
        <v>-93.5</v>
      </c>
      <c r="BM321" s="32">
        <f>IF($BF321&gt;$Y$7,"",IF(AND($BF321=$Y$7,$BG321=23),"",Entrées!H349-Entrées!H348))</f>
        <v>-26.5</v>
      </c>
      <c r="BN321" s="32">
        <f>IF($BF321&gt;$Y$7,"",IF(AND($BF321=$Y$7,$BG321=23),"",Entrées!I349-Entrées!I348))</f>
        <v>28</v>
      </c>
      <c r="BO321" s="32">
        <f>IF($BF321&gt;$Y$7,"",IF(AND($BF321=$Y$7,$BG321=23),"",Entrées!J349-Entrées!J348))</f>
        <v>9</v>
      </c>
      <c r="BP321" s="32">
        <f>IF($BF321&gt;$Y$7,"",IF(AND($BF321=$Y$7,$BG321=23),"",Entrées!K349-Entrées!K348))</f>
        <v>2</v>
      </c>
      <c r="BQ321" s="32">
        <f>IF($BF321&gt;$Y$7,"",IF(AND($BF321=$Y$7,$BG321=23),"",Entrées!L349-Entrées!L348))</f>
        <v>-122.5</v>
      </c>
      <c r="BR321" s="32">
        <f>IF($BF321&gt;$Y$7,"",IF(AND($BF321=$Y$7,$BG321=23),"",Entrées!M349-Entrées!M348))</f>
        <v>14</v>
      </c>
      <c r="BS321" s="32">
        <f>IF($BF321&gt;$Y$7,"",IF(AND($BF321=$Y$7,$BG321=23),"",Entrées!N349-Entrées!N348))</f>
        <v>3.5</v>
      </c>
      <c r="BT321" s="32">
        <f>IF($BF321&gt;$Y$7,"",IF(AND($BF321=$Y$7,$BG321=23),"",Entrées!O349-Entrées!O348))</f>
        <v>-618</v>
      </c>
      <c r="BU321" s="32">
        <f>IF($BF321&gt;$Y$7,"",IF(AND($BF321=$Y$7,$BG321=23),"",Entrées!P349-Entrées!P348))</f>
        <v>-1.5</v>
      </c>
      <c r="BV321" s="32">
        <f>IF($BF321&gt;$Y$7,"",IF(AND($BF321=$Y$7,$BG321=23),"",Entrées!Q349-Entrées!Q348))</f>
        <v>1080</v>
      </c>
      <c r="BW321" s="32">
        <f>IF($BF321&gt;$Y$7,"",IF(AND($BF321=$Y$7,$BG321=23),"",Entrées!R349-Entrées!R348))</f>
        <v>0</v>
      </c>
      <c r="BX321" s="32">
        <f>IF($BF321&gt;$Y$7,"",IF(AND($BF321=$Y$7,$BG321=23),"",Entrées!S349-Entrées!S348))</f>
        <v>0</v>
      </c>
      <c r="BY321" s="32">
        <f>IF($BF321&gt;$Y$7,"",IF(AND($BF321=$Y$7,$BG321=23),"",Entrées!T349-Entrées!T348))</f>
        <v>0</v>
      </c>
      <c r="BZ321" s="32">
        <f>IF($BF321&gt;$Y$7,"",IF(AND($BF321=$Y$7,$BG321=23),"",Entrées!U349-Entrées!U348))</f>
        <v>0</v>
      </c>
      <c r="CA321" s="32">
        <f>IF($BF321&gt;$Y$7,"",IF(AND($BF321=$Y$7,$BG321=23),"",Entrées!V349-Entrées!V348))</f>
        <v>-2139</v>
      </c>
      <c r="CB321" s="11"/>
      <c r="CD321" s="33">
        <f>IF($BF321&lt;=$Y$7,Entrées!J348/CD$2,"")</f>
        <v>0.35052631578947369</v>
      </c>
      <c r="CE321" s="33">
        <f>IF($BF321&lt;=$Y$7,Entrées!K348/CE$2,"")</f>
        <v>0</v>
      </c>
      <c r="CF321" s="11">
        <f t="shared" si="324"/>
        <v>7600</v>
      </c>
      <c r="CG321" s="11">
        <f t="shared" si="325"/>
        <v>4200</v>
      </c>
      <c r="CH321" s="52">
        <f t="shared" si="326"/>
        <v>0.26950009137426939</v>
      </c>
      <c r="CI321" s="52">
        <f t="shared" si="327"/>
        <v>0.11132787698412699</v>
      </c>
      <c r="CK321" s="11"/>
      <c r="CL321" s="11"/>
    </row>
    <row r="322" spans="1:93">
      <c r="B322" s="11">
        <f t="shared" si="364"/>
        <v>4200</v>
      </c>
      <c r="C322" s="11">
        <f t="shared" si="368"/>
        <v>9</v>
      </c>
      <c r="D322" s="27">
        <f t="shared" si="365"/>
        <v>15</v>
      </c>
      <c r="E322" s="28">
        <f ca="1">IF($D322&gt;$D$8,"",INDIRECT(ADDRESS(ROW(Entrées!$C$37)+($D322-1)*24+E$11,COLUMN(Entrées!$C$37)+($C322-1),4,TRUE,"Entrées")))</f>
        <v>0</v>
      </c>
      <c r="F322" s="28">
        <f ca="1">IF($D322&gt;$D$8,"",INDIRECT(ADDRESS(ROW(Entrées!$C$37)+($D322-1)*24+F$11,COLUMN(Entrées!$C$37)+($C322-1),4,TRUE,"Entrées")))</f>
        <v>0</v>
      </c>
      <c r="G322" s="28">
        <f ca="1">IF($D322&gt;$D$8,"",INDIRECT(ADDRESS(ROW(Entrées!$C$37)+($D322-1)*24+G$11,COLUMN(Entrées!$C$37)+($C322-1),4,TRUE,"Entrées")))</f>
        <v>0</v>
      </c>
      <c r="H322" s="28">
        <f ca="1">IF($D322&gt;$D$8,"",INDIRECT(ADDRESS(ROW(Entrées!$C$37)+($D322-1)*24+H$11,COLUMN(Entrées!$C$37)+($C322-1),4,TRUE,"Entrées")))</f>
        <v>0</v>
      </c>
      <c r="I322" s="28">
        <f ca="1">IF($D322&gt;$D$8,"",INDIRECT(ADDRESS(ROW(Entrées!$C$37)+($D322-1)*24+I$11,COLUMN(Entrées!$C$37)+($C322-1),4,TRUE,"Entrées")))</f>
        <v>0</v>
      </c>
      <c r="J322" s="28">
        <f ca="1">IF($D322&gt;$D$8,"",INDIRECT(ADDRESS(ROW(Entrées!$C$37)+($D322-1)*24+J$11,COLUMN(Entrées!$C$37)+($C322-1),4,TRUE,"Entrées")))</f>
        <v>0</v>
      </c>
      <c r="K322" s="28">
        <f ca="1">IF($D322&gt;$D$8,"",INDIRECT(ADDRESS(ROW(Entrées!$C$37)+($D322-1)*24+K$11,COLUMN(Entrées!$C$37)+($C322-1),4,TRUE,"Entrées")))</f>
        <v>0</v>
      </c>
      <c r="L322" s="28">
        <f ca="1">IF($D322&gt;$D$8,"",INDIRECT(ADDRESS(ROW(Entrées!$C$37)+($D322-1)*24+L$11,COLUMN(Entrées!$C$37)+($C322-1),4,TRUE,"Entrées")))</f>
        <v>14</v>
      </c>
      <c r="M322" s="28">
        <f ca="1">IF($D322&gt;$D$8,"",INDIRECT(ADDRESS(ROW(Entrées!$C$37)+($D322-1)*24+M$11,COLUMN(Entrées!$C$37)+($C322-1),4,TRUE,"Entrées")))</f>
        <v>208.5</v>
      </c>
      <c r="N322" s="28">
        <f ca="1">IF($D322&gt;$D$8,"",INDIRECT(ADDRESS(ROW(Entrées!$C$37)+($D322-1)*24+N$11,COLUMN(Entrées!$C$37)+($C322-1),4,TRUE,"Entrées")))</f>
        <v>603.5</v>
      </c>
      <c r="O322" s="28">
        <f ca="1">IF($D322&gt;$D$8,"",INDIRECT(ADDRESS(ROW(Entrées!$C$37)+($D322-1)*24+O$11,COLUMN(Entrées!$C$37)+($C322-1),4,TRUE,"Entrées")))</f>
        <v>1006</v>
      </c>
      <c r="P322" s="28">
        <f ca="1">IF($D322&gt;$D$8,"",INDIRECT(ADDRESS(ROW(Entrées!$C$37)+($D322-1)*24+P$11,COLUMN(Entrées!$C$37)+($C322-1),4,TRUE,"Entrées")))</f>
        <v>1373</v>
      </c>
      <c r="Q322" s="28">
        <f ca="1">IF($D322&gt;$D$8,"",INDIRECT(ADDRESS(ROW(Entrées!$C$37)+($D322-1)*24+Q$11,COLUMN(Entrées!$C$37)+($C322-1),4,TRUE,"Entrées")))</f>
        <v>1654</v>
      </c>
      <c r="R322" s="28">
        <f ca="1">IF($D322&gt;$D$8,"",INDIRECT(ADDRESS(ROW(Entrées!$C$37)+($D322-1)*24+R$11,COLUMN(Entrées!$C$37)+($C322-1),4,TRUE,"Entrées")))</f>
        <v>1782</v>
      </c>
      <c r="S322" s="28">
        <f ca="1">IF($D322&gt;$D$8,"",INDIRECT(ADDRESS(ROW(Entrées!$C$37)+($D322-1)*24+S$11,COLUMN(Entrées!$C$37)+($C322-1),4,TRUE,"Entrées")))</f>
        <v>1776</v>
      </c>
      <c r="T322" s="28">
        <f ca="1">IF($D322&gt;$D$8,"",INDIRECT(ADDRESS(ROW(Entrées!$C$37)+($D322-1)*24+T$11,COLUMN(Entrées!$C$37)+($C322-1),4,TRUE,"Entrées")))</f>
        <v>1704</v>
      </c>
      <c r="U322" s="28">
        <f ca="1">IF($D322&gt;$D$8,"",INDIRECT(ADDRESS(ROW(Entrées!$C$37)+($D322-1)*24+U$11,COLUMN(Entrées!$C$37)+($C322-1),4,TRUE,"Entrées")))</f>
        <v>1518.5</v>
      </c>
      <c r="V322" s="28">
        <f ca="1">IF($D322&gt;$D$8,"",INDIRECT(ADDRESS(ROW(Entrées!$C$37)+($D322-1)*24+V$11,COLUMN(Entrées!$C$37)+($C322-1),4,TRUE,"Entrées")))</f>
        <v>1186</v>
      </c>
      <c r="W322" s="28">
        <f ca="1">IF($D322&gt;$D$8,"",INDIRECT(ADDRESS(ROW(Entrées!$C$37)+($D322-1)*24+W$11,COLUMN(Entrées!$C$37)+($C322-1),4,TRUE,"Entrées")))</f>
        <v>763.5</v>
      </c>
      <c r="X322" s="28">
        <f ca="1">IF($D322&gt;$D$8,"",INDIRECT(ADDRESS(ROW(Entrées!$C$37)+($D322-1)*24+X$11,COLUMN(Entrées!$C$37)+($C322-1),4,TRUE,"Entrées")))</f>
        <v>305.5</v>
      </c>
      <c r="Y322" s="28">
        <f ca="1">IF($D322&gt;$D$8,"",INDIRECT(ADDRESS(ROW(Entrées!$C$37)+($D322-1)*24+Y$11,COLUMN(Entrées!$C$37)+($C322-1),4,TRUE,"Entrées")))</f>
        <v>50</v>
      </c>
      <c r="Z322" s="28">
        <f ca="1">IF($D322&gt;$D$8,"",INDIRECT(ADDRESS(ROW(Entrées!$C$37)+($D322-1)*24+Z$11,COLUMN(Entrées!$C$37)+($C322-1),4,TRUE,"Entrées")))</f>
        <v>0</v>
      </c>
      <c r="AA322" s="28">
        <f ca="1">IF($D322&gt;$D$8,"",INDIRECT(ADDRESS(ROW(Entrées!$C$37)+($D322-1)*24+AA$11,COLUMN(Entrées!$C$37)+($C322-1),4,TRUE,"Entrées")))</f>
        <v>0</v>
      </c>
      <c r="AB322" s="28">
        <f ca="1">IF($D322&gt;$D$8,"",INDIRECT(ADDRESS(ROW(Entrées!$C$37)+($D322-1)*24+AB$11,COLUMN(Entrées!$C$37)+($C322-1),4,TRUE,"Entrées")))</f>
        <v>0</v>
      </c>
      <c r="AC322" s="11"/>
      <c r="AD322" s="40">
        <f t="shared" ca="1" si="363"/>
        <v>581.02083333333337</v>
      </c>
      <c r="AE322" s="40">
        <f t="shared" ca="1" si="366"/>
        <v>1782</v>
      </c>
      <c r="AF322" s="40">
        <f t="shared" ca="1" si="367"/>
        <v>0</v>
      </c>
      <c r="AG322" s="4"/>
      <c r="AH322" s="11">
        <f>Entrées!A349</f>
        <v>14</v>
      </c>
      <c r="AI322" s="13">
        <f>Entrées!B349</f>
        <v>0</v>
      </c>
      <c r="AJ322" s="31">
        <f t="shared" ca="1" si="328"/>
        <v>55625.834722222207</v>
      </c>
      <c r="AK322" s="31">
        <f t="shared" ca="1" si="304"/>
        <v>55155.277777777781</v>
      </c>
      <c r="AL322" s="31">
        <f t="shared" ca="1" si="305"/>
        <v>55132.569444444431</v>
      </c>
      <c r="AM322" s="31">
        <f t="shared" ca="1" si="306"/>
        <v>439.35972222222233</v>
      </c>
      <c r="AN322" s="31">
        <f t="shared" ca="1" si="307"/>
        <v>2143.2847222222222</v>
      </c>
      <c r="AO322" s="31">
        <f t="shared" ca="1" si="308"/>
        <v>1711.4715277777773</v>
      </c>
      <c r="AP322" s="31">
        <f t="shared" ca="1" si="309"/>
        <v>43686.806944444448</v>
      </c>
      <c r="AQ322" s="31">
        <f t="shared" ca="1" si="310"/>
        <v>2048.2006944444447</v>
      </c>
      <c r="AR322" s="31">
        <f t="shared" ca="1" si="311"/>
        <v>467.57708333333329</v>
      </c>
      <c r="AS322" s="31">
        <f t="shared" ca="1" si="312"/>
        <v>9872.0041666666693</v>
      </c>
      <c r="AT322" s="31">
        <f t="shared" ca="1" si="313"/>
        <v>-752.91041666666672</v>
      </c>
      <c r="AU322" s="31">
        <f t="shared" ca="1" si="314"/>
        <v>580.30277777777769</v>
      </c>
      <c r="AV322" s="31">
        <f t="shared" ca="1" si="315"/>
        <v>-4570.3041666666659</v>
      </c>
      <c r="AW322" s="31">
        <f t="shared" ca="1" si="316"/>
        <v>53.39583333333335</v>
      </c>
      <c r="AX322" s="31">
        <f t="shared" ca="1" si="317"/>
        <v>1401.9361111111111</v>
      </c>
      <c r="AY322" s="31">
        <f t="shared" ca="1" si="318"/>
        <v>-1132.0805555555555</v>
      </c>
      <c r="AZ322" s="31">
        <f t="shared" ca="1" si="319"/>
        <v>-2177.1819444444441</v>
      </c>
      <c r="BA322" s="31">
        <f t="shared" ca="1" si="320"/>
        <v>644.8125</v>
      </c>
      <c r="BB322" s="31">
        <f t="shared" ca="1" si="321"/>
        <v>-1410.101388888889</v>
      </c>
      <c r="BC322" s="31">
        <f t="shared" ca="1" si="322"/>
        <v>-1800.2902777777781</v>
      </c>
      <c r="BD322" s="11"/>
      <c r="BE322" s="11"/>
      <c r="BF322" s="11">
        <f t="shared" si="323"/>
        <v>14</v>
      </c>
      <c r="BG322" s="11">
        <f t="shared" si="336"/>
        <v>0</v>
      </c>
      <c r="BH322" s="32">
        <f>IF($BF322&gt;$Y$7,"",IF(AND($BF322=$Y$7,$BG322=23),"",Entrées!C350-Entrées!C349))</f>
        <v>-4009.5</v>
      </c>
      <c r="BI322" s="32">
        <f>IF($BF322&gt;$Y$7,"",IF(AND($BF322=$Y$7,$BG322=23),"",Entrées!D350-Entrées!D349))</f>
        <v>-2962.5</v>
      </c>
      <c r="BJ322" s="32">
        <f>IF($BF322&gt;$Y$7,"",IF(AND($BF322=$Y$7,$BG322=23),"",Entrées!E350-Entrées!E349))</f>
        <v>-3037.5</v>
      </c>
      <c r="BK322" s="32">
        <f>IF($BF322&gt;$Y$7,"",IF(AND($BF322=$Y$7,$BG322=23),"",Entrées!F350-Entrées!F349))</f>
        <v>0.5</v>
      </c>
      <c r="BL322" s="32">
        <f>IF($BF322&gt;$Y$7,"",IF(AND($BF322=$Y$7,$BG322=23),"",Entrées!G350-Entrées!G349))</f>
        <v>-167.5</v>
      </c>
      <c r="BM322" s="32">
        <f>IF($BF322&gt;$Y$7,"",IF(AND($BF322=$Y$7,$BG322=23),"",Entrées!H350-Entrées!H349))</f>
        <v>8.5</v>
      </c>
      <c r="BN322" s="32">
        <f>IF($BF322&gt;$Y$7,"",IF(AND($BF322=$Y$7,$BG322=23),"",Entrées!I350-Entrées!I349))</f>
        <v>-2089.5</v>
      </c>
      <c r="BO322" s="32">
        <f>IF($BF322&gt;$Y$7,"",IF(AND($BF322=$Y$7,$BG322=23),"",Entrées!J350-Entrées!J349))</f>
        <v>30.5</v>
      </c>
      <c r="BP322" s="32">
        <f>IF($BF322&gt;$Y$7,"",IF(AND($BF322=$Y$7,$BG322=23),"",Entrées!K350-Entrées!K349))</f>
        <v>-2</v>
      </c>
      <c r="BQ322" s="32">
        <f>IF($BF322&gt;$Y$7,"",IF(AND($BF322=$Y$7,$BG322=23),"",Entrées!L350-Entrées!L349))</f>
        <v>-2276</v>
      </c>
      <c r="BR322" s="32">
        <f>IF($BF322&gt;$Y$7,"",IF(AND($BF322=$Y$7,$BG322=23),"",Entrées!M350-Entrées!M349))</f>
        <v>-165.5</v>
      </c>
      <c r="BS322" s="32">
        <f>IF($BF322&gt;$Y$7,"",IF(AND($BF322=$Y$7,$BG322=23),"",Entrées!N350-Entrées!N349))</f>
        <v>-6.5</v>
      </c>
      <c r="BT322" s="32">
        <f>IF($BF322&gt;$Y$7,"",IF(AND($BF322=$Y$7,$BG322=23),"",Entrées!O350-Entrées!O349))</f>
        <v>657</v>
      </c>
      <c r="BU322" s="32">
        <f>IF($BF322&gt;$Y$7,"",IF(AND($BF322=$Y$7,$BG322=23),"",Entrées!P350-Entrées!P349))</f>
        <v>-1.5</v>
      </c>
      <c r="BV322" s="32">
        <f>IF($BF322&gt;$Y$7,"",IF(AND($BF322=$Y$7,$BG322=23),"",Entrées!Q350-Entrées!Q349))</f>
        <v>1924</v>
      </c>
      <c r="BW322" s="32">
        <f>IF($BF322&gt;$Y$7,"",IF(AND($BF322=$Y$7,$BG322=23),"",Entrées!R350-Entrées!R349))</f>
        <v>0</v>
      </c>
      <c r="BX322" s="32">
        <f>IF($BF322&gt;$Y$7,"",IF(AND($BF322=$Y$7,$BG322=23),"",Entrées!S350-Entrées!S349))</f>
        <v>0</v>
      </c>
      <c r="BY322" s="32">
        <f>IF($BF322&gt;$Y$7,"",IF(AND($BF322=$Y$7,$BG322=23),"",Entrées!T350-Entrées!T349))</f>
        <v>100</v>
      </c>
      <c r="BZ322" s="32">
        <f>IF($BF322&gt;$Y$7,"",IF(AND($BF322=$Y$7,$BG322=23),"",Entrées!U350-Entrées!U349))</f>
        <v>0</v>
      </c>
      <c r="CA322" s="32">
        <f>IF($BF322&gt;$Y$7,"",IF(AND($BF322=$Y$7,$BG322=23),"",Entrées!V350-Entrées!V349))</f>
        <v>15</v>
      </c>
      <c r="CB322" s="11"/>
      <c r="CD322" s="33">
        <f>IF($BF322&lt;=$Y$7,Entrées!J349/CD$2,"")</f>
        <v>0.35171052631578947</v>
      </c>
      <c r="CE322" s="33">
        <f>IF($BF322&lt;=$Y$7,Entrées!K349/CE$2,"")</f>
        <v>4.7619047619047619E-4</v>
      </c>
      <c r="CF322" s="11">
        <f t="shared" si="324"/>
        <v>7600</v>
      </c>
      <c r="CG322" s="11">
        <f t="shared" si="325"/>
        <v>4200</v>
      </c>
      <c r="CH322" s="52">
        <f t="shared" si="326"/>
        <v>0.26950009137426939</v>
      </c>
      <c r="CI322" s="52">
        <f t="shared" si="327"/>
        <v>0.11132787698412699</v>
      </c>
      <c r="CK322" s="11"/>
      <c r="CL322" s="11"/>
    </row>
    <row r="323" spans="1:93">
      <c r="B323" s="11">
        <f t="shared" si="364"/>
        <v>4200</v>
      </c>
      <c r="C323" s="11">
        <f t="shared" si="368"/>
        <v>9</v>
      </c>
      <c r="D323" s="27">
        <f t="shared" si="365"/>
        <v>16</v>
      </c>
      <c r="E323" s="28">
        <f ca="1">IF($D323&gt;$D$8,"",INDIRECT(ADDRESS(ROW(Entrées!$C$37)+($D323-1)*24+E$11,COLUMN(Entrées!$C$37)+($C323-1),4,TRUE,"Entrées")))</f>
        <v>0</v>
      </c>
      <c r="F323" s="28">
        <f ca="1">IF($D323&gt;$D$8,"",INDIRECT(ADDRESS(ROW(Entrées!$C$37)+($D323-1)*24+F$11,COLUMN(Entrées!$C$37)+($C323-1),4,TRUE,"Entrées")))</f>
        <v>0</v>
      </c>
      <c r="G323" s="28">
        <f ca="1">IF($D323&gt;$D$8,"",INDIRECT(ADDRESS(ROW(Entrées!$C$37)+($D323-1)*24+G$11,COLUMN(Entrées!$C$37)+($C323-1),4,TRUE,"Entrées")))</f>
        <v>0</v>
      </c>
      <c r="H323" s="28">
        <f ca="1">IF($D323&gt;$D$8,"",INDIRECT(ADDRESS(ROW(Entrées!$C$37)+($D323-1)*24+H$11,COLUMN(Entrées!$C$37)+($C323-1),4,TRUE,"Entrées")))</f>
        <v>0</v>
      </c>
      <c r="I323" s="28">
        <f ca="1">IF($D323&gt;$D$8,"",INDIRECT(ADDRESS(ROW(Entrées!$C$37)+($D323-1)*24+I$11,COLUMN(Entrées!$C$37)+($C323-1),4,TRUE,"Entrées")))</f>
        <v>0</v>
      </c>
      <c r="J323" s="28">
        <f ca="1">IF($D323&gt;$D$8,"",INDIRECT(ADDRESS(ROW(Entrées!$C$37)+($D323-1)*24+J$11,COLUMN(Entrées!$C$37)+($C323-1),4,TRUE,"Entrées")))</f>
        <v>0</v>
      </c>
      <c r="K323" s="28">
        <f ca="1">IF($D323&gt;$D$8,"",INDIRECT(ADDRESS(ROW(Entrées!$C$37)+($D323-1)*24+K$11,COLUMN(Entrées!$C$37)+($C323-1),4,TRUE,"Entrées")))</f>
        <v>0</v>
      </c>
      <c r="L323" s="28">
        <f ca="1">IF($D323&gt;$D$8,"",INDIRECT(ADDRESS(ROW(Entrées!$C$37)+($D323-1)*24+L$11,COLUMN(Entrées!$C$37)+($C323-1),4,TRUE,"Entrées")))</f>
        <v>15</v>
      </c>
      <c r="M323" s="28">
        <f ca="1">IF($D323&gt;$D$8,"",INDIRECT(ADDRESS(ROW(Entrées!$C$37)+($D323-1)*24+M$11,COLUMN(Entrées!$C$37)+($C323-1),4,TRUE,"Entrées")))</f>
        <v>226.5</v>
      </c>
      <c r="N323" s="28">
        <f ca="1">IF($D323&gt;$D$8,"",INDIRECT(ADDRESS(ROW(Entrées!$C$37)+($D323-1)*24+N$11,COLUMN(Entrées!$C$37)+($C323-1),4,TRUE,"Entrées")))</f>
        <v>649</v>
      </c>
      <c r="O323" s="28">
        <f ca="1">IF($D323&gt;$D$8,"",INDIRECT(ADDRESS(ROW(Entrées!$C$37)+($D323-1)*24+O$11,COLUMN(Entrées!$C$37)+($C323-1),4,TRUE,"Entrées")))</f>
        <v>1101.5</v>
      </c>
      <c r="P323" s="28">
        <f ca="1">IF($D323&gt;$D$8,"",INDIRECT(ADDRESS(ROW(Entrées!$C$37)+($D323-1)*24+P$11,COLUMN(Entrées!$C$37)+($C323-1),4,TRUE,"Entrées")))</f>
        <v>1526</v>
      </c>
      <c r="Q323" s="28">
        <f ca="1">IF($D323&gt;$D$8,"",INDIRECT(ADDRESS(ROW(Entrées!$C$37)+($D323-1)*24+Q$11,COLUMN(Entrées!$C$37)+($C323-1),4,TRUE,"Entrées")))</f>
        <v>1772.5</v>
      </c>
      <c r="R323" s="28">
        <f ca="1">IF($D323&gt;$D$8,"",INDIRECT(ADDRESS(ROW(Entrées!$C$37)+($D323-1)*24+R$11,COLUMN(Entrées!$C$37)+($C323-1),4,TRUE,"Entrées")))</f>
        <v>1839</v>
      </c>
      <c r="S323" s="28">
        <f ca="1">IF($D323&gt;$D$8,"",INDIRECT(ADDRESS(ROW(Entrées!$C$37)+($D323-1)*24+S$11,COLUMN(Entrées!$C$37)+($C323-1),4,TRUE,"Entrées")))</f>
        <v>1849</v>
      </c>
      <c r="T323" s="28">
        <f ca="1">IF($D323&gt;$D$8,"",INDIRECT(ADDRESS(ROW(Entrées!$C$37)+($D323-1)*24+T$11,COLUMN(Entrées!$C$37)+($C323-1),4,TRUE,"Entrées")))</f>
        <v>1701.5</v>
      </c>
      <c r="U323" s="28">
        <f ca="1">IF($D323&gt;$D$8,"",INDIRECT(ADDRESS(ROW(Entrées!$C$37)+($D323-1)*24+U$11,COLUMN(Entrées!$C$37)+($C323-1),4,TRUE,"Entrées")))</f>
        <v>1429.5</v>
      </c>
      <c r="V323" s="28">
        <f ca="1">IF($D323&gt;$D$8,"",INDIRECT(ADDRESS(ROW(Entrées!$C$37)+($D323-1)*24+V$11,COLUMN(Entrées!$C$37)+($C323-1),4,TRUE,"Entrées")))</f>
        <v>1066</v>
      </c>
      <c r="W323" s="28">
        <f ca="1">IF($D323&gt;$D$8,"",INDIRECT(ADDRESS(ROW(Entrées!$C$37)+($D323-1)*24+W$11,COLUMN(Entrées!$C$37)+($C323-1),4,TRUE,"Entrées")))</f>
        <v>640.5</v>
      </c>
      <c r="X323" s="28">
        <f ca="1">IF($D323&gt;$D$8,"",INDIRECT(ADDRESS(ROW(Entrées!$C$37)+($D323-1)*24+X$11,COLUMN(Entrées!$C$37)+($C323-1),4,TRUE,"Entrées")))</f>
        <v>275.5</v>
      </c>
      <c r="Y323" s="28">
        <f ca="1">IF($D323&gt;$D$8,"",INDIRECT(ADDRESS(ROW(Entrées!$C$37)+($D323-1)*24+Y$11,COLUMN(Entrées!$C$37)+($C323-1),4,TRUE,"Entrées")))</f>
        <v>45.5</v>
      </c>
      <c r="Z323" s="28">
        <f ca="1">IF($D323&gt;$D$8,"",INDIRECT(ADDRESS(ROW(Entrées!$C$37)+($D323-1)*24+Z$11,COLUMN(Entrées!$C$37)+($C323-1),4,TRUE,"Entrées")))</f>
        <v>0</v>
      </c>
      <c r="AA323" s="28">
        <f ca="1">IF($D323&gt;$D$8,"",INDIRECT(ADDRESS(ROW(Entrées!$C$37)+($D323-1)*24+AA$11,COLUMN(Entrées!$C$37)+($C323-1),4,TRUE,"Entrées")))</f>
        <v>0</v>
      </c>
      <c r="AB323" s="28">
        <f ca="1">IF($D323&gt;$D$8,"",INDIRECT(ADDRESS(ROW(Entrées!$C$37)+($D323-1)*24+AB$11,COLUMN(Entrées!$C$37)+($C323-1),4,TRUE,"Entrées")))</f>
        <v>0</v>
      </c>
      <c r="AC323" s="11"/>
      <c r="AD323" s="40">
        <f t="shared" ca="1" si="363"/>
        <v>589.04166666666663</v>
      </c>
      <c r="AE323" s="40">
        <f t="shared" ca="1" si="366"/>
        <v>1849</v>
      </c>
      <c r="AF323" s="40">
        <f t="shared" ca="1" si="367"/>
        <v>0</v>
      </c>
      <c r="AG323" s="4"/>
      <c r="AH323" s="11">
        <f>Entrées!A350</f>
        <v>14</v>
      </c>
      <c r="AI323" s="13">
        <f>Entrées!B350</f>
        <v>1</v>
      </c>
      <c r="AJ323" s="31">
        <f t="shared" ca="1" si="328"/>
        <v>55625.834722222207</v>
      </c>
      <c r="AK323" s="31">
        <f t="shared" ca="1" si="304"/>
        <v>55155.277777777781</v>
      </c>
      <c r="AL323" s="31">
        <f t="shared" ca="1" si="305"/>
        <v>55132.569444444431</v>
      </c>
      <c r="AM323" s="31">
        <f t="shared" ca="1" si="306"/>
        <v>439.35972222222233</v>
      </c>
      <c r="AN323" s="31">
        <f t="shared" ca="1" si="307"/>
        <v>2143.2847222222222</v>
      </c>
      <c r="AO323" s="31">
        <f t="shared" ca="1" si="308"/>
        <v>1711.4715277777773</v>
      </c>
      <c r="AP323" s="31">
        <f t="shared" ca="1" si="309"/>
        <v>43686.806944444448</v>
      </c>
      <c r="AQ323" s="31">
        <f t="shared" ca="1" si="310"/>
        <v>2048.2006944444447</v>
      </c>
      <c r="AR323" s="31">
        <f t="shared" ca="1" si="311"/>
        <v>467.57708333333329</v>
      </c>
      <c r="AS323" s="31">
        <f t="shared" ca="1" si="312"/>
        <v>9872.0041666666693</v>
      </c>
      <c r="AT323" s="31">
        <f t="shared" ca="1" si="313"/>
        <v>-752.91041666666672</v>
      </c>
      <c r="AU323" s="31">
        <f t="shared" ca="1" si="314"/>
        <v>580.30277777777769</v>
      </c>
      <c r="AV323" s="31">
        <f t="shared" ca="1" si="315"/>
        <v>-4570.3041666666659</v>
      </c>
      <c r="AW323" s="31">
        <f t="shared" ca="1" si="316"/>
        <v>53.39583333333335</v>
      </c>
      <c r="AX323" s="31">
        <f t="shared" ca="1" si="317"/>
        <v>1401.9361111111111</v>
      </c>
      <c r="AY323" s="31">
        <f t="shared" ca="1" si="318"/>
        <v>-1132.0805555555555</v>
      </c>
      <c r="AZ323" s="31">
        <f t="shared" ca="1" si="319"/>
        <v>-2177.1819444444441</v>
      </c>
      <c r="BA323" s="31">
        <f t="shared" ca="1" si="320"/>
        <v>644.8125</v>
      </c>
      <c r="BB323" s="31">
        <f t="shared" ca="1" si="321"/>
        <v>-1410.101388888889</v>
      </c>
      <c r="BC323" s="31">
        <f t="shared" ca="1" si="322"/>
        <v>-1800.2902777777781</v>
      </c>
      <c r="BD323" s="11"/>
      <c r="BE323" s="11"/>
      <c r="BF323" s="11">
        <f t="shared" si="323"/>
        <v>14</v>
      </c>
      <c r="BG323" s="11">
        <f t="shared" si="336"/>
        <v>1</v>
      </c>
      <c r="BH323" s="32">
        <f>IF($BF323&gt;$Y$7,"",IF(AND($BF323=$Y$7,$BG323=23),"",Entrées!C351-Entrées!C350))</f>
        <v>-1309.5</v>
      </c>
      <c r="BI323" s="32">
        <f>IF($BF323&gt;$Y$7,"",IF(AND($BF323=$Y$7,$BG323=23),"",Entrées!D351-Entrées!D350))</f>
        <v>-1750</v>
      </c>
      <c r="BJ323" s="32">
        <f>IF($BF323&gt;$Y$7,"",IF(AND($BF323=$Y$7,$BG323=23),"",Entrées!E351-Entrées!E350))</f>
        <v>-1650</v>
      </c>
      <c r="BK323" s="32">
        <f>IF($BF323&gt;$Y$7,"",IF(AND($BF323=$Y$7,$BG323=23),"",Entrées!F351-Entrées!F350))</f>
        <v>-1</v>
      </c>
      <c r="BL323" s="32">
        <f>IF($BF323&gt;$Y$7,"",IF(AND($BF323=$Y$7,$BG323=23),"",Entrées!G351-Entrées!G350))</f>
        <v>-215.5</v>
      </c>
      <c r="BM323" s="32">
        <f>IF($BF323&gt;$Y$7,"",IF(AND($BF323=$Y$7,$BG323=23),"",Entrées!H351-Entrées!H350))</f>
        <v>11</v>
      </c>
      <c r="BN323" s="32">
        <f>IF($BF323&gt;$Y$7,"",IF(AND($BF323=$Y$7,$BG323=23),"",Entrées!I351-Entrées!I350))</f>
        <v>-623.5</v>
      </c>
      <c r="BO323" s="32">
        <f>IF($BF323&gt;$Y$7,"",IF(AND($BF323=$Y$7,$BG323=23),"",Entrées!J351-Entrées!J350))</f>
        <v>7.5</v>
      </c>
      <c r="BP323" s="32">
        <f>IF($BF323&gt;$Y$7,"",IF(AND($BF323=$Y$7,$BG323=23),"",Entrées!K351-Entrées!K350))</f>
        <v>0</v>
      </c>
      <c r="BQ323" s="32">
        <f>IF($BF323&gt;$Y$7,"",IF(AND($BF323=$Y$7,$BG323=23),"",Entrées!L351-Entrées!L350))</f>
        <v>-750</v>
      </c>
      <c r="BR323" s="32">
        <f>IF($BF323&gt;$Y$7,"",IF(AND($BF323=$Y$7,$BG323=23),"",Entrées!M351-Entrées!M350))</f>
        <v>-474</v>
      </c>
      <c r="BS323" s="32">
        <f>IF($BF323&gt;$Y$7,"",IF(AND($BF323=$Y$7,$BG323=23),"",Entrées!N351-Entrées!N350))</f>
        <v>-29</v>
      </c>
      <c r="BT323" s="32">
        <f>IF($BF323&gt;$Y$7,"",IF(AND($BF323=$Y$7,$BG323=23),"",Entrées!O351-Entrées!O350))</f>
        <v>765.5</v>
      </c>
      <c r="BU323" s="32">
        <f>IF($BF323&gt;$Y$7,"",IF(AND($BF323=$Y$7,$BG323=23),"",Entrées!P351-Entrées!P350))</f>
        <v>-2.5</v>
      </c>
      <c r="BV323" s="32">
        <f>IF($BF323&gt;$Y$7,"",IF(AND($BF323=$Y$7,$BG323=23),"",Entrées!Q351-Entrées!Q350))</f>
        <v>-200</v>
      </c>
      <c r="BW323" s="32">
        <f>IF($BF323&gt;$Y$7,"",IF(AND($BF323=$Y$7,$BG323=23),"",Entrées!R351-Entrées!R350))</f>
        <v>0</v>
      </c>
      <c r="BX323" s="32">
        <f>IF($BF323&gt;$Y$7,"",IF(AND($BF323=$Y$7,$BG323=23),"",Entrées!S351-Entrées!S350))</f>
        <v>0</v>
      </c>
      <c r="BY323" s="32">
        <f>IF($BF323&gt;$Y$7,"",IF(AND($BF323=$Y$7,$BG323=23),"",Entrées!T351-Entrées!T350))</f>
        <v>0</v>
      </c>
      <c r="BZ323" s="32">
        <f>IF($BF323&gt;$Y$7,"",IF(AND($BF323=$Y$7,$BG323=23),"",Entrées!U351-Entrées!U350))</f>
        <v>0</v>
      </c>
      <c r="CA323" s="32">
        <f>IF($BF323&gt;$Y$7,"",IF(AND($BF323=$Y$7,$BG323=23),"",Entrées!V351-Entrées!V350))</f>
        <v>-126</v>
      </c>
      <c r="CB323" s="11"/>
      <c r="CD323" s="33">
        <f>IF($BF323&lt;=$Y$7,Entrées!J350/CD$2,"")</f>
        <v>0.3557236842105263</v>
      </c>
      <c r="CE323" s="33">
        <f>IF($BF323&lt;=$Y$7,Entrées!K350/CE$2,"")</f>
        <v>0</v>
      </c>
      <c r="CF323" s="11">
        <f t="shared" si="324"/>
        <v>7600</v>
      </c>
      <c r="CG323" s="11">
        <f t="shared" si="325"/>
        <v>4200</v>
      </c>
      <c r="CH323" s="52">
        <f t="shared" si="326"/>
        <v>0.26950009137426939</v>
      </c>
      <c r="CI323" s="52">
        <f t="shared" si="327"/>
        <v>0.11132787698412699</v>
      </c>
      <c r="CK323" s="11"/>
      <c r="CL323" s="11"/>
      <c r="CO323" s="11"/>
    </row>
    <row r="324" spans="1:93">
      <c r="A324" s="11">
        <f>ROW(E308)</f>
        <v>308</v>
      </c>
      <c r="B324" s="11">
        <f t="shared" si="364"/>
        <v>4200</v>
      </c>
      <c r="C324" s="11">
        <f t="shared" si="368"/>
        <v>9</v>
      </c>
      <c r="D324" s="27">
        <f t="shared" si="365"/>
        <v>17</v>
      </c>
      <c r="E324" s="28">
        <f ca="1">IF($D324&gt;$D$8,"",INDIRECT(ADDRESS(ROW(Entrées!$C$37)+($D324-1)*24+E$11,COLUMN(Entrées!$C$37)+($C324-1),4,TRUE,"Entrées")))</f>
        <v>0</v>
      </c>
      <c r="F324" s="28">
        <f ca="1">IF($D324&gt;$D$8,"",INDIRECT(ADDRESS(ROW(Entrées!$C$37)+($D324-1)*24+F$11,COLUMN(Entrées!$C$37)+($C324-1),4,TRUE,"Entrées")))</f>
        <v>0</v>
      </c>
      <c r="G324" s="28">
        <f ca="1">IF($D324&gt;$D$8,"",INDIRECT(ADDRESS(ROW(Entrées!$C$37)+($D324-1)*24+G$11,COLUMN(Entrées!$C$37)+($C324-1),4,TRUE,"Entrées")))</f>
        <v>0</v>
      </c>
      <c r="H324" s="28">
        <f ca="1">IF($D324&gt;$D$8,"",INDIRECT(ADDRESS(ROW(Entrées!$C$37)+($D324-1)*24+H$11,COLUMN(Entrées!$C$37)+($C324-1),4,TRUE,"Entrées")))</f>
        <v>0</v>
      </c>
      <c r="I324" s="28">
        <f ca="1">IF($D324&gt;$D$8,"",INDIRECT(ADDRESS(ROW(Entrées!$C$37)+($D324-1)*24+I$11,COLUMN(Entrées!$C$37)+($C324-1),4,TRUE,"Entrées")))</f>
        <v>0</v>
      </c>
      <c r="J324" s="28">
        <f ca="1">IF($D324&gt;$D$8,"",INDIRECT(ADDRESS(ROW(Entrées!$C$37)+($D324-1)*24+J$11,COLUMN(Entrées!$C$37)+($C324-1),4,TRUE,"Entrées")))</f>
        <v>0</v>
      </c>
      <c r="K324" s="28">
        <f ca="1">IF($D324&gt;$D$8,"",INDIRECT(ADDRESS(ROW(Entrées!$C$37)+($D324-1)*24+K$11,COLUMN(Entrées!$C$37)+($C324-1),4,TRUE,"Entrées")))</f>
        <v>0</v>
      </c>
      <c r="L324" s="28">
        <f ca="1">IF($D324&gt;$D$8,"",INDIRECT(ADDRESS(ROW(Entrées!$C$37)+($D324-1)*24+L$11,COLUMN(Entrées!$C$37)+($C324-1),4,TRUE,"Entrées")))</f>
        <v>15</v>
      </c>
      <c r="M324" s="28">
        <f ca="1">IF($D324&gt;$D$8,"",INDIRECT(ADDRESS(ROW(Entrées!$C$37)+($D324-1)*24+M$11,COLUMN(Entrées!$C$37)+($C324-1),4,TRUE,"Entrées")))</f>
        <v>244.5</v>
      </c>
      <c r="N324" s="28">
        <f ca="1">IF($D324&gt;$D$8,"",INDIRECT(ADDRESS(ROW(Entrées!$C$37)+($D324-1)*24+N$11,COLUMN(Entrées!$C$37)+($C324-1),4,TRUE,"Entrées")))</f>
        <v>759.5</v>
      </c>
      <c r="O324" s="28">
        <f ca="1">IF($D324&gt;$D$8,"",INDIRECT(ADDRESS(ROW(Entrées!$C$37)+($D324-1)*24+O$11,COLUMN(Entrées!$C$37)+($C324-1),4,TRUE,"Entrées")))</f>
        <v>1313.5</v>
      </c>
      <c r="P324" s="28">
        <f ca="1">IF($D324&gt;$D$8,"",INDIRECT(ADDRESS(ROW(Entrées!$C$37)+($D324-1)*24+P$11,COLUMN(Entrées!$C$37)+($C324-1),4,TRUE,"Entrées")))</f>
        <v>1755</v>
      </c>
      <c r="Q324" s="28">
        <f ca="1">IF($D324&gt;$D$8,"",INDIRECT(ADDRESS(ROW(Entrées!$C$37)+($D324-1)*24+Q$11,COLUMN(Entrées!$C$37)+($C324-1),4,TRUE,"Entrées")))</f>
        <v>2033.5</v>
      </c>
      <c r="R324" s="28">
        <f ca="1">IF($D324&gt;$D$8,"",INDIRECT(ADDRESS(ROW(Entrées!$C$37)+($D324-1)*24+R$11,COLUMN(Entrées!$C$37)+($C324-1),4,TRUE,"Entrées")))</f>
        <v>2161.5</v>
      </c>
      <c r="S324" s="28">
        <f ca="1">IF($D324&gt;$D$8,"",INDIRECT(ADDRESS(ROW(Entrées!$C$37)+($D324-1)*24+S$11,COLUMN(Entrées!$C$37)+($C324-1),4,TRUE,"Entrées")))</f>
        <v>2169.5</v>
      </c>
      <c r="T324" s="28">
        <f ca="1">IF($D324&gt;$D$8,"",INDIRECT(ADDRESS(ROW(Entrées!$C$37)+($D324-1)*24+T$11,COLUMN(Entrées!$C$37)+($C324-1),4,TRUE,"Entrées")))</f>
        <v>2023</v>
      </c>
      <c r="U324" s="28">
        <f ca="1">IF($D324&gt;$D$8,"",INDIRECT(ADDRESS(ROW(Entrées!$C$37)+($D324-1)*24+U$11,COLUMN(Entrées!$C$37)+($C324-1),4,TRUE,"Entrées")))</f>
        <v>1747.5</v>
      </c>
      <c r="V324" s="28">
        <f ca="1">IF($D324&gt;$D$8,"",INDIRECT(ADDRESS(ROW(Entrées!$C$37)+($D324-1)*24+V$11,COLUMN(Entrées!$C$37)+($C324-1),4,TRUE,"Entrées")))</f>
        <v>1386</v>
      </c>
      <c r="W324" s="28">
        <f ca="1">IF($D324&gt;$D$8,"",INDIRECT(ADDRESS(ROW(Entrées!$C$37)+($D324-1)*24+W$11,COLUMN(Entrées!$C$37)+($C324-1),4,TRUE,"Entrées")))</f>
        <v>892.5</v>
      </c>
      <c r="X324" s="28">
        <f ca="1">IF($D324&gt;$D$8,"",INDIRECT(ADDRESS(ROW(Entrées!$C$37)+($D324-1)*24+X$11,COLUMN(Entrées!$C$37)+($C324-1),4,TRUE,"Entrées")))</f>
        <v>374.5</v>
      </c>
      <c r="Y324" s="28">
        <f ca="1">IF($D324&gt;$D$8,"",INDIRECT(ADDRESS(ROW(Entrées!$C$37)+($D324-1)*24+Y$11,COLUMN(Entrées!$C$37)+($C324-1),4,TRUE,"Entrées")))</f>
        <v>59</v>
      </c>
      <c r="Z324" s="28">
        <f ca="1">IF($D324&gt;$D$8,"",INDIRECT(ADDRESS(ROW(Entrées!$C$37)+($D324-1)*24+Z$11,COLUMN(Entrées!$C$37)+($C324-1),4,TRUE,"Entrées")))</f>
        <v>0</v>
      </c>
      <c r="AA324" s="28">
        <f ca="1">IF($D324&gt;$D$8,"",INDIRECT(ADDRESS(ROW(Entrées!$C$37)+($D324-1)*24+AA$11,COLUMN(Entrées!$C$37)+($C324-1),4,TRUE,"Entrées")))</f>
        <v>0</v>
      </c>
      <c r="AB324" s="28">
        <f ca="1">IF($D324&gt;$D$8,"",INDIRECT(ADDRESS(ROW(Entrées!$C$37)+($D324-1)*24+AB$11,COLUMN(Entrées!$C$37)+($C324-1),4,TRUE,"Entrées")))</f>
        <v>0</v>
      </c>
      <c r="AC324" s="11"/>
      <c r="AD324" s="40">
        <f t="shared" ca="1" si="363"/>
        <v>705.60416666666663</v>
      </c>
      <c r="AE324" s="40">
        <f t="shared" ca="1" si="366"/>
        <v>2169.5</v>
      </c>
      <c r="AF324" s="40">
        <f t="shared" ca="1" si="367"/>
        <v>0</v>
      </c>
      <c r="AG324" s="4"/>
      <c r="AH324" s="11">
        <f>Entrées!A351</f>
        <v>14</v>
      </c>
      <c r="AI324" s="13">
        <f>Entrées!B351</f>
        <v>2</v>
      </c>
      <c r="AJ324" s="31">
        <f t="shared" ca="1" si="328"/>
        <v>55625.834722222207</v>
      </c>
      <c r="AK324" s="31">
        <f t="shared" ca="1" si="304"/>
        <v>55155.277777777781</v>
      </c>
      <c r="AL324" s="31">
        <f t="shared" ca="1" si="305"/>
        <v>55132.569444444431</v>
      </c>
      <c r="AM324" s="31">
        <f t="shared" ca="1" si="306"/>
        <v>439.35972222222233</v>
      </c>
      <c r="AN324" s="31">
        <f t="shared" ca="1" si="307"/>
        <v>2143.2847222222222</v>
      </c>
      <c r="AO324" s="31">
        <f t="shared" ca="1" si="308"/>
        <v>1711.4715277777773</v>
      </c>
      <c r="AP324" s="31">
        <f t="shared" ca="1" si="309"/>
        <v>43686.806944444448</v>
      </c>
      <c r="AQ324" s="31">
        <f t="shared" ca="1" si="310"/>
        <v>2048.2006944444447</v>
      </c>
      <c r="AR324" s="31">
        <f t="shared" ca="1" si="311"/>
        <v>467.57708333333329</v>
      </c>
      <c r="AS324" s="31">
        <f t="shared" ca="1" si="312"/>
        <v>9872.0041666666693</v>
      </c>
      <c r="AT324" s="31">
        <f t="shared" ca="1" si="313"/>
        <v>-752.91041666666672</v>
      </c>
      <c r="AU324" s="31">
        <f t="shared" ca="1" si="314"/>
        <v>580.30277777777769</v>
      </c>
      <c r="AV324" s="31">
        <f t="shared" ca="1" si="315"/>
        <v>-4570.3041666666659</v>
      </c>
      <c r="AW324" s="31">
        <f t="shared" ca="1" si="316"/>
        <v>53.39583333333335</v>
      </c>
      <c r="AX324" s="31">
        <f t="shared" ca="1" si="317"/>
        <v>1401.9361111111111</v>
      </c>
      <c r="AY324" s="31">
        <f t="shared" ca="1" si="318"/>
        <v>-1132.0805555555555</v>
      </c>
      <c r="AZ324" s="31">
        <f t="shared" ca="1" si="319"/>
        <v>-2177.1819444444441</v>
      </c>
      <c r="BA324" s="31">
        <f t="shared" ca="1" si="320"/>
        <v>644.8125</v>
      </c>
      <c r="BB324" s="31">
        <f t="shared" ca="1" si="321"/>
        <v>-1410.101388888889</v>
      </c>
      <c r="BC324" s="31">
        <f t="shared" ca="1" si="322"/>
        <v>-1800.2902777777781</v>
      </c>
      <c r="BD324" s="11"/>
      <c r="BE324" s="4"/>
      <c r="BF324" s="11">
        <f t="shared" si="323"/>
        <v>14</v>
      </c>
      <c r="BG324" s="11">
        <f t="shared" si="336"/>
        <v>2</v>
      </c>
      <c r="BH324" s="32">
        <f>IF($BF324&gt;$Y$7,"",IF(AND($BF324=$Y$7,$BG324=23),"",Entrées!C352-Entrées!C351))</f>
        <v>-3303.5</v>
      </c>
      <c r="BI324" s="32">
        <f>IF($BF324&gt;$Y$7,"",IF(AND($BF324=$Y$7,$BG324=23),"",Entrées!D352-Entrées!D351))</f>
        <v>-3400</v>
      </c>
      <c r="BJ324" s="32">
        <f>IF($BF324&gt;$Y$7,"",IF(AND($BF324=$Y$7,$BG324=23),"",Entrées!E352-Entrées!E351))</f>
        <v>-3462.5</v>
      </c>
      <c r="BK324" s="32">
        <f>IF($BF324&gt;$Y$7,"",IF(AND($BF324=$Y$7,$BG324=23),"",Entrées!F352-Entrées!F351))</f>
        <v>0</v>
      </c>
      <c r="BL324" s="32">
        <f>IF($BF324&gt;$Y$7,"",IF(AND($BF324=$Y$7,$BG324=23),"",Entrées!G352-Entrées!G351))</f>
        <v>-11</v>
      </c>
      <c r="BM324" s="32">
        <f>IF($BF324&gt;$Y$7,"",IF(AND($BF324=$Y$7,$BG324=23),"",Entrées!H352-Entrées!H351))</f>
        <v>-1</v>
      </c>
      <c r="BN324" s="32">
        <f>IF($BF324&gt;$Y$7,"",IF(AND($BF324=$Y$7,$BG324=23),"",Entrées!I352-Entrées!I351))</f>
        <v>-1591.5</v>
      </c>
      <c r="BO324" s="32">
        <f>IF($BF324&gt;$Y$7,"",IF(AND($BF324=$Y$7,$BG324=23),"",Entrées!J352-Entrées!J351))</f>
        <v>-121</v>
      </c>
      <c r="BP324" s="32">
        <f>IF($BF324&gt;$Y$7,"",IF(AND($BF324=$Y$7,$BG324=23),"",Entrées!K352-Entrées!K351))</f>
        <v>0</v>
      </c>
      <c r="BQ324" s="32">
        <f>IF($BF324&gt;$Y$7,"",IF(AND($BF324=$Y$7,$BG324=23),"",Entrées!L352-Entrées!L351))</f>
        <v>-281</v>
      </c>
      <c r="BR324" s="32">
        <f>IF($BF324&gt;$Y$7,"",IF(AND($BF324=$Y$7,$BG324=23),"",Entrées!M352-Entrées!M351))</f>
        <v>-963.5</v>
      </c>
      <c r="BS324" s="32">
        <f>IF($BF324&gt;$Y$7,"",IF(AND($BF324=$Y$7,$BG324=23),"",Entrées!N352-Entrées!N351))</f>
        <v>-31</v>
      </c>
      <c r="BT324" s="32">
        <f>IF($BF324&gt;$Y$7,"",IF(AND($BF324=$Y$7,$BG324=23),"",Entrées!O352-Entrées!O351))</f>
        <v>-302</v>
      </c>
      <c r="BU324" s="32">
        <f>IF($BF324&gt;$Y$7,"",IF(AND($BF324=$Y$7,$BG324=23),"",Entrées!P352-Entrées!P351))</f>
        <v>0.5</v>
      </c>
      <c r="BV324" s="32">
        <f>IF($BF324&gt;$Y$7,"",IF(AND($BF324=$Y$7,$BG324=23),"",Entrées!Q352-Entrées!Q351))</f>
        <v>128</v>
      </c>
      <c r="BW324" s="32">
        <f>IF($BF324&gt;$Y$7,"",IF(AND($BF324=$Y$7,$BG324=23),"",Entrées!R352-Entrées!R351))</f>
        <v>0</v>
      </c>
      <c r="BX324" s="32">
        <f>IF($BF324&gt;$Y$7,"",IF(AND($BF324=$Y$7,$BG324=23),"",Entrées!S352-Entrées!S351))</f>
        <v>0</v>
      </c>
      <c r="BY324" s="32">
        <f>IF($BF324&gt;$Y$7,"",IF(AND($BF324=$Y$7,$BG324=23),"",Entrées!T352-Entrées!T351))</f>
        <v>0</v>
      </c>
      <c r="BZ324" s="32">
        <f>IF($BF324&gt;$Y$7,"",IF(AND($BF324=$Y$7,$BG324=23),"",Entrées!U352-Entrées!U351))</f>
        <v>0</v>
      </c>
      <c r="CA324" s="32">
        <f>IF($BF324&gt;$Y$7,"",IF(AND($BF324=$Y$7,$BG324=23),"",Entrées!V352-Entrées!V351))</f>
        <v>129</v>
      </c>
      <c r="CB324" s="4"/>
      <c r="CC324" s="4"/>
      <c r="CD324" s="33">
        <f>IF($BF324&lt;=$Y$7,Entrées!J351/CD$2,"")</f>
        <v>0.35671052631578948</v>
      </c>
      <c r="CE324" s="33">
        <f>IF($BF324&lt;=$Y$7,Entrées!K351/CE$2,"")</f>
        <v>0</v>
      </c>
      <c r="CF324" s="11">
        <f t="shared" si="324"/>
        <v>7600</v>
      </c>
      <c r="CG324" s="11">
        <f t="shared" si="325"/>
        <v>4200</v>
      </c>
      <c r="CH324" s="52">
        <f t="shared" si="326"/>
        <v>0.26950009137426939</v>
      </c>
      <c r="CI324" s="52">
        <f t="shared" si="327"/>
        <v>0.11132787698412699</v>
      </c>
      <c r="CK324" s="11"/>
      <c r="CL324" s="4"/>
      <c r="CO324" s="4"/>
    </row>
    <row r="325" spans="1:93">
      <c r="A325" s="11">
        <f>A324+$Y$7-1</f>
        <v>337</v>
      </c>
      <c r="B325" s="11">
        <f t="shared" si="364"/>
        <v>4200</v>
      </c>
      <c r="C325" s="11">
        <f t="shared" si="368"/>
        <v>9</v>
      </c>
      <c r="D325" s="27">
        <f t="shared" si="365"/>
        <v>18</v>
      </c>
      <c r="E325" s="28">
        <f ca="1">IF($D325&gt;$D$8,"",INDIRECT(ADDRESS(ROW(Entrées!$C$37)+($D325-1)*24+E$11,COLUMN(Entrées!$C$37)+($C325-1),4,TRUE,"Entrées")))</f>
        <v>0</v>
      </c>
      <c r="F325" s="28">
        <f ca="1">IF($D325&gt;$D$8,"",INDIRECT(ADDRESS(ROW(Entrées!$C$37)+($D325-1)*24+F$11,COLUMN(Entrées!$C$37)+($C325-1),4,TRUE,"Entrées")))</f>
        <v>0</v>
      </c>
      <c r="G325" s="28">
        <f ca="1">IF($D325&gt;$D$8,"",INDIRECT(ADDRESS(ROW(Entrées!$C$37)+($D325-1)*24+G$11,COLUMN(Entrées!$C$37)+($C325-1),4,TRUE,"Entrées")))</f>
        <v>0</v>
      </c>
      <c r="H325" s="28">
        <f ca="1">IF($D325&gt;$D$8,"",INDIRECT(ADDRESS(ROW(Entrées!$C$37)+($D325-1)*24+H$11,COLUMN(Entrées!$C$37)+($C325-1),4,TRUE,"Entrées")))</f>
        <v>0</v>
      </c>
      <c r="I325" s="28">
        <f ca="1">IF($D325&gt;$D$8,"",INDIRECT(ADDRESS(ROW(Entrées!$C$37)+($D325-1)*24+I$11,COLUMN(Entrées!$C$37)+($C325-1),4,TRUE,"Entrées")))</f>
        <v>0</v>
      </c>
      <c r="J325" s="28">
        <f ca="1">IF($D325&gt;$D$8,"",INDIRECT(ADDRESS(ROW(Entrées!$C$37)+($D325-1)*24+J$11,COLUMN(Entrées!$C$37)+($C325-1),4,TRUE,"Entrées")))</f>
        <v>0</v>
      </c>
      <c r="K325" s="28">
        <f ca="1">IF($D325&gt;$D$8,"",INDIRECT(ADDRESS(ROW(Entrées!$C$37)+($D325-1)*24+K$11,COLUMN(Entrées!$C$37)+($C325-1),4,TRUE,"Entrées")))</f>
        <v>0</v>
      </c>
      <c r="L325" s="28">
        <f ca="1">IF($D325&gt;$D$8,"",INDIRECT(ADDRESS(ROW(Entrées!$C$37)+($D325-1)*24+L$11,COLUMN(Entrées!$C$37)+($C325-1),4,TRUE,"Entrées")))</f>
        <v>16</v>
      </c>
      <c r="M325" s="28">
        <f ca="1">IF($D325&gt;$D$8,"",INDIRECT(ADDRESS(ROW(Entrées!$C$37)+($D325-1)*24+M$11,COLUMN(Entrées!$C$37)+($C325-1),4,TRUE,"Entrées")))</f>
        <v>191.5</v>
      </c>
      <c r="N325" s="28">
        <f ca="1">IF($D325&gt;$D$8,"",INDIRECT(ADDRESS(ROW(Entrées!$C$37)+($D325-1)*24+N$11,COLUMN(Entrées!$C$37)+($C325-1),4,TRUE,"Entrées")))</f>
        <v>562</v>
      </c>
      <c r="O325" s="28">
        <f ca="1">IF($D325&gt;$D$8,"",INDIRECT(ADDRESS(ROW(Entrées!$C$37)+($D325-1)*24+O$11,COLUMN(Entrées!$C$37)+($C325-1),4,TRUE,"Entrées")))</f>
        <v>935.5</v>
      </c>
      <c r="P325" s="28">
        <f ca="1">IF($D325&gt;$D$8,"",INDIRECT(ADDRESS(ROW(Entrées!$C$37)+($D325-1)*24+P$11,COLUMN(Entrées!$C$37)+($C325-1),4,TRUE,"Entrées")))</f>
        <v>1238</v>
      </c>
      <c r="Q325" s="28">
        <f ca="1">IF($D325&gt;$D$8,"",INDIRECT(ADDRESS(ROW(Entrées!$C$37)+($D325-1)*24+Q$11,COLUMN(Entrées!$C$37)+($C325-1),4,TRUE,"Entrées")))</f>
        <v>1471</v>
      </c>
      <c r="R325" s="28">
        <f ca="1">IF($D325&gt;$D$8,"",INDIRECT(ADDRESS(ROW(Entrées!$C$37)+($D325-1)*24+R$11,COLUMN(Entrées!$C$37)+($C325-1),4,TRUE,"Entrées")))</f>
        <v>1592.5</v>
      </c>
      <c r="S325" s="28">
        <f ca="1">IF($D325&gt;$D$8,"",INDIRECT(ADDRESS(ROW(Entrées!$C$37)+($D325-1)*24+S$11,COLUMN(Entrées!$C$37)+($C325-1),4,TRUE,"Entrées")))</f>
        <v>1613.5</v>
      </c>
      <c r="T325" s="28">
        <f ca="1">IF($D325&gt;$D$8,"",INDIRECT(ADDRESS(ROW(Entrées!$C$37)+($D325-1)*24+T$11,COLUMN(Entrées!$C$37)+($C325-1),4,TRUE,"Entrées")))</f>
        <v>1465.5</v>
      </c>
      <c r="U325" s="28">
        <f ca="1">IF($D325&gt;$D$8,"",INDIRECT(ADDRESS(ROW(Entrées!$C$37)+($D325-1)*24+U$11,COLUMN(Entrées!$C$37)+($C325-1),4,TRUE,"Entrées")))</f>
        <v>1264</v>
      </c>
      <c r="V325" s="28">
        <f ca="1">IF($D325&gt;$D$8,"",INDIRECT(ADDRESS(ROW(Entrées!$C$37)+($D325-1)*24+V$11,COLUMN(Entrées!$C$37)+($C325-1),4,TRUE,"Entrées")))</f>
        <v>966.5</v>
      </c>
      <c r="W325" s="28">
        <f ca="1">IF($D325&gt;$D$8,"",INDIRECT(ADDRESS(ROW(Entrées!$C$37)+($D325-1)*24+W$11,COLUMN(Entrées!$C$37)+($C325-1),4,TRUE,"Entrées")))</f>
        <v>594.5</v>
      </c>
      <c r="X325" s="28">
        <f ca="1">IF($D325&gt;$D$8,"",INDIRECT(ADDRESS(ROW(Entrées!$C$37)+($D325-1)*24+X$11,COLUMN(Entrées!$C$37)+($C325-1),4,TRUE,"Entrées")))</f>
        <v>247.5</v>
      </c>
      <c r="Y325" s="28">
        <f ca="1">IF($D325&gt;$D$8,"",INDIRECT(ADDRESS(ROW(Entrées!$C$37)+($D325-1)*24+Y$11,COLUMN(Entrées!$C$37)+($C325-1),4,TRUE,"Entrées")))</f>
        <v>37</v>
      </c>
      <c r="Z325" s="28">
        <f ca="1">IF($D325&gt;$D$8,"",INDIRECT(ADDRESS(ROW(Entrées!$C$37)+($D325-1)*24+Z$11,COLUMN(Entrées!$C$37)+($C325-1),4,TRUE,"Entrées")))</f>
        <v>0.5</v>
      </c>
      <c r="AA325" s="28">
        <f ca="1">IF($D325&gt;$D$8,"",INDIRECT(ADDRESS(ROW(Entrées!$C$37)+($D325-1)*24+AA$11,COLUMN(Entrées!$C$37)+($C325-1),4,TRUE,"Entrées")))</f>
        <v>0</v>
      </c>
      <c r="AB325" s="28">
        <f ca="1">IF($D325&gt;$D$8,"",INDIRECT(ADDRESS(ROW(Entrées!$C$37)+($D325-1)*24+AB$11,COLUMN(Entrées!$C$37)+($C325-1),4,TRUE,"Entrées")))</f>
        <v>0</v>
      </c>
      <c r="AC325" s="11"/>
      <c r="AD325" s="40">
        <f t="shared" ca="1" si="363"/>
        <v>508.14583333333331</v>
      </c>
      <c r="AE325" s="40">
        <f t="shared" ca="1" si="366"/>
        <v>1613.5</v>
      </c>
      <c r="AF325" s="40">
        <f t="shared" ca="1" si="367"/>
        <v>0</v>
      </c>
      <c r="AG325" s="4"/>
      <c r="AH325" s="11">
        <f>Entrées!A352</f>
        <v>14</v>
      </c>
      <c r="AI325" s="13">
        <f>Entrées!B352</f>
        <v>3</v>
      </c>
      <c r="AJ325" s="31">
        <f t="shared" ca="1" si="328"/>
        <v>55625.834722222207</v>
      </c>
      <c r="AK325" s="31">
        <f t="shared" ca="1" si="304"/>
        <v>55155.277777777781</v>
      </c>
      <c r="AL325" s="31">
        <f t="shared" ca="1" si="305"/>
        <v>55132.569444444431</v>
      </c>
      <c r="AM325" s="31">
        <f t="shared" ca="1" si="306"/>
        <v>439.35972222222233</v>
      </c>
      <c r="AN325" s="31">
        <f t="shared" ca="1" si="307"/>
        <v>2143.2847222222222</v>
      </c>
      <c r="AO325" s="31">
        <f t="shared" ca="1" si="308"/>
        <v>1711.4715277777773</v>
      </c>
      <c r="AP325" s="31">
        <f t="shared" ca="1" si="309"/>
        <v>43686.806944444448</v>
      </c>
      <c r="AQ325" s="31">
        <f t="shared" ca="1" si="310"/>
        <v>2048.2006944444447</v>
      </c>
      <c r="AR325" s="31">
        <f t="shared" ca="1" si="311"/>
        <v>467.57708333333329</v>
      </c>
      <c r="AS325" s="31">
        <f t="shared" ca="1" si="312"/>
        <v>9872.0041666666693</v>
      </c>
      <c r="AT325" s="31">
        <f t="shared" ca="1" si="313"/>
        <v>-752.91041666666672</v>
      </c>
      <c r="AU325" s="31">
        <f t="shared" ca="1" si="314"/>
        <v>580.30277777777769</v>
      </c>
      <c r="AV325" s="31">
        <f t="shared" ca="1" si="315"/>
        <v>-4570.3041666666659</v>
      </c>
      <c r="AW325" s="31">
        <f t="shared" ca="1" si="316"/>
        <v>53.39583333333335</v>
      </c>
      <c r="AX325" s="31">
        <f t="shared" ca="1" si="317"/>
        <v>1401.9361111111111</v>
      </c>
      <c r="AY325" s="31">
        <f t="shared" ca="1" si="318"/>
        <v>-1132.0805555555555</v>
      </c>
      <c r="AZ325" s="31">
        <f t="shared" ca="1" si="319"/>
        <v>-2177.1819444444441</v>
      </c>
      <c r="BA325" s="31">
        <f t="shared" ca="1" si="320"/>
        <v>644.8125</v>
      </c>
      <c r="BB325" s="31">
        <f t="shared" ca="1" si="321"/>
        <v>-1410.101388888889</v>
      </c>
      <c r="BC325" s="31">
        <f t="shared" ca="1" si="322"/>
        <v>-1800.2902777777781</v>
      </c>
      <c r="BD325" s="11"/>
      <c r="BE325" s="4"/>
      <c r="BF325" s="11">
        <f t="shared" si="323"/>
        <v>14</v>
      </c>
      <c r="BG325" s="11">
        <f t="shared" si="336"/>
        <v>3</v>
      </c>
      <c r="BH325" s="32">
        <f>IF($BF325&gt;$Y$7,"",IF(AND($BF325=$Y$7,$BG325=23),"",Entrées!C353-Entrées!C352))</f>
        <v>-2588</v>
      </c>
      <c r="BI325" s="32">
        <f>IF($BF325&gt;$Y$7,"",IF(AND($BF325=$Y$7,$BG325=23),"",Entrées!D353-Entrées!D352))</f>
        <v>-2112.5</v>
      </c>
      <c r="BJ325" s="32">
        <f>IF($BF325&gt;$Y$7,"",IF(AND($BF325=$Y$7,$BG325=23),"",Entrées!E353-Entrées!E352))</f>
        <v>-2250</v>
      </c>
      <c r="BK325" s="32">
        <f>IF($BF325&gt;$Y$7,"",IF(AND($BF325=$Y$7,$BG325=23),"",Entrées!F353-Entrées!F352))</f>
        <v>0</v>
      </c>
      <c r="BL325" s="32">
        <f>IF($BF325&gt;$Y$7,"",IF(AND($BF325=$Y$7,$BG325=23),"",Entrées!G353-Entrées!G352))</f>
        <v>0</v>
      </c>
      <c r="BM325" s="32">
        <f>IF($BF325&gt;$Y$7,"",IF(AND($BF325=$Y$7,$BG325=23),"",Entrées!H353-Entrées!H352))</f>
        <v>-3</v>
      </c>
      <c r="BN325" s="32">
        <f>IF($BF325&gt;$Y$7,"",IF(AND($BF325=$Y$7,$BG325=23),"",Entrées!I353-Entrées!I352))</f>
        <v>-2138.5</v>
      </c>
      <c r="BO325" s="32">
        <f>IF($BF325&gt;$Y$7,"",IF(AND($BF325=$Y$7,$BG325=23),"",Entrées!J353-Entrées!J352))</f>
        <v>-92.5</v>
      </c>
      <c r="BP325" s="32">
        <f>IF($BF325&gt;$Y$7,"",IF(AND($BF325=$Y$7,$BG325=23),"",Entrées!K353-Entrées!K352))</f>
        <v>0</v>
      </c>
      <c r="BQ325" s="32">
        <f>IF($BF325&gt;$Y$7,"",IF(AND($BF325=$Y$7,$BG325=23),"",Entrées!L353-Entrées!L352))</f>
        <v>-161.5</v>
      </c>
      <c r="BR325" s="32">
        <f>IF($BF325&gt;$Y$7,"",IF(AND($BF325=$Y$7,$BG325=23),"",Entrées!M353-Entrées!M352))</f>
        <v>-521.5</v>
      </c>
      <c r="BS325" s="32">
        <f>IF($BF325&gt;$Y$7,"",IF(AND($BF325=$Y$7,$BG325=23),"",Entrées!N353-Entrées!N352))</f>
        <v>10</v>
      </c>
      <c r="BT325" s="32">
        <f>IF($BF325&gt;$Y$7,"",IF(AND($BF325=$Y$7,$BG325=23),"",Entrées!O353-Entrées!O352))</f>
        <v>318</v>
      </c>
      <c r="BU325" s="32">
        <f>IF($BF325&gt;$Y$7,"",IF(AND($BF325=$Y$7,$BG325=23),"",Entrées!P353-Entrées!P352))</f>
        <v>1.5</v>
      </c>
      <c r="BV325" s="32">
        <f>IF($BF325&gt;$Y$7,"",IF(AND($BF325=$Y$7,$BG325=23),"",Entrées!Q353-Entrées!Q352))</f>
        <v>-163</v>
      </c>
      <c r="BW325" s="32">
        <f>IF($BF325&gt;$Y$7,"",IF(AND($BF325=$Y$7,$BG325=23),"",Entrées!R353-Entrées!R352))</f>
        <v>0</v>
      </c>
      <c r="BX325" s="32">
        <f>IF($BF325&gt;$Y$7,"",IF(AND($BF325=$Y$7,$BG325=23),"",Entrées!S353-Entrées!S352))</f>
        <v>0</v>
      </c>
      <c r="BY325" s="32">
        <f>IF($BF325&gt;$Y$7,"",IF(AND($BF325=$Y$7,$BG325=23),"",Entrées!T353-Entrées!T352))</f>
        <v>0</v>
      </c>
      <c r="BZ325" s="32">
        <f>IF($BF325&gt;$Y$7,"",IF(AND($BF325=$Y$7,$BG325=23),"",Entrées!U353-Entrées!U352))</f>
        <v>0</v>
      </c>
      <c r="CA325" s="32">
        <f>IF($BF325&gt;$Y$7,"",IF(AND($BF325=$Y$7,$BG325=23),"",Entrées!V353-Entrées!V352))</f>
        <v>74</v>
      </c>
      <c r="CB325" s="4"/>
      <c r="CC325" s="4"/>
      <c r="CD325" s="33">
        <f>IF($BF325&lt;=$Y$7,Entrées!J352/CD$2,"")</f>
        <v>0.34078947368421053</v>
      </c>
      <c r="CE325" s="33">
        <f>IF($BF325&lt;=$Y$7,Entrées!K352/CE$2,"")</f>
        <v>0</v>
      </c>
      <c r="CF325" s="11">
        <f t="shared" si="324"/>
        <v>7600</v>
      </c>
      <c r="CG325" s="11">
        <f t="shared" si="325"/>
        <v>4200</v>
      </c>
      <c r="CH325" s="52">
        <f t="shared" si="326"/>
        <v>0.26950009137426939</v>
      </c>
      <c r="CI325" s="52">
        <f t="shared" si="327"/>
        <v>0.11132787698412699</v>
      </c>
      <c r="CK325" s="11"/>
      <c r="CL325" s="4"/>
      <c r="CO325" s="4"/>
    </row>
    <row r="326" spans="1:93">
      <c r="A326" s="11" t="str">
        <f>"AD"&amp;A324</f>
        <v>AD308</v>
      </c>
      <c r="B326" s="11">
        <f t="shared" si="364"/>
        <v>4200</v>
      </c>
      <c r="C326" s="11">
        <f t="shared" si="368"/>
        <v>9</v>
      </c>
      <c r="D326" s="27">
        <f t="shared" si="365"/>
        <v>19</v>
      </c>
      <c r="E326" s="28">
        <f ca="1">IF($D326&gt;$D$8,"",INDIRECT(ADDRESS(ROW(Entrées!$C$37)+($D326-1)*24+E$11,COLUMN(Entrées!$C$37)+($C326-1),4,TRUE,"Entrées")))</f>
        <v>0</v>
      </c>
      <c r="F326" s="28">
        <f ca="1">IF($D326&gt;$D$8,"",INDIRECT(ADDRESS(ROW(Entrées!$C$37)+($D326-1)*24+F$11,COLUMN(Entrées!$C$37)+($C326-1),4,TRUE,"Entrées")))</f>
        <v>0</v>
      </c>
      <c r="G326" s="28">
        <f ca="1">IF($D326&gt;$D$8,"",INDIRECT(ADDRESS(ROW(Entrées!$C$37)+($D326-1)*24+G$11,COLUMN(Entrées!$C$37)+($C326-1),4,TRUE,"Entrées")))</f>
        <v>0</v>
      </c>
      <c r="H326" s="28">
        <f ca="1">IF($D326&gt;$D$8,"",INDIRECT(ADDRESS(ROW(Entrées!$C$37)+($D326-1)*24+H$11,COLUMN(Entrées!$C$37)+($C326-1),4,TRUE,"Entrées")))</f>
        <v>0</v>
      </c>
      <c r="I326" s="28">
        <f ca="1">IF($D326&gt;$D$8,"",INDIRECT(ADDRESS(ROW(Entrées!$C$37)+($D326-1)*24+I$11,COLUMN(Entrées!$C$37)+($C326-1),4,TRUE,"Entrées")))</f>
        <v>0</v>
      </c>
      <c r="J326" s="28">
        <f ca="1">IF($D326&gt;$D$8,"",INDIRECT(ADDRESS(ROW(Entrées!$C$37)+($D326-1)*24+J$11,COLUMN(Entrées!$C$37)+($C326-1),4,TRUE,"Entrées")))</f>
        <v>0</v>
      </c>
      <c r="K326" s="28">
        <f ca="1">IF($D326&gt;$D$8,"",INDIRECT(ADDRESS(ROW(Entrées!$C$37)+($D326-1)*24+K$11,COLUMN(Entrées!$C$37)+($C326-1),4,TRUE,"Entrées")))</f>
        <v>0</v>
      </c>
      <c r="L326" s="28">
        <f ca="1">IF($D326&gt;$D$8,"",INDIRECT(ADDRESS(ROW(Entrées!$C$37)+($D326-1)*24+L$11,COLUMN(Entrées!$C$37)+($C326-1),4,TRUE,"Entrées")))</f>
        <v>15</v>
      </c>
      <c r="M326" s="28">
        <f ca="1">IF($D326&gt;$D$8,"",INDIRECT(ADDRESS(ROW(Entrées!$C$37)+($D326-1)*24+M$11,COLUMN(Entrées!$C$37)+($C326-1),4,TRUE,"Entrées")))</f>
        <v>156.5</v>
      </c>
      <c r="N326" s="28">
        <f ca="1">IF($D326&gt;$D$8,"",INDIRECT(ADDRESS(ROW(Entrées!$C$37)+($D326-1)*24+N$11,COLUMN(Entrées!$C$37)+($C326-1),4,TRUE,"Entrées")))</f>
        <v>442</v>
      </c>
      <c r="O326" s="28">
        <f ca="1">IF($D326&gt;$D$8,"",INDIRECT(ADDRESS(ROW(Entrées!$C$37)+($D326-1)*24+O$11,COLUMN(Entrées!$C$37)+($C326-1),4,TRUE,"Entrées")))</f>
        <v>731</v>
      </c>
      <c r="P326" s="28">
        <f ca="1">IF($D326&gt;$D$8,"",INDIRECT(ADDRESS(ROW(Entrées!$C$37)+($D326-1)*24+P$11,COLUMN(Entrées!$C$37)+($C326-1),4,TRUE,"Entrées")))</f>
        <v>980.5</v>
      </c>
      <c r="Q326" s="28">
        <f ca="1">IF($D326&gt;$D$8,"",INDIRECT(ADDRESS(ROW(Entrées!$C$37)+($D326-1)*24+Q$11,COLUMN(Entrées!$C$37)+($C326-1),4,TRUE,"Entrées")))</f>
        <v>1125.5</v>
      </c>
      <c r="R326" s="28">
        <f ca="1">IF($D326&gt;$D$8,"",INDIRECT(ADDRESS(ROW(Entrées!$C$37)+($D326-1)*24+R$11,COLUMN(Entrées!$C$37)+($C326-1),4,TRUE,"Entrées")))</f>
        <v>1195.5</v>
      </c>
      <c r="S326" s="28">
        <f ca="1">IF($D326&gt;$D$8,"",INDIRECT(ADDRESS(ROW(Entrées!$C$37)+($D326-1)*24+S$11,COLUMN(Entrées!$C$37)+($C326-1),4,TRUE,"Entrées")))</f>
        <v>1216.5</v>
      </c>
      <c r="T326" s="28">
        <f ca="1">IF($D326&gt;$D$8,"",INDIRECT(ADDRESS(ROW(Entrées!$C$37)+($D326-1)*24+T$11,COLUMN(Entrées!$C$37)+($C326-1),4,TRUE,"Entrées")))</f>
        <v>1163</v>
      </c>
      <c r="U326" s="28">
        <f ca="1">IF($D326&gt;$D$8,"",INDIRECT(ADDRESS(ROW(Entrées!$C$37)+($D326-1)*24+U$11,COLUMN(Entrées!$C$37)+($C326-1),4,TRUE,"Entrées")))</f>
        <v>1131.5</v>
      </c>
      <c r="V326" s="28">
        <f ca="1">IF($D326&gt;$D$8,"",INDIRECT(ADDRESS(ROW(Entrées!$C$37)+($D326-1)*24+V$11,COLUMN(Entrées!$C$37)+($C326-1),4,TRUE,"Entrées")))</f>
        <v>882.5</v>
      </c>
      <c r="W326" s="28">
        <f ca="1">IF($D326&gt;$D$8,"",INDIRECT(ADDRESS(ROW(Entrées!$C$37)+($D326-1)*24+W$11,COLUMN(Entrées!$C$37)+($C326-1),4,TRUE,"Entrées")))</f>
        <v>680.5</v>
      </c>
      <c r="X326" s="28">
        <f ca="1">IF($D326&gt;$D$8,"",INDIRECT(ADDRESS(ROW(Entrées!$C$37)+($D326-1)*24+X$11,COLUMN(Entrées!$C$37)+($C326-1),4,TRUE,"Entrées")))</f>
        <v>325.5</v>
      </c>
      <c r="Y326" s="28">
        <f ca="1">IF($D326&gt;$D$8,"",INDIRECT(ADDRESS(ROW(Entrées!$C$37)+($D326-1)*24+Y$11,COLUMN(Entrées!$C$37)+($C326-1),4,TRUE,"Entrées")))</f>
        <v>63</v>
      </c>
      <c r="Z326" s="28">
        <f ca="1">IF($D326&gt;$D$8,"",INDIRECT(ADDRESS(ROW(Entrées!$C$37)+($D326-1)*24+Z$11,COLUMN(Entrées!$C$37)+($C326-1),4,TRUE,"Entrées")))</f>
        <v>0</v>
      </c>
      <c r="AA326" s="28">
        <f ca="1">IF($D326&gt;$D$8,"",INDIRECT(ADDRESS(ROW(Entrées!$C$37)+($D326-1)*24+AA$11,COLUMN(Entrées!$C$37)+($C326-1),4,TRUE,"Entrées")))</f>
        <v>0</v>
      </c>
      <c r="AB326" s="28">
        <f ca="1">IF($D326&gt;$D$8,"",INDIRECT(ADDRESS(ROW(Entrées!$C$37)+($D326-1)*24+AB$11,COLUMN(Entrées!$C$37)+($C326-1),4,TRUE,"Entrées")))</f>
        <v>0</v>
      </c>
      <c r="AC326" s="11"/>
      <c r="AD326" s="40">
        <f t="shared" ca="1" si="363"/>
        <v>421.1875</v>
      </c>
      <c r="AE326" s="40">
        <f t="shared" ca="1" si="366"/>
        <v>1216.5</v>
      </c>
      <c r="AF326" s="40">
        <f t="shared" ca="1" si="367"/>
        <v>0</v>
      </c>
      <c r="AG326" s="4"/>
      <c r="AH326" s="11">
        <f>Entrées!A353</f>
        <v>14</v>
      </c>
      <c r="AI326" s="13">
        <f>Entrées!B353</f>
        <v>4</v>
      </c>
      <c r="AJ326" s="31">
        <f t="shared" ca="1" si="328"/>
        <v>55625.834722222207</v>
      </c>
      <c r="AK326" s="31">
        <f t="shared" ca="1" si="304"/>
        <v>55155.277777777781</v>
      </c>
      <c r="AL326" s="31">
        <f t="shared" ca="1" si="305"/>
        <v>55132.569444444431</v>
      </c>
      <c r="AM326" s="31">
        <f t="shared" ca="1" si="306"/>
        <v>439.35972222222233</v>
      </c>
      <c r="AN326" s="31">
        <f t="shared" ca="1" si="307"/>
        <v>2143.2847222222222</v>
      </c>
      <c r="AO326" s="31">
        <f t="shared" ca="1" si="308"/>
        <v>1711.4715277777773</v>
      </c>
      <c r="AP326" s="31">
        <f t="shared" ca="1" si="309"/>
        <v>43686.806944444448</v>
      </c>
      <c r="AQ326" s="31">
        <f t="shared" ca="1" si="310"/>
        <v>2048.2006944444447</v>
      </c>
      <c r="AR326" s="31">
        <f t="shared" ca="1" si="311"/>
        <v>467.57708333333329</v>
      </c>
      <c r="AS326" s="31">
        <f t="shared" ca="1" si="312"/>
        <v>9872.0041666666693</v>
      </c>
      <c r="AT326" s="31">
        <f t="shared" ca="1" si="313"/>
        <v>-752.91041666666672</v>
      </c>
      <c r="AU326" s="31">
        <f t="shared" ca="1" si="314"/>
        <v>580.30277777777769</v>
      </c>
      <c r="AV326" s="31">
        <f t="shared" ca="1" si="315"/>
        <v>-4570.3041666666659</v>
      </c>
      <c r="AW326" s="31">
        <f t="shared" ca="1" si="316"/>
        <v>53.39583333333335</v>
      </c>
      <c r="AX326" s="31">
        <f t="shared" ca="1" si="317"/>
        <v>1401.9361111111111</v>
      </c>
      <c r="AY326" s="31">
        <f t="shared" ca="1" si="318"/>
        <v>-1132.0805555555555</v>
      </c>
      <c r="AZ326" s="31">
        <f t="shared" ca="1" si="319"/>
        <v>-2177.1819444444441</v>
      </c>
      <c r="BA326" s="31">
        <f t="shared" ca="1" si="320"/>
        <v>644.8125</v>
      </c>
      <c r="BB326" s="31">
        <f t="shared" ca="1" si="321"/>
        <v>-1410.101388888889</v>
      </c>
      <c r="BC326" s="31">
        <f t="shared" ca="1" si="322"/>
        <v>-1800.2902777777781</v>
      </c>
      <c r="BD326" s="11"/>
      <c r="BE326" s="4"/>
      <c r="BF326" s="11">
        <f t="shared" si="323"/>
        <v>14</v>
      </c>
      <c r="BG326" s="11">
        <f t="shared" si="336"/>
        <v>4</v>
      </c>
      <c r="BH326" s="32">
        <f>IF($BF326&gt;$Y$7,"",IF(AND($BF326=$Y$7,$BG326=23),"",Entrées!C354-Entrées!C353))</f>
        <v>-534.5</v>
      </c>
      <c r="BI326" s="32">
        <f>IF($BF326&gt;$Y$7,"",IF(AND($BF326=$Y$7,$BG326=23),"",Entrées!D354-Entrées!D353))</f>
        <v>-575</v>
      </c>
      <c r="BJ326" s="32">
        <f>IF($BF326&gt;$Y$7,"",IF(AND($BF326=$Y$7,$BG326=23),"",Entrées!E354-Entrées!E353))</f>
        <v>-362.5</v>
      </c>
      <c r="BK326" s="32">
        <f>IF($BF326&gt;$Y$7,"",IF(AND($BF326=$Y$7,$BG326=23),"",Entrées!F354-Entrées!F353))</f>
        <v>0</v>
      </c>
      <c r="BL326" s="32">
        <f>IF($BF326&gt;$Y$7,"",IF(AND($BF326=$Y$7,$BG326=23),"",Entrées!G354-Entrées!G353))</f>
        <v>0</v>
      </c>
      <c r="BM326" s="32">
        <f>IF($BF326&gt;$Y$7,"",IF(AND($BF326=$Y$7,$BG326=23),"",Entrées!H354-Entrées!H353))</f>
        <v>14.5</v>
      </c>
      <c r="BN326" s="32">
        <f>IF($BF326&gt;$Y$7,"",IF(AND($BF326=$Y$7,$BG326=23),"",Entrées!I354-Entrées!I353))</f>
        <v>-217.5</v>
      </c>
      <c r="BO326" s="32">
        <f>IF($BF326&gt;$Y$7,"",IF(AND($BF326=$Y$7,$BG326=23),"",Entrées!J354-Entrées!J353))</f>
        <v>106.5</v>
      </c>
      <c r="BP326" s="32">
        <f>IF($BF326&gt;$Y$7,"",IF(AND($BF326=$Y$7,$BG326=23),"",Entrées!K354-Entrées!K353))</f>
        <v>0</v>
      </c>
      <c r="BQ326" s="32">
        <f>IF($BF326&gt;$Y$7,"",IF(AND($BF326=$Y$7,$BG326=23),"",Entrées!L354-Entrées!L353))</f>
        <v>-1.5</v>
      </c>
      <c r="BR326" s="32">
        <f>IF($BF326&gt;$Y$7,"",IF(AND($BF326=$Y$7,$BG326=23),"",Entrées!M354-Entrées!M353))</f>
        <v>77.5</v>
      </c>
      <c r="BS326" s="32">
        <f>IF($BF326&gt;$Y$7,"",IF(AND($BF326=$Y$7,$BG326=23),"",Entrées!N354-Entrées!N353))</f>
        <v>-1.5</v>
      </c>
      <c r="BT326" s="32">
        <f>IF($BF326&gt;$Y$7,"",IF(AND($BF326=$Y$7,$BG326=23),"",Entrées!O354-Entrées!O353))</f>
        <v>-512.5</v>
      </c>
      <c r="BU326" s="32">
        <f>IF($BF326&gt;$Y$7,"",IF(AND($BF326=$Y$7,$BG326=23),"",Entrées!P354-Entrées!P353))</f>
        <v>0</v>
      </c>
      <c r="BV326" s="32">
        <f>IF($BF326&gt;$Y$7,"",IF(AND($BF326=$Y$7,$BG326=23),"",Entrées!Q354-Entrées!Q353))</f>
        <v>-1012</v>
      </c>
      <c r="BW326" s="32">
        <f>IF($BF326&gt;$Y$7,"",IF(AND($BF326=$Y$7,$BG326=23),"",Entrées!R354-Entrées!R353))</f>
        <v>0</v>
      </c>
      <c r="BX326" s="32">
        <f>IF($BF326&gt;$Y$7,"",IF(AND($BF326=$Y$7,$BG326=23),"",Entrées!S354-Entrées!S353))</f>
        <v>0</v>
      </c>
      <c r="BY326" s="32">
        <f>IF($BF326&gt;$Y$7,"",IF(AND($BF326=$Y$7,$BG326=23),"",Entrées!T354-Entrées!T353))</f>
        <v>0</v>
      </c>
      <c r="BZ326" s="32">
        <f>IF($BF326&gt;$Y$7,"",IF(AND($BF326=$Y$7,$BG326=23),"",Entrées!U354-Entrées!U353))</f>
        <v>0</v>
      </c>
      <c r="CA326" s="32">
        <f>IF($BF326&gt;$Y$7,"",IF(AND($BF326=$Y$7,$BG326=23),"",Entrées!V354-Entrées!V353))</f>
        <v>-68</v>
      </c>
      <c r="CB326" s="4"/>
      <c r="CC326" s="4"/>
      <c r="CD326" s="33">
        <f>IF($BF326&lt;=$Y$7,Entrées!J353/CD$2,"")</f>
        <v>0.32861842105263156</v>
      </c>
      <c r="CE326" s="33">
        <f>IF($BF326&lt;=$Y$7,Entrées!K353/CE$2,"")</f>
        <v>0</v>
      </c>
      <c r="CF326" s="11">
        <f t="shared" si="324"/>
        <v>7600</v>
      </c>
      <c r="CG326" s="11">
        <f t="shared" si="325"/>
        <v>4200</v>
      </c>
      <c r="CH326" s="52">
        <f t="shared" si="326"/>
        <v>0.26950009137426939</v>
      </c>
      <c r="CI326" s="52">
        <f t="shared" si="327"/>
        <v>0.11132787698412699</v>
      </c>
      <c r="CK326" s="11"/>
      <c r="CL326" s="4"/>
      <c r="CO326" s="4"/>
    </row>
    <row r="327" spans="1:93">
      <c r="A327" s="11" t="str">
        <f>"AD"&amp;A325</f>
        <v>AD337</v>
      </c>
      <c r="B327" s="11">
        <f t="shared" si="364"/>
        <v>4200</v>
      </c>
      <c r="C327" s="11">
        <f t="shared" si="368"/>
        <v>9</v>
      </c>
      <c r="D327" s="27">
        <f t="shared" si="365"/>
        <v>20</v>
      </c>
      <c r="E327" s="28">
        <f ca="1">IF($D327&gt;$D$8,"",INDIRECT(ADDRESS(ROW(Entrées!$C$37)+($D327-1)*24+E$11,COLUMN(Entrées!$C$37)+($C327-1),4,TRUE,"Entrées")))</f>
        <v>0</v>
      </c>
      <c r="F327" s="28">
        <f ca="1">IF($D327&gt;$D$8,"",INDIRECT(ADDRESS(ROW(Entrées!$C$37)+($D327-1)*24+F$11,COLUMN(Entrées!$C$37)+($C327-1),4,TRUE,"Entrées")))</f>
        <v>0</v>
      </c>
      <c r="G327" s="28">
        <f ca="1">IF($D327&gt;$D$8,"",INDIRECT(ADDRESS(ROW(Entrées!$C$37)+($D327-1)*24+G$11,COLUMN(Entrées!$C$37)+($C327-1),4,TRUE,"Entrées")))</f>
        <v>0</v>
      </c>
      <c r="H327" s="28">
        <f ca="1">IF($D327&gt;$D$8,"",INDIRECT(ADDRESS(ROW(Entrées!$C$37)+($D327-1)*24+H$11,COLUMN(Entrées!$C$37)+($C327-1),4,TRUE,"Entrées")))</f>
        <v>0</v>
      </c>
      <c r="I327" s="28">
        <f ca="1">IF($D327&gt;$D$8,"",INDIRECT(ADDRESS(ROW(Entrées!$C$37)+($D327-1)*24+I$11,COLUMN(Entrées!$C$37)+($C327-1),4,TRUE,"Entrées")))</f>
        <v>0</v>
      </c>
      <c r="J327" s="28">
        <f ca="1">IF($D327&gt;$D$8,"",INDIRECT(ADDRESS(ROW(Entrées!$C$37)+($D327-1)*24+J$11,COLUMN(Entrées!$C$37)+($C327-1),4,TRUE,"Entrées")))</f>
        <v>0</v>
      </c>
      <c r="K327" s="28">
        <f ca="1">IF($D327&gt;$D$8,"",INDIRECT(ADDRESS(ROW(Entrées!$C$37)+($D327-1)*24+K$11,COLUMN(Entrées!$C$37)+($C327-1),4,TRUE,"Entrées")))</f>
        <v>0</v>
      </c>
      <c r="L327" s="28">
        <f ca="1">IF($D327&gt;$D$8,"",INDIRECT(ADDRESS(ROW(Entrées!$C$37)+($D327-1)*24+L$11,COLUMN(Entrées!$C$37)+($C327-1),4,TRUE,"Entrées")))</f>
        <v>15</v>
      </c>
      <c r="M327" s="28">
        <f ca="1">IF($D327&gt;$D$8,"",INDIRECT(ADDRESS(ROW(Entrées!$C$37)+($D327-1)*24+M$11,COLUMN(Entrées!$C$37)+($C327-1),4,TRUE,"Entrées")))</f>
        <v>197.5</v>
      </c>
      <c r="N327" s="28">
        <f ca="1">IF($D327&gt;$D$8,"",INDIRECT(ADDRESS(ROW(Entrées!$C$37)+($D327-1)*24+N$11,COLUMN(Entrées!$C$37)+($C327-1),4,TRUE,"Entrées")))</f>
        <v>584.5</v>
      </c>
      <c r="O327" s="28">
        <f ca="1">IF($D327&gt;$D$8,"",INDIRECT(ADDRESS(ROW(Entrées!$C$37)+($D327-1)*24+O$11,COLUMN(Entrées!$C$37)+($C327-1),4,TRUE,"Entrées")))</f>
        <v>971.5</v>
      </c>
      <c r="P327" s="28">
        <f ca="1">IF($D327&gt;$D$8,"",INDIRECT(ADDRESS(ROW(Entrées!$C$37)+($D327-1)*24+P$11,COLUMN(Entrées!$C$37)+($C327-1),4,TRUE,"Entrées")))</f>
        <v>1194.5</v>
      </c>
      <c r="Q327" s="28">
        <f ca="1">IF($D327&gt;$D$8,"",INDIRECT(ADDRESS(ROW(Entrées!$C$37)+($D327-1)*24+Q$11,COLUMN(Entrées!$C$37)+($C327-1),4,TRUE,"Entrées")))</f>
        <v>1292.5</v>
      </c>
      <c r="R327" s="28">
        <f ca="1">IF($D327&gt;$D$8,"",INDIRECT(ADDRESS(ROW(Entrées!$C$37)+($D327-1)*24+R$11,COLUMN(Entrées!$C$37)+($C327-1),4,TRUE,"Entrées")))</f>
        <v>1347</v>
      </c>
      <c r="S327" s="28">
        <f ca="1">IF($D327&gt;$D$8,"",INDIRECT(ADDRESS(ROW(Entrées!$C$37)+($D327-1)*24+S$11,COLUMN(Entrées!$C$37)+($C327-1),4,TRUE,"Entrées")))</f>
        <v>1286.5</v>
      </c>
      <c r="T327" s="28">
        <f ca="1">IF($D327&gt;$D$8,"",INDIRECT(ADDRESS(ROW(Entrées!$C$37)+($D327-1)*24+T$11,COLUMN(Entrées!$C$37)+($C327-1),4,TRUE,"Entrées")))</f>
        <v>1190</v>
      </c>
      <c r="U327" s="28">
        <f ca="1">IF($D327&gt;$D$8,"",INDIRECT(ADDRESS(ROW(Entrées!$C$37)+($D327-1)*24+U$11,COLUMN(Entrées!$C$37)+($C327-1),4,TRUE,"Entrées")))</f>
        <v>1021</v>
      </c>
      <c r="V327" s="28">
        <f ca="1">IF($D327&gt;$D$8,"",INDIRECT(ADDRESS(ROW(Entrées!$C$37)+($D327-1)*24+V$11,COLUMN(Entrées!$C$37)+($C327-1),4,TRUE,"Entrées")))</f>
        <v>833.5</v>
      </c>
      <c r="W327" s="28">
        <f ca="1">IF($D327&gt;$D$8,"",INDIRECT(ADDRESS(ROW(Entrées!$C$37)+($D327-1)*24+W$11,COLUMN(Entrées!$C$37)+($C327-1),4,TRUE,"Entrées")))</f>
        <v>568</v>
      </c>
      <c r="X327" s="28">
        <f ca="1">IF($D327&gt;$D$8,"",INDIRECT(ADDRESS(ROW(Entrées!$C$37)+($D327-1)*24+X$11,COLUMN(Entrées!$C$37)+($C327-1),4,TRUE,"Entrées")))</f>
        <v>273.5</v>
      </c>
      <c r="Y327" s="28">
        <f ca="1">IF($D327&gt;$D$8,"",INDIRECT(ADDRESS(ROW(Entrées!$C$37)+($D327-1)*24+Y$11,COLUMN(Entrées!$C$37)+($C327-1),4,TRUE,"Entrées")))</f>
        <v>51.5</v>
      </c>
      <c r="Z327" s="28">
        <f ca="1">IF($D327&gt;$D$8,"",INDIRECT(ADDRESS(ROW(Entrées!$C$37)+($D327-1)*24+Z$11,COLUMN(Entrées!$C$37)+($C327-1),4,TRUE,"Entrées")))</f>
        <v>0.5</v>
      </c>
      <c r="AA327" s="28">
        <f ca="1">IF($D327&gt;$D$8,"",INDIRECT(ADDRESS(ROW(Entrées!$C$37)+($D327-1)*24+AA$11,COLUMN(Entrées!$C$37)+($C327-1),4,TRUE,"Entrées")))</f>
        <v>0</v>
      </c>
      <c r="AB327" s="28">
        <f ca="1">IF($D327&gt;$D$8,"",INDIRECT(ADDRESS(ROW(Entrées!$C$37)+($D327-1)*24+AB$11,COLUMN(Entrées!$C$37)+($C327-1),4,TRUE,"Entrées")))</f>
        <v>0</v>
      </c>
      <c r="AC327" s="11"/>
      <c r="AD327" s="40">
        <f t="shared" ca="1" si="363"/>
        <v>451.125</v>
      </c>
      <c r="AE327" s="40">
        <f t="shared" ca="1" si="366"/>
        <v>1347</v>
      </c>
      <c r="AF327" s="40">
        <f t="shared" ca="1" si="367"/>
        <v>0</v>
      </c>
      <c r="AG327" s="4"/>
      <c r="AH327" s="11">
        <f>Entrées!A354</f>
        <v>14</v>
      </c>
      <c r="AI327" s="13">
        <f>Entrées!B354</f>
        <v>5</v>
      </c>
      <c r="AJ327" s="31">
        <f t="shared" ca="1" si="328"/>
        <v>55625.834722222207</v>
      </c>
      <c r="AK327" s="31">
        <f t="shared" ca="1" si="304"/>
        <v>55155.277777777781</v>
      </c>
      <c r="AL327" s="31">
        <f t="shared" ca="1" si="305"/>
        <v>55132.569444444431</v>
      </c>
      <c r="AM327" s="31">
        <f t="shared" ca="1" si="306"/>
        <v>439.35972222222233</v>
      </c>
      <c r="AN327" s="31">
        <f t="shared" ca="1" si="307"/>
        <v>2143.2847222222222</v>
      </c>
      <c r="AO327" s="31">
        <f t="shared" ca="1" si="308"/>
        <v>1711.4715277777773</v>
      </c>
      <c r="AP327" s="31">
        <f t="shared" ca="1" si="309"/>
        <v>43686.806944444448</v>
      </c>
      <c r="AQ327" s="31">
        <f t="shared" ca="1" si="310"/>
        <v>2048.2006944444447</v>
      </c>
      <c r="AR327" s="31">
        <f t="shared" ca="1" si="311"/>
        <v>467.57708333333329</v>
      </c>
      <c r="AS327" s="31">
        <f t="shared" ca="1" si="312"/>
        <v>9872.0041666666693</v>
      </c>
      <c r="AT327" s="31">
        <f t="shared" ca="1" si="313"/>
        <v>-752.91041666666672</v>
      </c>
      <c r="AU327" s="31">
        <f t="shared" ca="1" si="314"/>
        <v>580.30277777777769</v>
      </c>
      <c r="AV327" s="31">
        <f t="shared" ca="1" si="315"/>
        <v>-4570.3041666666659</v>
      </c>
      <c r="AW327" s="31">
        <f t="shared" ca="1" si="316"/>
        <v>53.39583333333335</v>
      </c>
      <c r="AX327" s="31">
        <f t="shared" ca="1" si="317"/>
        <v>1401.9361111111111</v>
      </c>
      <c r="AY327" s="31">
        <f t="shared" ca="1" si="318"/>
        <v>-1132.0805555555555</v>
      </c>
      <c r="AZ327" s="31">
        <f t="shared" ca="1" si="319"/>
        <v>-2177.1819444444441</v>
      </c>
      <c r="BA327" s="31">
        <f t="shared" ca="1" si="320"/>
        <v>644.8125</v>
      </c>
      <c r="BB327" s="31">
        <f t="shared" ca="1" si="321"/>
        <v>-1410.101388888889</v>
      </c>
      <c r="BC327" s="31">
        <f t="shared" ca="1" si="322"/>
        <v>-1800.2902777777781</v>
      </c>
      <c r="BD327" s="11"/>
      <c r="BE327" s="4"/>
      <c r="BF327" s="11">
        <f t="shared" si="323"/>
        <v>14</v>
      </c>
      <c r="BG327" s="11">
        <f t="shared" si="336"/>
        <v>5</v>
      </c>
      <c r="BH327" s="32">
        <f>IF($BF327&gt;$Y$7,"",IF(AND($BF327=$Y$7,$BG327=23),"",Entrées!C355-Entrées!C354))</f>
        <v>592</v>
      </c>
      <c r="BI327" s="32">
        <f>IF($BF327&gt;$Y$7,"",IF(AND($BF327=$Y$7,$BG327=23),"",Entrées!D355-Entrées!D354))</f>
        <v>950</v>
      </c>
      <c r="BJ327" s="32">
        <f>IF($BF327&gt;$Y$7,"",IF(AND($BF327=$Y$7,$BG327=23),"",Entrées!E355-Entrées!E354))</f>
        <v>800</v>
      </c>
      <c r="BK327" s="32">
        <f>IF($BF327&gt;$Y$7,"",IF(AND($BF327=$Y$7,$BG327=23),"",Entrées!F355-Entrées!F354))</f>
        <v>-0.5</v>
      </c>
      <c r="BL327" s="32">
        <f>IF($BF327&gt;$Y$7,"",IF(AND($BF327=$Y$7,$BG327=23),"",Entrées!G355-Entrées!G354))</f>
        <v>0</v>
      </c>
      <c r="BM327" s="32">
        <f>IF($BF327&gt;$Y$7,"",IF(AND($BF327=$Y$7,$BG327=23),"",Entrées!H355-Entrées!H354))</f>
        <v>9.5</v>
      </c>
      <c r="BN327" s="32">
        <f>IF($BF327&gt;$Y$7,"",IF(AND($BF327=$Y$7,$BG327=23),"",Entrées!I355-Entrées!I354))</f>
        <v>258.5</v>
      </c>
      <c r="BO327" s="32">
        <f>IF($BF327&gt;$Y$7,"",IF(AND($BF327=$Y$7,$BG327=23),"",Entrées!J355-Entrées!J354))</f>
        <v>73</v>
      </c>
      <c r="BP327" s="32">
        <f>IF($BF327&gt;$Y$7,"",IF(AND($BF327=$Y$7,$BG327=23),"",Entrées!K355-Entrées!K354))</f>
        <v>0</v>
      </c>
      <c r="BQ327" s="32">
        <f>IF($BF327&gt;$Y$7,"",IF(AND($BF327=$Y$7,$BG327=23),"",Entrées!L355-Entrées!L354))</f>
        <v>139.5</v>
      </c>
      <c r="BR327" s="32">
        <f>IF($BF327&gt;$Y$7,"",IF(AND($BF327=$Y$7,$BG327=23),"",Entrées!M355-Entrées!M354))</f>
        <v>19</v>
      </c>
      <c r="BS327" s="32">
        <f>IF($BF327&gt;$Y$7,"",IF(AND($BF327=$Y$7,$BG327=23),"",Entrées!N355-Entrées!N354))</f>
        <v>-0.5</v>
      </c>
      <c r="BT327" s="32">
        <f>IF($BF327&gt;$Y$7,"",IF(AND($BF327=$Y$7,$BG327=23),"",Entrées!O355-Entrées!O354))</f>
        <v>93</v>
      </c>
      <c r="BU327" s="32">
        <f>IF($BF327&gt;$Y$7,"",IF(AND($BF327=$Y$7,$BG327=23),"",Entrées!P355-Entrées!P354))</f>
        <v>-0.5</v>
      </c>
      <c r="BV327" s="32">
        <f>IF($BF327&gt;$Y$7,"",IF(AND($BF327=$Y$7,$BG327=23),"",Entrées!Q355-Entrées!Q354))</f>
        <v>842</v>
      </c>
      <c r="BW327" s="32">
        <f>IF($BF327&gt;$Y$7,"",IF(AND($BF327=$Y$7,$BG327=23),"",Entrées!R355-Entrées!R354))</f>
        <v>0</v>
      </c>
      <c r="BX327" s="32">
        <f>IF($BF327&gt;$Y$7,"",IF(AND($BF327=$Y$7,$BG327=23),"",Entrées!S355-Entrées!S354))</f>
        <v>0</v>
      </c>
      <c r="BY327" s="32">
        <f>IF($BF327&gt;$Y$7,"",IF(AND($BF327=$Y$7,$BG327=23),"",Entrées!T355-Entrées!T354))</f>
        <v>0</v>
      </c>
      <c r="BZ327" s="32">
        <f>IF($BF327&gt;$Y$7,"",IF(AND($BF327=$Y$7,$BG327=23),"",Entrées!U355-Entrées!U354))</f>
        <v>0</v>
      </c>
      <c r="CA327" s="32">
        <f>IF($BF327&gt;$Y$7,"",IF(AND($BF327=$Y$7,$BG327=23),"",Entrées!V355-Entrées!V354))</f>
        <v>273</v>
      </c>
      <c r="CB327" s="4"/>
      <c r="CC327" s="4"/>
      <c r="CD327" s="33">
        <f>IF($BF327&lt;=$Y$7,Entrées!J354/CD$2,"")</f>
        <v>0.3426315789473684</v>
      </c>
      <c r="CE327" s="33">
        <f>IF($BF327&lt;=$Y$7,Entrées!K354/CE$2,"")</f>
        <v>0</v>
      </c>
      <c r="CF327" s="11">
        <f t="shared" si="324"/>
        <v>7600</v>
      </c>
      <c r="CG327" s="11">
        <f t="shared" si="325"/>
        <v>4200</v>
      </c>
      <c r="CH327" s="52">
        <f t="shared" si="326"/>
        <v>0.26950009137426939</v>
      </c>
      <c r="CI327" s="52">
        <f t="shared" si="327"/>
        <v>0.11132787698412699</v>
      </c>
      <c r="CK327" s="11"/>
      <c r="CL327" s="4"/>
      <c r="CO327" s="4"/>
    </row>
    <row r="328" spans="1:93">
      <c r="A328" s="11" t="str">
        <f>"AE"&amp;A324</f>
        <v>AE308</v>
      </c>
      <c r="B328" s="11">
        <f t="shared" si="364"/>
        <v>4200</v>
      </c>
      <c r="C328" s="11">
        <f t="shared" si="368"/>
        <v>9</v>
      </c>
      <c r="D328" s="27">
        <f t="shared" si="365"/>
        <v>21</v>
      </c>
      <c r="E328" s="28">
        <f ca="1">IF($D328&gt;$D$8,"",INDIRECT(ADDRESS(ROW(Entrées!$C$37)+($D328-1)*24+E$11,COLUMN(Entrées!$C$37)+($C328-1),4,TRUE,"Entrées")))</f>
        <v>0</v>
      </c>
      <c r="F328" s="28">
        <f ca="1">IF($D328&gt;$D$8,"",INDIRECT(ADDRESS(ROW(Entrées!$C$37)+($D328-1)*24+F$11,COLUMN(Entrées!$C$37)+($C328-1),4,TRUE,"Entrées")))</f>
        <v>0</v>
      </c>
      <c r="G328" s="28">
        <f ca="1">IF($D328&gt;$D$8,"",INDIRECT(ADDRESS(ROW(Entrées!$C$37)+($D328-1)*24+G$11,COLUMN(Entrées!$C$37)+($C328-1),4,TRUE,"Entrées")))</f>
        <v>0</v>
      </c>
      <c r="H328" s="28">
        <f ca="1">IF($D328&gt;$D$8,"",INDIRECT(ADDRESS(ROW(Entrées!$C$37)+($D328-1)*24+H$11,COLUMN(Entrées!$C$37)+($C328-1),4,TRUE,"Entrées")))</f>
        <v>0</v>
      </c>
      <c r="I328" s="28">
        <f ca="1">IF($D328&gt;$D$8,"",INDIRECT(ADDRESS(ROW(Entrées!$C$37)+($D328-1)*24+I$11,COLUMN(Entrées!$C$37)+($C328-1),4,TRUE,"Entrées")))</f>
        <v>0</v>
      </c>
      <c r="J328" s="28">
        <f ca="1">IF($D328&gt;$D$8,"",INDIRECT(ADDRESS(ROW(Entrées!$C$37)+($D328-1)*24+J$11,COLUMN(Entrées!$C$37)+($C328-1),4,TRUE,"Entrées")))</f>
        <v>0</v>
      </c>
      <c r="K328" s="28">
        <f ca="1">IF($D328&gt;$D$8,"",INDIRECT(ADDRESS(ROW(Entrées!$C$37)+($D328-1)*24+K$11,COLUMN(Entrées!$C$37)+($C328-1),4,TRUE,"Entrées")))</f>
        <v>0</v>
      </c>
      <c r="L328" s="28">
        <f ca="1">IF($D328&gt;$D$8,"",INDIRECT(ADDRESS(ROW(Entrées!$C$37)+($D328-1)*24+L$11,COLUMN(Entrées!$C$37)+($C328-1),4,TRUE,"Entrées")))</f>
        <v>15</v>
      </c>
      <c r="M328" s="28">
        <f ca="1">IF($D328&gt;$D$8,"",INDIRECT(ADDRESS(ROW(Entrées!$C$37)+($D328-1)*24+M$11,COLUMN(Entrées!$C$37)+($C328-1),4,TRUE,"Entrées")))</f>
        <v>200.5</v>
      </c>
      <c r="N328" s="28">
        <f ca="1">IF($D328&gt;$D$8,"",INDIRECT(ADDRESS(ROW(Entrées!$C$37)+($D328-1)*24+N$11,COLUMN(Entrées!$C$37)+($C328-1),4,TRUE,"Entrées")))</f>
        <v>587.5</v>
      </c>
      <c r="O328" s="28">
        <f ca="1">IF($D328&gt;$D$8,"",INDIRECT(ADDRESS(ROW(Entrées!$C$37)+($D328-1)*24+O$11,COLUMN(Entrées!$C$37)+($C328-1),4,TRUE,"Entrées")))</f>
        <v>949.5</v>
      </c>
      <c r="P328" s="28">
        <f ca="1">IF($D328&gt;$D$8,"",INDIRECT(ADDRESS(ROW(Entrées!$C$37)+($D328-1)*24+P$11,COLUMN(Entrées!$C$37)+($C328-1),4,TRUE,"Entrées")))</f>
        <v>1281</v>
      </c>
      <c r="Q328" s="28">
        <f ca="1">IF($D328&gt;$D$8,"",INDIRECT(ADDRESS(ROW(Entrées!$C$37)+($D328-1)*24+Q$11,COLUMN(Entrées!$C$37)+($C328-1),4,TRUE,"Entrées")))</f>
        <v>1460</v>
      </c>
      <c r="R328" s="28">
        <f ca="1">IF($D328&gt;$D$8,"",INDIRECT(ADDRESS(ROW(Entrées!$C$37)+($D328-1)*24+R$11,COLUMN(Entrées!$C$37)+($C328-1),4,TRUE,"Entrées")))</f>
        <v>1629.5</v>
      </c>
      <c r="S328" s="28">
        <f ca="1">IF($D328&gt;$D$8,"",INDIRECT(ADDRESS(ROW(Entrées!$C$37)+($D328-1)*24+S$11,COLUMN(Entrées!$C$37)+($C328-1),4,TRUE,"Entrées")))</f>
        <v>1644</v>
      </c>
      <c r="T328" s="28">
        <f ca="1">IF($D328&gt;$D$8,"",INDIRECT(ADDRESS(ROW(Entrées!$C$37)+($D328-1)*24+T$11,COLUMN(Entrées!$C$37)+($C328-1),4,TRUE,"Entrées")))</f>
        <v>1509</v>
      </c>
      <c r="U328" s="28">
        <f ca="1">IF($D328&gt;$D$8,"",INDIRECT(ADDRESS(ROW(Entrées!$C$37)+($D328-1)*24+U$11,COLUMN(Entrées!$C$37)+($C328-1),4,TRUE,"Entrées")))</f>
        <v>1311</v>
      </c>
      <c r="V328" s="28">
        <f ca="1">IF($D328&gt;$D$8,"",INDIRECT(ADDRESS(ROW(Entrées!$C$37)+($D328-1)*24+V$11,COLUMN(Entrées!$C$37)+($C328-1),4,TRUE,"Entrées")))</f>
        <v>1007.5</v>
      </c>
      <c r="W328" s="28">
        <f ca="1">IF($D328&gt;$D$8,"",INDIRECT(ADDRESS(ROW(Entrées!$C$37)+($D328-1)*24+W$11,COLUMN(Entrées!$C$37)+($C328-1),4,TRUE,"Entrées")))</f>
        <v>687.5</v>
      </c>
      <c r="X328" s="28">
        <f ca="1">IF($D328&gt;$D$8,"",INDIRECT(ADDRESS(ROW(Entrées!$C$37)+($D328-1)*24+X$11,COLUMN(Entrées!$C$37)+($C328-1),4,TRUE,"Entrées")))</f>
        <v>302</v>
      </c>
      <c r="Y328" s="28">
        <f ca="1">IF($D328&gt;$D$8,"",INDIRECT(ADDRESS(ROW(Entrées!$C$37)+($D328-1)*24+Y$11,COLUMN(Entrées!$C$37)+($C328-1),4,TRUE,"Entrées")))</f>
        <v>52</v>
      </c>
      <c r="Z328" s="28">
        <f ca="1">IF($D328&gt;$D$8,"",INDIRECT(ADDRESS(ROW(Entrées!$C$37)+($D328-1)*24+Z$11,COLUMN(Entrées!$C$37)+($C328-1),4,TRUE,"Entrées")))</f>
        <v>0</v>
      </c>
      <c r="AA328" s="28">
        <f ca="1">IF($D328&gt;$D$8,"",INDIRECT(ADDRESS(ROW(Entrées!$C$37)+($D328-1)*24+AA$11,COLUMN(Entrées!$C$37)+($C328-1),4,TRUE,"Entrées")))</f>
        <v>0</v>
      </c>
      <c r="AB328" s="28">
        <f ca="1">IF($D328&gt;$D$8,"",INDIRECT(ADDRESS(ROW(Entrées!$C$37)+($D328-1)*24+AB$11,COLUMN(Entrées!$C$37)+($C328-1),4,TRUE,"Entrées")))</f>
        <v>0</v>
      </c>
      <c r="AC328" s="11"/>
      <c r="AD328" s="40">
        <f t="shared" ca="1" si="363"/>
        <v>526.5</v>
      </c>
      <c r="AE328" s="40">
        <f t="shared" ca="1" si="366"/>
        <v>1644</v>
      </c>
      <c r="AF328" s="40">
        <f t="shared" ca="1" si="367"/>
        <v>0</v>
      </c>
      <c r="AG328" s="4"/>
      <c r="AH328" s="11">
        <f>Entrées!A355</f>
        <v>14</v>
      </c>
      <c r="AI328" s="13">
        <f>Entrées!B355</f>
        <v>6</v>
      </c>
      <c r="AJ328" s="31">
        <f t="shared" ca="1" si="328"/>
        <v>55625.834722222207</v>
      </c>
      <c r="AK328" s="31">
        <f t="shared" ca="1" si="304"/>
        <v>55155.277777777781</v>
      </c>
      <c r="AL328" s="31">
        <f t="shared" ca="1" si="305"/>
        <v>55132.569444444431</v>
      </c>
      <c r="AM328" s="31">
        <f t="shared" ca="1" si="306"/>
        <v>439.35972222222233</v>
      </c>
      <c r="AN328" s="31">
        <f t="shared" ca="1" si="307"/>
        <v>2143.2847222222222</v>
      </c>
      <c r="AO328" s="31">
        <f t="shared" ca="1" si="308"/>
        <v>1711.4715277777773</v>
      </c>
      <c r="AP328" s="31">
        <f t="shared" ca="1" si="309"/>
        <v>43686.806944444448</v>
      </c>
      <c r="AQ328" s="31">
        <f t="shared" ca="1" si="310"/>
        <v>2048.2006944444447</v>
      </c>
      <c r="AR328" s="31">
        <f t="shared" ca="1" si="311"/>
        <v>467.57708333333329</v>
      </c>
      <c r="AS328" s="31">
        <f t="shared" ca="1" si="312"/>
        <v>9872.0041666666693</v>
      </c>
      <c r="AT328" s="31">
        <f t="shared" ca="1" si="313"/>
        <v>-752.91041666666672</v>
      </c>
      <c r="AU328" s="31">
        <f t="shared" ca="1" si="314"/>
        <v>580.30277777777769</v>
      </c>
      <c r="AV328" s="31">
        <f t="shared" ca="1" si="315"/>
        <v>-4570.3041666666659</v>
      </c>
      <c r="AW328" s="31">
        <f t="shared" ca="1" si="316"/>
        <v>53.39583333333335</v>
      </c>
      <c r="AX328" s="31">
        <f t="shared" ca="1" si="317"/>
        <v>1401.9361111111111</v>
      </c>
      <c r="AY328" s="31">
        <f t="shared" ca="1" si="318"/>
        <v>-1132.0805555555555</v>
      </c>
      <c r="AZ328" s="31">
        <f t="shared" ca="1" si="319"/>
        <v>-2177.1819444444441</v>
      </c>
      <c r="BA328" s="31">
        <f t="shared" ca="1" si="320"/>
        <v>644.8125</v>
      </c>
      <c r="BB328" s="31">
        <f t="shared" ca="1" si="321"/>
        <v>-1410.101388888889</v>
      </c>
      <c r="BC328" s="31">
        <f t="shared" ca="1" si="322"/>
        <v>-1800.2902777777781</v>
      </c>
      <c r="BD328" s="11"/>
      <c r="BE328" s="4"/>
      <c r="BF328" s="11">
        <f t="shared" si="323"/>
        <v>14</v>
      </c>
      <c r="BG328" s="11">
        <f t="shared" si="336"/>
        <v>6</v>
      </c>
      <c r="BH328" s="32">
        <f>IF($BF328&gt;$Y$7,"",IF(AND($BF328=$Y$7,$BG328=23),"",Entrées!C356-Entrées!C355))</f>
        <v>-177.5</v>
      </c>
      <c r="BI328" s="32">
        <f>IF($BF328&gt;$Y$7,"",IF(AND($BF328=$Y$7,$BG328=23),"",Entrées!D356-Entrées!D355))</f>
        <v>37.5</v>
      </c>
      <c r="BJ328" s="32">
        <f>IF($BF328&gt;$Y$7,"",IF(AND($BF328=$Y$7,$BG328=23),"",Entrées!E356-Entrées!E355))</f>
        <v>112.5</v>
      </c>
      <c r="BK328" s="32">
        <f>IF($BF328&gt;$Y$7,"",IF(AND($BF328=$Y$7,$BG328=23),"",Entrées!F356-Entrées!F355))</f>
        <v>-1</v>
      </c>
      <c r="BL328" s="32">
        <f>IF($BF328&gt;$Y$7,"",IF(AND($BF328=$Y$7,$BG328=23),"",Entrées!G356-Entrées!G355))</f>
        <v>0</v>
      </c>
      <c r="BM328" s="32">
        <f>IF($BF328&gt;$Y$7,"",IF(AND($BF328=$Y$7,$BG328=23),"",Entrées!H356-Entrées!H355))</f>
        <v>28.5</v>
      </c>
      <c r="BN328" s="32">
        <f>IF($BF328&gt;$Y$7,"",IF(AND($BF328=$Y$7,$BG328=23),"",Entrées!I356-Entrées!I355))</f>
        <v>61.5</v>
      </c>
      <c r="BO328" s="32">
        <f>IF($BF328&gt;$Y$7,"",IF(AND($BF328=$Y$7,$BG328=23),"",Entrées!J356-Entrées!J355))</f>
        <v>192</v>
      </c>
      <c r="BP328" s="32">
        <f>IF($BF328&gt;$Y$7,"",IF(AND($BF328=$Y$7,$BG328=23),"",Entrées!K356-Entrées!K355))</f>
        <v>9</v>
      </c>
      <c r="BQ328" s="32">
        <f>IF($BF328&gt;$Y$7,"",IF(AND($BF328=$Y$7,$BG328=23),"",Entrées!L356-Entrées!L355))</f>
        <v>92.5</v>
      </c>
      <c r="BR328" s="32">
        <f>IF($BF328&gt;$Y$7,"",IF(AND($BF328=$Y$7,$BG328=23),"",Entrées!M356-Entrées!M355))</f>
        <v>-69.5</v>
      </c>
      <c r="BS328" s="32">
        <f>IF($BF328&gt;$Y$7,"",IF(AND($BF328=$Y$7,$BG328=23),"",Entrées!N356-Entrées!N355))</f>
        <v>-0.5</v>
      </c>
      <c r="BT328" s="32">
        <f>IF($BF328&gt;$Y$7,"",IF(AND($BF328=$Y$7,$BG328=23),"",Entrées!O356-Entrées!O355))</f>
        <v>-489.5</v>
      </c>
      <c r="BU328" s="32">
        <f>IF($BF328&gt;$Y$7,"",IF(AND($BF328=$Y$7,$BG328=23),"",Entrées!P356-Entrées!P355))</f>
        <v>0</v>
      </c>
      <c r="BV328" s="32">
        <f>IF($BF328&gt;$Y$7,"",IF(AND($BF328=$Y$7,$BG328=23),"",Entrées!Q356-Entrées!Q355))</f>
        <v>-1241</v>
      </c>
      <c r="BW328" s="32">
        <f>IF($BF328&gt;$Y$7,"",IF(AND($BF328=$Y$7,$BG328=23),"",Entrées!R356-Entrées!R355))</f>
        <v>0</v>
      </c>
      <c r="BX328" s="32">
        <f>IF($BF328&gt;$Y$7,"",IF(AND($BF328=$Y$7,$BG328=23),"",Entrées!S356-Entrées!S355))</f>
        <v>0</v>
      </c>
      <c r="BY328" s="32">
        <f>IF($BF328&gt;$Y$7,"",IF(AND($BF328=$Y$7,$BG328=23),"",Entrées!T356-Entrées!T355))</f>
        <v>0</v>
      </c>
      <c r="BZ328" s="32">
        <f>IF($BF328&gt;$Y$7,"",IF(AND($BF328=$Y$7,$BG328=23),"",Entrées!U356-Entrées!U355))</f>
        <v>-173</v>
      </c>
      <c r="CA328" s="32">
        <f>IF($BF328&gt;$Y$7,"",IF(AND($BF328=$Y$7,$BG328=23),"",Entrées!V356-Entrées!V355))</f>
        <v>-21</v>
      </c>
      <c r="CB328" s="4"/>
      <c r="CC328" s="4"/>
      <c r="CD328" s="33">
        <f>IF($BF328&lt;=$Y$7,Entrées!J355/CD$2,"")</f>
        <v>0.35223684210526318</v>
      </c>
      <c r="CE328" s="33">
        <f>IF($BF328&lt;=$Y$7,Entrées!K355/CE$2,"")</f>
        <v>0</v>
      </c>
      <c r="CF328" s="11">
        <f t="shared" si="324"/>
        <v>7600</v>
      </c>
      <c r="CG328" s="11">
        <f t="shared" si="325"/>
        <v>4200</v>
      </c>
      <c r="CH328" s="52">
        <f t="shared" si="326"/>
        <v>0.26950009137426939</v>
      </c>
      <c r="CI328" s="52">
        <f t="shared" si="327"/>
        <v>0.11132787698412699</v>
      </c>
      <c r="CK328" s="11"/>
      <c r="CL328" s="4"/>
      <c r="CO328" s="4"/>
    </row>
    <row r="329" spans="1:93">
      <c r="A329" s="11" t="str">
        <f>"AE"&amp;A325</f>
        <v>AE337</v>
      </c>
      <c r="B329" s="11">
        <f t="shared" si="364"/>
        <v>4200</v>
      </c>
      <c r="C329" s="11">
        <f t="shared" si="368"/>
        <v>9</v>
      </c>
      <c r="D329" s="27">
        <f t="shared" si="365"/>
        <v>22</v>
      </c>
      <c r="E329" s="28">
        <f ca="1">IF($D329&gt;$D$8,"",INDIRECT(ADDRESS(ROW(Entrées!$C$37)+($D329-1)*24+E$11,COLUMN(Entrées!$C$37)+($C329-1),4,TRUE,"Entrées")))</f>
        <v>0</v>
      </c>
      <c r="F329" s="28">
        <f ca="1">IF($D329&gt;$D$8,"",INDIRECT(ADDRESS(ROW(Entrées!$C$37)+($D329-1)*24+F$11,COLUMN(Entrées!$C$37)+($C329-1),4,TRUE,"Entrées")))</f>
        <v>0</v>
      </c>
      <c r="G329" s="28">
        <f ca="1">IF($D329&gt;$D$8,"",INDIRECT(ADDRESS(ROW(Entrées!$C$37)+($D329-1)*24+G$11,COLUMN(Entrées!$C$37)+($C329-1),4,TRUE,"Entrées")))</f>
        <v>0</v>
      </c>
      <c r="H329" s="28">
        <f ca="1">IF($D329&gt;$D$8,"",INDIRECT(ADDRESS(ROW(Entrées!$C$37)+($D329-1)*24+H$11,COLUMN(Entrées!$C$37)+($C329-1),4,TRUE,"Entrées")))</f>
        <v>0</v>
      </c>
      <c r="I329" s="28">
        <f ca="1">IF($D329&gt;$D$8,"",INDIRECT(ADDRESS(ROW(Entrées!$C$37)+($D329-1)*24+I$11,COLUMN(Entrées!$C$37)+($C329-1),4,TRUE,"Entrées")))</f>
        <v>0</v>
      </c>
      <c r="J329" s="28">
        <f ca="1">IF($D329&gt;$D$8,"",INDIRECT(ADDRESS(ROW(Entrées!$C$37)+($D329-1)*24+J$11,COLUMN(Entrées!$C$37)+($C329-1),4,TRUE,"Entrées")))</f>
        <v>0</v>
      </c>
      <c r="K329" s="28">
        <f ca="1">IF($D329&gt;$D$8,"",INDIRECT(ADDRESS(ROW(Entrées!$C$37)+($D329-1)*24+K$11,COLUMN(Entrées!$C$37)+($C329-1),4,TRUE,"Entrées")))</f>
        <v>0</v>
      </c>
      <c r="L329" s="28">
        <f ca="1">IF($D329&gt;$D$8,"",INDIRECT(ADDRESS(ROW(Entrées!$C$37)+($D329-1)*24+L$11,COLUMN(Entrées!$C$37)+($C329-1),4,TRUE,"Entrées")))</f>
        <v>24.5</v>
      </c>
      <c r="M329" s="28">
        <f ca="1">IF($D329&gt;$D$8,"",INDIRECT(ADDRESS(ROW(Entrées!$C$37)+($D329-1)*24+M$11,COLUMN(Entrées!$C$37)+($C329-1),4,TRUE,"Entrées")))</f>
        <v>253</v>
      </c>
      <c r="N329" s="28">
        <f ca="1">IF($D329&gt;$D$8,"",INDIRECT(ADDRESS(ROW(Entrées!$C$37)+($D329-1)*24+N$11,COLUMN(Entrées!$C$37)+($C329-1),4,TRUE,"Entrées")))</f>
        <v>710</v>
      </c>
      <c r="O329" s="28">
        <f ca="1">IF($D329&gt;$D$8,"",INDIRECT(ADDRESS(ROW(Entrées!$C$37)+($D329-1)*24+O$11,COLUMN(Entrées!$C$37)+($C329-1),4,TRUE,"Entrées")))</f>
        <v>1209</v>
      </c>
      <c r="P329" s="28">
        <f ca="1">IF($D329&gt;$D$8,"",INDIRECT(ADDRESS(ROW(Entrées!$C$37)+($D329-1)*24+P$11,COLUMN(Entrées!$C$37)+($C329-1),4,TRUE,"Entrées")))</f>
        <v>1553</v>
      </c>
      <c r="Q329" s="28">
        <f ca="1">IF($D329&gt;$D$8,"",INDIRECT(ADDRESS(ROW(Entrées!$C$37)+($D329-1)*24+Q$11,COLUMN(Entrées!$C$37)+($C329-1),4,TRUE,"Entrées")))</f>
        <v>1737.5</v>
      </c>
      <c r="R329" s="28">
        <f ca="1">IF($D329&gt;$D$8,"",INDIRECT(ADDRESS(ROW(Entrées!$C$37)+($D329-1)*24+R$11,COLUMN(Entrées!$C$37)+($C329-1),4,TRUE,"Entrées")))</f>
        <v>1788.5</v>
      </c>
      <c r="S329" s="28">
        <f ca="1">IF($D329&gt;$D$8,"",INDIRECT(ADDRESS(ROW(Entrées!$C$37)+($D329-1)*24+S$11,COLUMN(Entrées!$C$37)+($C329-1),4,TRUE,"Entrées")))</f>
        <v>1754</v>
      </c>
      <c r="T329" s="28">
        <f ca="1">IF($D329&gt;$D$8,"",INDIRECT(ADDRESS(ROW(Entrées!$C$37)+($D329-1)*24+T$11,COLUMN(Entrées!$C$37)+($C329-1),4,TRUE,"Entrées")))</f>
        <v>1608.5</v>
      </c>
      <c r="U329" s="28">
        <f ca="1">IF($D329&gt;$D$8,"",INDIRECT(ADDRESS(ROW(Entrées!$C$37)+($D329-1)*24+U$11,COLUMN(Entrées!$C$37)+($C329-1),4,TRUE,"Entrées")))</f>
        <v>1381</v>
      </c>
      <c r="V329" s="28">
        <f ca="1">IF($D329&gt;$D$8,"",INDIRECT(ADDRESS(ROW(Entrées!$C$37)+($D329-1)*24+V$11,COLUMN(Entrées!$C$37)+($C329-1),4,TRUE,"Entrées")))</f>
        <v>1127</v>
      </c>
      <c r="W329" s="28">
        <f ca="1">IF($D329&gt;$D$8,"",INDIRECT(ADDRESS(ROW(Entrées!$C$37)+($D329-1)*24+W$11,COLUMN(Entrées!$C$37)+($C329-1),4,TRUE,"Entrées")))</f>
        <v>736</v>
      </c>
      <c r="X329" s="28">
        <f ca="1">IF($D329&gt;$D$8,"",INDIRECT(ADDRESS(ROW(Entrées!$C$37)+($D329-1)*24+X$11,COLUMN(Entrées!$C$37)+($C329-1),4,TRUE,"Entrées")))</f>
        <v>331</v>
      </c>
      <c r="Y329" s="28">
        <f ca="1">IF($D329&gt;$D$8,"",INDIRECT(ADDRESS(ROW(Entrées!$C$37)+($D329-1)*24+Y$11,COLUMN(Entrées!$C$37)+($C329-1),4,TRUE,"Entrées")))</f>
        <v>63</v>
      </c>
      <c r="Z329" s="28">
        <f ca="1">IF($D329&gt;$D$8,"",INDIRECT(ADDRESS(ROW(Entrées!$C$37)+($D329-1)*24+Z$11,COLUMN(Entrées!$C$37)+($C329-1),4,TRUE,"Entrées")))</f>
        <v>0.5</v>
      </c>
      <c r="AA329" s="28">
        <f ca="1">IF($D329&gt;$D$8,"",INDIRECT(ADDRESS(ROW(Entrées!$C$37)+($D329-1)*24+AA$11,COLUMN(Entrées!$C$37)+($C329-1),4,TRUE,"Entrées")))</f>
        <v>0</v>
      </c>
      <c r="AB329" s="28">
        <f ca="1">IF($D329&gt;$D$8,"",INDIRECT(ADDRESS(ROW(Entrées!$C$37)+($D329-1)*24+AB$11,COLUMN(Entrées!$C$37)+($C329-1),4,TRUE,"Entrées")))</f>
        <v>0</v>
      </c>
      <c r="AC329" s="11"/>
      <c r="AD329" s="40">
        <f t="shared" ca="1" si="363"/>
        <v>594.85416666666663</v>
      </c>
      <c r="AE329" s="40">
        <f t="shared" ca="1" si="366"/>
        <v>1788.5</v>
      </c>
      <c r="AF329" s="40">
        <f t="shared" ca="1" si="367"/>
        <v>0</v>
      </c>
      <c r="AG329" s="4"/>
      <c r="AH329" s="11">
        <f>Entrées!A356</f>
        <v>14</v>
      </c>
      <c r="AI329" s="13">
        <f>Entrées!B356</f>
        <v>7</v>
      </c>
      <c r="AJ329" s="31">
        <f t="shared" ca="1" si="328"/>
        <v>55625.834722222207</v>
      </c>
      <c r="AK329" s="31">
        <f t="shared" ca="1" si="304"/>
        <v>55155.277777777781</v>
      </c>
      <c r="AL329" s="31">
        <f t="shared" ca="1" si="305"/>
        <v>55132.569444444431</v>
      </c>
      <c r="AM329" s="31">
        <f t="shared" ca="1" si="306"/>
        <v>439.35972222222233</v>
      </c>
      <c r="AN329" s="31">
        <f t="shared" ca="1" si="307"/>
        <v>2143.2847222222222</v>
      </c>
      <c r="AO329" s="31">
        <f t="shared" ca="1" si="308"/>
        <v>1711.4715277777773</v>
      </c>
      <c r="AP329" s="31">
        <f t="shared" ca="1" si="309"/>
        <v>43686.806944444448</v>
      </c>
      <c r="AQ329" s="31">
        <f t="shared" ca="1" si="310"/>
        <v>2048.2006944444447</v>
      </c>
      <c r="AR329" s="31">
        <f t="shared" ca="1" si="311"/>
        <v>467.57708333333329</v>
      </c>
      <c r="AS329" s="31">
        <f t="shared" ca="1" si="312"/>
        <v>9872.0041666666693</v>
      </c>
      <c r="AT329" s="31">
        <f t="shared" ca="1" si="313"/>
        <v>-752.91041666666672</v>
      </c>
      <c r="AU329" s="31">
        <f t="shared" ca="1" si="314"/>
        <v>580.30277777777769</v>
      </c>
      <c r="AV329" s="31">
        <f t="shared" ca="1" si="315"/>
        <v>-4570.3041666666659</v>
      </c>
      <c r="AW329" s="31">
        <f t="shared" ca="1" si="316"/>
        <v>53.39583333333335</v>
      </c>
      <c r="AX329" s="31">
        <f t="shared" ca="1" si="317"/>
        <v>1401.9361111111111</v>
      </c>
      <c r="AY329" s="31">
        <f t="shared" ca="1" si="318"/>
        <v>-1132.0805555555555</v>
      </c>
      <c r="AZ329" s="31">
        <f t="shared" ca="1" si="319"/>
        <v>-2177.1819444444441</v>
      </c>
      <c r="BA329" s="31">
        <f t="shared" ca="1" si="320"/>
        <v>644.8125</v>
      </c>
      <c r="BB329" s="31">
        <f t="shared" ca="1" si="321"/>
        <v>-1410.101388888889</v>
      </c>
      <c r="BC329" s="31">
        <f t="shared" ca="1" si="322"/>
        <v>-1800.2902777777781</v>
      </c>
      <c r="BD329" s="11"/>
      <c r="BE329" s="4"/>
      <c r="BF329" s="11">
        <f t="shared" si="323"/>
        <v>14</v>
      </c>
      <c r="BG329" s="11">
        <f t="shared" si="336"/>
        <v>7</v>
      </c>
      <c r="BH329" s="32">
        <f>IF($BF329&gt;$Y$7,"",IF(AND($BF329=$Y$7,$BG329=23),"",Entrées!C357-Entrées!C356))</f>
        <v>1454</v>
      </c>
      <c r="BI329" s="32">
        <f>IF($BF329&gt;$Y$7,"",IF(AND($BF329=$Y$7,$BG329=23),"",Entrées!D357-Entrées!D356))</f>
        <v>1300</v>
      </c>
      <c r="BJ329" s="32">
        <f>IF($BF329&gt;$Y$7,"",IF(AND($BF329=$Y$7,$BG329=23),"",Entrées!E357-Entrées!E356))</f>
        <v>1925</v>
      </c>
      <c r="BK329" s="32">
        <f>IF($BF329&gt;$Y$7,"",IF(AND($BF329=$Y$7,$BG329=23),"",Entrées!F357-Entrées!F356))</f>
        <v>1</v>
      </c>
      <c r="BL329" s="32">
        <f>IF($BF329&gt;$Y$7,"",IF(AND($BF329=$Y$7,$BG329=23),"",Entrées!G357-Entrées!G356))</f>
        <v>0</v>
      </c>
      <c r="BM329" s="32">
        <f>IF($BF329&gt;$Y$7,"",IF(AND($BF329=$Y$7,$BG329=23),"",Entrées!H357-Entrées!H356))</f>
        <v>-36</v>
      </c>
      <c r="BN329" s="32">
        <f>IF($BF329&gt;$Y$7,"",IF(AND($BF329=$Y$7,$BG329=23),"",Entrées!I357-Entrées!I356))</f>
        <v>1249</v>
      </c>
      <c r="BO329" s="32">
        <f>IF($BF329&gt;$Y$7,"",IF(AND($BF329=$Y$7,$BG329=23),"",Entrées!J357-Entrées!J356))</f>
        <v>65</v>
      </c>
      <c r="BP329" s="32">
        <f>IF($BF329&gt;$Y$7,"",IF(AND($BF329=$Y$7,$BG329=23),"",Entrées!K357-Entrées!K356))</f>
        <v>206</v>
      </c>
      <c r="BQ329" s="32">
        <f>IF($BF329&gt;$Y$7,"",IF(AND($BF329=$Y$7,$BG329=23),"",Entrées!L357-Entrées!L356))</f>
        <v>397</v>
      </c>
      <c r="BR329" s="32">
        <f>IF($BF329&gt;$Y$7,"",IF(AND($BF329=$Y$7,$BG329=23),"",Entrées!M357-Entrées!M356))</f>
        <v>1011</v>
      </c>
      <c r="BS329" s="32">
        <f>IF($BF329&gt;$Y$7,"",IF(AND($BF329=$Y$7,$BG329=23),"",Entrées!N357-Entrées!N356))</f>
        <v>-7</v>
      </c>
      <c r="BT329" s="32">
        <f>IF($BF329&gt;$Y$7,"",IF(AND($BF329=$Y$7,$BG329=23),"",Entrées!O357-Entrées!O356))</f>
        <v>-1432</v>
      </c>
      <c r="BU329" s="32">
        <f>IF($BF329&gt;$Y$7,"",IF(AND($BF329=$Y$7,$BG329=23),"",Entrées!P357-Entrées!P356))</f>
        <v>-1.5</v>
      </c>
      <c r="BV329" s="32">
        <f>IF($BF329&gt;$Y$7,"",IF(AND($BF329=$Y$7,$BG329=23),"",Entrées!Q357-Entrées!Q356))</f>
        <v>-1008</v>
      </c>
      <c r="BW329" s="32">
        <f>IF($BF329&gt;$Y$7,"",IF(AND($BF329=$Y$7,$BG329=23),"",Entrées!R357-Entrées!R356))</f>
        <v>0</v>
      </c>
      <c r="BX329" s="32">
        <f>IF($BF329&gt;$Y$7,"",IF(AND($BF329=$Y$7,$BG329=23),"",Entrées!S357-Entrées!S356))</f>
        <v>0</v>
      </c>
      <c r="BY329" s="32">
        <f>IF($BF329&gt;$Y$7,"",IF(AND($BF329=$Y$7,$BG329=23),"",Entrées!T357-Entrées!T356))</f>
        <v>0</v>
      </c>
      <c r="BZ329" s="32">
        <f>IF($BF329&gt;$Y$7,"",IF(AND($BF329=$Y$7,$BG329=23),"",Entrées!U357-Entrées!U356))</f>
        <v>0</v>
      </c>
      <c r="CA329" s="32">
        <f>IF($BF329&gt;$Y$7,"",IF(AND($BF329=$Y$7,$BG329=23),"",Entrées!V357-Entrées!V356))</f>
        <v>-275</v>
      </c>
      <c r="CB329" s="4"/>
      <c r="CC329" s="4"/>
      <c r="CD329" s="33">
        <f>IF($BF329&lt;=$Y$7,Entrées!J356/CD$2,"")</f>
        <v>0.3775</v>
      </c>
      <c r="CE329" s="33">
        <f>IF($BF329&lt;=$Y$7,Entrées!K356/CE$2,"")</f>
        <v>2.142857142857143E-3</v>
      </c>
      <c r="CF329" s="11">
        <f t="shared" si="324"/>
        <v>7600</v>
      </c>
      <c r="CG329" s="11">
        <f t="shared" si="325"/>
        <v>4200</v>
      </c>
      <c r="CH329" s="52">
        <f t="shared" si="326"/>
        <v>0.26950009137426939</v>
      </c>
      <c r="CI329" s="52">
        <f t="shared" si="327"/>
        <v>0.11132787698412699</v>
      </c>
      <c r="CK329" s="11"/>
      <c r="CL329" s="4"/>
      <c r="CO329" s="4"/>
    </row>
    <row r="330" spans="1:93">
      <c r="A330" s="11" t="str">
        <f>"AF"&amp;A324</f>
        <v>AF308</v>
      </c>
      <c r="B330" s="11">
        <f t="shared" si="364"/>
        <v>4200</v>
      </c>
      <c r="C330" s="11">
        <f t="shared" si="368"/>
        <v>9</v>
      </c>
      <c r="D330" s="27">
        <f t="shared" si="365"/>
        <v>23</v>
      </c>
      <c r="E330" s="28">
        <f ca="1">IF($D330&gt;$D$8,"",INDIRECT(ADDRESS(ROW(Entrées!$C$37)+($D330-1)*24+E$11,COLUMN(Entrées!$C$37)+($C330-1),4,TRUE,"Entrées")))</f>
        <v>0</v>
      </c>
      <c r="F330" s="28">
        <f ca="1">IF($D330&gt;$D$8,"",INDIRECT(ADDRESS(ROW(Entrées!$C$37)+($D330-1)*24+F$11,COLUMN(Entrées!$C$37)+($C330-1),4,TRUE,"Entrées")))</f>
        <v>0</v>
      </c>
      <c r="G330" s="28">
        <f ca="1">IF($D330&gt;$D$8,"",INDIRECT(ADDRESS(ROW(Entrées!$C$37)+($D330-1)*24+G$11,COLUMN(Entrées!$C$37)+($C330-1),4,TRUE,"Entrées")))</f>
        <v>0</v>
      </c>
      <c r="H330" s="28">
        <f ca="1">IF($D330&gt;$D$8,"",INDIRECT(ADDRESS(ROW(Entrées!$C$37)+($D330-1)*24+H$11,COLUMN(Entrées!$C$37)+($C330-1),4,TRUE,"Entrées")))</f>
        <v>0</v>
      </c>
      <c r="I330" s="28">
        <f ca="1">IF($D330&gt;$D$8,"",INDIRECT(ADDRESS(ROW(Entrées!$C$37)+($D330-1)*24+I$11,COLUMN(Entrées!$C$37)+($C330-1),4,TRUE,"Entrées")))</f>
        <v>0</v>
      </c>
      <c r="J330" s="28">
        <f ca="1">IF($D330&gt;$D$8,"",INDIRECT(ADDRESS(ROW(Entrées!$C$37)+($D330-1)*24+J$11,COLUMN(Entrées!$C$37)+($C330-1),4,TRUE,"Entrées")))</f>
        <v>0</v>
      </c>
      <c r="K330" s="28">
        <f ca="1">IF($D330&gt;$D$8,"",INDIRECT(ADDRESS(ROW(Entrées!$C$37)+($D330-1)*24+K$11,COLUMN(Entrées!$C$37)+($C330-1),4,TRUE,"Entrées")))</f>
        <v>0</v>
      </c>
      <c r="L330" s="28">
        <f ca="1">IF($D330&gt;$D$8,"",INDIRECT(ADDRESS(ROW(Entrées!$C$37)+($D330-1)*24+L$11,COLUMN(Entrées!$C$37)+($C330-1),4,TRUE,"Entrées")))</f>
        <v>28.5</v>
      </c>
      <c r="M330" s="28">
        <f ca="1">IF($D330&gt;$D$8,"",INDIRECT(ADDRESS(ROW(Entrées!$C$37)+($D330-1)*24+M$11,COLUMN(Entrées!$C$37)+($C330-1),4,TRUE,"Entrées")))</f>
        <v>261.5</v>
      </c>
      <c r="N330" s="28">
        <f ca="1">IF($D330&gt;$D$8,"",INDIRECT(ADDRESS(ROW(Entrées!$C$37)+($D330-1)*24+N$11,COLUMN(Entrées!$C$37)+($C330-1),4,TRUE,"Entrées")))</f>
        <v>692.5</v>
      </c>
      <c r="O330" s="28">
        <f ca="1">IF($D330&gt;$D$8,"",INDIRECT(ADDRESS(ROW(Entrées!$C$37)+($D330-1)*24+O$11,COLUMN(Entrées!$C$37)+($C330-1),4,TRUE,"Entrées")))</f>
        <v>1110</v>
      </c>
      <c r="P330" s="28">
        <f ca="1">IF($D330&gt;$D$8,"",INDIRECT(ADDRESS(ROW(Entrées!$C$37)+($D330-1)*24+P$11,COLUMN(Entrées!$C$37)+($C330-1),4,TRUE,"Entrées")))</f>
        <v>1449</v>
      </c>
      <c r="Q330" s="28">
        <f ca="1">IF($D330&gt;$D$8,"",INDIRECT(ADDRESS(ROW(Entrées!$C$37)+($D330-1)*24+Q$11,COLUMN(Entrées!$C$37)+($C330-1),4,TRUE,"Entrées")))</f>
        <v>1660</v>
      </c>
      <c r="R330" s="28">
        <f ca="1">IF($D330&gt;$D$8,"",INDIRECT(ADDRESS(ROW(Entrées!$C$37)+($D330-1)*24+R$11,COLUMN(Entrées!$C$37)+($C330-1),4,TRUE,"Entrées")))</f>
        <v>1717</v>
      </c>
      <c r="S330" s="28">
        <f ca="1">IF($D330&gt;$D$8,"",INDIRECT(ADDRESS(ROW(Entrées!$C$37)+($D330-1)*24+S$11,COLUMN(Entrées!$C$37)+($C330-1),4,TRUE,"Entrées")))</f>
        <v>1746</v>
      </c>
      <c r="T330" s="28">
        <f ca="1">IF($D330&gt;$D$8,"",INDIRECT(ADDRESS(ROW(Entrées!$C$37)+($D330-1)*24+T$11,COLUMN(Entrées!$C$37)+($C330-1),4,TRUE,"Entrées")))</f>
        <v>1700.5</v>
      </c>
      <c r="U330" s="28">
        <f ca="1">IF($D330&gt;$D$8,"",INDIRECT(ADDRESS(ROW(Entrées!$C$37)+($D330-1)*24+U$11,COLUMN(Entrées!$C$37)+($C330-1),4,TRUE,"Entrées")))</f>
        <v>1530.5</v>
      </c>
      <c r="V330" s="28">
        <f ca="1">IF($D330&gt;$D$8,"",INDIRECT(ADDRESS(ROW(Entrées!$C$37)+($D330-1)*24+V$11,COLUMN(Entrées!$C$37)+($C330-1),4,TRUE,"Entrées")))</f>
        <v>1262</v>
      </c>
      <c r="W330" s="28">
        <f ca="1">IF($D330&gt;$D$8,"",INDIRECT(ADDRESS(ROW(Entrées!$C$37)+($D330-1)*24+W$11,COLUMN(Entrées!$C$37)+($C330-1),4,TRUE,"Entrées")))</f>
        <v>856.5</v>
      </c>
      <c r="X330" s="28">
        <f ca="1">IF($D330&gt;$D$8,"",INDIRECT(ADDRESS(ROW(Entrées!$C$37)+($D330-1)*24+X$11,COLUMN(Entrées!$C$37)+($C330-1),4,TRUE,"Entrées")))</f>
        <v>384</v>
      </c>
      <c r="Y330" s="28">
        <f ca="1">IF($D330&gt;$D$8,"",INDIRECT(ADDRESS(ROW(Entrées!$C$37)+($D330-1)*24+Y$11,COLUMN(Entrées!$C$37)+($C330-1),4,TRUE,"Entrées")))</f>
        <v>74.5</v>
      </c>
      <c r="Z330" s="28">
        <f ca="1">IF($D330&gt;$D$8,"",INDIRECT(ADDRESS(ROW(Entrées!$C$37)+($D330-1)*24+Z$11,COLUMN(Entrées!$C$37)+($C330-1),4,TRUE,"Entrées")))</f>
        <v>0.5</v>
      </c>
      <c r="AA330" s="28">
        <f ca="1">IF($D330&gt;$D$8,"",INDIRECT(ADDRESS(ROW(Entrées!$C$37)+($D330-1)*24+AA$11,COLUMN(Entrées!$C$37)+($C330-1),4,TRUE,"Entrées")))</f>
        <v>0</v>
      </c>
      <c r="AB330" s="28">
        <f ca="1">IF($D330&gt;$D$8,"",INDIRECT(ADDRESS(ROW(Entrées!$C$37)+($D330-1)*24+AB$11,COLUMN(Entrées!$C$37)+($C330-1),4,TRUE,"Entrées")))</f>
        <v>0</v>
      </c>
      <c r="AC330" s="11"/>
      <c r="AD330" s="40">
        <f t="shared" ca="1" si="363"/>
        <v>603.04166666666663</v>
      </c>
      <c r="AE330" s="40">
        <f t="shared" ca="1" si="366"/>
        <v>1746</v>
      </c>
      <c r="AF330" s="40">
        <f t="shared" ca="1" si="367"/>
        <v>0</v>
      </c>
      <c r="AG330" s="4"/>
      <c r="AH330" s="11">
        <f>Entrées!A357</f>
        <v>14</v>
      </c>
      <c r="AI330" s="13">
        <f>Entrées!B357</f>
        <v>8</v>
      </c>
      <c r="AJ330" s="31">
        <f t="shared" ca="1" si="328"/>
        <v>55625.834722222207</v>
      </c>
      <c r="AK330" s="31">
        <f t="shared" ca="1" si="304"/>
        <v>55155.277777777781</v>
      </c>
      <c r="AL330" s="31">
        <f t="shared" ca="1" si="305"/>
        <v>55132.569444444431</v>
      </c>
      <c r="AM330" s="31">
        <f t="shared" ca="1" si="306"/>
        <v>439.35972222222233</v>
      </c>
      <c r="AN330" s="31">
        <f t="shared" ca="1" si="307"/>
        <v>2143.2847222222222</v>
      </c>
      <c r="AO330" s="31">
        <f t="shared" ca="1" si="308"/>
        <v>1711.4715277777773</v>
      </c>
      <c r="AP330" s="31">
        <f t="shared" ca="1" si="309"/>
        <v>43686.806944444448</v>
      </c>
      <c r="AQ330" s="31">
        <f t="shared" ca="1" si="310"/>
        <v>2048.2006944444447</v>
      </c>
      <c r="AR330" s="31">
        <f t="shared" ca="1" si="311"/>
        <v>467.57708333333329</v>
      </c>
      <c r="AS330" s="31">
        <f t="shared" ca="1" si="312"/>
        <v>9872.0041666666693</v>
      </c>
      <c r="AT330" s="31">
        <f t="shared" ca="1" si="313"/>
        <v>-752.91041666666672</v>
      </c>
      <c r="AU330" s="31">
        <f t="shared" ca="1" si="314"/>
        <v>580.30277777777769</v>
      </c>
      <c r="AV330" s="31">
        <f t="shared" ca="1" si="315"/>
        <v>-4570.3041666666659</v>
      </c>
      <c r="AW330" s="31">
        <f t="shared" ca="1" si="316"/>
        <v>53.39583333333335</v>
      </c>
      <c r="AX330" s="31">
        <f t="shared" ca="1" si="317"/>
        <v>1401.9361111111111</v>
      </c>
      <c r="AY330" s="31">
        <f t="shared" ca="1" si="318"/>
        <v>-1132.0805555555555</v>
      </c>
      <c r="AZ330" s="31">
        <f t="shared" ca="1" si="319"/>
        <v>-2177.1819444444441</v>
      </c>
      <c r="BA330" s="31">
        <f t="shared" ca="1" si="320"/>
        <v>644.8125</v>
      </c>
      <c r="BB330" s="31">
        <f t="shared" ca="1" si="321"/>
        <v>-1410.101388888889</v>
      </c>
      <c r="BC330" s="31">
        <f t="shared" ca="1" si="322"/>
        <v>-1800.2902777777781</v>
      </c>
      <c r="BD330" s="11"/>
      <c r="BE330" s="4"/>
      <c r="BF330" s="11">
        <f t="shared" si="323"/>
        <v>14</v>
      </c>
      <c r="BG330" s="11">
        <f t="shared" si="336"/>
        <v>8</v>
      </c>
      <c r="BH330" s="32">
        <f>IF($BF330&gt;$Y$7,"",IF(AND($BF330=$Y$7,$BG330=23),"",Entrées!C358-Entrées!C357))</f>
        <v>2168</v>
      </c>
      <c r="BI330" s="32">
        <f>IF($BF330&gt;$Y$7,"",IF(AND($BF330=$Y$7,$BG330=23),"",Entrées!D358-Entrées!D357))</f>
        <v>2087.5</v>
      </c>
      <c r="BJ330" s="32">
        <f>IF($BF330&gt;$Y$7,"",IF(AND($BF330=$Y$7,$BG330=23),"",Entrées!E358-Entrées!E357))</f>
        <v>2187.5</v>
      </c>
      <c r="BK330" s="32">
        <f>IF($BF330&gt;$Y$7,"",IF(AND($BF330=$Y$7,$BG330=23),"",Entrées!F358-Entrées!F357))</f>
        <v>0.5</v>
      </c>
      <c r="BL330" s="32">
        <f>IF($BF330&gt;$Y$7,"",IF(AND($BF330=$Y$7,$BG330=23),"",Entrées!G358-Entrées!G357))</f>
        <v>0</v>
      </c>
      <c r="BM330" s="32">
        <f>IF($BF330&gt;$Y$7,"",IF(AND($BF330=$Y$7,$BG330=23),"",Entrées!H358-Entrées!H357))</f>
        <v>-13.5</v>
      </c>
      <c r="BN330" s="32">
        <f>IF($BF330&gt;$Y$7,"",IF(AND($BF330=$Y$7,$BG330=23),"",Entrées!I358-Entrées!I357))</f>
        <v>868</v>
      </c>
      <c r="BO330" s="32">
        <f>IF($BF330&gt;$Y$7,"",IF(AND($BF330=$Y$7,$BG330=23),"",Entrées!J358-Entrées!J357))</f>
        <v>-238</v>
      </c>
      <c r="BP330" s="32">
        <f>IF($BF330&gt;$Y$7,"",IF(AND($BF330=$Y$7,$BG330=23),"",Entrées!K358-Entrées!K357))</f>
        <v>525</v>
      </c>
      <c r="BQ330" s="32">
        <f>IF($BF330&gt;$Y$7,"",IF(AND($BF330=$Y$7,$BG330=23),"",Entrées!L358-Entrées!L357))</f>
        <v>726.5</v>
      </c>
      <c r="BR330" s="32">
        <f>IF($BF330&gt;$Y$7,"",IF(AND($BF330=$Y$7,$BG330=23),"",Entrées!M358-Entrées!M357))</f>
        <v>787.5</v>
      </c>
      <c r="BS330" s="32">
        <f>IF($BF330&gt;$Y$7,"",IF(AND($BF330=$Y$7,$BG330=23),"",Entrées!N358-Entrées!N357))</f>
        <v>0.5</v>
      </c>
      <c r="BT330" s="32">
        <f>IF($BF330&gt;$Y$7,"",IF(AND($BF330=$Y$7,$BG330=23),"",Entrées!O358-Entrées!O357))</f>
        <v>-488</v>
      </c>
      <c r="BU330" s="32">
        <f>IF($BF330&gt;$Y$7,"",IF(AND($BF330=$Y$7,$BG330=23),"",Entrées!P358-Entrées!P357))</f>
        <v>-1</v>
      </c>
      <c r="BV330" s="32">
        <f>IF($BF330&gt;$Y$7,"",IF(AND($BF330=$Y$7,$BG330=23),"",Entrées!Q358-Entrées!Q357))</f>
        <v>-260</v>
      </c>
      <c r="BW330" s="32">
        <f>IF($BF330&gt;$Y$7,"",IF(AND($BF330=$Y$7,$BG330=23),"",Entrées!R358-Entrées!R357))</f>
        <v>0</v>
      </c>
      <c r="BX330" s="32">
        <f>IF($BF330&gt;$Y$7,"",IF(AND($BF330=$Y$7,$BG330=23),"",Entrées!S358-Entrées!S357))</f>
        <v>0</v>
      </c>
      <c r="BY330" s="32">
        <f>IF($BF330&gt;$Y$7,"",IF(AND($BF330=$Y$7,$BG330=23),"",Entrées!T358-Entrées!T357))</f>
        <v>0</v>
      </c>
      <c r="BZ330" s="32">
        <f>IF($BF330&gt;$Y$7,"",IF(AND($BF330=$Y$7,$BG330=23),"",Entrées!U358-Entrées!U357))</f>
        <v>0</v>
      </c>
      <c r="CA330" s="32">
        <f>IF($BF330&gt;$Y$7,"",IF(AND($BF330=$Y$7,$BG330=23),"",Entrées!V358-Entrées!V357))</f>
        <v>-41</v>
      </c>
      <c r="CB330" s="4"/>
      <c r="CC330" s="4"/>
      <c r="CD330" s="33">
        <f>IF($BF330&lt;=$Y$7,Entrées!J357/CD$2,"")</f>
        <v>0.38605263157894737</v>
      </c>
      <c r="CE330" s="33">
        <f>IF($BF330&lt;=$Y$7,Entrées!K357/CE$2,"")</f>
        <v>5.1190476190476189E-2</v>
      </c>
      <c r="CF330" s="11">
        <f t="shared" si="324"/>
        <v>7600</v>
      </c>
      <c r="CG330" s="11">
        <f t="shared" si="325"/>
        <v>4200</v>
      </c>
      <c r="CH330" s="52">
        <f t="shared" si="326"/>
        <v>0.26950009137426939</v>
      </c>
      <c r="CI330" s="52">
        <f t="shared" si="327"/>
        <v>0.11132787698412699</v>
      </c>
      <c r="CK330" s="11"/>
      <c r="CL330" s="4"/>
      <c r="CO330" s="4"/>
    </row>
    <row r="331" spans="1:93">
      <c r="A331" s="11" t="str">
        <f>"AF"&amp;A325</f>
        <v>AF337</v>
      </c>
      <c r="B331" s="11">
        <f t="shared" si="364"/>
        <v>4200</v>
      </c>
      <c r="C331" s="11">
        <f t="shared" si="368"/>
        <v>9</v>
      </c>
      <c r="D331" s="27">
        <f t="shared" si="365"/>
        <v>24</v>
      </c>
      <c r="E331" s="28">
        <f ca="1">IF($D331&gt;$D$8,"",INDIRECT(ADDRESS(ROW(Entrées!$C$37)+($D331-1)*24+E$11,COLUMN(Entrées!$C$37)+($C331-1),4,TRUE,"Entrées")))</f>
        <v>0</v>
      </c>
      <c r="F331" s="28">
        <f ca="1">IF($D331&gt;$D$8,"",INDIRECT(ADDRESS(ROW(Entrées!$C$37)+($D331-1)*24+F$11,COLUMN(Entrées!$C$37)+($C331-1),4,TRUE,"Entrées")))</f>
        <v>0</v>
      </c>
      <c r="G331" s="28">
        <f ca="1">IF($D331&gt;$D$8,"",INDIRECT(ADDRESS(ROW(Entrées!$C$37)+($D331-1)*24+G$11,COLUMN(Entrées!$C$37)+($C331-1),4,TRUE,"Entrées")))</f>
        <v>0</v>
      </c>
      <c r="H331" s="28">
        <f ca="1">IF($D331&gt;$D$8,"",INDIRECT(ADDRESS(ROW(Entrées!$C$37)+($D331-1)*24+H$11,COLUMN(Entrées!$C$37)+($C331-1),4,TRUE,"Entrées")))</f>
        <v>0</v>
      </c>
      <c r="I331" s="28">
        <f ca="1">IF($D331&gt;$D$8,"",INDIRECT(ADDRESS(ROW(Entrées!$C$37)+($D331-1)*24+I$11,COLUMN(Entrées!$C$37)+($C331-1),4,TRUE,"Entrées")))</f>
        <v>0</v>
      </c>
      <c r="J331" s="28">
        <f ca="1">IF($D331&gt;$D$8,"",INDIRECT(ADDRESS(ROW(Entrées!$C$37)+($D331-1)*24+J$11,COLUMN(Entrées!$C$37)+($C331-1),4,TRUE,"Entrées")))</f>
        <v>0</v>
      </c>
      <c r="K331" s="28">
        <f ca="1">IF($D331&gt;$D$8,"",INDIRECT(ADDRESS(ROW(Entrées!$C$37)+($D331-1)*24+K$11,COLUMN(Entrées!$C$37)+($C331-1),4,TRUE,"Entrées")))</f>
        <v>0</v>
      </c>
      <c r="L331" s="28">
        <f ca="1">IF($D331&gt;$D$8,"",INDIRECT(ADDRESS(ROW(Entrées!$C$37)+($D331-1)*24+L$11,COLUMN(Entrées!$C$37)+($C331-1),4,TRUE,"Entrées")))</f>
        <v>36</v>
      </c>
      <c r="M331" s="28">
        <f ca="1">IF($D331&gt;$D$8,"",INDIRECT(ADDRESS(ROW(Entrées!$C$37)+($D331-1)*24+M$11,COLUMN(Entrées!$C$37)+($C331-1),4,TRUE,"Entrées")))</f>
        <v>322</v>
      </c>
      <c r="N331" s="28">
        <f ca="1">IF($D331&gt;$D$8,"",INDIRECT(ADDRESS(ROW(Entrées!$C$37)+($D331-1)*24+N$11,COLUMN(Entrées!$C$37)+($C331-1),4,TRUE,"Entrées")))</f>
        <v>854.5</v>
      </c>
      <c r="O331" s="28">
        <f ca="1">IF($D331&gt;$D$8,"",INDIRECT(ADDRESS(ROW(Entrées!$C$37)+($D331-1)*24+O$11,COLUMN(Entrées!$C$37)+($C331-1),4,TRUE,"Entrées")))</f>
        <v>1396</v>
      </c>
      <c r="P331" s="28">
        <f ca="1">IF($D331&gt;$D$8,"",INDIRECT(ADDRESS(ROW(Entrées!$C$37)+($D331-1)*24+P$11,COLUMN(Entrées!$C$37)+($C331-1),4,TRUE,"Entrées")))</f>
        <v>1800</v>
      </c>
      <c r="Q331" s="28">
        <f ca="1">IF($D331&gt;$D$8,"",INDIRECT(ADDRESS(ROW(Entrées!$C$37)+($D331-1)*24+Q$11,COLUMN(Entrées!$C$37)+($C331-1),4,TRUE,"Entrées")))</f>
        <v>2043</v>
      </c>
      <c r="R331" s="28">
        <f ca="1">IF($D331&gt;$D$8,"",INDIRECT(ADDRESS(ROW(Entrées!$C$37)+($D331-1)*24+R$11,COLUMN(Entrées!$C$37)+($C331-1),4,TRUE,"Entrées")))</f>
        <v>2187</v>
      </c>
      <c r="S331" s="28">
        <f ca="1">IF($D331&gt;$D$8,"",INDIRECT(ADDRESS(ROW(Entrées!$C$37)+($D331-1)*24+S$11,COLUMN(Entrées!$C$37)+($C331-1),4,TRUE,"Entrées")))</f>
        <v>2210</v>
      </c>
      <c r="T331" s="28">
        <f ca="1">IF($D331&gt;$D$8,"",INDIRECT(ADDRESS(ROW(Entrées!$C$37)+($D331-1)*24+T$11,COLUMN(Entrées!$C$37)+($C331-1),4,TRUE,"Entrées")))</f>
        <v>2102</v>
      </c>
      <c r="U331" s="28">
        <f ca="1">IF($D331&gt;$D$8,"",INDIRECT(ADDRESS(ROW(Entrées!$C$37)+($D331-1)*24+U$11,COLUMN(Entrées!$C$37)+($C331-1),4,TRUE,"Entrées")))</f>
        <v>1880.5</v>
      </c>
      <c r="V331" s="28">
        <f ca="1">IF($D331&gt;$D$8,"",INDIRECT(ADDRESS(ROW(Entrées!$C$37)+($D331-1)*24+V$11,COLUMN(Entrées!$C$37)+($C331-1),4,TRUE,"Entrées")))</f>
        <v>1526.5</v>
      </c>
      <c r="W331" s="28">
        <f ca="1">IF($D331&gt;$D$8,"",INDIRECT(ADDRESS(ROW(Entrées!$C$37)+($D331-1)*24+W$11,COLUMN(Entrées!$C$37)+($C331-1),4,TRUE,"Entrées")))</f>
        <v>1030</v>
      </c>
      <c r="X331" s="28">
        <f ca="1">IF($D331&gt;$D$8,"",INDIRECT(ADDRESS(ROW(Entrées!$C$37)+($D331-1)*24+X$11,COLUMN(Entrées!$C$37)+($C331-1),4,TRUE,"Entrées")))</f>
        <v>462</v>
      </c>
      <c r="Y331" s="28">
        <f ca="1">IF($D331&gt;$D$8,"",INDIRECT(ADDRESS(ROW(Entrées!$C$37)+($D331-1)*24+Y$11,COLUMN(Entrées!$C$37)+($C331-1),4,TRUE,"Entrées")))</f>
        <v>80</v>
      </c>
      <c r="Z331" s="28">
        <f ca="1">IF($D331&gt;$D$8,"",INDIRECT(ADDRESS(ROW(Entrées!$C$37)+($D331-1)*24+Z$11,COLUMN(Entrées!$C$37)+($C331-1),4,TRUE,"Entrées")))</f>
        <v>0.5</v>
      </c>
      <c r="AA331" s="28">
        <f ca="1">IF($D331&gt;$D$8,"",INDIRECT(ADDRESS(ROW(Entrées!$C$37)+($D331-1)*24+AA$11,COLUMN(Entrées!$C$37)+($C331-1),4,TRUE,"Entrées")))</f>
        <v>0</v>
      </c>
      <c r="AB331" s="28">
        <f ca="1">IF($D331&gt;$D$8,"",INDIRECT(ADDRESS(ROW(Entrées!$C$37)+($D331-1)*24+AB$11,COLUMN(Entrées!$C$37)+($C331-1),4,TRUE,"Entrées")))</f>
        <v>0</v>
      </c>
      <c r="AC331" s="11"/>
      <c r="AD331" s="40">
        <f t="shared" ca="1" si="363"/>
        <v>747.08333333333337</v>
      </c>
      <c r="AE331" s="40">
        <f t="shared" ca="1" si="366"/>
        <v>2210</v>
      </c>
      <c r="AF331" s="40">
        <f t="shared" ca="1" si="367"/>
        <v>0</v>
      </c>
      <c r="AG331" s="4"/>
      <c r="AH331" s="11">
        <f>Entrées!A358</f>
        <v>14</v>
      </c>
      <c r="AI331" s="13">
        <f>Entrées!B358</f>
        <v>9</v>
      </c>
      <c r="AJ331" s="31">
        <f t="shared" ca="1" si="328"/>
        <v>55625.834722222207</v>
      </c>
      <c r="AK331" s="31">
        <f t="shared" ref="AK331:AK394" ca="1" si="369">IF($AH331&gt;$Y$7,"",AK330)</f>
        <v>55155.277777777781</v>
      </c>
      <c r="AL331" s="31">
        <f t="shared" ref="AL331:AL394" ca="1" si="370">IF($AH331&gt;$Y$7,"",AL330)</f>
        <v>55132.569444444431</v>
      </c>
      <c r="AM331" s="31">
        <f t="shared" ref="AM331:AM394" ca="1" si="371">IF($AH331&gt;$Y$7,"",AM330)</f>
        <v>439.35972222222233</v>
      </c>
      <c r="AN331" s="31">
        <f t="shared" ref="AN331:AN394" ca="1" si="372">IF($AH331&gt;$Y$7,"",AN330)</f>
        <v>2143.2847222222222</v>
      </c>
      <c r="AO331" s="31">
        <f t="shared" ref="AO331:AO394" ca="1" si="373">IF($AH331&gt;$Y$7,"",AO330)</f>
        <v>1711.4715277777773</v>
      </c>
      <c r="AP331" s="31">
        <f t="shared" ref="AP331:AP394" ca="1" si="374">IF($AH331&gt;$Y$7,"",AP330)</f>
        <v>43686.806944444448</v>
      </c>
      <c r="AQ331" s="31">
        <f t="shared" ref="AQ331:AQ394" ca="1" si="375">IF($AH331&gt;$Y$7,"",AQ330)</f>
        <v>2048.2006944444447</v>
      </c>
      <c r="AR331" s="31">
        <f t="shared" ref="AR331:AR394" ca="1" si="376">IF($AH331&gt;$Y$7,"",AR330)</f>
        <v>467.57708333333329</v>
      </c>
      <c r="AS331" s="31">
        <f t="shared" ref="AS331:AS394" ca="1" si="377">IF($AH331&gt;$Y$7,"",AS330)</f>
        <v>9872.0041666666693</v>
      </c>
      <c r="AT331" s="31">
        <f t="shared" ref="AT331:AT394" ca="1" si="378">IF($AH331&gt;$Y$7,"",AT330)</f>
        <v>-752.91041666666672</v>
      </c>
      <c r="AU331" s="31">
        <f t="shared" ref="AU331:AU394" ca="1" si="379">IF($AH331&gt;$Y$7,"",AU330)</f>
        <v>580.30277777777769</v>
      </c>
      <c r="AV331" s="31">
        <f t="shared" ref="AV331:AV394" ca="1" si="380">IF($AH331&gt;$Y$7,"",AV330)</f>
        <v>-4570.3041666666659</v>
      </c>
      <c r="AW331" s="31">
        <f t="shared" ref="AW331:AW394" ca="1" si="381">IF($AH331&gt;$Y$7,"",AW330)</f>
        <v>53.39583333333335</v>
      </c>
      <c r="AX331" s="31">
        <f t="shared" ref="AX331:AX394" ca="1" si="382">IF($AH331&gt;$Y$7,"",AX330)</f>
        <v>1401.9361111111111</v>
      </c>
      <c r="AY331" s="31">
        <f t="shared" ref="AY331:AY394" ca="1" si="383">IF($AH331&gt;$Y$7,"",AY330)</f>
        <v>-1132.0805555555555</v>
      </c>
      <c r="AZ331" s="31">
        <f t="shared" ref="AZ331:AZ394" ca="1" si="384">IF($AH331&gt;$Y$7,"",AZ330)</f>
        <v>-2177.1819444444441</v>
      </c>
      <c r="BA331" s="31">
        <f t="shared" ref="BA331:BA394" ca="1" si="385">IF($AH331&gt;$Y$7,"",BA330)</f>
        <v>644.8125</v>
      </c>
      <c r="BB331" s="31">
        <f t="shared" ref="BB331:BB394" ca="1" si="386">IF($AH331&gt;$Y$7,"",BB330)</f>
        <v>-1410.101388888889</v>
      </c>
      <c r="BC331" s="31">
        <f t="shared" ref="BC331:BC394" ca="1" si="387">IF($AH331&gt;$Y$7,"",BC330)</f>
        <v>-1800.2902777777781</v>
      </c>
      <c r="BD331" s="11"/>
      <c r="BE331" s="4"/>
      <c r="BF331" s="11">
        <f t="shared" ref="BF331:BF394" si="388">AH331</f>
        <v>14</v>
      </c>
      <c r="BG331" s="11">
        <f t="shared" si="336"/>
        <v>9</v>
      </c>
      <c r="BH331" s="32">
        <f>IF($BF331&gt;$Y$7,"",IF(AND($BF331=$Y$7,$BG331=23),"",Entrées!C359-Entrées!C358))</f>
        <v>855</v>
      </c>
      <c r="BI331" s="32">
        <f>IF($BF331&gt;$Y$7,"",IF(AND($BF331=$Y$7,$BG331=23),"",Entrées!D359-Entrées!D358))</f>
        <v>550</v>
      </c>
      <c r="BJ331" s="32">
        <f>IF($BF331&gt;$Y$7,"",IF(AND($BF331=$Y$7,$BG331=23),"",Entrées!E359-Entrées!E358))</f>
        <v>537.5</v>
      </c>
      <c r="BK331" s="32">
        <f>IF($BF331&gt;$Y$7,"",IF(AND($BF331=$Y$7,$BG331=23),"",Entrées!F359-Entrées!F358))</f>
        <v>2</v>
      </c>
      <c r="BL331" s="32">
        <f>IF($BF331&gt;$Y$7,"",IF(AND($BF331=$Y$7,$BG331=23),"",Entrées!G359-Entrées!G358))</f>
        <v>0</v>
      </c>
      <c r="BM331" s="32">
        <f>IF($BF331&gt;$Y$7,"",IF(AND($BF331=$Y$7,$BG331=23),"",Entrées!H359-Entrées!H358))</f>
        <v>-4.5</v>
      </c>
      <c r="BN331" s="32">
        <f>IF($BF331&gt;$Y$7,"",IF(AND($BF331=$Y$7,$BG331=23),"",Entrées!I359-Entrées!I358))</f>
        <v>257.5</v>
      </c>
      <c r="BO331" s="32">
        <f>IF($BF331&gt;$Y$7,"",IF(AND($BF331=$Y$7,$BG331=23),"",Entrées!J359-Entrées!J358))</f>
        <v>-219.5</v>
      </c>
      <c r="BP331" s="32">
        <f>IF($BF331&gt;$Y$7,"",IF(AND($BF331=$Y$7,$BG331=23),"",Entrées!K359-Entrées!K358))</f>
        <v>576.5</v>
      </c>
      <c r="BQ331" s="32">
        <f>IF($BF331&gt;$Y$7,"",IF(AND($BF331=$Y$7,$BG331=23),"",Entrées!L359-Entrées!L358))</f>
        <v>278</v>
      </c>
      <c r="BR331" s="32">
        <f>IF($BF331&gt;$Y$7,"",IF(AND($BF331=$Y$7,$BG331=23),"",Entrées!M359-Entrées!M358))</f>
        <v>-81</v>
      </c>
      <c r="BS331" s="32">
        <f>IF($BF331&gt;$Y$7,"",IF(AND($BF331=$Y$7,$BG331=23),"",Entrées!N359-Entrées!N358))</f>
        <v>-1</v>
      </c>
      <c r="BT331" s="32">
        <f>IF($BF331&gt;$Y$7,"",IF(AND($BF331=$Y$7,$BG331=23),"",Entrées!O359-Entrées!O358))</f>
        <v>46.5</v>
      </c>
      <c r="BU331" s="32">
        <f>IF($BF331&gt;$Y$7,"",IF(AND($BF331=$Y$7,$BG331=23),"",Entrées!P359-Entrées!P358))</f>
        <v>0</v>
      </c>
      <c r="BV331" s="32">
        <f>IF($BF331&gt;$Y$7,"",IF(AND($BF331=$Y$7,$BG331=23),"",Entrées!Q359-Entrées!Q358))</f>
        <v>151</v>
      </c>
      <c r="BW331" s="32">
        <f>IF($BF331&gt;$Y$7,"",IF(AND($BF331=$Y$7,$BG331=23),"",Entrées!R359-Entrées!R358))</f>
        <v>0</v>
      </c>
      <c r="BX331" s="32">
        <f>IF($BF331&gt;$Y$7,"",IF(AND($BF331=$Y$7,$BG331=23),"",Entrées!S359-Entrées!S358))</f>
        <v>0</v>
      </c>
      <c r="BY331" s="32">
        <f>IF($BF331&gt;$Y$7,"",IF(AND($BF331=$Y$7,$BG331=23),"",Entrées!T359-Entrées!T358))</f>
        <v>0</v>
      </c>
      <c r="BZ331" s="32">
        <f>IF($BF331&gt;$Y$7,"",IF(AND($BF331=$Y$7,$BG331=23),"",Entrées!U359-Entrées!U358))</f>
        <v>50</v>
      </c>
      <c r="CA331" s="32">
        <f>IF($BF331&gt;$Y$7,"",IF(AND($BF331=$Y$7,$BG331=23),"",Entrées!V359-Entrées!V358))</f>
        <v>154</v>
      </c>
      <c r="CB331" s="4"/>
      <c r="CC331" s="4"/>
      <c r="CD331" s="33">
        <f>IF($BF331&lt;=$Y$7,Entrées!J358/CD$2,"")</f>
        <v>0.35473684210526318</v>
      </c>
      <c r="CE331" s="33">
        <f>IF($BF331&lt;=$Y$7,Entrées!K358/CE$2,"")</f>
        <v>0.1761904761904762</v>
      </c>
      <c r="CF331" s="11">
        <f t="shared" ref="CF331:CF394" si="389">CD$2</f>
        <v>7600</v>
      </c>
      <c r="CG331" s="11">
        <f t="shared" ref="CG331:CG394" si="390">CE$2</f>
        <v>4200</v>
      </c>
      <c r="CH331" s="52">
        <f t="shared" ref="CH331:CH394" si="391">CD$4</f>
        <v>0.26950009137426939</v>
      </c>
      <c r="CI331" s="52">
        <f t="shared" ref="CI331:CI394" si="392">CE$4</f>
        <v>0.11132787698412699</v>
      </c>
      <c r="CK331" s="11"/>
      <c r="CL331" s="4"/>
      <c r="CO331" s="4"/>
    </row>
    <row r="332" spans="1:93">
      <c r="A332" s="11"/>
      <c r="B332" s="11">
        <f t="shared" si="364"/>
        <v>4200</v>
      </c>
      <c r="C332" s="11">
        <f t="shared" si="368"/>
        <v>9</v>
      </c>
      <c r="D332" s="27">
        <f t="shared" si="365"/>
        <v>25</v>
      </c>
      <c r="E332" s="28">
        <f ca="1">IF($D332&gt;$D$8,"",INDIRECT(ADDRESS(ROW(Entrées!$C$37)+($D332-1)*24+E$11,COLUMN(Entrées!$C$37)+($C332-1),4,TRUE,"Entrées")))</f>
        <v>0</v>
      </c>
      <c r="F332" s="28">
        <f ca="1">IF($D332&gt;$D$8,"",INDIRECT(ADDRESS(ROW(Entrées!$C$37)+($D332-1)*24+F$11,COLUMN(Entrées!$C$37)+($C332-1),4,TRUE,"Entrées")))</f>
        <v>0</v>
      </c>
      <c r="G332" s="28">
        <f ca="1">IF($D332&gt;$D$8,"",INDIRECT(ADDRESS(ROW(Entrées!$C$37)+($D332-1)*24+G$11,COLUMN(Entrées!$C$37)+($C332-1),4,TRUE,"Entrées")))</f>
        <v>0</v>
      </c>
      <c r="H332" s="28">
        <f ca="1">IF($D332&gt;$D$8,"",INDIRECT(ADDRESS(ROW(Entrées!$C$37)+($D332-1)*24+H$11,COLUMN(Entrées!$C$37)+($C332-1),4,TRUE,"Entrées")))</f>
        <v>0</v>
      </c>
      <c r="I332" s="28">
        <f ca="1">IF($D332&gt;$D$8,"",INDIRECT(ADDRESS(ROW(Entrées!$C$37)+($D332-1)*24+I$11,COLUMN(Entrées!$C$37)+($C332-1),4,TRUE,"Entrées")))</f>
        <v>0</v>
      </c>
      <c r="J332" s="28">
        <f ca="1">IF($D332&gt;$D$8,"",INDIRECT(ADDRESS(ROW(Entrées!$C$37)+($D332-1)*24+J$11,COLUMN(Entrées!$C$37)+($C332-1),4,TRUE,"Entrées")))</f>
        <v>0</v>
      </c>
      <c r="K332" s="28">
        <f ca="1">IF($D332&gt;$D$8,"",INDIRECT(ADDRESS(ROW(Entrées!$C$37)+($D332-1)*24+K$11,COLUMN(Entrées!$C$37)+($C332-1),4,TRUE,"Entrées")))</f>
        <v>0</v>
      </c>
      <c r="L332" s="28">
        <f ca="1">IF($D332&gt;$D$8,"",INDIRECT(ADDRESS(ROW(Entrées!$C$37)+($D332-1)*24+L$11,COLUMN(Entrées!$C$37)+($C332-1),4,TRUE,"Entrées")))</f>
        <v>28.5</v>
      </c>
      <c r="M332" s="28">
        <f ca="1">IF($D332&gt;$D$8,"",INDIRECT(ADDRESS(ROW(Entrées!$C$37)+($D332-1)*24+M$11,COLUMN(Entrées!$C$37)+($C332-1),4,TRUE,"Entrées")))</f>
        <v>261.5</v>
      </c>
      <c r="N332" s="28">
        <f ca="1">IF($D332&gt;$D$8,"",INDIRECT(ADDRESS(ROW(Entrées!$C$37)+($D332-1)*24+N$11,COLUMN(Entrées!$C$37)+($C332-1),4,TRUE,"Entrées")))</f>
        <v>699</v>
      </c>
      <c r="O332" s="28">
        <f ca="1">IF($D332&gt;$D$8,"",INDIRECT(ADDRESS(ROW(Entrées!$C$37)+($D332-1)*24+O$11,COLUMN(Entrées!$C$37)+($C332-1),4,TRUE,"Entrées")))</f>
        <v>1170.5</v>
      </c>
      <c r="P332" s="28">
        <f ca="1">IF($D332&gt;$D$8,"",INDIRECT(ADDRESS(ROW(Entrées!$C$37)+($D332-1)*24+P$11,COLUMN(Entrées!$C$37)+($C332-1),4,TRUE,"Entrées")))</f>
        <v>1489.5</v>
      </c>
      <c r="Q332" s="28">
        <f ca="1">IF($D332&gt;$D$8,"",INDIRECT(ADDRESS(ROW(Entrées!$C$37)+($D332-1)*24+Q$11,COLUMN(Entrées!$C$37)+($C332-1),4,TRUE,"Entrées")))</f>
        <v>1730.5</v>
      </c>
      <c r="R332" s="28">
        <f ca="1">IF($D332&gt;$D$8,"",INDIRECT(ADDRESS(ROW(Entrées!$C$37)+($D332-1)*24+R$11,COLUMN(Entrées!$C$37)+($C332-1),4,TRUE,"Entrées")))</f>
        <v>1786.5</v>
      </c>
      <c r="S332" s="28">
        <f ca="1">IF($D332&gt;$D$8,"",INDIRECT(ADDRESS(ROW(Entrées!$C$37)+($D332-1)*24+S$11,COLUMN(Entrées!$C$37)+($C332-1),4,TRUE,"Entrées")))</f>
        <v>1721.5</v>
      </c>
      <c r="T332" s="28">
        <f ca="1">IF($D332&gt;$D$8,"",INDIRECT(ADDRESS(ROW(Entrées!$C$37)+($D332-1)*24+T$11,COLUMN(Entrées!$C$37)+($C332-1),4,TRUE,"Entrées")))</f>
        <v>1605</v>
      </c>
      <c r="U332" s="28">
        <f ca="1">IF($D332&gt;$D$8,"",INDIRECT(ADDRESS(ROW(Entrées!$C$37)+($D332-1)*24+U$11,COLUMN(Entrées!$C$37)+($C332-1),4,TRUE,"Entrées")))</f>
        <v>1463.5</v>
      </c>
      <c r="V332" s="28">
        <f ca="1">IF($D332&gt;$D$8,"",INDIRECT(ADDRESS(ROW(Entrées!$C$37)+($D332-1)*24+V$11,COLUMN(Entrées!$C$37)+($C332-1),4,TRUE,"Entrées")))</f>
        <v>1179</v>
      </c>
      <c r="W332" s="28">
        <f ca="1">IF($D332&gt;$D$8,"",INDIRECT(ADDRESS(ROW(Entrées!$C$37)+($D332-1)*24+W$11,COLUMN(Entrées!$C$37)+($C332-1),4,TRUE,"Entrées")))</f>
        <v>764</v>
      </c>
      <c r="X332" s="28">
        <f ca="1">IF($D332&gt;$D$8,"",INDIRECT(ADDRESS(ROW(Entrées!$C$37)+($D332-1)*24+X$11,COLUMN(Entrées!$C$37)+($C332-1),4,TRUE,"Entrées")))</f>
        <v>348</v>
      </c>
      <c r="Y332" s="28">
        <f ca="1">IF($D332&gt;$D$8,"",INDIRECT(ADDRESS(ROW(Entrées!$C$37)+($D332-1)*24+Y$11,COLUMN(Entrées!$C$37)+($C332-1),4,TRUE,"Entrées")))</f>
        <v>71</v>
      </c>
      <c r="Z332" s="28">
        <f ca="1">IF($D332&gt;$D$8,"",INDIRECT(ADDRESS(ROW(Entrées!$C$37)+($D332-1)*24+Z$11,COLUMN(Entrées!$C$37)+($C332-1),4,TRUE,"Entrées")))</f>
        <v>1</v>
      </c>
      <c r="AA332" s="28">
        <f ca="1">IF($D332&gt;$D$8,"",INDIRECT(ADDRESS(ROW(Entrées!$C$37)+($D332-1)*24+AA$11,COLUMN(Entrées!$C$37)+($C332-1),4,TRUE,"Entrées")))</f>
        <v>0</v>
      </c>
      <c r="AB332" s="28">
        <f ca="1">IF($D332&gt;$D$8,"",INDIRECT(ADDRESS(ROW(Entrées!$C$37)+($D332-1)*24+AB$11,COLUMN(Entrées!$C$37)+($C332-1),4,TRUE,"Entrées")))</f>
        <v>0</v>
      </c>
      <c r="AC332" s="11"/>
      <c r="AD332" s="40">
        <f t="shared" ca="1" si="363"/>
        <v>596.625</v>
      </c>
      <c r="AE332" s="40">
        <f t="shared" ca="1" si="366"/>
        <v>1786.5</v>
      </c>
      <c r="AF332" s="40">
        <f t="shared" ca="1" si="367"/>
        <v>0</v>
      </c>
      <c r="AG332" s="4"/>
      <c r="AH332" s="11">
        <f>Entrées!A359</f>
        <v>14</v>
      </c>
      <c r="AI332" s="13">
        <f>Entrées!B359</f>
        <v>10</v>
      </c>
      <c r="AJ332" s="31">
        <f t="shared" ref="AJ332:AJ395" ca="1" si="393">IF($AH332&gt;$Y$7,"",AJ331)</f>
        <v>55625.834722222207</v>
      </c>
      <c r="AK332" s="31">
        <f t="shared" ca="1" si="369"/>
        <v>55155.277777777781</v>
      </c>
      <c r="AL332" s="31">
        <f t="shared" ca="1" si="370"/>
        <v>55132.569444444431</v>
      </c>
      <c r="AM332" s="31">
        <f t="shared" ca="1" si="371"/>
        <v>439.35972222222233</v>
      </c>
      <c r="AN332" s="31">
        <f t="shared" ca="1" si="372"/>
        <v>2143.2847222222222</v>
      </c>
      <c r="AO332" s="31">
        <f t="shared" ca="1" si="373"/>
        <v>1711.4715277777773</v>
      </c>
      <c r="AP332" s="31">
        <f t="shared" ca="1" si="374"/>
        <v>43686.806944444448</v>
      </c>
      <c r="AQ332" s="31">
        <f t="shared" ca="1" si="375"/>
        <v>2048.2006944444447</v>
      </c>
      <c r="AR332" s="31">
        <f t="shared" ca="1" si="376"/>
        <v>467.57708333333329</v>
      </c>
      <c r="AS332" s="31">
        <f t="shared" ca="1" si="377"/>
        <v>9872.0041666666693</v>
      </c>
      <c r="AT332" s="31">
        <f t="shared" ca="1" si="378"/>
        <v>-752.91041666666672</v>
      </c>
      <c r="AU332" s="31">
        <f t="shared" ca="1" si="379"/>
        <v>580.30277777777769</v>
      </c>
      <c r="AV332" s="31">
        <f t="shared" ca="1" si="380"/>
        <v>-4570.3041666666659</v>
      </c>
      <c r="AW332" s="31">
        <f t="shared" ca="1" si="381"/>
        <v>53.39583333333335</v>
      </c>
      <c r="AX332" s="31">
        <f t="shared" ca="1" si="382"/>
        <v>1401.9361111111111</v>
      </c>
      <c r="AY332" s="31">
        <f t="shared" ca="1" si="383"/>
        <v>-1132.0805555555555</v>
      </c>
      <c r="AZ332" s="31">
        <f t="shared" ca="1" si="384"/>
        <v>-2177.1819444444441</v>
      </c>
      <c r="BA332" s="31">
        <f t="shared" ca="1" si="385"/>
        <v>644.8125</v>
      </c>
      <c r="BB332" s="31">
        <f t="shared" ca="1" si="386"/>
        <v>-1410.101388888889</v>
      </c>
      <c r="BC332" s="31">
        <f t="shared" ca="1" si="387"/>
        <v>-1800.2902777777781</v>
      </c>
      <c r="BD332" s="11"/>
      <c r="BE332" s="4"/>
      <c r="BF332" s="11">
        <f t="shared" si="388"/>
        <v>14</v>
      </c>
      <c r="BG332" s="11">
        <f t="shared" si="336"/>
        <v>10</v>
      </c>
      <c r="BH332" s="32">
        <f>IF($BF332&gt;$Y$7,"",IF(AND($BF332=$Y$7,$BG332=23),"",Entrées!C360-Entrées!C359))</f>
        <v>103.5</v>
      </c>
      <c r="BI332" s="32">
        <f>IF($BF332&gt;$Y$7,"",IF(AND($BF332=$Y$7,$BG332=23),"",Entrées!D360-Entrées!D359))</f>
        <v>-350</v>
      </c>
      <c r="BJ332" s="32">
        <f>IF($BF332&gt;$Y$7,"",IF(AND($BF332=$Y$7,$BG332=23),"",Entrées!E360-Entrées!E359))</f>
        <v>-225</v>
      </c>
      <c r="BK332" s="32">
        <f>IF($BF332&gt;$Y$7,"",IF(AND($BF332=$Y$7,$BG332=23),"",Entrées!F360-Entrées!F359))</f>
        <v>-0.5</v>
      </c>
      <c r="BL332" s="32">
        <f>IF($BF332&gt;$Y$7,"",IF(AND($BF332=$Y$7,$BG332=23),"",Entrées!G360-Entrées!G359))</f>
        <v>0</v>
      </c>
      <c r="BM332" s="32">
        <f>IF($BF332&gt;$Y$7,"",IF(AND($BF332=$Y$7,$BG332=23),"",Entrées!H360-Entrées!H359))</f>
        <v>29.5</v>
      </c>
      <c r="BN332" s="32">
        <f>IF($BF332&gt;$Y$7,"",IF(AND($BF332=$Y$7,$BG332=23),"",Entrées!I360-Entrées!I359))</f>
        <v>-172.5</v>
      </c>
      <c r="BO332" s="32">
        <f>IF($BF332&gt;$Y$7,"",IF(AND($BF332=$Y$7,$BG332=23),"",Entrées!J360-Entrées!J359))</f>
        <v>156.5</v>
      </c>
      <c r="BP332" s="32">
        <f>IF($BF332&gt;$Y$7,"",IF(AND($BF332=$Y$7,$BG332=23),"",Entrées!K360-Entrées!K359))</f>
        <v>463.5</v>
      </c>
      <c r="BQ332" s="32">
        <f>IF($BF332&gt;$Y$7,"",IF(AND($BF332=$Y$7,$BG332=23),"",Entrées!L360-Entrées!L359))</f>
        <v>-394</v>
      </c>
      <c r="BR332" s="32">
        <f>IF($BF332&gt;$Y$7,"",IF(AND($BF332=$Y$7,$BG332=23),"",Entrées!M360-Entrées!M359))</f>
        <v>-451.5</v>
      </c>
      <c r="BS332" s="32">
        <f>IF($BF332&gt;$Y$7,"",IF(AND($BF332=$Y$7,$BG332=23),"",Entrées!N360-Entrées!N359))</f>
        <v>-2.5</v>
      </c>
      <c r="BT332" s="32">
        <f>IF($BF332&gt;$Y$7,"",IF(AND($BF332=$Y$7,$BG332=23),"",Entrées!O360-Entrées!O359))</f>
        <v>474.5</v>
      </c>
      <c r="BU332" s="32">
        <f>IF($BF332&gt;$Y$7,"",IF(AND($BF332=$Y$7,$BG332=23),"",Entrées!P360-Entrées!P359))</f>
        <v>0</v>
      </c>
      <c r="BV332" s="32">
        <f>IF($BF332&gt;$Y$7,"",IF(AND($BF332=$Y$7,$BG332=23),"",Entrées!Q360-Entrées!Q359))</f>
        <v>-981</v>
      </c>
      <c r="BW332" s="32">
        <f>IF($BF332&gt;$Y$7,"",IF(AND($BF332=$Y$7,$BG332=23),"",Entrées!R360-Entrées!R359))</f>
        <v>0</v>
      </c>
      <c r="BX332" s="32">
        <f>IF($BF332&gt;$Y$7,"",IF(AND($BF332=$Y$7,$BG332=23),"",Entrées!S360-Entrées!S359))</f>
        <v>0</v>
      </c>
      <c r="BY332" s="32">
        <f>IF($BF332&gt;$Y$7,"",IF(AND($BF332=$Y$7,$BG332=23),"",Entrées!T360-Entrées!T359))</f>
        <v>0</v>
      </c>
      <c r="BZ332" s="32">
        <f>IF($BF332&gt;$Y$7,"",IF(AND($BF332=$Y$7,$BG332=23),"",Entrées!U360-Entrées!U359))</f>
        <v>155</v>
      </c>
      <c r="CA332" s="32">
        <f>IF($BF332&gt;$Y$7,"",IF(AND($BF332=$Y$7,$BG332=23),"",Entrées!V360-Entrées!V359))</f>
        <v>1393</v>
      </c>
      <c r="CB332" s="4"/>
      <c r="CC332" s="4"/>
      <c r="CD332" s="33">
        <f>IF($BF332&lt;=$Y$7,Entrées!J359/CD$2,"")</f>
        <v>0.32585526315789476</v>
      </c>
      <c r="CE332" s="33">
        <f>IF($BF332&lt;=$Y$7,Entrées!K359/CE$2,"")</f>
        <v>0.31345238095238093</v>
      </c>
      <c r="CF332" s="11">
        <f t="shared" si="389"/>
        <v>7600</v>
      </c>
      <c r="CG332" s="11">
        <f t="shared" si="390"/>
        <v>4200</v>
      </c>
      <c r="CH332" s="52">
        <f t="shared" si="391"/>
        <v>0.26950009137426939</v>
      </c>
      <c r="CI332" s="52">
        <f t="shared" si="392"/>
        <v>0.11132787698412699</v>
      </c>
      <c r="CK332" s="11"/>
      <c r="CL332" s="4"/>
      <c r="CO332" s="4"/>
    </row>
    <row r="333" spans="1:93">
      <c r="A333" s="11"/>
      <c r="B333" s="11">
        <f t="shared" si="364"/>
        <v>4200</v>
      </c>
      <c r="C333" s="11">
        <f t="shared" si="368"/>
        <v>9</v>
      </c>
      <c r="D333" s="27">
        <f t="shared" si="365"/>
        <v>26</v>
      </c>
      <c r="E333" s="28">
        <f ca="1">IF($D333&gt;$D$8,"",INDIRECT(ADDRESS(ROW(Entrées!$C$37)+($D333-1)*24+E$11,COLUMN(Entrées!$C$37)+($C333-1),4,TRUE,"Entrées")))</f>
        <v>0</v>
      </c>
      <c r="F333" s="28">
        <f ca="1">IF($D333&gt;$D$8,"",INDIRECT(ADDRESS(ROW(Entrées!$C$37)+($D333-1)*24+F$11,COLUMN(Entrées!$C$37)+($C333-1),4,TRUE,"Entrées")))</f>
        <v>0</v>
      </c>
      <c r="G333" s="28">
        <f ca="1">IF($D333&gt;$D$8,"",INDIRECT(ADDRESS(ROW(Entrées!$C$37)+($D333-1)*24+G$11,COLUMN(Entrées!$C$37)+($C333-1),4,TRUE,"Entrées")))</f>
        <v>0</v>
      </c>
      <c r="H333" s="28">
        <f ca="1">IF($D333&gt;$D$8,"",INDIRECT(ADDRESS(ROW(Entrées!$C$37)+($D333-1)*24+H$11,COLUMN(Entrées!$C$37)+($C333-1),4,TRUE,"Entrées")))</f>
        <v>0</v>
      </c>
      <c r="I333" s="28">
        <f ca="1">IF($D333&gt;$D$8,"",INDIRECT(ADDRESS(ROW(Entrées!$C$37)+($D333-1)*24+I$11,COLUMN(Entrées!$C$37)+($C333-1),4,TRUE,"Entrées")))</f>
        <v>0</v>
      </c>
      <c r="J333" s="28">
        <f ca="1">IF($D333&gt;$D$8,"",INDIRECT(ADDRESS(ROW(Entrées!$C$37)+($D333-1)*24+J$11,COLUMN(Entrées!$C$37)+($C333-1),4,TRUE,"Entrées")))</f>
        <v>0</v>
      </c>
      <c r="K333" s="28">
        <f ca="1">IF($D333&gt;$D$8,"",INDIRECT(ADDRESS(ROW(Entrées!$C$37)+($D333-1)*24+K$11,COLUMN(Entrées!$C$37)+($C333-1),4,TRUE,"Entrées")))</f>
        <v>0</v>
      </c>
      <c r="L333" s="28">
        <f ca="1">IF($D333&gt;$D$8,"",INDIRECT(ADDRESS(ROW(Entrées!$C$37)+($D333-1)*24+L$11,COLUMN(Entrées!$C$37)+($C333-1),4,TRUE,"Entrées")))</f>
        <v>9.5</v>
      </c>
      <c r="M333" s="28">
        <f ca="1">IF($D333&gt;$D$8,"",INDIRECT(ADDRESS(ROW(Entrées!$C$37)+($D333-1)*24+M$11,COLUMN(Entrées!$C$37)+($C333-1),4,TRUE,"Entrées")))</f>
        <v>97.5</v>
      </c>
      <c r="N333" s="28">
        <f ca="1">IF($D333&gt;$D$8,"",INDIRECT(ADDRESS(ROW(Entrées!$C$37)+($D333-1)*24+N$11,COLUMN(Entrées!$C$37)+($C333-1),4,TRUE,"Entrées")))</f>
        <v>232.5</v>
      </c>
      <c r="O333" s="28">
        <f ca="1">IF($D333&gt;$D$8,"",INDIRECT(ADDRESS(ROW(Entrées!$C$37)+($D333-1)*24+O$11,COLUMN(Entrées!$C$37)+($C333-1),4,TRUE,"Entrées")))</f>
        <v>351</v>
      </c>
      <c r="P333" s="28">
        <f ca="1">IF($D333&gt;$D$8,"",INDIRECT(ADDRESS(ROW(Entrées!$C$37)+($D333-1)*24+P$11,COLUMN(Entrées!$C$37)+($C333-1),4,TRUE,"Entrées")))</f>
        <v>429</v>
      </c>
      <c r="Q333" s="28">
        <f ca="1">IF($D333&gt;$D$8,"",INDIRECT(ADDRESS(ROW(Entrées!$C$37)+($D333-1)*24+Q$11,COLUMN(Entrées!$C$37)+($C333-1),4,TRUE,"Entrées")))</f>
        <v>455</v>
      </c>
      <c r="R333" s="28">
        <f ca="1">IF($D333&gt;$D$8,"",INDIRECT(ADDRESS(ROW(Entrées!$C$37)+($D333-1)*24+R$11,COLUMN(Entrées!$C$37)+($C333-1),4,TRUE,"Entrées")))</f>
        <v>439</v>
      </c>
      <c r="S333" s="28">
        <f ca="1">IF($D333&gt;$D$8,"",INDIRECT(ADDRESS(ROW(Entrées!$C$37)+($D333-1)*24+S$11,COLUMN(Entrées!$C$37)+($C333-1),4,TRUE,"Entrées")))</f>
        <v>433</v>
      </c>
      <c r="T333" s="28">
        <f ca="1">IF($D333&gt;$D$8,"",INDIRECT(ADDRESS(ROW(Entrées!$C$37)+($D333-1)*24+T$11,COLUMN(Entrées!$C$37)+($C333-1),4,TRUE,"Entrées")))</f>
        <v>419.5</v>
      </c>
      <c r="U333" s="28">
        <f ca="1">IF($D333&gt;$D$8,"",INDIRECT(ADDRESS(ROW(Entrées!$C$37)+($D333-1)*24+U$11,COLUMN(Entrées!$C$37)+($C333-1),4,TRUE,"Entrées")))</f>
        <v>362</v>
      </c>
      <c r="V333" s="28">
        <f ca="1">IF($D333&gt;$D$8,"",INDIRECT(ADDRESS(ROW(Entrées!$C$37)+($D333-1)*24+V$11,COLUMN(Entrées!$C$37)+($C333-1),4,TRUE,"Entrées")))</f>
        <v>308.5</v>
      </c>
      <c r="W333" s="28">
        <f ca="1">IF($D333&gt;$D$8,"",INDIRECT(ADDRESS(ROW(Entrées!$C$37)+($D333-1)*24+W$11,COLUMN(Entrées!$C$37)+($C333-1),4,TRUE,"Entrées")))</f>
        <v>207</v>
      </c>
      <c r="X333" s="28">
        <f ca="1">IF($D333&gt;$D$8,"",INDIRECT(ADDRESS(ROW(Entrées!$C$37)+($D333-1)*24+X$11,COLUMN(Entrées!$C$37)+($C333-1),4,TRUE,"Entrées")))</f>
        <v>102</v>
      </c>
      <c r="Y333" s="28">
        <f ca="1">IF($D333&gt;$D$8,"",INDIRECT(ADDRESS(ROW(Entrées!$C$37)+($D333-1)*24+Y$11,COLUMN(Entrées!$C$37)+($C333-1),4,TRUE,"Entrées")))</f>
        <v>30.5</v>
      </c>
      <c r="Z333" s="28">
        <f ca="1">IF($D333&gt;$D$8,"",INDIRECT(ADDRESS(ROW(Entrées!$C$37)+($D333-1)*24+Z$11,COLUMN(Entrées!$C$37)+($C333-1),4,TRUE,"Entrées")))</f>
        <v>2</v>
      </c>
      <c r="AA333" s="28">
        <f ca="1">IF($D333&gt;$D$8,"",INDIRECT(ADDRESS(ROW(Entrées!$C$37)+($D333-1)*24+AA$11,COLUMN(Entrées!$C$37)+($C333-1),4,TRUE,"Entrées")))</f>
        <v>0</v>
      </c>
      <c r="AB333" s="28">
        <f ca="1">IF($D333&gt;$D$8,"",INDIRECT(ADDRESS(ROW(Entrées!$C$37)+($D333-1)*24+AB$11,COLUMN(Entrées!$C$37)+($C333-1),4,TRUE,"Entrées")))</f>
        <v>0</v>
      </c>
      <c r="AC333" s="11"/>
      <c r="AD333" s="40">
        <f t="shared" ca="1" si="363"/>
        <v>161.58333333333334</v>
      </c>
      <c r="AE333" s="40">
        <f t="shared" ca="1" si="366"/>
        <v>455</v>
      </c>
      <c r="AF333" s="40">
        <f t="shared" ca="1" si="367"/>
        <v>0</v>
      </c>
      <c r="AG333" s="4"/>
      <c r="AH333" s="11">
        <f>Entrées!A360</f>
        <v>14</v>
      </c>
      <c r="AI333" s="13">
        <f>Entrées!B360</f>
        <v>11</v>
      </c>
      <c r="AJ333" s="31">
        <f t="shared" ca="1" si="393"/>
        <v>55625.834722222207</v>
      </c>
      <c r="AK333" s="31">
        <f t="shared" ca="1" si="369"/>
        <v>55155.277777777781</v>
      </c>
      <c r="AL333" s="31">
        <f t="shared" ca="1" si="370"/>
        <v>55132.569444444431</v>
      </c>
      <c r="AM333" s="31">
        <f t="shared" ca="1" si="371"/>
        <v>439.35972222222233</v>
      </c>
      <c r="AN333" s="31">
        <f t="shared" ca="1" si="372"/>
        <v>2143.2847222222222</v>
      </c>
      <c r="AO333" s="31">
        <f t="shared" ca="1" si="373"/>
        <v>1711.4715277777773</v>
      </c>
      <c r="AP333" s="31">
        <f t="shared" ca="1" si="374"/>
        <v>43686.806944444448</v>
      </c>
      <c r="AQ333" s="31">
        <f t="shared" ca="1" si="375"/>
        <v>2048.2006944444447</v>
      </c>
      <c r="AR333" s="31">
        <f t="shared" ca="1" si="376"/>
        <v>467.57708333333329</v>
      </c>
      <c r="AS333" s="31">
        <f t="shared" ca="1" si="377"/>
        <v>9872.0041666666693</v>
      </c>
      <c r="AT333" s="31">
        <f t="shared" ca="1" si="378"/>
        <v>-752.91041666666672</v>
      </c>
      <c r="AU333" s="31">
        <f t="shared" ca="1" si="379"/>
        <v>580.30277777777769</v>
      </c>
      <c r="AV333" s="31">
        <f t="shared" ca="1" si="380"/>
        <v>-4570.3041666666659</v>
      </c>
      <c r="AW333" s="31">
        <f t="shared" ca="1" si="381"/>
        <v>53.39583333333335</v>
      </c>
      <c r="AX333" s="31">
        <f t="shared" ca="1" si="382"/>
        <v>1401.9361111111111</v>
      </c>
      <c r="AY333" s="31">
        <f t="shared" ca="1" si="383"/>
        <v>-1132.0805555555555</v>
      </c>
      <c r="AZ333" s="31">
        <f t="shared" ca="1" si="384"/>
        <v>-2177.1819444444441</v>
      </c>
      <c r="BA333" s="31">
        <f t="shared" ca="1" si="385"/>
        <v>644.8125</v>
      </c>
      <c r="BB333" s="31">
        <f t="shared" ca="1" si="386"/>
        <v>-1410.101388888889</v>
      </c>
      <c r="BC333" s="31">
        <f t="shared" ca="1" si="387"/>
        <v>-1800.2902777777781</v>
      </c>
      <c r="BD333" s="11"/>
      <c r="BE333" s="4"/>
      <c r="BF333" s="11">
        <f t="shared" si="388"/>
        <v>14</v>
      </c>
      <c r="BG333" s="11">
        <f t="shared" si="336"/>
        <v>11</v>
      </c>
      <c r="BH333" s="32">
        <f>IF($BF333&gt;$Y$7,"",IF(AND($BF333=$Y$7,$BG333=23),"",Entrées!C361-Entrées!C360))</f>
        <v>446</v>
      </c>
      <c r="BI333" s="32">
        <f>IF($BF333&gt;$Y$7,"",IF(AND($BF333=$Y$7,$BG333=23),"",Entrées!D361-Entrées!D360))</f>
        <v>400</v>
      </c>
      <c r="BJ333" s="32">
        <f>IF($BF333&gt;$Y$7,"",IF(AND($BF333=$Y$7,$BG333=23),"",Entrées!E361-Entrées!E360))</f>
        <v>737.5</v>
      </c>
      <c r="BK333" s="32">
        <f>IF($BF333&gt;$Y$7,"",IF(AND($BF333=$Y$7,$BG333=23),"",Entrées!F361-Entrées!F360))</f>
        <v>-0.5</v>
      </c>
      <c r="BL333" s="32">
        <f>IF($BF333&gt;$Y$7,"",IF(AND($BF333=$Y$7,$BG333=23),"",Entrées!G361-Entrées!G360))</f>
        <v>0</v>
      </c>
      <c r="BM333" s="32">
        <f>IF($BF333&gt;$Y$7,"",IF(AND($BF333=$Y$7,$BG333=23),"",Entrées!H361-Entrées!H360))</f>
        <v>5.5</v>
      </c>
      <c r="BN333" s="32">
        <f>IF($BF333&gt;$Y$7,"",IF(AND($BF333=$Y$7,$BG333=23),"",Entrées!I361-Entrées!I360))</f>
        <v>-1273</v>
      </c>
      <c r="BO333" s="32">
        <f>IF($BF333&gt;$Y$7,"",IF(AND($BF333=$Y$7,$BG333=23),"",Entrées!J361-Entrées!J360))</f>
        <v>339</v>
      </c>
      <c r="BP333" s="32">
        <f>IF($BF333&gt;$Y$7,"",IF(AND($BF333=$Y$7,$BG333=23),"",Entrées!K361-Entrées!K360))</f>
        <v>297.5</v>
      </c>
      <c r="BQ333" s="32">
        <f>IF($BF333&gt;$Y$7,"",IF(AND($BF333=$Y$7,$BG333=23),"",Entrées!L361-Entrées!L360))</f>
        <v>15.5</v>
      </c>
      <c r="BR333" s="32">
        <f>IF($BF333&gt;$Y$7,"",IF(AND($BF333=$Y$7,$BG333=23),"",Entrées!M361-Entrées!M360))</f>
        <v>11.5</v>
      </c>
      <c r="BS333" s="32">
        <f>IF($BF333&gt;$Y$7,"",IF(AND($BF333=$Y$7,$BG333=23),"",Entrées!N361-Entrées!N360))</f>
        <v>-7</v>
      </c>
      <c r="BT333" s="32">
        <f>IF($BF333&gt;$Y$7,"",IF(AND($BF333=$Y$7,$BG333=23),"",Entrées!O361-Entrées!O360))</f>
        <v>1058</v>
      </c>
      <c r="BU333" s="32">
        <f>IF($BF333&gt;$Y$7,"",IF(AND($BF333=$Y$7,$BG333=23),"",Entrées!P361-Entrées!P360))</f>
        <v>0</v>
      </c>
      <c r="BV333" s="32">
        <f>IF($BF333&gt;$Y$7,"",IF(AND($BF333=$Y$7,$BG333=23),"",Entrées!Q361-Entrées!Q360))</f>
        <v>1375</v>
      </c>
      <c r="BW333" s="32">
        <f>IF($BF333&gt;$Y$7,"",IF(AND($BF333=$Y$7,$BG333=23),"",Entrées!R361-Entrées!R360))</f>
        <v>0</v>
      </c>
      <c r="BX333" s="32">
        <f>IF($BF333&gt;$Y$7,"",IF(AND($BF333=$Y$7,$BG333=23),"",Entrées!S361-Entrées!S360))</f>
        <v>0</v>
      </c>
      <c r="BY333" s="32">
        <f>IF($BF333&gt;$Y$7,"",IF(AND($BF333=$Y$7,$BG333=23),"",Entrées!T361-Entrées!T360))</f>
        <v>0</v>
      </c>
      <c r="BZ333" s="32">
        <f>IF($BF333&gt;$Y$7,"",IF(AND($BF333=$Y$7,$BG333=23),"",Entrées!U361-Entrées!U360))</f>
        <v>19</v>
      </c>
      <c r="CA333" s="32">
        <f>IF($BF333&gt;$Y$7,"",IF(AND($BF333=$Y$7,$BG333=23),"",Entrées!V361-Entrées!V360))</f>
        <v>150</v>
      </c>
      <c r="CB333" s="4"/>
      <c r="CC333" s="4"/>
      <c r="CD333" s="33">
        <f>IF($BF333&lt;=$Y$7,Entrées!J360/CD$2,"")</f>
        <v>0.34644736842105261</v>
      </c>
      <c r="CE333" s="33">
        <f>IF($BF333&lt;=$Y$7,Entrées!K360/CE$2,"")</f>
        <v>0.4238095238095238</v>
      </c>
      <c r="CF333" s="11">
        <f t="shared" si="389"/>
        <v>7600</v>
      </c>
      <c r="CG333" s="11">
        <f t="shared" si="390"/>
        <v>4200</v>
      </c>
      <c r="CH333" s="52">
        <f t="shared" si="391"/>
        <v>0.26950009137426939</v>
      </c>
      <c r="CI333" s="52">
        <f t="shared" si="392"/>
        <v>0.11132787698412699</v>
      </c>
      <c r="CK333" s="11"/>
      <c r="CL333" s="4"/>
      <c r="CO333" s="4"/>
    </row>
    <row r="334" spans="1:93">
      <c r="A334" s="11"/>
      <c r="B334" s="11">
        <f t="shared" si="364"/>
        <v>4200</v>
      </c>
      <c r="C334" s="11">
        <f t="shared" si="368"/>
        <v>9</v>
      </c>
      <c r="D334" s="27">
        <f t="shared" si="365"/>
        <v>27</v>
      </c>
      <c r="E334" s="28">
        <f ca="1">IF($D334&gt;$D$8,"",INDIRECT(ADDRESS(ROW(Entrées!$C$37)+($D334-1)*24+E$11,COLUMN(Entrées!$C$37)+($C334-1),4,TRUE,"Entrées")))</f>
        <v>0</v>
      </c>
      <c r="F334" s="28">
        <f ca="1">IF($D334&gt;$D$8,"",INDIRECT(ADDRESS(ROW(Entrées!$C$37)+($D334-1)*24+F$11,COLUMN(Entrées!$C$37)+($C334-1),4,TRUE,"Entrées")))</f>
        <v>0</v>
      </c>
      <c r="G334" s="28">
        <f ca="1">IF($D334&gt;$D$8,"",INDIRECT(ADDRESS(ROW(Entrées!$C$37)+($D334-1)*24+G$11,COLUMN(Entrées!$C$37)+($C334-1),4,TRUE,"Entrées")))</f>
        <v>0</v>
      </c>
      <c r="H334" s="28">
        <f ca="1">IF($D334&gt;$D$8,"",INDIRECT(ADDRESS(ROW(Entrées!$C$37)+($D334-1)*24+H$11,COLUMN(Entrées!$C$37)+($C334-1),4,TRUE,"Entrées")))</f>
        <v>0</v>
      </c>
      <c r="I334" s="28">
        <f ca="1">IF($D334&gt;$D$8,"",INDIRECT(ADDRESS(ROW(Entrées!$C$37)+($D334-1)*24+I$11,COLUMN(Entrées!$C$37)+($C334-1),4,TRUE,"Entrées")))</f>
        <v>0</v>
      </c>
      <c r="J334" s="28">
        <f ca="1">IF($D334&gt;$D$8,"",INDIRECT(ADDRESS(ROW(Entrées!$C$37)+($D334-1)*24+J$11,COLUMN(Entrées!$C$37)+($C334-1),4,TRUE,"Entrées")))</f>
        <v>0</v>
      </c>
      <c r="K334" s="28">
        <f ca="1">IF($D334&gt;$D$8,"",INDIRECT(ADDRESS(ROW(Entrées!$C$37)+($D334-1)*24+K$11,COLUMN(Entrées!$C$37)+($C334-1),4,TRUE,"Entrées")))</f>
        <v>0</v>
      </c>
      <c r="L334" s="28">
        <f ca="1">IF($D334&gt;$D$8,"",INDIRECT(ADDRESS(ROW(Entrées!$C$37)+($D334-1)*24+L$11,COLUMN(Entrées!$C$37)+($C334-1),4,TRUE,"Entrées")))</f>
        <v>8.5</v>
      </c>
      <c r="M334" s="28">
        <f ca="1">IF($D334&gt;$D$8,"",INDIRECT(ADDRESS(ROW(Entrées!$C$37)+($D334-1)*24+M$11,COLUMN(Entrées!$C$37)+($C334-1),4,TRUE,"Entrées")))</f>
        <v>103</v>
      </c>
      <c r="N334" s="28">
        <f ca="1">IF($D334&gt;$D$8,"",INDIRECT(ADDRESS(ROW(Entrées!$C$37)+($D334-1)*24+N$11,COLUMN(Entrées!$C$37)+($C334-1),4,TRUE,"Entrées")))</f>
        <v>283</v>
      </c>
      <c r="O334" s="28">
        <f ca="1">IF($D334&gt;$D$8,"",INDIRECT(ADDRESS(ROW(Entrées!$C$37)+($D334-1)*24+O$11,COLUMN(Entrées!$C$37)+($C334-1),4,TRUE,"Entrées")))</f>
        <v>489.5</v>
      </c>
      <c r="P334" s="28">
        <f ca="1">IF($D334&gt;$D$8,"",INDIRECT(ADDRESS(ROW(Entrées!$C$37)+($D334-1)*24+P$11,COLUMN(Entrées!$C$37)+($C334-1),4,TRUE,"Entrées")))</f>
        <v>654.5</v>
      </c>
      <c r="Q334" s="28">
        <f ca="1">IF($D334&gt;$D$8,"",INDIRECT(ADDRESS(ROW(Entrées!$C$37)+($D334-1)*24+Q$11,COLUMN(Entrées!$C$37)+($C334-1),4,TRUE,"Entrées")))</f>
        <v>761.5</v>
      </c>
      <c r="R334" s="28">
        <f ca="1">IF($D334&gt;$D$8,"",INDIRECT(ADDRESS(ROW(Entrées!$C$37)+($D334-1)*24+R$11,COLUMN(Entrées!$C$37)+($C334-1),4,TRUE,"Entrées")))</f>
        <v>866</v>
      </c>
      <c r="S334" s="28">
        <f ca="1">IF($D334&gt;$D$8,"",INDIRECT(ADDRESS(ROW(Entrées!$C$37)+($D334-1)*24+S$11,COLUMN(Entrées!$C$37)+($C334-1),4,TRUE,"Entrées")))</f>
        <v>876.5</v>
      </c>
      <c r="T334" s="28">
        <f ca="1">IF($D334&gt;$D$8,"",INDIRECT(ADDRESS(ROW(Entrées!$C$37)+($D334-1)*24+T$11,COLUMN(Entrées!$C$37)+($C334-1),4,TRUE,"Entrées")))</f>
        <v>810.5</v>
      </c>
      <c r="U334" s="28">
        <f ca="1">IF($D334&gt;$D$8,"",INDIRECT(ADDRESS(ROW(Entrées!$C$37)+($D334-1)*24+U$11,COLUMN(Entrées!$C$37)+($C334-1),4,TRUE,"Entrées")))</f>
        <v>774.5</v>
      </c>
      <c r="V334" s="28">
        <f ca="1">IF($D334&gt;$D$8,"",INDIRECT(ADDRESS(ROW(Entrées!$C$37)+($D334-1)*24+V$11,COLUMN(Entrées!$C$37)+($C334-1),4,TRUE,"Entrées")))</f>
        <v>670.5</v>
      </c>
      <c r="W334" s="28">
        <f ca="1">IF($D334&gt;$D$8,"",INDIRECT(ADDRESS(ROW(Entrées!$C$37)+($D334-1)*24+W$11,COLUMN(Entrées!$C$37)+($C334-1),4,TRUE,"Entrées")))</f>
        <v>490.5</v>
      </c>
      <c r="X334" s="28">
        <f ca="1">IF($D334&gt;$D$8,"",INDIRECT(ADDRESS(ROW(Entrées!$C$37)+($D334-1)*24+X$11,COLUMN(Entrées!$C$37)+($C334-1),4,TRUE,"Entrées")))</f>
        <v>266</v>
      </c>
      <c r="Y334" s="28">
        <f ca="1">IF($D334&gt;$D$8,"",INDIRECT(ADDRESS(ROW(Entrées!$C$37)+($D334-1)*24+Y$11,COLUMN(Entrées!$C$37)+($C334-1),4,TRUE,"Entrées")))</f>
        <v>62.5</v>
      </c>
      <c r="Z334" s="28">
        <f ca="1">IF($D334&gt;$D$8,"",INDIRECT(ADDRESS(ROW(Entrées!$C$37)+($D334-1)*24+Z$11,COLUMN(Entrées!$C$37)+($C334-1),4,TRUE,"Entrées")))</f>
        <v>1.5</v>
      </c>
      <c r="AA334" s="28">
        <f ca="1">IF($D334&gt;$D$8,"",INDIRECT(ADDRESS(ROW(Entrées!$C$37)+($D334-1)*24+AA$11,COLUMN(Entrées!$C$37)+($C334-1),4,TRUE,"Entrées")))</f>
        <v>0</v>
      </c>
      <c r="AB334" s="28">
        <f ca="1">IF($D334&gt;$D$8,"",INDIRECT(ADDRESS(ROW(Entrées!$C$37)+($D334-1)*24+AB$11,COLUMN(Entrées!$C$37)+($C334-1),4,TRUE,"Entrées")))</f>
        <v>0</v>
      </c>
      <c r="AC334" s="11"/>
      <c r="AD334" s="40">
        <f t="shared" ca="1" si="363"/>
        <v>296.60416666666669</v>
      </c>
      <c r="AE334" s="40">
        <f t="shared" ca="1" si="366"/>
        <v>876.5</v>
      </c>
      <c r="AF334" s="40">
        <f t="shared" ca="1" si="367"/>
        <v>0</v>
      </c>
      <c r="AG334" s="4"/>
      <c r="AH334" s="11">
        <f>Entrées!A361</f>
        <v>14</v>
      </c>
      <c r="AI334" s="13">
        <f>Entrées!B361</f>
        <v>12</v>
      </c>
      <c r="AJ334" s="31">
        <f t="shared" ca="1" si="393"/>
        <v>55625.834722222207</v>
      </c>
      <c r="AK334" s="31">
        <f t="shared" ca="1" si="369"/>
        <v>55155.277777777781</v>
      </c>
      <c r="AL334" s="31">
        <f t="shared" ca="1" si="370"/>
        <v>55132.569444444431</v>
      </c>
      <c r="AM334" s="31">
        <f t="shared" ca="1" si="371"/>
        <v>439.35972222222233</v>
      </c>
      <c r="AN334" s="31">
        <f t="shared" ca="1" si="372"/>
        <v>2143.2847222222222</v>
      </c>
      <c r="AO334" s="31">
        <f t="shared" ca="1" si="373"/>
        <v>1711.4715277777773</v>
      </c>
      <c r="AP334" s="31">
        <f t="shared" ca="1" si="374"/>
        <v>43686.806944444448</v>
      </c>
      <c r="AQ334" s="31">
        <f t="shared" ca="1" si="375"/>
        <v>2048.2006944444447</v>
      </c>
      <c r="AR334" s="31">
        <f t="shared" ca="1" si="376"/>
        <v>467.57708333333329</v>
      </c>
      <c r="AS334" s="31">
        <f t="shared" ca="1" si="377"/>
        <v>9872.0041666666693</v>
      </c>
      <c r="AT334" s="31">
        <f t="shared" ca="1" si="378"/>
        <v>-752.91041666666672</v>
      </c>
      <c r="AU334" s="31">
        <f t="shared" ca="1" si="379"/>
        <v>580.30277777777769</v>
      </c>
      <c r="AV334" s="31">
        <f t="shared" ca="1" si="380"/>
        <v>-4570.3041666666659</v>
      </c>
      <c r="AW334" s="31">
        <f t="shared" ca="1" si="381"/>
        <v>53.39583333333335</v>
      </c>
      <c r="AX334" s="31">
        <f t="shared" ca="1" si="382"/>
        <v>1401.9361111111111</v>
      </c>
      <c r="AY334" s="31">
        <f t="shared" ca="1" si="383"/>
        <v>-1132.0805555555555</v>
      </c>
      <c r="AZ334" s="31">
        <f t="shared" ca="1" si="384"/>
        <v>-2177.1819444444441</v>
      </c>
      <c r="BA334" s="31">
        <f t="shared" ca="1" si="385"/>
        <v>644.8125</v>
      </c>
      <c r="BB334" s="31">
        <f t="shared" ca="1" si="386"/>
        <v>-1410.101388888889</v>
      </c>
      <c r="BC334" s="31">
        <f t="shared" ca="1" si="387"/>
        <v>-1800.2902777777781</v>
      </c>
      <c r="BD334" s="11"/>
      <c r="BE334" s="4"/>
      <c r="BF334" s="11">
        <f t="shared" si="388"/>
        <v>14</v>
      </c>
      <c r="BG334" s="11">
        <f t="shared" si="336"/>
        <v>12</v>
      </c>
      <c r="BH334" s="32">
        <f>IF($BF334&gt;$Y$7,"",IF(AND($BF334=$Y$7,$BG334=23),"",Entrées!C362-Entrées!C361))</f>
        <v>-271</v>
      </c>
      <c r="BI334" s="32">
        <f>IF($BF334&gt;$Y$7,"",IF(AND($BF334=$Y$7,$BG334=23),"",Entrées!D362-Entrées!D361))</f>
        <v>-1225</v>
      </c>
      <c r="BJ334" s="32">
        <f>IF($BF334&gt;$Y$7,"",IF(AND($BF334=$Y$7,$BG334=23),"",Entrées!E362-Entrées!E361))</f>
        <v>-1300</v>
      </c>
      <c r="BK334" s="32">
        <f>IF($BF334&gt;$Y$7,"",IF(AND($BF334=$Y$7,$BG334=23),"",Entrées!F362-Entrées!F361))</f>
        <v>-0.5</v>
      </c>
      <c r="BL334" s="32">
        <f>IF($BF334&gt;$Y$7,"",IF(AND($BF334=$Y$7,$BG334=23),"",Entrées!G362-Entrées!G361))</f>
        <v>0</v>
      </c>
      <c r="BM334" s="32">
        <f>IF($BF334&gt;$Y$7,"",IF(AND($BF334=$Y$7,$BG334=23),"",Entrées!H362-Entrées!H361))</f>
        <v>2</v>
      </c>
      <c r="BN334" s="32">
        <f>IF($BF334&gt;$Y$7,"",IF(AND($BF334=$Y$7,$BG334=23),"",Entrées!I362-Entrées!I361))</f>
        <v>-1343.5</v>
      </c>
      <c r="BO334" s="32">
        <f>IF($BF334&gt;$Y$7,"",IF(AND($BF334=$Y$7,$BG334=23),"",Entrées!J362-Entrées!J361))</f>
        <v>354</v>
      </c>
      <c r="BP334" s="32">
        <f>IF($BF334&gt;$Y$7,"",IF(AND($BF334=$Y$7,$BG334=23),"",Entrées!K362-Entrées!K361))</f>
        <v>139</v>
      </c>
      <c r="BQ334" s="32">
        <f>IF($BF334&gt;$Y$7,"",IF(AND($BF334=$Y$7,$BG334=23),"",Entrées!L362-Entrées!L361))</f>
        <v>-671.5</v>
      </c>
      <c r="BR334" s="32">
        <f>IF($BF334&gt;$Y$7,"",IF(AND($BF334=$Y$7,$BG334=23),"",Entrées!M362-Entrées!M361))</f>
        <v>-278.5</v>
      </c>
      <c r="BS334" s="32">
        <f>IF($BF334&gt;$Y$7,"",IF(AND($BF334=$Y$7,$BG334=23),"",Entrées!N362-Entrées!N361))</f>
        <v>-12</v>
      </c>
      <c r="BT334" s="32">
        <f>IF($BF334&gt;$Y$7,"",IF(AND($BF334=$Y$7,$BG334=23),"",Entrées!O362-Entrées!O361))</f>
        <v>1539.5</v>
      </c>
      <c r="BU334" s="32">
        <f>IF($BF334&gt;$Y$7,"",IF(AND($BF334=$Y$7,$BG334=23),"",Entrées!P362-Entrées!P361))</f>
        <v>0.5</v>
      </c>
      <c r="BV334" s="32">
        <f>IF($BF334&gt;$Y$7,"",IF(AND($BF334=$Y$7,$BG334=23),"",Entrées!Q362-Entrées!Q361))</f>
        <v>531</v>
      </c>
      <c r="BW334" s="32">
        <f>IF($BF334&gt;$Y$7,"",IF(AND($BF334=$Y$7,$BG334=23),"",Entrées!R362-Entrées!R361))</f>
        <v>0</v>
      </c>
      <c r="BX334" s="32">
        <f>IF($BF334&gt;$Y$7,"",IF(AND($BF334=$Y$7,$BG334=23),"",Entrées!S362-Entrées!S361))</f>
        <v>200</v>
      </c>
      <c r="BY334" s="32">
        <f>IF($BF334&gt;$Y$7,"",IF(AND($BF334=$Y$7,$BG334=23),"",Entrées!T362-Entrées!T361))</f>
        <v>0</v>
      </c>
      <c r="BZ334" s="32">
        <f>IF($BF334&gt;$Y$7,"",IF(AND($BF334=$Y$7,$BG334=23),"",Entrées!U362-Entrées!U361))</f>
        <v>82</v>
      </c>
      <c r="CA334" s="32">
        <f>IF($BF334&gt;$Y$7,"",IF(AND($BF334=$Y$7,$BG334=23),"",Entrées!V362-Entrées!V361))</f>
        <v>475</v>
      </c>
      <c r="CB334" s="4"/>
      <c r="CC334" s="4"/>
      <c r="CD334" s="33">
        <f>IF($BF334&lt;=$Y$7,Entrées!J361/CD$2,"")</f>
        <v>0.39105263157894737</v>
      </c>
      <c r="CE334" s="33">
        <f>IF($BF334&lt;=$Y$7,Entrées!K361/CE$2,"")</f>
        <v>0.49464285714285716</v>
      </c>
      <c r="CF334" s="11">
        <f t="shared" si="389"/>
        <v>7600</v>
      </c>
      <c r="CG334" s="11">
        <f t="shared" si="390"/>
        <v>4200</v>
      </c>
      <c r="CH334" s="52">
        <f t="shared" si="391"/>
        <v>0.26950009137426939</v>
      </c>
      <c r="CI334" s="52">
        <f t="shared" si="392"/>
        <v>0.11132787698412699</v>
      </c>
      <c r="CK334" s="11"/>
      <c r="CL334" s="4"/>
      <c r="CO334" s="4"/>
    </row>
    <row r="335" spans="1:93">
      <c r="A335" s="11"/>
      <c r="B335" s="11">
        <f t="shared" si="364"/>
        <v>4200</v>
      </c>
      <c r="C335" s="11">
        <f t="shared" si="368"/>
        <v>9</v>
      </c>
      <c r="D335" s="27">
        <f t="shared" si="365"/>
        <v>28</v>
      </c>
      <c r="E335" s="28">
        <f ca="1">IF($D335&gt;$D$8,"",INDIRECT(ADDRESS(ROW(Entrées!$C$37)+($D335-1)*24+E$11,COLUMN(Entrées!$C$37)+($C335-1),4,TRUE,"Entrées")))</f>
        <v>0</v>
      </c>
      <c r="F335" s="28">
        <f ca="1">IF($D335&gt;$D$8,"",INDIRECT(ADDRESS(ROW(Entrées!$C$37)+($D335-1)*24+F$11,COLUMN(Entrées!$C$37)+($C335-1),4,TRUE,"Entrées")))</f>
        <v>0</v>
      </c>
      <c r="G335" s="28">
        <f ca="1">IF($D335&gt;$D$8,"",INDIRECT(ADDRESS(ROW(Entrées!$C$37)+($D335-1)*24+G$11,COLUMN(Entrées!$C$37)+($C335-1),4,TRUE,"Entrées")))</f>
        <v>0</v>
      </c>
      <c r="H335" s="28">
        <f ca="1">IF($D335&gt;$D$8,"",INDIRECT(ADDRESS(ROW(Entrées!$C$37)+($D335-1)*24+H$11,COLUMN(Entrées!$C$37)+($C335-1),4,TRUE,"Entrées")))</f>
        <v>0</v>
      </c>
      <c r="I335" s="28">
        <f ca="1">IF($D335&gt;$D$8,"",INDIRECT(ADDRESS(ROW(Entrées!$C$37)+($D335-1)*24+I$11,COLUMN(Entrées!$C$37)+($C335-1),4,TRUE,"Entrées")))</f>
        <v>0</v>
      </c>
      <c r="J335" s="28">
        <f ca="1">IF($D335&gt;$D$8,"",INDIRECT(ADDRESS(ROW(Entrées!$C$37)+($D335-1)*24+J$11,COLUMN(Entrées!$C$37)+($C335-1),4,TRUE,"Entrées")))</f>
        <v>0</v>
      </c>
      <c r="K335" s="28">
        <f ca="1">IF($D335&gt;$D$8,"",INDIRECT(ADDRESS(ROW(Entrées!$C$37)+($D335-1)*24+K$11,COLUMN(Entrées!$C$37)+($C335-1),4,TRUE,"Entrées")))</f>
        <v>0</v>
      </c>
      <c r="L335" s="28">
        <f ca="1">IF($D335&gt;$D$8,"",INDIRECT(ADDRESS(ROW(Entrées!$C$37)+($D335-1)*24+L$11,COLUMN(Entrées!$C$37)+($C335-1),4,TRUE,"Entrées")))</f>
        <v>23.5</v>
      </c>
      <c r="M335" s="28">
        <f ca="1">IF($D335&gt;$D$8,"",INDIRECT(ADDRESS(ROW(Entrées!$C$37)+($D335-1)*24+M$11,COLUMN(Entrées!$C$37)+($C335-1),4,TRUE,"Entrées")))</f>
        <v>190.5</v>
      </c>
      <c r="N335" s="28">
        <f ca="1">IF($D335&gt;$D$8,"",INDIRECT(ADDRESS(ROW(Entrées!$C$37)+($D335-1)*24+N$11,COLUMN(Entrées!$C$37)+($C335-1),4,TRUE,"Entrées")))</f>
        <v>462.5</v>
      </c>
      <c r="O335" s="28">
        <f ca="1">IF($D335&gt;$D$8,"",INDIRECT(ADDRESS(ROW(Entrées!$C$37)+($D335-1)*24+O$11,COLUMN(Entrées!$C$37)+($C335-1),4,TRUE,"Entrées")))</f>
        <v>727</v>
      </c>
      <c r="P335" s="28">
        <f ca="1">IF($D335&gt;$D$8,"",INDIRECT(ADDRESS(ROW(Entrées!$C$37)+($D335-1)*24+P$11,COLUMN(Entrées!$C$37)+($C335-1),4,TRUE,"Entrées")))</f>
        <v>915</v>
      </c>
      <c r="Q335" s="28">
        <f ca="1">IF($D335&gt;$D$8,"",INDIRECT(ADDRESS(ROW(Entrées!$C$37)+($D335-1)*24+Q$11,COLUMN(Entrées!$C$37)+($C335-1),4,TRUE,"Entrées")))</f>
        <v>977.5</v>
      </c>
      <c r="R335" s="28">
        <f ca="1">IF($D335&gt;$D$8,"",INDIRECT(ADDRESS(ROW(Entrées!$C$37)+($D335-1)*24+R$11,COLUMN(Entrées!$C$37)+($C335-1),4,TRUE,"Entrées")))</f>
        <v>972.5</v>
      </c>
      <c r="S335" s="28">
        <f ca="1">IF($D335&gt;$D$8,"",INDIRECT(ADDRESS(ROW(Entrées!$C$37)+($D335-1)*24+S$11,COLUMN(Entrées!$C$37)+($C335-1),4,TRUE,"Entrées")))</f>
        <v>921.5</v>
      </c>
      <c r="T335" s="28">
        <f ca="1">IF($D335&gt;$D$8,"",INDIRECT(ADDRESS(ROW(Entrées!$C$37)+($D335-1)*24+T$11,COLUMN(Entrées!$C$37)+($C335-1),4,TRUE,"Entrées")))</f>
        <v>818</v>
      </c>
      <c r="U335" s="28">
        <f ca="1">IF($D335&gt;$D$8,"",INDIRECT(ADDRESS(ROW(Entrées!$C$37)+($D335-1)*24+U$11,COLUMN(Entrées!$C$37)+($C335-1),4,TRUE,"Entrées")))</f>
        <v>709.5</v>
      </c>
      <c r="V335" s="28">
        <f ca="1">IF($D335&gt;$D$8,"",INDIRECT(ADDRESS(ROW(Entrées!$C$37)+($D335-1)*24+V$11,COLUMN(Entrées!$C$37)+($C335-1),4,TRUE,"Entrées")))</f>
        <v>594</v>
      </c>
      <c r="W335" s="28">
        <f ca="1">IF($D335&gt;$D$8,"",INDIRECT(ADDRESS(ROW(Entrées!$C$37)+($D335-1)*24+W$11,COLUMN(Entrées!$C$37)+($C335-1),4,TRUE,"Entrées")))</f>
        <v>404</v>
      </c>
      <c r="X335" s="28">
        <f ca="1">IF($D335&gt;$D$8,"",INDIRECT(ADDRESS(ROW(Entrées!$C$37)+($D335-1)*24+X$11,COLUMN(Entrées!$C$37)+($C335-1),4,TRUE,"Entrées")))</f>
        <v>218</v>
      </c>
      <c r="Y335" s="28">
        <f ca="1">IF($D335&gt;$D$8,"",INDIRECT(ADDRESS(ROW(Entrées!$C$37)+($D335-1)*24+Y$11,COLUMN(Entrées!$C$37)+($C335-1),4,TRUE,"Entrées")))</f>
        <v>57.5</v>
      </c>
      <c r="Z335" s="28">
        <f ca="1">IF($D335&gt;$D$8,"",INDIRECT(ADDRESS(ROW(Entrées!$C$37)+($D335-1)*24+Z$11,COLUMN(Entrées!$C$37)+($C335-1),4,TRUE,"Entrées")))</f>
        <v>2</v>
      </c>
      <c r="AA335" s="28">
        <f ca="1">IF($D335&gt;$D$8,"",INDIRECT(ADDRESS(ROW(Entrées!$C$37)+($D335-1)*24+AA$11,COLUMN(Entrées!$C$37)+($C335-1),4,TRUE,"Entrées")))</f>
        <v>0</v>
      </c>
      <c r="AB335" s="28">
        <f ca="1">IF($D335&gt;$D$8,"",INDIRECT(ADDRESS(ROW(Entrées!$C$37)+($D335-1)*24+AB$11,COLUMN(Entrées!$C$37)+($C335-1),4,TRUE,"Entrées")))</f>
        <v>0</v>
      </c>
      <c r="AC335" s="11"/>
      <c r="AD335" s="40">
        <f t="shared" ca="1" si="363"/>
        <v>333.04166666666669</v>
      </c>
      <c r="AE335" s="40">
        <f t="shared" ca="1" si="366"/>
        <v>977.5</v>
      </c>
      <c r="AF335" s="40">
        <f t="shared" ca="1" si="367"/>
        <v>0</v>
      </c>
      <c r="AG335" s="4"/>
      <c r="AH335" s="11">
        <f>Entrées!A362</f>
        <v>14</v>
      </c>
      <c r="AI335" s="13">
        <f>Entrées!B362</f>
        <v>13</v>
      </c>
      <c r="AJ335" s="31">
        <f t="shared" ca="1" si="393"/>
        <v>55625.834722222207</v>
      </c>
      <c r="AK335" s="31">
        <f t="shared" ca="1" si="369"/>
        <v>55155.277777777781</v>
      </c>
      <c r="AL335" s="31">
        <f t="shared" ca="1" si="370"/>
        <v>55132.569444444431</v>
      </c>
      <c r="AM335" s="31">
        <f t="shared" ca="1" si="371"/>
        <v>439.35972222222233</v>
      </c>
      <c r="AN335" s="31">
        <f t="shared" ca="1" si="372"/>
        <v>2143.2847222222222</v>
      </c>
      <c r="AO335" s="31">
        <f t="shared" ca="1" si="373"/>
        <v>1711.4715277777773</v>
      </c>
      <c r="AP335" s="31">
        <f t="shared" ca="1" si="374"/>
        <v>43686.806944444448</v>
      </c>
      <c r="AQ335" s="31">
        <f t="shared" ca="1" si="375"/>
        <v>2048.2006944444447</v>
      </c>
      <c r="AR335" s="31">
        <f t="shared" ca="1" si="376"/>
        <v>467.57708333333329</v>
      </c>
      <c r="AS335" s="31">
        <f t="shared" ca="1" si="377"/>
        <v>9872.0041666666693</v>
      </c>
      <c r="AT335" s="31">
        <f t="shared" ca="1" si="378"/>
        <v>-752.91041666666672</v>
      </c>
      <c r="AU335" s="31">
        <f t="shared" ca="1" si="379"/>
        <v>580.30277777777769</v>
      </c>
      <c r="AV335" s="31">
        <f t="shared" ca="1" si="380"/>
        <v>-4570.3041666666659</v>
      </c>
      <c r="AW335" s="31">
        <f t="shared" ca="1" si="381"/>
        <v>53.39583333333335</v>
      </c>
      <c r="AX335" s="31">
        <f t="shared" ca="1" si="382"/>
        <v>1401.9361111111111</v>
      </c>
      <c r="AY335" s="31">
        <f t="shared" ca="1" si="383"/>
        <v>-1132.0805555555555</v>
      </c>
      <c r="AZ335" s="31">
        <f t="shared" ca="1" si="384"/>
        <v>-2177.1819444444441</v>
      </c>
      <c r="BA335" s="31">
        <f t="shared" ca="1" si="385"/>
        <v>644.8125</v>
      </c>
      <c r="BB335" s="31">
        <f t="shared" ca="1" si="386"/>
        <v>-1410.101388888889</v>
      </c>
      <c r="BC335" s="31">
        <f t="shared" ca="1" si="387"/>
        <v>-1800.2902777777781</v>
      </c>
      <c r="BD335" s="11"/>
      <c r="BE335" s="4"/>
      <c r="BF335" s="11">
        <f t="shared" si="388"/>
        <v>14</v>
      </c>
      <c r="BG335" s="11">
        <f t="shared" si="336"/>
        <v>13</v>
      </c>
      <c r="BH335" s="32">
        <f>IF($BF335&gt;$Y$7,"",IF(AND($BF335=$Y$7,$BG335=23),"",Entrées!C363-Entrées!C362))</f>
        <v>-3473.5</v>
      </c>
      <c r="BI335" s="32">
        <f>IF($BF335&gt;$Y$7,"",IF(AND($BF335=$Y$7,$BG335=23),"",Entrées!D363-Entrées!D362))</f>
        <v>-3712.5</v>
      </c>
      <c r="BJ335" s="32">
        <f>IF($BF335&gt;$Y$7,"",IF(AND($BF335=$Y$7,$BG335=23),"",Entrées!E363-Entrées!E362))</f>
        <v>-3675</v>
      </c>
      <c r="BK335" s="32">
        <f>IF($BF335&gt;$Y$7,"",IF(AND($BF335=$Y$7,$BG335=23),"",Entrées!F363-Entrées!F362))</f>
        <v>0</v>
      </c>
      <c r="BL335" s="32">
        <f>IF($BF335&gt;$Y$7,"",IF(AND($BF335=$Y$7,$BG335=23),"",Entrées!G363-Entrées!G362))</f>
        <v>0</v>
      </c>
      <c r="BM335" s="32">
        <f>IF($BF335&gt;$Y$7,"",IF(AND($BF335=$Y$7,$BG335=23),"",Entrées!H363-Entrées!H362))</f>
        <v>11</v>
      </c>
      <c r="BN335" s="32">
        <f>IF($BF335&gt;$Y$7,"",IF(AND($BF335=$Y$7,$BG335=23),"",Entrées!I363-Entrées!I362))</f>
        <v>-2698.5</v>
      </c>
      <c r="BO335" s="32">
        <f>IF($BF335&gt;$Y$7,"",IF(AND($BF335=$Y$7,$BG335=23),"",Entrées!J363-Entrées!J362))</f>
        <v>254</v>
      </c>
      <c r="BP335" s="32">
        <f>IF($BF335&gt;$Y$7,"",IF(AND($BF335=$Y$7,$BG335=23),"",Entrées!K363-Entrées!K362))</f>
        <v>13.5</v>
      </c>
      <c r="BQ335" s="32">
        <f>IF($BF335&gt;$Y$7,"",IF(AND($BF335=$Y$7,$BG335=23),"",Entrées!L363-Entrées!L362))</f>
        <v>-696.5</v>
      </c>
      <c r="BR335" s="32">
        <f>IF($BF335&gt;$Y$7,"",IF(AND($BF335=$Y$7,$BG335=23),"",Entrées!M363-Entrées!M362))</f>
        <v>-1255</v>
      </c>
      <c r="BS335" s="32">
        <f>IF($BF335&gt;$Y$7,"",IF(AND($BF335=$Y$7,$BG335=23),"",Entrées!N363-Entrées!N362))</f>
        <v>-9</v>
      </c>
      <c r="BT335" s="32">
        <f>IF($BF335&gt;$Y$7,"",IF(AND($BF335=$Y$7,$BG335=23),"",Entrées!O363-Entrées!O362))</f>
        <v>907.5</v>
      </c>
      <c r="BU335" s="32">
        <f>IF($BF335&gt;$Y$7,"",IF(AND($BF335=$Y$7,$BG335=23),"",Entrées!P363-Entrées!P362))</f>
        <v>2</v>
      </c>
      <c r="BV335" s="32">
        <f>IF($BF335&gt;$Y$7,"",IF(AND($BF335=$Y$7,$BG335=23),"",Entrées!Q363-Entrées!Q362))</f>
        <v>780</v>
      </c>
      <c r="BW335" s="32">
        <f>IF($BF335&gt;$Y$7,"",IF(AND($BF335=$Y$7,$BG335=23),"",Entrées!R363-Entrées!R362))</f>
        <v>0</v>
      </c>
      <c r="BX335" s="32">
        <f>IF($BF335&gt;$Y$7,"",IF(AND($BF335=$Y$7,$BG335=23),"",Entrées!S363-Entrées!S362))</f>
        <v>53</v>
      </c>
      <c r="BY335" s="32">
        <f>IF($BF335&gt;$Y$7,"",IF(AND($BF335=$Y$7,$BG335=23),"",Entrées!T363-Entrées!T362))</f>
        <v>0</v>
      </c>
      <c r="BZ335" s="32">
        <f>IF($BF335&gt;$Y$7,"",IF(AND($BF335=$Y$7,$BG335=23),"",Entrées!U363-Entrées!U362))</f>
        <v>134</v>
      </c>
      <c r="CA335" s="32">
        <f>IF($BF335&gt;$Y$7,"",IF(AND($BF335=$Y$7,$BG335=23),"",Entrées!V363-Entrées!V362))</f>
        <v>-223</v>
      </c>
      <c r="CB335" s="4"/>
      <c r="CC335" s="4"/>
      <c r="CD335" s="33">
        <f>IF($BF335&lt;=$Y$7,Entrées!J362/CD$2,"")</f>
        <v>0.43763157894736843</v>
      </c>
      <c r="CE335" s="33">
        <f>IF($BF335&lt;=$Y$7,Entrées!K362/CE$2,"")</f>
        <v>0.52773809523809523</v>
      </c>
      <c r="CF335" s="11">
        <f t="shared" si="389"/>
        <v>7600</v>
      </c>
      <c r="CG335" s="11">
        <f t="shared" si="390"/>
        <v>4200</v>
      </c>
      <c r="CH335" s="52">
        <f t="shared" si="391"/>
        <v>0.26950009137426939</v>
      </c>
      <c r="CI335" s="52">
        <f t="shared" si="392"/>
        <v>0.11132787698412699</v>
      </c>
      <c r="CK335" s="11"/>
      <c r="CL335" s="4"/>
      <c r="CO335" s="4"/>
    </row>
    <row r="336" spans="1:93">
      <c r="A336" s="11"/>
      <c r="B336" s="11">
        <f t="shared" si="364"/>
        <v>4200</v>
      </c>
      <c r="C336" s="11">
        <f t="shared" si="368"/>
        <v>9</v>
      </c>
      <c r="D336" s="27">
        <f t="shared" si="365"/>
        <v>29</v>
      </c>
      <c r="E336" s="28">
        <f ca="1">IF($D336&gt;$D$8,"",INDIRECT(ADDRESS(ROW(Entrées!$C$37)+($D336-1)*24+E$11,COLUMN(Entrées!$C$37)+($C336-1),4,TRUE,"Entrées")))</f>
        <v>0</v>
      </c>
      <c r="F336" s="28">
        <f ca="1">IF($D336&gt;$D$8,"",INDIRECT(ADDRESS(ROW(Entrées!$C$37)+($D336-1)*24+F$11,COLUMN(Entrées!$C$37)+($C336-1),4,TRUE,"Entrées")))</f>
        <v>0</v>
      </c>
      <c r="G336" s="28">
        <f ca="1">IF($D336&gt;$D$8,"",INDIRECT(ADDRESS(ROW(Entrées!$C$37)+($D336-1)*24+G$11,COLUMN(Entrées!$C$37)+($C336-1),4,TRUE,"Entrées")))</f>
        <v>0</v>
      </c>
      <c r="H336" s="28">
        <f ca="1">IF($D336&gt;$D$8,"",INDIRECT(ADDRESS(ROW(Entrées!$C$37)+($D336-1)*24+H$11,COLUMN(Entrées!$C$37)+($C336-1),4,TRUE,"Entrées")))</f>
        <v>0</v>
      </c>
      <c r="I336" s="28">
        <f ca="1">IF($D336&gt;$D$8,"",INDIRECT(ADDRESS(ROW(Entrées!$C$37)+($D336-1)*24+I$11,COLUMN(Entrées!$C$37)+($C336-1),4,TRUE,"Entrées")))</f>
        <v>0</v>
      </c>
      <c r="J336" s="28">
        <f ca="1">IF($D336&gt;$D$8,"",INDIRECT(ADDRESS(ROW(Entrées!$C$37)+($D336-1)*24+J$11,COLUMN(Entrées!$C$37)+($C336-1),4,TRUE,"Entrées")))</f>
        <v>0</v>
      </c>
      <c r="K336" s="28">
        <f ca="1">IF($D336&gt;$D$8,"",INDIRECT(ADDRESS(ROW(Entrées!$C$37)+($D336-1)*24+K$11,COLUMN(Entrées!$C$37)+($C336-1),4,TRUE,"Entrées")))</f>
        <v>0</v>
      </c>
      <c r="L336" s="28">
        <f ca="1">IF($D336&gt;$D$8,"",INDIRECT(ADDRESS(ROW(Entrées!$C$37)+($D336-1)*24+L$11,COLUMN(Entrées!$C$37)+($C336-1),4,TRUE,"Entrées")))</f>
        <v>16</v>
      </c>
      <c r="M336" s="28">
        <f ca="1">IF($D336&gt;$D$8,"",INDIRECT(ADDRESS(ROW(Entrées!$C$37)+($D336-1)*24+M$11,COLUMN(Entrées!$C$37)+($C336-1),4,TRUE,"Entrées")))</f>
        <v>157</v>
      </c>
      <c r="N336" s="28">
        <f ca="1">IF($D336&gt;$D$8,"",INDIRECT(ADDRESS(ROW(Entrées!$C$37)+($D336-1)*24+N$11,COLUMN(Entrées!$C$37)+($C336-1),4,TRUE,"Entrées")))</f>
        <v>427</v>
      </c>
      <c r="O336" s="28">
        <f ca="1">IF($D336&gt;$D$8,"",INDIRECT(ADDRESS(ROW(Entrées!$C$37)+($D336-1)*24+O$11,COLUMN(Entrées!$C$37)+($C336-1),4,TRUE,"Entrées")))</f>
        <v>738.5</v>
      </c>
      <c r="P336" s="28">
        <f ca="1">IF($D336&gt;$D$8,"",INDIRECT(ADDRESS(ROW(Entrées!$C$37)+($D336-1)*24+P$11,COLUMN(Entrées!$C$37)+($C336-1),4,TRUE,"Entrées")))</f>
        <v>924</v>
      </c>
      <c r="Q336" s="28">
        <f ca="1">IF($D336&gt;$D$8,"",INDIRECT(ADDRESS(ROW(Entrées!$C$37)+($D336-1)*24+Q$11,COLUMN(Entrées!$C$37)+($C336-1),4,TRUE,"Entrées")))</f>
        <v>1031.5</v>
      </c>
      <c r="R336" s="28">
        <f ca="1">IF($D336&gt;$D$8,"",INDIRECT(ADDRESS(ROW(Entrées!$C$37)+($D336-1)*24+R$11,COLUMN(Entrées!$C$37)+($C336-1),4,TRUE,"Entrées")))</f>
        <v>1052</v>
      </c>
      <c r="S336" s="28">
        <f ca="1">IF($D336&gt;$D$8,"",INDIRECT(ADDRESS(ROW(Entrées!$C$37)+($D336-1)*24+S$11,COLUMN(Entrées!$C$37)+($C336-1),4,TRUE,"Entrées")))</f>
        <v>993.5</v>
      </c>
      <c r="T336" s="28">
        <f ca="1">IF($D336&gt;$D$8,"",INDIRECT(ADDRESS(ROW(Entrées!$C$37)+($D336-1)*24+T$11,COLUMN(Entrées!$C$37)+($C336-1),4,TRUE,"Entrées")))</f>
        <v>918</v>
      </c>
      <c r="U336" s="28">
        <f ca="1">IF($D336&gt;$D$8,"",INDIRECT(ADDRESS(ROW(Entrées!$C$37)+($D336-1)*24+U$11,COLUMN(Entrées!$C$37)+($C336-1),4,TRUE,"Entrées")))</f>
        <v>808</v>
      </c>
      <c r="V336" s="28">
        <f ca="1">IF($D336&gt;$D$8,"",INDIRECT(ADDRESS(ROW(Entrées!$C$37)+($D336-1)*24+V$11,COLUMN(Entrées!$C$37)+($C336-1),4,TRUE,"Entrées")))</f>
        <v>581</v>
      </c>
      <c r="W336" s="28">
        <f ca="1">IF($D336&gt;$D$8,"",INDIRECT(ADDRESS(ROW(Entrées!$C$37)+($D336-1)*24+W$11,COLUMN(Entrées!$C$37)+($C336-1),4,TRUE,"Entrées")))</f>
        <v>332</v>
      </c>
      <c r="X336" s="28">
        <f ca="1">IF($D336&gt;$D$8,"",INDIRECT(ADDRESS(ROW(Entrées!$C$37)+($D336-1)*24+X$11,COLUMN(Entrées!$C$37)+($C336-1),4,TRUE,"Entrées")))</f>
        <v>163</v>
      </c>
      <c r="Y336" s="28">
        <f ca="1">IF($D336&gt;$D$8,"",INDIRECT(ADDRESS(ROW(Entrées!$C$37)+($D336-1)*24+Y$11,COLUMN(Entrées!$C$37)+($C336-1),4,TRUE,"Entrées")))</f>
        <v>39</v>
      </c>
      <c r="Z336" s="28">
        <f ca="1">IF($D336&gt;$D$8,"",INDIRECT(ADDRESS(ROW(Entrées!$C$37)+($D336-1)*24+Z$11,COLUMN(Entrées!$C$37)+($C336-1),4,TRUE,"Entrées")))</f>
        <v>2</v>
      </c>
      <c r="AA336" s="28">
        <f ca="1">IF($D336&gt;$D$8,"",INDIRECT(ADDRESS(ROW(Entrées!$C$37)+($D336-1)*24+AA$11,COLUMN(Entrées!$C$37)+($C336-1),4,TRUE,"Entrées")))</f>
        <v>0</v>
      </c>
      <c r="AB336" s="28">
        <f ca="1">IF($D336&gt;$D$8,"",INDIRECT(ADDRESS(ROW(Entrées!$C$37)+($D336-1)*24+AB$11,COLUMN(Entrées!$C$37)+($C336-1),4,TRUE,"Entrées")))</f>
        <v>0</v>
      </c>
      <c r="AC336" s="11"/>
      <c r="AD336" s="40">
        <f t="shared" ca="1" si="363"/>
        <v>340.9375</v>
      </c>
      <c r="AE336" s="40">
        <f t="shared" ca="1" si="366"/>
        <v>1052</v>
      </c>
      <c r="AF336" s="40">
        <f t="shared" ca="1" si="367"/>
        <v>0</v>
      </c>
      <c r="AG336" s="4"/>
      <c r="AH336" s="11">
        <f>Entrées!A363</f>
        <v>14</v>
      </c>
      <c r="AI336" s="13">
        <f>Entrées!B363</f>
        <v>14</v>
      </c>
      <c r="AJ336" s="31">
        <f t="shared" ca="1" si="393"/>
        <v>55625.834722222207</v>
      </c>
      <c r="AK336" s="31">
        <f t="shared" ca="1" si="369"/>
        <v>55155.277777777781</v>
      </c>
      <c r="AL336" s="31">
        <f t="shared" ca="1" si="370"/>
        <v>55132.569444444431</v>
      </c>
      <c r="AM336" s="31">
        <f t="shared" ca="1" si="371"/>
        <v>439.35972222222233</v>
      </c>
      <c r="AN336" s="31">
        <f t="shared" ca="1" si="372"/>
        <v>2143.2847222222222</v>
      </c>
      <c r="AO336" s="31">
        <f t="shared" ca="1" si="373"/>
        <v>1711.4715277777773</v>
      </c>
      <c r="AP336" s="31">
        <f t="shared" ca="1" si="374"/>
        <v>43686.806944444448</v>
      </c>
      <c r="AQ336" s="31">
        <f t="shared" ca="1" si="375"/>
        <v>2048.2006944444447</v>
      </c>
      <c r="AR336" s="31">
        <f t="shared" ca="1" si="376"/>
        <v>467.57708333333329</v>
      </c>
      <c r="AS336" s="31">
        <f t="shared" ca="1" si="377"/>
        <v>9872.0041666666693</v>
      </c>
      <c r="AT336" s="31">
        <f t="shared" ca="1" si="378"/>
        <v>-752.91041666666672</v>
      </c>
      <c r="AU336" s="31">
        <f t="shared" ca="1" si="379"/>
        <v>580.30277777777769</v>
      </c>
      <c r="AV336" s="31">
        <f t="shared" ca="1" si="380"/>
        <v>-4570.3041666666659</v>
      </c>
      <c r="AW336" s="31">
        <f t="shared" ca="1" si="381"/>
        <v>53.39583333333335</v>
      </c>
      <c r="AX336" s="31">
        <f t="shared" ca="1" si="382"/>
        <v>1401.9361111111111</v>
      </c>
      <c r="AY336" s="31">
        <f t="shared" ca="1" si="383"/>
        <v>-1132.0805555555555</v>
      </c>
      <c r="AZ336" s="31">
        <f t="shared" ca="1" si="384"/>
        <v>-2177.1819444444441</v>
      </c>
      <c r="BA336" s="31">
        <f t="shared" ca="1" si="385"/>
        <v>644.8125</v>
      </c>
      <c r="BB336" s="31">
        <f t="shared" ca="1" si="386"/>
        <v>-1410.101388888889</v>
      </c>
      <c r="BC336" s="31">
        <f t="shared" ca="1" si="387"/>
        <v>-1800.2902777777781</v>
      </c>
      <c r="BD336" s="11"/>
      <c r="BE336" s="4"/>
      <c r="BF336" s="11">
        <f t="shared" si="388"/>
        <v>14</v>
      </c>
      <c r="BG336" s="11">
        <f t="shared" si="336"/>
        <v>14</v>
      </c>
      <c r="BH336" s="32">
        <f>IF($BF336&gt;$Y$7,"",IF(AND($BF336=$Y$7,$BG336=23),"",Entrées!C364-Entrées!C363))</f>
        <v>-2584.5</v>
      </c>
      <c r="BI336" s="32">
        <f>IF($BF336&gt;$Y$7,"",IF(AND($BF336=$Y$7,$BG336=23),"",Entrées!D364-Entrées!D363))</f>
        <v>-3000</v>
      </c>
      <c r="BJ336" s="32">
        <f>IF($BF336&gt;$Y$7,"",IF(AND($BF336=$Y$7,$BG336=23),"",Entrées!E364-Entrées!E363))</f>
        <v>-3062.5</v>
      </c>
      <c r="BK336" s="32">
        <f>IF($BF336&gt;$Y$7,"",IF(AND($BF336=$Y$7,$BG336=23),"",Entrées!F364-Entrées!F363))</f>
        <v>0.5</v>
      </c>
      <c r="BL336" s="32">
        <f>IF($BF336&gt;$Y$7,"",IF(AND($BF336=$Y$7,$BG336=23),"",Entrées!G364-Entrées!G363))</f>
        <v>0</v>
      </c>
      <c r="BM336" s="32">
        <f>IF($BF336&gt;$Y$7,"",IF(AND($BF336=$Y$7,$BG336=23),"",Entrées!H364-Entrées!H363))</f>
        <v>5.5</v>
      </c>
      <c r="BN336" s="32">
        <f>IF($BF336&gt;$Y$7,"",IF(AND($BF336=$Y$7,$BG336=23),"",Entrées!I364-Entrées!I363))</f>
        <v>-2084.5</v>
      </c>
      <c r="BO336" s="32">
        <f>IF($BF336&gt;$Y$7,"",IF(AND($BF336=$Y$7,$BG336=23),"",Entrées!J364-Entrées!J363))</f>
        <v>-78.5</v>
      </c>
      <c r="BP336" s="32">
        <f>IF($BF336&gt;$Y$7,"",IF(AND($BF336=$Y$7,$BG336=23),"",Entrées!K364-Entrées!K363))</f>
        <v>-95</v>
      </c>
      <c r="BQ336" s="32">
        <f>IF($BF336&gt;$Y$7,"",IF(AND($BF336=$Y$7,$BG336=23),"",Entrées!L364-Entrées!L363))</f>
        <v>-133.5</v>
      </c>
      <c r="BR336" s="32">
        <f>IF($BF336&gt;$Y$7,"",IF(AND($BF336=$Y$7,$BG336=23),"",Entrées!M364-Entrées!M363))</f>
        <v>3.5</v>
      </c>
      <c r="BS336" s="32">
        <f>IF($BF336&gt;$Y$7,"",IF(AND($BF336=$Y$7,$BG336=23),"",Entrées!N364-Entrées!N363))</f>
        <v>-4.5</v>
      </c>
      <c r="BT336" s="32">
        <f>IF($BF336&gt;$Y$7,"",IF(AND($BF336=$Y$7,$BG336=23),"",Entrées!O364-Entrées!O363))</f>
        <v>-197.5</v>
      </c>
      <c r="BU336" s="32">
        <f>IF($BF336&gt;$Y$7,"",IF(AND($BF336=$Y$7,$BG336=23),"",Entrées!P364-Entrées!P363))</f>
        <v>1.5</v>
      </c>
      <c r="BV336" s="32">
        <f>IF($BF336&gt;$Y$7,"",IF(AND($BF336=$Y$7,$BG336=23),"",Entrées!Q364-Entrées!Q363))</f>
        <v>-579</v>
      </c>
      <c r="BW336" s="32">
        <f>IF($BF336&gt;$Y$7,"",IF(AND($BF336=$Y$7,$BG336=23),"",Entrées!R364-Entrées!R363))</f>
        <v>0</v>
      </c>
      <c r="BX336" s="32">
        <f>IF($BF336&gt;$Y$7,"",IF(AND($BF336=$Y$7,$BG336=23),"",Entrées!S364-Entrées!S363))</f>
        <v>160</v>
      </c>
      <c r="BY336" s="32">
        <f>IF($BF336&gt;$Y$7,"",IF(AND($BF336=$Y$7,$BG336=23),"",Entrées!T364-Entrées!T363))</f>
        <v>0</v>
      </c>
      <c r="BZ336" s="32">
        <f>IF($BF336&gt;$Y$7,"",IF(AND($BF336=$Y$7,$BG336=23),"",Entrées!U364-Entrées!U363))</f>
        <v>-87</v>
      </c>
      <c r="CA336" s="32">
        <f>IF($BF336&gt;$Y$7,"",IF(AND($BF336=$Y$7,$BG336=23),"",Entrées!V364-Entrées!V363))</f>
        <v>-260</v>
      </c>
      <c r="CB336" s="4"/>
      <c r="CC336" s="4"/>
      <c r="CD336" s="33">
        <f>IF($BF336&lt;=$Y$7,Entrées!J363/CD$2,"")</f>
        <v>0.47105263157894739</v>
      </c>
      <c r="CE336" s="33">
        <f>IF($BF336&lt;=$Y$7,Entrées!K363/CE$2,"")</f>
        <v>0.53095238095238095</v>
      </c>
      <c r="CF336" s="11">
        <f t="shared" si="389"/>
        <v>7600</v>
      </c>
      <c r="CG336" s="11">
        <f t="shared" si="390"/>
        <v>4200</v>
      </c>
      <c r="CH336" s="52">
        <f t="shared" si="391"/>
        <v>0.26950009137426939</v>
      </c>
      <c r="CI336" s="52">
        <f t="shared" si="392"/>
        <v>0.11132787698412699</v>
      </c>
      <c r="CK336" s="11"/>
      <c r="CL336" s="4"/>
      <c r="CO336" s="4"/>
    </row>
    <row r="337" spans="1:93">
      <c r="A337" s="11"/>
      <c r="B337" s="11">
        <f t="shared" si="364"/>
        <v>4200</v>
      </c>
      <c r="C337" s="11">
        <f t="shared" si="368"/>
        <v>9</v>
      </c>
      <c r="D337" s="27">
        <f t="shared" si="365"/>
        <v>30</v>
      </c>
      <c r="E337" s="28">
        <f ca="1">IF($D337&gt;$D$8,"",INDIRECT(ADDRESS(ROW(Entrées!$C$37)+($D337-1)*24+E$11,COLUMN(Entrées!$C$37)+($C337-1),4,TRUE,"Entrées")))</f>
        <v>0</v>
      </c>
      <c r="F337" s="28">
        <f ca="1">IF($D337&gt;$D$8,"",INDIRECT(ADDRESS(ROW(Entrées!$C$37)+($D337-1)*24+F$11,COLUMN(Entrées!$C$37)+($C337-1),4,TRUE,"Entrées")))</f>
        <v>0</v>
      </c>
      <c r="G337" s="28">
        <f ca="1">IF($D337&gt;$D$8,"",INDIRECT(ADDRESS(ROW(Entrées!$C$37)+($D337-1)*24+G$11,COLUMN(Entrées!$C$37)+($C337-1),4,TRUE,"Entrées")))</f>
        <v>0</v>
      </c>
      <c r="H337" s="28">
        <f ca="1">IF($D337&gt;$D$8,"",INDIRECT(ADDRESS(ROW(Entrées!$C$37)+($D337-1)*24+H$11,COLUMN(Entrées!$C$37)+($C337-1),4,TRUE,"Entrées")))</f>
        <v>0</v>
      </c>
      <c r="I337" s="28">
        <f ca="1">IF($D337&gt;$D$8,"",INDIRECT(ADDRESS(ROW(Entrées!$C$37)+($D337-1)*24+I$11,COLUMN(Entrées!$C$37)+($C337-1),4,TRUE,"Entrées")))</f>
        <v>0</v>
      </c>
      <c r="J337" s="28">
        <f ca="1">IF($D337&gt;$D$8,"",INDIRECT(ADDRESS(ROW(Entrées!$C$37)+($D337-1)*24+J$11,COLUMN(Entrées!$C$37)+($C337-1),4,TRUE,"Entrées")))</f>
        <v>0</v>
      </c>
      <c r="K337" s="28">
        <f ca="1">IF($D337&gt;$D$8,"",INDIRECT(ADDRESS(ROW(Entrées!$C$37)+($D337-1)*24+K$11,COLUMN(Entrées!$C$37)+($C337-1),4,TRUE,"Entrées")))</f>
        <v>0</v>
      </c>
      <c r="L337" s="28">
        <f ca="1">IF($D337&gt;$D$8,"",INDIRECT(ADDRESS(ROW(Entrées!$C$37)+($D337-1)*24+L$11,COLUMN(Entrées!$C$37)+($C337-1),4,TRUE,"Entrées")))</f>
        <v>10</v>
      </c>
      <c r="M337" s="28">
        <f ca="1">IF($D337&gt;$D$8,"",INDIRECT(ADDRESS(ROW(Entrées!$C$37)+($D337-1)*24+M$11,COLUMN(Entrées!$C$37)+($C337-1),4,TRUE,"Entrées")))</f>
        <v>99</v>
      </c>
      <c r="N337" s="28">
        <f ca="1">IF($D337&gt;$D$8,"",INDIRECT(ADDRESS(ROW(Entrées!$C$37)+($D337-1)*24+N$11,COLUMN(Entrées!$C$37)+($C337-1),4,TRUE,"Entrées")))</f>
        <v>243.5</v>
      </c>
      <c r="O337" s="28">
        <f ca="1">IF($D337&gt;$D$8,"",INDIRECT(ADDRESS(ROW(Entrées!$C$37)+($D337-1)*24+O$11,COLUMN(Entrées!$C$37)+($C337-1),4,TRUE,"Entrées")))</f>
        <v>451.5</v>
      </c>
      <c r="P337" s="28">
        <f ca="1">IF($D337&gt;$D$8,"",INDIRECT(ADDRESS(ROW(Entrées!$C$37)+($D337-1)*24+P$11,COLUMN(Entrées!$C$37)+($C337-1),4,TRUE,"Entrées")))</f>
        <v>682</v>
      </c>
      <c r="Q337" s="28">
        <f ca="1">IF($D337&gt;$D$8,"",INDIRECT(ADDRESS(ROW(Entrées!$C$37)+($D337-1)*24+Q$11,COLUMN(Entrées!$C$37)+($C337-1),4,TRUE,"Entrées")))</f>
        <v>874.5</v>
      </c>
      <c r="R337" s="28">
        <f ca="1">IF($D337&gt;$D$8,"",INDIRECT(ADDRESS(ROW(Entrées!$C$37)+($D337-1)*24+R$11,COLUMN(Entrées!$C$37)+($C337-1),4,TRUE,"Entrées")))</f>
        <v>910.5</v>
      </c>
      <c r="S337" s="28">
        <f ca="1">IF($D337&gt;$D$8,"",INDIRECT(ADDRESS(ROW(Entrées!$C$37)+($D337-1)*24+S$11,COLUMN(Entrées!$C$37)+($C337-1),4,TRUE,"Entrées")))</f>
        <v>938.5</v>
      </c>
      <c r="T337" s="28">
        <f ca="1">IF($D337&gt;$D$8,"",INDIRECT(ADDRESS(ROW(Entrées!$C$37)+($D337-1)*24+T$11,COLUMN(Entrées!$C$37)+($C337-1),4,TRUE,"Entrées")))</f>
        <v>889</v>
      </c>
      <c r="U337" s="28">
        <f ca="1">IF($D337&gt;$D$8,"",INDIRECT(ADDRESS(ROW(Entrées!$C$37)+($D337-1)*24+U$11,COLUMN(Entrées!$C$37)+($C337-1),4,TRUE,"Entrées")))</f>
        <v>798.5</v>
      </c>
      <c r="V337" s="28">
        <f ca="1">IF($D337&gt;$D$8,"",INDIRECT(ADDRESS(ROW(Entrées!$C$37)+($D337-1)*24+V$11,COLUMN(Entrées!$C$37)+($C337-1),4,TRUE,"Entrées")))</f>
        <v>637</v>
      </c>
      <c r="W337" s="28">
        <f ca="1">IF($D337&gt;$D$8,"",INDIRECT(ADDRESS(ROW(Entrées!$C$37)+($D337-1)*24+W$11,COLUMN(Entrées!$C$37)+($C337-1),4,TRUE,"Entrées")))</f>
        <v>435.5</v>
      </c>
      <c r="X337" s="28">
        <f ca="1">IF($D337&gt;$D$8,"",INDIRECT(ADDRESS(ROW(Entrées!$C$37)+($D337-1)*24+X$11,COLUMN(Entrées!$C$37)+($C337-1),4,TRUE,"Entrées")))</f>
        <v>202.5</v>
      </c>
      <c r="Y337" s="28">
        <f ca="1">IF($D337&gt;$D$8,"",INDIRECT(ADDRESS(ROW(Entrées!$C$37)+($D337-1)*24+Y$11,COLUMN(Entrées!$C$37)+($C337-1),4,TRUE,"Entrées")))</f>
        <v>44</v>
      </c>
      <c r="Z337" s="28">
        <f ca="1">IF($D337&gt;$D$8,"",INDIRECT(ADDRESS(ROW(Entrées!$C$37)+($D337-1)*24+Z$11,COLUMN(Entrées!$C$37)+($C337-1),4,TRUE,"Entrées")))</f>
        <v>1.5</v>
      </c>
      <c r="AA337" s="28">
        <f ca="1">IF($D337&gt;$D$8,"",INDIRECT(ADDRESS(ROW(Entrées!$C$37)+($D337-1)*24+AA$11,COLUMN(Entrées!$C$37)+($C337-1),4,TRUE,"Entrées")))</f>
        <v>0</v>
      </c>
      <c r="AB337" s="28">
        <f ca="1">IF($D337&gt;$D$8,"",INDIRECT(ADDRESS(ROW(Entrées!$C$37)+($D337-1)*24+AB$11,COLUMN(Entrées!$C$37)+($C337-1),4,TRUE,"Entrées")))</f>
        <v>0</v>
      </c>
      <c r="AC337" s="11"/>
      <c r="AD337" s="40">
        <f t="shared" ca="1" si="363"/>
        <v>300.72916666666669</v>
      </c>
      <c r="AE337" s="40">
        <f t="shared" ca="1" si="366"/>
        <v>938.5</v>
      </c>
      <c r="AF337" s="40">
        <f t="shared" ca="1" si="367"/>
        <v>0</v>
      </c>
      <c r="AG337" s="4"/>
      <c r="AH337" s="11">
        <f>Entrées!A364</f>
        <v>14</v>
      </c>
      <c r="AI337" s="13">
        <f>Entrées!B364</f>
        <v>15</v>
      </c>
      <c r="AJ337" s="31">
        <f t="shared" ca="1" si="393"/>
        <v>55625.834722222207</v>
      </c>
      <c r="AK337" s="31">
        <f t="shared" ca="1" si="369"/>
        <v>55155.277777777781</v>
      </c>
      <c r="AL337" s="31">
        <f t="shared" ca="1" si="370"/>
        <v>55132.569444444431</v>
      </c>
      <c r="AM337" s="31">
        <f t="shared" ca="1" si="371"/>
        <v>439.35972222222233</v>
      </c>
      <c r="AN337" s="31">
        <f t="shared" ca="1" si="372"/>
        <v>2143.2847222222222</v>
      </c>
      <c r="AO337" s="31">
        <f t="shared" ca="1" si="373"/>
        <v>1711.4715277777773</v>
      </c>
      <c r="AP337" s="31">
        <f t="shared" ca="1" si="374"/>
        <v>43686.806944444448</v>
      </c>
      <c r="AQ337" s="31">
        <f t="shared" ca="1" si="375"/>
        <v>2048.2006944444447</v>
      </c>
      <c r="AR337" s="31">
        <f t="shared" ca="1" si="376"/>
        <v>467.57708333333329</v>
      </c>
      <c r="AS337" s="31">
        <f t="shared" ca="1" si="377"/>
        <v>9872.0041666666693</v>
      </c>
      <c r="AT337" s="31">
        <f t="shared" ca="1" si="378"/>
        <v>-752.91041666666672</v>
      </c>
      <c r="AU337" s="31">
        <f t="shared" ca="1" si="379"/>
        <v>580.30277777777769</v>
      </c>
      <c r="AV337" s="31">
        <f t="shared" ca="1" si="380"/>
        <v>-4570.3041666666659</v>
      </c>
      <c r="AW337" s="31">
        <f t="shared" ca="1" si="381"/>
        <v>53.39583333333335</v>
      </c>
      <c r="AX337" s="31">
        <f t="shared" ca="1" si="382"/>
        <v>1401.9361111111111</v>
      </c>
      <c r="AY337" s="31">
        <f t="shared" ca="1" si="383"/>
        <v>-1132.0805555555555</v>
      </c>
      <c r="AZ337" s="31">
        <f t="shared" ca="1" si="384"/>
        <v>-2177.1819444444441</v>
      </c>
      <c r="BA337" s="31">
        <f t="shared" ca="1" si="385"/>
        <v>644.8125</v>
      </c>
      <c r="BB337" s="31">
        <f t="shared" ca="1" si="386"/>
        <v>-1410.101388888889</v>
      </c>
      <c r="BC337" s="31">
        <f t="shared" ca="1" si="387"/>
        <v>-1800.2902777777781</v>
      </c>
      <c r="BD337" s="11"/>
      <c r="BE337" s="4"/>
      <c r="BF337" s="11">
        <f t="shared" si="388"/>
        <v>14</v>
      </c>
      <c r="BG337" s="11">
        <f t="shared" si="336"/>
        <v>15</v>
      </c>
      <c r="BH337" s="32">
        <f>IF($BF337&gt;$Y$7,"",IF(AND($BF337=$Y$7,$BG337=23),"",Entrées!C365-Entrées!C364))</f>
        <v>-1663.5</v>
      </c>
      <c r="BI337" s="32">
        <f>IF($BF337&gt;$Y$7,"",IF(AND($BF337=$Y$7,$BG337=23),"",Entrées!D365-Entrées!D364))</f>
        <v>-1812.5</v>
      </c>
      <c r="BJ337" s="32">
        <f>IF($BF337&gt;$Y$7,"",IF(AND($BF337=$Y$7,$BG337=23),"",Entrées!E365-Entrées!E364))</f>
        <v>-1850</v>
      </c>
      <c r="BK337" s="32">
        <f>IF($BF337&gt;$Y$7,"",IF(AND($BF337=$Y$7,$BG337=23),"",Entrées!F365-Entrées!F364))</f>
        <v>0</v>
      </c>
      <c r="BL337" s="32">
        <f>IF($BF337&gt;$Y$7,"",IF(AND($BF337=$Y$7,$BG337=23),"",Entrées!G365-Entrées!G364))</f>
        <v>0</v>
      </c>
      <c r="BM337" s="32">
        <f>IF($BF337&gt;$Y$7,"",IF(AND($BF337=$Y$7,$BG337=23),"",Entrées!H365-Entrées!H364))</f>
        <v>9</v>
      </c>
      <c r="BN337" s="32">
        <f>IF($BF337&gt;$Y$7,"",IF(AND($BF337=$Y$7,$BG337=23),"",Entrées!I365-Entrées!I364))</f>
        <v>-540.5</v>
      </c>
      <c r="BO337" s="32">
        <f>IF($BF337&gt;$Y$7,"",IF(AND($BF337=$Y$7,$BG337=23),"",Entrées!J365-Entrées!J364))</f>
        <v>-221.5</v>
      </c>
      <c r="BP337" s="32">
        <f>IF($BF337&gt;$Y$7,"",IF(AND($BF337=$Y$7,$BG337=23),"",Entrées!K365-Entrées!K364))</f>
        <v>-230.5</v>
      </c>
      <c r="BQ337" s="32">
        <f>IF($BF337&gt;$Y$7,"",IF(AND($BF337=$Y$7,$BG337=23),"",Entrées!L365-Entrées!L364))</f>
        <v>57.5</v>
      </c>
      <c r="BR337" s="32">
        <f>IF($BF337&gt;$Y$7,"",IF(AND($BF337=$Y$7,$BG337=23),"",Entrées!M365-Entrées!M364))</f>
        <v>-11.5</v>
      </c>
      <c r="BS337" s="32">
        <f>IF($BF337&gt;$Y$7,"",IF(AND($BF337=$Y$7,$BG337=23),"",Entrées!N365-Entrées!N364))</f>
        <v>-5.5</v>
      </c>
      <c r="BT337" s="32">
        <f>IF($BF337&gt;$Y$7,"",IF(AND($BF337=$Y$7,$BG337=23),"",Entrées!O365-Entrées!O364))</f>
        <v>-720.5</v>
      </c>
      <c r="BU337" s="32">
        <f>IF($BF337&gt;$Y$7,"",IF(AND($BF337=$Y$7,$BG337=23),"",Entrées!P365-Entrées!P364))</f>
        <v>0</v>
      </c>
      <c r="BV337" s="32">
        <f>IF($BF337&gt;$Y$7,"",IF(AND($BF337=$Y$7,$BG337=23),"",Entrées!Q365-Entrées!Q364))</f>
        <v>-394</v>
      </c>
      <c r="BW337" s="32">
        <f>IF($BF337&gt;$Y$7,"",IF(AND($BF337=$Y$7,$BG337=23),"",Entrées!R365-Entrées!R364))</f>
        <v>0</v>
      </c>
      <c r="BX337" s="32">
        <f>IF($BF337&gt;$Y$7,"",IF(AND($BF337=$Y$7,$BG337=23),"",Entrées!S365-Entrées!S364))</f>
        <v>-150</v>
      </c>
      <c r="BY337" s="32">
        <f>IF($BF337&gt;$Y$7,"",IF(AND($BF337=$Y$7,$BG337=23),"",Entrées!T365-Entrées!T364))</f>
        <v>0</v>
      </c>
      <c r="BZ337" s="32">
        <f>IF($BF337&gt;$Y$7,"",IF(AND($BF337=$Y$7,$BG337=23),"",Entrées!U365-Entrées!U364))</f>
        <v>-75</v>
      </c>
      <c r="CA337" s="32">
        <f>IF($BF337&gt;$Y$7,"",IF(AND($BF337=$Y$7,$BG337=23),"",Entrées!V365-Entrées!V364))</f>
        <v>-25</v>
      </c>
      <c r="CB337" s="4"/>
      <c r="CC337" s="4"/>
      <c r="CD337" s="33">
        <f>IF($BF337&lt;=$Y$7,Entrées!J364/CD$2,"")</f>
        <v>0.46072368421052634</v>
      </c>
      <c r="CE337" s="33">
        <f>IF($BF337&lt;=$Y$7,Entrées!K364/CE$2,"")</f>
        <v>0.5083333333333333</v>
      </c>
      <c r="CF337" s="11">
        <f t="shared" si="389"/>
        <v>7600</v>
      </c>
      <c r="CG337" s="11">
        <f t="shared" si="390"/>
        <v>4200</v>
      </c>
      <c r="CH337" s="52">
        <f t="shared" si="391"/>
        <v>0.26950009137426939</v>
      </c>
      <c r="CI337" s="52">
        <f t="shared" si="392"/>
        <v>0.11132787698412699</v>
      </c>
      <c r="CK337" s="11"/>
      <c r="CL337" s="4"/>
      <c r="CO337" s="4"/>
    </row>
    <row r="338" spans="1:93">
      <c r="A338" s="11"/>
      <c r="B338" s="11">
        <f t="shared" si="364"/>
        <v>4200</v>
      </c>
      <c r="C338" s="11">
        <f t="shared" si="368"/>
        <v>9</v>
      </c>
      <c r="D338" s="27">
        <f t="shared" si="365"/>
        <v>31</v>
      </c>
      <c r="E338" s="28" t="str">
        <f ca="1">IF($D338&gt;$D$8,"",INDIRECT(ADDRESS(ROW(Entrées!$C$37)+($D338-1)*24+E$11,COLUMN(Entrées!$C$37)+($C338-1),4,TRUE,"Entrées")))</f>
        <v/>
      </c>
      <c r="F338" s="28" t="str">
        <f ca="1">IF($D338&gt;$D$8,"",INDIRECT(ADDRESS(ROW(Entrées!$C$37)+($D338-1)*24+F$11,COLUMN(Entrées!$C$37)+($C338-1),4,TRUE,"Entrées")))</f>
        <v/>
      </c>
      <c r="G338" s="28" t="str">
        <f ca="1">IF($D338&gt;$D$8,"",INDIRECT(ADDRESS(ROW(Entrées!$C$37)+($D338-1)*24+G$11,COLUMN(Entrées!$C$37)+($C338-1),4,TRUE,"Entrées")))</f>
        <v/>
      </c>
      <c r="H338" s="28" t="str">
        <f ca="1">IF($D338&gt;$D$8,"",INDIRECT(ADDRESS(ROW(Entrées!$C$37)+($D338-1)*24+H$11,COLUMN(Entrées!$C$37)+($C338-1),4,TRUE,"Entrées")))</f>
        <v/>
      </c>
      <c r="I338" s="28" t="str">
        <f ca="1">IF($D338&gt;$D$8,"",INDIRECT(ADDRESS(ROW(Entrées!$C$37)+($D338-1)*24+I$11,COLUMN(Entrées!$C$37)+($C338-1),4,TRUE,"Entrées")))</f>
        <v/>
      </c>
      <c r="J338" s="28" t="str">
        <f ca="1">IF($D338&gt;$D$8,"",INDIRECT(ADDRESS(ROW(Entrées!$C$37)+($D338-1)*24+J$11,COLUMN(Entrées!$C$37)+($C338-1),4,TRUE,"Entrées")))</f>
        <v/>
      </c>
      <c r="K338" s="28" t="str">
        <f ca="1">IF($D338&gt;$D$8,"",INDIRECT(ADDRESS(ROW(Entrées!$C$37)+($D338-1)*24+K$11,COLUMN(Entrées!$C$37)+($C338-1),4,TRUE,"Entrées")))</f>
        <v/>
      </c>
      <c r="L338" s="28" t="str">
        <f ca="1">IF($D338&gt;$D$8,"",INDIRECT(ADDRESS(ROW(Entrées!$C$37)+($D338-1)*24+L$11,COLUMN(Entrées!$C$37)+($C338-1),4,TRUE,"Entrées")))</f>
        <v/>
      </c>
      <c r="M338" s="28" t="str">
        <f ca="1">IF($D338&gt;$D$8,"",INDIRECT(ADDRESS(ROW(Entrées!$C$37)+($D338-1)*24+M$11,COLUMN(Entrées!$C$37)+($C338-1),4,TRUE,"Entrées")))</f>
        <v/>
      </c>
      <c r="N338" s="28" t="str">
        <f ca="1">IF($D338&gt;$D$8,"",INDIRECT(ADDRESS(ROW(Entrées!$C$37)+($D338-1)*24+N$11,COLUMN(Entrées!$C$37)+($C338-1),4,TRUE,"Entrées")))</f>
        <v/>
      </c>
      <c r="O338" s="28" t="str">
        <f ca="1">IF($D338&gt;$D$8,"",INDIRECT(ADDRESS(ROW(Entrées!$C$37)+($D338-1)*24+O$11,COLUMN(Entrées!$C$37)+($C338-1),4,TRUE,"Entrées")))</f>
        <v/>
      </c>
      <c r="P338" s="28" t="str">
        <f ca="1">IF($D338&gt;$D$8,"",INDIRECT(ADDRESS(ROW(Entrées!$C$37)+($D338-1)*24+P$11,COLUMN(Entrées!$C$37)+($C338-1),4,TRUE,"Entrées")))</f>
        <v/>
      </c>
      <c r="Q338" s="28" t="str">
        <f ca="1">IF($D338&gt;$D$8,"",INDIRECT(ADDRESS(ROW(Entrées!$C$37)+($D338-1)*24+Q$11,COLUMN(Entrées!$C$37)+($C338-1),4,TRUE,"Entrées")))</f>
        <v/>
      </c>
      <c r="R338" s="28" t="str">
        <f ca="1">IF($D338&gt;$D$8,"",INDIRECT(ADDRESS(ROW(Entrées!$C$37)+($D338-1)*24+R$11,COLUMN(Entrées!$C$37)+($C338-1),4,TRUE,"Entrées")))</f>
        <v/>
      </c>
      <c r="S338" s="28" t="str">
        <f ca="1">IF($D338&gt;$D$8,"",INDIRECT(ADDRESS(ROW(Entrées!$C$37)+($D338-1)*24+S$11,COLUMN(Entrées!$C$37)+($C338-1),4,TRUE,"Entrées")))</f>
        <v/>
      </c>
      <c r="T338" s="28" t="str">
        <f ca="1">IF($D338&gt;$D$8,"",INDIRECT(ADDRESS(ROW(Entrées!$C$37)+($D338-1)*24+T$11,COLUMN(Entrées!$C$37)+($C338-1),4,TRUE,"Entrées")))</f>
        <v/>
      </c>
      <c r="U338" s="28" t="str">
        <f ca="1">IF($D338&gt;$D$8,"",INDIRECT(ADDRESS(ROW(Entrées!$C$37)+($D338-1)*24+U$11,COLUMN(Entrées!$C$37)+($C338-1),4,TRUE,"Entrées")))</f>
        <v/>
      </c>
      <c r="V338" s="28" t="str">
        <f ca="1">IF($D338&gt;$D$8,"",INDIRECT(ADDRESS(ROW(Entrées!$C$37)+($D338-1)*24+V$11,COLUMN(Entrées!$C$37)+($C338-1),4,TRUE,"Entrées")))</f>
        <v/>
      </c>
      <c r="W338" s="28" t="str">
        <f ca="1">IF($D338&gt;$D$8,"",INDIRECT(ADDRESS(ROW(Entrées!$C$37)+($D338-1)*24+W$11,COLUMN(Entrées!$C$37)+($C338-1),4,TRUE,"Entrées")))</f>
        <v/>
      </c>
      <c r="X338" s="28" t="str">
        <f ca="1">IF($D338&gt;$D$8,"",INDIRECT(ADDRESS(ROW(Entrées!$C$37)+($D338-1)*24+X$11,COLUMN(Entrées!$C$37)+($C338-1),4,TRUE,"Entrées")))</f>
        <v/>
      </c>
      <c r="Y338" s="28" t="str">
        <f ca="1">IF($D338&gt;$D$8,"",INDIRECT(ADDRESS(ROW(Entrées!$C$37)+($D338-1)*24+Y$11,COLUMN(Entrées!$C$37)+($C338-1),4,TRUE,"Entrées")))</f>
        <v/>
      </c>
      <c r="Z338" s="28" t="str">
        <f ca="1">IF($D338&gt;$D$8,"",INDIRECT(ADDRESS(ROW(Entrées!$C$37)+($D338-1)*24+Z$11,COLUMN(Entrées!$C$37)+($C338-1),4,TRUE,"Entrées")))</f>
        <v/>
      </c>
      <c r="AA338" s="28" t="str">
        <f ca="1">IF($D338&gt;$D$8,"",INDIRECT(ADDRESS(ROW(Entrées!$C$37)+($D338-1)*24+AA$11,COLUMN(Entrées!$C$37)+($C338-1),4,TRUE,"Entrées")))</f>
        <v/>
      </c>
      <c r="AB338" s="28" t="str">
        <f ca="1">IF($D338&gt;$D$8,"",INDIRECT(ADDRESS(ROW(Entrées!$C$37)+($D338-1)*24+AB$11,COLUMN(Entrées!$C$37)+($C338-1),4,TRUE,"Entrées")))</f>
        <v/>
      </c>
      <c r="AC338" s="11"/>
      <c r="AD338" s="40">
        <f t="shared" ca="1" si="363"/>
        <v>0</v>
      </c>
      <c r="AE338" s="40">
        <f t="shared" ca="1" si="366"/>
        <v>0</v>
      </c>
      <c r="AF338" s="40">
        <f t="shared" ca="1" si="367"/>
        <v>0</v>
      </c>
      <c r="AG338" s="4"/>
      <c r="AH338" s="11">
        <f>Entrées!A365</f>
        <v>14</v>
      </c>
      <c r="AI338" s="13">
        <f>Entrées!B365</f>
        <v>16</v>
      </c>
      <c r="AJ338" s="31">
        <f t="shared" ca="1" si="393"/>
        <v>55625.834722222207</v>
      </c>
      <c r="AK338" s="31">
        <f t="shared" ca="1" si="369"/>
        <v>55155.277777777781</v>
      </c>
      <c r="AL338" s="31">
        <f t="shared" ca="1" si="370"/>
        <v>55132.569444444431</v>
      </c>
      <c r="AM338" s="31">
        <f t="shared" ca="1" si="371"/>
        <v>439.35972222222233</v>
      </c>
      <c r="AN338" s="31">
        <f t="shared" ca="1" si="372"/>
        <v>2143.2847222222222</v>
      </c>
      <c r="AO338" s="31">
        <f t="shared" ca="1" si="373"/>
        <v>1711.4715277777773</v>
      </c>
      <c r="AP338" s="31">
        <f t="shared" ca="1" si="374"/>
        <v>43686.806944444448</v>
      </c>
      <c r="AQ338" s="31">
        <f t="shared" ca="1" si="375"/>
        <v>2048.2006944444447</v>
      </c>
      <c r="AR338" s="31">
        <f t="shared" ca="1" si="376"/>
        <v>467.57708333333329</v>
      </c>
      <c r="AS338" s="31">
        <f t="shared" ca="1" si="377"/>
        <v>9872.0041666666693</v>
      </c>
      <c r="AT338" s="31">
        <f t="shared" ca="1" si="378"/>
        <v>-752.91041666666672</v>
      </c>
      <c r="AU338" s="31">
        <f t="shared" ca="1" si="379"/>
        <v>580.30277777777769</v>
      </c>
      <c r="AV338" s="31">
        <f t="shared" ca="1" si="380"/>
        <v>-4570.3041666666659</v>
      </c>
      <c r="AW338" s="31">
        <f t="shared" ca="1" si="381"/>
        <v>53.39583333333335</v>
      </c>
      <c r="AX338" s="31">
        <f t="shared" ca="1" si="382"/>
        <v>1401.9361111111111</v>
      </c>
      <c r="AY338" s="31">
        <f t="shared" ca="1" si="383"/>
        <v>-1132.0805555555555</v>
      </c>
      <c r="AZ338" s="31">
        <f t="shared" ca="1" si="384"/>
        <v>-2177.1819444444441</v>
      </c>
      <c r="BA338" s="31">
        <f t="shared" ca="1" si="385"/>
        <v>644.8125</v>
      </c>
      <c r="BB338" s="31">
        <f t="shared" ca="1" si="386"/>
        <v>-1410.101388888889</v>
      </c>
      <c r="BC338" s="31">
        <f t="shared" ca="1" si="387"/>
        <v>-1800.2902777777781</v>
      </c>
      <c r="BD338" s="11"/>
      <c r="BE338" s="4"/>
      <c r="BF338" s="11">
        <f t="shared" si="388"/>
        <v>14</v>
      </c>
      <c r="BG338" s="11">
        <f t="shared" si="336"/>
        <v>16</v>
      </c>
      <c r="BH338" s="32">
        <f>IF($BF338&gt;$Y$7,"",IF(AND($BF338=$Y$7,$BG338=23),"",Entrées!C366-Entrées!C365))</f>
        <v>-917</v>
      </c>
      <c r="BI338" s="32">
        <f>IF($BF338&gt;$Y$7,"",IF(AND($BF338=$Y$7,$BG338=23),"",Entrées!D366-Entrées!D365))</f>
        <v>-300</v>
      </c>
      <c r="BJ338" s="32">
        <f>IF($BF338&gt;$Y$7,"",IF(AND($BF338=$Y$7,$BG338=23),"",Entrées!E366-Entrées!E365))</f>
        <v>-362.5</v>
      </c>
      <c r="BK338" s="32">
        <f>IF($BF338&gt;$Y$7,"",IF(AND($BF338=$Y$7,$BG338=23),"",Entrées!F366-Entrées!F365))</f>
        <v>0.5</v>
      </c>
      <c r="BL338" s="32">
        <f>IF($BF338&gt;$Y$7,"",IF(AND($BF338=$Y$7,$BG338=23),"",Entrées!G366-Entrées!G365))</f>
        <v>0</v>
      </c>
      <c r="BM338" s="32">
        <f>IF($BF338&gt;$Y$7,"",IF(AND($BF338=$Y$7,$BG338=23),"",Entrées!H366-Entrées!H365))</f>
        <v>-12</v>
      </c>
      <c r="BN338" s="32">
        <f>IF($BF338&gt;$Y$7,"",IF(AND($BF338=$Y$7,$BG338=23),"",Entrées!I366-Entrées!I365))</f>
        <v>1314</v>
      </c>
      <c r="BO338" s="32">
        <f>IF($BF338&gt;$Y$7,"",IF(AND($BF338=$Y$7,$BG338=23),"",Entrées!J366-Entrées!J365))</f>
        <v>-336.5</v>
      </c>
      <c r="BP338" s="32">
        <f>IF($BF338&gt;$Y$7,"",IF(AND($BF338=$Y$7,$BG338=23),"",Entrées!K366-Entrées!K365))</f>
        <v>-386</v>
      </c>
      <c r="BQ338" s="32">
        <f>IF($BF338&gt;$Y$7,"",IF(AND($BF338=$Y$7,$BG338=23),"",Entrées!L366-Entrées!L365))</f>
        <v>64</v>
      </c>
      <c r="BR338" s="32">
        <f>IF($BF338&gt;$Y$7,"",IF(AND($BF338=$Y$7,$BG338=23),"",Entrées!M366-Entrées!M365))</f>
        <v>778.5</v>
      </c>
      <c r="BS338" s="32">
        <f>IF($BF338&gt;$Y$7,"",IF(AND($BF338=$Y$7,$BG338=23),"",Entrées!N366-Entrées!N365))</f>
        <v>-7</v>
      </c>
      <c r="BT338" s="32">
        <f>IF($BF338&gt;$Y$7,"",IF(AND($BF338=$Y$7,$BG338=23),"",Entrées!O366-Entrées!O365))</f>
        <v>-2333.5</v>
      </c>
      <c r="BU338" s="32">
        <f>IF($BF338&gt;$Y$7,"",IF(AND($BF338=$Y$7,$BG338=23),"",Entrées!P366-Entrées!P365))</f>
        <v>-0.5</v>
      </c>
      <c r="BV338" s="32">
        <f>IF($BF338&gt;$Y$7,"",IF(AND($BF338=$Y$7,$BG338=23),"",Entrées!Q366-Entrées!Q365))</f>
        <v>-1965</v>
      </c>
      <c r="BW338" s="32">
        <f>IF($BF338&gt;$Y$7,"",IF(AND($BF338=$Y$7,$BG338=23),"",Entrées!R366-Entrées!R365))</f>
        <v>0</v>
      </c>
      <c r="BX338" s="32">
        <f>IF($BF338&gt;$Y$7,"",IF(AND($BF338=$Y$7,$BG338=23),"",Entrées!S366-Entrées!S365))</f>
        <v>-213</v>
      </c>
      <c r="BY338" s="32">
        <f>IF($BF338&gt;$Y$7,"",IF(AND($BF338=$Y$7,$BG338=23),"",Entrées!T366-Entrées!T365))</f>
        <v>0</v>
      </c>
      <c r="BZ338" s="32">
        <f>IF($BF338&gt;$Y$7,"",IF(AND($BF338=$Y$7,$BG338=23),"",Entrées!U366-Entrées!U365))</f>
        <v>-228</v>
      </c>
      <c r="CA338" s="32">
        <f>IF($BF338&gt;$Y$7,"",IF(AND($BF338=$Y$7,$BG338=23),"",Entrées!V366-Entrées!V365))</f>
        <v>-342</v>
      </c>
      <c r="CB338" s="4"/>
      <c r="CC338" s="4"/>
      <c r="CD338" s="33">
        <f>IF($BF338&lt;=$Y$7,Entrées!J365/CD$2,"")</f>
        <v>0.43157894736842106</v>
      </c>
      <c r="CE338" s="33">
        <f>IF($BF338&lt;=$Y$7,Entrées!K365/CE$2,"")</f>
        <v>0.45345238095238094</v>
      </c>
      <c r="CF338" s="11">
        <f t="shared" si="389"/>
        <v>7600</v>
      </c>
      <c r="CG338" s="11">
        <f t="shared" si="390"/>
        <v>4200</v>
      </c>
      <c r="CH338" s="52">
        <f t="shared" si="391"/>
        <v>0.26950009137426939</v>
      </c>
      <c r="CI338" s="52">
        <f t="shared" si="392"/>
        <v>0.11132787698412699</v>
      </c>
      <c r="CK338" s="11"/>
      <c r="CL338" s="4"/>
      <c r="CO338" s="4"/>
    </row>
    <row r="339" spans="1:93">
      <c r="C339" s="29" t="s">
        <v>93</v>
      </c>
      <c r="D339" s="29"/>
      <c r="E339" s="30">
        <f ca="1">SUM(E308:E338)/$D$8</f>
        <v>6.6666666666666666E-2</v>
      </c>
      <c r="F339" s="30">
        <f t="shared" ref="F339" ca="1" si="394">SUM(F308:F338)/$D$8</f>
        <v>0</v>
      </c>
      <c r="G339" s="30">
        <f t="shared" ref="G339" ca="1" si="395">SUM(G308:G338)/$D$8</f>
        <v>0</v>
      </c>
      <c r="H339" s="30">
        <f t="shared" ref="H339" ca="1" si="396">SUM(H308:H338)/$D$8</f>
        <v>0</v>
      </c>
      <c r="I339" s="30">
        <f t="shared" ref="I339" ca="1" si="397">SUM(I308:I338)/$D$8</f>
        <v>0</v>
      </c>
      <c r="J339" s="30">
        <f t="shared" ref="J339" ca="1" si="398">SUM(J308:J338)/$D$8</f>
        <v>0</v>
      </c>
      <c r="K339" s="30">
        <f t="shared" ref="K339" ca="1" si="399">SUM(K308:K338)/$D$8</f>
        <v>0</v>
      </c>
      <c r="L339" s="30">
        <f t="shared" ref="L339" ca="1" si="400">SUM(L308:L338)/$D$8</f>
        <v>11.233333333333333</v>
      </c>
      <c r="M339" s="30">
        <f t="shared" ref="M339" ca="1" si="401">SUM(M308:M338)/$D$8</f>
        <v>157.75</v>
      </c>
      <c r="N339" s="30">
        <f t="shared" ref="N339" ca="1" si="402">SUM(N308:N338)/$D$8</f>
        <v>487.73333333333335</v>
      </c>
      <c r="O339" s="30">
        <f t="shared" ref="O339" ca="1" si="403">SUM(O308:O338)/$D$8</f>
        <v>857.15</v>
      </c>
      <c r="P339" s="30">
        <f t="shared" ref="P339" ca="1" si="404">SUM(P308:P338)/$D$8</f>
        <v>1163.4000000000001</v>
      </c>
      <c r="Q339" s="30">
        <f t="shared" ref="Q339" ca="1" si="405">SUM(Q308:Q338)/$D$8</f>
        <v>1362.9333333333334</v>
      </c>
      <c r="R339" s="30">
        <f t="shared" ref="R339" ca="1" si="406">SUM(R308:R338)/$D$8</f>
        <v>1444.3166666666666</v>
      </c>
      <c r="S339" s="30">
        <f t="shared" ref="S339" ca="1" si="407">SUM(S308:S338)/$D$8</f>
        <v>1437.9</v>
      </c>
      <c r="T339" s="30">
        <f t="shared" ref="T339" ca="1" si="408">SUM(T308:T338)/$D$8</f>
        <v>1340.4166666666667</v>
      </c>
      <c r="U339" s="30">
        <f t="shared" ref="U339" ca="1" si="409">SUM(U308:U338)/$D$8</f>
        <v>1169.9666666666667</v>
      </c>
      <c r="V339" s="30">
        <f t="shared" ref="V339" ca="1" si="410">SUM(V308:V338)/$D$8</f>
        <v>910</v>
      </c>
      <c r="W339" s="30">
        <f t="shared" ref="W339" ca="1" si="411">SUM(W308:W338)/$D$8</f>
        <v>587.16666666666663</v>
      </c>
      <c r="X339" s="30">
        <f t="shared" ref="X339" ca="1" si="412">SUM(X308:X338)/$D$8</f>
        <v>251.41666666666666</v>
      </c>
      <c r="Y339" s="30">
        <f t="shared" ref="Y339" ca="1" si="413">SUM(Y308:Y338)/$D$8</f>
        <v>39.983333333333334</v>
      </c>
      <c r="Z339" s="30">
        <f t="shared" ref="Z339" ca="1" si="414">SUM(Z308:Z338)/$D$8</f>
        <v>0.41666666666666669</v>
      </c>
      <c r="AA339" s="30">
        <f t="shared" ref="AA339" ca="1" si="415">SUM(AA308:AA338)/$D$8</f>
        <v>0</v>
      </c>
      <c r="AB339" s="30">
        <f t="shared" ref="AB339" ca="1" si="416">SUM(AB308:AB338)/$D$8</f>
        <v>0</v>
      </c>
      <c r="AC339" s="41"/>
      <c r="AD339" s="42">
        <f ca="1">SUM(INDIRECT(A326):INDIRECT(A327))/$D$8</f>
        <v>467.57708333333329</v>
      </c>
      <c r="AE339" s="42">
        <f ca="1">MAX(INDIRECT(A328):INDIRECT(A329))</f>
        <v>2230</v>
      </c>
      <c r="AF339" s="42">
        <f ca="1">MIN(INDIRECT(A330):INDIRECT(A331))</f>
        <v>0</v>
      </c>
      <c r="AG339" s="25"/>
      <c r="AH339" s="11">
        <f>Entrées!A366</f>
        <v>14</v>
      </c>
      <c r="AI339" s="13">
        <f>Entrées!B366</f>
        <v>17</v>
      </c>
      <c r="AJ339" s="31">
        <f t="shared" ca="1" si="393"/>
        <v>55625.834722222207</v>
      </c>
      <c r="AK339" s="31">
        <f t="shared" ca="1" si="369"/>
        <v>55155.277777777781</v>
      </c>
      <c r="AL339" s="31">
        <f t="shared" ca="1" si="370"/>
        <v>55132.569444444431</v>
      </c>
      <c r="AM339" s="31">
        <f t="shared" ca="1" si="371"/>
        <v>439.35972222222233</v>
      </c>
      <c r="AN339" s="31">
        <f t="shared" ca="1" si="372"/>
        <v>2143.2847222222222</v>
      </c>
      <c r="AO339" s="31">
        <f t="shared" ca="1" si="373"/>
        <v>1711.4715277777773</v>
      </c>
      <c r="AP339" s="31">
        <f t="shared" ca="1" si="374"/>
        <v>43686.806944444448</v>
      </c>
      <c r="AQ339" s="31">
        <f t="shared" ca="1" si="375"/>
        <v>2048.2006944444447</v>
      </c>
      <c r="AR339" s="31">
        <f t="shared" ca="1" si="376"/>
        <v>467.57708333333329</v>
      </c>
      <c r="AS339" s="31">
        <f t="shared" ca="1" si="377"/>
        <v>9872.0041666666693</v>
      </c>
      <c r="AT339" s="31">
        <f t="shared" ca="1" si="378"/>
        <v>-752.91041666666672</v>
      </c>
      <c r="AU339" s="31">
        <f t="shared" ca="1" si="379"/>
        <v>580.30277777777769</v>
      </c>
      <c r="AV339" s="31">
        <f t="shared" ca="1" si="380"/>
        <v>-4570.3041666666659</v>
      </c>
      <c r="AW339" s="31">
        <f t="shared" ca="1" si="381"/>
        <v>53.39583333333335</v>
      </c>
      <c r="AX339" s="31">
        <f t="shared" ca="1" si="382"/>
        <v>1401.9361111111111</v>
      </c>
      <c r="AY339" s="31">
        <f t="shared" ca="1" si="383"/>
        <v>-1132.0805555555555</v>
      </c>
      <c r="AZ339" s="31">
        <f t="shared" ca="1" si="384"/>
        <v>-2177.1819444444441</v>
      </c>
      <c r="BA339" s="31">
        <f t="shared" ca="1" si="385"/>
        <v>644.8125</v>
      </c>
      <c r="BB339" s="31">
        <f t="shared" ca="1" si="386"/>
        <v>-1410.101388888889</v>
      </c>
      <c r="BC339" s="31">
        <f t="shared" ca="1" si="387"/>
        <v>-1800.2902777777781</v>
      </c>
      <c r="BD339" s="11"/>
      <c r="BE339" s="4"/>
      <c r="BF339" s="11">
        <f t="shared" si="388"/>
        <v>14</v>
      </c>
      <c r="BG339" s="11">
        <f t="shared" si="336"/>
        <v>17</v>
      </c>
      <c r="BH339" s="32">
        <f>IF($BF339&gt;$Y$7,"",IF(AND($BF339=$Y$7,$BG339=23),"",Entrées!C367-Entrées!C366))</f>
        <v>1118.5</v>
      </c>
      <c r="BI339" s="32">
        <f>IF($BF339&gt;$Y$7,"",IF(AND($BF339=$Y$7,$BG339=23),"",Entrées!D367-Entrées!D366))</f>
        <v>2000</v>
      </c>
      <c r="BJ339" s="32">
        <f>IF($BF339&gt;$Y$7,"",IF(AND($BF339=$Y$7,$BG339=23),"",Entrées!E367-Entrées!E366))</f>
        <v>1900</v>
      </c>
      <c r="BK339" s="32">
        <f>IF($BF339&gt;$Y$7,"",IF(AND($BF339=$Y$7,$BG339=23),"",Entrées!F367-Entrées!F366))</f>
        <v>-0.5</v>
      </c>
      <c r="BL339" s="32">
        <f>IF($BF339&gt;$Y$7,"",IF(AND($BF339=$Y$7,$BG339=23),"",Entrées!G367-Entrées!G366))</f>
        <v>0</v>
      </c>
      <c r="BM339" s="32">
        <f>IF($BF339&gt;$Y$7,"",IF(AND($BF339=$Y$7,$BG339=23),"",Entrées!H367-Entrées!H366))</f>
        <v>-2.5</v>
      </c>
      <c r="BN339" s="32">
        <f>IF($BF339&gt;$Y$7,"",IF(AND($BF339=$Y$7,$BG339=23),"",Entrées!I367-Entrées!I366))</f>
        <v>4293</v>
      </c>
      <c r="BO339" s="32">
        <f>IF($BF339&gt;$Y$7,"",IF(AND($BF339=$Y$7,$BG339=23),"",Entrées!J367-Entrées!J366))</f>
        <v>-394.5</v>
      </c>
      <c r="BP339" s="32">
        <f>IF($BF339&gt;$Y$7,"",IF(AND($BF339=$Y$7,$BG339=23),"",Entrées!K367-Entrées!K366))</f>
        <v>-533.5</v>
      </c>
      <c r="BQ339" s="32">
        <f>IF($BF339&gt;$Y$7,"",IF(AND($BF339=$Y$7,$BG339=23),"",Entrées!L367-Entrées!L366))</f>
        <v>504</v>
      </c>
      <c r="BR339" s="32">
        <f>IF($BF339&gt;$Y$7,"",IF(AND($BF339=$Y$7,$BG339=23),"",Entrées!M367-Entrées!M366))</f>
        <v>154.5</v>
      </c>
      <c r="BS339" s="32">
        <f>IF($BF339&gt;$Y$7,"",IF(AND($BF339=$Y$7,$BG339=23),"",Entrées!N367-Entrées!N366))</f>
        <v>-2</v>
      </c>
      <c r="BT339" s="32">
        <f>IF($BF339&gt;$Y$7,"",IF(AND($BF339=$Y$7,$BG339=23),"",Entrées!O367-Entrées!O366))</f>
        <v>-2899</v>
      </c>
      <c r="BU339" s="32">
        <f>IF($BF339&gt;$Y$7,"",IF(AND($BF339=$Y$7,$BG339=23),"",Entrées!P367-Entrées!P366))</f>
        <v>-2</v>
      </c>
      <c r="BV339" s="32">
        <f>IF($BF339&gt;$Y$7,"",IF(AND($BF339=$Y$7,$BG339=23),"",Entrées!Q367-Entrées!Q366))</f>
        <v>-749</v>
      </c>
      <c r="BW339" s="32">
        <f>IF($BF339&gt;$Y$7,"",IF(AND($BF339=$Y$7,$BG339=23),"",Entrées!R367-Entrées!R366))</f>
        <v>0</v>
      </c>
      <c r="BX339" s="32">
        <f>IF($BF339&gt;$Y$7,"",IF(AND($BF339=$Y$7,$BG339=23),"",Entrées!S367-Entrées!S366))</f>
        <v>-50</v>
      </c>
      <c r="BY339" s="32">
        <f>IF($BF339&gt;$Y$7,"",IF(AND($BF339=$Y$7,$BG339=23),"",Entrées!T367-Entrées!T366))</f>
        <v>-100</v>
      </c>
      <c r="BZ339" s="32">
        <f>IF($BF339&gt;$Y$7,"",IF(AND($BF339=$Y$7,$BG339=23),"",Entrées!U367-Entrées!U366))</f>
        <v>-50</v>
      </c>
      <c r="CA339" s="32">
        <f>IF($BF339&gt;$Y$7,"",IF(AND($BF339=$Y$7,$BG339=23),"",Entrées!V367-Entrées!V366))</f>
        <v>-1830</v>
      </c>
      <c r="CB339" s="4"/>
      <c r="CC339" s="4"/>
      <c r="CD339" s="33">
        <f>IF($BF339&lt;=$Y$7,Entrées!J366/CD$2,"")</f>
        <v>0.38730263157894734</v>
      </c>
      <c r="CE339" s="33">
        <f>IF($BF339&lt;=$Y$7,Entrées!K366/CE$2,"")</f>
        <v>0.36154761904761906</v>
      </c>
      <c r="CF339" s="11">
        <f t="shared" si="389"/>
        <v>7600</v>
      </c>
      <c r="CG339" s="11">
        <f t="shared" si="390"/>
        <v>4200</v>
      </c>
      <c r="CH339" s="52">
        <f t="shared" si="391"/>
        <v>0.26950009137426939</v>
      </c>
      <c r="CI339" s="52">
        <f t="shared" si="392"/>
        <v>0.11132787698412699</v>
      </c>
      <c r="CK339" s="11"/>
      <c r="CL339" s="4"/>
      <c r="CO339" s="4"/>
    </row>
    <row r="340" spans="1:93">
      <c r="C340" s="29" t="s">
        <v>140</v>
      </c>
      <c r="D340" s="29"/>
      <c r="E340" s="30">
        <f ca="1">MAX(E308:E338)</f>
        <v>2</v>
      </c>
      <c r="F340" s="30">
        <f t="shared" ref="F340:AB340" ca="1" si="417">MAX(F308:F338)</f>
        <v>0</v>
      </c>
      <c r="G340" s="30">
        <f t="shared" ca="1" si="417"/>
        <v>0</v>
      </c>
      <c r="H340" s="30">
        <f t="shared" ca="1" si="417"/>
        <v>0</v>
      </c>
      <c r="I340" s="30">
        <f t="shared" ca="1" si="417"/>
        <v>0</v>
      </c>
      <c r="J340" s="30">
        <f t="shared" ca="1" si="417"/>
        <v>0</v>
      </c>
      <c r="K340" s="30">
        <f t="shared" ca="1" si="417"/>
        <v>0</v>
      </c>
      <c r="L340" s="30">
        <f t="shared" ca="1" si="417"/>
        <v>36</v>
      </c>
      <c r="M340" s="30">
        <f t="shared" ca="1" si="417"/>
        <v>322</v>
      </c>
      <c r="N340" s="30">
        <f t="shared" ca="1" si="417"/>
        <v>854.5</v>
      </c>
      <c r="O340" s="30">
        <f t="shared" ca="1" si="417"/>
        <v>1396</v>
      </c>
      <c r="P340" s="30">
        <f t="shared" ca="1" si="417"/>
        <v>1800</v>
      </c>
      <c r="Q340" s="30">
        <f t="shared" ca="1" si="417"/>
        <v>2077.5</v>
      </c>
      <c r="R340" s="30">
        <f t="shared" ca="1" si="417"/>
        <v>2216.5</v>
      </c>
      <c r="S340" s="30">
        <f t="shared" ca="1" si="417"/>
        <v>2230</v>
      </c>
      <c r="T340" s="30">
        <f t="shared" ca="1" si="417"/>
        <v>2135</v>
      </c>
      <c r="U340" s="30">
        <f t="shared" ca="1" si="417"/>
        <v>1904.5</v>
      </c>
      <c r="V340" s="30">
        <f t="shared" ca="1" si="417"/>
        <v>1526.5</v>
      </c>
      <c r="W340" s="30">
        <f t="shared" ca="1" si="417"/>
        <v>1030</v>
      </c>
      <c r="X340" s="30">
        <f t="shared" ca="1" si="417"/>
        <v>462</v>
      </c>
      <c r="Y340" s="30">
        <f t="shared" ca="1" si="417"/>
        <v>80</v>
      </c>
      <c r="Z340" s="30">
        <f t="shared" ca="1" si="417"/>
        <v>2</v>
      </c>
      <c r="AA340" s="30">
        <f t="shared" ca="1" si="417"/>
        <v>0</v>
      </c>
      <c r="AB340" s="30">
        <f t="shared" ca="1" si="417"/>
        <v>0</v>
      </c>
      <c r="AC340" s="41" t="s">
        <v>142</v>
      </c>
      <c r="AD340" s="42">
        <f ca="1">SUM(E339:AB339)/24</f>
        <v>467.57708333333329</v>
      </c>
      <c r="AE340" s="42">
        <f ca="1">MAX(E340:AB340)</f>
        <v>2230</v>
      </c>
      <c r="AF340" s="42">
        <f ca="1">MIN(E341:AB341)</f>
        <v>0</v>
      </c>
      <c r="AG340" s="25"/>
      <c r="AH340" s="11">
        <f>Entrées!A367</f>
        <v>14</v>
      </c>
      <c r="AI340" s="13">
        <f>Entrées!B367</f>
        <v>18</v>
      </c>
      <c r="AJ340" s="31">
        <f t="shared" ca="1" si="393"/>
        <v>55625.834722222207</v>
      </c>
      <c r="AK340" s="31">
        <f t="shared" ca="1" si="369"/>
        <v>55155.277777777781</v>
      </c>
      <c r="AL340" s="31">
        <f t="shared" ca="1" si="370"/>
        <v>55132.569444444431</v>
      </c>
      <c r="AM340" s="31">
        <f t="shared" ca="1" si="371"/>
        <v>439.35972222222233</v>
      </c>
      <c r="AN340" s="31">
        <f t="shared" ca="1" si="372"/>
        <v>2143.2847222222222</v>
      </c>
      <c r="AO340" s="31">
        <f t="shared" ca="1" si="373"/>
        <v>1711.4715277777773</v>
      </c>
      <c r="AP340" s="31">
        <f t="shared" ca="1" si="374"/>
        <v>43686.806944444448</v>
      </c>
      <c r="AQ340" s="31">
        <f t="shared" ca="1" si="375"/>
        <v>2048.2006944444447</v>
      </c>
      <c r="AR340" s="31">
        <f t="shared" ca="1" si="376"/>
        <v>467.57708333333329</v>
      </c>
      <c r="AS340" s="31">
        <f t="shared" ca="1" si="377"/>
        <v>9872.0041666666693</v>
      </c>
      <c r="AT340" s="31">
        <f t="shared" ca="1" si="378"/>
        <v>-752.91041666666672</v>
      </c>
      <c r="AU340" s="31">
        <f t="shared" ca="1" si="379"/>
        <v>580.30277777777769</v>
      </c>
      <c r="AV340" s="31">
        <f t="shared" ca="1" si="380"/>
        <v>-4570.3041666666659</v>
      </c>
      <c r="AW340" s="31">
        <f t="shared" ca="1" si="381"/>
        <v>53.39583333333335</v>
      </c>
      <c r="AX340" s="31">
        <f t="shared" ca="1" si="382"/>
        <v>1401.9361111111111</v>
      </c>
      <c r="AY340" s="31">
        <f t="shared" ca="1" si="383"/>
        <v>-1132.0805555555555</v>
      </c>
      <c r="AZ340" s="31">
        <f t="shared" ca="1" si="384"/>
        <v>-2177.1819444444441</v>
      </c>
      <c r="BA340" s="31">
        <f t="shared" ca="1" si="385"/>
        <v>644.8125</v>
      </c>
      <c r="BB340" s="31">
        <f t="shared" ca="1" si="386"/>
        <v>-1410.101388888889</v>
      </c>
      <c r="BC340" s="31">
        <f t="shared" ca="1" si="387"/>
        <v>-1800.2902777777781</v>
      </c>
      <c r="BD340" s="11"/>
      <c r="BE340" s="4"/>
      <c r="BF340" s="11">
        <f t="shared" si="388"/>
        <v>14</v>
      </c>
      <c r="BG340" s="11">
        <f t="shared" si="336"/>
        <v>18</v>
      </c>
      <c r="BH340" s="32">
        <f>IF($BF340&gt;$Y$7,"",IF(AND($BF340=$Y$7,$BG340=23),"",Entrées!C368-Entrées!C367))</f>
        <v>2816.5</v>
      </c>
      <c r="BI340" s="32">
        <f>IF($BF340&gt;$Y$7,"",IF(AND($BF340=$Y$7,$BG340=23),"",Entrées!D368-Entrées!D367))</f>
        <v>3200</v>
      </c>
      <c r="BJ340" s="32">
        <f>IF($BF340&gt;$Y$7,"",IF(AND($BF340=$Y$7,$BG340=23),"",Entrées!E368-Entrées!E367))</f>
        <v>3087.5</v>
      </c>
      <c r="BK340" s="32">
        <f>IF($BF340&gt;$Y$7,"",IF(AND($BF340=$Y$7,$BG340=23),"",Entrées!F368-Entrées!F367))</f>
        <v>0.5</v>
      </c>
      <c r="BL340" s="32">
        <f>IF($BF340&gt;$Y$7,"",IF(AND($BF340=$Y$7,$BG340=23),"",Entrées!G368-Entrées!G367))</f>
        <v>0</v>
      </c>
      <c r="BM340" s="32">
        <f>IF($BF340&gt;$Y$7,"",IF(AND($BF340=$Y$7,$BG340=23),"",Entrées!H368-Entrées!H367))</f>
        <v>1.5</v>
      </c>
      <c r="BN340" s="32">
        <f>IF($BF340&gt;$Y$7,"",IF(AND($BF340=$Y$7,$BG340=23),"",Entrées!I368-Entrées!I367))</f>
        <v>2528.5</v>
      </c>
      <c r="BO340" s="32">
        <f>IF($BF340&gt;$Y$7,"",IF(AND($BF340=$Y$7,$BG340=23),"",Entrées!J368-Entrées!J367))</f>
        <v>-314.5</v>
      </c>
      <c r="BP340" s="32">
        <f>IF($BF340&gt;$Y$7,"",IF(AND($BF340=$Y$7,$BG340=23),"",Entrées!K368-Entrées!K367))</f>
        <v>-585.5</v>
      </c>
      <c r="BQ340" s="32">
        <f>IF($BF340&gt;$Y$7,"",IF(AND($BF340=$Y$7,$BG340=23),"",Entrées!L368-Entrées!L367))</f>
        <v>720</v>
      </c>
      <c r="BR340" s="32">
        <f>IF($BF340&gt;$Y$7,"",IF(AND($BF340=$Y$7,$BG340=23),"",Entrées!M368-Entrées!M367))</f>
        <v>1116.5</v>
      </c>
      <c r="BS340" s="32">
        <f>IF($BF340&gt;$Y$7,"",IF(AND($BF340=$Y$7,$BG340=23),"",Entrées!N368-Entrées!N367))</f>
        <v>4.5</v>
      </c>
      <c r="BT340" s="32">
        <f>IF($BF340&gt;$Y$7,"",IF(AND($BF340=$Y$7,$BG340=23),"",Entrées!O368-Entrées!O367))</f>
        <v>-656</v>
      </c>
      <c r="BU340" s="32">
        <f>IF($BF340&gt;$Y$7,"",IF(AND($BF340=$Y$7,$BG340=23),"",Entrées!P368-Entrées!P367))</f>
        <v>-1</v>
      </c>
      <c r="BV340" s="32">
        <f>IF($BF340&gt;$Y$7,"",IF(AND($BF340=$Y$7,$BG340=23),"",Entrées!Q368-Entrées!Q367))</f>
        <v>90</v>
      </c>
      <c r="BW340" s="32">
        <f>IF($BF340&gt;$Y$7,"",IF(AND($BF340=$Y$7,$BG340=23),"",Entrées!R368-Entrées!R367))</f>
        <v>0</v>
      </c>
      <c r="BX340" s="32">
        <f>IF($BF340&gt;$Y$7,"",IF(AND($BF340=$Y$7,$BG340=23),"",Entrées!S368-Entrées!S367))</f>
        <v>0</v>
      </c>
      <c r="BY340" s="32">
        <f>IF($BF340&gt;$Y$7,"",IF(AND($BF340=$Y$7,$BG340=23),"",Entrées!T368-Entrées!T367))</f>
        <v>0</v>
      </c>
      <c r="BZ340" s="32">
        <f>IF($BF340&gt;$Y$7,"",IF(AND($BF340=$Y$7,$BG340=23),"",Entrées!U368-Entrées!U367))</f>
        <v>0</v>
      </c>
      <c r="CA340" s="32">
        <f>IF($BF340&gt;$Y$7,"",IF(AND($BF340=$Y$7,$BG340=23),"",Entrées!V368-Entrées!V367))</f>
        <v>-14</v>
      </c>
      <c r="CB340" s="4"/>
      <c r="CC340" s="4"/>
      <c r="CD340" s="33">
        <f>IF($BF340&lt;=$Y$7,Entrées!J367/CD$2,"")</f>
        <v>0.33539473684210525</v>
      </c>
      <c r="CE340" s="33">
        <f>IF($BF340&lt;=$Y$7,Entrées!K367/CE$2,"")</f>
        <v>0.23452380952380952</v>
      </c>
      <c r="CF340" s="11">
        <f t="shared" si="389"/>
        <v>7600</v>
      </c>
      <c r="CG340" s="11">
        <f t="shared" si="390"/>
        <v>4200</v>
      </c>
      <c r="CH340" s="52">
        <f t="shared" si="391"/>
        <v>0.26950009137426939</v>
      </c>
      <c r="CI340" s="52">
        <f t="shared" si="392"/>
        <v>0.11132787698412699</v>
      </c>
      <c r="CK340" s="11"/>
      <c r="CL340" s="4"/>
      <c r="CO340" s="4"/>
    </row>
    <row r="341" spans="1:93">
      <c r="C341" s="29" t="s">
        <v>141</v>
      </c>
      <c r="D341" s="29"/>
      <c r="E341" s="30">
        <f ca="1">MIN(E308:E338)</f>
        <v>0</v>
      </c>
      <c r="F341" s="30">
        <f t="shared" ref="F341:AB341" ca="1" si="418">MIN(F308:F338)</f>
        <v>0</v>
      </c>
      <c r="G341" s="30">
        <f t="shared" ca="1" si="418"/>
        <v>0</v>
      </c>
      <c r="H341" s="30">
        <f t="shared" ca="1" si="418"/>
        <v>0</v>
      </c>
      <c r="I341" s="30">
        <f t="shared" ca="1" si="418"/>
        <v>0</v>
      </c>
      <c r="J341" s="30">
        <f t="shared" ca="1" si="418"/>
        <v>0</v>
      </c>
      <c r="K341" s="30">
        <f t="shared" ca="1" si="418"/>
        <v>0</v>
      </c>
      <c r="L341" s="30">
        <f t="shared" ca="1" si="418"/>
        <v>0.5</v>
      </c>
      <c r="M341" s="30">
        <f t="shared" ca="1" si="418"/>
        <v>53.5</v>
      </c>
      <c r="N341" s="30">
        <f t="shared" ca="1" si="418"/>
        <v>217.5</v>
      </c>
      <c r="O341" s="30">
        <f t="shared" ca="1" si="418"/>
        <v>351</v>
      </c>
      <c r="P341" s="30">
        <f t="shared" ca="1" si="418"/>
        <v>429</v>
      </c>
      <c r="Q341" s="30">
        <f t="shared" ca="1" si="418"/>
        <v>455</v>
      </c>
      <c r="R341" s="30">
        <f t="shared" ca="1" si="418"/>
        <v>439</v>
      </c>
      <c r="S341" s="30">
        <f t="shared" ca="1" si="418"/>
        <v>433</v>
      </c>
      <c r="T341" s="30">
        <f t="shared" ca="1" si="418"/>
        <v>419.5</v>
      </c>
      <c r="U341" s="30">
        <f t="shared" ca="1" si="418"/>
        <v>362</v>
      </c>
      <c r="V341" s="30">
        <f t="shared" ca="1" si="418"/>
        <v>308.5</v>
      </c>
      <c r="W341" s="30">
        <f t="shared" ca="1" si="418"/>
        <v>207</v>
      </c>
      <c r="X341" s="30">
        <f t="shared" ca="1" si="418"/>
        <v>92.5</v>
      </c>
      <c r="Y341" s="30">
        <f t="shared" ca="1" si="418"/>
        <v>6.5</v>
      </c>
      <c r="Z341" s="30">
        <f t="shared" ca="1" si="418"/>
        <v>0</v>
      </c>
      <c r="AA341" s="30">
        <f t="shared" ca="1" si="418"/>
        <v>0</v>
      </c>
      <c r="AB341" s="30">
        <f t="shared" ca="1" si="418"/>
        <v>0</v>
      </c>
      <c r="AC341" s="11"/>
      <c r="AD341" s="42">
        <f ca="1">SUM(INDIRECT(ADDRESS(ROW($C$37),COLUMN($C$37)+($C307-1),4, TRUE,"Entrées")):INDIRECT(ADDRESS(ROW(INDIRECT($A$42)),COLUMN($C$37)+($C307-1),4,TRUE,"Entrées")))/Entrées!$P$11</f>
        <v>467.57708333333335</v>
      </c>
      <c r="AE341" s="42">
        <f ca="1">MAX(INDIRECT(ADDRESS(ROW($C$37),COLUMN($C$37)+($C307-1),4, TRUE,"Entrées")):INDIRECT(ADDRESS(ROW(INDIRECT($A$42)),COLUMN($C$37)+($C307-1),4,TRUE,"Entrées")))</f>
        <v>2230</v>
      </c>
      <c r="AF341" s="42">
        <f ca="1">MIN(INDIRECT(ADDRESS(ROW($C$37),COLUMN($C$37)+($C307-1),4, TRUE,"Entrées")):INDIRECT(ADDRESS(ROW(INDIRECT($A$42)),COLUMN($C$37)+($C307-1),4,TRUE,"Entrées")))</f>
        <v>0</v>
      </c>
      <c r="AH341" s="11">
        <f>Entrées!A368</f>
        <v>14</v>
      </c>
      <c r="AI341" s="13">
        <f>Entrées!B368</f>
        <v>19</v>
      </c>
      <c r="AJ341" s="31">
        <f t="shared" ca="1" si="393"/>
        <v>55625.834722222207</v>
      </c>
      <c r="AK341" s="31">
        <f t="shared" ca="1" si="369"/>
        <v>55155.277777777781</v>
      </c>
      <c r="AL341" s="31">
        <f t="shared" ca="1" si="370"/>
        <v>55132.569444444431</v>
      </c>
      <c r="AM341" s="31">
        <f t="shared" ca="1" si="371"/>
        <v>439.35972222222233</v>
      </c>
      <c r="AN341" s="31">
        <f t="shared" ca="1" si="372"/>
        <v>2143.2847222222222</v>
      </c>
      <c r="AO341" s="31">
        <f t="shared" ca="1" si="373"/>
        <v>1711.4715277777773</v>
      </c>
      <c r="AP341" s="31">
        <f t="shared" ca="1" si="374"/>
        <v>43686.806944444448</v>
      </c>
      <c r="AQ341" s="31">
        <f t="shared" ca="1" si="375"/>
        <v>2048.2006944444447</v>
      </c>
      <c r="AR341" s="31">
        <f t="shared" ca="1" si="376"/>
        <v>467.57708333333329</v>
      </c>
      <c r="AS341" s="31">
        <f t="shared" ca="1" si="377"/>
        <v>9872.0041666666693</v>
      </c>
      <c r="AT341" s="31">
        <f t="shared" ca="1" si="378"/>
        <v>-752.91041666666672</v>
      </c>
      <c r="AU341" s="31">
        <f t="shared" ca="1" si="379"/>
        <v>580.30277777777769</v>
      </c>
      <c r="AV341" s="31">
        <f t="shared" ca="1" si="380"/>
        <v>-4570.3041666666659</v>
      </c>
      <c r="AW341" s="31">
        <f t="shared" ca="1" si="381"/>
        <v>53.39583333333335</v>
      </c>
      <c r="AX341" s="31">
        <f t="shared" ca="1" si="382"/>
        <v>1401.9361111111111</v>
      </c>
      <c r="AY341" s="31">
        <f t="shared" ca="1" si="383"/>
        <v>-1132.0805555555555</v>
      </c>
      <c r="AZ341" s="31">
        <f t="shared" ca="1" si="384"/>
        <v>-2177.1819444444441</v>
      </c>
      <c r="BA341" s="31">
        <f t="shared" ca="1" si="385"/>
        <v>644.8125</v>
      </c>
      <c r="BB341" s="31">
        <f t="shared" ca="1" si="386"/>
        <v>-1410.101388888889</v>
      </c>
      <c r="BC341" s="31">
        <f t="shared" ca="1" si="387"/>
        <v>-1800.2902777777781</v>
      </c>
      <c r="BD341" s="11"/>
      <c r="BE341" s="4"/>
      <c r="BF341" s="11">
        <f t="shared" si="388"/>
        <v>14</v>
      </c>
      <c r="BG341" s="11">
        <f t="shared" si="336"/>
        <v>19</v>
      </c>
      <c r="BH341" s="32">
        <f>IF($BF341&gt;$Y$7,"",IF(AND($BF341=$Y$7,$BG341=23),"",Entrées!C369-Entrées!C368))</f>
        <v>1906.5</v>
      </c>
      <c r="BI341" s="32">
        <f>IF($BF341&gt;$Y$7,"",IF(AND($BF341=$Y$7,$BG341=23),"",Entrées!D369-Entrées!D368))</f>
        <v>2600</v>
      </c>
      <c r="BJ341" s="32">
        <f>IF($BF341&gt;$Y$7,"",IF(AND($BF341=$Y$7,$BG341=23),"",Entrées!E369-Entrées!E368))</f>
        <v>2462.5</v>
      </c>
      <c r="BK341" s="32">
        <f>IF($BF341&gt;$Y$7,"",IF(AND($BF341=$Y$7,$BG341=23),"",Entrées!F369-Entrées!F368))</f>
        <v>-2</v>
      </c>
      <c r="BL341" s="32">
        <f>IF($BF341&gt;$Y$7,"",IF(AND($BF341=$Y$7,$BG341=23),"",Entrées!G369-Entrées!G368))</f>
        <v>0</v>
      </c>
      <c r="BM341" s="32">
        <f>IF($BF341&gt;$Y$7,"",IF(AND($BF341=$Y$7,$BG341=23),"",Entrées!H369-Entrées!H368))</f>
        <v>-13.5</v>
      </c>
      <c r="BN341" s="32">
        <f>IF($BF341&gt;$Y$7,"",IF(AND($BF341=$Y$7,$BG341=23),"",Entrées!I369-Entrées!I368))</f>
        <v>1778.5</v>
      </c>
      <c r="BO341" s="32">
        <f>IF($BF341&gt;$Y$7,"",IF(AND($BF341=$Y$7,$BG341=23),"",Entrées!J369-Entrées!J368))</f>
        <v>-268</v>
      </c>
      <c r="BP341" s="32">
        <f>IF($BF341&gt;$Y$7,"",IF(AND($BF341=$Y$7,$BG341=23),"",Entrées!K369-Entrées!K368))</f>
        <v>-351.5</v>
      </c>
      <c r="BQ341" s="32">
        <f>IF($BF341&gt;$Y$7,"",IF(AND($BF341=$Y$7,$BG341=23),"",Entrées!L369-Entrées!L368))</f>
        <v>966.5</v>
      </c>
      <c r="BR341" s="32">
        <f>IF($BF341&gt;$Y$7,"",IF(AND($BF341=$Y$7,$BG341=23),"",Entrées!M369-Entrées!M368))</f>
        <v>19.5</v>
      </c>
      <c r="BS341" s="32">
        <f>IF($BF341&gt;$Y$7,"",IF(AND($BF341=$Y$7,$BG341=23),"",Entrées!N369-Entrées!N368))</f>
        <v>8.5</v>
      </c>
      <c r="BT341" s="32">
        <f>IF($BF341&gt;$Y$7,"",IF(AND($BF341=$Y$7,$BG341=23),"",Entrées!O369-Entrées!O368))</f>
        <v>-231</v>
      </c>
      <c r="BU341" s="32">
        <f>IF($BF341&gt;$Y$7,"",IF(AND($BF341=$Y$7,$BG341=23),"",Entrées!P369-Entrées!P368))</f>
        <v>-0.5</v>
      </c>
      <c r="BV341" s="32">
        <f>IF($BF341&gt;$Y$7,"",IF(AND($BF341=$Y$7,$BG341=23),"",Entrées!Q369-Entrées!Q368))</f>
        <v>44</v>
      </c>
      <c r="BW341" s="32">
        <f>IF($BF341&gt;$Y$7,"",IF(AND($BF341=$Y$7,$BG341=23),"",Entrées!R369-Entrées!R368))</f>
        <v>0</v>
      </c>
      <c r="BX341" s="32">
        <f>IF($BF341&gt;$Y$7,"",IF(AND($BF341=$Y$7,$BG341=23),"",Entrées!S369-Entrées!S368))</f>
        <v>0</v>
      </c>
      <c r="BY341" s="32">
        <f>IF($BF341&gt;$Y$7,"",IF(AND($BF341=$Y$7,$BG341=23),"",Entrées!T369-Entrées!T368))</f>
        <v>0</v>
      </c>
      <c r="BZ341" s="32">
        <f>IF($BF341&gt;$Y$7,"",IF(AND($BF341=$Y$7,$BG341=23),"",Entrées!U369-Entrées!U368))</f>
        <v>0</v>
      </c>
      <c r="CA341" s="32">
        <f>IF($BF341&gt;$Y$7,"",IF(AND($BF341=$Y$7,$BG341=23),"",Entrées!V369-Entrées!V368))</f>
        <v>-31</v>
      </c>
      <c r="CB341" s="4"/>
      <c r="CC341" s="4"/>
      <c r="CD341" s="33">
        <f>IF($BF341&lt;=$Y$7,Entrées!J368/CD$2,"")</f>
        <v>0.29401315789473687</v>
      </c>
      <c r="CE341" s="33">
        <f>IF($BF341&lt;=$Y$7,Entrées!K368/CE$2,"")</f>
        <v>9.5119047619047617E-2</v>
      </c>
      <c r="CF341" s="11">
        <f t="shared" si="389"/>
        <v>7600</v>
      </c>
      <c r="CG341" s="11">
        <f t="shared" si="390"/>
        <v>4200</v>
      </c>
      <c r="CH341" s="52">
        <f t="shared" si="391"/>
        <v>0.26950009137426939</v>
      </c>
      <c r="CI341" s="52">
        <f t="shared" si="392"/>
        <v>0.11132787698412699</v>
      </c>
      <c r="CK341" s="11"/>
      <c r="CL341" s="4"/>
      <c r="CO341" s="4"/>
    </row>
    <row r="342" spans="1:93">
      <c r="C342" s="11" t="s">
        <v>91</v>
      </c>
      <c r="D342" s="11"/>
      <c r="E342" s="50" t="str">
        <f ca="1">INDIRECT(ADDRESS(ROW($C$36),COLUMN($C$36)+(C344-1),4,TRUE,"Entrées"))</f>
        <v>Hydraulique</v>
      </c>
      <c r="F342" s="50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39" t="s">
        <v>12</v>
      </c>
      <c r="AE342" s="39" t="s">
        <v>138</v>
      </c>
      <c r="AF342" s="39" t="s">
        <v>139</v>
      </c>
      <c r="AH342" s="11">
        <f>Entrées!A369</f>
        <v>14</v>
      </c>
      <c r="AI342" s="13">
        <f>Entrées!B369</f>
        <v>20</v>
      </c>
      <c r="AJ342" s="31">
        <f t="shared" ca="1" si="393"/>
        <v>55625.834722222207</v>
      </c>
      <c r="AK342" s="31">
        <f t="shared" ca="1" si="369"/>
        <v>55155.277777777781</v>
      </c>
      <c r="AL342" s="31">
        <f t="shared" ca="1" si="370"/>
        <v>55132.569444444431</v>
      </c>
      <c r="AM342" s="31">
        <f t="shared" ca="1" si="371"/>
        <v>439.35972222222233</v>
      </c>
      <c r="AN342" s="31">
        <f t="shared" ca="1" si="372"/>
        <v>2143.2847222222222</v>
      </c>
      <c r="AO342" s="31">
        <f t="shared" ca="1" si="373"/>
        <v>1711.4715277777773</v>
      </c>
      <c r="AP342" s="31">
        <f t="shared" ca="1" si="374"/>
        <v>43686.806944444448</v>
      </c>
      <c r="AQ342" s="31">
        <f t="shared" ca="1" si="375"/>
        <v>2048.2006944444447</v>
      </c>
      <c r="AR342" s="31">
        <f t="shared" ca="1" si="376"/>
        <v>467.57708333333329</v>
      </c>
      <c r="AS342" s="31">
        <f t="shared" ca="1" si="377"/>
        <v>9872.0041666666693</v>
      </c>
      <c r="AT342" s="31">
        <f t="shared" ca="1" si="378"/>
        <v>-752.91041666666672</v>
      </c>
      <c r="AU342" s="31">
        <f t="shared" ca="1" si="379"/>
        <v>580.30277777777769</v>
      </c>
      <c r="AV342" s="31">
        <f t="shared" ca="1" si="380"/>
        <v>-4570.3041666666659</v>
      </c>
      <c r="AW342" s="31">
        <f t="shared" ca="1" si="381"/>
        <v>53.39583333333335</v>
      </c>
      <c r="AX342" s="31">
        <f t="shared" ca="1" si="382"/>
        <v>1401.9361111111111</v>
      </c>
      <c r="AY342" s="31">
        <f t="shared" ca="1" si="383"/>
        <v>-1132.0805555555555</v>
      </c>
      <c r="AZ342" s="31">
        <f t="shared" ca="1" si="384"/>
        <v>-2177.1819444444441</v>
      </c>
      <c r="BA342" s="31">
        <f t="shared" ca="1" si="385"/>
        <v>644.8125</v>
      </c>
      <c r="BB342" s="31">
        <f t="shared" ca="1" si="386"/>
        <v>-1410.101388888889</v>
      </c>
      <c r="BC342" s="31">
        <f t="shared" ca="1" si="387"/>
        <v>-1800.2902777777781</v>
      </c>
      <c r="BD342" s="11"/>
      <c r="BE342" s="4"/>
      <c r="BF342" s="11">
        <f t="shared" si="388"/>
        <v>14</v>
      </c>
      <c r="BG342" s="11">
        <f t="shared" si="336"/>
        <v>20</v>
      </c>
      <c r="BH342" s="32">
        <f>IF($BF342&gt;$Y$7,"",IF(AND($BF342=$Y$7,$BG342=23),"",Entrées!C370-Entrées!C369))</f>
        <v>2841</v>
      </c>
      <c r="BI342" s="32">
        <f>IF($BF342&gt;$Y$7,"",IF(AND($BF342=$Y$7,$BG342=23),"",Entrées!D370-Entrées!D369))</f>
        <v>1425</v>
      </c>
      <c r="BJ342" s="32">
        <f>IF($BF342&gt;$Y$7,"",IF(AND($BF342=$Y$7,$BG342=23),"",Entrées!E370-Entrées!E369))</f>
        <v>1325</v>
      </c>
      <c r="BK342" s="32">
        <f>IF($BF342&gt;$Y$7,"",IF(AND($BF342=$Y$7,$BG342=23),"",Entrées!F370-Entrées!F369))</f>
        <v>-2</v>
      </c>
      <c r="BL342" s="32">
        <f>IF($BF342&gt;$Y$7,"",IF(AND($BF342=$Y$7,$BG342=23),"",Entrées!G370-Entrées!G369))</f>
        <v>0</v>
      </c>
      <c r="BM342" s="32">
        <f>IF($BF342&gt;$Y$7,"",IF(AND($BF342=$Y$7,$BG342=23),"",Entrées!H370-Entrées!H369))</f>
        <v>15</v>
      </c>
      <c r="BN342" s="32">
        <f>IF($BF342&gt;$Y$7,"",IF(AND($BF342=$Y$7,$BG342=23),"",Entrées!I370-Entrées!I369))</f>
        <v>313.5</v>
      </c>
      <c r="BO342" s="32">
        <f>IF($BF342&gt;$Y$7,"",IF(AND($BF342=$Y$7,$BG342=23),"",Entrées!J370-Entrées!J369))</f>
        <v>49</v>
      </c>
      <c r="BP342" s="32">
        <f>IF($BF342&gt;$Y$7,"",IF(AND($BF342=$Y$7,$BG342=23),"",Entrées!K370-Entrées!K369))</f>
        <v>-48</v>
      </c>
      <c r="BQ342" s="32">
        <f>IF($BF342&gt;$Y$7,"",IF(AND($BF342=$Y$7,$BG342=23),"",Entrées!L370-Entrées!L369))</f>
        <v>1567.5</v>
      </c>
      <c r="BR342" s="32">
        <f>IF($BF342&gt;$Y$7,"",IF(AND($BF342=$Y$7,$BG342=23),"",Entrées!M370-Entrées!M369))</f>
        <v>221.5</v>
      </c>
      <c r="BS342" s="32">
        <f>IF($BF342&gt;$Y$7,"",IF(AND($BF342=$Y$7,$BG342=23),"",Entrées!N370-Entrées!N369))</f>
        <v>-7</v>
      </c>
      <c r="BT342" s="32">
        <f>IF($BF342&gt;$Y$7,"",IF(AND($BF342=$Y$7,$BG342=23),"",Entrées!O370-Entrées!O369))</f>
        <v>732</v>
      </c>
      <c r="BU342" s="32">
        <f>IF($BF342&gt;$Y$7,"",IF(AND($BF342=$Y$7,$BG342=23),"",Entrées!P370-Entrées!P369))</f>
        <v>-1</v>
      </c>
      <c r="BV342" s="32">
        <f>IF($BF342&gt;$Y$7,"",IF(AND($BF342=$Y$7,$BG342=23),"",Entrées!Q370-Entrées!Q369))</f>
        <v>399</v>
      </c>
      <c r="BW342" s="32">
        <f>IF($BF342&gt;$Y$7,"",IF(AND($BF342=$Y$7,$BG342=23),"",Entrées!R370-Entrées!R369))</f>
        <v>0</v>
      </c>
      <c r="BX342" s="32">
        <f>IF($BF342&gt;$Y$7,"",IF(AND($BF342=$Y$7,$BG342=23),"",Entrées!S370-Entrées!S369))</f>
        <v>0</v>
      </c>
      <c r="BY342" s="32">
        <f>IF($BF342&gt;$Y$7,"",IF(AND($BF342=$Y$7,$BG342=23),"",Entrées!T370-Entrées!T369))</f>
        <v>0</v>
      </c>
      <c r="BZ342" s="32">
        <f>IF($BF342&gt;$Y$7,"",IF(AND($BF342=$Y$7,$BG342=23),"",Entrées!U370-Entrées!U369))</f>
        <v>0</v>
      </c>
      <c r="CA342" s="32">
        <f>IF($BF342&gt;$Y$7,"",IF(AND($BF342=$Y$7,$BG342=23),"",Entrées!V370-Entrées!V369))</f>
        <v>50</v>
      </c>
      <c r="CB342" s="4"/>
      <c r="CC342" s="4"/>
      <c r="CD342" s="33">
        <f>IF($BF342&lt;=$Y$7,Entrées!J369/CD$2,"")</f>
        <v>0.25874999999999998</v>
      </c>
      <c r="CE342" s="33">
        <f>IF($BF342&lt;=$Y$7,Entrées!K369/CE$2,"")</f>
        <v>1.1428571428571429E-2</v>
      </c>
      <c r="CF342" s="11">
        <f t="shared" si="389"/>
        <v>7600</v>
      </c>
      <c r="CG342" s="11">
        <f t="shared" si="390"/>
        <v>4200</v>
      </c>
      <c r="CH342" s="52">
        <f t="shared" si="391"/>
        <v>0.26950009137426939</v>
      </c>
      <c r="CI342" s="52">
        <f t="shared" si="392"/>
        <v>0.11132787698412699</v>
      </c>
      <c r="CK342" s="11"/>
      <c r="CL342" s="4"/>
      <c r="CO342" s="4"/>
    </row>
    <row r="343" spans="1:93">
      <c r="C343" s="11" t="s">
        <v>92</v>
      </c>
      <c r="D343" s="11" t="s">
        <v>3</v>
      </c>
      <c r="E343" s="11" t="s">
        <v>79</v>
      </c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39" t="s">
        <v>3</v>
      </c>
      <c r="AE343" s="39" t="s">
        <v>3</v>
      </c>
      <c r="AF343" s="39" t="s">
        <v>3</v>
      </c>
      <c r="AH343" s="11">
        <f>Entrées!A370</f>
        <v>14</v>
      </c>
      <c r="AI343" s="13">
        <f>Entrées!B370</f>
        <v>21</v>
      </c>
      <c r="AJ343" s="31">
        <f t="shared" ca="1" si="393"/>
        <v>55625.834722222207</v>
      </c>
      <c r="AK343" s="31">
        <f t="shared" ca="1" si="369"/>
        <v>55155.277777777781</v>
      </c>
      <c r="AL343" s="31">
        <f t="shared" ca="1" si="370"/>
        <v>55132.569444444431</v>
      </c>
      <c r="AM343" s="31">
        <f t="shared" ca="1" si="371"/>
        <v>439.35972222222233</v>
      </c>
      <c r="AN343" s="31">
        <f t="shared" ca="1" si="372"/>
        <v>2143.2847222222222</v>
      </c>
      <c r="AO343" s="31">
        <f t="shared" ca="1" si="373"/>
        <v>1711.4715277777773</v>
      </c>
      <c r="AP343" s="31">
        <f t="shared" ca="1" si="374"/>
        <v>43686.806944444448</v>
      </c>
      <c r="AQ343" s="31">
        <f t="shared" ca="1" si="375"/>
        <v>2048.2006944444447</v>
      </c>
      <c r="AR343" s="31">
        <f t="shared" ca="1" si="376"/>
        <v>467.57708333333329</v>
      </c>
      <c r="AS343" s="31">
        <f t="shared" ca="1" si="377"/>
        <v>9872.0041666666693</v>
      </c>
      <c r="AT343" s="31">
        <f t="shared" ca="1" si="378"/>
        <v>-752.91041666666672</v>
      </c>
      <c r="AU343" s="31">
        <f t="shared" ca="1" si="379"/>
        <v>580.30277777777769</v>
      </c>
      <c r="AV343" s="31">
        <f t="shared" ca="1" si="380"/>
        <v>-4570.3041666666659</v>
      </c>
      <c r="AW343" s="31">
        <f t="shared" ca="1" si="381"/>
        <v>53.39583333333335</v>
      </c>
      <c r="AX343" s="31">
        <f t="shared" ca="1" si="382"/>
        <v>1401.9361111111111</v>
      </c>
      <c r="AY343" s="31">
        <f t="shared" ca="1" si="383"/>
        <v>-1132.0805555555555</v>
      </c>
      <c r="AZ343" s="31">
        <f t="shared" ca="1" si="384"/>
        <v>-2177.1819444444441</v>
      </c>
      <c r="BA343" s="31">
        <f t="shared" ca="1" si="385"/>
        <v>644.8125</v>
      </c>
      <c r="BB343" s="31">
        <f t="shared" ca="1" si="386"/>
        <v>-1410.101388888889</v>
      </c>
      <c r="BC343" s="31">
        <f t="shared" ca="1" si="387"/>
        <v>-1800.2902777777781</v>
      </c>
      <c r="BD343" s="11"/>
      <c r="BE343" s="4"/>
      <c r="BF343" s="11">
        <f t="shared" si="388"/>
        <v>14</v>
      </c>
      <c r="BG343" s="11">
        <f t="shared" si="336"/>
        <v>21</v>
      </c>
      <c r="BH343" s="32">
        <f>IF($BF343&gt;$Y$7,"",IF(AND($BF343=$Y$7,$BG343=23),"",Entrées!C371-Entrées!C370))</f>
        <v>-523</v>
      </c>
      <c r="BI343" s="32">
        <f>IF($BF343&gt;$Y$7,"",IF(AND($BF343=$Y$7,$BG343=23),"",Entrées!D371-Entrées!D370))</f>
        <v>-75</v>
      </c>
      <c r="BJ343" s="32">
        <f>IF($BF343&gt;$Y$7,"",IF(AND($BF343=$Y$7,$BG343=23),"",Entrées!E371-Entrées!E370))</f>
        <v>-175</v>
      </c>
      <c r="BK343" s="32">
        <f>IF($BF343&gt;$Y$7,"",IF(AND($BF343=$Y$7,$BG343=23),"",Entrées!F371-Entrées!F370))</f>
        <v>-4.5</v>
      </c>
      <c r="BL343" s="32">
        <f>IF($BF343&gt;$Y$7,"",IF(AND($BF343=$Y$7,$BG343=23),"",Entrées!G371-Entrées!G370))</f>
        <v>0</v>
      </c>
      <c r="BM343" s="32">
        <f>IF($BF343&gt;$Y$7,"",IF(AND($BF343=$Y$7,$BG343=23),"",Entrées!H371-Entrées!H370))</f>
        <v>24</v>
      </c>
      <c r="BN343" s="32">
        <f>IF($BF343&gt;$Y$7,"",IF(AND($BF343=$Y$7,$BG343=23),"",Entrées!I371-Entrées!I370))</f>
        <v>-830</v>
      </c>
      <c r="BO343" s="32">
        <f>IF($BF343&gt;$Y$7,"",IF(AND($BF343=$Y$7,$BG343=23),"",Entrées!J371-Entrées!J370))</f>
        <v>199.5</v>
      </c>
      <c r="BP343" s="32">
        <f>IF($BF343&gt;$Y$7,"",IF(AND($BF343=$Y$7,$BG343=23),"",Entrées!K371-Entrées!K370))</f>
        <v>0</v>
      </c>
      <c r="BQ343" s="32">
        <f>IF($BF343&gt;$Y$7,"",IF(AND($BF343=$Y$7,$BG343=23),"",Entrées!L371-Entrées!L370))</f>
        <v>-651</v>
      </c>
      <c r="BR343" s="32">
        <f>IF($BF343&gt;$Y$7,"",IF(AND($BF343=$Y$7,$BG343=23),"",Entrées!M371-Entrées!M370))</f>
        <v>101</v>
      </c>
      <c r="BS343" s="32">
        <f>IF($BF343&gt;$Y$7,"",IF(AND($BF343=$Y$7,$BG343=23),"",Entrées!N371-Entrées!N370))</f>
        <v>-9.5</v>
      </c>
      <c r="BT343" s="32">
        <f>IF($BF343&gt;$Y$7,"",IF(AND($BF343=$Y$7,$BG343=23),"",Entrées!O371-Entrées!O370))</f>
        <v>647</v>
      </c>
      <c r="BU343" s="32">
        <f>IF($BF343&gt;$Y$7,"",IF(AND($BF343=$Y$7,$BG343=23),"",Entrées!P371-Entrées!P370))</f>
        <v>0.5</v>
      </c>
      <c r="BV343" s="32">
        <f>IF($BF343&gt;$Y$7,"",IF(AND($BF343=$Y$7,$BG343=23),"",Entrées!Q371-Entrées!Q370))</f>
        <v>1719</v>
      </c>
      <c r="BW343" s="32">
        <f>IF($BF343&gt;$Y$7,"",IF(AND($BF343=$Y$7,$BG343=23),"",Entrées!R371-Entrées!R370))</f>
        <v>0</v>
      </c>
      <c r="BX343" s="32">
        <f>IF($BF343&gt;$Y$7,"",IF(AND($BF343=$Y$7,$BG343=23),"",Entrées!S371-Entrées!S370))</f>
        <v>0</v>
      </c>
      <c r="BY343" s="32">
        <f>IF($BF343&gt;$Y$7,"",IF(AND($BF343=$Y$7,$BG343=23),"",Entrées!T371-Entrées!T370))</f>
        <v>-114</v>
      </c>
      <c r="BZ343" s="32">
        <f>IF($BF343&gt;$Y$7,"",IF(AND($BF343=$Y$7,$BG343=23),"",Entrées!U371-Entrées!U370))</f>
        <v>0</v>
      </c>
      <c r="CA343" s="32">
        <f>IF($BF343&gt;$Y$7,"",IF(AND($BF343=$Y$7,$BG343=23),"",Entrées!V371-Entrées!V370))</f>
        <v>401</v>
      </c>
      <c r="CB343" s="4"/>
      <c r="CC343" s="4"/>
      <c r="CD343" s="33">
        <f>IF($BF343&lt;=$Y$7,Entrées!J370/CD$2,"")</f>
        <v>0.26519736842105263</v>
      </c>
      <c r="CE343" s="33">
        <f>IF($BF343&lt;=$Y$7,Entrées!K370/CE$2,"")</f>
        <v>0</v>
      </c>
      <c r="CF343" s="11">
        <f t="shared" si="389"/>
        <v>7600</v>
      </c>
      <c r="CG343" s="11">
        <f t="shared" si="390"/>
        <v>4200</v>
      </c>
      <c r="CH343" s="52">
        <f t="shared" si="391"/>
        <v>0.26950009137426939</v>
      </c>
      <c r="CI343" s="52">
        <f t="shared" si="392"/>
        <v>0.11132787698412699</v>
      </c>
      <c r="CK343" s="11"/>
      <c r="CL343" s="4"/>
      <c r="CO343" s="4"/>
    </row>
    <row r="344" spans="1:93">
      <c r="C344" s="11">
        <f>C307+1</f>
        <v>10</v>
      </c>
      <c r="D344" s="27"/>
      <c r="E344" s="27">
        <v>0</v>
      </c>
      <c r="F344" s="27">
        <f t="shared" ref="F344:AB344" si="419">E344+1</f>
        <v>1</v>
      </c>
      <c r="G344" s="27">
        <f t="shared" si="419"/>
        <v>2</v>
      </c>
      <c r="H344" s="27">
        <f t="shared" si="419"/>
        <v>3</v>
      </c>
      <c r="I344" s="27">
        <f t="shared" si="419"/>
        <v>4</v>
      </c>
      <c r="J344" s="27">
        <f t="shared" si="419"/>
        <v>5</v>
      </c>
      <c r="K344" s="27">
        <f t="shared" si="419"/>
        <v>6</v>
      </c>
      <c r="L344" s="27">
        <f t="shared" si="419"/>
        <v>7</v>
      </c>
      <c r="M344" s="27">
        <f t="shared" si="419"/>
        <v>8</v>
      </c>
      <c r="N344" s="27">
        <f t="shared" si="419"/>
        <v>9</v>
      </c>
      <c r="O344" s="27">
        <f t="shared" si="419"/>
        <v>10</v>
      </c>
      <c r="P344" s="27">
        <f t="shared" si="419"/>
        <v>11</v>
      </c>
      <c r="Q344" s="27">
        <f t="shared" si="419"/>
        <v>12</v>
      </c>
      <c r="R344" s="27">
        <f t="shared" si="419"/>
        <v>13</v>
      </c>
      <c r="S344" s="27">
        <f t="shared" si="419"/>
        <v>14</v>
      </c>
      <c r="T344" s="27">
        <f t="shared" si="419"/>
        <v>15</v>
      </c>
      <c r="U344" s="27">
        <f t="shared" si="419"/>
        <v>16</v>
      </c>
      <c r="V344" s="27">
        <f t="shared" si="419"/>
        <v>17</v>
      </c>
      <c r="W344" s="27">
        <f t="shared" si="419"/>
        <v>18</v>
      </c>
      <c r="X344" s="27">
        <f t="shared" si="419"/>
        <v>19</v>
      </c>
      <c r="Y344" s="27">
        <f t="shared" si="419"/>
        <v>20</v>
      </c>
      <c r="Z344" s="27">
        <f t="shared" si="419"/>
        <v>21</v>
      </c>
      <c r="AA344" s="27">
        <f t="shared" si="419"/>
        <v>22</v>
      </c>
      <c r="AB344" s="27">
        <f t="shared" si="419"/>
        <v>23</v>
      </c>
      <c r="AC344" s="11"/>
      <c r="AD344" s="39" t="s">
        <v>81</v>
      </c>
      <c r="AE344" s="39" t="s">
        <v>81</v>
      </c>
      <c r="AF344" s="39" t="s">
        <v>81</v>
      </c>
      <c r="AH344" s="11">
        <f>Entrées!A371</f>
        <v>14</v>
      </c>
      <c r="AI344" s="13">
        <f>Entrées!B371</f>
        <v>22</v>
      </c>
      <c r="AJ344" s="31">
        <f t="shared" ca="1" si="393"/>
        <v>55625.834722222207</v>
      </c>
      <c r="AK344" s="31">
        <f t="shared" ca="1" si="369"/>
        <v>55155.277777777781</v>
      </c>
      <c r="AL344" s="31">
        <f t="shared" ca="1" si="370"/>
        <v>55132.569444444431</v>
      </c>
      <c r="AM344" s="31">
        <f t="shared" ca="1" si="371"/>
        <v>439.35972222222233</v>
      </c>
      <c r="AN344" s="31">
        <f t="shared" ca="1" si="372"/>
        <v>2143.2847222222222</v>
      </c>
      <c r="AO344" s="31">
        <f t="shared" ca="1" si="373"/>
        <v>1711.4715277777773</v>
      </c>
      <c r="AP344" s="31">
        <f t="shared" ca="1" si="374"/>
        <v>43686.806944444448</v>
      </c>
      <c r="AQ344" s="31">
        <f t="shared" ca="1" si="375"/>
        <v>2048.2006944444447</v>
      </c>
      <c r="AR344" s="31">
        <f t="shared" ca="1" si="376"/>
        <v>467.57708333333329</v>
      </c>
      <c r="AS344" s="31">
        <f t="shared" ca="1" si="377"/>
        <v>9872.0041666666693</v>
      </c>
      <c r="AT344" s="31">
        <f t="shared" ca="1" si="378"/>
        <v>-752.91041666666672</v>
      </c>
      <c r="AU344" s="31">
        <f t="shared" ca="1" si="379"/>
        <v>580.30277777777769</v>
      </c>
      <c r="AV344" s="31">
        <f t="shared" ca="1" si="380"/>
        <v>-4570.3041666666659</v>
      </c>
      <c r="AW344" s="31">
        <f t="shared" ca="1" si="381"/>
        <v>53.39583333333335</v>
      </c>
      <c r="AX344" s="31">
        <f t="shared" ca="1" si="382"/>
        <v>1401.9361111111111</v>
      </c>
      <c r="AY344" s="31">
        <f t="shared" ca="1" si="383"/>
        <v>-1132.0805555555555</v>
      </c>
      <c r="AZ344" s="31">
        <f t="shared" ca="1" si="384"/>
        <v>-2177.1819444444441</v>
      </c>
      <c r="BA344" s="31">
        <f t="shared" ca="1" si="385"/>
        <v>644.8125</v>
      </c>
      <c r="BB344" s="31">
        <f t="shared" ca="1" si="386"/>
        <v>-1410.101388888889</v>
      </c>
      <c r="BC344" s="31">
        <f t="shared" ca="1" si="387"/>
        <v>-1800.2902777777781</v>
      </c>
      <c r="BD344" s="11"/>
      <c r="BE344" s="4"/>
      <c r="BF344" s="11">
        <f t="shared" si="388"/>
        <v>14</v>
      </c>
      <c r="BG344" s="11">
        <f t="shared" si="336"/>
        <v>22</v>
      </c>
      <c r="BH344" s="32">
        <f>IF($BF344&gt;$Y$7,"",IF(AND($BF344=$Y$7,$BG344=23),"",Entrées!C372-Entrées!C371))</f>
        <v>2417.5</v>
      </c>
      <c r="BI344" s="32">
        <f>IF($BF344&gt;$Y$7,"",IF(AND($BF344=$Y$7,$BG344=23),"",Entrées!D372-Entrées!D371))</f>
        <v>2437.5</v>
      </c>
      <c r="BJ344" s="32">
        <f>IF($BF344&gt;$Y$7,"",IF(AND($BF344=$Y$7,$BG344=23),"",Entrées!E372-Entrées!E371))</f>
        <v>2425</v>
      </c>
      <c r="BK344" s="32">
        <f>IF($BF344&gt;$Y$7,"",IF(AND($BF344=$Y$7,$BG344=23),"",Entrées!F372-Entrées!F371))</f>
        <v>0</v>
      </c>
      <c r="BL344" s="32">
        <f>IF($BF344&gt;$Y$7,"",IF(AND($BF344=$Y$7,$BG344=23),"",Entrées!G372-Entrées!G371))</f>
        <v>0</v>
      </c>
      <c r="BM344" s="32">
        <f>IF($BF344&gt;$Y$7,"",IF(AND($BF344=$Y$7,$BG344=23),"",Entrées!H372-Entrées!H371))</f>
        <v>-0.5</v>
      </c>
      <c r="BN344" s="32">
        <f>IF($BF344&gt;$Y$7,"",IF(AND($BF344=$Y$7,$BG344=23),"",Entrées!I372-Entrées!I371))</f>
        <v>260.5</v>
      </c>
      <c r="BO344" s="32">
        <f>IF($BF344&gt;$Y$7,"",IF(AND($BF344=$Y$7,$BG344=23),"",Entrées!J372-Entrées!J371))</f>
        <v>47.5</v>
      </c>
      <c r="BP344" s="32">
        <f>IF($BF344&gt;$Y$7,"",IF(AND($BF344=$Y$7,$BG344=23),"",Entrées!K372-Entrées!K371))</f>
        <v>0</v>
      </c>
      <c r="BQ344" s="32">
        <f>IF($BF344&gt;$Y$7,"",IF(AND($BF344=$Y$7,$BG344=23),"",Entrées!L372-Entrées!L371))</f>
        <v>-234.5</v>
      </c>
      <c r="BR344" s="32">
        <f>IF($BF344&gt;$Y$7,"",IF(AND($BF344=$Y$7,$BG344=23),"",Entrées!M372-Entrées!M371))</f>
        <v>-16.5</v>
      </c>
      <c r="BS344" s="32">
        <f>IF($BF344&gt;$Y$7,"",IF(AND($BF344=$Y$7,$BG344=23),"",Entrées!N372-Entrées!N371))</f>
        <v>2</v>
      </c>
      <c r="BT344" s="32">
        <f>IF($BF344&gt;$Y$7,"",IF(AND($BF344=$Y$7,$BG344=23),"",Entrées!O372-Entrées!O371))</f>
        <v>2358.5</v>
      </c>
      <c r="BU344" s="32">
        <f>IF($BF344&gt;$Y$7,"",IF(AND($BF344=$Y$7,$BG344=23),"",Entrées!P372-Entrées!P371))</f>
        <v>0</v>
      </c>
      <c r="BV344" s="32">
        <f>IF($BF344&gt;$Y$7,"",IF(AND($BF344=$Y$7,$BG344=23),"",Entrées!Q372-Entrées!Q371))</f>
        <v>915</v>
      </c>
      <c r="BW344" s="32">
        <f>IF($BF344&gt;$Y$7,"",IF(AND($BF344=$Y$7,$BG344=23),"",Entrées!R372-Entrées!R371))</f>
        <v>0</v>
      </c>
      <c r="BX344" s="32">
        <f>IF($BF344&gt;$Y$7,"",IF(AND($BF344=$Y$7,$BG344=23),"",Entrées!S372-Entrées!S371))</f>
        <v>0</v>
      </c>
      <c r="BY344" s="32">
        <f>IF($BF344&gt;$Y$7,"",IF(AND($BF344=$Y$7,$BG344=23),"",Entrées!T372-Entrées!T371))</f>
        <v>-37</v>
      </c>
      <c r="BZ344" s="32">
        <f>IF($BF344&gt;$Y$7,"",IF(AND($BF344=$Y$7,$BG344=23),"",Entrées!U372-Entrées!U371))</f>
        <v>173</v>
      </c>
      <c r="CA344" s="32">
        <f>IF($BF344&gt;$Y$7,"",IF(AND($BF344=$Y$7,$BG344=23),"",Entrées!V372-Entrées!V371))</f>
        <v>371</v>
      </c>
      <c r="CB344" s="4"/>
      <c r="CC344" s="4"/>
      <c r="CD344" s="33">
        <f>IF($BF344&lt;=$Y$7,Entrées!J371/CD$2,"")</f>
        <v>0.29144736842105262</v>
      </c>
      <c r="CE344" s="33">
        <f>IF($BF344&lt;=$Y$7,Entrées!K371/CE$2,"")</f>
        <v>0</v>
      </c>
      <c r="CF344" s="11">
        <f t="shared" si="389"/>
        <v>7600</v>
      </c>
      <c r="CG344" s="11">
        <f t="shared" si="390"/>
        <v>4200</v>
      </c>
      <c r="CH344" s="52">
        <f t="shared" si="391"/>
        <v>0.26950009137426939</v>
      </c>
      <c r="CI344" s="52">
        <f t="shared" si="392"/>
        <v>0.11132787698412699</v>
      </c>
      <c r="CK344" s="11"/>
      <c r="CL344" s="4"/>
      <c r="CO344" s="4"/>
    </row>
    <row r="345" spans="1:93">
      <c r="C345" s="11">
        <f>C344</f>
        <v>10</v>
      </c>
      <c r="D345" s="27">
        <v>1</v>
      </c>
      <c r="E345" s="28">
        <f ca="1">IF($D345&gt;$D$8,"",INDIRECT(ADDRESS(ROW(Entrées!$C$37)+($D345-1)*24+E$11,COLUMN(Entrées!$C$37)+($C345-1),4,TRUE,"Entrées")))</f>
        <v>10512.5</v>
      </c>
      <c r="F345" s="28">
        <f ca="1">IF($D345&gt;$D$8,"",INDIRECT(ADDRESS(ROW(Entrées!$C$37)+($D345-1)*24+F$11,COLUMN(Entrées!$C$37)+($C345-1),4,TRUE,"Entrées")))</f>
        <v>8590</v>
      </c>
      <c r="G345" s="28">
        <f ca="1">IF($D345&gt;$D$8,"",INDIRECT(ADDRESS(ROW(Entrées!$C$37)+($D345-1)*24+G$11,COLUMN(Entrées!$C$37)+($C345-1),4,TRUE,"Entrées")))</f>
        <v>8165.5</v>
      </c>
      <c r="H345" s="28">
        <f ca="1">IF($D345&gt;$D$8,"",INDIRECT(ADDRESS(ROW(Entrées!$C$37)+($D345-1)*24+H$11,COLUMN(Entrées!$C$37)+($C345-1),4,TRUE,"Entrées")))</f>
        <v>7662</v>
      </c>
      <c r="I345" s="28">
        <f ca="1">IF($D345&gt;$D$8,"",INDIRECT(ADDRESS(ROW(Entrées!$C$37)+($D345-1)*24+I$11,COLUMN(Entrées!$C$37)+($C345-1),4,TRUE,"Entrées")))</f>
        <v>7455</v>
      </c>
      <c r="J345" s="28">
        <f ca="1">IF($D345&gt;$D$8,"",INDIRECT(ADDRESS(ROW(Entrées!$C$37)+($D345-1)*24+J$11,COLUMN(Entrées!$C$37)+($C345-1),4,TRUE,"Entrées")))</f>
        <v>7326</v>
      </c>
      <c r="K345" s="28">
        <f ca="1">IF($D345&gt;$D$8,"",INDIRECT(ADDRESS(ROW(Entrées!$C$37)+($D345-1)*24+K$11,COLUMN(Entrées!$C$37)+($C345-1),4,TRUE,"Entrées")))</f>
        <v>7454.5</v>
      </c>
      <c r="L345" s="28">
        <f ca="1">IF($D345&gt;$D$8,"",INDIRECT(ADDRESS(ROW(Entrées!$C$37)+($D345-1)*24+L$11,COLUMN(Entrées!$C$37)+($C345-1),4,TRUE,"Entrées")))</f>
        <v>7613.5</v>
      </c>
      <c r="M345" s="28">
        <f ca="1">IF($D345&gt;$D$8,"",INDIRECT(ADDRESS(ROW(Entrées!$C$37)+($D345-1)*24+M$11,COLUMN(Entrées!$C$37)+($C345-1),4,TRUE,"Entrées")))</f>
        <v>7806.5</v>
      </c>
      <c r="N345" s="28">
        <f ca="1">IF($D345&gt;$D$8,"",INDIRECT(ADDRESS(ROW(Entrées!$C$37)+($D345-1)*24+N$11,COLUMN(Entrées!$C$37)+($C345-1),4,TRUE,"Entrées")))</f>
        <v>7906</v>
      </c>
      <c r="O345" s="28">
        <f ca="1">IF($D345&gt;$D$8,"",INDIRECT(ADDRESS(ROW(Entrées!$C$37)+($D345-1)*24+O$11,COLUMN(Entrées!$C$37)+($C345-1),4,TRUE,"Entrées")))</f>
        <v>8172.5</v>
      </c>
      <c r="P345" s="28">
        <f ca="1">IF($D345&gt;$D$8,"",INDIRECT(ADDRESS(ROW(Entrées!$C$37)+($D345-1)*24+P$11,COLUMN(Entrées!$C$37)+($C345-1),4,TRUE,"Entrées")))</f>
        <v>8446</v>
      </c>
      <c r="Q345" s="28">
        <f ca="1">IF($D345&gt;$D$8,"",INDIRECT(ADDRESS(ROW(Entrées!$C$37)+($D345-1)*24+Q$11,COLUMN(Entrées!$C$37)+($C345-1),4,TRUE,"Entrées")))</f>
        <v>8652.5</v>
      </c>
      <c r="R345" s="28">
        <f ca="1">IF($D345&gt;$D$8,"",INDIRECT(ADDRESS(ROW(Entrées!$C$37)+($D345-1)*24+R$11,COLUMN(Entrées!$C$37)+($C345-1),4,TRUE,"Entrées")))</f>
        <v>8359</v>
      </c>
      <c r="S345" s="28">
        <f ca="1">IF($D345&gt;$D$8,"",INDIRECT(ADDRESS(ROW(Entrées!$C$37)+($D345-1)*24+S$11,COLUMN(Entrées!$C$37)+($C345-1),4,TRUE,"Entrées")))</f>
        <v>7550</v>
      </c>
      <c r="T345" s="28">
        <f ca="1">IF($D345&gt;$D$8,"",INDIRECT(ADDRESS(ROW(Entrées!$C$37)+($D345-1)*24+T$11,COLUMN(Entrées!$C$37)+($C345-1),4,TRUE,"Entrées")))</f>
        <v>7303</v>
      </c>
      <c r="U345" s="28">
        <f ca="1">IF($D345&gt;$D$8,"",INDIRECT(ADDRESS(ROW(Entrées!$C$37)+($D345-1)*24+U$11,COLUMN(Entrées!$C$37)+($C345-1),4,TRUE,"Entrées")))</f>
        <v>7365.5</v>
      </c>
      <c r="V345" s="28">
        <f ca="1">IF($D345&gt;$D$8,"",INDIRECT(ADDRESS(ROW(Entrées!$C$37)+($D345-1)*24+V$11,COLUMN(Entrées!$C$37)+($C345-1),4,TRUE,"Entrées")))</f>
        <v>7507</v>
      </c>
      <c r="W345" s="28">
        <f ca="1">IF($D345&gt;$D$8,"",INDIRECT(ADDRESS(ROW(Entrées!$C$37)+($D345-1)*24+W$11,COLUMN(Entrées!$C$37)+($C345-1),4,TRUE,"Entrées")))</f>
        <v>8047.5</v>
      </c>
      <c r="X345" s="28">
        <f ca="1">IF($D345&gt;$D$8,"",INDIRECT(ADDRESS(ROW(Entrées!$C$37)+($D345-1)*24+X$11,COLUMN(Entrées!$C$37)+($C345-1),4,TRUE,"Entrées")))</f>
        <v>8731.5</v>
      </c>
      <c r="Y345" s="28">
        <f ca="1">IF($D345&gt;$D$8,"",INDIRECT(ADDRESS(ROW(Entrées!$C$37)+($D345-1)*24+Y$11,COLUMN(Entrées!$C$37)+($C345-1),4,TRUE,"Entrées")))</f>
        <v>9060</v>
      </c>
      <c r="Z345" s="28">
        <f ca="1">IF($D345&gt;$D$8,"",INDIRECT(ADDRESS(ROW(Entrées!$C$37)+($D345-1)*24+Z$11,COLUMN(Entrées!$C$37)+($C345-1),4,TRUE,"Entrées")))</f>
        <v>10241</v>
      </c>
      <c r="AA345" s="28">
        <f ca="1">IF($D345&gt;$D$8,"",INDIRECT(ADDRESS(ROW(Entrées!$C$37)+($D345-1)*24+AA$11,COLUMN(Entrées!$C$37)+($C345-1),4,TRUE,"Entrées")))</f>
        <v>9428.5</v>
      </c>
      <c r="AB345" s="28">
        <f ca="1">IF($D345&gt;$D$8,"",INDIRECT(ADDRESS(ROW(Entrées!$C$37)+($D345-1)*24+AB$11,COLUMN(Entrées!$C$37)+($C345-1),4,TRUE,"Entrées")))</f>
        <v>10122</v>
      </c>
      <c r="AC345" s="11"/>
      <c r="AD345" s="40">
        <f t="shared" ref="AD345:AD375" ca="1" si="420">SUM(E345:AB345)/24</f>
        <v>8311.5625</v>
      </c>
      <c r="AE345" s="40">
        <f ca="1">MAX(E345:AB345)</f>
        <v>10512.5</v>
      </c>
      <c r="AF345" s="40">
        <f ca="1">MIN(E345:AB345)</f>
        <v>7303</v>
      </c>
      <c r="AG345" s="4"/>
      <c r="AH345" s="11">
        <f>Entrées!A372</f>
        <v>14</v>
      </c>
      <c r="AI345" s="13">
        <f>Entrées!B372</f>
        <v>23</v>
      </c>
      <c r="AJ345" s="31">
        <f t="shared" ca="1" si="393"/>
        <v>55625.834722222207</v>
      </c>
      <c r="AK345" s="31">
        <f t="shared" ca="1" si="369"/>
        <v>55155.277777777781</v>
      </c>
      <c r="AL345" s="31">
        <f t="shared" ca="1" si="370"/>
        <v>55132.569444444431</v>
      </c>
      <c r="AM345" s="31">
        <f t="shared" ca="1" si="371"/>
        <v>439.35972222222233</v>
      </c>
      <c r="AN345" s="31">
        <f t="shared" ca="1" si="372"/>
        <v>2143.2847222222222</v>
      </c>
      <c r="AO345" s="31">
        <f t="shared" ca="1" si="373"/>
        <v>1711.4715277777773</v>
      </c>
      <c r="AP345" s="31">
        <f t="shared" ca="1" si="374"/>
        <v>43686.806944444448</v>
      </c>
      <c r="AQ345" s="31">
        <f t="shared" ca="1" si="375"/>
        <v>2048.2006944444447</v>
      </c>
      <c r="AR345" s="31">
        <f t="shared" ca="1" si="376"/>
        <v>467.57708333333329</v>
      </c>
      <c r="AS345" s="31">
        <f t="shared" ca="1" si="377"/>
        <v>9872.0041666666693</v>
      </c>
      <c r="AT345" s="31">
        <f t="shared" ca="1" si="378"/>
        <v>-752.91041666666672</v>
      </c>
      <c r="AU345" s="31">
        <f t="shared" ca="1" si="379"/>
        <v>580.30277777777769</v>
      </c>
      <c r="AV345" s="31">
        <f t="shared" ca="1" si="380"/>
        <v>-4570.3041666666659</v>
      </c>
      <c r="AW345" s="31">
        <f t="shared" ca="1" si="381"/>
        <v>53.39583333333335</v>
      </c>
      <c r="AX345" s="31">
        <f t="shared" ca="1" si="382"/>
        <v>1401.9361111111111</v>
      </c>
      <c r="AY345" s="31">
        <f t="shared" ca="1" si="383"/>
        <v>-1132.0805555555555</v>
      </c>
      <c r="AZ345" s="31">
        <f t="shared" ca="1" si="384"/>
        <v>-2177.1819444444441</v>
      </c>
      <c r="BA345" s="31">
        <f t="shared" ca="1" si="385"/>
        <v>644.8125</v>
      </c>
      <c r="BB345" s="31">
        <f t="shared" ca="1" si="386"/>
        <v>-1410.101388888889</v>
      </c>
      <c r="BC345" s="31">
        <f t="shared" ca="1" si="387"/>
        <v>-1800.2902777777781</v>
      </c>
      <c r="BD345" s="11"/>
      <c r="BE345" s="4"/>
      <c r="BF345" s="11">
        <f t="shared" si="388"/>
        <v>14</v>
      </c>
      <c r="BG345" s="11">
        <f t="shared" ref="BG345:BG408" si="421">AI345</f>
        <v>23</v>
      </c>
      <c r="BH345" s="32">
        <f>IF($BF345&gt;$Y$7,"",IF(AND($BF345=$Y$7,$BG345=23),"",Entrées!C373-Entrées!C372))</f>
        <v>-1190.5</v>
      </c>
      <c r="BI345" s="32">
        <f>IF($BF345&gt;$Y$7,"",IF(AND($BF345=$Y$7,$BG345=23),"",Entrées!D373-Entrées!D372))</f>
        <v>-2050</v>
      </c>
      <c r="BJ345" s="32">
        <f>IF($BF345&gt;$Y$7,"",IF(AND($BF345=$Y$7,$BG345=23),"",Entrées!E373-Entrées!E372))</f>
        <v>-1987.5</v>
      </c>
      <c r="BK345" s="32">
        <f>IF($BF345&gt;$Y$7,"",IF(AND($BF345=$Y$7,$BG345=23),"",Entrées!F373-Entrées!F372))</f>
        <v>-5.5</v>
      </c>
      <c r="BL345" s="32">
        <f>IF($BF345&gt;$Y$7,"",IF(AND($BF345=$Y$7,$BG345=23),"",Entrées!G373-Entrées!G372))</f>
        <v>0</v>
      </c>
      <c r="BM345" s="32">
        <f>IF($BF345&gt;$Y$7,"",IF(AND($BF345=$Y$7,$BG345=23),"",Entrées!H373-Entrées!H372))</f>
        <v>-57</v>
      </c>
      <c r="BN345" s="32">
        <f>IF($BF345&gt;$Y$7,"",IF(AND($BF345=$Y$7,$BG345=23),"",Entrées!I373-Entrées!I372))</f>
        <v>-159.5</v>
      </c>
      <c r="BO345" s="32">
        <f>IF($BF345&gt;$Y$7,"",IF(AND($BF345=$Y$7,$BG345=23),"",Entrées!J373-Entrées!J372))</f>
        <v>57</v>
      </c>
      <c r="BP345" s="32">
        <f>IF($BF345&gt;$Y$7,"",IF(AND($BF345=$Y$7,$BG345=23),"",Entrées!K373-Entrées!K372))</f>
        <v>0</v>
      </c>
      <c r="BQ345" s="32">
        <f>IF($BF345&gt;$Y$7,"",IF(AND($BF345=$Y$7,$BG345=23),"",Entrées!L373-Entrées!L372))</f>
        <v>-1380</v>
      </c>
      <c r="BR345" s="32">
        <f>IF($BF345&gt;$Y$7,"",IF(AND($BF345=$Y$7,$BG345=23),"",Entrées!M373-Entrées!M372))</f>
        <v>-38</v>
      </c>
      <c r="BS345" s="32">
        <f>IF($BF345&gt;$Y$7,"",IF(AND($BF345=$Y$7,$BG345=23),"",Entrées!N373-Entrées!N372))</f>
        <v>-6.5</v>
      </c>
      <c r="BT345" s="32">
        <f>IF($BF345&gt;$Y$7,"",IF(AND($BF345=$Y$7,$BG345=23),"",Entrées!O373-Entrées!O372))</f>
        <v>400</v>
      </c>
      <c r="BU345" s="32">
        <f>IF($BF345&gt;$Y$7,"",IF(AND($BF345=$Y$7,$BG345=23),"",Entrées!P373-Entrées!P372))</f>
        <v>0</v>
      </c>
      <c r="BV345" s="32">
        <f>IF($BF345&gt;$Y$7,"",IF(AND($BF345=$Y$7,$BG345=23),"",Entrées!Q373-Entrées!Q372))</f>
        <v>-771</v>
      </c>
      <c r="BW345" s="32">
        <f>IF($BF345&gt;$Y$7,"",IF(AND($BF345=$Y$7,$BG345=23),"",Entrées!R373-Entrées!R372))</f>
        <v>0</v>
      </c>
      <c r="BX345" s="32">
        <f>IF($BF345&gt;$Y$7,"",IF(AND($BF345=$Y$7,$BG345=23),"",Entrées!S373-Entrées!S372))</f>
        <v>0</v>
      </c>
      <c r="BY345" s="32">
        <f>IF($BF345&gt;$Y$7,"",IF(AND($BF345=$Y$7,$BG345=23),"",Entrées!T373-Entrées!T372))</f>
        <v>-1261</v>
      </c>
      <c r="BZ345" s="32">
        <f>IF($BF345&gt;$Y$7,"",IF(AND($BF345=$Y$7,$BG345=23),"",Entrées!U373-Entrées!U372))</f>
        <v>0</v>
      </c>
      <c r="CA345" s="32">
        <f>IF($BF345&gt;$Y$7,"",IF(AND($BF345=$Y$7,$BG345=23),"",Entrées!V373-Entrées!V372))</f>
        <v>1393</v>
      </c>
      <c r="CB345" s="4"/>
      <c r="CC345" s="4"/>
      <c r="CD345" s="33">
        <f>IF($BF345&lt;=$Y$7,Entrées!J372/CD$2,"")</f>
        <v>0.29769736842105265</v>
      </c>
      <c r="CE345" s="33">
        <f>IF($BF345&lt;=$Y$7,Entrées!K372/CE$2,"")</f>
        <v>0</v>
      </c>
      <c r="CF345" s="11">
        <f t="shared" si="389"/>
        <v>7600</v>
      </c>
      <c r="CG345" s="11">
        <f t="shared" si="390"/>
        <v>4200</v>
      </c>
      <c r="CH345" s="52">
        <f t="shared" si="391"/>
        <v>0.26950009137426939</v>
      </c>
      <c r="CI345" s="52">
        <f t="shared" si="392"/>
        <v>0.11132787698412699</v>
      </c>
      <c r="CK345" s="11"/>
      <c r="CL345" s="4"/>
      <c r="CO345" s="4"/>
    </row>
    <row r="346" spans="1:93">
      <c r="C346" s="11">
        <f>C345</f>
        <v>10</v>
      </c>
      <c r="D346" s="27">
        <f t="shared" ref="D346:D375" si="422">D345+1</f>
        <v>2</v>
      </c>
      <c r="E346" s="28">
        <f ca="1">IF($D346&gt;$D$8,"",INDIRECT(ADDRESS(ROW(Entrées!$C$37)+($D346-1)*24+E$11,COLUMN(Entrées!$C$37)+($C346-1),4,TRUE,"Entrées")))</f>
        <v>9005.5</v>
      </c>
      <c r="F346" s="28">
        <f ca="1">IF($D346&gt;$D$8,"",INDIRECT(ADDRESS(ROW(Entrées!$C$37)+($D346-1)*24+F$11,COLUMN(Entrées!$C$37)+($C346-1),4,TRUE,"Entrées")))</f>
        <v>7600</v>
      </c>
      <c r="G346" s="28">
        <f ca="1">IF($D346&gt;$D$8,"",INDIRECT(ADDRESS(ROW(Entrées!$C$37)+($D346-1)*24+G$11,COLUMN(Entrées!$C$37)+($C346-1),4,TRUE,"Entrées")))</f>
        <v>7403</v>
      </c>
      <c r="H346" s="28">
        <f ca="1">IF($D346&gt;$D$8,"",INDIRECT(ADDRESS(ROW(Entrées!$C$37)+($D346-1)*24+H$11,COLUMN(Entrées!$C$37)+($C346-1),4,TRUE,"Entrées")))</f>
        <v>7228.5</v>
      </c>
      <c r="I346" s="28">
        <f ca="1">IF($D346&gt;$D$8,"",INDIRECT(ADDRESS(ROW(Entrées!$C$37)+($D346-1)*24+I$11,COLUMN(Entrées!$C$37)+($C346-1),4,TRUE,"Entrées")))</f>
        <v>7187</v>
      </c>
      <c r="J346" s="28">
        <f ca="1">IF($D346&gt;$D$8,"",INDIRECT(ADDRESS(ROW(Entrées!$C$37)+($D346-1)*24+J$11,COLUMN(Entrées!$C$37)+($C346-1),4,TRUE,"Entrées")))</f>
        <v>7291.5</v>
      </c>
      <c r="K346" s="28">
        <f ca="1">IF($D346&gt;$D$8,"",INDIRECT(ADDRESS(ROW(Entrées!$C$37)+($D346-1)*24+K$11,COLUMN(Entrées!$C$37)+($C346-1),4,TRUE,"Entrées")))</f>
        <v>7908.5</v>
      </c>
      <c r="L346" s="28">
        <f ca="1">IF($D346&gt;$D$8,"",INDIRECT(ADDRESS(ROW(Entrées!$C$37)+($D346-1)*24+L$11,COLUMN(Entrées!$C$37)+($C346-1),4,TRUE,"Entrées")))</f>
        <v>10461</v>
      </c>
      <c r="M346" s="28">
        <f ca="1">IF($D346&gt;$D$8,"",INDIRECT(ADDRESS(ROW(Entrées!$C$37)+($D346-1)*24+M$11,COLUMN(Entrées!$C$37)+($C346-1),4,TRUE,"Entrées")))</f>
        <v>12147.5</v>
      </c>
      <c r="N346" s="28">
        <f ca="1">IF($D346&gt;$D$8,"",INDIRECT(ADDRESS(ROW(Entrées!$C$37)+($D346-1)*24+N$11,COLUMN(Entrées!$C$37)+($C346-1),4,TRUE,"Entrées")))</f>
        <v>13372</v>
      </c>
      <c r="O346" s="28">
        <f ca="1">IF($D346&gt;$D$8,"",INDIRECT(ADDRESS(ROW(Entrées!$C$37)+($D346-1)*24+O$11,COLUMN(Entrées!$C$37)+($C346-1),4,TRUE,"Entrées")))</f>
        <v>12942</v>
      </c>
      <c r="P346" s="28">
        <f ca="1">IF($D346&gt;$D$8,"",INDIRECT(ADDRESS(ROW(Entrées!$C$37)+($D346-1)*24+P$11,COLUMN(Entrées!$C$37)+($C346-1),4,TRUE,"Entrées")))</f>
        <v>12051</v>
      </c>
      <c r="Q346" s="28">
        <f ca="1">IF($D346&gt;$D$8,"",INDIRECT(ADDRESS(ROW(Entrées!$C$37)+($D346-1)*24+Q$11,COLUMN(Entrées!$C$37)+($C346-1),4,TRUE,"Entrées")))</f>
        <v>11086.5</v>
      </c>
      <c r="R346" s="28">
        <f ca="1">IF($D346&gt;$D$8,"",INDIRECT(ADDRESS(ROW(Entrées!$C$37)+($D346-1)*24+R$11,COLUMN(Entrées!$C$37)+($C346-1),4,TRUE,"Entrées")))</f>
        <v>10332</v>
      </c>
      <c r="S346" s="28">
        <f ca="1">IF($D346&gt;$D$8,"",INDIRECT(ADDRESS(ROW(Entrées!$C$37)+($D346-1)*24+S$11,COLUMN(Entrées!$C$37)+($C346-1),4,TRUE,"Entrées")))</f>
        <v>9134.5</v>
      </c>
      <c r="T346" s="28">
        <f ca="1">IF($D346&gt;$D$8,"",INDIRECT(ADDRESS(ROW(Entrées!$C$37)+($D346-1)*24+T$11,COLUMN(Entrées!$C$37)+($C346-1),4,TRUE,"Entrées")))</f>
        <v>8067.5</v>
      </c>
      <c r="U346" s="28">
        <f ca="1">IF($D346&gt;$D$8,"",INDIRECT(ADDRESS(ROW(Entrées!$C$37)+($D346-1)*24+U$11,COLUMN(Entrées!$C$37)+($C346-1),4,TRUE,"Entrées")))</f>
        <v>7833</v>
      </c>
      <c r="V346" s="28">
        <f ca="1">IF($D346&gt;$D$8,"",INDIRECT(ADDRESS(ROW(Entrées!$C$37)+($D346-1)*24+V$11,COLUMN(Entrées!$C$37)+($C346-1),4,TRUE,"Entrées")))</f>
        <v>7847.5</v>
      </c>
      <c r="W346" s="28">
        <f ca="1">IF($D346&gt;$D$8,"",INDIRECT(ADDRESS(ROW(Entrées!$C$37)+($D346-1)*24+W$11,COLUMN(Entrées!$C$37)+($C346-1),4,TRUE,"Entrées")))</f>
        <v>8373.5</v>
      </c>
      <c r="X346" s="28">
        <f ca="1">IF($D346&gt;$D$8,"",INDIRECT(ADDRESS(ROW(Entrées!$C$37)+($D346-1)*24+X$11,COLUMN(Entrées!$C$37)+($C346-1),4,TRUE,"Entrées")))</f>
        <v>9379</v>
      </c>
      <c r="Y346" s="28">
        <f ca="1">IF($D346&gt;$D$8,"",INDIRECT(ADDRESS(ROW(Entrées!$C$37)+($D346-1)*24+Y$11,COLUMN(Entrées!$C$37)+($C346-1),4,TRUE,"Entrées")))</f>
        <v>10089</v>
      </c>
      <c r="Z346" s="28">
        <f ca="1">IF($D346&gt;$D$8,"",INDIRECT(ADDRESS(ROW(Entrées!$C$37)+($D346-1)*24+Z$11,COLUMN(Entrées!$C$37)+($C346-1),4,TRUE,"Entrées")))</f>
        <v>10599.5</v>
      </c>
      <c r="AA346" s="28">
        <f ca="1">IF($D346&gt;$D$8,"",INDIRECT(ADDRESS(ROW(Entrées!$C$37)+($D346-1)*24+AA$11,COLUMN(Entrées!$C$37)+($C346-1),4,TRUE,"Entrées")))</f>
        <v>9446</v>
      </c>
      <c r="AB346" s="28">
        <f ca="1">IF($D346&gt;$D$8,"",INDIRECT(ADDRESS(ROW(Entrées!$C$37)+($D346-1)*24+AB$11,COLUMN(Entrées!$C$37)+($C346-1),4,TRUE,"Entrées")))</f>
        <v>10419</v>
      </c>
      <c r="AC346" s="11"/>
      <c r="AD346" s="40">
        <f t="shared" ca="1" si="420"/>
        <v>9466.8541666666661</v>
      </c>
      <c r="AE346" s="40">
        <f t="shared" ref="AE346:AE375" ca="1" si="423">MAX(E346:AB346)</f>
        <v>13372</v>
      </c>
      <c r="AF346" s="40">
        <f t="shared" ref="AF346:AF375" ca="1" si="424">MIN(E346:AB346)</f>
        <v>7187</v>
      </c>
      <c r="AG346" s="4"/>
      <c r="AH346" s="11">
        <f>Entrées!A373</f>
        <v>15</v>
      </c>
      <c r="AI346" s="13">
        <f>Entrées!B373</f>
        <v>0</v>
      </c>
      <c r="AJ346" s="31">
        <f t="shared" ca="1" si="393"/>
        <v>55625.834722222207</v>
      </c>
      <c r="AK346" s="31">
        <f t="shared" ca="1" si="369"/>
        <v>55155.277777777781</v>
      </c>
      <c r="AL346" s="31">
        <f t="shared" ca="1" si="370"/>
        <v>55132.569444444431</v>
      </c>
      <c r="AM346" s="31">
        <f t="shared" ca="1" si="371"/>
        <v>439.35972222222233</v>
      </c>
      <c r="AN346" s="31">
        <f t="shared" ca="1" si="372"/>
        <v>2143.2847222222222</v>
      </c>
      <c r="AO346" s="31">
        <f t="shared" ca="1" si="373"/>
        <v>1711.4715277777773</v>
      </c>
      <c r="AP346" s="31">
        <f t="shared" ca="1" si="374"/>
        <v>43686.806944444448</v>
      </c>
      <c r="AQ346" s="31">
        <f t="shared" ca="1" si="375"/>
        <v>2048.2006944444447</v>
      </c>
      <c r="AR346" s="31">
        <f t="shared" ca="1" si="376"/>
        <v>467.57708333333329</v>
      </c>
      <c r="AS346" s="31">
        <f t="shared" ca="1" si="377"/>
        <v>9872.0041666666693</v>
      </c>
      <c r="AT346" s="31">
        <f t="shared" ca="1" si="378"/>
        <v>-752.91041666666672</v>
      </c>
      <c r="AU346" s="31">
        <f t="shared" ca="1" si="379"/>
        <v>580.30277777777769</v>
      </c>
      <c r="AV346" s="31">
        <f t="shared" ca="1" si="380"/>
        <v>-4570.3041666666659</v>
      </c>
      <c r="AW346" s="31">
        <f t="shared" ca="1" si="381"/>
        <v>53.39583333333335</v>
      </c>
      <c r="AX346" s="31">
        <f t="shared" ca="1" si="382"/>
        <v>1401.9361111111111</v>
      </c>
      <c r="AY346" s="31">
        <f t="shared" ca="1" si="383"/>
        <v>-1132.0805555555555</v>
      </c>
      <c r="AZ346" s="31">
        <f t="shared" ca="1" si="384"/>
        <v>-2177.1819444444441</v>
      </c>
      <c r="BA346" s="31">
        <f t="shared" ca="1" si="385"/>
        <v>644.8125</v>
      </c>
      <c r="BB346" s="31">
        <f t="shared" ca="1" si="386"/>
        <v>-1410.101388888889</v>
      </c>
      <c r="BC346" s="31">
        <f t="shared" ca="1" si="387"/>
        <v>-1800.2902777777781</v>
      </c>
      <c r="BD346" s="11"/>
      <c r="BE346" s="4"/>
      <c r="BF346" s="11">
        <f t="shared" si="388"/>
        <v>15</v>
      </c>
      <c r="BG346" s="11">
        <f t="shared" si="421"/>
        <v>0</v>
      </c>
      <c r="BH346" s="32">
        <f>IF($BF346&gt;$Y$7,"",IF(AND($BF346=$Y$7,$BG346=23),"",Entrées!C374-Entrées!C373))</f>
        <v>-3438</v>
      </c>
      <c r="BI346" s="32">
        <f>IF($BF346&gt;$Y$7,"",IF(AND($BF346=$Y$7,$BG346=23),"",Entrées!D374-Entrées!D373))</f>
        <v>-2250</v>
      </c>
      <c r="BJ346" s="32">
        <f>IF($BF346&gt;$Y$7,"",IF(AND($BF346=$Y$7,$BG346=23),"",Entrées!E374-Entrées!E373))</f>
        <v>-2362.5</v>
      </c>
      <c r="BK346" s="32">
        <f>IF($BF346&gt;$Y$7,"",IF(AND($BF346=$Y$7,$BG346=23),"",Entrées!F374-Entrées!F373))</f>
        <v>-2.5</v>
      </c>
      <c r="BL346" s="32">
        <f>IF($BF346&gt;$Y$7,"",IF(AND($BF346=$Y$7,$BG346=23),"",Entrées!G374-Entrées!G373))</f>
        <v>0</v>
      </c>
      <c r="BM346" s="32">
        <f>IF($BF346&gt;$Y$7,"",IF(AND($BF346=$Y$7,$BG346=23),"",Entrées!H374-Entrées!H373))</f>
        <v>-38.5</v>
      </c>
      <c r="BN346" s="32">
        <f>IF($BF346&gt;$Y$7,"",IF(AND($BF346=$Y$7,$BG346=23),"",Entrées!I374-Entrées!I373))</f>
        <v>-241</v>
      </c>
      <c r="BO346" s="32">
        <f>IF($BF346&gt;$Y$7,"",IF(AND($BF346=$Y$7,$BG346=23),"",Entrées!J374-Entrées!J373))</f>
        <v>-161.5</v>
      </c>
      <c r="BP346" s="32">
        <f>IF($BF346&gt;$Y$7,"",IF(AND($BF346=$Y$7,$BG346=23),"",Entrées!K374-Entrées!K373))</f>
        <v>0</v>
      </c>
      <c r="BQ346" s="32">
        <f>IF($BF346&gt;$Y$7,"",IF(AND($BF346=$Y$7,$BG346=23),"",Entrées!L374-Entrées!L373))</f>
        <v>-934.5</v>
      </c>
      <c r="BR346" s="32">
        <f>IF($BF346&gt;$Y$7,"",IF(AND($BF346=$Y$7,$BG346=23),"",Entrées!M374-Entrées!M373))</f>
        <v>-1889.5</v>
      </c>
      <c r="BS346" s="32">
        <f>IF($BF346&gt;$Y$7,"",IF(AND($BF346=$Y$7,$BG346=23),"",Entrées!N374-Entrées!N373))</f>
        <v>-7.5</v>
      </c>
      <c r="BT346" s="32">
        <f>IF($BF346&gt;$Y$7,"",IF(AND($BF346=$Y$7,$BG346=23),"",Entrées!O374-Entrées!O373))</f>
        <v>-163.5</v>
      </c>
      <c r="BU346" s="32">
        <f>IF($BF346&gt;$Y$7,"",IF(AND($BF346=$Y$7,$BG346=23),"",Entrées!P374-Entrées!P373))</f>
        <v>0.5</v>
      </c>
      <c r="BV346" s="32">
        <f>IF($BF346&gt;$Y$7,"",IF(AND($BF346=$Y$7,$BG346=23),"",Entrées!Q374-Entrées!Q373))</f>
        <v>145</v>
      </c>
      <c r="BW346" s="32">
        <f>IF($BF346&gt;$Y$7,"",IF(AND($BF346=$Y$7,$BG346=23),"",Entrées!R374-Entrées!R373))</f>
        <v>0</v>
      </c>
      <c r="BX346" s="32">
        <f>IF($BF346&gt;$Y$7,"",IF(AND($BF346=$Y$7,$BG346=23),"",Entrées!S374-Entrées!S373))</f>
        <v>0</v>
      </c>
      <c r="BY346" s="32">
        <f>IF($BF346&gt;$Y$7,"",IF(AND($BF346=$Y$7,$BG346=23),"",Entrées!T374-Entrées!T373))</f>
        <v>162</v>
      </c>
      <c r="BZ346" s="32">
        <f>IF($BF346&gt;$Y$7,"",IF(AND($BF346=$Y$7,$BG346=23),"",Entrées!U374-Entrées!U373))</f>
        <v>0</v>
      </c>
      <c r="CA346" s="32">
        <f>IF($BF346&gt;$Y$7,"",IF(AND($BF346=$Y$7,$BG346=23),"",Entrées!V374-Entrées!V373))</f>
        <v>96</v>
      </c>
      <c r="CB346" s="4"/>
      <c r="CC346" s="4"/>
      <c r="CD346" s="33">
        <f>IF($BF346&lt;=$Y$7,Entrées!J373/CD$2,"")</f>
        <v>0.30519736842105261</v>
      </c>
      <c r="CE346" s="33">
        <f>IF($BF346&lt;=$Y$7,Entrées!K373/CE$2,"")</f>
        <v>0</v>
      </c>
      <c r="CF346" s="11">
        <f t="shared" si="389"/>
        <v>7600</v>
      </c>
      <c r="CG346" s="11">
        <f t="shared" si="390"/>
        <v>4200</v>
      </c>
      <c r="CH346" s="52">
        <f t="shared" si="391"/>
        <v>0.26950009137426939</v>
      </c>
      <c r="CI346" s="52">
        <f t="shared" si="392"/>
        <v>0.11132787698412699</v>
      </c>
      <c r="CK346" s="11"/>
      <c r="CL346" s="4"/>
      <c r="CO346" s="4"/>
    </row>
    <row r="347" spans="1:93">
      <c r="C347" s="11">
        <f t="shared" ref="C347:C375" si="425">C346</f>
        <v>10</v>
      </c>
      <c r="D347" s="27">
        <f t="shared" si="422"/>
        <v>3</v>
      </c>
      <c r="E347" s="28">
        <f ca="1">IF($D347&gt;$D$8,"",INDIRECT(ADDRESS(ROW(Entrées!$C$37)+($D347-1)*24+E$11,COLUMN(Entrées!$C$37)+($C347-1),4,TRUE,"Entrées")))</f>
        <v>9017.5</v>
      </c>
      <c r="F347" s="28">
        <f ca="1">IF($D347&gt;$D$8,"",INDIRECT(ADDRESS(ROW(Entrées!$C$37)+($D347-1)*24+F$11,COLUMN(Entrées!$C$37)+($C347-1),4,TRUE,"Entrées")))</f>
        <v>7882.5</v>
      </c>
      <c r="G347" s="28">
        <f ca="1">IF($D347&gt;$D$8,"",INDIRECT(ADDRESS(ROW(Entrées!$C$37)+($D347-1)*24+G$11,COLUMN(Entrées!$C$37)+($C347-1),4,TRUE,"Entrées")))</f>
        <v>7856</v>
      </c>
      <c r="H347" s="28">
        <f ca="1">IF($D347&gt;$D$8,"",INDIRECT(ADDRESS(ROW(Entrées!$C$37)+($D347-1)*24+H$11,COLUMN(Entrées!$C$37)+($C347-1),4,TRUE,"Entrées")))</f>
        <v>7561.5</v>
      </c>
      <c r="I347" s="28">
        <f ca="1">IF($D347&gt;$D$8,"",INDIRECT(ADDRESS(ROW(Entrées!$C$37)+($D347-1)*24+I$11,COLUMN(Entrées!$C$37)+($C347-1),4,TRUE,"Entrées")))</f>
        <v>6932</v>
      </c>
      <c r="J347" s="28">
        <f ca="1">IF($D347&gt;$D$8,"",INDIRECT(ADDRESS(ROW(Entrées!$C$37)+($D347-1)*24+J$11,COLUMN(Entrées!$C$37)+($C347-1),4,TRUE,"Entrées")))</f>
        <v>7149</v>
      </c>
      <c r="K347" s="28">
        <f ca="1">IF($D347&gt;$D$8,"",INDIRECT(ADDRESS(ROW(Entrées!$C$37)+($D347-1)*24+K$11,COLUMN(Entrées!$C$37)+($C347-1),4,TRUE,"Entrées")))</f>
        <v>8113.5</v>
      </c>
      <c r="L347" s="28">
        <f ca="1">IF($D347&gt;$D$8,"",INDIRECT(ADDRESS(ROW(Entrées!$C$37)+($D347-1)*24+L$11,COLUMN(Entrées!$C$37)+($C347-1),4,TRUE,"Entrées")))</f>
        <v>11366.5</v>
      </c>
      <c r="M347" s="28">
        <f ca="1">IF($D347&gt;$D$8,"",INDIRECT(ADDRESS(ROW(Entrées!$C$37)+($D347-1)*24+M$11,COLUMN(Entrées!$C$37)+($C347-1),4,TRUE,"Entrées")))</f>
        <v>12134</v>
      </c>
      <c r="N347" s="28">
        <f ca="1">IF($D347&gt;$D$8,"",INDIRECT(ADDRESS(ROW(Entrées!$C$37)+($D347-1)*24+N$11,COLUMN(Entrées!$C$37)+($C347-1),4,TRUE,"Entrées")))</f>
        <v>12229</v>
      </c>
      <c r="O347" s="28">
        <f ca="1">IF($D347&gt;$D$8,"",INDIRECT(ADDRESS(ROW(Entrées!$C$37)+($D347-1)*24+O$11,COLUMN(Entrées!$C$37)+($C347-1),4,TRUE,"Entrées")))</f>
        <v>11590.5</v>
      </c>
      <c r="P347" s="28">
        <f ca="1">IF($D347&gt;$D$8,"",INDIRECT(ADDRESS(ROW(Entrées!$C$37)+($D347-1)*24+P$11,COLUMN(Entrées!$C$37)+($C347-1),4,TRUE,"Entrées")))</f>
        <v>10747.5</v>
      </c>
      <c r="Q347" s="28">
        <f ca="1">IF($D347&gt;$D$8,"",INDIRECT(ADDRESS(ROW(Entrées!$C$37)+($D347-1)*24+Q$11,COLUMN(Entrées!$C$37)+($C347-1),4,TRUE,"Entrées")))</f>
        <v>10078.5</v>
      </c>
      <c r="R347" s="28">
        <f ca="1">IF($D347&gt;$D$8,"",INDIRECT(ADDRESS(ROW(Entrées!$C$37)+($D347-1)*24+R$11,COLUMN(Entrées!$C$37)+($C347-1),4,TRUE,"Entrées")))</f>
        <v>9764</v>
      </c>
      <c r="S347" s="28">
        <f ca="1">IF($D347&gt;$D$8,"",INDIRECT(ADDRESS(ROW(Entrées!$C$37)+($D347-1)*24+S$11,COLUMN(Entrées!$C$37)+($C347-1),4,TRUE,"Entrées")))</f>
        <v>8906.5</v>
      </c>
      <c r="T347" s="28">
        <f ca="1">IF($D347&gt;$D$8,"",INDIRECT(ADDRESS(ROW(Entrées!$C$37)+($D347-1)*24+T$11,COLUMN(Entrées!$C$37)+($C347-1),4,TRUE,"Entrées")))</f>
        <v>7850</v>
      </c>
      <c r="U347" s="28">
        <f ca="1">IF($D347&gt;$D$8,"",INDIRECT(ADDRESS(ROW(Entrées!$C$37)+($D347-1)*24+U$11,COLUMN(Entrées!$C$37)+($C347-1),4,TRUE,"Entrées")))</f>
        <v>7897</v>
      </c>
      <c r="V347" s="28">
        <f ca="1">IF($D347&gt;$D$8,"",INDIRECT(ADDRESS(ROW(Entrées!$C$37)+($D347-1)*24+V$11,COLUMN(Entrées!$C$37)+($C347-1),4,TRUE,"Entrées")))</f>
        <v>8018.5</v>
      </c>
      <c r="W347" s="28">
        <f ca="1">IF($D347&gt;$D$8,"",INDIRECT(ADDRESS(ROW(Entrées!$C$37)+($D347-1)*24+W$11,COLUMN(Entrées!$C$37)+($C347-1),4,TRUE,"Entrées")))</f>
        <v>8328</v>
      </c>
      <c r="X347" s="28">
        <f ca="1">IF($D347&gt;$D$8,"",INDIRECT(ADDRESS(ROW(Entrées!$C$37)+($D347-1)*24+X$11,COLUMN(Entrées!$C$37)+($C347-1),4,TRUE,"Entrées")))</f>
        <v>9222.5</v>
      </c>
      <c r="Y347" s="28">
        <f ca="1">IF($D347&gt;$D$8,"",INDIRECT(ADDRESS(ROW(Entrées!$C$37)+($D347-1)*24+Y$11,COLUMN(Entrées!$C$37)+($C347-1),4,TRUE,"Entrées")))</f>
        <v>10135.5</v>
      </c>
      <c r="Z347" s="28">
        <f ca="1">IF($D347&gt;$D$8,"",INDIRECT(ADDRESS(ROW(Entrées!$C$37)+($D347-1)*24+Z$11,COLUMN(Entrées!$C$37)+($C347-1),4,TRUE,"Entrées")))</f>
        <v>11203</v>
      </c>
      <c r="AA347" s="28">
        <f ca="1">IF($D347&gt;$D$8,"",INDIRECT(ADDRESS(ROW(Entrées!$C$37)+($D347-1)*24+AA$11,COLUMN(Entrées!$C$37)+($C347-1),4,TRUE,"Entrées")))</f>
        <v>9706.5</v>
      </c>
      <c r="AB347" s="28">
        <f ca="1">IF($D347&gt;$D$8,"",INDIRECT(ADDRESS(ROW(Entrées!$C$37)+($D347-1)*24+AB$11,COLUMN(Entrées!$C$37)+($C347-1),4,TRUE,"Entrées")))</f>
        <v>10463</v>
      </c>
      <c r="AC347" s="11"/>
      <c r="AD347" s="40">
        <f t="shared" ca="1" si="420"/>
        <v>9339.6875</v>
      </c>
      <c r="AE347" s="40">
        <f t="shared" ca="1" si="423"/>
        <v>12229</v>
      </c>
      <c r="AF347" s="40">
        <f t="shared" ca="1" si="424"/>
        <v>6932</v>
      </c>
      <c r="AG347" s="4"/>
      <c r="AH347" s="11">
        <f>Entrées!A374</f>
        <v>15</v>
      </c>
      <c r="AI347" s="13">
        <f>Entrées!B374</f>
        <v>1</v>
      </c>
      <c r="AJ347" s="31">
        <f t="shared" ca="1" si="393"/>
        <v>55625.834722222207</v>
      </c>
      <c r="AK347" s="31">
        <f t="shared" ca="1" si="369"/>
        <v>55155.277777777781</v>
      </c>
      <c r="AL347" s="31">
        <f t="shared" ca="1" si="370"/>
        <v>55132.569444444431</v>
      </c>
      <c r="AM347" s="31">
        <f t="shared" ca="1" si="371"/>
        <v>439.35972222222233</v>
      </c>
      <c r="AN347" s="31">
        <f t="shared" ca="1" si="372"/>
        <v>2143.2847222222222</v>
      </c>
      <c r="AO347" s="31">
        <f t="shared" ca="1" si="373"/>
        <v>1711.4715277777773</v>
      </c>
      <c r="AP347" s="31">
        <f t="shared" ca="1" si="374"/>
        <v>43686.806944444448</v>
      </c>
      <c r="AQ347" s="31">
        <f t="shared" ca="1" si="375"/>
        <v>2048.2006944444447</v>
      </c>
      <c r="AR347" s="31">
        <f t="shared" ca="1" si="376"/>
        <v>467.57708333333329</v>
      </c>
      <c r="AS347" s="31">
        <f t="shared" ca="1" si="377"/>
        <v>9872.0041666666693</v>
      </c>
      <c r="AT347" s="31">
        <f t="shared" ca="1" si="378"/>
        <v>-752.91041666666672</v>
      </c>
      <c r="AU347" s="31">
        <f t="shared" ca="1" si="379"/>
        <v>580.30277777777769</v>
      </c>
      <c r="AV347" s="31">
        <f t="shared" ca="1" si="380"/>
        <v>-4570.3041666666659</v>
      </c>
      <c r="AW347" s="31">
        <f t="shared" ca="1" si="381"/>
        <v>53.39583333333335</v>
      </c>
      <c r="AX347" s="31">
        <f t="shared" ca="1" si="382"/>
        <v>1401.9361111111111</v>
      </c>
      <c r="AY347" s="31">
        <f t="shared" ca="1" si="383"/>
        <v>-1132.0805555555555</v>
      </c>
      <c r="AZ347" s="31">
        <f t="shared" ca="1" si="384"/>
        <v>-2177.1819444444441</v>
      </c>
      <c r="BA347" s="31">
        <f t="shared" ca="1" si="385"/>
        <v>644.8125</v>
      </c>
      <c r="BB347" s="31">
        <f t="shared" ca="1" si="386"/>
        <v>-1410.101388888889</v>
      </c>
      <c r="BC347" s="31">
        <f t="shared" ca="1" si="387"/>
        <v>-1800.2902777777781</v>
      </c>
      <c r="BD347" s="11"/>
      <c r="BE347" s="4"/>
      <c r="BF347" s="11">
        <f t="shared" si="388"/>
        <v>15</v>
      </c>
      <c r="BG347" s="11">
        <f t="shared" si="421"/>
        <v>1</v>
      </c>
      <c r="BH347" s="32">
        <f>IF($BF347&gt;$Y$7,"",IF(AND($BF347=$Y$7,$BG347=23),"",Entrées!C375-Entrées!C374))</f>
        <v>-1010</v>
      </c>
      <c r="BI347" s="32">
        <f>IF($BF347&gt;$Y$7,"",IF(AND($BF347=$Y$7,$BG347=23),"",Entrées!D375-Entrées!D374))</f>
        <v>-875</v>
      </c>
      <c r="BJ347" s="32">
        <f>IF($BF347&gt;$Y$7,"",IF(AND($BF347=$Y$7,$BG347=23),"",Entrées!E375-Entrées!E374))</f>
        <v>-1037.5</v>
      </c>
      <c r="BK347" s="32">
        <f>IF($BF347&gt;$Y$7,"",IF(AND($BF347=$Y$7,$BG347=23),"",Entrées!F375-Entrées!F374))</f>
        <v>0</v>
      </c>
      <c r="BL347" s="32">
        <f>IF($BF347&gt;$Y$7,"",IF(AND($BF347=$Y$7,$BG347=23),"",Entrées!G375-Entrées!G374))</f>
        <v>0</v>
      </c>
      <c r="BM347" s="32">
        <f>IF($BF347&gt;$Y$7,"",IF(AND($BF347=$Y$7,$BG347=23),"",Entrées!H375-Entrées!H374))</f>
        <v>1</v>
      </c>
      <c r="BN347" s="32">
        <f>IF($BF347&gt;$Y$7,"",IF(AND($BF347=$Y$7,$BG347=23),"",Entrées!I375-Entrées!I374))</f>
        <v>-394</v>
      </c>
      <c r="BO347" s="32">
        <f>IF($BF347&gt;$Y$7,"",IF(AND($BF347=$Y$7,$BG347=23),"",Entrées!J375-Entrées!J374))</f>
        <v>-215.5</v>
      </c>
      <c r="BP347" s="32">
        <f>IF($BF347&gt;$Y$7,"",IF(AND($BF347=$Y$7,$BG347=23),"",Entrées!K375-Entrées!K374))</f>
        <v>0</v>
      </c>
      <c r="BQ347" s="32">
        <f>IF($BF347&gt;$Y$7,"",IF(AND($BF347=$Y$7,$BG347=23),"",Entrées!L375-Entrées!L374))</f>
        <v>-193</v>
      </c>
      <c r="BR347" s="32">
        <f>IF($BF347&gt;$Y$7,"",IF(AND($BF347=$Y$7,$BG347=23),"",Entrées!M375-Entrées!M374))</f>
        <v>-299</v>
      </c>
      <c r="BS347" s="32">
        <f>IF($BF347&gt;$Y$7,"",IF(AND($BF347=$Y$7,$BG347=23),"",Entrées!N375-Entrées!N374))</f>
        <v>7.5</v>
      </c>
      <c r="BT347" s="32">
        <f>IF($BF347&gt;$Y$7,"",IF(AND($BF347=$Y$7,$BG347=23),"",Entrées!O375-Entrées!O374))</f>
        <v>82.5</v>
      </c>
      <c r="BU347" s="32">
        <f>IF($BF347&gt;$Y$7,"",IF(AND($BF347=$Y$7,$BG347=23),"",Entrées!P375-Entrées!P374))</f>
        <v>1</v>
      </c>
      <c r="BV347" s="32">
        <f>IF($BF347&gt;$Y$7,"",IF(AND($BF347=$Y$7,$BG347=23),"",Entrées!Q375-Entrées!Q374))</f>
        <v>-762</v>
      </c>
      <c r="BW347" s="32">
        <f>IF($BF347&gt;$Y$7,"",IF(AND($BF347=$Y$7,$BG347=23),"",Entrées!R375-Entrées!R374))</f>
        <v>0</v>
      </c>
      <c r="BX347" s="32">
        <f>IF($BF347&gt;$Y$7,"",IF(AND($BF347=$Y$7,$BG347=23),"",Entrées!S375-Entrées!S374))</f>
        <v>0</v>
      </c>
      <c r="BY347" s="32">
        <f>IF($BF347&gt;$Y$7,"",IF(AND($BF347=$Y$7,$BG347=23),"",Entrées!T375-Entrées!T374))</f>
        <v>687</v>
      </c>
      <c r="BZ347" s="32">
        <f>IF($BF347&gt;$Y$7,"",IF(AND($BF347=$Y$7,$BG347=23),"",Entrées!U375-Entrées!U374))</f>
        <v>0</v>
      </c>
      <c r="CA347" s="32">
        <f>IF($BF347&gt;$Y$7,"",IF(AND($BF347=$Y$7,$BG347=23),"",Entrées!V375-Entrées!V374))</f>
        <v>-43</v>
      </c>
      <c r="CB347" s="4"/>
      <c r="CC347" s="4"/>
      <c r="CD347" s="33">
        <f>IF($BF347&lt;=$Y$7,Entrées!J374/CD$2,"")</f>
        <v>0.28394736842105261</v>
      </c>
      <c r="CE347" s="33">
        <f>IF($BF347&lt;=$Y$7,Entrées!K374/CE$2,"")</f>
        <v>0</v>
      </c>
      <c r="CF347" s="11">
        <f t="shared" si="389"/>
        <v>7600</v>
      </c>
      <c r="CG347" s="11">
        <f t="shared" si="390"/>
        <v>4200</v>
      </c>
      <c r="CH347" s="52">
        <f t="shared" si="391"/>
        <v>0.26950009137426939</v>
      </c>
      <c r="CI347" s="52">
        <f t="shared" si="392"/>
        <v>0.11132787698412699</v>
      </c>
      <c r="CK347" s="11"/>
      <c r="CL347" s="4"/>
      <c r="CO347" s="4"/>
    </row>
    <row r="348" spans="1:93">
      <c r="C348" s="11">
        <f t="shared" si="425"/>
        <v>10</v>
      </c>
      <c r="D348" s="27">
        <f t="shared" si="422"/>
        <v>4</v>
      </c>
      <c r="E348" s="28">
        <f ca="1">IF($D348&gt;$D$8,"",INDIRECT(ADDRESS(ROW(Entrées!$C$37)+($D348-1)*24+E$11,COLUMN(Entrées!$C$37)+($C348-1),4,TRUE,"Entrées")))</f>
        <v>9017.5</v>
      </c>
      <c r="F348" s="28">
        <f ca="1">IF($D348&gt;$D$8,"",INDIRECT(ADDRESS(ROW(Entrées!$C$37)+($D348-1)*24+F$11,COLUMN(Entrées!$C$37)+($C348-1),4,TRUE,"Entrées")))</f>
        <v>7822.5</v>
      </c>
      <c r="G348" s="28">
        <f ca="1">IF($D348&gt;$D$8,"",INDIRECT(ADDRESS(ROW(Entrées!$C$37)+($D348-1)*24+G$11,COLUMN(Entrées!$C$37)+($C348-1),4,TRUE,"Entrées")))</f>
        <v>7566</v>
      </c>
      <c r="H348" s="28">
        <f ca="1">IF($D348&gt;$D$8,"",INDIRECT(ADDRESS(ROW(Entrées!$C$37)+($D348-1)*24+H$11,COLUMN(Entrées!$C$37)+($C348-1),4,TRUE,"Entrées")))</f>
        <v>7133.5</v>
      </c>
      <c r="I348" s="28">
        <f ca="1">IF($D348&gt;$D$8,"",INDIRECT(ADDRESS(ROW(Entrées!$C$37)+($D348-1)*24+I$11,COLUMN(Entrées!$C$37)+($C348-1),4,TRUE,"Entrées")))</f>
        <v>6919</v>
      </c>
      <c r="J348" s="28">
        <f ca="1">IF($D348&gt;$D$8,"",INDIRECT(ADDRESS(ROW(Entrées!$C$37)+($D348-1)*24+J$11,COLUMN(Entrées!$C$37)+($C348-1),4,TRUE,"Entrées")))</f>
        <v>7211.5</v>
      </c>
      <c r="K348" s="28">
        <f ca="1">IF($D348&gt;$D$8,"",INDIRECT(ADDRESS(ROW(Entrées!$C$37)+($D348-1)*24+K$11,COLUMN(Entrées!$C$37)+($C348-1),4,TRUE,"Entrées")))</f>
        <v>7882.5</v>
      </c>
      <c r="L348" s="28">
        <f ca="1">IF($D348&gt;$D$8,"",INDIRECT(ADDRESS(ROW(Entrées!$C$37)+($D348-1)*24+L$11,COLUMN(Entrées!$C$37)+($C348-1),4,TRUE,"Entrées")))</f>
        <v>11187.5</v>
      </c>
      <c r="M348" s="28">
        <f ca="1">IF($D348&gt;$D$8,"",INDIRECT(ADDRESS(ROW(Entrées!$C$37)+($D348-1)*24+M$11,COLUMN(Entrées!$C$37)+($C348-1),4,TRUE,"Entrées")))</f>
        <v>12991</v>
      </c>
      <c r="N348" s="28">
        <f ca="1">IF($D348&gt;$D$8,"",INDIRECT(ADDRESS(ROW(Entrées!$C$37)+($D348-1)*24+N$11,COLUMN(Entrées!$C$37)+($C348-1),4,TRUE,"Entrées")))</f>
        <v>13741.5</v>
      </c>
      <c r="O348" s="28">
        <f ca="1">IF($D348&gt;$D$8,"",INDIRECT(ADDRESS(ROW(Entrées!$C$37)+($D348-1)*24+O$11,COLUMN(Entrées!$C$37)+($C348-1),4,TRUE,"Entrées")))</f>
        <v>14118</v>
      </c>
      <c r="P348" s="28">
        <f ca="1">IF($D348&gt;$D$8,"",INDIRECT(ADDRESS(ROW(Entrées!$C$37)+($D348-1)*24+P$11,COLUMN(Entrées!$C$37)+($C348-1),4,TRUE,"Entrées")))</f>
        <v>13337.5</v>
      </c>
      <c r="Q348" s="28">
        <f ca="1">IF($D348&gt;$D$8,"",INDIRECT(ADDRESS(ROW(Entrées!$C$37)+($D348-1)*24+Q$11,COLUMN(Entrées!$C$37)+($C348-1),4,TRUE,"Entrées")))</f>
        <v>12218.5</v>
      </c>
      <c r="R348" s="28">
        <f ca="1">IF($D348&gt;$D$8,"",INDIRECT(ADDRESS(ROW(Entrées!$C$37)+($D348-1)*24+R$11,COLUMN(Entrées!$C$37)+($C348-1),4,TRUE,"Entrées")))</f>
        <v>11686</v>
      </c>
      <c r="S348" s="28">
        <f ca="1">IF($D348&gt;$D$8,"",INDIRECT(ADDRESS(ROW(Entrées!$C$37)+($D348-1)*24+S$11,COLUMN(Entrées!$C$37)+($C348-1),4,TRUE,"Entrées")))</f>
        <v>11222.5</v>
      </c>
      <c r="T348" s="28">
        <f ca="1">IF($D348&gt;$D$8,"",INDIRECT(ADDRESS(ROW(Entrées!$C$37)+($D348-1)*24+T$11,COLUMN(Entrées!$C$37)+($C348-1),4,TRUE,"Entrées")))</f>
        <v>10589</v>
      </c>
      <c r="U348" s="28">
        <f ca="1">IF($D348&gt;$D$8,"",INDIRECT(ADDRESS(ROW(Entrées!$C$37)+($D348-1)*24+U$11,COLUMN(Entrées!$C$37)+($C348-1),4,TRUE,"Entrées")))</f>
        <v>9703.5</v>
      </c>
      <c r="V348" s="28">
        <f ca="1">IF($D348&gt;$D$8,"",INDIRECT(ADDRESS(ROW(Entrées!$C$37)+($D348-1)*24+V$11,COLUMN(Entrées!$C$37)+($C348-1),4,TRUE,"Entrées")))</f>
        <v>9416.5</v>
      </c>
      <c r="W348" s="28">
        <f ca="1">IF($D348&gt;$D$8,"",INDIRECT(ADDRESS(ROW(Entrées!$C$37)+($D348-1)*24+W$11,COLUMN(Entrées!$C$37)+($C348-1),4,TRUE,"Entrées")))</f>
        <v>9934</v>
      </c>
      <c r="X348" s="28">
        <f ca="1">IF($D348&gt;$D$8,"",INDIRECT(ADDRESS(ROW(Entrées!$C$37)+($D348-1)*24+X$11,COLUMN(Entrées!$C$37)+($C348-1),4,TRUE,"Entrées")))</f>
        <v>10738</v>
      </c>
      <c r="Y348" s="28">
        <f ca="1">IF($D348&gt;$D$8,"",INDIRECT(ADDRESS(ROW(Entrées!$C$37)+($D348-1)*24+Y$11,COLUMN(Entrées!$C$37)+($C348-1),4,TRUE,"Entrées")))</f>
        <v>11404</v>
      </c>
      <c r="Z348" s="28">
        <f ca="1">IF($D348&gt;$D$8,"",INDIRECT(ADDRESS(ROW(Entrées!$C$37)+($D348-1)*24+Z$11,COLUMN(Entrées!$C$37)+($C348-1),4,TRUE,"Entrées")))</f>
        <v>10591</v>
      </c>
      <c r="AA348" s="28">
        <f ca="1">IF($D348&gt;$D$8,"",INDIRECT(ADDRESS(ROW(Entrées!$C$37)+($D348-1)*24+AA$11,COLUMN(Entrées!$C$37)+($C348-1),4,TRUE,"Entrées")))</f>
        <v>9347.5</v>
      </c>
      <c r="AB348" s="28">
        <f ca="1">IF($D348&gt;$D$8,"",INDIRECT(ADDRESS(ROW(Entrées!$C$37)+($D348-1)*24+AB$11,COLUMN(Entrées!$C$37)+($C348-1),4,TRUE,"Entrées")))</f>
        <v>10504.5</v>
      </c>
      <c r="AC348" s="11"/>
      <c r="AD348" s="40">
        <f t="shared" ca="1" si="420"/>
        <v>10261.791666666666</v>
      </c>
      <c r="AE348" s="40">
        <f t="shared" ca="1" si="423"/>
        <v>14118</v>
      </c>
      <c r="AF348" s="40">
        <f t="shared" ca="1" si="424"/>
        <v>6919</v>
      </c>
      <c r="AG348" s="4"/>
      <c r="AH348" s="11">
        <f>Entrées!A375</f>
        <v>15</v>
      </c>
      <c r="AI348" s="13">
        <f>Entrées!B375</f>
        <v>2</v>
      </c>
      <c r="AJ348" s="31">
        <f t="shared" ca="1" si="393"/>
        <v>55625.834722222207</v>
      </c>
      <c r="AK348" s="31">
        <f t="shared" ca="1" si="369"/>
        <v>55155.277777777781</v>
      </c>
      <c r="AL348" s="31">
        <f t="shared" ca="1" si="370"/>
        <v>55132.569444444431</v>
      </c>
      <c r="AM348" s="31">
        <f t="shared" ca="1" si="371"/>
        <v>439.35972222222233</v>
      </c>
      <c r="AN348" s="31">
        <f t="shared" ca="1" si="372"/>
        <v>2143.2847222222222</v>
      </c>
      <c r="AO348" s="31">
        <f t="shared" ca="1" si="373"/>
        <v>1711.4715277777773</v>
      </c>
      <c r="AP348" s="31">
        <f t="shared" ca="1" si="374"/>
        <v>43686.806944444448</v>
      </c>
      <c r="AQ348" s="31">
        <f t="shared" ca="1" si="375"/>
        <v>2048.2006944444447</v>
      </c>
      <c r="AR348" s="31">
        <f t="shared" ca="1" si="376"/>
        <v>467.57708333333329</v>
      </c>
      <c r="AS348" s="31">
        <f t="shared" ca="1" si="377"/>
        <v>9872.0041666666693</v>
      </c>
      <c r="AT348" s="31">
        <f t="shared" ca="1" si="378"/>
        <v>-752.91041666666672</v>
      </c>
      <c r="AU348" s="31">
        <f t="shared" ca="1" si="379"/>
        <v>580.30277777777769</v>
      </c>
      <c r="AV348" s="31">
        <f t="shared" ca="1" si="380"/>
        <v>-4570.3041666666659</v>
      </c>
      <c r="AW348" s="31">
        <f t="shared" ca="1" si="381"/>
        <v>53.39583333333335</v>
      </c>
      <c r="AX348" s="31">
        <f t="shared" ca="1" si="382"/>
        <v>1401.9361111111111</v>
      </c>
      <c r="AY348" s="31">
        <f t="shared" ca="1" si="383"/>
        <v>-1132.0805555555555</v>
      </c>
      <c r="AZ348" s="31">
        <f t="shared" ca="1" si="384"/>
        <v>-2177.1819444444441</v>
      </c>
      <c r="BA348" s="31">
        <f t="shared" ca="1" si="385"/>
        <v>644.8125</v>
      </c>
      <c r="BB348" s="31">
        <f t="shared" ca="1" si="386"/>
        <v>-1410.101388888889</v>
      </c>
      <c r="BC348" s="31">
        <f t="shared" ca="1" si="387"/>
        <v>-1800.2902777777781</v>
      </c>
      <c r="BD348" s="11"/>
      <c r="BE348" s="4"/>
      <c r="BF348" s="11">
        <f t="shared" si="388"/>
        <v>15</v>
      </c>
      <c r="BG348" s="11">
        <f t="shared" si="421"/>
        <v>2</v>
      </c>
      <c r="BH348" s="32">
        <f>IF($BF348&gt;$Y$7,"",IF(AND($BF348=$Y$7,$BG348=23),"",Entrées!C376-Entrées!C375))</f>
        <v>-2480.5</v>
      </c>
      <c r="BI348" s="32">
        <f>IF($BF348&gt;$Y$7,"",IF(AND($BF348=$Y$7,$BG348=23),"",Entrées!D376-Entrées!D375))</f>
        <v>-2300</v>
      </c>
      <c r="BJ348" s="32">
        <f>IF($BF348&gt;$Y$7,"",IF(AND($BF348=$Y$7,$BG348=23),"",Entrées!E376-Entrées!E375))</f>
        <v>-2812.5</v>
      </c>
      <c r="BK348" s="32">
        <f>IF($BF348&gt;$Y$7,"",IF(AND($BF348=$Y$7,$BG348=23),"",Entrées!F376-Entrées!F375))</f>
        <v>36.5</v>
      </c>
      <c r="BL348" s="32">
        <f>IF($BF348&gt;$Y$7,"",IF(AND($BF348=$Y$7,$BG348=23),"",Entrées!G376-Entrées!G375))</f>
        <v>0</v>
      </c>
      <c r="BM348" s="32">
        <f>IF($BF348&gt;$Y$7,"",IF(AND($BF348=$Y$7,$BG348=23),"",Entrées!H376-Entrées!H375))</f>
        <v>6</v>
      </c>
      <c r="BN348" s="32">
        <f>IF($BF348&gt;$Y$7,"",IF(AND($BF348=$Y$7,$BG348=23),"",Entrées!I376-Entrées!I375))</f>
        <v>-1241</v>
      </c>
      <c r="BO348" s="32">
        <f>IF($BF348&gt;$Y$7,"",IF(AND($BF348=$Y$7,$BG348=23),"",Entrées!J376-Entrées!J375))</f>
        <v>-165.5</v>
      </c>
      <c r="BP348" s="32">
        <f>IF($BF348&gt;$Y$7,"",IF(AND($BF348=$Y$7,$BG348=23),"",Entrées!K376-Entrées!K375))</f>
        <v>0</v>
      </c>
      <c r="BQ348" s="32">
        <f>IF($BF348&gt;$Y$7,"",IF(AND($BF348=$Y$7,$BG348=23),"",Entrées!L376-Entrées!L375))</f>
        <v>-178.5</v>
      </c>
      <c r="BR348" s="32">
        <f>IF($BF348&gt;$Y$7,"",IF(AND($BF348=$Y$7,$BG348=23),"",Entrées!M376-Entrées!M375))</f>
        <v>-160.5</v>
      </c>
      <c r="BS348" s="32">
        <f>IF($BF348&gt;$Y$7,"",IF(AND($BF348=$Y$7,$BG348=23),"",Entrées!N376-Entrées!N375))</f>
        <v>53.5</v>
      </c>
      <c r="BT348" s="32">
        <f>IF($BF348&gt;$Y$7,"",IF(AND($BF348=$Y$7,$BG348=23),"",Entrées!O376-Entrées!O375))</f>
        <v>-830.5</v>
      </c>
      <c r="BU348" s="32">
        <f>IF($BF348&gt;$Y$7,"",IF(AND($BF348=$Y$7,$BG348=23),"",Entrées!P376-Entrées!P375))</f>
        <v>1</v>
      </c>
      <c r="BV348" s="32">
        <f>IF($BF348&gt;$Y$7,"",IF(AND($BF348=$Y$7,$BG348=23),"",Entrées!Q376-Entrées!Q375))</f>
        <v>-1772</v>
      </c>
      <c r="BW348" s="32">
        <f>IF($BF348&gt;$Y$7,"",IF(AND($BF348=$Y$7,$BG348=23),"",Entrées!R376-Entrées!R375))</f>
        <v>0</v>
      </c>
      <c r="BX348" s="32">
        <f>IF($BF348&gt;$Y$7,"",IF(AND($BF348=$Y$7,$BG348=23),"",Entrées!S376-Entrées!S375))</f>
        <v>0</v>
      </c>
      <c r="BY348" s="32">
        <f>IF($BF348&gt;$Y$7,"",IF(AND($BF348=$Y$7,$BG348=23),"",Entrées!T376-Entrées!T375))</f>
        <v>257</v>
      </c>
      <c r="BZ348" s="32">
        <f>IF($BF348&gt;$Y$7,"",IF(AND($BF348=$Y$7,$BG348=23),"",Entrées!U376-Entrées!U375))</f>
        <v>0</v>
      </c>
      <c r="CA348" s="32">
        <f>IF($BF348&gt;$Y$7,"",IF(AND($BF348=$Y$7,$BG348=23),"",Entrées!V376-Entrées!V375))</f>
        <v>99</v>
      </c>
      <c r="CB348" s="4"/>
      <c r="CC348" s="4"/>
      <c r="CD348" s="33">
        <f>IF($BF348&lt;=$Y$7,Entrées!J375/CD$2,"")</f>
        <v>0.2555921052631579</v>
      </c>
      <c r="CE348" s="33">
        <f>IF($BF348&lt;=$Y$7,Entrées!K375/CE$2,"")</f>
        <v>0</v>
      </c>
      <c r="CF348" s="11">
        <f t="shared" si="389"/>
        <v>7600</v>
      </c>
      <c r="CG348" s="11">
        <f t="shared" si="390"/>
        <v>4200</v>
      </c>
      <c r="CH348" s="52">
        <f t="shared" si="391"/>
        <v>0.26950009137426939</v>
      </c>
      <c r="CI348" s="52">
        <f t="shared" si="392"/>
        <v>0.11132787698412699</v>
      </c>
      <c r="CK348" s="11"/>
      <c r="CL348" s="4"/>
      <c r="CO348" s="4"/>
    </row>
    <row r="349" spans="1:93">
      <c r="C349" s="11">
        <f t="shared" si="425"/>
        <v>10</v>
      </c>
      <c r="D349" s="27">
        <f t="shared" si="422"/>
        <v>5</v>
      </c>
      <c r="E349" s="28">
        <f ca="1">IF($D349&gt;$D$8,"",INDIRECT(ADDRESS(ROW(Entrées!$C$37)+($D349-1)*24+E$11,COLUMN(Entrées!$C$37)+($C349-1),4,TRUE,"Entrées")))</f>
        <v>9996.5</v>
      </c>
      <c r="F349" s="28">
        <f ca="1">IF($D349&gt;$D$8,"",INDIRECT(ADDRESS(ROW(Entrées!$C$37)+($D349-1)*24+F$11,COLUMN(Entrées!$C$37)+($C349-1),4,TRUE,"Entrées")))</f>
        <v>8001.5</v>
      </c>
      <c r="G349" s="28">
        <f ca="1">IF($D349&gt;$D$8,"",INDIRECT(ADDRESS(ROW(Entrées!$C$37)+($D349-1)*24+G$11,COLUMN(Entrées!$C$37)+($C349-1),4,TRUE,"Entrées")))</f>
        <v>7637.5</v>
      </c>
      <c r="H349" s="28">
        <f ca="1">IF($D349&gt;$D$8,"",INDIRECT(ADDRESS(ROW(Entrées!$C$37)+($D349-1)*24+H$11,COLUMN(Entrées!$C$37)+($C349-1),4,TRUE,"Entrées")))</f>
        <v>7243.5</v>
      </c>
      <c r="I349" s="28">
        <f ca="1">IF($D349&gt;$D$8,"",INDIRECT(ADDRESS(ROW(Entrées!$C$37)+($D349-1)*24+I$11,COLUMN(Entrées!$C$37)+($C349-1),4,TRUE,"Entrées")))</f>
        <v>6839.5</v>
      </c>
      <c r="J349" s="28">
        <f ca="1">IF($D349&gt;$D$8,"",INDIRECT(ADDRESS(ROW(Entrées!$C$37)+($D349-1)*24+J$11,COLUMN(Entrées!$C$37)+($C349-1),4,TRUE,"Entrées")))</f>
        <v>6935.5</v>
      </c>
      <c r="K349" s="28">
        <f ca="1">IF($D349&gt;$D$8,"",INDIRECT(ADDRESS(ROW(Entrées!$C$37)+($D349-1)*24+K$11,COLUMN(Entrées!$C$37)+($C349-1),4,TRUE,"Entrées")))</f>
        <v>7983.5</v>
      </c>
      <c r="L349" s="28">
        <f ca="1">IF($D349&gt;$D$8,"",INDIRECT(ADDRESS(ROW(Entrées!$C$37)+($D349-1)*24+L$11,COLUMN(Entrées!$C$37)+($C349-1),4,TRUE,"Entrées")))</f>
        <v>11768.5</v>
      </c>
      <c r="M349" s="28">
        <f ca="1">IF($D349&gt;$D$8,"",INDIRECT(ADDRESS(ROW(Entrées!$C$37)+($D349-1)*24+M$11,COLUMN(Entrées!$C$37)+($C349-1),4,TRUE,"Entrées")))</f>
        <v>12726.5</v>
      </c>
      <c r="N349" s="28">
        <f ca="1">IF($D349&gt;$D$8,"",INDIRECT(ADDRESS(ROW(Entrées!$C$37)+($D349-1)*24+N$11,COLUMN(Entrées!$C$37)+($C349-1),4,TRUE,"Entrées")))</f>
        <v>13905.5</v>
      </c>
      <c r="O349" s="28">
        <f ca="1">IF($D349&gt;$D$8,"",INDIRECT(ADDRESS(ROW(Entrées!$C$37)+($D349-1)*24+O$11,COLUMN(Entrées!$C$37)+($C349-1),4,TRUE,"Entrées")))</f>
        <v>14197</v>
      </c>
      <c r="P349" s="28">
        <f ca="1">IF($D349&gt;$D$8,"",INDIRECT(ADDRESS(ROW(Entrées!$C$37)+($D349-1)*24+P$11,COLUMN(Entrées!$C$37)+($C349-1),4,TRUE,"Entrées")))</f>
        <v>13917.5</v>
      </c>
      <c r="Q349" s="28">
        <f ca="1">IF($D349&gt;$D$8,"",INDIRECT(ADDRESS(ROW(Entrées!$C$37)+($D349-1)*24+Q$11,COLUMN(Entrées!$C$37)+($C349-1),4,TRUE,"Entrées")))</f>
        <v>12682.5</v>
      </c>
      <c r="R349" s="28">
        <f ca="1">IF($D349&gt;$D$8,"",INDIRECT(ADDRESS(ROW(Entrées!$C$37)+($D349-1)*24+R$11,COLUMN(Entrées!$C$37)+($C349-1),4,TRUE,"Entrées")))</f>
        <v>11735.5</v>
      </c>
      <c r="S349" s="28">
        <f ca="1">IF($D349&gt;$D$8,"",INDIRECT(ADDRESS(ROW(Entrées!$C$37)+($D349-1)*24+S$11,COLUMN(Entrées!$C$37)+($C349-1),4,TRUE,"Entrées")))</f>
        <v>10959</v>
      </c>
      <c r="T349" s="28">
        <f ca="1">IF($D349&gt;$D$8,"",INDIRECT(ADDRESS(ROW(Entrées!$C$37)+($D349-1)*24+T$11,COLUMN(Entrées!$C$37)+($C349-1),4,TRUE,"Entrées")))</f>
        <v>9876</v>
      </c>
      <c r="U349" s="28">
        <f ca="1">IF($D349&gt;$D$8,"",INDIRECT(ADDRESS(ROW(Entrées!$C$37)+($D349-1)*24+U$11,COLUMN(Entrées!$C$37)+($C349-1),4,TRUE,"Entrées")))</f>
        <v>9125.5</v>
      </c>
      <c r="V349" s="28">
        <f ca="1">IF($D349&gt;$D$8,"",INDIRECT(ADDRESS(ROW(Entrées!$C$37)+($D349-1)*24+V$11,COLUMN(Entrées!$C$37)+($C349-1),4,TRUE,"Entrées")))</f>
        <v>9374.5</v>
      </c>
      <c r="W349" s="28">
        <f ca="1">IF($D349&gt;$D$8,"",INDIRECT(ADDRESS(ROW(Entrées!$C$37)+($D349-1)*24+W$11,COLUMN(Entrées!$C$37)+($C349-1),4,TRUE,"Entrées")))</f>
        <v>9647.5</v>
      </c>
      <c r="X349" s="28">
        <f ca="1">IF($D349&gt;$D$8,"",INDIRECT(ADDRESS(ROW(Entrées!$C$37)+($D349-1)*24+X$11,COLUMN(Entrées!$C$37)+($C349-1),4,TRUE,"Entrées")))</f>
        <v>10644.5</v>
      </c>
      <c r="Y349" s="28">
        <f ca="1">IF($D349&gt;$D$8,"",INDIRECT(ADDRESS(ROW(Entrées!$C$37)+($D349-1)*24+Y$11,COLUMN(Entrées!$C$37)+($C349-1),4,TRUE,"Entrées")))</f>
        <v>11394</v>
      </c>
      <c r="Z349" s="28">
        <f ca="1">IF($D349&gt;$D$8,"",INDIRECT(ADDRESS(ROW(Entrées!$C$37)+($D349-1)*24+Z$11,COLUMN(Entrées!$C$37)+($C349-1),4,TRUE,"Entrées")))</f>
        <v>11575</v>
      </c>
      <c r="AA349" s="28">
        <f ca="1">IF($D349&gt;$D$8,"",INDIRECT(ADDRESS(ROW(Entrées!$C$37)+($D349-1)*24+AA$11,COLUMN(Entrées!$C$37)+($C349-1),4,TRUE,"Entrées")))</f>
        <v>9832</v>
      </c>
      <c r="AB349" s="28">
        <f ca="1">IF($D349&gt;$D$8,"",INDIRECT(ADDRESS(ROW(Entrées!$C$37)+($D349-1)*24+AB$11,COLUMN(Entrées!$C$37)+($C349-1),4,TRUE,"Entrées")))</f>
        <v>12104.5</v>
      </c>
      <c r="AC349" s="11"/>
      <c r="AD349" s="40">
        <f t="shared" ca="1" si="420"/>
        <v>10420.958333333334</v>
      </c>
      <c r="AE349" s="40">
        <f t="shared" ca="1" si="423"/>
        <v>14197</v>
      </c>
      <c r="AF349" s="40">
        <f t="shared" ca="1" si="424"/>
        <v>6839.5</v>
      </c>
      <c r="AG349" s="4"/>
      <c r="AH349" s="11">
        <f>Entrées!A376</f>
        <v>15</v>
      </c>
      <c r="AI349" s="13">
        <f>Entrées!B376</f>
        <v>3</v>
      </c>
      <c r="AJ349" s="31">
        <f t="shared" ca="1" si="393"/>
        <v>55625.834722222207</v>
      </c>
      <c r="AK349" s="31">
        <f t="shared" ca="1" si="369"/>
        <v>55155.277777777781</v>
      </c>
      <c r="AL349" s="31">
        <f t="shared" ca="1" si="370"/>
        <v>55132.569444444431</v>
      </c>
      <c r="AM349" s="31">
        <f t="shared" ca="1" si="371"/>
        <v>439.35972222222233</v>
      </c>
      <c r="AN349" s="31">
        <f t="shared" ca="1" si="372"/>
        <v>2143.2847222222222</v>
      </c>
      <c r="AO349" s="31">
        <f t="shared" ca="1" si="373"/>
        <v>1711.4715277777773</v>
      </c>
      <c r="AP349" s="31">
        <f t="shared" ca="1" si="374"/>
        <v>43686.806944444448</v>
      </c>
      <c r="AQ349" s="31">
        <f t="shared" ca="1" si="375"/>
        <v>2048.2006944444447</v>
      </c>
      <c r="AR349" s="31">
        <f t="shared" ca="1" si="376"/>
        <v>467.57708333333329</v>
      </c>
      <c r="AS349" s="31">
        <f t="shared" ca="1" si="377"/>
        <v>9872.0041666666693</v>
      </c>
      <c r="AT349" s="31">
        <f t="shared" ca="1" si="378"/>
        <v>-752.91041666666672</v>
      </c>
      <c r="AU349" s="31">
        <f t="shared" ca="1" si="379"/>
        <v>580.30277777777769</v>
      </c>
      <c r="AV349" s="31">
        <f t="shared" ca="1" si="380"/>
        <v>-4570.3041666666659</v>
      </c>
      <c r="AW349" s="31">
        <f t="shared" ca="1" si="381"/>
        <v>53.39583333333335</v>
      </c>
      <c r="AX349" s="31">
        <f t="shared" ca="1" si="382"/>
        <v>1401.9361111111111</v>
      </c>
      <c r="AY349" s="31">
        <f t="shared" ca="1" si="383"/>
        <v>-1132.0805555555555</v>
      </c>
      <c r="AZ349" s="31">
        <f t="shared" ca="1" si="384"/>
        <v>-2177.1819444444441</v>
      </c>
      <c r="BA349" s="31">
        <f t="shared" ca="1" si="385"/>
        <v>644.8125</v>
      </c>
      <c r="BB349" s="31">
        <f t="shared" ca="1" si="386"/>
        <v>-1410.101388888889</v>
      </c>
      <c r="BC349" s="31">
        <f t="shared" ca="1" si="387"/>
        <v>-1800.2902777777781</v>
      </c>
      <c r="BD349" s="11"/>
      <c r="BE349" s="4"/>
      <c r="BF349" s="11">
        <f t="shared" si="388"/>
        <v>15</v>
      </c>
      <c r="BG349" s="11">
        <f t="shared" si="421"/>
        <v>3</v>
      </c>
      <c r="BH349" s="32">
        <f>IF($BF349&gt;$Y$7,"",IF(AND($BF349=$Y$7,$BG349=23),"",Entrées!C377-Entrées!C376))</f>
        <v>-1394.5</v>
      </c>
      <c r="BI349" s="32">
        <f>IF($BF349&gt;$Y$7,"",IF(AND($BF349=$Y$7,$BG349=23),"",Entrées!D377-Entrées!D376))</f>
        <v>-600</v>
      </c>
      <c r="BJ349" s="32">
        <f>IF($BF349&gt;$Y$7,"",IF(AND($BF349=$Y$7,$BG349=23),"",Entrées!E377-Entrées!E376))</f>
        <v>-925</v>
      </c>
      <c r="BK349" s="32">
        <f>IF($BF349&gt;$Y$7,"",IF(AND($BF349=$Y$7,$BG349=23),"",Entrées!F377-Entrées!F376))</f>
        <v>13</v>
      </c>
      <c r="BL349" s="32">
        <f>IF($BF349&gt;$Y$7,"",IF(AND($BF349=$Y$7,$BG349=23),"",Entrées!G377-Entrées!G376))</f>
        <v>52.5</v>
      </c>
      <c r="BM349" s="32">
        <f>IF($BF349&gt;$Y$7,"",IF(AND($BF349=$Y$7,$BG349=23),"",Entrées!H377-Entrées!H376))</f>
        <v>-3.5</v>
      </c>
      <c r="BN349" s="32">
        <f>IF($BF349&gt;$Y$7,"",IF(AND($BF349=$Y$7,$BG349=23),"",Entrées!I377-Entrées!I376))</f>
        <v>-524.5</v>
      </c>
      <c r="BO349" s="32">
        <f>IF($BF349&gt;$Y$7,"",IF(AND($BF349=$Y$7,$BG349=23),"",Entrées!J377-Entrées!J376))</f>
        <v>-137.5</v>
      </c>
      <c r="BP349" s="32">
        <f>IF($BF349&gt;$Y$7,"",IF(AND($BF349=$Y$7,$BG349=23),"",Entrées!K377-Entrées!K376))</f>
        <v>0</v>
      </c>
      <c r="BQ349" s="32">
        <f>IF($BF349&gt;$Y$7,"",IF(AND($BF349=$Y$7,$BG349=23),"",Entrées!L377-Entrées!L376))</f>
        <v>-95.5</v>
      </c>
      <c r="BR349" s="32">
        <f>IF($BF349&gt;$Y$7,"",IF(AND($BF349=$Y$7,$BG349=23),"",Entrées!M377-Entrées!M376))</f>
        <v>5.5</v>
      </c>
      <c r="BS349" s="32">
        <f>IF($BF349&gt;$Y$7,"",IF(AND($BF349=$Y$7,$BG349=23),"",Entrées!N377-Entrées!N376))</f>
        <v>8.5</v>
      </c>
      <c r="BT349" s="32">
        <f>IF($BF349&gt;$Y$7,"",IF(AND($BF349=$Y$7,$BG349=23),"",Entrées!O377-Entrées!O376))</f>
        <v>-713.5</v>
      </c>
      <c r="BU349" s="32">
        <f>IF($BF349&gt;$Y$7,"",IF(AND($BF349=$Y$7,$BG349=23),"",Entrées!P377-Entrées!P376))</f>
        <v>1.5</v>
      </c>
      <c r="BV349" s="32">
        <f>IF($BF349&gt;$Y$7,"",IF(AND($BF349=$Y$7,$BG349=23),"",Entrées!Q377-Entrées!Q376))</f>
        <v>116</v>
      </c>
      <c r="BW349" s="32">
        <f>IF($BF349&gt;$Y$7,"",IF(AND($BF349=$Y$7,$BG349=23),"",Entrées!R377-Entrées!R376))</f>
        <v>0</v>
      </c>
      <c r="BX349" s="32">
        <f>IF($BF349&gt;$Y$7,"",IF(AND($BF349=$Y$7,$BG349=23),"",Entrées!S377-Entrées!S376))</f>
        <v>0</v>
      </c>
      <c r="BY349" s="32">
        <f>IF($BF349&gt;$Y$7,"",IF(AND($BF349=$Y$7,$BG349=23),"",Entrées!T377-Entrées!T376))</f>
        <v>313</v>
      </c>
      <c r="BZ349" s="32">
        <f>IF($BF349&gt;$Y$7,"",IF(AND($BF349=$Y$7,$BG349=23),"",Entrées!U377-Entrées!U376))</f>
        <v>0</v>
      </c>
      <c r="CA349" s="32">
        <f>IF($BF349&gt;$Y$7,"",IF(AND($BF349=$Y$7,$BG349=23),"",Entrées!V377-Entrées!V376))</f>
        <v>-164</v>
      </c>
      <c r="CB349" s="4"/>
      <c r="CC349" s="4"/>
      <c r="CD349" s="33">
        <f>IF($BF349&lt;=$Y$7,Entrées!J376/CD$2,"")</f>
        <v>0.2338157894736842</v>
      </c>
      <c r="CE349" s="33">
        <f>IF($BF349&lt;=$Y$7,Entrées!K376/CE$2,"")</f>
        <v>0</v>
      </c>
      <c r="CF349" s="11">
        <f t="shared" si="389"/>
        <v>7600</v>
      </c>
      <c r="CG349" s="11">
        <f t="shared" si="390"/>
        <v>4200</v>
      </c>
      <c r="CH349" s="52">
        <f t="shared" si="391"/>
        <v>0.26950009137426939</v>
      </c>
      <c r="CI349" s="52">
        <f t="shared" si="392"/>
        <v>0.11132787698412699</v>
      </c>
      <c r="CK349" s="11"/>
      <c r="CL349" s="4"/>
      <c r="CO349" s="4"/>
    </row>
    <row r="350" spans="1:93">
      <c r="C350" s="11">
        <f t="shared" si="425"/>
        <v>10</v>
      </c>
      <c r="D350" s="27">
        <f t="shared" si="422"/>
        <v>6</v>
      </c>
      <c r="E350" s="28">
        <f ca="1">IF($D350&gt;$D$8,"",INDIRECT(ADDRESS(ROW(Entrées!$C$37)+($D350-1)*24+E$11,COLUMN(Entrées!$C$37)+($C350-1),4,TRUE,"Entrées")))</f>
        <v>11965</v>
      </c>
      <c r="F350" s="28">
        <f ca="1">IF($D350&gt;$D$8,"",INDIRECT(ADDRESS(ROW(Entrées!$C$37)+($D350-1)*24+F$11,COLUMN(Entrées!$C$37)+($C350-1),4,TRUE,"Entrées")))</f>
        <v>8839.5</v>
      </c>
      <c r="G350" s="28">
        <f ca="1">IF($D350&gt;$D$8,"",INDIRECT(ADDRESS(ROW(Entrées!$C$37)+($D350-1)*24+G$11,COLUMN(Entrées!$C$37)+($C350-1),4,TRUE,"Entrées")))</f>
        <v>7844</v>
      </c>
      <c r="H350" s="28">
        <f ca="1">IF($D350&gt;$D$8,"",INDIRECT(ADDRESS(ROW(Entrées!$C$37)+($D350-1)*24+H$11,COLUMN(Entrées!$C$37)+($C350-1),4,TRUE,"Entrées")))</f>
        <v>7249.5</v>
      </c>
      <c r="I350" s="28">
        <f ca="1">IF($D350&gt;$D$8,"",INDIRECT(ADDRESS(ROW(Entrées!$C$37)+($D350-1)*24+I$11,COLUMN(Entrées!$C$37)+($C350-1),4,TRUE,"Entrées")))</f>
        <v>6630</v>
      </c>
      <c r="J350" s="28">
        <f ca="1">IF($D350&gt;$D$8,"",INDIRECT(ADDRESS(ROW(Entrées!$C$37)+($D350-1)*24+J$11,COLUMN(Entrées!$C$37)+($C350-1),4,TRUE,"Entrées")))</f>
        <v>6435</v>
      </c>
      <c r="K350" s="28">
        <f ca="1">IF($D350&gt;$D$8,"",INDIRECT(ADDRESS(ROW(Entrées!$C$37)+($D350-1)*24+K$11,COLUMN(Entrées!$C$37)+($C350-1),4,TRUE,"Entrées")))</f>
        <v>6681.5</v>
      </c>
      <c r="L350" s="28">
        <f ca="1">IF($D350&gt;$D$8,"",INDIRECT(ADDRESS(ROW(Entrées!$C$37)+($D350-1)*24+L$11,COLUMN(Entrées!$C$37)+($C350-1),4,TRUE,"Entrées")))</f>
        <v>7751</v>
      </c>
      <c r="M350" s="28">
        <f ca="1">IF($D350&gt;$D$8,"",INDIRECT(ADDRESS(ROW(Entrées!$C$37)+($D350-1)*24+M$11,COLUMN(Entrées!$C$37)+($C350-1),4,TRUE,"Entrées")))</f>
        <v>8829</v>
      </c>
      <c r="N350" s="28">
        <f ca="1">IF($D350&gt;$D$8,"",INDIRECT(ADDRESS(ROW(Entrées!$C$37)+($D350-1)*24+N$11,COLUMN(Entrées!$C$37)+($C350-1),4,TRUE,"Entrées")))</f>
        <v>11032</v>
      </c>
      <c r="O350" s="28">
        <f ca="1">IF($D350&gt;$D$8,"",INDIRECT(ADDRESS(ROW(Entrées!$C$37)+($D350-1)*24+O$11,COLUMN(Entrées!$C$37)+($C350-1),4,TRUE,"Entrées")))</f>
        <v>12202</v>
      </c>
      <c r="P350" s="28">
        <f ca="1">IF($D350&gt;$D$8,"",INDIRECT(ADDRESS(ROW(Entrées!$C$37)+($D350-1)*24+P$11,COLUMN(Entrées!$C$37)+($C350-1),4,TRUE,"Entrées")))</f>
        <v>11587.5</v>
      </c>
      <c r="Q350" s="28">
        <f ca="1">IF($D350&gt;$D$8,"",INDIRECT(ADDRESS(ROW(Entrées!$C$37)+($D350-1)*24+Q$11,COLUMN(Entrées!$C$37)+($C350-1),4,TRUE,"Entrées")))</f>
        <v>11734.5</v>
      </c>
      <c r="R350" s="28">
        <f ca="1">IF($D350&gt;$D$8,"",INDIRECT(ADDRESS(ROW(Entrées!$C$37)+($D350-1)*24+R$11,COLUMN(Entrées!$C$37)+($C350-1),4,TRUE,"Entrées")))</f>
        <v>11665.5</v>
      </c>
      <c r="S350" s="28">
        <f ca="1">IF($D350&gt;$D$8,"",INDIRECT(ADDRESS(ROW(Entrées!$C$37)+($D350-1)*24+S$11,COLUMN(Entrées!$C$37)+($C350-1),4,TRUE,"Entrées")))</f>
        <v>10143.5</v>
      </c>
      <c r="T350" s="28">
        <f ca="1">IF($D350&gt;$D$8,"",INDIRECT(ADDRESS(ROW(Entrées!$C$37)+($D350-1)*24+T$11,COLUMN(Entrées!$C$37)+($C350-1),4,TRUE,"Entrées")))</f>
        <v>8622</v>
      </c>
      <c r="U350" s="28">
        <f ca="1">IF($D350&gt;$D$8,"",INDIRECT(ADDRESS(ROW(Entrées!$C$37)+($D350-1)*24+U$11,COLUMN(Entrées!$C$37)+($C350-1),4,TRUE,"Entrées")))</f>
        <v>8045.5</v>
      </c>
      <c r="V350" s="28">
        <f ca="1">IF($D350&gt;$D$8,"",INDIRECT(ADDRESS(ROW(Entrées!$C$37)+($D350-1)*24+V$11,COLUMN(Entrées!$C$37)+($C350-1),4,TRUE,"Entrées")))</f>
        <v>8043.5</v>
      </c>
      <c r="W350" s="28">
        <f ca="1">IF($D350&gt;$D$8,"",INDIRECT(ADDRESS(ROW(Entrées!$C$37)+($D350-1)*24+W$11,COLUMN(Entrées!$C$37)+($C350-1),4,TRUE,"Entrées")))</f>
        <v>8312</v>
      </c>
      <c r="X350" s="28">
        <f ca="1">IF($D350&gt;$D$8,"",INDIRECT(ADDRESS(ROW(Entrées!$C$37)+($D350-1)*24+X$11,COLUMN(Entrées!$C$37)+($C350-1),4,TRUE,"Entrées")))</f>
        <v>9366</v>
      </c>
      <c r="Y350" s="28">
        <f ca="1">IF($D350&gt;$D$8,"",INDIRECT(ADDRESS(ROW(Entrées!$C$37)+($D350-1)*24+Y$11,COLUMN(Entrées!$C$37)+($C350-1),4,TRUE,"Entrées")))</f>
        <v>9832.5</v>
      </c>
      <c r="Z350" s="28">
        <f ca="1">IF($D350&gt;$D$8,"",INDIRECT(ADDRESS(ROW(Entrées!$C$37)+($D350-1)*24+Z$11,COLUMN(Entrées!$C$37)+($C350-1),4,TRUE,"Entrées")))</f>
        <v>10220</v>
      </c>
      <c r="AA350" s="28">
        <f ca="1">IF($D350&gt;$D$8,"",INDIRECT(ADDRESS(ROW(Entrées!$C$37)+($D350-1)*24+AA$11,COLUMN(Entrées!$C$37)+($C350-1),4,TRUE,"Entrées")))</f>
        <v>9616.5</v>
      </c>
      <c r="AB350" s="28">
        <f ca="1">IF($D350&gt;$D$8,"",INDIRECT(ADDRESS(ROW(Entrées!$C$37)+($D350-1)*24+AB$11,COLUMN(Entrées!$C$37)+($C350-1),4,TRUE,"Entrées")))</f>
        <v>10806.5</v>
      </c>
      <c r="AC350" s="11"/>
      <c r="AD350" s="40">
        <f t="shared" ca="1" si="420"/>
        <v>9310.5833333333339</v>
      </c>
      <c r="AE350" s="40">
        <f t="shared" ca="1" si="423"/>
        <v>12202</v>
      </c>
      <c r="AF350" s="40">
        <f t="shared" ca="1" si="424"/>
        <v>6435</v>
      </c>
      <c r="AG350" s="4"/>
      <c r="AH350" s="11">
        <f>Entrées!A377</f>
        <v>15</v>
      </c>
      <c r="AI350" s="13">
        <f>Entrées!B377</f>
        <v>4</v>
      </c>
      <c r="AJ350" s="31">
        <f t="shared" ca="1" si="393"/>
        <v>55625.834722222207</v>
      </c>
      <c r="AK350" s="31">
        <f t="shared" ca="1" si="369"/>
        <v>55155.277777777781</v>
      </c>
      <c r="AL350" s="31">
        <f t="shared" ca="1" si="370"/>
        <v>55132.569444444431</v>
      </c>
      <c r="AM350" s="31">
        <f t="shared" ca="1" si="371"/>
        <v>439.35972222222233</v>
      </c>
      <c r="AN350" s="31">
        <f t="shared" ca="1" si="372"/>
        <v>2143.2847222222222</v>
      </c>
      <c r="AO350" s="31">
        <f t="shared" ca="1" si="373"/>
        <v>1711.4715277777773</v>
      </c>
      <c r="AP350" s="31">
        <f t="shared" ca="1" si="374"/>
        <v>43686.806944444448</v>
      </c>
      <c r="AQ350" s="31">
        <f t="shared" ca="1" si="375"/>
        <v>2048.2006944444447</v>
      </c>
      <c r="AR350" s="31">
        <f t="shared" ca="1" si="376"/>
        <v>467.57708333333329</v>
      </c>
      <c r="AS350" s="31">
        <f t="shared" ca="1" si="377"/>
        <v>9872.0041666666693</v>
      </c>
      <c r="AT350" s="31">
        <f t="shared" ca="1" si="378"/>
        <v>-752.91041666666672</v>
      </c>
      <c r="AU350" s="31">
        <f t="shared" ca="1" si="379"/>
        <v>580.30277777777769</v>
      </c>
      <c r="AV350" s="31">
        <f t="shared" ca="1" si="380"/>
        <v>-4570.3041666666659</v>
      </c>
      <c r="AW350" s="31">
        <f t="shared" ca="1" si="381"/>
        <v>53.39583333333335</v>
      </c>
      <c r="AX350" s="31">
        <f t="shared" ca="1" si="382"/>
        <v>1401.9361111111111</v>
      </c>
      <c r="AY350" s="31">
        <f t="shared" ca="1" si="383"/>
        <v>-1132.0805555555555</v>
      </c>
      <c r="AZ350" s="31">
        <f t="shared" ca="1" si="384"/>
        <v>-2177.1819444444441</v>
      </c>
      <c r="BA350" s="31">
        <f t="shared" ca="1" si="385"/>
        <v>644.8125</v>
      </c>
      <c r="BB350" s="31">
        <f t="shared" ca="1" si="386"/>
        <v>-1410.101388888889</v>
      </c>
      <c r="BC350" s="31">
        <f t="shared" ca="1" si="387"/>
        <v>-1800.2902777777781</v>
      </c>
      <c r="BD350" s="11"/>
      <c r="BE350" s="4"/>
      <c r="BF350" s="11">
        <f t="shared" si="388"/>
        <v>15</v>
      </c>
      <c r="BG350" s="11">
        <f t="shared" si="421"/>
        <v>4</v>
      </c>
      <c r="BH350" s="32">
        <f>IF($BF350&gt;$Y$7,"",IF(AND($BF350=$Y$7,$BG350=23),"",Entrées!C378-Entrées!C377))</f>
        <v>1514.5</v>
      </c>
      <c r="BI350" s="32">
        <f>IF($BF350&gt;$Y$7,"",IF(AND($BF350=$Y$7,$BG350=23),"",Entrées!D378-Entrées!D377))</f>
        <v>2350</v>
      </c>
      <c r="BJ350" s="32">
        <f>IF($BF350&gt;$Y$7,"",IF(AND($BF350=$Y$7,$BG350=23),"",Entrées!E378-Entrées!E377))</f>
        <v>2287.5</v>
      </c>
      <c r="BK350" s="32">
        <f>IF($BF350&gt;$Y$7,"",IF(AND($BF350=$Y$7,$BG350=23),"",Entrées!F378-Entrées!F377))</f>
        <v>42.5</v>
      </c>
      <c r="BL350" s="32">
        <f>IF($BF350&gt;$Y$7,"",IF(AND($BF350=$Y$7,$BG350=23),"",Entrées!G378-Entrées!G377))</f>
        <v>258.5</v>
      </c>
      <c r="BM350" s="32">
        <f>IF($BF350&gt;$Y$7,"",IF(AND($BF350=$Y$7,$BG350=23),"",Entrées!H378-Entrées!H377))</f>
        <v>134</v>
      </c>
      <c r="BN350" s="32">
        <f>IF($BF350&gt;$Y$7,"",IF(AND($BF350=$Y$7,$BG350=23),"",Entrées!I378-Entrées!I377))</f>
        <v>760</v>
      </c>
      <c r="BO350" s="32">
        <f>IF($BF350&gt;$Y$7,"",IF(AND($BF350=$Y$7,$BG350=23),"",Entrées!J378-Entrées!J377))</f>
        <v>-19</v>
      </c>
      <c r="BP350" s="32">
        <f>IF($BF350&gt;$Y$7,"",IF(AND($BF350=$Y$7,$BG350=23),"",Entrées!K378-Entrées!K377))</f>
        <v>0</v>
      </c>
      <c r="BQ350" s="32">
        <f>IF($BF350&gt;$Y$7,"",IF(AND($BF350=$Y$7,$BG350=23),"",Entrées!L378-Entrées!L377))</f>
        <v>190</v>
      </c>
      <c r="BR350" s="32">
        <f>IF($BF350&gt;$Y$7,"",IF(AND($BF350=$Y$7,$BG350=23),"",Entrées!M378-Entrées!M377))</f>
        <v>145</v>
      </c>
      <c r="BS350" s="32">
        <f>IF($BF350&gt;$Y$7,"",IF(AND($BF350=$Y$7,$BG350=23),"",Entrées!N378-Entrées!N377))</f>
        <v>-9</v>
      </c>
      <c r="BT350" s="32">
        <f>IF($BF350&gt;$Y$7,"",IF(AND($BF350=$Y$7,$BG350=23),"",Entrées!O378-Entrées!O377))</f>
        <v>12.5</v>
      </c>
      <c r="BU350" s="32">
        <f>IF($BF350&gt;$Y$7,"",IF(AND($BF350=$Y$7,$BG350=23),"",Entrées!P378-Entrées!P377))</f>
        <v>6</v>
      </c>
      <c r="BV350" s="32">
        <f>IF($BF350&gt;$Y$7,"",IF(AND($BF350=$Y$7,$BG350=23),"",Entrées!Q378-Entrées!Q377))</f>
        <v>649</v>
      </c>
      <c r="BW350" s="32">
        <f>IF($BF350&gt;$Y$7,"",IF(AND($BF350=$Y$7,$BG350=23),"",Entrées!R378-Entrées!R377))</f>
        <v>0</v>
      </c>
      <c r="BX350" s="32">
        <f>IF($BF350&gt;$Y$7,"",IF(AND($BF350=$Y$7,$BG350=23),"",Entrées!S378-Entrées!S377))</f>
        <v>0</v>
      </c>
      <c r="BY350" s="32">
        <f>IF($BF350&gt;$Y$7,"",IF(AND($BF350=$Y$7,$BG350=23),"",Entrées!T378-Entrées!T377))</f>
        <v>-25</v>
      </c>
      <c r="BZ350" s="32">
        <f>IF($BF350&gt;$Y$7,"",IF(AND($BF350=$Y$7,$BG350=23),"",Entrées!U378-Entrées!U377))</f>
        <v>0</v>
      </c>
      <c r="CA350" s="32">
        <f>IF($BF350&gt;$Y$7,"",IF(AND($BF350=$Y$7,$BG350=23),"",Entrées!V378-Entrées!V377))</f>
        <v>-620</v>
      </c>
      <c r="CB350" s="4"/>
      <c r="CC350" s="4"/>
      <c r="CD350" s="33">
        <f>IF($BF350&lt;=$Y$7,Entrées!J377/CD$2,"")</f>
        <v>0.21572368421052632</v>
      </c>
      <c r="CE350" s="33">
        <f>IF($BF350&lt;=$Y$7,Entrées!K377/CE$2,"")</f>
        <v>0</v>
      </c>
      <c r="CF350" s="11">
        <f t="shared" si="389"/>
        <v>7600</v>
      </c>
      <c r="CG350" s="11">
        <f t="shared" si="390"/>
        <v>4200</v>
      </c>
      <c r="CH350" s="52">
        <f t="shared" si="391"/>
        <v>0.26950009137426939</v>
      </c>
      <c r="CI350" s="52">
        <f t="shared" si="392"/>
        <v>0.11132787698412699</v>
      </c>
      <c r="CK350" s="11"/>
      <c r="CL350" s="4"/>
      <c r="CO350" s="4"/>
    </row>
    <row r="351" spans="1:93">
      <c r="C351" s="11">
        <f t="shared" si="425"/>
        <v>10</v>
      </c>
      <c r="D351" s="27">
        <f t="shared" si="422"/>
        <v>7</v>
      </c>
      <c r="E351" s="28">
        <f ca="1">IF($D351&gt;$D$8,"",INDIRECT(ADDRESS(ROW(Entrées!$C$37)+($D351-1)*24+E$11,COLUMN(Entrées!$C$37)+($C351-1),4,TRUE,"Entrées")))</f>
        <v>11162</v>
      </c>
      <c r="F351" s="28">
        <f ca="1">IF($D351&gt;$D$8,"",INDIRECT(ADDRESS(ROW(Entrées!$C$37)+($D351-1)*24+F$11,COLUMN(Entrées!$C$37)+($C351-1),4,TRUE,"Entrées")))</f>
        <v>9179</v>
      </c>
      <c r="G351" s="28">
        <f ca="1">IF($D351&gt;$D$8,"",INDIRECT(ADDRESS(ROW(Entrées!$C$37)+($D351-1)*24+G$11,COLUMN(Entrées!$C$37)+($C351-1),4,TRUE,"Entrées")))</f>
        <v>8516.5</v>
      </c>
      <c r="H351" s="28">
        <f ca="1">IF($D351&gt;$D$8,"",INDIRECT(ADDRESS(ROW(Entrées!$C$37)+($D351-1)*24+H$11,COLUMN(Entrées!$C$37)+($C351-1),4,TRUE,"Entrées")))</f>
        <v>7186</v>
      </c>
      <c r="I351" s="28">
        <f ca="1">IF($D351&gt;$D$8,"",INDIRECT(ADDRESS(ROW(Entrées!$C$37)+($D351-1)*24+I$11,COLUMN(Entrées!$C$37)+($C351-1),4,TRUE,"Entrées")))</f>
        <v>6289</v>
      </c>
      <c r="J351" s="28">
        <f ca="1">IF($D351&gt;$D$8,"",INDIRECT(ADDRESS(ROW(Entrées!$C$37)+($D351-1)*24+J$11,COLUMN(Entrées!$C$37)+($C351-1),4,TRUE,"Entrées")))</f>
        <v>6284</v>
      </c>
      <c r="K351" s="28">
        <f ca="1">IF($D351&gt;$D$8,"",INDIRECT(ADDRESS(ROW(Entrées!$C$37)+($D351-1)*24+K$11,COLUMN(Entrées!$C$37)+($C351-1),4,TRUE,"Entrées")))</f>
        <v>6221.5</v>
      </c>
      <c r="L351" s="28">
        <f ca="1">IF($D351&gt;$D$8,"",INDIRECT(ADDRESS(ROW(Entrées!$C$37)+($D351-1)*24+L$11,COLUMN(Entrées!$C$37)+($C351-1),4,TRUE,"Entrées")))</f>
        <v>6307.5</v>
      </c>
      <c r="M351" s="28">
        <f ca="1">IF($D351&gt;$D$8,"",INDIRECT(ADDRESS(ROW(Entrées!$C$37)+($D351-1)*24+M$11,COLUMN(Entrées!$C$37)+($C351-1),4,TRUE,"Entrées")))</f>
        <v>7106.5</v>
      </c>
      <c r="N351" s="28">
        <f ca="1">IF($D351&gt;$D$8,"",INDIRECT(ADDRESS(ROW(Entrées!$C$37)+($D351-1)*24+N$11,COLUMN(Entrées!$C$37)+($C351-1),4,TRUE,"Entrées")))</f>
        <v>7894.5</v>
      </c>
      <c r="O351" s="28">
        <f ca="1">IF($D351&gt;$D$8,"",INDIRECT(ADDRESS(ROW(Entrées!$C$37)+($D351-1)*24+O$11,COLUMN(Entrées!$C$37)+($C351-1),4,TRUE,"Entrées")))</f>
        <v>8153</v>
      </c>
      <c r="P351" s="28">
        <f ca="1">IF($D351&gt;$D$8,"",INDIRECT(ADDRESS(ROW(Entrées!$C$37)+($D351-1)*24+P$11,COLUMN(Entrées!$C$37)+($C351-1),4,TRUE,"Entrées")))</f>
        <v>8050</v>
      </c>
      <c r="Q351" s="28">
        <f ca="1">IF($D351&gt;$D$8,"",INDIRECT(ADDRESS(ROW(Entrées!$C$37)+($D351-1)*24+Q$11,COLUMN(Entrées!$C$37)+($C351-1),4,TRUE,"Entrées")))</f>
        <v>8428.5</v>
      </c>
      <c r="R351" s="28">
        <f ca="1">IF($D351&gt;$D$8,"",INDIRECT(ADDRESS(ROW(Entrées!$C$37)+($D351-1)*24+R$11,COLUMN(Entrées!$C$37)+($C351-1),4,TRUE,"Entrées")))</f>
        <v>7753.5</v>
      </c>
      <c r="S351" s="28">
        <f ca="1">IF($D351&gt;$D$8,"",INDIRECT(ADDRESS(ROW(Entrées!$C$37)+($D351-1)*24+S$11,COLUMN(Entrées!$C$37)+($C351-1),4,TRUE,"Entrées")))</f>
        <v>6477</v>
      </c>
      <c r="T351" s="28">
        <f ca="1">IF($D351&gt;$D$8,"",INDIRECT(ADDRESS(ROW(Entrées!$C$37)+($D351-1)*24+T$11,COLUMN(Entrées!$C$37)+($C351-1),4,TRUE,"Entrées")))</f>
        <v>6165</v>
      </c>
      <c r="U351" s="28">
        <f ca="1">IF($D351&gt;$D$8,"",INDIRECT(ADDRESS(ROW(Entrées!$C$37)+($D351-1)*24+U$11,COLUMN(Entrées!$C$37)+($C351-1),4,TRUE,"Entrées")))</f>
        <v>6130.5</v>
      </c>
      <c r="V351" s="28">
        <f ca="1">IF($D351&gt;$D$8,"",INDIRECT(ADDRESS(ROW(Entrées!$C$37)+($D351-1)*24+V$11,COLUMN(Entrées!$C$37)+($C351-1),4,TRUE,"Entrées")))</f>
        <v>6172.5</v>
      </c>
      <c r="W351" s="28">
        <f ca="1">IF($D351&gt;$D$8,"",INDIRECT(ADDRESS(ROW(Entrées!$C$37)+($D351-1)*24+W$11,COLUMN(Entrées!$C$37)+($C351-1),4,TRUE,"Entrées")))</f>
        <v>6497</v>
      </c>
      <c r="X351" s="28">
        <f ca="1">IF($D351&gt;$D$8,"",INDIRECT(ADDRESS(ROW(Entrées!$C$37)+($D351-1)*24+X$11,COLUMN(Entrées!$C$37)+($C351-1),4,TRUE,"Entrées")))</f>
        <v>7058</v>
      </c>
      <c r="Y351" s="28">
        <f ca="1">IF($D351&gt;$D$8,"",INDIRECT(ADDRESS(ROW(Entrées!$C$37)+($D351-1)*24+Y$11,COLUMN(Entrées!$C$37)+($C351-1),4,TRUE,"Entrées")))</f>
        <v>8317</v>
      </c>
      <c r="Z351" s="28">
        <f ca="1">IF($D351&gt;$D$8,"",INDIRECT(ADDRESS(ROW(Entrées!$C$37)+($D351-1)*24+Z$11,COLUMN(Entrées!$C$37)+($C351-1),4,TRUE,"Entrées")))</f>
        <v>9862.5</v>
      </c>
      <c r="AA351" s="28">
        <f ca="1">IF($D351&gt;$D$8,"",INDIRECT(ADDRESS(ROW(Entrées!$C$37)+($D351-1)*24+AA$11,COLUMN(Entrées!$C$37)+($C351-1),4,TRUE,"Entrées")))</f>
        <v>8905</v>
      </c>
      <c r="AB351" s="28">
        <f ca="1">IF($D351&gt;$D$8,"",INDIRECT(ADDRESS(ROW(Entrées!$C$37)+($D351-1)*24+AB$11,COLUMN(Entrées!$C$37)+($C351-1),4,TRUE,"Entrées")))</f>
        <v>9246.5</v>
      </c>
      <c r="AC351" s="11"/>
      <c r="AD351" s="40">
        <f t="shared" ca="1" si="420"/>
        <v>7640.104166666667</v>
      </c>
      <c r="AE351" s="40">
        <f t="shared" ca="1" si="423"/>
        <v>11162</v>
      </c>
      <c r="AF351" s="40">
        <f t="shared" ca="1" si="424"/>
        <v>6130.5</v>
      </c>
      <c r="AG351" s="4"/>
      <c r="AH351" s="11">
        <f>Entrées!A378</f>
        <v>15</v>
      </c>
      <c r="AI351" s="13">
        <f>Entrées!B378</f>
        <v>5</v>
      </c>
      <c r="AJ351" s="31">
        <f t="shared" ca="1" si="393"/>
        <v>55625.834722222207</v>
      </c>
      <c r="AK351" s="31">
        <f t="shared" ca="1" si="369"/>
        <v>55155.277777777781</v>
      </c>
      <c r="AL351" s="31">
        <f t="shared" ca="1" si="370"/>
        <v>55132.569444444431</v>
      </c>
      <c r="AM351" s="31">
        <f t="shared" ca="1" si="371"/>
        <v>439.35972222222233</v>
      </c>
      <c r="AN351" s="31">
        <f t="shared" ca="1" si="372"/>
        <v>2143.2847222222222</v>
      </c>
      <c r="AO351" s="31">
        <f t="shared" ca="1" si="373"/>
        <v>1711.4715277777773</v>
      </c>
      <c r="AP351" s="31">
        <f t="shared" ca="1" si="374"/>
        <v>43686.806944444448</v>
      </c>
      <c r="AQ351" s="31">
        <f t="shared" ca="1" si="375"/>
        <v>2048.2006944444447</v>
      </c>
      <c r="AR351" s="31">
        <f t="shared" ca="1" si="376"/>
        <v>467.57708333333329</v>
      </c>
      <c r="AS351" s="31">
        <f t="shared" ca="1" si="377"/>
        <v>9872.0041666666693</v>
      </c>
      <c r="AT351" s="31">
        <f t="shared" ca="1" si="378"/>
        <v>-752.91041666666672</v>
      </c>
      <c r="AU351" s="31">
        <f t="shared" ca="1" si="379"/>
        <v>580.30277777777769</v>
      </c>
      <c r="AV351" s="31">
        <f t="shared" ca="1" si="380"/>
        <v>-4570.3041666666659</v>
      </c>
      <c r="AW351" s="31">
        <f t="shared" ca="1" si="381"/>
        <v>53.39583333333335</v>
      </c>
      <c r="AX351" s="31">
        <f t="shared" ca="1" si="382"/>
        <v>1401.9361111111111</v>
      </c>
      <c r="AY351" s="31">
        <f t="shared" ca="1" si="383"/>
        <v>-1132.0805555555555</v>
      </c>
      <c r="AZ351" s="31">
        <f t="shared" ca="1" si="384"/>
        <v>-2177.1819444444441</v>
      </c>
      <c r="BA351" s="31">
        <f t="shared" ca="1" si="385"/>
        <v>644.8125</v>
      </c>
      <c r="BB351" s="31">
        <f t="shared" ca="1" si="386"/>
        <v>-1410.101388888889</v>
      </c>
      <c r="BC351" s="31">
        <f t="shared" ca="1" si="387"/>
        <v>-1800.2902777777781</v>
      </c>
      <c r="BD351" s="11"/>
      <c r="BE351" s="4"/>
      <c r="BF351" s="11">
        <f t="shared" si="388"/>
        <v>15</v>
      </c>
      <c r="BG351" s="11">
        <f t="shared" si="421"/>
        <v>5</v>
      </c>
      <c r="BH351" s="32">
        <f>IF($BF351&gt;$Y$7,"",IF(AND($BF351=$Y$7,$BG351=23),"",Entrées!C379-Entrées!C378))</f>
        <v>4694.5</v>
      </c>
      <c r="BI351" s="32">
        <f>IF($BF351&gt;$Y$7,"",IF(AND($BF351=$Y$7,$BG351=23),"",Entrées!D379-Entrées!D378))</f>
        <v>5662.5</v>
      </c>
      <c r="BJ351" s="32">
        <f>IF($BF351&gt;$Y$7,"",IF(AND($BF351=$Y$7,$BG351=23),"",Entrées!E379-Entrées!E378))</f>
        <v>4925</v>
      </c>
      <c r="BK351" s="32">
        <f>IF($BF351&gt;$Y$7,"",IF(AND($BF351=$Y$7,$BG351=23),"",Entrées!F379-Entrées!F378))</f>
        <v>89</v>
      </c>
      <c r="BL351" s="32">
        <f>IF($BF351&gt;$Y$7,"",IF(AND($BF351=$Y$7,$BG351=23),"",Entrées!G379-Entrées!G378))</f>
        <v>615</v>
      </c>
      <c r="BM351" s="32">
        <f>IF($BF351&gt;$Y$7,"",IF(AND($BF351=$Y$7,$BG351=23),"",Entrées!H379-Entrées!H378))</f>
        <v>391</v>
      </c>
      <c r="BN351" s="32">
        <f>IF($BF351&gt;$Y$7,"",IF(AND($BF351=$Y$7,$BG351=23),"",Entrées!I379-Entrées!I378))</f>
        <v>2174</v>
      </c>
      <c r="BO351" s="32">
        <f>IF($BF351&gt;$Y$7,"",IF(AND($BF351=$Y$7,$BG351=23),"",Entrées!J379-Entrées!J378))</f>
        <v>-90</v>
      </c>
      <c r="BP351" s="32">
        <f>IF($BF351&gt;$Y$7,"",IF(AND($BF351=$Y$7,$BG351=23),"",Entrées!K379-Entrées!K378))</f>
        <v>0</v>
      </c>
      <c r="BQ351" s="32">
        <f>IF($BF351&gt;$Y$7,"",IF(AND($BF351=$Y$7,$BG351=23),"",Entrées!L379-Entrées!L378))</f>
        <v>566</v>
      </c>
      <c r="BR351" s="32">
        <f>IF($BF351&gt;$Y$7,"",IF(AND($BF351=$Y$7,$BG351=23),"",Entrées!M379-Entrées!M378))</f>
        <v>629</v>
      </c>
      <c r="BS351" s="32">
        <f>IF($BF351&gt;$Y$7,"",IF(AND($BF351=$Y$7,$BG351=23),"",Entrées!N379-Entrées!N378))</f>
        <v>4.5</v>
      </c>
      <c r="BT351" s="32">
        <f>IF($BF351&gt;$Y$7,"",IF(AND($BF351=$Y$7,$BG351=23),"",Entrées!O379-Entrées!O378))</f>
        <v>317</v>
      </c>
      <c r="BU351" s="32">
        <f>IF($BF351&gt;$Y$7,"",IF(AND($BF351=$Y$7,$BG351=23),"",Entrées!P379-Entrées!P378))</f>
        <v>13.5</v>
      </c>
      <c r="BV351" s="32">
        <f>IF($BF351&gt;$Y$7,"",IF(AND($BF351=$Y$7,$BG351=23),"",Entrées!Q379-Entrées!Q378))</f>
        <v>1537</v>
      </c>
      <c r="BW351" s="32">
        <f>IF($BF351&gt;$Y$7,"",IF(AND($BF351=$Y$7,$BG351=23),"",Entrées!R379-Entrées!R378))</f>
        <v>75</v>
      </c>
      <c r="BX351" s="32">
        <f>IF($BF351&gt;$Y$7,"",IF(AND($BF351=$Y$7,$BG351=23),"",Entrées!S379-Entrées!S378))</f>
        <v>0</v>
      </c>
      <c r="BY351" s="32">
        <f>IF($BF351&gt;$Y$7,"",IF(AND($BF351=$Y$7,$BG351=23),"",Entrées!T379-Entrées!T378))</f>
        <v>118</v>
      </c>
      <c r="BZ351" s="32">
        <f>IF($BF351&gt;$Y$7,"",IF(AND($BF351=$Y$7,$BG351=23),"",Entrées!U379-Entrées!U378))</f>
        <v>-428</v>
      </c>
      <c r="CA351" s="32">
        <f>IF($BF351&gt;$Y$7,"",IF(AND($BF351=$Y$7,$BG351=23),"",Entrées!V379-Entrées!V378))</f>
        <v>-704</v>
      </c>
      <c r="CB351" s="4"/>
      <c r="CC351" s="4"/>
      <c r="CD351" s="33">
        <f>IF($BF351&lt;=$Y$7,Entrées!J378/CD$2,"")</f>
        <v>0.21322368421052632</v>
      </c>
      <c r="CE351" s="33">
        <f>IF($BF351&lt;=$Y$7,Entrées!K378/CE$2,"")</f>
        <v>0</v>
      </c>
      <c r="CF351" s="11">
        <f t="shared" si="389"/>
        <v>7600</v>
      </c>
      <c r="CG351" s="11">
        <f t="shared" si="390"/>
        <v>4200</v>
      </c>
      <c r="CH351" s="52">
        <f t="shared" si="391"/>
        <v>0.26950009137426939</v>
      </c>
      <c r="CI351" s="52">
        <f t="shared" si="392"/>
        <v>0.11132787698412699</v>
      </c>
      <c r="CK351" s="11"/>
      <c r="CL351" s="4"/>
      <c r="CO351" s="4"/>
    </row>
    <row r="352" spans="1:93">
      <c r="C352" s="11">
        <f t="shared" si="425"/>
        <v>10</v>
      </c>
      <c r="D352" s="27">
        <f t="shared" si="422"/>
        <v>8</v>
      </c>
      <c r="E352" s="28">
        <f ca="1">IF($D352&gt;$D$8,"",INDIRECT(ADDRESS(ROW(Entrées!$C$37)+($D352-1)*24+E$11,COLUMN(Entrées!$C$37)+($C352-1),4,TRUE,"Entrées")))</f>
        <v>7809</v>
      </c>
      <c r="F352" s="28">
        <f ca="1">IF($D352&gt;$D$8,"",INDIRECT(ADDRESS(ROW(Entrées!$C$37)+($D352-1)*24+F$11,COLUMN(Entrées!$C$37)+($C352-1),4,TRUE,"Entrées")))</f>
        <v>6406.5</v>
      </c>
      <c r="G352" s="28">
        <f ca="1">IF($D352&gt;$D$8,"",INDIRECT(ADDRESS(ROW(Entrées!$C$37)+($D352-1)*24+G$11,COLUMN(Entrées!$C$37)+($C352-1),4,TRUE,"Entrées")))</f>
        <v>5916</v>
      </c>
      <c r="H352" s="28">
        <f ca="1">IF($D352&gt;$D$8,"",INDIRECT(ADDRESS(ROW(Entrées!$C$37)+($D352-1)*24+H$11,COLUMN(Entrées!$C$37)+($C352-1),4,TRUE,"Entrées")))</f>
        <v>5426.5</v>
      </c>
      <c r="I352" s="28">
        <f ca="1">IF($D352&gt;$D$8,"",INDIRECT(ADDRESS(ROW(Entrées!$C$37)+($D352-1)*24+I$11,COLUMN(Entrées!$C$37)+($C352-1),4,TRUE,"Entrées")))</f>
        <v>5361</v>
      </c>
      <c r="J352" s="28">
        <f ca="1">IF($D352&gt;$D$8,"",INDIRECT(ADDRESS(ROW(Entrées!$C$37)+($D352-1)*24+J$11,COLUMN(Entrées!$C$37)+($C352-1),4,TRUE,"Entrées")))</f>
        <v>5661</v>
      </c>
      <c r="K352" s="28">
        <f ca="1">IF($D352&gt;$D$8,"",INDIRECT(ADDRESS(ROW(Entrées!$C$37)+($D352-1)*24+K$11,COLUMN(Entrées!$C$37)+($C352-1),4,TRUE,"Entrées")))</f>
        <v>6735</v>
      </c>
      <c r="L352" s="28">
        <f ca="1">IF($D352&gt;$D$8,"",INDIRECT(ADDRESS(ROW(Entrées!$C$37)+($D352-1)*24+L$11,COLUMN(Entrées!$C$37)+($C352-1),4,TRUE,"Entrées")))</f>
        <v>9376</v>
      </c>
      <c r="M352" s="28">
        <f ca="1">IF($D352&gt;$D$8,"",INDIRECT(ADDRESS(ROW(Entrées!$C$37)+($D352-1)*24+M$11,COLUMN(Entrées!$C$37)+($C352-1),4,TRUE,"Entrées")))</f>
        <v>10964.5</v>
      </c>
      <c r="N352" s="28">
        <f ca="1">IF($D352&gt;$D$8,"",INDIRECT(ADDRESS(ROW(Entrées!$C$37)+($D352-1)*24+N$11,COLUMN(Entrées!$C$37)+($C352-1),4,TRUE,"Entrées")))</f>
        <v>11677</v>
      </c>
      <c r="O352" s="28">
        <f ca="1">IF($D352&gt;$D$8,"",INDIRECT(ADDRESS(ROW(Entrées!$C$37)+($D352-1)*24+O$11,COLUMN(Entrées!$C$37)+($C352-1),4,TRUE,"Entrées")))</f>
        <v>11283</v>
      </c>
      <c r="P352" s="28">
        <f ca="1">IF($D352&gt;$D$8,"",INDIRECT(ADDRESS(ROW(Entrées!$C$37)+($D352-1)*24+P$11,COLUMN(Entrées!$C$37)+($C352-1),4,TRUE,"Entrées")))</f>
        <v>10533.5</v>
      </c>
      <c r="Q352" s="28">
        <f ca="1">IF($D352&gt;$D$8,"",INDIRECT(ADDRESS(ROW(Entrées!$C$37)+($D352-1)*24+Q$11,COLUMN(Entrées!$C$37)+($C352-1),4,TRUE,"Entrées")))</f>
        <v>9889.5</v>
      </c>
      <c r="R352" s="28">
        <f ca="1">IF($D352&gt;$D$8,"",INDIRECT(ADDRESS(ROW(Entrées!$C$37)+($D352-1)*24+R$11,COLUMN(Entrées!$C$37)+($C352-1),4,TRUE,"Entrées")))</f>
        <v>9651</v>
      </c>
      <c r="S352" s="28">
        <f ca="1">IF($D352&gt;$D$8,"",INDIRECT(ADDRESS(ROW(Entrées!$C$37)+($D352-1)*24+S$11,COLUMN(Entrées!$C$37)+($C352-1),4,TRUE,"Entrées")))</f>
        <v>9281.5</v>
      </c>
      <c r="T352" s="28">
        <f ca="1">IF($D352&gt;$D$8,"",INDIRECT(ADDRESS(ROW(Entrées!$C$37)+($D352-1)*24+T$11,COLUMN(Entrées!$C$37)+($C352-1),4,TRUE,"Entrées")))</f>
        <v>8358.5</v>
      </c>
      <c r="U352" s="28">
        <f ca="1">IF($D352&gt;$D$8,"",INDIRECT(ADDRESS(ROW(Entrées!$C$37)+($D352-1)*24+U$11,COLUMN(Entrées!$C$37)+($C352-1),4,TRUE,"Entrées")))</f>
        <v>7923.5</v>
      </c>
      <c r="V352" s="28">
        <f ca="1">IF($D352&gt;$D$8,"",INDIRECT(ADDRESS(ROW(Entrées!$C$37)+($D352-1)*24+V$11,COLUMN(Entrées!$C$37)+($C352-1),4,TRUE,"Entrées")))</f>
        <v>7637.5</v>
      </c>
      <c r="W352" s="28">
        <f ca="1">IF($D352&gt;$D$8,"",INDIRECT(ADDRESS(ROW(Entrées!$C$37)+($D352-1)*24+W$11,COLUMN(Entrées!$C$37)+($C352-1),4,TRUE,"Entrées")))</f>
        <v>8321</v>
      </c>
      <c r="X352" s="28">
        <f ca="1">IF($D352&gt;$D$8,"",INDIRECT(ADDRESS(ROW(Entrées!$C$37)+($D352-1)*24+X$11,COLUMN(Entrées!$C$37)+($C352-1),4,TRUE,"Entrées")))</f>
        <v>10209.5</v>
      </c>
      <c r="Y352" s="28">
        <f ca="1">IF($D352&gt;$D$8,"",INDIRECT(ADDRESS(ROW(Entrées!$C$37)+($D352-1)*24+Y$11,COLUMN(Entrées!$C$37)+($C352-1),4,TRUE,"Entrées")))</f>
        <v>10064</v>
      </c>
      <c r="Z352" s="28">
        <f ca="1">IF($D352&gt;$D$8,"",INDIRECT(ADDRESS(ROW(Entrées!$C$37)+($D352-1)*24+Z$11,COLUMN(Entrées!$C$37)+($C352-1),4,TRUE,"Entrées")))</f>
        <v>9722</v>
      </c>
      <c r="AA352" s="28">
        <f ca="1">IF($D352&gt;$D$8,"",INDIRECT(ADDRESS(ROW(Entrées!$C$37)+($D352-1)*24+AA$11,COLUMN(Entrées!$C$37)+($C352-1),4,TRUE,"Entrées")))</f>
        <v>8360</v>
      </c>
      <c r="AB352" s="28">
        <f ca="1">IF($D352&gt;$D$8,"",INDIRECT(ADDRESS(ROW(Entrées!$C$37)+($D352-1)*24+AB$11,COLUMN(Entrées!$C$37)+($C352-1),4,TRUE,"Entrées")))</f>
        <v>8531.5</v>
      </c>
      <c r="AC352" s="11"/>
      <c r="AD352" s="40">
        <f t="shared" ca="1" si="420"/>
        <v>8545.7708333333339</v>
      </c>
      <c r="AE352" s="40">
        <f t="shared" ca="1" si="423"/>
        <v>11677</v>
      </c>
      <c r="AF352" s="40">
        <f t="shared" ca="1" si="424"/>
        <v>5361</v>
      </c>
      <c r="AG352" s="4"/>
      <c r="AH352" s="11">
        <f>Entrées!A379</f>
        <v>15</v>
      </c>
      <c r="AI352" s="13">
        <f>Entrées!B379</f>
        <v>6</v>
      </c>
      <c r="AJ352" s="31">
        <f t="shared" ca="1" si="393"/>
        <v>55625.834722222207</v>
      </c>
      <c r="AK352" s="31">
        <f t="shared" ca="1" si="369"/>
        <v>55155.277777777781</v>
      </c>
      <c r="AL352" s="31">
        <f t="shared" ca="1" si="370"/>
        <v>55132.569444444431</v>
      </c>
      <c r="AM352" s="31">
        <f t="shared" ca="1" si="371"/>
        <v>439.35972222222233</v>
      </c>
      <c r="AN352" s="31">
        <f t="shared" ca="1" si="372"/>
        <v>2143.2847222222222</v>
      </c>
      <c r="AO352" s="31">
        <f t="shared" ca="1" si="373"/>
        <v>1711.4715277777773</v>
      </c>
      <c r="AP352" s="31">
        <f t="shared" ca="1" si="374"/>
        <v>43686.806944444448</v>
      </c>
      <c r="AQ352" s="31">
        <f t="shared" ca="1" si="375"/>
        <v>2048.2006944444447</v>
      </c>
      <c r="AR352" s="31">
        <f t="shared" ca="1" si="376"/>
        <v>467.57708333333329</v>
      </c>
      <c r="AS352" s="31">
        <f t="shared" ca="1" si="377"/>
        <v>9872.0041666666693</v>
      </c>
      <c r="AT352" s="31">
        <f t="shared" ca="1" si="378"/>
        <v>-752.91041666666672</v>
      </c>
      <c r="AU352" s="31">
        <f t="shared" ca="1" si="379"/>
        <v>580.30277777777769</v>
      </c>
      <c r="AV352" s="31">
        <f t="shared" ca="1" si="380"/>
        <v>-4570.3041666666659</v>
      </c>
      <c r="AW352" s="31">
        <f t="shared" ca="1" si="381"/>
        <v>53.39583333333335</v>
      </c>
      <c r="AX352" s="31">
        <f t="shared" ca="1" si="382"/>
        <v>1401.9361111111111</v>
      </c>
      <c r="AY352" s="31">
        <f t="shared" ca="1" si="383"/>
        <v>-1132.0805555555555</v>
      </c>
      <c r="AZ352" s="31">
        <f t="shared" ca="1" si="384"/>
        <v>-2177.1819444444441</v>
      </c>
      <c r="BA352" s="31">
        <f t="shared" ca="1" si="385"/>
        <v>644.8125</v>
      </c>
      <c r="BB352" s="31">
        <f t="shared" ca="1" si="386"/>
        <v>-1410.101388888889</v>
      </c>
      <c r="BC352" s="31">
        <f t="shared" ca="1" si="387"/>
        <v>-1800.2902777777781</v>
      </c>
      <c r="BD352" s="11"/>
      <c r="BE352" s="4"/>
      <c r="BF352" s="11">
        <f t="shared" si="388"/>
        <v>15</v>
      </c>
      <c r="BG352" s="11">
        <f t="shared" si="421"/>
        <v>6</v>
      </c>
      <c r="BH352" s="32">
        <f>IF($BF352&gt;$Y$7,"",IF(AND($BF352=$Y$7,$BG352=23),"",Entrées!C380-Entrées!C379))</f>
        <v>4939.5</v>
      </c>
      <c r="BI352" s="32">
        <f>IF($BF352&gt;$Y$7,"",IF(AND($BF352=$Y$7,$BG352=23),"",Entrées!D380-Entrées!D379))</f>
        <v>6112.5</v>
      </c>
      <c r="BJ352" s="32">
        <f>IF($BF352&gt;$Y$7,"",IF(AND($BF352=$Y$7,$BG352=23),"",Entrées!E380-Entrées!E379))</f>
        <v>4850</v>
      </c>
      <c r="BK352" s="32">
        <f>IF($BF352&gt;$Y$7,"",IF(AND($BF352=$Y$7,$BG352=23),"",Entrées!F380-Entrées!F379))</f>
        <v>44</v>
      </c>
      <c r="BL352" s="32">
        <f>IF($BF352&gt;$Y$7,"",IF(AND($BF352=$Y$7,$BG352=23),"",Entrées!G380-Entrées!G379))</f>
        <v>618</v>
      </c>
      <c r="BM352" s="32">
        <f>IF($BF352&gt;$Y$7,"",IF(AND($BF352=$Y$7,$BG352=23),"",Entrées!H380-Entrées!H379))</f>
        <v>494.5</v>
      </c>
      <c r="BN352" s="32">
        <f>IF($BF352&gt;$Y$7,"",IF(AND($BF352=$Y$7,$BG352=23),"",Entrées!I380-Entrées!I379))</f>
        <v>1391</v>
      </c>
      <c r="BO352" s="32">
        <f>IF($BF352&gt;$Y$7,"",IF(AND($BF352=$Y$7,$BG352=23),"",Entrées!J380-Entrées!J379))</f>
        <v>-33.5</v>
      </c>
      <c r="BP352" s="32">
        <f>IF($BF352&gt;$Y$7,"",IF(AND($BF352=$Y$7,$BG352=23),"",Entrées!K380-Entrées!K379))</f>
        <v>14</v>
      </c>
      <c r="BQ352" s="32">
        <f>IF($BF352&gt;$Y$7,"",IF(AND($BF352=$Y$7,$BG352=23),"",Entrées!L380-Entrées!L379))</f>
        <v>587</v>
      </c>
      <c r="BR352" s="32">
        <f>IF($BF352&gt;$Y$7,"",IF(AND($BF352=$Y$7,$BG352=23),"",Entrées!M380-Entrées!M379))</f>
        <v>1313</v>
      </c>
      <c r="BS352" s="32">
        <f>IF($BF352&gt;$Y$7,"",IF(AND($BF352=$Y$7,$BG352=23),"",Entrées!N380-Entrées!N379))</f>
        <v>0</v>
      </c>
      <c r="BT352" s="32">
        <f>IF($BF352&gt;$Y$7,"",IF(AND($BF352=$Y$7,$BG352=23),"",Entrées!O380-Entrées!O379))</f>
        <v>511</v>
      </c>
      <c r="BU352" s="32">
        <f>IF($BF352&gt;$Y$7,"",IF(AND($BF352=$Y$7,$BG352=23),"",Entrées!P380-Entrées!P379))</f>
        <v>11.5</v>
      </c>
      <c r="BV352" s="32">
        <f>IF($BF352&gt;$Y$7,"",IF(AND($BF352=$Y$7,$BG352=23),"",Entrées!Q380-Entrées!Q379))</f>
        <v>1012</v>
      </c>
      <c r="BW352" s="32">
        <f>IF($BF352&gt;$Y$7,"",IF(AND($BF352=$Y$7,$BG352=23),"",Entrées!R380-Entrées!R379))</f>
        <v>453</v>
      </c>
      <c r="BX352" s="32">
        <f>IF($BF352&gt;$Y$7,"",IF(AND($BF352=$Y$7,$BG352=23),"",Entrées!S380-Entrées!S379))</f>
        <v>0</v>
      </c>
      <c r="BY352" s="32">
        <f>IF($BF352&gt;$Y$7,"",IF(AND($BF352=$Y$7,$BG352=23),"",Entrées!T380-Entrées!T379))</f>
        <v>-105</v>
      </c>
      <c r="BZ352" s="32">
        <f>IF($BF352&gt;$Y$7,"",IF(AND($BF352=$Y$7,$BG352=23),"",Entrées!U380-Entrées!U379))</f>
        <v>-428</v>
      </c>
      <c r="CA352" s="32">
        <f>IF($BF352&gt;$Y$7,"",IF(AND($BF352=$Y$7,$BG352=23),"",Entrées!V380-Entrées!V379))</f>
        <v>-423</v>
      </c>
      <c r="CB352" s="4"/>
      <c r="CC352" s="4"/>
      <c r="CD352" s="33">
        <f>IF($BF352&lt;=$Y$7,Entrées!J379/CD$2,"")</f>
        <v>0.20138157894736841</v>
      </c>
      <c r="CE352" s="33">
        <f>IF($BF352&lt;=$Y$7,Entrées!K379/CE$2,"")</f>
        <v>0</v>
      </c>
      <c r="CF352" s="11">
        <f t="shared" si="389"/>
        <v>7600</v>
      </c>
      <c r="CG352" s="11">
        <f t="shared" si="390"/>
        <v>4200</v>
      </c>
      <c r="CH352" s="52">
        <f t="shared" si="391"/>
        <v>0.26950009137426939</v>
      </c>
      <c r="CI352" s="52">
        <f t="shared" si="392"/>
        <v>0.11132787698412699</v>
      </c>
      <c r="CK352" s="11"/>
      <c r="CL352" s="4"/>
      <c r="CO352" s="4"/>
    </row>
    <row r="353" spans="1:93">
      <c r="C353" s="11">
        <f t="shared" si="425"/>
        <v>10</v>
      </c>
      <c r="D353" s="27">
        <f t="shared" si="422"/>
        <v>9</v>
      </c>
      <c r="E353" s="28">
        <f ca="1">IF($D353&gt;$D$8,"",INDIRECT(ADDRESS(ROW(Entrées!$C$37)+($D353-1)*24+E$11,COLUMN(Entrées!$C$37)+($C353-1),4,TRUE,"Entrées")))</f>
        <v>8694</v>
      </c>
      <c r="F353" s="28">
        <f ca="1">IF($D353&gt;$D$8,"",INDIRECT(ADDRESS(ROW(Entrées!$C$37)+($D353-1)*24+F$11,COLUMN(Entrées!$C$37)+($C353-1),4,TRUE,"Entrées")))</f>
        <v>7481</v>
      </c>
      <c r="G353" s="28">
        <f ca="1">IF($D353&gt;$D$8,"",INDIRECT(ADDRESS(ROW(Entrées!$C$37)+($D353-1)*24+G$11,COLUMN(Entrées!$C$37)+($C353-1),4,TRUE,"Entrées")))</f>
        <v>6943</v>
      </c>
      <c r="H353" s="28">
        <f ca="1">IF($D353&gt;$D$8,"",INDIRECT(ADDRESS(ROW(Entrées!$C$37)+($D353-1)*24+H$11,COLUMN(Entrées!$C$37)+($C353-1),4,TRUE,"Entrées")))</f>
        <v>6297</v>
      </c>
      <c r="I353" s="28">
        <f ca="1">IF($D353&gt;$D$8,"",INDIRECT(ADDRESS(ROW(Entrées!$C$37)+($D353-1)*24+I$11,COLUMN(Entrées!$C$37)+($C353-1),4,TRUE,"Entrées")))</f>
        <v>6160</v>
      </c>
      <c r="J353" s="28">
        <f ca="1">IF($D353&gt;$D$8,"",INDIRECT(ADDRESS(ROW(Entrées!$C$37)+($D353-1)*24+J$11,COLUMN(Entrées!$C$37)+($C353-1),4,TRUE,"Entrées")))</f>
        <v>6243</v>
      </c>
      <c r="K353" s="28">
        <f ca="1">IF($D353&gt;$D$8,"",INDIRECT(ADDRESS(ROW(Entrées!$C$37)+($D353-1)*24+K$11,COLUMN(Entrées!$C$37)+($C353-1),4,TRUE,"Entrées")))</f>
        <v>7096</v>
      </c>
      <c r="L353" s="28">
        <f ca="1">IF($D353&gt;$D$8,"",INDIRECT(ADDRESS(ROW(Entrées!$C$37)+($D353-1)*24+L$11,COLUMN(Entrées!$C$37)+($C353-1),4,TRUE,"Entrées")))</f>
        <v>9958</v>
      </c>
      <c r="M353" s="28">
        <f ca="1">IF($D353&gt;$D$8,"",INDIRECT(ADDRESS(ROW(Entrées!$C$37)+($D353-1)*24+M$11,COLUMN(Entrées!$C$37)+($C353-1),4,TRUE,"Entrées")))</f>
        <v>10997.5</v>
      </c>
      <c r="N353" s="28">
        <f ca="1">IF($D353&gt;$D$8,"",INDIRECT(ADDRESS(ROW(Entrées!$C$37)+($D353-1)*24+N$11,COLUMN(Entrées!$C$37)+($C353-1),4,TRUE,"Entrées")))</f>
        <v>11078.5</v>
      </c>
      <c r="O353" s="28">
        <f ca="1">IF($D353&gt;$D$8,"",INDIRECT(ADDRESS(ROW(Entrées!$C$37)+($D353-1)*24+O$11,COLUMN(Entrées!$C$37)+($C353-1),4,TRUE,"Entrées")))</f>
        <v>10825.5</v>
      </c>
      <c r="P353" s="28">
        <f ca="1">IF($D353&gt;$D$8,"",INDIRECT(ADDRESS(ROW(Entrées!$C$37)+($D353-1)*24+P$11,COLUMN(Entrées!$C$37)+($C353-1),4,TRUE,"Entrées")))</f>
        <v>10394.5</v>
      </c>
      <c r="Q353" s="28">
        <f ca="1">IF($D353&gt;$D$8,"",INDIRECT(ADDRESS(ROW(Entrées!$C$37)+($D353-1)*24+Q$11,COLUMN(Entrées!$C$37)+($C353-1),4,TRUE,"Entrées")))</f>
        <v>10152</v>
      </c>
      <c r="R353" s="28">
        <f ca="1">IF($D353&gt;$D$8,"",INDIRECT(ADDRESS(ROW(Entrées!$C$37)+($D353-1)*24+R$11,COLUMN(Entrées!$C$37)+($C353-1),4,TRUE,"Entrées")))</f>
        <v>9774.5</v>
      </c>
      <c r="S353" s="28">
        <f ca="1">IF($D353&gt;$D$8,"",INDIRECT(ADDRESS(ROW(Entrées!$C$37)+($D353-1)*24+S$11,COLUMN(Entrées!$C$37)+($C353-1),4,TRUE,"Entrées")))</f>
        <v>9160</v>
      </c>
      <c r="T353" s="28">
        <f ca="1">IF($D353&gt;$D$8,"",INDIRECT(ADDRESS(ROW(Entrées!$C$37)+($D353-1)*24+T$11,COLUMN(Entrées!$C$37)+($C353-1),4,TRUE,"Entrées")))</f>
        <v>7982.5</v>
      </c>
      <c r="U353" s="28">
        <f ca="1">IF($D353&gt;$D$8,"",INDIRECT(ADDRESS(ROW(Entrées!$C$37)+($D353-1)*24+U$11,COLUMN(Entrées!$C$37)+($C353-1),4,TRUE,"Entrées")))</f>
        <v>7281.5</v>
      </c>
      <c r="V353" s="28">
        <f ca="1">IF($D353&gt;$D$8,"",INDIRECT(ADDRESS(ROW(Entrées!$C$37)+($D353-1)*24+V$11,COLUMN(Entrées!$C$37)+($C353-1),4,TRUE,"Entrées")))</f>
        <v>7601.5</v>
      </c>
      <c r="W353" s="28">
        <f ca="1">IF($D353&gt;$D$8,"",INDIRECT(ADDRESS(ROW(Entrées!$C$37)+($D353-1)*24+W$11,COLUMN(Entrées!$C$37)+($C353-1),4,TRUE,"Entrées")))</f>
        <v>7893</v>
      </c>
      <c r="X353" s="28">
        <f ca="1">IF($D353&gt;$D$8,"",INDIRECT(ADDRESS(ROW(Entrées!$C$37)+($D353-1)*24+X$11,COLUMN(Entrées!$C$37)+($C353-1),4,TRUE,"Entrées")))</f>
        <v>9380.5</v>
      </c>
      <c r="Y353" s="28">
        <f ca="1">IF($D353&gt;$D$8,"",INDIRECT(ADDRESS(ROW(Entrées!$C$37)+($D353-1)*24+Y$11,COLUMN(Entrées!$C$37)+($C353-1),4,TRUE,"Entrées")))</f>
        <v>9662</v>
      </c>
      <c r="Z353" s="28">
        <f ca="1">IF($D353&gt;$D$8,"",INDIRECT(ADDRESS(ROW(Entrées!$C$37)+($D353-1)*24+Z$11,COLUMN(Entrées!$C$37)+($C353-1),4,TRUE,"Entrées")))</f>
        <v>10316.5</v>
      </c>
      <c r="AA353" s="28">
        <f ca="1">IF($D353&gt;$D$8,"",INDIRECT(ADDRESS(ROW(Entrées!$C$37)+($D353-1)*24+AA$11,COLUMN(Entrées!$C$37)+($C353-1),4,TRUE,"Entrées")))</f>
        <v>8377</v>
      </c>
      <c r="AB353" s="28">
        <f ca="1">IF($D353&gt;$D$8,"",INDIRECT(ADDRESS(ROW(Entrées!$C$37)+($D353-1)*24+AB$11,COLUMN(Entrées!$C$37)+($C353-1),4,TRUE,"Entrées")))</f>
        <v>8876</v>
      </c>
      <c r="AC353" s="11"/>
      <c r="AD353" s="40">
        <f t="shared" ca="1" si="420"/>
        <v>8692.7083333333339</v>
      </c>
      <c r="AE353" s="40">
        <f t="shared" ca="1" si="423"/>
        <v>11078.5</v>
      </c>
      <c r="AF353" s="40">
        <f t="shared" ca="1" si="424"/>
        <v>6160</v>
      </c>
      <c r="AG353" s="4"/>
      <c r="AH353" s="11">
        <f>Entrées!A380</f>
        <v>15</v>
      </c>
      <c r="AI353" s="13">
        <f>Entrées!B380</f>
        <v>7</v>
      </c>
      <c r="AJ353" s="31">
        <f t="shared" ca="1" si="393"/>
        <v>55625.834722222207</v>
      </c>
      <c r="AK353" s="31">
        <f t="shared" ca="1" si="369"/>
        <v>55155.277777777781</v>
      </c>
      <c r="AL353" s="31">
        <f t="shared" ca="1" si="370"/>
        <v>55132.569444444431</v>
      </c>
      <c r="AM353" s="31">
        <f t="shared" ca="1" si="371"/>
        <v>439.35972222222233</v>
      </c>
      <c r="AN353" s="31">
        <f t="shared" ca="1" si="372"/>
        <v>2143.2847222222222</v>
      </c>
      <c r="AO353" s="31">
        <f t="shared" ca="1" si="373"/>
        <v>1711.4715277777773</v>
      </c>
      <c r="AP353" s="31">
        <f t="shared" ca="1" si="374"/>
        <v>43686.806944444448</v>
      </c>
      <c r="AQ353" s="31">
        <f t="shared" ca="1" si="375"/>
        <v>2048.2006944444447</v>
      </c>
      <c r="AR353" s="31">
        <f t="shared" ca="1" si="376"/>
        <v>467.57708333333329</v>
      </c>
      <c r="AS353" s="31">
        <f t="shared" ca="1" si="377"/>
        <v>9872.0041666666693</v>
      </c>
      <c r="AT353" s="31">
        <f t="shared" ca="1" si="378"/>
        <v>-752.91041666666672</v>
      </c>
      <c r="AU353" s="31">
        <f t="shared" ca="1" si="379"/>
        <v>580.30277777777769</v>
      </c>
      <c r="AV353" s="31">
        <f t="shared" ca="1" si="380"/>
        <v>-4570.3041666666659</v>
      </c>
      <c r="AW353" s="31">
        <f t="shared" ca="1" si="381"/>
        <v>53.39583333333335</v>
      </c>
      <c r="AX353" s="31">
        <f t="shared" ca="1" si="382"/>
        <v>1401.9361111111111</v>
      </c>
      <c r="AY353" s="31">
        <f t="shared" ca="1" si="383"/>
        <v>-1132.0805555555555</v>
      </c>
      <c r="AZ353" s="31">
        <f t="shared" ca="1" si="384"/>
        <v>-2177.1819444444441</v>
      </c>
      <c r="BA353" s="31">
        <f t="shared" ca="1" si="385"/>
        <v>644.8125</v>
      </c>
      <c r="BB353" s="31">
        <f t="shared" ca="1" si="386"/>
        <v>-1410.101388888889</v>
      </c>
      <c r="BC353" s="31">
        <f t="shared" ca="1" si="387"/>
        <v>-1800.2902777777781</v>
      </c>
      <c r="BD353" s="11"/>
      <c r="BE353" s="4"/>
      <c r="BF353" s="11">
        <f t="shared" si="388"/>
        <v>15</v>
      </c>
      <c r="BG353" s="11">
        <f t="shared" si="421"/>
        <v>7</v>
      </c>
      <c r="BH353" s="32">
        <f>IF($BF353&gt;$Y$7,"",IF(AND($BF353=$Y$7,$BG353=23),"",Entrées!C381-Entrées!C380))</f>
        <v>3490.5</v>
      </c>
      <c r="BI353" s="32">
        <f>IF($BF353&gt;$Y$7,"",IF(AND($BF353=$Y$7,$BG353=23),"",Entrées!D381-Entrées!D380))</f>
        <v>3362.5</v>
      </c>
      <c r="BJ353" s="32">
        <f>IF($BF353&gt;$Y$7,"",IF(AND($BF353=$Y$7,$BG353=23),"",Entrées!E381-Entrées!E380))</f>
        <v>3500</v>
      </c>
      <c r="BK353" s="32">
        <f>IF($BF353&gt;$Y$7,"",IF(AND($BF353=$Y$7,$BG353=23),"",Entrées!F381-Entrées!F380))</f>
        <v>259</v>
      </c>
      <c r="BL353" s="32">
        <f>IF($BF353&gt;$Y$7,"",IF(AND($BF353=$Y$7,$BG353=23),"",Entrées!G381-Entrées!G380))</f>
        <v>648.5</v>
      </c>
      <c r="BM353" s="32">
        <f>IF($BF353&gt;$Y$7,"",IF(AND($BF353=$Y$7,$BG353=23),"",Entrées!H381-Entrées!H380))</f>
        <v>707</v>
      </c>
      <c r="BN353" s="32">
        <f>IF($BF353&gt;$Y$7,"",IF(AND($BF353=$Y$7,$BG353=23),"",Entrées!I381-Entrées!I380))</f>
        <v>270</v>
      </c>
      <c r="BO353" s="32">
        <f>IF($BF353&gt;$Y$7,"",IF(AND($BF353=$Y$7,$BG353=23),"",Entrées!J381-Entrées!J380))</f>
        <v>-87.5</v>
      </c>
      <c r="BP353" s="32">
        <f>IF($BF353&gt;$Y$7,"",IF(AND($BF353=$Y$7,$BG353=23),"",Entrées!K381-Entrées!K380))</f>
        <v>194.5</v>
      </c>
      <c r="BQ353" s="32">
        <f>IF($BF353&gt;$Y$7,"",IF(AND($BF353=$Y$7,$BG353=23),"",Entrées!L381-Entrées!L380))</f>
        <v>760</v>
      </c>
      <c r="BR353" s="32">
        <f>IF($BF353&gt;$Y$7,"",IF(AND($BF353=$Y$7,$BG353=23),"",Entrées!M381-Entrées!M380))</f>
        <v>326</v>
      </c>
      <c r="BS353" s="32">
        <f>IF($BF353&gt;$Y$7,"",IF(AND($BF353=$Y$7,$BG353=23),"",Entrées!N381-Entrées!N380))</f>
        <v>-1</v>
      </c>
      <c r="BT353" s="32">
        <f>IF($BF353&gt;$Y$7,"",IF(AND($BF353=$Y$7,$BG353=23),"",Entrées!O381-Entrées!O380))</f>
        <v>413.5</v>
      </c>
      <c r="BU353" s="32">
        <f>IF($BF353&gt;$Y$7,"",IF(AND($BF353=$Y$7,$BG353=23),"",Entrées!P381-Entrées!P380))</f>
        <v>15.5</v>
      </c>
      <c r="BV353" s="32">
        <f>IF($BF353&gt;$Y$7,"",IF(AND($BF353=$Y$7,$BG353=23),"",Entrées!Q381-Entrées!Q380))</f>
        <v>761</v>
      </c>
      <c r="BW353" s="32">
        <f>IF($BF353&gt;$Y$7,"",IF(AND($BF353=$Y$7,$BG353=23),"",Entrées!R381-Entrées!R380))</f>
        <v>106</v>
      </c>
      <c r="BX353" s="32">
        <f>IF($BF353&gt;$Y$7,"",IF(AND($BF353=$Y$7,$BG353=23),"",Entrées!S381-Entrées!S380))</f>
        <v>130</v>
      </c>
      <c r="BY353" s="32">
        <f>IF($BF353&gt;$Y$7,"",IF(AND($BF353=$Y$7,$BG353=23),"",Entrées!T381-Entrées!T380))</f>
        <v>-123</v>
      </c>
      <c r="BZ353" s="32">
        <f>IF($BF353&gt;$Y$7,"",IF(AND($BF353=$Y$7,$BG353=23),"",Entrées!U381-Entrées!U380))</f>
        <v>-428</v>
      </c>
      <c r="CA353" s="32">
        <f>IF($BF353&gt;$Y$7,"",IF(AND($BF353=$Y$7,$BG353=23),"",Entrées!V381-Entrées!V380))</f>
        <v>-644</v>
      </c>
      <c r="CB353" s="4"/>
      <c r="CC353" s="4"/>
      <c r="CD353" s="33">
        <f>IF($BF353&lt;=$Y$7,Entrées!J380/CD$2,"")</f>
        <v>0.19697368421052633</v>
      </c>
      <c r="CE353" s="33">
        <f>IF($BF353&lt;=$Y$7,Entrées!K380/CE$2,"")</f>
        <v>3.3333333333333335E-3</v>
      </c>
      <c r="CF353" s="11">
        <f t="shared" si="389"/>
        <v>7600</v>
      </c>
      <c r="CG353" s="11">
        <f t="shared" si="390"/>
        <v>4200</v>
      </c>
      <c r="CH353" s="52">
        <f t="shared" si="391"/>
        <v>0.26950009137426939</v>
      </c>
      <c r="CI353" s="52">
        <f t="shared" si="392"/>
        <v>0.11132787698412699</v>
      </c>
      <c r="CK353" s="11"/>
      <c r="CL353" s="4"/>
      <c r="CO353" s="4"/>
    </row>
    <row r="354" spans="1:93">
      <c r="C354" s="11">
        <f t="shared" si="425"/>
        <v>10</v>
      </c>
      <c r="D354" s="27">
        <f t="shared" si="422"/>
        <v>10</v>
      </c>
      <c r="E354" s="28">
        <f ca="1">IF($D354&gt;$D$8,"",INDIRECT(ADDRESS(ROW(Entrées!$C$37)+($D354-1)*24+E$11,COLUMN(Entrées!$C$37)+($C354-1),4,TRUE,"Entrées")))</f>
        <v>8092.5</v>
      </c>
      <c r="F354" s="28">
        <f ca="1">IF($D354&gt;$D$8,"",INDIRECT(ADDRESS(ROW(Entrées!$C$37)+($D354-1)*24+F$11,COLUMN(Entrées!$C$37)+($C354-1),4,TRUE,"Entrées")))</f>
        <v>7038.5</v>
      </c>
      <c r="G354" s="28">
        <f ca="1">IF($D354&gt;$D$8,"",INDIRECT(ADDRESS(ROW(Entrées!$C$37)+($D354-1)*24+G$11,COLUMN(Entrées!$C$37)+($C354-1),4,TRUE,"Entrées")))</f>
        <v>6779.5</v>
      </c>
      <c r="H354" s="28">
        <f ca="1">IF($D354&gt;$D$8,"",INDIRECT(ADDRESS(ROW(Entrées!$C$37)+($D354-1)*24+H$11,COLUMN(Entrées!$C$37)+($C354-1),4,TRUE,"Entrées")))</f>
        <v>6635.5</v>
      </c>
      <c r="I354" s="28">
        <f ca="1">IF($D354&gt;$D$8,"",INDIRECT(ADDRESS(ROW(Entrées!$C$37)+($D354-1)*24+I$11,COLUMN(Entrées!$C$37)+($C354-1),4,TRUE,"Entrées")))</f>
        <v>6506</v>
      </c>
      <c r="J354" s="28">
        <f ca="1">IF($D354&gt;$D$8,"",INDIRECT(ADDRESS(ROW(Entrées!$C$37)+($D354-1)*24+J$11,COLUMN(Entrées!$C$37)+($C354-1),4,TRUE,"Entrées")))</f>
        <v>6570.5</v>
      </c>
      <c r="K354" s="28">
        <f ca="1">IF($D354&gt;$D$8,"",INDIRECT(ADDRESS(ROW(Entrées!$C$37)+($D354-1)*24+K$11,COLUMN(Entrées!$C$37)+($C354-1),4,TRUE,"Entrées")))</f>
        <v>7282.5</v>
      </c>
      <c r="L354" s="28">
        <f ca="1">IF($D354&gt;$D$8,"",INDIRECT(ADDRESS(ROW(Entrées!$C$37)+($D354-1)*24+L$11,COLUMN(Entrées!$C$37)+($C354-1),4,TRUE,"Entrées")))</f>
        <v>9759</v>
      </c>
      <c r="M354" s="28">
        <f ca="1">IF($D354&gt;$D$8,"",INDIRECT(ADDRESS(ROW(Entrées!$C$37)+($D354-1)*24+M$11,COLUMN(Entrées!$C$37)+($C354-1),4,TRUE,"Entrées")))</f>
        <v>10679</v>
      </c>
      <c r="N354" s="28">
        <f ca="1">IF($D354&gt;$D$8,"",INDIRECT(ADDRESS(ROW(Entrées!$C$37)+($D354-1)*24+N$11,COLUMN(Entrées!$C$37)+($C354-1),4,TRUE,"Entrées")))</f>
        <v>11448</v>
      </c>
      <c r="O354" s="28">
        <f ca="1">IF($D354&gt;$D$8,"",INDIRECT(ADDRESS(ROW(Entrées!$C$37)+($D354-1)*24+O$11,COLUMN(Entrées!$C$37)+($C354-1),4,TRUE,"Entrées")))</f>
        <v>11303.5</v>
      </c>
      <c r="P354" s="28">
        <f ca="1">IF($D354&gt;$D$8,"",INDIRECT(ADDRESS(ROW(Entrées!$C$37)+($D354-1)*24+P$11,COLUMN(Entrées!$C$37)+($C354-1),4,TRUE,"Entrées")))</f>
        <v>10527</v>
      </c>
      <c r="Q354" s="28">
        <f ca="1">IF($D354&gt;$D$8,"",INDIRECT(ADDRESS(ROW(Entrées!$C$37)+($D354-1)*24+Q$11,COLUMN(Entrées!$C$37)+($C354-1),4,TRUE,"Entrées")))</f>
        <v>10376.5</v>
      </c>
      <c r="R354" s="28">
        <f ca="1">IF($D354&gt;$D$8,"",INDIRECT(ADDRESS(ROW(Entrées!$C$37)+($D354-1)*24+R$11,COLUMN(Entrées!$C$37)+($C354-1),4,TRUE,"Entrées")))</f>
        <v>9990.5</v>
      </c>
      <c r="S354" s="28">
        <f ca="1">IF($D354&gt;$D$8,"",INDIRECT(ADDRESS(ROW(Entrées!$C$37)+($D354-1)*24+S$11,COLUMN(Entrées!$C$37)+($C354-1),4,TRUE,"Entrées")))</f>
        <v>9474</v>
      </c>
      <c r="T354" s="28">
        <f ca="1">IF($D354&gt;$D$8,"",INDIRECT(ADDRESS(ROW(Entrées!$C$37)+($D354-1)*24+T$11,COLUMN(Entrées!$C$37)+($C354-1),4,TRUE,"Entrées")))</f>
        <v>9140.5</v>
      </c>
      <c r="U354" s="28">
        <f ca="1">IF($D354&gt;$D$8,"",INDIRECT(ADDRESS(ROW(Entrées!$C$37)+($D354-1)*24+U$11,COLUMN(Entrées!$C$37)+($C354-1),4,TRUE,"Entrées")))</f>
        <v>8851</v>
      </c>
      <c r="V354" s="28">
        <f ca="1">IF($D354&gt;$D$8,"",INDIRECT(ADDRESS(ROW(Entrées!$C$37)+($D354-1)*24+V$11,COLUMN(Entrées!$C$37)+($C354-1),4,TRUE,"Entrées")))</f>
        <v>8684</v>
      </c>
      <c r="W354" s="28">
        <f ca="1">IF($D354&gt;$D$8,"",INDIRECT(ADDRESS(ROW(Entrées!$C$37)+($D354-1)*24+W$11,COLUMN(Entrées!$C$37)+($C354-1),4,TRUE,"Entrées")))</f>
        <v>9633.5</v>
      </c>
      <c r="X354" s="28">
        <f ca="1">IF($D354&gt;$D$8,"",INDIRECT(ADDRESS(ROW(Entrées!$C$37)+($D354-1)*24+X$11,COLUMN(Entrées!$C$37)+($C354-1),4,TRUE,"Entrées")))</f>
        <v>11684.5</v>
      </c>
      <c r="Y354" s="28">
        <f ca="1">IF($D354&gt;$D$8,"",INDIRECT(ADDRESS(ROW(Entrées!$C$37)+($D354-1)*24+Y$11,COLUMN(Entrées!$C$37)+($C354-1),4,TRUE,"Entrées")))</f>
        <v>11370.5</v>
      </c>
      <c r="Z354" s="28">
        <f ca="1">IF($D354&gt;$D$8,"",INDIRECT(ADDRESS(ROW(Entrées!$C$37)+($D354-1)*24+Z$11,COLUMN(Entrées!$C$37)+($C354-1),4,TRUE,"Entrées")))</f>
        <v>10196.5</v>
      </c>
      <c r="AA354" s="28">
        <f ca="1">IF($D354&gt;$D$8,"",INDIRECT(ADDRESS(ROW(Entrées!$C$37)+($D354-1)*24+AA$11,COLUMN(Entrées!$C$37)+($C354-1),4,TRUE,"Entrées")))</f>
        <v>8264</v>
      </c>
      <c r="AB354" s="28">
        <f ca="1">IF($D354&gt;$D$8,"",INDIRECT(ADDRESS(ROW(Entrées!$C$37)+($D354-1)*24+AB$11,COLUMN(Entrées!$C$37)+($C354-1),4,TRUE,"Entrées")))</f>
        <v>8951</v>
      </c>
      <c r="AC354" s="11"/>
      <c r="AD354" s="40">
        <f t="shared" ca="1" si="420"/>
        <v>9134.9166666666661</v>
      </c>
      <c r="AE354" s="40">
        <f t="shared" ca="1" si="423"/>
        <v>11684.5</v>
      </c>
      <c r="AF354" s="40">
        <f t="shared" ca="1" si="424"/>
        <v>6506</v>
      </c>
      <c r="AG354" s="4"/>
      <c r="AH354" s="11">
        <f>Entrées!A381</f>
        <v>15</v>
      </c>
      <c r="AI354" s="13">
        <f>Entrées!B381</f>
        <v>8</v>
      </c>
      <c r="AJ354" s="31">
        <f t="shared" ca="1" si="393"/>
        <v>55625.834722222207</v>
      </c>
      <c r="AK354" s="31">
        <f t="shared" ca="1" si="369"/>
        <v>55155.277777777781</v>
      </c>
      <c r="AL354" s="31">
        <f t="shared" ca="1" si="370"/>
        <v>55132.569444444431</v>
      </c>
      <c r="AM354" s="31">
        <f t="shared" ca="1" si="371"/>
        <v>439.35972222222233</v>
      </c>
      <c r="AN354" s="31">
        <f t="shared" ca="1" si="372"/>
        <v>2143.2847222222222</v>
      </c>
      <c r="AO354" s="31">
        <f t="shared" ca="1" si="373"/>
        <v>1711.4715277777773</v>
      </c>
      <c r="AP354" s="31">
        <f t="shared" ca="1" si="374"/>
        <v>43686.806944444448</v>
      </c>
      <c r="AQ354" s="31">
        <f t="shared" ca="1" si="375"/>
        <v>2048.2006944444447</v>
      </c>
      <c r="AR354" s="31">
        <f t="shared" ca="1" si="376"/>
        <v>467.57708333333329</v>
      </c>
      <c r="AS354" s="31">
        <f t="shared" ca="1" si="377"/>
        <v>9872.0041666666693</v>
      </c>
      <c r="AT354" s="31">
        <f t="shared" ca="1" si="378"/>
        <v>-752.91041666666672</v>
      </c>
      <c r="AU354" s="31">
        <f t="shared" ca="1" si="379"/>
        <v>580.30277777777769</v>
      </c>
      <c r="AV354" s="31">
        <f t="shared" ca="1" si="380"/>
        <v>-4570.3041666666659</v>
      </c>
      <c r="AW354" s="31">
        <f t="shared" ca="1" si="381"/>
        <v>53.39583333333335</v>
      </c>
      <c r="AX354" s="31">
        <f t="shared" ca="1" si="382"/>
        <v>1401.9361111111111</v>
      </c>
      <c r="AY354" s="31">
        <f t="shared" ca="1" si="383"/>
        <v>-1132.0805555555555</v>
      </c>
      <c r="AZ354" s="31">
        <f t="shared" ca="1" si="384"/>
        <v>-2177.1819444444441</v>
      </c>
      <c r="BA354" s="31">
        <f t="shared" ca="1" si="385"/>
        <v>644.8125</v>
      </c>
      <c r="BB354" s="31">
        <f t="shared" ca="1" si="386"/>
        <v>-1410.101388888889</v>
      </c>
      <c r="BC354" s="31">
        <f t="shared" ca="1" si="387"/>
        <v>-1800.2902777777781</v>
      </c>
      <c r="BD354" s="11"/>
      <c r="BE354" s="4"/>
      <c r="BF354" s="11">
        <f t="shared" si="388"/>
        <v>15</v>
      </c>
      <c r="BG354" s="11">
        <f t="shared" si="421"/>
        <v>8</v>
      </c>
      <c r="BH354" s="32">
        <f>IF($BF354&gt;$Y$7,"",IF(AND($BF354=$Y$7,$BG354=23),"",Entrées!C382-Entrées!C381))</f>
        <v>1862.5</v>
      </c>
      <c r="BI354" s="32">
        <f>IF($BF354&gt;$Y$7,"",IF(AND($BF354=$Y$7,$BG354=23),"",Entrées!D382-Entrées!D381))</f>
        <v>1687.5</v>
      </c>
      <c r="BJ354" s="32">
        <f>IF($BF354&gt;$Y$7,"",IF(AND($BF354=$Y$7,$BG354=23),"",Entrées!E382-Entrées!E381))</f>
        <v>1887.5</v>
      </c>
      <c r="BK354" s="32">
        <f>IF($BF354&gt;$Y$7,"",IF(AND($BF354=$Y$7,$BG354=23),"",Entrées!F382-Entrées!F381))</f>
        <v>207</v>
      </c>
      <c r="BL354" s="32">
        <f>IF($BF354&gt;$Y$7,"",IF(AND($BF354=$Y$7,$BG354=23),"",Entrées!G382-Entrées!G381))</f>
        <v>285.5</v>
      </c>
      <c r="BM354" s="32">
        <f>IF($BF354&gt;$Y$7,"",IF(AND($BF354=$Y$7,$BG354=23),"",Entrées!H382-Entrées!H381))</f>
        <v>58.5</v>
      </c>
      <c r="BN354" s="32">
        <f>IF($BF354&gt;$Y$7,"",IF(AND($BF354=$Y$7,$BG354=23),"",Entrées!I382-Entrées!I381))</f>
        <v>-89.5</v>
      </c>
      <c r="BO354" s="32">
        <f>IF($BF354&gt;$Y$7,"",IF(AND($BF354=$Y$7,$BG354=23),"",Entrées!J382-Entrées!J381))</f>
        <v>-365</v>
      </c>
      <c r="BP354" s="32">
        <f>IF($BF354&gt;$Y$7,"",IF(AND($BF354=$Y$7,$BG354=23),"",Entrées!K382-Entrées!K381))</f>
        <v>395</v>
      </c>
      <c r="BQ354" s="32">
        <f>IF($BF354&gt;$Y$7,"",IF(AND($BF354=$Y$7,$BG354=23),"",Entrées!L382-Entrées!L381))</f>
        <v>1404.5</v>
      </c>
      <c r="BR354" s="32">
        <f>IF($BF354&gt;$Y$7,"",IF(AND($BF354=$Y$7,$BG354=23),"",Entrées!M382-Entrées!M381))</f>
        <v>-0.5</v>
      </c>
      <c r="BS354" s="32">
        <f>IF($BF354&gt;$Y$7,"",IF(AND($BF354=$Y$7,$BG354=23),"",Entrées!N382-Entrées!N381))</f>
        <v>-5</v>
      </c>
      <c r="BT354" s="32">
        <f>IF($BF354&gt;$Y$7,"",IF(AND($BF354=$Y$7,$BG354=23),"",Entrées!O382-Entrées!O381))</f>
        <v>-27.5</v>
      </c>
      <c r="BU354" s="32">
        <f>IF($BF354&gt;$Y$7,"",IF(AND($BF354=$Y$7,$BG354=23),"",Entrées!P382-Entrées!P381))</f>
        <v>5.5</v>
      </c>
      <c r="BV354" s="32">
        <f>IF($BF354&gt;$Y$7,"",IF(AND($BF354=$Y$7,$BG354=23),"",Entrées!Q382-Entrées!Q381))</f>
        <v>63</v>
      </c>
      <c r="BW354" s="32">
        <f>IF($BF354&gt;$Y$7,"",IF(AND($BF354=$Y$7,$BG354=23),"",Entrées!R382-Entrées!R381))</f>
        <v>-142</v>
      </c>
      <c r="BX354" s="32">
        <f>IF($BF354&gt;$Y$7,"",IF(AND($BF354=$Y$7,$BG354=23),"",Entrées!S382-Entrées!S381))</f>
        <v>545</v>
      </c>
      <c r="BY354" s="32">
        <f>IF($BF354&gt;$Y$7,"",IF(AND($BF354=$Y$7,$BG354=23),"",Entrées!T382-Entrées!T381))</f>
        <v>-6</v>
      </c>
      <c r="BZ354" s="32">
        <f>IF($BF354&gt;$Y$7,"",IF(AND($BF354=$Y$7,$BG354=23),"",Entrées!U382-Entrées!U381))</f>
        <v>-426</v>
      </c>
      <c r="CA354" s="32">
        <f>IF($BF354&gt;$Y$7,"",IF(AND($BF354=$Y$7,$BG354=23),"",Entrées!V382-Entrées!V381))</f>
        <v>218</v>
      </c>
      <c r="CB354" s="4"/>
      <c r="CC354" s="4"/>
      <c r="CD354" s="33">
        <f>IF($BF354&lt;=$Y$7,Entrées!J381/CD$2,"")</f>
        <v>0.18546052631578946</v>
      </c>
      <c r="CE354" s="33">
        <f>IF($BF354&lt;=$Y$7,Entrées!K381/CE$2,"")</f>
        <v>4.9642857142857141E-2</v>
      </c>
      <c r="CF354" s="11">
        <f t="shared" si="389"/>
        <v>7600</v>
      </c>
      <c r="CG354" s="11">
        <f t="shared" si="390"/>
        <v>4200</v>
      </c>
      <c r="CH354" s="52">
        <f t="shared" si="391"/>
        <v>0.26950009137426939</v>
      </c>
      <c r="CI354" s="52">
        <f t="shared" si="392"/>
        <v>0.11132787698412699</v>
      </c>
      <c r="CK354" s="11"/>
      <c r="CL354" s="4"/>
      <c r="CO354" s="4"/>
    </row>
    <row r="355" spans="1:93">
      <c r="C355" s="11">
        <f t="shared" si="425"/>
        <v>10</v>
      </c>
      <c r="D355" s="27">
        <f t="shared" si="422"/>
        <v>11</v>
      </c>
      <c r="E355" s="28">
        <f ca="1">IF($D355&gt;$D$8,"",INDIRECT(ADDRESS(ROW(Entrées!$C$37)+($D355-1)*24+E$11,COLUMN(Entrées!$C$37)+($C355-1),4,TRUE,"Entrées")))</f>
        <v>7856</v>
      </c>
      <c r="F355" s="28">
        <f ca="1">IF($D355&gt;$D$8,"",INDIRECT(ADDRESS(ROW(Entrées!$C$37)+($D355-1)*24+F$11,COLUMN(Entrées!$C$37)+($C355-1),4,TRUE,"Entrées")))</f>
        <v>6875</v>
      </c>
      <c r="G355" s="28">
        <f ca="1">IF($D355&gt;$D$8,"",INDIRECT(ADDRESS(ROW(Entrées!$C$37)+($D355-1)*24+G$11,COLUMN(Entrées!$C$37)+($C355-1),4,TRUE,"Entrées")))</f>
        <v>6438.5</v>
      </c>
      <c r="H355" s="28">
        <f ca="1">IF($D355&gt;$D$8,"",INDIRECT(ADDRESS(ROW(Entrées!$C$37)+($D355-1)*24+H$11,COLUMN(Entrées!$C$37)+($C355-1),4,TRUE,"Entrées")))</f>
        <v>6257</v>
      </c>
      <c r="I355" s="28">
        <f ca="1">IF($D355&gt;$D$8,"",INDIRECT(ADDRESS(ROW(Entrées!$C$37)+($D355-1)*24+I$11,COLUMN(Entrées!$C$37)+($C355-1),4,TRUE,"Entrées")))</f>
        <v>6264</v>
      </c>
      <c r="J355" s="28">
        <f ca="1">IF($D355&gt;$D$8,"",INDIRECT(ADDRESS(ROW(Entrées!$C$37)+($D355-1)*24+J$11,COLUMN(Entrées!$C$37)+($C355-1),4,TRUE,"Entrées")))</f>
        <v>6275</v>
      </c>
      <c r="K355" s="28">
        <f ca="1">IF($D355&gt;$D$8,"",INDIRECT(ADDRESS(ROW(Entrées!$C$37)+($D355-1)*24+K$11,COLUMN(Entrées!$C$37)+($C355-1),4,TRUE,"Entrées")))</f>
        <v>6919</v>
      </c>
      <c r="L355" s="28">
        <f ca="1">IF($D355&gt;$D$8,"",INDIRECT(ADDRESS(ROW(Entrées!$C$37)+($D355-1)*24+L$11,COLUMN(Entrées!$C$37)+($C355-1),4,TRUE,"Entrées")))</f>
        <v>8877.5</v>
      </c>
      <c r="M355" s="28">
        <f ca="1">IF($D355&gt;$D$8,"",INDIRECT(ADDRESS(ROW(Entrées!$C$37)+($D355-1)*24+M$11,COLUMN(Entrées!$C$37)+($C355-1),4,TRUE,"Entrées")))</f>
        <v>10258.5</v>
      </c>
      <c r="N355" s="28">
        <f ca="1">IF($D355&gt;$D$8,"",INDIRECT(ADDRESS(ROW(Entrées!$C$37)+($D355-1)*24+N$11,COLUMN(Entrées!$C$37)+($C355-1),4,TRUE,"Entrées")))</f>
        <v>11068.5</v>
      </c>
      <c r="O355" s="28">
        <f ca="1">IF($D355&gt;$D$8,"",INDIRECT(ADDRESS(ROW(Entrées!$C$37)+($D355-1)*24+O$11,COLUMN(Entrées!$C$37)+($C355-1),4,TRUE,"Entrées")))</f>
        <v>11321.5</v>
      </c>
      <c r="P355" s="28">
        <f ca="1">IF($D355&gt;$D$8,"",INDIRECT(ADDRESS(ROW(Entrées!$C$37)+($D355-1)*24+P$11,COLUMN(Entrées!$C$37)+($C355-1),4,TRUE,"Entrées")))</f>
        <v>11676</v>
      </c>
      <c r="Q355" s="28">
        <f ca="1">IF($D355&gt;$D$8,"",INDIRECT(ADDRESS(ROW(Entrées!$C$37)+($D355-1)*24+Q$11,COLUMN(Entrées!$C$37)+($C355-1),4,TRUE,"Entrées")))</f>
        <v>11657.5</v>
      </c>
      <c r="R355" s="28">
        <f ca="1">IF($D355&gt;$D$8,"",INDIRECT(ADDRESS(ROW(Entrées!$C$37)+($D355-1)*24+R$11,COLUMN(Entrées!$C$37)+($C355-1),4,TRUE,"Entrées")))</f>
        <v>11818.5</v>
      </c>
      <c r="S355" s="28">
        <f ca="1">IF($D355&gt;$D$8,"",INDIRECT(ADDRESS(ROW(Entrées!$C$37)+($D355-1)*24+S$11,COLUMN(Entrées!$C$37)+($C355-1),4,TRUE,"Entrées")))</f>
        <v>11594</v>
      </c>
      <c r="T355" s="28">
        <f ca="1">IF($D355&gt;$D$8,"",INDIRECT(ADDRESS(ROW(Entrées!$C$37)+($D355-1)*24+T$11,COLUMN(Entrées!$C$37)+($C355-1),4,TRUE,"Entrées")))</f>
        <v>10738</v>
      </c>
      <c r="U355" s="28">
        <f ca="1">IF($D355&gt;$D$8,"",INDIRECT(ADDRESS(ROW(Entrées!$C$37)+($D355-1)*24+U$11,COLUMN(Entrées!$C$37)+($C355-1),4,TRUE,"Entrées")))</f>
        <v>9942</v>
      </c>
      <c r="V355" s="28">
        <f ca="1">IF($D355&gt;$D$8,"",INDIRECT(ADDRESS(ROW(Entrées!$C$37)+($D355-1)*24+V$11,COLUMN(Entrées!$C$37)+($C355-1),4,TRUE,"Entrées")))</f>
        <v>9730</v>
      </c>
      <c r="W355" s="28">
        <f ca="1">IF($D355&gt;$D$8,"",INDIRECT(ADDRESS(ROW(Entrées!$C$37)+($D355-1)*24+W$11,COLUMN(Entrées!$C$37)+($C355-1),4,TRUE,"Entrées")))</f>
        <v>10038.5</v>
      </c>
      <c r="X355" s="28">
        <f ca="1">IF($D355&gt;$D$8,"",INDIRECT(ADDRESS(ROW(Entrées!$C$37)+($D355-1)*24+X$11,COLUMN(Entrées!$C$37)+($C355-1),4,TRUE,"Entrées")))</f>
        <v>12328.5</v>
      </c>
      <c r="Y355" s="28">
        <f ca="1">IF($D355&gt;$D$8,"",INDIRECT(ADDRESS(ROW(Entrées!$C$37)+($D355-1)*24+Y$11,COLUMN(Entrées!$C$37)+($C355-1),4,TRUE,"Entrées")))</f>
        <v>11834.5</v>
      </c>
      <c r="Z355" s="28">
        <f ca="1">IF($D355&gt;$D$8,"",INDIRECT(ADDRESS(ROW(Entrées!$C$37)+($D355-1)*24+Z$11,COLUMN(Entrées!$C$37)+($C355-1),4,TRUE,"Entrées")))</f>
        <v>10958.5</v>
      </c>
      <c r="AA355" s="28">
        <f ca="1">IF($D355&gt;$D$8,"",INDIRECT(ADDRESS(ROW(Entrées!$C$37)+($D355-1)*24+AA$11,COLUMN(Entrées!$C$37)+($C355-1),4,TRUE,"Entrées")))</f>
        <v>9384</v>
      </c>
      <c r="AB355" s="28">
        <f ca="1">IF($D355&gt;$D$8,"",INDIRECT(ADDRESS(ROW(Entrées!$C$37)+($D355-1)*24+AB$11,COLUMN(Entrées!$C$37)+($C355-1),4,TRUE,"Entrées")))</f>
        <v>9641.5</v>
      </c>
      <c r="AC355" s="11"/>
      <c r="AD355" s="40">
        <f t="shared" ca="1" si="420"/>
        <v>9573</v>
      </c>
      <c r="AE355" s="40">
        <f t="shared" ca="1" si="423"/>
        <v>12328.5</v>
      </c>
      <c r="AF355" s="40">
        <f t="shared" ca="1" si="424"/>
        <v>6257</v>
      </c>
      <c r="AG355" s="4"/>
      <c r="AH355" s="11">
        <f>Entrées!A382</f>
        <v>15</v>
      </c>
      <c r="AI355" s="13">
        <f>Entrées!B382</f>
        <v>9</v>
      </c>
      <c r="AJ355" s="31">
        <f t="shared" ca="1" si="393"/>
        <v>55625.834722222207</v>
      </c>
      <c r="AK355" s="31">
        <f t="shared" ca="1" si="369"/>
        <v>55155.277777777781</v>
      </c>
      <c r="AL355" s="31">
        <f t="shared" ca="1" si="370"/>
        <v>55132.569444444431</v>
      </c>
      <c r="AM355" s="31">
        <f t="shared" ca="1" si="371"/>
        <v>439.35972222222233</v>
      </c>
      <c r="AN355" s="31">
        <f t="shared" ca="1" si="372"/>
        <v>2143.2847222222222</v>
      </c>
      <c r="AO355" s="31">
        <f t="shared" ca="1" si="373"/>
        <v>1711.4715277777773</v>
      </c>
      <c r="AP355" s="31">
        <f t="shared" ca="1" si="374"/>
        <v>43686.806944444448</v>
      </c>
      <c r="AQ355" s="31">
        <f t="shared" ca="1" si="375"/>
        <v>2048.2006944444447</v>
      </c>
      <c r="AR355" s="31">
        <f t="shared" ca="1" si="376"/>
        <v>467.57708333333329</v>
      </c>
      <c r="AS355" s="31">
        <f t="shared" ca="1" si="377"/>
        <v>9872.0041666666693</v>
      </c>
      <c r="AT355" s="31">
        <f t="shared" ca="1" si="378"/>
        <v>-752.91041666666672</v>
      </c>
      <c r="AU355" s="31">
        <f t="shared" ca="1" si="379"/>
        <v>580.30277777777769</v>
      </c>
      <c r="AV355" s="31">
        <f t="shared" ca="1" si="380"/>
        <v>-4570.3041666666659</v>
      </c>
      <c r="AW355" s="31">
        <f t="shared" ca="1" si="381"/>
        <v>53.39583333333335</v>
      </c>
      <c r="AX355" s="31">
        <f t="shared" ca="1" si="382"/>
        <v>1401.9361111111111</v>
      </c>
      <c r="AY355" s="31">
        <f t="shared" ca="1" si="383"/>
        <v>-1132.0805555555555</v>
      </c>
      <c r="AZ355" s="31">
        <f t="shared" ca="1" si="384"/>
        <v>-2177.1819444444441</v>
      </c>
      <c r="BA355" s="31">
        <f t="shared" ca="1" si="385"/>
        <v>644.8125</v>
      </c>
      <c r="BB355" s="31">
        <f t="shared" ca="1" si="386"/>
        <v>-1410.101388888889</v>
      </c>
      <c r="BC355" s="31">
        <f t="shared" ca="1" si="387"/>
        <v>-1800.2902777777781</v>
      </c>
      <c r="BD355" s="11"/>
      <c r="BE355" s="11"/>
      <c r="BF355" s="11">
        <f t="shared" si="388"/>
        <v>15</v>
      </c>
      <c r="BG355" s="11">
        <f t="shared" si="421"/>
        <v>9</v>
      </c>
      <c r="BH355" s="32">
        <f>IF($BF355&gt;$Y$7,"",IF(AND($BF355=$Y$7,$BG355=23),"",Entrées!C383-Entrées!C382))</f>
        <v>533</v>
      </c>
      <c r="BI355" s="32">
        <f>IF($BF355&gt;$Y$7,"",IF(AND($BF355=$Y$7,$BG355=23),"",Entrées!D383-Entrées!D382))</f>
        <v>-300</v>
      </c>
      <c r="BJ355" s="32">
        <f>IF($BF355&gt;$Y$7,"",IF(AND($BF355=$Y$7,$BG355=23),"",Entrées!E383-Entrées!E382))</f>
        <v>487.5</v>
      </c>
      <c r="BK355" s="32">
        <f>IF($BF355&gt;$Y$7,"",IF(AND($BF355=$Y$7,$BG355=23),"",Entrées!F383-Entrées!F382))</f>
        <v>90.5</v>
      </c>
      <c r="BL355" s="32">
        <f>IF($BF355&gt;$Y$7,"",IF(AND($BF355=$Y$7,$BG355=23),"",Entrées!G383-Entrées!G382))</f>
        <v>242.5</v>
      </c>
      <c r="BM355" s="32">
        <f>IF($BF355&gt;$Y$7,"",IF(AND($BF355=$Y$7,$BG355=23),"",Entrées!H383-Entrées!H382))</f>
        <v>19</v>
      </c>
      <c r="BN355" s="32">
        <f>IF($BF355&gt;$Y$7,"",IF(AND($BF355=$Y$7,$BG355=23),"",Entrées!I383-Entrées!I382))</f>
        <v>-99</v>
      </c>
      <c r="BO355" s="32">
        <f>IF($BF355&gt;$Y$7,"",IF(AND($BF355=$Y$7,$BG355=23),"",Entrées!J383-Entrées!J382))</f>
        <v>-215</v>
      </c>
      <c r="BP355" s="32">
        <f>IF($BF355&gt;$Y$7,"",IF(AND($BF355=$Y$7,$BG355=23),"",Entrées!K383-Entrées!K382))</f>
        <v>402.5</v>
      </c>
      <c r="BQ355" s="32">
        <f>IF($BF355&gt;$Y$7,"",IF(AND($BF355=$Y$7,$BG355=23),"",Entrées!L383-Entrées!L382))</f>
        <v>-35</v>
      </c>
      <c r="BR355" s="32">
        <f>IF($BF355&gt;$Y$7,"",IF(AND($BF355=$Y$7,$BG355=23),"",Entrées!M383-Entrées!M382))</f>
        <v>0</v>
      </c>
      <c r="BS355" s="32">
        <f>IF($BF355&gt;$Y$7,"",IF(AND($BF355=$Y$7,$BG355=23),"",Entrées!N383-Entrées!N382))</f>
        <v>-1.5</v>
      </c>
      <c r="BT355" s="32">
        <f>IF($BF355&gt;$Y$7,"",IF(AND($BF355=$Y$7,$BG355=23),"",Entrées!O383-Entrées!O382))</f>
        <v>130</v>
      </c>
      <c r="BU355" s="32">
        <f>IF($BF355&gt;$Y$7,"",IF(AND($BF355=$Y$7,$BG355=23),"",Entrées!P383-Entrées!P382))</f>
        <v>4.5</v>
      </c>
      <c r="BV355" s="32">
        <f>IF($BF355&gt;$Y$7,"",IF(AND($BF355=$Y$7,$BG355=23),"",Entrées!Q383-Entrées!Q382))</f>
        <v>0</v>
      </c>
      <c r="BW355" s="32">
        <f>IF($BF355&gt;$Y$7,"",IF(AND($BF355=$Y$7,$BG355=23),"",Entrées!R383-Entrées!R382))</f>
        <v>-189</v>
      </c>
      <c r="BX355" s="32">
        <f>IF($BF355&gt;$Y$7,"",IF(AND($BF355=$Y$7,$BG355=23),"",Entrées!S383-Entrées!S382))</f>
        <v>-625</v>
      </c>
      <c r="BY355" s="32">
        <f>IF($BF355&gt;$Y$7,"",IF(AND($BF355=$Y$7,$BG355=23),"",Entrées!T383-Entrées!T382))</f>
        <v>134</v>
      </c>
      <c r="BZ355" s="32">
        <f>IF($BF355&gt;$Y$7,"",IF(AND($BF355=$Y$7,$BG355=23),"",Entrées!U383-Entrées!U382))</f>
        <v>451</v>
      </c>
      <c r="CA355" s="32">
        <f>IF($BF355&gt;$Y$7,"",IF(AND($BF355=$Y$7,$BG355=23),"",Entrées!V383-Entrées!V382))</f>
        <v>92</v>
      </c>
      <c r="CB355" s="11"/>
      <c r="CD355" s="33">
        <f>IF($BF355&lt;=$Y$7,Entrées!J382/CD$2,"")</f>
        <v>0.1374342105263158</v>
      </c>
      <c r="CE355" s="33">
        <f>IF($BF355&lt;=$Y$7,Entrées!K382/CE$2,"")</f>
        <v>0.1436904761904762</v>
      </c>
      <c r="CF355" s="11">
        <f t="shared" si="389"/>
        <v>7600</v>
      </c>
      <c r="CG355" s="11">
        <f t="shared" si="390"/>
        <v>4200</v>
      </c>
      <c r="CH355" s="52">
        <f t="shared" si="391"/>
        <v>0.26950009137426939</v>
      </c>
      <c r="CI355" s="52">
        <f t="shared" si="392"/>
        <v>0.11132787698412699</v>
      </c>
      <c r="CK355" s="11"/>
      <c r="CL355" s="11"/>
    </row>
    <row r="356" spans="1:93">
      <c r="C356" s="11">
        <f t="shared" si="425"/>
        <v>10</v>
      </c>
      <c r="D356" s="27">
        <f t="shared" si="422"/>
        <v>12</v>
      </c>
      <c r="E356" s="28">
        <f ca="1">IF($D356&gt;$D$8,"",INDIRECT(ADDRESS(ROW(Entrées!$C$37)+($D356-1)*24+E$11,COLUMN(Entrées!$C$37)+($C356-1),4,TRUE,"Entrées")))</f>
        <v>9052.5</v>
      </c>
      <c r="F356" s="28">
        <f ca="1">IF($D356&gt;$D$8,"",INDIRECT(ADDRESS(ROW(Entrées!$C$37)+($D356-1)*24+F$11,COLUMN(Entrées!$C$37)+($C356-1),4,TRUE,"Entrées")))</f>
        <v>8547.5</v>
      </c>
      <c r="G356" s="28">
        <f ca="1">IF($D356&gt;$D$8,"",INDIRECT(ADDRESS(ROW(Entrées!$C$37)+($D356-1)*24+G$11,COLUMN(Entrées!$C$37)+($C356-1),4,TRUE,"Entrées")))</f>
        <v>8572</v>
      </c>
      <c r="H356" s="28">
        <f ca="1">IF($D356&gt;$D$8,"",INDIRECT(ADDRESS(ROW(Entrées!$C$37)+($D356-1)*24+H$11,COLUMN(Entrées!$C$37)+($C356-1),4,TRUE,"Entrées")))</f>
        <v>8583</v>
      </c>
      <c r="I356" s="28">
        <f ca="1">IF($D356&gt;$D$8,"",INDIRECT(ADDRESS(ROW(Entrées!$C$37)+($D356-1)*24+I$11,COLUMN(Entrées!$C$37)+($C356-1),4,TRUE,"Entrées")))</f>
        <v>8618.5</v>
      </c>
      <c r="J356" s="28">
        <f ca="1">IF($D356&gt;$D$8,"",INDIRECT(ADDRESS(ROW(Entrées!$C$37)+($D356-1)*24+J$11,COLUMN(Entrées!$C$37)+($C356-1),4,TRUE,"Entrées")))</f>
        <v>8631</v>
      </c>
      <c r="K356" s="28">
        <f ca="1">IF($D356&gt;$D$8,"",INDIRECT(ADDRESS(ROW(Entrées!$C$37)+($D356-1)*24+K$11,COLUMN(Entrées!$C$37)+($C356-1),4,TRUE,"Entrées")))</f>
        <v>9260.5</v>
      </c>
      <c r="L356" s="28">
        <f ca="1">IF($D356&gt;$D$8,"",INDIRECT(ADDRESS(ROW(Entrées!$C$37)+($D356-1)*24+L$11,COLUMN(Entrées!$C$37)+($C356-1),4,TRUE,"Entrées")))</f>
        <v>10550</v>
      </c>
      <c r="M356" s="28">
        <f ca="1">IF($D356&gt;$D$8,"",INDIRECT(ADDRESS(ROW(Entrées!$C$37)+($D356-1)*24+M$11,COLUMN(Entrées!$C$37)+($C356-1),4,TRUE,"Entrées")))</f>
        <v>11947</v>
      </c>
      <c r="N356" s="28">
        <f ca="1">IF($D356&gt;$D$8,"",INDIRECT(ADDRESS(ROW(Entrées!$C$37)+($D356-1)*24+N$11,COLUMN(Entrées!$C$37)+($C356-1),4,TRUE,"Entrées")))</f>
        <v>12349.5</v>
      </c>
      <c r="O356" s="28">
        <f ca="1">IF($D356&gt;$D$8,"",INDIRECT(ADDRESS(ROW(Entrées!$C$37)+($D356-1)*24+O$11,COLUMN(Entrées!$C$37)+($C356-1),4,TRUE,"Entrées")))</f>
        <v>11955</v>
      </c>
      <c r="P356" s="28">
        <f ca="1">IF($D356&gt;$D$8,"",INDIRECT(ADDRESS(ROW(Entrées!$C$37)+($D356-1)*24+P$11,COLUMN(Entrées!$C$37)+($C356-1),4,TRUE,"Entrées")))</f>
        <v>11859.5</v>
      </c>
      <c r="Q356" s="28">
        <f ca="1">IF($D356&gt;$D$8,"",INDIRECT(ADDRESS(ROW(Entrées!$C$37)+($D356-1)*24+Q$11,COLUMN(Entrées!$C$37)+($C356-1),4,TRUE,"Entrées")))</f>
        <v>11462</v>
      </c>
      <c r="R356" s="28">
        <f ca="1">IF($D356&gt;$D$8,"",INDIRECT(ADDRESS(ROW(Entrées!$C$37)+($D356-1)*24+R$11,COLUMN(Entrées!$C$37)+($C356-1),4,TRUE,"Entrées")))</f>
        <v>10709</v>
      </c>
      <c r="S356" s="28">
        <f ca="1">IF($D356&gt;$D$8,"",INDIRECT(ADDRESS(ROW(Entrées!$C$37)+($D356-1)*24+S$11,COLUMN(Entrées!$C$37)+($C356-1),4,TRUE,"Entrées")))</f>
        <v>9812</v>
      </c>
      <c r="T356" s="28">
        <f ca="1">IF($D356&gt;$D$8,"",INDIRECT(ADDRESS(ROW(Entrées!$C$37)+($D356-1)*24+T$11,COLUMN(Entrées!$C$37)+($C356-1),4,TRUE,"Entrées")))</f>
        <v>9163</v>
      </c>
      <c r="U356" s="28">
        <f ca="1">IF($D356&gt;$D$8,"",INDIRECT(ADDRESS(ROW(Entrées!$C$37)+($D356-1)*24+U$11,COLUMN(Entrées!$C$37)+($C356-1),4,TRUE,"Entrées")))</f>
        <v>9165.5</v>
      </c>
      <c r="V356" s="28">
        <f ca="1">IF($D356&gt;$D$8,"",INDIRECT(ADDRESS(ROW(Entrées!$C$37)+($D356-1)*24+V$11,COLUMN(Entrées!$C$37)+($C356-1),4,TRUE,"Entrées")))</f>
        <v>9212</v>
      </c>
      <c r="W356" s="28">
        <f ca="1">IF($D356&gt;$D$8,"",INDIRECT(ADDRESS(ROW(Entrées!$C$37)+($D356-1)*24+W$11,COLUMN(Entrées!$C$37)+($C356-1),4,TRUE,"Entrées")))</f>
        <v>9629.5</v>
      </c>
      <c r="X356" s="28">
        <f ca="1">IF($D356&gt;$D$8,"",INDIRECT(ADDRESS(ROW(Entrées!$C$37)+($D356-1)*24+X$11,COLUMN(Entrées!$C$37)+($C356-1),4,TRUE,"Entrées")))</f>
        <v>10912</v>
      </c>
      <c r="Y356" s="28">
        <f ca="1">IF($D356&gt;$D$8,"",INDIRECT(ADDRESS(ROW(Entrées!$C$37)+($D356-1)*24+Y$11,COLUMN(Entrées!$C$37)+($C356-1),4,TRUE,"Entrées")))</f>
        <v>11010.5</v>
      </c>
      <c r="Z356" s="28">
        <f ca="1">IF($D356&gt;$D$8,"",INDIRECT(ADDRESS(ROW(Entrées!$C$37)+($D356-1)*24+Z$11,COLUMN(Entrées!$C$37)+($C356-1),4,TRUE,"Entrées")))</f>
        <v>10885.5</v>
      </c>
      <c r="AA356" s="28">
        <f ca="1">IF($D356&gt;$D$8,"",INDIRECT(ADDRESS(ROW(Entrées!$C$37)+($D356-1)*24+AA$11,COLUMN(Entrées!$C$37)+($C356-1),4,TRUE,"Entrées")))</f>
        <v>9950</v>
      </c>
      <c r="AB356" s="28">
        <f ca="1">IF($D356&gt;$D$8,"",INDIRECT(ADDRESS(ROW(Entrées!$C$37)+($D356-1)*24+AB$11,COLUMN(Entrées!$C$37)+($C356-1),4,TRUE,"Entrées")))</f>
        <v>11286</v>
      </c>
      <c r="AC356" s="11"/>
      <c r="AD356" s="40">
        <f t="shared" ca="1" si="420"/>
        <v>10130.125</v>
      </c>
      <c r="AE356" s="40">
        <f t="shared" ca="1" si="423"/>
        <v>12349.5</v>
      </c>
      <c r="AF356" s="40">
        <f t="shared" ca="1" si="424"/>
        <v>8547.5</v>
      </c>
      <c r="AG356" s="4"/>
      <c r="AH356" s="11">
        <f>Entrées!A383</f>
        <v>15</v>
      </c>
      <c r="AI356" s="13">
        <f>Entrées!B383</f>
        <v>10</v>
      </c>
      <c r="AJ356" s="31">
        <f t="shared" ca="1" si="393"/>
        <v>55625.834722222207</v>
      </c>
      <c r="AK356" s="31">
        <f t="shared" ca="1" si="369"/>
        <v>55155.277777777781</v>
      </c>
      <c r="AL356" s="31">
        <f t="shared" ca="1" si="370"/>
        <v>55132.569444444431</v>
      </c>
      <c r="AM356" s="31">
        <f t="shared" ca="1" si="371"/>
        <v>439.35972222222233</v>
      </c>
      <c r="AN356" s="31">
        <f t="shared" ca="1" si="372"/>
        <v>2143.2847222222222</v>
      </c>
      <c r="AO356" s="31">
        <f t="shared" ca="1" si="373"/>
        <v>1711.4715277777773</v>
      </c>
      <c r="AP356" s="31">
        <f t="shared" ca="1" si="374"/>
        <v>43686.806944444448</v>
      </c>
      <c r="AQ356" s="31">
        <f t="shared" ca="1" si="375"/>
        <v>2048.2006944444447</v>
      </c>
      <c r="AR356" s="31">
        <f t="shared" ca="1" si="376"/>
        <v>467.57708333333329</v>
      </c>
      <c r="AS356" s="31">
        <f t="shared" ca="1" si="377"/>
        <v>9872.0041666666693</v>
      </c>
      <c r="AT356" s="31">
        <f t="shared" ca="1" si="378"/>
        <v>-752.91041666666672</v>
      </c>
      <c r="AU356" s="31">
        <f t="shared" ca="1" si="379"/>
        <v>580.30277777777769</v>
      </c>
      <c r="AV356" s="31">
        <f t="shared" ca="1" si="380"/>
        <v>-4570.3041666666659</v>
      </c>
      <c r="AW356" s="31">
        <f t="shared" ca="1" si="381"/>
        <v>53.39583333333335</v>
      </c>
      <c r="AX356" s="31">
        <f t="shared" ca="1" si="382"/>
        <v>1401.9361111111111</v>
      </c>
      <c r="AY356" s="31">
        <f t="shared" ca="1" si="383"/>
        <v>-1132.0805555555555</v>
      </c>
      <c r="AZ356" s="31">
        <f t="shared" ca="1" si="384"/>
        <v>-2177.1819444444441</v>
      </c>
      <c r="BA356" s="31">
        <f t="shared" ca="1" si="385"/>
        <v>644.8125</v>
      </c>
      <c r="BB356" s="31">
        <f t="shared" ca="1" si="386"/>
        <v>-1410.101388888889</v>
      </c>
      <c r="BC356" s="31">
        <f t="shared" ca="1" si="387"/>
        <v>-1800.2902777777781</v>
      </c>
      <c r="BD356" s="11"/>
      <c r="BE356" s="4"/>
      <c r="BF356" s="11">
        <f t="shared" si="388"/>
        <v>15</v>
      </c>
      <c r="BG356" s="11">
        <f t="shared" si="421"/>
        <v>10</v>
      </c>
      <c r="BH356" s="32">
        <f>IF($BF356&gt;$Y$7,"",IF(AND($BF356=$Y$7,$BG356=23),"",Entrées!C384-Entrées!C383))</f>
        <v>195.5</v>
      </c>
      <c r="BI356" s="32">
        <f>IF($BF356&gt;$Y$7,"",IF(AND($BF356=$Y$7,$BG356=23),"",Entrées!D384-Entrées!D383))</f>
        <v>-437.5</v>
      </c>
      <c r="BJ356" s="32">
        <f>IF($BF356&gt;$Y$7,"",IF(AND($BF356=$Y$7,$BG356=23),"",Entrées!E384-Entrées!E383))</f>
        <v>212.5</v>
      </c>
      <c r="BK356" s="32">
        <f>IF($BF356&gt;$Y$7,"",IF(AND($BF356=$Y$7,$BG356=23),"",Entrées!F384-Entrées!F383))</f>
        <v>-41</v>
      </c>
      <c r="BL356" s="32">
        <f>IF($BF356&gt;$Y$7,"",IF(AND($BF356=$Y$7,$BG356=23),"",Entrées!G384-Entrées!G383))</f>
        <v>70.5</v>
      </c>
      <c r="BM356" s="32">
        <f>IF($BF356&gt;$Y$7,"",IF(AND($BF356=$Y$7,$BG356=23),"",Entrées!H384-Entrées!H383))</f>
        <v>8</v>
      </c>
      <c r="BN356" s="32">
        <f>IF($BF356&gt;$Y$7,"",IF(AND($BF356=$Y$7,$BG356=23),"",Entrées!I384-Entrées!I383))</f>
        <v>366.5</v>
      </c>
      <c r="BO356" s="32">
        <f>IF($BF356&gt;$Y$7,"",IF(AND($BF356=$Y$7,$BG356=23),"",Entrées!J384-Entrées!J383))</f>
        <v>-181</v>
      </c>
      <c r="BP356" s="32">
        <f>IF($BF356&gt;$Y$7,"",IF(AND($BF356=$Y$7,$BG356=23),"",Entrées!K384-Entrées!K383))</f>
        <v>367</v>
      </c>
      <c r="BQ356" s="32">
        <f>IF($BF356&gt;$Y$7,"",IF(AND($BF356=$Y$7,$BG356=23),"",Entrées!L384-Entrées!L383))</f>
        <v>-218</v>
      </c>
      <c r="BR356" s="32">
        <f>IF($BF356&gt;$Y$7,"",IF(AND($BF356=$Y$7,$BG356=23),"",Entrées!M384-Entrées!M383))</f>
        <v>-5.5</v>
      </c>
      <c r="BS356" s="32">
        <f>IF($BF356&gt;$Y$7,"",IF(AND($BF356=$Y$7,$BG356=23),"",Entrées!N384-Entrées!N383))</f>
        <v>8</v>
      </c>
      <c r="BT356" s="32">
        <f>IF($BF356&gt;$Y$7,"",IF(AND($BF356=$Y$7,$BG356=23),"",Entrées!O384-Entrées!O383))</f>
        <v>-179.5</v>
      </c>
      <c r="BU356" s="32">
        <f>IF($BF356&gt;$Y$7,"",IF(AND($BF356=$Y$7,$BG356=23),"",Entrées!P384-Entrées!P383))</f>
        <v>0.5</v>
      </c>
      <c r="BV356" s="32">
        <f>IF($BF356&gt;$Y$7,"",IF(AND($BF356=$Y$7,$BG356=23),"",Entrées!Q384-Entrées!Q383))</f>
        <v>0</v>
      </c>
      <c r="BW356" s="32">
        <f>IF($BF356&gt;$Y$7,"",IF(AND($BF356=$Y$7,$BG356=23),"",Entrées!R384-Entrées!R383))</f>
        <v>0</v>
      </c>
      <c r="BX356" s="32">
        <f>IF($BF356&gt;$Y$7,"",IF(AND($BF356=$Y$7,$BG356=23),"",Entrées!S384-Entrées!S383))</f>
        <v>-25</v>
      </c>
      <c r="BY356" s="32">
        <f>IF($BF356&gt;$Y$7,"",IF(AND($BF356=$Y$7,$BG356=23),"",Entrées!T384-Entrées!T383))</f>
        <v>0</v>
      </c>
      <c r="BZ356" s="32">
        <f>IF($BF356&gt;$Y$7,"",IF(AND($BF356=$Y$7,$BG356=23),"",Entrées!U384-Entrées!U383))</f>
        <v>-51</v>
      </c>
      <c r="CA356" s="32">
        <f>IF($BF356&gt;$Y$7,"",IF(AND($BF356=$Y$7,$BG356=23),"",Entrées!V384-Entrées!V383))</f>
        <v>-108</v>
      </c>
      <c r="CB356" s="4"/>
      <c r="CC356" s="4"/>
      <c r="CD356" s="33">
        <f>IF($BF356&lt;=$Y$7,Entrées!J383/CD$2,"")</f>
        <v>0.10914473684210527</v>
      </c>
      <c r="CE356" s="33">
        <f>IF($BF356&lt;=$Y$7,Entrées!K383/CE$2,"")</f>
        <v>0.23952380952380953</v>
      </c>
      <c r="CF356" s="11">
        <f t="shared" si="389"/>
        <v>7600</v>
      </c>
      <c r="CG356" s="11">
        <f t="shared" si="390"/>
        <v>4200</v>
      </c>
      <c r="CH356" s="52">
        <f t="shared" si="391"/>
        <v>0.26950009137426939</v>
      </c>
      <c r="CI356" s="52">
        <f t="shared" si="392"/>
        <v>0.11132787698412699</v>
      </c>
      <c r="CK356" s="11"/>
      <c r="CL356" s="11"/>
    </row>
    <row r="357" spans="1:93">
      <c r="C357" s="11">
        <f t="shared" si="425"/>
        <v>10</v>
      </c>
      <c r="D357" s="27">
        <f t="shared" si="422"/>
        <v>13</v>
      </c>
      <c r="E357" s="28">
        <f ca="1">IF($D357&gt;$D$8,"",INDIRECT(ADDRESS(ROW(Entrées!$C$37)+($D357-1)*24+E$11,COLUMN(Entrées!$C$37)+($C357-1),4,TRUE,"Entrées")))</f>
        <v>10214</v>
      </c>
      <c r="F357" s="28">
        <f ca="1">IF($D357&gt;$D$8,"",INDIRECT(ADDRESS(ROW(Entrées!$C$37)+($D357-1)*24+F$11,COLUMN(Entrées!$C$37)+($C357-1),4,TRUE,"Entrées")))</f>
        <v>9107.5</v>
      </c>
      <c r="G357" s="28">
        <f ca="1">IF($D357&gt;$D$8,"",INDIRECT(ADDRESS(ROW(Entrées!$C$37)+($D357-1)*24+G$11,COLUMN(Entrées!$C$37)+($C357-1),4,TRUE,"Entrées")))</f>
        <v>8964</v>
      </c>
      <c r="H357" s="28">
        <f ca="1">IF($D357&gt;$D$8,"",INDIRECT(ADDRESS(ROW(Entrées!$C$37)+($D357-1)*24+H$11,COLUMN(Entrées!$C$37)+($C357-1),4,TRUE,"Entrées")))</f>
        <v>8716</v>
      </c>
      <c r="I357" s="28">
        <f ca="1">IF($D357&gt;$D$8,"",INDIRECT(ADDRESS(ROW(Entrées!$C$37)+($D357-1)*24+I$11,COLUMN(Entrées!$C$37)+($C357-1),4,TRUE,"Entrées")))</f>
        <v>8446</v>
      </c>
      <c r="J357" s="28">
        <f ca="1">IF($D357&gt;$D$8,"",INDIRECT(ADDRESS(ROW(Entrées!$C$37)+($D357-1)*24+J$11,COLUMN(Entrées!$C$37)+($C357-1),4,TRUE,"Entrées")))</f>
        <v>8615</v>
      </c>
      <c r="K357" s="28">
        <f ca="1">IF($D357&gt;$D$8,"",INDIRECT(ADDRESS(ROW(Entrées!$C$37)+($D357-1)*24+K$11,COLUMN(Entrées!$C$37)+($C357-1),4,TRUE,"Entrées")))</f>
        <v>8857.5</v>
      </c>
      <c r="L357" s="28">
        <f ca="1">IF($D357&gt;$D$8,"",INDIRECT(ADDRESS(ROW(Entrées!$C$37)+($D357-1)*24+L$11,COLUMN(Entrées!$C$37)+($C357-1),4,TRUE,"Entrées")))</f>
        <v>9104</v>
      </c>
      <c r="M357" s="28">
        <f ca="1">IF($D357&gt;$D$8,"",INDIRECT(ADDRESS(ROW(Entrées!$C$37)+($D357-1)*24+M$11,COLUMN(Entrées!$C$37)+($C357-1),4,TRUE,"Entrées")))</f>
        <v>9570</v>
      </c>
      <c r="N357" s="28">
        <f ca="1">IF($D357&gt;$D$8,"",INDIRECT(ADDRESS(ROW(Entrées!$C$37)+($D357-1)*24+N$11,COLUMN(Entrées!$C$37)+($C357-1),4,TRUE,"Entrées")))</f>
        <v>10793</v>
      </c>
      <c r="O357" s="28">
        <f ca="1">IF($D357&gt;$D$8,"",INDIRECT(ADDRESS(ROW(Entrées!$C$37)+($D357-1)*24+O$11,COLUMN(Entrées!$C$37)+($C357-1),4,TRUE,"Entrées")))</f>
        <v>10763.5</v>
      </c>
      <c r="P357" s="28">
        <f ca="1">IF($D357&gt;$D$8,"",INDIRECT(ADDRESS(ROW(Entrées!$C$37)+($D357-1)*24+P$11,COLUMN(Entrées!$C$37)+($C357-1),4,TRUE,"Entrées")))</f>
        <v>10248</v>
      </c>
      <c r="Q357" s="28">
        <f ca="1">IF($D357&gt;$D$8,"",INDIRECT(ADDRESS(ROW(Entrées!$C$37)+($D357-1)*24+Q$11,COLUMN(Entrées!$C$37)+($C357-1),4,TRUE,"Entrées")))</f>
        <v>10093</v>
      </c>
      <c r="R357" s="28">
        <f ca="1">IF($D357&gt;$D$8,"",INDIRECT(ADDRESS(ROW(Entrées!$C$37)+($D357-1)*24+R$11,COLUMN(Entrées!$C$37)+($C357-1),4,TRUE,"Entrées")))</f>
        <v>9988.5</v>
      </c>
      <c r="S357" s="28">
        <f ca="1">IF($D357&gt;$D$8,"",INDIRECT(ADDRESS(ROW(Entrées!$C$37)+($D357-1)*24+S$11,COLUMN(Entrées!$C$37)+($C357-1),4,TRUE,"Entrées")))</f>
        <v>8956</v>
      </c>
      <c r="T357" s="28">
        <f ca="1">IF($D357&gt;$D$8,"",INDIRECT(ADDRESS(ROW(Entrées!$C$37)+($D357-1)*24+T$11,COLUMN(Entrées!$C$37)+($C357-1),4,TRUE,"Entrées")))</f>
        <v>8553.5</v>
      </c>
      <c r="U357" s="28">
        <f ca="1">IF($D357&gt;$D$8,"",INDIRECT(ADDRESS(ROW(Entrées!$C$37)+($D357-1)*24+U$11,COLUMN(Entrées!$C$37)+($C357-1),4,TRUE,"Entrées")))</f>
        <v>8551.5</v>
      </c>
      <c r="V357" s="28">
        <f ca="1">IF($D357&gt;$D$8,"",INDIRECT(ADDRESS(ROW(Entrées!$C$37)+($D357-1)*24+V$11,COLUMN(Entrées!$C$37)+($C357-1),4,TRUE,"Entrées")))</f>
        <v>8644.5</v>
      </c>
      <c r="W357" s="28">
        <f ca="1">IF($D357&gt;$D$8,"",INDIRECT(ADDRESS(ROW(Entrées!$C$37)+($D357-1)*24+W$11,COLUMN(Entrées!$C$37)+($C357-1),4,TRUE,"Entrées")))</f>
        <v>9171.5</v>
      </c>
      <c r="X357" s="28">
        <f ca="1">IF($D357&gt;$D$8,"",INDIRECT(ADDRESS(ROW(Entrées!$C$37)+($D357-1)*24+X$11,COLUMN(Entrées!$C$37)+($C357-1),4,TRUE,"Entrées")))</f>
        <v>10779</v>
      </c>
      <c r="Y357" s="28">
        <f ca="1">IF($D357&gt;$D$8,"",INDIRECT(ADDRESS(ROW(Entrées!$C$37)+($D357-1)*24+Y$11,COLUMN(Entrées!$C$37)+($C357-1),4,TRUE,"Entrées")))</f>
        <v>10966</v>
      </c>
      <c r="Z357" s="28">
        <f ca="1">IF($D357&gt;$D$8,"",INDIRECT(ADDRESS(ROW(Entrées!$C$37)+($D357-1)*24+Z$11,COLUMN(Entrées!$C$37)+($C357-1),4,TRUE,"Entrées")))</f>
        <v>11446.5</v>
      </c>
      <c r="AA357" s="28">
        <f ca="1">IF($D357&gt;$D$8,"",INDIRECT(ADDRESS(ROW(Entrées!$C$37)+($D357-1)*24+AA$11,COLUMN(Entrées!$C$37)+($C357-1),4,TRUE,"Entrées")))</f>
        <v>10465</v>
      </c>
      <c r="AB357" s="28">
        <f ca="1">IF($D357&gt;$D$8,"",INDIRECT(ADDRESS(ROW(Entrées!$C$37)+($D357-1)*24+AB$11,COLUMN(Entrées!$C$37)+($C357-1),4,TRUE,"Entrées")))</f>
        <v>11916</v>
      </c>
      <c r="AC357" s="11"/>
      <c r="AD357" s="40">
        <f t="shared" ca="1" si="420"/>
        <v>9705.3958333333339</v>
      </c>
      <c r="AE357" s="40">
        <f t="shared" ca="1" si="423"/>
        <v>11916</v>
      </c>
      <c r="AF357" s="40">
        <f t="shared" ca="1" si="424"/>
        <v>8446</v>
      </c>
      <c r="AG357" s="4"/>
      <c r="AH357" s="11">
        <f>Entrées!A384</f>
        <v>15</v>
      </c>
      <c r="AI357" s="13">
        <f>Entrées!B384</f>
        <v>11</v>
      </c>
      <c r="AJ357" s="31">
        <f t="shared" ca="1" si="393"/>
        <v>55625.834722222207</v>
      </c>
      <c r="AK357" s="31">
        <f t="shared" ca="1" si="369"/>
        <v>55155.277777777781</v>
      </c>
      <c r="AL357" s="31">
        <f t="shared" ca="1" si="370"/>
        <v>55132.569444444431</v>
      </c>
      <c r="AM357" s="31">
        <f t="shared" ca="1" si="371"/>
        <v>439.35972222222233</v>
      </c>
      <c r="AN357" s="31">
        <f t="shared" ca="1" si="372"/>
        <v>2143.2847222222222</v>
      </c>
      <c r="AO357" s="31">
        <f t="shared" ca="1" si="373"/>
        <v>1711.4715277777773</v>
      </c>
      <c r="AP357" s="31">
        <f t="shared" ca="1" si="374"/>
        <v>43686.806944444448</v>
      </c>
      <c r="AQ357" s="31">
        <f t="shared" ca="1" si="375"/>
        <v>2048.2006944444447</v>
      </c>
      <c r="AR357" s="31">
        <f t="shared" ca="1" si="376"/>
        <v>467.57708333333329</v>
      </c>
      <c r="AS357" s="31">
        <f t="shared" ca="1" si="377"/>
        <v>9872.0041666666693</v>
      </c>
      <c r="AT357" s="31">
        <f t="shared" ca="1" si="378"/>
        <v>-752.91041666666672</v>
      </c>
      <c r="AU357" s="31">
        <f t="shared" ca="1" si="379"/>
        <v>580.30277777777769</v>
      </c>
      <c r="AV357" s="31">
        <f t="shared" ca="1" si="380"/>
        <v>-4570.3041666666659</v>
      </c>
      <c r="AW357" s="31">
        <f t="shared" ca="1" si="381"/>
        <v>53.39583333333335</v>
      </c>
      <c r="AX357" s="31">
        <f t="shared" ca="1" si="382"/>
        <v>1401.9361111111111</v>
      </c>
      <c r="AY357" s="31">
        <f t="shared" ca="1" si="383"/>
        <v>-1132.0805555555555</v>
      </c>
      <c r="AZ357" s="31">
        <f t="shared" ca="1" si="384"/>
        <v>-2177.1819444444441</v>
      </c>
      <c r="BA357" s="31">
        <f t="shared" ca="1" si="385"/>
        <v>644.8125</v>
      </c>
      <c r="BB357" s="31">
        <f t="shared" ca="1" si="386"/>
        <v>-1410.101388888889</v>
      </c>
      <c r="BC357" s="31">
        <f t="shared" ca="1" si="387"/>
        <v>-1800.2902777777781</v>
      </c>
      <c r="BF357" s="11">
        <f t="shared" si="388"/>
        <v>15</v>
      </c>
      <c r="BG357" s="11">
        <f t="shared" si="421"/>
        <v>11</v>
      </c>
      <c r="BH357" s="32">
        <f>IF($BF357&gt;$Y$7,"",IF(AND($BF357=$Y$7,$BG357=23),"",Entrées!C385-Entrées!C384))</f>
        <v>230.5</v>
      </c>
      <c r="BI357" s="32">
        <f>IF($BF357&gt;$Y$7,"",IF(AND($BF357=$Y$7,$BG357=23),"",Entrées!D385-Entrées!D384))</f>
        <v>-462.5</v>
      </c>
      <c r="BJ357" s="32">
        <f>IF($BF357&gt;$Y$7,"",IF(AND($BF357=$Y$7,$BG357=23),"",Entrées!E385-Entrées!E384))</f>
        <v>25</v>
      </c>
      <c r="BK357" s="32">
        <f>IF($BF357&gt;$Y$7,"",IF(AND($BF357=$Y$7,$BG357=23),"",Entrées!F385-Entrées!F384))</f>
        <v>-277.5</v>
      </c>
      <c r="BL357" s="32">
        <f>IF($BF357&gt;$Y$7,"",IF(AND($BF357=$Y$7,$BG357=23),"",Entrées!G385-Entrées!G384))</f>
        <v>-44.5</v>
      </c>
      <c r="BM357" s="32">
        <f>IF($BF357&gt;$Y$7,"",IF(AND($BF357=$Y$7,$BG357=23),"",Entrées!H385-Entrées!H384))</f>
        <v>-51</v>
      </c>
      <c r="BN357" s="32">
        <f>IF($BF357&gt;$Y$7,"",IF(AND($BF357=$Y$7,$BG357=23),"",Entrées!I385-Entrées!I384))</f>
        <v>682</v>
      </c>
      <c r="BO357" s="32">
        <f>IF($BF357&gt;$Y$7,"",IF(AND($BF357=$Y$7,$BG357=23),"",Entrées!J385-Entrées!J384))</f>
        <v>-138</v>
      </c>
      <c r="BP357" s="32">
        <f>IF($BF357&gt;$Y$7,"",IF(AND($BF357=$Y$7,$BG357=23),"",Entrées!K385-Entrées!K384))</f>
        <v>281</v>
      </c>
      <c r="BQ357" s="32">
        <f>IF($BF357&gt;$Y$7,"",IF(AND($BF357=$Y$7,$BG357=23),"",Entrées!L385-Entrées!L384))</f>
        <v>-353.5</v>
      </c>
      <c r="BR357" s="32">
        <f>IF($BF357&gt;$Y$7,"",IF(AND($BF357=$Y$7,$BG357=23),"",Entrées!M385-Entrées!M384))</f>
        <v>-22</v>
      </c>
      <c r="BS357" s="32">
        <f>IF($BF357&gt;$Y$7,"",IF(AND($BF357=$Y$7,$BG357=23),"",Entrées!N385-Entrées!N384))</f>
        <v>5</v>
      </c>
      <c r="BT357" s="32">
        <f>IF($BF357&gt;$Y$7,"",IF(AND($BF357=$Y$7,$BG357=23),"",Entrées!O385-Entrées!O384))</f>
        <v>147.5</v>
      </c>
      <c r="BU357" s="32">
        <f>IF($BF357&gt;$Y$7,"",IF(AND($BF357=$Y$7,$BG357=23),"",Entrées!P385-Entrées!P384))</f>
        <v>-4.5</v>
      </c>
      <c r="BV357" s="32">
        <f>IF($BF357&gt;$Y$7,"",IF(AND($BF357=$Y$7,$BG357=23),"",Entrées!Q385-Entrées!Q384))</f>
        <v>0</v>
      </c>
      <c r="BW357" s="32">
        <f>IF($BF357&gt;$Y$7,"",IF(AND($BF357=$Y$7,$BG357=23),"",Entrées!R385-Entrées!R384))</f>
        <v>-303</v>
      </c>
      <c r="BX357" s="32">
        <f>IF($BF357&gt;$Y$7,"",IF(AND($BF357=$Y$7,$BG357=23),"",Entrées!S385-Entrées!S384))</f>
        <v>0</v>
      </c>
      <c r="BY357" s="32">
        <f>IF($BF357&gt;$Y$7,"",IF(AND($BF357=$Y$7,$BG357=23),"",Entrées!T385-Entrées!T384))</f>
        <v>-26</v>
      </c>
      <c r="BZ357" s="32">
        <f>IF($BF357&gt;$Y$7,"",IF(AND($BF357=$Y$7,$BG357=23),"",Entrées!U385-Entrées!U384))</f>
        <v>-124</v>
      </c>
      <c r="CA357" s="32">
        <f>IF($BF357&gt;$Y$7,"",IF(AND($BF357=$Y$7,$BG357=23),"",Entrées!V385-Entrées!V384))</f>
        <v>840</v>
      </c>
      <c r="CD357" s="33">
        <f>IF($BF357&lt;=$Y$7,Entrées!J384/CD$2,"")</f>
        <v>8.5328947368421046E-2</v>
      </c>
      <c r="CE357" s="33">
        <f>IF($BF357&lt;=$Y$7,Entrées!K384/CE$2,"")</f>
        <v>0.32690476190476192</v>
      </c>
      <c r="CF357" s="11">
        <f t="shared" si="389"/>
        <v>7600</v>
      </c>
      <c r="CG357" s="11">
        <f t="shared" si="390"/>
        <v>4200</v>
      </c>
      <c r="CH357" s="52">
        <f t="shared" si="391"/>
        <v>0.26950009137426939</v>
      </c>
      <c r="CI357" s="52">
        <f t="shared" si="392"/>
        <v>0.11132787698412699</v>
      </c>
    </row>
    <row r="358" spans="1:93">
      <c r="C358" s="11">
        <f t="shared" si="425"/>
        <v>10</v>
      </c>
      <c r="D358" s="27">
        <f t="shared" si="422"/>
        <v>14</v>
      </c>
      <c r="E358" s="28">
        <f ca="1">IF($D358&gt;$D$8,"",INDIRECT(ADDRESS(ROW(Entrées!$C$37)+($D358-1)*24+E$11,COLUMN(Entrées!$C$37)+($C358-1),4,TRUE,"Entrées")))</f>
        <v>11793.5</v>
      </c>
      <c r="F358" s="28">
        <f ca="1">IF($D358&gt;$D$8,"",INDIRECT(ADDRESS(ROW(Entrées!$C$37)+($D358-1)*24+F$11,COLUMN(Entrées!$C$37)+($C358-1),4,TRUE,"Entrées")))</f>
        <v>9517.5</v>
      </c>
      <c r="G358" s="28">
        <f ca="1">IF($D358&gt;$D$8,"",INDIRECT(ADDRESS(ROW(Entrées!$C$37)+($D358-1)*24+G$11,COLUMN(Entrées!$C$37)+($C358-1),4,TRUE,"Entrées")))</f>
        <v>8767.5</v>
      </c>
      <c r="H358" s="28">
        <f ca="1">IF($D358&gt;$D$8,"",INDIRECT(ADDRESS(ROW(Entrées!$C$37)+($D358-1)*24+H$11,COLUMN(Entrées!$C$37)+($C358-1),4,TRUE,"Entrées")))</f>
        <v>8486.5</v>
      </c>
      <c r="I358" s="28">
        <f ca="1">IF($D358&gt;$D$8,"",INDIRECT(ADDRESS(ROW(Entrées!$C$37)+($D358-1)*24+I$11,COLUMN(Entrées!$C$37)+($C358-1),4,TRUE,"Entrées")))</f>
        <v>8325</v>
      </c>
      <c r="J358" s="28">
        <f ca="1">IF($D358&gt;$D$8,"",INDIRECT(ADDRESS(ROW(Entrées!$C$37)+($D358-1)*24+J$11,COLUMN(Entrées!$C$37)+($C358-1),4,TRUE,"Entrées")))</f>
        <v>8323.5</v>
      </c>
      <c r="K358" s="28">
        <f ca="1">IF($D358&gt;$D$8,"",INDIRECT(ADDRESS(ROW(Entrées!$C$37)+($D358-1)*24+K$11,COLUMN(Entrées!$C$37)+($C358-1),4,TRUE,"Entrées")))</f>
        <v>8463</v>
      </c>
      <c r="L358" s="28">
        <f ca="1">IF($D358&gt;$D$8,"",INDIRECT(ADDRESS(ROW(Entrées!$C$37)+($D358-1)*24+L$11,COLUMN(Entrées!$C$37)+($C358-1),4,TRUE,"Entrées")))</f>
        <v>8555.5</v>
      </c>
      <c r="M358" s="28">
        <f ca="1">IF($D358&gt;$D$8,"",INDIRECT(ADDRESS(ROW(Entrées!$C$37)+($D358-1)*24+M$11,COLUMN(Entrées!$C$37)+($C358-1),4,TRUE,"Entrées")))</f>
        <v>8952.5</v>
      </c>
      <c r="N358" s="28">
        <f ca="1">IF($D358&gt;$D$8,"",INDIRECT(ADDRESS(ROW(Entrées!$C$37)+($D358-1)*24+N$11,COLUMN(Entrées!$C$37)+($C358-1),4,TRUE,"Entrées")))</f>
        <v>9679</v>
      </c>
      <c r="O358" s="28">
        <f ca="1">IF($D358&gt;$D$8,"",INDIRECT(ADDRESS(ROW(Entrées!$C$37)+($D358-1)*24+O$11,COLUMN(Entrées!$C$37)+($C358-1),4,TRUE,"Entrées")))</f>
        <v>9957</v>
      </c>
      <c r="P358" s="28">
        <f ca="1">IF($D358&gt;$D$8,"",INDIRECT(ADDRESS(ROW(Entrées!$C$37)+($D358-1)*24+P$11,COLUMN(Entrées!$C$37)+($C358-1),4,TRUE,"Entrées")))</f>
        <v>9563</v>
      </c>
      <c r="Q358" s="28">
        <f ca="1">IF($D358&gt;$D$8,"",INDIRECT(ADDRESS(ROW(Entrées!$C$37)+($D358-1)*24+Q$11,COLUMN(Entrées!$C$37)+($C358-1),4,TRUE,"Entrées")))</f>
        <v>9578.5</v>
      </c>
      <c r="R358" s="28">
        <f ca="1">IF($D358&gt;$D$8,"",INDIRECT(ADDRESS(ROW(Entrées!$C$37)+($D358-1)*24+R$11,COLUMN(Entrées!$C$37)+($C358-1),4,TRUE,"Entrées")))</f>
        <v>8907</v>
      </c>
      <c r="S358" s="28">
        <f ca="1">IF($D358&gt;$D$8,"",INDIRECT(ADDRESS(ROW(Entrées!$C$37)+($D358-1)*24+S$11,COLUMN(Entrées!$C$37)+($C358-1),4,TRUE,"Entrées")))</f>
        <v>8210.5</v>
      </c>
      <c r="T358" s="28">
        <f ca="1">IF($D358&gt;$D$8,"",INDIRECT(ADDRESS(ROW(Entrées!$C$37)+($D358-1)*24+T$11,COLUMN(Entrées!$C$37)+($C358-1),4,TRUE,"Entrées")))</f>
        <v>8077</v>
      </c>
      <c r="U358" s="28">
        <f ca="1">IF($D358&gt;$D$8,"",INDIRECT(ADDRESS(ROW(Entrées!$C$37)+($D358-1)*24+U$11,COLUMN(Entrées!$C$37)+($C358-1),4,TRUE,"Entrées")))</f>
        <v>8134.5</v>
      </c>
      <c r="V358" s="28">
        <f ca="1">IF($D358&gt;$D$8,"",INDIRECT(ADDRESS(ROW(Entrées!$C$37)+($D358-1)*24+V$11,COLUMN(Entrées!$C$37)+($C358-1),4,TRUE,"Entrées")))</f>
        <v>8198.5</v>
      </c>
      <c r="W358" s="28">
        <f ca="1">IF($D358&gt;$D$8,"",INDIRECT(ADDRESS(ROW(Entrées!$C$37)+($D358-1)*24+W$11,COLUMN(Entrées!$C$37)+($C358-1),4,TRUE,"Entrées")))</f>
        <v>8702.5</v>
      </c>
      <c r="X358" s="28">
        <f ca="1">IF($D358&gt;$D$8,"",INDIRECT(ADDRESS(ROW(Entrées!$C$37)+($D358-1)*24+X$11,COLUMN(Entrées!$C$37)+($C358-1),4,TRUE,"Entrées")))</f>
        <v>9422.5</v>
      </c>
      <c r="Y358" s="28">
        <f ca="1">IF($D358&gt;$D$8,"",INDIRECT(ADDRESS(ROW(Entrées!$C$37)+($D358-1)*24+Y$11,COLUMN(Entrées!$C$37)+($C358-1),4,TRUE,"Entrées")))</f>
        <v>10389</v>
      </c>
      <c r="Z358" s="28">
        <f ca="1">IF($D358&gt;$D$8,"",INDIRECT(ADDRESS(ROW(Entrées!$C$37)+($D358-1)*24+Z$11,COLUMN(Entrées!$C$37)+($C358-1),4,TRUE,"Entrées")))</f>
        <v>11956.5</v>
      </c>
      <c r="AA358" s="28">
        <f ca="1">IF($D358&gt;$D$8,"",INDIRECT(ADDRESS(ROW(Entrées!$C$37)+($D358-1)*24+AA$11,COLUMN(Entrées!$C$37)+($C358-1),4,TRUE,"Entrées")))</f>
        <v>11305.5</v>
      </c>
      <c r="AB358" s="28">
        <f ca="1">IF($D358&gt;$D$8,"",INDIRECT(ADDRESS(ROW(Entrées!$C$37)+($D358-1)*24+AB$11,COLUMN(Entrées!$C$37)+($C358-1),4,TRUE,"Entrées")))</f>
        <v>11071</v>
      </c>
      <c r="AC358" s="11"/>
      <c r="AD358" s="40">
        <f t="shared" ca="1" si="420"/>
        <v>9347.3541666666661</v>
      </c>
      <c r="AE358" s="40">
        <f t="shared" ca="1" si="423"/>
        <v>11956.5</v>
      </c>
      <c r="AF358" s="40">
        <f t="shared" ca="1" si="424"/>
        <v>8077</v>
      </c>
      <c r="AG358" s="4"/>
      <c r="AH358" s="11">
        <f>Entrées!A385</f>
        <v>15</v>
      </c>
      <c r="AI358" s="13">
        <f>Entrées!B385</f>
        <v>12</v>
      </c>
      <c r="AJ358" s="31">
        <f t="shared" ca="1" si="393"/>
        <v>55625.834722222207</v>
      </c>
      <c r="AK358" s="31">
        <f t="shared" ca="1" si="369"/>
        <v>55155.277777777781</v>
      </c>
      <c r="AL358" s="31">
        <f t="shared" ca="1" si="370"/>
        <v>55132.569444444431</v>
      </c>
      <c r="AM358" s="31">
        <f t="shared" ca="1" si="371"/>
        <v>439.35972222222233</v>
      </c>
      <c r="AN358" s="31">
        <f t="shared" ca="1" si="372"/>
        <v>2143.2847222222222</v>
      </c>
      <c r="AO358" s="31">
        <f t="shared" ca="1" si="373"/>
        <v>1711.4715277777773</v>
      </c>
      <c r="AP358" s="31">
        <f t="shared" ca="1" si="374"/>
        <v>43686.806944444448</v>
      </c>
      <c r="AQ358" s="31">
        <f t="shared" ca="1" si="375"/>
        <v>2048.2006944444447</v>
      </c>
      <c r="AR358" s="31">
        <f t="shared" ca="1" si="376"/>
        <v>467.57708333333329</v>
      </c>
      <c r="AS358" s="31">
        <f t="shared" ca="1" si="377"/>
        <v>9872.0041666666693</v>
      </c>
      <c r="AT358" s="31">
        <f t="shared" ca="1" si="378"/>
        <v>-752.91041666666672</v>
      </c>
      <c r="AU358" s="31">
        <f t="shared" ca="1" si="379"/>
        <v>580.30277777777769</v>
      </c>
      <c r="AV358" s="31">
        <f t="shared" ca="1" si="380"/>
        <v>-4570.3041666666659</v>
      </c>
      <c r="AW358" s="31">
        <f t="shared" ca="1" si="381"/>
        <v>53.39583333333335</v>
      </c>
      <c r="AX358" s="31">
        <f t="shared" ca="1" si="382"/>
        <v>1401.9361111111111</v>
      </c>
      <c r="AY358" s="31">
        <f t="shared" ca="1" si="383"/>
        <v>-1132.0805555555555</v>
      </c>
      <c r="AZ358" s="31">
        <f t="shared" ca="1" si="384"/>
        <v>-2177.1819444444441</v>
      </c>
      <c r="BA358" s="31">
        <f t="shared" ca="1" si="385"/>
        <v>644.8125</v>
      </c>
      <c r="BB358" s="31">
        <f t="shared" ca="1" si="386"/>
        <v>-1410.101388888889</v>
      </c>
      <c r="BC358" s="31">
        <f t="shared" ca="1" si="387"/>
        <v>-1800.2902777777781</v>
      </c>
      <c r="BF358" s="11">
        <f t="shared" si="388"/>
        <v>15</v>
      </c>
      <c r="BG358" s="11">
        <f t="shared" si="421"/>
        <v>12</v>
      </c>
      <c r="BH358" s="32">
        <f>IF($BF358&gt;$Y$7,"",IF(AND($BF358=$Y$7,$BG358=23),"",Entrées!C386-Entrées!C385))</f>
        <v>-573.5</v>
      </c>
      <c r="BI358" s="32">
        <f>IF($BF358&gt;$Y$7,"",IF(AND($BF358=$Y$7,$BG358=23),"",Entrées!D386-Entrées!D385))</f>
        <v>-512.5</v>
      </c>
      <c r="BJ358" s="32">
        <f>IF($BF358&gt;$Y$7,"",IF(AND($BF358=$Y$7,$BG358=23),"",Entrées!E386-Entrées!E385))</f>
        <v>-812.5</v>
      </c>
      <c r="BK358" s="32">
        <f>IF($BF358&gt;$Y$7,"",IF(AND($BF358=$Y$7,$BG358=23),"",Entrées!F386-Entrées!F385))</f>
        <v>-17.5</v>
      </c>
      <c r="BL358" s="32">
        <f>IF($BF358&gt;$Y$7,"",IF(AND($BF358=$Y$7,$BG358=23),"",Entrées!G386-Entrées!G385))</f>
        <v>15.5</v>
      </c>
      <c r="BM358" s="32">
        <f>IF($BF358&gt;$Y$7,"",IF(AND($BF358=$Y$7,$BG358=23),"",Entrées!H386-Entrées!H385))</f>
        <v>-578</v>
      </c>
      <c r="BN358" s="32">
        <f>IF($BF358&gt;$Y$7,"",IF(AND($BF358=$Y$7,$BG358=23),"",Entrées!I386-Entrées!I385))</f>
        <v>180.5</v>
      </c>
      <c r="BO358" s="32">
        <f>IF($BF358&gt;$Y$7,"",IF(AND($BF358=$Y$7,$BG358=23),"",Entrées!J386-Entrées!J385))</f>
        <v>-37.5</v>
      </c>
      <c r="BP358" s="32">
        <f>IF($BF358&gt;$Y$7,"",IF(AND($BF358=$Y$7,$BG358=23),"",Entrées!K386-Entrées!K385))</f>
        <v>128</v>
      </c>
      <c r="BQ358" s="32">
        <f>IF($BF358&gt;$Y$7,"",IF(AND($BF358=$Y$7,$BG358=23),"",Entrées!L386-Entrées!L385))</f>
        <v>-27</v>
      </c>
      <c r="BR358" s="32">
        <f>IF($BF358&gt;$Y$7,"",IF(AND($BF358=$Y$7,$BG358=23),"",Entrées!M386-Entrées!M385))</f>
        <v>16.5</v>
      </c>
      <c r="BS358" s="32">
        <f>IF($BF358&gt;$Y$7,"",IF(AND($BF358=$Y$7,$BG358=23),"",Entrées!N386-Entrées!N385))</f>
        <v>7</v>
      </c>
      <c r="BT358" s="32">
        <f>IF($BF358&gt;$Y$7,"",IF(AND($BF358=$Y$7,$BG358=23),"",Entrées!O386-Entrées!O385))</f>
        <v>-261</v>
      </c>
      <c r="BU358" s="32">
        <f>IF($BF358&gt;$Y$7,"",IF(AND($BF358=$Y$7,$BG358=23),"",Entrées!P386-Entrées!P385))</f>
        <v>-3</v>
      </c>
      <c r="BV358" s="32">
        <f>IF($BF358&gt;$Y$7,"",IF(AND($BF358=$Y$7,$BG358=23),"",Entrées!Q386-Entrées!Q385))</f>
        <v>-30</v>
      </c>
      <c r="BW358" s="32">
        <f>IF($BF358&gt;$Y$7,"",IF(AND($BF358=$Y$7,$BG358=23),"",Entrées!R386-Entrées!R385))</f>
        <v>0</v>
      </c>
      <c r="BX358" s="32">
        <f>IF($BF358&gt;$Y$7,"",IF(AND($BF358=$Y$7,$BG358=23),"",Entrées!S386-Entrées!S385))</f>
        <v>-25</v>
      </c>
      <c r="BY358" s="32">
        <f>IF($BF358&gt;$Y$7,"",IF(AND($BF358=$Y$7,$BG358=23),"",Entrées!T386-Entrées!T385))</f>
        <v>-92</v>
      </c>
      <c r="BZ358" s="32">
        <f>IF($BF358&gt;$Y$7,"",IF(AND($BF358=$Y$7,$BG358=23),"",Entrées!U386-Entrées!U385))</f>
        <v>-212</v>
      </c>
      <c r="CA358" s="32">
        <f>IF($BF358&gt;$Y$7,"",IF(AND($BF358=$Y$7,$BG358=23),"",Entrées!V386-Entrées!V385))</f>
        <v>-255</v>
      </c>
      <c r="CD358" s="33">
        <f>IF($BF358&lt;=$Y$7,Entrées!J385/CD$2,"")</f>
        <v>6.7171052631578951E-2</v>
      </c>
      <c r="CE358" s="33">
        <f>IF($BF358&lt;=$Y$7,Entrées!K385/CE$2,"")</f>
        <v>0.39380952380952383</v>
      </c>
      <c r="CF358" s="11">
        <f t="shared" si="389"/>
        <v>7600</v>
      </c>
      <c r="CG358" s="11">
        <f t="shared" si="390"/>
        <v>4200</v>
      </c>
      <c r="CH358" s="52">
        <f t="shared" si="391"/>
        <v>0.26950009137426939</v>
      </c>
      <c r="CI358" s="52">
        <f t="shared" si="392"/>
        <v>0.11132787698412699</v>
      </c>
    </row>
    <row r="359" spans="1:93">
      <c r="C359" s="11">
        <f t="shared" si="425"/>
        <v>10</v>
      </c>
      <c r="D359" s="27">
        <f t="shared" si="422"/>
        <v>15</v>
      </c>
      <c r="E359" s="28">
        <f ca="1">IF($D359&gt;$D$8,"",INDIRECT(ADDRESS(ROW(Entrées!$C$37)+($D359-1)*24+E$11,COLUMN(Entrées!$C$37)+($C359-1),4,TRUE,"Entrées")))</f>
        <v>9691</v>
      </c>
      <c r="F359" s="28">
        <f ca="1">IF($D359&gt;$D$8,"",INDIRECT(ADDRESS(ROW(Entrées!$C$37)+($D359-1)*24+F$11,COLUMN(Entrées!$C$37)+($C359-1),4,TRUE,"Entrées")))</f>
        <v>8756.5</v>
      </c>
      <c r="G359" s="28">
        <f ca="1">IF($D359&gt;$D$8,"",INDIRECT(ADDRESS(ROW(Entrées!$C$37)+($D359-1)*24+G$11,COLUMN(Entrées!$C$37)+($C359-1),4,TRUE,"Entrées")))</f>
        <v>8563.5</v>
      </c>
      <c r="H359" s="28">
        <f ca="1">IF($D359&gt;$D$8,"",INDIRECT(ADDRESS(ROW(Entrées!$C$37)+($D359-1)*24+H$11,COLUMN(Entrées!$C$37)+($C359-1),4,TRUE,"Entrées")))</f>
        <v>8385</v>
      </c>
      <c r="I359" s="28">
        <f ca="1">IF($D359&gt;$D$8,"",INDIRECT(ADDRESS(ROW(Entrées!$C$37)+($D359-1)*24+I$11,COLUMN(Entrées!$C$37)+($C359-1),4,TRUE,"Entrées")))</f>
        <v>8289.5</v>
      </c>
      <c r="J359" s="28">
        <f ca="1">IF($D359&gt;$D$8,"",INDIRECT(ADDRESS(ROW(Entrées!$C$37)+($D359-1)*24+J$11,COLUMN(Entrées!$C$37)+($C359-1),4,TRUE,"Entrées")))</f>
        <v>8479.5</v>
      </c>
      <c r="K359" s="28">
        <f ca="1">IF($D359&gt;$D$8,"",INDIRECT(ADDRESS(ROW(Entrées!$C$37)+($D359-1)*24+K$11,COLUMN(Entrées!$C$37)+($C359-1),4,TRUE,"Entrées")))</f>
        <v>9045.5</v>
      </c>
      <c r="L359" s="28">
        <f ca="1">IF($D359&gt;$D$8,"",INDIRECT(ADDRESS(ROW(Entrées!$C$37)+($D359-1)*24+L$11,COLUMN(Entrées!$C$37)+($C359-1),4,TRUE,"Entrées")))</f>
        <v>9632.5</v>
      </c>
      <c r="M359" s="28">
        <f ca="1">IF($D359&gt;$D$8,"",INDIRECT(ADDRESS(ROW(Entrées!$C$37)+($D359-1)*24+M$11,COLUMN(Entrées!$C$37)+($C359-1),4,TRUE,"Entrées")))</f>
        <v>10392.5</v>
      </c>
      <c r="N359" s="28">
        <f ca="1">IF($D359&gt;$D$8,"",INDIRECT(ADDRESS(ROW(Entrées!$C$37)+($D359-1)*24+N$11,COLUMN(Entrées!$C$37)+($C359-1),4,TRUE,"Entrées")))</f>
        <v>11797</v>
      </c>
      <c r="O359" s="28">
        <f ca="1">IF($D359&gt;$D$8,"",INDIRECT(ADDRESS(ROW(Entrées!$C$37)+($D359-1)*24+O$11,COLUMN(Entrées!$C$37)+($C359-1),4,TRUE,"Entrées")))</f>
        <v>11762</v>
      </c>
      <c r="P359" s="28">
        <f ca="1">IF($D359&gt;$D$8,"",INDIRECT(ADDRESS(ROW(Entrées!$C$37)+($D359-1)*24+P$11,COLUMN(Entrées!$C$37)+($C359-1),4,TRUE,"Entrées")))</f>
        <v>11544</v>
      </c>
      <c r="Q359" s="28">
        <f ca="1">IF($D359&gt;$D$8,"",INDIRECT(ADDRESS(ROW(Entrées!$C$37)+($D359-1)*24+Q$11,COLUMN(Entrées!$C$37)+($C359-1),4,TRUE,"Entrées")))</f>
        <v>11190.5</v>
      </c>
      <c r="R359" s="28">
        <f ca="1">IF($D359&gt;$D$8,"",INDIRECT(ADDRESS(ROW(Entrées!$C$37)+($D359-1)*24+R$11,COLUMN(Entrées!$C$37)+($C359-1),4,TRUE,"Entrées")))</f>
        <v>11163.5</v>
      </c>
      <c r="S359" s="28">
        <f ca="1">IF($D359&gt;$D$8,"",INDIRECT(ADDRESS(ROW(Entrées!$C$37)+($D359-1)*24+S$11,COLUMN(Entrées!$C$37)+($C359-1),4,TRUE,"Entrées")))</f>
        <v>10706.5</v>
      </c>
      <c r="T359" s="28">
        <f ca="1">IF($D359&gt;$D$8,"",INDIRECT(ADDRESS(ROW(Entrées!$C$37)+($D359-1)*24+T$11,COLUMN(Entrées!$C$37)+($C359-1),4,TRUE,"Entrées")))</f>
        <v>9837</v>
      </c>
      <c r="U359" s="28">
        <f ca="1">IF($D359&gt;$D$8,"",INDIRECT(ADDRESS(ROW(Entrées!$C$37)+($D359-1)*24+U$11,COLUMN(Entrées!$C$37)+($C359-1),4,TRUE,"Entrées")))</f>
        <v>9214.5</v>
      </c>
      <c r="V359" s="28">
        <f ca="1">IF($D359&gt;$D$8,"",INDIRECT(ADDRESS(ROW(Entrées!$C$37)+($D359-1)*24+V$11,COLUMN(Entrées!$C$37)+($C359-1),4,TRUE,"Entrées")))</f>
        <v>9484.5</v>
      </c>
      <c r="W359" s="28">
        <f ca="1">IF($D359&gt;$D$8,"",INDIRECT(ADDRESS(ROW(Entrées!$C$37)+($D359-1)*24+W$11,COLUMN(Entrées!$C$37)+($C359-1),4,TRUE,"Entrées")))</f>
        <v>9919.5</v>
      </c>
      <c r="X359" s="28">
        <f ca="1">IF($D359&gt;$D$8,"",INDIRECT(ADDRESS(ROW(Entrées!$C$37)+($D359-1)*24+X$11,COLUMN(Entrées!$C$37)+($C359-1),4,TRUE,"Entrées")))</f>
        <v>12235.5</v>
      </c>
      <c r="Y359" s="28">
        <f ca="1">IF($D359&gt;$D$8,"",INDIRECT(ADDRESS(ROW(Entrées!$C$37)+($D359-1)*24+Y$11,COLUMN(Entrées!$C$37)+($C359-1),4,TRUE,"Entrées")))</f>
        <v>11907</v>
      </c>
      <c r="Z359" s="28">
        <f ca="1">IF($D359&gt;$D$8,"",INDIRECT(ADDRESS(ROW(Entrées!$C$37)+($D359-1)*24+Z$11,COLUMN(Entrées!$C$37)+($C359-1),4,TRUE,"Entrées")))</f>
        <v>11626</v>
      </c>
      <c r="AA359" s="28">
        <f ca="1">IF($D359&gt;$D$8,"",INDIRECT(ADDRESS(ROW(Entrées!$C$37)+($D359-1)*24+AA$11,COLUMN(Entrées!$C$37)+($C359-1),4,TRUE,"Entrées")))</f>
        <v>10524.5</v>
      </c>
      <c r="AB359" s="28">
        <f ca="1">IF($D359&gt;$D$8,"",INDIRECT(ADDRESS(ROW(Entrées!$C$37)+($D359-1)*24+AB$11,COLUMN(Entrées!$C$37)+($C359-1),4,TRUE,"Entrées")))</f>
        <v>10696.5</v>
      </c>
      <c r="AC359" s="11"/>
      <c r="AD359" s="40">
        <f t="shared" ca="1" si="420"/>
        <v>10201.833333333334</v>
      </c>
      <c r="AE359" s="40">
        <f t="shared" ca="1" si="423"/>
        <v>12235.5</v>
      </c>
      <c r="AF359" s="40">
        <f t="shared" ca="1" si="424"/>
        <v>8289.5</v>
      </c>
      <c r="AG359" s="4"/>
      <c r="AH359" s="11">
        <f>Entrées!A386</f>
        <v>15</v>
      </c>
      <c r="AI359" s="13">
        <f>Entrées!B386</f>
        <v>13</v>
      </c>
      <c r="AJ359" s="31">
        <f t="shared" ca="1" si="393"/>
        <v>55625.834722222207</v>
      </c>
      <c r="AK359" s="31">
        <f t="shared" ca="1" si="369"/>
        <v>55155.277777777781</v>
      </c>
      <c r="AL359" s="31">
        <f t="shared" ca="1" si="370"/>
        <v>55132.569444444431</v>
      </c>
      <c r="AM359" s="31">
        <f t="shared" ca="1" si="371"/>
        <v>439.35972222222233</v>
      </c>
      <c r="AN359" s="31">
        <f t="shared" ca="1" si="372"/>
        <v>2143.2847222222222</v>
      </c>
      <c r="AO359" s="31">
        <f t="shared" ca="1" si="373"/>
        <v>1711.4715277777773</v>
      </c>
      <c r="AP359" s="31">
        <f t="shared" ca="1" si="374"/>
        <v>43686.806944444448</v>
      </c>
      <c r="AQ359" s="31">
        <f t="shared" ca="1" si="375"/>
        <v>2048.2006944444447</v>
      </c>
      <c r="AR359" s="31">
        <f t="shared" ca="1" si="376"/>
        <v>467.57708333333329</v>
      </c>
      <c r="AS359" s="31">
        <f t="shared" ca="1" si="377"/>
        <v>9872.0041666666693</v>
      </c>
      <c r="AT359" s="31">
        <f t="shared" ca="1" si="378"/>
        <v>-752.91041666666672</v>
      </c>
      <c r="AU359" s="31">
        <f t="shared" ca="1" si="379"/>
        <v>580.30277777777769</v>
      </c>
      <c r="AV359" s="31">
        <f t="shared" ca="1" si="380"/>
        <v>-4570.3041666666659</v>
      </c>
      <c r="AW359" s="31">
        <f t="shared" ca="1" si="381"/>
        <v>53.39583333333335</v>
      </c>
      <c r="AX359" s="31">
        <f t="shared" ca="1" si="382"/>
        <v>1401.9361111111111</v>
      </c>
      <c r="AY359" s="31">
        <f t="shared" ca="1" si="383"/>
        <v>-1132.0805555555555</v>
      </c>
      <c r="AZ359" s="31">
        <f t="shared" ca="1" si="384"/>
        <v>-2177.1819444444441</v>
      </c>
      <c r="BA359" s="31">
        <f t="shared" ca="1" si="385"/>
        <v>644.8125</v>
      </c>
      <c r="BB359" s="31">
        <f t="shared" ca="1" si="386"/>
        <v>-1410.101388888889</v>
      </c>
      <c r="BC359" s="31">
        <f t="shared" ca="1" si="387"/>
        <v>-1800.2902777777781</v>
      </c>
      <c r="BD359" s="11"/>
      <c r="BE359" s="11"/>
      <c r="BF359" s="11">
        <f t="shared" si="388"/>
        <v>15</v>
      </c>
      <c r="BG359" s="11">
        <f t="shared" si="421"/>
        <v>13</v>
      </c>
      <c r="BH359" s="32">
        <f>IF($BF359&gt;$Y$7,"",IF(AND($BF359=$Y$7,$BG359=23),"",Entrées!C387-Entrées!C386))</f>
        <v>-1004</v>
      </c>
      <c r="BI359" s="32">
        <f>IF($BF359&gt;$Y$7,"",IF(AND($BF359=$Y$7,$BG359=23),"",Entrées!D387-Entrées!D386))</f>
        <v>-1562.5</v>
      </c>
      <c r="BJ359" s="32">
        <f>IF($BF359&gt;$Y$7,"",IF(AND($BF359=$Y$7,$BG359=23),"",Entrées!E387-Entrées!E386))</f>
        <v>-1600</v>
      </c>
      <c r="BK359" s="32">
        <f>IF($BF359&gt;$Y$7,"",IF(AND($BF359=$Y$7,$BG359=23),"",Entrées!F387-Entrées!F386))</f>
        <v>-281.5</v>
      </c>
      <c r="BL359" s="32">
        <f>IF($BF359&gt;$Y$7,"",IF(AND($BF359=$Y$7,$BG359=23),"",Entrées!G387-Entrées!G386))</f>
        <v>-42.5</v>
      </c>
      <c r="BM359" s="32">
        <f>IF($BF359&gt;$Y$7,"",IF(AND($BF359=$Y$7,$BG359=23),"",Entrées!H387-Entrées!H386))</f>
        <v>172.5</v>
      </c>
      <c r="BN359" s="32">
        <f>IF($BF359&gt;$Y$7,"",IF(AND($BF359=$Y$7,$BG359=23),"",Entrées!I387-Entrées!I386))</f>
        <v>-35</v>
      </c>
      <c r="BO359" s="32">
        <f>IF($BF359&gt;$Y$7,"",IF(AND($BF359=$Y$7,$BG359=23),"",Entrées!J387-Entrées!J386))</f>
        <v>-28.5</v>
      </c>
      <c r="BP359" s="32">
        <f>IF($BF359&gt;$Y$7,"",IF(AND($BF359=$Y$7,$BG359=23),"",Entrées!K387-Entrées!K386))</f>
        <v>-6</v>
      </c>
      <c r="BQ359" s="32">
        <f>IF($BF359&gt;$Y$7,"",IF(AND($BF359=$Y$7,$BG359=23),"",Entrées!L387-Entrées!L386))</f>
        <v>-457</v>
      </c>
      <c r="BR359" s="32">
        <f>IF($BF359&gt;$Y$7,"",IF(AND($BF359=$Y$7,$BG359=23),"",Entrées!M387-Entrées!M386))</f>
        <v>12</v>
      </c>
      <c r="BS359" s="32">
        <f>IF($BF359&gt;$Y$7,"",IF(AND($BF359=$Y$7,$BG359=23),"",Entrées!N387-Entrées!N386))</f>
        <v>-2.5</v>
      </c>
      <c r="BT359" s="32">
        <f>IF($BF359&gt;$Y$7,"",IF(AND($BF359=$Y$7,$BG359=23),"",Entrées!O387-Entrées!O386))</f>
        <v>-335.5</v>
      </c>
      <c r="BU359" s="32">
        <f>IF($BF359&gt;$Y$7,"",IF(AND($BF359=$Y$7,$BG359=23),"",Entrées!P387-Entrées!P386))</f>
        <v>-3</v>
      </c>
      <c r="BV359" s="32">
        <f>IF($BF359&gt;$Y$7,"",IF(AND($BF359=$Y$7,$BG359=23),"",Entrées!Q387-Entrées!Q386))</f>
        <v>30</v>
      </c>
      <c r="BW359" s="32">
        <f>IF($BF359&gt;$Y$7,"",IF(AND($BF359=$Y$7,$BG359=23),"",Entrées!R387-Entrées!R386))</f>
        <v>0</v>
      </c>
      <c r="BX359" s="32">
        <f>IF($BF359&gt;$Y$7,"",IF(AND($BF359=$Y$7,$BG359=23),"",Entrées!S387-Entrées!S386))</f>
        <v>0</v>
      </c>
      <c r="BY359" s="32">
        <f>IF($BF359&gt;$Y$7,"",IF(AND($BF359=$Y$7,$BG359=23),"",Entrées!T387-Entrées!T386))</f>
        <v>118</v>
      </c>
      <c r="BZ359" s="32">
        <f>IF($BF359&gt;$Y$7,"",IF(AND($BF359=$Y$7,$BG359=23),"",Entrées!U387-Entrées!U386))</f>
        <v>86</v>
      </c>
      <c r="CA359" s="32">
        <f>IF($BF359&gt;$Y$7,"",IF(AND($BF359=$Y$7,$BG359=23),"",Entrées!V387-Entrées!V386))</f>
        <v>-332</v>
      </c>
      <c r="CB359" s="11"/>
      <c r="CD359" s="33">
        <f>IF($BF359&lt;=$Y$7,Entrées!J386/CD$2,"")</f>
        <v>6.223684210526316E-2</v>
      </c>
      <c r="CE359" s="33">
        <f>IF($BF359&lt;=$Y$7,Entrées!K386/CE$2,"")</f>
        <v>0.42428571428571427</v>
      </c>
      <c r="CF359" s="11">
        <f t="shared" si="389"/>
        <v>7600</v>
      </c>
      <c r="CG359" s="11">
        <f t="shared" si="390"/>
        <v>4200</v>
      </c>
      <c r="CH359" s="52">
        <f t="shared" si="391"/>
        <v>0.26950009137426939</v>
      </c>
      <c r="CI359" s="52">
        <f t="shared" si="392"/>
        <v>0.11132787698412699</v>
      </c>
      <c r="CK359" s="11"/>
      <c r="CL359" s="11"/>
      <c r="CM359" s="11"/>
      <c r="CN359" s="11"/>
      <c r="CO359" s="11"/>
    </row>
    <row r="360" spans="1:93">
      <c r="C360" s="11">
        <f t="shared" si="425"/>
        <v>10</v>
      </c>
      <c r="D360" s="27">
        <f t="shared" si="422"/>
        <v>16</v>
      </c>
      <c r="E360" s="28">
        <f ca="1">IF($D360&gt;$D$8,"",INDIRECT(ADDRESS(ROW(Entrées!$C$37)+($D360-1)*24+E$11,COLUMN(Entrées!$C$37)+($C360-1),4,TRUE,"Entrées")))</f>
        <v>9857.5</v>
      </c>
      <c r="F360" s="28">
        <f ca="1">IF($D360&gt;$D$8,"",INDIRECT(ADDRESS(ROW(Entrées!$C$37)+($D360-1)*24+F$11,COLUMN(Entrées!$C$37)+($C360-1),4,TRUE,"Entrées")))</f>
        <v>9020.5</v>
      </c>
      <c r="G360" s="28">
        <f ca="1">IF($D360&gt;$D$8,"",INDIRECT(ADDRESS(ROW(Entrées!$C$37)+($D360-1)*24+G$11,COLUMN(Entrées!$C$37)+($C360-1),4,TRUE,"Entrées")))</f>
        <v>8894.5</v>
      </c>
      <c r="H360" s="28">
        <f ca="1">IF($D360&gt;$D$8,"",INDIRECT(ADDRESS(ROW(Entrées!$C$37)+($D360-1)*24+H$11,COLUMN(Entrées!$C$37)+($C360-1),4,TRUE,"Entrées")))</f>
        <v>8723.5</v>
      </c>
      <c r="I360" s="28">
        <f ca="1">IF($D360&gt;$D$8,"",INDIRECT(ADDRESS(ROW(Entrées!$C$37)+($D360-1)*24+I$11,COLUMN(Entrées!$C$37)+($C360-1),4,TRUE,"Entrées")))</f>
        <v>8786</v>
      </c>
      <c r="J360" s="28">
        <f ca="1">IF($D360&gt;$D$8,"",INDIRECT(ADDRESS(ROW(Entrées!$C$37)+($D360-1)*24+J$11,COLUMN(Entrées!$C$37)+($C360-1),4,TRUE,"Entrées")))</f>
        <v>8839.5</v>
      </c>
      <c r="K360" s="28">
        <f ca="1">IF($D360&gt;$D$8,"",INDIRECT(ADDRESS(ROW(Entrées!$C$37)+($D360-1)*24+K$11,COLUMN(Entrées!$C$37)+($C360-1),4,TRUE,"Entrées")))</f>
        <v>8980</v>
      </c>
      <c r="L360" s="28">
        <f ca="1">IF($D360&gt;$D$8,"",INDIRECT(ADDRESS(ROW(Entrées!$C$37)+($D360-1)*24+L$11,COLUMN(Entrées!$C$37)+($C360-1),4,TRUE,"Entrées")))</f>
        <v>9479.5</v>
      </c>
      <c r="M360" s="28">
        <f ca="1">IF($D360&gt;$D$8,"",INDIRECT(ADDRESS(ROW(Entrées!$C$37)+($D360-1)*24+M$11,COLUMN(Entrées!$C$37)+($C360-1),4,TRUE,"Entrées")))</f>
        <v>10407</v>
      </c>
      <c r="N360" s="28">
        <f ca="1">IF($D360&gt;$D$8,"",INDIRECT(ADDRESS(ROW(Entrées!$C$37)+($D360-1)*24+N$11,COLUMN(Entrées!$C$37)+($C360-1),4,TRUE,"Entrées")))</f>
        <v>10995</v>
      </c>
      <c r="O360" s="28">
        <f ca="1">IF($D360&gt;$D$8,"",INDIRECT(ADDRESS(ROW(Entrées!$C$37)+($D360-1)*24+O$11,COLUMN(Entrées!$C$37)+($C360-1),4,TRUE,"Entrées")))</f>
        <v>10751</v>
      </c>
      <c r="P360" s="28">
        <f ca="1">IF($D360&gt;$D$8,"",INDIRECT(ADDRESS(ROW(Entrées!$C$37)+($D360-1)*24+P$11,COLUMN(Entrées!$C$37)+($C360-1),4,TRUE,"Entrées")))</f>
        <v>10340</v>
      </c>
      <c r="Q360" s="28">
        <f ca="1">IF($D360&gt;$D$8,"",INDIRECT(ADDRESS(ROW(Entrées!$C$37)+($D360-1)*24+Q$11,COLUMN(Entrées!$C$37)+($C360-1),4,TRUE,"Entrées")))</f>
        <v>9984.5</v>
      </c>
      <c r="R360" s="28">
        <f ca="1">IF($D360&gt;$D$8,"",INDIRECT(ADDRESS(ROW(Entrées!$C$37)+($D360-1)*24+R$11,COLUMN(Entrées!$C$37)+($C360-1),4,TRUE,"Entrées")))</f>
        <v>9964.5</v>
      </c>
      <c r="S360" s="28">
        <f ca="1">IF($D360&gt;$D$8,"",INDIRECT(ADDRESS(ROW(Entrées!$C$37)+($D360-1)*24+S$11,COLUMN(Entrées!$C$37)+($C360-1),4,TRUE,"Entrées")))</f>
        <v>9250</v>
      </c>
      <c r="T360" s="28">
        <f ca="1">IF($D360&gt;$D$8,"",INDIRECT(ADDRESS(ROW(Entrées!$C$37)+($D360-1)*24+T$11,COLUMN(Entrées!$C$37)+($C360-1),4,TRUE,"Entrées")))</f>
        <v>9120</v>
      </c>
      <c r="U360" s="28">
        <f ca="1">IF($D360&gt;$D$8,"",INDIRECT(ADDRESS(ROW(Entrées!$C$37)+($D360-1)*24+U$11,COLUMN(Entrées!$C$37)+($C360-1),4,TRUE,"Entrées")))</f>
        <v>9090</v>
      </c>
      <c r="V360" s="28">
        <f ca="1">IF($D360&gt;$D$8,"",INDIRECT(ADDRESS(ROW(Entrées!$C$37)+($D360-1)*24+V$11,COLUMN(Entrées!$C$37)+($C360-1),4,TRUE,"Entrées")))</f>
        <v>8934</v>
      </c>
      <c r="W360" s="28">
        <f ca="1">IF($D360&gt;$D$8,"",INDIRECT(ADDRESS(ROW(Entrées!$C$37)+($D360-1)*24+W$11,COLUMN(Entrées!$C$37)+($C360-1),4,TRUE,"Entrées")))</f>
        <v>9334.5</v>
      </c>
      <c r="X360" s="28">
        <f ca="1">IF($D360&gt;$D$8,"",INDIRECT(ADDRESS(ROW(Entrées!$C$37)+($D360-1)*24+X$11,COLUMN(Entrées!$C$37)+($C360-1),4,TRUE,"Entrées")))</f>
        <v>10626</v>
      </c>
      <c r="Y360" s="28">
        <f ca="1">IF($D360&gt;$D$8,"",INDIRECT(ADDRESS(ROW(Entrées!$C$37)+($D360-1)*24+Y$11,COLUMN(Entrées!$C$37)+($C360-1),4,TRUE,"Entrées")))</f>
        <v>10592.5</v>
      </c>
      <c r="Z360" s="28">
        <f ca="1">IF($D360&gt;$D$8,"",INDIRECT(ADDRESS(ROW(Entrées!$C$37)+($D360-1)*24+Z$11,COLUMN(Entrées!$C$37)+($C360-1),4,TRUE,"Entrées")))</f>
        <v>10785.5</v>
      </c>
      <c r="AA360" s="28">
        <f ca="1">IF($D360&gt;$D$8,"",INDIRECT(ADDRESS(ROW(Entrées!$C$37)+($D360-1)*24+AA$11,COLUMN(Entrées!$C$37)+($C360-1),4,TRUE,"Entrées")))</f>
        <v>9866</v>
      </c>
      <c r="AB360" s="28">
        <f ca="1">IF($D360&gt;$D$8,"",INDIRECT(ADDRESS(ROW(Entrées!$C$37)+($D360-1)*24+AB$11,COLUMN(Entrées!$C$37)+($C360-1),4,TRUE,"Entrées")))</f>
        <v>10446</v>
      </c>
      <c r="AC360" s="11"/>
      <c r="AD360" s="40">
        <f t="shared" ca="1" si="420"/>
        <v>9711.1458333333339</v>
      </c>
      <c r="AE360" s="40">
        <f t="shared" ca="1" si="423"/>
        <v>10995</v>
      </c>
      <c r="AF360" s="40">
        <f t="shared" ca="1" si="424"/>
        <v>8723.5</v>
      </c>
      <c r="AG360" s="4"/>
      <c r="AH360" s="11">
        <f>Entrées!A387</f>
        <v>15</v>
      </c>
      <c r="AI360" s="13">
        <f>Entrées!B387</f>
        <v>14</v>
      </c>
      <c r="AJ360" s="31">
        <f t="shared" ca="1" si="393"/>
        <v>55625.834722222207</v>
      </c>
      <c r="AK360" s="31">
        <f t="shared" ca="1" si="369"/>
        <v>55155.277777777781</v>
      </c>
      <c r="AL360" s="31">
        <f t="shared" ca="1" si="370"/>
        <v>55132.569444444431</v>
      </c>
      <c r="AM360" s="31">
        <f t="shared" ca="1" si="371"/>
        <v>439.35972222222233</v>
      </c>
      <c r="AN360" s="31">
        <f t="shared" ca="1" si="372"/>
        <v>2143.2847222222222</v>
      </c>
      <c r="AO360" s="31">
        <f t="shared" ca="1" si="373"/>
        <v>1711.4715277777773</v>
      </c>
      <c r="AP360" s="31">
        <f t="shared" ca="1" si="374"/>
        <v>43686.806944444448</v>
      </c>
      <c r="AQ360" s="31">
        <f t="shared" ca="1" si="375"/>
        <v>2048.2006944444447</v>
      </c>
      <c r="AR360" s="31">
        <f t="shared" ca="1" si="376"/>
        <v>467.57708333333329</v>
      </c>
      <c r="AS360" s="31">
        <f t="shared" ca="1" si="377"/>
        <v>9872.0041666666693</v>
      </c>
      <c r="AT360" s="31">
        <f t="shared" ca="1" si="378"/>
        <v>-752.91041666666672</v>
      </c>
      <c r="AU360" s="31">
        <f t="shared" ca="1" si="379"/>
        <v>580.30277777777769</v>
      </c>
      <c r="AV360" s="31">
        <f t="shared" ca="1" si="380"/>
        <v>-4570.3041666666659</v>
      </c>
      <c r="AW360" s="31">
        <f t="shared" ca="1" si="381"/>
        <v>53.39583333333335</v>
      </c>
      <c r="AX360" s="31">
        <f t="shared" ca="1" si="382"/>
        <v>1401.9361111111111</v>
      </c>
      <c r="AY360" s="31">
        <f t="shared" ca="1" si="383"/>
        <v>-1132.0805555555555</v>
      </c>
      <c r="AZ360" s="31">
        <f t="shared" ca="1" si="384"/>
        <v>-2177.1819444444441</v>
      </c>
      <c r="BA360" s="31">
        <f t="shared" ca="1" si="385"/>
        <v>644.8125</v>
      </c>
      <c r="BB360" s="31">
        <f t="shared" ca="1" si="386"/>
        <v>-1410.101388888889</v>
      </c>
      <c r="BC360" s="31">
        <f t="shared" ca="1" si="387"/>
        <v>-1800.2902777777781</v>
      </c>
      <c r="BD360" s="11"/>
      <c r="BE360" s="11"/>
      <c r="BF360" s="11">
        <f t="shared" si="388"/>
        <v>15</v>
      </c>
      <c r="BG360" s="11">
        <f t="shared" si="421"/>
        <v>14</v>
      </c>
      <c r="BH360" s="32">
        <f>IF($BF360&gt;$Y$7,"",IF(AND($BF360=$Y$7,$BG360=23),"",Entrées!C388-Entrées!C387))</f>
        <v>-2034</v>
      </c>
      <c r="BI360" s="32">
        <f>IF($BF360&gt;$Y$7,"",IF(AND($BF360=$Y$7,$BG360=23),"",Entrées!D388-Entrées!D387))</f>
        <v>-2762.5</v>
      </c>
      <c r="BJ360" s="32">
        <f>IF($BF360&gt;$Y$7,"",IF(AND($BF360=$Y$7,$BG360=23),"",Entrées!E388-Entrées!E387))</f>
        <v>-2462.5</v>
      </c>
      <c r="BK360" s="32">
        <f>IF($BF360&gt;$Y$7,"",IF(AND($BF360=$Y$7,$BG360=23),"",Entrées!F388-Entrées!F387))</f>
        <v>-155</v>
      </c>
      <c r="BL360" s="32">
        <f>IF($BF360&gt;$Y$7,"",IF(AND($BF360=$Y$7,$BG360=23),"",Entrées!G388-Entrées!G387))</f>
        <v>-427.5</v>
      </c>
      <c r="BM360" s="32">
        <f>IF($BF360&gt;$Y$7,"",IF(AND($BF360=$Y$7,$BG360=23),"",Entrées!H388-Entrées!H387))</f>
        <v>-26.5</v>
      </c>
      <c r="BN360" s="32">
        <f>IF($BF360&gt;$Y$7,"",IF(AND($BF360=$Y$7,$BG360=23),"",Entrées!I388-Entrées!I387))</f>
        <v>-98.5</v>
      </c>
      <c r="BO360" s="32">
        <f>IF($BF360&gt;$Y$7,"",IF(AND($BF360=$Y$7,$BG360=23),"",Entrées!J388-Entrées!J387))</f>
        <v>-15.5</v>
      </c>
      <c r="BP360" s="32">
        <f>IF($BF360&gt;$Y$7,"",IF(AND($BF360=$Y$7,$BG360=23),"",Entrées!K388-Entrées!K387))</f>
        <v>-72</v>
      </c>
      <c r="BQ360" s="32">
        <f>IF($BF360&gt;$Y$7,"",IF(AND($BF360=$Y$7,$BG360=23),"",Entrées!L388-Entrées!L387))</f>
        <v>-869.5</v>
      </c>
      <c r="BR360" s="32">
        <f>IF($BF360&gt;$Y$7,"",IF(AND($BF360=$Y$7,$BG360=23),"",Entrées!M388-Entrées!M387))</f>
        <v>-21</v>
      </c>
      <c r="BS360" s="32">
        <f>IF($BF360&gt;$Y$7,"",IF(AND($BF360=$Y$7,$BG360=23),"",Entrées!N388-Entrées!N387))</f>
        <v>-5.5</v>
      </c>
      <c r="BT360" s="32">
        <f>IF($BF360&gt;$Y$7,"",IF(AND($BF360=$Y$7,$BG360=23),"",Entrées!O388-Entrées!O387))</f>
        <v>-342.5</v>
      </c>
      <c r="BU360" s="32">
        <f>IF($BF360&gt;$Y$7,"",IF(AND($BF360=$Y$7,$BG360=23),"",Entrées!P388-Entrées!P387))</f>
        <v>-7.5</v>
      </c>
      <c r="BV360" s="32">
        <f>IF($BF360&gt;$Y$7,"",IF(AND($BF360=$Y$7,$BG360=23),"",Entrées!Q388-Entrées!Q387))</f>
        <v>-121</v>
      </c>
      <c r="BW360" s="32">
        <f>IF($BF360&gt;$Y$7,"",IF(AND($BF360=$Y$7,$BG360=23),"",Entrées!R388-Entrées!R387))</f>
        <v>0</v>
      </c>
      <c r="BX360" s="32">
        <f>IF($BF360&gt;$Y$7,"",IF(AND($BF360=$Y$7,$BG360=23),"",Entrées!S388-Entrées!S387))</f>
        <v>0</v>
      </c>
      <c r="BY360" s="32">
        <f>IF($BF360&gt;$Y$7,"",IF(AND($BF360=$Y$7,$BG360=23),"",Entrées!T388-Entrées!T387))</f>
        <v>-100</v>
      </c>
      <c r="BZ360" s="32">
        <f>IF($BF360&gt;$Y$7,"",IF(AND($BF360=$Y$7,$BG360=23),"",Entrées!U388-Entrées!U387))</f>
        <v>-150</v>
      </c>
      <c r="CA360" s="32">
        <f>IF($BF360&gt;$Y$7,"",IF(AND($BF360=$Y$7,$BG360=23),"",Entrées!V388-Entrées!V387))</f>
        <v>-152</v>
      </c>
      <c r="CB360" s="11"/>
      <c r="CD360" s="33">
        <f>IF($BF360&lt;=$Y$7,Entrées!J387/CD$2,"")</f>
        <v>5.8486842105263157E-2</v>
      </c>
      <c r="CE360" s="33">
        <f>IF($BF360&lt;=$Y$7,Entrées!K387/CE$2,"")</f>
        <v>0.42285714285714288</v>
      </c>
      <c r="CF360" s="11">
        <f t="shared" si="389"/>
        <v>7600</v>
      </c>
      <c r="CG360" s="11">
        <f t="shared" si="390"/>
        <v>4200</v>
      </c>
      <c r="CH360" s="52">
        <f t="shared" si="391"/>
        <v>0.26950009137426939</v>
      </c>
      <c r="CI360" s="52">
        <f t="shared" si="392"/>
        <v>0.11132787698412699</v>
      </c>
      <c r="CK360" s="11"/>
      <c r="CL360" s="11"/>
      <c r="CM360" s="11"/>
      <c r="CN360" s="11"/>
      <c r="CO360" s="11"/>
    </row>
    <row r="361" spans="1:93">
      <c r="A361" s="11">
        <f>ROW(E345)</f>
        <v>345</v>
      </c>
      <c r="C361" s="11">
        <f t="shared" si="425"/>
        <v>10</v>
      </c>
      <c r="D361" s="27">
        <f t="shared" si="422"/>
        <v>17</v>
      </c>
      <c r="E361" s="28">
        <f ca="1">IF($D361&gt;$D$8,"",INDIRECT(ADDRESS(ROW(Entrées!$C$37)+($D361-1)*24+E$11,COLUMN(Entrées!$C$37)+($C361-1),4,TRUE,"Entrées")))</f>
        <v>9577.5</v>
      </c>
      <c r="F361" s="28">
        <f ca="1">IF($D361&gt;$D$8,"",INDIRECT(ADDRESS(ROW(Entrées!$C$37)+($D361-1)*24+F$11,COLUMN(Entrées!$C$37)+($C361-1),4,TRUE,"Entrées")))</f>
        <v>9215</v>
      </c>
      <c r="G361" s="28">
        <f ca="1">IF($D361&gt;$D$8,"",INDIRECT(ADDRESS(ROW(Entrées!$C$37)+($D361-1)*24+G$11,COLUMN(Entrées!$C$37)+($C361-1),4,TRUE,"Entrées")))</f>
        <v>9014</v>
      </c>
      <c r="H361" s="28">
        <f ca="1">IF($D361&gt;$D$8,"",INDIRECT(ADDRESS(ROW(Entrées!$C$37)+($D361-1)*24+H$11,COLUMN(Entrées!$C$37)+($C361-1),4,TRUE,"Entrées")))</f>
        <v>8836.5</v>
      </c>
      <c r="I361" s="28">
        <f ca="1">IF($D361&gt;$D$8,"",INDIRECT(ADDRESS(ROW(Entrées!$C$37)+($D361-1)*24+I$11,COLUMN(Entrées!$C$37)+($C361-1),4,TRUE,"Entrées")))</f>
        <v>8891</v>
      </c>
      <c r="J361" s="28">
        <f ca="1">IF($D361&gt;$D$8,"",INDIRECT(ADDRESS(ROW(Entrées!$C$37)+($D361-1)*24+J$11,COLUMN(Entrées!$C$37)+($C361-1),4,TRUE,"Entrées")))</f>
        <v>8888.5</v>
      </c>
      <c r="K361" s="28">
        <f ca="1">IF($D361&gt;$D$8,"",INDIRECT(ADDRESS(ROW(Entrées!$C$37)+($D361-1)*24+K$11,COLUMN(Entrées!$C$37)+($C361-1),4,TRUE,"Entrées")))</f>
        <v>9200.5</v>
      </c>
      <c r="L361" s="28">
        <f ca="1">IF($D361&gt;$D$8,"",INDIRECT(ADDRESS(ROW(Entrées!$C$37)+($D361-1)*24+L$11,COLUMN(Entrées!$C$37)+($C361-1),4,TRUE,"Entrées")))</f>
        <v>10308.5</v>
      </c>
      <c r="M361" s="28">
        <f ca="1">IF($D361&gt;$D$8,"",INDIRECT(ADDRESS(ROW(Entrées!$C$37)+($D361-1)*24+M$11,COLUMN(Entrées!$C$37)+($C361-1),4,TRUE,"Entrées")))</f>
        <v>11409.5</v>
      </c>
      <c r="N361" s="28">
        <f ca="1">IF($D361&gt;$D$8,"",INDIRECT(ADDRESS(ROW(Entrées!$C$37)+($D361-1)*24+N$11,COLUMN(Entrées!$C$37)+($C361-1),4,TRUE,"Entrées")))</f>
        <v>11611.5</v>
      </c>
      <c r="O361" s="28">
        <f ca="1">IF($D361&gt;$D$8,"",INDIRECT(ADDRESS(ROW(Entrées!$C$37)+($D361-1)*24+O$11,COLUMN(Entrées!$C$37)+($C361-1),4,TRUE,"Entrées")))</f>
        <v>11557.5</v>
      </c>
      <c r="P361" s="28">
        <f ca="1">IF($D361&gt;$D$8,"",INDIRECT(ADDRESS(ROW(Entrées!$C$37)+($D361-1)*24+P$11,COLUMN(Entrées!$C$37)+($C361-1),4,TRUE,"Entrées")))</f>
        <v>10809.5</v>
      </c>
      <c r="Q361" s="28">
        <f ca="1">IF($D361&gt;$D$8,"",INDIRECT(ADDRESS(ROW(Entrées!$C$37)+($D361-1)*24+Q$11,COLUMN(Entrées!$C$37)+($C361-1),4,TRUE,"Entrées")))</f>
        <v>10091</v>
      </c>
      <c r="R361" s="28">
        <f ca="1">IF($D361&gt;$D$8,"",INDIRECT(ADDRESS(ROW(Entrées!$C$37)+($D361-1)*24+R$11,COLUMN(Entrées!$C$37)+($C361-1),4,TRUE,"Entrées")))</f>
        <v>9861</v>
      </c>
      <c r="S361" s="28">
        <f ca="1">IF($D361&gt;$D$8,"",INDIRECT(ADDRESS(ROW(Entrées!$C$37)+($D361-1)*24+S$11,COLUMN(Entrées!$C$37)+($C361-1),4,TRUE,"Entrées")))</f>
        <v>9183.5</v>
      </c>
      <c r="T361" s="28">
        <f ca="1">IF($D361&gt;$D$8,"",INDIRECT(ADDRESS(ROW(Entrées!$C$37)+($D361-1)*24+T$11,COLUMN(Entrées!$C$37)+($C361-1),4,TRUE,"Entrées")))</f>
        <v>8941.5</v>
      </c>
      <c r="U361" s="28">
        <f ca="1">IF($D361&gt;$D$8,"",INDIRECT(ADDRESS(ROW(Entrées!$C$37)+($D361-1)*24+U$11,COLUMN(Entrées!$C$37)+($C361-1),4,TRUE,"Entrées")))</f>
        <v>9125.5</v>
      </c>
      <c r="V361" s="28">
        <f ca="1">IF($D361&gt;$D$8,"",INDIRECT(ADDRESS(ROW(Entrées!$C$37)+($D361-1)*24+V$11,COLUMN(Entrées!$C$37)+($C361-1),4,TRUE,"Entrées")))</f>
        <v>9429.5</v>
      </c>
      <c r="W361" s="28">
        <f ca="1">IF($D361&gt;$D$8,"",INDIRECT(ADDRESS(ROW(Entrées!$C$37)+($D361-1)*24+W$11,COLUMN(Entrées!$C$37)+($C361-1),4,TRUE,"Entrées")))</f>
        <v>9945</v>
      </c>
      <c r="X361" s="28">
        <f ca="1">IF($D361&gt;$D$8,"",INDIRECT(ADDRESS(ROW(Entrées!$C$37)+($D361-1)*24+X$11,COLUMN(Entrées!$C$37)+($C361-1),4,TRUE,"Entrées")))</f>
        <v>11241.5</v>
      </c>
      <c r="Y361" s="28">
        <f ca="1">IF($D361&gt;$D$8,"",INDIRECT(ADDRESS(ROW(Entrées!$C$37)+($D361-1)*24+Y$11,COLUMN(Entrées!$C$37)+($C361-1),4,TRUE,"Entrées")))</f>
        <v>11283.5</v>
      </c>
      <c r="Z361" s="28">
        <f ca="1">IF($D361&gt;$D$8,"",INDIRECT(ADDRESS(ROW(Entrées!$C$37)+($D361-1)*24+Z$11,COLUMN(Entrées!$C$37)+($C361-1),4,TRUE,"Entrées")))</f>
        <v>11752.5</v>
      </c>
      <c r="AA361" s="28">
        <f ca="1">IF($D361&gt;$D$8,"",INDIRECT(ADDRESS(ROW(Entrées!$C$37)+($D361-1)*24+AA$11,COLUMN(Entrées!$C$37)+($C361-1),4,TRUE,"Entrées")))</f>
        <v>10960.5</v>
      </c>
      <c r="AB361" s="28">
        <f ca="1">IF($D361&gt;$D$8,"",INDIRECT(ADDRESS(ROW(Entrées!$C$37)+($D361-1)*24+AB$11,COLUMN(Entrées!$C$37)+($C361-1),4,TRUE,"Entrées")))</f>
        <v>10819</v>
      </c>
      <c r="AC361" s="11"/>
      <c r="AD361" s="40">
        <f t="shared" ca="1" si="420"/>
        <v>10081.395833333334</v>
      </c>
      <c r="AE361" s="40">
        <f t="shared" ca="1" si="423"/>
        <v>11752.5</v>
      </c>
      <c r="AF361" s="40">
        <f t="shared" ca="1" si="424"/>
        <v>8836.5</v>
      </c>
      <c r="AG361" s="4"/>
      <c r="AH361" s="11">
        <f>Entrées!A388</f>
        <v>15</v>
      </c>
      <c r="AI361" s="13">
        <f>Entrées!B388</f>
        <v>15</v>
      </c>
      <c r="AJ361" s="31">
        <f t="shared" ca="1" si="393"/>
        <v>55625.834722222207</v>
      </c>
      <c r="AK361" s="31">
        <f t="shared" ca="1" si="369"/>
        <v>55155.277777777781</v>
      </c>
      <c r="AL361" s="31">
        <f t="shared" ca="1" si="370"/>
        <v>55132.569444444431</v>
      </c>
      <c r="AM361" s="31">
        <f t="shared" ca="1" si="371"/>
        <v>439.35972222222233</v>
      </c>
      <c r="AN361" s="31">
        <f t="shared" ca="1" si="372"/>
        <v>2143.2847222222222</v>
      </c>
      <c r="AO361" s="31">
        <f t="shared" ca="1" si="373"/>
        <v>1711.4715277777773</v>
      </c>
      <c r="AP361" s="31">
        <f t="shared" ca="1" si="374"/>
        <v>43686.806944444448</v>
      </c>
      <c r="AQ361" s="31">
        <f t="shared" ca="1" si="375"/>
        <v>2048.2006944444447</v>
      </c>
      <c r="AR361" s="31">
        <f t="shared" ca="1" si="376"/>
        <v>467.57708333333329</v>
      </c>
      <c r="AS361" s="31">
        <f t="shared" ca="1" si="377"/>
        <v>9872.0041666666693</v>
      </c>
      <c r="AT361" s="31">
        <f t="shared" ca="1" si="378"/>
        <v>-752.91041666666672</v>
      </c>
      <c r="AU361" s="31">
        <f t="shared" ca="1" si="379"/>
        <v>580.30277777777769</v>
      </c>
      <c r="AV361" s="31">
        <f t="shared" ca="1" si="380"/>
        <v>-4570.3041666666659</v>
      </c>
      <c r="AW361" s="31">
        <f t="shared" ca="1" si="381"/>
        <v>53.39583333333335</v>
      </c>
      <c r="AX361" s="31">
        <f t="shared" ca="1" si="382"/>
        <v>1401.9361111111111</v>
      </c>
      <c r="AY361" s="31">
        <f t="shared" ca="1" si="383"/>
        <v>-1132.0805555555555</v>
      </c>
      <c r="AZ361" s="31">
        <f t="shared" ca="1" si="384"/>
        <v>-2177.1819444444441</v>
      </c>
      <c r="BA361" s="31">
        <f t="shared" ca="1" si="385"/>
        <v>644.8125</v>
      </c>
      <c r="BB361" s="31">
        <f t="shared" ca="1" si="386"/>
        <v>-1410.101388888889</v>
      </c>
      <c r="BC361" s="31">
        <f t="shared" ca="1" si="387"/>
        <v>-1800.2902777777781</v>
      </c>
      <c r="BD361" s="11"/>
      <c r="BE361" s="11"/>
      <c r="BF361" s="11">
        <f t="shared" si="388"/>
        <v>15</v>
      </c>
      <c r="BG361" s="11">
        <f t="shared" si="421"/>
        <v>15</v>
      </c>
      <c r="BH361" s="32">
        <f>IF($BF361&gt;$Y$7,"",IF(AND($BF361=$Y$7,$BG361=23),"",Entrées!C389-Entrées!C388))</f>
        <v>-1632</v>
      </c>
      <c r="BI361" s="32">
        <f>IF($BF361&gt;$Y$7,"",IF(AND($BF361=$Y$7,$BG361=23),"",Entrées!D389-Entrées!D388))</f>
        <v>-2200</v>
      </c>
      <c r="BJ361" s="32">
        <f>IF($BF361&gt;$Y$7,"",IF(AND($BF361=$Y$7,$BG361=23),"",Entrées!E389-Entrées!E388))</f>
        <v>-1850</v>
      </c>
      <c r="BK361" s="32">
        <f>IF($BF361&gt;$Y$7,"",IF(AND($BF361=$Y$7,$BG361=23),"",Entrées!F389-Entrées!F388))</f>
        <v>3.5</v>
      </c>
      <c r="BL361" s="32">
        <f>IF($BF361&gt;$Y$7,"",IF(AND($BF361=$Y$7,$BG361=23),"",Entrées!G389-Entrées!G388))</f>
        <v>-120.5</v>
      </c>
      <c r="BM361" s="32">
        <f>IF($BF361&gt;$Y$7,"",IF(AND($BF361=$Y$7,$BG361=23),"",Entrées!H389-Entrées!H388))</f>
        <v>53.5</v>
      </c>
      <c r="BN361" s="32">
        <f>IF($BF361&gt;$Y$7,"",IF(AND($BF361=$Y$7,$BG361=23),"",Entrées!I389-Entrées!I388))</f>
        <v>-364.5</v>
      </c>
      <c r="BO361" s="32">
        <f>IF($BF361&gt;$Y$7,"",IF(AND($BF361=$Y$7,$BG361=23),"",Entrées!J389-Entrées!J388))</f>
        <v>81.5</v>
      </c>
      <c r="BP361" s="32">
        <f>IF($BF361&gt;$Y$7,"",IF(AND($BF361=$Y$7,$BG361=23),"",Entrées!K389-Entrées!K388))</f>
        <v>-185.5</v>
      </c>
      <c r="BQ361" s="32">
        <f>IF($BF361&gt;$Y$7,"",IF(AND($BF361=$Y$7,$BG361=23),"",Entrées!L389-Entrées!L388))</f>
        <v>-622.5</v>
      </c>
      <c r="BR361" s="32">
        <f>IF($BF361&gt;$Y$7,"",IF(AND($BF361=$Y$7,$BG361=23),"",Entrées!M389-Entrées!M388))</f>
        <v>-10</v>
      </c>
      <c r="BS361" s="32">
        <f>IF($BF361&gt;$Y$7,"",IF(AND($BF361=$Y$7,$BG361=23),"",Entrées!N389-Entrées!N388))</f>
        <v>1</v>
      </c>
      <c r="BT361" s="32">
        <f>IF($BF361&gt;$Y$7,"",IF(AND($BF361=$Y$7,$BG361=23),"",Entrées!O389-Entrées!O388))</f>
        <v>-467.5</v>
      </c>
      <c r="BU361" s="32">
        <f>IF($BF361&gt;$Y$7,"",IF(AND($BF361=$Y$7,$BG361=23),"",Entrées!P389-Entrées!P388))</f>
        <v>0</v>
      </c>
      <c r="BV361" s="32">
        <f>IF($BF361&gt;$Y$7,"",IF(AND($BF361=$Y$7,$BG361=23),"",Entrées!Q389-Entrées!Q388))</f>
        <v>-276</v>
      </c>
      <c r="BW361" s="32">
        <f>IF($BF361&gt;$Y$7,"",IF(AND($BF361=$Y$7,$BG361=23),"",Entrées!R389-Entrées!R388))</f>
        <v>0</v>
      </c>
      <c r="BX361" s="32">
        <f>IF($BF361&gt;$Y$7,"",IF(AND($BF361=$Y$7,$BG361=23),"",Entrées!S389-Entrées!S388))</f>
        <v>0</v>
      </c>
      <c r="BY361" s="32">
        <f>IF($BF361&gt;$Y$7,"",IF(AND($BF361=$Y$7,$BG361=23),"",Entrées!T389-Entrées!T388))</f>
        <v>-41</v>
      </c>
      <c r="BZ361" s="32">
        <f>IF($BF361&gt;$Y$7,"",IF(AND($BF361=$Y$7,$BG361=23),"",Entrées!U389-Entrées!U388))</f>
        <v>125</v>
      </c>
      <c r="CA361" s="32">
        <f>IF($BF361&gt;$Y$7,"",IF(AND($BF361=$Y$7,$BG361=23),"",Entrées!V389-Entrées!V388))</f>
        <v>-85</v>
      </c>
      <c r="CB361" s="11"/>
      <c r="CD361" s="33">
        <f>IF($BF361&lt;=$Y$7,Entrées!J388/CD$2,"")</f>
        <v>5.6447368421052635E-2</v>
      </c>
      <c r="CE361" s="33">
        <f>IF($BF361&lt;=$Y$7,Entrées!K388/CE$2,"")</f>
        <v>0.40571428571428569</v>
      </c>
      <c r="CF361" s="11">
        <f t="shared" si="389"/>
        <v>7600</v>
      </c>
      <c r="CG361" s="11">
        <f t="shared" si="390"/>
        <v>4200</v>
      </c>
      <c r="CH361" s="52">
        <f t="shared" si="391"/>
        <v>0.26950009137426939</v>
      </c>
      <c r="CI361" s="52">
        <f t="shared" si="392"/>
        <v>0.11132787698412699</v>
      </c>
      <c r="CK361" s="11"/>
      <c r="CL361" s="11"/>
      <c r="CM361" s="11"/>
      <c r="CN361" s="11"/>
      <c r="CO361" s="11"/>
    </row>
    <row r="362" spans="1:93">
      <c r="A362" s="11">
        <f>A361+$Y$7-1</f>
        <v>374</v>
      </c>
      <c r="C362" s="11">
        <f t="shared" si="425"/>
        <v>10</v>
      </c>
      <c r="D362" s="27">
        <f t="shared" si="422"/>
        <v>18</v>
      </c>
      <c r="E362" s="28">
        <f ca="1">IF($D362&gt;$D$8,"",INDIRECT(ADDRESS(ROW(Entrées!$C$37)+($D362-1)*24+E$11,COLUMN(Entrées!$C$37)+($C362-1),4,TRUE,"Entrées")))</f>
        <v>10137.5</v>
      </c>
      <c r="F362" s="28">
        <f ca="1">IF($D362&gt;$D$8,"",INDIRECT(ADDRESS(ROW(Entrées!$C$37)+($D362-1)*24+F$11,COLUMN(Entrées!$C$37)+($C362-1),4,TRUE,"Entrées")))</f>
        <v>8962</v>
      </c>
      <c r="G362" s="28">
        <f ca="1">IF($D362&gt;$D$8,"",INDIRECT(ADDRESS(ROW(Entrées!$C$37)+($D362-1)*24+G$11,COLUMN(Entrées!$C$37)+($C362-1),4,TRUE,"Entrées")))</f>
        <v>8849</v>
      </c>
      <c r="H362" s="28">
        <f ca="1">IF($D362&gt;$D$8,"",INDIRECT(ADDRESS(ROW(Entrées!$C$37)+($D362-1)*24+H$11,COLUMN(Entrées!$C$37)+($C362-1),4,TRUE,"Entrées")))</f>
        <v>8721.5</v>
      </c>
      <c r="I362" s="28">
        <f ca="1">IF($D362&gt;$D$8,"",INDIRECT(ADDRESS(ROW(Entrées!$C$37)+($D362-1)*24+I$11,COLUMN(Entrées!$C$37)+($C362-1),4,TRUE,"Entrées")))</f>
        <v>8697</v>
      </c>
      <c r="J362" s="28">
        <f ca="1">IF($D362&gt;$D$8,"",INDIRECT(ADDRESS(ROW(Entrées!$C$37)+($D362-1)*24+J$11,COLUMN(Entrées!$C$37)+($C362-1),4,TRUE,"Entrées")))</f>
        <v>8766.5</v>
      </c>
      <c r="K362" s="28">
        <f ca="1">IF($D362&gt;$D$8,"",INDIRECT(ADDRESS(ROW(Entrées!$C$37)+($D362-1)*24+K$11,COLUMN(Entrées!$C$37)+($C362-1),4,TRUE,"Entrées")))</f>
        <v>9117.5</v>
      </c>
      <c r="L362" s="28">
        <f ca="1">IF($D362&gt;$D$8,"",INDIRECT(ADDRESS(ROW(Entrées!$C$37)+($D362-1)*24+L$11,COLUMN(Entrées!$C$37)+($C362-1),4,TRUE,"Entrées")))</f>
        <v>10368.5</v>
      </c>
      <c r="M362" s="28">
        <f ca="1">IF($D362&gt;$D$8,"",INDIRECT(ADDRESS(ROW(Entrées!$C$37)+($D362-1)*24+M$11,COLUMN(Entrées!$C$37)+($C362-1),4,TRUE,"Entrées")))</f>
        <v>11727</v>
      </c>
      <c r="N362" s="28">
        <f ca="1">IF($D362&gt;$D$8,"",INDIRECT(ADDRESS(ROW(Entrées!$C$37)+($D362-1)*24+N$11,COLUMN(Entrées!$C$37)+($C362-1),4,TRUE,"Entrées")))</f>
        <v>11175</v>
      </c>
      <c r="O362" s="28">
        <f ca="1">IF($D362&gt;$D$8,"",INDIRECT(ADDRESS(ROW(Entrées!$C$37)+($D362-1)*24+O$11,COLUMN(Entrées!$C$37)+($C362-1),4,TRUE,"Entrées")))</f>
        <v>10653</v>
      </c>
      <c r="P362" s="28">
        <f ca="1">IF($D362&gt;$D$8,"",INDIRECT(ADDRESS(ROW(Entrées!$C$37)+($D362-1)*24+P$11,COLUMN(Entrées!$C$37)+($C362-1),4,TRUE,"Entrées")))</f>
        <v>10436</v>
      </c>
      <c r="Q362" s="28">
        <f ca="1">IF($D362&gt;$D$8,"",INDIRECT(ADDRESS(ROW(Entrées!$C$37)+($D362-1)*24+Q$11,COLUMN(Entrées!$C$37)+($C362-1),4,TRUE,"Entrées")))</f>
        <v>9926.5</v>
      </c>
      <c r="R362" s="28">
        <f ca="1">IF($D362&gt;$D$8,"",INDIRECT(ADDRESS(ROW(Entrées!$C$37)+($D362-1)*24+R$11,COLUMN(Entrées!$C$37)+($C362-1),4,TRUE,"Entrées")))</f>
        <v>9798.5</v>
      </c>
      <c r="S362" s="28">
        <f ca="1">IF($D362&gt;$D$8,"",INDIRECT(ADDRESS(ROW(Entrées!$C$37)+($D362-1)*24+S$11,COLUMN(Entrées!$C$37)+($C362-1),4,TRUE,"Entrées")))</f>
        <v>9714</v>
      </c>
      <c r="T362" s="28">
        <f ca="1">IF($D362&gt;$D$8,"",INDIRECT(ADDRESS(ROW(Entrées!$C$37)+($D362-1)*24+T$11,COLUMN(Entrées!$C$37)+($C362-1),4,TRUE,"Entrées")))</f>
        <v>9402</v>
      </c>
      <c r="U362" s="28">
        <f ca="1">IF($D362&gt;$D$8,"",INDIRECT(ADDRESS(ROW(Entrées!$C$37)+($D362-1)*24+U$11,COLUMN(Entrées!$C$37)+($C362-1),4,TRUE,"Entrées")))</f>
        <v>9220.5</v>
      </c>
      <c r="V362" s="28">
        <f ca="1">IF($D362&gt;$D$8,"",INDIRECT(ADDRESS(ROW(Entrées!$C$37)+($D362-1)*24+V$11,COLUMN(Entrées!$C$37)+($C362-1),4,TRUE,"Entrées")))</f>
        <v>9389.5</v>
      </c>
      <c r="W362" s="28">
        <f ca="1">IF($D362&gt;$D$8,"",INDIRECT(ADDRESS(ROW(Entrées!$C$37)+($D362-1)*24+W$11,COLUMN(Entrées!$C$37)+($C362-1),4,TRUE,"Entrées")))</f>
        <v>9746.5</v>
      </c>
      <c r="X362" s="28">
        <f ca="1">IF($D362&gt;$D$8,"",INDIRECT(ADDRESS(ROW(Entrées!$C$37)+($D362-1)*24+X$11,COLUMN(Entrées!$C$37)+($C362-1),4,TRUE,"Entrées")))</f>
        <v>11725</v>
      </c>
      <c r="Y362" s="28">
        <f ca="1">IF($D362&gt;$D$8,"",INDIRECT(ADDRESS(ROW(Entrées!$C$37)+($D362-1)*24+Y$11,COLUMN(Entrées!$C$37)+($C362-1),4,TRUE,"Entrées")))</f>
        <v>12172</v>
      </c>
      <c r="Z362" s="28">
        <f ca="1">IF($D362&gt;$D$8,"",INDIRECT(ADDRESS(ROW(Entrées!$C$37)+($D362-1)*24+Z$11,COLUMN(Entrées!$C$37)+($C362-1),4,TRUE,"Entrées")))</f>
        <v>12301</v>
      </c>
      <c r="AA362" s="28">
        <f ca="1">IF($D362&gt;$D$8,"",INDIRECT(ADDRESS(ROW(Entrées!$C$37)+($D362-1)*24+AA$11,COLUMN(Entrées!$C$37)+($C362-1),4,TRUE,"Entrées")))</f>
        <v>11174</v>
      </c>
      <c r="AB362" s="28">
        <f ca="1">IF($D362&gt;$D$8,"",INDIRECT(ADDRESS(ROW(Entrées!$C$37)+($D362-1)*24+AB$11,COLUMN(Entrées!$C$37)+($C362-1),4,TRUE,"Entrées")))</f>
        <v>10835.5</v>
      </c>
      <c r="AC362" s="11"/>
      <c r="AD362" s="40">
        <f t="shared" ca="1" si="420"/>
        <v>10125.645833333334</v>
      </c>
      <c r="AE362" s="40">
        <f t="shared" ca="1" si="423"/>
        <v>12301</v>
      </c>
      <c r="AF362" s="40">
        <f t="shared" ca="1" si="424"/>
        <v>8697</v>
      </c>
      <c r="AG362" s="4"/>
      <c r="AH362" s="11">
        <f>Entrées!A389</f>
        <v>15</v>
      </c>
      <c r="AI362" s="13">
        <f>Entrées!B389</f>
        <v>16</v>
      </c>
      <c r="AJ362" s="31">
        <f t="shared" ca="1" si="393"/>
        <v>55625.834722222207</v>
      </c>
      <c r="AK362" s="31">
        <f t="shared" ca="1" si="369"/>
        <v>55155.277777777781</v>
      </c>
      <c r="AL362" s="31">
        <f t="shared" ca="1" si="370"/>
        <v>55132.569444444431</v>
      </c>
      <c r="AM362" s="31">
        <f t="shared" ca="1" si="371"/>
        <v>439.35972222222233</v>
      </c>
      <c r="AN362" s="31">
        <f t="shared" ca="1" si="372"/>
        <v>2143.2847222222222</v>
      </c>
      <c r="AO362" s="31">
        <f t="shared" ca="1" si="373"/>
        <v>1711.4715277777773</v>
      </c>
      <c r="AP362" s="31">
        <f t="shared" ca="1" si="374"/>
        <v>43686.806944444448</v>
      </c>
      <c r="AQ362" s="31">
        <f t="shared" ca="1" si="375"/>
        <v>2048.2006944444447</v>
      </c>
      <c r="AR362" s="31">
        <f t="shared" ca="1" si="376"/>
        <v>467.57708333333329</v>
      </c>
      <c r="AS362" s="31">
        <f t="shared" ca="1" si="377"/>
        <v>9872.0041666666693</v>
      </c>
      <c r="AT362" s="31">
        <f t="shared" ca="1" si="378"/>
        <v>-752.91041666666672</v>
      </c>
      <c r="AU362" s="31">
        <f t="shared" ca="1" si="379"/>
        <v>580.30277777777769</v>
      </c>
      <c r="AV362" s="31">
        <f t="shared" ca="1" si="380"/>
        <v>-4570.3041666666659</v>
      </c>
      <c r="AW362" s="31">
        <f t="shared" ca="1" si="381"/>
        <v>53.39583333333335</v>
      </c>
      <c r="AX362" s="31">
        <f t="shared" ca="1" si="382"/>
        <v>1401.9361111111111</v>
      </c>
      <c r="AY362" s="31">
        <f t="shared" ca="1" si="383"/>
        <v>-1132.0805555555555</v>
      </c>
      <c r="AZ362" s="31">
        <f t="shared" ca="1" si="384"/>
        <v>-2177.1819444444441</v>
      </c>
      <c r="BA362" s="31">
        <f t="shared" ca="1" si="385"/>
        <v>644.8125</v>
      </c>
      <c r="BB362" s="31">
        <f t="shared" ca="1" si="386"/>
        <v>-1410.101388888889</v>
      </c>
      <c r="BC362" s="31">
        <f t="shared" ca="1" si="387"/>
        <v>-1800.2902777777781</v>
      </c>
      <c r="BD362" s="11"/>
      <c r="BE362" s="4"/>
      <c r="BF362" s="11">
        <f t="shared" si="388"/>
        <v>15</v>
      </c>
      <c r="BG362" s="11">
        <f t="shared" si="421"/>
        <v>16</v>
      </c>
      <c r="BH362" s="32">
        <f>IF($BF362&gt;$Y$7,"",IF(AND($BF362=$Y$7,$BG362=23),"",Entrées!C390-Entrées!C389))</f>
        <v>-1446</v>
      </c>
      <c r="BI362" s="32">
        <f>IF($BF362&gt;$Y$7,"",IF(AND($BF362=$Y$7,$BG362=23),"",Entrées!D390-Entrées!D389))</f>
        <v>-1150</v>
      </c>
      <c r="BJ362" s="32">
        <f>IF($BF362&gt;$Y$7,"",IF(AND($BF362=$Y$7,$BG362=23),"",Entrées!E390-Entrées!E389))</f>
        <v>-850</v>
      </c>
      <c r="BK362" s="32">
        <f>IF($BF362&gt;$Y$7,"",IF(AND($BF362=$Y$7,$BG362=23),"",Entrées!F390-Entrées!F389))</f>
        <v>112</v>
      </c>
      <c r="BL362" s="32">
        <f>IF($BF362&gt;$Y$7,"",IF(AND($BF362=$Y$7,$BG362=23),"",Entrées!G390-Entrées!G389))</f>
        <v>-15.5</v>
      </c>
      <c r="BM362" s="32">
        <f>IF($BF362&gt;$Y$7,"",IF(AND($BF362=$Y$7,$BG362=23),"",Entrées!H390-Entrées!H389))</f>
        <v>-196</v>
      </c>
      <c r="BN362" s="32">
        <f>IF($BF362&gt;$Y$7,"",IF(AND($BF362=$Y$7,$BG362=23),"",Entrées!I390-Entrées!I389))</f>
        <v>-382.5</v>
      </c>
      <c r="BO362" s="32">
        <f>IF($BF362&gt;$Y$7,"",IF(AND($BF362=$Y$7,$BG362=23),"",Entrées!J390-Entrées!J389))</f>
        <v>19.5</v>
      </c>
      <c r="BP362" s="32">
        <f>IF($BF362&gt;$Y$7,"",IF(AND($BF362=$Y$7,$BG362=23),"",Entrées!K390-Entrées!K389))</f>
        <v>-332.5</v>
      </c>
      <c r="BQ362" s="32">
        <f>IF($BF362&gt;$Y$7,"",IF(AND($BF362=$Y$7,$BG362=23),"",Entrées!L390-Entrées!L389))</f>
        <v>270</v>
      </c>
      <c r="BR362" s="32">
        <f>IF($BF362&gt;$Y$7,"",IF(AND($BF362=$Y$7,$BG362=23),"",Entrées!M390-Entrées!M389))</f>
        <v>1.5</v>
      </c>
      <c r="BS362" s="32">
        <f>IF($BF362&gt;$Y$7,"",IF(AND($BF362=$Y$7,$BG362=23),"",Entrées!N390-Entrées!N389))</f>
        <v>-14</v>
      </c>
      <c r="BT362" s="32">
        <f>IF($BF362&gt;$Y$7,"",IF(AND($BF362=$Y$7,$BG362=23),"",Entrées!O390-Entrées!O389))</f>
        <v>-908.5</v>
      </c>
      <c r="BU362" s="32">
        <f>IF($BF362&gt;$Y$7,"",IF(AND($BF362=$Y$7,$BG362=23),"",Entrées!P390-Entrées!P389))</f>
        <v>0.5</v>
      </c>
      <c r="BV362" s="32">
        <f>IF($BF362&gt;$Y$7,"",IF(AND($BF362=$Y$7,$BG362=23),"",Entrées!Q390-Entrées!Q389))</f>
        <v>-1466</v>
      </c>
      <c r="BW362" s="32">
        <f>IF($BF362&gt;$Y$7,"",IF(AND($BF362=$Y$7,$BG362=23),"",Entrées!R390-Entrées!R389))</f>
        <v>0</v>
      </c>
      <c r="BX362" s="32">
        <f>IF($BF362&gt;$Y$7,"",IF(AND($BF362=$Y$7,$BG362=23),"",Entrées!S390-Entrées!S389))</f>
        <v>0</v>
      </c>
      <c r="BY362" s="32">
        <f>IF($BF362&gt;$Y$7,"",IF(AND($BF362=$Y$7,$BG362=23),"",Entrées!T390-Entrées!T389))</f>
        <v>141</v>
      </c>
      <c r="BZ362" s="32">
        <f>IF($BF362&gt;$Y$7,"",IF(AND($BF362=$Y$7,$BG362=23),"",Entrées!U390-Entrées!U389))</f>
        <v>-125</v>
      </c>
      <c r="CA362" s="32">
        <f>IF($BF362&gt;$Y$7,"",IF(AND($BF362=$Y$7,$BG362=23),"",Entrées!V390-Entrées!V389))</f>
        <v>90</v>
      </c>
      <c r="CB362" s="4"/>
      <c r="CC362" s="4"/>
      <c r="CD362" s="33">
        <f>IF($BF362&lt;=$Y$7,Entrées!J389/CD$2,"")</f>
        <v>6.7171052631578951E-2</v>
      </c>
      <c r="CE362" s="33">
        <f>IF($BF362&lt;=$Y$7,Entrées!K389/CE$2,"")</f>
        <v>0.36154761904761906</v>
      </c>
      <c r="CF362" s="11">
        <f t="shared" si="389"/>
        <v>7600</v>
      </c>
      <c r="CG362" s="11">
        <f t="shared" si="390"/>
        <v>4200</v>
      </c>
      <c r="CH362" s="52">
        <f t="shared" si="391"/>
        <v>0.26950009137426939</v>
      </c>
      <c r="CI362" s="52">
        <f t="shared" si="392"/>
        <v>0.11132787698412699</v>
      </c>
      <c r="CK362" s="11"/>
      <c r="CL362" s="4"/>
      <c r="CM362" s="11"/>
      <c r="CN362" s="11"/>
      <c r="CO362" s="4"/>
    </row>
    <row r="363" spans="1:93">
      <c r="A363" s="11" t="str">
        <f>"AD"&amp;A361</f>
        <v>AD345</v>
      </c>
      <c r="C363" s="11">
        <f t="shared" si="425"/>
        <v>10</v>
      </c>
      <c r="D363" s="27">
        <f t="shared" si="422"/>
        <v>19</v>
      </c>
      <c r="E363" s="28">
        <f ca="1">IF($D363&gt;$D$8,"",INDIRECT(ADDRESS(ROW(Entrées!$C$37)+($D363-1)*24+E$11,COLUMN(Entrées!$C$37)+($C363-1),4,TRUE,"Entrées")))</f>
        <v>9791.5</v>
      </c>
      <c r="F363" s="28">
        <f ca="1">IF($D363&gt;$D$8,"",INDIRECT(ADDRESS(ROW(Entrées!$C$37)+($D363-1)*24+F$11,COLUMN(Entrées!$C$37)+($C363-1),4,TRUE,"Entrées")))</f>
        <v>9314</v>
      </c>
      <c r="G363" s="28">
        <f ca="1">IF($D363&gt;$D$8,"",INDIRECT(ADDRESS(ROW(Entrées!$C$37)+($D363-1)*24+G$11,COLUMN(Entrées!$C$37)+($C363-1),4,TRUE,"Entrées")))</f>
        <v>9051</v>
      </c>
      <c r="H363" s="28">
        <f ca="1">IF($D363&gt;$D$8,"",INDIRECT(ADDRESS(ROW(Entrées!$C$37)+($D363-1)*24+H$11,COLUMN(Entrées!$C$37)+($C363-1),4,TRUE,"Entrées")))</f>
        <v>8843.5</v>
      </c>
      <c r="I363" s="28">
        <f ca="1">IF($D363&gt;$D$8,"",INDIRECT(ADDRESS(ROW(Entrées!$C$37)+($D363-1)*24+I$11,COLUMN(Entrées!$C$37)+($C363-1),4,TRUE,"Entrées")))</f>
        <v>8838</v>
      </c>
      <c r="J363" s="28">
        <f ca="1">IF($D363&gt;$D$8,"",INDIRECT(ADDRESS(ROW(Entrées!$C$37)+($D363-1)*24+J$11,COLUMN(Entrées!$C$37)+($C363-1),4,TRUE,"Entrées")))</f>
        <v>9046</v>
      </c>
      <c r="K363" s="28">
        <f ca="1">IF($D363&gt;$D$8,"",INDIRECT(ADDRESS(ROW(Entrées!$C$37)+($D363-1)*24+K$11,COLUMN(Entrées!$C$37)+($C363-1),4,TRUE,"Entrées")))</f>
        <v>9715.5</v>
      </c>
      <c r="L363" s="28">
        <f ca="1">IF($D363&gt;$D$8,"",INDIRECT(ADDRESS(ROW(Entrées!$C$37)+($D363-1)*24+L$11,COLUMN(Entrées!$C$37)+($C363-1),4,TRUE,"Entrées")))</f>
        <v>11059</v>
      </c>
      <c r="M363" s="28">
        <f ca="1">IF($D363&gt;$D$8,"",INDIRECT(ADDRESS(ROW(Entrées!$C$37)+($D363-1)*24+M$11,COLUMN(Entrées!$C$37)+($C363-1),4,TRUE,"Entrées")))</f>
        <v>11940</v>
      </c>
      <c r="N363" s="28">
        <f ca="1">IF($D363&gt;$D$8,"",INDIRECT(ADDRESS(ROW(Entrées!$C$37)+($D363-1)*24+N$11,COLUMN(Entrées!$C$37)+($C363-1),4,TRUE,"Entrées")))</f>
        <v>12355</v>
      </c>
      <c r="O363" s="28">
        <f ca="1">IF($D363&gt;$D$8,"",INDIRECT(ADDRESS(ROW(Entrées!$C$37)+($D363-1)*24+O$11,COLUMN(Entrées!$C$37)+($C363-1),4,TRUE,"Entrées")))</f>
        <v>12758.5</v>
      </c>
      <c r="P363" s="28">
        <f ca="1">IF($D363&gt;$D$8,"",INDIRECT(ADDRESS(ROW(Entrées!$C$37)+($D363-1)*24+P$11,COLUMN(Entrées!$C$37)+($C363-1),4,TRUE,"Entrées")))</f>
        <v>13069.5</v>
      </c>
      <c r="Q363" s="28">
        <f ca="1">IF($D363&gt;$D$8,"",INDIRECT(ADDRESS(ROW(Entrées!$C$37)+($D363-1)*24+Q$11,COLUMN(Entrées!$C$37)+($C363-1),4,TRUE,"Entrées")))</f>
        <v>12920.5</v>
      </c>
      <c r="R363" s="28">
        <f ca="1">IF($D363&gt;$D$8,"",INDIRECT(ADDRESS(ROW(Entrées!$C$37)+($D363-1)*24+R$11,COLUMN(Entrées!$C$37)+($C363-1),4,TRUE,"Entrées")))</f>
        <v>12617</v>
      </c>
      <c r="S363" s="28">
        <f ca="1">IF($D363&gt;$D$8,"",INDIRECT(ADDRESS(ROW(Entrées!$C$37)+($D363-1)*24+S$11,COLUMN(Entrées!$C$37)+($C363-1),4,TRUE,"Entrées")))</f>
        <v>12080.5</v>
      </c>
      <c r="T363" s="28">
        <f ca="1">IF($D363&gt;$D$8,"",INDIRECT(ADDRESS(ROW(Entrées!$C$37)+($D363-1)*24+T$11,COLUMN(Entrées!$C$37)+($C363-1),4,TRUE,"Entrées")))</f>
        <v>10479</v>
      </c>
      <c r="U363" s="28">
        <f ca="1">IF($D363&gt;$D$8,"",INDIRECT(ADDRESS(ROW(Entrées!$C$37)+($D363-1)*24+U$11,COLUMN(Entrées!$C$37)+($C363-1),4,TRUE,"Entrées")))</f>
        <v>9952</v>
      </c>
      <c r="V363" s="28">
        <f ca="1">IF($D363&gt;$D$8,"",INDIRECT(ADDRESS(ROW(Entrées!$C$37)+($D363-1)*24+V$11,COLUMN(Entrées!$C$37)+($C363-1),4,TRUE,"Entrées")))</f>
        <v>10270</v>
      </c>
      <c r="W363" s="28">
        <f ca="1">IF($D363&gt;$D$8,"",INDIRECT(ADDRESS(ROW(Entrées!$C$37)+($D363-1)*24+W$11,COLUMN(Entrées!$C$37)+($C363-1),4,TRUE,"Entrées")))</f>
        <v>10700.5</v>
      </c>
      <c r="X363" s="28">
        <f ca="1">IF($D363&gt;$D$8,"",INDIRECT(ADDRESS(ROW(Entrées!$C$37)+($D363-1)*24+X$11,COLUMN(Entrées!$C$37)+($C363-1),4,TRUE,"Entrées")))</f>
        <v>11835</v>
      </c>
      <c r="Y363" s="28">
        <f ca="1">IF($D363&gt;$D$8,"",INDIRECT(ADDRESS(ROW(Entrées!$C$37)+($D363-1)*24+Y$11,COLUMN(Entrées!$C$37)+($C363-1),4,TRUE,"Entrées")))</f>
        <v>12045.5</v>
      </c>
      <c r="Z363" s="28">
        <f ca="1">IF($D363&gt;$D$8,"",INDIRECT(ADDRESS(ROW(Entrées!$C$37)+($D363-1)*24+Z$11,COLUMN(Entrées!$C$37)+($C363-1),4,TRUE,"Entrées")))</f>
        <v>11895.5</v>
      </c>
      <c r="AA363" s="28">
        <f ca="1">IF($D363&gt;$D$8,"",INDIRECT(ADDRESS(ROW(Entrées!$C$37)+($D363-1)*24+AA$11,COLUMN(Entrées!$C$37)+($C363-1),4,TRUE,"Entrées")))</f>
        <v>10503</v>
      </c>
      <c r="AB363" s="28">
        <f ca="1">IF($D363&gt;$D$8,"",INDIRECT(ADDRESS(ROW(Entrées!$C$37)+($D363-1)*24+AB$11,COLUMN(Entrées!$C$37)+($C363-1),4,TRUE,"Entrées")))</f>
        <v>10757</v>
      </c>
      <c r="AC363" s="11"/>
      <c r="AD363" s="40">
        <f t="shared" ca="1" si="420"/>
        <v>10909.875</v>
      </c>
      <c r="AE363" s="40">
        <f t="shared" ca="1" si="423"/>
        <v>13069.5</v>
      </c>
      <c r="AF363" s="40">
        <f t="shared" ca="1" si="424"/>
        <v>8838</v>
      </c>
      <c r="AG363" s="4"/>
      <c r="AH363" s="11">
        <f>Entrées!A390</f>
        <v>15</v>
      </c>
      <c r="AI363" s="13">
        <f>Entrées!B390</f>
        <v>17</v>
      </c>
      <c r="AJ363" s="31">
        <f t="shared" ca="1" si="393"/>
        <v>55625.834722222207</v>
      </c>
      <c r="AK363" s="31">
        <f t="shared" ca="1" si="369"/>
        <v>55155.277777777781</v>
      </c>
      <c r="AL363" s="31">
        <f t="shared" ca="1" si="370"/>
        <v>55132.569444444431</v>
      </c>
      <c r="AM363" s="31">
        <f t="shared" ca="1" si="371"/>
        <v>439.35972222222233</v>
      </c>
      <c r="AN363" s="31">
        <f t="shared" ca="1" si="372"/>
        <v>2143.2847222222222</v>
      </c>
      <c r="AO363" s="31">
        <f t="shared" ca="1" si="373"/>
        <v>1711.4715277777773</v>
      </c>
      <c r="AP363" s="31">
        <f t="shared" ca="1" si="374"/>
        <v>43686.806944444448</v>
      </c>
      <c r="AQ363" s="31">
        <f t="shared" ca="1" si="375"/>
        <v>2048.2006944444447</v>
      </c>
      <c r="AR363" s="31">
        <f t="shared" ca="1" si="376"/>
        <v>467.57708333333329</v>
      </c>
      <c r="AS363" s="31">
        <f t="shared" ca="1" si="377"/>
        <v>9872.0041666666693</v>
      </c>
      <c r="AT363" s="31">
        <f t="shared" ca="1" si="378"/>
        <v>-752.91041666666672</v>
      </c>
      <c r="AU363" s="31">
        <f t="shared" ca="1" si="379"/>
        <v>580.30277777777769</v>
      </c>
      <c r="AV363" s="31">
        <f t="shared" ca="1" si="380"/>
        <v>-4570.3041666666659</v>
      </c>
      <c r="AW363" s="31">
        <f t="shared" ca="1" si="381"/>
        <v>53.39583333333335</v>
      </c>
      <c r="AX363" s="31">
        <f t="shared" ca="1" si="382"/>
        <v>1401.9361111111111</v>
      </c>
      <c r="AY363" s="31">
        <f t="shared" ca="1" si="383"/>
        <v>-1132.0805555555555</v>
      </c>
      <c r="AZ363" s="31">
        <f t="shared" ca="1" si="384"/>
        <v>-2177.1819444444441</v>
      </c>
      <c r="BA363" s="31">
        <f t="shared" ca="1" si="385"/>
        <v>644.8125</v>
      </c>
      <c r="BB363" s="31">
        <f t="shared" ca="1" si="386"/>
        <v>-1410.101388888889</v>
      </c>
      <c r="BC363" s="31">
        <f t="shared" ca="1" si="387"/>
        <v>-1800.2902777777781</v>
      </c>
      <c r="BD363" s="11"/>
      <c r="BE363" s="4"/>
      <c r="BF363" s="11">
        <f t="shared" si="388"/>
        <v>15</v>
      </c>
      <c r="BG363" s="11">
        <f t="shared" si="421"/>
        <v>17</v>
      </c>
      <c r="BH363" s="32">
        <f>IF($BF363&gt;$Y$7,"",IF(AND($BF363=$Y$7,$BG363=23),"",Entrées!C391-Entrées!C390))</f>
        <v>112</v>
      </c>
      <c r="BI363" s="32">
        <f>IF($BF363&gt;$Y$7,"",IF(AND($BF363=$Y$7,$BG363=23),"",Entrées!D391-Entrées!D390))</f>
        <v>775</v>
      </c>
      <c r="BJ363" s="32">
        <f>IF($BF363&gt;$Y$7,"",IF(AND($BF363=$Y$7,$BG363=23),"",Entrées!E391-Entrées!E390))</f>
        <v>1012.5</v>
      </c>
      <c r="BK363" s="32">
        <f>IF($BF363&gt;$Y$7,"",IF(AND($BF363=$Y$7,$BG363=23),"",Entrées!F391-Entrées!F390))</f>
        <v>-111</v>
      </c>
      <c r="BL363" s="32">
        <f>IF($BF363&gt;$Y$7,"",IF(AND($BF363=$Y$7,$BG363=23),"",Entrées!G391-Entrées!G390))</f>
        <v>341.5</v>
      </c>
      <c r="BM363" s="32">
        <f>IF($BF363&gt;$Y$7,"",IF(AND($BF363=$Y$7,$BG363=23),"",Entrées!H391-Entrées!H390))</f>
        <v>-68.5</v>
      </c>
      <c r="BN363" s="32">
        <f>IF($BF363&gt;$Y$7,"",IF(AND($BF363=$Y$7,$BG363=23),"",Entrées!I391-Entrées!I390))</f>
        <v>391.5</v>
      </c>
      <c r="BO363" s="32">
        <f>IF($BF363&gt;$Y$7,"",IF(AND($BF363=$Y$7,$BG363=23),"",Entrées!J391-Entrées!J390))</f>
        <v>20.5</v>
      </c>
      <c r="BP363" s="32">
        <f>IF($BF363&gt;$Y$7,"",IF(AND($BF363=$Y$7,$BG363=23),"",Entrées!K391-Entrées!K390))</f>
        <v>-422.5</v>
      </c>
      <c r="BQ363" s="32">
        <f>IF($BF363&gt;$Y$7,"",IF(AND($BF363=$Y$7,$BG363=23),"",Entrées!L391-Entrées!L390))</f>
        <v>435</v>
      </c>
      <c r="BR363" s="32">
        <f>IF($BF363&gt;$Y$7,"",IF(AND($BF363=$Y$7,$BG363=23),"",Entrées!M391-Entrées!M390))</f>
        <v>22</v>
      </c>
      <c r="BS363" s="32">
        <f>IF($BF363&gt;$Y$7,"",IF(AND($BF363=$Y$7,$BG363=23),"",Entrées!N391-Entrées!N390))</f>
        <v>10</v>
      </c>
      <c r="BT363" s="32">
        <f>IF($BF363&gt;$Y$7,"",IF(AND($BF363=$Y$7,$BG363=23),"",Entrées!O391-Entrées!O390))</f>
        <v>-506.5</v>
      </c>
      <c r="BU363" s="32">
        <f>IF($BF363&gt;$Y$7,"",IF(AND($BF363=$Y$7,$BG363=23),"",Entrées!P391-Entrées!P390))</f>
        <v>2.5</v>
      </c>
      <c r="BV363" s="32">
        <f>IF($BF363&gt;$Y$7,"",IF(AND($BF363=$Y$7,$BG363=23),"",Entrées!Q391-Entrées!Q390))</f>
        <v>181</v>
      </c>
      <c r="BW363" s="32">
        <f>IF($BF363&gt;$Y$7,"",IF(AND($BF363=$Y$7,$BG363=23),"",Entrées!R391-Entrées!R390))</f>
        <v>0</v>
      </c>
      <c r="BX363" s="32">
        <f>IF($BF363&gt;$Y$7,"",IF(AND($BF363=$Y$7,$BG363=23),"",Entrées!S391-Entrées!S390))</f>
        <v>0</v>
      </c>
      <c r="BY363" s="32">
        <f>IF($BF363&gt;$Y$7,"",IF(AND($BF363=$Y$7,$BG363=23),"",Entrées!T391-Entrées!T390))</f>
        <v>0</v>
      </c>
      <c r="BZ363" s="32">
        <f>IF($BF363&gt;$Y$7,"",IF(AND($BF363=$Y$7,$BG363=23),"",Entrées!U391-Entrées!U390))</f>
        <v>0</v>
      </c>
      <c r="CA363" s="32">
        <f>IF($BF363&gt;$Y$7,"",IF(AND($BF363=$Y$7,$BG363=23),"",Entrées!V391-Entrées!V390))</f>
        <v>-179</v>
      </c>
      <c r="CB363" s="4"/>
      <c r="CC363" s="4"/>
      <c r="CD363" s="33">
        <f>IF($BF363&lt;=$Y$7,Entrées!J390/CD$2,"")</f>
        <v>6.9736842105263153E-2</v>
      </c>
      <c r="CE363" s="33">
        <f>IF($BF363&lt;=$Y$7,Entrées!K390/CE$2,"")</f>
        <v>0.2823809523809524</v>
      </c>
      <c r="CF363" s="11">
        <f t="shared" si="389"/>
        <v>7600</v>
      </c>
      <c r="CG363" s="11">
        <f t="shared" si="390"/>
        <v>4200</v>
      </c>
      <c r="CH363" s="52">
        <f t="shared" si="391"/>
        <v>0.26950009137426939</v>
      </c>
      <c r="CI363" s="52">
        <f t="shared" si="392"/>
        <v>0.11132787698412699</v>
      </c>
      <c r="CK363" s="11"/>
      <c r="CL363" s="4"/>
      <c r="CM363" s="11"/>
      <c r="CN363" s="11"/>
      <c r="CO363" s="4"/>
    </row>
    <row r="364" spans="1:93">
      <c r="A364" s="11" t="str">
        <f>"AD"&amp;A362</f>
        <v>AD374</v>
      </c>
      <c r="C364" s="11">
        <f t="shared" si="425"/>
        <v>10</v>
      </c>
      <c r="D364" s="27">
        <f t="shared" si="422"/>
        <v>20</v>
      </c>
      <c r="E364" s="28">
        <f ca="1">IF($D364&gt;$D$8,"",INDIRECT(ADDRESS(ROW(Entrées!$C$37)+($D364-1)*24+E$11,COLUMN(Entrées!$C$37)+($C364-1),4,TRUE,"Entrées")))</f>
        <v>10498.5</v>
      </c>
      <c r="F364" s="28">
        <f ca="1">IF($D364&gt;$D$8,"",INDIRECT(ADDRESS(ROW(Entrées!$C$37)+($D364-1)*24+F$11,COLUMN(Entrées!$C$37)+($C364-1),4,TRUE,"Entrées")))</f>
        <v>9287.5</v>
      </c>
      <c r="G364" s="28">
        <f ca="1">IF($D364&gt;$D$8,"",INDIRECT(ADDRESS(ROW(Entrées!$C$37)+($D364-1)*24+G$11,COLUMN(Entrées!$C$37)+($C364-1),4,TRUE,"Entrées")))</f>
        <v>9103.5</v>
      </c>
      <c r="H364" s="28">
        <f ca="1">IF($D364&gt;$D$8,"",INDIRECT(ADDRESS(ROW(Entrées!$C$37)+($D364-1)*24+H$11,COLUMN(Entrées!$C$37)+($C364-1),4,TRUE,"Entrées")))</f>
        <v>8894</v>
      </c>
      <c r="I364" s="28">
        <f ca="1">IF($D364&gt;$D$8,"",INDIRECT(ADDRESS(ROW(Entrées!$C$37)+($D364-1)*24+I$11,COLUMN(Entrées!$C$37)+($C364-1),4,TRUE,"Entrées")))</f>
        <v>8932.5</v>
      </c>
      <c r="J364" s="28">
        <f ca="1">IF($D364&gt;$D$8,"",INDIRECT(ADDRESS(ROW(Entrées!$C$37)+($D364-1)*24+J$11,COLUMN(Entrées!$C$37)+($C364-1),4,TRUE,"Entrées")))</f>
        <v>8875.5</v>
      </c>
      <c r="K364" s="28">
        <f ca="1">IF($D364&gt;$D$8,"",INDIRECT(ADDRESS(ROW(Entrées!$C$37)+($D364-1)*24+K$11,COLUMN(Entrées!$C$37)+($C364-1),4,TRUE,"Entrées")))</f>
        <v>9043.5</v>
      </c>
      <c r="L364" s="28">
        <f ca="1">IF($D364&gt;$D$8,"",INDIRECT(ADDRESS(ROW(Entrées!$C$37)+($D364-1)*24+L$11,COLUMN(Entrées!$C$37)+($C364-1),4,TRUE,"Entrées")))</f>
        <v>9486.5</v>
      </c>
      <c r="M364" s="28">
        <f ca="1">IF($D364&gt;$D$8,"",INDIRECT(ADDRESS(ROW(Entrées!$C$37)+($D364-1)*24+M$11,COLUMN(Entrées!$C$37)+($C364-1),4,TRUE,"Entrées")))</f>
        <v>9874.5</v>
      </c>
      <c r="N364" s="28">
        <f ca="1">IF($D364&gt;$D$8,"",INDIRECT(ADDRESS(ROW(Entrées!$C$37)+($D364-1)*24+N$11,COLUMN(Entrées!$C$37)+($C364-1),4,TRUE,"Entrées")))</f>
        <v>10552.5</v>
      </c>
      <c r="O364" s="28">
        <f ca="1">IF($D364&gt;$D$8,"",INDIRECT(ADDRESS(ROW(Entrées!$C$37)+($D364-1)*24+O$11,COLUMN(Entrées!$C$37)+($C364-1),4,TRUE,"Entrées")))</f>
        <v>10521</v>
      </c>
      <c r="P364" s="28">
        <f ca="1">IF($D364&gt;$D$8,"",INDIRECT(ADDRESS(ROW(Entrées!$C$37)+($D364-1)*24+P$11,COLUMN(Entrées!$C$37)+($C364-1),4,TRUE,"Entrées")))</f>
        <v>10336</v>
      </c>
      <c r="Q364" s="28">
        <f ca="1">IF($D364&gt;$D$8,"",INDIRECT(ADDRESS(ROW(Entrées!$C$37)+($D364-1)*24+Q$11,COLUMN(Entrées!$C$37)+($C364-1),4,TRUE,"Entrées")))</f>
        <v>10570.5</v>
      </c>
      <c r="R364" s="28">
        <f ca="1">IF($D364&gt;$D$8,"",INDIRECT(ADDRESS(ROW(Entrées!$C$37)+($D364-1)*24+R$11,COLUMN(Entrées!$C$37)+($C364-1),4,TRUE,"Entrées")))</f>
        <v>10140</v>
      </c>
      <c r="S364" s="28">
        <f ca="1">IF($D364&gt;$D$8,"",INDIRECT(ADDRESS(ROW(Entrées!$C$37)+($D364-1)*24+S$11,COLUMN(Entrées!$C$37)+($C364-1),4,TRUE,"Entrées")))</f>
        <v>9284</v>
      </c>
      <c r="T364" s="28">
        <f ca="1">IF($D364&gt;$D$8,"",INDIRECT(ADDRESS(ROW(Entrées!$C$37)+($D364-1)*24+T$11,COLUMN(Entrées!$C$37)+($C364-1),4,TRUE,"Entrées")))</f>
        <v>9029</v>
      </c>
      <c r="U364" s="28">
        <f ca="1">IF($D364&gt;$D$8,"",INDIRECT(ADDRESS(ROW(Entrées!$C$37)+($D364-1)*24+U$11,COLUMN(Entrées!$C$37)+($C364-1),4,TRUE,"Entrées")))</f>
        <v>9099</v>
      </c>
      <c r="V364" s="28">
        <f ca="1">IF($D364&gt;$D$8,"",INDIRECT(ADDRESS(ROW(Entrées!$C$37)+($D364-1)*24+V$11,COLUMN(Entrées!$C$37)+($C364-1),4,TRUE,"Entrées")))</f>
        <v>9410</v>
      </c>
      <c r="W364" s="28">
        <f ca="1">IF($D364&gt;$D$8,"",INDIRECT(ADDRESS(ROW(Entrées!$C$37)+($D364-1)*24+W$11,COLUMN(Entrées!$C$37)+($C364-1),4,TRUE,"Entrées")))</f>
        <v>10028</v>
      </c>
      <c r="X364" s="28">
        <f ca="1">IF($D364&gt;$D$8,"",INDIRECT(ADDRESS(ROW(Entrées!$C$37)+($D364-1)*24+X$11,COLUMN(Entrées!$C$37)+($C364-1),4,TRUE,"Entrées")))</f>
        <v>10309.5</v>
      </c>
      <c r="Y364" s="28">
        <f ca="1">IF($D364&gt;$D$8,"",INDIRECT(ADDRESS(ROW(Entrées!$C$37)+($D364-1)*24+Y$11,COLUMN(Entrées!$C$37)+($C364-1),4,TRUE,"Entrées")))</f>
        <v>10650</v>
      </c>
      <c r="Z364" s="28">
        <f ca="1">IF($D364&gt;$D$8,"",INDIRECT(ADDRESS(ROW(Entrées!$C$37)+($D364-1)*24+Z$11,COLUMN(Entrées!$C$37)+($C364-1),4,TRUE,"Entrées")))</f>
        <v>11275.5</v>
      </c>
      <c r="AA364" s="28">
        <f ca="1">IF($D364&gt;$D$8,"",INDIRECT(ADDRESS(ROW(Entrées!$C$37)+($D364-1)*24+AA$11,COLUMN(Entrées!$C$37)+($C364-1),4,TRUE,"Entrées")))</f>
        <v>10983.5</v>
      </c>
      <c r="AB364" s="28">
        <f ca="1">IF($D364&gt;$D$8,"",INDIRECT(ADDRESS(ROW(Entrées!$C$37)+($D364-1)*24+AB$11,COLUMN(Entrées!$C$37)+($C364-1),4,TRUE,"Entrées")))</f>
        <v>12510</v>
      </c>
      <c r="AC364" s="11"/>
      <c r="AD364" s="40">
        <f t="shared" ca="1" si="420"/>
        <v>9945.6041666666661</v>
      </c>
      <c r="AE364" s="40">
        <f t="shared" ca="1" si="423"/>
        <v>12510</v>
      </c>
      <c r="AF364" s="40">
        <f t="shared" ca="1" si="424"/>
        <v>8875.5</v>
      </c>
      <c r="AG364" s="4"/>
      <c r="AH364" s="11">
        <f>Entrées!A391</f>
        <v>15</v>
      </c>
      <c r="AI364" s="13">
        <f>Entrées!B391</f>
        <v>18</v>
      </c>
      <c r="AJ364" s="31">
        <f t="shared" ca="1" si="393"/>
        <v>55625.834722222207</v>
      </c>
      <c r="AK364" s="31">
        <f t="shared" ca="1" si="369"/>
        <v>55155.277777777781</v>
      </c>
      <c r="AL364" s="31">
        <f t="shared" ca="1" si="370"/>
        <v>55132.569444444431</v>
      </c>
      <c r="AM364" s="31">
        <f t="shared" ca="1" si="371"/>
        <v>439.35972222222233</v>
      </c>
      <c r="AN364" s="31">
        <f t="shared" ca="1" si="372"/>
        <v>2143.2847222222222</v>
      </c>
      <c r="AO364" s="31">
        <f t="shared" ca="1" si="373"/>
        <v>1711.4715277777773</v>
      </c>
      <c r="AP364" s="31">
        <f t="shared" ca="1" si="374"/>
        <v>43686.806944444448</v>
      </c>
      <c r="AQ364" s="31">
        <f t="shared" ca="1" si="375"/>
        <v>2048.2006944444447</v>
      </c>
      <c r="AR364" s="31">
        <f t="shared" ca="1" si="376"/>
        <v>467.57708333333329</v>
      </c>
      <c r="AS364" s="31">
        <f t="shared" ca="1" si="377"/>
        <v>9872.0041666666693</v>
      </c>
      <c r="AT364" s="31">
        <f t="shared" ca="1" si="378"/>
        <v>-752.91041666666672</v>
      </c>
      <c r="AU364" s="31">
        <f t="shared" ca="1" si="379"/>
        <v>580.30277777777769</v>
      </c>
      <c r="AV364" s="31">
        <f t="shared" ca="1" si="380"/>
        <v>-4570.3041666666659</v>
      </c>
      <c r="AW364" s="31">
        <f t="shared" ca="1" si="381"/>
        <v>53.39583333333335</v>
      </c>
      <c r="AX364" s="31">
        <f t="shared" ca="1" si="382"/>
        <v>1401.9361111111111</v>
      </c>
      <c r="AY364" s="31">
        <f t="shared" ca="1" si="383"/>
        <v>-1132.0805555555555</v>
      </c>
      <c r="AZ364" s="31">
        <f t="shared" ca="1" si="384"/>
        <v>-2177.1819444444441</v>
      </c>
      <c r="BA364" s="31">
        <f t="shared" ca="1" si="385"/>
        <v>644.8125</v>
      </c>
      <c r="BB364" s="31">
        <f t="shared" ca="1" si="386"/>
        <v>-1410.101388888889</v>
      </c>
      <c r="BC364" s="31">
        <f t="shared" ca="1" si="387"/>
        <v>-1800.2902777777781</v>
      </c>
      <c r="BD364" s="11"/>
      <c r="BE364" s="4"/>
      <c r="BF364" s="11">
        <f t="shared" si="388"/>
        <v>15</v>
      </c>
      <c r="BG364" s="11">
        <f t="shared" si="421"/>
        <v>18</v>
      </c>
      <c r="BH364" s="32">
        <f>IF($BF364&gt;$Y$7,"",IF(AND($BF364=$Y$7,$BG364=23),"",Entrées!C392-Entrées!C391))</f>
        <v>1868.5</v>
      </c>
      <c r="BI364" s="32">
        <f>IF($BF364&gt;$Y$7,"",IF(AND($BF364=$Y$7,$BG364=23),"",Entrées!D392-Entrées!D391))</f>
        <v>1825</v>
      </c>
      <c r="BJ364" s="32">
        <f>IF($BF364&gt;$Y$7,"",IF(AND($BF364=$Y$7,$BG364=23),"",Entrées!E392-Entrées!E391))</f>
        <v>2025</v>
      </c>
      <c r="BK364" s="32">
        <f>IF($BF364&gt;$Y$7,"",IF(AND($BF364=$Y$7,$BG364=23),"",Entrées!F392-Entrées!F391))</f>
        <v>0.5</v>
      </c>
      <c r="BL364" s="32">
        <f>IF($BF364&gt;$Y$7,"",IF(AND($BF364=$Y$7,$BG364=23),"",Entrées!G392-Entrées!G391))</f>
        <v>-381.5</v>
      </c>
      <c r="BM364" s="32">
        <f>IF($BF364&gt;$Y$7,"",IF(AND($BF364=$Y$7,$BG364=23),"",Entrées!H392-Entrées!H391))</f>
        <v>23.5</v>
      </c>
      <c r="BN364" s="32">
        <f>IF($BF364&gt;$Y$7,"",IF(AND($BF364=$Y$7,$BG364=23),"",Entrées!I392-Entrées!I391))</f>
        <v>656.5</v>
      </c>
      <c r="BO364" s="32">
        <f>IF($BF364&gt;$Y$7,"",IF(AND($BF364=$Y$7,$BG364=23),"",Entrées!J392-Entrées!J391))</f>
        <v>21.5</v>
      </c>
      <c r="BP364" s="32">
        <f>IF($BF364&gt;$Y$7,"",IF(AND($BF364=$Y$7,$BG364=23),"",Entrées!K392-Entrées!K391))</f>
        <v>-458</v>
      </c>
      <c r="BQ364" s="32">
        <f>IF($BF364&gt;$Y$7,"",IF(AND($BF364=$Y$7,$BG364=23),"",Entrées!L392-Entrées!L391))</f>
        <v>2316</v>
      </c>
      <c r="BR364" s="32">
        <f>IF($BF364&gt;$Y$7,"",IF(AND($BF364=$Y$7,$BG364=23),"",Entrées!M392-Entrées!M391))</f>
        <v>8</v>
      </c>
      <c r="BS364" s="32">
        <f>IF($BF364&gt;$Y$7,"",IF(AND($BF364=$Y$7,$BG364=23),"",Entrées!N392-Entrées!N391))</f>
        <v>12</v>
      </c>
      <c r="BT364" s="32">
        <f>IF($BF364&gt;$Y$7,"",IF(AND($BF364=$Y$7,$BG364=23),"",Entrées!O392-Entrées!O391))</f>
        <v>-331</v>
      </c>
      <c r="BU364" s="32">
        <f>IF($BF364&gt;$Y$7,"",IF(AND($BF364=$Y$7,$BG364=23),"",Entrées!P392-Entrées!P391))</f>
        <v>-8</v>
      </c>
      <c r="BV364" s="32">
        <f>IF($BF364&gt;$Y$7,"",IF(AND($BF364=$Y$7,$BG364=23),"",Entrées!Q392-Entrées!Q391))</f>
        <v>-789</v>
      </c>
      <c r="BW364" s="32">
        <f>IF($BF364&gt;$Y$7,"",IF(AND($BF364=$Y$7,$BG364=23),"",Entrées!R392-Entrées!R391))</f>
        <v>0</v>
      </c>
      <c r="BX364" s="32">
        <f>IF($BF364&gt;$Y$7,"",IF(AND($BF364=$Y$7,$BG364=23),"",Entrées!S392-Entrées!S391))</f>
        <v>0</v>
      </c>
      <c r="BY364" s="32">
        <f>IF($BF364&gt;$Y$7,"",IF(AND($BF364=$Y$7,$BG364=23),"",Entrées!T392-Entrées!T391))</f>
        <v>0</v>
      </c>
      <c r="BZ364" s="32">
        <f>IF($BF364&gt;$Y$7,"",IF(AND($BF364=$Y$7,$BG364=23),"",Entrées!U392-Entrées!U391))</f>
        <v>100</v>
      </c>
      <c r="CA364" s="32">
        <f>IF($BF364&gt;$Y$7,"",IF(AND($BF364=$Y$7,$BG364=23),"",Entrées!V392-Entrées!V391))</f>
        <v>193</v>
      </c>
      <c r="CB364" s="4"/>
      <c r="CC364" s="4"/>
      <c r="CD364" s="33">
        <f>IF($BF364&lt;=$Y$7,Entrées!J391/CD$2,"")</f>
        <v>7.2434210526315795E-2</v>
      </c>
      <c r="CE364" s="33">
        <f>IF($BF364&lt;=$Y$7,Entrées!K391/CE$2,"")</f>
        <v>0.18178571428571427</v>
      </c>
      <c r="CF364" s="11">
        <f t="shared" si="389"/>
        <v>7600</v>
      </c>
      <c r="CG364" s="11">
        <f t="shared" si="390"/>
        <v>4200</v>
      </c>
      <c r="CH364" s="52">
        <f t="shared" si="391"/>
        <v>0.26950009137426939</v>
      </c>
      <c r="CI364" s="52">
        <f t="shared" si="392"/>
        <v>0.11132787698412699</v>
      </c>
      <c r="CK364" s="11"/>
      <c r="CL364" s="4"/>
      <c r="CM364" s="11"/>
      <c r="CN364" s="11"/>
      <c r="CO364" s="4"/>
    </row>
    <row r="365" spans="1:93">
      <c r="A365" s="11" t="str">
        <f>"AE"&amp;A361</f>
        <v>AE345</v>
      </c>
      <c r="C365" s="11">
        <f t="shared" si="425"/>
        <v>10</v>
      </c>
      <c r="D365" s="27">
        <f t="shared" si="422"/>
        <v>21</v>
      </c>
      <c r="E365" s="28">
        <f ca="1">IF($D365&gt;$D$8,"",INDIRECT(ADDRESS(ROW(Entrées!$C$37)+($D365-1)*24+E$11,COLUMN(Entrées!$C$37)+($C365-1),4,TRUE,"Entrées")))</f>
        <v>11075.5</v>
      </c>
      <c r="F365" s="28">
        <f ca="1">IF($D365&gt;$D$8,"",INDIRECT(ADDRESS(ROW(Entrées!$C$37)+($D365-1)*24+F$11,COLUMN(Entrées!$C$37)+($C365-1),4,TRUE,"Entrées")))</f>
        <v>9247</v>
      </c>
      <c r="G365" s="28">
        <f ca="1">IF($D365&gt;$D$8,"",INDIRECT(ADDRESS(ROW(Entrées!$C$37)+($D365-1)*24+G$11,COLUMN(Entrées!$C$37)+($C365-1),4,TRUE,"Entrées")))</f>
        <v>8944.5</v>
      </c>
      <c r="H365" s="28">
        <f ca="1">IF($D365&gt;$D$8,"",INDIRECT(ADDRESS(ROW(Entrées!$C$37)+($D365-1)*24+H$11,COLUMN(Entrées!$C$37)+($C365-1),4,TRUE,"Entrées")))</f>
        <v>8858</v>
      </c>
      <c r="I365" s="28">
        <f ca="1">IF($D365&gt;$D$8,"",INDIRECT(ADDRESS(ROW(Entrées!$C$37)+($D365-1)*24+I$11,COLUMN(Entrées!$C$37)+($C365-1),4,TRUE,"Entrées")))</f>
        <v>8825.5</v>
      </c>
      <c r="J365" s="28">
        <f ca="1">IF($D365&gt;$D$8,"",INDIRECT(ADDRESS(ROW(Entrées!$C$37)+($D365-1)*24+J$11,COLUMN(Entrées!$C$37)+($C365-1),4,TRUE,"Entrées")))</f>
        <v>8776.5</v>
      </c>
      <c r="K365" s="28">
        <f ca="1">IF($D365&gt;$D$8,"",INDIRECT(ADDRESS(ROW(Entrées!$C$37)+($D365-1)*24+K$11,COLUMN(Entrées!$C$37)+($C365-1),4,TRUE,"Entrées")))</f>
        <v>8762.5</v>
      </c>
      <c r="L365" s="28">
        <f ca="1">IF($D365&gt;$D$8,"",INDIRECT(ADDRESS(ROW(Entrées!$C$37)+($D365-1)*24+L$11,COLUMN(Entrées!$C$37)+($C365-1),4,TRUE,"Entrées")))</f>
        <v>8872.5</v>
      </c>
      <c r="M365" s="28">
        <f ca="1">IF($D365&gt;$D$8,"",INDIRECT(ADDRESS(ROW(Entrées!$C$37)+($D365-1)*24+M$11,COLUMN(Entrées!$C$37)+($C365-1),4,TRUE,"Entrées")))</f>
        <v>9061.5</v>
      </c>
      <c r="N365" s="28">
        <f ca="1">IF($D365&gt;$D$8,"",INDIRECT(ADDRESS(ROW(Entrées!$C$37)+($D365-1)*24+N$11,COLUMN(Entrées!$C$37)+($C365-1),4,TRUE,"Entrées")))</f>
        <v>9272</v>
      </c>
      <c r="O365" s="28">
        <f ca="1">IF($D365&gt;$D$8,"",INDIRECT(ADDRESS(ROW(Entrées!$C$37)+($D365-1)*24+O$11,COLUMN(Entrées!$C$37)+($C365-1),4,TRUE,"Entrées")))</f>
        <v>10069.5</v>
      </c>
      <c r="P365" s="28">
        <f ca="1">IF($D365&gt;$D$8,"",INDIRECT(ADDRESS(ROW(Entrées!$C$37)+($D365-1)*24+P$11,COLUMN(Entrées!$C$37)+($C365-1),4,TRUE,"Entrées")))</f>
        <v>10083.5</v>
      </c>
      <c r="Q365" s="28">
        <f ca="1">IF($D365&gt;$D$8,"",INDIRECT(ADDRESS(ROW(Entrées!$C$37)+($D365-1)*24+Q$11,COLUMN(Entrées!$C$37)+($C365-1),4,TRUE,"Entrées")))</f>
        <v>10394</v>
      </c>
      <c r="R365" s="28">
        <f ca="1">IF($D365&gt;$D$8,"",INDIRECT(ADDRESS(ROW(Entrées!$C$37)+($D365-1)*24+R$11,COLUMN(Entrées!$C$37)+($C365-1),4,TRUE,"Entrées")))</f>
        <v>9982.5</v>
      </c>
      <c r="S365" s="28">
        <f ca="1">IF($D365&gt;$D$8,"",INDIRECT(ADDRESS(ROW(Entrées!$C$37)+($D365-1)*24+S$11,COLUMN(Entrées!$C$37)+($C365-1),4,TRUE,"Entrées")))</f>
        <v>9102.5</v>
      </c>
      <c r="T365" s="28">
        <f ca="1">IF($D365&gt;$D$8,"",INDIRECT(ADDRESS(ROW(Entrées!$C$37)+($D365-1)*24+T$11,COLUMN(Entrées!$C$37)+($C365-1),4,TRUE,"Entrées")))</f>
        <v>8915.5</v>
      </c>
      <c r="U365" s="28">
        <f ca="1">IF($D365&gt;$D$8,"",INDIRECT(ADDRESS(ROW(Entrées!$C$37)+($D365-1)*24+U$11,COLUMN(Entrées!$C$37)+($C365-1),4,TRUE,"Entrées")))</f>
        <v>8707.5</v>
      </c>
      <c r="V365" s="28">
        <f ca="1">IF($D365&gt;$D$8,"",INDIRECT(ADDRESS(ROW(Entrées!$C$37)+($D365-1)*24+V$11,COLUMN(Entrées!$C$37)+($C365-1),4,TRUE,"Entrées")))</f>
        <v>8855.5</v>
      </c>
      <c r="W365" s="28">
        <f ca="1">IF($D365&gt;$D$8,"",INDIRECT(ADDRESS(ROW(Entrées!$C$37)+($D365-1)*24+W$11,COLUMN(Entrées!$C$37)+($C365-1),4,TRUE,"Entrées")))</f>
        <v>9667</v>
      </c>
      <c r="X365" s="28">
        <f ca="1">IF($D365&gt;$D$8,"",INDIRECT(ADDRESS(ROW(Entrées!$C$37)+($D365-1)*24+X$11,COLUMN(Entrées!$C$37)+($C365-1),4,TRUE,"Entrées")))</f>
        <v>10532</v>
      </c>
      <c r="Y365" s="28">
        <f ca="1">IF($D365&gt;$D$8,"",INDIRECT(ADDRESS(ROW(Entrées!$C$37)+($D365-1)*24+Y$11,COLUMN(Entrées!$C$37)+($C365-1),4,TRUE,"Entrées")))</f>
        <v>11134.5</v>
      </c>
      <c r="Z365" s="28">
        <f ca="1">IF($D365&gt;$D$8,"",INDIRECT(ADDRESS(ROW(Entrées!$C$37)+($D365-1)*24+Z$11,COLUMN(Entrées!$C$37)+($C365-1),4,TRUE,"Entrées")))</f>
        <v>12311</v>
      </c>
      <c r="AA365" s="28">
        <f ca="1">IF($D365&gt;$D$8,"",INDIRECT(ADDRESS(ROW(Entrées!$C$37)+($D365-1)*24+AA$11,COLUMN(Entrées!$C$37)+($C365-1),4,TRUE,"Entrées")))</f>
        <v>11803</v>
      </c>
      <c r="AB365" s="28">
        <f ca="1">IF($D365&gt;$D$8,"",INDIRECT(ADDRESS(ROW(Entrées!$C$37)+($D365-1)*24+AB$11,COLUMN(Entrées!$C$37)+($C365-1),4,TRUE,"Entrées")))</f>
        <v>12414.5</v>
      </c>
      <c r="AC365" s="11"/>
      <c r="AD365" s="40">
        <f t="shared" ca="1" si="420"/>
        <v>9819.5</v>
      </c>
      <c r="AE365" s="40">
        <f t="shared" ca="1" si="423"/>
        <v>12414.5</v>
      </c>
      <c r="AF365" s="40">
        <f t="shared" ca="1" si="424"/>
        <v>8707.5</v>
      </c>
      <c r="AG365" s="4"/>
      <c r="AH365" s="11">
        <f>Entrées!A392</f>
        <v>15</v>
      </c>
      <c r="AI365" s="13">
        <f>Entrées!B392</f>
        <v>19</v>
      </c>
      <c r="AJ365" s="31">
        <f t="shared" ca="1" si="393"/>
        <v>55625.834722222207</v>
      </c>
      <c r="AK365" s="31">
        <f t="shared" ca="1" si="369"/>
        <v>55155.277777777781</v>
      </c>
      <c r="AL365" s="31">
        <f t="shared" ca="1" si="370"/>
        <v>55132.569444444431</v>
      </c>
      <c r="AM365" s="31">
        <f t="shared" ca="1" si="371"/>
        <v>439.35972222222233</v>
      </c>
      <c r="AN365" s="31">
        <f t="shared" ca="1" si="372"/>
        <v>2143.2847222222222</v>
      </c>
      <c r="AO365" s="31">
        <f t="shared" ca="1" si="373"/>
        <v>1711.4715277777773</v>
      </c>
      <c r="AP365" s="31">
        <f t="shared" ca="1" si="374"/>
        <v>43686.806944444448</v>
      </c>
      <c r="AQ365" s="31">
        <f t="shared" ca="1" si="375"/>
        <v>2048.2006944444447</v>
      </c>
      <c r="AR365" s="31">
        <f t="shared" ca="1" si="376"/>
        <v>467.57708333333329</v>
      </c>
      <c r="AS365" s="31">
        <f t="shared" ca="1" si="377"/>
        <v>9872.0041666666693</v>
      </c>
      <c r="AT365" s="31">
        <f t="shared" ca="1" si="378"/>
        <v>-752.91041666666672</v>
      </c>
      <c r="AU365" s="31">
        <f t="shared" ca="1" si="379"/>
        <v>580.30277777777769</v>
      </c>
      <c r="AV365" s="31">
        <f t="shared" ca="1" si="380"/>
        <v>-4570.3041666666659</v>
      </c>
      <c r="AW365" s="31">
        <f t="shared" ca="1" si="381"/>
        <v>53.39583333333335</v>
      </c>
      <c r="AX365" s="31">
        <f t="shared" ca="1" si="382"/>
        <v>1401.9361111111111</v>
      </c>
      <c r="AY365" s="31">
        <f t="shared" ca="1" si="383"/>
        <v>-1132.0805555555555</v>
      </c>
      <c r="AZ365" s="31">
        <f t="shared" ca="1" si="384"/>
        <v>-2177.1819444444441</v>
      </c>
      <c r="BA365" s="31">
        <f t="shared" ca="1" si="385"/>
        <v>644.8125</v>
      </c>
      <c r="BB365" s="31">
        <f t="shared" ca="1" si="386"/>
        <v>-1410.101388888889</v>
      </c>
      <c r="BC365" s="31">
        <f t="shared" ca="1" si="387"/>
        <v>-1800.2902777777781</v>
      </c>
      <c r="BD365" s="11"/>
      <c r="BE365" s="4"/>
      <c r="BF365" s="11">
        <f t="shared" si="388"/>
        <v>15</v>
      </c>
      <c r="BG365" s="11">
        <f t="shared" si="421"/>
        <v>19</v>
      </c>
      <c r="BH365" s="32">
        <f>IF($BF365&gt;$Y$7,"",IF(AND($BF365=$Y$7,$BG365=23),"",Entrées!C393-Entrées!C392))</f>
        <v>-808.5</v>
      </c>
      <c r="BI365" s="32">
        <f>IF($BF365&gt;$Y$7,"",IF(AND($BF365=$Y$7,$BG365=23),"",Entrées!D393-Entrées!D392))</f>
        <v>275</v>
      </c>
      <c r="BJ365" s="32">
        <f>IF($BF365&gt;$Y$7,"",IF(AND($BF365=$Y$7,$BG365=23),"",Entrées!E393-Entrées!E392))</f>
        <v>475</v>
      </c>
      <c r="BK365" s="32">
        <f>IF($BF365&gt;$Y$7,"",IF(AND($BF365=$Y$7,$BG365=23),"",Entrées!F393-Entrées!F392))</f>
        <v>1.5</v>
      </c>
      <c r="BL365" s="32">
        <f>IF($BF365&gt;$Y$7,"",IF(AND($BF365=$Y$7,$BG365=23),"",Entrées!G393-Entrées!G392))</f>
        <v>46.5</v>
      </c>
      <c r="BM365" s="32">
        <f>IF($BF365&gt;$Y$7,"",IF(AND($BF365=$Y$7,$BG365=23),"",Entrées!H393-Entrées!H392))</f>
        <v>-40.5</v>
      </c>
      <c r="BN365" s="32">
        <f>IF($BF365&gt;$Y$7,"",IF(AND($BF365=$Y$7,$BG365=23),"",Entrées!I393-Entrées!I392))</f>
        <v>-150</v>
      </c>
      <c r="BO365" s="32">
        <f>IF($BF365&gt;$Y$7,"",IF(AND($BF365=$Y$7,$BG365=23),"",Entrées!J393-Entrées!J392))</f>
        <v>-44</v>
      </c>
      <c r="BP365" s="32">
        <f>IF($BF365&gt;$Y$7,"",IF(AND($BF365=$Y$7,$BG365=23),"",Entrées!K393-Entrées!K392))</f>
        <v>-255.5</v>
      </c>
      <c r="BQ365" s="32">
        <f>IF($BF365&gt;$Y$7,"",IF(AND($BF365=$Y$7,$BG365=23),"",Entrées!L393-Entrées!L392))</f>
        <v>-328.5</v>
      </c>
      <c r="BR365" s="32">
        <f>IF($BF365&gt;$Y$7,"",IF(AND($BF365=$Y$7,$BG365=23),"",Entrées!M393-Entrées!M392))</f>
        <v>0</v>
      </c>
      <c r="BS365" s="32">
        <f>IF($BF365&gt;$Y$7,"",IF(AND($BF365=$Y$7,$BG365=23),"",Entrées!N393-Entrées!N392))</f>
        <v>3</v>
      </c>
      <c r="BT365" s="32">
        <f>IF($BF365&gt;$Y$7,"",IF(AND($BF365=$Y$7,$BG365=23),"",Entrées!O393-Entrées!O392))</f>
        <v>-40.5</v>
      </c>
      <c r="BU365" s="32">
        <f>IF($BF365&gt;$Y$7,"",IF(AND($BF365=$Y$7,$BG365=23),"",Entrées!P393-Entrées!P392))</f>
        <v>1.5</v>
      </c>
      <c r="BV365" s="32">
        <f>IF($BF365&gt;$Y$7,"",IF(AND($BF365=$Y$7,$BG365=23),"",Entrées!Q393-Entrées!Q392))</f>
        <v>1010</v>
      </c>
      <c r="BW365" s="32">
        <f>IF($BF365&gt;$Y$7,"",IF(AND($BF365=$Y$7,$BG365=23),"",Entrées!R393-Entrées!R392))</f>
        <v>0</v>
      </c>
      <c r="BX365" s="32">
        <f>IF($BF365&gt;$Y$7,"",IF(AND($BF365=$Y$7,$BG365=23),"",Entrées!S393-Entrées!S392))</f>
        <v>11</v>
      </c>
      <c r="BY365" s="32">
        <f>IF($BF365&gt;$Y$7,"",IF(AND($BF365=$Y$7,$BG365=23),"",Entrées!T393-Entrées!T392))</f>
        <v>-1</v>
      </c>
      <c r="BZ365" s="32">
        <f>IF($BF365&gt;$Y$7,"",IF(AND($BF365=$Y$7,$BG365=23),"",Entrées!U393-Entrées!U392))</f>
        <v>-100</v>
      </c>
      <c r="CA365" s="32">
        <f>IF($BF365&gt;$Y$7,"",IF(AND($BF365=$Y$7,$BG365=23),"",Entrées!V393-Entrées!V392))</f>
        <v>-233</v>
      </c>
      <c r="CB365" s="4"/>
      <c r="CC365" s="4"/>
      <c r="CD365" s="33">
        <f>IF($BF365&lt;=$Y$7,Entrées!J392/CD$2,"")</f>
        <v>7.5263157894736837E-2</v>
      </c>
      <c r="CE365" s="33">
        <f>IF($BF365&lt;=$Y$7,Entrées!K392/CE$2,"")</f>
        <v>7.2738095238095241E-2</v>
      </c>
      <c r="CF365" s="11">
        <f t="shared" si="389"/>
        <v>7600</v>
      </c>
      <c r="CG365" s="11">
        <f t="shared" si="390"/>
        <v>4200</v>
      </c>
      <c r="CH365" s="52">
        <f t="shared" si="391"/>
        <v>0.26950009137426939</v>
      </c>
      <c r="CI365" s="52">
        <f t="shared" si="392"/>
        <v>0.11132787698412699</v>
      </c>
      <c r="CK365" s="11"/>
      <c r="CL365" s="4"/>
      <c r="CM365" s="11"/>
      <c r="CN365" s="11"/>
      <c r="CO365" s="4"/>
    </row>
    <row r="366" spans="1:93">
      <c r="A366" s="11" t="str">
        <f>"AE"&amp;A362</f>
        <v>AE374</v>
      </c>
      <c r="C366" s="11">
        <f t="shared" si="425"/>
        <v>10</v>
      </c>
      <c r="D366" s="27">
        <f t="shared" si="422"/>
        <v>22</v>
      </c>
      <c r="E366" s="28">
        <f ca="1">IF($D366&gt;$D$8,"",INDIRECT(ADDRESS(ROW(Entrées!$C$37)+($D366-1)*24+E$11,COLUMN(Entrées!$C$37)+($C366-1),4,TRUE,"Entrées")))</f>
        <v>10612</v>
      </c>
      <c r="F366" s="28">
        <f ca="1">IF($D366&gt;$D$8,"",INDIRECT(ADDRESS(ROW(Entrées!$C$37)+($D366-1)*24+F$11,COLUMN(Entrées!$C$37)+($C366-1),4,TRUE,"Entrées")))</f>
        <v>9487.5</v>
      </c>
      <c r="G366" s="28">
        <f ca="1">IF($D366&gt;$D$8,"",INDIRECT(ADDRESS(ROW(Entrées!$C$37)+($D366-1)*24+G$11,COLUMN(Entrées!$C$37)+($C366-1),4,TRUE,"Entrées")))</f>
        <v>9176.5</v>
      </c>
      <c r="H366" s="28">
        <f ca="1">IF($D366&gt;$D$8,"",INDIRECT(ADDRESS(ROW(Entrées!$C$37)+($D366-1)*24+H$11,COLUMN(Entrées!$C$37)+($C366-1),4,TRUE,"Entrées")))</f>
        <v>9047.5</v>
      </c>
      <c r="I366" s="28">
        <f ca="1">IF($D366&gt;$D$8,"",INDIRECT(ADDRESS(ROW(Entrées!$C$37)+($D366-1)*24+I$11,COLUMN(Entrées!$C$37)+($C366-1),4,TRUE,"Entrées")))</f>
        <v>8803.5</v>
      </c>
      <c r="J366" s="28">
        <f ca="1">IF($D366&gt;$D$8,"",INDIRECT(ADDRESS(ROW(Entrées!$C$37)+($D366-1)*24+J$11,COLUMN(Entrées!$C$37)+($C366-1),4,TRUE,"Entrées")))</f>
        <v>9009</v>
      </c>
      <c r="K366" s="28">
        <f ca="1">IF($D366&gt;$D$8,"",INDIRECT(ADDRESS(ROW(Entrées!$C$37)+($D366-1)*24+K$11,COLUMN(Entrées!$C$37)+($C366-1),4,TRUE,"Entrées")))</f>
        <v>9331.5</v>
      </c>
      <c r="L366" s="28">
        <f ca="1">IF($D366&gt;$D$8,"",INDIRECT(ADDRESS(ROW(Entrées!$C$37)+($D366-1)*24+L$11,COLUMN(Entrées!$C$37)+($C366-1),4,TRUE,"Entrées")))</f>
        <v>10143.5</v>
      </c>
      <c r="M366" s="28">
        <f ca="1">IF($D366&gt;$D$8,"",INDIRECT(ADDRESS(ROW(Entrées!$C$37)+($D366-1)*24+M$11,COLUMN(Entrées!$C$37)+($C366-1),4,TRUE,"Entrées")))</f>
        <v>11190.5</v>
      </c>
      <c r="N366" s="28">
        <f ca="1">IF($D366&gt;$D$8,"",INDIRECT(ADDRESS(ROW(Entrées!$C$37)+($D366-1)*24+N$11,COLUMN(Entrées!$C$37)+($C366-1),4,TRUE,"Entrées")))</f>
        <v>11682.5</v>
      </c>
      <c r="O366" s="28">
        <f ca="1">IF($D366&gt;$D$8,"",INDIRECT(ADDRESS(ROW(Entrées!$C$37)+($D366-1)*24+O$11,COLUMN(Entrées!$C$37)+($C366-1),4,TRUE,"Entrées")))</f>
        <v>11248.5</v>
      </c>
      <c r="P366" s="28">
        <f ca="1">IF($D366&gt;$D$8,"",INDIRECT(ADDRESS(ROW(Entrées!$C$37)+($D366-1)*24+P$11,COLUMN(Entrées!$C$37)+($C366-1),4,TRUE,"Entrées")))</f>
        <v>11192.5</v>
      </c>
      <c r="Q366" s="28">
        <f ca="1">IF($D366&gt;$D$8,"",INDIRECT(ADDRESS(ROW(Entrées!$C$37)+($D366-1)*24+Q$11,COLUMN(Entrées!$C$37)+($C366-1),4,TRUE,"Entrées")))</f>
        <v>11689.5</v>
      </c>
      <c r="R366" s="28">
        <f ca="1">IF($D366&gt;$D$8,"",INDIRECT(ADDRESS(ROW(Entrées!$C$37)+($D366-1)*24+R$11,COLUMN(Entrées!$C$37)+($C366-1),4,TRUE,"Entrées")))</f>
        <v>11295</v>
      </c>
      <c r="S366" s="28">
        <f ca="1">IF($D366&gt;$D$8,"",INDIRECT(ADDRESS(ROW(Entrées!$C$37)+($D366-1)*24+S$11,COLUMN(Entrées!$C$37)+($C366-1),4,TRUE,"Entrées")))</f>
        <v>10733.5</v>
      </c>
      <c r="T366" s="28">
        <f ca="1">IF($D366&gt;$D$8,"",INDIRECT(ADDRESS(ROW(Entrées!$C$37)+($D366-1)*24+T$11,COLUMN(Entrées!$C$37)+($C366-1),4,TRUE,"Entrées")))</f>
        <v>10465</v>
      </c>
      <c r="U366" s="28">
        <f ca="1">IF($D366&gt;$D$8,"",INDIRECT(ADDRESS(ROW(Entrées!$C$37)+($D366-1)*24+U$11,COLUMN(Entrées!$C$37)+($C366-1),4,TRUE,"Entrées")))</f>
        <v>9587</v>
      </c>
      <c r="V366" s="28">
        <f ca="1">IF($D366&gt;$D$8,"",INDIRECT(ADDRESS(ROW(Entrées!$C$37)+($D366-1)*24+V$11,COLUMN(Entrées!$C$37)+($C366-1),4,TRUE,"Entrées")))</f>
        <v>9001</v>
      </c>
      <c r="W366" s="28">
        <f ca="1">IF($D366&gt;$D$8,"",INDIRECT(ADDRESS(ROW(Entrées!$C$37)+($D366-1)*24+W$11,COLUMN(Entrées!$C$37)+($C366-1),4,TRUE,"Entrées")))</f>
        <v>9352</v>
      </c>
      <c r="X366" s="28">
        <f ca="1">IF($D366&gt;$D$8,"",INDIRECT(ADDRESS(ROW(Entrées!$C$37)+($D366-1)*24+X$11,COLUMN(Entrées!$C$37)+($C366-1),4,TRUE,"Entrées")))</f>
        <v>11266.5</v>
      </c>
      <c r="Y366" s="28">
        <f ca="1">IF($D366&gt;$D$8,"",INDIRECT(ADDRESS(ROW(Entrées!$C$37)+($D366-1)*24+Y$11,COLUMN(Entrées!$C$37)+($C366-1),4,TRUE,"Entrées")))</f>
        <v>11301.5</v>
      </c>
      <c r="Z366" s="28">
        <f ca="1">IF($D366&gt;$D$8,"",INDIRECT(ADDRESS(ROW(Entrées!$C$37)+($D366-1)*24+Z$11,COLUMN(Entrées!$C$37)+($C366-1),4,TRUE,"Entrées")))</f>
        <v>11162.5</v>
      </c>
      <c r="AA366" s="28">
        <f ca="1">IF($D366&gt;$D$8,"",INDIRECT(ADDRESS(ROW(Entrées!$C$37)+($D366-1)*24+AA$11,COLUMN(Entrées!$C$37)+($C366-1),4,TRUE,"Entrées")))</f>
        <v>9738.5</v>
      </c>
      <c r="AB366" s="28">
        <f ca="1">IF($D366&gt;$D$8,"",INDIRECT(ADDRESS(ROW(Entrées!$C$37)+($D366-1)*24+AB$11,COLUMN(Entrées!$C$37)+($C366-1),4,TRUE,"Entrées")))</f>
        <v>10611.5</v>
      </c>
      <c r="AC366" s="11"/>
      <c r="AD366" s="40">
        <f t="shared" ca="1" si="420"/>
        <v>10297.020833333334</v>
      </c>
      <c r="AE366" s="40">
        <f t="shared" ca="1" si="423"/>
        <v>11689.5</v>
      </c>
      <c r="AF366" s="40">
        <f t="shared" ca="1" si="424"/>
        <v>8803.5</v>
      </c>
      <c r="AG366" s="4"/>
      <c r="AH366" s="11">
        <f>Entrées!A393</f>
        <v>15</v>
      </c>
      <c r="AI366" s="13">
        <f>Entrées!B393</f>
        <v>20</v>
      </c>
      <c r="AJ366" s="31">
        <f t="shared" ca="1" si="393"/>
        <v>55625.834722222207</v>
      </c>
      <c r="AK366" s="31">
        <f t="shared" ca="1" si="369"/>
        <v>55155.277777777781</v>
      </c>
      <c r="AL366" s="31">
        <f t="shared" ca="1" si="370"/>
        <v>55132.569444444431</v>
      </c>
      <c r="AM366" s="31">
        <f t="shared" ca="1" si="371"/>
        <v>439.35972222222233</v>
      </c>
      <c r="AN366" s="31">
        <f t="shared" ca="1" si="372"/>
        <v>2143.2847222222222</v>
      </c>
      <c r="AO366" s="31">
        <f t="shared" ca="1" si="373"/>
        <v>1711.4715277777773</v>
      </c>
      <c r="AP366" s="31">
        <f t="shared" ca="1" si="374"/>
        <v>43686.806944444448</v>
      </c>
      <c r="AQ366" s="31">
        <f t="shared" ca="1" si="375"/>
        <v>2048.2006944444447</v>
      </c>
      <c r="AR366" s="31">
        <f t="shared" ca="1" si="376"/>
        <v>467.57708333333329</v>
      </c>
      <c r="AS366" s="31">
        <f t="shared" ca="1" si="377"/>
        <v>9872.0041666666693</v>
      </c>
      <c r="AT366" s="31">
        <f t="shared" ca="1" si="378"/>
        <v>-752.91041666666672</v>
      </c>
      <c r="AU366" s="31">
        <f t="shared" ca="1" si="379"/>
        <v>580.30277777777769</v>
      </c>
      <c r="AV366" s="31">
        <f t="shared" ca="1" si="380"/>
        <v>-4570.3041666666659</v>
      </c>
      <c r="AW366" s="31">
        <f t="shared" ca="1" si="381"/>
        <v>53.39583333333335</v>
      </c>
      <c r="AX366" s="31">
        <f t="shared" ca="1" si="382"/>
        <v>1401.9361111111111</v>
      </c>
      <c r="AY366" s="31">
        <f t="shared" ca="1" si="383"/>
        <v>-1132.0805555555555</v>
      </c>
      <c r="AZ366" s="31">
        <f t="shared" ca="1" si="384"/>
        <v>-2177.1819444444441</v>
      </c>
      <c r="BA366" s="31">
        <f t="shared" ca="1" si="385"/>
        <v>644.8125</v>
      </c>
      <c r="BB366" s="31">
        <f t="shared" ca="1" si="386"/>
        <v>-1410.101388888889</v>
      </c>
      <c r="BC366" s="31">
        <f t="shared" ca="1" si="387"/>
        <v>-1800.2902777777781</v>
      </c>
      <c r="BD366" s="11"/>
      <c r="BE366" s="4"/>
      <c r="BF366" s="11">
        <f t="shared" si="388"/>
        <v>15</v>
      </c>
      <c r="BG366" s="11">
        <f t="shared" si="421"/>
        <v>20</v>
      </c>
      <c r="BH366" s="32">
        <f>IF($BF366&gt;$Y$7,"",IF(AND($BF366=$Y$7,$BG366=23),"",Entrées!C394-Entrées!C393))</f>
        <v>403.5</v>
      </c>
      <c r="BI366" s="32">
        <f>IF($BF366&gt;$Y$7,"",IF(AND($BF366=$Y$7,$BG366=23),"",Entrées!D394-Entrées!D393))</f>
        <v>-337.5</v>
      </c>
      <c r="BJ366" s="32">
        <f>IF($BF366&gt;$Y$7,"",IF(AND($BF366=$Y$7,$BG366=23),"",Entrées!E394-Entrées!E393))</f>
        <v>-287.5</v>
      </c>
      <c r="BK366" s="32">
        <f>IF($BF366&gt;$Y$7,"",IF(AND($BF366=$Y$7,$BG366=23),"",Entrées!F394-Entrées!F393))</f>
        <v>0</v>
      </c>
      <c r="BL366" s="32">
        <f>IF($BF366&gt;$Y$7,"",IF(AND($BF366=$Y$7,$BG366=23),"",Entrées!G394-Entrées!G393))</f>
        <v>226.5</v>
      </c>
      <c r="BM366" s="32">
        <f>IF($BF366&gt;$Y$7,"",IF(AND($BF366=$Y$7,$BG366=23),"",Entrées!H394-Entrées!H393))</f>
        <v>-83</v>
      </c>
      <c r="BN366" s="32">
        <f>IF($BF366&gt;$Y$7,"",IF(AND($BF366=$Y$7,$BG366=23),"",Entrées!I394-Entrées!I393))</f>
        <v>263.5</v>
      </c>
      <c r="BO366" s="32">
        <f>IF($BF366&gt;$Y$7,"",IF(AND($BF366=$Y$7,$BG366=23),"",Entrées!J394-Entrées!J393))</f>
        <v>13</v>
      </c>
      <c r="BP366" s="32">
        <f>IF($BF366&gt;$Y$7,"",IF(AND($BF366=$Y$7,$BG366=23),"",Entrées!K394-Entrées!K393))</f>
        <v>-50</v>
      </c>
      <c r="BQ366" s="32">
        <f>IF($BF366&gt;$Y$7,"",IF(AND($BF366=$Y$7,$BG366=23),"",Entrées!L394-Entrées!L393))</f>
        <v>-281</v>
      </c>
      <c r="BR366" s="32">
        <f>IF($BF366&gt;$Y$7,"",IF(AND($BF366=$Y$7,$BG366=23),"",Entrées!M394-Entrées!M393))</f>
        <v>0.5</v>
      </c>
      <c r="BS366" s="32">
        <f>IF($BF366&gt;$Y$7,"",IF(AND($BF366=$Y$7,$BG366=23),"",Entrées!N394-Entrées!N393))</f>
        <v>-3.5</v>
      </c>
      <c r="BT366" s="32">
        <f>IF($BF366&gt;$Y$7,"",IF(AND($BF366=$Y$7,$BG366=23),"",Entrées!O394-Entrées!O393))</f>
        <v>318</v>
      </c>
      <c r="BU366" s="32">
        <f>IF($BF366&gt;$Y$7,"",IF(AND($BF366=$Y$7,$BG366=23),"",Entrées!P394-Entrées!P393))</f>
        <v>3</v>
      </c>
      <c r="BV366" s="32">
        <f>IF($BF366&gt;$Y$7,"",IF(AND($BF366=$Y$7,$BG366=23),"",Entrées!Q394-Entrées!Q393))</f>
        <v>43</v>
      </c>
      <c r="BW366" s="32">
        <f>IF($BF366&gt;$Y$7,"",IF(AND($BF366=$Y$7,$BG366=23),"",Entrées!R394-Entrées!R393))</f>
        <v>0</v>
      </c>
      <c r="BX366" s="32">
        <f>IF($BF366&gt;$Y$7,"",IF(AND($BF366=$Y$7,$BG366=23),"",Entrées!S394-Entrées!S393))</f>
        <v>150</v>
      </c>
      <c r="BY366" s="32">
        <f>IF($BF366&gt;$Y$7,"",IF(AND($BF366=$Y$7,$BG366=23),"",Entrées!T394-Entrées!T393))</f>
        <v>-650</v>
      </c>
      <c r="BZ366" s="32">
        <f>IF($BF366&gt;$Y$7,"",IF(AND($BF366=$Y$7,$BG366=23),"",Entrées!U394-Entrées!U393))</f>
        <v>0</v>
      </c>
      <c r="CA366" s="32">
        <f>IF($BF366&gt;$Y$7,"",IF(AND($BF366=$Y$7,$BG366=23),"",Entrées!V394-Entrées!V393))</f>
        <v>-87</v>
      </c>
      <c r="CB366" s="4"/>
      <c r="CC366" s="4"/>
      <c r="CD366" s="33">
        <f>IF($BF366&lt;=$Y$7,Entrées!J393/CD$2,"")</f>
        <v>6.9473684210526312E-2</v>
      </c>
      <c r="CE366" s="33">
        <f>IF($BF366&lt;=$Y$7,Entrées!K393/CE$2,"")</f>
        <v>1.1904761904761904E-2</v>
      </c>
      <c r="CF366" s="11">
        <f t="shared" si="389"/>
        <v>7600</v>
      </c>
      <c r="CG366" s="11">
        <f t="shared" si="390"/>
        <v>4200</v>
      </c>
      <c r="CH366" s="52">
        <f t="shared" si="391"/>
        <v>0.26950009137426939</v>
      </c>
      <c r="CI366" s="52">
        <f t="shared" si="392"/>
        <v>0.11132787698412699</v>
      </c>
      <c r="CK366" s="11"/>
      <c r="CL366" s="4"/>
      <c r="CM366" s="11"/>
      <c r="CN366" s="11"/>
      <c r="CO366" s="4"/>
    </row>
    <row r="367" spans="1:93">
      <c r="A367" s="11" t="str">
        <f>"AF"&amp;A361</f>
        <v>AF345</v>
      </c>
      <c r="C367" s="11">
        <f t="shared" si="425"/>
        <v>10</v>
      </c>
      <c r="D367" s="27">
        <f t="shared" si="422"/>
        <v>23</v>
      </c>
      <c r="E367" s="28">
        <f ca="1">IF($D367&gt;$D$8,"",INDIRECT(ADDRESS(ROW(Entrées!$C$37)+($D367-1)*24+E$11,COLUMN(Entrées!$C$37)+($C367-1),4,TRUE,"Entrées")))</f>
        <v>10371</v>
      </c>
      <c r="F367" s="28">
        <f ca="1">IF($D367&gt;$D$8,"",INDIRECT(ADDRESS(ROW(Entrées!$C$37)+($D367-1)*24+F$11,COLUMN(Entrées!$C$37)+($C367-1),4,TRUE,"Entrées")))</f>
        <v>9260.5</v>
      </c>
      <c r="G367" s="28">
        <f ca="1">IF($D367&gt;$D$8,"",INDIRECT(ADDRESS(ROW(Entrées!$C$37)+($D367-1)*24+G$11,COLUMN(Entrées!$C$37)+($C367-1),4,TRUE,"Entrées")))</f>
        <v>8670.5</v>
      </c>
      <c r="H367" s="28">
        <f ca="1">IF($D367&gt;$D$8,"",INDIRECT(ADDRESS(ROW(Entrées!$C$37)+($D367-1)*24+H$11,COLUMN(Entrées!$C$37)+($C367-1),4,TRUE,"Entrées")))</f>
        <v>8350</v>
      </c>
      <c r="I367" s="28">
        <f ca="1">IF($D367&gt;$D$8,"",INDIRECT(ADDRESS(ROW(Entrées!$C$37)+($D367-1)*24+I$11,COLUMN(Entrées!$C$37)+($C367-1),4,TRUE,"Entrées")))</f>
        <v>8041.5</v>
      </c>
      <c r="J367" s="28">
        <f ca="1">IF($D367&gt;$D$8,"",INDIRECT(ADDRESS(ROW(Entrées!$C$37)+($D367-1)*24+J$11,COLUMN(Entrées!$C$37)+($C367-1),4,TRUE,"Entrées")))</f>
        <v>8237</v>
      </c>
      <c r="K367" s="28">
        <f ca="1">IF($D367&gt;$D$8,"",INDIRECT(ADDRESS(ROW(Entrées!$C$37)+($D367-1)*24+K$11,COLUMN(Entrées!$C$37)+($C367-1),4,TRUE,"Entrées")))</f>
        <v>8767</v>
      </c>
      <c r="L367" s="28">
        <f ca="1">IF($D367&gt;$D$8,"",INDIRECT(ADDRESS(ROW(Entrées!$C$37)+($D367-1)*24+L$11,COLUMN(Entrées!$C$37)+($C367-1),4,TRUE,"Entrées")))</f>
        <v>10045</v>
      </c>
      <c r="M367" s="28">
        <f ca="1">IF($D367&gt;$D$8,"",INDIRECT(ADDRESS(ROW(Entrées!$C$37)+($D367-1)*24+M$11,COLUMN(Entrées!$C$37)+($C367-1),4,TRUE,"Entrées")))</f>
        <v>11584</v>
      </c>
      <c r="N367" s="28">
        <f ca="1">IF($D367&gt;$D$8,"",INDIRECT(ADDRESS(ROW(Entrées!$C$37)+($D367-1)*24+N$11,COLUMN(Entrées!$C$37)+($C367-1),4,TRUE,"Entrées")))</f>
        <v>11969.5</v>
      </c>
      <c r="O367" s="28">
        <f ca="1">IF($D367&gt;$D$8,"",INDIRECT(ADDRESS(ROW(Entrées!$C$37)+($D367-1)*24+O$11,COLUMN(Entrées!$C$37)+($C367-1),4,TRUE,"Entrées")))</f>
        <v>11956</v>
      </c>
      <c r="P367" s="28">
        <f ca="1">IF($D367&gt;$D$8,"",INDIRECT(ADDRESS(ROW(Entrées!$C$37)+($D367-1)*24+P$11,COLUMN(Entrées!$C$37)+($C367-1),4,TRUE,"Entrées")))</f>
        <v>11635</v>
      </c>
      <c r="Q367" s="28">
        <f ca="1">IF($D367&gt;$D$8,"",INDIRECT(ADDRESS(ROW(Entrées!$C$37)+($D367-1)*24+Q$11,COLUMN(Entrées!$C$37)+($C367-1),4,TRUE,"Entrées")))</f>
        <v>11655</v>
      </c>
      <c r="R367" s="28">
        <f ca="1">IF($D367&gt;$D$8,"",INDIRECT(ADDRESS(ROW(Entrées!$C$37)+($D367-1)*24+R$11,COLUMN(Entrées!$C$37)+($C367-1),4,TRUE,"Entrées")))</f>
        <v>11271.5</v>
      </c>
      <c r="S367" s="28">
        <f ca="1">IF($D367&gt;$D$8,"",INDIRECT(ADDRESS(ROW(Entrées!$C$37)+($D367-1)*24+S$11,COLUMN(Entrées!$C$37)+($C367-1),4,TRUE,"Entrées")))</f>
        <v>10453</v>
      </c>
      <c r="T367" s="28">
        <f ca="1">IF($D367&gt;$D$8,"",INDIRECT(ADDRESS(ROW(Entrées!$C$37)+($D367-1)*24+T$11,COLUMN(Entrées!$C$37)+($C367-1),4,TRUE,"Entrées")))</f>
        <v>9521.5</v>
      </c>
      <c r="U367" s="28">
        <f ca="1">IF($D367&gt;$D$8,"",INDIRECT(ADDRESS(ROW(Entrées!$C$37)+($D367-1)*24+U$11,COLUMN(Entrées!$C$37)+($C367-1),4,TRUE,"Entrées")))</f>
        <v>9539</v>
      </c>
      <c r="V367" s="28">
        <f ca="1">IF($D367&gt;$D$8,"",INDIRECT(ADDRESS(ROW(Entrées!$C$37)+($D367-1)*24+V$11,COLUMN(Entrées!$C$37)+($C367-1),4,TRUE,"Entrées")))</f>
        <v>9167</v>
      </c>
      <c r="W367" s="28">
        <f ca="1">IF($D367&gt;$D$8,"",INDIRECT(ADDRESS(ROW(Entrées!$C$37)+($D367-1)*24+W$11,COLUMN(Entrées!$C$37)+($C367-1),4,TRUE,"Entrées")))</f>
        <v>9372.5</v>
      </c>
      <c r="X367" s="28">
        <f ca="1">IF($D367&gt;$D$8,"",INDIRECT(ADDRESS(ROW(Entrées!$C$37)+($D367-1)*24+X$11,COLUMN(Entrées!$C$37)+($C367-1),4,TRUE,"Entrées")))</f>
        <v>10508.5</v>
      </c>
      <c r="Y367" s="28">
        <f ca="1">IF($D367&gt;$D$8,"",INDIRECT(ADDRESS(ROW(Entrées!$C$37)+($D367-1)*24+Y$11,COLUMN(Entrées!$C$37)+($C367-1),4,TRUE,"Entrées")))</f>
        <v>10657</v>
      </c>
      <c r="Z367" s="28">
        <f ca="1">IF($D367&gt;$D$8,"",INDIRECT(ADDRESS(ROW(Entrées!$C$37)+($D367-1)*24+Z$11,COLUMN(Entrées!$C$37)+($C367-1),4,TRUE,"Entrées")))</f>
        <v>10857</v>
      </c>
      <c r="AA367" s="28">
        <f ca="1">IF($D367&gt;$D$8,"",INDIRECT(ADDRESS(ROW(Entrées!$C$37)+($D367-1)*24+AA$11,COLUMN(Entrées!$C$37)+($C367-1),4,TRUE,"Entrées")))</f>
        <v>10190</v>
      </c>
      <c r="AB367" s="28">
        <f ca="1">IF($D367&gt;$D$8,"",INDIRECT(ADDRESS(ROW(Entrées!$C$37)+($D367-1)*24+AB$11,COLUMN(Entrées!$C$37)+($C367-1),4,TRUE,"Entrées")))</f>
        <v>10938.5</v>
      </c>
      <c r="AC367" s="11"/>
      <c r="AD367" s="40">
        <f t="shared" ca="1" si="420"/>
        <v>10125.729166666666</v>
      </c>
      <c r="AE367" s="40">
        <f t="shared" ca="1" si="423"/>
        <v>11969.5</v>
      </c>
      <c r="AF367" s="40">
        <f t="shared" ca="1" si="424"/>
        <v>8041.5</v>
      </c>
      <c r="AG367" s="4"/>
      <c r="AH367" s="11">
        <f>Entrées!A394</f>
        <v>15</v>
      </c>
      <c r="AI367" s="13">
        <f>Entrées!B394</f>
        <v>21</v>
      </c>
      <c r="AJ367" s="31">
        <f t="shared" ca="1" si="393"/>
        <v>55625.834722222207</v>
      </c>
      <c r="AK367" s="31">
        <f t="shared" ca="1" si="369"/>
        <v>55155.277777777781</v>
      </c>
      <c r="AL367" s="31">
        <f t="shared" ca="1" si="370"/>
        <v>55132.569444444431</v>
      </c>
      <c r="AM367" s="31">
        <f t="shared" ca="1" si="371"/>
        <v>439.35972222222233</v>
      </c>
      <c r="AN367" s="31">
        <f t="shared" ca="1" si="372"/>
        <v>2143.2847222222222</v>
      </c>
      <c r="AO367" s="31">
        <f t="shared" ca="1" si="373"/>
        <v>1711.4715277777773</v>
      </c>
      <c r="AP367" s="31">
        <f t="shared" ca="1" si="374"/>
        <v>43686.806944444448</v>
      </c>
      <c r="AQ367" s="31">
        <f t="shared" ca="1" si="375"/>
        <v>2048.2006944444447</v>
      </c>
      <c r="AR367" s="31">
        <f t="shared" ca="1" si="376"/>
        <v>467.57708333333329</v>
      </c>
      <c r="AS367" s="31">
        <f t="shared" ca="1" si="377"/>
        <v>9872.0041666666693</v>
      </c>
      <c r="AT367" s="31">
        <f t="shared" ca="1" si="378"/>
        <v>-752.91041666666672</v>
      </c>
      <c r="AU367" s="31">
        <f t="shared" ca="1" si="379"/>
        <v>580.30277777777769</v>
      </c>
      <c r="AV367" s="31">
        <f t="shared" ca="1" si="380"/>
        <v>-4570.3041666666659</v>
      </c>
      <c r="AW367" s="31">
        <f t="shared" ca="1" si="381"/>
        <v>53.39583333333335</v>
      </c>
      <c r="AX367" s="31">
        <f t="shared" ca="1" si="382"/>
        <v>1401.9361111111111</v>
      </c>
      <c r="AY367" s="31">
        <f t="shared" ca="1" si="383"/>
        <v>-1132.0805555555555</v>
      </c>
      <c r="AZ367" s="31">
        <f t="shared" ca="1" si="384"/>
        <v>-2177.1819444444441</v>
      </c>
      <c r="BA367" s="31">
        <f t="shared" ca="1" si="385"/>
        <v>644.8125</v>
      </c>
      <c r="BB367" s="31">
        <f t="shared" ca="1" si="386"/>
        <v>-1410.101388888889</v>
      </c>
      <c r="BC367" s="31">
        <f t="shared" ca="1" si="387"/>
        <v>-1800.2902777777781</v>
      </c>
      <c r="BD367" s="11"/>
      <c r="BE367" s="4"/>
      <c r="BF367" s="11">
        <f t="shared" si="388"/>
        <v>15</v>
      </c>
      <c r="BG367" s="11">
        <f t="shared" si="421"/>
        <v>21</v>
      </c>
      <c r="BH367" s="32">
        <f>IF($BF367&gt;$Y$7,"",IF(AND($BF367=$Y$7,$BG367=23),"",Entrées!C395-Entrées!C394))</f>
        <v>-1632.5</v>
      </c>
      <c r="BI367" s="32">
        <f>IF($BF367&gt;$Y$7,"",IF(AND($BF367=$Y$7,$BG367=23),"",Entrées!D395-Entrées!D394))</f>
        <v>-1175</v>
      </c>
      <c r="BJ367" s="32">
        <f>IF($BF367&gt;$Y$7,"",IF(AND($BF367=$Y$7,$BG367=23),"",Entrées!E395-Entrées!E394))</f>
        <v>-1375</v>
      </c>
      <c r="BK367" s="32">
        <f>IF($BF367&gt;$Y$7,"",IF(AND($BF367=$Y$7,$BG367=23),"",Entrées!F395-Entrées!F394))</f>
        <v>-1</v>
      </c>
      <c r="BL367" s="32">
        <f>IF($BF367&gt;$Y$7,"",IF(AND($BF367=$Y$7,$BG367=23),"",Entrées!G395-Entrées!G394))</f>
        <v>-362.5</v>
      </c>
      <c r="BM367" s="32">
        <f>IF($BF367&gt;$Y$7,"",IF(AND($BF367=$Y$7,$BG367=23),"",Entrées!H395-Entrées!H394))</f>
        <v>-427.5</v>
      </c>
      <c r="BN367" s="32">
        <f>IF($BF367&gt;$Y$7,"",IF(AND($BF367=$Y$7,$BG367=23),"",Entrées!I395-Entrées!I394))</f>
        <v>-437.5</v>
      </c>
      <c r="BO367" s="32">
        <f>IF($BF367&gt;$Y$7,"",IF(AND($BF367=$Y$7,$BG367=23),"",Entrées!J395-Entrées!J394))</f>
        <v>1.5</v>
      </c>
      <c r="BP367" s="32">
        <f>IF($BF367&gt;$Y$7,"",IF(AND($BF367=$Y$7,$BG367=23),"",Entrées!K395-Entrées!K394))</f>
        <v>0</v>
      </c>
      <c r="BQ367" s="32">
        <f>IF($BF367&gt;$Y$7,"",IF(AND($BF367=$Y$7,$BG367=23),"",Entrées!L395-Entrées!L394))</f>
        <v>-1101.5</v>
      </c>
      <c r="BR367" s="32">
        <f>IF($BF367&gt;$Y$7,"",IF(AND($BF367=$Y$7,$BG367=23),"",Entrées!M395-Entrées!M394))</f>
        <v>-0.5</v>
      </c>
      <c r="BS367" s="32">
        <f>IF($BF367&gt;$Y$7,"",IF(AND($BF367=$Y$7,$BG367=23),"",Entrées!N395-Entrées!N394))</f>
        <v>6</v>
      </c>
      <c r="BT367" s="32">
        <f>IF($BF367&gt;$Y$7,"",IF(AND($BF367=$Y$7,$BG367=23),"",Entrées!O395-Entrées!O394))</f>
        <v>689.5</v>
      </c>
      <c r="BU367" s="32">
        <f>IF($BF367&gt;$Y$7,"",IF(AND($BF367=$Y$7,$BG367=23),"",Entrées!P395-Entrées!P394))</f>
        <v>-6.5</v>
      </c>
      <c r="BV367" s="32">
        <f>IF($BF367&gt;$Y$7,"",IF(AND($BF367=$Y$7,$BG367=23),"",Entrées!Q395-Entrées!Q394))</f>
        <v>1253</v>
      </c>
      <c r="BW367" s="32">
        <f>IF($BF367&gt;$Y$7,"",IF(AND($BF367=$Y$7,$BG367=23),"",Entrées!R395-Entrées!R394))</f>
        <v>0</v>
      </c>
      <c r="BX367" s="32">
        <f>IF($BF367&gt;$Y$7,"",IF(AND($BF367=$Y$7,$BG367=23),"",Entrées!S395-Entrées!S394))</f>
        <v>-90</v>
      </c>
      <c r="BY367" s="32">
        <f>IF($BF367&gt;$Y$7,"",IF(AND($BF367=$Y$7,$BG367=23),"",Entrées!T395-Entrées!T394))</f>
        <v>641</v>
      </c>
      <c r="BZ367" s="32">
        <f>IF($BF367&gt;$Y$7,"",IF(AND($BF367=$Y$7,$BG367=23),"",Entrées!U395-Entrées!U394))</f>
        <v>40</v>
      </c>
      <c r="CA367" s="32">
        <f>IF($BF367&gt;$Y$7,"",IF(AND($BF367=$Y$7,$BG367=23),"",Entrées!V395-Entrées!V394))</f>
        <v>219</v>
      </c>
      <c r="CB367" s="4"/>
      <c r="CC367" s="4"/>
      <c r="CD367" s="33">
        <f>IF($BF367&lt;=$Y$7,Entrées!J394/CD$2,"")</f>
        <v>7.1184210526315794E-2</v>
      </c>
      <c r="CE367" s="33">
        <f>IF($BF367&lt;=$Y$7,Entrées!K394/CE$2,"")</f>
        <v>0</v>
      </c>
      <c r="CF367" s="11">
        <f t="shared" si="389"/>
        <v>7600</v>
      </c>
      <c r="CG367" s="11">
        <f t="shared" si="390"/>
        <v>4200</v>
      </c>
      <c r="CH367" s="52">
        <f t="shared" si="391"/>
        <v>0.26950009137426939</v>
      </c>
      <c r="CI367" s="52">
        <f t="shared" si="392"/>
        <v>0.11132787698412699</v>
      </c>
      <c r="CK367" s="11"/>
      <c r="CL367" s="4"/>
      <c r="CM367" s="11"/>
      <c r="CN367" s="11"/>
      <c r="CO367" s="4"/>
    </row>
    <row r="368" spans="1:93">
      <c r="A368" s="11" t="str">
        <f>"AF"&amp;A362</f>
        <v>AF374</v>
      </c>
      <c r="C368" s="11">
        <f t="shared" si="425"/>
        <v>10</v>
      </c>
      <c r="D368" s="27">
        <f t="shared" si="422"/>
        <v>24</v>
      </c>
      <c r="E368" s="28">
        <f ca="1">IF($D368&gt;$D$8,"",INDIRECT(ADDRESS(ROW(Entrées!$C$37)+($D368-1)*24+E$11,COLUMN(Entrées!$C$37)+($C368-1),4,TRUE,"Entrées")))</f>
        <v>9871</v>
      </c>
      <c r="F368" s="28">
        <f ca="1">IF($D368&gt;$D$8,"",INDIRECT(ADDRESS(ROW(Entrées!$C$37)+($D368-1)*24+F$11,COLUMN(Entrées!$C$37)+($C368-1),4,TRUE,"Entrées")))</f>
        <v>8776</v>
      </c>
      <c r="G368" s="28">
        <f ca="1">IF($D368&gt;$D$8,"",INDIRECT(ADDRESS(ROW(Entrées!$C$37)+($D368-1)*24+G$11,COLUMN(Entrées!$C$37)+($C368-1),4,TRUE,"Entrées")))</f>
        <v>8772</v>
      </c>
      <c r="H368" s="28">
        <f ca="1">IF($D368&gt;$D$8,"",INDIRECT(ADDRESS(ROW(Entrées!$C$37)+($D368-1)*24+H$11,COLUMN(Entrées!$C$37)+($C368-1),4,TRUE,"Entrées")))</f>
        <v>8333</v>
      </c>
      <c r="I368" s="28">
        <f ca="1">IF($D368&gt;$D$8,"",INDIRECT(ADDRESS(ROW(Entrées!$C$37)+($D368-1)*24+I$11,COLUMN(Entrées!$C$37)+($C368-1),4,TRUE,"Entrées")))</f>
        <v>8119.5</v>
      </c>
      <c r="J368" s="28">
        <f ca="1">IF($D368&gt;$D$8,"",INDIRECT(ADDRESS(ROW(Entrées!$C$37)+($D368-1)*24+J$11,COLUMN(Entrées!$C$37)+($C368-1),4,TRUE,"Entrées")))</f>
        <v>8433.5</v>
      </c>
      <c r="K368" s="28">
        <f ca="1">IF($D368&gt;$D$8,"",INDIRECT(ADDRESS(ROW(Entrées!$C$37)+($D368-1)*24+K$11,COLUMN(Entrées!$C$37)+($C368-1),4,TRUE,"Entrées")))</f>
        <v>9433</v>
      </c>
      <c r="L368" s="28">
        <f ca="1">IF($D368&gt;$D$8,"",INDIRECT(ADDRESS(ROW(Entrées!$C$37)+($D368-1)*24+L$11,COLUMN(Entrées!$C$37)+($C368-1),4,TRUE,"Entrées")))</f>
        <v>10359.5</v>
      </c>
      <c r="M368" s="28">
        <f ca="1">IF($D368&gt;$D$8,"",INDIRECT(ADDRESS(ROW(Entrées!$C$37)+($D368-1)*24+M$11,COLUMN(Entrées!$C$37)+($C368-1),4,TRUE,"Entrées")))</f>
        <v>10742</v>
      </c>
      <c r="N368" s="28">
        <f ca="1">IF($D368&gt;$D$8,"",INDIRECT(ADDRESS(ROW(Entrées!$C$37)+($D368-1)*24+N$11,COLUMN(Entrées!$C$37)+($C368-1),4,TRUE,"Entrées")))</f>
        <v>11306</v>
      </c>
      <c r="O368" s="28">
        <f ca="1">IF($D368&gt;$D$8,"",INDIRECT(ADDRESS(ROW(Entrées!$C$37)+($D368-1)*24+O$11,COLUMN(Entrées!$C$37)+($C368-1),4,TRUE,"Entrées")))</f>
        <v>11440.5</v>
      </c>
      <c r="P368" s="28">
        <f ca="1">IF($D368&gt;$D$8,"",INDIRECT(ADDRESS(ROW(Entrées!$C$37)+($D368-1)*24+P$11,COLUMN(Entrées!$C$37)+($C368-1),4,TRUE,"Entrées")))</f>
        <v>10831</v>
      </c>
      <c r="Q368" s="28">
        <f ca="1">IF($D368&gt;$D$8,"",INDIRECT(ADDRESS(ROW(Entrées!$C$37)+($D368-1)*24+Q$11,COLUMN(Entrées!$C$37)+($C368-1),4,TRUE,"Entrées")))</f>
        <v>10545.5</v>
      </c>
      <c r="R368" s="28">
        <f ca="1">IF($D368&gt;$D$8,"",INDIRECT(ADDRESS(ROW(Entrées!$C$37)+($D368-1)*24+R$11,COLUMN(Entrées!$C$37)+($C368-1),4,TRUE,"Entrées")))</f>
        <v>10166</v>
      </c>
      <c r="S368" s="28">
        <f ca="1">IF($D368&gt;$D$8,"",INDIRECT(ADDRESS(ROW(Entrées!$C$37)+($D368-1)*24+S$11,COLUMN(Entrées!$C$37)+($C368-1),4,TRUE,"Entrées")))</f>
        <v>9717</v>
      </c>
      <c r="T368" s="28">
        <f ca="1">IF($D368&gt;$D$8,"",INDIRECT(ADDRESS(ROW(Entrées!$C$37)+($D368-1)*24+T$11,COLUMN(Entrées!$C$37)+($C368-1),4,TRUE,"Entrées")))</f>
        <v>9189</v>
      </c>
      <c r="U368" s="28">
        <f ca="1">IF($D368&gt;$D$8,"",INDIRECT(ADDRESS(ROW(Entrées!$C$37)+($D368-1)*24+U$11,COLUMN(Entrées!$C$37)+($C368-1),4,TRUE,"Entrées")))</f>
        <v>10176.5</v>
      </c>
      <c r="V368" s="28">
        <f ca="1">IF($D368&gt;$D$8,"",INDIRECT(ADDRESS(ROW(Entrées!$C$37)+($D368-1)*24+V$11,COLUMN(Entrées!$C$37)+($C368-1),4,TRUE,"Entrées")))</f>
        <v>10729.5</v>
      </c>
      <c r="W368" s="28">
        <f ca="1">IF($D368&gt;$D$8,"",INDIRECT(ADDRESS(ROW(Entrées!$C$37)+($D368-1)*24+W$11,COLUMN(Entrées!$C$37)+($C368-1),4,TRUE,"Entrées")))</f>
        <v>11103</v>
      </c>
      <c r="X368" s="28">
        <f ca="1">IF($D368&gt;$D$8,"",INDIRECT(ADDRESS(ROW(Entrées!$C$37)+($D368-1)*24+X$11,COLUMN(Entrées!$C$37)+($C368-1),4,TRUE,"Entrées")))</f>
        <v>11755.5</v>
      </c>
      <c r="Y368" s="28">
        <f ca="1">IF($D368&gt;$D$8,"",INDIRECT(ADDRESS(ROW(Entrées!$C$37)+($D368-1)*24+Y$11,COLUMN(Entrées!$C$37)+($C368-1),4,TRUE,"Entrées")))</f>
        <v>12020</v>
      </c>
      <c r="Z368" s="28">
        <f ca="1">IF($D368&gt;$D$8,"",INDIRECT(ADDRESS(ROW(Entrées!$C$37)+($D368-1)*24+Z$11,COLUMN(Entrées!$C$37)+($C368-1),4,TRUE,"Entrées")))</f>
        <v>12020.5</v>
      </c>
      <c r="AA368" s="28">
        <f ca="1">IF($D368&gt;$D$8,"",INDIRECT(ADDRESS(ROW(Entrées!$C$37)+($D368-1)*24+AA$11,COLUMN(Entrées!$C$37)+($C368-1),4,TRUE,"Entrées")))</f>
        <v>10469</v>
      </c>
      <c r="AB368" s="28">
        <f ca="1">IF($D368&gt;$D$8,"",INDIRECT(ADDRESS(ROW(Entrées!$C$37)+($D368-1)*24+AB$11,COLUMN(Entrées!$C$37)+($C368-1),4,TRUE,"Entrées")))</f>
        <v>11168.5</v>
      </c>
      <c r="AC368" s="11"/>
      <c r="AD368" s="40">
        <f t="shared" ca="1" si="420"/>
        <v>10228.208333333334</v>
      </c>
      <c r="AE368" s="40">
        <f t="shared" ca="1" si="423"/>
        <v>12020.5</v>
      </c>
      <c r="AF368" s="40">
        <f t="shared" ca="1" si="424"/>
        <v>8119.5</v>
      </c>
      <c r="AG368" s="4"/>
      <c r="AH368" s="11">
        <f>Entrées!A395</f>
        <v>15</v>
      </c>
      <c r="AI368" s="13">
        <f>Entrées!B395</f>
        <v>22</v>
      </c>
      <c r="AJ368" s="31">
        <f t="shared" ca="1" si="393"/>
        <v>55625.834722222207</v>
      </c>
      <c r="AK368" s="31">
        <f t="shared" ca="1" si="369"/>
        <v>55155.277777777781</v>
      </c>
      <c r="AL368" s="31">
        <f t="shared" ca="1" si="370"/>
        <v>55132.569444444431</v>
      </c>
      <c r="AM368" s="31">
        <f t="shared" ca="1" si="371"/>
        <v>439.35972222222233</v>
      </c>
      <c r="AN368" s="31">
        <f t="shared" ca="1" si="372"/>
        <v>2143.2847222222222</v>
      </c>
      <c r="AO368" s="31">
        <f t="shared" ca="1" si="373"/>
        <v>1711.4715277777773</v>
      </c>
      <c r="AP368" s="31">
        <f t="shared" ca="1" si="374"/>
        <v>43686.806944444448</v>
      </c>
      <c r="AQ368" s="31">
        <f t="shared" ca="1" si="375"/>
        <v>2048.2006944444447</v>
      </c>
      <c r="AR368" s="31">
        <f t="shared" ca="1" si="376"/>
        <v>467.57708333333329</v>
      </c>
      <c r="AS368" s="31">
        <f t="shared" ca="1" si="377"/>
        <v>9872.0041666666693</v>
      </c>
      <c r="AT368" s="31">
        <f t="shared" ca="1" si="378"/>
        <v>-752.91041666666672</v>
      </c>
      <c r="AU368" s="31">
        <f t="shared" ca="1" si="379"/>
        <v>580.30277777777769</v>
      </c>
      <c r="AV368" s="31">
        <f t="shared" ca="1" si="380"/>
        <v>-4570.3041666666659</v>
      </c>
      <c r="AW368" s="31">
        <f t="shared" ca="1" si="381"/>
        <v>53.39583333333335</v>
      </c>
      <c r="AX368" s="31">
        <f t="shared" ca="1" si="382"/>
        <v>1401.9361111111111</v>
      </c>
      <c r="AY368" s="31">
        <f t="shared" ca="1" si="383"/>
        <v>-1132.0805555555555</v>
      </c>
      <c r="AZ368" s="31">
        <f t="shared" ca="1" si="384"/>
        <v>-2177.1819444444441</v>
      </c>
      <c r="BA368" s="31">
        <f t="shared" ca="1" si="385"/>
        <v>644.8125</v>
      </c>
      <c r="BB368" s="31">
        <f t="shared" ca="1" si="386"/>
        <v>-1410.101388888889</v>
      </c>
      <c r="BC368" s="31">
        <f t="shared" ca="1" si="387"/>
        <v>-1800.2902777777781</v>
      </c>
      <c r="BD368" s="11"/>
      <c r="BE368" s="4"/>
      <c r="BF368" s="11">
        <f t="shared" si="388"/>
        <v>15</v>
      </c>
      <c r="BG368" s="11">
        <f t="shared" si="421"/>
        <v>22</v>
      </c>
      <c r="BH368" s="32">
        <f>IF($BF368&gt;$Y$7,"",IF(AND($BF368=$Y$7,$BG368=23),"",Entrées!C396-Entrées!C395))</f>
        <v>2338.5</v>
      </c>
      <c r="BI368" s="32">
        <f>IF($BF368&gt;$Y$7,"",IF(AND($BF368=$Y$7,$BG368=23),"",Entrées!D396-Entrées!D395))</f>
        <v>1850</v>
      </c>
      <c r="BJ368" s="32">
        <f>IF($BF368&gt;$Y$7,"",IF(AND($BF368=$Y$7,$BG368=23),"",Entrées!E396-Entrées!E395))</f>
        <v>1675</v>
      </c>
      <c r="BK368" s="32">
        <f>IF($BF368&gt;$Y$7,"",IF(AND($BF368=$Y$7,$BG368=23),"",Entrées!F396-Entrées!F395))</f>
        <v>0.5</v>
      </c>
      <c r="BL368" s="32">
        <f>IF($BF368&gt;$Y$7,"",IF(AND($BF368=$Y$7,$BG368=23),"",Entrées!G396-Entrées!G395))</f>
        <v>352.5</v>
      </c>
      <c r="BM368" s="32">
        <f>IF($BF368&gt;$Y$7,"",IF(AND($BF368=$Y$7,$BG368=23),"",Entrées!H396-Entrées!H395))</f>
        <v>-137</v>
      </c>
      <c r="BN368" s="32">
        <f>IF($BF368&gt;$Y$7,"",IF(AND($BF368=$Y$7,$BG368=23),"",Entrées!I396-Entrées!I395))</f>
        <v>150</v>
      </c>
      <c r="BO368" s="32">
        <f>IF($BF368&gt;$Y$7,"",IF(AND($BF368=$Y$7,$BG368=23),"",Entrées!J396-Entrées!J395))</f>
        <v>72.5</v>
      </c>
      <c r="BP368" s="32">
        <f>IF($BF368&gt;$Y$7,"",IF(AND($BF368=$Y$7,$BG368=23),"",Entrées!K396-Entrées!K395))</f>
        <v>0</v>
      </c>
      <c r="BQ368" s="32">
        <f>IF($BF368&gt;$Y$7,"",IF(AND($BF368=$Y$7,$BG368=23),"",Entrées!L396-Entrées!L395))</f>
        <v>172</v>
      </c>
      <c r="BR368" s="32">
        <f>IF($BF368&gt;$Y$7,"",IF(AND($BF368=$Y$7,$BG368=23),"",Entrées!M396-Entrées!M395))</f>
        <v>-10</v>
      </c>
      <c r="BS368" s="32">
        <f>IF($BF368&gt;$Y$7,"",IF(AND($BF368=$Y$7,$BG368=23),"",Entrées!N396-Entrées!N395))</f>
        <v>5.5</v>
      </c>
      <c r="BT368" s="32">
        <f>IF($BF368&gt;$Y$7,"",IF(AND($BF368=$Y$7,$BG368=23),"",Entrées!O396-Entrées!O395))</f>
        <v>1733</v>
      </c>
      <c r="BU368" s="32">
        <f>IF($BF368&gt;$Y$7,"",IF(AND($BF368=$Y$7,$BG368=23),"",Entrées!P396-Entrées!P395))</f>
        <v>4.5</v>
      </c>
      <c r="BV368" s="32">
        <f>IF($BF368&gt;$Y$7,"",IF(AND($BF368=$Y$7,$BG368=23),"",Entrées!Q396-Entrées!Q395))</f>
        <v>165</v>
      </c>
      <c r="BW368" s="32">
        <f>IF($BF368&gt;$Y$7,"",IF(AND($BF368=$Y$7,$BG368=23),"",Entrées!R396-Entrées!R395))</f>
        <v>271</v>
      </c>
      <c r="BX368" s="32">
        <f>IF($BF368&gt;$Y$7,"",IF(AND($BF368=$Y$7,$BG368=23),"",Entrées!S396-Entrées!S395))</f>
        <v>-71</v>
      </c>
      <c r="BY368" s="32">
        <f>IF($BF368&gt;$Y$7,"",IF(AND($BF368=$Y$7,$BG368=23),"",Entrées!T396-Entrées!T395))</f>
        <v>-343</v>
      </c>
      <c r="BZ368" s="32">
        <f>IF($BF368&gt;$Y$7,"",IF(AND($BF368=$Y$7,$BG368=23),"",Entrées!U396-Entrées!U395))</f>
        <v>115</v>
      </c>
      <c r="CA368" s="32">
        <f>IF($BF368&gt;$Y$7,"",IF(AND($BF368=$Y$7,$BG368=23),"",Entrées!V396-Entrées!V395))</f>
        <v>828</v>
      </c>
      <c r="CB368" s="4"/>
      <c r="CC368" s="4"/>
      <c r="CD368" s="33">
        <f>IF($BF368&lt;=$Y$7,Entrées!J395/CD$2,"")</f>
        <v>7.1381578947368421E-2</v>
      </c>
      <c r="CE368" s="33">
        <f>IF($BF368&lt;=$Y$7,Entrées!K395/CE$2,"")</f>
        <v>0</v>
      </c>
      <c r="CF368" s="11">
        <f t="shared" si="389"/>
        <v>7600</v>
      </c>
      <c r="CG368" s="11">
        <f t="shared" si="390"/>
        <v>4200</v>
      </c>
      <c r="CH368" s="52">
        <f t="shared" si="391"/>
        <v>0.26950009137426939</v>
      </c>
      <c r="CI368" s="52">
        <f t="shared" si="392"/>
        <v>0.11132787698412699</v>
      </c>
      <c r="CK368" s="11"/>
      <c r="CL368" s="4"/>
      <c r="CM368" s="11"/>
      <c r="CN368" s="11"/>
      <c r="CO368" s="4"/>
    </row>
    <row r="369" spans="1:93">
      <c r="A369" s="11"/>
      <c r="C369" s="11">
        <f t="shared" si="425"/>
        <v>10</v>
      </c>
      <c r="D369" s="27">
        <f t="shared" si="422"/>
        <v>25</v>
      </c>
      <c r="E369" s="28">
        <f ca="1">IF($D369&gt;$D$8,"",INDIRECT(ADDRESS(ROW(Entrées!$C$37)+($D369-1)*24+E$11,COLUMN(Entrées!$C$37)+($C369-1),4,TRUE,"Entrées")))</f>
        <v>10175</v>
      </c>
      <c r="F369" s="28">
        <f ca="1">IF($D369&gt;$D$8,"",INDIRECT(ADDRESS(ROW(Entrées!$C$37)+($D369-1)*24+F$11,COLUMN(Entrées!$C$37)+($C369-1),4,TRUE,"Entrées")))</f>
        <v>9165</v>
      </c>
      <c r="G369" s="28">
        <f ca="1">IF($D369&gt;$D$8,"",INDIRECT(ADDRESS(ROW(Entrées!$C$37)+($D369-1)*24+G$11,COLUMN(Entrées!$C$37)+($C369-1),4,TRUE,"Entrées")))</f>
        <v>9102.5</v>
      </c>
      <c r="H369" s="28">
        <f ca="1">IF($D369&gt;$D$8,"",INDIRECT(ADDRESS(ROW(Entrées!$C$37)+($D369-1)*24+H$11,COLUMN(Entrées!$C$37)+($C369-1),4,TRUE,"Entrées")))</f>
        <v>8743.5</v>
      </c>
      <c r="I369" s="28">
        <f ca="1">IF($D369&gt;$D$8,"",INDIRECT(ADDRESS(ROW(Entrées!$C$37)+($D369-1)*24+I$11,COLUMN(Entrées!$C$37)+($C369-1),4,TRUE,"Entrées")))</f>
        <v>8931.5</v>
      </c>
      <c r="J369" s="28">
        <f ca="1">IF($D369&gt;$D$8,"",INDIRECT(ADDRESS(ROW(Entrées!$C$37)+($D369-1)*24+J$11,COLUMN(Entrées!$C$37)+($C369-1),4,TRUE,"Entrées")))</f>
        <v>9421.5</v>
      </c>
      <c r="K369" s="28">
        <f ca="1">IF($D369&gt;$D$8,"",INDIRECT(ADDRESS(ROW(Entrées!$C$37)+($D369-1)*24+K$11,COLUMN(Entrées!$C$37)+($C369-1),4,TRUE,"Entrées")))</f>
        <v>10104.5</v>
      </c>
      <c r="L369" s="28">
        <f ca="1">IF($D369&gt;$D$8,"",INDIRECT(ADDRESS(ROW(Entrées!$C$37)+($D369-1)*24+L$11,COLUMN(Entrées!$C$37)+($C369-1),4,TRUE,"Entrées")))</f>
        <v>10580.5</v>
      </c>
      <c r="M369" s="28">
        <f ca="1">IF($D369&gt;$D$8,"",INDIRECT(ADDRESS(ROW(Entrées!$C$37)+($D369-1)*24+M$11,COLUMN(Entrées!$C$37)+($C369-1),4,TRUE,"Entrées")))</f>
        <v>10877.5</v>
      </c>
      <c r="N369" s="28">
        <f ca="1">IF($D369&gt;$D$8,"",INDIRECT(ADDRESS(ROW(Entrées!$C$37)+($D369-1)*24+N$11,COLUMN(Entrées!$C$37)+($C369-1),4,TRUE,"Entrées")))</f>
        <v>11143.5</v>
      </c>
      <c r="O369" s="28">
        <f ca="1">IF($D369&gt;$D$8,"",INDIRECT(ADDRESS(ROW(Entrées!$C$37)+($D369-1)*24+O$11,COLUMN(Entrées!$C$37)+($C369-1),4,TRUE,"Entrées")))</f>
        <v>11684.5</v>
      </c>
      <c r="P369" s="28">
        <f ca="1">IF($D369&gt;$D$8,"",INDIRECT(ADDRESS(ROW(Entrées!$C$37)+($D369-1)*24+P$11,COLUMN(Entrées!$C$37)+($C369-1),4,TRUE,"Entrées")))</f>
        <v>11959</v>
      </c>
      <c r="Q369" s="28">
        <f ca="1">IF($D369&gt;$D$8,"",INDIRECT(ADDRESS(ROW(Entrées!$C$37)+($D369-1)*24+Q$11,COLUMN(Entrées!$C$37)+($C369-1),4,TRUE,"Entrées")))</f>
        <v>11420.5</v>
      </c>
      <c r="R369" s="28">
        <f ca="1">IF($D369&gt;$D$8,"",INDIRECT(ADDRESS(ROW(Entrées!$C$37)+($D369-1)*24+R$11,COLUMN(Entrées!$C$37)+($C369-1),4,TRUE,"Entrées")))</f>
        <v>10969</v>
      </c>
      <c r="S369" s="28">
        <f ca="1">IF($D369&gt;$D$8,"",INDIRECT(ADDRESS(ROW(Entrées!$C$37)+($D369-1)*24+S$11,COLUMN(Entrées!$C$37)+($C369-1),4,TRUE,"Entrées")))</f>
        <v>10886</v>
      </c>
      <c r="T369" s="28">
        <f ca="1">IF($D369&gt;$D$8,"",INDIRECT(ADDRESS(ROW(Entrées!$C$37)+($D369-1)*24+T$11,COLUMN(Entrées!$C$37)+($C369-1),4,TRUE,"Entrées")))</f>
        <v>10414.5</v>
      </c>
      <c r="U369" s="28">
        <f ca="1">IF($D369&gt;$D$8,"",INDIRECT(ADDRESS(ROW(Entrées!$C$37)+($D369-1)*24+U$11,COLUMN(Entrées!$C$37)+($C369-1),4,TRUE,"Entrées")))</f>
        <v>10131.5</v>
      </c>
      <c r="V369" s="28">
        <f ca="1">IF($D369&gt;$D$8,"",INDIRECT(ADDRESS(ROW(Entrées!$C$37)+($D369-1)*24+V$11,COLUMN(Entrées!$C$37)+($C369-1),4,TRUE,"Entrées")))</f>
        <v>10478.5</v>
      </c>
      <c r="W369" s="28">
        <f ca="1">IF($D369&gt;$D$8,"",INDIRECT(ADDRESS(ROW(Entrées!$C$37)+($D369-1)*24+W$11,COLUMN(Entrées!$C$37)+($C369-1),4,TRUE,"Entrées")))</f>
        <v>10975</v>
      </c>
      <c r="X369" s="28">
        <f ca="1">IF($D369&gt;$D$8,"",INDIRECT(ADDRESS(ROW(Entrées!$C$37)+($D369-1)*24+X$11,COLUMN(Entrées!$C$37)+($C369-1),4,TRUE,"Entrées")))</f>
        <v>12848.5</v>
      </c>
      <c r="Y369" s="28">
        <f ca="1">IF($D369&gt;$D$8,"",INDIRECT(ADDRESS(ROW(Entrées!$C$37)+($D369-1)*24+Y$11,COLUMN(Entrées!$C$37)+($C369-1),4,TRUE,"Entrées")))</f>
        <v>12731.5</v>
      </c>
      <c r="Z369" s="28">
        <f ca="1">IF($D369&gt;$D$8,"",INDIRECT(ADDRESS(ROW(Entrées!$C$37)+($D369-1)*24+Z$11,COLUMN(Entrées!$C$37)+($C369-1),4,TRUE,"Entrées")))</f>
        <v>12317</v>
      </c>
      <c r="AA369" s="28">
        <f ca="1">IF($D369&gt;$D$8,"",INDIRECT(ADDRESS(ROW(Entrées!$C$37)+($D369-1)*24+AA$11,COLUMN(Entrées!$C$37)+($C369-1),4,TRUE,"Entrées")))</f>
        <v>11680</v>
      </c>
      <c r="AB369" s="28">
        <f ca="1">IF($D369&gt;$D$8,"",INDIRECT(ADDRESS(ROW(Entrées!$C$37)+($D369-1)*24+AB$11,COLUMN(Entrées!$C$37)+($C369-1),4,TRUE,"Entrées")))</f>
        <v>12164</v>
      </c>
      <c r="AC369" s="11"/>
      <c r="AD369" s="40">
        <f t="shared" ca="1" si="420"/>
        <v>10787.6875</v>
      </c>
      <c r="AE369" s="40">
        <f t="shared" ca="1" si="423"/>
        <v>12848.5</v>
      </c>
      <c r="AF369" s="40">
        <f t="shared" ca="1" si="424"/>
        <v>8743.5</v>
      </c>
      <c r="AG369" s="4"/>
      <c r="AH369" s="11">
        <f>Entrées!A396</f>
        <v>15</v>
      </c>
      <c r="AI369" s="13">
        <f>Entrées!B396</f>
        <v>23</v>
      </c>
      <c r="AJ369" s="31">
        <f t="shared" ca="1" si="393"/>
        <v>55625.834722222207</v>
      </c>
      <c r="AK369" s="31">
        <f t="shared" ca="1" si="369"/>
        <v>55155.277777777781</v>
      </c>
      <c r="AL369" s="31">
        <f t="shared" ca="1" si="370"/>
        <v>55132.569444444431</v>
      </c>
      <c r="AM369" s="31">
        <f t="shared" ca="1" si="371"/>
        <v>439.35972222222233</v>
      </c>
      <c r="AN369" s="31">
        <f t="shared" ca="1" si="372"/>
        <v>2143.2847222222222</v>
      </c>
      <c r="AO369" s="31">
        <f t="shared" ca="1" si="373"/>
        <v>1711.4715277777773</v>
      </c>
      <c r="AP369" s="31">
        <f t="shared" ca="1" si="374"/>
        <v>43686.806944444448</v>
      </c>
      <c r="AQ369" s="31">
        <f t="shared" ca="1" si="375"/>
        <v>2048.2006944444447</v>
      </c>
      <c r="AR369" s="31">
        <f t="shared" ca="1" si="376"/>
        <v>467.57708333333329</v>
      </c>
      <c r="AS369" s="31">
        <f t="shared" ca="1" si="377"/>
        <v>9872.0041666666693</v>
      </c>
      <c r="AT369" s="31">
        <f t="shared" ca="1" si="378"/>
        <v>-752.91041666666672</v>
      </c>
      <c r="AU369" s="31">
        <f t="shared" ca="1" si="379"/>
        <v>580.30277777777769</v>
      </c>
      <c r="AV369" s="31">
        <f t="shared" ca="1" si="380"/>
        <v>-4570.3041666666659</v>
      </c>
      <c r="AW369" s="31">
        <f t="shared" ca="1" si="381"/>
        <v>53.39583333333335</v>
      </c>
      <c r="AX369" s="31">
        <f t="shared" ca="1" si="382"/>
        <v>1401.9361111111111</v>
      </c>
      <c r="AY369" s="31">
        <f t="shared" ca="1" si="383"/>
        <v>-1132.0805555555555</v>
      </c>
      <c r="AZ369" s="31">
        <f t="shared" ca="1" si="384"/>
        <v>-2177.1819444444441</v>
      </c>
      <c r="BA369" s="31">
        <f t="shared" ca="1" si="385"/>
        <v>644.8125</v>
      </c>
      <c r="BB369" s="31">
        <f t="shared" ca="1" si="386"/>
        <v>-1410.101388888889</v>
      </c>
      <c r="BC369" s="31">
        <f t="shared" ca="1" si="387"/>
        <v>-1800.2902777777781</v>
      </c>
      <c r="BD369" s="11"/>
      <c r="BE369" s="4"/>
      <c r="BF369" s="11">
        <f t="shared" si="388"/>
        <v>15</v>
      </c>
      <c r="BG369" s="11">
        <f t="shared" si="421"/>
        <v>23</v>
      </c>
      <c r="BH369" s="32">
        <f>IF($BF369&gt;$Y$7,"",IF(AND($BF369=$Y$7,$BG369=23),"",Entrées!C397-Entrées!C396))</f>
        <v>-1593.5</v>
      </c>
      <c r="BI369" s="32">
        <f>IF($BF369&gt;$Y$7,"",IF(AND($BF369=$Y$7,$BG369=23),"",Entrées!D397-Entrées!D396))</f>
        <v>-2912.5</v>
      </c>
      <c r="BJ369" s="32">
        <f>IF($BF369&gt;$Y$7,"",IF(AND($BF369=$Y$7,$BG369=23),"",Entrées!E397-Entrées!E396))</f>
        <v>-3812.5</v>
      </c>
      <c r="BK369" s="32">
        <f>IF($BF369&gt;$Y$7,"",IF(AND($BF369=$Y$7,$BG369=23),"",Entrées!F397-Entrées!F396))</f>
        <v>0.5</v>
      </c>
      <c r="BL369" s="32">
        <f>IF($BF369&gt;$Y$7,"",IF(AND($BF369=$Y$7,$BG369=23),"",Entrées!G397-Entrées!G396))</f>
        <v>10</v>
      </c>
      <c r="BM369" s="32">
        <f>IF($BF369&gt;$Y$7,"",IF(AND($BF369=$Y$7,$BG369=23),"",Entrées!H397-Entrées!H396))</f>
        <v>-376.5</v>
      </c>
      <c r="BN369" s="32">
        <f>IF($BF369&gt;$Y$7,"",IF(AND($BF369=$Y$7,$BG369=23),"",Entrées!I397-Entrées!I396))</f>
        <v>-192.5</v>
      </c>
      <c r="BO369" s="32">
        <f>IF($BF369&gt;$Y$7,"",IF(AND($BF369=$Y$7,$BG369=23),"",Entrées!J397-Entrées!J396))</f>
        <v>79</v>
      </c>
      <c r="BP369" s="32">
        <f>IF($BF369&gt;$Y$7,"",IF(AND($BF369=$Y$7,$BG369=23),"",Entrées!K397-Entrées!K396))</f>
        <v>0</v>
      </c>
      <c r="BQ369" s="32">
        <f>IF($BF369&gt;$Y$7,"",IF(AND($BF369=$Y$7,$BG369=23),"",Entrées!L397-Entrées!L396))</f>
        <v>-839</v>
      </c>
      <c r="BR369" s="32">
        <f>IF($BF369&gt;$Y$7,"",IF(AND($BF369=$Y$7,$BG369=23),"",Entrées!M397-Entrées!M396))</f>
        <v>-218.5</v>
      </c>
      <c r="BS369" s="32">
        <f>IF($BF369&gt;$Y$7,"",IF(AND($BF369=$Y$7,$BG369=23),"",Entrées!N397-Entrées!N396))</f>
        <v>-6</v>
      </c>
      <c r="BT369" s="32">
        <f>IF($BF369&gt;$Y$7,"",IF(AND($BF369=$Y$7,$BG369=23),"",Entrées!O397-Entrées!O396))</f>
        <v>-50</v>
      </c>
      <c r="BU369" s="32">
        <f>IF($BF369&gt;$Y$7,"",IF(AND($BF369=$Y$7,$BG369=23),"",Entrées!P397-Entrées!P396))</f>
        <v>-0.5</v>
      </c>
      <c r="BV369" s="32">
        <f>IF($BF369&gt;$Y$7,"",IF(AND($BF369=$Y$7,$BG369=23),"",Entrées!Q397-Entrées!Q396))</f>
        <v>-31</v>
      </c>
      <c r="BW369" s="32">
        <f>IF($BF369&gt;$Y$7,"",IF(AND($BF369=$Y$7,$BG369=23),"",Entrées!R397-Entrées!R396))</f>
        <v>-15</v>
      </c>
      <c r="BX369" s="32">
        <f>IF($BF369&gt;$Y$7,"",IF(AND($BF369=$Y$7,$BG369=23),"",Entrées!S397-Entrées!S396))</f>
        <v>0</v>
      </c>
      <c r="BY369" s="32">
        <f>IF($BF369&gt;$Y$7,"",IF(AND($BF369=$Y$7,$BG369=23),"",Entrées!T397-Entrées!T396))</f>
        <v>-1064</v>
      </c>
      <c r="BZ369" s="32">
        <f>IF($BF369&gt;$Y$7,"",IF(AND($BF369=$Y$7,$BG369=23),"",Entrées!U397-Entrées!U396))</f>
        <v>0</v>
      </c>
      <c r="CA369" s="32">
        <f>IF($BF369&gt;$Y$7,"",IF(AND($BF369=$Y$7,$BG369=23),"",Entrées!V397-Entrées!V396))</f>
        <v>464</v>
      </c>
      <c r="CB369" s="4"/>
      <c r="CC369" s="4"/>
      <c r="CD369" s="33">
        <f>IF($BF369&lt;=$Y$7,Entrées!J396/CD$2,"")</f>
        <v>8.0921052631578949E-2</v>
      </c>
      <c r="CE369" s="33">
        <f>IF($BF369&lt;=$Y$7,Entrées!K396/CE$2,"")</f>
        <v>0</v>
      </c>
      <c r="CF369" s="11">
        <f t="shared" si="389"/>
        <v>7600</v>
      </c>
      <c r="CG369" s="11">
        <f t="shared" si="390"/>
        <v>4200</v>
      </c>
      <c r="CH369" s="52">
        <f t="shared" si="391"/>
        <v>0.26950009137426939</v>
      </c>
      <c r="CI369" s="52">
        <f t="shared" si="392"/>
        <v>0.11132787698412699</v>
      </c>
      <c r="CK369" s="11"/>
      <c r="CL369" s="4"/>
      <c r="CM369" s="11"/>
      <c r="CN369" s="11"/>
      <c r="CO369" s="4"/>
    </row>
    <row r="370" spans="1:93">
      <c r="A370" s="11"/>
      <c r="C370" s="11">
        <f t="shared" si="425"/>
        <v>10</v>
      </c>
      <c r="D370" s="27">
        <f t="shared" si="422"/>
        <v>26</v>
      </c>
      <c r="E370" s="28">
        <f ca="1">IF($D370&gt;$D$8,"",INDIRECT(ADDRESS(ROW(Entrées!$C$37)+($D370-1)*24+E$11,COLUMN(Entrées!$C$37)+($C370-1),4,TRUE,"Entrées")))</f>
        <v>10902</v>
      </c>
      <c r="F370" s="28">
        <f ca="1">IF($D370&gt;$D$8,"",INDIRECT(ADDRESS(ROW(Entrées!$C$37)+($D370-1)*24+F$11,COLUMN(Entrées!$C$37)+($C370-1),4,TRUE,"Entrées")))</f>
        <v>9572</v>
      </c>
      <c r="G370" s="28">
        <f ca="1">IF($D370&gt;$D$8,"",INDIRECT(ADDRESS(ROW(Entrées!$C$37)+($D370-1)*24+G$11,COLUMN(Entrées!$C$37)+($C370-1),4,TRUE,"Entrées")))</f>
        <v>9353</v>
      </c>
      <c r="H370" s="28">
        <f ca="1">IF($D370&gt;$D$8,"",INDIRECT(ADDRESS(ROW(Entrées!$C$37)+($D370-1)*24+H$11,COLUMN(Entrées!$C$37)+($C370-1),4,TRUE,"Entrées")))</f>
        <v>9091.5</v>
      </c>
      <c r="I370" s="28">
        <f ca="1">IF($D370&gt;$D$8,"",INDIRECT(ADDRESS(ROW(Entrées!$C$37)+($D370-1)*24+I$11,COLUMN(Entrées!$C$37)+($C370-1),4,TRUE,"Entrées")))</f>
        <v>9007</v>
      </c>
      <c r="J370" s="28">
        <f ca="1">IF($D370&gt;$D$8,"",INDIRECT(ADDRESS(ROW(Entrées!$C$37)+($D370-1)*24+J$11,COLUMN(Entrées!$C$37)+($C370-1),4,TRUE,"Entrées")))</f>
        <v>9046.5</v>
      </c>
      <c r="K370" s="28">
        <f ca="1">IF($D370&gt;$D$8,"",INDIRECT(ADDRESS(ROW(Entrées!$C$37)+($D370-1)*24+K$11,COLUMN(Entrées!$C$37)+($C370-1),4,TRUE,"Entrées")))</f>
        <v>9581.5</v>
      </c>
      <c r="L370" s="28">
        <f ca="1">IF($D370&gt;$D$8,"",INDIRECT(ADDRESS(ROW(Entrées!$C$37)+($D370-1)*24+L$11,COLUMN(Entrées!$C$37)+($C370-1),4,TRUE,"Entrées")))</f>
        <v>10653.5</v>
      </c>
      <c r="M370" s="28">
        <f ca="1">IF($D370&gt;$D$8,"",INDIRECT(ADDRESS(ROW(Entrées!$C$37)+($D370-1)*24+M$11,COLUMN(Entrées!$C$37)+($C370-1),4,TRUE,"Entrées")))</f>
        <v>11832</v>
      </c>
      <c r="N370" s="28">
        <f ca="1">IF($D370&gt;$D$8,"",INDIRECT(ADDRESS(ROW(Entrées!$C$37)+($D370-1)*24+N$11,COLUMN(Entrées!$C$37)+($C370-1),4,TRUE,"Entrées")))</f>
        <v>12291.5</v>
      </c>
      <c r="O370" s="28">
        <f ca="1">IF($D370&gt;$D$8,"",INDIRECT(ADDRESS(ROW(Entrées!$C$37)+($D370-1)*24+O$11,COLUMN(Entrées!$C$37)+($C370-1),4,TRUE,"Entrées")))</f>
        <v>13078</v>
      </c>
      <c r="P370" s="28">
        <f ca="1">IF($D370&gt;$D$8,"",INDIRECT(ADDRESS(ROW(Entrées!$C$37)+($D370-1)*24+P$11,COLUMN(Entrées!$C$37)+($C370-1),4,TRUE,"Entrées")))</f>
        <v>12822.5</v>
      </c>
      <c r="Q370" s="28">
        <f ca="1">IF($D370&gt;$D$8,"",INDIRECT(ADDRESS(ROW(Entrées!$C$37)+($D370-1)*24+Q$11,COLUMN(Entrées!$C$37)+($C370-1),4,TRUE,"Entrées")))</f>
        <v>12387</v>
      </c>
      <c r="R370" s="28">
        <f ca="1">IF($D370&gt;$D$8,"",INDIRECT(ADDRESS(ROW(Entrées!$C$37)+($D370-1)*24+R$11,COLUMN(Entrées!$C$37)+($C370-1),4,TRUE,"Entrées")))</f>
        <v>12184</v>
      </c>
      <c r="S370" s="28">
        <f ca="1">IF($D370&gt;$D$8,"",INDIRECT(ADDRESS(ROW(Entrées!$C$37)+($D370-1)*24+S$11,COLUMN(Entrées!$C$37)+($C370-1),4,TRUE,"Entrées")))</f>
        <v>11684.5</v>
      </c>
      <c r="T370" s="28">
        <f ca="1">IF($D370&gt;$D$8,"",INDIRECT(ADDRESS(ROW(Entrées!$C$37)+($D370-1)*24+T$11,COLUMN(Entrées!$C$37)+($C370-1),4,TRUE,"Entrées")))</f>
        <v>11560.5</v>
      </c>
      <c r="U370" s="28">
        <f ca="1">IF($D370&gt;$D$8,"",INDIRECT(ADDRESS(ROW(Entrées!$C$37)+($D370-1)*24+U$11,COLUMN(Entrées!$C$37)+($C370-1),4,TRUE,"Entrées")))</f>
        <v>11713</v>
      </c>
      <c r="V370" s="28">
        <f ca="1">IF($D370&gt;$D$8,"",INDIRECT(ADDRESS(ROW(Entrées!$C$37)+($D370-1)*24+V$11,COLUMN(Entrées!$C$37)+($C370-1),4,TRUE,"Entrées")))</f>
        <v>11137</v>
      </c>
      <c r="W370" s="28">
        <f ca="1">IF($D370&gt;$D$8,"",INDIRECT(ADDRESS(ROW(Entrées!$C$37)+($D370-1)*24+W$11,COLUMN(Entrées!$C$37)+($C370-1),4,TRUE,"Entrées")))</f>
        <v>11467.5</v>
      </c>
      <c r="X370" s="28">
        <f ca="1">IF($D370&gt;$D$8,"",INDIRECT(ADDRESS(ROW(Entrées!$C$37)+($D370-1)*24+X$11,COLUMN(Entrées!$C$37)+($C370-1),4,TRUE,"Entrées")))</f>
        <v>12572</v>
      </c>
      <c r="Y370" s="28">
        <f ca="1">IF($D370&gt;$D$8,"",INDIRECT(ADDRESS(ROW(Entrées!$C$37)+($D370-1)*24+Y$11,COLUMN(Entrées!$C$37)+($C370-1),4,TRUE,"Entrées")))</f>
        <v>12182</v>
      </c>
      <c r="Z370" s="28">
        <f ca="1">IF($D370&gt;$D$8,"",INDIRECT(ADDRESS(ROW(Entrées!$C$37)+($D370-1)*24+Z$11,COLUMN(Entrées!$C$37)+($C370-1),4,TRUE,"Entrées")))</f>
        <v>11292.5</v>
      </c>
      <c r="AA370" s="28">
        <f ca="1">IF($D370&gt;$D$8,"",INDIRECT(ADDRESS(ROW(Entrées!$C$37)+($D370-1)*24+AA$11,COLUMN(Entrées!$C$37)+($C370-1),4,TRUE,"Entrées")))</f>
        <v>11020.5</v>
      </c>
      <c r="AB370" s="28">
        <f ca="1">IF($D370&gt;$D$8,"",INDIRECT(ADDRESS(ROW(Entrées!$C$37)+($D370-1)*24+AB$11,COLUMN(Entrées!$C$37)+($C370-1),4,TRUE,"Entrées")))</f>
        <v>11926</v>
      </c>
      <c r="AC370" s="11"/>
      <c r="AD370" s="40">
        <f t="shared" ca="1" si="420"/>
        <v>11181.5625</v>
      </c>
      <c r="AE370" s="40">
        <f t="shared" ca="1" si="423"/>
        <v>13078</v>
      </c>
      <c r="AF370" s="40">
        <f t="shared" ca="1" si="424"/>
        <v>9007</v>
      </c>
      <c r="AG370" s="4"/>
      <c r="AH370" s="11">
        <f>Entrées!A397</f>
        <v>16</v>
      </c>
      <c r="AI370" s="13">
        <f>Entrées!B397</f>
        <v>0</v>
      </c>
      <c r="AJ370" s="31">
        <f t="shared" ca="1" si="393"/>
        <v>55625.834722222207</v>
      </c>
      <c r="AK370" s="31">
        <f t="shared" ca="1" si="369"/>
        <v>55155.277777777781</v>
      </c>
      <c r="AL370" s="31">
        <f t="shared" ca="1" si="370"/>
        <v>55132.569444444431</v>
      </c>
      <c r="AM370" s="31">
        <f t="shared" ca="1" si="371"/>
        <v>439.35972222222233</v>
      </c>
      <c r="AN370" s="31">
        <f t="shared" ca="1" si="372"/>
        <v>2143.2847222222222</v>
      </c>
      <c r="AO370" s="31">
        <f t="shared" ca="1" si="373"/>
        <v>1711.4715277777773</v>
      </c>
      <c r="AP370" s="31">
        <f t="shared" ca="1" si="374"/>
        <v>43686.806944444448</v>
      </c>
      <c r="AQ370" s="31">
        <f t="shared" ca="1" si="375"/>
        <v>2048.2006944444447</v>
      </c>
      <c r="AR370" s="31">
        <f t="shared" ca="1" si="376"/>
        <v>467.57708333333329</v>
      </c>
      <c r="AS370" s="31">
        <f t="shared" ca="1" si="377"/>
        <v>9872.0041666666693</v>
      </c>
      <c r="AT370" s="31">
        <f t="shared" ca="1" si="378"/>
        <v>-752.91041666666672</v>
      </c>
      <c r="AU370" s="31">
        <f t="shared" ca="1" si="379"/>
        <v>580.30277777777769</v>
      </c>
      <c r="AV370" s="31">
        <f t="shared" ca="1" si="380"/>
        <v>-4570.3041666666659</v>
      </c>
      <c r="AW370" s="31">
        <f t="shared" ca="1" si="381"/>
        <v>53.39583333333335</v>
      </c>
      <c r="AX370" s="31">
        <f t="shared" ca="1" si="382"/>
        <v>1401.9361111111111</v>
      </c>
      <c r="AY370" s="31">
        <f t="shared" ca="1" si="383"/>
        <v>-1132.0805555555555</v>
      </c>
      <c r="AZ370" s="31">
        <f t="shared" ca="1" si="384"/>
        <v>-2177.1819444444441</v>
      </c>
      <c r="BA370" s="31">
        <f t="shared" ca="1" si="385"/>
        <v>644.8125</v>
      </c>
      <c r="BB370" s="31">
        <f t="shared" ca="1" si="386"/>
        <v>-1410.101388888889</v>
      </c>
      <c r="BC370" s="31">
        <f t="shared" ca="1" si="387"/>
        <v>-1800.2902777777781</v>
      </c>
      <c r="BD370" s="11"/>
      <c r="BE370" s="4"/>
      <c r="BF370" s="11">
        <f t="shared" si="388"/>
        <v>16</v>
      </c>
      <c r="BG370" s="11">
        <f t="shared" si="421"/>
        <v>0</v>
      </c>
      <c r="BH370" s="32">
        <f>IF($BF370&gt;$Y$7,"",IF(AND($BF370=$Y$7,$BG370=23),"",Entrées!C398-Entrées!C397))</f>
        <v>-4004</v>
      </c>
      <c r="BI370" s="32">
        <f>IF($BF370&gt;$Y$7,"",IF(AND($BF370=$Y$7,$BG370=23),"",Entrées!D398-Entrées!D397))</f>
        <v>-2937.5</v>
      </c>
      <c r="BJ370" s="32">
        <f>IF($BF370&gt;$Y$7,"",IF(AND($BF370=$Y$7,$BG370=23),"",Entrées!E398-Entrées!E397))</f>
        <v>-2862.5</v>
      </c>
      <c r="BK370" s="32">
        <f>IF($BF370&gt;$Y$7,"",IF(AND($BF370=$Y$7,$BG370=23),"",Entrées!F398-Entrées!F397))</f>
        <v>0</v>
      </c>
      <c r="BL370" s="32">
        <f>IF($BF370&gt;$Y$7,"",IF(AND($BF370=$Y$7,$BG370=23),"",Entrées!G398-Entrées!G397))</f>
        <v>-462.5</v>
      </c>
      <c r="BM370" s="32">
        <f>IF($BF370&gt;$Y$7,"",IF(AND($BF370=$Y$7,$BG370=23),"",Entrées!H398-Entrées!H397))</f>
        <v>-37</v>
      </c>
      <c r="BN370" s="32">
        <f>IF($BF370&gt;$Y$7,"",IF(AND($BF370=$Y$7,$BG370=23),"",Entrées!I398-Entrées!I397))</f>
        <v>-1160.5</v>
      </c>
      <c r="BO370" s="32">
        <f>IF($BF370&gt;$Y$7,"",IF(AND($BF370=$Y$7,$BG370=23),"",Entrées!J398-Entrées!J397))</f>
        <v>140.5</v>
      </c>
      <c r="BP370" s="32">
        <f>IF($BF370&gt;$Y$7,"",IF(AND($BF370=$Y$7,$BG370=23),"",Entrées!K398-Entrées!K397))</f>
        <v>0</v>
      </c>
      <c r="BQ370" s="32">
        <f>IF($BF370&gt;$Y$7,"",IF(AND($BF370=$Y$7,$BG370=23),"",Entrées!L398-Entrées!L397))</f>
        <v>-837</v>
      </c>
      <c r="BR370" s="32">
        <f>IF($BF370&gt;$Y$7,"",IF(AND($BF370=$Y$7,$BG370=23),"",Entrées!M398-Entrées!M397))</f>
        <v>-775</v>
      </c>
      <c r="BS370" s="32">
        <f>IF($BF370&gt;$Y$7,"",IF(AND($BF370=$Y$7,$BG370=23),"",Entrées!N398-Entrées!N397))</f>
        <v>-3.5</v>
      </c>
      <c r="BT370" s="32">
        <f>IF($BF370&gt;$Y$7,"",IF(AND($BF370=$Y$7,$BG370=23),"",Entrées!O398-Entrées!O397))</f>
        <v>-870</v>
      </c>
      <c r="BU370" s="32">
        <f>IF($BF370&gt;$Y$7,"",IF(AND($BF370=$Y$7,$BG370=23),"",Entrées!P398-Entrées!P397))</f>
        <v>-5.5</v>
      </c>
      <c r="BV370" s="32">
        <f>IF($BF370&gt;$Y$7,"",IF(AND($BF370=$Y$7,$BG370=23),"",Entrées!Q398-Entrées!Q397))</f>
        <v>-84</v>
      </c>
      <c r="BW370" s="32">
        <f>IF($BF370&gt;$Y$7,"",IF(AND($BF370=$Y$7,$BG370=23),"",Entrées!R398-Entrées!R397))</f>
        <v>-167</v>
      </c>
      <c r="BX370" s="32">
        <f>IF($BF370&gt;$Y$7,"",IF(AND($BF370=$Y$7,$BG370=23),"",Entrées!S398-Entrées!S397))</f>
        <v>0</v>
      </c>
      <c r="BY370" s="32">
        <f>IF($BF370&gt;$Y$7,"",IF(AND($BF370=$Y$7,$BG370=23),"",Entrées!T398-Entrées!T397))</f>
        <v>361</v>
      </c>
      <c r="BZ370" s="32">
        <f>IF($BF370&gt;$Y$7,"",IF(AND($BF370=$Y$7,$BG370=23),"",Entrées!U398-Entrées!U397))</f>
        <v>0</v>
      </c>
      <c r="CA370" s="32">
        <f>IF($BF370&gt;$Y$7,"",IF(AND($BF370=$Y$7,$BG370=23),"",Entrées!V398-Entrées!V397))</f>
        <v>-192</v>
      </c>
      <c r="CB370" s="4"/>
      <c r="CC370" s="4"/>
      <c r="CD370" s="33">
        <f>IF($BF370&lt;=$Y$7,Entrées!J397/CD$2,"")</f>
        <v>9.1315789473684211E-2</v>
      </c>
      <c r="CE370" s="33">
        <f>IF($BF370&lt;=$Y$7,Entrées!K397/CE$2,"")</f>
        <v>0</v>
      </c>
      <c r="CF370" s="11">
        <f t="shared" si="389"/>
        <v>7600</v>
      </c>
      <c r="CG370" s="11">
        <f t="shared" si="390"/>
        <v>4200</v>
      </c>
      <c r="CH370" s="52">
        <f t="shared" si="391"/>
        <v>0.26950009137426939</v>
      </c>
      <c r="CI370" s="52">
        <f t="shared" si="392"/>
        <v>0.11132787698412699</v>
      </c>
      <c r="CK370" s="11"/>
      <c r="CL370" s="4"/>
      <c r="CM370" s="11"/>
      <c r="CN370" s="11"/>
      <c r="CO370" s="4"/>
    </row>
    <row r="371" spans="1:93">
      <c r="A371" s="11"/>
      <c r="C371" s="11">
        <f t="shared" si="425"/>
        <v>10</v>
      </c>
      <c r="D371" s="27">
        <f t="shared" si="422"/>
        <v>27</v>
      </c>
      <c r="E371" s="28">
        <f ca="1">IF($D371&gt;$D$8,"",INDIRECT(ADDRESS(ROW(Entrées!$C$37)+($D371-1)*24+E$11,COLUMN(Entrées!$C$37)+($C371-1),4,TRUE,"Entrées")))</f>
        <v>11196</v>
      </c>
      <c r="F371" s="28">
        <f ca="1">IF($D371&gt;$D$8,"",INDIRECT(ADDRESS(ROW(Entrées!$C$37)+($D371-1)*24+F$11,COLUMN(Entrées!$C$37)+($C371-1),4,TRUE,"Entrées")))</f>
        <v>9970</v>
      </c>
      <c r="G371" s="28">
        <f ca="1">IF($D371&gt;$D$8,"",INDIRECT(ADDRESS(ROW(Entrées!$C$37)+($D371-1)*24+G$11,COLUMN(Entrées!$C$37)+($C371-1),4,TRUE,"Entrées")))</f>
        <v>9512.5</v>
      </c>
      <c r="H371" s="28">
        <f ca="1">IF($D371&gt;$D$8,"",INDIRECT(ADDRESS(ROW(Entrées!$C$37)+($D371-1)*24+H$11,COLUMN(Entrées!$C$37)+($C371-1),4,TRUE,"Entrées")))</f>
        <v>9179.5</v>
      </c>
      <c r="I371" s="28">
        <f ca="1">IF($D371&gt;$D$8,"",INDIRECT(ADDRESS(ROW(Entrées!$C$37)+($D371-1)*24+I$11,COLUMN(Entrées!$C$37)+($C371-1),4,TRUE,"Entrées")))</f>
        <v>9022</v>
      </c>
      <c r="J371" s="28">
        <f ca="1">IF($D371&gt;$D$8,"",INDIRECT(ADDRESS(ROW(Entrées!$C$37)+($D371-1)*24+J$11,COLUMN(Entrées!$C$37)+($C371-1),4,TRUE,"Entrées")))</f>
        <v>9010</v>
      </c>
      <c r="K371" s="28">
        <f ca="1">IF($D371&gt;$D$8,"",INDIRECT(ADDRESS(ROW(Entrées!$C$37)+($D371-1)*24+K$11,COLUMN(Entrées!$C$37)+($C371-1),4,TRUE,"Entrées")))</f>
        <v>9308.5</v>
      </c>
      <c r="L371" s="28">
        <f ca="1">IF($D371&gt;$D$8,"",INDIRECT(ADDRESS(ROW(Entrées!$C$37)+($D371-1)*24+L$11,COLUMN(Entrées!$C$37)+($C371-1),4,TRUE,"Entrées")))</f>
        <v>9623.5</v>
      </c>
      <c r="M371" s="28">
        <f ca="1">IF($D371&gt;$D$8,"",INDIRECT(ADDRESS(ROW(Entrées!$C$37)+($D371-1)*24+M$11,COLUMN(Entrées!$C$37)+($C371-1),4,TRUE,"Entrées")))</f>
        <v>10530</v>
      </c>
      <c r="N371" s="28">
        <f ca="1">IF($D371&gt;$D$8,"",INDIRECT(ADDRESS(ROW(Entrées!$C$37)+($D371-1)*24+N$11,COLUMN(Entrées!$C$37)+($C371-1),4,TRUE,"Entrées")))</f>
        <v>11868.5</v>
      </c>
      <c r="O371" s="28">
        <f ca="1">IF($D371&gt;$D$8,"",INDIRECT(ADDRESS(ROW(Entrées!$C$37)+($D371-1)*24+O$11,COLUMN(Entrées!$C$37)+($C371-1),4,TRUE,"Entrées")))</f>
        <v>12016</v>
      </c>
      <c r="P371" s="28">
        <f ca="1">IF($D371&gt;$D$8,"",INDIRECT(ADDRESS(ROW(Entrées!$C$37)+($D371-1)*24+P$11,COLUMN(Entrées!$C$37)+($C371-1),4,TRUE,"Entrées")))</f>
        <v>11897.5</v>
      </c>
      <c r="Q371" s="28">
        <f ca="1">IF($D371&gt;$D$8,"",INDIRECT(ADDRESS(ROW(Entrées!$C$37)+($D371-1)*24+Q$11,COLUMN(Entrées!$C$37)+($C371-1),4,TRUE,"Entrées")))</f>
        <v>11929</v>
      </c>
      <c r="R371" s="28">
        <f ca="1">IF($D371&gt;$D$8,"",INDIRECT(ADDRESS(ROW(Entrées!$C$37)+($D371-1)*24+R$11,COLUMN(Entrées!$C$37)+($C371-1),4,TRUE,"Entrées")))</f>
        <v>12051.5</v>
      </c>
      <c r="S371" s="28">
        <f ca="1">IF($D371&gt;$D$8,"",INDIRECT(ADDRESS(ROW(Entrées!$C$37)+($D371-1)*24+S$11,COLUMN(Entrées!$C$37)+($C371-1),4,TRUE,"Entrées")))</f>
        <v>11045</v>
      </c>
      <c r="T371" s="28">
        <f ca="1">IF($D371&gt;$D$8,"",INDIRECT(ADDRESS(ROW(Entrées!$C$37)+($D371-1)*24+T$11,COLUMN(Entrées!$C$37)+($C371-1),4,TRUE,"Entrées")))</f>
        <v>10225.5</v>
      </c>
      <c r="U371" s="28">
        <f ca="1">IF($D371&gt;$D$8,"",INDIRECT(ADDRESS(ROW(Entrées!$C$37)+($D371-1)*24+U$11,COLUMN(Entrées!$C$37)+($C371-1),4,TRUE,"Entrées")))</f>
        <v>10017.5</v>
      </c>
      <c r="V371" s="28">
        <f ca="1">IF($D371&gt;$D$8,"",INDIRECT(ADDRESS(ROW(Entrées!$C$37)+($D371-1)*24+V$11,COLUMN(Entrées!$C$37)+($C371-1),4,TRUE,"Entrées")))</f>
        <v>10126.5</v>
      </c>
      <c r="W371" s="28">
        <f ca="1">IF($D371&gt;$D$8,"",INDIRECT(ADDRESS(ROW(Entrées!$C$37)+($D371-1)*24+W$11,COLUMN(Entrées!$C$37)+($C371-1),4,TRUE,"Entrées")))</f>
        <v>10353.5</v>
      </c>
      <c r="X371" s="28">
        <f ca="1">IF($D371&gt;$D$8,"",INDIRECT(ADDRESS(ROW(Entrées!$C$37)+($D371-1)*24+X$11,COLUMN(Entrées!$C$37)+($C371-1),4,TRUE,"Entrées")))</f>
        <v>11771</v>
      </c>
      <c r="Y371" s="28">
        <f ca="1">IF($D371&gt;$D$8,"",INDIRECT(ADDRESS(ROW(Entrées!$C$37)+($D371-1)*24+Y$11,COLUMN(Entrées!$C$37)+($C371-1),4,TRUE,"Entrées")))</f>
        <v>11774</v>
      </c>
      <c r="Z371" s="28">
        <f ca="1">IF($D371&gt;$D$8,"",INDIRECT(ADDRESS(ROW(Entrées!$C$37)+($D371-1)*24+Z$11,COLUMN(Entrées!$C$37)+($C371-1),4,TRUE,"Entrées")))</f>
        <v>11773</v>
      </c>
      <c r="AA371" s="28">
        <f ca="1">IF($D371&gt;$D$8,"",INDIRECT(ADDRESS(ROW(Entrées!$C$37)+($D371-1)*24+AA$11,COLUMN(Entrées!$C$37)+($C371-1),4,TRUE,"Entrées")))</f>
        <v>11466.5</v>
      </c>
      <c r="AB371" s="28">
        <f ca="1">IF($D371&gt;$D$8,"",INDIRECT(ADDRESS(ROW(Entrées!$C$37)+($D371-1)*24+AB$11,COLUMN(Entrées!$C$37)+($C371-1),4,TRUE,"Entrées")))</f>
        <v>13339.5</v>
      </c>
      <c r="AC371" s="11"/>
      <c r="AD371" s="40">
        <f t="shared" ca="1" si="420"/>
        <v>10791.9375</v>
      </c>
      <c r="AE371" s="40">
        <f t="shared" ca="1" si="423"/>
        <v>13339.5</v>
      </c>
      <c r="AF371" s="40">
        <f t="shared" ca="1" si="424"/>
        <v>9010</v>
      </c>
      <c r="AG371" s="4"/>
      <c r="AH371" s="11">
        <f>Entrées!A398</f>
        <v>16</v>
      </c>
      <c r="AI371" s="13">
        <f>Entrées!B398</f>
        <v>1</v>
      </c>
      <c r="AJ371" s="31">
        <f t="shared" ca="1" si="393"/>
        <v>55625.834722222207</v>
      </c>
      <c r="AK371" s="31">
        <f t="shared" ca="1" si="369"/>
        <v>55155.277777777781</v>
      </c>
      <c r="AL371" s="31">
        <f t="shared" ca="1" si="370"/>
        <v>55132.569444444431</v>
      </c>
      <c r="AM371" s="31">
        <f t="shared" ca="1" si="371"/>
        <v>439.35972222222233</v>
      </c>
      <c r="AN371" s="31">
        <f t="shared" ca="1" si="372"/>
        <v>2143.2847222222222</v>
      </c>
      <c r="AO371" s="31">
        <f t="shared" ca="1" si="373"/>
        <v>1711.4715277777773</v>
      </c>
      <c r="AP371" s="31">
        <f t="shared" ca="1" si="374"/>
        <v>43686.806944444448</v>
      </c>
      <c r="AQ371" s="31">
        <f t="shared" ca="1" si="375"/>
        <v>2048.2006944444447</v>
      </c>
      <c r="AR371" s="31">
        <f t="shared" ca="1" si="376"/>
        <v>467.57708333333329</v>
      </c>
      <c r="AS371" s="31">
        <f t="shared" ca="1" si="377"/>
        <v>9872.0041666666693</v>
      </c>
      <c r="AT371" s="31">
        <f t="shared" ca="1" si="378"/>
        <v>-752.91041666666672</v>
      </c>
      <c r="AU371" s="31">
        <f t="shared" ca="1" si="379"/>
        <v>580.30277777777769</v>
      </c>
      <c r="AV371" s="31">
        <f t="shared" ca="1" si="380"/>
        <v>-4570.3041666666659</v>
      </c>
      <c r="AW371" s="31">
        <f t="shared" ca="1" si="381"/>
        <v>53.39583333333335</v>
      </c>
      <c r="AX371" s="31">
        <f t="shared" ca="1" si="382"/>
        <v>1401.9361111111111</v>
      </c>
      <c r="AY371" s="31">
        <f t="shared" ca="1" si="383"/>
        <v>-1132.0805555555555</v>
      </c>
      <c r="AZ371" s="31">
        <f t="shared" ca="1" si="384"/>
        <v>-2177.1819444444441</v>
      </c>
      <c r="BA371" s="31">
        <f t="shared" ca="1" si="385"/>
        <v>644.8125</v>
      </c>
      <c r="BB371" s="31">
        <f t="shared" ca="1" si="386"/>
        <v>-1410.101388888889</v>
      </c>
      <c r="BC371" s="31">
        <f t="shared" ca="1" si="387"/>
        <v>-1800.2902777777781</v>
      </c>
      <c r="BD371" s="11"/>
      <c r="BE371" s="4"/>
      <c r="BF371" s="11">
        <f t="shared" si="388"/>
        <v>16</v>
      </c>
      <c r="BG371" s="11">
        <f t="shared" si="421"/>
        <v>1</v>
      </c>
      <c r="BH371" s="32">
        <f>IF($BF371&gt;$Y$7,"",IF(AND($BF371=$Y$7,$BG371=23),"",Entrées!C399-Entrées!C398))</f>
        <v>-983</v>
      </c>
      <c r="BI371" s="32">
        <f>IF($BF371&gt;$Y$7,"",IF(AND($BF371=$Y$7,$BG371=23),"",Entrées!D399-Entrées!D398))</f>
        <v>-1237.5</v>
      </c>
      <c r="BJ371" s="32">
        <f>IF($BF371&gt;$Y$7,"",IF(AND($BF371=$Y$7,$BG371=23),"",Entrées!E399-Entrées!E398))</f>
        <v>-1212.5</v>
      </c>
      <c r="BK371" s="32">
        <f>IF($BF371&gt;$Y$7,"",IF(AND($BF371=$Y$7,$BG371=23),"",Entrées!F399-Entrées!F398))</f>
        <v>-1</v>
      </c>
      <c r="BL371" s="32">
        <f>IF($BF371&gt;$Y$7,"",IF(AND($BF371=$Y$7,$BG371=23),"",Entrées!G399-Entrées!G398))</f>
        <v>-18</v>
      </c>
      <c r="BM371" s="32">
        <f>IF($BF371&gt;$Y$7,"",IF(AND($BF371=$Y$7,$BG371=23),"",Entrées!H399-Entrées!H398))</f>
        <v>1.5</v>
      </c>
      <c r="BN371" s="32">
        <f>IF($BF371&gt;$Y$7,"",IF(AND($BF371=$Y$7,$BG371=23),"",Entrées!I399-Entrées!I398))</f>
        <v>-87</v>
      </c>
      <c r="BO371" s="32">
        <f>IF($BF371&gt;$Y$7,"",IF(AND($BF371=$Y$7,$BG371=23),"",Entrées!J399-Entrées!J398))</f>
        <v>234</v>
      </c>
      <c r="BP371" s="32">
        <f>IF($BF371&gt;$Y$7,"",IF(AND($BF371=$Y$7,$BG371=23),"",Entrées!K399-Entrées!K398))</f>
        <v>0</v>
      </c>
      <c r="BQ371" s="32">
        <f>IF($BF371&gt;$Y$7,"",IF(AND($BF371=$Y$7,$BG371=23),"",Entrées!L399-Entrées!L398))</f>
        <v>-126</v>
      </c>
      <c r="BR371" s="32">
        <f>IF($BF371&gt;$Y$7,"",IF(AND($BF371=$Y$7,$BG371=23),"",Entrées!M399-Entrées!M398))</f>
        <v>-313.5</v>
      </c>
      <c r="BS371" s="32">
        <f>IF($BF371&gt;$Y$7,"",IF(AND($BF371=$Y$7,$BG371=23),"",Entrées!N399-Entrées!N398))</f>
        <v>6</v>
      </c>
      <c r="BT371" s="32">
        <f>IF($BF371&gt;$Y$7,"",IF(AND($BF371=$Y$7,$BG371=23),"",Entrées!O399-Entrées!O398))</f>
        <v>-678.5</v>
      </c>
      <c r="BU371" s="32">
        <f>IF($BF371&gt;$Y$7,"",IF(AND($BF371=$Y$7,$BG371=23),"",Entrées!P399-Entrées!P398))</f>
        <v>0</v>
      </c>
      <c r="BV371" s="32">
        <f>IF($BF371&gt;$Y$7,"",IF(AND($BF371=$Y$7,$BG371=23),"",Entrées!Q399-Entrées!Q398))</f>
        <v>-1353</v>
      </c>
      <c r="BW371" s="32">
        <f>IF($BF371&gt;$Y$7,"",IF(AND($BF371=$Y$7,$BG371=23),"",Entrées!R399-Entrées!R398))</f>
        <v>-89</v>
      </c>
      <c r="BX371" s="32">
        <f>IF($BF371&gt;$Y$7,"",IF(AND($BF371=$Y$7,$BG371=23),"",Entrées!S399-Entrées!S398))</f>
        <v>0</v>
      </c>
      <c r="BY371" s="32">
        <f>IF($BF371&gt;$Y$7,"",IF(AND($BF371=$Y$7,$BG371=23),"",Entrées!T399-Entrées!T398))</f>
        <v>188</v>
      </c>
      <c r="BZ371" s="32">
        <f>IF($BF371&gt;$Y$7,"",IF(AND($BF371=$Y$7,$BG371=23),"",Entrées!U399-Entrées!U398))</f>
        <v>40</v>
      </c>
      <c r="CA371" s="32">
        <f>IF($BF371&gt;$Y$7,"",IF(AND($BF371=$Y$7,$BG371=23),"",Entrées!V399-Entrées!V398))</f>
        <v>-520</v>
      </c>
      <c r="CB371" s="4"/>
      <c r="CC371" s="4"/>
      <c r="CD371" s="33">
        <f>IF($BF371&lt;=$Y$7,Entrées!J398/CD$2,"")</f>
        <v>0.10980263157894737</v>
      </c>
      <c r="CE371" s="33">
        <f>IF($BF371&lt;=$Y$7,Entrées!K398/CE$2,"")</f>
        <v>0</v>
      </c>
      <c r="CF371" s="11">
        <f t="shared" si="389"/>
        <v>7600</v>
      </c>
      <c r="CG371" s="11">
        <f t="shared" si="390"/>
        <v>4200</v>
      </c>
      <c r="CH371" s="52">
        <f t="shared" si="391"/>
        <v>0.26950009137426939</v>
      </c>
      <c r="CI371" s="52">
        <f t="shared" si="392"/>
        <v>0.11132787698412699</v>
      </c>
      <c r="CK371" s="11"/>
      <c r="CL371" s="4"/>
      <c r="CM371" s="11"/>
      <c r="CN371" s="11"/>
      <c r="CO371" s="4"/>
    </row>
    <row r="372" spans="1:93">
      <c r="A372" s="11"/>
      <c r="C372" s="11">
        <f t="shared" si="425"/>
        <v>10</v>
      </c>
      <c r="D372" s="27">
        <f t="shared" si="422"/>
        <v>28</v>
      </c>
      <c r="E372" s="28">
        <f ca="1">IF($D372&gt;$D$8,"",INDIRECT(ADDRESS(ROW(Entrées!$C$37)+($D372-1)*24+E$11,COLUMN(Entrées!$C$37)+($C372-1),4,TRUE,"Entrées")))</f>
        <v>11197.5</v>
      </c>
      <c r="F372" s="28">
        <f ca="1">IF($D372&gt;$D$8,"",INDIRECT(ADDRESS(ROW(Entrées!$C$37)+($D372-1)*24+F$11,COLUMN(Entrées!$C$37)+($C372-1),4,TRUE,"Entrées")))</f>
        <v>9136</v>
      </c>
      <c r="G372" s="28">
        <f ca="1">IF($D372&gt;$D$8,"",INDIRECT(ADDRESS(ROW(Entrées!$C$37)+($D372-1)*24+G$11,COLUMN(Entrées!$C$37)+($C372-1),4,TRUE,"Entrées")))</f>
        <v>9139.5</v>
      </c>
      <c r="H372" s="28">
        <f ca="1">IF($D372&gt;$D$8,"",INDIRECT(ADDRESS(ROW(Entrées!$C$37)+($D372-1)*24+H$11,COLUMN(Entrées!$C$37)+($C372-1),4,TRUE,"Entrées")))</f>
        <v>9023.5</v>
      </c>
      <c r="I372" s="28">
        <f ca="1">IF($D372&gt;$D$8,"",INDIRECT(ADDRESS(ROW(Entrées!$C$37)+($D372-1)*24+I$11,COLUMN(Entrées!$C$37)+($C372-1),4,TRUE,"Entrées")))</f>
        <v>8739</v>
      </c>
      <c r="J372" s="28">
        <f ca="1">IF($D372&gt;$D$8,"",INDIRECT(ADDRESS(ROW(Entrées!$C$37)+($D372-1)*24+J$11,COLUMN(Entrées!$C$37)+($C372-1),4,TRUE,"Entrées")))</f>
        <v>8695</v>
      </c>
      <c r="K372" s="28">
        <f ca="1">IF($D372&gt;$D$8,"",INDIRECT(ADDRESS(ROW(Entrées!$C$37)+($D372-1)*24+K$11,COLUMN(Entrées!$C$37)+($C372-1),4,TRUE,"Entrées")))</f>
        <v>8839.5</v>
      </c>
      <c r="L372" s="28">
        <f ca="1">IF($D372&gt;$D$8,"",INDIRECT(ADDRESS(ROW(Entrées!$C$37)+($D372-1)*24+L$11,COLUMN(Entrées!$C$37)+($C372-1),4,TRUE,"Entrées")))</f>
        <v>9148</v>
      </c>
      <c r="M372" s="28">
        <f ca="1">IF($D372&gt;$D$8,"",INDIRECT(ADDRESS(ROW(Entrées!$C$37)+($D372-1)*24+M$11,COLUMN(Entrées!$C$37)+($C372-1),4,TRUE,"Entrées")))</f>
        <v>9754.5</v>
      </c>
      <c r="N372" s="28">
        <f ca="1">IF($D372&gt;$D$8,"",INDIRECT(ADDRESS(ROW(Entrées!$C$37)+($D372-1)*24+N$11,COLUMN(Entrées!$C$37)+($C372-1),4,TRUE,"Entrées")))</f>
        <v>10347</v>
      </c>
      <c r="O372" s="28">
        <f ca="1">IF($D372&gt;$D$8,"",INDIRECT(ADDRESS(ROW(Entrées!$C$37)+($D372-1)*24+O$11,COLUMN(Entrées!$C$37)+($C372-1),4,TRUE,"Entrées")))</f>
        <v>11076</v>
      </c>
      <c r="P372" s="28">
        <f ca="1">IF($D372&gt;$D$8,"",INDIRECT(ADDRESS(ROW(Entrées!$C$37)+($D372-1)*24+P$11,COLUMN(Entrées!$C$37)+($C372-1),4,TRUE,"Entrées")))</f>
        <v>11704.5</v>
      </c>
      <c r="Q372" s="28">
        <f ca="1">IF($D372&gt;$D$8,"",INDIRECT(ADDRESS(ROW(Entrées!$C$37)+($D372-1)*24+Q$11,COLUMN(Entrées!$C$37)+($C372-1),4,TRUE,"Entrées")))</f>
        <v>12070.5</v>
      </c>
      <c r="R372" s="28">
        <f ca="1">IF($D372&gt;$D$8,"",INDIRECT(ADDRESS(ROW(Entrées!$C$37)+($D372-1)*24+R$11,COLUMN(Entrées!$C$37)+($C372-1),4,TRUE,"Entrées")))</f>
        <v>11320</v>
      </c>
      <c r="S372" s="28">
        <f ca="1">IF($D372&gt;$D$8,"",INDIRECT(ADDRESS(ROW(Entrées!$C$37)+($D372-1)*24+S$11,COLUMN(Entrées!$C$37)+($C372-1),4,TRUE,"Entrées")))</f>
        <v>9759.5</v>
      </c>
      <c r="T372" s="28">
        <f ca="1">IF($D372&gt;$D$8,"",INDIRECT(ADDRESS(ROW(Entrées!$C$37)+($D372-1)*24+T$11,COLUMN(Entrées!$C$37)+($C372-1),4,TRUE,"Entrées")))</f>
        <v>9760</v>
      </c>
      <c r="U372" s="28">
        <f ca="1">IF($D372&gt;$D$8,"",INDIRECT(ADDRESS(ROW(Entrées!$C$37)+($D372-1)*24+U$11,COLUMN(Entrées!$C$37)+($C372-1),4,TRUE,"Entrées")))</f>
        <v>9674</v>
      </c>
      <c r="V372" s="28">
        <f ca="1">IF($D372&gt;$D$8,"",INDIRECT(ADDRESS(ROW(Entrées!$C$37)+($D372-1)*24+V$11,COLUMN(Entrées!$C$37)+($C372-1),4,TRUE,"Entrées")))</f>
        <v>9916.5</v>
      </c>
      <c r="W372" s="28">
        <f ca="1">IF($D372&gt;$D$8,"",INDIRECT(ADDRESS(ROW(Entrées!$C$37)+($D372-1)*24+W$11,COLUMN(Entrées!$C$37)+($C372-1),4,TRUE,"Entrées")))</f>
        <v>10574</v>
      </c>
      <c r="X372" s="28">
        <f ca="1">IF($D372&gt;$D$8,"",INDIRECT(ADDRESS(ROW(Entrées!$C$37)+($D372-1)*24+X$11,COLUMN(Entrées!$C$37)+($C372-1),4,TRUE,"Entrées")))</f>
        <v>11019.5</v>
      </c>
      <c r="Y372" s="28">
        <f ca="1">IF($D372&gt;$D$8,"",INDIRECT(ADDRESS(ROW(Entrées!$C$37)+($D372-1)*24+Y$11,COLUMN(Entrées!$C$37)+($C372-1),4,TRUE,"Entrées")))</f>
        <v>12085</v>
      </c>
      <c r="Z372" s="28">
        <f ca="1">IF($D372&gt;$D$8,"",INDIRECT(ADDRESS(ROW(Entrées!$C$37)+($D372-1)*24+Z$11,COLUMN(Entrées!$C$37)+($C372-1),4,TRUE,"Entrées")))</f>
        <v>12494</v>
      </c>
      <c r="AA372" s="28">
        <f ca="1">IF($D372&gt;$D$8,"",INDIRECT(ADDRESS(ROW(Entrées!$C$37)+($D372-1)*24+AA$11,COLUMN(Entrées!$C$37)+($C372-1),4,TRUE,"Entrées")))</f>
        <v>12035</v>
      </c>
      <c r="AB372" s="28">
        <f ca="1">IF($D372&gt;$D$8,"",INDIRECT(ADDRESS(ROW(Entrées!$C$37)+($D372-1)*24+AB$11,COLUMN(Entrées!$C$37)+($C372-1),4,TRUE,"Entrées")))</f>
        <v>13178</v>
      </c>
      <c r="AC372" s="11"/>
      <c r="AD372" s="40">
        <f t="shared" ca="1" si="420"/>
        <v>10445.25</v>
      </c>
      <c r="AE372" s="40">
        <f t="shared" ca="1" si="423"/>
        <v>13178</v>
      </c>
      <c r="AF372" s="40">
        <f t="shared" ca="1" si="424"/>
        <v>8695</v>
      </c>
      <c r="AG372" s="4"/>
      <c r="AH372" s="11">
        <f>Entrées!A399</f>
        <v>16</v>
      </c>
      <c r="AI372" s="13">
        <f>Entrées!B399</f>
        <v>2</v>
      </c>
      <c r="AJ372" s="31">
        <f t="shared" ca="1" si="393"/>
        <v>55625.834722222207</v>
      </c>
      <c r="AK372" s="31">
        <f t="shared" ca="1" si="369"/>
        <v>55155.277777777781</v>
      </c>
      <c r="AL372" s="31">
        <f t="shared" ca="1" si="370"/>
        <v>55132.569444444431</v>
      </c>
      <c r="AM372" s="31">
        <f t="shared" ca="1" si="371"/>
        <v>439.35972222222233</v>
      </c>
      <c r="AN372" s="31">
        <f t="shared" ca="1" si="372"/>
        <v>2143.2847222222222</v>
      </c>
      <c r="AO372" s="31">
        <f t="shared" ca="1" si="373"/>
        <v>1711.4715277777773</v>
      </c>
      <c r="AP372" s="31">
        <f t="shared" ca="1" si="374"/>
        <v>43686.806944444448</v>
      </c>
      <c r="AQ372" s="31">
        <f t="shared" ca="1" si="375"/>
        <v>2048.2006944444447</v>
      </c>
      <c r="AR372" s="31">
        <f t="shared" ca="1" si="376"/>
        <v>467.57708333333329</v>
      </c>
      <c r="AS372" s="31">
        <f t="shared" ca="1" si="377"/>
        <v>9872.0041666666693</v>
      </c>
      <c r="AT372" s="31">
        <f t="shared" ca="1" si="378"/>
        <v>-752.91041666666672</v>
      </c>
      <c r="AU372" s="31">
        <f t="shared" ca="1" si="379"/>
        <v>580.30277777777769</v>
      </c>
      <c r="AV372" s="31">
        <f t="shared" ca="1" si="380"/>
        <v>-4570.3041666666659</v>
      </c>
      <c r="AW372" s="31">
        <f t="shared" ca="1" si="381"/>
        <v>53.39583333333335</v>
      </c>
      <c r="AX372" s="31">
        <f t="shared" ca="1" si="382"/>
        <v>1401.9361111111111</v>
      </c>
      <c r="AY372" s="31">
        <f t="shared" ca="1" si="383"/>
        <v>-1132.0805555555555</v>
      </c>
      <c r="AZ372" s="31">
        <f t="shared" ca="1" si="384"/>
        <v>-2177.1819444444441</v>
      </c>
      <c r="BA372" s="31">
        <f t="shared" ca="1" si="385"/>
        <v>644.8125</v>
      </c>
      <c r="BB372" s="31">
        <f t="shared" ca="1" si="386"/>
        <v>-1410.101388888889</v>
      </c>
      <c r="BC372" s="31">
        <f t="shared" ca="1" si="387"/>
        <v>-1800.2902777777781</v>
      </c>
      <c r="BD372" s="11"/>
      <c r="BE372" s="4"/>
      <c r="BF372" s="11">
        <f t="shared" si="388"/>
        <v>16</v>
      </c>
      <c r="BG372" s="11">
        <f t="shared" si="421"/>
        <v>2</v>
      </c>
      <c r="BH372" s="32">
        <f>IF($BF372&gt;$Y$7,"",IF(AND($BF372=$Y$7,$BG372=23),"",Entrées!C400-Entrées!C399))</f>
        <v>-2555</v>
      </c>
      <c r="BI372" s="32">
        <f>IF($BF372&gt;$Y$7,"",IF(AND($BF372=$Y$7,$BG372=23),"",Entrées!D400-Entrées!D399))</f>
        <v>-2762.5</v>
      </c>
      <c r="BJ372" s="32">
        <f>IF($BF372&gt;$Y$7,"",IF(AND($BF372=$Y$7,$BG372=23),"",Entrées!E400-Entrées!E399))</f>
        <v>-2737.5</v>
      </c>
      <c r="BK372" s="32">
        <f>IF($BF372&gt;$Y$7,"",IF(AND($BF372=$Y$7,$BG372=23),"",Entrées!F400-Entrées!F399))</f>
        <v>0</v>
      </c>
      <c r="BL372" s="32">
        <f>IF($BF372&gt;$Y$7,"",IF(AND($BF372=$Y$7,$BG372=23),"",Entrées!G400-Entrées!G399))</f>
        <v>-125.5</v>
      </c>
      <c r="BM372" s="32">
        <f>IF($BF372&gt;$Y$7,"",IF(AND($BF372=$Y$7,$BG372=23),"",Entrées!H400-Entrées!H399))</f>
        <v>5.5</v>
      </c>
      <c r="BN372" s="32">
        <f>IF($BF372&gt;$Y$7,"",IF(AND($BF372=$Y$7,$BG372=23),"",Entrées!I400-Entrées!I399))</f>
        <v>-20.5</v>
      </c>
      <c r="BO372" s="32">
        <f>IF($BF372&gt;$Y$7,"",IF(AND($BF372=$Y$7,$BG372=23),"",Entrées!J400-Entrées!J399))</f>
        <v>122.5</v>
      </c>
      <c r="BP372" s="32">
        <f>IF($BF372&gt;$Y$7,"",IF(AND($BF372=$Y$7,$BG372=23),"",Entrées!K400-Entrées!K399))</f>
        <v>0</v>
      </c>
      <c r="BQ372" s="32">
        <f>IF($BF372&gt;$Y$7,"",IF(AND($BF372=$Y$7,$BG372=23),"",Entrées!L400-Entrées!L399))</f>
        <v>-171</v>
      </c>
      <c r="BR372" s="32">
        <f>IF($BF372&gt;$Y$7,"",IF(AND($BF372=$Y$7,$BG372=23),"",Entrées!M400-Entrées!M399))</f>
        <v>-817</v>
      </c>
      <c r="BS372" s="32">
        <f>IF($BF372&gt;$Y$7,"",IF(AND($BF372=$Y$7,$BG372=23),"",Entrées!N400-Entrées!N399))</f>
        <v>5.5</v>
      </c>
      <c r="BT372" s="32">
        <f>IF($BF372&gt;$Y$7,"",IF(AND($BF372=$Y$7,$BG372=23),"",Entrées!O400-Entrées!O399))</f>
        <v>-1554.5</v>
      </c>
      <c r="BU372" s="32">
        <f>IF($BF372&gt;$Y$7,"",IF(AND($BF372=$Y$7,$BG372=23),"",Entrées!P400-Entrées!P399))</f>
        <v>-1</v>
      </c>
      <c r="BV372" s="32">
        <f>IF($BF372&gt;$Y$7,"",IF(AND($BF372=$Y$7,$BG372=23),"",Entrées!Q400-Entrées!Q399))</f>
        <v>-1345</v>
      </c>
      <c r="BW372" s="32">
        <f>IF($BF372&gt;$Y$7,"",IF(AND($BF372=$Y$7,$BG372=23),"",Entrées!R400-Entrées!R399))</f>
        <v>0</v>
      </c>
      <c r="BX372" s="32">
        <f>IF($BF372&gt;$Y$7,"",IF(AND($BF372=$Y$7,$BG372=23),"",Entrées!S400-Entrées!S399))</f>
        <v>100</v>
      </c>
      <c r="BY372" s="32">
        <f>IF($BF372&gt;$Y$7,"",IF(AND($BF372=$Y$7,$BG372=23),"",Entrées!T400-Entrées!T399))</f>
        <v>-232</v>
      </c>
      <c r="BZ372" s="32">
        <f>IF($BF372&gt;$Y$7,"",IF(AND($BF372=$Y$7,$BG372=23),"",Entrées!U400-Entrées!U399))</f>
        <v>-40</v>
      </c>
      <c r="CA372" s="32">
        <f>IF($BF372&gt;$Y$7,"",IF(AND($BF372=$Y$7,$BG372=23),"",Entrées!V400-Entrées!V399))</f>
        <v>-225</v>
      </c>
      <c r="CB372" s="4"/>
      <c r="CC372" s="4"/>
      <c r="CD372" s="33">
        <f>IF($BF372&lt;=$Y$7,Entrées!J399/CD$2,"")</f>
        <v>0.14059210526315791</v>
      </c>
      <c r="CE372" s="33">
        <f>IF($BF372&lt;=$Y$7,Entrées!K399/CE$2,"")</f>
        <v>0</v>
      </c>
      <c r="CF372" s="11">
        <f t="shared" si="389"/>
        <v>7600</v>
      </c>
      <c r="CG372" s="11">
        <f t="shared" si="390"/>
        <v>4200</v>
      </c>
      <c r="CH372" s="52">
        <f t="shared" si="391"/>
        <v>0.26950009137426939</v>
      </c>
      <c r="CI372" s="52">
        <f t="shared" si="392"/>
        <v>0.11132787698412699</v>
      </c>
      <c r="CK372" s="11"/>
      <c r="CL372" s="4"/>
      <c r="CM372" s="11"/>
      <c r="CN372" s="11"/>
      <c r="CO372" s="4"/>
    </row>
    <row r="373" spans="1:93">
      <c r="A373" s="11"/>
      <c r="C373" s="11">
        <f t="shared" si="425"/>
        <v>10</v>
      </c>
      <c r="D373" s="27">
        <f t="shared" si="422"/>
        <v>29</v>
      </c>
      <c r="E373" s="28">
        <f ca="1">IF($D373&gt;$D$8,"",INDIRECT(ADDRESS(ROW(Entrées!$C$37)+($D373-1)*24+E$11,COLUMN(Entrées!$C$37)+($C373-1),4,TRUE,"Entrées")))</f>
        <v>11140.5</v>
      </c>
      <c r="F373" s="28">
        <f ca="1">IF($D373&gt;$D$8,"",INDIRECT(ADDRESS(ROW(Entrées!$C$37)+($D373-1)*24+F$11,COLUMN(Entrées!$C$37)+($C373-1),4,TRUE,"Entrées")))</f>
        <v>8869</v>
      </c>
      <c r="G373" s="28">
        <f ca="1">IF($D373&gt;$D$8,"",INDIRECT(ADDRESS(ROW(Entrées!$C$37)+($D373-1)*24+G$11,COLUMN(Entrées!$C$37)+($C373-1),4,TRUE,"Entrées")))</f>
        <v>8668.5</v>
      </c>
      <c r="H373" s="28">
        <f ca="1">IF($D373&gt;$D$8,"",INDIRECT(ADDRESS(ROW(Entrées!$C$37)+($D373-1)*24+H$11,COLUMN(Entrées!$C$37)+($C373-1),4,TRUE,"Entrées")))</f>
        <v>8591</v>
      </c>
      <c r="I373" s="28">
        <f ca="1">IF($D373&gt;$D$8,"",INDIRECT(ADDRESS(ROW(Entrées!$C$37)+($D373-1)*24+I$11,COLUMN(Entrées!$C$37)+($C373-1),4,TRUE,"Entrées")))</f>
        <v>8663</v>
      </c>
      <c r="J373" s="28">
        <f ca="1">IF($D373&gt;$D$8,"",INDIRECT(ADDRESS(ROW(Entrées!$C$37)+($D373-1)*24+J$11,COLUMN(Entrées!$C$37)+($C373-1),4,TRUE,"Entrées")))</f>
        <v>8659.5</v>
      </c>
      <c r="K373" s="28">
        <f ca="1">IF($D373&gt;$D$8,"",INDIRECT(ADDRESS(ROW(Entrées!$C$37)+($D373-1)*24+K$11,COLUMN(Entrées!$C$37)+($C373-1),4,TRUE,"Entrées")))</f>
        <v>9193</v>
      </c>
      <c r="L373" s="28">
        <f ca="1">IF($D373&gt;$D$8,"",INDIRECT(ADDRESS(ROW(Entrées!$C$37)+($D373-1)*24+L$11,COLUMN(Entrées!$C$37)+($C373-1),4,TRUE,"Entrées")))</f>
        <v>11210</v>
      </c>
      <c r="M373" s="28">
        <f ca="1">IF($D373&gt;$D$8,"",INDIRECT(ADDRESS(ROW(Entrées!$C$37)+($D373-1)*24+M$11,COLUMN(Entrées!$C$37)+($C373-1),4,TRUE,"Entrées")))</f>
        <v>12473.5</v>
      </c>
      <c r="N373" s="28">
        <f ca="1">IF($D373&gt;$D$8,"",INDIRECT(ADDRESS(ROW(Entrées!$C$37)+($D373-1)*24+N$11,COLUMN(Entrées!$C$37)+($C373-1),4,TRUE,"Entrées")))</f>
        <v>13327.5</v>
      </c>
      <c r="O373" s="28">
        <f ca="1">IF($D373&gt;$D$8,"",INDIRECT(ADDRESS(ROW(Entrées!$C$37)+($D373-1)*24+O$11,COLUMN(Entrées!$C$37)+($C373-1),4,TRUE,"Entrées")))</f>
        <v>13369</v>
      </c>
      <c r="P373" s="28">
        <f ca="1">IF($D373&gt;$D$8,"",INDIRECT(ADDRESS(ROW(Entrées!$C$37)+($D373-1)*24+P$11,COLUMN(Entrées!$C$37)+($C373-1),4,TRUE,"Entrées")))</f>
        <v>13236.5</v>
      </c>
      <c r="Q373" s="28">
        <f ca="1">IF($D373&gt;$D$8,"",INDIRECT(ADDRESS(ROW(Entrées!$C$37)+($D373-1)*24+Q$11,COLUMN(Entrées!$C$37)+($C373-1),4,TRUE,"Entrées")))</f>
        <v>13339.5</v>
      </c>
      <c r="R373" s="28">
        <f ca="1">IF($D373&gt;$D$8,"",INDIRECT(ADDRESS(ROW(Entrées!$C$37)+($D373-1)*24+R$11,COLUMN(Entrées!$C$37)+($C373-1),4,TRUE,"Entrées")))</f>
        <v>12819</v>
      </c>
      <c r="S373" s="28">
        <f ca="1">IF($D373&gt;$D$8,"",INDIRECT(ADDRESS(ROW(Entrées!$C$37)+($D373-1)*24+S$11,COLUMN(Entrées!$C$37)+($C373-1),4,TRUE,"Entrées")))</f>
        <v>12554</v>
      </c>
      <c r="T373" s="28">
        <f ca="1">IF($D373&gt;$D$8,"",INDIRECT(ADDRESS(ROW(Entrées!$C$37)+($D373-1)*24+T$11,COLUMN(Entrées!$C$37)+($C373-1),4,TRUE,"Entrées")))</f>
        <v>11608.5</v>
      </c>
      <c r="U373" s="28">
        <f ca="1">IF($D373&gt;$D$8,"",INDIRECT(ADDRESS(ROW(Entrées!$C$37)+($D373-1)*24+U$11,COLUMN(Entrées!$C$37)+($C373-1),4,TRUE,"Entrées")))</f>
        <v>10702</v>
      </c>
      <c r="V373" s="28">
        <f ca="1">IF($D373&gt;$D$8,"",INDIRECT(ADDRESS(ROW(Entrées!$C$37)+($D373-1)*24+V$11,COLUMN(Entrées!$C$37)+($C373-1),4,TRUE,"Entrées")))</f>
        <v>10281.5</v>
      </c>
      <c r="W373" s="28">
        <f ca="1">IF($D373&gt;$D$8,"",INDIRECT(ADDRESS(ROW(Entrées!$C$37)+($D373-1)*24+W$11,COLUMN(Entrées!$C$37)+($C373-1),4,TRUE,"Entrées")))</f>
        <v>10339</v>
      </c>
      <c r="X373" s="28">
        <f ca="1">IF($D373&gt;$D$8,"",INDIRECT(ADDRESS(ROW(Entrées!$C$37)+($D373-1)*24+X$11,COLUMN(Entrées!$C$37)+($C373-1),4,TRUE,"Entrées")))</f>
        <v>12177.5</v>
      </c>
      <c r="Y373" s="28">
        <f ca="1">IF($D373&gt;$D$8,"",INDIRECT(ADDRESS(ROW(Entrées!$C$37)+($D373-1)*24+Y$11,COLUMN(Entrées!$C$37)+($C373-1),4,TRUE,"Entrées")))</f>
        <v>12687</v>
      </c>
      <c r="Z373" s="28">
        <f ca="1">IF($D373&gt;$D$8,"",INDIRECT(ADDRESS(ROW(Entrées!$C$37)+($D373-1)*24+Z$11,COLUMN(Entrées!$C$37)+($C373-1),4,TRUE,"Entrées")))</f>
        <v>11594</v>
      </c>
      <c r="AA373" s="28">
        <f ca="1">IF($D373&gt;$D$8,"",INDIRECT(ADDRESS(ROW(Entrées!$C$37)+($D373-1)*24+AA$11,COLUMN(Entrées!$C$37)+($C373-1),4,TRUE,"Entrées")))</f>
        <v>10820</v>
      </c>
      <c r="AB373" s="28">
        <f ca="1">IF($D373&gt;$D$8,"",INDIRECT(ADDRESS(ROW(Entrées!$C$37)+($D373-1)*24+AB$11,COLUMN(Entrées!$C$37)+($C373-1),4,TRUE,"Entrées")))</f>
        <v>11662</v>
      </c>
      <c r="AC373" s="11"/>
      <c r="AD373" s="40">
        <f t="shared" ca="1" si="420"/>
        <v>11166.041666666666</v>
      </c>
      <c r="AE373" s="40">
        <f t="shared" ca="1" si="423"/>
        <v>13369</v>
      </c>
      <c r="AF373" s="40">
        <f t="shared" ca="1" si="424"/>
        <v>8591</v>
      </c>
      <c r="AG373" s="4"/>
      <c r="AH373" s="11">
        <f>Entrées!A400</f>
        <v>16</v>
      </c>
      <c r="AI373" s="13">
        <f>Entrées!B400</f>
        <v>3</v>
      </c>
      <c r="AJ373" s="31">
        <f t="shared" ca="1" si="393"/>
        <v>55625.834722222207</v>
      </c>
      <c r="AK373" s="31">
        <f t="shared" ca="1" si="369"/>
        <v>55155.277777777781</v>
      </c>
      <c r="AL373" s="31">
        <f t="shared" ca="1" si="370"/>
        <v>55132.569444444431</v>
      </c>
      <c r="AM373" s="31">
        <f t="shared" ca="1" si="371"/>
        <v>439.35972222222233</v>
      </c>
      <c r="AN373" s="31">
        <f t="shared" ca="1" si="372"/>
        <v>2143.2847222222222</v>
      </c>
      <c r="AO373" s="31">
        <f t="shared" ca="1" si="373"/>
        <v>1711.4715277777773</v>
      </c>
      <c r="AP373" s="31">
        <f t="shared" ca="1" si="374"/>
        <v>43686.806944444448</v>
      </c>
      <c r="AQ373" s="31">
        <f t="shared" ca="1" si="375"/>
        <v>2048.2006944444447</v>
      </c>
      <c r="AR373" s="31">
        <f t="shared" ca="1" si="376"/>
        <v>467.57708333333329</v>
      </c>
      <c r="AS373" s="31">
        <f t="shared" ca="1" si="377"/>
        <v>9872.0041666666693</v>
      </c>
      <c r="AT373" s="31">
        <f t="shared" ca="1" si="378"/>
        <v>-752.91041666666672</v>
      </c>
      <c r="AU373" s="31">
        <f t="shared" ca="1" si="379"/>
        <v>580.30277777777769</v>
      </c>
      <c r="AV373" s="31">
        <f t="shared" ca="1" si="380"/>
        <v>-4570.3041666666659</v>
      </c>
      <c r="AW373" s="31">
        <f t="shared" ca="1" si="381"/>
        <v>53.39583333333335</v>
      </c>
      <c r="AX373" s="31">
        <f t="shared" ca="1" si="382"/>
        <v>1401.9361111111111</v>
      </c>
      <c r="AY373" s="31">
        <f t="shared" ca="1" si="383"/>
        <v>-1132.0805555555555</v>
      </c>
      <c r="AZ373" s="31">
        <f t="shared" ca="1" si="384"/>
        <v>-2177.1819444444441</v>
      </c>
      <c r="BA373" s="31">
        <f t="shared" ca="1" si="385"/>
        <v>644.8125</v>
      </c>
      <c r="BB373" s="31">
        <f t="shared" ca="1" si="386"/>
        <v>-1410.101388888889</v>
      </c>
      <c r="BC373" s="31">
        <f t="shared" ca="1" si="387"/>
        <v>-1800.2902777777781</v>
      </c>
      <c r="BD373" s="11"/>
      <c r="BE373" s="4"/>
      <c r="BF373" s="11">
        <f t="shared" si="388"/>
        <v>16</v>
      </c>
      <c r="BG373" s="11">
        <f t="shared" si="421"/>
        <v>3</v>
      </c>
      <c r="BH373" s="32">
        <f>IF($BF373&gt;$Y$7,"",IF(AND($BF373=$Y$7,$BG373=23),"",Entrées!C401-Entrées!C400))</f>
        <v>-1482</v>
      </c>
      <c r="BI373" s="32">
        <f>IF($BF373&gt;$Y$7,"",IF(AND($BF373=$Y$7,$BG373=23),"",Entrées!D401-Entrées!D400))</f>
        <v>-1137.5</v>
      </c>
      <c r="BJ373" s="32">
        <f>IF($BF373&gt;$Y$7,"",IF(AND($BF373=$Y$7,$BG373=23),"",Entrées!E401-Entrées!E400))</f>
        <v>-1162.5</v>
      </c>
      <c r="BK373" s="32">
        <f>IF($BF373&gt;$Y$7,"",IF(AND($BF373=$Y$7,$BG373=23),"",Entrées!F401-Entrées!F400))</f>
        <v>-2</v>
      </c>
      <c r="BL373" s="32">
        <f>IF($BF373&gt;$Y$7,"",IF(AND($BF373=$Y$7,$BG373=23),"",Entrées!G401-Entrées!G400))</f>
        <v>-54</v>
      </c>
      <c r="BM373" s="32">
        <f>IF($BF373&gt;$Y$7,"",IF(AND($BF373=$Y$7,$BG373=23),"",Entrées!H401-Entrées!H400))</f>
        <v>0</v>
      </c>
      <c r="BN373" s="32">
        <f>IF($BF373&gt;$Y$7,"",IF(AND($BF373=$Y$7,$BG373=23),"",Entrées!I401-Entrées!I400))</f>
        <v>-19.5</v>
      </c>
      <c r="BO373" s="32">
        <f>IF($BF373&gt;$Y$7,"",IF(AND($BF373=$Y$7,$BG373=23),"",Entrées!J401-Entrées!J400))</f>
        <v>177</v>
      </c>
      <c r="BP373" s="32">
        <f>IF($BF373&gt;$Y$7,"",IF(AND($BF373=$Y$7,$BG373=23),"",Entrées!K401-Entrées!K400))</f>
        <v>0</v>
      </c>
      <c r="BQ373" s="32">
        <f>IF($BF373&gt;$Y$7,"",IF(AND($BF373=$Y$7,$BG373=23),"",Entrées!L401-Entrées!L400))</f>
        <v>62.5</v>
      </c>
      <c r="BR373" s="32">
        <f>IF($BF373&gt;$Y$7,"",IF(AND($BF373=$Y$7,$BG373=23),"",Entrées!M401-Entrées!M400))</f>
        <v>-200.5</v>
      </c>
      <c r="BS373" s="32">
        <f>IF($BF373&gt;$Y$7,"",IF(AND($BF373=$Y$7,$BG373=23),"",Entrées!N401-Entrées!N400))</f>
        <v>-5.5</v>
      </c>
      <c r="BT373" s="32">
        <f>IF($BF373&gt;$Y$7,"",IF(AND($BF373=$Y$7,$BG373=23),"",Entrées!O401-Entrées!O400))</f>
        <v>-1440</v>
      </c>
      <c r="BU373" s="32">
        <f>IF($BF373&gt;$Y$7,"",IF(AND($BF373=$Y$7,$BG373=23),"",Entrées!P401-Entrées!P400))</f>
        <v>-1</v>
      </c>
      <c r="BV373" s="32">
        <f>IF($BF373&gt;$Y$7,"",IF(AND($BF373=$Y$7,$BG373=23),"",Entrées!Q401-Entrées!Q400))</f>
        <v>-1337</v>
      </c>
      <c r="BW373" s="32">
        <f>IF($BF373&gt;$Y$7,"",IF(AND($BF373=$Y$7,$BG373=23),"",Entrées!R401-Entrées!R400))</f>
        <v>1</v>
      </c>
      <c r="BX373" s="32">
        <f>IF($BF373&gt;$Y$7,"",IF(AND($BF373=$Y$7,$BG373=23),"",Entrées!S401-Entrées!S400))</f>
        <v>0</v>
      </c>
      <c r="BY373" s="32">
        <f>IF($BF373&gt;$Y$7,"",IF(AND($BF373=$Y$7,$BG373=23),"",Entrées!T401-Entrées!T400))</f>
        <v>279</v>
      </c>
      <c r="BZ373" s="32">
        <f>IF($BF373&gt;$Y$7,"",IF(AND($BF373=$Y$7,$BG373=23),"",Entrées!U401-Entrées!U400))</f>
        <v>48</v>
      </c>
      <c r="CA373" s="32">
        <f>IF($BF373&gt;$Y$7,"",IF(AND($BF373=$Y$7,$BG373=23),"",Entrées!V401-Entrées!V400))</f>
        <v>-155</v>
      </c>
      <c r="CB373" s="4"/>
      <c r="CC373" s="4"/>
      <c r="CD373" s="33">
        <f>IF($BF373&lt;=$Y$7,Entrées!J400/CD$2,"")</f>
        <v>0.15671052631578947</v>
      </c>
      <c r="CE373" s="33">
        <f>IF($BF373&lt;=$Y$7,Entrées!K400/CE$2,"")</f>
        <v>0</v>
      </c>
      <c r="CF373" s="11">
        <f t="shared" si="389"/>
        <v>7600</v>
      </c>
      <c r="CG373" s="11">
        <f t="shared" si="390"/>
        <v>4200</v>
      </c>
      <c r="CH373" s="52">
        <f t="shared" si="391"/>
        <v>0.26950009137426939</v>
      </c>
      <c r="CI373" s="52">
        <f t="shared" si="392"/>
        <v>0.11132787698412699</v>
      </c>
      <c r="CK373" s="11"/>
      <c r="CL373" s="4"/>
      <c r="CM373" s="11"/>
      <c r="CN373" s="11"/>
      <c r="CO373" s="4"/>
    </row>
    <row r="374" spans="1:93">
      <c r="A374" s="11"/>
      <c r="C374" s="11">
        <f t="shared" si="425"/>
        <v>10</v>
      </c>
      <c r="D374" s="27">
        <f t="shared" si="422"/>
        <v>30</v>
      </c>
      <c r="E374" s="28">
        <f ca="1">IF($D374&gt;$D$8,"",INDIRECT(ADDRESS(ROW(Entrées!$C$37)+($D374-1)*24+E$11,COLUMN(Entrées!$C$37)+($C374-1),4,TRUE,"Entrées")))</f>
        <v>10290</v>
      </c>
      <c r="F374" s="28">
        <f ca="1">IF($D374&gt;$D$8,"",INDIRECT(ADDRESS(ROW(Entrées!$C$37)+($D374-1)*24+F$11,COLUMN(Entrées!$C$37)+($C374-1),4,TRUE,"Entrées")))</f>
        <v>8758.5</v>
      </c>
      <c r="G374" s="28">
        <f ca="1">IF($D374&gt;$D$8,"",INDIRECT(ADDRESS(ROW(Entrées!$C$37)+($D374-1)*24+G$11,COLUMN(Entrées!$C$37)+($C374-1),4,TRUE,"Entrées")))</f>
        <v>8849.5</v>
      </c>
      <c r="H374" s="28">
        <f ca="1">IF($D374&gt;$D$8,"",INDIRECT(ADDRESS(ROW(Entrées!$C$37)+($D374-1)*24+H$11,COLUMN(Entrées!$C$37)+($C374-1),4,TRUE,"Entrées")))</f>
        <v>8730.5</v>
      </c>
      <c r="I374" s="28">
        <f ca="1">IF($D374&gt;$D$8,"",INDIRECT(ADDRESS(ROW(Entrées!$C$37)+($D374-1)*24+I$11,COLUMN(Entrées!$C$37)+($C374-1),4,TRUE,"Entrées")))</f>
        <v>8780</v>
      </c>
      <c r="J374" s="28">
        <f ca="1">IF($D374&gt;$D$8,"",INDIRECT(ADDRESS(ROW(Entrées!$C$37)+($D374-1)*24+J$11,COLUMN(Entrées!$C$37)+($C374-1),4,TRUE,"Entrées")))</f>
        <v>8902.5</v>
      </c>
      <c r="K374" s="28">
        <f ca="1">IF($D374&gt;$D$8,"",INDIRECT(ADDRESS(ROW(Entrées!$C$37)+($D374-1)*24+K$11,COLUMN(Entrées!$C$37)+($C374-1),4,TRUE,"Entrées")))</f>
        <v>9108</v>
      </c>
      <c r="L374" s="28">
        <f ca="1">IF($D374&gt;$D$8,"",INDIRECT(ADDRESS(ROW(Entrées!$C$37)+($D374-1)*24+L$11,COLUMN(Entrées!$C$37)+($C374-1),4,TRUE,"Entrées")))</f>
        <v>10190</v>
      </c>
      <c r="M374" s="28">
        <f ca="1">IF($D374&gt;$D$8,"",INDIRECT(ADDRESS(ROW(Entrées!$C$37)+($D374-1)*24+M$11,COLUMN(Entrées!$C$37)+($C374-1),4,TRUE,"Entrées")))</f>
        <v>11445</v>
      </c>
      <c r="N374" s="28">
        <f ca="1">IF($D374&gt;$D$8,"",INDIRECT(ADDRESS(ROW(Entrées!$C$37)+($D374-1)*24+N$11,COLUMN(Entrées!$C$37)+($C374-1),4,TRUE,"Entrées")))</f>
        <v>12134.5</v>
      </c>
      <c r="O374" s="28">
        <f ca="1">IF($D374&gt;$D$8,"",INDIRECT(ADDRESS(ROW(Entrées!$C$37)+($D374-1)*24+O$11,COLUMN(Entrées!$C$37)+($C374-1),4,TRUE,"Entrées")))</f>
        <v>12456</v>
      </c>
      <c r="P374" s="28">
        <f ca="1">IF($D374&gt;$D$8,"",INDIRECT(ADDRESS(ROW(Entrées!$C$37)+($D374-1)*24+P$11,COLUMN(Entrées!$C$37)+($C374-1),4,TRUE,"Entrées")))</f>
        <v>11970.5</v>
      </c>
      <c r="Q374" s="28">
        <f ca="1">IF($D374&gt;$D$8,"",INDIRECT(ADDRESS(ROW(Entrées!$C$37)+($D374-1)*24+Q$11,COLUMN(Entrées!$C$37)+($C374-1),4,TRUE,"Entrées")))</f>
        <v>11777</v>
      </c>
      <c r="R374" s="28">
        <f ca="1">IF($D374&gt;$D$8,"",INDIRECT(ADDRESS(ROW(Entrées!$C$37)+($D374-1)*24+R$11,COLUMN(Entrées!$C$37)+($C374-1),4,TRUE,"Entrées")))</f>
        <v>11484</v>
      </c>
      <c r="S374" s="28">
        <f ca="1">IF($D374&gt;$D$8,"",INDIRECT(ADDRESS(ROW(Entrées!$C$37)+($D374-1)*24+S$11,COLUMN(Entrées!$C$37)+($C374-1),4,TRUE,"Entrées")))</f>
        <v>11267</v>
      </c>
      <c r="T374" s="28">
        <f ca="1">IF($D374&gt;$D$8,"",INDIRECT(ADDRESS(ROW(Entrées!$C$37)+($D374-1)*24+T$11,COLUMN(Entrées!$C$37)+($C374-1),4,TRUE,"Entrées")))</f>
        <v>10935.5</v>
      </c>
      <c r="U374" s="28">
        <f ca="1">IF($D374&gt;$D$8,"",INDIRECT(ADDRESS(ROW(Entrées!$C$37)+($D374-1)*24+U$11,COLUMN(Entrées!$C$37)+($C374-1),4,TRUE,"Entrées")))</f>
        <v>10483.5</v>
      </c>
      <c r="V374" s="28">
        <f ca="1">IF($D374&gt;$D$8,"",INDIRECT(ADDRESS(ROW(Entrées!$C$37)+($D374-1)*24+V$11,COLUMN(Entrées!$C$37)+($C374-1),4,TRUE,"Entrées")))</f>
        <v>10283</v>
      </c>
      <c r="W374" s="28">
        <f ca="1">IF($D374&gt;$D$8,"",INDIRECT(ADDRESS(ROW(Entrées!$C$37)+($D374-1)*24+W$11,COLUMN(Entrées!$C$37)+($C374-1),4,TRUE,"Entrées")))</f>
        <v>10499</v>
      </c>
      <c r="X374" s="28">
        <f ca="1">IF($D374&gt;$D$8,"",INDIRECT(ADDRESS(ROW(Entrées!$C$37)+($D374-1)*24+X$11,COLUMN(Entrées!$C$37)+($C374-1),4,TRUE,"Entrées")))</f>
        <v>10858</v>
      </c>
      <c r="Y374" s="28">
        <f ca="1">IF($D374&gt;$D$8,"",INDIRECT(ADDRESS(ROW(Entrées!$C$37)+($D374-1)*24+Y$11,COLUMN(Entrées!$C$37)+($C374-1),4,TRUE,"Entrées")))</f>
        <v>10936.5</v>
      </c>
      <c r="Z374" s="28">
        <f ca="1">IF($D374&gt;$D$8,"",INDIRECT(ADDRESS(ROW(Entrées!$C$37)+($D374-1)*24+Z$11,COLUMN(Entrées!$C$37)+($C374-1),4,TRUE,"Entrées")))</f>
        <v>10291</v>
      </c>
      <c r="AA374" s="28">
        <f ca="1">IF($D374&gt;$D$8,"",INDIRECT(ADDRESS(ROW(Entrées!$C$37)+($D374-1)*24+AA$11,COLUMN(Entrées!$C$37)+($C374-1),4,TRUE,"Entrées")))</f>
        <v>9637.5</v>
      </c>
      <c r="AB374" s="28">
        <f ca="1">IF($D374&gt;$D$8,"",INDIRECT(ADDRESS(ROW(Entrées!$C$37)+($D374-1)*24+AB$11,COLUMN(Entrées!$C$37)+($C374-1),4,TRUE,"Entrées")))</f>
        <v>10994</v>
      </c>
      <c r="AC374" s="11"/>
      <c r="AD374" s="40">
        <f t="shared" ca="1" si="420"/>
        <v>10460.875</v>
      </c>
      <c r="AE374" s="40">
        <f t="shared" ca="1" si="423"/>
        <v>12456</v>
      </c>
      <c r="AF374" s="40">
        <f t="shared" ca="1" si="424"/>
        <v>8730.5</v>
      </c>
      <c r="AG374" s="4"/>
      <c r="AH374" s="11">
        <f>Entrées!A401</f>
        <v>16</v>
      </c>
      <c r="AI374" s="13">
        <f>Entrées!B401</f>
        <v>4</v>
      </c>
      <c r="AJ374" s="31">
        <f t="shared" ca="1" si="393"/>
        <v>55625.834722222207</v>
      </c>
      <c r="AK374" s="31">
        <f t="shared" ca="1" si="369"/>
        <v>55155.277777777781</v>
      </c>
      <c r="AL374" s="31">
        <f t="shared" ca="1" si="370"/>
        <v>55132.569444444431</v>
      </c>
      <c r="AM374" s="31">
        <f t="shared" ca="1" si="371"/>
        <v>439.35972222222233</v>
      </c>
      <c r="AN374" s="31">
        <f t="shared" ca="1" si="372"/>
        <v>2143.2847222222222</v>
      </c>
      <c r="AO374" s="31">
        <f t="shared" ca="1" si="373"/>
        <v>1711.4715277777773</v>
      </c>
      <c r="AP374" s="31">
        <f t="shared" ca="1" si="374"/>
        <v>43686.806944444448</v>
      </c>
      <c r="AQ374" s="31">
        <f t="shared" ca="1" si="375"/>
        <v>2048.2006944444447</v>
      </c>
      <c r="AR374" s="31">
        <f t="shared" ca="1" si="376"/>
        <v>467.57708333333329</v>
      </c>
      <c r="AS374" s="31">
        <f t="shared" ca="1" si="377"/>
        <v>9872.0041666666693</v>
      </c>
      <c r="AT374" s="31">
        <f t="shared" ca="1" si="378"/>
        <v>-752.91041666666672</v>
      </c>
      <c r="AU374" s="31">
        <f t="shared" ca="1" si="379"/>
        <v>580.30277777777769</v>
      </c>
      <c r="AV374" s="31">
        <f t="shared" ca="1" si="380"/>
        <v>-4570.3041666666659</v>
      </c>
      <c r="AW374" s="31">
        <f t="shared" ca="1" si="381"/>
        <v>53.39583333333335</v>
      </c>
      <c r="AX374" s="31">
        <f t="shared" ca="1" si="382"/>
        <v>1401.9361111111111</v>
      </c>
      <c r="AY374" s="31">
        <f t="shared" ca="1" si="383"/>
        <v>-1132.0805555555555</v>
      </c>
      <c r="AZ374" s="31">
        <f t="shared" ca="1" si="384"/>
        <v>-2177.1819444444441</v>
      </c>
      <c r="BA374" s="31">
        <f t="shared" ca="1" si="385"/>
        <v>644.8125</v>
      </c>
      <c r="BB374" s="31">
        <f t="shared" ca="1" si="386"/>
        <v>-1410.101388888889</v>
      </c>
      <c r="BC374" s="31">
        <f t="shared" ca="1" si="387"/>
        <v>-1800.2902777777781</v>
      </c>
      <c r="BD374" s="11"/>
      <c r="BE374" s="4"/>
      <c r="BF374" s="11">
        <f t="shared" si="388"/>
        <v>16</v>
      </c>
      <c r="BG374" s="11">
        <f t="shared" si="421"/>
        <v>4</v>
      </c>
      <c r="BH374" s="32">
        <f>IF($BF374&gt;$Y$7,"",IF(AND($BF374=$Y$7,$BG374=23),"",Entrées!C402-Entrées!C401))</f>
        <v>841.5</v>
      </c>
      <c r="BI374" s="32">
        <f>IF($BF374&gt;$Y$7,"",IF(AND($BF374=$Y$7,$BG374=23),"",Entrées!D402-Entrées!D401))</f>
        <v>1687.5</v>
      </c>
      <c r="BJ374" s="32">
        <f>IF($BF374&gt;$Y$7,"",IF(AND($BF374=$Y$7,$BG374=23),"",Entrées!E402-Entrées!E401))</f>
        <v>1600</v>
      </c>
      <c r="BK374" s="32">
        <f>IF($BF374&gt;$Y$7,"",IF(AND($BF374=$Y$7,$BG374=23),"",Entrées!F402-Entrées!F401))</f>
        <v>-8</v>
      </c>
      <c r="BL374" s="32">
        <f>IF($BF374&gt;$Y$7,"",IF(AND($BF374=$Y$7,$BG374=23),"",Entrées!G402-Entrées!G401))</f>
        <v>126.5</v>
      </c>
      <c r="BM374" s="32">
        <f>IF($BF374&gt;$Y$7,"",IF(AND($BF374=$Y$7,$BG374=23),"",Entrées!H402-Entrées!H401))</f>
        <v>-4</v>
      </c>
      <c r="BN374" s="32">
        <f>IF($BF374&gt;$Y$7,"",IF(AND($BF374=$Y$7,$BG374=23),"",Entrées!I402-Entrées!I401))</f>
        <v>322.5</v>
      </c>
      <c r="BO374" s="32">
        <f>IF($BF374&gt;$Y$7,"",IF(AND($BF374=$Y$7,$BG374=23),"",Entrées!J402-Entrées!J401))</f>
        <v>-28.5</v>
      </c>
      <c r="BP374" s="32">
        <f>IF($BF374&gt;$Y$7,"",IF(AND($BF374=$Y$7,$BG374=23),"",Entrées!K402-Entrées!K401))</f>
        <v>0</v>
      </c>
      <c r="BQ374" s="32">
        <f>IF($BF374&gt;$Y$7,"",IF(AND($BF374=$Y$7,$BG374=23),"",Entrées!L402-Entrées!L401))</f>
        <v>53.5</v>
      </c>
      <c r="BR374" s="32">
        <f>IF($BF374&gt;$Y$7,"",IF(AND($BF374=$Y$7,$BG374=23),"",Entrées!M402-Entrées!M401))</f>
        <v>169.5</v>
      </c>
      <c r="BS374" s="32">
        <f>IF($BF374&gt;$Y$7,"",IF(AND($BF374=$Y$7,$BG374=23),"",Entrées!N402-Entrées!N401))</f>
        <v>-7</v>
      </c>
      <c r="BT374" s="32">
        <f>IF($BF374&gt;$Y$7,"",IF(AND($BF374=$Y$7,$BG374=23),"",Entrées!O402-Entrées!O401))</f>
        <v>216.5</v>
      </c>
      <c r="BU374" s="32">
        <f>IF($BF374&gt;$Y$7,"",IF(AND($BF374=$Y$7,$BG374=23),"",Entrées!P402-Entrées!P401))</f>
        <v>1.5</v>
      </c>
      <c r="BV374" s="32">
        <f>IF($BF374&gt;$Y$7,"",IF(AND($BF374=$Y$7,$BG374=23),"",Entrées!Q402-Entrées!Q401))</f>
        <v>1541</v>
      </c>
      <c r="BW374" s="32">
        <f>IF($BF374&gt;$Y$7,"",IF(AND($BF374=$Y$7,$BG374=23),"",Entrées!R402-Entrées!R401))</f>
        <v>84</v>
      </c>
      <c r="BX374" s="32">
        <f>IF($BF374&gt;$Y$7,"",IF(AND($BF374=$Y$7,$BG374=23),"",Entrées!S402-Entrées!S401))</f>
        <v>-100</v>
      </c>
      <c r="BY374" s="32">
        <f>IF($BF374&gt;$Y$7,"",IF(AND($BF374=$Y$7,$BG374=23),"",Entrées!T402-Entrées!T401))</f>
        <v>57</v>
      </c>
      <c r="BZ374" s="32">
        <f>IF($BF374&gt;$Y$7,"",IF(AND($BF374=$Y$7,$BG374=23),"",Entrées!U402-Entrées!U401))</f>
        <v>-48</v>
      </c>
      <c r="CA374" s="32">
        <f>IF($BF374&gt;$Y$7,"",IF(AND($BF374=$Y$7,$BG374=23),"",Entrées!V402-Entrées!V401))</f>
        <v>1</v>
      </c>
      <c r="CB374" s="4"/>
      <c r="CC374" s="4"/>
      <c r="CD374" s="33">
        <f>IF($BF374&lt;=$Y$7,Entrées!J401/CD$2,"")</f>
        <v>0.18</v>
      </c>
      <c r="CE374" s="33">
        <f>IF($BF374&lt;=$Y$7,Entrées!K401/CE$2,"")</f>
        <v>0</v>
      </c>
      <c r="CF374" s="11">
        <f t="shared" si="389"/>
        <v>7600</v>
      </c>
      <c r="CG374" s="11">
        <f t="shared" si="390"/>
        <v>4200</v>
      </c>
      <c r="CH374" s="52">
        <f t="shared" si="391"/>
        <v>0.26950009137426939</v>
      </c>
      <c r="CI374" s="52">
        <f t="shared" si="392"/>
        <v>0.11132787698412699</v>
      </c>
      <c r="CK374" s="11"/>
      <c r="CL374" s="4"/>
      <c r="CM374" s="11"/>
      <c r="CN374" s="11"/>
      <c r="CO374" s="4"/>
    </row>
    <row r="375" spans="1:93">
      <c r="A375" s="11"/>
      <c r="C375" s="11">
        <f t="shared" si="425"/>
        <v>10</v>
      </c>
      <c r="D375" s="27">
        <f t="shared" si="422"/>
        <v>31</v>
      </c>
      <c r="E375" s="28" t="str">
        <f ca="1">IF($D375&gt;$D$8,"",INDIRECT(ADDRESS(ROW(Entrées!$C$37)+($D375-1)*24+E$11,COLUMN(Entrées!$C$37)+($C375-1),4,TRUE,"Entrées")))</f>
        <v/>
      </c>
      <c r="F375" s="28" t="str">
        <f ca="1">IF($D375&gt;$D$8,"",INDIRECT(ADDRESS(ROW(Entrées!$C$37)+($D375-1)*24+F$11,COLUMN(Entrées!$C$37)+($C375-1),4,TRUE,"Entrées")))</f>
        <v/>
      </c>
      <c r="G375" s="28" t="str">
        <f ca="1">IF($D375&gt;$D$8,"",INDIRECT(ADDRESS(ROW(Entrées!$C$37)+($D375-1)*24+G$11,COLUMN(Entrées!$C$37)+($C375-1),4,TRUE,"Entrées")))</f>
        <v/>
      </c>
      <c r="H375" s="28" t="str">
        <f ca="1">IF($D375&gt;$D$8,"",INDIRECT(ADDRESS(ROW(Entrées!$C$37)+($D375-1)*24+H$11,COLUMN(Entrées!$C$37)+($C375-1),4,TRUE,"Entrées")))</f>
        <v/>
      </c>
      <c r="I375" s="28" t="str">
        <f ca="1">IF($D375&gt;$D$8,"",INDIRECT(ADDRESS(ROW(Entrées!$C$37)+($D375-1)*24+I$11,COLUMN(Entrées!$C$37)+($C375-1),4,TRUE,"Entrées")))</f>
        <v/>
      </c>
      <c r="J375" s="28" t="str">
        <f ca="1">IF($D375&gt;$D$8,"",INDIRECT(ADDRESS(ROW(Entrées!$C$37)+($D375-1)*24+J$11,COLUMN(Entrées!$C$37)+($C375-1),4,TRUE,"Entrées")))</f>
        <v/>
      </c>
      <c r="K375" s="28" t="str">
        <f ca="1">IF($D375&gt;$D$8,"",INDIRECT(ADDRESS(ROW(Entrées!$C$37)+($D375-1)*24+K$11,COLUMN(Entrées!$C$37)+($C375-1),4,TRUE,"Entrées")))</f>
        <v/>
      </c>
      <c r="L375" s="28" t="str">
        <f ca="1">IF($D375&gt;$D$8,"",INDIRECT(ADDRESS(ROW(Entrées!$C$37)+($D375-1)*24+L$11,COLUMN(Entrées!$C$37)+($C375-1),4,TRUE,"Entrées")))</f>
        <v/>
      </c>
      <c r="M375" s="28" t="str">
        <f ca="1">IF($D375&gt;$D$8,"",INDIRECT(ADDRESS(ROW(Entrées!$C$37)+($D375-1)*24+M$11,COLUMN(Entrées!$C$37)+($C375-1),4,TRUE,"Entrées")))</f>
        <v/>
      </c>
      <c r="N375" s="28" t="str">
        <f ca="1">IF($D375&gt;$D$8,"",INDIRECT(ADDRESS(ROW(Entrées!$C$37)+($D375-1)*24+N$11,COLUMN(Entrées!$C$37)+($C375-1),4,TRUE,"Entrées")))</f>
        <v/>
      </c>
      <c r="O375" s="28" t="str">
        <f ca="1">IF($D375&gt;$D$8,"",INDIRECT(ADDRESS(ROW(Entrées!$C$37)+($D375-1)*24+O$11,COLUMN(Entrées!$C$37)+($C375-1),4,TRUE,"Entrées")))</f>
        <v/>
      </c>
      <c r="P375" s="28" t="str">
        <f ca="1">IF($D375&gt;$D$8,"",INDIRECT(ADDRESS(ROW(Entrées!$C$37)+($D375-1)*24+P$11,COLUMN(Entrées!$C$37)+($C375-1),4,TRUE,"Entrées")))</f>
        <v/>
      </c>
      <c r="Q375" s="28" t="str">
        <f ca="1">IF($D375&gt;$D$8,"",INDIRECT(ADDRESS(ROW(Entrées!$C$37)+($D375-1)*24+Q$11,COLUMN(Entrées!$C$37)+($C375-1),4,TRUE,"Entrées")))</f>
        <v/>
      </c>
      <c r="R375" s="28" t="str">
        <f ca="1">IF($D375&gt;$D$8,"",INDIRECT(ADDRESS(ROW(Entrées!$C$37)+($D375-1)*24+R$11,COLUMN(Entrées!$C$37)+($C375-1),4,TRUE,"Entrées")))</f>
        <v/>
      </c>
      <c r="S375" s="28" t="str">
        <f ca="1">IF($D375&gt;$D$8,"",INDIRECT(ADDRESS(ROW(Entrées!$C$37)+($D375-1)*24+S$11,COLUMN(Entrées!$C$37)+($C375-1),4,TRUE,"Entrées")))</f>
        <v/>
      </c>
      <c r="T375" s="28" t="str">
        <f ca="1">IF($D375&gt;$D$8,"",INDIRECT(ADDRESS(ROW(Entrées!$C$37)+($D375-1)*24+T$11,COLUMN(Entrées!$C$37)+($C375-1),4,TRUE,"Entrées")))</f>
        <v/>
      </c>
      <c r="U375" s="28" t="str">
        <f ca="1">IF($D375&gt;$D$8,"",INDIRECT(ADDRESS(ROW(Entrées!$C$37)+($D375-1)*24+U$11,COLUMN(Entrées!$C$37)+($C375-1),4,TRUE,"Entrées")))</f>
        <v/>
      </c>
      <c r="V375" s="28" t="str">
        <f ca="1">IF($D375&gt;$D$8,"",INDIRECT(ADDRESS(ROW(Entrées!$C$37)+($D375-1)*24+V$11,COLUMN(Entrées!$C$37)+($C375-1),4,TRUE,"Entrées")))</f>
        <v/>
      </c>
      <c r="W375" s="28" t="str">
        <f ca="1">IF($D375&gt;$D$8,"",INDIRECT(ADDRESS(ROW(Entrées!$C$37)+($D375-1)*24+W$11,COLUMN(Entrées!$C$37)+($C375-1),4,TRUE,"Entrées")))</f>
        <v/>
      </c>
      <c r="X375" s="28" t="str">
        <f ca="1">IF($D375&gt;$D$8,"",INDIRECT(ADDRESS(ROW(Entrées!$C$37)+($D375-1)*24+X$11,COLUMN(Entrées!$C$37)+($C375-1),4,TRUE,"Entrées")))</f>
        <v/>
      </c>
      <c r="Y375" s="28" t="str">
        <f ca="1">IF($D375&gt;$D$8,"",INDIRECT(ADDRESS(ROW(Entrées!$C$37)+($D375-1)*24+Y$11,COLUMN(Entrées!$C$37)+($C375-1),4,TRUE,"Entrées")))</f>
        <v/>
      </c>
      <c r="Z375" s="28" t="str">
        <f ca="1">IF($D375&gt;$D$8,"",INDIRECT(ADDRESS(ROW(Entrées!$C$37)+($D375-1)*24+Z$11,COLUMN(Entrées!$C$37)+($C375-1),4,TRUE,"Entrées")))</f>
        <v/>
      </c>
      <c r="AA375" s="28" t="str">
        <f ca="1">IF($D375&gt;$D$8,"",INDIRECT(ADDRESS(ROW(Entrées!$C$37)+($D375-1)*24+AA$11,COLUMN(Entrées!$C$37)+($C375-1),4,TRUE,"Entrées")))</f>
        <v/>
      </c>
      <c r="AB375" s="28" t="str">
        <f ca="1">IF($D375&gt;$D$8,"",INDIRECT(ADDRESS(ROW(Entrées!$C$37)+($D375-1)*24+AB$11,COLUMN(Entrées!$C$37)+($C375-1),4,TRUE,"Entrées")))</f>
        <v/>
      </c>
      <c r="AC375" s="11"/>
      <c r="AD375" s="40">
        <f t="shared" ca="1" si="420"/>
        <v>0</v>
      </c>
      <c r="AE375" s="40">
        <f t="shared" ca="1" si="423"/>
        <v>0</v>
      </c>
      <c r="AF375" s="40">
        <f t="shared" ca="1" si="424"/>
        <v>0</v>
      </c>
      <c r="AG375" s="4"/>
      <c r="AH375" s="11">
        <f>Entrées!A402</f>
        <v>16</v>
      </c>
      <c r="AI375" s="13">
        <f>Entrées!B402</f>
        <v>5</v>
      </c>
      <c r="AJ375" s="31">
        <f t="shared" ca="1" si="393"/>
        <v>55625.834722222207</v>
      </c>
      <c r="AK375" s="31">
        <f t="shared" ca="1" si="369"/>
        <v>55155.277777777781</v>
      </c>
      <c r="AL375" s="31">
        <f t="shared" ca="1" si="370"/>
        <v>55132.569444444431</v>
      </c>
      <c r="AM375" s="31">
        <f t="shared" ca="1" si="371"/>
        <v>439.35972222222233</v>
      </c>
      <c r="AN375" s="31">
        <f t="shared" ca="1" si="372"/>
        <v>2143.2847222222222</v>
      </c>
      <c r="AO375" s="31">
        <f t="shared" ca="1" si="373"/>
        <v>1711.4715277777773</v>
      </c>
      <c r="AP375" s="31">
        <f t="shared" ca="1" si="374"/>
        <v>43686.806944444448</v>
      </c>
      <c r="AQ375" s="31">
        <f t="shared" ca="1" si="375"/>
        <v>2048.2006944444447</v>
      </c>
      <c r="AR375" s="31">
        <f t="shared" ca="1" si="376"/>
        <v>467.57708333333329</v>
      </c>
      <c r="AS375" s="31">
        <f t="shared" ca="1" si="377"/>
        <v>9872.0041666666693</v>
      </c>
      <c r="AT375" s="31">
        <f t="shared" ca="1" si="378"/>
        <v>-752.91041666666672</v>
      </c>
      <c r="AU375" s="31">
        <f t="shared" ca="1" si="379"/>
        <v>580.30277777777769</v>
      </c>
      <c r="AV375" s="31">
        <f t="shared" ca="1" si="380"/>
        <v>-4570.3041666666659</v>
      </c>
      <c r="AW375" s="31">
        <f t="shared" ca="1" si="381"/>
        <v>53.39583333333335</v>
      </c>
      <c r="AX375" s="31">
        <f t="shared" ca="1" si="382"/>
        <v>1401.9361111111111</v>
      </c>
      <c r="AY375" s="31">
        <f t="shared" ca="1" si="383"/>
        <v>-1132.0805555555555</v>
      </c>
      <c r="AZ375" s="31">
        <f t="shared" ca="1" si="384"/>
        <v>-2177.1819444444441</v>
      </c>
      <c r="BA375" s="31">
        <f t="shared" ca="1" si="385"/>
        <v>644.8125</v>
      </c>
      <c r="BB375" s="31">
        <f t="shared" ca="1" si="386"/>
        <v>-1410.101388888889</v>
      </c>
      <c r="BC375" s="31">
        <f t="shared" ca="1" si="387"/>
        <v>-1800.2902777777781</v>
      </c>
      <c r="BD375" s="11"/>
      <c r="BE375" s="4"/>
      <c r="BF375" s="11">
        <f t="shared" si="388"/>
        <v>16</v>
      </c>
      <c r="BG375" s="11">
        <f t="shared" si="421"/>
        <v>5</v>
      </c>
      <c r="BH375" s="32">
        <f>IF($BF375&gt;$Y$7,"",IF(AND($BF375=$Y$7,$BG375=23),"",Entrées!C403-Entrées!C402))</f>
        <v>4257.5</v>
      </c>
      <c r="BI375" s="32">
        <f>IF($BF375&gt;$Y$7,"",IF(AND($BF375=$Y$7,$BG375=23),"",Entrées!D403-Entrées!D402))</f>
        <v>5137.5</v>
      </c>
      <c r="BJ375" s="32">
        <f>IF($BF375&gt;$Y$7,"",IF(AND($BF375=$Y$7,$BG375=23),"",Entrées!E403-Entrées!E402))</f>
        <v>4612.5</v>
      </c>
      <c r="BK375" s="32">
        <f>IF($BF375&gt;$Y$7,"",IF(AND($BF375=$Y$7,$BG375=23),"",Entrées!F403-Entrées!F402))</f>
        <v>-2</v>
      </c>
      <c r="BL375" s="32">
        <f>IF($BF375&gt;$Y$7,"",IF(AND($BF375=$Y$7,$BG375=23),"",Entrées!G403-Entrées!G402))</f>
        <v>485</v>
      </c>
      <c r="BM375" s="32">
        <f>IF($BF375&gt;$Y$7,"",IF(AND($BF375=$Y$7,$BG375=23),"",Entrées!H403-Entrées!H402))</f>
        <v>127</v>
      </c>
      <c r="BN375" s="32">
        <f>IF($BF375&gt;$Y$7,"",IF(AND($BF375=$Y$7,$BG375=23),"",Entrées!I403-Entrées!I402))</f>
        <v>605.5</v>
      </c>
      <c r="BO375" s="32">
        <f>IF($BF375&gt;$Y$7,"",IF(AND($BF375=$Y$7,$BG375=23),"",Entrées!J403-Entrées!J402))</f>
        <v>40</v>
      </c>
      <c r="BP375" s="32">
        <f>IF($BF375&gt;$Y$7,"",IF(AND($BF375=$Y$7,$BG375=23),"",Entrées!K403-Entrées!K402))</f>
        <v>0</v>
      </c>
      <c r="BQ375" s="32">
        <f>IF($BF375&gt;$Y$7,"",IF(AND($BF375=$Y$7,$BG375=23),"",Entrées!L403-Entrées!L402))</f>
        <v>140.5</v>
      </c>
      <c r="BR375" s="32">
        <f>IF($BF375&gt;$Y$7,"",IF(AND($BF375=$Y$7,$BG375=23),"",Entrées!M403-Entrées!M402))</f>
        <v>440</v>
      </c>
      <c r="BS375" s="32">
        <f>IF($BF375&gt;$Y$7,"",IF(AND($BF375=$Y$7,$BG375=23),"",Entrées!N403-Entrées!N402))</f>
        <v>-6.5</v>
      </c>
      <c r="BT375" s="32">
        <f>IF($BF375&gt;$Y$7,"",IF(AND($BF375=$Y$7,$BG375=23),"",Entrées!O403-Entrées!O402))</f>
        <v>2429</v>
      </c>
      <c r="BU375" s="32">
        <f>IF($BF375&gt;$Y$7,"",IF(AND($BF375=$Y$7,$BG375=23),"",Entrées!P403-Entrées!P402))</f>
        <v>7.5</v>
      </c>
      <c r="BV375" s="32">
        <f>IF($BF375&gt;$Y$7,"",IF(AND($BF375=$Y$7,$BG375=23),"",Entrées!Q403-Entrées!Q402))</f>
        <v>38</v>
      </c>
      <c r="BW375" s="32">
        <f>IF($BF375&gt;$Y$7,"",IF(AND($BF375=$Y$7,$BG375=23),"",Entrées!R403-Entrées!R402))</f>
        <v>2445</v>
      </c>
      <c r="BX375" s="32">
        <f>IF($BF375&gt;$Y$7,"",IF(AND($BF375=$Y$7,$BG375=23),"",Entrées!S403-Entrées!S402))</f>
        <v>0</v>
      </c>
      <c r="BY375" s="32">
        <f>IF($BF375&gt;$Y$7,"",IF(AND($BF375=$Y$7,$BG375=23),"",Entrées!T403-Entrées!T402))</f>
        <v>864</v>
      </c>
      <c r="BZ375" s="32">
        <f>IF($BF375&gt;$Y$7,"",IF(AND($BF375=$Y$7,$BG375=23),"",Entrées!U403-Entrées!U402))</f>
        <v>4</v>
      </c>
      <c r="CA375" s="32">
        <f>IF($BF375&gt;$Y$7,"",IF(AND($BF375=$Y$7,$BG375=23),"",Entrées!V403-Entrées!V402))</f>
        <v>-206</v>
      </c>
      <c r="CB375" s="4"/>
      <c r="CC375" s="4"/>
      <c r="CD375" s="33">
        <f>IF($BF375&lt;=$Y$7,Entrées!J402/CD$2,"")</f>
        <v>0.17624999999999999</v>
      </c>
      <c r="CE375" s="33">
        <f>IF($BF375&lt;=$Y$7,Entrées!K402/CE$2,"")</f>
        <v>0</v>
      </c>
      <c r="CF375" s="11">
        <f t="shared" si="389"/>
        <v>7600</v>
      </c>
      <c r="CG375" s="11">
        <f t="shared" si="390"/>
        <v>4200</v>
      </c>
      <c r="CH375" s="52">
        <f t="shared" si="391"/>
        <v>0.26950009137426939</v>
      </c>
      <c r="CI375" s="52">
        <f t="shared" si="392"/>
        <v>0.11132787698412699</v>
      </c>
      <c r="CK375" s="11"/>
      <c r="CL375" s="4"/>
      <c r="CM375" s="11"/>
      <c r="CN375" s="11"/>
      <c r="CO375" s="4"/>
    </row>
    <row r="376" spans="1:93">
      <c r="C376" s="29" t="s">
        <v>93</v>
      </c>
      <c r="D376" s="29"/>
      <c r="E376" s="30">
        <f ca="1">SUM(E345:E375)/$D$8</f>
        <v>10019.066666666668</v>
      </c>
      <c r="F376" s="30">
        <f t="shared" ref="F376" ca="1" si="426">SUM(F345:F375)/$D$8</f>
        <v>8656.1833333333325</v>
      </c>
      <c r="G376" s="30">
        <f t="shared" ref="G376" ca="1" si="427">SUM(G345:G375)/$D$8</f>
        <v>8367.7833333333328</v>
      </c>
      <c r="H376" s="30">
        <f t="shared" ref="H376" ca="1" si="428">SUM(H345:H375)/$D$8</f>
        <v>8067.2666666666664</v>
      </c>
      <c r="I376" s="30">
        <f t="shared" ref="I376" ca="1" si="429">SUM(I345:I375)/$D$8</f>
        <v>7909.95</v>
      </c>
      <c r="J376" s="30">
        <f t="shared" ref="J376" ca="1" si="430">SUM(J345:J375)/$D$8</f>
        <v>8001.2666666666664</v>
      </c>
      <c r="K376" s="30">
        <f t="shared" ref="K376" ca="1" si="431">SUM(K345:K375)/$D$8</f>
        <v>8479.6833333333325</v>
      </c>
      <c r="L376" s="30">
        <f t="shared" ref="L376" ca="1" si="432">SUM(L345:L375)/$D$8</f>
        <v>9793.2000000000007</v>
      </c>
      <c r="M376" s="30">
        <f t="shared" ref="M376" ca="1" si="433">SUM(M345:M375)/$D$8</f>
        <v>10745.033333333333</v>
      </c>
      <c r="N376" s="30">
        <f t="shared" ref="N376" ca="1" si="434">SUM(N345:N375)/$D$8</f>
        <v>11400.083333333334</v>
      </c>
      <c r="O376" s="30">
        <f t="shared" ref="O376" ca="1" si="435">SUM(O345:O375)/$D$8</f>
        <v>11506.033333333333</v>
      </c>
      <c r="P376" s="30">
        <f t="shared" ref="P376" ca="1" si="436">SUM(P345:P375)/$D$8</f>
        <v>11226.866666666667</v>
      </c>
      <c r="Q376" s="30">
        <f t="shared" ref="Q376" ca="1" si="437">SUM(Q345:Q375)/$D$8</f>
        <v>10999.383333333333</v>
      </c>
      <c r="R376" s="30">
        <f t="shared" ref="R376" ca="1" si="438">SUM(R345:R375)/$D$8</f>
        <v>10640.716666666667</v>
      </c>
      <c r="S376" s="30">
        <f t="shared" ref="S376" ca="1" si="439">SUM(S345:S375)/$D$8</f>
        <v>9943.3833333333332</v>
      </c>
      <c r="T376" s="30">
        <f t="shared" ref="T376" ca="1" si="440">SUM(T345:T375)/$D$8</f>
        <v>9329.65</v>
      </c>
      <c r="U376" s="30">
        <f t="shared" ref="U376" ca="1" si="441">SUM(U345:U375)/$D$8</f>
        <v>9079.4333333333325</v>
      </c>
      <c r="V376" s="30">
        <f t="shared" ref="V376" ca="1" si="442">SUM(V345:V375)/$D$8</f>
        <v>9099.3833333333332</v>
      </c>
      <c r="W376" s="30">
        <f t="shared" ref="W376" ca="1" si="443">SUM(W345:W375)/$D$8</f>
        <v>9530.1833333333325</v>
      </c>
      <c r="X376" s="30">
        <f t="shared" ref="X376" ca="1" si="444">SUM(X345:X375)/$D$8</f>
        <v>10771.25</v>
      </c>
      <c r="Y376" s="30">
        <f t="shared" ref="Y376" ca="1" si="445">SUM(Y345:Y375)/$D$8</f>
        <v>11056.266666666666</v>
      </c>
      <c r="Z376" s="30">
        <f t="shared" ref="Z376" ca="1" si="446">SUM(Z345:Z375)/$D$8</f>
        <v>11184.083333333334</v>
      </c>
      <c r="AA376" s="30">
        <f t="shared" ref="AA376" ca="1" si="447">SUM(AA345:AA375)/$D$8</f>
        <v>10175.299999999999</v>
      </c>
      <c r="AB376" s="30">
        <f t="shared" ref="AB376" ca="1" si="448">SUM(AB345:AB375)/$D$8</f>
        <v>10946.65</v>
      </c>
      <c r="AC376" s="41"/>
      <c r="AD376" s="42">
        <f ca="1">SUM(INDIRECT(A363):INDIRECT(A364))/$D$8</f>
        <v>9872.0041666666693</v>
      </c>
      <c r="AE376" s="42">
        <f ca="1">MAX(INDIRECT(A365):INDIRECT(A366))</f>
        <v>14197</v>
      </c>
      <c r="AF376" s="42">
        <f ca="1">MIN(INDIRECT(A367):INDIRECT(A368))</f>
        <v>5361</v>
      </c>
      <c r="AG376" s="25"/>
      <c r="AH376" s="11">
        <f>Entrées!A403</f>
        <v>16</v>
      </c>
      <c r="AI376" s="13">
        <f>Entrées!B403</f>
        <v>6</v>
      </c>
      <c r="AJ376" s="31">
        <f t="shared" ca="1" si="393"/>
        <v>55625.834722222207</v>
      </c>
      <c r="AK376" s="31">
        <f t="shared" ca="1" si="369"/>
        <v>55155.277777777781</v>
      </c>
      <c r="AL376" s="31">
        <f t="shared" ca="1" si="370"/>
        <v>55132.569444444431</v>
      </c>
      <c r="AM376" s="31">
        <f t="shared" ca="1" si="371"/>
        <v>439.35972222222233</v>
      </c>
      <c r="AN376" s="31">
        <f t="shared" ca="1" si="372"/>
        <v>2143.2847222222222</v>
      </c>
      <c r="AO376" s="31">
        <f t="shared" ca="1" si="373"/>
        <v>1711.4715277777773</v>
      </c>
      <c r="AP376" s="31">
        <f t="shared" ca="1" si="374"/>
        <v>43686.806944444448</v>
      </c>
      <c r="AQ376" s="31">
        <f t="shared" ca="1" si="375"/>
        <v>2048.2006944444447</v>
      </c>
      <c r="AR376" s="31">
        <f t="shared" ca="1" si="376"/>
        <v>467.57708333333329</v>
      </c>
      <c r="AS376" s="31">
        <f t="shared" ca="1" si="377"/>
        <v>9872.0041666666693</v>
      </c>
      <c r="AT376" s="31">
        <f t="shared" ca="1" si="378"/>
        <v>-752.91041666666672</v>
      </c>
      <c r="AU376" s="31">
        <f t="shared" ca="1" si="379"/>
        <v>580.30277777777769</v>
      </c>
      <c r="AV376" s="31">
        <f t="shared" ca="1" si="380"/>
        <v>-4570.3041666666659</v>
      </c>
      <c r="AW376" s="31">
        <f t="shared" ca="1" si="381"/>
        <v>53.39583333333335</v>
      </c>
      <c r="AX376" s="31">
        <f t="shared" ca="1" si="382"/>
        <v>1401.9361111111111</v>
      </c>
      <c r="AY376" s="31">
        <f t="shared" ca="1" si="383"/>
        <v>-1132.0805555555555</v>
      </c>
      <c r="AZ376" s="31">
        <f t="shared" ca="1" si="384"/>
        <v>-2177.1819444444441</v>
      </c>
      <c r="BA376" s="31">
        <f t="shared" ca="1" si="385"/>
        <v>644.8125</v>
      </c>
      <c r="BB376" s="31">
        <f t="shared" ca="1" si="386"/>
        <v>-1410.101388888889</v>
      </c>
      <c r="BC376" s="31">
        <f t="shared" ca="1" si="387"/>
        <v>-1800.2902777777781</v>
      </c>
      <c r="BD376" s="11"/>
      <c r="BE376" s="4"/>
      <c r="BF376" s="11">
        <f t="shared" si="388"/>
        <v>16</v>
      </c>
      <c r="BG376" s="11">
        <f t="shared" si="421"/>
        <v>6</v>
      </c>
      <c r="BH376" s="32">
        <f>IF($BF376&gt;$Y$7,"",IF(AND($BF376=$Y$7,$BG376=23),"",Entrées!C404-Entrées!C403))</f>
        <v>4772.5</v>
      </c>
      <c r="BI376" s="32">
        <f>IF($BF376&gt;$Y$7,"",IF(AND($BF376=$Y$7,$BG376=23),"",Entrées!D404-Entrées!D403))</f>
        <v>5525</v>
      </c>
      <c r="BJ376" s="32">
        <f>IF($BF376&gt;$Y$7,"",IF(AND($BF376=$Y$7,$BG376=23),"",Entrées!E404-Entrées!E403))</f>
        <v>4712.5</v>
      </c>
      <c r="BK376" s="32">
        <f>IF($BF376&gt;$Y$7,"",IF(AND($BF376=$Y$7,$BG376=23),"",Entrées!F404-Entrées!F403))</f>
        <v>-5.5</v>
      </c>
      <c r="BL376" s="32">
        <f>IF($BF376&gt;$Y$7,"",IF(AND($BF376=$Y$7,$BG376=23),"",Entrées!G404-Entrées!G403))</f>
        <v>596.5</v>
      </c>
      <c r="BM376" s="32">
        <f>IF($BF376&gt;$Y$7,"",IF(AND($BF376=$Y$7,$BG376=23),"",Entrées!H404-Entrées!H403))</f>
        <v>563</v>
      </c>
      <c r="BN376" s="32">
        <f>IF($BF376&gt;$Y$7,"",IF(AND($BF376=$Y$7,$BG376=23),"",Entrées!I404-Entrées!I403))</f>
        <v>715.5</v>
      </c>
      <c r="BO376" s="32">
        <f>IF($BF376&gt;$Y$7,"",IF(AND($BF376=$Y$7,$BG376=23),"",Entrées!J404-Entrées!J403))</f>
        <v>140</v>
      </c>
      <c r="BP376" s="32">
        <f>IF($BF376&gt;$Y$7,"",IF(AND($BF376=$Y$7,$BG376=23),"",Entrées!K404-Entrées!K403))</f>
        <v>15</v>
      </c>
      <c r="BQ376" s="32">
        <f>IF($BF376&gt;$Y$7,"",IF(AND($BF376=$Y$7,$BG376=23),"",Entrées!L404-Entrées!L403))</f>
        <v>499.5</v>
      </c>
      <c r="BR376" s="32">
        <f>IF($BF376&gt;$Y$7,"",IF(AND($BF376=$Y$7,$BG376=23),"",Entrées!M404-Entrées!M403))</f>
        <v>470</v>
      </c>
      <c r="BS376" s="32">
        <f>IF($BF376&gt;$Y$7,"",IF(AND($BF376=$Y$7,$BG376=23),"",Entrées!N404-Entrées!N403))</f>
        <v>-5.5</v>
      </c>
      <c r="BT376" s="32">
        <f>IF($BF376&gt;$Y$7,"",IF(AND($BF376=$Y$7,$BG376=23),"",Entrées!O404-Entrées!O403))</f>
        <v>1783</v>
      </c>
      <c r="BU376" s="32">
        <f>IF($BF376&gt;$Y$7,"",IF(AND($BF376=$Y$7,$BG376=23),"",Entrées!P404-Entrées!P403))</f>
        <v>10.5</v>
      </c>
      <c r="BV376" s="32">
        <f>IF($BF376&gt;$Y$7,"",IF(AND($BF376=$Y$7,$BG376=23),"",Entrées!Q404-Entrées!Q403))</f>
        <v>258</v>
      </c>
      <c r="BW376" s="32">
        <f>IF($BF376&gt;$Y$7,"",IF(AND($BF376=$Y$7,$BG376=23),"",Entrées!R404-Entrées!R403))</f>
        <v>113</v>
      </c>
      <c r="BX376" s="32">
        <f>IF($BF376&gt;$Y$7,"",IF(AND($BF376=$Y$7,$BG376=23),"",Entrées!S404-Entrées!S403))</f>
        <v>0</v>
      </c>
      <c r="BY376" s="32">
        <f>IF($BF376&gt;$Y$7,"",IF(AND($BF376=$Y$7,$BG376=23),"",Entrées!T404-Entrées!T403))</f>
        <v>-100</v>
      </c>
      <c r="BZ376" s="32">
        <f>IF($BF376&gt;$Y$7,"",IF(AND($BF376=$Y$7,$BG376=23),"",Entrées!U404-Entrées!U403))</f>
        <v>461</v>
      </c>
      <c r="CA376" s="32">
        <f>IF($BF376&gt;$Y$7,"",IF(AND($BF376=$Y$7,$BG376=23),"",Entrées!V404-Entrées!V403))</f>
        <v>-92</v>
      </c>
      <c r="CB376" s="4"/>
      <c r="CC376" s="4"/>
      <c r="CD376" s="33">
        <f>IF($BF376&lt;=$Y$7,Entrées!J403/CD$2,"")</f>
        <v>0.18151315789473685</v>
      </c>
      <c r="CE376" s="33">
        <f>IF($BF376&lt;=$Y$7,Entrées!K403/CE$2,"")</f>
        <v>0</v>
      </c>
      <c r="CF376" s="11">
        <f t="shared" si="389"/>
        <v>7600</v>
      </c>
      <c r="CG376" s="11">
        <f t="shared" si="390"/>
        <v>4200</v>
      </c>
      <c r="CH376" s="52">
        <f t="shared" si="391"/>
        <v>0.26950009137426939</v>
      </c>
      <c r="CI376" s="52">
        <f t="shared" si="392"/>
        <v>0.11132787698412699</v>
      </c>
      <c r="CK376" s="11"/>
      <c r="CL376" s="4"/>
      <c r="CM376" s="11"/>
      <c r="CN376" s="11"/>
      <c r="CO376" s="4"/>
    </row>
    <row r="377" spans="1:93">
      <c r="C377" s="29" t="s">
        <v>140</v>
      </c>
      <c r="D377" s="29"/>
      <c r="E377" s="30">
        <f ca="1">MAX(E345:E375)</f>
        <v>11965</v>
      </c>
      <c r="F377" s="30">
        <f t="shared" ref="F377:AB377" ca="1" si="449">MAX(F345:F375)</f>
        <v>9970</v>
      </c>
      <c r="G377" s="30">
        <f t="shared" ca="1" si="449"/>
        <v>9512.5</v>
      </c>
      <c r="H377" s="30">
        <f t="shared" ca="1" si="449"/>
        <v>9179.5</v>
      </c>
      <c r="I377" s="30">
        <f t="shared" ca="1" si="449"/>
        <v>9022</v>
      </c>
      <c r="J377" s="30">
        <f t="shared" ca="1" si="449"/>
        <v>9421.5</v>
      </c>
      <c r="K377" s="30">
        <f t="shared" ca="1" si="449"/>
        <v>10104.5</v>
      </c>
      <c r="L377" s="30">
        <f t="shared" ca="1" si="449"/>
        <v>11768.5</v>
      </c>
      <c r="M377" s="30">
        <f t="shared" ca="1" si="449"/>
        <v>12991</v>
      </c>
      <c r="N377" s="30">
        <f t="shared" ca="1" si="449"/>
        <v>13905.5</v>
      </c>
      <c r="O377" s="30">
        <f t="shared" ca="1" si="449"/>
        <v>14197</v>
      </c>
      <c r="P377" s="30">
        <f t="shared" ca="1" si="449"/>
        <v>13917.5</v>
      </c>
      <c r="Q377" s="30">
        <f t="shared" ca="1" si="449"/>
        <v>13339.5</v>
      </c>
      <c r="R377" s="30">
        <f t="shared" ca="1" si="449"/>
        <v>12819</v>
      </c>
      <c r="S377" s="30">
        <f t="shared" ca="1" si="449"/>
        <v>12554</v>
      </c>
      <c r="T377" s="30">
        <f t="shared" ca="1" si="449"/>
        <v>11608.5</v>
      </c>
      <c r="U377" s="30">
        <f t="shared" ca="1" si="449"/>
        <v>11713</v>
      </c>
      <c r="V377" s="30">
        <f t="shared" ca="1" si="449"/>
        <v>11137</v>
      </c>
      <c r="W377" s="30">
        <f t="shared" ca="1" si="449"/>
        <v>11467.5</v>
      </c>
      <c r="X377" s="30">
        <f t="shared" ca="1" si="449"/>
        <v>12848.5</v>
      </c>
      <c r="Y377" s="30">
        <f t="shared" ca="1" si="449"/>
        <v>12731.5</v>
      </c>
      <c r="Z377" s="30">
        <f t="shared" ca="1" si="449"/>
        <v>12494</v>
      </c>
      <c r="AA377" s="30">
        <f t="shared" ca="1" si="449"/>
        <v>12035</v>
      </c>
      <c r="AB377" s="30">
        <f t="shared" ca="1" si="449"/>
        <v>13339.5</v>
      </c>
      <c r="AC377" s="41" t="s">
        <v>142</v>
      </c>
      <c r="AD377" s="42">
        <f ca="1">SUM(E376:AB376)/24</f>
        <v>9872.0041666666639</v>
      </c>
      <c r="AE377" s="42">
        <f ca="1">MAX(E377:AB377)</f>
        <v>14197</v>
      </c>
      <c r="AF377" s="42">
        <f ca="1">MIN(E378:AB378)</f>
        <v>5361</v>
      </c>
      <c r="AG377" s="25"/>
      <c r="AH377" s="11">
        <f>Entrées!A404</f>
        <v>16</v>
      </c>
      <c r="AI377" s="13">
        <f>Entrées!B404</f>
        <v>7</v>
      </c>
      <c r="AJ377" s="31">
        <f t="shared" ca="1" si="393"/>
        <v>55625.834722222207</v>
      </c>
      <c r="AK377" s="31">
        <f t="shared" ca="1" si="369"/>
        <v>55155.277777777781</v>
      </c>
      <c r="AL377" s="31">
        <f t="shared" ca="1" si="370"/>
        <v>55132.569444444431</v>
      </c>
      <c r="AM377" s="31">
        <f t="shared" ca="1" si="371"/>
        <v>439.35972222222233</v>
      </c>
      <c r="AN377" s="31">
        <f t="shared" ca="1" si="372"/>
        <v>2143.2847222222222</v>
      </c>
      <c r="AO377" s="31">
        <f t="shared" ca="1" si="373"/>
        <v>1711.4715277777773</v>
      </c>
      <c r="AP377" s="31">
        <f t="shared" ca="1" si="374"/>
        <v>43686.806944444448</v>
      </c>
      <c r="AQ377" s="31">
        <f t="shared" ca="1" si="375"/>
        <v>2048.2006944444447</v>
      </c>
      <c r="AR377" s="31">
        <f t="shared" ca="1" si="376"/>
        <v>467.57708333333329</v>
      </c>
      <c r="AS377" s="31">
        <f t="shared" ca="1" si="377"/>
        <v>9872.0041666666693</v>
      </c>
      <c r="AT377" s="31">
        <f t="shared" ca="1" si="378"/>
        <v>-752.91041666666672</v>
      </c>
      <c r="AU377" s="31">
        <f t="shared" ca="1" si="379"/>
        <v>580.30277777777769</v>
      </c>
      <c r="AV377" s="31">
        <f t="shared" ca="1" si="380"/>
        <v>-4570.3041666666659</v>
      </c>
      <c r="AW377" s="31">
        <f t="shared" ca="1" si="381"/>
        <v>53.39583333333335</v>
      </c>
      <c r="AX377" s="31">
        <f t="shared" ca="1" si="382"/>
        <v>1401.9361111111111</v>
      </c>
      <c r="AY377" s="31">
        <f t="shared" ca="1" si="383"/>
        <v>-1132.0805555555555</v>
      </c>
      <c r="AZ377" s="31">
        <f t="shared" ca="1" si="384"/>
        <v>-2177.1819444444441</v>
      </c>
      <c r="BA377" s="31">
        <f t="shared" ca="1" si="385"/>
        <v>644.8125</v>
      </c>
      <c r="BB377" s="31">
        <f t="shared" ca="1" si="386"/>
        <v>-1410.101388888889</v>
      </c>
      <c r="BC377" s="31">
        <f t="shared" ca="1" si="387"/>
        <v>-1800.2902777777781</v>
      </c>
      <c r="BD377" s="11"/>
      <c r="BE377" s="4"/>
      <c r="BF377" s="11">
        <f t="shared" si="388"/>
        <v>16</v>
      </c>
      <c r="BG377" s="11">
        <f t="shared" si="421"/>
        <v>7</v>
      </c>
      <c r="BH377" s="32">
        <f>IF($BF377&gt;$Y$7,"",IF(AND($BF377=$Y$7,$BG377=23),"",Entrées!C405-Entrées!C404))</f>
        <v>3250</v>
      </c>
      <c r="BI377" s="32">
        <f>IF($BF377&gt;$Y$7,"",IF(AND($BF377=$Y$7,$BG377=23),"",Entrées!D405-Entrées!D404))</f>
        <v>3050</v>
      </c>
      <c r="BJ377" s="32">
        <f>IF($BF377&gt;$Y$7,"",IF(AND($BF377=$Y$7,$BG377=23),"",Entrées!E405-Entrées!E404))</f>
        <v>3275</v>
      </c>
      <c r="BK377" s="32">
        <f>IF($BF377&gt;$Y$7,"",IF(AND($BF377=$Y$7,$BG377=23),"",Entrées!F405-Entrées!F404))</f>
        <v>83.5</v>
      </c>
      <c r="BL377" s="32">
        <f>IF($BF377&gt;$Y$7,"",IF(AND($BF377=$Y$7,$BG377=23),"",Entrées!G405-Entrées!G404))</f>
        <v>99</v>
      </c>
      <c r="BM377" s="32">
        <f>IF($BF377&gt;$Y$7,"",IF(AND($BF377=$Y$7,$BG377=23),"",Entrées!H405-Entrées!H404))</f>
        <v>929.5</v>
      </c>
      <c r="BN377" s="32">
        <f>IF($BF377&gt;$Y$7,"",IF(AND($BF377=$Y$7,$BG377=23),"",Entrées!I405-Entrées!I404))</f>
        <v>157</v>
      </c>
      <c r="BO377" s="32">
        <f>IF($BF377&gt;$Y$7,"",IF(AND($BF377=$Y$7,$BG377=23),"",Entrées!J405-Entrées!J404))</f>
        <v>-36.5</v>
      </c>
      <c r="BP377" s="32">
        <f>IF($BF377&gt;$Y$7,"",IF(AND($BF377=$Y$7,$BG377=23),"",Entrées!K405-Entrées!K404))</f>
        <v>211.5</v>
      </c>
      <c r="BQ377" s="32">
        <f>IF($BF377&gt;$Y$7,"",IF(AND($BF377=$Y$7,$BG377=23),"",Entrées!L405-Entrées!L404))</f>
        <v>927.5</v>
      </c>
      <c r="BR377" s="32">
        <f>IF($BF377&gt;$Y$7,"",IF(AND($BF377=$Y$7,$BG377=23),"",Entrées!M405-Entrées!M404))</f>
        <v>1017</v>
      </c>
      <c r="BS377" s="32">
        <f>IF($BF377&gt;$Y$7,"",IF(AND($BF377=$Y$7,$BG377=23),"",Entrées!N405-Entrées!N404))</f>
        <v>3.5</v>
      </c>
      <c r="BT377" s="32">
        <f>IF($BF377&gt;$Y$7,"",IF(AND($BF377=$Y$7,$BG377=23),"",Entrées!O405-Entrées!O404))</f>
        <v>-141</v>
      </c>
      <c r="BU377" s="32">
        <f>IF($BF377&gt;$Y$7,"",IF(AND($BF377=$Y$7,$BG377=23),"",Entrées!P405-Entrées!P404))</f>
        <v>4.5</v>
      </c>
      <c r="BV377" s="32">
        <f>IF($BF377&gt;$Y$7,"",IF(AND($BF377=$Y$7,$BG377=23),"",Entrées!Q405-Entrées!Q404))</f>
        <v>955</v>
      </c>
      <c r="BW377" s="32">
        <f>IF($BF377&gt;$Y$7,"",IF(AND($BF377=$Y$7,$BG377=23),"",Entrées!R405-Entrées!R404))</f>
        <v>-960</v>
      </c>
      <c r="BX377" s="32">
        <f>IF($BF377&gt;$Y$7,"",IF(AND($BF377=$Y$7,$BG377=23),"",Entrées!S405-Entrées!S404))</f>
        <v>215</v>
      </c>
      <c r="BY377" s="32">
        <f>IF($BF377&gt;$Y$7,"",IF(AND($BF377=$Y$7,$BG377=23),"",Entrées!T405-Entrées!T404))</f>
        <v>-1</v>
      </c>
      <c r="BZ377" s="32">
        <f>IF($BF377&gt;$Y$7,"",IF(AND($BF377=$Y$7,$BG377=23),"",Entrées!U405-Entrées!U404))</f>
        <v>-620</v>
      </c>
      <c r="CA377" s="32">
        <f>IF($BF377&gt;$Y$7,"",IF(AND($BF377=$Y$7,$BG377=23),"",Entrées!V405-Entrées!V404))</f>
        <v>-147</v>
      </c>
      <c r="CB377" s="4"/>
      <c r="CC377" s="4"/>
      <c r="CD377" s="33">
        <f>IF($BF377&lt;=$Y$7,Entrées!J404/CD$2,"")</f>
        <v>0.1999342105263158</v>
      </c>
      <c r="CE377" s="33">
        <f>IF($BF377&lt;=$Y$7,Entrées!K404/CE$2,"")</f>
        <v>3.5714285714285713E-3</v>
      </c>
      <c r="CF377" s="11">
        <f t="shared" si="389"/>
        <v>7600</v>
      </c>
      <c r="CG377" s="11">
        <f t="shared" si="390"/>
        <v>4200</v>
      </c>
      <c r="CH377" s="52">
        <f t="shared" si="391"/>
        <v>0.26950009137426939</v>
      </c>
      <c r="CI377" s="52">
        <f t="shared" si="392"/>
        <v>0.11132787698412699</v>
      </c>
      <c r="CK377" s="11"/>
      <c r="CL377" s="4"/>
      <c r="CM377" s="11"/>
      <c r="CN377" s="11"/>
      <c r="CO377" s="4"/>
    </row>
    <row r="378" spans="1:93">
      <c r="C378" s="29" t="s">
        <v>141</v>
      </c>
      <c r="D378" s="29"/>
      <c r="E378" s="30">
        <f ca="1">MIN(E345:E375)</f>
        <v>7809</v>
      </c>
      <c r="F378" s="30">
        <f t="shared" ref="F378:AB378" ca="1" si="450">MIN(F345:F375)</f>
        <v>6406.5</v>
      </c>
      <c r="G378" s="30">
        <f t="shared" ca="1" si="450"/>
        <v>5916</v>
      </c>
      <c r="H378" s="30">
        <f t="shared" ca="1" si="450"/>
        <v>5426.5</v>
      </c>
      <c r="I378" s="30">
        <f t="shared" ca="1" si="450"/>
        <v>5361</v>
      </c>
      <c r="J378" s="30">
        <f t="shared" ca="1" si="450"/>
        <v>5661</v>
      </c>
      <c r="K378" s="30">
        <f t="shared" ca="1" si="450"/>
        <v>6221.5</v>
      </c>
      <c r="L378" s="30">
        <f t="shared" ca="1" si="450"/>
        <v>6307.5</v>
      </c>
      <c r="M378" s="30">
        <f t="shared" ca="1" si="450"/>
        <v>7106.5</v>
      </c>
      <c r="N378" s="30">
        <f t="shared" ca="1" si="450"/>
        <v>7894.5</v>
      </c>
      <c r="O378" s="30">
        <f t="shared" ca="1" si="450"/>
        <v>8153</v>
      </c>
      <c r="P378" s="30">
        <f t="shared" ca="1" si="450"/>
        <v>8050</v>
      </c>
      <c r="Q378" s="30">
        <f t="shared" ca="1" si="450"/>
        <v>8428.5</v>
      </c>
      <c r="R378" s="30">
        <f t="shared" ca="1" si="450"/>
        <v>7753.5</v>
      </c>
      <c r="S378" s="30">
        <f t="shared" ca="1" si="450"/>
        <v>6477</v>
      </c>
      <c r="T378" s="30">
        <f t="shared" ca="1" si="450"/>
        <v>6165</v>
      </c>
      <c r="U378" s="30">
        <f t="shared" ca="1" si="450"/>
        <v>6130.5</v>
      </c>
      <c r="V378" s="30">
        <f t="shared" ca="1" si="450"/>
        <v>6172.5</v>
      </c>
      <c r="W378" s="30">
        <f t="shared" ca="1" si="450"/>
        <v>6497</v>
      </c>
      <c r="X378" s="30">
        <f t="shared" ca="1" si="450"/>
        <v>7058</v>
      </c>
      <c r="Y378" s="30">
        <f t="shared" ca="1" si="450"/>
        <v>8317</v>
      </c>
      <c r="Z378" s="30">
        <f t="shared" ca="1" si="450"/>
        <v>9722</v>
      </c>
      <c r="AA378" s="30">
        <f t="shared" ca="1" si="450"/>
        <v>8264</v>
      </c>
      <c r="AB378" s="30">
        <f t="shared" ca="1" si="450"/>
        <v>8531.5</v>
      </c>
      <c r="AC378" s="11"/>
      <c r="AD378" s="42">
        <f ca="1">SUM(INDIRECT(ADDRESS(ROW($C$37),COLUMN($C$37)+($C344-1),4, TRUE,"Entrées")):INDIRECT(ADDRESS(ROW(INDIRECT($A$42)),COLUMN($C$37)+($C344-1),4,TRUE,"Entrées")))/Entrées!$P$11</f>
        <v>9872.0041666666675</v>
      </c>
      <c r="AE378" s="42">
        <f ca="1">MAX(INDIRECT(ADDRESS(ROW($C$37),COLUMN($C$37)+($C344-1),4, TRUE,"Entrées")):INDIRECT(ADDRESS(ROW(INDIRECT($A$42)),COLUMN($C$37)+($C344-1),4,TRUE,"Entrées")))</f>
        <v>14197</v>
      </c>
      <c r="AF378" s="42">
        <f ca="1">MIN(INDIRECT(ADDRESS(ROW($C$37),COLUMN($C$37)+($C344-1),4, TRUE,"Entrées")):INDIRECT(ADDRESS(ROW(INDIRECT($A$42)),COLUMN($C$37)+($C344-1),4,TRUE,"Entrées")))</f>
        <v>5361</v>
      </c>
      <c r="AH378" s="11">
        <f>Entrées!A405</f>
        <v>16</v>
      </c>
      <c r="AI378" s="13">
        <f>Entrées!B405</f>
        <v>8</v>
      </c>
      <c r="AJ378" s="31">
        <f t="shared" ca="1" si="393"/>
        <v>55625.834722222207</v>
      </c>
      <c r="AK378" s="31">
        <f t="shared" ca="1" si="369"/>
        <v>55155.277777777781</v>
      </c>
      <c r="AL378" s="31">
        <f t="shared" ca="1" si="370"/>
        <v>55132.569444444431</v>
      </c>
      <c r="AM378" s="31">
        <f t="shared" ca="1" si="371"/>
        <v>439.35972222222233</v>
      </c>
      <c r="AN378" s="31">
        <f t="shared" ca="1" si="372"/>
        <v>2143.2847222222222</v>
      </c>
      <c r="AO378" s="31">
        <f t="shared" ca="1" si="373"/>
        <v>1711.4715277777773</v>
      </c>
      <c r="AP378" s="31">
        <f t="shared" ca="1" si="374"/>
        <v>43686.806944444448</v>
      </c>
      <c r="AQ378" s="31">
        <f t="shared" ca="1" si="375"/>
        <v>2048.2006944444447</v>
      </c>
      <c r="AR378" s="31">
        <f t="shared" ca="1" si="376"/>
        <v>467.57708333333329</v>
      </c>
      <c r="AS378" s="31">
        <f t="shared" ca="1" si="377"/>
        <v>9872.0041666666693</v>
      </c>
      <c r="AT378" s="31">
        <f t="shared" ca="1" si="378"/>
        <v>-752.91041666666672</v>
      </c>
      <c r="AU378" s="31">
        <f t="shared" ca="1" si="379"/>
        <v>580.30277777777769</v>
      </c>
      <c r="AV378" s="31">
        <f t="shared" ca="1" si="380"/>
        <v>-4570.3041666666659</v>
      </c>
      <c r="AW378" s="31">
        <f t="shared" ca="1" si="381"/>
        <v>53.39583333333335</v>
      </c>
      <c r="AX378" s="31">
        <f t="shared" ca="1" si="382"/>
        <v>1401.9361111111111</v>
      </c>
      <c r="AY378" s="31">
        <f t="shared" ca="1" si="383"/>
        <v>-1132.0805555555555</v>
      </c>
      <c r="AZ378" s="31">
        <f t="shared" ca="1" si="384"/>
        <v>-2177.1819444444441</v>
      </c>
      <c r="BA378" s="31">
        <f t="shared" ca="1" si="385"/>
        <v>644.8125</v>
      </c>
      <c r="BB378" s="31">
        <f t="shared" ca="1" si="386"/>
        <v>-1410.101388888889</v>
      </c>
      <c r="BC378" s="31">
        <f t="shared" ca="1" si="387"/>
        <v>-1800.2902777777781</v>
      </c>
      <c r="BD378" s="11"/>
      <c r="BE378" s="4"/>
      <c r="BF378" s="11">
        <f t="shared" si="388"/>
        <v>16</v>
      </c>
      <c r="BG378" s="11">
        <f t="shared" si="421"/>
        <v>8</v>
      </c>
      <c r="BH378" s="32">
        <f>IF($BF378&gt;$Y$7,"",IF(AND($BF378=$Y$7,$BG378=23),"",Entrées!C406-Entrées!C405))</f>
        <v>1516.5</v>
      </c>
      <c r="BI378" s="32">
        <f>IF($BF378&gt;$Y$7,"",IF(AND($BF378=$Y$7,$BG378=23),"",Entrées!D406-Entrées!D405))</f>
        <v>1475</v>
      </c>
      <c r="BJ378" s="32">
        <f>IF($BF378&gt;$Y$7,"",IF(AND($BF378=$Y$7,$BG378=23),"",Entrées!E406-Entrées!E405))</f>
        <v>1837.5</v>
      </c>
      <c r="BK378" s="32">
        <f>IF($BF378&gt;$Y$7,"",IF(AND($BF378=$Y$7,$BG378=23),"",Entrées!F406-Entrées!F405))</f>
        <v>327.5</v>
      </c>
      <c r="BL378" s="32">
        <f>IF($BF378&gt;$Y$7,"",IF(AND($BF378=$Y$7,$BG378=23),"",Entrées!G406-Entrées!G405))</f>
        <v>-0.5</v>
      </c>
      <c r="BM378" s="32">
        <f>IF($BF378&gt;$Y$7,"",IF(AND($BF378=$Y$7,$BG378=23),"",Entrées!H406-Entrées!H405))</f>
        <v>91.5</v>
      </c>
      <c r="BN378" s="32">
        <f>IF($BF378&gt;$Y$7,"",IF(AND($BF378=$Y$7,$BG378=23),"",Entrées!I406-Entrées!I405))</f>
        <v>45</v>
      </c>
      <c r="BO378" s="32">
        <f>IF($BF378&gt;$Y$7,"",IF(AND($BF378=$Y$7,$BG378=23),"",Entrées!J406-Entrées!J405))</f>
        <v>-179.5</v>
      </c>
      <c r="BP378" s="32">
        <f>IF($BF378&gt;$Y$7,"",IF(AND($BF378=$Y$7,$BG378=23),"",Entrées!K406-Entrées!K405))</f>
        <v>422.5</v>
      </c>
      <c r="BQ378" s="32">
        <f>IF($BF378&gt;$Y$7,"",IF(AND($BF378=$Y$7,$BG378=23),"",Entrées!L406-Entrées!L405))</f>
        <v>588</v>
      </c>
      <c r="BR378" s="32">
        <f>IF($BF378&gt;$Y$7,"",IF(AND($BF378=$Y$7,$BG378=23),"",Entrées!M406-Entrées!M405))</f>
        <v>223</v>
      </c>
      <c r="BS378" s="32">
        <f>IF($BF378&gt;$Y$7,"",IF(AND($BF378=$Y$7,$BG378=23),"",Entrées!N406-Entrées!N405))</f>
        <v>3</v>
      </c>
      <c r="BT378" s="32">
        <f>IF($BF378&gt;$Y$7,"",IF(AND($BF378=$Y$7,$BG378=23),"",Entrées!O406-Entrées!O405))</f>
        <v>-4.5</v>
      </c>
      <c r="BU378" s="32">
        <f>IF($BF378&gt;$Y$7,"",IF(AND($BF378=$Y$7,$BG378=23),"",Entrées!P406-Entrées!P405))</f>
        <v>3</v>
      </c>
      <c r="BV378" s="32">
        <f>IF($BF378&gt;$Y$7,"",IF(AND($BF378=$Y$7,$BG378=23),"",Entrées!Q406-Entrées!Q405))</f>
        <v>893</v>
      </c>
      <c r="BW378" s="32">
        <f>IF($BF378&gt;$Y$7,"",IF(AND($BF378=$Y$7,$BG378=23),"",Entrées!R406-Entrées!R405))</f>
        <v>-541</v>
      </c>
      <c r="BX378" s="32">
        <f>IF($BF378&gt;$Y$7,"",IF(AND($BF378=$Y$7,$BG378=23),"",Entrées!S406-Entrées!S405))</f>
        <v>213</v>
      </c>
      <c r="BY378" s="32">
        <f>IF($BF378&gt;$Y$7,"",IF(AND($BF378=$Y$7,$BG378=23),"",Entrées!T406-Entrées!T405))</f>
        <v>-36</v>
      </c>
      <c r="BZ378" s="32">
        <f>IF($BF378&gt;$Y$7,"",IF(AND($BF378=$Y$7,$BG378=23),"",Entrées!U406-Entrées!U405))</f>
        <v>245</v>
      </c>
      <c r="CA378" s="32">
        <f>IF($BF378&gt;$Y$7,"",IF(AND($BF378=$Y$7,$BG378=23),"",Entrées!V406-Entrées!V405))</f>
        <v>234</v>
      </c>
      <c r="CB378" s="4"/>
      <c r="CC378" s="4"/>
      <c r="CD378" s="33">
        <f>IF($BF378&lt;=$Y$7,Entrées!J405/CD$2,"")</f>
        <v>0.19513157894736843</v>
      </c>
      <c r="CE378" s="33">
        <f>IF($BF378&lt;=$Y$7,Entrées!K405/CE$2,"")</f>
        <v>5.392857142857143E-2</v>
      </c>
      <c r="CF378" s="11">
        <f t="shared" si="389"/>
        <v>7600</v>
      </c>
      <c r="CG378" s="11">
        <f t="shared" si="390"/>
        <v>4200</v>
      </c>
      <c r="CH378" s="52">
        <f t="shared" si="391"/>
        <v>0.26950009137426939</v>
      </c>
      <c r="CI378" s="52">
        <f t="shared" si="392"/>
        <v>0.11132787698412699</v>
      </c>
      <c r="CK378" s="11"/>
      <c r="CL378" s="4"/>
      <c r="CM378" s="11"/>
      <c r="CN378" s="11"/>
      <c r="CO378" s="4"/>
    </row>
    <row r="379" spans="1:93">
      <c r="C379" s="11" t="s">
        <v>91</v>
      </c>
      <c r="D379" s="11"/>
      <c r="E379" s="50" t="str">
        <f ca="1">INDIRECT(ADDRESS(ROW($C$36),COLUMN($C$36)+(C381-1),4,TRUE,"Entrées"))</f>
        <v>Pompage</v>
      </c>
      <c r="F379" s="50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39" t="s">
        <v>12</v>
      </c>
      <c r="AE379" s="39" t="s">
        <v>138</v>
      </c>
      <c r="AF379" s="39" t="s">
        <v>139</v>
      </c>
      <c r="AH379" s="11">
        <f>Entrées!A406</f>
        <v>16</v>
      </c>
      <c r="AI379" s="13">
        <f>Entrées!B406</f>
        <v>9</v>
      </c>
      <c r="AJ379" s="31">
        <f t="shared" ca="1" si="393"/>
        <v>55625.834722222207</v>
      </c>
      <c r="AK379" s="31">
        <f t="shared" ca="1" si="369"/>
        <v>55155.277777777781</v>
      </c>
      <c r="AL379" s="31">
        <f t="shared" ca="1" si="370"/>
        <v>55132.569444444431</v>
      </c>
      <c r="AM379" s="31">
        <f t="shared" ca="1" si="371"/>
        <v>439.35972222222233</v>
      </c>
      <c r="AN379" s="31">
        <f t="shared" ca="1" si="372"/>
        <v>2143.2847222222222</v>
      </c>
      <c r="AO379" s="31">
        <f t="shared" ca="1" si="373"/>
        <v>1711.4715277777773</v>
      </c>
      <c r="AP379" s="31">
        <f t="shared" ca="1" si="374"/>
        <v>43686.806944444448</v>
      </c>
      <c r="AQ379" s="31">
        <f t="shared" ca="1" si="375"/>
        <v>2048.2006944444447</v>
      </c>
      <c r="AR379" s="31">
        <f t="shared" ca="1" si="376"/>
        <v>467.57708333333329</v>
      </c>
      <c r="AS379" s="31">
        <f t="shared" ca="1" si="377"/>
        <v>9872.0041666666693</v>
      </c>
      <c r="AT379" s="31">
        <f t="shared" ca="1" si="378"/>
        <v>-752.91041666666672</v>
      </c>
      <c r="AU379" s="31">
        <f t="shared" ca="1" si="379"/>
        <v>580.30277777777769</v>
      </c>
      <c r="AV379" s="31">
        <f t="shared" ca="1" si="380"/>
        <v>-4570.3041666666659</v>
      </c>
      <c r="AW379" s="31">
        <f t="shared" ca="1" si="381"/>
        <v>53.39583333333335</v>
      </c>
      <c r="AX379" s="31">
        <f t="shared" ca="1" si="382"/>
        <v>1401.9361111111111</v>
      </c>
      <c r="AY379" s="31">
        <f t="shared" ca="1" si="383"/>
        <v>-1132.0805555555555</v>
      </c>
      <c r="AZ379" s="31">
        <f t="shared" ca="1" si="384"/>
        <v>-2177.1819444444441</v>
      </c>
      <c r="BA379" s="31">
        <f t="shared" ca="1" si="385"/>
        <v>644.8125</v>
      </c>
      <c r="BB379" s="31">
        <f t="shared" ca="1" si="386"/>
        <v>-1410.101388888889</v>
      </c>
      <c r="BC379" s="31">
        <f t="shared" ca="1" si="387"/>
        <v>-1800.2902777777781</v>
      </c>
      <c r="BD379" s="11"/>
      <c r="BE379" s="4"/>
      <c r="BF379" s="11">
        <f t="shared" si="388"/>
        <v>16</v>
      </c>
      <c r="BG379" s="11">
        <f t="shared" si="421"/>
        <v>9</v>
      </c>
      <c r="BH379" s="32">
        <f>IF($BF379&gt;$Y$7,"",IF(AND($BF379=$Y$7,$BG379=23),"",Entrées!C407-Entrées!C406))</f>
        <v>262.5</v>
      </c>
      <c r="BI379" s="32">
        <f>IF($BF379&gt;$Y$7,"",IF(AND($BF379=$Y$7,$BG379=23),"",Entrées!D407-Entrées!D406))</f>
        <v>-175</v>
      </c>
      <c r="BJ379" s="32">
        <f>IF($BF379&gt;$Y$7,"",IF(AND($BF379=$Y$7,$BG379=23),"",Entrées!E407-Entrées!E406))</f>
        <v>-262.5</v>
      </c>
      <c r="BK379" s="32">
        <f>IF($BF379&gt;$Y$7,"",IF(AND($BF379=$Y$7,$BG379=23),"",Entrées!F407-Entrées!F406))</f>
        <v>90</v>
      </c>
      <c r="BL379" s="32">
        <f>IF($BF379&gt;$Y$7,"",IF(AND($BF379=$Y$7,$BG379=23),"",Entrées!G407-Entrées!G406))</f>
        <v>-240</v>
      </c>
      <c r="BM379" s="32">
        <f>IF($BF379&gt;$Y$7,"",IF(AND($BF379=$Y$7,$BG379=23),"",Entrées!H407-Entrées!H406))</f>
        <v>-45.5</v>
      </c>
      <c r="BN379" s="32">
        <f>IF($BF379&gt;$Y$7,"",IF(AND($BF379=$Y$7,$BG379=23),"",Entrées!I407-Entrées!I406))</f>
        <v>-249</v>
      </c>
      <c r="BO379" s="32">
        <f>IF($BF379&gt;$Y$7,"",IF(AND($BF379=$Y$7,$BG379=23),"",Entrées!J407-Entrées!J406))</f>
        <v>-50.5</v>
      </c>
      <c r="BP379" s="32">
        <f>IF($BF379&gt;$Y$7,"",IF(AND($BF379=$Y$7,$BG379=23),"",Entrées!K407-Entrées!K406))</f>
        <v>452.5</v>
      </c>
      <c r="BQ379" s="32">
        <f>IF($BF379&gt;$Y$7,"",IF(AND($BF379=$Y$7,$BG379=23),"",Entrées!L407-Entrées!L406))</f>
        <v>-244</v>
      </c>
      <c r="BR379" s="32">
        <f>IF($BF379&gt;$Y$7,"",IF(AND($BF379=$Y$7,$BG379=23),"",Entrées!M407-Entrées!M406))</f>
        <v>7.5</v>
      </c>
      <c r="BS379" s="32">
        <f>IF($BF379&gt;$Y$7,"",IF(AND($BF379=$Y$7,$BG379=23),"",Entrées!N407-Entrées!N406))</f>
        <v>-6.5</v>
      </c>
      <c r="BT379" s="32">
        <f>IF($BF379&gt;$Y$7,"",IF(AND($BF379=$Y$7,$BG379=23),"",Entrées!O407-Entrées!O406))</f>
        <v>548</v>
      </c>
      <c r="BU379" s="32">
        <f>IF($BF379&gt;$Y$7,"",IF(AND($BF379=$Y$7,$BG379=23),"",Entrées!P407-Entrées!P406))</f>
        <v>-2.5</v>
      </c>
      <c r="BV379" s="32">
        <f>IF($BF379&gt;$Y$7,"",IF(AND($BF379=$Y$7,$BG379=23),"",Entrées!Q407-Entrées!Q406))</f>
        <v>218</v>
      </c>
      <c r="BW379" s="32">
        <f>IF($BF379&gt;$Y$7,"",IF(AND($BF379=$Y$7,$BG379=23),"",Entrées!R407-Entrées!R406))</f>
        <v>-629</v>
      </c>
      <c r="BX379" s="32">
        <f>IF($BF379&gt;$Y$7,"",IF(AND($BF379=$Y$7,$BG379=23),"",Entrées!S407-Entrées!S406))</f>
        <v>-195</v>
      </c>
      <c r="BY379" s="32">
        <f>IF($BF379&gt;$Y$7,"",IF(AND($BF379=$Y$7,$BG379=23),"",Entrées!T407-Entrées!T406))</f>
        <v>12</v>
      </c>
      <c r="BZ379" s="32">
        <f>IF($BF379&gt;$Y$7,"",IF(AND($BF379=$Y$7,$BG379=23),"",Entrées!U407-Entrées!U406))</f>
        <v>0</v>
      </c>
      <c r="CA379" s="32">
        <f>IF($BF379&gt;$Y$7,"",IF(AND($BF379=$Y$7,$BG379=23),"",Entrées!V407-Entrées!V406))</f>
        <v>125</v>
      </c>
      <c r="CB379" s="4"/>
      <c r="CC379" s="4"/>
      <c r="CD379" s="33">
        <f>IF($BF379&lt;=$Y$7,Entrées!J406/CD$2,"")</f>
        <v>0.17151315789473684</v>
      </c>
      <c r="CE379" s="33">
        <f>IF($BF379&lt;=$Y$7,Entrées!K406/CE$2,"")</f>
        <v>0.15452380952380954</v>
      </c>
      <c r="CF379" s="11">
        <f t="shared" si="389"/>
        <v>7600</v>
      </c>
      <c r="CG379" s="11">
        <f t="shared" si="390"/>
        <v>4200</v>
      </c>
      <c r="CH379" s="52">
        <f t="shared" si="391"/>
        <v>0.26950009137426939</v>
      </c>
      <c r="CI379" s="52">
        <f t="shared" si="392"/>
        <v>0.11132787698412699</v>
      </c>
      <c r="CK379" s="11"/>
      <c r="CL379" s="4"/>
      <c r="CM379" s="11"/>
      <c r="CN379" s="11"/>
      <c r="CO379" s="4"/>
    </row>
    <row r="380" spans="1:93">
      <c r="C380" s="11" t="s">
        <v>92</v>
      </c>
      <c r="D380" s="11" t="s">
        <v>3</v>
      </c>
      <c r="E380" s="11" t="s">
        <v>79</v>
      </c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39" t="s">
        <v>3</v>
      </c>
      <c r="AE380" s="39" t="s">
        <v>3</v>
      </c>
      <c r="AF380" s="39" t="s">
        <v>3</v>
      </c>
      <c r="AH380" s="11">
        <f>Entrées!A407</f>
        <v>16</v>
      </c>
      <c r="AI380" s="13">
        <f>Entrées!B407</f>
        <v>10</v>
      </c>
      <c r="AJ380" s="31">
        <f t="shared" ca="1" si="393"/>
        <v>55625.834722222207</v>
      </c>
      <c r="AK380" s="31">
        <f t="shared" ca="1" si="369"/>
        <v>55155.277777777781</v>
      </c>
      <c r="AL380" s="31">
        <f t="shared" ca="1" si="370"/>
        <v>55132.569444444431</v>
      </c>
      <c r="AM380" s="31">
        <f t="shared" ca="1" si="371"/>
        <v>439.35972222222233</v>
      </c>
      <c r="AN380" s="31">
        <f t="shared" ca="1" si="372"/>
        <v>2143.2847222222222</v>
      </c>
      <c r="AO380" s="31">
        <f t="shared" ca="1" si="373"/>
        <v>1711.4715277777773</v>
      </c>
      <c r="AP380" s="31">
        <f t="shared" ca="1" si="374"/>
        <v>43686.806944444448</v>
      </c>
      <c r="AQ380" s="31">
        <f t="shared" ca="1" si="375"/>
        <v>2048.2006944444447</v>
      </c>
      <c r="AR380" s="31">
        <f t="shared" ca="1" si="376"/>
        <v>467.57708333333329</v>
      </c>
      <c r="AS380" s="31">
        <f t="shared" ca="1" si="377"/>
        <v>9872.0041666666693</v>
      </c>
      <c r="AT380" s="31">
        <f t="shared" ca="1" si="378"/>
        <v>-752.91041666666672</v>
      </c>
      <c r="AU380" s="31">
        <f t="shared" ca="1" si="379"/>
        <v>580.30277777777769</v>
      </c>
      <c r="AV380" s="31">
        <f t="shared" ca="1" si="380"/>
        <v>-4570.3041666666659</v>
      </c>
      <c r="AW380" s="31">
        <f t="shared" ca="1" si="381"/>
        <v>53.39583333333335</v>
      </c>
      <c r="AX380" s="31">
        <f t="shared" ca="1" si="382"/>
        <v>1401.9361111111111</v>
      </c>
      <c r="AY380" s="31">
        <f t="shared" ca="1" si="383"/>
        <v>-1132.0805555555555</v>
      </c>
      <c r="AZ380" s="31">
        <f t="shared" ca="1" si="384"/>
        <v>-2177.1819444444441</v>
      </c>
      <c r="BA380" s="31">
        <f t="shared" ca="1" si="385"/>
        <v>644.8125</v>
      </c>
      <c r="BB380" s="31">
        <f t="shared" ca="1" si="386"/>
        <v>-1410.101388888889</v>
      </c>
      <c r="BC380" s="31">
        <f t="shared" ca="1" si="387"/>
        <v>-1800.2902777777781</v>
      </c>
      <c r="BD380" s="11"/>
      <c r="BE380" s="4"/>
      <c r="BF380" s="11">
        <f t="shared" si="388"/>
        <v>16</v>
      </c>
      <c r="BG380" s="11">
        <f t="shared" si="421"/>
        <v>10</v>
      </c>
      <c r="BH380" s="32">
        <f>IF($BF380&gt;$Y$7,"",IF(AND($BF380=$Y$7,$BG380=23),"",Entrées!C408-Entrées!C407))</f>
        <v>79.5</v>
      </c>
      <c r="BI380" s="32">
        <f>IF($BF380&gt;$Y$7,"",IF(AND($BF380=$Y$7,$BG380=23),"",Entrées!D408-Entrées!D407))</f>
        <v>-300</v>
      </c>
      <c r="BJ380" s="32">
        <f>IF($BF380&gt;$Y$7,"",IF(AND($BF380=$Y$7,$BG380=23),"",Entrées!E408-Entrées!E407))</f>
        <v>-112.5</v>
      </c>
      <c r="BK380" s="32">
        <f>IF($BF380&gt;$Y$7,"",IF(AND($BF380=$Y$7,$BG380=23),"",Entrées!F408-Entrées!F407))</f>
        <v>-1.5</v>
      </c>
      <c r="BL380" s="32">
        <f>IF($BF380&gt;$Y$7,"",IF(AND($BF380=$Y$7,$BG380=23),"",Entrées!G408-Entrées!G407))</f>
        <v>-68.5</v>
      </c>
      <c r="BM380" s="32">
        <f>IF($BF380&gt;$Y$7,"",IF(AND($BF380=$Y$7,$BG380=23),"",Entrées!H408-Entrées!H407))</f>
        <v>-88.5</v>
      </c>
      <c r="BN380" s="32">
        <f>IF($BF380&gt;$Y$7,"",IF(AND($BF380=$Y$7,$BG380=23),"",Entrées!I408-Entrées!I407))</f>
        <v>-203</v>
      </c>
      <c r="BO380" s="32">
        <f>IF($BF380&gt;$Y$7,"",IF(AND($BF380=$Y$7,$BG380=23),"",Entrées!J408-Entrées!J407))</f>
        <v>196.5</v>
      </c>
      <c r="BP380" s="32">
        <f>IF($BF380&gt;$Y$7,"",IF(AND($BF380=$Y$7,$BG380=23),"",Entrées!K408-Entrées!K407))</f>
        <v>424.5</v>
      </c>
      <c r="BQ380" s="32">
        <f>IF($BF380&gt;$Y$7,"",IF(AND($BF380=$Y$7,$BG380=23),"",Entrées!L408-Entrées!L407))</f>
        <v>-411</v>
      </c>
      <c r="BR380" s="32">
        <f>IF($BF380&gt;$Y$7,"",IF(AND($BF380=$Y$7,$BG380=23),"",Entrées!M408-Entrées!M407))</f>
        <v>5.5</v>
      </c>
      <c r="BS380" s="32">
        <f>IF($BF380&gt;$Y$7,"",IF(AND($BF380=$Y$7,$BG380=23),"",Entrées!N408-Entrées!N407))</f>
        <v>-1.5</v>
      </c>
      <c r="BT380" s="32">
        <f>IF($BF380&gt;$Y$7,"",IF(AND($BF380=$Y$7,$BG380=23),"",Entrées!O408-Entrées!O407))</f>
        <v>225.5</v>
      </c>
      <c r="BU380" s="32">
        <f>IF($BF380&gt;$Y$7,"",IF(AND($BF380=$Y$7,$BG380=23),"",Entrées!P408-Entrées!P407))</f>
        <v>-1</v>
      </c>
      <c r="BV380" s="32">
        <f>IF($BF380&gt;$Y$7,"",IF(AND($BF380=$Y$7,$BG380=23),"",Entrées!Q408-Entrées!Q407))</f>
        <v>134</v>
      </c>
      <c r="BW380" s="32">
        <f>IF($BF380&gt;$Y$7,"",IF(AND($BF380=$Y$7,$BG380=23),"",Entrées!R408-Entrées!R407))</f>
        <v>-120</v>
      </c>
      <c r="BX380" s="32">
        <f>IF($BF380&gt;$Y$7,"",IF(AND($BF380=$Y$7,$BG380=23),"",Entrées!S408-Entrées!S407))</f>
        <v>139</v>
      </c>
      <c r="BY380" s="32">
        <f>IF($BF380&gt;$Y$7,"",IF(AND($BF380=$Y$7,$BG380=23),"",Entrées!T408-Entrées!T407))</f>
        <v>25</v>
      </c>
      <c r="BZ380" s="32">
        <f>IF($BF380&gt;$Y$7,"",IF(AND($BF380=$Y$7,$BG380=23),"",Entrées!U408-Entrées!U407))</f>
        <v>70</v>
      </c>
      <c r="CA380" s="32">
        <f>IF($BF380&gt;$Y$7,"",IF(AND($BF380=$Y$7,$BG380=23),"",Entrées!V408-Entrées!V407))</f>
        <v>-132</v>
      </c>
      <c r="CB380" s="4"/>
      <c r="CC380" s="4"/>
      <c r="CD380" s="33">
        <f>IF($BF380&lt;=$Y$7,Entrées!J407/CD$2,"")</f>
        <v>0.16486842105263158</v>
      </c>
      <c r="CE380" s="33">
        <f>IF($BF380&lt;=$Y$7,Entrées!K407/CE$2,"")</f>
        <v>0.26226190476190475</v>
      </c>
      <c r="CF380" s="11">
        <f t="shared" si="389"/>
        <v>7600</v>
      </c>
      <c r="CG380" s="11">
        <f t="shared" si="390"/>
        <v>4200</v>
      </c>
      <c r="CH380" s="52">
        <f t="shared" si="391"/>
        <v>0.26950009137426939</v>
      </c>
      <c r="CI380" s="52">
        <f t="shared" si="392"/>
        <v>0.11132787698412699</v>
      </c>
      <c r="CK380" s="11"/>
      <c r="CL380" s="4"/>
      <c r="CM380" s="11"/>
      <c r="CN380" s="11"/>
      <c r="CO380" s="4"/>
    </row>
    <row r="381" spans="1:93">
      <c r="C381" s="11">
        <f>C344+1</f>
        <v>11</v>
      </c>
      <c r="D381" s="27"/>
      <c r="E381" s="27">
        <v>0</v>
      </c>
      <c r="F381" s="27">
        <f t="shared" ref="F381:AB381" si="451">E381+1</f>
        <v>1</v>
      </c>
      <c r="G381" s="27">
        <f t="shared" si="451"/>
        <v>2</v>
      </c>
      <c r="H381" s="27">
        <f t="shared" si="451"/>
        <v>3</v>
      </c>
      <c r="I381" s="27">
        <f t="shared" si="451"/>
        <v>4</v>
      </c>
      <c r="J381" s="27">
        <f t="shared" si="451"/>
        <v>5</v>
      </c>
      <c r="K381" s="27">
        <f t="shared" si="451"/>
        <v>6</v>
      </c>
      <c r="L381" s="27">
        <f t="shared" si="451"/>
        <v>7</v>
      </c>
      <c r="M381" s="27">
        <f t="shared" si="451"/>
        <v>8</v>
      </c>
      <c r="N381" s="27">
        <f t="shared" si="451"/>
        <v>9</v>
      </c>
      <c r="O381" s="27">
        <f t="shared" si="451"/>
        <v>10</v>
      </c>
      <c r="P381" s="27">
        <f t="shared" si="451"/>
        <v>11</v>
      </c>
      <c r="Q381" s="27">
        <f t="shared" si="451"/>
        <v>12</v>
      </c>
      <c r="R381" s="27">
        <f t="shared" si="451"/>
        <v>13</v>
      </c>
      <c r="S381" s="27">
        <f t="shared" si="451"/>
        <v>14</v>
      </c>
      <c r="T381" s="27">
        <f t="shared" si="451"/>
        <v>15</v>
      </c>
      <c r="U381" s="27">
        <f t="shared" si="451"/>
        <v>16</v>
      </c>
      <c r="V381" s="27">
        <f t="shared" si="451"/>
        <v>17</v>
      </c>
      <c r="W381" s="27">
        <f t="shared" si="451"/>
        <v>18</v>
      </c>
      <c r="X381" s="27">
        <f t="shared" si="451"/>
        <v>19</v>
      </c>
      <c r="Y381" s="27">
        <f t="shared" si="451"/>
        <v>20</v>
      </c>
      <c r="Z381" s="27">
        <f t="shared" si="451"/>
        <v>21</v>
      </c>
      <c r="AA381" s="27">
        <f t="shared" si="451"/>
        <v>22</v>
      </c>
      <c r="AB381" s="27">
        <f t="shared" si="451"/>
        <v>23</v>
      </c>
      <c r="AC381" s="11"/>
      <c r="AD381" s="39" t="s">
        <v>81</v>
      </c>
      <c r="AE381" s="39" t="s">
        <v>81</v>
      </c>
      <c r="AF381" s="39" t="s">
        <v>81</v>
      </c>
      <c r="AH381" s="11">
        <f>Entrées!A408</f>
        <v>16</v>
      </c>
      <c r="AI381" s="13">
        <f>Entrées!B408</f>
        <v>11</v>
      </c>
      <c r="AJ381" s="31">
        <f t="shared" ca="1" si="393"/>
        <v>55625.834722222207</v>
      </c>
      <c r="AK381" s="31">
        <f t="shared" ca="1" si="369"/>
        <v>55155.277777777781</v>
      </c>
      <c r="AL381" s="31">
        <f t="shared" ca="1" si="370"/>
        <v>55132.569444444431</v>
      </c>
      <c r="AM381" s="31">
        <f t="shared" ca="1" si="371"/>
        <v>439.35972222222233</v>
      </c>
      <c r="AN381" s="31">
        <f t="shared" ca="1" si="372"/>
        <v>2143.2847222222222</v>
      </c>
      <c r="AO381" s="31">
        <f t="shared" ca="1" si="373"/>
        <v>1711.4715277777773</v>
      </c>
      <c r="AP381" s="31">
        <f t="shared" ca="1" si="374"/>
        <v>43686.806944444448</v>
      </c>
      <c r="AQ381" s="31">
        <f t="shared" ca="1" si="375"/>
        <v>2048.2006944444447</v>
      </c>
      <c r="AR381" s="31">
        <f t="shared" ca="1" si="376"/>
        <v>467.57708333333329</v>
      </c>
      <c r="AS381" s="31">
        <f t="shared" ca="1" si="377"/>
        <v>9872.0041666666693</v>
      </c>
      <c r="AT381" s="31">
        <f t="shared" ca="1" si="378"/>
        <v>-752.91041666666672</v>
      </c>
      <c r="AU381" s="31">
        <f t="shared" ca="1" si="379"/>
        <v>580.30277777777769</v>
      </c>
      <c r="AV381" s="31">
        <f t="shared" ca="1" si="380"/>
        <v>-4570.3041666666659</v>
      </c>
      <c r="AW381" s="31">
        <f t="shared" ca="1" si="381"/>
        <v>53.39583333333335</v>
      </c>
      <c r="AX381" s="31">
        <f t="shared" ca="1" si="382"/>
        <v>1401.9361111111111</v>
      </c>
      <c r="AY381" s="31">
        <f t="shared" ca="1" si="383"/>
        <v>-1132.0805555555555</v>
      </c>
      <c r="AZ381" s="31">
        <f t="shared" ca="1" si="384"/>
        <v>-2177.1819444444441</v>
      </c>
      <c r="BA381" s="31">
        <f t="shared" ca="1" si="385"/>
        <v>644.8125</v>
      </c>
      <c r="BB381" s="31">
        <f t="shared" ca="1" si="386"/>
        <v>-1410.101388888889</v>
      </c>
      <c r="BC381" s="31">
        <f t="shared" ca="1" si="387"/>
        <v>-1800.2902777777781</v>
      </c>
      <c r="BD381" s="11"/>
      <c r="BE381" s="4"/>
      <c r="BF381" s="11">
        <f t="shared" si="388"/>
        <v>16</v>
      </c>
      <c r="BG381" s="11">
        <f t="shared" si="421"/>
        <v>11</v>
      </c>
      <c r="BH381" s="32">
        <f>IF($BF381&gt;$Y$7,"",IF(AND($BF381=$Y$7,$BG381=23),"",Entrées!C409-Entrées!C408))</f>
        <v>125</v>
      </c>
      <c r="BI381" s="32">
        <f>IF($BF381&gt;$Y$7,"",IF(AND($BF381=$Y$7,$BG381=23),"",Entrées!D409-Entrées!D408))</f>
        <v>-250</v>
      </c>
      <c r="BJ381" s="32">
        <f>IF($BF381&gt;$Y$7,"",IF(AND($BF381=$Y$7,$BG381=23),"",Entrées!E409-Entrées!E408))</f>
        <v>-137.5</v>
      </c>
      <c r="BK381" s="32">
        <f>IF($BF381&gt;$Y$7,"",IF(AND($BF381=$Y$7,$BG381=23),"",Entrées!F409-Entrées!F408))</f>
        <v>50</v>
      </c>
      <c r="BL381" s="32">
        <f>IF($BF381&gt;$Y$7,"",IF(AND($BF381=$Y$7,$BG381=23),"",Entrées!G409-Entrées!G408))</f>
        <v>96</v>
      </c>
      <c r="BM381" s="32">
        <f>IF($BF381&gt;$Y$7,"",IF(AND($BF381=$Y$7,$BG381=23),"",Entrées!H409-Entrées!H408))</f>
        <v>-185.5</v>
      </c>
      <c r="BN381" s="32">
        <f>IF($BF381&gt;$Y$7,"",IF(AND($BF381=$Y$7,$BG381=23),"",Entrées!I409-Entrées!I408))</f>
        <v>-18.5</v>
      </c>
      <c r="BO381" s="32">
        <f>IF($BF381&gt;$Y$7,"",IF(AND($BF381=$Y$7,$BG381=23),"",Entrées!J409-Entrées!J408))</f>
        <v>120.5</v>
      </c>
      <c r="BP381" s="32">
        <f>IF($BF381&gt;$Y$7,"",IF(AND($BF381=$Y$7,$BG381=23),"",Entrées!K409-Entrées!K408))</f>
        <v>246.5</v>
      </c>
      <c r="BQ381" s="32">
        <f>IF($BF381&gt;$Y$7,"",IF(AND($BF381=$Y$7,$BG381=23),"",Entrées!L409-Entrées!L408))</f>
        <v>-355.5</v>
      </c>
      <c r="BR381" s="32">
        <f>IF($BF381&gt;$Y$7,"",IF(AND($BF381=$Y$7,$BG381=23),"",Entrées!M409-Entrées!M408))</f>
        <v>-21</v>
      </c>
      <c r="BS381" s="32">
        <f>IF($BF381&gt;$Y$7,"",IF(AND($BF381=$Y$7,$BG381=23),"",Entrées!N409-Entrées!N408))</f>
        <v>5</v>
      </c>
      <c r="BT381" s="32">
        <f>IF($BF381&gt;$Y$7,"",IF(AND($BF381=$Y$7,$BG381=23),"",Entrées!O409-Entrées!O408))</f>
        <v>189</v>
      </c>
      <c r="BU381" s="32">
        <f>IF($BF381&gt;$Y$7,"",IF(AND($BF381=$Y$7,$BG381=23),"",Entrées!P409-Entrées!P408))</f>
        <v>1</v>
      </c>
      <c r="BV381" s="32">
        <f>IF($BF381&gt;$Y$7,"",IF(AND($BF381=$Y$7,$BG381=23),"",Entrées!Q409-Entrées!Q408))</f>
        <v>113</v>
      </c>
      <c r="BW381" s="32">
        <f>IF($BF381&gt;$Y$7,"",IF(AND($BF381=$Y$7,$BG381=23),"",Entrées!R409-Entrées!R408))</f>
        <v>-348</v>
      </c>
      <c r="BX381" s="32">
        <f>IF($BF381&gt;$Y$7,"",IF(AND($BF381=$Y$7,$BG381=23),"",Entrées!S409-Entrées!S408))</f>
        <v>198</v>
      </c>
      <c r="BY381" s="32">
        <f>IF($BF381&gt;$Y$7,"",IF(AND($BF381=$Y$7,$BG381=23),"",Entrées!T409-Entrées!T408))</f>
        <v>-948</v>
      </c>
      <c r="BZ381" s="32">
        <f>IF($BF381&gt;$Y$7,"",IF(AND($BF381=$Y$7,$BG381=23),"",Entrées!U409-Entrées!U408))</f>
        <v>730</v>
      </c>
      <c r="CA381" s="32">
        <f>IF($BF381&gt;$Y$7,"",IF(AND($BF381=$Y$7,$BG381=23),"",Entrées!V409-Entrées!V408))</f>
        <v>651</v>
      </c>
      <c r="CB381" s="4"/>
      <c r="CC381" s="4"/>
      <c r="CD381" s="33">
        <f>IF($BF381&lt;=$Y$7,Entrées!J408/CD$2,"")</f>
        <v>0.19072368421052632</v>
      </c>
      <c r="CE381" s="33">
        <f>IF($BF381&lt;=$Y$7,Entrées!K408/CE$2,"")</f>
        <v>0.36333333333333334</v>
      </c>
      <c r="CF381" s="11">
        <f t="shared" si="389"/>
        <v>7600</v>
      </c>
      <c r="CG381" s="11">
        <f t="shared" si="390"/>
        <v>4200</v>
      </c>
      <c r="CH381" s="52">
        <f t="shared" si="391"/>
        <v>0.26950009137426939</v>
      </c>
      <c r="CI381" s="52">
        <f t="shared" si="392"/>
        <v>0.11132787698412699</v>
      </c>
      <c r="CK381" s="11"/>
      <c r="CL381" s="4"/>
      <c r="CM381" s="11"/>
      <c r="CN381" s="11"/>
      <c r="CO381" s="4"/>
    </row>
    <row r="382" spans="1:93">
      <c r="C382" s="11">
        <f>C381</f>
        <v>11</v>
      </c>
      <c r="D382" s="27">
        <v>1</v>
      </c>
      <c r="E382" s="28">
        <f ca="1">IF($D382&gt;$D$8,"",INDIRECT(ADDRESS(ROW(Entrées!$C$37)+($D382-1)*24+E$11,COLUMN(Entrées!$C$37)+($C382-1),4,TRUE,"Entrées")))</f>
        <v>-376</v>
      </c>
      <c r="F382" s="28">
        <f ca="1">IF($D382&gt;$D$8,"",INDIRECT(ADDRESS(ROW(Entrées!$C$37)+($D382-1)*24+F$11,COLUMN(Entrées!$C$37)+($C382-1),4,TRUE,"Entrées")))</f>
        <v>-1070.5</v>
      </c>
      <c r="G382" s="28">
        <f ca="1">IF($D382&gt;$D$8,"",INDIRECT(ADDRESS(ROW(Entrées!$C$37)+($D382-1)*24+G$11,COLUMN(Entrées!$C$37)+($C382-1),4,TRUE,"Entrées")))</f>
        <v>-1544</v>
      </c>
      <c r="H382" s="28">
        <f ca="1">IF($D382&gt;$D$8,"",INDIRECT(ADDRESS(ROW(Entrées!$C$37)+($D382-1)*24+H$11,COLUMN(Entrées!$C$37)+($C382-1),4,TRUE,"Entrées")))</f>
        <v>-1710.5</v>
      </c>
      <c r="I382" s="28">
        <f ca="1">IF($D382&gt;$D$8,"",INDIRECT(ADDRESS(ROW(Entrées!$C$37)+($D382-1)*24+I$11,COLUMN(Entrées!$C$37)+($C382-1),4,TRUE,"Entrées")))</f>
        <v>-2993</v>
      </c>
      <c r="J382" s="28">
        <f ca="1">IF($D382&gt;$D$8,"",INDIRECT(ADDRESS(ROW(Entrées!$C$37)+($D382-1)*24+J$11,COLUMN(Entrées!$C$37)+($C382-1),4,TRUE,"Entrées")))</f>
        <v>-2984</v>
      </c>
      <c r="K382" s="28">
        <f ca="1">IF($D382&gt;$D$8,"",INDIRECT(ADDRESS(ROW(Entrées!$C$37)+($D382-1)*24+K$11,COLUMN(Entrées!$C$37)+($C382-1),4,TRUE,"Entrées")))</f>
        <v>-2979</v>
      </c>
      <c r="L382" s="28">
        <f ca="1">IF($D382&gt;$D$8,"",INDIRECT(ADDRESS(ROW(Entrées!$C$37)+($D382-1)*24+L$11,COLUMN(Entrées!$C$37)+($C382-1),4,TRUE,"Entrées")))</f>
        <v>-2786.5</v>
      </c>
      <c r="M382" s="28">
        <f ca="1">IF($D382&gt;$D$8,"",INDIRECT(ADDRESS(ROW(Entrées!$C$37)+($D382-1)*24+M$11,COLUMN(Entrées!$C$37)+($C382-1),4,TRUE,"Entrées")))</f>
        <v>-2608</v>
      </c>
      <c r="N382" s="28">
        <f ca="1">IF($D382&gt;$D$8,"",INDIRECT(ADDRESS(ROW(Entrées!$C$37)+($D382-1)*24+N$11,COLUMN(Entrées!$C$37)+($C382-1),4,TRUE,"Entrées")))</f>
        <v>-1875</v>
      </c>
      <c r="O382" s="28">
        <f ca="1">IF($D382&gt;$D$8,"",INDIRECT(ADDRESS(ROW(Entrées!$C$37)+($D382-1)*24+O$11,COLUMN(Entrées!$C$37)+($C382-1),4,TRUE,"Entrées")))</f>
        <v>-592.5</v>
      </c>
      <c r="P382" s="28">
        <f ca="1">IF($D382&gt;$D$8,"",INDIRECT(ADDRESS(ROW(Entrées!$C$37)+($D382-1)*24+P$11,COLUMN(Entrées!$C$37)+($C382-1),4,TRUE,"Entrées")))</f>
        <v>-507.5</v>
      </c>
      <c r="Q382" s="28">
        <f ca="1">IF($D382&gt;$D$8,"",INDIRECT(ADDRESS(ROW(Entrées!$C$37)+($D382-1)*24+Q$11,COLUMN(Entrées!$C$37)+($C382-1),4,TRUE,"Entrées")))</f>
        <v>-1505</v>
      </c>
      <c r="R382" s="28">
        <f ca="1">IF($D382&gt;$D$8,"",INDIRECT(ADDRESS(ROW(Entrées!$C$37)+($D382-1)*24+R$11,COLUMN(Entrées!$C$37)+($C382-1),4,TRUE,"Entrées")))</f>
        <v>-1886</v>
      </c>
      <c r="S382" s="28">
        <f ca="1">IF($D382&gt;$D$8,"",INDIRECT(ADDRESS(ROW(Entrées!$C$37)+($D382-1)*24+S$11,COLUMN(Entrées!$C$37)+($C382-1),4,TRUE,"Entrées")))</f>
        <v>-2658.5</v>
      </c>
      <c r="T382" s="28">
        <f ca="1">IF($D382&gt;$D$8,"",INDIRECT(ADDRESS(ROW(Entrées!$C$37)+($D382-1)*24+T$11,COLUMN(Entrées!$C$37)+($C382-1),4,TRUE,"Entrées")))</f>
        <v>-2788</v>
      </c>
      <c r="U382" s="28">
        <f ca="1">IF($D382&gt;$D$8,"",INDIRECT(ADDRESS(ROW(Entrées!$C$37)+($D382-1)*24+U$11,COLUMN(Entrées!$C$37)+($C382-1),4,TRUE,"Entrées")))</f>
        <v>-2779</v>
      </c>
      <c r="V382" s="28">
        <f ca="1">IF($D382&gt;$D$8,"",INDIRECT(ADDRESS(ROW(Entrées!$C$37)+($D382-1)*24+V$11,COLUMN(Entrées!$C$37)+($C382-1),4,TRUE,"Entrées")))</f>
        <v>-2687</v>
      </c>
      <c r="W382" s="28">
        <f ca="1">IF($D382&gt;$D$8,"",INDIRECT(ADDRESS(ROW(Entrées!$C$37)+($D382-1)*24+W$11,COLUMN(Entrées!$C$37)+($C382-1),4,TRUE,"Entrées")))</f>
        <v>-2217.5</v>
      </c>
      <c r="X382" s="28">
        <f ca="1">IF($D382&gt;$D$8,"",INDIRECT(ADDRESS(ROW(Entrées!$C$37)+($D382-1)*24+X$11,COLUMN(Entrées!$C$37)+($C382-1),4,TRUE,"Entrées")))</f>
        <v>-1275</v>
      </c>
      <c r="Y382" s="28">
        <f ca="1">IF($D382&gt;$D$8,"",INDIRECT(ADDRESS(ROW(Entrées!$C$37)+($D382-1)*24+Y$11,COLUMN(Entrées!$C$37)+($C382-1),4,TRUE,"Entrées")))</f>
        <v>-930.5</v>
      </c>
      <c r="Z382" s="28">
        <f ca="1">IF($D382&gt;$D$8,"",INDIRECT(ADDRESS(ROW(Entrées!$C$37)+($D382-1)*24+Z$11,COLUMN(Entrées!$C$37)+($C382-1),4,TRUE,"Entrées")))</f>
        <v>-19</v>
      </c>
      <c r="AA382" s="28">
        <f ca="1">IF($D382&gt;$D$8,"",INDIRECT(ADDRESS(ROW(Entrées!$C$37)+($D382-1)*24+AA$11,COLUMN(Entrées!$C$37)+($C382-1),4,TRUE,"Entrées")))</f>
        <v>-295.5</v>
      </c>
      <c r="AB382" s="28">
        <f ca="1">IF($D382&gt;$D$8,"",INDIRECT(ADDRESS(ROW(Entrées!$C$37)+($D382-1)*24+AB$11,COLUMN(Entrées!$C$37)+($C382-1),4,TRUE,"Entrées")))</f>
        <v>-341.5</v>
      </c>
      <c r="AC382" s="11"/>
      <c r="AD382" s="40">
        <f t="shared" ref="AD382:AD412" ca="1" si="452">SUM(E382:AB382)/24</f>
        <v>-1725.375</v>
      </c>
      <c r="AE382" s="40">
        <f ca="1">MAX(E382:AB382)</f>
        <v>-19</v>
      </c>
      <c r="AF382" s="40">
        <f ca="1">MIN(E382:AB382)</f>
        <v>-2993</v>
      </c>
      <c r="AG382" s="4"/>
      <c r="AH382" s="11">
        <f>Entrées!A409</f>
        <v>16</v>
      </c>
      <c r="AI382" s="13">
        <f>Entrées!B409</f>
        <v>12</v>
      </c>
      <c r="AJ382" s="31">
        <f t="shared" ca="1" si="393"/>
        <v>55625.834722222207</v>
      </c>
      <c r="AK382" s="31">
        <f t="shared" ca="1" si="369"/>
        <v>55155.277777777781</v>
      </c>
      <c r="AL382" s="31">
        <f t="shared" ca="1" si="370"/>
        <v>55132.569444444431</v>
      </c>
      <c r="AM382" s="31">
        <f t="shared" ca="1" si="371"/>
        <v>439.35972222222233</v>
      </c>
      <c r="AN382" s="31">
        <f t="shared" ca="1" si="372"/>
        <v>2143.2847222222222</v>
      </c>
      <c r="AO382" s="31">
        <f t="shared" ca="1" si="373"/>
        <v>1711.4715277777773</v>
      </c>
      <c r="AP382" s="31">
        <f t="shared" ca="1" si="374"/>
        <v>43686.806944444448</v>
      </c>
      <c r="AQ382" s="31">
        <f t="shared" ca="1" si="375"/>
        <v>2048.2006944444447</v>
      </c>
      <c r="AR382" s="31">
        <f t="shared" ca="1" si="376"/>
        <v>467.57708333333329</v>
      </c>
      <c r="AS382" s="31">
        <f t="shared" ca="1" si="377"/>
        <v>9872.0041666666693</v>
      </c>
      <c r="AT382" s="31">
        <f t="shared" ca="1" si="378"/>
        <v>-752.91041666666672</v>
      </c>
      <c r="AU382" s="31">
        <f t="shared" ca="1" si="379"/>
        <v>580.30277777777769</v>
      </c>
      <c r="AV382" s="31">
        <f t="shared" ca="1" si="380"/>
        <v>-4570.3041666666659</v>
      </c>
      <c r="AW382" s="31">
        <f t="shared" ca="1" si="381"/>
        <v>53.39583333333335</v>
      </c>
      <c r="AX382" s="31">
        <f t="shared" ca="1" si="382"/>
        <v>1401.9361111111111</v>
      </c>
      <c r="AY382" s="31">
        <f t="shared" ca="1" si="383"/>
        <v>-1132.0805555555555</v>
      </c>
      <c r="AZ382" s="31">
        <f t="shared" ca="1" si="384"/>
        <v>-2177.1819444444441</v>
      </c>
      <c r="BA382" s="31">
        <f t="shared" ca="1" si="385"/>
        <v>644.8125</v>
      </c>
      <c r="BB382" s="31">
        <f t="shared" ca="1" si="386"/>
        <v>-1410.101388888889</v>
      </c>
      <c r="BC382" s="31">
        <f t="shared" ca="1" si="387"/>
        <v>-1800.2902777777781</v>
      </c>
      <c r="BD382" s="11"/>
      <c r="BE382" s="4"/>
      <c r="BF382" s="11">
        <f t="shared" si="388"/>
        <v>16</v>
      </c>
      <c r="BG382" s="11">
        <f t="shared" si="421"/>
        <v>12</v>
      </c>
      <c r="BH382" s="32">
        <f>IF($BF382&gt;$Y$7,"",IF(AND($BF382=$Y$7,$BG382=23),"",Entrées!C410-Entrées!C409))</f>
        <v>-119.5</v>
      </c>
      <c r="BI382" s="32">
        <f>IF($BF382&gt;$Y$7,"",IF(AND($BF382=$Y$7,$BG382=23),"",Entrées!D410-Entrées!D409))</f>
        <v>-612.5</v>
      </c>
      <c r="BJ382" s="32">
        <f>IF($BF382&gt;$Y$7,"",IF(AND($BF382=$Y$7,$BG382=23),"",Entrées!E410-Entrées!E409))</f>
        <v>-425</v>
      </c>
      <c r="BK382" s="32">
        <f>IF($BF382&gt;$Y$7,"",IF(AND($BF382=$Y$7,$BG382=23),"",Entrées!F410-Entrées!F409))</f>
        <v>2.5</v>
      </c>
      <c r="BL382" s="32">
        <f>IF($BF382&gt;$Y$7,"",IF(AND($BF382=$Y$7,$BG382=23),"",Entrées!G410-Entrées!G409))</f>
        <v>33.5</v>
      </c>
      <c r="BM382" s="32">
        <f>IF($BF382&gt;$Y$7,"",IF(AND($BF382=$Y$7,$BG382=23),"",Entrées!H410-Entrées!H409))</f>
        <v>-104</v>
      </c>
      <c r="BN382" s="32">
        <f>IF($BF382&gt;$Y$7,"",IF(AND($BF382=$Y$7,$BG382=23),"",Entrées!I410-Entrées!I409))</f>
        <v>11</v>
      </c>
      <c r="BO382" s="32">
        <f>IF($BF382&gt;$Y$7,"",IF(AND($BF382=$Y$7,$BG382=23),"",Entrées!J410-Entrées!J409))</f>
        <v>216</v>
      </c>
      <c r="BP382" s="32">
        <f>IF($BF382&gt;$Y$7,"",IF(AND($BF382=$Y$7,$BG382=23),"",Entrées!K410-Entrées!K409))</f>
        <v>66.5</v>
      </c>
      <c r="BQ382" s="32">
        <f>IF($BF382&gt;$Y$7,"",IF(AND($BF382=$Y$7,$BG382=23),"",Entrées!L410-Entrées!L409))</f>
        <v>-20</v>
      </c>
      <c r="BR382" s="32">
        <f>IF($BF382&gt;$Y$7,"",IF(AND($BF382=$Y$7,$BG382=23),"",Entrées!M410-Entrées!M409))</f>
        <v>-7.5</v>
      </c>
      <c r="BS382" s="32">
        <f>IF($BF382&gt;$Y$7,"",IF(AND($BF382=$Y$7,$BG382=23),"",Entrées!N410-Entrées!N409))</f>
        <v>0.5</v>
      </c>
      <c r="BT382" s="32">
        <f>IF($BF382&gt;$Y$7,"",IF(AND($BF382=$Y$7,$BG382=23),"",Entrées!O410-Entrées!O409))</f>
        <v>-317.5</v>
      </c>
      <c r="BU382" s="32">
        <f>IF($BF382&gt;$Y$7,"",IF(AND($BF382=$Y$7,$BG382=23),"",Entrées!P410-Entrées!P409))</f>
        <v>-0.5</v>
      </c>
      <c r="BV382" s="32">
        <f>IF($BF382&gt;$Y$7,"",IF(AND($BF382=$Y$7,$BG382=23),"",Entrées!Q410-Entrées!Q409))</f>
        <v>0</v>
      </c>
      <c r="BW382" s="32">
        <f>IF($BF382&gt;$Y$7,"",IF(AND($BF382=$Y$7,$BG382=23),"",Entrées!R410-Entrées!R409))</f>
        <v>0</v>
      </c>
      <c r="BX382" s="32">
        <f>IF($BF382&gt;$Y$7,"",IF(AND($BF382=$Y$7,$BG382=23),"",Entrées!S410-Entrées!S409))</f>
        <v>-57</v>
      </c>
      <c r="BY382" s="32">
        <f>IF($BF382&gt;$Y$7,"",IF(AND($BF382=$Y$7,$BG382=23),"",Entrées!T410-Entrées!T409))</f>
        <v>-442</v>
      </c>
      <c r="BZ382" s="32">
        <f>IF($BF382&gt;$Y$7,"",IF(AND($BF382=$Y$7,$BG382=23),"",Entrées!U410-Entrées!U409))</f>
        <v>-420</v>
      </c>
      <c r="CA382" s="32">
        <f>IF($BF382&gt;$Y$7,"",IF(AND($BF382=$Y$7,$BG382=23),"",Entrées!V410-Entrées!V409))</f>
        <v>121</v>
      </c>
      <c r="CB382" s="4"/>
      <c r="CC382" s="4"/>
      <c r="CD382" s="33">
        <f>IF($BF382&lt;=$Y$7,Entrées!J409/CD$2,"")</f>
        <v>0.20657894736842106</v>
      </c>
      <c r="CE382" s="33">
        <f>IF($BF382&lt;=$Y$7,Entrées!K409/CE$2,"")</f>
        <v>0.42202380952380952</v>
      </c>
      <c r="CF382" s="11">
        <f t="shared" si="389"/>
        <v>7600</v>
      </c>
      <c r="CG382" s="11">
        <f t="shared" si="390"/>
        <v>4200</v>
      </c>
      <c r="CH382" s="52">
        <f t="shared" si="391"/>
        <v>0.26950009137426939</v>
      </c>
      <c r="CI382" s="52">
        <f t="shared" si="392"/>
        <v>0.11132787698412699</v>
      </c>
      <c r="CK382" s="11"/>
      <c r="CL382" s="4"/>
      <c r="CM382" s="11"/>
      <c r="CN382" s="11"/>
      <c r="CO382" s="4"/>
    </row>
    <row r="383" spans="1:93">
      <c r="C383" s="11">
        <f>C382</f>
        <v>11</v>
      </c>
      <c r="D383" s="27">
        <f t="shared" ref="D383:D412" si="453">D382+1</f>
        <v>2</v>
      </c>
      <c r="E383" s="28">
        <f ca="1">IF($D383&gt;$D$8,"",INDIRECT(ADDRESS(ROW(Entrées!$C$37)+($D383-1)*24+E$11,COLUMN(Entrées!$C$37)+($C383-1),4,TRUE,"Entrées")))</f>
        <v>-360</v>
      </c>
      <c r="F383" s="28">
        <f ca="1">IF($D383&gt;$D$8,"",INDIRECT(ADDRESS(ROW(Entrées!$C$37)+($D383-1)*24+F$11,COLUMN(Entrées!$C$37)+($C383-1),4,TRUE,"Entrées")))</f>
        <v>-765</v>
      </c>
      <c r="G383" s="28">
        <f ca="1">IF($D383&gt;$D$8,"",INDIRECT(ADDRESS(ROW(Entrées!$C$37)+($D383-1)*24+G$11,COLUMN(Entrées!$C$37)+($C383-1),4,TRUE,"Entrées")))</f>
        <v>-1366.5</v>
      </c>
      <c r="H383" s="28">
        <f ca="1">IF($D383&gt;$D$8,"",INDIRECT(ADDRESS(ROW(Entrées!$C$37)+($D383-1)*24+H$11,COLUMN(Entrées!$C$37)+($C383-1),4,TRUE,"Entrées")))</f>
        <v>-1788</v>
      </c>
      <c r="I383" s="28">
        <f ca="1">IF($D383&gt;$D$8,"",INDIRECT(ADDRESS(ROW(Entrées!$C$37)+($D383-1)*24+I$11,COLUMN(Entrées!$C$37)+($C383-1),4,TRUE,"Entrées")))</f>
        <v>-2355.5</v>
      </c>
      <c r="J383" s="28">
        <f ca="1">IF($D383&gt;$D$8,"",INDIRECT(ADDRESS(ROW(Entrées!$C$37)+($D383-1)*24+J$11,COLUMN(Entrées!$C$37)+($C383-1),4,TRUE,"Entrées")))</f>
        <v>-2329.5</v>
      </c>
      <c r="K383" s="28">
        <f ca="1">IF($D383&gt;$D$8,"",INDIRECT(ADDRESS(ROW(Entrées!$C$37)+($D383-1)*24+K$11,COLUMN(Entrées!$C$37)+($C383-1),4,TRUE,"Entrées")))</f>
        <v>-1361</v>
      </c>
      <c r="L383" s="28">
        <f ca="1">IF($D383&gt;$D$8,"",INDIRECT(ADDRESS(ROW(Entrées!$C$37)+($D383-1)*24+L$11,COLUMN(Entrées!$C$37)+($C383-1),4,TRUE,"Entrées")))</f>
        <v>-19</v>
      </c>
      <c r="M383" s="28">
        <f ca="1">IF($D383&gt;$D$8,"",INDIRECT(ADDRESS(ROW(Entrées!$C$37)+($D383-1)*24+M$11,COLUMN(Entrées!$C$37)+($C383-1),4,TRUE,"Entrées")))</f>
        <v>-18</v>
      </c>
      <c r="N383" s="28">
        <f ca="1">IF($D383&gt;$D$8,"",INDIRECT(ADDRESS(ROW(Entrées!$C$37)+($D383-1)*24+N$11,COLUMN(Entrées!$C$37)+($C383-1),4,TRUE,"Entrées")))</f>
        <v>-19</v>
      </c>
      <c r="O383" s="28">
        <f ca="1">IF($D383&gt;$D$8,"",INDIRECT(ADDRESS(ROW(Entrées!$C$37)+($D383-1)*24+O$11,COLUMN(Entrées!$C$37)+($C383-1),4,TRUE,"Entrées")))</f>
        <v>-7</v>
      </c>
      <c r="P383" s="28">
        <f ca="1">IF($D383&gt;$D$8,"",INDIRECT(ADDRESS(ROW(Entrées!$C$37)+($D383-1)*24+P$11,COLUMN(Entrées!$C$37)+($C383-1),4,TRUE,"Entrées")))</f>
        <v>-18</v>
      </c>
      <c r="Q383" s="28">
        <f ca="1">IF($D383&gt;$D$8,"",INDIRECT(ADDRESS(ROW(Entrées!$C$37)+($D383-1)*24+Q$11,COLUMN(Entrées!$C$37)+($C383-1),4,TRUE,"Entrées")))</f>
        <v>-22</v>
      </c>
      <c r="R383" s="28">
        <f ca="1">IF($D383&gt;$D$8,"",INDIRECT(ADDRESS(ROW(Entrées!$C$37)+($D383-1)*24+R$11,COLUMN(Entrées!$C$37)+($C383-1),4,TRUE,"Entrées")))</f>
        <v>-59</v>
      </c>
      <c r="S383" s="28">
        <f ca="1">IF($D383&gt;$D$8,"",INDIRECT(ADDRESS(ROW(Entrées!$C$37)+($D383-1)*24+S$11,COLUMN(Entrées!$C$37)+($C383-1),4,TRUE,"Entrées")))</f>
        <v>-62</v>
      </c>
      <c r="T383" s="28">
        <f ca="1">IF($D383&gt;$D$8,"",INDIRECT(ADDRESS(ROW(Entrées!$C$37)+($D383-1)*24+T$11,COLUMN(Entrées!$C$37)+($C383-1),4,TRUE,"Entrées")))</f>
        <v>-358.5</v>
      </c>
      <c r="U383" s="28">
        <f ca="1">IF($D383&gt;$D$8,"",INDIRECT(ADDRESS(ROW(Entrées!$C$37)+($D383-1)*24+U$11,COLUMN(Entrées!$C$37)+($C383-1),4,TRUE,"Entrées")))</f>
        <v>-699</v>
      </c>
      <c r="V383" s="28">
        <f ca="1">IF($D383&gt;$D$8,"",INDIRECT(ADDRESS(ROW(Entrées!$C$37)+($D383-1)*24+V$11,COLUMN(Entrées!$C$37)+($C383-1),4,TRUE,"Entrées")))</f>
        <v>-756.5</v>
      </c>
      <c r="W383" s="28">
        <f ca="1">IF($D383&gt;$D$8,"",INDIRECT(ADDRESS(ROW(Entrées!$C$37)+($D383-1)*24+W$11,COLUMN(Entrées!$C$37)+($C383-1),4,TRUE,"Entrées")))</f>
        <v>-618</v>
      </c>
      <c r="X383" s="28">
        <f ca="1">IF($D383&gt;$D$8,"",INDIRECT(ADDRESS(ROW(Entrées!$C$37)+($D383-1)*24+X$11,COLUMN(Entrées!$C$37)+($C383-1),4,TRUE,"Entrées")))</f>
        <v>-103.5</v>
      </c>
      <c r="Y383" s="28">
        <f ca="1">IF($D383&gt;$D$8,"",INDIRECT(ADDRESS(ROW(Entrées!$C$37)+($D383-1)*24+Y$11,COLUMN(Entrées!$C$37)+($C383-1),4,TRUE,"Entrées")))</f>
        <v>-20.5</v>
      </c>
      <c r="Z383" s="28">
        <f ca="1">IF($D383&gt;$D$8,"",INDIRECT(ADDRESS(ROW(Entrées!$C$37)+($D383-1)*24+Z$11,COLUMN(Entrées!$C$37)+($C383-1),4,TRUE,"Entrées")))</f>
        <v>-269</v>
      </c>
      <c r="AA383" s="28">
        <f ca="1">IF($D383&gt;$D$8,"",INDIRECT(ADDRESS(ROW(Entrées!$C$37)+($D383-1)*24+AA$11,COLUMN(Entrées!$C$37)+($C383-1),4,TRUE,"Entrées")))</f>
        <v>-375.5</v>
      </c>
      <c r="AB383" s="28">
        <f ca="1">IF($D383&gt;$D$8,"",INDIRECT(ADDRESS(ROW(Entrées!$C$37)+($D383-1)*24+AB$11,COLUMN(Entrées!$C$37)+($C383-1),4,TRUE,"Entrées")))</f>
        <v>-202</v>
      </c>
      <c r="AC383" s="11"/>
      <c r="AD383" s="40">
        <f t="shared" ca="1" si="452"/>
        <v>-581.33333333333337</v>
      </c>
      <c r="AE383" s="40">
        <f t="shared" ref="AE383:AE412" ca="1" si="454">MAX(E383:AB383)</f>
        <v>-7</v>
      </c>
      <c r="AF383" s="40">
        <f t="shared" ref="AF383:AF412" ca="1" si="455">MIN(E383:AB383)</f>
        <v>-2355.5</v>
      </c>
      <c r="AG383" s="4"/>
      <c r="AH383" s="11">
        <f>Entrées!A410</f>
        <v>16</v>
      </c>
      <c r="AI383" s="13">
        <f>Entrées!B410</f>
        <v>13</v>
      </c>
      <c r="AJ383" s="31">
        <f t="shared" ca="1" si="393"/>
        <v>55625.834722222207</v>
      </c>
      <c r="AK383" s="31">
        <f t="shared" ca="1" si="369"/>
        <v>55155.277777777781</v>
      </c>
      <c r="AL383" s="31">
        <f t="shared" ca="1" si="370"/>
        <v>55132.569444444431</v>
      </c>
      <c r="AM383" s="31">
        <f t="shared" ca="1" si="371"/>
        <v>439.35972222222233</v>
      </c>
      <c r="AN383" s="31">
        <f t="shared" ca="1" si="372"/>
        <v>2143.2847222222222</v>
      </c>
      <c r="AO383" s="31">
        <f t="shared" ca="1" si="373"/>
        <v>1711.4715277777773</v>
      </c>
      <c r="AP383" s="31">
        <f t="shared" ca="1" si="374"/>
        <v>43686.806944444448</v>
      </c>
      <c r="AQ383" s="31">
        <f t="shared" ca="1" si="375"/>
        <v>2048.2006944444447</v>
      </c>
      <c r="AR383" s="31">
        <f t="shared" ca="1" si="376"/>
        <v>467.57708333333329</v>
      </c>
      <c r="AS383" s="31">
        <f t="shared" ca="1" si="377"/>
        <v>9872.0041666666693</v>
      </c>
      <c r="AT383" s="31">
        <f t="shared" ca="1" si="378"/>
        <v>-752.91041666666672</v>
      </c>
      <c r="AU383" s="31">
        <f t="shared" ca="1" si="379"/>
        <v>580.30277777777769</v>
      </c>
      <c r="AV383" s="31">
        <f t="shared" ca="1" si="380"/>
        <v>-4570.3041666666659</v>
      </c>
      <c r="AW383" s="31">
        <f t="shared" ca="1" si="381"/>
        <v>53.39583333333335</v>
      </c>
      <c r="AX383" s="31">
        <f t="shared" ca="1" si="382"/>
        <v>1401.9361111111111</v>
      </c>
      <c r="AY383" s="31">
        <f t="shared" ca="1" si="383"/>
        <v>-1132.0805555555555</v>
      </c>
      <c r="AZ383" s="31">
        <f t="shared" ca="1" si="384"/>
        <v>-2177.1819444444441</v>
      </c>
      <c r="BA383" s="31">
        <f t="shared" ca="1" si="385"/>
        <v>644.8125</v>
      </c>
      <c r="BB383" s="31">
        <f t="shared" ca="1" si="386"/>
        <v>-1410.101388888889</v>
      </c>
      <c r="BC383" s="31">
        <f t="shared" ca="1" si="387"/>
        <v>-1800.2902777777781</v>
      </c>
      <c r="BD383" s="11"/>
      <c r="BE383" s="4"/>
      <c r="BF383" s="11">
        <f t="shared" si="388"/>
        <v>16</v>
      </c>
      <c r="BG383" s="11">
        <f t="shared" si="421"/>
        <v>13</v>
      </c>
      <c r="BH383" s="32">
        <f>IF($BF383&gt;$Y$7,"",IF(AND($BF383=$Y$7,$BG383=23),"",Entrées!C411-Entrées!C410))</f>
        <v>-976</v>
      </c>
      <c r="BI383" s="32">
        <f>IF($BF383&gt;$Y$7,"",IF(AND($BF383=$Y$7,$BG383=23),"",Entrées!D411-Entrées!D410))</f>
        <v>-1637.5</v>
      </c>
      <c r="BJ383" s="32">
        <f>IF($BF383&gt;$Y$7,"",IF(AND($BF383=$Y$7,$BG383=23),"",Entrées!E411-Entrées!E410))</f>
        <v>-1450</v>
      </c>
      <c r="BK383" s="32">
        <f>IF($BF383&gt;$Y$7,"",IF(AND($BF383=$Y$7,$BG383=23),"",Entrées!F411-Entrées!F410))</f>
        <v>-2.5</v>
      </c>
      <c r="BL383" s="32">
        <f>IF($BF383&gt;$Y$7,"",IF(AND($BF383=$Y$7,$BG383=23),"",Entrées!G411-Entrées!G410))</f>
        <v>-133</v>
      </c>
      <c r="BM383" s="32">
        <f>IF($BF383&gt;$Y$7,"",IF(AND($BF383=$Y$7,$BG383=23),"",Entrées!H411-Entrées!H410))</f>
        <v>-123.5</v>
      </c>
      <c r="BN383" s="32">
        <f>IF($BF383&gt;$Y$7,"",IF(AND($BF383=$Y$7,$BG383=23),"",Entrées!I411-Entrées!I410))</f>
        <v>54.5</v>
      </c>
      <c r="BO383" s="32">
        <f>IF($BF383&gt;$Y$7,"",IF(AND($BF383=$Y$7,$BG383=23),"",Entrées!J411-Entrées!J410))</f>
        <v>181.5</v>
      </c>
      <c r="BP383" s="32">
        <f>IF($BF383&gt;$Y$7,"",IF(AND($BF383=$Y$7,$BG383=23),"",Entrées!K411-Entrées!K410))</f>
        <v>10</v>
      </c>
      <c r="BQ383" s="32">
        <f>IF($BF383&gt;$Y$7,"",IF(AND($BF383=$Y$7,$BG383=23),"",Entrées!L411-Entrées!L410))</f>
        <v>-714.5</v>
      </c>
      <c r="BR383" s="32">
        <f>IF($BF383&gt;$Y$7,"",IF(AND($BF383=$Y$7,$BG383=23),"",Entrées!M411-Entrées!M410))</f>
        <v>23.5</v>
      </c>
      <c r="BS383" s="32">
        <f>IF($BF383&gt;$Y$7,"",IF(AND($BF383=$Y$7,$BG383=23),"",Entrées!N411-Entrées!N410))</f>
        <v>-4</v>
      </c>
      <c r="BT383" s="32">
        <f>IF($BF383&gt;$Y$7,"",IF(AND($BF383=$Y$7,$BG383=23),"",Entrées!O411-Entrées!O410))</f>
        <v>-268.5</v>
      </c>
      <c r="BU383" s="32">
        <f>IF($BF383&gt;$Y$7,"",IF(AND($BF383=$Y$7,$BG383=23),"",Entrées!P411-Entrées!P410))</f>
        <v>-2</v>
      </c>
      <c r="BV383" s="32">
        <f>IF($BF383&gt;$Y$7,"",IF(AND($BF383=$Y$7,$BG383=23),"",Entrées!Q411-Entrées!Q410))</f>
        <v>0</v>
      </c>
      <c r="BW383" s="32">
        <f>IF($BF383&gt;$Y$7,"",IF(AND($BF383=$Y$7,$BG383=23),"",Entrées!R411-Entrées!R410))</f>
        <v>-45</v>
      </c>
      <c r="BX383" s="32">
        <f>IF($BF383&gt;$Y$7,"",IF(AND($BF383=$Y$7,$BG383=23),"",Entrées!S411-Entrées!S410))</f>
        <v>-244</v>
      </c>
      <c r="BY383" s="32">
        <f>IF($BF383&gt;$Y$7,"",IF(AND($BF383=$Y$7,$BG383=23),"",Entrées!T411-Entrées!T410))</f>
        <v>1325</v>
      </c>
      <c r="BZ383" s="32">
        <f>IF($BF383&gt;$Y$7,"",IF(AND($BF383=$Y$7,$BG383=23),"",Entrées!U411-Entrées!U410))</f>
        <v>-366</v>
      </c>
      <c r="CA383" s="32">
        <f>IF($BF383&gt;$Y$7,"",IF(AND($BF383=$Y$7,$BG383=23),"",Entrées!V411-Entrées!V410))</f>
        <v>-450</v>
      </c>
      <c r="CB383" s="4"/>
      <c r="CC383" s="4"/>
      <c r="CD383" s="33">
        <f>IF($BF383&lt;=$Y$7,Entrées!J410/CD$2,"")</f>
        <v>0.23499999999999999</v>
      </c>
      <c r="CE383" s="33">
        <f>IF($BF383&lt;=$Y$7,Entrées!K410/CE$2,"")</f>
        <v>0.43785714285714283</v>
      </c>
      <c r="CF383" s="11">
        <f t="shared" si="389"/>
        <v>7600</v>
      </c>
      <c r="CG383" s="11">
        <f t="shared" si="390"/>
        <v>4200</v>
      </c>
      <c r="CH383" s="52">
        <f t="shared" si="391"/>
        <v>0.26950009137426939</v>
      </c>
      <c r="CI383" s="52">
        <f t="shared" si="392"/>
        <v>0.11132787698412699</v>
      </c>
      <c r="CK383" s="11"/>
      <c r="CL383" s="4"/>
      <c r="CM383" s="11"/>
      <c r="CN383" s="11"/>
      <c r="CO383" s="4"/>
    </row>
    <row r="384" spans="1:93">
      <c r="C384" s="11">
        <f t="shared" ref="C384:C412" si="456">C383</f>
        <v>11</v>
      </c>
      <c r="D384" s="27">
        <f t="shared" si="453"/>
        <v>3</v>
      </c>
      <c r="E384" s="28">
        <f ca="1">IF($D384&gt;$D$8,"",INDIRECT(ADDRESS(ROW(Entrées!$C$37)+($D384-1)*24+E$11,COLUMN(Entrées!$C$37)+($C384-1),4,TRUE,"Entrées")))</f>
        <v>-212.5</v>
      </c>
      <c r="F384" s="28">
        <f ca="1">IF($D384&gt;$D$8,"",INDIRECT(ADDRESS(ROW(Entrées!$C$37)+($D384-1)*24+F$11,COLUMN(Entrées!$C$37)+($C384-1),4,TRUE,"Entrées")))</f>
        <v>-835</v>
      </c>
      <c r="G384" s="28">
        <f ca="1">IF($D384&gt;$D$8,"",INDIRECT(ADDRESS(ROW(Entrées!$C$37)+($D384-1)*24+G$11,COLUMN(Entrées!$C$37)+($C384-1),4,TRUE,"Entrées")))</f>
        <v>-1019</v>
      </c>
      <c r="H384" s="28">
        <f ca="1">IF($D384&gt;$D$8,"",INDIRECT(ADDRESS(ROW(Entrées!$C$37)+($D384-1)*24+H$11,COLUMN(Entrées!$C$37)+($C384-1),4,TRUE,"Entrées")))</f>
        <v>-1713</v>
      </c>
      <c r="I384" s="28">
        <f ca="1">IF($D384&gt;$D$8,"",INDIRECT(ADDRESS(ROW(Entrées!$C$37)+($D384-1)*24+I$11,COLUMN(Entrées!$C$37)+($C384-1),4,TRUE,"Entrées")))</f>
        <v>-2490.5</v>
      </c>
      <c r="J384" s="28">
        <f ca="1">IF($D384&gt;$D$8,"",INDIRECT(ADDRESS(ROW(Entrées!$C$37)+($D384-1)*24+J$11,COLUMN(Entrées!$C$37)+($C384-1),4,TRUE,"Entrées")))</f>
        <v>-2375.5</v>
      </c>
      <c r="K384" s="28">
        <f ca="1">IF($D384&gt;$D$8,"",INDIRECT(ADDRESS(ROW(Entrées!$C$37)+($D384-1)*24+K$11,COLUMN(Entrées!$C$37)+($C384-1),4,TRUE,"Entrées")))</f>
        <v>-993.5</v>
      </c>
      <c r="L384" s="28">
        <f ca="1">IF($D384&gt;$D$8,"",INDIRECT(ADDRESS(ROW(Entrées!$C$37)+($D384-1)*24+L$11,COLUMN(Entrées!$C$37)+($C384-1),4,TRUE,"Entrées")))</f>
        <v>-279.5</v>
      </c>
      <c r="M384" s="28">
        <f ca="1">IF($D384&gt;$D$8,"",INDIRECT(ADDRESS(ROW(Entrées!$C$37)+($D384-1)*24+M$11,COLUMN(Entrées!$C$37)+($C384-1),4,TRUE,"Entrées")))</f>
        <v>-18</v>
      </c>
      <c r="N384" s="28">
        <f ca="1">IF($D384&gt;$D$8,"",INDIRECT(ADDRESS(ROW(Entrées!$C$37)+($D384-1)*24+N$11,COLUMN(Entrées!$C$37)+($C384-1),4,TRUE,"Entrées")))</f>
        <v>-18</v>
      </c>
      <c r="O384" s="28">
        <f ca="1">IF($D384&gt;$D$8,"",INDIRECT(ADDRESS(ROW(Entrées!$C$37)+($D384-1)*24+O$11,COLUMN(Entrées!$C$37)+($C384-1),4,TRUE,"Entrées")))</f>
        <v>-18.5</v>
      </c>
      <c r="P384" s="28">
        <f ca="1">IF($D384&gt;$D$8,"",INDIRECT(ADDRESS(ROW(Entrées!$C$37)+($D384-1)*24+P$11,COLUMN(Entrées!$C$37)+($C384-1),4,TRUE,"Entrées")))</f>
        <v>-18.5</v>
      </c>
      <c r="Q384" s="28">
        <f ca="1">IF($D384&gt;$D$8,"",INDIRECT(ADDRESS(ROW(Entrées!$C$37)+($D384-1)*24+Q$11,COLUMN(Entrées!$C$37)+($C384-1),4,TRUE,"Entrées")))</f>
        <v>-18.5</v>
      </c>
      <c r="R384" s="28">
        <f ca="1">IF($D384&gt;$D$8,"",INDIRECT(ADDRESS(ROW(Entrées!$C$37)+($D384-1)*24+R$11,COLUMN(Entrées!$C$37)+($C384-1),4,TRUE,"Entrées")))</f>
        <v>-32</v>
      </c>
      <c r="S384" s="28">
        <f ca="1">IF($D384&gt;$D$8,"",INDIRECT(ADDRESS(ROW(Entrées!$C$37)+($D384-1)*24+S$11,COLUMN(Entrées!$C$37)+($C384-1),4,TRUE,"Entrées")))</f>
        <v>-62</v>
      </c>
      <c r="T384" s="28">
        <f ca="1">IF($D384&gt;$D$8,"",INDIRECT(ADDRESS(ROW(Entrées!$C$37)+($D384-1)*24+T$11,COLUMN(Entrées!$C$37)+($C384-1),4,TRUE,"Entrées")))</f>
        <v>-389.5</v>
      </c>
      <c r="U384" s="28">
        <f ca="1">IF($D384&gt;$D$8,"",INDIRECT(ADDRESS(ROW(Entrées!$C$37)+($D384-1)*24+U$11,COLUMN(Entrées!$C$37)+($C384-1),4,TRUE,"Entrées")))</f>
        <v>-827.5</v>
      </c>
      <c r="V384" s="28">
        <f ca="1">IF($D384&gt;$D$8,"",INDIRECT(ADDRESS(ROW(Entrées!$C$37)+($D384-1)*24+V$11,COLUMN(Entrées!$C$37)+($C384-1),4,TRUE,"Entrées")))</f>
        <v>-1432.5</v>
      </c>
      <c r="W384" s="28">
        <f ca="1">IF($D384&gt;$D$8,"",INDIRECT(ADDRESS(ROW(Entrées!$C$37)+($D384-1)*24+W$11,COLUMN(Entrées!$C$37)+($C384-1),4,TRUE,"Entrées")))</f>
        <v>-1104.5</v>
      </c>
      <c r="X384" s="28">
        <f ca="1">IF($D384&gt;$D$8,"",INDIRECT(ADDRESS(ROW(Entrées!$C$37)+($D384-1)*24+X$11,COLUMN(Entrées!$C$37)+($C384-1),4,TRUE,"Entrées")))</f>
        <v>-20</v>
      </c>
      <c r="Y384" s="28">
        <f ca="1">IF($D384&gt;$D$8,"",INDIRECT(ADDRESS(ROW(Entrées!$C$37)+($D384-1)*24+Y$11,COLUMN(Entrées!$C$37)+($C384-1),4,TRUE,"Entrées")))</f>
        <v>-19.5</v>
      </c>
      <c r="Z384" s="28">
        <f ca="1">IF($D384&gt;$D$8,"",INDIRECT(ADDRESS(ROW(Entrées!$C$37)+($D384-1)*24+Z$11,COLUMN(Entrées!$C$37)+($C384-1),4,TRUE,"Entrées")))</f>
        <v>-19</v>
      </c>
      <c r="AA384" s="28">
        <f ca="1">IF($D384&gt;$D$8,"",INDIRECT(ADDRESS(ROW(Entrées!$C$37)+($D384-1)*24+AA$11,COLUMN(Entrées!$C$37)+($C384-1),4,TRUE,"Entrées")))</f>
        <v>-19.5</v>
      </c>
      <c r="AB384" s="28">
        <f ca="1">IF($D384&gt;$D$8,"",INDIRECT(ADDRESS(ROW(Entrées!$C$37)+($D384-1)*24+AB$11,COLUMN(Entrées!$C$37)+($C384-1),4,TRUE,"Entrées")))</f>
        <v>-18</v>
      </c>
      <c r="AC384" s="11"/>
      <c r="AD384" s="40">
        <f t="shared" ca="1" si="452"/>
        <v>-581.41666666666663</v>
      </c>
      <c r="AE384" s="40">
        <f t="shared" ca="1" si="454"/>
        <v>-18</v>
      </c>
      <c r="AF384" s="40">
        <f t="shared" ca="1" si="455"/>
        <v>-2490.5</v>
      </c>
      <c r="AG384" s="4"/>
      <c r="AH384" s="11">
        <f>Entrées!A411</f>
        <v>16</v>
      </c>
      <c r="AI384" s="13">
        <f>Entrées!B411</f>
        <v>14</v>
      </c>
      <c r="AJ384" s="31">
        <f t="shared" ca="1" si="393"/>
        <v>55625.834722222207</v>
      </c>
      <c r="AK384" s="31">
        <f t="shared" ca="1" si="369"/>
        <v>55155.277777777781</v>
      </c>
      <c r="AL384" s="31">
        <f t="shared" ca="1" si="370"/>
        <v>55132.569444444431</v>
      </c>
      <c r="AM384" s="31">
        <f t="shared" ca="1" si="371"/>
        <v>439.35972222222233</v>
      </c>
      <c r="AN384" s="31">
        <f t="shared" ca="1" si="372"/>
        <v>2143.2847222222222</v>
      </c>
      <c r="AO384" s="31">
        <f t="shared" ca="1" si="373"/>
        <v>1711.4715277777773</v>
      </c>
      <c r="AP384" s="31">
        <f t="shared" ca="1" si="374"/>
        <v>43686.806944444448</v>
      </c>
      <c r="AQ384" s="31">
        <f t="shared" ca="1" si="375"/>
        <v>2048.2006944444447</v>
      </c>
      <c r="AR384" s="31">
        <f t="shared" ca="1" si="376"/>
        <v>467.57708333333329</v>
      </c>
      <c r="AS384" s="31">
        <f t="shared" ca="1" si="377"/>
        <v>9872.0041666666693</v>
      </c>
      <c r="AT384" s="31">
        <f t="shared" ca="1" si="378"/>
        <v>-752.91041666666672</v>
      </c>
      <c r="AU384" s="31">
        <f t="shared" ca="1" si="379"/>
        <v>580.30277777777769</v>
      </c>
      <c r="AV384" s="31">
        <f t="shared" ca="1" si="380"/>
        <v>-4570.3041666666659</v>
      </c>
      <c r="AW384" s="31">
        <f t="shared" ca="1" si="381"/>
        <v>53.39583333333335</v>
      </c>
      <c r="AX384" s="31">
        <f t="shared" ca="1" si="382"/>
        <v>1401.9361111111111</v>
      </c>
      <c r="AY384" s="31">
        <f t="shared" ca="1" si="383"/>
        <v>-1132.0805555555555</v>
      </c>
      <c r="AZ384" s="31">
        <f t="shared" ca="1" si="384"/>
        <v>-2177.1819444444441</v>
      </c>
      <c r="BA384" s="31">
        <f t="shared" ca="1" si="385"/>
        <v>644.8125</v>
      </c>
      <c r="BB384" s="31">
        <f t="shared" ca="1" si="386"/>
        <v>-1410.101388888889</v>
      </c>
      <c r="BC384" s="31">
        <f t="shared" ca="1" si="387"/>
        <v>-1800.2902777777781</v>
      </c>
      <c r="BD384" s="11"/>
      <c r="BE384" s="4"/>
      <c r="BF384" s="11">
        <f t="shared" si="388"/>
        <v>16</v>
      </c>
      <c r="BG384" s="11">
        <f t="shared" si="421"/>
        <v>14</v>
      </c>
      <c r="BH384" s="32">
        <f>IF($BF384&gt;$Y$7,"",IF(AND($BF384=$Y$7,$BG384=23),"",Entrées!C412-Entrées!C411))</f>
        <v>-1714</v>
      </c>
      <c r="BI384" s="32">
        <f>IF($BF384&gt;$Y$7,"",IF(AND($BF384=$Y$7,$BG384=23),"",Entrées!D412-Entrées!D411))</f>
        <v>-2562.5</v>
      </c>
      <c r="BJ384" s="32">
        <f>IF($BF384&gt;$Y$7,"",IF(AND($BF384=$Y$7,$BG384=23),"",Entrées!E412-Entrées!E411))</f>
        <v>-2262.5</v>
      </c>
      <c r="BK384" s="32">
        <f>IF($BF384&gt;$Y$7,"",IF(AND($BF384=$Y$7,$BG384=23),"",Entrées!F412-Entrées!F411))</f>
        <v>-135.5</v>
      </c>
      <c r="BL384" s="32">
        <f>IF($BF384&gt;$Y$7,"",IF(AND($BF384=$Y$7,$BG384=23),"",Entrées!G412-Entrées!G411))</f>
        <v>-469</v>
      </c>
      <c r="BM384" s="32">
        <f>IF($BF384&gt;$Y$7,"",IF(AND($BF384=$Y$7,$BG384=23),"",Entrées!H412-Entrées!H411))</f>
        <v>-187.5</v>
      </c>
      <c r="BN384" s="32">
        <f>IF($BF384&gt;$Y$7,"",IF(AND($BF384=$Y$7,$BG384=23),"",Entrées!I412-Entrées!I411))</f>
        <v>-260.5</v>
      </c>
      <c r="BO384" s="32">
        <f>IF($BF384&gt;$Y$7,"",IF(AND($BF384=$Y$7,$BG384=23),"",Entrées!J412-Entrées!J411))</f>
        <v>28.5</v>
      </c>
      <c r="BP384" s="32">
        <f>IF($BF384&gt;$Y$7,"",IF(AND($BF384=$Y$7,$BG384=23),"",Entrées!K412-Entrées!K411))</f>
        <v>-147.5</v>
      </c>
      <c r="BQ384" s="32">
        <f>IF($BF384&gt;$Y$7,"",IF(AND($BF384=$Y$7,$BG384=23),"",Entrées!L412-Entrées!L411))</f>
        <v>-130</v>
      </c>
      <c r="BR384" s="32">
        <f>IF($BF384&gt;$Y$7,"",IF(AND($BF384=$Y$7,$BG384=23),"",Entrées!M412-Entrées!M411))</f>
        <v>-10</v>
      </c>
      <c r="BS384" s="32">
        <f>IF($BF384&gt;$Y$7,"",IF(AND($BF384=$Y$7,$BG384=23),"",Entrées!N412-Entrées!N411))</f>
        <v>4</v>
      </c>
      <c r="BT384" s="32">
        <f>IF($BF384&gt;$Y$7,"",IF(AND($BF384=$Y$7,$BG384=23),"",Entrées!O412-Entrées!O411))</f>
        <v>-407</v>
      </c>
      <c r="BU384" s="32">
        <f>IF($BF384&gt;$Y$7,"",IF(AND($BF384=$Y$7,$BG384=23),"",Entrées!P412-Entrées!P411))</f>
        <v>-8.5</v>
      </c>
      <c r="BV384" s="32">
        <f>IF($BF384&gt;$Y$7,"",IF(AND($BF384=$Y$7,$BG384=23),"",Entrées!Q412-Entrées!Q411))</f>
        <v>-3</v>
      </c>
      <c r="BW384" s="32">
        <f>IF($BF384&gt;$Y$7,"",IF(AND($BF384=$Y$7,$BG384=23),"",Entrées!R412-Entrées!R411))</f>
        <v>0</v>
      </c>
      <c r="BX384" s="32">
        <f>IF($BF384&gt;$Y$7,"",IF(AND($BF384=$Y$7,$BG384=23),"",Entrées!S412-Entrées!S411))</f>
        <v>-162</v>
      </c>
      <c r="BY384" s="32">
        <f>IF($BF384&gt;$Y$7,"",IF(AND($BF384=$Y$7,$BG384=23),"",Entrées!T412-Entrées!T411))</f>
        <v>-416</v>
      </c>
      <c r="BZ384" s="32">
        <f>IF($BF384&gt;$Y$7,"",IF(AND($BF384=$Y$7,$BG384=23),"",Entrées!U412-Entrées!U411))</f>
        <v>-39</v>
      </c>
      <c r="CA384" s="32">
        <f>IF($BF384&gt;$Y$7,"",IF(AND($BF384=$Y$7,$BG384=23),"",Entrées!V412-Entrées!V411))</f>
        <v>-257</v>
      </c>
      <c r="CB384" s="4"/>
      <c r="CC384" s="4"/>
      <c r="CD384" s="33">
        <f>IF($BF384&lt;=$Y$7,Entrées!J411/CD$2,"")</f>
        <v>0.25888157894736841</v>
      </c>
      <c r="CE384" s="33">
        <f>IF($BF384&lt;=$Y$7,Entrées!K411/CE$2,"")</f>
        <v>0.44023809523809526</v>
      </c>
      <c r="CF384" s="11">
        <f t="shared" si="389"/>
        <v>7600</v>
      </c>
      <c r="CG384" s="11">
        <f t="shared" si="390"/>
        <v>4200</v>
      </c>
      <c r="CH384" s="52">
        <f t="shared" si="391"/>
        <v>0.26950009137426939</v>
      </c>
      <c r="CI384" s="52">
        <f t="shared" si="392"/>
        <v>0.11132787698412699</v>
      </c>
      <c r="CK384" s="11"/>
      <c r="CL384" s="4"/>
      <c r="CM384" s="11"/>
      <c r="CN384" s="11"/>
      <c r="CO384" s="4"/>
    </row>
    <row r="385" spans="1:93">
      <c r="C385" s="11">
        <f t="shared" si="456"/>
        <v>11</v>
      </c>
      <c r="D385" s="27">
        <f t="shared" si="453"/>
        <v>4</v>
      </c>
      <c r="E385" s="28">
        <f ca="1">IF($D385&gt;$D$8,"",INDIRECT(ADDRESS(ROW(Entrées!$C$37)+($D385-1)*24+E$11,COLUMN(Entrées!$C$37)+($C385-1),4,TRUE,"Entrées")))</f>
        <v>-23.5</v>
      </c>
      <c r="F385" s="28">
        <f ca="1">IF($D385&gt;$D$8,"",INDIRECT(ADDRESS(ROW(Entrées!$C$37)+($D385-1)*24+F$11,COLUMN(Entrées!$C$37)+($C385-1),4,TRUE,"Entrées")))</f>
        <v>-1220.5</v>
      </c>
      <c r="G385" s="28">
        <f ca="1">IF($D385&gt;$D$8,"",INDIRECT(ADDRESS(ROW(Entrées!$C$37)+($D385-1)*24+G$11,COLUMN(Entrées!$C$37)+($C385-1),4,TRUE,"Entrées")))</f>
        <v>-1563</v>
      </c>
      <c r="H385" s="28">
        <f ca="1">IF($D385&gt;$D$8,"",INDIRECT(ADDRESS(ROW(Entrées!$C$37)+($D385-1)*24+H$11,COLUMN(Entrées!$C$37)+($C385-1),4,TRUE,"Entrées")))</f>
        <v>-2313</v>
      </c>
      <c r="I385" s="28">
        <f ca="1">IF($D385&gt;$D$8,"",INDIRECT(ADDRESS(ROW(Entrées!$C$37)+($D385-1)*24+I$11,COLUMN(Entrées!$C$37)+($C385-1),4,TRUE,"Entrées")))</f>
        <v>-2987.5</v>
      </c>
      <c r="J385" s="28">
        <f ca="1">IF($D385&gt;$D$8,"",INDIRECT(ADDRESS(ROW(Entrées!$C$37)+($D385-1)*24+J$11,COLUMN(Entrées!$C$37)+($C385-1),4,TRUE,"Entrées")))</f>
        <v>-2882</v>
      </c>
      <c r="K385" s="28">
        <f ca="1">IF($D385&gt;$D$8,"",INDIRECT(ADDRESS(ROW(Entrées!$C$37)+($D385-1)*24+K$11,COLUMN(Entrées!$C$37)+($C385-1),4,TRUE,"Entrées")))</f>
        <v>-1595</v>
      </c>
      <c r="L385" s="28">
        <f ca="1">IF($D385&gt;$D$8,"",INDIRECT(ADDRESS(ROW(Entrées!$C$37)+($D385-1)*24+L$11,COLUMN(Entrées!$C$37)+($C385-1),4,TRUE,"Entrées")))</f>
        <v>-19</v>
      </c>
      <c r="M385" s="28">
        <f ca="1">IF($D385&gt;$D$8,"",INDIRECT(ADDRESS(ROW(Entrées!$C$37)+($D385-1)*24+M$11,COLUMN(Entrées!$C$37)+($C385-1),4,TRUE,"Entrées")))</f>
        <v>-18</v>
      </c>
      <c r="N385" s="28">
        <f ca="1">IF($D385&gt;$D$8,"",INDIRECT(ADDRESS(ROW(Entrées!$C$37)+($D385-1)*24+N$11,COLUMN(Entrées!$C$37)+($C385-1),4,TRUE,"Entrées")))</f>
        <v>-19</v>
      </c>
      <c r="O385" s="28">
        <f ca="1">IF($D385&gt;$D$8,"",INDIRECT(ADDRESS(ROW(Entrées!$C$37)+($D385-1)*24+O$11,COLUMN(Entrées!$C$37)+($C385-1),4,TRUE,"Entrées")))</f>
        <v>-19</v>
      </c>
      <c r="P385" s="28">
        <f ca="1">IF($D385&gt;$D$8,"",INDIRECT(ADDRESS(ROW(Entrées!$C$37)+($D385-1)*24+P$11,COLUMN(Entrées!$C$37)+($C385-1),4,TRUE,"Entrées")))</f>
        <v>-18.5</v>
      </c>
      <c r="Q385" s="28">
        <f ca="1">IF($D385&gt;$D$8,"",INDIRECT(ADDRESS(ROW(Entrées!$C$37)+($D385-1)*24+Q$11,COLUMN(Entrées!$C$37)+($C385-1),4,TRUE,"Entrées")))</f>
        <v>-18</v>
      </c>
      <c r="R385" s="28">
        <f ca="1">IF($D385&gt;$D$8,"",INDIRECT(ADDRESS(ROW(Entrées!$C$37)+($D385-1)*24+R$11,COLUMN(Entrées!$C$37)+($C385-1),4,TRUE,"Entrées")))</f>
        <v>-19</v>
      </c>
      <c r="S385" s="28">
        <f ca="1">IF($D385&gt;$D$8,"",INDIRECT(ADDRESS(ROW(Entrées!$C$37)+($D385-1)*24+S$11,COLUMN(Entrées!$C$37)+($C385-1),4,TRUE,"Entrées")))</f>
        <v>-27</v>
      </c>
      <c r="T385" s="28">
        <f ca="1">IF($D385&gt;$D$8,"",INDIRECT(ADDRESS(ROW(Entrées!$C$37)+($D385-1)*24+T$11,COLUMN(Entrées!$C$37)+($C385-1),4,TRUE,"Entrées")))</f>
        <v>-46</v>
      </c>
      <c r="U385" s="28">
        <f ca="1">IF($D385&gt;$D$8,"",INDIRECT(ADDRESS(ROW(Entrées!$C$37)+($D385-1)*24+U$11,COLUMN(Entrées!$C$37)+($C385-1),4,TRUE,"Entrées")))</f>
        <v>-143</v>
      </c>
      <c r="V385" s="28">
        <f ca="1">IF($D385&gt;$D$8,"",INDIRECT(ADDRESS(ROW(Entrées!$C$37)+($D385-1)*24+V$11,COLUMN(Entrées!$C$37)+($C385-1),4,TRUE,"Entrées")))</f>
        <v>-699.5</v>
      </c>
      <c r="W385" s="28">
        <f ca="1">IF($D385&gt;$D$8,"",INDIRECT(ADDRESS(ROW(Entrées!$C$37)+($D385-1)*24+W$11,COLUMN(Entrées!$C$37)+($C385-1),4,TRUE,"Entrées")))</f>
        <v>-698.5</v>
      </c>
      <c r="X385" s="28">
        <f ca="1">IF($D385&gt;$D$8,"",INDIRECT(ADDRESS(ROW(Entrées!$C$37)+($D385-1)*24+X$11,COLUMN(Entrées!$C$37)+($C385-1),4,TRUE,"Entrées")))</f>
        <v>-19</v>
      </c>
      <c r="Y385" s="28">
        <f ca="1">IF($D385&gt;$D$8,"",INDIRECT(ADDRESS(ROW(Entrées!$C$37)+($D385-1)*24+Y$11,COLUMN(Entrées!$C$37)+($C385-1),4,TRUE,"Entrées")))</f>
        <v>-18.5</v>
      </c>
      <c r="Z385" s="28">
        <f ca="1">IF($D385&gt;$D$8,"",INDIRECT(ADDRESS(ROW(Entrées!$C$37)+($D385-1)*24+Z$11,COLUMN(Entrées!$C$37)+($C385-1),4,TRUE,"Entrées")))</f>
        <v>-18.5</v>
      </c>
      <c r="AA385" s="28">
        <f ca="1">IF($D385&gt;$D$8,"",INDIRECT(ADDRESS(ROW(Entrées!$C$37)+($D385-1)*24+AA$11,COLUMN(Entrées!$C$37)+($C385-1),4,TRUE,"Entrées")))</f>
        <v>-19</v>
      </c>
      <c r="AB385" s="28">
        <f ca="1">IF($D385&gt;$D$8,"",INDIRECT(ADDRESS(ROW(Entrées!$C$37)+($D385-1)*24+AB$11,COLUMN(Entrées!$C$37)+($C385-1),4,TRUE,"Entrées")))</f>
        <v>-19</v>
      </c>
      <c r="AC385" s="11"/>
      <c r="AD385" s="40">
        <f t="shared" ca="1" si="452"/>
        <v>-600.95833333333337</v>
      </c>
      <c r="AE385" s="40">
        <f t="shared" ca="1" si="454"/>
        <v>-18</v>
      </c>
      <c r="AF385" s="40">
        <f t="shared" ca="1" si="455"/>
        <v>-2987.5</v>
      </c>
      <c r="AG385" s="4"/>
      <c r="AH385" s="11">
        <f>Entrées!A412</f>
        <v>16</v>
      </c>
      <c r="AI385" s="13">
        <f>Entrées!B412</f>
        <v>15</v>
      </c>
      <c r="AJ385" s="31">
        <f t="shared" ca="1" si="393"/>
        <v>55625.834722222207</v>
      </c>
      <c r="AK385" s="31">
        <f t="shared" ca="1" si="369"/>
        <v>55155.277777777781</v>
      </c>
      <c r="AL385" s="31">
        <f t="shared" ca="1" si="370"/>
        <v>55132.569444444431</v>
      </c>
      <c r="AM385" s="31">
        <f t="shared" ca="1" si="371"/>
        <v>439.35972222222233</v>
      </c>
      <c r="AN385" s="31">
        <f t="shared" ca="1" si="372"/>
        <v>2143.2847222222222</v>
      </c>
      <c r="AO385" s="31">
        <f t="shared" ca="1" si="373"/>
        <v>1711.4715277777773</v>
      </c>
      <c r="AP385" s="31">
        <f t="shared" ca="1" si="374"/>
        <v>43686.806944444448</v>
      </c>
      <c r="AQ385" s="31">
        <f t="shared" ca="1" si="375"/>
        <v>2048.2006944444447</v>
      </c>
      <c r="AR385" s="31">
        <f t="shared" ca="1" si="376"/>
        <v>467.57708333333329</v>
      </c>
      <c r="AS385" s="31">
        <f t="shared" ca="1" si="377"/>
        <v>9872.0041666666693</v>
      </c>
      <c r="AT385" s="31">
        <f t="shared" ca="1" si="378"/>
        <v>-752.91041666666672</v>
      </c>
      <c r="AU385" s="31">
        <f t="shared" ca="1" si="379"/>
        <v>580.30277777777769</v>
      </c>
      <c r="AV385" s="31">
        <f t="shared" ca="1" si="380"/>
        <v>-4570.3041666666659</v>
      </c>
      <c r="AW385" s="31">
        <f t="shared" ca="1" si="381"/>
        <v>53.39583333333335</v>
      </c>
      <c r="AX385" s="31">
        <f t="shared" ca="1" si="382"/>
        <v>1401.9361111111111</v>
      </c>
      <c r="AY385" s="31">
        <f t="shared" ca="1" si="383"/>
        <v>-1132.0805555555555</v>
      </c>
      <c r="AZ385" s="31">
        <f t="shared" ca="1" si="384"/>
        <v>-2177.1819444444441</v>
      </c>
      <c r="BA385" s="31">
        <f t="shared" ca="1" si="385"/>
        <v>644.8125</v>
      </c>
      <c r="BB385" s="31">
        <f t="shared" ca="1" si="386"/>
        <v>-1410.101388888889</v>
      </c>
      <c r="BC385" s="31">
        <f t="shared" ca="1" si="387"/>
        <v>-1800.2902777777781</v>
      </c>
      <c r="BD385" s="11"/>
      <c r="BE385" s="4"/>
      <c r="BF385" s="11">
        <f t="shared" si="388"/>
        <v>16</v>
      </c>
      <c r="BG385" s="11">
        <f t="shared" si="421"/>
        <v>15</v>
      </c>
      <c r="BH385" s="32">
        <f>IF($BF385&gt;$Y$7,"",IF(AND($BF385=$Y$7,$BG385=23),"",Entrées!C413-Entrées!C412))</f>
        <v>-1405</v>
      </c>
      <c r="BI385" s="32">
        <f>IF($BF385&gt;$Y$7,"",IF(AND($BF385=$Y$7,$BG385=23),"",Entrées!D413-Entrées!D412))</f>
        <v>-1725</v>
      </c>
      <c r="BJ385" s="32">
        <f>IF($BF385&gt;$Y$7,"",IF(AND($BF385=$Y$7,$BG385=23),"",Entrées!E413-Entrées!E412))</f>
        <v>-1725</v>
      </c>
      <c r="BK385" s="32">
        <f>IF($BF385&gt;$Y$7,"",IF(AND($BF385=$Y$7,$BG385=23),"",Entrées!F413-Entrées!F412))</f>
        <v>43.5</v>
      </c>
      <c r="BL385" s="32">
        <f>IF($BF385&gt;$Y$7,"",IF(AND($BF385=$Y$7,$BG385=23),"",Entrées!G413-Entrées!G412))</f>
        <v>-175</v>
      </c>
      <c r="BM385" s="32">
        <f>IF($BF385&gt;$Y$7,"",IF(AND($BF385=$Y$7,$BG385=23),"",Entrées!H413-Entrées!H412))</f>
        <v>6.5</v>
      </c>
      <c r="BN385" s="32">
        <f>IF($BF385&gt;$Y$7,"",IF(AND($BF385=$Y$7,$BG385=23),"",Entrées!I413-Entrées!I412))</f>
        <v>-41.5</v>
      </c>
      <c r="BO385" s="32">
        <f>IF($BF385&gt;$Y$7,"",IF(AND($BF385=$Y$7,$BG385=23),"",Entrées!J413-Entrées!J412))</f>
        <v>-73.5</v>
      </c>
      <c r="BP385" s="32">
        <f>IF($BF385&gt;$Y$7,"",IF(AND($BF385=$Y$7,$BG385=23),"",Entrées!K413-Entrées!K412))</f>
        <v>-272</v>
      </c>
      <c r="BQ385" s="32">
        <f>IF($BF385&gt;$Y$7,"",IF(AND($BF385=$Y$7,$BG385=23),"",Entrées!L413-Entrées!L412))</f>
        <v>-30</v>
      </c>
      <c r="BR385" s="32">
        <f>IF($BF385&gt;$Y$7,"",IF(AND($BF385=$Y$7,$BG385=23),"",Entrées!M413-Entrées!M412))</f>
        <v>-14</v>
      </c>
      <c r="BS385" s="32">
        <f>IF($BF385&gt;$Y$7,"",IF(AND($BF385=$Y$7,$BG385=23),"",Entrées!N413-Entrées!N412))</f>
        <v>14.5</v>
      </c>
      <c r="BT385" s="32">
        <f>IF($BF385&gt;$Y$7,"",IF(AND($BF385=$Y$7,$BG385=23),"",Entrées!O413-Entrées!O412))</f>
        <v>-862.5</v>
      </c>
      <c r="BU385" s="32">
        <f>IF($BF385&gt;$Y$7,"",IF(AND($BF385=$Y$7,$BG385=23),"",Entrées!P413-Entrées!P412))</f>
        <v>-2</v>
      </c>
      <c r="BV385" s="32">
        <f>IF($BF385&gt;$Y$7,"",IF(AND($BF385=$Y$7,$BG385=23),"",Entrées!Q413-Entrées!Q412))</f>
        <v>-506</v>
      </c>
      <c r="BW385" s="32">
        <f>IF($BF385&gt;$Y$7,"",IF(AND($BF385=$Y$7,$BG385=23),"",Entrées!R413-Entrées!R412))</f>
        <v>0</v>
      </c>
      <c r="BX385" s="32">
        <f>IF($BF385&gt;$Y$7,"",IF(AND($BF385=$Y$7,$BG385=23),"",Entrées!S413-Entrées!S412))</f>
        <v>-107</v>
      </c>
      <c r="BY385" s="32">
        <f>IF($BF385&gt;$Y$7,"",IF(AND($BF385=$Y$7,$BG385=23),"",Entrées!T413-Entrées!T412))</f>
        <v>40</v>
      </c>
      <c r="BZ385" s="32">
        <f>IF($BF385&gt;$Y$7,"",IF(AND($BF385=$Y$7,$BG385=23),"",Entrées!U413-Entrées!U412))</f>
        <v>-219</v>
      </c>
      <c r="CA385" s="32">
        <f>IF($BF385&gt;$Y$7,"",IF(AND($BF385=$Y$7,$BG385=23),"",Entrées!V413-Entrées!V412))</f>
        <v>115</v>
      </c>
      <c r="CB385" s="4"/>
      <c r="CC385" s="4"/>
      <c r="CD385" s="33">
        <f>IF($BF385&lt;=$Y$7,Entrées!J412/CD$2,"")</f>
        <v>0.26263157894736844</v>
      </c>
      <c r="CE385" s="33">
        <f>IF($BF385&lt;=$Y$7,Entrées!K412/CE$2,"")</f>
        <v>0.4051190476190476</v>
      </c>
      <c r="CF385" s="11">
        <f t="shared" si="389"/>
        <v>7600</v>
      </c>
      <c r="CG385" s="11">
        <f t="shared" si="390"/>
        <v>4200</v>
      </c>
      <c r="CH385" s="52">
        <f t="shared" si="391"/>
        <v>0.26950009137426939</v>
      </c>
      <c r="CI385" s="52">
        <f t="shared" si="392"/>
        <v>0.11132787698412699</v>
      </c>
      <c r="CK385" s="11"/>
      <c r="CL385" s="4"/>
      <c r="CM385" s="11"/>
      <c r="CN385" s="11"/>
      <c r="CO385" s="4"/>
    </row>
    <row r="386" spans="1:93">
      <c r="C386" s="11">
        <f t="shared" si="456"/>
        <v>11</v>
      </c>
      <c r="D386" s="27">
        <f t="shared" si="453"/>
        <v>5</v>
      </c>
      <c r="E386" s="28">
        <f ca="1">IF($D386&gt;$D$8,"",INDIRECT(ADDRESS(ROW(Entrées!$C$37)+($D386-1)*24+E$11,COLUMN(Entrées!$C$37)+($C386-1),4,TRUE,"Entrées")))</f>
        <v>-28</v>
      </c>
      <c r="F386" s="28">
        <f ca="1">IF($D386&gt;$D$8,"",INDIRECT(ADDRESS(ROW(Entrées!$C$37)+($D386-1)*24+F$11,COLUMN(Entrées!$C$37)+($C386-1),4,TRUE,"Entrées")))</f>
        <v>-386</v>
      </c>
      <c r="G386" s="28">
        <f ca="1">IF($D386&gt;$D$8,"",INDIRECT(ADDRESS(ROW(Entrées!$C$37)+($D386-1)*24+G$11,COLUMN(Entrées!$C$37)+($C386-1),4,TRUE,"Entrées")))</f>
        <v>-670</v>
      </c>
      <c r="H386" s="28">
        <f ca="1">IF($D386&gt;$D$8,"",INDIRECT(ADDRESS(ROW(Entrées!$C$37)+($D386-1)*24+H$11,COLUMN(Entrées!$C$37)+($C386-1),4,TRUE,"Entrées")))</f>
        <v>-1590.5</v>
      </c>
      <c r="I386" s="28">
        <f ca="1">IF($D386&gt;$D$8,"",INDIRECT(ADDRESS(ROW(Entrées!$C$37)+($D386-1)*24+I$11,COLUMN(Entrées!$C$37)+($C386-1),4,TRUE,"Entrées")))</f>
        <v>-2703</v>
      </c>
      <c r="J386" s="28">
        <f ca="1">IF($D386&gt;$D$8,"",INDIRECT(ADDRESS(ROW(Entrées!$C$37)+($D386-1)*24+J$11,COLUMN(Entrées!$C$37)+($C386-1),4,TRUE,"Entrées")))</f>
        <v>-2667</v>
      </c>
      <c r="K386" s="28">
        <f ca="1">IF($D386&gt;$D$8,"",INDIRECT(ADDRESS(ROW(Entrées!$C$37)+($D386-1)*24+K$11,COLUMN(Entrées!$C$37)+($C386-1),4,TRUE,"Entrées")))</f>
        <v>-816.5</v>
      </c>
      <c r="L386" s="28">
        <f ca="1">IF($D386&gt;$D$8,"",INDIRECT(ADDRESS(ROW(Entrées!$C$37)+($D386-1)*24+L$11,COLUMN(Entrées!$C$37)+($C386-1),4,TRUE,"Entrées")))</f>
        <v>-18.5</v>
      </c>
      <c r="M386" s="28">
        <f ca="1">IF($D386&gt;$D$8,"",INDIRECT(ADDRESS(ROW(Entrées!$C$37)+($D386-1)*24+M$11,COLUMN(Entrées!$C$37)+($C386-1),4,TRUE,"Entrées")))</f>
        <v>-19</v>
      </c>
      <c r="N386" s="28">
        <f ca="1">IF($D386&gt;$D$8,"",INDIRECT(ADDRESS(ROW(Entrées!$C$37)+($D386-1)*24+N$11,COLUMN(Entrées!$C$37)+($C386-1),4,TRUE,"Entrées")))</f>
        <v>-18.5</v>
      </c>
      <c r="O386" s="28">
        <f ca="1">IF($D386&gt;$D$8,"",INDIRECT(ADDRESS(ROW(Entrées!$C$37)+($D386-1)*24+O$11,COLUMN(Entrées!$C$37)+($C386-1),4,TRUE,"Entrées")))</f>
        <v>-18</v>
      </c>
      <c r="P386" s="28">
        <f ca="1">IF($D386&gt;$D$8,"",INDIRECT(ADDRESS(ROW(Entrées!$C$37)+($D386-1)*24+P$11,COLUMN(Entrées!$C$37)+($C386-1),4,TRUE,"Entrées")))</f>
        <v>-19</v>
      </c>
      <c r="Q386" s="28">
        <f ca="1">IF($D386&gt;$D$8,"",INDIRECT(ADDRESS(ROW(Entrées!$C$37)+($D386-1)*24+Q$11,COLUMN(Entrées!$C$37)+($C386-1),4,TRUE,"Entrées")))</f>
        <v>-18.5</v>
      </c>
      <c r="R386" s="28">
        <f ca="1">IF($D386&gt;$D$8,"",INDIRECT(ADDRESS(ROW(Entrées!$C$37)+($D386-1)*24+R$11,COLUMN(Entrées!$C$37)+($C386-1),4,TRUE,"Entrées")))</f>
        <v>-18</v>
      </c>
      <c r="S386" s="28">
        <f ca="1">IF($D386&gt;$D$8,"",INDIRECT(ADDRESS(ROW(Entrées!$C$37)+($D386-1)*24+S$11,COLUMN(Entrées!$C$37)+($C386-1),4,TRUE,"Entrées")))</f>
        <v>-18</v>
      </c>
      <c r="T386" s="28">
        <f ca="1">IF($D386&gt;$D$8,"",INDIRECT(ADDRESS(ROW(Entrées!$C$37)+($D386-1)*24+T$11,COLUMN(Entrées!$C$37)+($C386-1),4,TRUE,"Entrées")))</f>
        <v>-19</v>
      </c>
      <c r="U386" s="28">
        <f ca="1">IF($D386&gt;$D$8,"",INDIRECT(ADDRESS(ROW(Entrées!$C$37)+($D386-1)*24+U$11,COLUMN(Entrées!$C$37)+($C386-1),4,TRUE,"Entrées")))</f>
        <v>-125.5</v>
      </c>
      <c r="V386" s="28">
        <f ca="1">IF($D386&gt;$D$8,"",INDIRECT(ADDRESS(ROW(Entrées!$C$37)+($D386-1)*24+V$11,COLUMN(Entrées!$C$37)+($C386-1),4,TRUE,"Entrées")))</f>
        <v>-419.5</v>
      </c>
      <c r="W386" s="28">
        <f ca="1">IF($D386&gt;$D$8,"",INDIRECT(ADDRESS(ROW(Entrées!$C$37)+($D386-1)*24+W$11,COLUMN(Entrées!$C$37)+($C386-1),4,TRUE,"Entrées")))</f>
        <v>-420.5</v>
      </c>
      <c r="X386" s="28">
        <f ca="1">IF($D386&gt;$D$8,"",INDIRECT(ADDRESS(ROW(Entrées!$C$37)+($D386-1)*24+X$11,COLUMN(Entrées!$C$37)+($C386-1),4,TRUE,"Entrées")))</f>
        <v>-95.5</v>
      </c>
      <c r="Y386" s="28">
        <f ca="1">IF($D386&gt;$D$8,"",INDIRECT(ADDRESS(ROW(Entrées!$C$37)+($D386-1)*24+Y$11,COLUMN(Entrées!$C$37)+($C386-1),4,TRUE,"Entrées")))</f>
        <v>-18.5</v>
      </c>
      <c r="Z386" s="28">
        <f ca="1">IF($D386&gt;$D$8,"",INDIRECT(ADDRESS(ROW(Entrées!$C$37)+($D386-1)*24+Z$11,COLUMN(Entrées!$C$37)+($C386-1),4,TRUE,"Entrées")))</f>
        <v>-19</v>
      </c>
      <c r="AA386" s="28">
        <f ca="1">IF($D386&gt;$D$8,"",INDIRECT(ADDRESS(ROW(Entrées!$C$37)+($D386-1)*24+AA$11,COLUMN(Entrées!$C$37)+($C386-1),4,TRUE,"Entrées")))</f>
        <v>-19</v>
      </c>
      <c r="AB386" s="28">
        <f ca="1">IF($D386&gt;$D$8,"",INDIRECT(ADDRESS(ROW(Entrées!$C$37)+($D386-1)*24+AB$11,COLUMN(Entrées!$C$37)+($C386-1),4,TRUE,"Entrées")))</f>
        <v>-19</v>
      </c>
      <c r="AC386" s="11"/>
      <c r="AD386" s="40">
        <f t="shared" ca="1" si="452"/>
        <v>-423.5</v>
      </c>
      <c r="AE386" s="40">
        <f t="shared" ca="1" si="454"/>
        <v>-18</v>
      </c>
      <c r="AF386" s="40">
        <f t="shared" ca="1" si="455"/>
        <v>-2703</v>
      </c>
      <c r="AG386" s="4"/>
      <c r="AH386" s="11">
        <f>Entrées!A413</f>
        <v>16</v>
      </c>
      <c r="AI386" s="13">
        <f>Entrées!B413</f>
        <v>16</v>
      </c>
      <c r="AJ386" s="31">
        <f t="shared" ca="1" si="393"/>
        <v>55625.834722222207</v>
      </c>
      <c r="AK386" s="31">
        <f t="shared" ca="1" si="369"/>
        <v>55155.277777777781</v>
      </c>
      <c r="AL386" s="31">
        <f t="shared" ca="1" si="370"/>
        <v>55132.569444444431</v>
      </c>
      <c r="AM386" s="31">
        <f t="shared" ca="1" si="371"/>
        <v>439.35972222222233</v>
      </c>
      <c r="AN386" s="31">
        <f t="shared" ca="1" si="372"/>
        <v>2143.2847222222222</v>
      </c>
      <c r="AO386" s="31">
        <f t="shared" ca="1" si="373"/>
        <v>1711.4715277777773</v>
      </c>
      <c r="AP386" s="31">
        <f t="shared" ca="1" si="374"/>
        <v>43686.806944444448</v>
      </c>
      <c r="AQ386" s="31">
        <f t="shared" ca="1" si="375"/>
        <v>2048.2006944444447</v>
      </c>
      <c r="AR386" s="31">
        <f t="shared" ca="1" si="376"/>
        <v>467.57708333333329</v>
      </c>
      <c r="AS386" s="31">
        <f t="shared" ca="1" si="377"/>
        <v>9872.0041666666693</v>
      </c>
      <c r="AT386" s="31">
        <f t="shared" ca="1" si="378"/>
        <v>-752.91041666666672</v>
      </c>
      <c r="AU386" s="31">
        <f t="shared" ca="1" si="379"/>
        <v>580.30277777777769</v>
      </c>
      <c r="AV386" s="31">
        <f t="shared" ca="1" si="380"/>
        <v>-4570.3041666666659</v>
      </c>
      <c r="AW386" s="31">
        <f t="shared" ca="1" si="381"/>
        <v>53.39583333333335</v>
      </c>
      <c r="AX386" s="31">
        <f t="shared" ca="1" si="382"/>
        <v>1401.9361111111111</v>
      </c>
      <c r="AY386" s="31">
        <f t="shared" ca="1" si="383"/>
        <v>-1132.0805555555555</v>
      </c>
      <c r="AZ386" s="31">
        <f t="shared" ca="1" si="384"/>
        <v>-2177.1819444444441</v>
      </c>
      <c r="BA386" s="31">
        <f t="shared" ca="1" si="385"/>
        <v>644.8125</v>
      </c>
      <c r="BB386" s="31">
        <f t="shared" ca="1" si="386"/>
        <v>-1410.101388888889</v>
      </c>
      <c r="BC386" s="31">
        <f t="shared" ca="1" si="387"/>
        <v>-1800.2902777777781</v>
      </c>
      <c r="BD386" s="11"/>
      <c r="BE386" s="4"/>
      <c r="BF386" s="11">
        <f t="shared" si="388"/>
        <v>16</v>
      </c>
      <c r="BG386" s="11">
        <f t="shared" si="421"/>
        <v>16</v>
      </c>
      <c r="BH386" s="32">
        <f>IF($BF386&gt;$Y$7,"",IF(AND($BF386=$Y$7,$BG386=23),"",Entrées!C414-Entrées!C413))</f>
        <v>-1238.5</v>
      </c>
      <c r="BI386" s="32">
        <f>IF($BF386&gt;$Y$7,"",IF(AND($BF386=$Y$7,$BG386=23),"",Entrées!D414-Entrées!D413))</f>
        <v>-1050</v>
      </c>
      <c r="BJ386" s="32">
        <f>IF($BF386&gt;$Y$7,"",IF(AND($BF386=$Y$7,$BG386=23),"",Entrées!E414-Entrées!E413))</f>
        <v>-1062.5</v>
      </c>
      <c r="BK386" s="32">
        <f>IF($BF386&gt;$Y$7,"",IF(AND($BF386=$Y$7,$BG386=23),"",Entrées!F414-Entrées!F413))</f>
        <v>-118</v>
      </c>
      <c r="BL386" s="32">
        <f>IF($BF386&gt;$Y$7,"",IF(AND($BF386=$Y$7,$BG386=23),"",Entrées!G414-Entrées!G413))</f>
        <v>-30.5</v>
      </c>
      <c r="BM386" s="32">
        <f>IF($BF386&gt;$Y$7,"",IF(AND($BF386=$Y$7,$BG386=23),"",Entrées!H414-Entrées!H413))</f>
        <v>9.5</v>
      </c>
      <c r="BN386" s="32">
        <f>IF($BF386&gt;$Y$7,"",IF(AND($BF386=$Y$7,$BG386=23),"",Entrées!I414-Entrées!I413))</f>
        <v>-247</v>
      </c>
      <c r="BO386" s="32">
        <f>IF($BF386&gt;$Y$7,"",IF(AND($BF386=$Y$7,$BG386=23),"",Entrées!J414-Entrées!J413))</f>
        <v>-64.5</v>
      </c>
      <c r="BP386" s="32">
        <f>IF($BF386&gt;$Y$7,"",IF(AND($BF386=$Y$7,$BG386=23),"",Entrées!K414-Entrées!K413))</f>
        <v>-363.5</v>
      </c>
      <c r="BQ386" s="32">
        <f>IF($BF386&gt;$Y$7,"",IF(AND($BF386=$Y$7,$BG386=23),"",Entrées!L414-Entrées!L413))</f>
        <v>-156</v>
      </c>
      <c r="BR386" s="32">
        <f>IF($BF386&gt;$Y$7,"",IF(AND($BF386=$Y$7,$BG386=23),"",Entrées!M414-Entrées!M413))</f>
        <v>-320</v>
      </c>
      <c r="BS386" s="32">
        <f>IF($BF386&gt;$Y$7,"",IF(AND($BF386=$Y$7,$BG386=23),"",Entrées!N414-Entrées!N413))</f>
        <v>1</v>
      </c>
      <c r="BT386" s="32">
        <f>IF($BF386&gt;$Y$7,"",IF(AND($BF386=$Y$7,$BG386=23),"",Entrées!O414-Entrées!O413))</f>
        <v>51.5</v>
      </c>
      <c r="BU386" s="32">
        <f>IF($BF386&gt;$Y$7,"",IF(AND($BF386=$Y$7,$BG386=23),"",Entrées!P414-Entrées!P413))</f>
        <v>-1</v>
      </c>
      <c r="BV386" s="32">
        <f>IF($BF386&gt;$Y$7,"",IF(AND($BF386=$Y$7,$BG386=23),"",Entrées!Q414-Entrées!Q413))</f>
        <v>162</v>
      </c>
      <c r="BW386" s="32">
        <f>IF($BF386&gt;$Y$7,"",IF(AND($BF386=$Y$7,$BG386=23),"",Entrées!R414-Entrées!R413))</f>
        <v>0</v>
      </c>
      <c r="BX386" s="32">
        <f>IF($BF386&gt;$Y$7,"",IF(AND($BF386=$Y$7,$BG386=23),"",Entrées!S414-Entrées!S413))</f>
        <v>0</v>
      </c>
      <c r="BY386" s="32">
        <f>IF($BF386&gt;$Y$7,"",IF(AND($BF386=$Y$7,$BG386=23),"",Entrées!T414-Entrées!T413))</f>
        <v>244</v>
      </c>
      <c r="BZ386" s="32">
        <f>IF($BF386&gt;$Y$7,"",IF(AND($BF386=$Y$7,$BG386=23),"",Entrées!U414-Entrées!U413))</f>
        <v>-1</v>
      </c>
      <c r="CA386" s="32">
        <f>IF($BF386&gt;$Y$7,"",IF(AND($BF386=$Y$7,$BG386=23),"",Entrées!V414-Entrées!V413))</f>
        <v>-55</v>
      </c>
      <c r="CB386" s="4"/>
      <c r="CC386" s="4"/>
      <c r="CD386" s="33">
        <f>IF($BF386&lt;=$Y$7,Entrées!J413/CD$2,"")</f>
        <v>0.25296052631578947</v>
      </c>
      <c r="CE386" s="33">
        <f>IF($BF386&lt;=$Y$7,Entrées!K413/CE$2,"")</f>
        <v>0.34035714285714286</v>
      </c>
      <c r="CF386" s="11">
        <f t="shared" si="389"/>
        <v>7600</v>
      </c>
      <c r="CG386" s="11">
        <f t="shared" si="390"/>
        <v>4200</v>
      </c>
      <c r="CH386" s="52">
        <f t="shared" si="391"/>
        <v>0.26950009137426939</v>
      </c>
      <c r="CI386" s="52">
        <f t="shared" si="392"/>
        <v>0.11132787698412699</v>
      </c>
      <c r="CK386" s="11"/>
      <c r="CL386" s="4"/>
      <c r="CM386" s="11"/>
      <c r="CN386" s="11"/>
      <c r="CO386" s="4"/>
    </row>
    <row r="387" spans="1:93">
      <c r="C387" s="11">
        <f t="shared" si="456"/>
        <v>11</v>
      </c>
      <c r="D387" s="27">
        <f t="shared" si="453"/>
        <v>6</v>
      </c>
      <c r="E387" s="28">
        <f ca="1">IF($D387&gt;$D$8,"",INDIRECT(ADDRESS(ROW(Entrées!$C$37)+($D387-1)*24+E$11,COLUMN(Entrées!$C$37)+($C387-1),4,TRUE,"Entrées")))</f>
        <v>-23.5</v>
      </c>
      <c r="F387" s="28">
        <f ca="1">IF($D387&gt;$D$8,"",INDIRECT(ADDRESS(ROW(Entrées!$C$37)+($D387-1)*24+F$11,COLUMN(Entrées!$C$37)+($C387-1),4,TRUE,"Entrées")))</f>
        <v>-169</v>
      </c>
      <c r="G387" s="28">
        <f ca="1">IF($D387&gt;$D$8,"",INDIRECT(ADDRESS(ROW(Entrées!$C$37)+($D387-1)*24+G$11,COLUMN(Entrées!$C$37)+($C387-1),4,TRUE,"Entrées")))</f>
        <v>-689</v>
      </c>
      <c r="H387" s="28">
        <f ca="1">IF($D387&gt;$D$8,"",INDIRECT(ADDRESS(ROW(Entrées!$C$37)+($D387-1)*24+H$11,COLUMN(Entrées!$C$37)+($C387-1),4,TRUE,"Entrées")))</f>
        <v>-2217.5</v>
      </c>
      <c r="I387" s="28">
        <f ca="1">IF($D387&gt;$D$8,"",INDIRECT(ADDRESS(ROW(Entrées!$C$37)+($D387-1)*24+I$11,COLUMN(Entrées!$C$37)+($C387-1),4,TRUE,"Entrées")))</f>
        <v>-2683.5</v>
      </c>
      <c r="J387" s="28">
        <f ca="1">IF($D387&gt;$D$8,"",INDIRECT(ADDRESS(ROW(Entrées!$C$37)+($D387-1)*24+J$11,COLUMN(Entrées!$C$37)+($C387-1),4,TRUE,"Entrées")))</f>
        <v>-2949</v>
      </c>
      <c r="K387" s="28">
        <f ca="1">IF($D387&gt;$D$8,"",INDIRECT(ADDRESS(ROW(Entrées!$C$37)+($D387-1)*24+K$11,COLUMN(Entrées!$C$37)+($C387-1),4,TRUE,"Entrées")))</f>
        <v>-2781</v>
      </c>
      <c r="L387" s="28">
        <f ca="1">IF($D387&gt;$D$8,"",INDIRECT(ADDRESS(ROW(Entrées!$C$37)+($D387-1)*24+L$11,COLUMN(Entrées!$C$37)+($C387-1),4,TRUE,"Entrées")))</f>
        <v>-1641</v>
      </c>
      <c r="M387" s="28">
        <f ca="1">IF($D387&gt;$D$8,"",INDIRECT(ADDRESS(ROW(Entrées!$C$37)+($D387-1)*24+M$11,COLUMN(Entrées!$C$37)+($C387-1),4,TRUE,"Entrées")))</f>
        <v>-725</v>
      </c>
      <c r="N387" s="28">
        <f ca="1">IF($D387&gt;$D$8,"",INDIRECT(ADDRESS(ROW(Entrées!$C$37)+($D387-1)*24+N$11,COLUMN(Entrées!$C$37)+($C387-1),4,TRUE,"Entrées")))</f>
        <v>-20</v>
      </c>
      <c r="O387" s="28">
        <f ca="1">IF($D387&gt;$D$8,"",INDIRECT(ADDRESS(ROW(Entrées!$C$37)+($D387-1)*24+O$11,COLUMN(Entrées!$C$37)+($C387-1),4,TRUE,"Entrées")))</f>
        <v>-19</v>
      </c>
      <c r="P387" s="28">
        <f ca="1">IF($D387&gt;$D$8,"",INDIRECT(ADDRESS(ROW(Entrées!$C$37)+($D387-1)*24+P$11,COLUMN(Entrées!$C$37)+($C387-1),4,TRUE,"Entrées")))</f>
        <v>-18</v>
      </c>
      <c r="Q387" s="28">
        <f ca="1">IF($D387&gt;$D$8,"",INDIRECT(ADDRESS(ROW(Entrées!$C$37)+($D387-1)*24+Q$11,COLUMN(Entrées!$C$37)+($C387-1),4,TRUE,"Entrées")))</f>
        <v>-18</v>
      </c>
      <c r="R387" s="28">
        <f ca="1">IF($D387&gt;$D$8,"",INDIRECT(ADDRESS(ROW(Entrées!$C$37)+($D387-1)*24+R$11,COLUMN(Entrées!$C$37)+($C387-1),4,TRUE,"Entrées")))</f>
        <v>-18.5</v>
      </c>
      <c r="S387" s="28">
        <f ca="1">IF($D387&gt;$D$8,"",INDIRECT(ADDRESS(ROW(Entrées!$C$37)+($D387-1)*24+S$11,COLUMN(Entrées!$C$37)+($C387-1),4,TRUE,"Entrées")))</f>
        <v>-18</v>
      </c>
      <c r="T387" s="28">
        <f ca="1">IF($D387&gt;$D$8,"",INDIRECT(ADDRESS(ROW(Entrées!$C$37)+($D387-1)*24+T$11,COLUMN(Entrées!$C$37)+($C387-1),4,TRUE,"Entrées")))</f>
        <v>-31</v>
      </c>
      <c r="U387" s="28">
        <f ca="1">IF($D387&gt;$D$8,"",INDIRECT(ADDRESS(ROW(Entrées!$C$37)+($D387-1)*24+U$11,COLUMN(Entrées!$C$37)+($C387-1),4,TRUE,"Entrées")))</f>
        <v>-377</v>
      </c>
      <c r="V387" s="28">
        <f ca="1">IF($D387&gt;$D$8,"",INDIRECT(ADDRESS(ROW(Entrées!$C$37)+($D387-1)*24+V$11,COLUMN(Entrées!$C$37)+($C387-1),4,TRUE,"Entrées")))</f>
        <v>-1251</v>
      </c>
      <c r="W387" s="28">
        <f ca="1">IF($D387&gt;$D$8,"",INDIRECT(ADDRESS(ROW(Entrées!$C$37)+($D387-1)*24+W$11,COLUMN(Entrées!$C$37)+($C387-1),4,TRUE,"Entrées")))</f>
        <v>-533</v>
      </c>
      <c r="X387" s="28">
        <f ca="1">IF($D387&gt;$D$8,"",INDIRECT(ADDRESS(ROW(Entrées!$C$37)+($D387-1)*24+X$11,COLUMN(Entrées!$C$37)+($C387-1),4,TRUE,"Entrées")))</f>
        <v>-74</v>
      </c>
      <c r="Y387" s="28">
        <f ca="1">IF($D387&gt;$D$8,"",INDIRECT(ADDRESS(ROW(Entrées!$C$37)+($D387-1)*24+Y$11,COLUMN(Entrées!$C$37)+($C387-1),4,TRUE,"Entrées")))</f>
        <v>-21</v>
      </c>
      <c r="Z387" s="28">
        <f ca="1">IF($D387&gt;$D$8,"",INDIRECT(ADDRESS(ROW(Entrées!$C$37)+($D387-1)*24+Z$11,COLUMN(Entrées!$C$37)+($C387-1),4,TRUE,"Entrées")))</f>
        <v>-19</v>
      </c>
      <c r="AA387" s="28">
        <f ca="1">IF($D387&gt;$D$8,"",INDIRECT(ADDRESS(ROW(Entrées!$C$37)+($D387-1)*24+AA$11,COLUMN(Entrées!$C$37)+($C387-1),4,TRUE,"Entrées")))</f>
        <v>-20</v>
      </c>
      <c r="AB387" s="28">
        <f ca="1">IF($D387&gt;$D$8,"",INDIRECT(ADDRESS(ROW(Entrées!$C$37)+($D387-1)*24+AB$11,COLUMN(Entrées!$C$37)+($C387-1),4,TRUE,"Entrées")))</f>
        <v>-20</v>
      </c>
      <c r="AC387" s="11"/>
      <c r="AD387" s="40">
        <f t="shared" ca="1" si="452"/>
        <v>-680.66666666666663</v>
      </c>
      <c r="AE387" s="40">
        <f t="shared" ca="1" si="454"/>
        <v>-18</v>
      </c>
      <c r="AF387" s="40">
        <f t="shared" ca="1" si="455"/>
        <v>-2949</v>
      </c>
      <c r="AG387" s="4"/>
      <c r="AH387" s="11">
        <f>Entrées!A414</f>
        <v>16</v>
      </c>
      <c r="AI387" s="13">
        <f>Entrées!B414</f>
        <v>17</v>
      </c>
      <c r="AJ387" s="31">
        <f t="shared" ca="1" si="393"/>
        <v>55625.834722222207</v>
      </c>
      <c r="AK387" s="31">
        <f t="shared" ca="1" si="369"/>
        <v>55155.277777777781</v>
      </c>
      <c r="AL387" s="31">
        <f t="shared" ca="1" si="370"/>
        <v>55132.569444444431</v>
      </c>
      <c r="AM387" s="31">
        <f t="shared" ca="1" si="371"/>
        <v>439.35972222222233</v>
      </c>
      <c r="AN387" s="31">
        <f t="shared" ca="1" si="372"/>
        <v>2143.2847222222222</v>
      </c>
      <c r="AO387" s="31">
        <f t="shared" ca="1" si="373"/>
        <v>1711.4715277777773</v>
      </c>
      <c r="AP387" s="31">
        <f t="shared" ca="1" si="374"/>
        <v>43686.806944444448</v>
      </c>
      <c r="AQ387" s="31">
        <f t="shared" ca="1" si="375"/>
        <v>2048.2006944444447</v>
      </c>
      <c r="AR387" s="31">
        <f t="shared" ca="1" si="376"/>
        <v>467.57708333333329</v>
      </c>
      <c r="AS387" s="31">
        <f t="shared" ca="1" si="377"/>
        <v>9872.0041666666693</v>
      </c>
      <c r="AT387" s="31">
        <f t="shared" ca="1" si="378"/>
        <v>-752.91041666666672</v>
      </c>
      <c r="AU387" s="31">
        <f t="shared" ca="1" si="379"/>
        <v>580.30277777777769</v>
      </c>
      <c r="AV387" s="31">
        <f t="shared" ca="1" si="380"/>
        <v>-4570.3041666666659</v>
      </c>
      <c r="AW387" s="31">
        <f t="shared" ca="1" si="381"/>
        <v>53.39583333333335</v>
      </c>
      <c r="AX387" s="31">
        <f t="shared" ca="1" si="382"/>
        <v>1401.9361111111111</v>
      </c>
      <c r="AY387" s="31">
        <f t="shared" ca="1" si="383"/>
        <v>-1132.0805555555555</v>
      </c>
      <c r="AZ387" s="31">
        <f t="shared" ca="1" si="384"/>
        <v>-2177.1819444444441</v>
      </c>
      <c r="BA387" s="31">
        <f t="shared" ca="1" si="385"/>
        <v>644.8125</v>
      </c>
      <c r="BB387" s="31">
        <f t="shared" ca="1" si="386"/>
        <v>-1410.101388888889</v>
      </c>
      <c r="BC387" s="31">
        <f t="shared" ca="1" si="387"/>
        <v>-1800.2902777777781</v>
      </c>
      <c r="BD387" s="11"/>
      <c r="BE387" s="4"/>
      <c r="BF387" s="11">
        <f t="shared" si="388"/>
        <v>16</v>
      </c>
      <c r="BG387" s="11">
        <f t="shared" si="421"/>
        <v>17</v>
      </c>
      <c r="BH387" s="32">
        <f>IF($BF387&gt;$Y$7,"",IF(AND($BF387=$Y$7,$BG387=23),"",Entrées!C415-Entrées!C414))</f>
        <v>154</v>
      </c>
      <c r="BI387" s="32">
        <f>IF($BF387&gt;$Y$7,"",IF(AND($BF387=$Y$7,$BG387=23),"",Entrées!D415-Entrées!D414))</f>
        <v>1262.5</v>
      </c>
      <c r="BJ387" s="32">
        <f>IF($BF387&gt;$Y$7,"",IF(AND($BF387=$Y$7,$BG387=23),"",Entrées!E415-Entrées!E414))</f>
        <v>1162.5</v>
      </c>
      <c r="BK387" s="32">
        <f>IF($BF387&gt;$Y$7,"",IF(AND($BF387=$Y$7,$BG387=23),"",Entrées!F415-Entrées!F414))</f>
        <v>-319.5</v>
      </c>
      <c r="BL387" s="32">
        <f>IF($BF387&gt;$Y$7,"",IF(AND($BF387=$Y$7,$BG387=23),"",Entrées!G415-Entrées!G414))</f>
        <v>132</v>
      </c>
      <c r="BM387" s="32">
        <f>IF($BF387&gt;$Y$7,"",IF(AND($BF387=$Y$7,$BG387=23),"",Entrées!H415-Entrées!H414))</f>
        <v>3</v>
      </c>
      <c r="BN387" s="32">
        <f>IF($BF387&gt;$Y$7,"",IF(AND($BF387=$Y$7,$BG387=23),"",Entrées!I415-Entrées!I414))</f>
        <v>404</v>
      </c>
      <c r="BO387" s="32">
        <f>IF($BF387&gt;$Y$7,"",IF(AND($BF387=$Y$7,$BG387=23),"",Entrées!J415-Entrées!J414))</f>
        <v>-355.5</v>
      </c>
      <c r="BP387" s="32">
        <f>IF($BF387&gt;$Y$7,"",IF(AND($BF387=$Y$7,$BG387=23),"",Entrées!K415-Entrées!K414))</f>
        <v>-425.5</v>
      </c>
      <c r="BQ387" s="32">
        <f>IF($BF387&gt;$Y$7,"",IF(AND($BF387=$Y$7,$BG387=23),"",Entrées!L415-Entrées!L414))</f>
        <v>400.5</v>
      </c>
      <c r="BR387" s="32">
        <f>IF($BF387&gt;$Y$7,"",IF(AND($BF387=$Y$7,$BG387=23),"",Entrées!M415-Entrées!M414))</f>
        <v>142</v>
      </c>
      <c r="BS387" s="32">
        <f>IF($BF387&gt;$Y$7,"",IF(AND($BF387=$Y$7,$BG387=23),"",Entrées!N415-Entrées!N414))</f>
        <v>2</v>
      </c>
      <c r="BT387" s="32">
        <f>IF($BF387&gt;$Y$7,"",IF(AND($BF387=$Y$7,$BG387=23),"",Entrées!O415-Entrées!O414))</f>
        <v>170.5</v>
      </c>
      <c r="BU387" s="32">
        <f>IF($BF387&gt;$Y$7,"",IF(AND($BF387=$Y$7,$BG387=23),"",Entrées!P415-Entrées!P414))</f>
        <v>-1.5</v>
      </c>
      <c r="BV387" s="32">
        <f>IF($BF387&gt;$Y$7,"",IF(AND($BF387=$Y$7,$BG387=23),"",Entrées!Q415-Entrées!Q414))</f>
        <v>-152</v>
      </c>
      <c r="BW387" s="32">
        <f>IF($BF387&gt;$Y$7,"",IF(AND($BF387=$Y$7,$BG387=23),"",Entrées!R415-Entrées!R414))</f>
        <v>0</v>
      </c>
      <c r="BX387" s="32">
        <f>IF($BF387&gt;$Y$7,"",IF(AND($BF387=$Y$7,$BG387=23),"",Entrées!S415-Entrées!S414))</f>
        <v>0</v>
      </c>
      <c r="BY387" s="32">
        <f>IF($BF387&gt;$Y$7,"",IF(AND($BF387=$Y$7,$BG387=23),"",Entrées!T415-Entrées!T414))</f>
        <v>197</v>
      </c>
      <c r="BZ387" s="32">
        <f>IF($BF387&gt;$Y$7,"",IF(AND($BF387=$Y$7,$BG387=23),"",Entrées!U415-Entrées!U414))</f>
        <v>0</v>
      </c>
      <c r="CA387" s="32">
        <f>IF($BF387&gt;$Y$7,"",IF(AND($BF387=$Y$7,$BG387=23),"",Entrées!V415-Entrées!V414))</f>
        <v>87</v>
      </c>
      <c r="CB387" s="4"/>
      <c r="CC387" s="4"/>
      <c r="CD387" s="33">
        <f>IF($BF387&lt;=$Y$7,Entrées!J414/CD$2,"")</f>
        <v>0.24447368421052632</v>
      </c>
      <c r="CE387" s="33">
        <f>IF($BF387&lt;=$Y$7,Entrées!K414/CE$2,"")</f>
        <v>0.25380952380952382</v>
      </c>
      <c r="CF387" s="11">
        <f t="shared" si="389"/>
        <v>7600</v>
      </c>
      <c r="CG387" s="11">
        <f t="shared" si="390"/>
        <v>4200</v>
      </c>
      <c r="CH387" s="52">
        <f t="shared" si="391"/>
        <v>0.26950009137426939</v>
      </c>
      <c r="CI387" s="52">
        <f t="shared" si="392"/>
        <v>0.11132787698412699</v>
      </c>
      <c r="CK387" s="11"/>
      <c r="CL387" s="4"/>
      <c r="CM387" s="11"/>
      <c r="CN387" s="11"/>
      <c r="CO387" s="4"/>
    </row>
    <row r="388" spans="1:93">
      <c r="C388" s="11">
        <f t="shared" si="456"/>
        <v>11</v>
      </c>
      <c r="D388" s="27">
        <f t="shared" si="453"/>
        <v>7</v>
      </c>
      <c r="E388" s="28">
        <f ca="1">IF($D388&gt;$D$8,"",INDIRECT(ADDRESS(ROW(Entrées!$C$37)+($D388-1)*24+E$11,COLUMN(Entrées!$C$37)+($C388-1),4,TRUE,"Entrées")))</f>
        <v>-24</v>
      </c>
      <c r="F388" s="28">
        <f ca="1">IF($D388&gt;$D$8,"",INDIRECT(ADDRESS(ROW(Entrées!$C$37)+($D388-1)*24+F$11,COLUMN(Entrées!$C$37)+($C388-1),4,TRUE,"Entrées")))</f>
        <v>-29</v>
      </c>
      <c r="G388" s="28">
        <f ca="1">IF($D388&gt;$D$8,"",INDIRECT(ADDRESS(ROW(Entrées!$C$37)+($D388-1)*24+G$11,COLUMN(Entrées!$C$37)+($C388-1),4,TRUE,"Entrées")))</f>
        <v>-30</v>
      </c>
      <c r="H388" s="28">
        <f ca="1">IF($D388&gt;$D$8,"",INDIRECT(ADDRESS(ROW(Entrées!$C$37)+($D388-1)*24+H$11,COLUMN(Entrées!$C$37)+($C388-1),4,TRUE,"Entrées")))</f>
        <v>-211.5</v>
      </c>
      <c r="I388" s="28">
        <f ca="1">IF($D388&gt;$D$8,"",INDIRECT(ADDRESS(ROW(Entrées!$C$37)+($D388-1)*24+I$11,COLUMN(Entrées!$C$37)+($C388-1),4,TRUE,"Entrées")))</f>
        <v>-1117</v>
      </c>
      <c r="J388" s="28">
        <f ca="1">IF($D388&gt;$D$8,"",INDIRECT(ADDRESS(ROW(Entrées!$C$37)+($D388-1)*24+J$11,COLUMN(Entrées!$C$37)+($C388-1),4,TRUE,"Entrées")))</f>
        <v>-1731.5</v>
      </c>
      <c r="K388" s="28">
        <f ca="1">IF($D388&gt;$D$8,"",INDIRECT(ADDRESS(ROW(Entrées!$C$37)+($D388-1)*24+K$11,COLUMN(Entrées!$C$37)+($C388-1),4,TRUE,"Entrées")))</f>
        <v>-1748.5</v>
      </c>
      <c r="L388" s="28">
        <f ca="1">IF($D388&gt;$D$8,"",INDIRECT(ADDRESS(ROW(Entrées!$C$37)+($D388-1)*24+L$11,COLUMN(Entrées!$C$37)+($C388-1),4,TRUE,"Entrées")))</f>
        <v>-2046.5</v>
      </c>
      <c r="M388" s="28">
        <f ca="1">IF($D388&gt;$D$8,"",INDIRECT(ADDRESS(ROW(Entrées!$C$37)+($D388-1)*24+M$11,COLUMN(Entrées!$C$37)+($C388-1),4,TRUE,"Entrées")))</f>
        <v>-2321.5</v>
      </c>
      <c r="N388" s="28">
        <f ca="1">IF($D388&gt;$D$8,"",INDIRECT(ADDRESS(ROW(Entrées!$C$37)+($D388-1)*24+N$11,COLUMN(Entrées!$C$37)+($C388-1),4,TRUE,"Entrées")))</f>
        <v>-1772</v>
      </c>
      <c r="O388" s="28">
        <f ca="1">IF($D388&gt;$D$8,"",INDIRECT(ADDRESS(ROW(Entrées!$C$37)+($D388-1)*24+O$11,COLUMN(Entrées!$C$37)+($C388-1),4,TRUE,"Entrées")))</f>
        <v>-881.5</v>
      </c>
      <c r="P388" s="28">
        <f ca="1">IF($D388&gt;$D$8,"",INDIRECT(ADDRESS(ROW(Entrées!$C$37)+($D388-1)*24+P$11,COLUMN(Entrées!$C$37)+($C388-1),4,TRUE,"Entrées")))</f>
        <v>-243</v>
      </c>
      <c r="Q388" s="28">
        <f ca="1">IF($D388&gt;$D$8,"",INDIRECT(ADDRESS(ROW(Entrées!$C$37)+($D388-1)*24+Q$11,COLUMN(Entrées!$C$37)+($C388-1),4,TRUE,"Entrées")))</f>
        <v>-30</v>
      </c>
      <c r="R388" s="28">
        <f ca="1">IF($D388&gt;$D$8,"",INDIRECT(ADDRESS(ROW(Entrées!$C$37)+($D388-1)*24+R$11,COLUMN(Entrées!$C$37)+($C388-1),4,TRUE,"Entrées")))</f>
        <v>-527</v>
      </c>
      <c r="S388" s="28">
        <f ca="1">IF($D388&gt;$D$8,"",INDIRECT(ADDRESS(ROW(Entrées!$C$37)+($D388-1)*24+S$11,COLUMN(Entrées!$C$37)+($C388-1),4,TRUE,"Entrées")))</f>
        <v>-1973.5</v>
      </c>
      <c r="T388" s="28">
        <f ca="1">IF($D388&gt;$D$8,"",INDIRECT(ADDRESS(ROW(Entrées!$C$37)+($D388-1)*24+T$11,COLUMN(Entrées!$C$37)+($C388-1),4,TRUE,"Entrées")))</f>
        <v>-2876</v>
      </c>
      <c r="U388" s="28">
        <f ca="1">IF($D388&gt;$D$8,"",INDIRECT(ADDRESS(ROW(Entrées!$C$37)+($D388-1)*24+U$11,COLUMN(Entrées!$C$37)+($C388-1),4,TRUE,"Entrées")))</f>
        <v>-2779.5</v>
      </c>
      <c r="V388" s="28">
        <f ca="1">IF($D388&gt;$D$8,"",INDIRECT(ADDRESS(ROW(Entrées!$C$37)+($D388-1)*24+V$11,COLUMN(Entrées!$C$37)+($C388-1),4,TRUE,"Entrées")))</f>
        <v>-2858.5</v>
      </c>
      <c r="W388" s="28">
        <f ca="1">IF($D388&gt;$D$8,"",INDIRECT(ADDRESS(ROW(Entrées!$C$37)+($D388-1)*24+W$11,COLUMN(Entrées!$C$37)+($C388-1),4,TRUE,"Entrées")))</f>
        <v>-2736.5</v>
      </c>
      <c r="X388" s="28">
        <f ca="1">IF($D388&gt;$D$8,"",INDIRECT(ADDRESS(ROW(Entrées!$C$37)+($D388-1)*24+X$11,COLUMN(Entrées!$C$37)+($C388-1),4,TRUE,"Entrées")))</f>
        <v>-1308.5</v>
      </c>
      <c r="Y388" s="28">
        <f ca="1">IF($D388&gt;$D$8,"",INDIRECT(ADDRESS(ROW(Entrées!$C$37)+($D388-1)*24+Y$11,COLUMN(Entrées!$C$37)+($C388-1),4,TRUE,"Entrées")))</f>
        <v>-517.5</v>
      </c>
      <c r="Z388" s="28">
        <f ca="1">IF($D388&gt;$D$8,"",INDIRECT(ADDRESS(ROW(Entrées!$C$37)+($D388-1)*24+Z$11,COLUMN(Entrées!$C$37)+($C388-1),4,TRUE,"Entrées")))</f>
        <v>-20</v>
      </c>
      <c r="AA388" s="28">
        <f ca="1">IF($D388&gt;$D$8,"",INDIRECT(ADDRESS(ROW(Entrées!$C$37)+($D388-1)*24+AA$11,COLUMN(Entrées!$C$37)+($C388-1),4,TRUE,"Entrées")))</f>
        <v>-20</v>
      </c>
      <c r="AB388" s="28">
        <f ca="1">IF($D388&gt;$D$8,"",INDIRECT(ADDRESS(ROW(Entrées!$C$37)+($D388-1)*24+AB$11,COLUMN(Entrées!$C$37)+($C388-1),4,TRUE,"Entrées")))</f>
        <v>-20</v>
      </c>
      <c r="AC388" s="11"/>
      <c r="AD388" s="40">
        <f t="shared" ca="1" si="452"/>
        <v>-1159.2916666666667</v>
      </c>
      <c r="AE388" s="40">
        <f t="shared" ca="1" si="454"/>
        <v>-20</v>
      </c>
      <c r="AF388" s="40">
        <f t="shared" ca="1" si="455"/>
        <v>-2876</v>
      </c>
      <c r="AG388" s="4"/>
      <c r="AH388" s="11">
        <f>Entrées!A415</f>
        <v>16</v>
      </c>
      <c r="AI388" s="13">
        <f>Entrées!B415</f>
        <v>18</v>
      </c>
      <c r="AJ388" s="31">
        <f t="shared" ca="1" si="393"/>
        <v>55625.834722222207</v>
      </c>
      <c r="AK388" s="31">
        <f t="shared" ca="1" si="369"/>
        <v>55155.277777777781</v>
      </c>
      <c r="AL388" s="31">
        <f t="shared" ca="1" si="370"/>
        <v>55132.569444444431</v>
      </c>
      <c r="AM388" s="31">
        <f t="shared" ca="1" si="371"/>
        <v>439.35972222222233</v>
      </c>
      <c r="AN388" s="31">
        <f t="shared" ca="1" si="372"/>
        <v>2143.2847222222222</v>
      </c>
      <c r="AO388" s="31">
        <f t="shared" ca="1" si="373"/>
        <v>1711.4715277777773</v>
      </c>
      <c r="AP388" s="31">
        <f t="shared" ca="1" si="374"/>
        <v>43686.806944444448</v>
      </c>
      <c r="AQ388" s="31">
        <f t="shared" ca="1" si="375"/>
        <v>2048.2006944444447</v>
      </c>
      <c r="AR388" s="31">
        <f t="shared" ca="1" si="376"/>
        <v>467.57708333333329</v>
      </c>
      <c r="AS388" s="31">
        <f t="shared" ca="1" si="377"/>
        <v>9872.0041666666693</v>
      </c>
      <c r="AT388" s="31">
        <f t="shared" ca="1" si="378"/>
        <v>-752.91041666666672</v>
      </c>
      <c r="AU388" s="31">
        <f t="shared" ca="1" si="379"/>
        <v>580.30277777777769</v>
      </c>
      <c r="AV388" s="31">
        <f t="shared" ca="1" si="380"/>
        <v>-4570.3041666666659</v>
      </c>
      <c r="AW388" s="31">
        <f t="shared" ca="1" si="381"/>
        <v>53.39583333333335</v>
      </c>
      <c r="AX388" s="31">
        <f t="shared" ca="1" si="382"/>
        <v>1401.9361111111111</v>
      </c>
      <c r="AY388" s="31">
        <f t="shared" ca="1" si="383"/>
        <v>-1132.0805555555555</v>
      </c>
      <c r="AZ388" s="31">
        <f t="shared" ca="1" si="384"/>
        <v>-2177.1819444444441</v>
      </c>
      <c r="BA388" s="31">
        <f t="shared" ca="1" si="385"/>
        <v>644.8125</v>
      </c>
      <c r="BB388" s="31">
        <f t="shared" ca="1" si="386"/>
        <v>-1410.101388888889</v>
      </c>
      <c r="BC388" s="31">
        <f t="shared" ca="1" si="387"/>
        <v>-1800.2902777777781</v>
      </c>
      <c r="BD388" s="11"/>
      <c r="BE388" s="4"/>
      <c r="BF388" s="11">
        <f t="shared" si="388"/>
        <v>16</v>
      </c>
      <c r="BG388" s="11">
        <f t="shared" si="421"/>
        <v>18</v>
      </c>
      <c r="BH388" s="32">
        <f>IF($BF388&gt;$Y$7,"",IF(AND($BF388=$Y$7,$BG388=23),"",Entrées!C416-Entrées!C415))</f>
        <v>1820.5</v>
      </c>
      <c r="BI388" s="32">
        <f>IF($BF388&gt;$Y$7,"",IF(AND($BF388=$Y$7,$BG388=23),"",Entrées!D416-Entrées!D415))</f>
        <v>1937.5</v>
      </c>
      <c r="BJ388" s="32">
        <f>IF($BF388&gt;$Y$7,"",IF(AND($BF388=$Y$7,$BG388=23),"",Entrées!E416-Entrées!E415))</f>
        <v>1837.5</v>
      </c>
      <c r="BK388" s="32">
        <f>IF($BF388&gt;$Y$7,"",IF(AND($BF388=$Y$7,$BG388=23),"",Entrées!F416-Entrées!F415))</f>
        <v>-3.5</v>
      </c>
      <c r="BL388" s="32">
        <f>IF($BF388&gt;$Y$7,"",IF(AND($BF388=$Y$7,$BG388=23),"",Entrées!G416-Entrées!G415))</f>
        <v>666.5</v>
      </c>
      <c r="BM388" s="32">
        <f>IF($BF388&gt;$Y$7,"",IF(AND($BF388=$Y$7,$BG388=23),"",Entrées!H416-Entrées!H415))</f>
        <v>-133.5</v>
      </c>
      <c r="BN388" s="32">
        <f>IF($BF388&gt;$Y$7,"",IF(AND($BF388=$Y$7,$BG388=23),"",Entrées!I416-Entrées!I415))</f>
        <v>323.5</v>
      </c>
      <c r="BO388" s="32">
        <f>IF($BF388&gt;$Y$7,"",IF(AND($BF388=$Y$7,$BG388=23),"",Entrées!J416-Entrées!J415))</f>
        <v>-173.5</v>
      </c>
      <c r="BP388" s="32">
        <f>IF($BF388&gt;$Y$7,"",IF(AND($BF388=$Y$7,$BG388=23),"",Entrées!K416-Entrées!K415))</f>
        <v>-365</v>
      </c>
      <c r="BQ388" s="32">
        <f>IF($BF388&gt;$Y$7,"",IF(AND($BF388=$Y$7,$BG388=23),"",Entrées!L416-Entrées!L415))</f>
        <v>1291.5</v>
      </c>
      <c r="BR388" s="32">
        <f>IF($BF388&gt;$Y$7,"",IF(AND($BF388=$Y$7,$BG388=23),"",Entrées!M416-Entrées!M415))</f>
        <v>208</v>
      </c>
      <c r="BS388" s="32">
        <f>IF($BF388&gt;$Y$7,"",IF(AND($BF388=$Y$7,$BG388=23),"",Entrées!N416-Entrées!N415))</f>
        <v>-10.5</v>
      </c>
      <c r="BT388" s="32">
        <f>IF($BF388&gt;$Y$7,"",IF(AND($BF388=$Y$7,$BG388=23),"",Entrées!O416-Entrées!O415))</f>
        <v>15.5</v>
      </c>
      <c r="BU388" s="32">
        <f>IF($BF388&gt;$Y$7,"",IF(AND($BF388=$Y$7,$BG388=23),"",Entrées!P416-Entrées!P415))</f>
        <v>8</v>
      </c>
      <c r="BV388" s="32">
        <f>IF($BF388&gt;$Y$7,"",IF(AND($BF388=$Y$7,$BG388=23),"",Entrées!Q416-Entrées!Q415))</f>
        <v>-138</v>
      </c>
      <c r="BW388" s="32">
        <f>IF($BF388&gt;$Y$7,"",IF(AND($BF388=$Y$7,$BG388=23),"",Entrées!R416-Entrées!R415))</f>
        <v>50</v>
      </c>
      <c r="BX388" s="32">
        <f>IF($BF388&gt;$Y$7,"",IF(AND($BF388=$Y$7,$BG388=23),"",Entrées!S416-Entrées!S415))</f>
        <v>236</v>
      </c>
      <c r="BY388" s="32">
        <f>IF($BF388&gt;$Y$7,"",IF(AND($BF388=$Y$7,$BG388=23),"",Entrées!T416-Entrées!T415))</f>
        <v>0</v>
      </c>
      <c r="BZ388" s="32">
        <f>IF($BF388&gt;$Y$7,"",IF(AND($BF388=$Y$7,$BG388=23),"",Entrées!U416-Entrées!U415))</f>
        <v>0</v>
      </c>
      <c r="CA388" s="32">
        <f>IF($BF388&gt;$Y$7,"",IF(AND($BF388=$Y$7,$BG388=23),"",Entrées!V416-Entrées!V415))</f>
        <v>-34</v>
      </c>
      <c r="CB388" s="4"/>
      <c r="CC388" s="4"/>
      <c r="CD388" s="33">
        <f>IF($BF388&lt;=$Y$7,Entrées!J415/CD$2,"")</f>
        <v>0.19769736842105262</v>
      </c>
      <c r="CE388" s="33">
        <f>IF($BF388&lt;=$Y$7,Entrées!K415/CE$2,"")</f>
        <v>0.1525</v>
      </c>
      <c r="CF388" s="11">
        <f t="shared" si="389"/>
        <v>7600</v>
      </c>
      <c r="CG388" s="11">
        <f t="shared" si="390"/>
        <v>4200</v>
      </c>
      <c r="CH388" s="52">
        <f t="shared" si="391"/>
        <v>0.26950009137426939</v>
      </c>
      <c r="CI388" s="52">
        <f t="shared" si="392"/>
        <v>0.11132787698412699</v>
      </c>
      <c r="CK388" s="11"/>
      <c r="CL388" s="4"/>
      <c r="CM388" s="11"/>
      <c r="CN388" s="11"/>
      <c r="CO388" s="4"/>
    </row>
    <row r="389" spans="1:93">
      <c r="C389" s="11">
        <f t="shared" si="456"/>
        <v>11</v>
      </c>
      <c r="D389" s="27">
        <f t="shared" si="453"/>
        <v>8</v>
      </c>
      <c r="E389" s="28">
        <f ca="1">IF($D389&gt;$D$8,"",INDIRECT(ADDRESS(ROW(Entrées!$C$37)+($D389-1)*24+E$11,COLUMN(Entrées!$C$37)+($C389-1),4,TRUE,"Entrées")))</f>
        <v>-291</v>
      </c>
      <c r="F389" s="28">
        <f ca="1">IF($D389&gt;$D$8,"",INDIRECT(ADDRESS(ROW(Entrées!$C$37)+($D389-1)*24+F$11,COLUMN(Entrées!$C$37)+($C389-1),4,TRUE,"Entrées")))</f>
        <v>-1716.5</v>
      </c>
      <c r="G389" s="28">
        <f ca="1">IF($D389&gt;$D$8,"",INDIRECT(ADDRESS(ROW(Entrées!$C$37)+($D389-1)*24+G$11,COLUMN(Entrées!$C$37)+($C389-1),4,TRUE,"Entrées")))</f>
        <v>-1995.5</v>
      </c>
      <c r="H389" s="28">
        <f ca="1">IF($D389&gt;$D$8,"",INDIRECT(ADDRESS(ROW(Entrées!$C$37)+($D389-1)*24+H$11,COLUMN(Entrées!$C$37)+($C389-1),4,TRUE,"Entrées")))</f>
        <v>-2392.5</v>
      </c>
      <c r="I389" s="28">
        <f ca="1">IF($D389&gt;$D$8,"",INDIRECT(ADDRESS(ROW(Entrées!$C$37)+($D389-1)*24+I$11,COLUMN(Entrées!$C$37)+($C389-1),4,TRUE,"Entrées")))</f>
        <v>-2946</v>
      </c>
      <c r="J389" s="28">
        <f ca="1">IF($D389&gt;$D$8,"",INDIRECT(ADDRESS(ROW(Entrées!$C$37)+($D389-1)*24+J$11,COLUMN(Entrées!$C$37)+($C389-1),4,TRUE,"Entrées")))</f>
        <v>-2555</v>
      </c>
      <c r="K389" s="28">
        <f ca="1">IF($D389&gt;$D$8,"",INDIRECT(ADDRESS(ROW(Entrées!$C$37)+($D389-1)*24+K$11,COLUMN(Entrées!$C$37)+($C389-1),4,TRUE,"Entrées")))</f>
        <v>-1617</v>
      </c>
      <c r="L389" s="28">
        <f ca="1">IF($D389&gt;$D$8,"",INDIRECT(ADDRESS(ROW(Entrées!$C$37)+($D389-1)*24+L$11,COLUMN(Entrées!$C$37)+($C389-1),4,TRUE,"Entrées")))</f>
        <v>-171</v>
      </c>
      <c r="M389" s="28">
        <f ca="1">IF($D389&gt;$D$8,"",INDIRECT(ADDRESS(ROW(Entrées!$C$37)+($D389-1)*24+M$11,COLUMN(Entrées!$C$37)+($C389-1),4,TRUE,"Entrées")))</f>
        <v>-41.5</v>
      </c>
      <c r="N389" s="28">
        <f ca="1">IF($D389&gt;$D$8,"",INDIRECT(ADDRESS(ROW(Entrées!$C$37)+($D389-1)*24+N$11,COLUMN(Entrées!$C$37)+($C389-1),4,TRUE,"Entrées")))</f>
        <v>-40.5</v>
      </c>
      <c r="O389" s="28">
        <f ca="1">IF($D389&gt;$D$8,"",INDIRECT(ADDRESS(ROW(Entrées!$C$37)+($D389-1)*24+O$11,COLUMN(Entrées!$C$37)+($C389-1),4,TRUE,"Entrées")))</f>
        <v>-18</v>
      </c>
      <c r="P389" s="28">
        <f ca="1">IF($D389&gt;$D$8,"",INDIRECT(ADDRESS(ROW(Entrées!$C$37)+($D389-1)*24+P$11,COLUMN(Entrées!$C$37)+($C389-1),4,TRUE,"Entrées")))</f>
        <v>-18</v>
      </c>
      <c r="Q389" s="28">
        <f ca="1">IF($D389&gt;$D$8,"",INDIRECT(ADDRESS(ROW(Entrées!$C$37)+($D389-1)*24+Q$11,COLUMN(Entrées!$C$37)+($C389-1),4,TRUE,"Entrées")))</f>
        <v>-19</v>
      </c>
      <c r="R389" s="28">
        <f ca="1">IF($D389&gt;$D$8,"",INDIRECT(ADDRESS(ROW(Entrées!$C$37)+($D389-1)*24+R$11,COLUMN(Entrées!$C$37)+($C389-1),4,TRUE,"Entrées")))</f>
        <v>-19</v>
      </c>
      <c r="S389" s="28">
        <f ca="1">IF($D389&gt;$D$8,"",INDIRECT(ADDRESS(ROW(Entrées!$C$37)+($D389-1)*24+S$11,COLUMN(Entrées!$C$37)+($C389-1),4,TRUE,"Entrées")))</f>
        <v>-18.5</v>
      </c>
      <c r="T389" s="28">
        <f ca="1">IF($D389&gt;$D$8,"",INDIRECT(ADDRESS(ROW(Entrées!$C$37)+($D389-1)*24+T$11,COLUMN(Entrées!$C$37)+($C389-1),4,TRUE,"Entrées")))</f>
        <v>-19</v>
      </c>
      <c r="U389" s="28">
        <f ca="1">IF($D389&gt;$D$8,"",INDIRECT(ADDRESS(ROW(Entrées!$C$37)+($D389-1)*24+U$11,COLUMN(Entrées!$C$37)+($C389-1),4,TRUE,"Entrées")))</f>
        <v>-18.5</v>
      </c>
      <c r="V389" s="28">
        <f ca="1">IF($D389&gt;$D$8,"",INDIRECT(ADDRESS(ROW(Entrées!$C$37)+($D389-1)*24+V$11,COLUMN(Entrées!$C$37)+($C389-1),4,TRUE,"Entrées")))</f>
        <v>-20</v>
      </c>
      <c r="W389" s="28">
        <f ca="1">IF($D389&gt;$D$8,"",INDIRECT(ADDRESS(ROW(Entrées!$C$37)+($D389-1)*24+W$11,COLUMN(Entrées!$C$37)+($C389-1),4,TRUE,"Entrées")))</f>
        <v>-20</v>
      </c>
      <c r="X389" s="28">
        <f ca="1">IF($D389&gt;$D$8,"",INDIRECT(ADDRESS(ROW(Entrées!$C$37)+($D389-1)*24+X$11,COLUMN(Entrées!$C$37)+($C389-1),4,TRUE,"Entrées")))</f>
        <v>-19</v>
      </c>
      <c r="Y389" s="28">
        <f ca="1">IF($D389&gt;$D$8,"",INDIRECT(ADDRESS(ROW(Entrées!$C$37)+($D389-1)*24+Y$11,COLUMN(Entrées!$C$37)+($C389-1),4,TRUE,"Entrées")))</f>
        <v>-31.5</v>
      </c>
      <c r="Z389" s="28">
        <f ca="1">IF($D389&gt;$D$8,"",INDIRECT(ADDRESS(ROW(Entrées!$C$37)+($D389-1)*24+Z$11,COLUMN(Entrées!$C$37)+($C389-1),4,TRUE,"Entrées")))</f>
        <v>-42.5</v>
      </c>
      <c r="AA389" s="28">
        <f ca="1">IF($D389&gt;$D$8,"",INDIRECT(ADDRESS(ROW(Entrées!$C$37)+($D389-1)*24+AA$11,COLUMN(Entrées!$C$37)+($C389-1),4,TRUE,"Entrées")))</f>
        <v>-122.5</v>
      </c>
      <c r="AB389" s="28">
        <f ca="1">IF($D389&gt;$D$8,"",INDIRECT(ADDRESS(ROW(Entrées!$C$37)+($D389-1)*24+AB$11,COLUMN(Entrées!$C$37)+($C389-1),4,TRUE,"Entrées")))</f>
        <v>-228.5</v>
      </c>
      <c r="AC389" s="11"/>
      <c r="AD389" s="40">
        <f t="shared" ca="1" si="452"/>
        <v>-599.1875</v>
      </c>
      <c r="AE389" s="40">
        <f t="shared" ca="1" si="454"/>
        <v>-18</v>
      </c>
      <c r="AF389" s="40">
        <f t="shared" ca="1" si="455"/>
        <v>-2946</v>
      </c>
      <c r="AG389" s="4"/>
      <c r="AH389" s="11">
        <f>Entrées!A416</f>
        <v>16</v>
      </c>
      <c r="AI389" s="13">
        <f>Entrées!B416</f>
        <v>19</v>
      </c>
      <c r="AJ389" s="31">
        <f t="shared" ca="1" si="393"/>
        <v>55625.834722222207</v>
      </c>
      <c r="AK389" s="31">
        <f t="shared" ca="1" si="369"/>
        <v>55155.277777777781</v>
      </c>
      <c r="AL389" s="31">
        <f t="shared" ca="1" si="370"/>
        <v>55132.569444444431</v>
      </c>
      <c r="AM389" s="31">
        <f t="shared" ca="1" si="371"/>
        <v>439.35972222222233</v>
      </c>
      <c r="AN389" s="31">
        <f t="shared" ca="1" si="372"/>
        <v>2143.2847222222222</v>
      </c>
      <c r="AO389" s="31">
        <f t="shared" ca="1" si="373"/>
        <v>1711.4715277777773</v>
      </c>
      <c r="AP389" s="31">
        <f t="shared" ca="1" si="374"/>
        <v>43686.806944444448</v>
      </c>
      <c r="AQ389" s="31">
        <f t="shared" ca="1" si="375"/>
        <v>2048.2006944444447</v>
      </c>
      <c r="AR389" s="31">
        <f t="shared" ca="1" si="376"/>
        <v>467.57708333333329</v>
      </c>
      <c r="AS389" s="31">
        <f t="shared" ca="1" si="377"/>
        <v>9872.0041666666693</v>
      </c>
      <c r="AT389" s="31">
        <f t="shared" ca="1" si="378"/>
        <v>-752.91041666666672</v>
      </c>
      <c r="AU389" s="31">
        <f t="shared" ca="1" si="379"/>
        <v>580.30277777777769</v>
      </c>
      <c r="AV389" s="31">
        <f t="shared" ca="1" si="380"/>
        <v>-4570.3041666666659</v>
      </c>
      <c r="AW389" s="31">
        <f t="shared" ca="1" si="381"/>
        <v>53.39583333333335</v>
      </c>
      <c r="AX389" s="31">
        <f t="shared" ca="1" si="382"/>
        <v>1401.9361111111111</v>
      </c>
      <c r="AY389" s="31">
        <f t="shared" ca="1" si="383"/>
        <v>-1132.0805555555555</v>
      </c>
      <c r="AZ389" s="31">
        <f t="shared" ca="1" si="384"/>
        <v>-2177.1819444444441</v>
      </c>
      <c r="BA389" s="31">
        <f t="shared" ca="1" si="385"/>
        <v>644.8125</v>
      </c>
      <c r="BB389" s="31">
        <f t="shared" ca="1" si="386"/>
        <v>-1410.101388888889</v>
      </c>
      <c r="BC389" s="31">
        <f t="shared" ca="1" si="387"/>
        <v>-1800.2902777777781</v>
      </c>
      <c r="BD389" s="11"/>
      <c r="BE389" s="4"/>
      <c r="BF389" s="11">
        <f t="shared" si="388"/>
        <v>16</v>
      </c>
      <c r="BG389" s="11">
        <f t="shared" si="421"/>
        <v>19</v>
      </c>
      <c r="BH389" s="32">
        <f>IF($BF389&gt;$Y$7,"",IF(AND($BF389=$Y$7,$BG389=23),"",Entrées!C417-Entrées!C416))</f>
        <v>-1075.5</v>
      </c>
      <c r="BI389" s="32">
        <f>IF($BF389&gt;$Y$7,"",IF(AND($BF389=$Y$7,$BG389=23),"",Entrées!D417-Entrées!D416))</f>
        <v>-325</v>
      </c>
      <c r="BJ389" s="32">
        <f>IF($BF389&gt;$Y$7,"",IF(AND($BF389=$Y$7,$BG389=23),"",Entrées!E417-Entrées!E416))</f>
        <v>-425</v>
      </c>
      <c r="BK389" s="32">
        <f>IF($BF389&gt;$Y$7,"",IF(AND($BF389=$Y$7,$BG389=23),"",Entrées!F417-Entrées!F416))</f>
        <v>-0.5</v>
      </c>
      <c r="BL389" s="32">
        <f>IF($BF389&gt;$Y$7,"",IF(AND($BF389=$Y$7,$BG389=23),"",Entrées!G417-Entrées!G416))</f>
        <v>32.5</v>
      </c>
      <c r="BM389" s="32">
        <f>IF($BF389&gt;$Y$7,"",IF(AND($BF389=$Y$7,$BG389=23),"",Entrées!H417-Entrées!H416))</f>
        <v>-153</v>
      </c>
      <c r="BN389" s="32">
        <f>IF($BF389&gt;$Y$7,"",IF(AND($BF389=$Y$7,$BG389=23),"",Entrées!I417-Entrées!I416))</f>
        <v>68.5</v>
      </c>
      <c r="BO389" s="32">
        <f>IF($BF389&gt;$Y$7,"",IF(AND($BF389=$Y$7,$BG389=23),"",Entrées!J417-Entrées!J416))</f>
        <v>-175.5</v>
      </c>
      <c r="BP389" s="32">
        <f>IF($BF389&gt;$Y$7,"",IF(AND($BF389=$Y$7,$BG389=23),"",Entrées!K417-Entrées!K416))</f>
        <v>-230</v>
      </c>
      <c r="BQ389" s="32">
        <f>IF($BF389&gt;$Y$7,"",IF(AND($BF389=$Y$7,$BG389=23),"",Entrées!L417-Entrées!L416))</f>
        <v>-33.5</v>
      </c>
      <c r="BR389" s="32">
        <f>IF($BF389&gt;$Y$7,"",IF(AND($BF389=$Y$7,$BG389=23),"",Entrées!M417-Entrées!M416))</f>
        <v>-0.5</v>
      </c>
      <c r="BS389" s="32">
        <f>IF($BF389&gt;$Y$7,"",IF(AND($BF389=$Y$7,$BG389=23),"",Entrées!N417-Entrées!N416))</f>
        <v>1</v>
      </c>
      <c r="BT389" s="32">
        <f>IF($BF389&gt;$Y$7,"",IF(AND($BF389=$Y$7,$BG389=23),"",Entrées!O417-Entrées!O416))</f>
        <v>-585</v>
      </c>
      <c r="BU389" s="32">
        <f>IF($BF389&gt;$Y$7,"",IF(AND($BF389=$Y$7,$BG389=23),"",Entrées!P417-Entrées!P416))</f>
        <v>0</v>
      </c>
      <c r="BV389" s="32">
        <f>IF($BF389&gt;$Y$7,"",IF(AND($BF389=$Y$7,$BG389=23),"",Entrées!Q417-Entrées!Q416))</f>
        <v>-959</v>
      </c>
      <c r="BW389" s="32">
        <f>IF($BF389&gt;$Y$7,"",IF(AND($BF389=$Y$7,$BG389=23),"",Entrées!R417-Entrées!R416))</f>
        <v>8</v>
      </c>
      <c r="BX389" s="32">
        <f>IF($BF389&gt;$Y$7,"",IF(AND($BF389=$Y$7,$BG389=23),"",Entrées!S417-Entrées!S416))</f>
        <v>-128</v>
      </c>
      <c r="BY389" s="32">
        <f>IF($BF389&gt;$Y$7,"",IF(AND($BF389=$Y$7,$BG389=23),"",Entrées!T417-Entrées!T416))</f>
        <v>-288</v>
      </c>
      <c r="BZ389" s="32">
        <f>IF($BF389&gt;$Y$7,"",IF(AND($BF389=$Y$7,$BG389=23),"",Entrées!U417-Entrées!U416))</f>
        <v>0</v>
      </c>
      <c r="CA389" s="32">
        <f>IF($BF389&gt;$Y$7,"",IF(AND($BF389=$Y$7,$BG389=23),"",Entrées!V417-Entrées!V416))</f>
        <v>332</v>
      </c>
      <c r="CB389" s="4"/>
      <c r="CC389" s="4"/>
      <c r="CD389" s="33">
        <f>IF($BF389&lt;=$Y$7,Entrées!J416/CD$2,"")</f>
        <v>0.17486842105263159</v>
      </c>
      <c r="CE389" s="33">
        <f>IF($BF389&lt;=$Y$7,Entrées!K416/CE$2,"")</f>
        <v>6.5595238095238095E-2</v>
      </c>
      <c r="CF389" s="11">
        <f t="shared" si="389"/>
        <v>7600</v>
      </c>
      <c r="CG389" s="11">
        <f t="shared" si="390"/>
        <v>4200</v>
      </c>
      <c r="CH389" s="52">
        <f t="shared" si="391"/>
        <v>0.26950009137426939</v>
      </c>
      <c r="CI389" s="52">
        <f t="shared" si="392"/>
        <v>0.11132787698412699</v>
      </c>
      <c r="CK389" s="11"/>
      <c r="CL389" s="4"/>
      <c r="CM389" s="11"/>
      <c r="CN389" s="11"/>
      <c r="CO389" s="4"/>
    </row>
    <row r="390" spans="1:93">
      <c r="C390" s="11">
        <f t="shared" si="456"/>
        <v>11</v>
      </c>
      <c r="D390" s="27">
        <f t="shared" si="453"/>
        <v>9</v>
      </c>
      <c r="E390" s="28">
        <f ca="1">IF($D390&gt;$D$8,"",INDIRECT(ADDRESS(ROW(Entrées!$C$37)+($D390-1)*24+E$11,COLUMN(Entrées!$C$37)+($C390-1),4,TRUE,"Entrées")))</f>
        <v>-34.5</v>
      </c>
      <c r="F390" s="28">
        <f ca="1">IF($D390&gt;$D$8,"",INDIRECT(ADDRESS(ROW(Entrées!$C$37)+($D390-1)*24+F$11,COLUMN(Entrées!$C$37)+($C390-1),4,TRUE,"Entrées")))</f>
        <v>-391.5</v>
      </c>
      <c r="G390" s="28">
        <f ca="1">IF($D390&gt;$D$8,"",INDIRECT(ADDRESS(ROW(Entrées!$C$37)+($D390-1)*24+G$11,COLUMN(Entrées!$C$37)+($C390-1),4,TRUE,"Entrées")))</f>
        <v>-694.5</v>
      </c>
      <c r="H390" s="28">
        <f ca="1">IF($D390&gt;$D$8,"",INDIRECT(ADDRESS(ROW(Entrées!$C$37)+($D390-1)*24+H$11,COLUMN(Entrées!$C$37)+($C390-1),4,TRUE,"Entrées")))</f>
        <v>-1673.5</v>
      </c>
      <c r="I390" s="28">
        <f ca="1">IF($D390&gt;$D$8,"",INDIRECT(ADDRESS(ROW(Entrées!$C$37)+($D390-1)*24+I$11,COLUMN(Entrées!$C$37)+($C390-1),4,TRUE,"Entrées")))</f>
        <v>-2362.5</v>
      </c>
      <c r="J390" s="28">
        <f ca="1">IF($D390&gt;$D$8,"",INDIRECT(ADDRESS(ROW(Entrées!$C$37)+($D390-1)*24+J$11,COLUMN(Entrées!$C$37)+($C390-1),4,TRUE,"Entrées")))</f>
        <v>-2305</v>
      </c>
      <c r="K390" s="28">
        <f ca="1">IF($D390&gt;$D$8,"",INDIRECT(ADDRESS(ROW(Entrées!$C$37)+($D390-1)*24+K$11,COLUMN(Entrées!$C$37)+($C390-1),4,TRUE,"Entrées")))</f>
        <v>-676</v>
      </c>
      <c r="L390" s="28">
        <f ca="1">IF($D390&gt;$D$8,"",INDIRECT(ADDRESS(ROW(Entrées!$C$37)+($D390-1)*24+L$11,COLUMN(Entrées!$C$37)+($C390-1),4,TRUE,"Entrées")))</f>
        <v>-19.5</v>
      </c>
      <c r="M390" s="28">
        <f ca="1">IF($D390&gt;$D$8,"",INDIRECT(ADDRESS(ROW(Entrées!$C$37)+($D390-1)*24+M$11,COLUMN(Entrées!$C$37)+($C390-1),4,TRUE,"Entrées")))</f>
        <v>-18</v>
      </c>
      <c r="N390" s="28">
        <f ca="1">IF($D390&gt;$D$8,"",INDIRECT(ADDRESS(ROW(Entrées!$C$37)+($D390-1)*24+N$11,COLUMN(Entrées!$C$37)+($C390-1),4,TRUE,"Entrées")))</f>
        <v>-18</v>
      </c>
      <c r="O390" s="28">
        <f ca="1">IF($D390&gt;$D$8,"",INDIRECT(ADDRESS(ROW(Entrées!$C$37)+($D390-1)*24+O$11,COLUMN(Entrées!$C$37)+($C390-1),4,TRUE,"Entrées")))</f>
        <v>-10.5</v>
      </c>
      <c r="P390" s="28">
        <f ca="1">IF($D390&gt;$D$8,"",INDIRECT(ADDRESS(ROW(Entrées!$C$37)+($D390-1)*24+P$11,COLUMN(Entrées!$C$37)+($C390-1),4,TRUE,"Entrées")))</f>
        <v>-2</v>
      </c>
      <c r="Q390" s="28">
        <f ca="1">IF($D390&gt;$D$8,"",INDIRECT(ADDRESS(ROW(Entrées!$C$37)+($D390-1)*24+Q$11,COLUMN(Entrées!$C$37)+($C390-1),4,TRUE,"Entrées")))</f>
        <v>-2</v>
      </c>
      <c r="R390" s="28">
        <f ca="1">IF($D390&gt;$D$8,"",INDIRECT(ADDRESS(ROW(Entrées!$C$37)+($D390-1)*24+R$11,COLUMN(Entrées!$C$37)+($C390-1),4,TRUE,"Entrées")))</f>
        <v>-8.5</v>
      </c>
      <c r="S390" s="28">
        <f ca="1">IF($D390&gt;$D$8,"",INDIRECT(ADDRESS(ROW(Entrées!$C$37)+($D390-1)*24+S$11,COLUMN(Entrées!$C$37)+($C390-1),4,TRUE,"Entrées")))</f>
        <v>-19</v>
      </c>
      <c r="T390" s="28">
        <f ca="1">IF($D390&gt;$D$8,"",INDIRECT(ADDRESS(ROW(Entrées!$C$37)+($D390-1)*24+T$11,COLUMN(Entrées!$C$37)+($C390-1),4,TRUE,"Entrées")))</f>
        <v>-18</v>
      </c>
      <c r="U390" s="28">
        <f ca="1">IF($D390&gt;$D$8,"",INDIRECT(ADDRESS(ROW(Entrées!$C$37)+($D390-1)*24+U$11,COLUMN(Entrées!$C$37)+($C390-1),4,TRUE,"Entrées")))</f>
        <v>-315.5</v>
      </c>
      <c r="V390" s="28">
        <f ca="1">IF($D390&gt;$D$8,"",INDIRECT(ADDRESS(ROW(Entrées!$C$37)+($D390-1)*24+V$11,COLUMN(Entrées!$C$37)+($C390-1),4,TRUE,"Entrées")))</f>
        <v>-540.5</v>
      </c>
      <c r="W390" s="28">
        <f ca="1">IF($D390&gt;$D$8,"",INDIRECT(ADDRESS(ROW(Entrées!$C$37)+($D390-1)*24+W$11,COLUMN(Entrées!$C$37)+($C390-1),4,TRUE,"Entrées")))</f>
        <v>-450</v>
      </c>
      <c r="X390" s="28">
        <f ca="1">IF($D390&gt;$D$8,"",INDIRECT(ADDRESS(ROW(Entrées!$C$37)+($D390-1)*24+X$11,COLUMN(Entrées!$C$37)+($C390-1),4,TRUE,"Entrées")))</f>
        <v>-2.5</v>
      </c>
      <c r="Y390" s="28">
        <f ca="1">IF($D390&gt;$D$8,"",INDIRECT(ADDRESS(ROW(Entrées!$C$37)+($D390-1)*24+Y$11,COLUMN(Entrées!$C$37)+($C390-1),4,TRUE,"Entrées")))</f>
        <v>-2.5</v>
      </c>
      <c r="Z390" s="28">
        <f ca="1">IF($D390&gt;$D$8,"",INDIRECT(ADDRESS(ROW(Entrées!$C$37)+($D390-1)*24+Z$11,COLUMN(Entrées!$C$37)+($C390-1),4,TRUE,"Entrées")))</f>
        <v>-16.5</v>
      </c>
      <c r="AA390" s="28">
        <f ca="1">IF($D390&gt;$D$8,"",INDIRECT(ADDRESS(ROW(Entrées!$C$37)+($D390-1)*24+AA$11,COLUMN(Entrées!$C$37)+($C390-1),4,TRUE,"Entrées")))</f>
        <v>-18</v>
      </c>
      <c r="AB390" s="28">
        <f ca="1">IF($D390&gt;$D$8,"",INDIRECT(ADDRESS(ROW(Entrées!$C$37)+($D390-1)*24+AB$11,COLUMN(Entrées!$C$37)+($C390-1),4,TRUE,"Entrées")))</f>
        <v>-18.5</v>
      </c>
      <c r="AC390" s="11"/>
      <c r="AD390" s="40">
        <f t="shared" ca="1" si="452"/>
        <v>-400.70833333333331</v>
      </c>
      <c r="AE390" s="40">
        <f t="shared" ca="1" si="454"/>
        <v>-2</v>
      </c>
      <c r="AF390" s="40">
        <f t="shared" ca="1" si="455"/>
        <v>-2362.5</v>
      </c>
      <c r="AG390" s="4"/>
      <c r="AH390" s="11">
        <f>Entrées!A417</f>
        <v>16</v>
      </c>
      <c r="AI390" s="13">
        <f>Entrées!B417</f>
        <v>20</v>
      </c>
      <c r="AJ390" s="31">
        <f t="shared" ca="1" si="393"/>
        <v>55625.834722222207</v>
      </c>
      <c r="AK390" s="31">
        <f t="shared" ca="1" si="369"/>
        <v>55155.277777777781</v>
      </c>
      <c r="AL390" s="31">
        <f t="shared" ca="1" si="370"/>
        <v>55132.569444444431</v>
      </c>
      <c r="AM390" s="31">
        <f t="shared" ca="1" si="371"/>
        <v>439.35972222222233</v>
      </c>
      <c r="AN390" s="31">
        <f t="shared" ca="1" si="372"/>
        <v>2143.2847222222222</v>
      </c>
      <c r="AO390" s="31">
        <f t="shared" ca="1" si="373"/>
        <v>1711.4715277777773</v>
      </c>
      <c r="AP390" s="31">
        <f t="shared" ca="1" si="374"/>
        <v>43686.806944444448</v>
      </c>
      <c r="AQ390" s="31">
        <f t="shared" ca="1" si="375"/>
        <v>2048.2006944444447</v>
      </c>
      <c r="AR390" s="31">
        <f t="shared" ca="1" si="376"/>
        <v>467.57708333333329</v>
      </c>
      <c r="AS390" s="31">
        <f t="shared" ca="1" si="377"/>
        <v>9872.0041666666693</v>
      </c>
      <c r="AT390" s="31">
        <f t="shared" ca="1" si="378"/>
        <v>-752.91041666666672</v>
      </c>
      <c r="AU390" s="31">
        <f t="shared" ca="1" si="379"/>
        <v>580.30277777777769</v>
      </c>
      <c r="AV390" s="31">
        <f t="shared" ca="1" si="380"/>
        <v>-4570.3041666666659</v>
      </c>
      <c r="AW390" s="31">
        <f t="shared" ca="1" si="381"/>
        <v>53.39583333333335</v>
      </c>
      <c r="AX390" s="31">
        <f t="shared" ca="1" si="382"/>
        <v>1401.9361111111111</v>
      </c>
      <c r="AY390" s="31">
        <f t="shared" ca="1" si="383"/>
        <v>-1132.0805555555555</v>
      </c>
      <c r="AZ390" s="31">
        <f t="shared" ca="1" si="384"/>
        <v>-2177.1819444444441</v>
      </c>
      <c r="BA390" s="31">
        <f t="shared" ca="1" si="385"/>
        <v>644.8125</v>
      </c>
      <c r="BB390" s="31">
        <f t="shared" ca="1" si="386"/>
        <v>-1410.101388888889</v>
      </c>
      <c r="BC390" s="31">
        <f t="shared" ca="1" si="387"/>
        <v>-1800.2902777777781</v>
      </c>
      <c r="BD390" s="11"/>
      <c r="BE390" s="4"/>
      <c r="BF390" s="11">
        <f t="shared" si="388"/>
        <v>16</v>
      </c>
      <c r="BG390" s="11">
        <f t="shared" si="421"/>
        <v>20</v>
      </c>
      <c r="BH390" s="32">
        <f>IF($BF390&gt;$Y$7,"",IF(AND($BF390=$Y$7,$BG390=23),"",Entrées!C418-Entrées!C417))</f>
        <v>-155.5</v>
      </c>
      <c r="BI390" s="32">
        <f>IF($BF390&gt;$Y$7,"",IF(AND($BF390=$Y$7,$BG390=23),"",Entrées!D418-Entrées!D417))</f>
        <v>-650</v>
      </c>
      <c r="BJ390" s="32">
        <f>IF($BF390&gt;$Y$7,"",IF(AND($BF390=$Y$7,$BG390=23),"",Entrées!E418-Entrées!E417))</f>
        <v>-662.5</v>
      </c>
      <c r="BK390" s="32">
        <f>IF($BF390&gt;$Y$7,"",IF(AND($BF390=$Y$7,$BG390=23),"",Entrées!F418-Entrées!F417))</f>
        <v>2</v>
      </c>
      <c r="BL390" s="32">
        <f>IF($BF390&gt;$Y$7,"",IF(AND($BF390=$Y$7,$BG390=23),"",Entrées!G418-Entrées!G417))</f>
        <v>-90.5</v>
      </c>
      <c r="BM390" s="32">
        <f>IF($BF390&gt;$Y$7,"",IF(AND($BF390=$Y$7,$BG390=23),"",Entrées!H418-Entrées!H417))</f>
        <v>-5</v>
      </c>
      <c r="BN390" s="32">
        <f>IF($BF390&gt;$Y$7,"",IF(AND($BF390=$Y$7,$BG390=23),"",Entrées!I418-Entrées!I417))</f>
        <v>225.5</v>
      </c>
      <c r="BO390" s="32">
        <f>IF($BF390&gt;$Y$7,"",IF(AND($BF390=$Y$7,$BG390=23),"",Entrées!J418-Entrées!J417))</f>
        <v>-211</v>
      </c>
      <c r="BP390" s="32">
        <f>IF($BF390&gt;$Y$7,"",IF(AND($BF390=$Y$7,$BG390=23),"",Entrées!K418-Entrées!K417))</f>
        <v>-45.5</v>
      </c>
      <c r="BQ390" s="32">
        <f>IF($BF390&gt;$Y$7,"",IF(AND($BF390=$Y$7,$BG390=23),"",Entrées!L418-Entrées!L417))</f>
        <v>193</v>
      </c>
      <c r="BR390" s="32">
        <f>IF($BF390&gt;$Y$7,"",IF(AND($BF390=$Y$7,$BG390=23),"",Entrées!M418-Entrées!M417))</f>
        <v>0.5</v>
      </c>
      <c r="BS390" s="32">
        <f>IF($BF390&gt;$Y$7,"",IF(AND($BF390=$Y$7,$BG390=23),"",Entrées!N418-Entrées!N417))</f>
        <v>7</v>
      </c>
      <c r="BT390" s="32">
        <f>IF($BF390&gt;$Y$7,"",IF(AND($BF390=$Y$7,$BG390=23),"",Entrées!O418-Entrées!O417))</f>
        <v>-230.5</v>
      </c>
      <c r="BU390" s="32">
        <f>IF($BF390&gt;$Y$7,"",IF(AND($BF390=$Y$7,$BG390=23),"",Entrées!P418-Entrées!P417))</f>
        <v>-1.5</v>
      </c>
      <c r="BV390" s="32">
        <f>IF($BF390&gt;$Y$7,"",IF(AND($BF390=$Y$7,$BG390=23),"",Entrées!Q418-Entrées!Q417))</f>
        <v>1400</v>
      </c>
      <c r="BW390" s="32">
        <f>IF($BF390&gt;$Y$7,"",IF(AND($BF390=$Y$7,$BG390=23),"",Entrées!R418-Entrées!R417))</f>
        <v>-48</v>
      </c>
      <c r="BX390" s="32">
        <f>IF($BF390&gt;$Y$7,"",IF(AND($BF390=$Y$7,$BG390=23),"",Entrées!S418-Entrées!S417))</f>
        <v>-108</v>
      </c>
      <c r="BY390" s="32">
        <f>IF($BF390&gt;$Y$7,"",IF(AND($BF390=$Y$7,$BG390=23),"",Entrées!T418-Entrées!T417))</f>
        <v>-1506</v>
      </c>
      <c r="BZ390" s="32">
        <f>IF($BF390&gt;$Y$7,"",IF(AND($BF390=$Y$7,$BG390=23),"",Entrées!U418-Entrées!U417))</f>
        <v>0</v>
      </c>
      <c r="CA390" s="32">
        <f>IF($BF390&gt;$Y$7,"",IF(AND($BF390=$Y$7,$BG390=23),"",Entrées!V418-Entrées!V417))</f>
        <v>101</v>
      </c>
      <c r="CB390" s="4"/>
      <c r="CC390" s="4"/>
      <c r="CD390" s="33">
        <f>IF($BF390&lt;=$Y$7,Entrées!J417/CD$2,"")</f>
        <v>0.15177631578947368</v>
      </c>
      <c r="CE390" s="33">
        <f>IF($BF390&lt;=$Y$7,Entrées!K417/CE$2,"")</f>
        <v>1.0833333333333334E-2</v>
      </c>
      <c r="CF390" s="11">
        <f t="shared" si="389"/>
        <v>7600</v>
      </c>
      <c r="CG390" s="11">
        <f t="shared" si="390"/>
        <v>4200</v>
      </c>
      <c r="CH390" s="52">
        <f t="shared" si="391"/>
        <v>0.26950009137426939</v>
      </c>
      <c r="CI390" s="52">
        <f t="shared" si="392"/>
        <v>0.11132787698412699</v>
      </c>
      <c r="CK390" s="11"/>
      <c r="CL390" s="4"/>
      <c r="CM390" s="11"/>
      <c r="CN390" s="11"/>
      <c r="CO390" s="4"/>
    </row>
    <row r="391" spans="1:93">
      <c r="C391" s="11">
        <f t="shared" si="456"/>
        <v>11</v>
      </c>
      <c r="D391" s="27">
        <f t="shared" si="453"/>
        <v>10</v>
      </c>
      <c r="E391" s="28">
        <f ca="1">IF($D391&gt;$D$8,"",INDIRECT(ADDRESS(ROW(Entrées!$C$37)+($D391-1)*24+E$11,COLUMN(Entrées!$C$37)+($C391-1),4,TRUE,"Entrées")))</f>
        <v>-207.5</v>
      </c>
      <c r="F391" s="28">
        <f ca="1">IF($D391&gt;$D$8,"",INDIRECT(ADDRESS(ROW(Entrées!$C$37)+($D391-1)*24+F$11,COLUMN(Entrées!$C$37)+($C391-1),4,TRUE,"Entrées")))</f>
        <v>-1242.5</v>
      </c>
      <c r="G391" s="28">
        <f ca="1">IF($D391&gt;$D$8,"",INDIRECT(ADDRESS(ROW(Entrées!$C$37)+($D391-1)*24+G$11,COLUMN(Entrées!$C$37)+($C391-1),4,TRUE,"Entrées")))</f>
        <v>-1672</v>
      </c>
      <c r="H391" s="28">
        <f ca="1">IF($D391&gt;$D$8,"",INDIRECT(ADDRESS(ROW(Entrées!$C$37)+($D391-1)*24+H$11,COLUMN(Entrées!$C$37)+($C391-1),4,TRUE,"Entrées")))</f>
        <v>-1915.5</v>
      </c>
      <c r="I391" s="28">
        <f ca="1">IF($D391&gt;$D$8,"",INDIRECT(ADDRESS(ROW(Entrées!$C$37)+($D391-1)*24+I$11,COLUMN(Entrées!$C$37)+($C391-1),4,TRUE,"Entrées")))</f>
        <v>-2243.5</v>
      </c>
      <c r="J391" s="28">
        <f ca="1">IF($D391&gt;$D$8,"",INDIRECT(ADDRESS(ROW(Entrées!$C$37)+($D391-1)*24+J$11,COLUMN(Entrées!$C$37)+($C391-1),4,TRUE,"Entrées")))</f>
        <v>-1894.5</v>
      </c>
      <c r="K391" s="28">
        <f ca="1">IF($D391&gt;$D$8,"",INDIRECT(ADDRESS(ROW(Entrées!$C$37)+($D391-1)*24+K$11,COLUMN(Entrées!$C$37)+($C391-1),4,TRUE,"Entrées")))</f>
        <v>-489.5</v>
      </c>
      <c r="L391" s="28">
        <f ca="1">IF($D391&gt;$D$8,"",INDIRECT(ADDRESS(ROW(Entrées!$C$37)+($D391-1)*24+L$11,COLUMN(Entrées!$C$37)+($C391-1),4,TRUE,"Entrées")))</f>
        <v>-18</v>
      </c>
      <c r="M391" s="28">
        <f ca="1">IF($D391&gt;$D$8,"",INDIRECT(ADDRESS(ROW(Entrées!$C$37)+($D391-1)*24+M$11,COLUMN(Entrées!$C$37)+($C391-1),4,TRUE,"Entrées")))</f>
        <v>-18.5</v>
      </c>
      <c r="N391" s="28">
        <f ca="1">IF($D391&gt;$D$8,"",INDIRECT(ADDRESS(ROW(Entrées!$C$37)+($D391-1)*24+N$11,COLUMN(Entrées!$C$37)+($C391-1),4,TRUE,"Entrées")))</f>
        <v>-18</v>
      </c>
      <c r="O391" s="28">
        <f ca="1">IF($D391&gt;$D$8,"",INDIRECT(ADDRESS(ROW(Entrées!$C$37)+($D391-1)*24+O$11,COLUMN(Entrées!$C$37)+($C391-1),4,TRUE,"Entrées")))</f>
        <v>-10</v>
      </c>
      <c r="P391" s="28">
        <f ca="1">IF($D391&gt;$D$8,"",INDIRECT(ADDRESS(ROW(Entrées!$C$37)+($D391-1)*24+P$11,COLUMN(Entrées!$C$37)+($C391-1),4,TRUE,"Entrées")))</f>
        <v>-3.5</v>
      </c>
      <c r="Q391" s="28">
        <f ca="1">IF($D391&gt;$D$8,"",INDIRECT(ADDRESS(ROW(Entrées!$C$37)+($D391-1)*24+Q$11,COLUMN(Entrées!$C$37)+($C391-1),4,TRUE,"Entrées")))</f>
        <v>-14</v>
      </c>
      <c r="R391" s="28">
        <f ca="1">IF($D391&gt;$D$8,"",INDIRECT(ADDRESS(ROW(Entrées!$C$37)+($D391-1)*24+R$11,COLUMN(Entrées!$C$37)+($C391-1),4,TRUE,"Entrées")))</f>
        <v>-170.5</v>
      </c>
      <c r="S391" s="28">
        <f ca="1">IF($D391&gt;$D$8,"",INDIRECT(ADDRESS(ROW(Entrées!$C$37)+($D391-1)*24+S$11,COLUMN(Entrées!$C$37)+($C391-1),4,TRUE,"Entrées")))</f>
        <v>-192</v>
      </c>
      <c r="T391" s="28">
        <f ca="1">IF($D391&gt;$D$8,"",INDIRECT(ADDRESS(ROW(Entrées!$C$37)+($D391-1)*24+T$11,COLUMN(Entrées!$C$37)+($C391-1),4,TRUE,"Entrées")))</f>
        <v>-327.5</v>
      </c>
      <c r="U391" s="28">
        <f ca="1">IF($D391&gt;$D$8,"",INDIRECT(ADDRESS(ROW(Entrées!$C$37)+($D391-1)*24+U$11,COLUMN(Entrées!$C$37)+($C391-1),4,TRUE,"Entrées")))</f>
        <v>-542</v>
      </c>
      <c r="V391" s="28">
        <f ca="1">IF($D391&gt;$D$8,"",INDIRECT(ADDRESS(ROW(Entrées!$C$37)+($D391-1)*24+V$11,COLUMN(Entrées!$C$37)+($C391-1),4,TRUE,"Entrées")))</f>
        <v>-540.5</v>
      </c>
      <c r="W391" s="28">
        <f ca="1">IF($D391&gt;$D$8,"",INDIRECT(ADDRESS(ROW(Entrées!$C$37)+($D391-1)*24+W$11,COLUMN(Entrées!$C$37)+($C391-1),4,TRUE,"Entrées")))</f>
        <v>-104.5</v>
      </c>
      <c r="X391" s="28">
        <f ca="1">IF($D391&gt;$D$8,"",INDIRECT(ADDRESS(ROW(Entrées!$C$37)+($D391-1)*24+X$11,COLUMN(Entrées!$C$37)+($C391-1),4,TRUE,"Entrées")))</f>
        <v>-2</v>
      </c>
      <c r="Y391" s="28">
        <f ca="1">IF($D391&gt;$D$8,"",INDIRECT(ADDRESS(ROW(Entrées!$C$37)+($D391-1)*24+Y$11,COLUMN(Entrées!$C$37)+($C391-1),4,TRUE,"Entrées")))</f>
        <v>-2</v>
      </c>
      <c r="Z391" s="28">
        <f ca="1">IF($D391&gt;$D$8,"",INDIRECT(ADDRESS(ROW(Entrées!$C$37)+($D391-1)*24+Z$11,COLUMN(Entrées!$C$37)+($C391-1),4,TRUE,"Entrées")))</f>
        <v>-16.5</v>
      </c>
      <c r="AA391" s="28">
        <f ca="1">IF($D391&gt;$D$8,"",INDIRECT(ADDRESS(ROW(Entrées!$C$37)+($D391-1)*24+AA$11,COLUMN(Entrées!$C$37)+($C391-1),4,TRUE,"Entrées")))</f>
        <v>-18</v>
      </c>
      <c r="AB391" s="28">
        <f ca="1">IF($D391&gt;$D$8,"",INDIRECT(ADDRESS(ROW(Entrées!$C$37)+($D391-1)*24+AB$11,COLUMN(Entrées!$C$37)+($C391-1),4,TRUE,"Entrées")))</f>
        <v>-18</v>
      </c>
      <c r="AC391" s="11"/>
      <c r="AD391" s="40">
        <f t="shared" ca="1" si="452"/>
        <v>-486.6875</v>
      </c>
      <c r="AE391" s="40">
        <f t="shared" ca="1" si="454"/>
        <v>-2</v>
      </c>
      <c r="AF391" s="40">
        <f t="shared" ca="1" si="455"/>
        <v>-2243.5</v>
      </c>
      <c r="AG391" s="4"/>
      <c r="AH391" s="11">
        <f>Entrées!A418</f>
        <v>16</v>
      </c>
      <c r="AI391" s="13">
        <f>Entrées!B418</f>
        <v>21</v>
      </c>
      <c r="AJ391" s="31">
        <f t="shared" ca="1" si="393"/>
        <v>55625.834722222207</v>
      </c>
      <c r="AK391" s="31">
        <f t="shared" ca="1" si="369"/>
        <v>55155.277777777781</v>
      </c>
      <c r="AL391" s="31">
        <f t="shared" ca="1" si="370"/>
        <v>55132.569444444431</v>
      </c>
      <c r="AM391" s="31">
        <f t="shared" ca="1" si="371"/>
        <v>439.35972222222233</v>
      </c>
      <c r="AN391" s="31">
        <f t="shared" ca="1" si="372"/>
        <v>2143.2847222222222</v>
      </c>
      <c r="AO391" s="31">
        <f t="shared" ca="1" si="373"/>
        <v>1711.4715277777773</v>
      </c>
      <c r="AP391" s="31">
        <f t="shared" ca="1" si="374"/>
        <v>43686.806944444448</v>
      </c>
      <c r="AQ391" s="31">
        <f t="shared" ca="1" si="375"/>
        <v>2048.2006944444447</v>
      </c>
      <c r="AR391" s="31">
        <f t="shared" ca="1" si="376"/>
        <v>467.57708333333329</v>
      </c>
      <c r="AS391" s="31">
        <f t="shared" ca="1" si="377"/>
        <v>9872.0041666666693</v>
      </c>
      <c r="AT391" s="31">
        <f t="shared" ca="1" si="378"/>
        <v>-752.91041666666672</v>
      </c>
      <c r="AU391" s="31">
        <f t="shared" ca="1" si="379"/>
        <v>580.30277777777769</v>
      </c>
      <c r="AV391" s="31">
        <f t="shared" ca="1" si="380"/>
        <v>-4570.3041666666659</v>
      </c>
      <c r="AW391" s="31">
        <f t="shared" ca="1" si="381"/>
        <v>53.39583333333335</v>
      </c>
      <c r="AX391" s="31">
        <f t="shared" ca="1" si="382"/>
        <v>1401.9361111111111</v>
      </c>
      <c r="AY391" s="31">
        <f t="shared" ca="1" si="383"/>
        <v>-1132.0805555555555</v>
      </c>
      <c r="AZ391" s="31">
        <f t="shared" ca="1" si="384"/>
        <v>-2177.1819444444441</v>
      </c>
      <c r="BA391" s="31">
        <f t="shared" ca="1" si="385"/>
        <v>644.8125</v>
      </c>
      <c r="BB391" s="31">
        <f t="shared" ca="1" si="386"/>
        <v>-1410.101388888889</v>
      </c>
      <c r="BC391" s="31">
        <f t="shared" ca="1" si="387"/>
        <v>-1800.2902777777781</v>
      </c>
      <c r="BD391" s="11"/>
      <c r="BE391" s="4"/>
      <c r="BF391" s="11">
        <f t="shared" si="388"/>
        <v>16</v>
      </c>
      <c r="BG391" s="11">
        <f t="shared" si="421"/>
        <v>21</v>
      </c>
      <c r="BH391" s="32">
        <f>IF($BF391&gt;$Y$7,"",IF(AND($BF391=$Y$7,$BG391=23),"",Entrées!C419-Entrées!C418))</f>
        <v>-1366</v>
      </c>
      <c r="BI391" s="32">
        <f>IF($BF391&gt;$Y$7,"",IF(AND($BF391=$Y$7,$BG391=23),"",Entrées!D419-Entrées!D418))</f>
        <v>-1050</v>
      </c>
      <c r="BJ391" s="32">
        <f>IF($BF391&gt;$Y$7,"",IF(AND($BF391=$Y$7,$BG391=23),"",Entrées!E419-Entrées!E418))</f>
        <v>-912.5</v>
      </c>
      <c r="BK391" s="32">
        <f>IF($BF391&gt;$Y$7,"",IF(AND($BF391=$Y$7,$BG391=23),"",Entrées!F419-Entrées!F418))</f>
        <v>-1</v>
      </c>
      <c r="BL391" s="32">
        <f>IF($BF391&gt;$Y$7,"",IF(AND($BF391=$Y$7,$BG391=23),"",Entrées!G419-Entrées!G418))</f>
        <v>-323</v>
      </c>
      <c r="BM391" s="32">
        <f>IF($BF391&gt;$Y$7,"",IF(AND($BF391=$Y$7,$BG391=23),"",Entrées!H419-Entrées!H418))</f>
        <v>-83.5</v>
      </c>
      <c r="BN391" s="32">
        <f>IF($BF391&gt;$Y$7,"",IF(AND($BF391=$Y$7,$BG391=23),"",Entrées!I419-Entrées!I418))</f>
        <v>-188.5</v>
      </c>
      <c r="BO391" s="32">
        <f>IF($BF391&gt;$Y$7,"",IF(AND($BF391=$Y$7,$BG391=23),"",Entrées!J419-Entrées!J418))</f>
        <v>-199.5</v>
      </c>
      <c r="BP391" s="32">
        <f>IF($BF391&gt;$Y$7,"",IF(AND($BF391=$Y$7,$BG391=23),"",Entrées!K419-Entrées!K418))</f>
        <v>0</v>
      </c>
      <c r="BQ391" s="32">
        <f>IF($BF391&gt;$Y$7,"",IF(AND($BF391=$Y$7,$BG391=23),"",Entrées!L419-Entrées!L418))</f>
        <v>-919.5</v>
      </c>
      <c r="BR391" s="32">
        <f>IF($BF391&gt;$Y$7,"",IF(AND($BF391=$Y$7,$BG391=23),"",Entrées!M419-Entrées!M418))</f>
        <v>0</v>
      </c>
      <c r="BS391" s="32">
        <f>IF($BF391&gt;$Y$7,"",IF(AND($BF391=$Y$7,$BG391=23),"",Entrées!N419-Entrées!N418))</f>
        <v>-3.5</v>
      </c>
      <c r="BT391" s="32">
        <f>IF($BF391&gt;$Y$7,"",IF(AND($BF391=$Y$7,$BG391=23),"",Entrées!O419-Entrées!O418))</f>
        <v>352.5</v>
      </c>
      <c r="BU391" s="32">
        <f>IF($BF391&gt;$Y$7,"",IF(AND($BF391=$Y$7,$BG391=23),"",Entrées!P419-Entrées!P418))</f>
        <v>-4</v>
      </c>
      <c r="BV391" s="32">
        <f>IF($BF391&gt;$Y$7,"",IF(AND($BF391=$Y$7,$BG391=23),"",Entrées!Q419-Entrées!Q418))</f>
        <v>-146</v>
      </c>
      <c r="BW391" s="32">
        <f>IF($BF391&gt;$Y$7,"",IF(AND($BF391=$Y$7,$BG391=23),"",Entrées!R419-Entrées!R418))</f>
        <v>-10</v>
      </c>
      <c r="BX391" s="32">
        <f>IF($BF391&gt;$Y$7,"",IF(AND($BF391=$Y$7,$BG391=23),"",Entrées!S419-Entrées!S418))</f>
        <v>174</v>
      </c>
      <c r="BY391" s="32">
        <f>IF($BF391&gt;$Y$7,"",IF(AND($BF391=$Y$7,$BG391=23),"",Entrées!T419-Entrées!T418))</f>
        <v>1794</v>
      </c>
      <c r="BZ391" s="32">
        <f>IF($BF391&gt;$Y$7,"",IF(AND($BF391=$Y$7,$BG391=23),"",Entrées!U419-Entrées!U418))</f>
        <v>0</v>
      </c>
      <c r="CA391" s="32">
        <f>IF($BF391&gt;$Y$7,"",IF(AND($BF391=$Y$7,$BG391=23),"",Entrées!V419-Entrées!V418))</f>
        <v>-205</v>
      </c>
      <c r="CB391" s="4"/>
      <c r="CC391" s="4"/>
      <c r="CD391" s="33">
        <f>IF($BF391&lt;=$Y$7,Entrées!J418/CD$2,"")</f>
        <v>0.12401315789473684</v>
      </c>
      <c r="CE391" s="33">
        <f>IF($BF391&lt;=$Y$7,Entrées!K418/CE$2,"")</f>
        <v>0</v>
      </c>
      <c r="CF391" s="11">
        <f t="shared" si="389"/>
        <v>7600</v>
      </c>
      <c r="CG391" s="11">
        <f t="shared" si="390"/>
        <v>4200</v>
      </c>
      <c r="CH391" s="52">
        <f t="shared" si="391"/>
        <v>0.26950009137426939</v>
      </c>
      <c r="CI391" s="52">
        <f t="shared" si="392"/>
        <v>0.11132787698412699</v>
      </c>
      <c r="CK391" s="11"/>
      <c r="CL391" s="4"/>
      <c r="CM391" s="11"/>
      <c r="CN391" s="11"/>
      <c r="CO391" s="4"/>
    </row>
    <row r="392" spans="1:93">
      <c r="C392" s="11">
        <f t="shared" si="456"/>
        <v>11</v>
      </c>
      <c r="D392" s="27">
        <f t="shared" si="453"/>
        <v>11</v>
      </c>
      <c r="E392" s="28">
        <f ca="1">IF($D392&gt;$D$8,"",INDIRECT(ADDRESS(ROW(Entrées!$C$37)+($D392-1)*24+E$11,COLUMN(Entrées!$C$37)+($C392-1),4,TRUE,"Entrées")))</f>
        <v>-19.5</v>
      </c>
      <c r="F392" s="28">
        <f ca="1">IF($D392&gt;$D$8,"",INDIRECT(ADDRESS(ROW(Entrées!$C$37)+($D392-1)*24+F$11,COLUMN(Entrées!$C$37)+($C392-1),4,TRUE,"Entrées")))</f>
        <v>-1863</v>
      </c>
      <c r="G392" s="28">
        <f ca="1">IF($D392&gt;$D$8,"",INDIRECT(ADDRESS(ROW(Entrées!$C$37)+($D392-1)*24+G$11,COLUMN(Entrées!$C$37)+($C392-1),4,TRUE,"Entrées")))</f>
        <v>-2321.5</v>
      </c>
      <c r="H392" s="28">
        <f ca="1">IF($D392&gt;$D$8,"",INDIRECT(ADDRESS(ROW(Entrées!$C$37)+($D392-1)*24+H$11,COLUMN(Entrées!$C$37)+($C392-1),4,TRUE,"Entrées")))</f>
        <v>-2314.5</v>
      </c>
      <c r="I392" s="28">
        <f ca="1">IF($D392&gt;$D$8,"",INDIRECT(ADDRESS(ROW(Entrées!$C$37)+($D392-1)*24+I$11,COLUMN(Entrées!$C$37)+($C392-1),4,TRUE,"Entrées")))</f>
        <v>-2310.5</v>
      </c>
      <c r="J392" s="28">
        <f ca="1">IF($D392&gt;$D$8,"",INDIRECT(ADDRESS(ROW(Entrées!$C$37)+($D392-1)*24+J$11,COLUMN(Entrées!$C$37)+($C392-1),4,TRUE,"Entrées")))</f>
        <v>-2302</v>
      </c>
      <c r="K392" s="28">
        <f ca="1">IF($D392&gt;$D$8,"",INDIRECT(ADDRESS(ROW(Entrées!$C$37)+($D392-1)*24+K$11,COLUMN(Entrées!$C$37)+($C392-1),4,TRUE,"Entrées")))</f>
        <v>-1907.5</v>
      </c>
      <c r="L392" s="28">
        <f ca="1">IF($D392&gt;$D$8,"",INDIRECT(ADDRESS(ROW(Entrées!$C$37)+($D392-1)*24+L$11,COLUMN(Entrées!$C$37)+($C392-1),4,TRUE,"Entrées")))</f>
        <v>-19.5</v>
      </c>
      <c r="M392" s="28">
        <f ca="1">IF($D392&gt;$D$8,"",INDIRECT(ADDRESS(ROW(Entrées!$C$37)+($D392-1)*24+M$11,COLUMN(Entrées!$C$37)+($C392-1),4,TRUE,"Entrées")))</f>
        <v>-10</v>
      </c>
      <c r="N392" s="28">
        <f ca="1">IF($D392&gt;$D$8,"",INDIRECT(ADDRESS(ROW(Entrées!$C$37)+($D392-1)*24+N$11,COLUMN(Entrées!$C$37)+($C392-1),4,TRUE,"Entrées")))</f>
        <v>-2</v>
      </c>
      <c r="O392" s="28">
        <f ca="1">IF($D392&gt;$D$8,"",INDIRECT(ADDRESS(ROW(Entrées!$C$37)+($D392-1)*24+O$11,COLUMN(Entrées!$C$37)+($C392-1),4,TRUE,"Entrées")))</f>
        <v>-2</v>
      </c>
      <c r="P392" s="28">
        <f ca="1">IF($D392&gt;$D$8,"",INDIRECT(ADDRESS(ROW(Entrées!$C$37)+($D392-1)*24+P$11,COLUMN(Entrées!$C$37)+($C392-1),4,TRUE,"Entrées")))</f>
        <v>-2</v>
      </c>
      <c r="Q392" s="28">
        <f ca="1">IF($D392&gt;$D$8,"",INDIRECT(ADDRESS(ROW(Entrées!$C$37)+($D392-1)*24+Q$11,COLUMN(Entrées!$C$37)+($C392-1),4,TRUE,"Entrées")))</f>
        <v>-2</v>
      </c>
      <c r="R392" s="28">
        <f ca="1">IF($D392&gt;$D$8,"",INDIRECT(ADDRESS(ROW(Entrées!$C$37)+($D392-1)*24+R$11,COLUMN(Entrées!$C$37)+($C392-1),4,TRUE,"Entrées")))</f>
        <v>-9</v>
      </c>
      <c r="S392" s="28">
        <f ca="1">IF($D392&gt;$D$8,"",INDIRECT(ADDRESS(ROW(Entrées!$C$37)+($D392-1)*24+S$11,COLUMN(Entrées!$C$37)+($C392-1),4,TRUE,"Entrées")))</f>
        <v>-19</v>
      </c>
      <c r="T392" s="28">
        <f ca="1">IF($D392&gt;$D$8,"",INDIRECT(ADDRESS(ROW(Entrées!$C$37)+($D392-1)*24+T$11,COLUMN(Entrées!$C$37)+($C392-1),4,TRUE,"Entrées")))</f>
        <v>-19</v>
      </c>
      <c r="U392" s="28">
        <f ca="1">IF($D392&gt;$D$8,"",INDIRECT(ADDRESS(ROW(Entrées!$C$37)+($D392-1)*24+U$11,COLUMN(Entrées!$C$37)+($C392-1),4,TRUE,"Entrées")))</f>
        <v>-19</v>
      </c>
      <c r="V392" s="28">
        <f ca="1">IF($D392&gt;$D$8,"",INDIRECT(ADDRESS(ROW(Entrées!$C$37)+($D392-1)*24+V$11,COLUMN(Entrées!$C$37)+($C392-1),4,TRUE,"Entrées")))</f>
        <v>-378.5</v>
      </c>
      <c r="W392" s="28">
        <f ca="1">IF($D392&gt;$D$8,"",INDIRECT(ADDRESS(ROW(Entrées!$C$37)+($D392-1)*24+W$11,COLUMN(Entrées!$C$37)+($C392-1),4,TRUE,"Entrées")))</f>
        <v>-181.5</v>
      </c>
      <c r="X392" s="28">
        <f ca="1">IF($D392&gt;$D$8,"",INDIRECT(ADDRESS(ROW(Entrées!$C$37)+($D392-1)*24+X$11,COLUMN(Entrées!$C$37)+($C392-1),4,TRUE,"Entrées")))</f>
        <v>-3</v>
      </c>
      <c r="Y392" s="28">
        <f ca="1">IF($D392&gt;$D$8,"",INDIRECT(ADDRESS(ROW(Entrées!$C$37)+($D392-1)*24+Y$11,COLUMN(Entrées!$C$37)+($C392-1),4,TRUE,"Entrées")))</f>
        <v>-2</v>
      </c>
      <c r="Z392" s="28">
        <f ca="1">IF($D392&gt;$D$8,"",INDIRECT(ADDRESS(ROW(Entrées!$C$37)+($D392-1)*24+Z$11,COLUMN(Entrées!$C$37)+($C392-1),4,TRUE,"Entrées")))</f>
        <v>-17</v>
      </c>
      <c r="AA392" s="28">
        <f ca="1">IF($D392&gt;$D$8,"",INDIRECT(ADDRESS(ROW(Entrées!$C$37)+($D392-1)*24+AA$11,COLUMN(Entrées!$C$37)+($C392-1),4,TRUE,"Entrées")))</f>
        <v>-20</v>
      </c>
      <c r="AB392" s="28">
        <f ca="1">IF($D392&gt;$D$8,"",INDIRECT(ADDRESS(ROW(Entrées!$C$37)+($D392-1)*24+AB$11,COLUMN(Entrées!$C$37)+($C392-1),4,TRUE,"Entrées")))</f>
        <v>-18</v>
      </c>
      <c r="AC392" s="11"/>
      <c r="AD392" s="40">
        <f t="shared" ca="1" si="452"/>
        <v>-573.41666666666663</v>
      </c>
      <c r="AE392" s="40">
        <f t="shared" ca="1" si="454"/>
        <v>-2</v>
      </c>
      <c r="AF392" s="40">
        <f t="shared" ca="1" si="455"/>
        <v>-2321.5</v>
      </c>
      <c r="AG392" s="4"/>
      <c r="AH392" s="11">
        <f>Entrées!A419</f>
        <v>16</v>
      </c>
      <c r="AI392" s="13">
        <f>Entrées!B419</f>
        <v>22</v>
      </c>
      <c r="AJ392" s="31">
        <f t="shared" ca="1" si="393"/>
        <v>55625.834722222207</v>
      </c>
      <c r="AK392" s="31">
        <f t="shared" ca="1" si="369"/>
        <v>55155.277777777781</v>
      </c>
      <c r="AL392" s="31">
        <f t="shared" ca="1" si="370"/>
        <v>55132.569444444431</v>
      </c>
      <c r="AM392" s="31">
        <f t="shared" ca="1" si="371"/>
        <v>439.35972222222233</v>
      </c>
      <c r="AN392" s="31">
        <f t="shared" ca="1" si="372"/>
        <v>2143.2847222222222</v>
      </c>
      <c r="AO392" s="31">
        <f t="shared" ca="1" si="373"/>
        <v>1711.4715277777773</v>
      </c>
      <c r="AP392" s="31">
        <f t="shared" ca="1" si="374"/>
        <v>43686.806944444448</v>
      </c>
      <c r="AQ392" s="31">
        <f t="shared" ca="1" si="375"/>
        <v>2048.2006944444447</v>
      </c>
      <c r="AR392" s="31">
        <f t="shared" ca="1" si="376"/>
        <v>467.57708333333329</v>
      </c>
      <c r="AS392" s="31">
        <f t="shared" ca="1" si="377"/>
        <v>9872.0041666666693</v>
      </c>
      <c r="AT392" s="31">
        <f t="shared" ca="1" si="378"/>
        <v>-752.91041666666672</v>
      </c>
      <c r="AU392" s="31">
        <f t="shared" ca="1" si="379"/>
        <v>580.30277777777769</v>
      </c>
      <c r="AV392" s="31">
        <f t="shared" ca="1" si="380"/>
        <v>-4570.3041666666659</v>
      </c>
      <c r="AW392" s="31">
        <f t="shared" ca="1" si="381"/>
        <v>53.39583333333335</v>
      </c>
      <c r="AX392" s="31">
        <f t="shared" ca="1" si="382"/>
        <v>1401.9361111111111</v>
      </c>
      <c r="AY392" s="31">
        <f t="shared" ca="1" si="383"/>
        <v>-1132.0805555555555</v>
      </c>
      <c r="AZ392" s="31">
        <f t="shared" ca="1" si="384"/>
        <v>-2177.1819444444441</v>
      </c>
      <c r="BA392" s="31">
        <f t="shared" ca="1" si="385"/>
        <v>644.8125</v>
      </c>
      <c r="BB392" s="31">
        <f t="shared" ca="1" si="386"/>
        <v>-1410.101388888889</v>
      </c>
      <c r="BC392" s="31">
        <f t="shared" ca="1" si="387"/>
        <v>-1800.2902777777781</v>
      </c>
      <c r="BD392" s="11"/>
      <c r="BE392" s="4"/>
      <c r="BF392" s="11">
        <f t="shared" si="388"/>
        <v>16</v>
      </c>
      <c r="BG392" s="11">
        <f t="shared" si="421"/>
        <v>22</v>
      </c>
      <c r="BH392" s="32">
        <f>IF($BF392&gt;$Y$7,"",IF(AND($BF392=$Y$7,$BG392=23),"",Entrées!C420-Entrées!C419))</f>
        <v>1953</v>
      </c>
      <c r="BI392" s="32">
        <f>IF($BF392&gt;$Y$7,"",IF(AND($BF392=$Y$7,$BG392=23),"",Entrées!D420-Entrées!D419))</f>
        <v>1237.5</v>
      </c>
      <c r="BJ392" s="32">
        <f>IF($BF392&gt;$Y$7,"",IF(AND($BF392=$Y$7,$BG392=23),"",Entrées!E420-Entrées!E419))</f>
        <v>1487.5</v>
      </c>
      <c r="BK392" s="32">
        <f>IF($BF392&gt;$Y$7,"",IF(AND($BF392=$Y$7,$BG392=23),"",Entrées!F420-Entrées!F419))</f>
        <v>1.5</v>
      </c>
      <c r="BL392" s="32">
        <f>IF($BF392&gt;$Y$7,"",IF(AND($BF392=$Y$7,$BG392=23),"",Entrées!G420-Entrées!G419))</f>
        <v>-73</v>
      </c>
      <c r="BM392" s="32">
        <f>IF($BF392&gt;$Y$7,"",IF(AND($BF392=$Y$7,$BG392=23),"",Entrées!H420-Entrées!H419))</f>
        <v>-130</v>
      </c>
      <c r="BN392" s="32">
        <f>IF($BF392&gt;$Y$7,"",IF(AND($BF392=$Y$7,$BG392=23),"",Entrées!I420-Entrées!I419))</f>
        <v>102.5</v>
      </c>
      <c r="BO392" s="32">
        <f>IF($BF392&gt;$Y$7,"",IF(AND($BF392=$Y$7,$BG392=23),"",Entrées!J420-Entrées!J419))</f>
        <v>-89</v>
      </c>
      <c r="BP392" s="32">
        <f>IF($BF392&gt;$Y$7,"",IF(AND($BF392=$Y$7,$BG392=23),"",Entrées!K420-Entrées!K419))</f>
        <v>0</v>
      </c>
      <c r="BQ392" s="32">
        <f>IF($BF392&gt;$Y$7,"",IF(AND($BF392=$Y$7,$BG392=23),"",Entrées!L420-Entrées!L419))</f>
        <v>580</v>
      </c>
      <c r="BR392" s="32">
        <f>IF($BF392&gt;$Y$7,"",IF(AND($BF392=$Y$7,$BG392=23),"",Entrées!M420-Entrées!M419))</f>
        <v>-5.5</v>
      </c>
      <c r="BS392" s="32">
        <f>IF($BF392&gt;$Y$7,"",IF(AND($BF392=$Y$7,$BG392=23),"",Entrées!N420-Entrées!N419))</f>
        <v>3.5</v>
      </c>
      <c r="BT392" s="32">
        <f>IF($BF392&gt;$Y$7,"",IF(AND($BF392=$Y$7,$BG392=23),"",Entrées!O420-Entrées!O419))</f>
        <v>1563</v>
      </c>
      <c r="BU392" s="32">
        <f>IF($BF392&gt;$Y$7,"",IF(AND($BF392=$Y$7,$BG392=23),"",Entrées!P420-Entrées!P419))</f>
        <v>-2.5</v>
      </c>
      <c r="BV392" s="32">
        <f>IF($BF392&gt;$Y$7,"",IF(AND($BF392=$Y$7,$BG392=23),"",Entrées!Q420-Entrées!Q419))</f>
        <v>19</v>
      </c>
      <c r="BW392" s="32">
        <f>IF($BF392&gt;$Y$7,"",IF(AND($BF392=$Y$7,$BG392=23),"",Entrées!R420-Entrées!R419))</f>
        <v>321</v>
      </c>
      <c r="BX392" s="32">
        <f>IF($BF392&gt;$Y$7,"",IF(AND($BF392=$Y$7,$BG392=23),"",Entrées!S420-Entrées!S419))</f>
        <v>-148</v>
      </c>
      <c r="BY392" s="32">
        <f>IF($BF392&gt;$Y$7,"",IF(AND($BF392=$Y$7,$BG392=23),"",Entrées!T420-Entrées!T419))</f>
        <v>0</v>
      </c>
      <c r="BZ392" s="32">
        <f>IF($BF392&gt;$Y$7,"",IF(AND($BF392=$Y$7,$BG392=23),"",Entrées!U420-Entrées!U419))</f>
        <v>196</v>
      </c>
      <c r="CA392" s="32">
        <f>IF($BF392&gt;$Y$7,"",IF(AND($BF392=$Y$7,$BG392=23),"",Entrées!V420-Entrées!V419))</f>
        <v>917</v>
      </c>
      <c r="CB392" s="4"/>
      <c r="CC392" s="4"/>
      <c r="CD392" s="33">
        <f>IF($BF392&lt;=$Y$7,Entrées!J419/CD$2,"")</f>
        <v>9.7763157894736843E-2</v>
      </c>
      <c r="CE392" s="33">
        <f>IF($BF392&lt;=$Y$7,Entrées!K419/CE$2,"")</f>
        <v>0</v>
      </c>
      <c r="CF392" s="11">
        <f t="shared" si="389"/>
        <v>7600</v>
      </c>
      <c r="CG392" s="11">
        <f t="shared" si="390"/>
        <v>4200</v>
      </c>
      <c r="CH392" s="52">
        <f t="shared" si="391"/>
        <v>0.26950009137426939</v>
      </c>
      <c r="CI392" s="52">
        <f t="shared" si="392"/>
        <v>0.11132787698412699</v>
      </c>
      <c r="CK392" s="11"/>
      <c r="CL392" s="4"/>
      <c r="CM392" s="11"/>
      <c r="CN392" s="11"/>
      <c r="CO392" s="4"/>
    </row>
    <row r="393" spans="1:93">
      <c r="C393" s="11">
        <f t="shared" si="456"/>
        <v>11</v>
      </c>
      <c r="D393" s="27">
        <f t="shared" si="453"/>
        <v>12</v>
      </c>
      <c r="E393" s="28">
        <f ca="1">IF($D393&gt;$D$8,"",INDIRECT(ADDRESS(ROW(Entrées!$C$37)+($D393-1)*24+E$11,COLUMN(Entrées!$C$37)+($C393-1),4,TRUE,"Entrées")))</f>
        <v>-212</v>
      </c>
      <c r="F393" s="28">
        <f ca="1">IF($D393&gt;$D$8,"",INDIRECT(ADDRESS(ROW(Entrées!$C$37)+($D393-1)*24+F$11,COLUMN(Entrées!$C$37)+($C393-1),4,TRUE,"Entrées")))</f>
        <v>-1860.5</v>
      </c>
      <c r="G393" s="28">
        <f ca="1">IF($D393&gt;$D$8,"",INDIRECT(ADDRESS(ROW(Entrées!$C$37)+($D393-1)*24+G$11,COLUMN(Entrées!$C$37)+($C393-1),4,TRUE,"Entrées")))</f>
        <v>-2169.5</v>
      </c>
      <c r="H393" s="28">
        <f ca="1">IF($D393&gt;$D$8,"",INDIRECT(ADDRESS(ROW(Entrées!$C$37)+($D393-1)*24+H$11,COLUMN(Entrées!$C$37)+($C393-1),4,TRUE,"Entrées")))</f>
        <v>-2433</v>
      </c>
      <c r="I393" s="28">
        <f ca="1">IF($D393&gt;$D$8,"",INDIRECT(ADDRESS(ROW(Entrées!$C$37)+($D393-1)*24+I$11,COLUMN(Entrées!$C$37)+($C393-1),4,TRUE,"Entrées")))</f>
        <v>-2428</v>
      </c>
      <c r="J393" s="28">
        <f ca="1">IF($D393&gt;$D$8,"",INDIRECT(ADDRESS(ROW(Entrées!$C$37)+($D393-1)*24+J$11,COLUMN(Entrées!$C$37)+($C393-1),4,TRUE,"Entrées")))</f>
        <v>-2263.5</v>
      </c>
      <c r="K393" s="28">
        <f ca="1">IF($D393&gt;$D$8,"",INDIRECT(ADDRESS(ROW(Entrées!$C$37)+($D393-1)*24+K$11,COLUMN(Entrées!$C$37)+($C393-1),4,TRUE,"Entrées")))</f>
        <v>-951</v>
      </c>
      <c r="L393" s="28">
        <f ca="1">IF($D393&gt;$D$8,"",INDIRECT(ADDRESS(ROW(Entrées!$C$37)+($D393-1)*24+L$11,COLUMN(Entrées!$C$37)+($C393-1),4,TRUE,"Entrées")))</f>
        <v>-19.5</v>
      </c>
      <c r="M393" s="28">
        <f ca="1">IF($D393&gt;$D$8,"",INDIRECT(ADDRESS(ROW(Entrées!$C$37)+($D393-1)*24+M$11,COLUMN(Entrées!$C$37)+($C393-1),4,TRUE,"Entrées")))</f>
        <v>-11</v>
      </c>
      <c r="N393" s="28">
        <f ca="1">IF($D393&gt;$D$8,"",INDIRECT(ADDRESS(ROW(Entrées!$C$37)+($D393-1)*24+N$11,COLUMN(Entrées!$C$37)+($C393-1),4,TRUE,"Entrées")))</f>
        <v>-3</v>
      </c>
      <c r="O393" s="28">
        <f ca="1">IF($D393&gt;$D$8,"",INDIRECT(ADDRESS(ROW(Entrées!$C$37)+($D393-1)*24+O$11,COLUMN(Entrées!$C$37)+($C393-1),4,TRUE,"Entrées")))</f>
        <v>-2</v>
      </c>
      <c r="P393" s="28">
        <f ca="1">IF($D393&gt;$D$8,"",INDIRECT(ADDRESS(ROW(Entrées!$C$37)+($D393-1)*24+P$11,COLUMN(Entrées!$C$37)+($C393-1),4,TRUE,"Entrées")))</f>
        <v>-2</v>
      </c>
      <c r="Q393" s="28">
        <f ca="1">IF($D393&gt;$D$8,"",INDIRECT(ADDRESS(ROW(Entrées!$C$37)+($D393-1)*24+Q$11,COLUMN(Entrées!$C$37)+($C393-1),4,TRUE,"Entrées")))</f>
        <v>-5.5</v>
      </c>
      <c r="R393" s="28">
        <f ca="1">IF($D393&gt;$D$8,"",INDIRECT(ADDRESS(ROW(Entrées!$C$37)+($D393-1)*24+R$11,COLUMN(Entrées!$C$37)+($C393-1),4,TRUE,"Entrées")))</f>
        <v>-10</v>
      </c>
      <c r="S393" s="28">
        <f ca="1">IF($D393&gt;$D$8,"",INDIRECT(ADDRESS(ROW(Entrées!$C$37)+($D393-1)*24+S$11,COLUMN(Entrées!$C$37)+($C393-1),4,TRUE,"Entrées")))</f>
        <v>-20.5</v>
      </c>
      <c r="T393" s="28">
        <f ca="1">IF($D393&gt;$D$8,"",INDIRECT(ADDRESS(ROW(Entrées!$C$37)+($D393-1)*24+T$11,COLUMN(Entrées!$C$37)+($C393-1),4,TRUE,"Entrées")))</f>
        <v>-415</v>
      </c>
      <c r="U393" s="28">
        <f ca="1">IF($D393&gt;$D$8,"",INDIRECT(ADDRESS(ROW(Entrées!$C$37)+($D393-1)*24+U$11,COLUMN(Entrées!$C$37)+($C393-1),4,TRUE,"Entrées")))</f>
        <v>-1370.5</v>
      </c>
      <c r="V393" s="28">
        <f ca="1">IF($D393&gt;$D$8,"",INDIRECT(ADDRESS(ROW(Entrées!$C$37)+($D393-1)*24+V$11,COLUMN(Entrées!$C$37)+($C393-1),4,TRUE,"Entrées")))</f>
        <v>-1747.5</v>
      </c>
      <c r="W393" s="28">
        <f ca="1">IF($D393&gt;$D$8,"",INDIRECT(ADDRESS(ROW(Entrées!$C$37)+($D393-1)*24+W$11,COLUMN(Entrées!$C$37)+($C393-1),4,TRUE,"Entrées")))</f>
        <v>-921.5</v>
      </c>
      <c r="X393" s="28">
        <f ca="1">IF($D393&gt;$D$8,"",INDIRECT(ADDRESS(ROW(Entrées!$C$37)+($D393-1)*24+X$11,COLUMN(Entrées!$C$37)+($C393-1),4,TRUE,"Entrées")))</f>
        <v>-2.5</v>
      </c>
      <c r="Y393" s="28">
        <f ca="1">IF($D393&gt;$D$8,"",INDIRECT(ADDRESS(ROW(Entrées!$C$37)+($D393-1)*24+Y$11,COLUMN(Entrées!$C$37)+($C393-1),4,TRUE,"Entrées")))</f>
        <v>-2</v>
      </c>
      <c r="Z393" s="28">
        <f ca="1">IF($D393&gt;$D$8,"",INDIRECT(ADDRESS(ROW(Entrées!$C$37)+($D393-1)*24+Z$11,COLUMN(Entrées!$C$37)+($C393-1),4,TRUE,"Entrées")))</f>
        <v>-2</v>
      </c>
      <c r="AA393" s="28">
        <f ca="1">IF($D393&gt;$D$8,"",INDIRECT(ADDRESS(ROW(Entrées!$C$37)+($D393-1)*24+AA$11,COLUMN(Entrées!$C$37)+($C393-1),4,TRUE,"Entrées")))</f>
        <v>-4</v>
      </c>
      <c r="AB393" s="28">
        <f ca="1">IF($D393&gt;$D$8,"",INDIRECT(ADDRESS(ROW(Entrées!$C$37)+($D393-1)*24+AB$11,COLUMN(Entrées!$C$37)+($C393-1),4,TRUE,"Entrées")))</f>
        <v>-8.5</v>
      </c>
      <c r="AC393" s="11"/>
      <c r="AD393" s="40">
        <f t="shared" ca="1" si="452"/>
        <v>-702.6875</v>
      </c>
      <c r="AE393" s="40">
        <f t="shared" ca="1" si="454"/>
        <v>-2</v>
      </c>
      <c r="AF393" s="40">
        <f t="shared" ca="1" si="455"/>
        <v>-2433</v>
      </c>
      <c r="AG393" s="4"/>
      <c r="AH393" s="11">
        <f>Entrées!A420</f>
        <v>16</v>
      </c>
      <c r="AI393" s="13">
        <f>Entrées!B420</f>
        <v>23</v>
      </c>
      <c r="AJ393" s="31">
        <f t="shared" ca="1" si="393"/>
        <v>55625.834722222207</v>
      </c>
      <c r="AK393" s="31">
        <f t="shared" ca="1" si="369"/>
        <v>55155.277777777781</v>
      </c>
      <c r="AL393" s="31">
        <f t="shared" ca="1" si="370"/>
        <v>55132.569444444431</v>
      </c>
      <c r="AM393" s="31">
        <f t="shared" ca="1" si="371"/>
        <v>439.35972222222233</v>
      </c>
      <c r="AN393" s="31">
        <f t="shared" ca="1" si="372"/>
        <v>2143.2847222222222</v>
      </c>
      <c r="AO393" s="31">
        <f t="shared" ca="1" si="373"/>
        <v>1711.4715277777773</v>
      </c>
      <c r="AP393" s="31">
        <f t="shared" ca="1" si="374"/>
        <v>43686.806944444448</v>
      </c>
      <c r="AQ393" s="31">
        <f t="shared" ca="1" si="375"/>
        <v>2048.2006944444447</v>
      </c>
      <c r="AR393" s="31">
        <f t="shared" ca="1" si="376"/>
        <v>467.57708333333329</v>
      </c>
      <c r="AS393" s="31">
        <f t="shared" ca="1" si="377"/>
        <v>9872.0041666666693</v>
      </c>
      <c r="AT393" s="31">
        <f t="shared" ca="1" si="378"/>
        <v>-752.91041666666672</v>
      </c>
      <c r="AU393" s="31">
        <f t="shared" ca="1" si="379"/>
        <v>580.30277777777769</v>
      </c>
      <c r="AV393" s="31">
        <f t="shared" ca="1" si="380"/>
        <v>-4570.3041666666659</v>
      </c>
      <c r="AW393" s="31">
        <f t="shared" ca="1" si="381"/>
        <v>53.39583333333335</v>
      </c>
      <c r="AX393" s="31">
        <f t="shared" ca="1" si="382"/>
        <v>1401.9361111111111</v>
      </c>
      <c r="AY393" s="31">
        <f t="shared" ca="1" si="383"/>
        <v>-1132.0805555555555</v>
      </c>
      <c r="AZ393" s="31">
        <f t="shared" ca="1" si="384"/>
        <v>-2177.1819444444441</v>
      </c>
      <c r="BA393" s="31">
        <f t="shared" ca="1" si="385"/>
        <v>644.8125</v>
      </c>
      <c r="BB393" s="31">
        <f t="shared" ca="1" si="386"/>
        <v>-1410.101388888889</v>
      </c>
      <c r="BC393" s="31">
        <f t="shared" ca="1" si="387"/>
        <v>-1800.2902777777781</v>
      </c>
      <c r="BD393" s="11"/>
      <c r="BE393" s="11"/>
      <c r="BF393" s="11">
        <f t="shared" si="388"/>
        <v>16</v>
      </c>
      <c r="BG393" s="11">
        <f t="shared" si="421"/>
        <v>23</v>
      </c>
      <c r="BH393" s="32">
        <f>IF($BF393&gt;$Y$7,"",IF(AND($BF393=$Y$7,$BG393=23),"",Entrées!C421-Entrées!C420))</f>
        <v>-1818.5</v>
      </c>
      <c r="BI393" s="32">
        <f>IF($BF393&gt;$Y$7,"",IF(AND($BF393=$Y$7,$BG393=23),"",Entrées!D421-Entrées!D420))</f>
        <v>-3550</v>
      </c>
      <c r="BJ393" s="32">
        <f>IF($BF393&gt;$Y$7,"",IF(AND($BF393=$Y$7,$BG393=23),"",Entrées!E421-Entrées!E420))</f>
        <v>-3087.5</v>
      </c>
      <c r="BK393" s="32">
        <f>IF($BF393&gt;$Y$7,"",IF(AND($BF393=$Y$7,$BG393=23),"",Entrées!F421-Entrées!F420))</f>
        <v>0.5</v>
      </c>
      <c r="BL393" s="32">
        <f>IF($BF393&gt;$Y$7,"",IF(AND($BF393=$Y$7,$BG393=23),"",Entrées!G421-Entrées!G420))</f>
        <v>-186</v>
      </c>
      <c r="BM393" s="32">
        <f>IF($BF393&gt;$Y$7,"",IF(AND($BF393=$Y$7,$BG393=23),"",Entrées!H421-Entrées!H420))</f>
        <v>-193</v>
      </c>
      <c r="BN393" s="32">
        <f>IF($BF393&gt;$Y$7,"",IF(AND($BF393=$Y$7,$BG393=23),"",Entrées!I421-Entrées!I420))</f>
        <v>-213</v>
      </c>
      <c r="BO393" s="32">
        <f>IF($BF393&gt;$Y$7,"",IF(AND($BF393=$Y$7,$BG393=23),"",Entrées!J421-Entrées!J420))</f>
        <v>-71.5</v>
      </c>
      <c r="BP393" s="32">
        <f>IF($BF393&gt;$Y$7,"",IF(AND($BF393=$Y$7,$BG393=23),"",Entrées!K421-Entrées!K420))</f>
        <v>0</v>
      </c>
      <c r="BQ393" s="32">
        <f>IF($BF393&gt;$Y$7,"",IF(AND($BF393=$Y$7,$BG393=23),"",Entrées!L421-Entrées!L420))</f>
        <v>-868.5</v>
      </c>
      <c r="BR393" s="32">
        <f>IF($BF393&gt;$Y$7,"",IF(AND($BF393=$Y$7,$BG393=23),"",Entrées!M421-Entrées!M420))</f>
        <v>-396.5</v>
      </c>
      <c r="BS393" s="32">
        <f>IF($BF393&gt;$Y$7,"",IF(AND($BF393=$Y$7,$BG393=23),"",Entrées!N421-Entrées!N420))</f>
        <v>5.5</v>
      </c>
      <c r="BT393" s="32">
        <f>IF($BF393&gt;$Y$7,"",IF(AND($BF393=$Y$7,$BG393=23),"",Entrées!O421-Entrées!O420))</f>
        <v>104.5</v>
      </c>
      <c r="BU393" s="32">
        <f>IF($BF393&gt;$Y$7,"",IF(AND($BF393=$Y$7,$BG393=23),"",Entrées!P421-Entrées!P420))</f>
        <v>-2.5</v>
      </c>
      <c r="BV393" s="32">
        <f>IF($BF393&gt;$Y$7,"",IF(AND($BF393=$Y$7,$BG393=23),"",Entrées!Q421-Entrées!Q420))</f>
        <v>323</v>
      </c>
      <c r="BW393" s="32">
        <f>IF($BF393&gt;$Y$7,"",IF(AND($BF393=$Y$7,$BG393=23),"",Entrées!R421-Entrées!R420))</f>
        <v>-1</v>
      </c>
      <c r="BX393" s="32">
        <f>IF($BF393&gt;$Y$7,"",IF(AND($BF393=$Y$7,$BG393=23),"",Entrées!S421-Entrées!S420))</f>
        <v>-26</v>
      </c>
      <c r="BY393" s="32">
        <f>IF($BF393&gt;$Y$7,"",IF(AND($BF393=$Y$7,$BG393=23),"",Entrées!T421-Entrées!T420))</f>
        <v>-2002</v>
      </c>
      <c r="BZ393" s="32">
        <f>IF($BF393&gt;$Y$7,"",IF(AND($BF393=$Y$7,$BG393=23),"",Entrées!U421-Entrées!U420))</f>
        <v>-16</v>
      </c>
      <c r="CA393" s="32">
        <f>IF($BF393&gt;$Y$7,"",IF(AND($BF393=$Y$7,$BG393=23),"",Entrées!V421-Entrées!V420))</f>
        <v>267</v>
      </c>
      <c r="CB393" s="11"/>
      <c r="CD393" s="33">
        <f>IF($BF393&lt;=$Y$7,Entrées!J420/CD$2,"")</f>
        <v>8.6052631578947367E-2</v>
      </c>
      <c r="CE393" s="33">
        <f>IF($BF393&lt;=$Y$7,Entrées!K420/CE$2,"")</f>
        <v>0</v>
      </c>
      <c r="CF393" s="11">
        <f t="shared" si="389"/>
        <v>7600</v>
      </c>
      <c r="CG393" s="11">
        <f t="shared" si="390"/>
        <v>4200</v>
      </c>
      <c r="CH393" s="52">
        <f t="shared" si="391"/>
        <v>0.26950009137426939</v>
      </c>
      <c r="CI393" s="52">
        <f t="shared" si="392"/>
        <v>0.11132787698412699</v>
      </c>
      <c r="CK393" s="11"/>
      <c r="CL393" s="11"/>
      <c r="CM393" s="11"/>
      <c r="CN393" s="11"/>
      <c r="CO393" s="11"/>
    </row>
    <row r="394" spans="1:93">
      <c r="C394" s="11">
        <f t="shared" si="456"/>
        <v>11</v>
      </c>
      <c r="D394" s="27">
        <f t="shared" si="453"/>
        <v>13</v>
      </c>
      <c r="E394" s="28">
        <f ca="1">IF($D394&gt;$D$8,"",INDIRECT(ADDRESS(ROW(Entrées!$C$37)+($D394-1)*24+E$11,COLUMN(Entrées!$C$37)+($C394-1),4,TRUE,"Entrées")))</f>
        <v>-207.5</v>
      </c>
      <c r="F394" s="28">
        <f ca="1">IF($D394&gt;$D$8,"",INDIRECT(ADDRESS(ROW(Entrées!$C$37)+($D394-1)*24+F$11,COLUMN(Entrées!$C$37)+($C394-1),4,TRUE,"Entrées")))</f>
        <v>-1563</v>
      </c>
      <c r="G394" s="28">
        <f ca="1">IF($D394&gt;$D$8,"",INDIRECT(ADDRESS(ROW(Entrées!$C$37)+($D394-1)*24+G$11,COLUMN(Entrées!$C$37)+($C394-1),4,TRUE,"Entrées")))</f>
        <v>-1430.5</v>
      </c>
      <c r="H394" s="28">
        <f ca="1">IF($D394&gt;$D$8,"",INDIRECT(ADDRESS(ROW(Entrées!$C$37)+($D394-1)*24+H$11,COLUMN(Entrées!$C$37)+($C394-1),4,TRUE,"Entrées")))</f>
        <v>-2189</v>
      </c>
      <c r="I394" s="28">
        <f ca="1">IF($D394&gt;$D$8,"",INDIRECT(ADDRESS(ROW(Entrées!$C$37)+($D394-1)*24+I$11,COLUMN(Entrées!$C$37)+($C394-1),4,TRUE,"Entrées")))</f>
        <v>-2349</v>
      </c>
      <c r="J394" s="28">
        <f ca="1">IF($D394&gt;$D$8,"",INDIRECT(ADDRESS(ROW(Entrées!$C$37)+($D394-1)*24+J$11,COLUMN(Entrées!$C$37)+($C394-1),4,TRUE,"Entrées")))</f>
        <v>-2327.5</v>
      </c>
      <c r="K394" s="28">
        <f ca="1">IF($D394&gt;$D$8,"",INDIRECT(ADDRESS(ROW(Entrées!$C$37)+($D394-1)*24+K$11,COLUMN(Entrées!$C$37)+($C394-1),4,TRUE,"Entrées")))</f>
        <v>-2301</v>
      </c>
      <c r="L394" s="28">
        <f ca="1">IF($D394&gt;$D$8,"",INDIRECT(ADDRESS(ROW(Entrées!$C$37)+($D394-1)*24+L$11,COLUMN(Entrées!$C$37)+($C394-1),4,TRUE,"Entrées")))</f>
        <v>-1675</v>
      </c>
      <c r="M394" s="28">
        <f ca="1">IF($D394&gt;$D$8,"",INDIRECT(ADDRESS(ROW(Entrées!$C$37)+($D394-1)*24+M$11,COLUMN(Entrées!$C$37)+($C394-1),4,TRUE,"Entrées")))</f>
        <v>-787</v>
      </c>
      <c r="N394" s="28">
        <f ca="1">IF($D394&gt;$D$8,"",INDIRECT(ADDRESS(ROW(Entrées!$C$37)+($D394-1)*24+N$11,COLUMN(Entrées!$C$37)+($C394-1),4,TRUE,"Entrées")))</f>
        <v>-181.5</v>
      </c>
      <c r="O394" s="28">
        <f ca="1">IF($D394&gt;$D$8,"",INDIRECT(ADDRESS(ROW(Entrées!$C$37)+($D394-1)*24+O$11,COLUMN(Entrées!$C$37)+($C394-1),4,TRUE,"Entrées")))</f>
        <v>-97.5</v>
      </c>
      <c r="P394" s="28">
        <f ca="1">IF($D394&gt;$D$8,"",INDIRECT(ADDRESS(ROW(Entrées!$C$37)+($D394-1)*24+P$11,COLUMN(Entrées!$C$37)+($C394-1),4,TRUE,"Entrées")))</f>
        <v>-391</v>
      </c>
      <c r="Q394" s="28">
        <f ca="1">IF($D394&gt;$D$8,"",INDIRECT(ADDRESS(ROW(Entrées!$C$37)+($D394-1)*24+Q$11,COLUMN(Entrées!$C$37)+($C394-1),4,TRUE,"Entrées")))</f>
        <v>-265.5</v>
      </c>
      <c r="R394" s="28">
        <f ca="1">IF($D394&gt;$D$8,"",INDIRECT(ADDRESS(ROW(Entrées!$C$37)+($D394-1)*24+R$11,COLUMN(Entrées!$C$37)+($C394-1),4,TRUE,"Entrées")))</f>
        <v>-192.5</v>
      </c>
      <c r="S394" s="28">
        <f ca="1">IF($D394&gt;$D$8,"",INDIRECT(ADDRESS(ROW(Entrées!$C$37)+($D394-1)*24+S$11,COLUMN(Entrées!$C$37)+($C394-1),4,TRUE,"Entrées")))</f>
        <v>-851.5</v>
      </c>
      <c r="T394" s="28">
        <f ca="1">IF($D394&gt;$D$8,"",INDIRECT(ADDRESS(ROW(Entrées!$C$37)+($D394-1)*24+T$11,COLUMN(Entrées!$C$37)+($C394-1),4,TRUE,"Entrées")))</f>
        <v>-1862</v>
      </c>
      <c r="U394" s="28">
        <f ca="1">IF($D394&gt;$D$8,"",INDIRECT(ADDRESS(ROW(Entrées!$C$37)+($D394-1)*24+U$11,COLUMN(Entrées!$C$37)+($C394-1),4,TRUE,"Entrées")))</f>
        <v>-2270</v>
      </c>
      <c r="V394" s="28">
        <f ca="1">IF($D394&gt;$D$8,"",INDIRECT(ADDRESS(ROW(Entrées!$C$37)+($D394-1)*24+V$11,COLUMN(Entrées!$C$37)+($C394-1),4,TRUE,"Entrées")))</f>
        <v>-1604</v>
      </c>
      <c r="W394" s="28">
        <f ca="1">IF($D394&gt;$D$8,"",INDIRECT(ADDRESS(ROW(Entrées!$C$37)+($D394-1)*24+W$11,COLUMN(Entrées!$C$37)+($C394-1),4,TRUE,"Entrées")))</f>
        <v>-908</v>
      </c>
      <c r="X394" s="28">
        <f ca="1">IF($D394&gt;$D$8,"",INDIRECT(ADDRESS(ROW(Entrées!$C$37)+($D394-1)*24+X$11,COLUMN(Entrées!$C$37)+($C394-1),4,TRUE,"Entrées")))</f>
        <v>-295.5</v>
      </c>
      <c r="Y394" s="28">
        <f ca="1">IF($D394&gt;$D$8,"",INDIRECT(ADDRESS(ROW(Entrées!$C$37)+($D394-1)*24+Y$11,COLUMN(Entrées!$C$37)+($C394-1),4,TRUE,"Entrées")))</f>
        <v>-179</v>
      </c>
      <c r="Z394" s="28">
        <f ca="1">IF($D394&gt;$D$8,"",INDIRECT(ADDRESS(ROW(Entrées!$C$37)+($D394-1)*24+Z$11,COLUMN(Entrées!$C$37)+($C394-1),4,TRUE,"Entrées")))</f>
        <v>-163.5</v>
      </c>
      <c r="AA394" s="28">
        <f ca="1">IF($D394&gt;$D$8,"",INDIRECT(ADDRESS(ROW(Entrées!$C$37)+($D394-1)*24+AA$11,COLUMN(Entrées!$C$37)+($C394-1),4,TRUE,"Entrées")))</f>
        <v>-18</v>
      </c>
      <c r="AB394" s="28">
        <f ca="1">IF($D394&gt;$D$8,"",INDIRECT(ADDRESS(ROW(Entrées!$C$37)+($D394-1)*24+AB$11,COLUMN(Entrées!$C$37)+($C394-1),4,TRUE,"Entrées")))</f>
        <v>-62</v>
      </c>
      <c r="AC394" s="11"/>
      <c r="AD394" s="40">
        <f t="shared" ca="1" si="452"/>
        <v>-1007.125</v>
      </c>
      <c r="AE394" s="40">
        <f t="shared" ca="1" si="454"/>
        <v>-18</v>
      </c>
      <c r="AF394" s="40">
        <f t="shared" ca="1" si="455"/>
        <v>-2349</v>
      </c>
      <c r="AG394" s="4"/>
      <c r="AH394" s="11">
        <f>Entrées!A421</f>
        <v>17</v>
      </c>
      <c r="AI394" s="13">
        <f>Entrées!B421</f>
        <v>0</v>
      </c>
      <c r="AJ394" s="31">
        <f t="shared" ca="1" si="393"/>
        <v>55625.834722222207</v>
      </c>
      <c r="AK394" s="31">
        <f t="shared" ca="1" si="369"/>
        <v>55155.277777777781</v>
      </c>
      <c r="AL394" s="31">
        <f t="shared" ca="1" si="370"/>
        <v>55132.569444444431</v>
      </c>
      <c r="AM394" s="31">
        <f t="shared" ca="1" si="371"/>
        <v>439.35972222222233</v>
      </c>
      <c r="AN394" s="31">
        <f t="shared" ca="1" si="372"/>
        <v>2143.2847222222222</v>
      </c>
      <c r="AO394" s="31">
        <f t="shared" ca="1" si="373"/>
        <v>1711.4715277777773</v>
      </c>
      <c r="AP394" s="31">
        <f t="shared" ca="1" si="374"/>
        <v>43686.806944444448</v>
      </c>
      <c r="AQ394" s="31">
        <f t="shared" ca="1" si="375"/>
        <v>2048.2006944444447</v>
      </c>
      <c r="AR394" s="31">
        <f t="shared" ca="1" si="376"/>
        <v>467.57708333333329</v>
      </c>
      <c r="AS394" s="31">
        <f t="shared" ca="1" si="377"/>
        <v>9872.0041666666693</v>
      </c>
      <c r="AT394" s="31">
        <f t="shared" ca="1" si="378"/>
        <v>-752.91041666666672</v>
      </c>
      <c r="AU394" s="31">
        <f t="shared" ca="1" si="379"/>
        <v>580.30277777777769</v>
      </c>
      <c r="AV394" s="31">
        <f t="shared" ca="1" si="380"/>
        <v>-4570.3041666666659</v>
      </c>
      <c r="AW394" s="31">
        <f t="shared" ca="1" si="381"/>
        <v>53.39583333333335</v>
      </c>
      <c r="AX394" s="31">
        <f t="shared" ca="1" si="382"/>
        <v>1401.9361111111111</v>
      </c>
      <c r="AY394" s="31">
        <f t="shared" ca="1" si="383"/>
        <v>-1132.0805555555555</v>
      </c>
      <c r="AZ394" s="31">
        <f t="shared" ca="1" si="384"/>
        <v>-2177.1819444444441</v>
      </c>
      <c r="BA394" s="31">
        <f t="shared" ca="1" si="385"/>
        <v>644.8125</v>
      </c>
      <c r="BB394" s="31">
        <f t="shared" ca="1" si="386"/>
        <v>-1410.101388888889</v>
      </c>
      <c r="BC394" s="31">
        <f t="shared" ca="1" si="387"/>
        <v>-1800.2902777777781</v>
      </c>
      <c r="BD394" s="11"/>
      <c r="BE394" s="4"/>
      <c r="BF394" s="11">
        <f t="shared" si="388"/>
        <v>17</v>
      </c>
      <c r="BG394" s="11">
        <f t="shared" si="421"/>
        <v>0</v>
      </c>
      <c r="BH394" s="32">
        <f>IF($BF394&gt;$Y$7,"",IF(AND($BF394=$Y$7,$BG394=23),"",Entrées!C422-Entrées!C421))</f>
        <v>-4201</v>
      </c>
      <c r="BI394" s="32">
        <f>IF($BF394&gt;$Y$7,"",IF(AND($BF394=$Y$7,$BG394=23),"",Entrées!D422-Entrées!D421))</f>
        <v>-2775</v>
      </c>
      <c r="BJ394" s="32">
        <f>IF($BF394&gt;$Y$7,"",IF(AND($BF394=$Y$7,$BG394=23),"",Entrées!E422-Entrées!E421))</f>
        <v>-3100</v>
      </c>
      <c r="BK394" s="32">
        <f>IF($BF394&gt;$Y$7,"",IF(AND($BF394=$Y$7,$BG394=23),"",Entrées!F422-Entrées!F421))</f>
        <v>-4.5</v>
      </c>
      <c r="BL394" s="32">
        <f>IF($BF394&gt;$Y$7,"",IF(AND($BF394=$Y$7,$BG394=23),"",Entrées!G422-Entrées!G421))</f>
        <v>-630</v>
      </c>
      <c r="BM394" s="32">
        <f>IF($BF394&gt;$Y$7,"",IF(AND($BF394=$Y$7,$BG394=23),"",Entrées!H422-Entrées!H421))</f>
        <v>-284.5</v>
      </c>
      <c r="BN394" s="32">
        <f>IF($BF394&gt;$Y$7,"",IF(AND($BF394=$Y$7,$BG394=23),"",Entrées!I422-Entrées!I421))</f>
        <v>396.5</v>
      </c>
      <c r="BO394" s="32">
        <f>IF($BF394&gt;$Y$7,"",IF(AND($BF394=$Y$7,$BG394=23),"",Entrées!J422-Entrées!J421))</f>
        <v>-33</v>
      </c>
      <c r="BP394" s="32">
        <f>IF($BF394&gt;$Y$7,"",IF(AND($BF394=$Y$7,$BG394=23),"",Entrées!K422-Entrées!K421))</f>
        <v>0</v>
      </c>
      <c r="BQ394" s="32">
        <f>IF($BF394&gt;$Y$7,"",IF(AND($BF394=$Y$7,$BG394=23),"",Entrées!L422-Entrées!L421))</f>
        <v>-362.5</v>
      </c>
      <c r="BR394" s="32">
        <f>IF($BF394&gt;$Y$7,"",IF(AND($BF394=$Y$7,$BG394=23),"",Entrées!M422-Entrées!M421))</f>
        <v>-1519</v>
      </c>
      <c r="BS394" s="32">
        <f>IF($BF394&gt;$Y$7,"",IF(AND($BF394=$Y$7,$BG394=23),"",Entrées!N422-Entrées!N421))</f>
        <v>-1</v>
      </c>
      <c r="BT394" s="32">
        <f>IF($BF394&gt;$Y$7,"",IF(AND($BF394=$Y$7,$BG394=23),"",Entrées!O422-Entrées!O421))</f>
        <v>-1763</v>
      </c>
      <c r="BU394" s="32">
        <f>IF($BF394&gt;$Y$7,"",IF(AND($BF394=$Y$7,$BG394=23),"",Entrées!P422-Entrées!P421))</f>
        <v>-10.5</v>
      </c>
      <c r="BV394" s="32">
        <f>IF($BF394&gt;$Y$7,"",IF(AND($BF394=$Y$7,$BG394=23),"",Entrées!Q422-Entrées!Q421))</f>
        <v>-538</v>
      </c>
      <c r="BW394" s="32">
        <f>IF($BF394&gt;$Y$7,"",IF(AND($BF394=$Y$7,$BG394=23),"",Entrées!R422-Entrées!R421))</f>
        <v>-319</v>
      </c>
      <c r="BX394" s="32">
        <f>IF($BF394&gt;$Y$7,"",IF(AND($BF394=$Y$7,$BG394=23),"",Entrées!S422-Entrées!S421))</f>
        <v>0</v>
      </c>
      <c r="BY394" s="32">
        <f>IF($BF394&gt;$Y$7,"",IF(AND($BF394=$Y$7,$BG394=23),"",Entrées!T422-Entrées!T421))</f>
        <v>-101</v>
      </c>
      <c r="BZ394" s="32">
        <f>IF($BF394&gt;$Y$7,"",IF(AND($BF394=$Y$7,$BG394=23),"",Entrées!U422-Entrées!U421))</f>
        <v>0</v>
      </c>
      <c r="CA394" s="32">
        <f>IF($BF394&gt;$Y$7,"",IF(AND($BF394=$Y$7,$BG394=23),"",Entrées!V422-Entrées!V421))</f>
        <v>-85</v>
      </c>
      <c r="CB394" s="4"/>
      <c r="CC394" s="4"/>
      <c r="CD394" s="33">
        <f>IF($BF394&lt;=$Y$7,Entrées!J421/CD$2,"")</f>
        <v>7.6644736842105265E-2</v>
      </c>
      <c r="CE394" s="33">
        <f>IF($BF394&lt;=$Y$7,Entrées!K421/CE$2,"")</f>
        <v>0</v>
      </c>
      <c r="CF394" s="11">
        <f t="shared" si="389"/>
        <v>7600</v>
      </c>
      <c r="CG394" s="11">
        <f t="shared" si="390"/>
        <v>4200</v>
      </c>
      <c r="CH394" s="52">
        <f t="shared" si="391"/>
        <v>0.26950009137426939</v>
      </c>
      <c r="CI394" s="52">
        <f t="shared" si="392"/>
        <v>0.11132787698412699</v>
      </c>
      <c r="CK394" s="11"/>
      <c r="CL394" s="11"/>
      <c r="CM394" s="11"/>
      <c r="CN394" s="11"/>
      <c r="CO394" s="11"/>
    </row>
    <row r="395" spans="1:93">
      <c r="C395" s="11">
        <f t="shared" si="456"/>
        <v>11</v>
      </c>
      <c r="D395" s="27">
        <f t="shared" si="453"/>
        <v>14</v>
      </c>
      <c r="E395" s="28">
        <f ca="1">IF($D395&gt;$D$8,"",INDIRECT(ADDRESS(ROW(Entrées!$C$37)+($D395-1)*24+E$11,COLUMN(Entrées!$C$37)+($C395-1),4,TRUE,"Entrées")))</f>
        <v>-48</v>
      </c>
      <c r="F395" s="28">
        <f ca="1">IF($D395&gt;$D$8,"",INDIRECT(ADDRESS(ROW(Entrées!$C$37)+($D395-1)*24+F$11,COLUMN(Entrées!$C$37)+($C395-1),4,TRUE,"Entrées")))</f>
        <v>-213.5</v>
      </c>
      <c r="G395" s="28">
        <f ca="1">IF($D395&gt;$D$8,"",INDIRECT(ADDRESS(ROW(Entrées!$C$37)+($D395-1)*24+G$11,COLUMN(Entrées!$C$37)+($C395-1),4,TRUE,"Entrées")))</f>
        <v>-687.5</v>
      </c>
      <c r="H395" s="28">
        <f ca="1">IF($D395&gt;$D$8,"",INDIRECT(ADDRESS(ROW(Entrées!$C$37)+($D395-1)*24+H$11,COLUMN(Entrées!$C$37)+($C395-1),4,TRUE,"Entrées")))</f>
        <v>-1651</v>
      </c>
      <c r="I395" s="28">
        <f ca="1">IF($D395&gt;$D$8,"",INDIRECT(ADDRESS(ROW(Entrées!$C$37)+($D395-1)*24+I$11,COLUMN(Entrées!$C$37)+($C395-1),4,TRUE,"Entrées")))</f>
        <v>-2172.5</v>
      </c>
      <c r="J395" s="28">
        <f ca="1">IF($D395&gt;$D$8,"",INDIRECT(ADDRESS(ROW(Entrées!$C$37)+($D395-1)*24+J$11,COLUMN(Entrées!$C$37)+($C395-1),4,TRUE,"Entrées")))</f>
        <v>-2095</v>
      </c>
      <c r="K395" s="28">
        <f ca="1">IF($D395&gt;$D$8,"",INDIRECT(ADDRESS(ROW(Entrées!$C$37)+($D395-1)*24+K$11,COLUMN(Entrées!$C$37)+($C395-1),4,TRUE,"Entrées")))</f>
        <v>-2076</v>
      </c>
      <c r="L395" s="28">
        <f ca="1">IF($D395&gt;$D$8,"",INDIRECT(ADDRESS(ROW(Entrées!$C$37)+($D395-1)*24+L$11,COLUMN(Entrées!$C$37)+($C395-1),4,TRUE,"Entrées")))</f>
        <v>-2145.5</v>
      </c>
      <c r="M395" s="28">
        <f ca="1">IF($D395&gt;$D$8,"",INDIRECT(ADDRESS(ROW(Entrées!$C$37)+($D395-1)*24+M$11,COLUMN(Entrées!$C$37)+($C395-1),4,TRUE,"Entrées")))</f>
        <v>-1134.5</v>
      </c>
      <c r="N395" s="28">
        <f ca="1">IF($D395&gt;$D$8,"",INDIRECT(ADDRESS(ROW(Entrées!$C$37)+($D395-1)*24+N$11,COLUMN(Entrées!$C$37)+($C395-1),4,TRUE,"Entrées")))</f>
        <v>-347</v>
      </c>
      <c r="O395" s="28">
        <f ca="1">IF($D395&gt;$D$8,"",INDIRECT(ADDRESS(ROW(Entrées!$C$37)+($D395-1)*24+O$11,COLUMN(Entrées!$C$37)+($C395-1),4,TRUE,"Entrées")))</f>
        <v>-428</v>
      </c>
      <c r="P395" s="28">
        <f ca="1">IF($D395&gt;$D$8,"",INDIRECT(ADDRESS(ROW(Entrées!$C$37)+($D395-1)*24+P$11,COLUMN(Entrées!$C$37)+($C395-1),4,TRUE,"Entrées")))</f>
        <v>-879.5</v>
      </c>
      <c r="Q395" s="28">
        <f ca="1">IF($D395&gt;$D$8,"",INDIRECT(ADDRESS(ROW(Entrées!$C$37)+($D395-1)*24+Q$11,COLUMN(Entrées!$C$37)+($C395-1),4,TRUE,"Entrées")))</f>
        <v>-868</v>
      </c>
      <c r="R395" s="28">
        <f ca="1">IF($D395&gt;$D$8,"",INDIRECT(ADDRESS(ROW(Entrées!$C$37)+($D395-1)*24+R$11,COLUMN(Entrées!$C$37)+($C395-1),4,TRUE,"Entrées")))</f>
        <v>-1146.5</v>
      </c>
      <c r="S395" s="28">
        <f ca="1">IF($D395&gt;$D$8,"",INDIRECT(ADDRESS(ROW(Entrées!$C$37)+($D395-1)*24+S$11,COLUMN(Entrées!$C$37)+($C395-1),4,TRUE,"Entrées")))</f>
        <v>-2401.5</v>
      </c>
      <c r="T395" s="28">
        <f ca="1">IF($D395&gt;$D$8,"",INDIRECT(ADDRESS(ROW(Entrées!$C$37)+($D395-1)*24+T$11,COLUMN(Entrées!$C$37)+($C395-1),4,TRUE,"Entrées")))</f>
        <v>-2398</v>
      </c>
      <c r="U395" s="28">
        <f ca="1">IF($D395&gt;$D$8,"",INDIRECT(ADDRESS(ROW(Entrées!$C$37)+($D395-1)*24+U$11,COLUMN(Entrées!$C$37)+($C395-1),4,TRUE,"Entrées")))</f>
        <v>-2409.5</v>
      </c>
      <c r="V395" s="28">
        <f ca="1">IF($D395&gt;$D$8,"",INDIRECT(ADDRESS(ROW(Entrées!$C$37)+($D395-1)*24+V$11,COLUMN(Entrées!$C$37)+($C395-1),4,TRUE,"Entrées")))</f>
        <v>-1631</v>
      </c>
      <c r="W395" s="28">
        <f ca="1">IF($D395&gt;$D$8,"",INDIRECT(ADDRESS(ROW(Entrées!$C$37)+($D395-1)*24+W$11,COLUMN(Entrées!$C$37)+($C395-1),4,TRUE,"Entrées")))</f>
        <v>-1476.5</v>
      </c>
      <c r="X395" s="28">
        <f ca="1">IF($D395&gt;$D$8,"",INDIRECT(ADDRESS(ROW(Entrées!$C$37)+($D395-1)*24+X$11,COLUMN(Entrées!$C$37)+($C395-1),4,TRUE,"Entrées")))</f>
        <v>-360</v>
      </c>
      <c r="Y395" s="28">
        <f ca="1">IF($D395&gt;$D$8,"",INDIRECT(ADDRESS(ROW(Entrées!$C$37)+($D395-1)*24+Y$11,COLUMN(Entrées!$C$37)+($C395-1),4,TRUE,"Entrées")))</f>
        <v>-340.5</v>
      </c>
      <c r="Z395" s="28">
        <f ca="1">IF($D395&gt;$D$8,"",INDIRECT(ADDRESS(ROW(Entrées!$C$37)+($D395-1)*24+Z$11,COLUMN(Entrées!$C$37)+($C395-1),4,TRUE,"Entrées")))</f>
        <v>-119</v>
      </c>
      <c r="AA395" s="28">
        <f ca="1">IF($D395&gt;$D$8,"",INDIRECT(ADDRESS(ROW(Entrées!$C$37)+($D395-1)*24+AA$11,COLUMN(Entrées!$C$37)+($C395-1),4,TRUE,"Entrées")))</f>
        <v>-18</v>
      </c>
      <c r="AB395" s="28">
        <f ca="1">IF($D395&gt;$D$8,"",INDIRECT(ADDRESS(ROW(Entrées!$C$37)+($D395-1)*24+AB$11,COLUMN(Entrées!$C$37)+($C395-1),4,TRUE,"Entrées")))</f>
        <v>-34.5</v>
      </c>
      <c r="AC395" s="11"/>
      <c r="AD395" s="40">
        <f t="shared" ca="1" si="452"/>
        <v>-1128.375</v>
      </c>
      <c r="AE395" s="40">
        <f t="shared" ca="1" si="454"/>
        <v>-18</v>
      </c>
      <c r="AF395" s="40">
        <f t="shared" ca="1" si="455"/>
        <v>-2409.5</v>
      </c>
      <c r="AG395" s="4"/>
      <c r="AH395" s="11">
        <f>Entrées!A422</f>
        <v>17</v>
      </c>
      <c r="AI395" s="13">
        <f>Entrées!B422</f>
        <v>1</v>
      </c>
      <c r="AJ395" s="31">
        <f t="shared" ca="1" si="393"/>
        <v>55625.834722222207</v>
      </c>
      <c r="AK395" s="31">
        <f t="shared" ref="AK395:AK458" ca="1" si="457">IF($AH395&gt;$Y$7,"",AK394)</f>
        <v>55155.277777777781</v>
      </c>
      <c r="AL395" s="31">
        <f t="shared" ref="AL395:AL458" ca="1" si="458">IF($AH395&gt;$Y$7,"",AL394)</f>
        <v>55132.569444444431</v>
      </c>
      <c r="AM395" s="31">
        <f t="shared" ref="AM395:AM458" ca="1" si="459">IF($AH395&gt;$Y$7,"",AM394)</f>
        <v>439.35972222222233</v>
      </c>
      <c r="AN395" s="31">
        <f t="shared" ref="AN395:AN458" ca="1" si="460">IF($AH395&gt;$Y$7,"",AN394)</f>
        <v>2143.2847222222222</v>
      </c>
      <c r="AO395" s="31">
        <f t="shared" ref="AO395:AO458" ca="1" si="461">IF($AH395&gt;$Y$7,"",AO394)</f>
        <v>1711.4715277777773</v>
      </c>
      <c r="AP395" s="31">
        <f t="shared" ref="AP395:AP458" ca="1" si="462">IF($AH395&gt;$Y$7,"",AP394)</f>
        <v>43686.806944444448</v>
      </c>
      <c r="AQ395" s="31">
        <f t="shared" ref="AQ395:AQ458" ca="1" si="463">IF($AH395&gt;$Y$7,"",AQ394)</f>
        <v>2048.2006944444447</v>
      </c>
      <c r="AR395" s="31">
        <f t="shared" ref="AR395:AR458" ca="1" si="464">IF($AH395&gt;$Y$7,"",AR394)</f>
        <v>467.57708333333329</v>
      </c>
      <c r="AS395" s="31">
        <f t="shared" ref="AS395:AS458" ca="1" si="465">IF($AH395&gt;$Y$7,"",AS394)</f>
        <v>9872.0041666666693</v>
      </c>
      <c r="AT395" s="31">
        <f t="shared" ref="AT395:AT458" ca="1" si="466">IF($AH395&gt;$Y$7,"",AT394)</f>
        <v>-752.91041666666672</v>
      </c>
      <c r="AU395" s="31">
        <f t="shared" ref="AU395:AU458" ca="1" si="467">IF($AH395&gt;$Y$7,"",AU394)</f>
        <v>580.30277777777769</v>
      </c>
      <c r="AV395" s="31">
        <f t="shared" ref="AV395:AV458" ca="1" si="468">IF($AH395&gt;$Y$7,"",AV394)</f>
        <v>-4570.3041666666659</v>
      </c>
      <c r="AW395" s="31">
        <f t="shared" ref="AW395:AW458" ca="1" si="469">IF($AH395&gt;$Y$7,"",AW394)</f>
        <v>53.39583333333335</v>
      </c>
      <c r="AX395" s="31">
        <f t="shared" ref="AX395:AX458" ca="1" si="470">IF($AH395&gt;$Y$7,"",AX394)</f>
        <v>1401.9361111111111</v>
      </c>
      <c r="AY395" s="31">
        <f t="shared" ref="AY395:AY458" ca="1" si="471">IF($AH395&gt;$Y$7,"",AY394)</f>
        <v>-1132.0805555555555</v>
      </c>
      <c r="AZ395" s="31">
        <f t="shared" ref="AZ395:AZ458" ca="1" si="472">IF($AH395&gt;$Y$7,"",AZ394)</f>
        <v>-2177.1819444444441</v>
      </c>
      <c r="BA395" s="31">
        <f t="shared" ref="BA395:BA458" ca="1" si="473">IF($AH395&gt;$Y$7,"",BA394)</f>
        <v>644.8125</v>
      </c>
      <c r="BB395" s="31">
        <f t="shared" ref="BB395:BB458" ca="1" si="474">IF($AH395&gt;$Y$7,"",BB394)</f>
        <v>-1410.101388888889</v>
      </c>
      <c r="BC395" s="31">
        <f t="shared" ref="BC395:BC458" ca="1" si="475">IF($AH395&gt;$Y$7,"",BC394)</f>
        <v>-1800.2902777777781</v>
      </c>
      <c r="BF395" s="11">
        <f t="shared" ref="BF395:BF458" si="476">AH395</f>
        <v>17</v>
      </c>
      <c r="BG395" s="11">
        <f t="shared" si="421"/>
        <v>1</v>
      </c>
      <c r="BH395" s="32">
        <f>IF($BF395&gt;$Y$7,"",IF(AND($BF395=$Y$7,$BG395=23),"",Entrées!C423-Entrées!C422))</f>
        <v>-1112.5</v>
      </c>
      <c r="BI395" s="32">
        <f>IF($BF395&gt;$Y$7,"",IF(AND($BF395=$Y$7,$BG395=23),"",Entrées!D423-Entrées!D422))</f>
        <v>-1162.5</v>
      </c>
      <c r="BJ395" s="32">
        <f>IF($BF395&gt;$Y$7,"",IF(AND($BF395=$Y$7,$BG395=23),"",Entrées!E423-Entrées!E422))</f>
        <v>-1350</v>
      </c>
      <c r="BK395" s="32">
        <f>IF($BF395&gt;$Y$7,"",IF(AND($BF395=$Y$7,$BG395=23),"",Entrées!F423-Entrées!F422))</f>
        <v>-2</v>
      </c>
      <c r="BL395" s="32">
        <f>IF($BF395&gt;$Y$7,"",IF(AND($BF395=$Y$7,$BG395=23),"",Entrées!G423-Entrées!G422))</f>
        <v>-159</v>
      </c>
      <c r="BM395" s="32">
        <f>IF($BF395&gt;$Y$7,"",IF(AND($BF395=$Y$7,$BG395=23),"",Entrées!H423-Entrées!H422))</f>
        <v>-12.5</v>
      </c>
      <c r="BN395" s="32">
        <f>IF($BF395&gt;$Y$7,"",IF(AND($BF395=$Y$7,$BG395=23),"",Entrées!I423-Entrées!I422))</f>
        <v>117</v>
      </c>
      <c r="BO395" s="32">
        <f>IF($BF395&gt;$Y$7,"",IF(AND($BF395=$Y$7,$BG395=23),"",Entrées!J423-Entrées!J422))</f>
        <v>23.5</v>
      </c>
      <c r="BP395" s="32">
        <f>IF($BF395&gt;$Y$7,"",IF(AND($BF395=$Y$7,$BG395=23),"",Entrées!K423-Entrées!K422))</f>
        <v>0</v>
      </c>
      <c r="BQ395" s="32">
        <f>IF($BF395&gt;$Y$7,"",IF(AND($BF395=$Y$7,$BG395=23),"",Entrées!L423-Entrées!L422))</f>
        <v>-201</v>
      </c>
      <c r="BR395" s="32">
        <f>IF($BF395&gt;$Y$7,"",IF(AND($BF395=$Y$7,$BG395=23),"",Entrées!M423-Entrées!M422))</f>
        <v>107</v>
      </c>
      <c r="BS395" s="32">
        <f>IF($BF395&gt;$Y$7,"",IF(AND($BF395=$Y$7,$BG395=23),"",Entrées!N423-Entrées!N422))</f>
        <v>4</v>
      </c>
      <c r="BT395" s="32">
        <f>IF($BF395&gt;$Y$7,"",IF(AND($BF395=$Y$7,$BG395=23),"",Entrées!O423-Entrées!O422))</f>
        <v>-989.5</v>
      </c>
      <c r="BU395" s="32">
        <f>IF($BF395&gt;$Y$7,"",IF(AND($BF395=$Y$7,$BG395=23),"",Entrées!P423-Entrées!P422))</f>
        <v>-3</v>
      </c>
      <c r="BV395" s="32">
        <f>IF($BF395&gt;$Y$7,"",IF(AND($BF395=$Y$7,$BG395=23),"",Entrées!Q423-Entrées!Q422))</f>
        <v>-1938</v>
      </c>
      <c r="BW395" s="32">
        <f>IF($BF395&gt;$Y$7,"",IF(AND($BF395=$Y$7,$BG395=23),"",Entrées!R423-Entrées!R422))</f>
        <v>0</v>
      </c>
      <c r="BX395" s="32">
        <f>IF($BF395&gt;$Y$7,"",IF(AND($BF395=$Y$7,$BG395=23),"",Entrées!S423-Entrées!S422))</f>
        <v>0</v>
      </c>
      <c r="BY395" s="32">
        <f>IF($BF395&gt;$Y$7,"",IF(AND($BF395=$Y$7,$BG395=23),"",Entrées!T423-Entrées!T422))</f>
        <v>395</v>
      </c>
      <c r="BZ395" s="32">
        <f>IF($BF395&gt;$Y$7,"",IF(AND($BF395=$Y$7,$BG395=23),"",Entrées!U423-Entrées!U422))</f>
        <v>61</v>
      </c>
      <c r="CA395" s="32">
        <f>IF($BF395&gt;$Y$7,"",IF(AND($BF395=$Y$7,$BG395=23),"",Entrées!V423-Entrées!V422))</f>
        <v>-247</v>
      </c>
      <c r="CD395" s="33">
        <f>IF($BF395&lt;=$Y$7,Entrées!J422/CD$2,"")</f>
        <v>7.2302631578947368E-2</v>
      </c>
      <c r="CE395" s="33">
        <f>IF($BF395&lt;=$Y$7,Entrées!K422/CE$2,"")</f>
        <v>0</v>
      </c>
      <c r="CF395" s="11">
        <f t="shared" ref="CF395:CF458" si="477">CD$2</f>
        <v>7600</v>
      </c>
      <c r="CG395" s="11">
        <f t="shared" ref="CG395:CG458" si="478">CE$2</f>
        <v>4200</v>
      </c>
      <c r="CH395" s="52">
        <f t="shared" ref="CH395:CH458" si="479">CD$4</f>
        <v>0.26950009137426939</v>
      </c>
      <c r="CI395" s="52">
        <f t="shared" ref="CI395:CI458" si="480">CE$4</f>
        <v>0.11132787698412699</v>
      </c>
    </row>
    <row r="396" spans="1:93">
      <c r="C396" s="11">
        <f t="shared" si="456"/>
        <v>11</v>
      </c>
      <c r="D396" s="27">
        <f t="shared" si="453"/>
        <v>15</v>
      </c>
      <c r="E396" s="28">
        <f ca="1">IF($D396&gt;$D$8,"",INDIRECT(ADDRESS(ROW(Entrées!$C$37)+($D396-1)*24+E$11,COLUMN(Entrées!$C$37)+($C396-1),4,TRUE,"Entrées")))</f>
        <v>-72.5</v>
      </c>
      <c r="F396" s="28">
        <f ca="1">IF($D396&gt;$D$8,"",INDIRECT(ADDRESS(ROW(Entrées!$C$37)+($D396-1)*24+F$11,COLUMN(Entrées!$C$37)+($C396-1),4,TRUE,"Entrées")))</f>
        <v>-1962</v>
      </c>
      <c r="G396" s="28">
        <f ca="1">IF($D396&gt;$D$8,"",INDIRECT(ADDRESS(ROW(Entrées!$C$37)+($D396-1)*24+G$11,COLUMN(Entrées!$C$37)+($C396-1),4,TRUE,"Entrées")))</f>
        <v>-2261</v>
      </c>
      <c r="H396" s="28">
        <f ca="1">IF($D396&gt;$D$8,"",INDIRECT(ADDRESS(ROW(Entrées!$C$37)+($D396-1)*24+H$11,COLUMN(Entrées!$C$37)+($C396-1),4,TRUE,"Entrées")))</f>
        <v>-2421.5</v>
      </c>
      <c r="I396" s="28">
        <f ca="1">IF($D396&gt;$D$8,"",INDIRECT(ADDRESS(ROW(Entrées!$C$37)+($D396-1)*24+I$11,COLUMN(Entrées!$C$37)+($C396-1),4,TRUE,"Entrées")))</f>
        <v>-2416</v>
      </c>
      <c r="J396" s="28">
        <f ca="1">IF($D396&gt;$D$8,"",INDIRECT(ADDRESS(ROW(Entrées!$C$37)+($D396-1)*24+J$11,COLUMN(Entrées!$C$37)+($C396-1),4,TRUE,"Entrées")))</f>
        <v>-2271</v>
      </c>
      <c r="K396" s="28">
        <f ca="1">IF($D396&gt;$D$8,"",INDIRECT(ADDRESS(ROW(Entrées!$C$37)+($D396-1)*24+K$11,COLUMN(Entrées!$C$37)+($C396-1),4,TRUE,"Entrées")))</f>
        <v>-1642</v>
      </c>
      <c r="L396" s="28">
        <f ca="1">IF($D396&gt;$D$8,"",INDIRECT(ADDRESS(ROW(Entrées!$C$37)+($D396-1)*24+L$11,COLUMN(Entrées!$C$37)+($C396-1),4,TRUE,"Entrées")))</f>
        <v>-329</v>
      </c>
      <c r="M396" s="28">
        <f ca="1">IF($D396&gt;$D$8,"",INDIRECT(ADDRESS(ROW(Entrées!$C$37)+($D396-1)*24+M$11,COLUMN(Entrées!$C$37)+($C396-1),4,TRUE,"Entrées")))</f>
        <v>-3</v>
      </c>
      <c r="N396" s="28">
        <f ca="1">IF($D396&gt;$D$8,"",INDIRECT(ADDRESS(ROW(Entrées!$C$37)+($D396-1)*24+N$11,COLUMN(Entrées!$C$37)+($C396-1),4,TRUE,"Entrées")))</f>
        <v>-3.5</v>
      </c>
      <c r="O396" s="28">
        <f ca="1">IF($D396&gt;$D$8,"",INDIRECT(ADDRESS(ROW(Entrées!$C$37)+($D396-1)*24+O$11,COLUMN(Entrées!$C$37)+($C396-1),4,TRUE,"Entrées")))</f>
        <v>-3.5</v>
      </c>
      <c r="P396" s="28">
        <f ca="1">IF($D396&gt;$D$8,"",INDIRECT(ADDRESS(ROW(Entrées!$C$37)+($D396-1)*24+P$11,COLUMN(Entrées!$C$37)+($C396-1),4,TRUE,"Entrées")))</f>
        <v>-9</v>
      </c>
      <c r="Q396" s="28">
        <f ca="1">IF($D396&gt;$D$8,"",INDIRECT(ADDRESS(ROW(Entrées!$C$37)+($D396-1)*24+Q$11,COLUMN(Entrées!$C$37)+($C396-1),4,TRUE,"Entrées")))</f>
        <v>-31</v>
      </c>
      <c r="R396" s="28">
        <f ca="1">IF($D396&gt;$D$8,"",INDIRECT(ADDRESS(ROW(Entrées!$C$37)+($D396-1)*24+R$11,COLUMN(Entrées!$C$37)+($C396-1),4,TRUE,"Entrées")))</f>
        <v>-14.5</v>
      </c>
      <c r="S396" s="28">
        <f ca="1">IF($D396&gt;$D$8,"",INDIRECT(ADDRESS(ROW(Entrées!$C$37)+($D396-1)*24+S$11,COLUMN(Entrées!$C$37)+($C396-1),4,TRUE,"Entrées")))</f>
        <v>-2.5</v>
      </c>
      <c r="T396" s="28">
        <f ca="1">IF($D396&gt;$D$8,"",INDIRECT(ADDRESS(ROW(Entrées!$C$37)+($D396-1)*24+T$11,COLUMN(Entrées!$C$37)+($C396-1),4,TRUE,"Entrées")))</f>
        <v>-23.5</v>
      </c>
      <c r="U396" s="28">
        <f ca="1">IF($D396&gt;$D$8,"",INDIRECT(ADDRESS(ROW(Entrées!$C$37)+($D396-1)*24+U$11,COLUMN(Entrées!$C$37)+($C396-1),4,TRUE,"Entrées")))</f>
        <v>-33.5</v>
      </c>
      <c r="V396" s="28">
        <f ca="1">IF($D396&gt;$D$8,"",INDIRECT(ADDRESS(ROW(Entrées!$C$37)+($D396-1)*24+V$11,COLUMN(Entrées!$C$37)+($C396-1),4,TRUE,"Entrées")))</f>
        <v>-32</v>
      </c>
      <c r="W396" s="28">
        <f ca="1">IF($D396&gt;$D$8,"",INDIRECT(ADDRESS(ROW(Entrées!$C$37)+($D396-1)*24+W$11,COLUMN(Entrées!$C$37)+($C396-1),4,TRUE,"Entrées")))</f>
        <v>-10</v>
      </c>
      <c r="X396" s="28">
        <f ca="1">IF($D396&gt;$D$8,"",INDIRECT(ADDRESS(ROW(Entrées!$C$37)+($D396-1)*24+X$11,COLUMN(Entrées!$C$37)+($C396-1),4,TRUE,"Entrées")))</f>
        <v>-2</v>
      </c>
      <c r="Y396" s="28">
        <f ca="1">IF($D396&gt;$D$8,"",INDIRECT(ADDRESS(ROW(Entrées!$C$37)+($D396-1)*24+Y$11,COLUMN(Entrées!$C$37)+($C396-1),4,TRUE,"Entrées")))</f>
        <v>-2</v>
      </c>
      <c r="Z396" s="28">
        <f ca="1">IF($D396&gt;$D$8,"",INDIRECT(ADDRESS(ROW(Entrées!$C$37)+($D396-1)*24+Z$11,COLUMN(Entrées!$C$37)+($C396-1),4,TRUE,"Entrées")))</f>
        <v>-1.5</v>
      </c>
      <c r="AA396" s="28">
        <f ca="1">IF($D396&gt;$D$8,"",INDIRECT(ADDRESS(ROW(Entrées!$C$37)+($D396-1)*24+AA$11,COLUMN(Entrées!$C$37)+($C396-1),4,TRUE,"Entrées")))</f>
        <v>-2</v>
      </c>
      <c r="AB396" s="28">
        <f ca="1">IF($D396&gt;$D$8,"",INDIRECT(ADDRESS(ROW(Entrées!$C$37)+($D396-1)*24+AB$11,COLUMN(Entrées!$C$37)+($C396-1),4,TRUE,"Entrées")))</f>
        <v>-12</v>
      </c>
      <c r="AC396" s="11"/>
      <c r="AD396" s="40">
        <f t="shared" ca="1" si="452"/>
        <v>-565.02083333333337</v>
      </c>
      <c r="AE396" s="40">
        <f t="shared" ca="1" si="454"/>
        <v>-1.5</v>
      </c>
      <c r="AF396" s="40">
        <f t="shared" ca="1" si="455"/>
        <v>-2421.5</v>
      </c>
      <c r="AG396" s="4"/>
      <c r="AH396" s="11">
        <f>Entrées!A423</f>
        <v>17</v>
      </c>
      <c r="AI396" s="13">
        <f>Entrées!B423</f>
        <v>2</v>
      </c>
      <c r="AJ396" s="31">
        <f t="shared" ref="AJ396:AJ459" ca="1" si="481">IF($AH396&gt;$Y$7,"",AJ395)</f>
        <v>55625.834722222207</v>
      </c>
      <c r="AK396" s="31">
        <f t="shared" ca="1" si="457"/>
        <v>55155.277777777781</v>
      </c>
      <c r="AL396" s="31">
        <f t="shared" ca="1" si="458"/>
        <v>55132.569444444431</v>
      </c>
      <c r="AM396" s="31">
        <f t="shared" ca="1" si="459"/>
        <v>439.35972222222233</v>
      </c>
      <c r="AN396" s="31">
        <f t="shared" ca="1" si="460"/>
        <v>2143.2847222222222</v>
      </c>
      <c r="AO396" s="31">
        <f t="shared" ca="1" si="461"/>
        <v>1711.4715277777773</v>
      </c>
      <c r="AP396" s="31">
        <f t="shared" ca="1" si="462"/>
        <v>43686.806944444448</v>
      </c>
      <c r="AQ396" s="31">
        <f t="shared" ca="1" si="463"/>
        <v>2048.2006944444447</v>
      </c>
      <c r="AR396" s="31">
        <f t="shared" ca="1" si="464"/>
        <v>467.57708333333329</v>
      </c>
      <c r="AS396" s="31">
        <f t="shared" ca="1" si="465"/>
        <v>9872.0041666666693</v>
      </c>
      <c r="AT396" s="31">
        <f t="shared" ca="1" si="466"/>
        <v>-752.91041666666672</v>
      </c>
      <c r="AU396" s="31">
        <f t="shared" ca="1" si="467"/>
        <v>580.30277777777769</v>
      </c>
      <c r="AV396" s="31">
        <f t="shared" ca="1" si="468"/>
        <v>-4570.3041666666659</v>
      </c>
      <c r="AW396" s="31">
        <f t="shared" ca="1" si="469"/>
        <v>53.39583333333335</v>
      </c>
      <c r="AX396" s="31">
        <f t="shared" ca="1" si="470"/>
        <v>1401.9361111111111</v>
      </c>
      <c r="AY396" s="31">
        <f t="shared" ca="1" si="471"/>
        <v>-1132.0805555555555</v>
      </c>
      <c r="AZ396" s="31">
        <f t="shared" ca="1" si="472"/>
        <v>-2177.1819444444441</v>
      </c>
      <c r="BA396" s="31">
        <f t="shared" ca="1" si="473"/>
        <v>644.8125</v>
      </c>
      <c r="BB396" s="31">
        <f t="shared" ca="1" si="474"/>
        <v>-1410.101388888889</v>
      </c>
      <c r="BC396" s="31">
        <f t="shared" ca="1" si="475"/>
        <v>-1800.2902777777781</v>
      </c>
      <c r="BF396" s="11">
        <f t="shared" si="476"/>
        <v>17</v>
      </c>
      <c r="BG396" s="11">
        <f t="shared" si="421"/>
        <v>2</v>
      </c>
      <c r="BH396" s="32">
        <f>IF($BF396&gt;$Y$7,"",IF(AND($BF396=$Y$7,$BG396=23),"",Entrées!C424-Entrées!C423))</f>
        <v>-2622.5</v>
      </c>
      <c r="BI396" s="32">
        <f>IF($BF396&gt;$Y$7,"",IF(AND($BF396=$Y$7,$BG396=23),"",Entrées!D424-Entrées!D423))</f>
        <v>-3037.5</v>
      </c>
      <c r="BJ396" s="32">
        <f>IF($BF396&gt;$Y$7,"",IF(AND($BF396=$Y$7,$BG396=23),"",Entrées!E424-Entrées!E423))</f>
        <v>-2700</v>
      </c>
      <c r="BK396" s="32">
        <f>IF($BF396&gt;$Y$7,"",IF(AND($BF396=$Y$7,$BG396=23),"",Entrées!F424-Entrées!F423))</f>
        <v>-2</v>
      </c>
      <c r="BL396" s="32">
        <f>IF($BF396&gt;$Y$7,"",IF(AND($BF396=$Y$7,$BG396=23),"",Entrées!G424-Entrées!G423))</f>
        <v>-30</v>
      </c>
      <c r="BM396" s="32">
        <f>IF($BF396&gt;$Y$7,"",IF(AND($BF396=$Y$7,$BG396=23),"",Entrées!H424-Entrées!H423))</f>
        <v>0</v>
      </c>
      <c r="BN396" s="32">
        <f>IF($BF396&gt;$Y$7,"",IF(AND($BF396=$Y$7,$BG396=23),"",Entrées!I424-Entrées!I423))</f>
        <v>-1188</v>
      </c>
      <c r="BO396" s="32">
        <f>IF($BF396&gt;$Y$7,"",IF(AND($BF396=$Y$7,$BG396=23),"",Entrées!J424-Entrées!J423))</f>
        <v>60</v>
      </c>
      <c r="BP396" s="32">
        <f>IF($BF396&gt;$Y$7,"",IF(AND($BF396=$Y$7,$BG396=23),"",Entrées!K424-Entrées!K423))</f>
        <v>0</v>
      </c>
      <c r="BQ396" s="32">
        <f>IF($BF396&gt;$Y$7,"",IF(AND($BF396=$Y$7,$BG396=23),"",Entrées!L424-Entrées!L423))</f>
        <v>-177.5</v>
      </c>
      <c r="BR396" s="32">
        <f>IF($BF396&gt;$Y$7,"",IF(AND($BF396=$Y$7,$BG396=23),"",Entrées!M424-Entrées!M423))</f>
        <v>58</v>
      </c>
      <c r="BS396" s="32">
        <f>IF($BF396&gt;$Y$7,"",IF(AND($BF396=$Y$7,$BG396=23),"",Entrées!N424-Entrées!N423))</f>
        <v>-3</v>
      </c>
      <c r="BT396" s="32">
        <f>IF($BF396&gt;$Y$7,"",IF(AND($BF396=$Y$7,$BG396=23),"",Entrées!O424-Entrées!O423))</f>
        <v>-1340.5</v>
      </c>
      <c r="BU396" s="32">
        <f>IF($BF396&gt;$Y$7,"",IF(AND($BF396=$Y$7,$BG396=23),"",Entrées!P424-Entrées!P423))</f>
        <v>0.5</v>
      </c>
      <c r="BV396" s="32">
        <f>IF($BF396&gt;$Y$7,"",IF(AND($BF396=$Y$7,$BG396=23),"",Entrées!Q424-Entrées!Q423))</f>
        <v>-750</v>
      </c>
      <c r="BW396" s="32">
        <f>IF($BF396&gt;$Y$7,"",IF(AND($BF396=$Y$7,$BG396=23),"",Entrées!R424-Entrées!R423))</f>
        <v>0</v>
      </c>
      <c r="BX396" s="32">
        <f>IF($BF396&gt;$Y$7,"",IF(AND($BF396=$Y$7,$BG396=23),"",Entrées!S424-Entrées!S423))</f>
        <v>0</v>
      </c>
      <c r="BY396" s="32">
        <f>IF($BF396&gt;$Y$7,"",IF(AND($BF396=$Y$7,$BG396=23),"",Entrées!T424-Entrées!T423))</f>
        <v>148</v>
      </c>
      <c r="BZ396" s="32">
        <f>IF($BF396&gt;$Y$7,"",IF(AND($BF396=$Y$7,$BG396=23),"",Entrées!U424-Entrées!U423))</f>
        <v>-7</v>
      </c>
      <c r="CA396" s="32">
        <f>IF($BF396&gt;$Y$7,"",IF(AND($BF396=$Y$7,$BG396=23),"",Entrées!V424-Entrées!V423))</f>
        <v>-332</v>
      </c>
      <c r="CD396" s="33">
        <f>IF($BF396&lt;=$Y$7,Entrées!J423/CD$2,"")</f>
        <v>7.5394736842105264E-2</v>
      </c>
      <c r="CE396" s="33">
        <f>IF($BF396&lt;=$Y$7,Entrées!K423/CE$2,"")</f>
        <v>0</v>
      </c>
      <c r="CF396" s="11">
        <f t="shared" si="477"/>
        <v>7600</v>
      </c>
      <c r="CG396" s="11">
        <f t="shared" si="478"/>
        <v>4200</v>
      </c>
      <c r="CH396" s="52">
        <f t="shared" si="479"/>
        <v>0.26950009137426939</v>
      </c>
      <c r="CI396" s="52">
        <f t="shared" si="480"/>
        <v>0.11132787698412699</v>
      </c>
    </row>
    <row r="397" spans="1:93">
      <c r="C397" s="11">
        <f t="shared" si="456"/>
        <v>11</v>
      </c>
      <c r="D397" s="27">
        <f t="shared" si="453"/>
        <v>16</v>
      </c>
      <c r="E397" s="28">
        <f ca="1">IF($D397&gt;$D$8,"",INDIRECT(ADDRESS(ROW(Entrées!$C$37)+($D397-1)*24+E$11,COLUMN(Entrées!$C$37)+($C397-1),4,TRUE,"Entrées")))</f>
        <v>-230.5</v>
      </c>
      <c r="F397" s="28">
        <f ca="1">IF($D397&gt;$D$8,"",INDIRECT(ADDRESS(ROW(Entrées!$C$37)+($D397-1)*24+F$11,COLUMN(Entrées!$C$37)+($C397-1),4,TRUE,"Entrées")))</f>
        <v>-1005.5</v>
      </c>
      <c r="G397" s="28">
        <f ca="1">IF($D397&gt;$D$8,"",INDIRECT(ADDRESS(ROW(Entrées!$C$37)+($D397-1)*24+G$11,COLUMN(Entrées!$C$37)+($C397-1),4,TRUE,"Entrées")))</f>
        <v>-1319</v>
      </c>
      <c r="H397" s="28">
        <f ca="1">IF($D397&gt;$D$8,"",INDIRECT(ADDRESS(ROW(Entrées!$C$37)+($D397-1)*24+H$11,COLUMN(Entrées!$C$37)+($C397-1),4,TRUE,"Entrées")))</f>
        <v>-2136</v>
      </c>
      <c r="I397" s="28">
        <f ca="1">IF($D397&gt;$D$8,"",INDIRECT(ADDRESS(ROW(Entrées!$C$37)+($D397-1)*24+I$11,COLUMN(Entrées!$C$37)+($C397-1),4,TRUE,"Entrées")))</f>
        <v>-2336.5</v>
      </c>
      <c r="J397" s="28">
        <f ca="1">IF($D397&gt;$D$8,"",INDIRECT(ADDRESS(ROW(Entrées!$C$37)+($D397-1)*24+J$11,COLUMN(Entrées!$C$37)+($C397-1),4,TRUE,"Entrées")))</f>
        <v>-2167</v>
      </c>
      <c r="K397" s="28">
        <f ca="1">IF($D397&gt;$D$8,"",INDIRECT(ADDRESS(ROW(Entrées!$C$37)+($D397-1)*24+K$11,COLUMN(Entrées!$C$37)+($C397-1),4,TRUE,"Entrées")))</f>
        <v>-1727</v>
      </c>
      <c r="L397" s="28">
        <f ca="1">IF($D397&gt;$D$8,"",INDIRECT(ADDRESS(ROW(Entrées!$C$37)+($D397-1)*24+L$11,COLUMN(Entrées!$C$37)+($C397-1),4,TRUE,"Entrées")))</f>
        <v>-1257</v>
      </c>
      <c r="M397" s="28">
        <f ca="1">IF($D397&gt;$D$8,"",INDIRECT(ADDRESS(ROW(Entrées!$C$37)+($D397-1)*24+M$11,COLUMN(Entrées!$C$37)+($C397-1),4,TRUE,"Entrées")))</f>
        <v>-240</v>
      </c>
      <c r="N397" s="28">
        <f ca="1">IF($D397&gt;$D$8,"",INDIRECT(ADDRESS(ROW(Entrées!$C$37)+($D397-1)*24+N$11,COLUMN(Entrées!$C$37)+($C397-1),4,TRUE,"Entrées")))</f>
        <v>-17</v>
      </c>
      <c r="O397" s="28">
        <f ca="1">IF($D397&gt;$D$8,"",INDIRECT(ADDRESS(ROW(Entrées!$C$37)+($D397-1)*24+O$11,COLUMN(Entrées!$C$37)+($C397-1),4,TRUE,"Entrées")))</f>
        <v>-9.5</v>
      </c>
      <c r="P397" s="28">
        <f ca="1">IF($D397&gt;$D$8,"",INDIRECT(ADDRESS(ROW(Entrées!$C$37)+($D397-1)*24+P$11,COLUMN(Entrées!$C$37)+($C397-1),4,TRUE,"Entrées")))</f>
        <v>-4</v>
      </c>
      <c r="Q397" s="28">
        <f ca="1">IF($D397&gt;$D$8,"",INDIRECT(ADDRESS(ROW(Entrées!$C$37)+($D397-1)*24+Q$11,COLUMN(Entrées!$C$37)+($C397-1),4,TRUE,"Entrées")))</f>
        <v>-25</v>
      </c>
      <c r="R397" s="28">
        <f ca="1">IF($D397&gt;$D$8,"",INDIRECT(ADDRESS(ROW(Entrées!$C$37)+($D397-1)*24+R$11,COLUMN(Entrées!$C$37)+($C397-1),4,TRUE,"Entrées")))</f>
        <v>-32.5</v>
      </c>
      <c r="S397" s="28">
        <f ca="1">IF($D397&gt;$D$8,"",INDIRECT(ADDRESS(ROW(Entrées!$C$37)+($D397-1)*24+S$11,COLUMN(Entrées!$C$37)+($C397-1),4,TRUE,"Entrées")))</f>
        <v>-9</v>
      </c>
      <c r="T397" s="28">
        <f ca="1">IF($D397&gt;$D$8,"",INDIRECT(ADDRESS(ROW(Entrées!$C$37)+($D397-1)*24+T$11,COLUMN(Entrées!$C$37)+($C397-1),4,TRUE,"Entrées")))</f>
        <v>-19</v>
      </c>
      <c r="U397" s="28">
        <f ca="1">IF($D397&gt;$D$8,"",INDIRECT(ADDRESS(ROW(Entrées!$C$37)+($D397-1)*24+U$11,COLUMN(Entrées!$C$37)+($C397-1),4,TRUE,"Entrées")))</f>
        <v>-33</v>
      </c>
      <c r="V397" s="28">
        <f ca="1">IF($D397&gt;$D$8,"",INDIRECT(ADDRESS(ROW(Entrées!$C$37)+($D397-1)*24+V$11,COLUMN(Entrées!$C$37)+($C397-1),4,TRUE,"Entrées")))</f>
        <v>-353</v>
      </c>
      <c r="W397" s="28">
        <f ca="1">IF($D397&gt;$D$8,"",INDIRECT(ADDRESS(ROW(Entrées!$C$37)+($D397-1)*24+W$11,COLUMN(Entrées!$C$37)+($C397-1),4,TRUE,"Entrées")))</f>
        <v>-211</v>
      </c>
      <c r="X397" s="28">
        <f ca="1">IF($D397&gt;$D$8,"",INDIRECT(ADDRESS(ROW(Entrées!$C$37)+($D397-1)*24+X$11,COLUMN(Entrées!$C$37)+($C397-1),4,TRUE,"Entrées")))</f>
        <v>-3</v>
      </c>
      <c r="Y397" s="28">
        <f ca="1">IF($D397&gt;$D$8,"",INDIRECT(ADDRESS(ROW(Entrées!$C$37)+($D397-1)*24+Y$11,COLUMN(Entrées!$C$37)+($C397-1),4,TRUE,"Entrées")))</f>
        <v>-3.5</v>
      </c>
      <c r="Z397" s="28">
        <f ca="1">IF($D397&gt;$D$8,"",INDIRECT(ADDRESS(ROW(Entrées!$C$37)+($D397-1)*24+Z$11,COLUMN(Entrées!$C$37)+($C397-1),4,TRUE,"Entrées")))</f>
        <v>-3</v>
      </c>
      <c r="AA397" s="28">
        <f ca="1">IF($D397&gt;$D$8,"",INDIRECT(ADDRESS(ROW(Entrées!$C$37)+($D397-1)*24+AA$11,COLUMN(Entrées!$C$37)+($C397-1),4,TRUE,"Entrées")))</f>
        <v>-3</v>
      </c>
      <c r="AB397" s="28">
        <f ca="1">IF($D397&gt;$D$8,"",INDIRECT(ADDRESS(ROW(Entrées!$C$37)+($D397-1)*24+AB$11,COLUMN(Entrées!$C$37)+($C397-1),4,TRUE,"Entrées")))</f>
        <v>-8.5</v>
      </c>
      <c r="AC397" s="11"/>
      <c r="AD397" s="40">
        <f t="shared" ca="1" si="452"/>
        <v>-548.02083333333337</v>
      </c>
      <c r="AE397" s="40">
        <f t="shared" ca="1" si="454"/>
        <v>-3</v>
      </c>
      <c r="AF397" s="40">
        <f t="shared" ca="1" si="455"/>
        <v>-2336.5</v>
      </c>
      <c r="AG397" s="4"/>
      <c r="AH397" s="11">
        <f>Entrées!A424</f>
        <v>17</v>
      </c>
      <c r="AI397" s="13">
        <f>Entrées!B424</f>
        <v>3</v>
      </c>
      <c r="AJ397" s="31">
        <f t="shared" ca="1" si="481"/>
        <v>55625.834722222207</v>
      </c>
      <c r="AK397" s="31">
        <f t="shared" ca="1" si="457"/>
        <v>55155.277777777781</v>
      </c>
      <c r="AL397" s="31">
        <f t="shared" ca="1" si="458"/>
        <v>55132.569444444431</v>
      </c>
      <c r="AM397" s="31">
        <f t="shared" ca="1" si="459"/>
        <v>439.35972222222233</v>
      </c>
      <c r="AN397" s="31">
        <f t="shared" ca="1" si="460"/>
        <v>2143.2847222222222</v>
      </c>
      <c r="AO397" s="31">
        <f t="shared" ca="1" si="461"/>
        <v>1711.4715277777773</v>
      </c>
      <c r="AP397" s="31">
        <f t="shared" ca="1" si="462"/>
        <v>43686.806944444448</v>
      </c>
      <c r="AQ397" s="31">
        <f t="shared" ca="1" si="463"/>
        <v>2048.2006944444447</v>
      </c>
      <c r="AR397" s="31">
        <f t="shared" ca="1" si="464"/>
        <v>467.57708333333329</v>
      </c>
      <c r="AS397" s="31">
        <f t="shared" ca="1" si="465"/>
        <v>9872.0041666666693</v>
      </c>
      <c r="AT397" s="31">
        <f t="shared" ca="1" si="466"/>
        <v>-752.91041666666672</v>
      </c>
      <c r="AU397" s="31">
        <f t="shared" ca="1" si="467"/>
        <v>580.30277777777769</v>
      </c>
      <c r="AV397" s="31">
        <f t="shared" ca="1" si="468"/>
        <v>-4570.3041666666659</v>
      </c>
      <c r="AW397" s="31">
        <f t="shared" ca="1" si="469"/>
        <v>53.39583333333335</v>
      </c>
      <c r="AX397" s="31">
        <f t="shared" ca="1" si="470"/>
        <v>1401.9361111111111</v>
      </c>
      <c r="AY397" s="31">
        <f t="shared" ca="1" si="471"/>
        <v>-1132.0805555555555</v>
      </c>
      <c r="AZ397" s="31">
        <f t="shared" ca="1" si="472"/>
        <v>-2177.1819444444441</v>
      </c>
      <c r="BA397" s="31">
        <f t="shared" ca="1" si="473"/>
        <v>644.8125</v>
      </c>
      <c r="BB397" s="31">
        <f t="shared" ca="1" si="474"/>
        <v>-1410.101388888889</v>
      </c>
      <c r="BC397" s="31">
        <f t="shared" ca="1" si="475"/>
        <v>-1800.2902777777781</v>
      </c>
      <c r="BD397" s="11"/>
      <c r="BE397" s="11"/>
      <c r="BF397" s="11">
        <f t="shared" si="476"/>
        <v>17</v>
      </c>
      <c r="BG397" s="11">
        <f t="shared" si="421"/>
        <v>3</v>
      </c>
      <c r="BH397" s="32">
        <f>IF($BF397&gt;$Y$7,"",IF(AND($BF397=$Y$7,$BG397=23),"",Entrées!C425-Entrées!C424))</f>
        <v>-1373</v>
      </c>
      <c r="BI397" s="32">
        <f>IF($BF397&gt;$Y$7,"",IF(AND($BF397=$Y$7,$BG397=23),"",Entrées!D425-Entrées!D424))</f>
        <v>-1250</v>
      </c>
      <c r="BJ397" s="32">
        <f>IF($BF397&gt;$Y$7,"",IF(AND($BF397=$Y$7,$BG397=23),"",Entrées!E425-Entrées!E424))</f>
        <v>-1075</v>
      </c>
      <c r="BK397" s="32">
        <f>IF($BF397&gt;$Y$7,"",IF(AND($BF397=$Y$7,$BG397=23),"",Entrées!F425-Entrées!F424))</f>
        <v>3.5</v>
      </c>
      <c r="BL397" s="32">
        <f>IF($BF397&gt;$Y$7,"",IF(AND($BF397=$Y$7,$BG397=23),"",Entrées!G425-Entrées!G424))</f>
        <v>-242</v>
      </c>
      <c r="BM397" s="32">
        <f>IF($BF397&gt;$Y$7,"",IF(AND($BF397=$Y$7,$BG397=23),"",Entrées!H425-Entrées!H424))</f>
        <v>0</v>
      </c>
      <c r="BN397" s="32">
        <f>IF($BF397&gt;$Y$7,"",IF(AND($BF397=$Y$7,$BG397=23),"",Entrées!I425-Entrées!I424))</f>
        <v>328</v>
      </c>
      <c r="BO397" s="32">
        <f>IF($BF397&gt;$Y$7,"",IF(AND($BF397=$Y$7,$BG397=23),"",Entrées!J425-Entrées!J424))</f>
        <v>56.5</v>
      </c>
      <c r="BP397" s="32">
        <f>IF($BF397&gt;$Y$7,"",IF(AND($BF397=$Y$7,$BG397=23),"",Entrées!K425-Entrées!K424))</f>
        <v>0</v>
      </c>
      <c r="BQ397" s="32">
        <f>IF($BF397&gt;$Y$7,"",IF(AND($BF397=$Y$7,$BG397=23),"",Entrées!L425-Entrées!L424))</f>
        <v>54.5</v>
      </c>
      <c r="BR397" s="32">
        <f>IF($BF397&gt;$Y$7,"",IF(AND($BF397=$Y$7,$BG397=23),"",Entrées!M425-Entrées!M424))</f>
        <v>-429.5</v>
      </c>
      <c r="BS397" s="32">
        <f>IF($BF397&gt;$Y$7,"",IF(AND($BF397=$Y$7,$BG397=23),"",Entrées!N425-Entrées!N424))</f>
        <v>5</v>
      </c>
      <c r="BT397" s="32">
        <f>IF($BF397&gt;$Y$7,"",IF(AND($BF397=$Y$7,$BG397=23),"",Entrées!O425-Entrées!O424))</f>
        <v>-1149</v>
      </c>
      <c r="BU397" s="32">
        <f>IF($BF397&gt;$Y$7,"",IF(AND($BF397=$Y$7,$BG397=23),"",Entrées!P425-Entrées!P424))</f>
        <v>-4.5</v>
      </c>
      <c r="BV397" s="32">
        <f>IF($BF397&gt;$Y$7,"",IF(AND($BF397=$Y$7,$BG397=23),"",Entrées!Q425-Entrées!Q424))</f>
        <v>-974</v>
      </c>
      <c r="BW397" s="32">
        <f>IF($BF397&gt;$Y$7,"",IF(AND($BF397=$Y$7,$BG397=23),"",Entrées!R425-Entrées!R424))</f>
        <v>0</v>
      </c>
      <c r="BX397" s="32">
        <f>IF($BF397&gt;$Y$7,"",IF(AND($BF397=$Y$7,$BG397=23),"",Entrées!S425-Entrées!S424))</f>
        <v>0</v>
      </c>
      <c r="BY397" s="32">
        <f>IF($BF397&gt;$Y$7,"",IF(AND($BF397=$Y$7,$BG397=23),"",Entrées!T425-Entrées!T424))</f>
        <v>-45</v>
      </c>
      <c r="BZ397" s="32">
        <f>IF($BF397&gt;$Y$7,"",IF(AND($BF397=$Y$7,$BG397=23),"",Entrées!U425-Entrées!U424))</f>
        <v>-9</v>
      </c>
      <c r="CA397" s="32">
        <f>IF($BF397&gt;$Y$7,"",IF(AND($BF397=$Y$7,$BG397=23),"",Entrées!V425-Entrées!V424))</f>
        <v>-92</v>
      </c>
      <c r="CB397" s="11"/>
      <c r="CD397" s="33">
        <f>IF($BF397&lt;=$Y$7,Entrées!J424/CD$2,"")</f>
        <v>8.3289473684210524E-2</v>
      </c>
      <c r="CE397" s="33">
        <f>IF($BF397&lt;=$Y$7,Entrées!K424/CE$2,"")</f>
        <v>0</v>
      </c>
      <c r="CF397" s="11">
        <f t="shared" si="477"/>
        <v>7600</v>
      </c>
      <c r="CG397" s="11">
        <f t="shared" si="478"/>
        <v>4200</v>
      </c>
      <c r="CH397" s="52">
        <f t="shared" si="479"/>
        <v>0.26950009137426939</v>
      </c>
      <c r="CI397" s="52">
        <f t="shared" si="480"/>
        <v>0.11132787698412699</v>
      </c>
      <c r="CK397" s="11"/>
      <c r="CL397" s="11"/>
      <c r="CM397" s="11"/>
      <c r="CN397" s="11"/>
      <c r="CO397" s="11"/>
    </row>
    <row r="398" spans="1:93">
      <c r="A398" s="11">
        <f>ROW(E382)</f>
        <v>382</v>
      </c>
      <c r="C398" s="11">
        <f t="shared" si="456"/>
        <v>11</v>
      </c>
      <c r="D398" s="27">
        <f t="shared" si="453"/>
        <v>17</v>
      </c>
      <c r="E398" s="28">
        <f ca="1">IF($D398&gt;$D$8,"",INDIRECT(ADDRESS(ROW(Entrées!$C$37)+($D398-1)*24+E$11,COLUMN(Entrées!$C$37)+($C398-1),4,TRUE,"Entrées")))</f>
        <v>-405</v>
      </c>
      <c r="F398" s="28">
        <f ca="1">IF($D398&gt;$D$8,"",INDIRECT(ADDRESS(ROW(Entrées!$C$37)+($D398-1)*24+F$11,COLUMN(Entrées!$C$37)+($C398-1),4,TRUE,"Entrées")))</f>
        <v>-1924</v>
      </c>
      <c r="G398" s="28">
        <f ca="1">IF($D398&gt;$D$8,"",INDIRECT(ADDRESS(ROW(Entrées!$C$37)+($D398-1)*24+G$11,COLUMN(Entrées!$C$37)+($C398-1),4,TRUE,"Entrées")))</f>
        <v>-1817</v>
      </c>
      <c r="H398" s="28">
        <f ca="1">IF($D398&gt;$D$8,"",INDIRECT(ADDRESS(ROW(Entrées!$C$37)+($D398-1)*24+H$11,COLUMN(Entrées!$C$37)+($C398-1),4,TRUE,"Entrées")))</f>
        <v>-1759</v>
      </c>
      <c r="I398" s="28">
        <f ca="1">IF($D398&gt;$D$8,"",INDIRECT(ADDRESS(ROW(Entrées!$C$37)+($D398-1)*24+I$11,COLUMN(Entrées!$C$37)+($C398-1),4,TRUE,"Entrées")))</f>
        <v>-2188.5</v>
      </c>
      <c r="J398" s="28">
        <f ca="1">IF($D398&gt;$D$8,"",INDIRECT(ADDRESS(ROW(Entrées!$C$37)+($D398-1)*24+J$11,COLUMN(Entrées!$C$37)+($C398-1),4,TRUE,"Entrées")))</f>
        <v>-2333</v>
      </c>
      <c r="K398" s="28">
        <f ca="1">IF($D398&gt;$D$8,"",INDIRECT(ADDRESS(ROW(Entrées!$C$37)+($D398-1)*24+K$11,COLUMN(Entrées!$C$37)+($C398-1),4,TRUE,"Entrées")))</f>
        <v>-1476</v>
      </c>
      <c r="L398" s="28">
        <f ca="1">IF($D398&gt;$D$8,"",INDIRECT(ADDRESS(ROW(Entrées!$C$37)+($D398-1)*24+L$11,COLUMN(Entrées!$C$37)+($C398-1),4,TRUE,"Entrées")))</f>
        <v>-25</v>
      </c>
      <c r="M398" s="28">
        <f ca="1">IF($D398&gt;$D$8,"",INDIRECT(ADDRESS(ROW(Entrées!$C$37)+($D398-1)*24+M$11,COLUMN(Entrées!$C$37)+($C398-1),4,TRUE,"Entrées")))</f>
        <v>-9</v>
      </c>
      <c r="N398" s="28">
        <f ca="1">IF($D398&gt;$D$8,"",INDIRECT(ADDRESS(ROW(Entrées!$C$37)+($D398-1)*24+N$11,COLUMN(Entrées!$C$37)+($C398-1),4,TRUE,"Entrées")))</f>
        <v>-2</v>
      </c>
      <c r="O398" s="28">
        <f ca="1">IF($D398&gt;$D$8,"",INDIRECT(ADDRESS(ROW(Entrées!$C$37)+($D398-1)*24+O$11,COLUMN(Entrées!$C$37)+($C398-1),4,TRUE,"Entrées")))</f>
        <v>-2</v>
      </c>
      <c r="P398" s="28">
        <f ca="1">IF($D398&gt;$D$8,"",INDIRECT(ADDRESS(ROW(Entrées!$C$37)+($D398-1)*24+P$11,COLUMN(Entrées!$C$37)+($C398-1),4,TRUE,"Entrées")))</f>
        <v>-2</v>
      </c>
      <c r="Q398" s="28">
        <f ca="1">IF($D398&gt;$D$8,"",INDIRECT(ADDRESS(ROW(Entrées!$C$37)+($D398-1)*24+Q$11,COLUMN(Entrées!$C$37)+($C398-1),4,TRUE,"Entrées")))</f>
        <v>-17.5</v>
      </c>
      <c r="R398" s="28">
        <f ca="1">IF($D398&gt;$D$8,"",INDIRECT(ADDRESS(ROW(Entrées!$C$37)+($D398-1)*24+R$11,COLUMN(Entrées!$C$37)+($C398-1),4,TRUE,"Entrées")))</f>
        <v>-40.5</v>
      </c>
      <c r="S398" s="28">
        <f ca="1">IF($D398&gt;$D$8,"",INDIRECT(ADDRESS(ROW(Entrées!$C$37)+($D398-1)*24+S$11,COLUMN(Entrées!$C$37)+($C398-1),4,TRUE,"Entrées")))</f>
        <v>-21</v>
      </c>
      <c r="T398" s="28">
        <f ca="1">IF($D398&gt;$D$8,"",INDIRECT(ADDRESS(ROW(Entrées!$C$37)+($D398-1)*24+T$11,COLUMN(Entrées!$C$37)+($C398-1),4,TRUE,"Entrées")))</f>
        <v>-463.5</v>
      </c>
      <c r="U398" s="28">
        <f ca="1">IF($D398&gt;$D$8,"",INDIRECT(ADDRESS(ROW(Entrées!$C$37)+($D398-1)*24+U$11,COLUMN(Entrées!$C$37)+($C398-1),4,TRUE,"Entrées")))</f>
        <v>-463.5</v>
      </c>
      <c r="V398" s="28">
        <f ca="1">IF($D398&gt;$D$8,"",INDIRECT(ADDRESS(ROW(Entrées!$C$37)+($D398-1)*24+V$11,COLUMN(Entrées!$C$37)+($C398-1),4,TRUE,"Entrées")))</f>
        <v>-701</v>
      </c>
      <c r="W398" s="28">
        <f ca="1">IF($D398&gt;$D$8,"",INDIRECT(ADDRESS(ROW(Entrées!$C$37)+($D398-1)*24+W$11,COLUMN(Entrées!$C$37)+($C398-1),4,TRUE,"Entrées")))</f>
        <v>-270</v>
      </c>
      <c r="X398" s="28">
        <f ca="1">IF($D398&gt;$D$8,"",INDIRECT(ADDRESS(ROW(Entrées!$C$37)+($D398-1)*24+X$11,COLUMN(Entrées!$C$37)+($C398-1),4,TRUE,"Entrées")))</f>
        <v>-2</v>
      </c>
      <c r="Y398" s="28">
        <f ca="1">IF($D398&gt;$D$8,"",INDIRECT(ADDRESS(ROW(Entrées!$C$37)+($D398-1)*24+Y$11,COLUMN(Entrées!$C$37)+($C398-1),4,TRUE,"Entrées")))</f>
        <v>-2</v>
      </c>
      <c r="Z398" s="28">
        <f ca="1">IF($D398&gt;$D$8,"",INDIRECT(ADDRESS(ROW(Entrées!$C$37)+($D398-1)*24+Z$11,COLUMN(Entrées!$C$37)+($C398-1),4,TRUE,"Entrées")))</f>
        <v>-1.5</v>
      </c>
      <c r="AA398" s="28">
        <f ca="1">IF($D398&gt;$D$8,"",INDIRECT(ADDRESS(ROW(Entrées!$C$37)+($D398-1)*24+AA$11,COLUMN(Entrées!$C$37)+($C398-1),4,TRUE,"Entrées")))</f>
        <v>-2</v>
      </c>
      <c r="AB398" s="28">
        <f ca="1">IF($D398&gt;$D$8,"",INDIRECT(ADDRESS(ROW(Entrées!$C$37)+($D398-1)*24+AB$11,COLUMN(Entrées!$C$37)+($C398-1),4,TRUE,"Entrées")))</f>
        <v>-299.5</v>
      </c>
      <c r="AC398" s="11"/>
      <c r="AD398" s="40">
        <f t="shared" ca="1" si="452"/>
        <v>-592.77083333333337</v>
      </c>
      <c r="AE398" s="40">
        <f t="shared" ca="1" si="454"/>
        <v>-1.5</v>
      </c>
      <c r="AF398" s="40">
        <f t="shared" ca="1" si="455"/>
        <v>-2333</v>
      </c>
      <c r="AG398" s="4"/>
      <c r="AH398" s="11">
        <f>Entrées!A425</f>
        <v>17</v>
      </c>
      <c r="AI398" s="13">
        <f>Entrées!B425</f>
        <v>4</v>
      </c>
      <c r="AJ398" s="31">
        <f t="shared" ca="1" si="481"/>
        <v>55625.834722222207</v>
      </c>
      <c r="AK398" s="31">
        <f t="shared" ca="1" si="457"/>
        <v>55155.277777777781</v>
      </c>
      <c r="AL398" s="31">
        <f t="shared" ca="1" si="458"/>
        <v>55132.569444444431</v>
      </c>
      <c r="AM398" s="31">
        <f t="shared" ca="1" si="459"/>
        <v>439.35972222222233</v>
      </c>
      <c r="AN398" s="31">
        <f t="shared" ca="1" si="460"/>
        <v>2143.2847222222222</v>
      </c>
      <c r="AO398" s="31">
        <f t="shared" ca="1" si="461"/>
        <v>1711.4715277777773</v>
      </c>
      <c r="AP398" s="31">
        <f t="shared" ca="1" si="462"/>
        <v>43686.806944444448</v>
      </c>
      <c r="AQ398" s="31">
        <f t="shared" ca="1" si="463"/>
        <v>2048.2006944444447</v>
      </c>
      <c r="AR398" s="31">
        <f t="shared" ca="1" si="464"/>
        <v>467.57708333333329</v>
      </c>
      <c r="AS398" s="31">
        <f t="shared" ca="1" si="465"/>
        <v>9872.0041666666693</v>
      </c>
      <c r="AT398" s="31">
        <f t="shared" ca="1" si="466"/>
        <v>-752.91041666666672</v>
      </c>
      <c r="AU398" s="31">
        <f t="shared" ca="1" si="467"/>
        <v>580.30277777777769</v>
      </c>
      <c r="AV398" s="31">
        <f t="shared" ca="1" si="468"/>
        <v>-4570.3041666666659</v>
      </c>
      <c r="AW398" s="31">
        <f t="shared" ca="1" si="469"/>
        <v>53.39583333333335</v>
      </c>
      <c r="AX398" s="31">
        <f t="shared" ca="1" si="470"/>
        <v>1401.9361111111111</v>
      </c>
      <c r="AY398" s="31">
        <f t="shared" ca="1" si="471"/>
        <v>-1132.0805555555555</v>
      </c>
      <c r="AZ398" s="31">
        <f t="shared" ca="1" si="472"/>
        <v>-2177.1819444444441</v>
      </c>
      <c r="BA398" s="31">
        <f t="shared" ca="1" si="473"/>
        <v>644.8125</v>
      </c>
      <c r="BB398" s="31">
        <f t="shared" ca="1" si="474"/>
        <v>-1410.101388888889</v>
      </c>
      <c r="BC398" s="31">
        <f t="shared" ca="1" si="475"/>
        <v>-1800.2902777777781</v>
      </c>
      <c r="BD398" s="11"/>
      <c r="BE398" s="11"/>
      <c r="BF398" s="11">
        <f t="shared" si="476"/>
        <v>17</v>
      </c>
      <c r="BG398" s="11">
        <f t="shared" si="421"/>
        <v>4</v>
      </c>
      <c r="BH398" s="32">
        <f>IF($BF398&gt;$Y$7,"",IF(AND($BF398=$Y$7,$BG398=23),"",Entrées!C426-Entrées!C425))</f>
        <v>896.5</v>
      </c>
      <c r="BI398" s="32">
        <f>IF($BF398&gt;$Y$7,"",IF(AND($BF398=$Y$7,$BG398=23),"",Entrées!D426-Entrées!D425))</f>
        <v>1575</v>
      </c>
      <c r="BJ398" s="32">
        <f>IF($BF398&gt;$Y$7,"",IF(AND($BF398=$Y$7,$BG398=23),"",Entrées!E426-Entrées!E425))</f>
        <v>1725</v>
      </c>
      <c r="BK398" s="32">
        <f>IF($BF398&gt;$Y$7,"",IF(AND($BF398=$Y$7,$BG398=23),"",Entrées!F426-Entrées!F425))</f>
        <v>4.5</v>
      </c>
      <c r="BL398" s="32">
        <f>IF($BF398&gt;$Y$7,"",IF(AND($BF398=$Y$7,$BG398=23),"",Entrées!G426-Entrées!G425))</f>
        <v>-25.5</v>
      </c>
      <c r="BM398" s="32">
        <f>IF($BF398&gt;$Y$7,"",IF(AND($BF398=$Y$7,$BG398=23),"",Entrées!H426-Entrées!H425))</f>
        <v>0</v>
      </c>
      <c r="BN398" s="32">
        <f>IF($BF398&gt;$Y$7,"",IF(AND($BF398=$Y$7,$BG398=23),"",Entrées!I426-Entrées!I425))</f>
        <v>514.5</v>
      </c>
      <c r="BO398" s="32">
        <f>IF($BF398&gt;$Y$7,"",IF(AND($BF398=$Y$7,$BG398=23),"",Entrées!J426-Entrées!J425))</f>
        <v>46</v>
      </c>
      <c r="BP398" s="32">
        <f>IF($BF398&gt;$Y$7,"",IF(AND($BF398=$Y$7,$BG398=23),"",Entrées!K426-Entrées!K425))</f>
        <v>0</v>
      </c>
      <c r="BQ398" s="32">
        <f>IF($BF398&gt;$Y$7,"",IF(AND($BF398=$Y$7,$BG398=23),"",Entrées!L426-Entrées!L425))</f>
        <v>-2.5</v>
      </c>
      <c r="BR398" s="32">
        <f>IF($BF398&gt;$Y$7,"",IF(AND($BF398=$Y$7,$BG398=23),"",Entrées!M426-Entrées!M425))</f>
        <v>-144.5</v>
      </c>
      <c r="BS398" s="32">
        <f>IF($BF398&gt;$Y$7,"",IF(AND($BF398=$Y$7,$BG398=23),"",Entrées!N426-Entrées!N425))</f>
        <v>-4</v>
      </c>
      <c r="BT398" s="32">
        <f>IF($BF398&gt;$Y$7,"",IF(AND($BF398=$Y$7,$BG398=23),"",Entrées!O426-Entrées!O425))</f>
        <v>506.5</v>
      </c>
      <c r="BU398" s="32">
        <f>IF($BF398&gt;$Y$7,"",IF(AND($BF398=$Y$7,$BG398=23),"",Entrées!P426-Entrées!P425))</f>
        <v>-0.5</v>
      </c>
      <c r="BV398" s="32">
        <f>IF($BF398&gt;$Y$7,"",IF(AND($BF398=$Y$7,$BG398=23),"",Entrées!Q426-Entrées!Q425))</f>
        <v>736</v>
      </c>
      <c r="BW398" s="32">
        <f>IF($BF398&gt;$Y$7,"",IF(AND($BF398=$Y$7,$BG398=23),"",Entrées!R426-Entrées!R425))</f>
        <v>5</v>
      </c>
      <c r="BX398" s="32">
        <f>IF($BF398&gt;$Y$7,"",IF(AND($BF398=$Y$7,$BG398=23),"",Entrées!S426-Entrées!S425))</f>
        <v>0</v>
      </c>
      <c r="BY398" s="32">
        <f>IF($BF398&gt;$Y$7,"",IF(AND($BF398=$Y$7,$BG398=23),"",Entrées!T426-Entrées!T425))</f>
        <v>1094</v>
      </c>
      <c r="BZ398" s="32">
        <f>IF($BF398&gt;$Y$7,"",IF(AND($BF398=$Y$7,$BG398=23),"",Entrées!U426-Entrées!U425))</f>
        <v>-70</v>
      </c>
      <c r="CA398" s="32">
        <f>IF($BF398&gt;$Y$7,"",IF(AND($BF398=$Y$7,$BG398=23),"",Entrées!V426-Entrées!V425))</f>
        <v>-271</v>
      </c>
      <c r="CB398" s="11"/>
      <c r="CD398" s="33">
        <f>IF($BF398&lt;=$Y$7,Entrées!J425/CD$2,"")</f>
        <v>9.0723684210526317E-2</v>
      </c>
      <c r="CE398" s="33">
        <f>IF($BF398&lt;=$Y$7,Entrées!K425/CE$2,"")</f>
        <v>0</v>
      </c>
      <c r="CF398" s="11">
        <f t="shared" si="477"/>
        <v>7600</v>
      </c>
      <c r="CG398" s="11">
        <f t="shared" si="478"/>
        <v>4200</v>
      </c>
      <c r="CH398" s="52">
        <f t="shared" si="479"/>
        <v>0.26950009137426939</v>
      </c>
      <c r="CI398" s="52">
        <f t="shared" si="480"/>
        <v>0.11132787698412699</v>
      </c>
      <c r="CK398" s="11"/>
      <c r="CL398" s="11"/>
      <c r="CM398" s="11"/>
      <c r="CN398" s="11"/>
      <c r="CO398" s="11"/>
    </row>
    <row r="399" spans="1:93">
      <c r="A399" s="11">
        <f>A398+$Y$7-1</f>
        <v>411</v>
      </c>
      <c r="C399" s="11">
        <f t="shared" si="456"/>
        <v>11</v>
      </c>
      <c r="D399" s="27">
        <f t="shared" si="453"/>
        <v>18</v>
      </c>
      <c r="E399" s="28">
        <f ca="1">IF($D399&gt;$D$8,"",INDIRECT(ADDRESS(ROW(Entrées!$C$37)+($D399-1)*24+E$11,COLUMN(Entrées!$C$37)+($C399-1),4,TRUE,"Entrées")))</f>
        <v>-526.5</v>
      </c>
      <c r="F399" s="28">
        <f ca="1">IF($D399&gt;$D$8,"",INDIRECT(ADDRESS(ROW(Entrées!$C$37)+($D399-1)*24+F$11,COLUMN(Entrées!$C$37)+($C399-1),4,TRUE,"Entrées")))</f>
        <v>-1025.5</v>
      </c>
      <c r="G399" s="28">
        <f ca="1">IF($D399&gt;$D$8,"",INDIRECT(ADDRESS(ROW(Entrées!$C$37)+($D399-1)*24+G$11,COLUMN(Entrées!$C$37)+($C399-1),4,TRUE,"Entrées")))</f>
        <v>-2006</v>
      </c>
      <c r="H399" s="28">
        <f ca="1">IF($D399&gt;$D$8,"",INDIRECT(ADDRESS(ROW(Entrées!$C$37)+($D399-1)*24+H$11,COLUMN(Entrées!$C$37)+($C399-1),4,TRUE,"Entrées")))</f>
        <v>-2031.5</v>
      </c>
      <c r="I399" s="28">
        <f ca="1">IF($D399&gt;$D$8,"",INDIRECT(ADDRESS(ROW(Entrées!$C$37)+($D399-1)*24+I$11,COLUMN(Entrées!$C$37)+($C399-1),4,TRUE,"Entrées")))</f>
        <v>-2327</v>
      </c>
      <c r="J399" s="28">
        <f ca="1">IF($D399&gt;$D$8,"",INDIRECT(ADDRESS(ROW(Entrées!$C$37)+($D399-1)*24+J$11,COLUMN(Entrées!$C$37)+($C399-1),4,TRUE,"Entrées")))</f>
        <v>-1953.5</v>
      </c>
      <c r="K399" s="28">
        <f ca="1">IF($D399&gt;$D$8,"",INDIRECT(ADDRESS(ROW(Entrées!$C$37)+($D399-1)*24+K$11,COLUMN(Entrées!$C$37)+($C399-1),4,TRUE,"Entrées")))</f>
        <v>-671</v>
      </c>
      <c r="L399" s="28">
        <f ca="1">IF($D399&gt;$D$8,"",INDIRECT(ADDRESS(ROW(Entrées!$C$37)+($D399-1)*24+L$11,COLUMN(Entrées!$C$37)+($C399-1),4,TRUE,"Entrées")))</f>
        <v>-21.5</v>
      </c>
      <c r="M399" s="28">
        <f ca="1">IF($D399&gt;$D$8,"",INDIRECT(ADDRESS(ROW(Entrées!$C$37)+($D399-1)*24+M$11,COLUMN(Entrées!$C$37)+($C399-1),4,TRUE,"Entrées")))</f>
        <v>-9</v>
      </c>
      <c r="N399" s="28">
        <f ca="1">IF($D399&gt;$D$8,"",INDIRECT(ADDRESS(ROW(Entrées!$C$37)+($D399-1)*24+N$11,COLUMN(Entrées!$C$37)+($C399-1),4,TRUE,"Entrées")))</f>
        <v>-2</v>
      </c>
      <c r="O399" s="28">
        <f ca="1">IF($D399&gt;$D$8,"",INDIRECT(ADDRESS(ROW(Entrées!$C$37)+($D399-1)*24+O$11,COLUMN(Entrées!$C$37)+($C399-1),4,TRUE,"Entrées")))</f>
        <v>-1.5</v>
      </c>
      <c r="P399" s="28">
        <f ca="1">IF($D399&gt;$D$8,"",INDIRECT(ADDRESS(ROW(Entrées!$C$37)+($D399-1)*24+P$11,COLUMN(Entrées!$C$37)+($C399-1),4,TRUE,"Entrées")))</f>
        <v>-2</v>
      </c>
      <c r="Q399" s="28">
        <f ca="1">IF($D399&gt;$D$8,"",INDIRECT(ADDRESS(ROW(Entrées!$C$37)+($D399-1)*24+Q$11,COLUMN(Entrées!$C$37)+($C399-1),4,TRUE,"Entrées")))</f>
        <v>-15</v>
      </c>
      <c r="R399" s="28">
        <f ca="1">IF($D399&gt;$D$8,"",INDIRECT(ADDRESS(ROW(Entrées!$C$37)+($D399-1)*24+R$11,COLUMN(Entrées!$C$37)+($C399-1),4,TRUE,"Entrées")))</f>
        <v>-21</v>
      </c>
      <c r="S399" s="28">
        <f ca="1">IF($D399&gt;$D$8,"",INDIRECT(ADDRESS(ROW(Entrées!$C$37)+($D399-1)*24+S$11,COLUMN(Entrées!$C$37)+($C399-1),4,TRUE,"Entrées")))</f>
        <v>-31</v>
      </c>
      <c r="T399" s="28">
        <f ca="1">IF($D399&gt;$D$8,"",INDIRECT(ADDRESS(ROW(Entrées!$C$37)+($D399-1)*24+T$11,COLUMN(Entrées!$C$37)+($C399-1),4,TRUE,"Entrées")))</f>
        <v>-18.5</v>
      </c>
      <c r="U399" s="28">
        <f ca="1">IF($D399&gt;$D$8,"",INDIRECT(ADDRESS(ROW(Entrées!$C$37)+($D399-1)*24+U$11,COLUMN(Entrées!$C$37)+($C399-1),4,TRUE,"Entrées")))</f>
        <v>-218</v>
      </c>
      <c r="V399" s="28">
        <f ca="1">IF($D399&gt;$D$8,"",INDIRECT(ADDRESS(ROW(Entrées!$C$37)+($D399-1)*24+V$11,COLUMN(Entrées!$C$37)+($C399-1),4,TRUE,"Entrées")))</f>
        <v>-1313</v>
      </c>
      <c r="W399" s="28">
        <f ca="1">IF($D399&gt;$D$8,"",INDIRECT(ADDRESS(ROW(Entrées!$C$37)+($D399-1)*24+W$11,COLUMN(Entrées!$C$37)+($C399-1),4,TRUE,"Entrées")))</f>
        <v>-855.5</v>
      </c>
      <c r="X399" s="28">
        <f ca="1">IF($D399&gt;$D$8,"",INDIRECT(ADDRESS(ROW(Entrées!$C$37)+($D399-1)*24+X$11,COLUMN(Entrées!$C$37)+($C399-1),4,TRUE,"Entrées")))</f>
        <v>-43.5</v>
      </c>
      <c r="Y399" s="28">
        <f ca="1">IF($D399&gt;$D$8,"",INDIRECT(ADDRESS(ROW(Entrées!$C$37)+($D399-1)*24+Y$11,COLUMN(Entrées!$C$37)+($C399-1),4,TRUE,"Entrées")))</f>
        <v>-41</v>
      </c>
      <c r="Z399" s="28">
        <f ca="1">IF($D399&gt;$D$8,"",INDIRECT(ADDRESS(ROW(Entrées!$C$37)+($D399-1)*24+Z$11,COLUMN(Entrées!$C$37)+($C399-1),4,TRUE,"Entrées")))</f>
        <v>-40</v>
      </c>
      <c r="AA399" s="28">
        <f ca="1">IF($D399&gt;$D$8,"",INDIRECT(ADDRESS(ROW(Entrées!$C$37)+($D399-1)*24+AA$11,COLUMN(Entrées!$C$37)+($C399-1),4,TRUE,"Entrées")))</f>
        <v>-12.5</v>
      </c>
      <c r="AB399" s="28">
        <f ca="1">IF($D399&gt;$D$8,"",INDIRECT(ADDRESS(ROW(Entrées!$C$37)+($D399-1)*24+AB$11,COLUMN(Entrées!$C$37)+($C399-1),4,TRUE,"Entrées")))</f>
        <v>-26.5</v>
      </c>
      <c r="AC399" s="11"/>
      <c r="AD399" s="40">
        <f t="shared" ca="1" si="452"/>
        <v>-550.52083333333337</v>
      </c>
      <c r="AE399" s="40">
        <f t="shared" ca="1" si="454"/>
        <v>-1.5</v>
      </c>
      <c r="AF399" s="40">
        <f t="shared" ca="1" si="455"/>
        <v>-2327</v>
      </c>
      <c r="AG399" s="4"/>
      <c r="AH399" s="11">
        <f>Entrées!A426</f>
        <v>17</v>
      </c>
      <c r="AI399" s="13">
        <f>Entrées!B426</f>
        <v>5</v>
      </c>
      <c r="AJ399" s="31">
        <f t="shared" ca="1" si="481"/>
        <v>55625.834722222207</v>
      </c>
      <c r="AK399" s="31">
        <f t="shared" ca="1" si="457"/>
        <v>55155.277777777781</v>
      </c>
      <c r="AL399" s="31">
        <f t="shared" ca="1" si="458"/>
        <v>55132.569444444431</v>
      </c>
      <c r="AM399" s="31">
        <f t="shared" ca="1" si="459"/>
        <v>439.35972222222233</v>
      </c>
      <c r="AN399" s="31">
        <f t="shared" ca="1" si="460"/>
        <v>2143.2847222222222</v>
      </c>
      <c r="AO399" s="31">
        <f t="shared" ca="1" si="461"/>
        <v>1711.4715277777773</v>
      </c>
      <c r="AP399" s="31">
        <f t="shared" ca="1" si="462"/>
        <v>43686.806944444448</v>
      </c>
      <c r="AQ399" s="31">
        <f t="shared" ca="1" si="463"/>
        <v>2048.2006944444447</v>
      </c>
      <c r="AR399" s="31">
        <f t="shared" ca="1" si="464"/>
        <v>467.57708333333329</v>
      </c>
      <c r="AS399" s="31">
        <f t="shared" ca="1" si="465"/>
        <v>9872.0041666666693</v>
      </c>
      <c r="AT399" s="31">
        <f t="shared" ca="1" si="466"/>
        <v>-752.91041666666672</v>
      </c>
      <c r="AU399" s="31">
        <f t="shared" ca="1" si="467"/>
        <v>580.30277777777769</v>
      </c>
      <c r="AV399" s="31">
        <f t="shared" ca="1" si="468"/>
        <v>-4570.3041666666659</v>
      </c>
      <c r="AW399" s="31">
        <f t="shared" ca="1" si="469"/>
        <v>53.39583333333335</v>
      </c>
      <c r="AX399" s="31">
        <f t="shared" ca="1" si="470"/>
        <v>1401.9361111111111</v>
      </c>
      <c r="AY399" s="31">
        <f t="shared" ca="1" si="471"/>
        <v>-1132.0805555555555</v>
      </c>
      <c r="AZ399" s="31">
        <f t="shared" ca="1" si="472"/>
        <v>-2177.1819444444441</v>
      </c>
      <c r="BA399" s="31">
        <f t="shared" ca="1" si="473"/>
        <v>644.8125</v>
      </c>
      <c r="BB399" s="31">
        <f t="shared" ca="1" si="474"/>
        <v>-1410.101388888889</v>
      </c>
      <c r="BC399" s="31">
        <f t="shared" ca="1" si="475"/>
        <v>-1800.2902777777781</v>
      </c>
      <c r="BD399" s="11"/>
      <c r="BE399" s="11"/>
      <c r="BF399" s="11">
        <f t="shared" si="476"/>
        <v>17</v>
      </c>
      <c r="BG399" s="11">
        <f t="shared" si="421"/>
        <v>5</v>
      </c>
      <c r="BH399" s="32">
        <f>IF($BF399&gt;$Y$7,"",IF(AND($BF399=$Y$7,$BG399=23),"",Entrées!C427-Entrées!C426))</f>
        <v>4173.5</v>
      </c>
      <c r="BI399" s="32">
        <f>IF($BF399&gt;$Y$7,"",IF(AND($BF399=$Y$7,$BG399=23),"",Entrées!D427-Entrées!D426))</f>
        <v>4162.5</v>
      </c>
      <c r="BJ399" s="32">
        <f>IF($BF399&gt;$Y$7,"",IF(AND($BF399=$Y$7,$BG399=23),"",Entrées!E427-Entrées!E426))</f>
        <v>4600</v>
      </c>
      <c r="BK399" s="32">
        <f>IF($BF399&gt;$Y$7,"",IF(AND($BF399=$Y$7,$BG399=23),"",Entrées!F427-Entrées!F426))</f>
        <v>0</v>
      </c>
      <c r="BL399" s="32">
        <f>IF($BF399&gt;$Y$7,"",IF(AND($BF399=$Y$7,$BG399=23),"",Entrées!G427-Entrées!G426))</f>
        <v>379</v>
      </c>
      <c r="BM399" s="32">
        <f>IF($BF399&gt;$Y$7,"",IF(AND($BF399=$Y$7,$BG399=23),"",Entrées!H427-Entrées!H426))</f>
        <v>-1</v>
      </c>
      <c r="BN399" s="32">
        <f>IF($BF399&gt;$Y$7,"",IF(AND($BF399=$Y$7,$BG399=23),"",Entrées!I427-Entrées!I426))</f>
        <v>1135.5</v>
      </c>
      <c r="BO399" s="32">
        <f>IF($BF399&gt;$Y$7,"",IF(AND($BF399=$Y$7,$BG399=23),"",Entrées!J427-Entrées!J426))</f>
        <v>110.5</v>
      </c>
      <c r="BP399" s="32">
        <f>IF($BF399&gt;$Y$7,"",IF(AND($BF399=$Y$7,$BG399=23),"",Entrées!K427-Entrées!K426))</f>
        <v>0</v>
      </c>
      <c r="BQ399" s="32">
        <f>IF($BF399&gt;$Y$7,"",IF(AND($BF399=$Y$7,$BG399=23),"",Entrées!L427-Entrées!L426))</f>
        <v>312</v>
      </c>
      <c r="BR399" s="32">
        <f>IF($BF399&gt;$Y$7,"",IF(AND($BF399=$Y$7,$BG399=23),"",Entrées!M427-Entrées!M426))</f>
        <v>857</v>
      </c>
      <c r="BS399" s="32">
        <f>IF($BF399&gt;$Y$7,"",IF(AND($BF399=$Y$7,$BG399=23),"",Entrées!N427-Entrées!N426))</f>
        <v>5.5</v>
      </c>
      <c r="BT399" s="32">
        <f>IF($BF399&gt;$Y$7,"",IF(AND($BF399=$Y$7,$BG399=23),"",Entrées!O427-Entrées!O426))</f>
        <v>1377</v>
      </c>
      <c r="BU399" s="32">
        <f>IF($BF399&gt;$Y$7,"",IF(AND($BF399=$Y$7,$BG399=23),"",Entrées!P427-Entrées!P426))</f>
        <v>5</v>
      </c>
      <c r="BV399" s="32">
        <f>IF($BF399&gt;$Y$7,"",IF(AND($BF399=$Y$7,$BG399=23),"",Entrées!Q427-Entrées!Q426))</f>
        <v>258</v>
      </c>
      <c r="BW399" s="32">
        <f>IF($BF399&gt;$Y$7,"",IF(AND($BF399=$Y$7,$BG399=23),"",Entrées!R427-Entrées!R426))</f>
        <v>937</v>
      </c>
      <c r="BX399" s="32">
        <f>IF($BF399&gt;$Y$7,"",IF(AND($BF399=$Y$7,$BG399=23),"",Entrées!S427-Entrées!S426))</f>
        <v>0</v>
      </c>
      <c r="BY399" s="32">
        <f>IF($BF399&gt;$Y$7,"",IF(AND($BF399=$Y$7,$BG399=23),"",Entrées!T427-Entrées!T426))</f>
        <v>550</v>
      </c>
      <c r="BZ399" s="32">
        <f>IF($BF399&gt;$Y$7,"",IF(AND($BF399=$Y$7,$BG399=23),"",Entrées!U427-Entrées!U426))</f>
        <v>0</v>
      </c>
      <c r="CA399" s="32">
        <f>IF($BF399&gt;$Y$7,"",IF(AND($BF399=$Y$7,$BG399=23),"",Entrées!V427-Entrées!V426))</f>
        <v>-442</v>
      </c>
      <c r="CB399" s="11"/>
      <c r="CD399" s="33">
        <f>IF($BF399&lt;=$Y$7,Entrées!J426/CD$2,"")</f>
        <v>9.6776315789473683E-2</v>
      </c>
      <c r="CE399" s="33">
        <f>IF($BF399&lt;=$Y$7,Entrées!K426/CE$2,"")</f>
        <v>0</v>
      </c>
      <c r="CF399" s="11">
        <f t="shared" si="477"/>
        <v>7600</v>
      </c>
      <c r="CG399" s="11">
        <f t="shared" si="478"/>
        <v>4200</v>
      </c>
      <c r="CH399" s="52">
        <f t="shared" si="479"/>
        <v>0.26950009137426939</v>
      </c>
      <c r="CI399" s="52">
        <f t="shared" si="480"/>
        <v>0.11132787698412699</v>
      </c>
      <c r="CK399" s="11"/>
      <c r="CL399" s="11"/>
      <c r="CM399" s="11"/>
      <c r="CN399" s="11"/>
      <c r="CO399" s="11"/>
    </row>
    <row r="400" spans="1:93">
      <c r="A400" s="11" t="str">
        <f>"AD"&amp;A398</f>
        <v>AD382</v>
      </c>
      <c r="C400" s="11">
        <f t="shared" si="456"/>
        <v>11</v>
      </c>
      <c r="D400" s="27">
        <f t="shared" si="453"/>
        <v>19</v>
      </c>
      <c r="E400" s="28">
        <f ca="1">IF($D400&gt;$D$8,"",INDIRECT(ADDRESS(ROW(Entrées!$C$37)+($D400-1)*24+E$11,COLUMN(Entrées!$C$37)+($C400-1),4,TRUE,"Entrées")))</f>
        <v>-244.5</v>
      </c>
      <c r="F400" s="28">
        <f ca="1">IF($D400&gt;$D$8,"",INDIRECT(ADDRESS(ROW(Entrées!$C$37)+($D400-1)*24+F$11,COLUMN(Entrées!$C$37)+($C400-1),4,TRUE,"Entrées")))</f>
        <v>-1832.5</v>
      </c>
      <c r="G400" s="28">
        <f ca="1">IF($D400&gt;$D$8,"",INDIRECT(ADDRESS(ROW(Entrées!$C$37)+($D400-1)*24+G$11,COLUMN(Entrées!$C$37)+($C400-1),4,TRUE,"Entrées")))</f>
        <v>-2192</v>
      </c>
      <c r="H400" s="28">
        <f ca="1">IF($D400&gt;$D$8,"",INDIRECT(ADDRESS(ROW(Entrées!$C$37)+($D400-1)*24+H$11,COLUMN(Entrées!$C$37)+($C400-1),4,TRUE,"Entrées")))</f>
        <v>-2267.5</v>
      </c>
      <c r="I400" s="28">
        <f ca="1">IF($D400&gt;$D$8,"",INDIRECT(ADDRESS(ROW(Entrées!$C$37)+($D400-1)*24+I$11,COLUMN(Entrées!$C$37)+($C400-1),4,TRUE,"Entrées")))</f>
        <v>-2335</v>
      </c>
      <c r="J400" s="28">
        <f ca="1">IF($D400&gt;$D$8,"",INDIRECT(ADDRESS(ROW(Entrées!$C$37)+($D400-1)*24+J$11,COLUMN(Entrées!$C$37)+($C400-1),4,TRUE,"Entrées")))</f>
        <v>-2051.5</v>
      </c>
      <c r="K400" s="28">
        <f ca="1">IF($D400&gt;$D$8,"",INDIRECT(ADDRESS(ROW(Entrées!$C$37)+($D400-1)*24+K$11,COLUMN(Entrées!$C$37)+($C400-1),4,TRUE,"Entrées")))</f>
        <v>-753.5</v>
      </c>
      <c r="L400" s="28">
        <f ca="1">IF($D400&gt;$D$8,"",INDIRECT(ADDRESS(ROW(Entrées!$C$37)+($D400-1)*24+L$11,COLUMN(Entrées!$C$37)+($C400-1),4,TRUE,"Entrées")))</f>
        <v>-34</v>
      </c>
      <c r="M400" s="28">
        <f ca="1">IF($D400&gt;$D$8,"",INDIRECT(ADDRESS(ROW(Entrées!$C$37)+($D400-1)*24+M$11,COLUMN(Entrées!$C$37)+($C400-1),4,TRUE,"Entrées")))</f>
        <v>-2</v>
      </c>
      <c r="N400" s="28">
        <f ca="1">IF($D400&gt;$D$8,"",INDIRECT(ADDRESS(ROW(Entrées!$C$37)+($D400-1)*24+N$11,COLUMN(Entrées!$C$37)+($C400-1),4,TRUE,"Entrées")))</f>
        <v>-2</v>
      </c>
      <c r="O400" s="28">
        <f ca="1">IF($D400&gt;$D$8,"",INDIRECT(ADDRESS(ROW(Entrées!$C$37)+($D400-1)*24+O$11,COLUMN(Entrées!$C$37)+($C400-1),4,TRUE,"Entrées")))</f>
        <v>-5.5</v>
      </c>
      <c r="P400" s="28">
        <f ca="1">IF($D400&gt;$D$8,"",INDIRECT(ADDRESS(ROW(Entrées!$C$37)+($D400-1)*24+P$11,COLUMN(Entrées!$C$37)+($C400-1),4,TRUE,"Entrées")))</f>
        <v>-6.5</v>
      </c>
      <c r="Q400" s="28">
        <f ca="1">IF($D400&gt;$D$8,"",INDIRECT(ADDRESS(ROW(Entrées!$C$37)+($D400-1)*24+Q$11,COLUMN(Entrées!$C$37)+($C400-1),4,TRUE,"Entrées")))</f>
        <v>-6.5</v>
      </c>
      <c r="R400" s="28">
        <f ca="1">IF($D400&gt;$D$8,"",INDIRECT(ADDRESS(ROW(Entrées!$C$37)+($D400-1)*24+R$11,COLUMN(Entrées!$C$37)+($C400-1),4,TRUE,"Entrées")))</f>
        <v>-5.5</v>
      </c>
      <c r="S400" s="28">
        <f ca="1">IF($D400&gt;$D$8,"",INDIRECT(ADDRESS(ROW(Entrées!$C$37)+($D400-1)*24+S$11,COLUMN(Entrées!$C$37)+($C400-1),4,TRUE,"Entrées")))</f>
        <v>-19.5</v>
      </c>
      <c r="T400" s="28">
        <f ca="1">IF($D400&gt;$D$8,"",INDIRECT(ADDRESS(ROW(Entrées!$C$37)+($D400-1)*24+T$11,COLUMN(Entrées!$C$37)+($C400-1),4,TRUE,"Entrées")))</f>
        <v>-49</v>
      </c>
      <c r="U400" s="28">
        <f ca="1">IF($D400&gt;$D$8,"",INDIRECT(ADDRESS(ROW(Entrées!$C$37)+($D400-1)*24+U$11,COLUMN(Entrées!$C$37)+($C400-1),4,TRUE,"Entrées")))</f>
        <v>-211</v>
      </c>
      <c r="V400" s="28">
        <f ca="1">IF($D400&gt;$D$8,"",INDIRECT(ADDRESS(ROW(Entrées!$C$37)+($D400-1)*24+V$11,COLUMN(Entrées!$C$37)+($C400-1),4,TRUE,"Entrées")))</f>
        <v>-389</v>
      </c>
      <c r="W400" s="28">
        <f ca="1">IF($D400&gt;$D$8,"",INDIRECT(ADDRESS(ROW(Entrées!$C$37)+($D400-1)*24+W$11,COLUMN(Entrées!$C$37)+($C400-1),4,TRUE,"Entrées")))</f>
        <v>-196</v>
      </c>
      <c r="X400" s="28">
        <f ca="1">IF($D400&gt;$D$8,"",INDIRECT(ADDRESS(ROW(Entrées!$C$37)+($D400-1)*24+X$11,COLUMN(Entrées!$C$37)+($C400-1),4,TRUE,"Entrées")))</f>
        <v>-2</v>
      </c>
      <c r="Y400" s="28">
        <f ca="1">IF($D400&gt;$D$8,"",INDIRECT(ADDRESS(ROW(Entrées!$C$37)+($D400-1)*24+Y$11,COLUMN(Entrées!$C$37)+($C400-1),4,TRUE,"Entrées")))</f>
        <v>-2</v>
      </c>
      <c r="Z400" s="28">
        <f ca="1">IF($D400&gt;$D$8,"",INDIRECT(ADDRESS(ROW(Entrées!$C$37)+($D400-1)*24+Z$11,COLUMN(Entrées!$C$37)+($C400-1),4,TRUE,"Entrées")))</f>
        <v>-2</v>
      </c>
      <c r="AA400" s="28">
        <f ca="1">IF($D400&gt;$D$8,"",INDIRECT(ADDRESS(ROW(Entrées!$C$37)+($D400-1)*24+AA$11,COLUMN(Entrées!$C$37)+($C400-1),4,TRUE,"Entrées")))</f>
        <v>-182</v>
      </c>
      <c r="AB400" s="28">
        <f ca="1">IF($D400&gt;$D$8,"",INDIRECT(ADDRESS(ROW(Entrées!$C$37)+($D400-1)*24+AB$11,COLUMN(Entrées!$C$37)+($C400-1),4,TRUE,"Entrées")))</f>
        <v>-360</v>
      </c>
      <c r="AC400" s="11"/>
      <c r="AD400" s="40">
        <f t="shared" ca="1" si="452"/>
        <v>-547.95833333333337</v>
      </c>
      <c r="AE400" s="40">
        <f t="shared" ca="1" si="454"/>
        <v>-2</v>
      </c>
      <c r="AF400" s="40">
        <f t="shared" ca="1" si="455"/>
        <v>-2335</v>
      </c>
      <c r="AG400" s="4"/>
      <c r="AH400" s="11">
        <f>Entrées!A427</f>
        <v>17</v>
      </c>
      <c r="AI400" s="13">
        <f>Entrées!B427</f>
        <v>6</v>
      </c>
      <c r="AJ400" s="31">
        <f t="shared" ca="1" si="481"/>
        <v>55625.834722222207</v>
      </c>
      <c r="AK400" s="31">
        <f t="shared" ca="1" si="457"/>
        <v>55155.277777777781</v>
      </c>
      <c r="AL400" s="31">
        <f t="shared" ca="1" si="458"/>
        <v>55132.569444444431</v>
      </c>
      <c r="AM400" s="31">
        <f t="shared" ca="1" si="459"/>
        <v>439.35972222222233</v>
      </c>
      <c r="AN400" s="31">
        <f t="shared" ca="1" si="460"/>
        <v>2143.2847222222222</v>
      </c>
      <c r="AO400" s="31">
        <f t="shared" ca="1" si="461"/>
        <v>1711.4715277777773</v>
      </c>
      <c r="AP400" s="31">
        <f t="shared" ca="1" si="462"/>
        <v>43686.806944444448</v>
      </c>
      <c r="AQ400" s="31">
        <f t="shared" ca="1" si="463"/>
        <v>2048.2006944444447</v>
      </c>
      <c r="AR400" s="31">
        <f t="shared" ca="1" si="464"/>
        <v>467.57708333333329</v>
      </c>
      <c r="AS400" s="31">
        <f t="shared" ca="1" si="465"/>
        <v>9872.0041666666693</v>
      </c>
      <c r="AT400" s="31">
        <f t="shared" ca="1" si="466"/>
        <v>-752.91041666666672</v>
      </c>
      <c r="AU400" s="31">
        <f t="shared" ca="1" si="467"/>
        <v>580.30277777777769</v>
      </c>
      <c r="AV400" s="31">
        <f t="shared" ca="1" si="468"/>
        <v>-4570.3041666666659</v>
      </c>
      <c r="AW400" s="31">
        <f t="shared" ca="1" si="469"/>
        <v>53.39583333333335</v>
      </c>
      <c r="AX400" s="31">
        <f t="shared" ca="1" si="470"/>
        <v>1401.9361111111111</v>
      </c>
      <c r="AY400" s="31">
        <f t="shared" ca="1" si="471"/>
        <v>-1132.0805555555555</v>
      </c>
      <c r="AZ400" s="31">
        <f t="shared" ca="1" si="472"/>
        <v>-2177.1819444444441</v>
      </c>
      <c r="BA400" s="31">
        <f t="shared" ca="1" si="473"/>
        <v>644.8125</v>
      </c>
      <c r="BB400" s="31">
        <f t="shared" ca="1" si="474"/>
        <v>-1410.101388888889</v>
      </c>
      <c r="BC400" s="31">
        <f t="shared" ca="1" si="475"/>
        <v>-1800.2902777777781</v>
      </c>
      <c r="BD400" s="11"/>
      <c r="BE400" s="4"/>
      <c r="BF400" s="11">
        <f t="shared" si="476"/>
        <v>17</v>
      </c>
      <c r="BG400" s="11">
        <f t="shared" si="421"/>
        <v>6</v>
      </c>
      <c r="BH400" s="32">
        <f>IF($BF400&gt;$Y$7,"",IF(AND($BF400=$Y$7,$BG400=23),"",Entrées!C428-Entrées!C427))</f>
        <v>4347</v>
      </c>
      <c r="BI400" s="32">
        <f>IF($BF400&gt;$Y$7,"",IF(AND($BF400=$Y$7,$BG400=23),"",Entrées!D428-Entrées!D427))</f>
        <v>4675</v>
      </c>
      <c r="BJ400" s="32">
        <f>IF($BF400&gt;$Y$7,"",IF(AND($BF400=$Y$7,$BG400=23),"",Entrées!E428-Entrées!E427))</f>
        <v>4262.5</v>
      </c>
      <c r="BK400" s="32">
        <f>IF($BF400&gt;$Y$7,"",IF(AND($BF400=$Y$7,$BG400=23),"",Entrées!F428-Entrées!F427))</f>
        <v>-2.5</v>
      </c>
      <c r="BL400" s="32">
        <f>IF($BF400&gt;$Y$7,"",IF(AND($BF400=$Y$7,$BG400=23),"",Entrées!G428-Entrées!G427))</f>
        <v>161</v>
      </c>
      <c r="BM400" s="32">
        <f>IF($BF400&gt;$Y$7,"",IF(AND($BF400=$Y$7,$BG400=23),"",Entrées!H428-Entrées!H427))</f>
        <v>64.5</v>
      </c>
      <c r="BN400" s="32">
        <f>IF($BF400&gt;$Y$7,"",IF(AND($BF400=$Y$7,$BG400=23),"",Entrées!I428-Entrées!I427))</f>
        <v>673.5</v>
      </c>
      <c r="BO400" s="32">
        <f>IF($BF400&gt;$Y$7,"",IF(AND($BF400=$Y$7,$BG400=23),"",Entrées!J428-Entrées!J427))</f>
        <v>125.5</v>
      </c>
      <c r="BP400" s="32">
        <f>IF($BF400&gt;$Y$7,"",IF(AND($BF400=$Y$7,$BG400=23),"",Entrées!K428-Entrées!K427))</f>
        <v>15</v>
      </c>
      <c r="BQ400" s="32">
        <f>IF($BF400&gt;$Y$7,"",IF(AND($BF400=$Y$7,$BG400=23),"",Entrées!L428-Entrées!L427))</f>
        <v>1108</v>
      </c>
      <c r="BR400" s="32">
        <f>IF($BF400&gt;$Y$7,"",IF(AND($BF400=$Y$7,$BG400=23),"",Entrées!M428-Entrées!M427))</f>
        <v>1451</v>
      </c>
      <c r="BS400" s="32">
        <f>IF($BF400&gt;$Y$7,"",IF(AND($BF400=$Y$7,$BG400=23),"",Entrées!N428-Entrées!N427))</f>
        <v>-8</v>
      </c>
      <c r="BT400" s="32">
        <f>IF($BF400&gt;$Y$7,"",IF(AND($BF400=$Y$7,$BG400=23),"",Entrées!O428-Entrées!O427))</f>
        <v>758.5</v>
      </c>
      <c r="BU400" s="32">
        <f>IF($BF400&gt;$Y$7,"",IF(AND($BF400=$Y$7,$BG400=23),"",Entrées!P428-Entrées!P427))</f>
        <v>0</v>
      </c>
      <c r="BV400" s="32">
        <f>IF($BF400&gt;$Y$7,"",IF(AND($BF400=$Y$7,$BG400=23),"",Entrées!Q428-Entrées!Q427))</f>
        <v>786</v>
      </c>
      <c r="BW400" s="32">
        <f>IF($BF400&gt;$Y$7,"",IF(AND($BF400=$Y$7,$BG400=23),"",Entrées!R428-Entrées!R427))</f>
        <v>182</v>
      </c>
      <c r="BX400" s="32">
        <f>IF($BF400&gt;$Y$7,"",IF(AND($BF400=$Y$7,$BG400=23),"",Entrées!S428-Entrées!S427))</f>
        <v>0</v>
      </c>
      <c r="BY400" s="32">
        <f>IF($BF400&gt;$Y$7,"",IF(AND($BF400=$Y$7,$BG400=23),"",Entrées!T428-Entrées!T427))</f>
        <v>-49</v>
      </c>
      <c r="BZ400" s="32">
        <f>IF($BF400&gt;$Y$7,"",IF(AND($BF400=$Y$7,$BG400=23),"",Entrées!U428-Entrées!U427))</f>
        <v>-155</v>
      </c>
      <c r="CA400" s="32">
        <f>IF($BF400&gt;$Y$7,"",IF(AND($BF400=$Y$7,$BG400=23),"",Entrées!V428-Entrées!V427))</f>
        <v>-270</v>
      </c>
      <c r="CB400" s="4"/>
      <c r="CC400" s="4"/>
      <c r="CD400" s="33">
        <f>IF($BF400&lt;=$Y$7,Entrées!J427/CD$2,"")</f>
        <v>0.11131578947368422</v>
      </c>
      <c r="CE400" s="33">
        <f>IF($BF400&lt;=$Y$7,Entrées!K427/CE$2,"")</f>
        <v>0</v>
      </c>
      <c r="CF400" s="11">
        <f t="shared" si="477"/>
        <v>7600</v>
      </c>
      <c r="CG400" s="11">
        <f t="shared" si="478"/>
        <v>4200</v>
      </c>
      <c r="CH400" s="52">
        <f t="shared" si="479"/>
        <v>0.26950009137426939</v>
      </c>
      <c r="CI400" s="52">
        <f t="shared" si="480"/>
        <v>0.11132787698412699</v>
      </c>
      <c r="CK400" s="11"/>
      <c r="CL400" s="4"/>
      <c r="CM400" s="11"/>
      <c r="CN400" s="11"/>
      <c r="CO400" s="4"/>
    </row>
    <row r="401" spans="1:93">
      <c r="A401" s="11" t="str">
        <f>"AD"&amp;A399</f>
        <v>AD411</v>
      </c>
      <c r="C401" s="11">
        <f t="shared" si="456"/>
        <v>11</v>
      </c>
      <c r="D401" s="27">
        <f t="shared" si="453"/>
        <v>20</v>
      </c>
      <c r="E401" s="28">
        <f ca="1">IF($D401&gt;$D$8,"",INDIRECT(ADDRESS(ROW(Entrées!$C$37)+($D401-1)*24+E$11,COLUMN(Entrées!$C$37)+($C401-1),4,TRUE,"Entrées")))</f>
        <v>-364.5</v>
      </c>
      <c r="F401" s="28">
        <f ca="1">IF($D401&gt;$D$8,"",INDIRECT(ADDRESS(ROW(Entrées!$C$37)+($D401-1)*24+F$11,COLUMN(Entrées!$C$37)+($C401-1),4,TRUE,"Entrées")))</f>
        <v>-1136</v>
      </c>
      <c r="G401" s="28">
        <f ca="1">IF($D401&gt;$D$8,"",INDIRECT(ADDRESS(ROW(Entrées!$C$37)+($D401-1)*24+G$11,COLUMN(Entrées!$C$37)+($C401-1),4,TRUE,"Entrées")))</f>
        <v>-1570.5</v>
      </c>
      <c r="H401" s="28">
        <f ca="1">IF($D401&gt;$D$8,"",INDIRECT(ADDRESS(ROW(Entrées!$C$37)+($D401-1)*24+H$11,COLUMN(Entrées!$C$37)+($C401-1),4,TRUE,"Entrées")))</f>
        <v>-1782.5</v>
      </c>
      <c r="I401" s="28">
        <f ca="1">IF($D401&gt;$D$8,"",INDIRECT(ADDRESS(ROW(Entrées!$C$37)+($D401-1)*24+I$11,COLUMN(Entrées!$C$37)+($C401-1),4,TRUE,"Entrées")))</f>
        <v>-2187</v>
      </c>
      <c r="J401" s="28">
        <f ca="1">IF($D401&gt;$D$8,"",INDIRECT(ADDRESS(ROW(Entrées!$C$37)+($D401-1)*24+J$11,COLUMN(Entrées!$C$37)+($C401-1),4,TRUE,"Entrées")))</f>
        <v>-2170</v>
      </c>
      <c r="K401" s="28">
        <f ca="1">IF($D401&gt;$D$8,"",INDIRECT(ADDRESS(ROW(Entrées!$C$37)+($D401-1)*24+K$11,COLUMN(Entrées!$C$37)+($C401-1),4,TRUE,"Entrées")))</f>
        <v>-2229</v>
      </c>
      <c r="L401" s="28">
        <f ca="1">IF($D401&gt;$D$8,"",INDIRECT(ADDRESS(ROW(Entrées!$C$37)+($D401-1)*24+L$11,COLUMN(Entrées!$C$37)+($C401-1),4,TRUE,"Entrées")))</f>
        <v>-1869.5</v>
      </c>
      <c r="M401" s="28">
        <f ca="1">IF($D401&gt;$D$8,"",INDIRECT(ADDRESS(ROW(Entrées!$C$37)+($D401-1)*24+M$11,COLUMN(Entrées!$C$37)+($C401-1),4,TRUE,"Entrées")))</f>
        <v>-1081</v>
      </c>
      <c r="N401" s="28">
        <f ca="1">IF($D401&gt;$D$8,"",INDIRECT(ADDRESS(ROW(Entrées!$C$37)+($D401-1)*24+N$11,COLUMN(Entrées!$C$37)+($C401-1),4,TRUE,"Entrées")))</f>
        <v>-577</v>
      </c>
      <c r="O401" s="28">
        <f ca="1">IF($D401&gt;$D$8,"",INDIRECT(ADDRESS(ROW(Entrées!$C$37)+($D401-1)*24+O$11,COLUMN(Entrées!$C$37)+($C401-1),4,TRUE,"Entrées")))</f>
        <v>-3.5</v>
      </c>
      <c r="P401" s="28">
        <f ca="1">IF($D401&gt;$D$8,"",INDIRECT(ADDRESS(ROW(Entrées!$C$37)+($D401-1)*24+P$11,COLUMN(Entrées!$C$37)+($C401-1),4,TRUE,"Entrées")))</f>
        <v>-3.5</v>
      </c>
      <c r="Q401" s="28">
        <f ca="1">IF($D401&gt;$D$8,"",INDIRECT(ADDRESS(ROW(Entrées!$C$37)+($D401-1)*24+Q$11,COLUMN(Entrées!$C$37)+($C401-1),4,TRUE,"Entrées")))</f>
        <v>-90.5</v>
      </c>
      <c r="R401" s="28">
        <f ca="1">IF($D401&gt;$D$8,"",INDIRECT(ADDRESS(ROW(Entrées!$C$37)+($D401-1)*24+R$11,COLUMN(Entrées!$C$37)+($C401-1),4,TRUE,"Entrées")))</f>
        <v>-185</v>
      </c>
      <c r="S401" s="28">
        <f ca="1">IF($D401&gt;$D$8,"",INDIRECT(ADDRESS(ROW(Entrées!$C$37)+($D401-1)*24+S$11,COLUMN(Entrées!$C$37)+($C401-1),4,TRUE,"Entrées")))</f>
        <v>-734</v>
      </c>
      <c r="T401" s="28">
        <f ca="1">IF($D401&gt;$D$8,"",INDIRECT(ADDRESS(ROW(Entrées!$C$37)+($D401-1)*24+T$11,COLUMN(Entrées!$C$37)+($C401-1),4,TRUE,"Entrées")))</f>
        <v>-1573</v>
      </c>
      <c r="U401" s="28">
        <f ca="1">IF($D401&gt;$D$8,"",INDIRECT(ADDRESS(ROW(Entrées!$C$37)+($D401-1)*24+U$11,COLUMN(Entrées!$C$37)+($C401-1),4,TRUE,"Entrées")))</f>
        <v>-1836</v>
      </c>
      <c r="V401" s="28">
        <f ca="1">IF($D401&gt;$D$8,"",INDIRECT(ADDRESS(ROW(Entrées!$C$37)+($D401-1)*24+V$11,COLUMN(Entrées!$C$37)+($C401-1),4,TRUE,"Entrées")))</f>
        <v>-1700.5</v>
      </c>
      <c r="W401" s="28">
        <f ca="1">IF($D401&gt;$D$8,"",INDIRECT(ADDRESS(ROW(Entrées!$C$37)+($D401-1)*24+W$11,COLUMN(Entrées!$C$37)+($C401-1),4,TRUE,"Entrées")))</f>
        <v>-1372</v>
      </c>
      <c r="X401" s="28">
        <f ca="1">IF($D401&gt;$D$8,"",INDIRECT(ADDRESS(ROW(Entrées!$C$37)+($D401-1)*24+X$11,COLUMN(Entrées!$C$37)+($C401-1),4,TRUE,"Entrées")))</f>
        <v>-427</v>
      </c>
      <c r="Y401" s="28">
        <f ca="1">IF($D401&gt;$D$8,"",INDIRECT(ADDRESS(ROW(Entrées!$C$37)+($D401-1)*24+Y$11,COLUMN(Entrées!$C$37)+($C401-1),4,TRUE,"Entrées")))</f>
        <v>-329.5</v>
      </c>
      <c r="Z401" s="28">
        <f ca="1">IF($D401&gt;$D$8,"",INDIRECT(ADDRESS(ROW(Entrées!$C$37)+($D401-1)*24+Z$11,COLUMN(Entrées!$C$37)+($C401-1),4,TRUE,"Entrées")))</f>
        <v>-151</v>
      </c>
      <c r="AA401" s="28">
        <f ca="1">IF($D401&gt;$D$8,"",INDIRECT(ADDRESS(ROW(Entrées!$C$37)+($D401-1)*24+AA$11,COLUMN(Entrées!$C$37)+($C401-1),4,TRUE,"Entrées")))</f>
        <v>-3.5</v>
      </c>
      <c r="AB401" s="28">
        <f ca="1">IF($D401&gt;$D$8,"",INDIRECT(ADDRESS(ROW(Entrées!$C$37)+($D401-1)*24+AB$11,COLUMN(Entrées!$C$37)+($C401-1),4,TRUE,"Entrées")))</f>
        <v>-8.5</v>
      </c>
      <c r="AC401" s="11"/>
      <c r="AD401" s="40">
        <f t="shared" ca="1" si="452"/>
        <v>-974.35416666666663</v>
      </c>
      <c r="AE401" s="40">
        <f t="shared" ca="1" si="454"/>
        <v>-3.5</v>
      </c>
      <c r="AF401" s="40">
        <f t="shared" ca="1" si="455"/>
        <v>-2229</v>
      </c>
      <c r="AG401" s="4"/>
      <c r="AH401" s="11">
        <f>Entrées!A428</f>
        <v>17</v>
      </c>
      <c r="AI401" s="13">
        <f>Entrées!B428</f>
        <v>7</v>
      </c>
      <c r="AJ401" s="31">
        <f t="shared" ca="1" si="481"/>
        <v>55625.834722222207</v>
      </c>
      <c r="AK401" s="31">
        <f t="shared" ca="1" si="457"/>
        <v>55155.277777777781</v>
      </c>
      <c r="AL401" s="31">
        <f t="shared" ca="1" si="458"/>
        <v>55132.569444444431</v>
      </c>
      <c r="AM401" s="31">
        <f t="shared" ca="1" si="459"/>
        <v>439.35972222222233</v>
      </c>
      <c r="AN401" s="31">
        <f t="shared" ca="1" si="460"/>
        <v>2143.2847222222222</v>
      </c>
      <c r="AO401" s="31">
        <f t="shared" ca="1" si="461"/>
        <v>1711.4715277777773</v>
      </c>
      <c r="AP401" s="31">
        <f t="shared" ca="1" si="462"/>
        <v>43686.806944444448</v>
      </c>
      <c r="AQ401" s="31">
        <f t="shared" ca="1" si="463"/>
        <v>2048.2006944444447</v>
      </c>
      <c r="AR401" s="31">
        <f t="shared" ca="1" si="464"/>
        <v>467.57708333333329</v>
      </c>
      <c r="AS401" s="31">
        <f t="shared" ca="1" si="465"/>
        <v>9872.0041666666693</v>
      </c>
      <c r="AT401" s="31">
        <f t="shared" ca="1" si="466"/>
        <v>-752.91041666666672</v>
      </c>
      <c r="AU401" s="31">
        <f t="shared" ca="1" si="467"/>
        <v>580.30277777777769</v>
      </c>
      <c r="AV401" s="31">
        <f t="shared" ca="1" si="468"/>
        <v>-4570.3041666666659</v>
      </c>
      <c r="AW401" s="31">
        <f t="shared" ca="1" si="469"/>
        <v>53.39583333333335</v>
      </c>
      <c r="AX401" s="31">
        <f t="shared" ca="1" si="470"/>
        <v>1401.9361111111111</v>
      </c>
      <c r="AY401" s="31">
        <f t="shared" ca="1" si="471"/>
        <v>-1132.0805555555555</v>
      </c>
      <c r="AZ401" s="31">
        <f t="shared" ca="1" si="472"/>
        <v>-2177.1819444444441</v>
      </c>
      <c r="BA401" s="31">
        <f t="shared" ca="1" si="473"/>
        <v>644.8125</v>
      </c>
      <c r="BB401" s="31">
        <f t="shared" ca="1" si="474"/>
        <v>-1410.101388888889</v>
      </c>
      <c r="BC401" s="31">
        <f t="shared" ca="1" si="475"/>
        <v>-1800.2902777777781</v>
      </c>
      <c r="BD401" s="11"/>
      <c r="BE401" s="4"/>
      <c r="BF401" s="11">
        <f t="shared" si="476"/>
        <v>17</v>
      </c>
      <c r="BG401" s="11">
        <f t="shared" si="421"/>
        <v>7</v>
      </c>
      <c r="BH401" s="32">
        <f>IF($BF401&gt;$Y$7,"",IF(AND($BF401=$Y$7,$BG401=23),"",Entrées!C429-Entrées!C428))</f>
        <v>3161.5</v>
      </c>
      <c r="BI401" s="32">
        <f>IF($BF401&gt;$Y$7,"",IF(AND($BF401=$Y$7,$BG401=23),"",Entrées!D429-Entrées!D428))</f>
        <v>3287.5</v>
      </c>
      <c r="BJ401" s="32">
        <f>IF($BF401&gt;$Y$7,"",IF(AND($BF401=$Y$7,$BG401=23),"",Entrées!E429-Entrées!E428))</f>
        <v>2887.5</v>
      </c>
      <c r="BK401" s="32">
        <f>IF($BF401&gt;$Y$7,"",IF(AND($BF401=$Y$7,$BG401=23),"",Entrées!F429-Entrées!F428))</f>
        <v>16</v>
      </c>
      <c r="BL401" s="32">
        <f>IF($BF401&gt;$Y$7,"",IF(AND($BF401=$Y$7,$BG401=23),"",Entrées!G429-Entrées!G428))</f>
        <v>-74</v>
      </c>
      <c r="BM401" s="32">
        <f>IF($BF401&gt;$Y$7,"",IF(AND($BF401=$Y$7,$BG401=23),"",Entrées!H429-Entrées!H428))</f>
        <v>5</v>
      </c>
      <c r="BN401" s="32">
        <f>IF($BF401&gt;$Y$7,"",IF(AND($BF401=$Y$7,$BG401=23),"",Entrées!I429-Entrées!I428))</f>
        <v>363.5</v>
      </c>
      <c r="BO401" s="32">
        <f>IF($BF401&gt;$Y$7,"",IF(AND($BF401=$Y$7,$BG401=23),"",Entrées!J429-Entrées!J428))</f>
        <v>147.5</v>
      </c>
      <c r="BP401" s="32">
        <f>IF($BF401&gt;$Y$7,"",IF(AND($BF401=$Y$7,$BG401=23),"",Entrées!K429-Entrées!K428))</f>
        <v>229.5</v>
      </c>
      <c r="BQ401" s="32">
        <f>IF($BF401&gt;$Y$7,"",IF(AND($BF401=$Y$7,$BG401=23),"",Entrées!L429-Entrées!L428))</f>
        <v>1101</v>
      </c>
      <c r="BR401" s="32">
        <f>IF($BF401&gt;$Y$7,"",IF(AND($BF401=$Y$7,$BG401=23),"",Entrées!M429-Entrées!M428))</f>
        <v>16</v>
      </c>
      <c r="BS401" s="32">
        <f>IF($BF401&gt;$Y$7,"",IF(AND($BF401=$Y$7,$BG401=23),"",Entrées!N429-Entrées!N428))</f>
        <v>2</v>
      </c>
      <c r="BT401" s="32">
        <f>IF($BF401&gt;$Y$7,"",IF(AND($BF401=$Y$7,$BG401=23),"",Entrées!O429-Entrées!O428))</f>
        <v>1355</v>
      </c>
      <c r="BU401" s="32">
        <f>IF($BF401&gt;$Y$7,"",IF(AND($BF401=$Y$7,$BG401=23),"",Entrées!P429-Entrées!P428))</f>
        <v>-2</v>
      </c>
      <c r="BV401" s="32">
        <f>IF($BF401&gt;$Y$7,"",IF(AND($BF401=$Y$7,$BG401=23),"",Entrées!Q429-Entrées!Q428))</f>
        <v>1901</v>
      </c>
      <c r="BW401" s="32">
        <f>IF($BF401&gt;$Y$7,"",IF(AND($BF401=$Y$7,$BG401=23),"",Entrées!R429-Entrées!R428))</f>
        <v>-282</v>
      </c>
      <c r="BX401" s="32">
        <f>IF($BF401&gt;$Y$7,"",IF(AND($BF401=$Y$7,$BG401=23),"",Entrées!S429-Entrées!S428))</f>
        <v>0</v>
      </c>
      <c r="BY401" s="32">
        <f>IF($BF401&gt;$Y$7,"",IF(AND($BF401=$Y$7,$BG401=23),"",Entrées!T429-Entrées!T428))</f>
        <v>-106</v>
      </c>
      <c r="BZ401" s="32">
        <f>IF($BF401&gt;$Y$7,"",IF(AND($BF401=$Y$7,$BG401=23),"",Entrées!U429-Entrées!U428))</f>
        <v>0</v>
      </c>
      <c r="CA401" s="32">
        <f>IF($BF401&gt;$Y$7,"",IF(AND($BF401=$Y$7,$BG401=23),"",Entrées!V429-Entrées!V428))</f>
        <v>540</v>
      </c>
      <c r="CB401" s="4"/>
      <c r="CC401" s="4"/>
      <c r="CD401" s="33">
        <f>IF($BF401&lt;=$Y$7,Entrées!J428/CD$2,"")</f>
        <v>0.12782894736842104</v>
      </c>
      <c r="CE401" s="33">
        <f>IF($BF401&lt;=$Y$7,Entrées!K428/CE$2,"")</f>
        <v>3.5714285714285713E-3</v>
      </c>
      <c r="CF401" s="11">
        <f t="shared" si="477"/>
        <v>7600</v>
      </c>
      <c r="CG401" s="11">
        <f t="shared" si="478"/>
        <v>4200</v>
      </c>
      <c r="CH401" s="52">
        <f t="shared" si="479"/>
        <v>0.26950009137426939</v>
      </c>
      <c r="CI401" s="52">
        <f t="shared" si="480"/>
        <v>0.11132787698412699</v>
      </c>
      <c r="CK401" s="11"/>
      <c r="CL401" s="4"/>
      <c r="CM401" s="11"/>
      <c r="CN401" s="11"/>
      <c r="CO401" s="4"/>
    </row>
    <row r="402" spans="1:93">
      <c r="A402" s="11" t="str">
        <f>"AE"&amp;A398</f>
        <v>AE382</v>
      </c>
      <c r="C402" s="11">
        <f t="shared" si="456"/>
        <v>11</v>
      </c>
      <c r="D402" s="27">
        <f t="shared" si="453"/>
        <v>21</v>
      </c>
      <c r="E402" s="28">
        <f ca="1">IF($D402&gt;$D$8,"",INDIRECT(ADDRESS(ROW(Entrées!$C$37)+($D402-1)*24+E$11,COLUMN(Entrées!$C$37)+($C402-1),4,TRUE,"Entrées")))</f>
        <v>-21</v>
      </c>
      <c r="F402" s="28">
        <f ca="1">IF($D402&gt;$D$8,"",INDIRECT(ADDRESS(ROW(Entrées!$C$37)+($D402-1)*24+F$11,COLUMN(Entrées!$C$37)+($C402-1),4,TRUE,"Entrées")))</f>
        <v>-903.5</v>
      </c>
      <c r="G402" s="28">
        <f ca="1">IF($D402&gt;$D$8,"",INDIRECT(ADDRESS(ROW(Entrées!$C$37)+($D402-1)*24+G$11,COLUMN(Entrées!$C$37)+($C402-1),4,TRUE,"Entrées")))</f>
        <v>-1070</v>
      </c>
      <c r="H402" s="28">
        <f ca="1">IF($D402&gt;$D$8,"",INDIRECT(ADDRESS(ROW(Entrées!$C$37)+($D402-1)*24+H$11,COLUMN(Entrées!$C$37)+($C402-1),4,TRUE,"Entrées")))</f>
        <v>-1261.5</v>
      </c>
      <c r="I402" s="28">
        <f ca="1">IF($D402&gt;$D$8,"",INDIRECT(ADDRESS(ROW(Entrées!$C$37)+($D402-1)*24+I$11,COLUMN(Entrées!$C$37)+($C402-1),4,TRUE,"Entrées")))</f>
        <v>-1673</v>
      </c>
      <c r="J402" s="28">
        <f ca="1">IF($D402&gt;$D$8,"",INDIRECT(ADDRESS(ROW(Entrées!$C$37)+($D402-1)*24+J$11,COLUMN(Entrées!$C$37)+($C402-1),4,TRUE,"Entrées")))</f>
        <v>-1707.5</v>
      </c>
      <c r="K402" s="28">
        <f ca="1">IF($D402&gt;$D$8,"",INDIRECT(ADDRESS(ROW(Entrées!$C$37)+($D402-1)*24+K$11,COLUMN(Entrées!$C$37)+($C402-1),4,TRUE,"Entrées")))</f>
        <v>-1569.5</v>
      </c>
      <c r="L402" s="28">
        <f ca="1">IF($D402&gt;$D$8,"",INDIRECT(ADDRESS(ROW(Entrées!$C$37)+($D402-1)*24+L$11,COLUMN(Entrées!$C$37)+($C402-1),4,TRUE,"Entrées")))</f>
        <v>-2058</v>
      </c>
      <c r="M402" s="28">
        <f ca="1">IF($D402&gt;$D$8,"",INDIRECT(ADDRESS(ROW(Entrées!$C$37)+($D402-1)*24+M$11,COLUMN(Entrées!$C$37)+($C402-1),4,TRUE,"Entrées")))</f>
        <v>-1929</v>
      </c>
      <c r="N402" s="28">
        <f ca="1">IF($D402&gt;$D$8,"",INDIRECT(ADDRESS(ROW(Entrées!$C$37)+($D402-1)*24+N$11,COLUMN(Entrées!$C$37)+($C402-1),4,TRUE,"Entrées")))</f>
        <v>-1536.5</v>
      </c>
      <c r="O402" s="28">
        <f ca="1">IF($D402&gt;$D$8,"",INDIRECT(ADDRESS(ROW(Entrées!$C$37)+($D402-1)*24+O$11,COLUMN(Entrées!$C$37)+($C402-1),4,TRUE,"Entrées")))</f>
        <v>-1496</v>
      </c>
      <c r="P402" s="28">
        <f ca="1">IF($D402&gt;$D$8,"",INDIRECT(ADDRESS(ROW(Entrées!$C$37)+($D402-1)*24+P$11,COLUMN(Entrées!$C$37)+($C402-1),4,TRUE,"Entrées")))</f>
        <v>-1669.5</v>
      </c>
      <c r="Q402" s="28">
        <f ca="1">IF($D402&gt;$D$8,"",INDIRECT(ADDRESS(ROW(Entrées!$C$37)+($D402-1)*24+Q$11,COLUMN(Entrées!$C$37)+($C402-1),4,TRUE,"Entrées")))</f>
        <v>-1406</v>
      </c>
      <c r="R402" s="28">
        <f ca="1">IF($D402&gt;$D$8,"",INDIRECT(ADDRESS(ROW(Entrées!$C$37)+($D402-1)*24+R$11,COLUMN(Entrées!$C$37)+($C402-1),4,TRUE,"Entrées")))</f>
        <v>-1405.5</v>
      </c>
      <c r="S402" s="28">
        <f ca="1">IF($D402&gt;$D$8,"",INDIRECT(ADDRESS(ROW(Entrées!$C$37)+($D402-1)*24+S$11,COLUMN(Entrées!$C$37)+($C402-1),4,TRUE,"Entrées")))</f>
        <v>-1581</v>
      </c>
      <c r="T402" s="28">
        <f ca="1">IF($D402&gt;$D$8,"",INDIRECT(ADDRESS(ROW(Entrées!$C$37)+($D402-1)*24+T$11,COLUMN(Entrées!$C$37)+($C402-1),4,TRUE,"Entrées")))</f>
        <v>-1923</v>
      </c>
      <c r="U402" s="28">
        <f ca="1">IF($D402&gt;$D$8,"",INDIRECT(ADDRESS(ROW(Entrées!$C$37)+($D402-1)*24+U$11,COLUMN(Entrées!$C$37)+($C402-1),4,TRUE,"Entrées")))</f>
        <v>-2112</v>
      </c>
      <c r="V402" s="28">
        <f ca="1">IF($D402&gt;$D$8,"",INDIRECT(ADDRESS(ROW(Entrées!$C$37)+($D402-1)*24+V$11,COLUMN(Entrées!$C$37)+($C402-1),4,TRUE,"Entrées")))</f>
        <v>-1991.5</v>
      </c>
      <c r="W402" s="28">
        <f ca="1">IF($D402&gt;$D$8,"",INDIRECT(ADDRESS(ROW(Entrées!$C$37)+($D402-1)*24+W$11,COLUMN(Entrées!$C$37)+($C402-1),4,TRUE,"Entrées")))</f>
        <v>-1510</v>
      </c>
      <c r="X402" s="28">
        <f ca="1">IF($D402&gt;$D$8,"",INDIRECT(ADDRESS(ROW(Entrées!$C$37)+($D402-1)*24+X$11,COLUMN(Entrées!$C$37)+($C402-1),4,TRUE,"Entrées")))</f>
        <v>-993</v>
      </c>
      <c r="Y402" s="28">
        <f ca="1">IF($D402&gt;$D$8,"",INDIRECT(ADDRESS(ROW(Entrées!$C$37)+($D402-1)*24+Y$11,COLUMN(Entrées!$C$37)+($C402-1),4,TRUE,"Entrées")))</f>
        <v>-167.5</v>
      </c>
      <c r="Z402" s="28">
        <f ca="1">IF($D402&gt;$D$8,"",INDIRECT(ADDRESS(ROW(Entrées!$C$37)+($D402-1)*24+Z$11,COLUMN(Entrées!$C$37)+($C402-1),4,TRUE,"Entrées")))</f>
        <v>-2</v>
      </c>
      <c r="AA402" s="28">
        <f ca="1">IF($D402&gt;$D$8,"",INDIRECT(ADDRESS(ROW(Entrées!$C$37)+($D402-1)*24+AA$11,COLUMN(Entrées!$C$37)+($C402-1),4,TRUE,"Entrées")))</f>
        <v>-1.5</v>
      </c>
      <c r="AB402" s="28">
        <f ca="1">IF($D402&gt;$D$8,"",INDIRECT(ADDRESS(ROW(Entrées!$C$37)+($D402-1)*24+AB$11,COLUMN(Entrées!$C$37)+($C402-1),4,TRUE,"Entrées")))</f>
        <v>-8.5</v>
      </c>
      <c r="AC402" s="11"/>
      <c r="AD402" s="40">
        <f t="shared" ca="1" si="452"/>
        <v>-1249.8541666666667</v>
      </c>
      <c r="AE402" s="40">
        <f t="shared" ca="1" si="454"/>
        <v>-1.5</v>
      </c>
      <c r="AF402" s="40">
        <f t="shared" ca="1" si="455"/>
        <v>-2112</v>
      </c>
      <c r="AG402" s="4"/>
      <c r="AH402" s="11">
        <f>Entrées!A429</f>
        <v>17</v>
      </c>
      <c r="AI402" s="13">
        <f>Entrées!B429</f>
        <v>8</v>
      </c>
      <c r="AJ402" s="31">
        <f t="shared" ca="1" si="481"/>
        <v>55625.834722222207</v>
      </c>
      <c r="AK402" s="31">
        <f t="shared" ca="1" si="457"/>
        <v>55155.277777777781</v>
      </c>
      <c r="AL402" s="31">
        <f t="shared" ca="1" si="458"/>
        <v>55132.569444444431</v>
      </c>
      <c r="AM402" s="31">
        <f t="shared" ca="1" si="459"/>
        <v>439.35972222222233</v>
      </c>
      <c r="AN402" s="31">
        <f t="shared" ca="1" si="460"/>
        <v>2143.2847222222222</v>
      </c>
      <c r="AO402" s="31">
        <f t="shared" ca="1" si="461"/>
        <v>1711.4715277777773</v>
      </c>
      <c r="AP402" s="31">
        <f t="shared" ca="1" si="462"/>
        <v>43686.806944444448</v>
      </c>
      <c r="AQ402" s="31">
        <f t="shared" ca="1" si="463"/>
        <v>2048.2006944444447</v>
      </c>
      <c r="AR402" s="31">
        <f t="shared" ca="1" si="464"/>
        <v>467.57708333333329</v>
      </c>
      <c r="AS402" s="31">
        <f t="shared" ca="1" si="465"/>
        <v>9872.0041666666693</v>
      </c>
      <c r="AT402" s="31">
        <f t="shared" ca="1" si="466"/>
        <v>-752.91041666666672</v>
      </c>
      <c r="AU402" s="31">
        <f t="shared" ca="1" si="467"/>
        <v>580.30277777777769</v>
      </c>
      <c r="AV402" s="31">
        <f t="shared" ca="1" si="468"/>
        <v>-4570.3041666666659</v>
      </c>
      <c r="AW402" s="31">
        <f t="shared" ca="1" si="469"/>
        <v>53.39583333333335</v>
      </c>
      <c r="AX402" s="31">
        <f t="shared" ca="1" si="470"/>
        <v>1401.9361111111111</v>
      </c>
      <c r="AY402" s="31">
        <f t="shared" ca="1" si="471"/>
        <v>-1132.0805555555555</v>
      </c>
      <c r="AZ402" s="31">
        <f t="shared" ca="1" si="472"/>
        <v>-2177.1819444444441</v>
      </c>
      <c r="BA402" s="31">
        <f t="shared" ca="1" si="473"/>
        <v>644.8125</v>
      </c>
      <c r="BB402" s="31">
        <f t="shared" ca="1" si="474"/>
        <v>-1410.101388888889</v>
      </c>
      <c r="BC402" s="31">
        <f t="shared" ca="1" si="475"/>
        <v>-1800.2902777777781</v>
      </c>
      <c r="BD402" s="11"/>
      <c r="BE402" s="4"/>
      <c r="BF402" s="11">
        <f t="shared" si="476"/>
        <v>17</v>
      </c>
      <c r="BG402" s="11">
        <f t="shared" si="421"/>
        <v>8</v>
      </c>
      <c r="BH402" s="32">
        <f>IF($BF402&gt;$Y$7,"",IF(AND($BF402=$Y$7,$BG402=23),"",Entrées!C430-Entrées!C429))</f>
        <v>1616.5</v>
      </c>
      <c r="BI402" s="32">
        <f>IF($BF402&gt;$Y$7,"",IF(AND($BF402=$Y$7,$BG402=23),"",Entrées!D430-Entrées!D429))</f>
        <v>1625</v>
      </c>
      <c r="BJ402" s="32">
        <f>IF($BF402&gt;$Y$7,"",IF(AND($BF402=$Y$7,$BG402=23),"",Entrées!E430-Entrées!E429))</f>
        <v>1612.5</v>
      </c>
      <c r="BK402" s="32">
        <f>IF($BF402&gt;$Y$7,"",IF(AND($BF402=$Y$7,$BG402=23),"",Entrées!F430-Entrées!F429))</f>
        <v>150.5</v>
      </c>
      <c r="BL402" s="32">
        <f>IF($BF402&gt;$Y$7,"",IF(AND($BF402=$Y$7,$BG402=23),"",Entrées!G430-Entrées!G429))</f>
        <v>-117.5</v>
      </c>
      <c r="BM402" s="32">
        <f>IF($BF402&gt;$Y$7,"",IF(AND($BF402=$Y$7,$BG402=23),"",Entrées!H430-Entrées!H429))</f>
        <v>-2.5</v>
      </c>
      <c r="BN402" s="32">
        <f>IF($BF402&gt;$Y$7,"",IF(AND($BF402=$Y$7,$BG402=23),"",Entrées!I430-Entrées!I429))</f>
        <v>-95</v>
      </c>
      <c r="BO402" s="32">
        <f>IF($BF402&gt;$Y$7,"",IF(AND($BF402=$Y$7,$BG402=23),"",Entrées!J430-Entrées!J429))</f>
        <v>-122</v>
      </c>
      <c r="BP402" s="32">
        <f>IF($BF402&gt;$Y$7,"",IF(AND($BF402=$Y$7,$BG402=23),"",Entrées!K430-Entrées!K429))</f>
        <v>515</v>
      </c>
      <c r="BQ402" s="32">
        <f>IF($BF402&gt;$Y$7,"",IF(AND($BF402=$Y$7,$BG402=23),"",Entrées!L430-Entrées!L429))</f>
        <v>202</v>
      </c>
      <c r="BR402" s="32">
        <f>IF($BF402&gt;$Y$7,"",IF(AND($BF402=$Y$7,$BG402=23),"",Entrées!M430-Entrées!M429))</f>
        <v>7</v>
      </c>
      <c r="BS402" s="32">
        <f>IF($BF402&gt;$Y$7,"",IF(AND($BF402=$Y$7,$BG402=23),"",Entrées!N430-Entrées!N429))</f>
        <v>-7</v>
      </c>
      <c r="BT402" s="32">
        <f>IF($BF402&gt;$Y$7,"",IF(AND($BF402=$Y$7,$BG402=23),"",Entrées!O430-Entrées!O429))</f>
        <v>1086.5</v>
      </c>
      <c r="BU402" s="32">
        <f>IF($BF402&gt;$Y$7,"",IF(AND($BF402=$Y$7,$BG402=23),"",Entrées!P430-Entrées!P429))</f>
        <v>-0.5</v>
      </c>
      <c r="BV402" s="32">
        <f>IF($BF402&gt;$Y$7,"",IF(AND($BF402=$Y$7,$BG402=23),"",Entrées!Q430-Entrées!Q429))</f>
        <v>-106</v>
      </c>
      <c r="BW402" s="32">
        <f>IF($BF402&gt;$Y$7,"",IF(AND($BF402=$Y$7,$BG402=23),"",Entrées!R430-Entrées!R429))</f>
        <v>-343</v>
      </c>
      <c r="BX402" s="32">
        <f>IF($BF402&gt;$Y$7,"",IF(AND($BF402=$Y$7,$BG402=23),"",Entrées!S430-Entrées!S429))</f>
        <v>0</v>
      </c>
      <c r="BY402" s="32">
        <f>IF($BF402&gt;$Y$7,"",IF(AND($BF402=$Y$7,$BG402=23),"",Entrées!T430-Entrées!T429))</f>
        <v>48</v>
      </c>
      <c r="BZ402" s="32">
        <f>IF($BF402&gt;$Y$7,"",IF(AND($BF402=$Y$7,$BG402=23),"",Entrées!U430-Entrées!U429))</f>
        <v>15</v>
      </c>
      <c r="CA402" s="32">
        <f>IF($BF402&gt;$Y$7,"",IF(AND($BF402=$Y$7,$BG402=23),"",Entrées!V430-Entrées!V429))</f>
        <v>298</v>
      </c>
      <c r="CB402" s="4"/>
      <c r="CC402" s="4"/>
      <c r="CD402" s="33">
        <f>IF($BF402&lt;=$Y$7,Entrées!J429/CD$2,"")</f>
        <v>0.14723684210526317</v>
      </c>
      <c r="CE402" s="33">
        <f>IF($BF402&lt;=$Y$7,Entrées!K429/CE$2,"")</f>
        <v>5.8214285714285711E-2</v>
      </c>
      <c r="CF402" s="11">
        <f t="shared" si="477"/>
        <v>7600</v>
      </c>
      <c r="CG402" s="11">
        <f t="shared" si="478"/>
        <v>4200</v>
      </c>
      <c r="CH402" s="52">
        <f t="shared" si="479"/>
        <v>0.26950009137426939</v>
      </c>
      <c r="CI402" s="52">
        <f t="shared" si="480"/>
        <v>0.11132787698412699</v>
      </c>
      <c r="CK402" s="11"/>
      <c r="CL402" s="4"/>
      <c r="CM402" s="11"/>
      <c r="CN402" s="11"/>
      <c r="CO402" s="4"/>
    </row>
    <row r="403" spans="1:93">
      <c r="A403" s="11" t="str">
        <f>"AE"&amp;A399</f>
        <v>AE411</v>
      </c>
      <c r="C403" s="11">
        <f t="shared" si="456"/>
        <v>11</v>
      </c>
      <c r="D403" s="27">
        <f t="shared" si="453"/>
        <v>22</v>
      </c>
      <c r="E403" s="28">
        <f ca="1">IF($D403&gt;$D$8,"",INDIRECT(ADDRESS(ROW(Entrées!$C$37)+($D403-1)*24+E$11,COLUMN(Entrées!$C$37)+($C403-1),4,TRUE,"Entrées")))</f>
        <v>-15</v>
      </c>
      <c r="F403" s="28">
        <f ca="1">IF($D403&gt;$D$8,"",INDIRECT(ADDRESS(ROW(Entrées!$C$37)+($D403-1)*24+F$11,COLUMN(Entrées!$C$37)+($C403-1),4,TRUE,"Entrées")))</f>
        <v>-976.5</v>
      </c>
      <c r="G403" s="28">
        <f ca="1">IF($D403&gt;$D$8,"",INDIRECT(ADDRESS(ROW(Entrées!$C$37)+($D403-1)*24+G$11,COLUMN(Entrées!$C$37)+($C403-1),4,TRUE,"Entrées")))</f>
        <v>-1531.5</v>
      </c>
      <c r="H403" s="28">
        <f ca="1">IF($D403&gt;$D$8,"",INDIRECT(ADDRESS(ROW(Entrées!$C$37)+($D403-1)*24+H$11,COLUMN(Entrées!$C$37)+($C403-1),4,TRUE,"Entrées")))</f>
        <v>-1949.5</v>
      </c>
      <c r="I403" s="28">
        <f ca="1">IF($D403&gt;$D$8,"",INDIRECT(ADDRESS(ROW(Entrées!$C$37)+($D403-1)*24+I$11,COLUMN(Entrées!$C$37)+($C403-1),4,TRUE,"Entrées")))</f>
        <v>-2293</v>
      </c>
      <c r="J403" s="28">
        <f ca="1">IF($D403&gt;$D$8,"",INDIRECT(ADDRESS(ROW(Entrées!$C$37)+($D403-1)*24+J$11,COLUMN(Entrées!$C$37)+($C403-1),4,TRUE,"Entrées")))</f>
        <v>-2101</v>
      </c>
      <c r="K403" s="28">
        <f ca="1">IF($D403&gt;$D$8,"",INDIRECT(ADDRESS(ROW(Entrées!$C$37)+($D403-1)*24+K$11,COLUMN(Entrées!$C$37)+($C403-1),4,TRUE,"Entrées")))</f>
        <v>-650.5</v>
      </c>
      <c r="L403" s="28">
        <f ca="1">IF($D403&gt;$D$8,"",INDIRECT(ADDRESS(ROW(Entrées!$C$37)+($D403-1)*24+L$11,COLUMN(Entrées!$C$37)+($C403-1),4,TRUE,"Entrées")))</f>
        <v>-21.5</v>
      </c>
      <c r="M403" s="28">
        <f ca="1">IF($D403&gt;$D$8,"",INDIRECT(ADDRESS(ROW(Entrées!$C$37)+($D403-1)*24+M$11,COLUMN(Entrées!$C$37)+($C403-1),4,TRUE,"Entrées")))</f>
        <v>-3</v>
      </c>
      <c r="N403" s="28">
        <f ca="1">IF($D403&gt;$D$8,"",INDIRECT(ADDRESS(ROW(Entrées!$C$37)+($D403-1)*24+N$11,COLUMN(Entrées!$C$37)+($C403-1),4,TRUE,"Entrées")))</f>
        <v>-2</v>
      </c>
      <c r="O403" s="28">
        <f ca="1">IF($D403&gt;$D$8,"",INDIRECT(ADDRESS(ROW(Entrées!$C$37)+($D403-1)*24+O$11,COLUMN(Entrées!$C$37)+($C403-1),4,TRUE,"Entrées")))</f>
        <v>-2</v>
      </c>
      <c r="P403" s="28">
        <f ca="1">IF($D403&gt;$D$8,"",INDIRECT(ADDRESS(ROW(Entrées!$C$37)+($D403-1)*24+P$11,COLUMN(Entrées!$C$37)+($C403-1),4,TRUE,"Entrées")))</f>
        <v>-2</v>
      </c>
      <c r="Q403" s="28">
        <f ca="1">IF($D403&gt;$D$8,"",INDIRECT(ADDRESS(ROW(Entrées!$C$37)+($D403-1)*24+Q$11,COLUMN(Entrées!$C$37)+($C403-1),4,TRUE,"Entrées")))</f>
        <v>-2</v>
      </c>
      <c r="R403" s="28">
        <f ca="1">IF($D403&gt;$D$8,"",INDIRECT(ADDRESS(ROW(Entrées!$C$37)+($D403-1)*24+R$11,COLUMN(Entrées!$C$37)+($C403-1),4,TRUE,"Entrées")))</f>
        <v>-2</v>
      </c>
      <c r="S403" s="28">
        <f ca="1">IF($D403&gt;$D$8,"",INDIRECT(ADDRESS(ROW(Entrées!$C$37)+($D403-1)*24+S$11,COLUMN(Entrées!$C$37)+($C403-1),4,TRUE,"Entrées")))</f>
        <v>-2</v>
      </c>
      <c r="T403" s="28">
        <f ca="1">IF($D403&gt;$D$8,"",INDIRECT(ADDRESS(ROW(Entrées!$C$37)+($D403-1)*24+T$11,COLUMN(Entrées!$C$37)+($C403-1),4,TRUE,"Entrées")))</f>
        <v>-2.5</v>
      </c>
      <c r="U403" s="28">
        <f ca="1">IF($D403&gt;$D$8,"",INDIRECT(ADDRESS(ROW(Entrées!$C$37)+($D403-1)*24+U$11,COLUMN(Entrées!$C$37)+($C403-1),4,TRUE,"Entrées")))</f>
        <v>-2.5</v>
      </c>
      <c r="V403" s="28">
        <f ca="1">IF($D403&gt;$D$8,"",INDIRECT(ADDRESS(ROW(Entrées!$C$37)+($D403-1)*24+V$11,COLUMN(Entrées!$C$37)+($C403-1),4,TRUE,"Entrées")))</f>
        <v>-362.5</v>
      </c>
      <c r="W403" s="28">
        <f ca="1">IF($D403&gt;$D$8,"",INDIRECT(ADDRESS(ROW(Entrées!$C$37)+($D403-1)*24+W$11,COLUMN(Entrées!$C$37)+($C403-1),4,TRUE,"Entrées")))</f>
        <v>-189.5</v>
      </c>
      <c r="X403" s="28">
        <f ca="1">IF($D403&gt;$D$8,"",INDIRECT(ADDRESS(ROW(Entrées!$C$37)+($D403-1)*24+X$11,COLUMN(Entrées!$C$37)+($C403-1),4,TRUE,"Entrées")))</f>
        <v>-22</v>
      </c>
      <c r="Y403" s="28">
        <f ca="1">IF($D403&gt;$D$8,"",INDIRECT(ADDRESS(ROW(Entrées!$C$37)+($D403-1)*24+Y$11,COLUMN(Entrées!$C$37)+($C403-1),4,TRUE,"Entrées")))</f>
        <v>-12</v>
      </c>
      <c r="Z403" s="28">
        <f ca="1">IF($D403&gt;$D$8,"",INDIRECT(ADDRESS(ROW(Entrées!$C$37)+($D403-1)*24+Z$11,COLUMN(Entrées!$C$37)+($C403-1),4,TRUE,"Entrées")))</f>
        <v>-2</v>
      </c>
      <c r="AA403" s="28">
        <f ca="1">IF($D403&gt;$D$8,"",INDIRECT(ADDRESS(ROW(Entrées!$C$37)+($D403-1)*24+AA$11,COLUMN(Entrées!$C$37)+($C403-1),4,TRUE,"Entrées")))</f>
        <v>-3.5</v>
      </c>
      <c r="AB403" s="28">
        <f ca="1">IF($D403&gt;$D$8,"",INDIRECT(ADDRESS(ROW(Entrées!$C$37)+($D403-1)*24+AB$11,COLUMN(Entrées!$C$37)+($C403-1),4,TRUE,"Entrées")))</f>
        <v>-271</v>
      </c>
      <c r="AC403" s="11"/>
      <c r="AD403" s="40">
        <f t="shared" ca="1" si="452"/>
        <v>-434.20833333333331</v>
      </c>
      <c r="AE403" s="40">
        <f t="shared" ca="1" si="454"/>
        <v>-2</v>
      </c>
      <c r="AF403" s="40">
        <f t="shared" ca="1" si="455"/>
        <v>-2293</v>
      </c>
      <c r="AG403" s="4"/>
      <c r="AH403" s="11">
        <f>Entrées!A430</f>
        <v>17</v>
      </c>
      <c r="AI403" s="13">
        <f>Entrées!B430</f>
        <v>9</v>
      </c>
      <c r="AJ403" s="31">
        <f t="shared" ca="1" si="481"/>
        <v>55625.834722222207</v>
      </c>
      <c r="AK403" s="31">
        <f t="shared" ca="1" si="457"/>
        <v>55155.277777777781</v>
      </c>
      <c r="AL403" s="31">
        <f t="shared" ca="1" si="458"/>
        <v>55132.569444444431</v>
      </c>
      <c r="AM403" s="31">
        <f t="shared" ca="1" si="459"/>
        <v>439.35972222222233</v>
      </c>
      <c r="AN403" s="31">
        <f t="shared" ca="1" si="460"/>
        <v>2143.2847222222222</v>
      </c>
      <c r="AO403" s="31">
        <f t="shared" ca="1" si="461"/>
        <v>1711.4715277777773</v>
      </c>
      <c r="AP403" s="31">
        <f t="shared" ca="1" si="462"/>
        <v>43686.806944444448</v>
      </c>
      <c r="AQ403" s="31">
        <f t="shared" ca="1" si="463"/>
        <v>2048.2006944444447</v>
      </c>
      <c r="AR403" s="31">
        <f t="shared" ca="1" si="464"/>
        <v>467.57708333333329</v>
      </c>
      <c r="AS403" s="31">
        <f t="shared" ca="1" si="465"/>
        <v>9872.0041666666693</v>
      </c>
      <c r="AT403" s="31">
        <f t="shared" ca="1" si="466"/>
        <v>-752.91041666666672</v>
      </c>
      <c r="AU403" s="31">
        <f t="shared" ca="1" si="467"/>
        <v>580.30277777777769</v>
      </c>
      <c r="AV403" s="31">
        <f t="shared" ca="1" si="468"/>
        <v>-4570.3041666666659</v>
      </c>
      <c r="AW403" s="31">
        <f t="shared" ca="1" si="469"/>
        <v>53.39583333333335</v>
      </c>
      <c r="AX403" s="31">
        <f t="shared" ca="1" si="470"/>
        <v>1401.9361111111111</v>
      </c>
      <c r="AY403" s="31">
        <f t="shared" ca="1" si="471"/>
        <v>-1132.0805555555555</v>
      </c>
      <c r="AZ403" s="31">
        <f t="shared" ca="1" si="472"/>
        <v>-2177.1819444444441</v>
      </c>
      <c r="BA403" s="31">
        <f t="shared" ca="1" si="473"/>
        <v>644.8125</v>
      </c>
      <c r="BB403" s="31">
        <f t="shared" ca="1" si="474"/>
        <v>-1410.101388888889</v>
      </c>
      <c r="BC403" s="31">
        <f t="shared" ca="1" si="475"/>
        <v>-1800.2902777777781</v>
      </c>
      <c r="BD403" s="11"/>
      <c r="BE403" s="4"/>
      <c r="BF403" s="11">
        <f t="shared" si="476"/>
        <v>17</v>
      </c>
      <c r="BG403" s="11">
        <f t="shared" si="421"/>
        <v>9</v>
      </c>
      <c r="BH403" s="32">
        <f>IF($BF403&gt;$Y$7,"",IF(AND($BF403=$Y$7,$BG403=23),"",Entrées!C431-Entrées!C430))</f>
        <v>304.5</v>
      </c>
      <c r="BI403" s="32">
        <f>IF($BF403&gt;$Y$7,"",IF(AND($BF403=$Y$7,$BG403=23),"",Entrées!D431-Entrées!D430))</f>
        <v>-262.5</v>
      </c>
      <c r="BJ403" s="32">
        <f>IF($BF403&gt;$Y$7,"",IF(AND($BF403=$Y$7,$BG403=23),"",Entrées!E431-Entrées!E430))</f>
        <v>-112.5</v>
      </c>
      <c r="BK403" s="32">
        <f>IF($BF403&gt;$Y$7,"",IF(AND($BF403=$Y$7,$BG403=23),"",Entrées!F431-Entrées!F430))</f>
        <v>2.5</v>
      </c>
      <c r="BL403" s="32">
        <f>IF($BF403&gt;$Y$7,"",IF(AND($BF403=$Y$7,$BG403=23),"",Entrées!G431-Entrées!G430))</f>
        <v>49.5</v>
      </c>
      <c r="BM403" s="32">
        <f>IF($BF403&gt;$Y$7,"",IF(AND($BF403=$Y$7,$BG403=23),"",Entrées!H431-Entrées!H430))</f>
        <v>-0.5</v>
      </c>
      <c r="BN403" s="32">
        <f>IF($BF403&gt;$Y$7,"",IF(AND($BF403=$Y$7,$BG403=23),"",Entrées!I431-Entrées!I430))</f>
        <v>40</v>
      </c>
      <c r="BO403" s="32">
        <f>IF($BF403&gt;$Y$7,"",IF(AND($BF403=$Y$7,$BG403=23),"",Entrées!J431-Entrées!J430))</f>
        <v>-92</v>
      </c>
      <c r="BP403" s="32">
        <f>IF($BF403&gt;$Y$7,"",IF(AND($BF403=$Y$7,$BG403=23),"",Entrées!K431-Entrées!K430))</f>
        <v>554</v>
      </c>
      <c r="BQ403" s="32">
        <f>IF($BF403&gt;$Y$7,"",IF(AND($BF403=$Y$7,$BG403=23),"",Entrées!L431-Entrées!L430))</f>
        <v>-54</v>
      </c>
      <c r="BR403" s="32">
        <f>IF($BF403&gt;$Y$7,"",IF(AND($BF403=$Y$7,$BG403=23),"",Entrées!M431-Entrées!M430))</f>
        <v>0</v>
      </c>
      <c r="BS403" s="32">
        <f>IF($BF403&gt;$Y$7,"",IF(AND($BF403=$Y$7,$BG403=23),"",Entrées!N431-Entrées!N430))</f>
        <v>-18.5</v>
      </c>
      <c r="BT403" s="32">
        <f>IF($BF403&gt;$Y$7,"",IF(AND($BF403=$Y$7,$BG403=23),"",Entrées!O431-Entrées!O430))</f>
        <v>-177</v>
      </c>
      <c r="BU403" s="32">
        <f>IF($BF403&gt;$Y$7,"",IF(AND($BF403=$Y$7,$BG403=23),"",Entrées!P431-Entrées!P430))</f>
        <v>0.5</v>
      </c>
      <c r="BV403" s="32">
        <f>IF($BF403&gt;$Y$7,"",IF(AND($BF403=$Y$7,$BG403=23),"",Entrées!Q431-Entrées!Q430))</f>
        <v>14</v>
      </c>
      <c r="BW403" s="32">
        <f>IF($BF403&gt;$Y$7,"",IF(AND($BF403=$Y$7,$BG403=23),"",Entrées!R431-Entrées!R430))</f>
        <v>0</v>
      </c>
      <c r="BX403" s="32">
        <f>IF($BF403&gt;$Y$7,"",IF(AND($BF403=$Y$7,$BG403=23),"",Entrées!S431-Entrées!S430))</f>
        <v>0</v>
      </c>
      <c r="BY403" s="32">
        <f>IF($BF403&gt;$Y$7,"",IF(AND($BF403=$Y$7,$BG403=23),"",Entrées!T431-Entrées!T430))</f>
        <v>-279</v>
      </c>
      <c r="BZ403" s="32">
        <f>IF($BF403&gt;$Y$7,"",IF(AND($BF403=$Y$7,$BG403=23),"",Entrées!U431-Entrées!U430))</f>
        <v>-15</v>
      </c>
      <c r="CA403" s="32">
        <f>IF($BF403&gt;$Y$7,"",IF(AND($BF403=$Y$7,$BG403=23),"",Entrées!V431-Entrées!V430))</f>
        <v>135</v>
      </c>
      <c r="CB403" s="4"/>
      <c r="CC403" s="4"/>
      <c r="CD403" s="33">
        <f>IF($BF403&lt;=$Y$7,Entrées!J430/CD$2,"")</f>
        <v>0.13118421052631579</v>
      </c>
      <c r="CE403" s="33">
        <f>IF($BF403&lt;=$Y$7,Entrées!K430/CE$2,"")</f>
        <v>0.18083333333333335</v>
      </c>
      <c r="CF403" s="11">
        <f t="shared" si="477"/>
        <v>7600</v>
      </c>
      <c r="CG403" s="11">
        <f t="shared" si="478"/>
        <v>4200</v>
      </c>
      <c r="CH403" s="52">
        <f t="shared" si="479"/>
        <v>0.26950009137426939</v>
      </c>
      <c r="CI403" s="52">
        <f t="shared" si="480"/>
        <v>0.11132787698412699</v>
      </c>
      <c r="CK403" s="11"/>
      <c r="CL403" s="4"/>
      <c r="CM403" s="11"/>
      <c r="CN403" s="11"/>
      <c r="CO403" s="4"/>
    </row>
    <row r="404" spans="1:93">
      <c r="A404" s="11" t="str">
        <f>"AF"&amp;A398</f>
        <v>AF382</v>
      </c>
      <c r="C404" s="11">
        <f t="shared" si="456"/>
        <v>11</v>
      </c>
      <c r="D404" s="27">
        <f t="shared" si="453"/>
        <v>23</v>
      </c>
      <c r="E404" s="28">
        <f ca="1">IF($D404&gt;$D$8,"",INDIRECT(ADDRESS(ROW(Entrées!$C$37)+($D404-1)*24+E$11,COLUMN(Entrées!$C$37)+($C404-1),4,TRUE,"Entrées")))</f>
        <v>-455</v>
      </c>
      <c r="F404" s="28">
        <f ca="1">IF($D404&gt;$D$8,"",INDIRECT(ADDRESS(ROW(Entrées!$C$37)+($D404-1)*24+F$11,COLUMN(Entrées!$C$37)+($C404-1),4,TRUE,"Entrées")))</f>
        <v>-1169</v>
      </c>
      <c r="G404" s="28">
        <f ca="1">IF($D404&gt;$D$8,"",INDIRECT(ADDRESS(ROW(Entrées!$C$37)+($D404-1)*24+G$11,COLUMN(Entrées!$C$37)+($C404-1),4,TRUE,"Entrées")))</f>
        <v>-1479.5</v>
      </c>
      <c r="H404" s="28">
        <f ca="1">IF($D404&gt;$D$8,"",INDIRECT(ADDRESS(ROW(Entrées!$C$37)+($D404-1)*24+H$11,COLUMN(Entrées!$C$37)+($C404-1),4,TRUE,"Entrées")))</f>
        <v>-2100</v>
      </c>
      <c r="I404" s="28">
        <f ca="1">IF($D404&gt;$D$8,"",INDIRECT(ADDRESS(ROW(Entrées!$C$37)+($D404-1)*24+I$11,COLUMN(Entrées!$C$37)+($C404-1),4,TRUE,"Entrées")))</f>
        <v>-2329</v>
      </c>
      <c r="J404" s="28">
        <f ca="1">IF($D404&gt;$D$8,"",INDIRECT(ADDRESS(ROW(Entrées!$C$37)+($D404-1)*24+J$11,COLUMN(Entrées!$C$37)+($C404-1),4,TRUE,"Entrées")))</f>
        <v>-2186.5</v>
      </c>
      <c r="K404" s="28">
        <f ca="1">IF($D404&gt;$D$8,"",INDIRECT(ADDRESS(ROW(Entrées!$C$37)+($D404-1)*24+K$11,COLUMN(Entrées!$C$37)+($C404-1),4,TRUE,"Entrées")))</f>
        <v>-1133.5</v>
      </c>
      <c r="L404" s="28">
        <f ca="1">IF($D404&gt;$D$8,"",INDIRECT(ADDRESS(ROW(Entrées!$C$37)+($D404-1)*24+L$11,COLUMN(Entrées!$C$37)+($C404-1),4,TRUE,"Entrées")))</f>
        <v>-38.5</v>
      </c>
      <c r="M404" s="28">
        <f ca="1">IF($D404&gt;$D$8,"",INDIRECT(ADDRESS(ROW(Entrées!$C$37)+($D404-1)*24+M$11,COLUMN(Entrées!$C$37)+($C404-1),4,TRUE,"Entrées")))</f>
        <v>-11.5</v>
      </c>
      <c r="N404" s="28">
        <f ca="1">IF($D404&gt;$D$8,"",INDIRECT(ADDRESS(ROW(Entrées!$C$37)+($D404-1)*24+N$11,COLUMN(Entrées!$C$37)+($C404-1),4,TRUE,"Entrées")))</f>
        <v>-2</v>
      </c>
      <c r="O404" s="28">
        <f ca="1">IF($D404&gt;$D$8,"",INDIRECT(ADDRESS(ROW(Entrées!$C$37)+($D404-1)*24+O$11,COLUMN(Entrées!$C$37)+($C404-1),4,TRUE,"Entrées")))</f>
        <v>-2</v>
      </c>
      <c r="P404" s="28">
        <f ca="1">IF($D404&gt;$D$8,"",INDIRECT(ADDRESS(ROW(Entrées!$C$37)+($D404-1)*24+P$11,COLUMN(Entrées!$C$37)+($C404-1),4,TRUE,"Entrées")))</f>
        <v>-2</v>
      </c>
      <c r="Q404" s="28">
        <f ca="1">IF($D404&gt;$D$8,"",INDIRECT(ADDRESS(ROW(Entrées!$C$37)+($D404-1)*24+Q$11,COLUMN(Entrées!$C$37)+($C404-1),4,TRUE,"Entrées")))</f>
        <v>-2</v>
      </c>
      <c r="R404" s="28">
        <f ca="1">IF($D404&gt;$D$8,"",INDIRECT(ADDRESS(ROW(Entrées!$C$37)+($D404-1)*24+R$11,COLUMN(Entrées!$C$37)+($C404-1),4,TRUE,"Entrées")))</f>
        <v>-2</v>
      </c>
      <c r="S404" s="28">
        <f ca="1">IF($D404&gt;$D$8,"",INDIRECT(ADDRESS(ROW(Entrées!$C$37)+($D404-1)*24+S$11,COLUMN(Entrées!$C$37)+($C404-1),4,TRUE,"Entrées")))</f>
        <v>-13.5</v>
      </c>
      <c r="T404" s="28">
        <f ca="1">IF($D404&gt;$D$8,"",INDIRECT(ADDRESS(ROW(Entrées!$C$37)+($D404-1)*24+T$11,COLUMN(Entrées!$C$37)+($C404-1),4,TRUE,"Entrées")))</f>
        <v>-25</v>
      </c>
      <c r="U404" s="28">
        <f ca="1">IF($D404&gt;$D$8,"",INDIRECT(ADDRESS(ROW(Entrées!$C$37)+($D404-1)*24+U$11,COLUMN(Entrées!$C$37)+($C404-1),4,TRUE,"Entrées")))</f>
        <v>-25.5</v>
      </c>
      <c r="V404" s="28">
        <f ca="1">IF($D404&gt;$D$8,"",INDIRECT(ADDRESS(ROW(Entrées!$C$37)+($D404-1)*24+V$11,COLUMN(Entrées!$C$37)+($C404-1),4,TRUE,"Entrées")))</f>
        <v>-18.5</v>
      </c>
      <c r="W404" s="28">
        <f ca="1">IF($D404&gt;$D$8,"",INDIRECT(ADDRESS(ROW(Entrées!$C$37)+($D404-1)*24+W$11,COLUMN(Entrées!$C$37)+($C404-1),4,TRUE,"Entrées")))</f>
        <v>-91</v>
      </c>
      <c r="X404" s="28">
        <f ca="1">IF($D404&gt;$D$8,"",INDIRECT(ADDRESS(ROW(Entrées!$C$37)+($D404-1)*24+X$11,COLUMN(Entrées!$C$37)+($C404-1),4,TRUE,"Entrées")))</f>
        <v>-97.5</v>
      </c>
      <c r="Y404" s="28">
        <f ca="1">IF($D404&gt;$D$8,"",INDIRECT(ADDRESS(ROW(Entrées!$C$37)+($D404-1)*24+Y$11,COLUMN(Entrées!$C$37)+($C404-1),4,TRUE,"Entrées")))</f>
        <v>-12.5</v>
      </c>
      <c r="Z404" s="28">
        <f ca="1">IF($D404&gt;$D$8,"",INDIRECT(ADDRESS(ROW(Entrées!$C$37)+($D404-1)*24+Z$11,COLUMN(Entrées!$C$37)+($C404-1),4,TRUE,"Entrées")))</f>
        <v>-2</v>
      </c>
      <c r="AA404" s="28">
        <f ca="1">IF($D404&gt;$D$8,"",INDIRECT(ADDRESS(ROW(Entrées!$C$37)+($D404-1)*24+AA$11,COLUMN(Entrées!$C$37)+($C404-1),4,TRUE,"Entrées")))</f>
        <v>-2</v>
      </c>
      <c r="AB404" s="28">
        <f ca="1">IF($D404&gt;$D$8,"",INDIRECT(ADDRESS(ROW(Entrées!$C$37)+($D404-1)*24+AB$11,COLUMN(Entrées!$C$37)+($C404-1),4,TRUE,"Entrées")))</f>
        <v>-2</v>
      </c>
      <c r="AC404" s="11"/>
      <c r="AD404" s="40">
        <f t="shared" ca="1" si="452"/>
        <v>-466.75</v>
      </c>
      <c r="AE404" s="40">
        <f t="shared" ca="1" si="454"/>
        <v>-2</v>
      </c>
      <c r="AF404" s="40">
        <f t="shared" ca="1" si="455"/>
        <v>-2329</v>
      </c>
      <c r="AG404" s="4"/>
      <c r="AH404" s="11">
        <f>Entrées!A431</f>
        <v>17</v>
      </c>
      <c r="AI404" s="13">
        <f>Entrées!B431</f>
        <v>10</v>
      </c>
      <c r="AJ404" s="31">
        <f t="shared" ca="1" si="481"/>
        <v>55625.834722222207</v>
      </c>
      <c r="AK404" s="31">
        <f t="shared" ca="1" si="457"/>
        <v>55155.277777777781</v>
      </c>
      <c r="AL404" s="31">
        <f t="shared" ca="1" si="458"/>
        <v>55132.569444444431</v>
      </c>
      <c r="AM404" s="31">
        <f t="shared" ca="1" si="459"/>
        <v>439.35972222222233</v>
      </c>
      <c r="AN404" s="31">
        <f t="shared" ca="1" si="460"/>
        <v>2143.2847222222222</v>
      </c>
      <c r="AO404" s="31">
        <f t="shared" ca="1" si="461"/>
        <v>1711.4715277777773</v>
      </c>
      <c r="AP404" s="31">
        <f t="shared" ca="1" si="462"/>
        <v>43686.806944444448</v>
      </c>
      <c r="AQ404" s="31">
        <f t="shared" ca="1" si="463"/>
        <v>2048.2006944444447</v>
      </c>
      <c r="AR404" s="31">
        <f t="shared" ca="1" si="464"/>
        <v>467.57708333333329</v>
      </c>
      <c r="AS404" s="31">
        <f t="shared" ca="1" si="465"/>
        <v>9872.0041666666693</v>
      </c>
      <c r="AT404" s="31">
        <f t="shared" ca="1" si="466"/>
        <v>-752.91041666666672</v>
      </c>
      <c r="AU404" s="31">
        <f t="shared" ca="1" si="467"/>
        <v>580.30277777777769</v>
      </c>
      <c r="AV404" s="31">
        <f t="shared" ca="1" si="468"/>
        <v>-4570.3041666666659</v>
      </c>
      <c r="AW404" s="31">
        <f t="shared" ca="1" si="469"/>
        <v>53.39583333333335</v>
      </c>
      <c r="AX404" s="31">
        <f t="shared" ca="1" si="470"/>
        <v>1401.9361111111111</v>
      </c>
      <c r="AY404" s="31">
        <f t="shared" ca="1" si="471"/>
        <v>-1132.0805555555555</v>
      </c>
      <c r="AZ404" s="31">
        <f t="shared" ca="1" si="472"/>
        <v>-2177.1819444444441</v>
      </c>
      <c r="BA404" s="31">
        <f t="shared" ca="1" si="473"/>
        <v>644.8125</v>
      </c>
      <c r="BB404" s="31">
        <f t="shared" ca="1" si="474"/>
        <v>-1410.101388888889</v>
      </c>
      <c r="BC404" s="31">
        <f t="shared" ca="1" si="475"/>
        <v>-1800.2902777777781</v>
      </c>
      <c r="BD404" s="11"/>
      <c r="BE404" s="4"/>
      <c r="BF404" s="11">
        <f t="shared" si="476"/>
        <v>17</v>
      </c>
      <c r="BG404" s="11">
        <f t="shared" si="421"/>
        <v>10</v>
      </c>
      <c r="BH404" s="32">
        <f>IF($BF404&gt;$Y$7,"",IF(AND($BF404=$Y$7,$BG404=23),"",Entrées!C432-Entrées!C431))</f>
        <v>-320</v>
      </c>
      <c r="BI404" s="32">
        <f>IF($BF404&gt;$Y$7,"",IF(AND($BF404=$Y$7,$BG404=23),"",Entrées!D432-Entrées!D431))</f>
        <v>-325</v>
      </c>
      <c r="BJ404" s="32">
        <f>IF($BF404&gt;$Y$7,"",IF(AND($BF404=$Y$7,$BG404=23),"",Entrées!E432-Entrées!E431))</f>
        <v>-362.5</v>
      </c>
      <c r="BK404" s="32">
        <f>IF($BF404&gt;$Y$7,"",IF(AND($BF404=$Y$7,$BG404=23),"",Entrées!F432-Entrées!F431))</f>
        <v>-75</v>
      </c>
      <c r="BL404" s="32">
        <f>IF($BF404&gt;$Y$7,"",IF(AND($BF404=$Y$7,$BG404=23),"",Entrées!G432-Entrées!G431))</f>
        <v>-131</v>
      </c>
      <c r="BM404" s="32">
        <f>IF($BF404&gt;$Y$7,"",IF(AND($BF404=$Y$7,$BG404=23),"",Entrées!H432-Entrées!H431))</f>
        <v>-1</v>
      </c>
      <c r="BN404" s="32">
        <f>IF($BF404&gt;$Y$7,"",IF(AND($BF404=$Y$7,$BG404=23),"",Entrées!I432-Entrées!I431))</f>
        <v>-246</v>
      </c>
      <c r="BO404" s="32">
        <f>IF($BF404&gt;$Y$7,"",IF(AND($BF404=$Y$7,$BG404=23),"",Entrées!J432-Entrées!J431))</f>
        <v>189</v>
      </c>
      <c r="BP404" s="32">
        <f>IF($BF404&gt;$Y$7,"",IF(AND($BF404=$Y$7,$BG404=23),"",Entrées!K432-Entrées!K431))</f>
        <v>441.5</v>
      </c>
      <c r="BQ404" s="32">
        <f>IF($BF404&gt;$Y$7,"",IF(AND($BF404=$Y$7,$BG404=23),"",Entrées!L432-Entrées!L431))</f>
        <v>-748</v>
      </c>
      <c r="BR404" s="32">
        <f>IF($BF404&gt;$Y$7,"",IF(AND($BF404=$Y$7,$BG404=23),"",Entrées!M432-Entrées!M431))</f>
        <v>0</v>
      </c>
      <c r="BS404" s="32">
        <f>IF($BF404&gt;$Y$7,"",IF(AND($BF404=$Y$7,$BG404=23),"",Entrées!N432-Entrées!N431))</f>
        <v>-4</v>
      </c>
      <c r="BT404" s="32">
        <f>IF($BF404&gt;$Y$7,"",IF(AND($BF404=$Y$7,$BG404=23),"",Entrées!O432-Entrées!O431))</f>
        <v>253.5</v>
      </c>
      <c r="BU404" s="32">
        <f>IF($BF404&gt;$Y$7,"",IF(AND($BF404=$Y$7,$BG404=23),"",Entrées!P432-Entrées!P431))</f>
        <v>-2.5</v>
      </c>
      <c r="BV404" s="32">
        <f>IF($BF404&gt;$Y$7,"",IF(AND($BF404=$Y$7,$BG404=23),"",Entrées!Q432-Entrées!Q431))</f>
        <v>337</v>
      </c>
      <c r="BW404" s="32">
        <f>IF($BF404&gt;$Y$7,"",IF(AND($BF404=$Y$7,$BG404=23),"",Entrées!R432-Entrées!R431))</f>
        <v>0</v>
      </c>
      <c r="BX404" s="32">
        <f>IF($BF404&gt;$Y$7,"",IF(AND($BF404=$Y$7,$BG404=23),"",Entrées!S432-Entrées!S431))</f>
        <v>0</v>
      </c>
      <c r="BY404" s="32">
        <f>IF($BF404&gt;$Y$7,"",IF(AND($BF404=$Y$7,$BG404=23),"",Entrées!T432-Entrées!T431))</f>
        <v>264</v>
      </c>
      <c r="BZ404" s="32">
        <f>IF($BF404&gt;$Y$7,"",IF(AND($BF404=$Y$7,$BG404=23),"",Entrées!U432-Entrées!U431))</f>
        <v>110</v>
      </c>
      <c r="CA404" s="32">
        <f>IF($BF404&gt;$Y$7,"",IF(AND($BF404=$Y$7,$BG404=23),"",Entrées!V432-Entrées!V431))</f>
        <v>165</v>
      </c>
      <c r="CB404" s="4"/>
      <c r="CC404" s="4"/>
      <c r="CD404" s="33">
        <f>IF($BF404&lt;=$Y$7,Entrées!J431/CD$2,"")</f>
        <v>0.11907894736842105</v>
      </c>
      <c r="CE404" s="33">
        <f>IF($BF404&lt;=$Y$7,Entrées!K431/CE$2,"")</f>
        <v>0.31273809523809526</v>
      </c>
      <c r="CF404" s="11">
        <f t="shared" si="477"/>
        <v>7600</v>
      </c>
      <c r="CG404" s="11">
        <f t="shared" si="478"/>
        <v>4200</v>
      </c>
      <c r="CH404" s="52">
        <f t="shared" si="479"/>
        <v>0.26950009137426939</v>
      </c>
      <c r="CI404" s="52">
        <f t="shared" si="480"/>
        <v>0.11132787698412699</v>
      </c>
      <c r="CK404" s="11"/>
      <c r="CL404" s="4"/>
      <c r="CM404" s="11"/>
      <c r="CN404" s="11"/>
      <c r="CO404" s="4"/>
    </row>
    <row r="405" spans="1:93">
      <c r="A405" s="11" t="str">
        <f>"AF"&amp;A399</f>
        <v>AF411</v>
      </c>
      <c r="C405" s="11">
        <f t="shared" si="456"/>
        <v>11</v>
      </c>
      <c r="D405" s="27">
        <f t="shared" si="453"/>
        <v>24</v>
      </c>
      <c r="E405" s="28">
        <f ca="1">IF($D405&gt;$D$8,"",INDIRECT(ADDRESS(ROW(Entrées!$C$37)+($D405-1)*24+E$11,COLUMN(Entrées!$C$37)+($C405-1),4,TRUE,"Entrées")))</f>
        <v>-90.5</v>
      </c>
      <c r="F405" s="28">
        <f ca="1">IF($D405&gt;$D$8,"",INDIRECT(ADDRESS(ROW(Entrées!$C$37)+($D405-1)*24+F$11,COLUMN(Entrées!$C$37)+($C405-1),4,TRUE,"Entrées")))</f>
        <v>-1267</v>
      </c>
      <c r="G405" s="28">
        <f ca="1">IF($D405&gt;$D$8,"",INDIRECT(ADDRESS(ROW(Entrées!$C$37)+($D405-1)*24+G$11,COLUMN(Entrées!$C$37)+($C405-1),4,TRUE,"Entrées")))</f>
        <v>-1674</v>
      </c>
      <c r="H405" s="28">
        <f ca="1">IF($D405&gt;$D$8,"",INDIRECT(ADDRESS(ROW(Entrées!$C$37)+($D405-1)*24+H$11,COLUMN(Entrées!$C$37)+($C405-1),4,TRUE,"Entrées")))</f>
        <v>-1958.5</v>
      </c>
      <c r="I405" s="28">
        <f ca="1">IF($D405&gt;$D$8,"",INDIRECT(ADDRESS(ROW(Entrées!$C$37)+($D405-1)*24+I$11,COLUMN(Entrées!$C$37)+($C405-1),4,TRUE,"Entrées")))</f>
        <v>-2331.5</v>
      </c>
      <c r="J405" s="28">
        <f ca="1">IF($D405&gt;$D$8,"",INDIRECT(ADDRESS(ROW(Entrées!$C$37)+($D405-1)*24+J$11,COLUMN(Entrées!$C$37)+($C405-1),4,TRUE,"Entrées")))</f>
        <v>-1800</v>
      </c>
      <c r="K405" s="28">
        <f ca="1">IF($D405&gt;$D$8,"",INDIRECT(ADDRESS(ROW(Entrées!$C$37)+($D405-1)*24+K$11,COLUMN(Entrées!$C$37)+($C405-1),4,TRUE,"Entrées")))</f>
        <v>-803.5</v>
      </c>
      <c r="L405" s="28">
        <f ca="1">IF($D405&gt;$D$8,"",INDIRECT(ADDRESS(ROW(Entrées!$C$37)+($D405-1)*24+L$11,COLUMN(Entrées!$C$37)+($C405-1),4,TRUE,"Entrées")))</f>
        <v>-9</v>
      </c>
      <c r="M405" s="28">
        <f ca="1">IF($D405&gt;$D$8,"",INDIRECT(ADDRESS(ROW(Entrées!$C$37)+($D405-1)*24+M$11,COLUMN(Entrées!$C$37)+($C405-1),4,TRUE,"Entrées")))</f>
        <v>-16</v>
      </c>
      <c r="N405" s="28">
        <f ca="1">IF($D405&gt;$D$8,"",INDIRECT(ADDRESS(ROW(Entrées!$C$37)+($D405-1)*24+N$11,COLUMN(Entrées!$C$37)+($C405-1),4,TRUE,"Entrées")))</f>
        <v>-1.5</v>
      </c>
      <c r="O405" s="28">
        <f ca="1">IF($D405&gt;$D$8,"",INDIRECT(ADDRESS(ROW(Entrées!$C$37)+($D405-1)*24+O$11,COLUMN(Entrées!$C$37)+($C405-1),4,TRUE,"Entrées")))</f>
        <v>-7.5</v>
      </c>
      <c r="P405" s="28">
        <f ca="1">IF($D405&gt;$D$8,"",INDIRECT(ADDRESS(ROW(Entrées!$C$37)+($D405-1)*24+P$11,COLUMN(Entrées!$C$37)+($C405-1),4,TRUE,"Entrées")))</f>
        <v>-8</v>
      </c>
      <c r="Q405" s="28">
        <f ca="1">IF($D405&gt;$D$8,"",INDIRECT(ADDRESS(ROW(Entrées!$C$37)+($D405-1)*24+Q$11,COLUMN(Entrées!$C$37)+($C405-1),4,TRUE,"Entrées")))</f>
        <v>-2</v>
      </c>
      <c r="R405" s="28">
        <f ca="1">IF($D405&gt;$D$8,"",INDIRECT(ADDRESS(ROW(Entrées!$C$37)+($D405-1)*24+R$11,COLUMN(Entrées!$C$37)+($C405-1),4,TRUE,"Entrées")))</f>
        <v>-2</v>
      </c>
      <c r="S405" s="28">
        <f ca="1">IF($D405&gt;$D$8,"",INDIRECT(ADDRESS(ROW(Entrées!$C$37)+($D405-1)*24+S$11,COLUMN(Entrées!$C$37)+($C405-1),4,TRUE,"Entrées")))</f>
        <v>-3.5</v>
      </c>
      <c r="T405" s="28">
        <f ca="1">IF($D405&gt;$D$8,"",INDIRECT(ADDRESS(ROW(Entrées!$C$37)+($D405-1)*24+T$11,COLUMN(Entrées!$C$37)+($C405-1),4,TRUE,"Entrées")))</f>
        <v>-3</v>
      </c>
      <c r="U405" s="28">
        <f ca="1">IF($D405&gt;$D$8,"",INDIRECT(ADDRESS(ROW(Entrées!$C$37)+($D405-1)*24+U$11,COLUMN(Entrées!$C$37)+($C405-1),4,TRUE,"Entrées")))</f>
        <v>-2</v>
      </c>
      <c r="V405" s="28">
        <f ca="1">IF($D405&gt;$D$8,"",INDIRECT(ADDRESS(ROW(Entrées!$C$37)+($D405-1)*24+V$11,COLUMN(Entrées!$C$37)+($C405-1),4,TRUE,"Entrées")))</f>
        <v>-366.5</v>
      </c>
      <c r="W405" s="28">
        <f ca="1">IF($D405&gt;$D$8,"",INDIRECT(ADDRESS(ROW(Entrées!$C$37)+($D405-1)*24+W$11,COLUMN(Entrées!$C$37)+($C405-1),4,TRUE,"Entrées")))</f>
        <v>-229.5</v>
      </c>
      <c r="X405" s="28">
        <f ca="1">IF($D405&gt;$D$8,"",INDIRECT(ADDRESS(ROW(Entrées!$C$37)+($D405-1)*24+X$11,COLUMN(Entrées!$C$37)+($C405-1),4,TRUE,"Entrées")))</f>
        <v>-2</v>
      </c>
      <c r="Y405" s="28">
        <f ca="1">IF($D405&gt;$D$8,"",INDIRECT(ADDRESS(ROW(Entrées!$C$37)+($D405-1)*24+Y$11,COLUMN(Entrées!$C$37)+($C405-1),4,TRUE,"Entrées")))</f>
        <v>-10</v>
      </c>
      <c r="Z405" s="28">
        <f ca="1">IF($D405&gt;$D$8,"",INDIRECT(ADDRESS(ROW(Entrées!$C$37)+($D405-1)*24+Z$11,COLUMN(Entrées!$C$37)+($C405-1),4,TRUE,"Entrées")))</f>
        <v>-14</v>
      </c>
      <c r="AA405" s="28">
        <f ca="1">IF($D405&gt;$D$8,"",INDIRECT(ADDRESS(ROW(Entrées!$C$37)+($D405-1)*24+AA$11,COLUMN(Entrées!$C$37)+($C405-1),4,TRUE,"Entrées")))</f>
        <v>-2</v>
      </c>
      <c r="AB405" s="28">
        <f ca="1">IF($D405&gt;$D$8,"",INDIRECT(ADDRESS(ROW(Entrées!$C$37)+($D405-1)*24+AB$11,COLUMN(Entrées!$C$37)+($C405-1),4,TRUE,"Entrées")))</f>
        <v>-271.5</v>
      </c>
      <c r="AC405" s="11"/>
      <c r="AD405" s="40">
        <f t="shared" ca="1" si="452"/>
        <v>-453.125</v>
      </c>
      <c r="AE405" s="40">
        <f t="shared" ca="1" si="454"/>
        <v>-1.5</v>
      </c>
      <c r="AF405" s="40">
        <f t="shared" ca="1" si="455"/>
        <v>-2331.5</v>
      </c>
      <c r="AG405" s="4"/>
      <c r="AH405" s="11">
        <f>Entrées!A432</f>
        <v>17</v>
      </c>
      <c r="AI405" s="13">
        <f>Entrées!B432</f>
        <v>11</v>
      </c>
      <c r="AJ405" s="31">
        <f t="shared" ca="1" si="481"/>
        <v>55625.834722222207</v>
      </c>
      <c r="AK405" s="31">
        <f t="shared" ca="1" si="457"/>
        <v>55155.277777777781</v>
      </c>
      <c r="AL405" s="31">
        <f t="shared" ca="1" si="458"/>
        <v>55132.569444444431</v>
      </c>
      <c r="AM405" s="31">
        <f t="shared" ca="1" si="459"/>
        <v>439.35972222222233</v>
      </c>
      <c r="AN405" s="31">
        <f t="shared" ca="1" si="460"/>
        <v>2143.2847222222222</v>
      </c>
      <c r="AO405" s="31">
        <f t="shared" ca="1" si="461"/>
        <v>1711.4715277777773</v>
      </c>
      <c r="AP405" s="31">
        <f t="shared" ca="1" si="462"/>
        <v>43686.806944444448</v>
      </c>
      <c r="AQ405" s="31">
        <f t="shared" ca="1" si="463"/>
        <v>2048.2006944444447</v>
      </c>
      <c r="AR405" s="31">
        <f t="shared" ca="1" si="464"/>
        <v>467.57708333333329</v>
      </c>
      <c r="AS405" s="31">
        <f t="shared" ca="1" si="465"/>
        <v>9872.0041666666693</v>
      </c>
      <c r="AT405" s="31">
        <f t="shared" ca="1" si="466"/>
        <v>-752.91041666666672</v>
      </c>
      <c r="AU405" s="31">
        <f t="shared" ca="1" si="467"/>
        <v>580.30277777777769</v>
      </c>
      <c r="AV405" s="31">
        <f t="shared" ca="1" si="468"/>
        <v>-4570.3041666666659</v>
      </c>
      <c r="AW405" s="31">
        <f t="shared" ca="1" si="469"/>
        <v>53.39583333333335</v>
      </c>
      <c r="AX405" s="31">
        <f t="shared" ca="1" si="470"/>
        <v>1401.9361111111111</v>
      </c>
      <c r="AY405" s="31">
        <f t="shared" ca="1" si="471"/>
        <v>-1132.0805555555555</v>
      </c>
      <c r="AZ405" s="31">
        <f t="shared" ca="1" si="472"/>
        <v>-2177.1819444444441</v>
      </c>
      <c r="BA405" s="31">
        <f t="shared" ca="1" si="473"/>
        <v>644.8125</v>
      </c>
      <c r="BB405" s="31">
        <f t="shared" ca="1" si="474"/>
        <v>-1410.101388888889</v>
      </c>
      <c r="BC405" s="31">
        <f t="shared" ca="1" si="475"/>
        <v>-1800.2902777777781</v>
      </c>
      <c r="BD405" s="11"/>
      <c r="BE405" s="4"/>
      <c r="BF405" s="11">
        <f t="shared" si="476"/>
        <v>17</v>
      </c>
      <c r="BG405" s="11">
        <f t="shared" si="421"/>
        <v>11</v>
      </c>
      <c r="BH405" s="32">
        <f>IF($BF405&gt;$Y$7,"",IF(AND($BF405=$Y$7,$BG405=23),"",Entrées!C433-Entrées!C432))</f>
        <v>232.5</v>
      </c>
      <c r="BI405" s="32">
        <f>IF($BF405&gt;$Y$7,"",IF(AND($BF405=$Y$7,$BG405=23),"",Entrées!D433-Entrées!D432))</f>
        <v>-575</v>
      </c>
      <c r="BJ405" s="32">
        <f>IF($BF405&gt;$Y$7,"",IF(AND($BF405=$Y$7,$BG405=23),"",Entrées!E433-Entrées!E432))</f>
        <v>-12.5</v>
      </c>
      <c r="BK405" s="32">
        <f>IF($BF405&gt;$Y$7,"",IF(AND($BF405=$Y$7,$BG405=23),"",Entrées!F433-Entrées!F432))</f>
        <v>-92</v>
      </c>
      <c r="BL405" s="32">
        <f>IF($BF405&gt;$Y$7,"",IF(AND($BF405=$Y$7,$BG405=23),"",Entrées!G433-Entrées!G432))</f>
        <v>-262</v>
      </c>
      <c r="BM405" s="32">
        <f>IF($BF405&gt;$Y$7,"",IF(AND($BF405=$Y$7,$BG405=23),"",Entrées!H433-Entrées!H432))</f>
        <v>0</v>
      </c>
      <c r="BN405" s="32">
        <f>IF($BF405&gt;$Y$7,"",IF(AND($BF405=$Y$7,$BG405=23),"",Entrées!I433-Entrées!I432))</f>
        <v>-226</v>
      </c>
      <c r="BO405" s="32">
        <f>IF($BF405&gt;$Y$7,"",IF(AND($BF405=$Y$7,$BG405=23),"",Entrées!J433-Entrées!J432))</f>
        <v>207</v>
      </c>
      <c r="BP405" s="32">
        <f>IF($BF405&gt;$Y$7,"",IF(AND($BF405=$Y$7,$BG405=23),"",Entrées!K433-Entrées!K432))</f>
        <v>278.5</v>
      </c>
      <c r="BQ405" s="32">
        <f>IF($BF405&gt;$Y$7,"",IF(AND($BF405=$Y$7,$BG405=23),"",Entrées!L433-Entrées!L432))</f>
        <v>-718.5</v>
      </c>
      <c r="BR405" s="32">
        <f>IF($BF405&gt;$Y$7,"",IF(AND($BF405=$Y$7,$BG405=23),"",Entrées!M433-Entrées!M432))</f>
        <v>-15.5</v>
      </c>
      <c r="BS405" s="32">
        <f>IF($BF405&gt;$Y$7,"",IF(AND($BF405=$Y$7,$BG405=23),"",Entrées!N433-Entrées!N432))</f>
        <v>-3</v>
      </c>
      <c r="BT405" s="32">
        <f>IF($BF405&gt;$Y$7,"",IF(AND($BF405=$Y$7,$BG405=23),"",Entrées!O433-Entrées!O432))</f>
        <v>1064</v>
      </c>
      <c r="BU405" s="32">
        <f>IF($BF405&gt;$Y$7,"",IF(AND($BF405=$Y$7,$BG405=23),"",Entrées!P433-Entrées!P432))</f>
        <v>-5</v>
      </c>
      <c r="BV405" s="32">
        <f>IF($BF405&gt;$Y$7,"",IF(AND($BF405=$Y$7,$BG405=23),"",Entrées!Q433-Entrées!Q432))</f>
        <v>-1123</v>
      </c>
      <c r="BW405" s="32">
        <f>IF($BF405&gt;$Y$7,"",IF(AND($BF405=$Y$7,$BG405=23),"",Entrées!R433-Entrées!R432))</f>
        <v>0</v>
      </c>
      <c r="BX405" s="32">
        <f>IF($BF405&gt;$Y$7,"",IF(AND($BF405=$Y$7,$BG405=23),"",Entrées!S433-Entrées!S432))</f>
        <v>0</v>
      </c>
      <c r="BY405" s="32">
        <f>IF($BF405&gt;$Y$7,"",IF(AND($BF405=$Y$7,$BG405=23),"",Entrées!T433-Entrées!T432))</f>
        <v>64</v>
      </c>
      <c r="BZ405" s="32">
        <f>IF($BF405&gt;$Y$7,"",IF(AND($BF405=$Y$7,$BG405=23),"",Entrées!U433-Entrées!U432))</f>
        <v>1013</v>
      </c>
      <c r="CA405" s="32">
        <f>IF($BF405&gt;$Y$7,"",IF(AND($BF405=$Y$7,$BG405=23),"",Entrées!V433-Entrées!V432))</f>
        <v>723</v>
      </c>
      <c r="CB405" s="4"/>
      <c r="CC405" s="4"/>
      <c r="CD405" s="33">
        <f>IF($BF405&lt;=$Y$7,Entrées!J432/CD$2,"")</f>
        <v>0.14394736842105263</v>
      </c>
      <c r="CE405" s="33">
        <f>IF($BF405&lt;=$Y$7,Entrées!K432/CE$2,"")</f>
        <v>0.41785714285714287</v>
      </c>
      <c r="CF405" s="11">
        <f t="shared" si="477"/>
        <v>7600</v>
      </c>
      <c r="CG405" s="11">
        <f t="shared" si="478"/>
        <v>4200</v>
      </c>
      <c r="CH405" s="52">
        <f t="shared" si="479"/>
        <v>0.26950009137426939</v>
      </c>
      <c r="CI405" s="52">
        <f t="shared" si="480"/>
        <v>0.11132787698412699</v>
      </c>
      <c r="CK405" s="11"/>
      <c r="CL405" s="4"/>
      <c r="CM405" s="11"/>
      <c r="CN405" s="11"/>
      <c r="CO405" s="4"/>
    </row>
    <row r="406" spans="1:93">
      <c r="A406" s="11"/>
      <c r="C406" s="11">
        <f t="shared" si="456"/>
        <v>11</v>
      </c>
      <c r="D406" s="27">
        <f t="shared" si="453"/>
        <v>25</v>
      </c>
      <c r="E406" s="28">
        <f ca="1">IF($D406&gt;$D$8,"",INDIRECT(ADDRESS(ROW(Entrées!$C$37)+($D406-1)*24+E$11,COLUMN(Entrées!$C$37)+($C406-1),4,TRUE,"Entrées")))</f>
        <v>-469.5</v>
      </c>
      <c r="F406" s="28">
        <f ca="1">IF($D406&gt;$D$8,"",INDIRECT(ADDRESS(ROW(Entrées!$C$37)+($D406-1)*24+F$11,COLUMN(Entrées!$C$37)+($C406-1),4,TRUE,"Entrées")))</f>
        <v>-1366</v>
      </c>
      <c r="G406" s="28">
        <f ca="1">IF($D406&gt;$D$8,"",INDIRECT(ADDRESS(ROW(Entrées!$C$37)+($D406-1)*24+G$11,COLUMN(Entrées!$C$37)+($C406-1),4,TRUE,"Entrées")))</f>
        <v>-1773.5</v>
      </c>
      <c r="H406" s="28">
        <f ca="1">IF($D406&gt;$D$8,"",INDIRECT(ADDRESS(ROW(Entrées!$C$37)+($D406-1)*24+H$11,COLUMN(Entrées!$C$37)+($C406-1),4,TRUE,"Entrées")))</f>
        <v>-2260</v>
      </c>
      <c r="I406" s="28">
        <f ca="1">IF($D406&gt;$D$8,"",INDIRECT(ADDRESS(ROW(Entrées!$C$37)+($D406-1)*24+I$11,COLUMN(Entrées!$C$37)+($C406-1),4,TRUE,"Entrées")))</f>
        <v>-1912</v>
      </c>
      <c r="J406" s="28">
        <f ca="1">IF($D406&gt;$D$8,"",INDIRECT(ADDRESS(ROW(Entrées!$C$37)+($D406-1)*24+J$11,COLUMN(Entrées!$C$37)+($C406-1),4,TRUE,"Entrées")))</f>
        <v>-1773.5</v>
      </c>
      <c r="K406" s="28">
        <f ca="1">IF($D406&gt;$D$8,"",INDIRECT(ADDRESS(ROW(Entrées!$C$37)+($D406-1)*24+K$11,COLUMN(Entrées!$C$37)+($C406-1),4,TRUE,"Entrées")))</f>
        <v>-1496</v>
      </c>
      <c r="L406" s="28">
        <f ca="1">IF($D406&gt;$D$8,"",INDIRECT(ADDRESS(ROW(Entrées!$C$37)+($D406-1)*24+L$11,COLUMN(Entrées!$C$37)+($C406-1),4,TRUE,"Entrées")))</f>
        <v>-683</v>
      </c>
      <c r="M406" s="28">
        <f ca="1">IF($D406&gt;$D$8,"",INDIRECT(ADDRESS(ROW(Entrées!$C$37)+($D406-1)*24+M$11,COLUMN(Entrées!$C$37)+($C406-1),4,TRUE,"Entrées")))</f>
        <v>-673.5</v>
      </c>
      <c r="N406" s="28">
        <f ca="1">IF($D406&gt;$D$8,"",INDIRECT(ADDRESS(ROW(Entrées!$C$37)+($D406-1)*24+N$11,COLUMN(Entrées!$C$37)+($C406-1),4,TRUE,"Entrées")))</f>
        <v>-590</v>
      </c>
      <c r="O406" s="28">
        <f ca="1">IF($D406&gt;$D$8,"",INDIRECT(ADDRESS(ROW(Entrées!$C$37)+($D406-1)*24+O$11,COLUMN(Entrées!$C$37)+($C406-1),4,TRUE,"Entrées")))</f>
        <v>-4.5</v>
      </c>
      <c r="P406" s="28">
        <f ca="1">IF($D406&gt;$D$8,"",INDIRECT(ADDRESS(ROW(Entrées!$C$37)+($D406-1)*24+P$11,COLUMN(Entrées!$C$37)+($C406-1),4,TRUE,"Entrées")))</f>
        <v>-4.5</v>
      </c>
      <c r="Q406" s="28">
        <f ca="1">IF($D406&gt;$D$8,"",INDIRECT(ADDRESS(ROW(Entrées!$C$37)+($D406-1)*24+Q$11,COLUMN(Entrées!$C$37)+($C406-1),4,TRUE,"Entrées")))</f>
        <v>-2</v>
      </c>
      <c r="R406" s="28">
        <f ca="1">IF($D406&gt;$D$8,"",INDIRECT(ADDRESS(ROW(Entrées!$C$37)+($D406-1)*24+R$11,COLUMN(Entrées!$C$37)+($C406-1),4,TRUE,"Entrées")))</f>
        <v>-2</v>
      </c>
      <c r="S406" s="28">
        <f ca="1">IF($D406&gt;$D$8,"",INDIRECT(ADDRESS(ROW(Entrées!$C$37)+($D406-1)*24+S$11,COLUMN(Entrées!$C$37)+($C406-1),4,TRUE,"Entrées")))</f>
        <v>-214.5</v>
      </c>
      <c r="T406" s="28">
        <f ca="1">IF($D406&gt;$D$8,"",INDIRECT(ADDRESS(ROW(Entrées!$C$37)+($D406-1)*24+T$11,COLUMN(Entrées!$C$37)+($C406-1),4,TRUE,"Entrées")))</f>
        <v>-148</v>
      </c>
      <c r="U406" s="28">
        <f ca="1">IF($D406&gt;$D$8,"",INDIRECT(ADDRESS(ROW(Entrées!$C$37)+($D406-1)*24+U$11,COLUMN(Entrées!$C$37)+($C406-1),4,TRUE,"Entrées")))</f>
        <v>-327</v>
      </c>
      <c r="V406" s="28">
        <f ca="1">IF($D406&gt;$D$8,"",INDIRECT(ADDRESS(ROW(Entrées!$C$37)+($D406-1)*24+V$11,COLUMN(Entrées!$C$37)+($C406-1),4,TRUE,"Entrées")))</f>
        <v>-683</v>
      </c>
      <c r="W406" s="28">
        <f ca="1">IF($D406&gt;$D$8,"",INDIRECT(ADDRESS(ROW(Entrées!$C$37)+($D406-1)*24+W$11,COLUMN(Entrées!$C$37)+($C406-1),4,TRUE,"Entrées")))</f>
        <v>-180.5</v>
      </c>
      <c r="X406" s="28">
        <f ca="1">IF($D406&gt;$D$8,"",INDIRECT(ADDRESS(ROW(Entrées!$C$37)+($D406-1)*24+X$11,COLUMN(Entrées!$C$37)+($C406-1),4,TRUE,"Entrées")))</f>
        <v>-2</v>
      </c>
      <c r="Y406" s="28">
        <f ca="1">IF($D406&gt;$D$8,"",INDIRECT(ADDRESS(ROW(Entrées!$C$37)+($D406-1)*24+Y$11,COLUMN(Entrées!$C$37)+($C406-1),4,TRUE,"Entrées")))</f>
        <v>-2</v>
      </c>
      <c r="Z406" s="28">
        <f ca="1">IF($D406&gt;$D$8,"",INDIRECT(ADDRESS(ROW(Entrées!$C$37)+($D406-1)*24+Z$11,COLUMN(Entrées!$C$37)+($C406-1),4,TRUE,"Entrées")))</f>
        <v>-1.5</v>
      </c>
      <c r="AA406" s="28">
        <f ca="1">IF($D406&gt;$D$8,"",INDIRECT(ADDRESS(ROW(Entrées!$C$37)+($D406-1)*24+AA$11,COLUMN(Entrées!$C$37)+($C406-1),4,TRUE,"Entrées")))</f>
        <v>-1.5</v>
      </c>
      <c r="AB406" s="28">
        <f ca="1">IF($D406&gt;$D$8,"",INDIRECT(ADDRESS(ROW(Entrées!$C$37)+($D406-1)*24+AB$11,COLUMN(Entrées!$C$37)+($C406-1),4,TRUE,"Entrées")))</f>
        <v>-1.5</v>
      </c>
      <c r="AC406" s="11"/>
      <c r="AD406" s="40">
        <f t="shared" ca="1" si="452"/>
        <v>-607.14583333333337</v>
      </c>
      <c r="AE406" s="40">
        <f t="shared" ca="1" si="454"/>
        <v>-1.5</v>
      </c>
      <c r="AF406" s="40">
        <f t="shared" ca="1" si="455"/>
        <v>-2260</v>
      </c>
      <c r="AG406" s="4"/>
      <c r="AH406" s="11">
        <f>Entrées!A433</f>
        <v>17</v>
      </c>
      <c r="AI406" s="13">
        <f>Entrées!B433</f>
        <v>12</v>
      </c>
      <c r="AJ406" s="31">
        <f t="shared" ca="1" si="481"/>
        <v>55625.834722222207</v>
      </c>
      <c r="AK406" s="31">
        <f t="shared" ca="1" si="457"/>
        <v>55155.277777777781</v>
      </c>
      <c r="AL406" s="31">
        <f t="shared" ca="1" si="458"/>
        <v>55132.569444444431</v>
      </c>
      <c r="AM406" s="31">
        <f t="shared" ca="1" si="459"/>
        <v>439.35972222222233</v>
      </c>
      <c r="AN406" s="31">
        <f t="shared" ca="1" si="460"/>
        <v>2143.2847222222222</v>
      </c>
      <c r="AO406" s="31">
        <f t="shared" ca="1" si="461"/>
        <v>1711.4715277777773</v>
      </c>
      <c r="AP406" s="31">
        <f t="shared" ca="1" si="462"/>
        <v>43686.806944444448</v>
      </c>
      <c r="AQ406" s="31">
        <f t="shared" ca="1" si="463"/>
        <v>2048.2006944444447</v>
      </c>
      <c r="AR406" s="31">
        <f t="shared" ca="1" si="464"/>
        <v>467.57708333333329</v>
      </c>
      <c r="AS406" s="31">
        <f t="shared" ca="1" si="465"/>
        <v>9872.0041666666693</v>
      </c>
      <c r="AT406" s="31">
        <f t="shared" ca="1" si="466"/>
        <v>-752.91041666666672</v>
      </c>
      <c r="AU406" s="31">
        <f t="shared" ca="1" si="467"/>
        <v>580.30277777777769</v>
      </c>
      <c r="AV406" s="31">
        <f t="shared" ca="1" si="468"/>
        <v>-4570.3041666666659</v>
      </c>
      <c r="AW406" s="31">
        <f t="shared" ca="1" si="469"/>
        <v>53.39583333333335</v>
      </c>
      <c r="AX406" s="31">
        <f t="shared" ca="1" si="470"/>
        <v>1401.9361111111111</v>
      </c>
      <c r="AY406" s="31">
        <f t="shared" ca="1" si="471"/>
        <v>-1132.0805555555555</v>
      </c>
      <c r="AZ406" s="31">
        <f t="shared" ca="1" si="472"/>
        <v>-2177.1819444444441</v>
      </c>
      <c r="BA406" s="31">
        <f t="shared" ca="1" si="473"/>
        <v>644.8125</v>
      </c>
      <c r="BB406" s="31">
        <f t="shared" ca="1" si="474"/>
        <v>-1410.101388888889</v>
      </c>
      <c r="BC406" s="31">
        <f t="shared" ca="1" si="475"/>
        <v>-1800.2902777777781</v>
      </c>
      <c r="BD406" s="11"/>
      <c r="BE406" s="4"/>
      <c r="BF406" s="11">
        <f t="shared" si="476"/>
        <v>17</v>
      </c>
      <c r="BG406" s="11">
        <f t="shared" si="421"/>
        <v>12</v>
      </c>
      <c r="BH406" s="32">
        <f>IF($BF406&gt;$Y$7,"",IF(AND($BF406=$Y$7,$BG406=23),"",Entrées!C434-Entrées!C433))</f>
        <v>-648.5</v>
      </c>
      <c r="BI406" s="32">
        <f>IF($BF406&gt;$Y$7,"",IF(AND($BF406=$Y$7,$BG406=23),"",Entrées!D434-Entrées!D433))</f>
        <v>-550</v>
      </c>
      <c r="BJ406" s="32">
        <f>IF($BF406&gt;$Y$7,"",IF(AND($BF406=$Y$7,$BG406=23),"",Entrées!E434-Entrées!E433))</f>
        <v>-612.5</v>
      </c>
      <c r="BK406" s="32">
        <f>IF($BF406&gt;$Y$7,"",IF(AND($BF406=$Y$7,$BG406=23),"",Entrées!F434-Entrées!F433))</f>
        <v>1.5</v>
      </c>
      <c r="BL406" s="32">
        <f>IF($BF406&gt;$Y$7,"",IF(AND($BF406=$Y$7,$BG406=23),"",Entrées!G434-Entrées!G433))</f>
        <v>-167</v>
      </c>
      <c r="BM406" s="32">
        <f>IF($BF406&gt;$Y$7,"",IF(AND($BF406=$Y$7,$BG406=23),"",Entrées!H434-Entrées!H433))</f>
        <v>-1</v>
      </c>
      <c r="BN406" s="32">
        <f>IF($BF406&gt;$Y$7,"",IF(AND($BF406=$Y$7,$BG406=23),"",Entrées!I434-Entrées!I433))</f>
        <v>-415.5</v>
      </c>
      <c r="BO406" s="32">
        <f>IF($BF406&gt;$Y$7,"",IF(AND($BF406=$Y$7,$BG406=23),"",Entrées!J434-Entrées!J433))</f>
        <v>129.5</v>
      </c>
      <c r="BP406" s="32">
        <f>IF($BF406&gt;$Y$7,"",IF(AND($BF406=$Y$7,$BG406=23),"",Entrées!K434-Entrées!K433))</f>
        <v>128</v>
      </c>
      <c r="BQ406" s="32">
        <f>IF($BF406&gt;$Y$7,"",IF(AND($BF406=$Y$7,$BG406=23),"",Entrées!L434-Entrées!L433))</f>
        <v>-230</v>
      </c>
      <c r="BR406" s="32">
        <f>IF($BF406&gt;$Y$7,"",IF(AND($BF406=$Y$7,$BG406=23),"",Entrées!M434-Entrées!M433))</f>
        <v>-23</v>
      </c>
      <c r="BS406" s="32">
        <f>IF($BF406&gt;$Y$7,"",IF(AND($BF406=$Y$7,$BG406=23),"",Entrées!N434-Entrées!N433))</f>
        <v>-3.5</v>
      </c>
      <c r="BT406" s="32">
        <f>IF($BF406&gt;$Y$7,"",IF(AND($BF406=$Y$7,$BG406=23),"",Entrées!O434-Entrées!O433))</f>
        <v>-66.5</v>
      </c>
      <c r="BU406" s="32">
        <f>IF($BF406&gt;$Y$7,"",IF(AND($BF406=$Y$7,$BG406=23),"",Entrées!P434-Entrées!P433))</f>
        <v>-2.5</v>
      </c>
      <c r="BV406" s="32">
        <f>IF($BF406&gt;$Y$7,"",IF(AND($BF406=$Y$7,$BG406=23),"",Entrées!Q434-Entrées!Q433))</f>
        <v>-273</v>
      </c>
      <c r="BW406" s="32">
        <f>IF($BF406&gt;$Y$7,"",IF(AND($BF406=$Y$7,$BG406=23),"",Entrées!R434-Entrées!R433))</f>
        <v>0</v>
      </c>
      <c r="BX406" s="32">
        <f>IF($BF406&gt;$Y$7,"",IF(AND($BF406=$Y$7,$BG406=23),"",Entrées!S434-Entrées!S433))</f>
        <v>0</v>
      </c>
      <c r="BY406" s="32">
        <f>IF($BF406&gt;$Y$7,"",IF(AND($BF406=$Y$7,$BG406=23),"",Entrées!T434-Entrées!T433))</f>
        <v>-388</v>
      </c>
      <c r="BZ406" s="32">
        <f>IF($BF406&gt;$Y$7,"",IF(AND($BF406=$Y$7,$BG406=23),"",Entrées!U434-Entrées!U433))</f>
        <v>163</v>
      </c>
      <c r="CA406" s="32">
        <f>IF($BF406&gt;$Y$7,"",IF(AND($BF406=$Y$7,$BG406=23),"",Entrées!V434-Entrées!V433))</f>
        <v>116</v>
      </c>
      <c r="CB406" s="4"/>
      <c r="CC406" s="4"/>
      <c r="CD406" s="33">
        <f>IF($BF406&lt;=$Y$7,Entrées!J433/CD$2,"")</f>
        <v>0.1711842105263158</v>
      </c>
      <c r="CE406" s="33">
        <f>IF($BF406&lt;=$Y$7,Entrées!K433/CE$2,"")</f>
        <v>0.48416666666666669</v>
      </c>
      <c r="CF406" s="11">
        <f t="shared" si="477"/>
        <v>7600</v>
      </c>
      <c r="CG406" s="11">
        <f t="shared" si="478"/>
        <v>4200</v>
      </c>
      <c r="CH406" s="52">
        <f t="shared" si="479"/>
        <v>0.26950009137426939</v>
      </c>
      <c r="CI406" s="52">
        <f t="shared" si="480"/>
        <v>0.11132787698412699</v>
      </c>
      <c r="CK406" s="11"/>
      <c r="CL406" s="4"/>
      <c r="CM406" s="11"/>
      <c r="CN406" s="11"/>
      <c r="CO406" s="4"/>
    </row>
    <row r="407" spans="1:93">
      <c r="A407" s="11"/>
      <c r="C407" s="11">
        <f t="shared" si="456"/>
        <v>11</v>
      </c>
      <c r="D407" s="27">
        <f t="shared" si="453"/>
        <v>26</v>
      </c>
      <c r="E407" s="28">
        <f ca="1">IF($D407&gt;$D$8,"",INDIRECT(ADDRESS(ROW(Entrées!$C$37)+($D407-1)*24+E$11,COLUMN(Entrées!$C$37)+($C407-1),4,TRUE,"Entrées")))</f>
        <v>-173</v>
      </c>
      <c r="F407" s="28">
        <f ca="1">IF($D407&gt;$D$8,"",INDIRECT(ADDRESS(ROW(Entrées!$C$37)+($D407-1)*24+F$11,COLUMN(Entrées!$C$37)+($C407-1),4,TRUE,"Entrées")))</f>
        <v>-997</v>
      </c>
      <c r="G407" s="28">
        <f ca="1">IF($D407&gt;$D$8,"",INDIRECT(ADDRESS(ROW(Entrées!$C$37)+($D407-1)*24+G$11,COLUMN(Entrées!$C$37)+($C407-1),4,TRUE,"Entrées")))</f>
        <v>-2009.5</v>
      </c>
      <c r="H407" s="28">
        <f ca="1">IF($D407&gt;$D$8,"",INDIRECT(ADDRESS(ROW(Entrées!$C$37)+($D407-1)*24+H$11,COLUMN(Entrées!$C$37)+($C407-1),4,TRUE,"Entrées")))</f>
        <v>-2272.5</v>
      </c>
      <c r="I407" s="28">
        <f ca="1">IF($D407&gt;$D$8,"",INDIRECT(ADDRESS(ROW(Entrées!$C$37)+($D407-1)*24+I$11,COLUMN(Entrées!$C$37)+($C407-1),4,TRUE,"Entrées")))</f>
        <v>-2345.5</v>
      </c>
      <c r="J407" s="28">
        <f ca="1">IF($D407&gt;$D$8,"",INDIRECT(ADDRESS(ROW(Entrées!$C$37)+($D407-1)*24+J$11,COLUMN(Entrées!$C$37)+($C407-1),4,TRUE,"Entrées")))</f>
        <v>-2340</v>
      </c>
      <c r="K407" s="28">
        <f ca="1">IF($D407&gt;$D$8,"",INDIRECT(ADDRESS(ROW(Entrées!$C$37)+($D407-1)*24+K$11,COLUMN(Entrées!$C$37)+($C407-1),4,TRUE,"Entrées")))</f>
        <v>-1556.5</v>
      </c>
      <c r="L407" s="28">
        <f ca="1">IF($D407&gt;$D$8,"",INDIRECT(ADDRESS(ROW(Entrées!$C$37)+($D407-1)*24+L$11,COLUMN(Entrées!$C$37)+($C407-1),4,TRUE,"Entrées")))</f>
        <v>-979</v>
      </c>
      <c r="M407" s="28">
        <f ca="1">IF($D407&gt;$D$8,"",INDIRECT(ADDRESS(ROW(Entrées!$C$37)+($D407-1)*24+M$11,COLUMN(Entrées!$C$37)+($C407-1),4,TRUE,"Entrées")))</f>
        <v>-168</v>
      </c>
      <c r="N407" s="28">
        <f ca="1">IF($D407&gt;$D$8,"",INDIRECT(ADDRESS(ROW(Entrées!$C$37)+($D407-1)*24+N$11,COLUMN(Entrées!$C$37)+($C407-1),4,TRUE,"Entrées")))</f>
        <v>-2</v>
      </c>
      <c r="O407" s="28">
        <f ca="1">IF($D407&gt;$D$8,"",INDIRECT(ADDRESS(ROW(Entrées!$C$37)+($D407-1)*24+O$11,COLUMN(Entrées!$C$37)+($C407-1),4,TRUE,"Entrées")))</f>
        <v>-2</v>
      </c>
      <c r="P407" s="28">
        <f ca="1">IF($D407&gt;$D$8,"",INDIRECT(ADDRESS(ROW(Entrées!$C$37)+($D407-1)*24+P$11,COLUMN(Entrées!$C$37)+($C407-1),4,TRUE,"Entrées")))</f>
        <v>-4</v>
      </c>
      <c r="Q407" s="28">
        <f ca="1">IF($D407&gt;$D$8,"",INDIRECT(ADDRESS(ROW(Entrées!$C$37)+($D407-1)*24+Q$11,COLUMN(Entrées!$C$37)+($C407-1),4,TRUE,"Entrées")))</f>
        <v>-2</v>
      </c>
      <c r="R407" s="28">
        <f ca="1">IF($D407&gt;$D$8,"",INDIRECT(ADDRESS(ROW(Entrées!$C$37)+($D407-1)*24+R$11,COLUMN(Entrées!$C$37)+($C407-1),4,TRUE,"Entrées")))</f>
        <v>-2</v>
      </c>
      <c r="S407" s="28">
        <f ca="1">IF($D407&gt;$D$8,"",INDIRECT(ADDRESS(ROW(Entrées!$C$37)+($D407-1)*24+S$11,COLUMN(Entrées!$C$37)+($C407-1),4,TRUE,"Entrées")))</f>
        <v>-7</v>
      </c>
      <c r="T407" s="28">
        <f ca="1">IF($D407&gt;$D$8,"",INDIRECT(ADDRESS(ROW(Entrées!$C$37)+($D407-1)*24+T$11,COLUMN(Entrées!$C$37)+($C407-1),4,TRUE,"Entrées")))</f>
        <v>-71.5</v>
      </c>
      <c r="U407" s="28">
        <f ca="1">IF($D407&gt;$D$8,"",INDIRECT(ADDRESS(ROW(Entrées!$C$37)+($D407-1)*24+U$11,COLUMN(Entrées!$C$37)+($C407-1),4,TRUE,"Entrées")))</f>
        <v>-30.5</v>
      </c>
      <c r="V407" s="28">
        <f ca="1">IF($D407&gt;$D$8,"",INDIRECT(ADDRESS(ROW(Entrées!$C$37)+($D407-1)*24+V$11,COLUMN(Entrées!$C$37)+($C407-1),4,TRUE,"Entrées")))</f>
        <v>-362</v>
      </c>
      <c r="W407" s="28">
        <f ca="1">IF($D407&gt;$D$8,"",INDIRECT(ADDRESS(ROW(Entrées!$C$37)+($D407-1)*24+W$11,COLUMN(Entrées!$C$37)+($C407-1),4,TRUE,"Entrées")))</f>
        <v>-335</v>
      </c>
      <c r="X407" s="28">
        <f ca="1">IF($D407&gt;$D$8,"",INDIRECT(ADDRESS(ROW(Entrées!$C$37)+($D407-1)*24+X$11,COLUMN(Entrées!$C$37)+($C407-1),4,TRUE,"Entrées")))</f>
        <v>-334.5</v>
      </c>
      <c r="Y407" s="28">
        <f ca="1">IF($D407&gt;$D$8,"",INDIRECT(ADDRESS(ROW(Entrées!$C$37)+($D407-1)*24+Y$11,COLUMN(Entrées!$C$37)+($C407-1),4,TRUE,"Entrées")))</f>
        <v>-334.5</v>
      </c>
      <c r="Z407" s="28">
        <f ca="1">IF($D407&gt;$D$8,"",INDIRECT(ADDRESS(ROW(Entrées!$C$37)+($D407-1)*24+Z$11,COLUMN(Entrées!$C$37)+($C407-1),4,TRUE,"Entrées")))</f>
        <v>-334</v>
      </c>
      <c r="AA407" s="28">
        <f ca="1">IF($D407&gt;$D$8,"",INDIRECT(ADDRESS(ROW(Entrées!$C$37)+($D407-1)*24+AA$11,COLUMN(Entrées!$C$37)+($C407-1),4,TRUE,"Entrées")))</f>
        <v>-284</v>
      </c>
      <c r="AB407" s="28">
        <f ca="1">IF($D407&gt;$D$8,"",INDIRECT(ADDRESS(ROW(Entrées!$C$37)+($D407-1)*24+AB$11,COLUMN(Entrées!$C$37)+($C407-1),4,TRUE,"Entrées")))</f>
        <v>-3.5</v>
      </c>
      <c r="AC407" s="11"/>
      <c r="AD407" s="40">
        <f t="shared" ca="1" si="452"/>
        <v>-622.89583333333337</v>
      </c>
      <c r="AE407" s="40">
        <f t="shared" ca="1" si="454"/>
        <v>-2</v>
      </c>
      <c r="AF407" s="40">
        <f t="shared" ca="1" si="455"/>
        <v>-2345.5</v>
      </c>
      <c r="AG407" s="4"/>
      <c r="AH407" s="11">
        <f>Entrées!A434</f>
        <v>17</v>
      </c>
      <c r="AI407" s="13">
        <f>Entrées!B434</f>
        <v>13</v>
      </c>
      <c r="AJ407" s="31">
        <f t="shared" ca="1" si="481"/>
        <v>55625.834722222207</v>
      </c>
      <c r="AK407" s="31">
        <f t="shared" ca="1" si="457"/>
        <v>55155.277777777781</v>
      </c>
      <c r="AL407" s="31">
        <f t="shared" ca="1" si="458"/>
        <v>55132.569444444431</v>
      </c>
      <c r="AM407" s="31">
        <f t="shared" ca="1" si="459"/>
        <v>439.35972222222233</v>
      </c>
      <c r="AN407" s="31">
        <f t="shared" ca="1" si="460"/>
        <v>2143.2847222222222</v>
      </c>
      <c r="AO407" s="31">
        <f t="shared" ca="1" si="461"/>
        <v>1711.4715277777773</v>
      </c>
      <c r="AP407" s="31">
        <f t="shared" ca="1" si="462"/>
        <v>43686.806944444448</v>
      </c>
      <c r="AQ407" s="31">
        <f t="shared" ca="1" si="463"/>
        <v>2048.2006944444447</v>
      </c>
      <c r="AR407" s="31">
        <f t="shared" ca="1" si="464"/>
        <v>467.57708333333329</v>
      </c>
      <c r="AS407" s="31">
        <f t="shared" ca="1" si="465"/>
        <v>9872.0041666666693</v>
      </c>
      <c r="AT407" s="31">
        <f t="shared" ca="1" si="466"/>
        <v>-752.91041666666672</v>
      </c>
      <c r="AU407" s="31">
        <f t="shared" ca="1" si="467"/>
        <v>580.30277777777769</v>
      </c>
      <c r="AV407" s="31">
        <f t="shared" ca="1" si="468"/>
        <v>-4570.3041666666659</v>
      </c>
      <c r="AW407" s="31">
        <f t="shared" ca="1" si="469"/>
        <v>53.39583333333335</v>
      </c>
      <c r="AX407" s="31">
        <f t="shared" ca="1" si="470"/>
        <v>1401.9361111111111</v>
      </c>
      <c r="AY407" s="31">
        <f t="shared" ca="1" si="471"/>
        <v>-1132.0805555555555</v>
      </c>
      <c r="AZ407" s="31">
        <f t="shared" ca="1" si="472"/>
        <v>-2177.1819444444441</v>
      </c>
      <c r="BA407" s="31">
        <f t="shared" ca="1" si="473"/>
        <v>644.8125</v>
      </c>
      <c r="BB407" s="31">
        <f t="shared" ca="1" si="474"/>
        <v>-1410.101388888889</v>
      </c>
      <c r="BC407" s="31">
        <f t="shared" ca="1" si="475"/>
        <v>-1800.2902777777781</v>
      </c>
      <c r="BD407" s="11"/>
      <c r="BE407" s="4"/>
      <c r="BF407" s="11">
        <f t="shared" si="476"/>
        <v>17</v>
      </c>
      <c r="BG407" s="11">
        <f t="shared" si="421"/>
        <v>13</v>
      </c>
      <c r="BH407" s="32">
        <f>IF($BF407&gt;$Y$7,"",IF(AND($BF407=$Y$7,$BG407=23),"",Entrées!C435-Entrées!C434))</f>
        <v>-891.5</v>
      </c>
      <c r="BI407" s="32">
        <f>IF($BF407&gt;$Y$7,"",IF(AND($BF407=$Y$7,$BG407=23),"",Entrées!D435-Entrées!D434))</f>
        <v>-1250</v>
      </c>
      <c r="BJ407" s="32">
        <f>IF($BF407&gt;$Y$7,"",IF(AND($BF407=$Y$7,$BG407=23),"",Entrées!E435-Entrées!E434))</f>
        <v>-1425</v>
      </c>
      <c r="BK407" s="32">
        <f>IF($BF407&gt;$Y$7,"",IF(AND($BF407=$Y$7,$BG407=23),"",Entrées!F435-Entrées!F434))</f>
        <v>-1.5</v>
      </c>
      <c r="BL407" s="32">
        <f>IF($BF407&gt;$Y$7,"",IF(AND($BF407=$Y$7,$BG407=23),"",Entrées!G435-Entrées!G434))</f>
        <v>11.5</v>
      </c>
      <c r="BM407" s="32">
        <f>IF($BF407&gt;$Y$7,"",IF(AND($BF407=$Y$7,$BG407=23),"",Entrées!H435-Entrées!H434))</f>
        <v>31</v>
      </c>
      <c r="BN407" s="32">
        <f>IF($BF407&gt;$Y$7,"",IF(AND($BF407=$Y$7,$BG407=23),"",Entrées!I435-Entrées!I434))</f>
        <v>131.5</v>
      </c>
      <c r="BO407" s="32">
        <f>IF($BF407&gt;$Y$7,"",IF(AND($BF407=$Y$7,$BG407=23),"",Entrées!J435-Entrées!J434))</f>
        <v>52.5</v>
      </c>
      <c r="BP407" s="32">
        <f>IF($BF407&gt;$Y$7,"",IF(AND($BF407=$Y$7,$BG407=23),"",Entrées!K435-Entrées!K434))</f>
        <v>8</v>
      </c>
      <c r="BQ407" s="32">
        <f>IF($BF407&gt;$Y$7,"",IF(AND($BF407=$Y$7,$BG407=23),"",Entrées!L435-Entrées!L434))</f>
        <v>-677.5</v>
      </c>
      <c r="BR407" s="32">
        <f>IF($BF407&gt;$Y$7,"",IF(AND($BF407=$Y$7,$BG407=23),"",Entrées!M435-Entrées!M434))</f>
        <v>19.5</v>
      </c>
      <c r="BS407" s="32">
        <f>IF($BF407&gt;$Y$7,"",IF(AND($BF407=$Y$7,$BG407=23),"",Entrées!N435-Entrées!N434))</f>
        <v>-10</v>
      </c>
      <c r="BT407" s="32">
        <f>IF($BF407&gt;$Y$7,"",IF(AND($BF407=$Y$7,$BG407=23),"",Entrées!O435-Entrées!O434))</f>
        <v>-456</v>
      </c>
      <c r="BU407" s="32">
        <f>IF($BF407&gt;$Y$7,"",IF(AND($BF407=$Y$7,$BG407=23),"",Entrées!P435-Entrées!P434))</f>
        <v>0.5</v>
      </c>
      <c r="BV407" s="32">
        <f>IF($BF407&gt;$Y$7,"",IF(AND($BF407=$Y$7,$BG407=23),"",Entrées!Q435-Entrées!Q434))</f>
        <v>760</v>
      </c>
      <c r="BW407" s="32">
        <f>IF($BF407&gt;$Y$7,"",IF(AND($BF407=$Y$7,$BG407=23),"",Entrées!R435-Entrées!R434))</f>
        <v>0</v>
      </c>
      <c r="BX407" s="32">
        <f>IF($BF407&gt;$Y$7,"",IF(AND($BF407=$Y$7,$BG407=23),"",Entrées!S435-Entrées!S434))</f>
        <v>0</v>
      </c>
      <c r="BY407" s="32">
        <f>IF($BF407&gt;$Y$7,"",IF(AND($BF407=$Y$7,$BG407=23),"",Entrées!T435-Entrées!T434))</f>
        <v>300</v>
      </c>
      <c r="BZ407" s="32">
        <f>IF($BF407&gt;$Y$7,"",IF(AND($BF407=$Y$7,$BG407=23),"",Entrées!U435-Entrées!U434))</f>
        <v>-872</v>
      </c>
      <c r="CA407" s="32">
        <f>IF($BF407&gt;$Y$7,"",IF(AND($BF407=$Y$7,$BG407=23),"",Entrées!V435-Entrées!V434))</f>
        <v>-727</v>
      </c>
      <c r="CB407" s="4"/>
      <c r="CC407" s="4"/>
      <c r="CD407" s="33">
        <f>IF($BF407&lt;=$Y$7,Entrées!J434/CD$2,"")</f>
        <v>0.18822368421052632</v>
      </c>
      <c r="CE407" s="33">
        <f>IF($BF407&lt;=$Y$7,Entrées!K434/CE$2,"")</f>
        <v>0.51464285714285718</v>
      </c>
      <c r="CF407" s="11">
        <f t="shared" si="477"/>
        <v>7600</v>
      </c>
      <c r="CG407" s="11">
        <f t="shared" si="478"/>
        <v>4200</v>
      </c>
      <c r="CH407" s="52">
        <f t="shared" si="479"/>
        <v>0.26950009137426939</v>
      </c>
      <c r="CI407" s="52">
        <f t="shared" si="480"/>
        <v>0.11132787698412699</v>
      </c>
      <c r="CK407" s="11"/>
      <c r="CL407" s="4"/>
      <c r="CM407" s="11"/>
      <c r="CN407" s="11"/>
      <c r="CO407" s="4"/>
    </row>
    <row r="408" spans="1:93">
      <c r="A408" s="11"/>
      <c r="C408" s="11">
        <f t="shared" si="456"/>
        <v>11</v>
      </c>
      <c r="D408" s="27">
        <f t="shared" si="453"/>
        <v>27</v>
      </c>
      <c r="E408" s="28">
        <f ca="1">IF($D408&gt;$D$8,"",INDIRECT(ADDRESS(ROW(Entrées!$C$37)+($D408-1)*24+E$11,COLUMN(Entrées!$C$37)+($C408-1),4,TRUE,"Entrées")))</f>
        <v>-114.5</v>
      </c>
      <c r="F408" s="28">
        <f ca="1">IF($D408&gt;$D$8,"",INDIRECT(ADDRESS(ROW(Entrées!$C$37)+($D408-1)*24+F$11,COLUMN(Entrées!$C$37)+($C408-1),4,TRUE,"Entrées")))</f>
        <v>-2114.5</v>
      </c>
      <c r="G408" s="28">
        <f ca="1">IF($D408&gt;$D$8,"",INDIRECT(ADDRESS(ROW(Entrées!$C$37)+($D408-1)*24+G$11,COLUMN(Entrées!$C$37)+($C408-1),4,TRUE,"Entrées")))</f>
        <v>-2887.5</v>
      </c>
      <c r="H408" s="28">
        <f ca="1">IF($D408&gt;$D$8,"",INDIRECT(ADDRESS(ROW(Entrées!$C$37)+($D408-1)*24+H$11,COLUMN(Entrées!$C$37)+($C408-1),4,TRUE,"Entrées")))</f>
        <v>-3087</v>
      </c>
      <c r="I408" s="28">
        <f ca="1">IF($D408&gt;$D$8,"",INDIRECT(ADDRESS(ROW(Entrées!$C$37)+($D408-1)*24+I$11,COLUMN(Entrées!$C$37)+($C408-1),4,TRUE,"Entrées")))</f>
        <v>-3201.5</v>
      </c>
      <c r="J408" s="28">
        <f ca="1">IF($D408&gt;$D$8,"",INDIRECT(ADDRESS(ROW(Entrées!$C$37)+($D408-1)*24+J$11,COLUMN(Entrées!$C$37)+($C408-1),4,TRUE,"Entrées")))</f>
        <v>-3195</v>
      </c>
      <c r="K408" s="28">
        <f ca="1">IF($D408&gt;$D$8,"",INDIRECT(ADDRESS(ROW(Entrées!$C$37)+($D408-1)*24+K$11,COLUMN(Entrées!$C$37)+($C408-1),4,TRUE,"Entrées")))</f>
        <v>-3171.5</v>
      </c>
      <c r="L408" s="28">
        <f ca="1">IF($D408&gt;$D$8,"",INDIRECT(ADDRESS(ROW(Entrées!$C$37)+($D408-1)*24+L$11,COLUMN(Entrées!$C$37)+($C408-1),4,TRUE,"Entrées")))</f>
        <v>-3006</v>
      </c>
      <c r="M408" s="28">
        <f ca="1">IF($D408&gt;$D$8,"",INDIRECT(ADDRESS(ROW(Entrées!$C$37)+($D408-1)*24+M$11,COLUMN(Entrées!$C$37)+($C408-1),4,TRUE,"Entrées")))</f>
        <v>-2341.5</v>
      </c>
      <c r="N408" s="28">
        <f ca="1">IF($D408&gt;$D$8,"",INDIRECT(ADDRESS(ROW(Entrées!$C$37)+($D408-1)*24+N$11,COLUMN(Entrées!$C$37)+($C408-1),4,TRUE,"Entrées")))</f>
        <v>-1006.5</v>
      </c>
      <c r="O408" s="28">
        <f ca="1">IF($D408&gt;$D$8,"",INDIRECT(ADDRESS(ROW(Entrées!$C$37)+($D408-1)*24+O$11,COLUMN(Entrées!$C$37)+($C408-1),4,TRUE,"Entrées")))</f>
        <v>-214</v>
      </c>
      <c r="P408" s="28">
        <f ca="1">IF($D408&gt;$D$8,"",INDIRECT(ADDRESS(ROW(Entrées!$C$37)+($D408-1)*24+P$11,COLUMN(Entrées!$C$37)+($C408-1),4,TRUE,"Entrées")))</f>
        <v>-4</v>
      </c>
      <c r="Q408" s="28">
        <f ca="1">IF($D408&gt;$D$8,"",INDIRECT(ADDRESS(ROW(Entrées!$C$37)+($D408-1)*24+Q$11,COLUMN(Entrées!$C$37)+($C408-1),4,TRUE,"Entrées")))</f>
        <v>-3.5</v>
      </c>
      <c r="R408" s="28">
        <f ca="1">IF($D408&gt;$D$8,"",INDIRECT(ADDRESS(ROW(Entrées!$C$37)+($D408-1)*24+R$11,COLUMN(Entrées!$C$37)+($C408-1),4,TRUE,"Entrées")))</f>
        <v>-92</v>
      </c>
      <c r="S408" s="28">
        <f ca="1">IF($D408&gt;$D$8,"",INDIRECT(ADDRESS(ROW(Entrées!$C$37)+($D408-1)*24+S$11,COLUMN(Entrées!$C$37)+($C408-1),4,TRUE,"Entrées")))</f>
        <v>-865.5</v>
      </c>
      <c r="T408" s="28">
        <f ca="1">IF($D408&gt;$D$8,"",INDIRECT(ADDRESS(ROW(Entrées!$C$37)+($D408-1)*24+T$11,COLUMN(Entrées!$C$37)+($C408-1),4,TRUE,"Entrées")))</f>
        <v>-1633</v>
      </c>
      <c r="U408" s="28">
        <f ca="1">IF($D408&gt;$D$8,"",INDIRECT(ADDRESS(ROW(Entrées!$C$37)+($D408-1)*24+U$11,COLUMN(Entrées!$C$37)+($C408-1),4,TRUE,"Entrées")))</f>
        <v>-2282.5</v>
      </c>
      <c r="V408" s="28">
        <f ca="1">IF($D408&gt;$D$8,"",INDIRECT(ADDRESS(ROW(Entrées!$C$37)+($D408-1)*24+V$11,COLUMN(Entrées!$C$37)+($C408-1),4,TRUE,"Entrées")))</f>
        <v>-2103</v>
      </c>
      <c r="W408" s="28">
        <f ca="1">IF($D408&gt;$D$8,"",INDIRECT(ADDRESS(ROW(Entrées!$C$37)+($D408-1)*24+W$11,COLUMN(Entrées!$C$37)+($C408-1),4,TRUE,"Entrées")))</f>
        <v>-914</v>
      </c>
      <c r="X408" s="28">
        <f ca="1">IF($D408&gt;$D$8,"",INDIRECT(ADDRESS(ROW(Entrées!$C$37)+($D408-1)*24+X$11,COLUMN(Entrées!$C$37)+($C408-1),4,TRUE,"Entrées")))</f>
        <v>-1.5</v>
      </c>
      <c r="Y408" s="28">
        <f ca="1">IF($D408&gt;$D$8,"",INDIRECT(ADDRESS(ROW(Entrées!$C$37)+($D408-1)*24+Y$11,COLUMN(Entrées!$C$37)+($C408-1),4,TRUE,"Entrées")))</f>
        <v>-2</v>
      </c>
      <c r="Z408" s="28">
        <f ca="1">IF($D408&gt;$D$8,"",INDIRECT(ADDRESS(ROW(Entrées!$C$37)+($D408-1)*24+Z$11,COLUMN(Entrées!$C$37)+($C408-1),4,TRUE,"Entrées")))</f>
        <v>-2</v>
      </c>
      <c r="AA408" s="28">
        <f ca="1">IF($D408&gt;$D$8,"",INDIRECT(ADDRESS(ROW(Entrées!$C$37)+($D408-1)*24+AA$11,COLUMN(Entrées!$C$37)+($C408-1),4,TRUE,"Entrées")))</f>
        <v>-1.5</v>
      </c>
      <c r="AB408" s="28">
        <f ca="1">IF($D408&gt;$D$8,"",INDIRECT(ADDRESS(ROW(Entrées!$C$37)+($D408-1)*24+AB$11,COLUMN(Entrées!$C$37)+($C408-1),4,TRUE,"Entrées")))</f>
        <v>-1</v>
      </c>
      <c r="AC408" s="11"/>
      <c r="AD408" s="40">
        <f t="shared" ca="1" si="452"/>
        <v>-1343.5416666666667</v>
      </c>
      <c r="AE408" s="40">
        <f t="shared" ca="1" si="454"/>
        <v>-1</v>
      </c>
      <c r="AF408" s="40">
        <f t="shared" ca="1" si="455"/>
        <v>-3201.5</v>
      </c>
      <c r="AG408" s="4"/>
      <c r="AH408" s="11">
        <f>Entrées!A435</f>
        <v>17</v>
      </c>
      <c r="AI408" s="13">
        <f>Entrées!B435</f>
        <v>14</v>
      </c>
      <c r="AJ408" s="31">
        <f t="shared" ca="1" si="481"/>
        <v>55625.834722222207</v>
      </c>
      <c r="AK408" s="31">
        <f t="shared" ca="1" si="457"/>
        <v>55155.277777777781</v>
      </c>
      <c r="AL408" s="31">
        <f t="shared" ca="1" si="458"/>
        <v>55132.569444444431</v>
      </c>
      <c r="AM408" s="31">
        <f t="shared" ca="1" si="459"/>
        <v>439.35972222222233</v>
      </c>
      <c r="AN408" s="31">
        <f t="shared" ca="1" si="460"/>
        <v>2143.2847222222222</v>
      </c>
      <c r="AO408" s="31">
        <f t="shared" ca="1" si="461"/>
        <v>1711.4715277777773</v>
      </c>
      <c r="AP408" s="31">
        <f t="shared" ca="1" si="462"/>
        <v>43686.806944444448</v>
      </c>
      <c r="AQ408" s="31">
        <f t="shared" ca="1" si="463"/>
        <v>2048.2006944444447</v>
      </c>
      <c r="AR408" s="31">
        <f t="shared" ca="1" si="464"/>
        <v>467.57708333333329</v>
      </c>
      <c r="AS408" s="31">
        <f t="shared" ca="1" si="465"/>
        <v>9872.0041666666693</v>
      </c>
      <c r="AT408" s="31">
        <f t="shared" ca="1" si="466"/>
        <v>-752.91041666666672</v>
      </c>
      <c r="AU408" s="31">
        <f t="shared" ca="1" si="467"/>
        <v>580.30277777777769</v>
      </c>
      <c r="AV408" s="31">
        <f t="shared" ca="1" si="468"/>
        <v>-4570.3041666666659</v>
      </c>
      <c r="AW408" s="31">
        <f t="shared" ca="1" si="469"/>
        <v>53.39583333333335</v>
      </c>
      <c r="AX408" s="31">
        <f t="shared" ca="1" si="470"/>
        <v>1401.9361111111111</v>
      </c>
      <c r="AY408" s="31">
        <f t="shared" ca="1" si="471"/>
        <v>-1132.0805555555555</v>
      </c>
      <c r="AZ408" s="31">
        <f t="shared" ca="1" si="472"/>
        <v>-2177.1819444444441</v>
      </c>
      <c r="BA408" s="31">
        <f t="shared" ca="1" si="473"/>
        <v>644.8125</v>
      </c>
      <c r="BB408" s="31">
        <f t="shared" ca="1" si="474"/>
        <v>-1410.101388888889</v>
      </c>
      <c r="BC408" s="31">
        <f t="shared" ca="1" si="475"/>
        <v>-1800.2902777777781</v>
      </c>
      <c r="BD408" s="11"/>
      <c r="BE408" s="4"/>
      <c r="BF408" s="11">
        <f t="shared" si="476"/>
        <v>17</v>
      </c>
      <c r="BG408" s="11">
        <f t="shared" si="421"/>
        <v>14</v>
      </c>
      <c r="BH408" s="32">
        <f>IF($BF408&gt;$Y$7,"",IF(AND($BF408=$Y$7,$BG408=23),"",Entrées!C436-Entrées!C435))</f>
        <v>-1770.5</v>
      </c>
      <c r="BI408" s="32">
        <f>IF($BF408&gt;$Y$7,"",IF(AND($BF408=$Y$7,$BG408=23),"",Entrées!D436-Entrées!D435))</f>
        <v>-2375</v>
      </c>
      <c r="BJ408" s="32">
        <f>IF($BF408&gt;$Y$7,"",IF(AND($BF408=$Y$7,$BG408=23),"",Entrées!E436-Entrées!E435))</f>
        <v>-2312.5</v>
      </c>
      <c r="BK408" s="32">
        <f>IF($BF408&gt;$Y$7,"",IF(AND($BF408=$Y$7,$BG408=23),"",Entrées!F436-Entrées!F435))</f>
        <v>-3</v>
      </c>
      <c r="BL408" s="32">
        <f>IF($BF408&gt;$Y$7,"",IF(AND($BF408=$Y$7,$BG408=23),"",Entrées!G436-Entrées!G435))</f>
        <v>21.5</v>
      </c>
      <c r="BM408" s="32">
        <f>IF($BF408&gt;$Y$7,"",IF(AND($BF408=$Y$7,$BG408=23),"",Entrées!H436-Entrées!H435))</f>
        <v>87.5</v>
      </c>
      <c r="BN408" s="32">
        <f>IF($BF408&gt;$Y$7,"",IF(AND($BF408=$Y$7,$BG408=23),"",Entrées!I436-Entrées!I435))</f>
        <v>-286</v>
      </c>
      <c r="BO408" s="32">
        <f>IF($BF408&gt;$Y$7,"",IF(AND($BF408=$Y$7,$BG408=23),"",Entrées!J436-Entrées!J435))</f>
        <v>135.5</v>
      </c>
      <c r="BP408" s="32">
        <f>IF($BF408&gt;$Y$7,"",IF(AND($BF408=$Y$7,$BG408=23),"",Entrées!K436-Entrées!K435))</f>
        <v>-146.5</v>
      </c>
      <c r="BQ408" s="32">
        <f>IF($BF408&gt;$Y$7,"",IF(AND($BF408=$Y$7,$BG408=23),"",Entrées!L436-Entrées!L435))</f>
        <v>-242</v>
      </c>
      <c r="BR408" s="32">
        <f>IF($BF408&gt;$Y$7,"",IF(AND($BF408=$Y$7,$BG408=23),"",Entrées!M436-Entrées!M435))</f>
        <v>-442.5</v>
      </c>
      <c r="BS408" s="32">
        <f>IF($BF408&gt;$Y$7,"",IF(AND($BF408=$Y$7,$BG408=23),"",Entrées!N436-Entrées!N435))</f>
        <v>9</v>
      </c>
      <c r="BT408" s="32">
        <f>IF($BF408&gt;$Y$7,"",IF(AND($BF408=$Y$7,$BG408=23),"",Entrées!O436-Entrées!O435))</f>
        <v>-905</v>
      </c>
      <c r="BU408" s="32">
        <f>IF($BF408&gt;$Y$7,"",IF(AND($BF408=$Y$7,$BG408=23),"",Entrées!P436-Entrées!P435))</f>
        <v>1.5</v>
      </c>
      <c r="BV408" s="32">
        <f>IF($BF408&gt;$Y$7,"",IF(AND($BF408=$Y$7,$BG408=23),"",Entrées!Q436-Entrées!Q435))</f>
        <v>-494</v>
      </c>
      <c r="BW408" s="32">
        <f>IF($BF408&gt;$Y$7,"",IF(AND($BF408=$Y$7,$BG408=23),"",Entrées!R436-Entrées!R435))</f>
        <v>0</v>
      </c>
      <c r="BX408" s="32">
        <f>IF($BF408&gt;$Y$7,"",IF(AND($BF408=$Y$7,$BG408=23),"",Entrées!S436-Entrées!S435))</f>
        <v>0</v>
      </c>
      <c r="BY408" s="32">
        <f>IF($BF408&gt;$Y$7,"",IF(AND($BF408=$Y$7,$BG408=23),"",Entrées!T436-Entrées!T435))</f>
        <v>107</v>
      </c>
      <c r="BZ408" s="32">
        <f>IF($BF408&gt;$Y$7,"",IF(AND($BF408=$Y$7,$BG408=23),"",Entrées!U436-Entrées!U435))</f>
        <v>-394</v>
      </c>
      <c r="CA408" s="32">
        <f>IF($BF408&gt;$Y$7,"",IF(AND($BF408=$Y$7,$BG408=23),"",Entrées!V436-Entrées!V435))</f>
        <v>-313</v>
      </c>
      <c r="CB408" s="4"/>
      <c r="CC408" s="4"/>
      <c r="CD408" s="33">
        <f>IF($BF408&lt;=$Y$7,Entrées!J435/CD$2,"")</f>
        <v>0.19513157894736843</v>
      </c>
      <c r="CE408" s="33">
        <f>IF($BF408&lt;=$Y$7,Entrées!K435/CE$2,"")</f>
        <v>0.51654761904761903</v>
      </c>
      <c r="CF408" s="11">
        <f t="shared" si="477"/>
        <v>7600</v>
      </c>
      <c r="CG408" s="11">
        <f t="shared" si="478"/>
        <v>4200</v>
      </c>
      <c r="CH408" s="52">
        <f t="shared" si="479"/>
        <v>0.26950009137426939</v>
      </c>
      <c r="CI408" s="52">
        <f t="shared" si="480"/>
        <v>0.11132787698412699</v>
      </c>
      <c r="CK408" s="11"/>
      <c r="CL408" s="4"/>
      <c r="CM408" s="11"/>
      <c r="CN408" s="11"/>
      <c r="CO408" s="4"/>
    </row>
    <row r="409" spans="1:93">
      <c r="A409" s="11"/>
      <c r="C409" s="11">
        <f t="shared" si="456"/>
        <v>11</v>
      </c>
      <c r="D409" s="27">
        <f t="shared" si="453"/>
        <v>28</v>
      </c>
      <c r="E409" s="28">
        <f ca="1">IF($D409&gt;$D$8,"",INDIRECT(ADDRESS(ROW(Entrées!$C$37)+($D409-1)*24+E$11,COLUMN(Entrées!$C$37)+($C409-1),4,TRUE,"Entrées")))</f>
        <v>-8</v>
      </c>
      <c r="F409" s="28">
        <f ca="1">IF($D409&gt;$D$8,"",INDIRECT(ADDRESS(ROW(Entrées!$C$37)+($D409-1)*24+F$11,COLUMN(Entrées!$C$37)+($C409-1),4,TRUE,"Entrées")))</f>
        <v>-1298.5</v>
      </c>
      <c r="G409" s="28">
        <f ca="1">IF($D409&gt;$D$8,"",INDIRECT(ADDRESS(ROW(Entrées!$C$37)+($D409-1)*24+G$11,COLUMN(Entrées!$C$37)+($C409-1),4,TRUE,"Entrées")))</f>
        <v>-2440</v>
      </c>
      <c r="H409" s="28">
        <f ca="1">IF($D409&gt;$D$8,"",INDIRECT(ADDRESS(ROW(Entrées!$C$37)+($D409-1)*24+H$11,COLUMN(Entrées!$C$37)+($C409-1),4,TRUE,"Entrées")))</f>
        <v>-2969.5</v>
      </c>
      <c r="I409" s="28">
        <f ca="1">IF($D409&gt;$D$8,"",INDIRECT(ADDRESS(ROW(Entrées!$C$37)+($D409-1)*24+I$11,COLUMN(Entrées!$C$37)+($C409-1),4,TRUE,"Entrées")))</f>
        <v>-3213.5</v>
      </c>
      <c r="J409" s="28">
        <f ca="1">IF($D409&gt;$D$8,"",INDIRECT(ADDRESS(ROW(Entrées!$C$37)+($D409-1)*24+J$11,COLUMN(Entrées!$C$37)+($C409-1),4,TRUE,"Entrées")))</f>
        <v>-3211</v>
      </c>
      <c r="K409" s="28">
        <f ca="1">IF($D409&gt;$D$8,"",INDIRECT(ADDRESS(ROW(Entrées!$C$37)+($D409-1)*24+K$11,COLUMN(Entrées!$C$37)+($C409-1),4,TRUE,"Entrées")))</f>
        <v>-2947</v>
      </c>
      <c r="L409" s="28">
        <f ca="1">IF($D409&gt;$D$8,"",INDIRECT(ADDRESS(ROW(Entrées!$C$37)+($D409-1)*24+L$11,COLUMN(Entrées!$C$37)+($C409-1),4,TRUE,"Entrées")))</f>
        <v>-3059.5</v>
      </c>
      <c r="M409" s="28">
        <f ca="1">IF($D409&gt;$D$8,"",INDIRECT(ADDRESS(ROW(Entrées!$C$37)+($D409-1)*24+M$11,COLUMN(Entrées!$C$37)+($C409-1),4,TRUE,"Entrées")))</f>
        <v>-2506.5</v>
      </c>
      <c r="N409" s="28">
        <f ca="1">IF($D409&gt;$D$8,"",INDIRECT(ADDRESS(ROW(Entrées!$C$37)+($D409-1)*24+N$11,COLUMN(Entrées!$C$37)+($C409-1),4,TRUE,"Entrées")))</f>
        <v>-2146.5</v>
      </c>
      <c r="O409" s="28">
        <f ca="1">IF($D409&gt;$D$8,"",INDIRECT(ADDRESS(ROW(Entrées!$C$37)+($D409-1)*24+O$11,COLUMN(Entrées!$C$37)+($C409-1),4,TRUE,"Entrées")))</f>
        <v>-1980.5</v>
      </c>
      <c r="P409" s="28">
        <f ca="1">IF($D409&gt;$D$8,"",INDIRECT(ADDRESS(ROW(Entrées!$C$37)+($D409-1)*24+P$11,COLUMN(Entrées!$C$37)+($C409-1),4,TRUE,"Entrées")))</f>
        <v>-1978.5</v>
      </c>
      <c r="Q409" s="28">
        <f ca="1">IF($D409&gt;$D$8,"",INDIRECT(ADDRESS(ROW(Entrées!$C$37)+($D409-1)*24+Q$11,COLUMN(Entrées!$C$37)+($C409-1),4,TRUE,"Entrées")))</f>
        <v>-1897.5</v>
      </c>
      <c r="R409" s="28">
        <f ca="1">IF($D409&gt;$D$8,"",INDIRECT(ADDRESS(ROW(Entrées!$C$37)+($D409-1)*24+R$11,COLUMN(Entrées!$C$37)+($C409-1),4,TRUE,"Entrées")))</f>
        <v>-1284.5</v>
      </c>
      <c r="S409" s="28">
        <f ca="1">IF($D409&gt;$D$8,"",INDIRECT(ADDRESS(ROW(Entrées!$C$37)+($D409-1)*24+S$11,COLUMN(Entrées!$C$37)+($C409-1),4,TRUE,"Entrées")))</f>
        <v>-2335</v>
      </c>
      <c r="T409" s="28">
        <f ca="1">IF($D409&gt;$D$8,"",INDIRECT(ADDRESS(ROW(Entrées!$C$37)+($D409-1)*24+T$11,COLUMN(Entrées!$C$37)+($C409-1),4,TRUE,"Entrées")))</f>
        <v>-2886</v>
      </c>
      <c r="U409" s="28">
        <f ca="1">IF($D409&gt;$D$8,"",INDIRECT(ADDRESS(ROW(Entrées!$C$37)+($D409-1)*24+U$11,COLUMN(Entrées!$C$37)+($C409-1),4,TRUE,"Entrées")))</f>
        <v>-2813</v>
      </c>
      <c r="V409" s="28">
        <f ca="1">IF($D409&gt;$D$8,"",INDIRECT(ADDRESS(ROW(Entrées!$C$37)+($D409-1)*24+V$11,COLUMN(Entrées!$C$37)+($C409-1),4,TRUE,"Entrées")))</f>
        <v>-2720.5</v>
      </c>
      <c r="W409" s="28">
        <f ca="1">IF($D409&gt;$D$8,"",INDIRECT(ADDRESS(ROW(Entrées!$C$37)+($D409-1)*24+W$11,COLUMN(Entrées!$C$37)+($C409-1),4,TRUE,"Entrées")))</f>
        <v>-2604.5</v>
      </c>
      <c r="X409" s="28">
        <f ca="1">IF($D409&gt;$D$8,"",INDIRECT(ADDRESS(ROW(Entrées!$C$37)+($D409-1)*24+X$11,COLUMN(Entrées!$C$37)+($C409-1),4,TRUE,"Entrées")))</f>
        <v>-657.5</v>
      </c>
      <c r="Y409" s="28">
        <f ca="1">IF($D409&gt;$D$8,"",INDIRECT(ADDRESS(ROW(Entrées!$C$37)+($D409-1)*24+Y$11,COLUMN(Entrées!$C$37)+($C409-1),4,TRUE,"Entrées")))</f>
        <v>-1.5</v>
      </c>
      <c r="Z409" s="28">
        <f ca="1">IF($D409&gt;$D$8,"",INDIRECT(ADDRESS(ROW(Entrées!$C$37)+($D409-1)*24+Z$11,COLUMN(Entrées!$C$37)+($C409-1),4,TRUE,"Entrées")))</f>
        <v>-2</v>
      </c>
      <c r="AA409" s="28">
        <f ca="1">IF($D409&gt;$D$8,"",INDIRECT(ADDRESS(ROW(Entrées!$C$37)+($D409-1)*24+AA$11,COLUMN(Entrées!$C$37)+($C409-1),4,TRUE,"Entrées")))</f>
        <v>-2</v>
      </c>
      <c r="AB409" s="28">
        <f ca="1">IF($D409&gt;$D$8,"",INDIRECT(ADDRESS(ROW(Entrées!$C$37)+($D409-1)*24+AB$11,COLUMN(Entrées!$C$37)+($C409-1),4,TRUE,"Entrées")))</f>
        <v>-1.5</v>
      </c>
      <c r="AC409" s="11"/>
      <c r="AD409" s="40">
        <f t="shared" ca="1" si="452"/>
        <v>-1873.5208333333333</v>
      </c>
      <c r="AE409" s="40">
        <f t="shared" ca="1" si="454"/>
        <v>-1.5</v>
      </c>
      <c r="AF409" s="40">
        <f t="shared" ca="1" si="455"/>
        <v>-3213.5</v>
      </c>
      <c r="AG409" s="4"/>
      <c r="AH409" s="11">
        <f>Entrées!A436</f>
        <v>17</v>
      </c>
      <c r="AI409" s="13">
        <f>Entrées!B436</f>
        <v>15</v>
      </c>
      <c r="AJ409" s="31">
        <f t="shared" ca="1" si="481"/>
        <v>55625.834722222207</v>
      </c>
      <c r="AK409" s="31">
        <f t="shared" ca="1" si="457"/>
        <v>55155.277777777781</v>
      </c>
      <c r="AL409" s="31">
        <f t="shared" ca="1" si="458"/>
        <v>55132.569444444431</v>
      </c>
      <c r="AM409" s="31">
        <f t="shared" ca="1" si="459"/>
        <v>439.35972222222233</v>
      </c>
      <c r="AN409" s="31">
        <f t="shared" ca="1" si="460"/>
        <v>2143.2847222222222</v>
      </c>
      <c r="AO409" s="31">
        <f t="shared" ca="1" si="461"/>
        <v>1711.4715277777773</v>
      </c>
      <c r="AP409" s="31">
        <f t="shared" ca="1" si="462"/>
        <v>43686.806944444448</v>
      </c>
      <c r="AQ409" s="31">
        <f t="shared" ca="1" si="463"/>
        <v>2048.2006944444447</v>
      </c>
      <c r="AR409" s="31">
        <f t="shared" ca="1" si="464"/>
        <v>467.57708333333329</v>
      </c>
      <c r="AS409" s="31">
        <f t="shared" ca="1" si="465"/>
        <v>9872.0041666666693</v>
      </c>
      <c r="AT409" s="31">
        <f t="shared" ca="1" si="466"/>
        <v>-752.91041666666672</v>
      </c>
      <c r="AU409" s="31">
        <f t="shared" ca="1" si="467"/>
        <v>580.30277777777769</v>
      </c>
      <c r="AV409" s="31">
        <f t="shared" ca="1" si="468"/>
        <v>-4570.3041666666659</v>
      </c>
      <c r="AW409" s="31">
        <f t="shared" ca="1" si="469"/>
        <v>53.39583333333335</v>
      </c>
      <c r="AX409" s="31">
        <f t="shared" ca="1" si="470"/>
        <v>1401.9361111111111</v>
      </c>
      <c r="AY409" s="31">
        <f t="shared" ca="1" si="471"/>
        <v>-1132.0805555555555</v>
      </c>
      <c r="AZ409" s="31">
        <f t="shared" ca="1" si="472"/>
        <v>-2177.1819444444441</v>
      </c>
      <c r="BA409" s="31">
        <f t="shared" ca="1" si="473"/>
        <v>644.8125</v>
      </c>
      <c r="BB409" s="31">
        <f t="shared" ca="1" si="474"/>
        <v>-1410.101388888889</v>
      </c>
      <c r="BC409" s="31">
        <f t="shared" ca="1" si="475"/>
        <v>-1800.2902777777781</v>
      </c>
      <c r="BD409" s="11"/>
      <c r="BE409" s="4"/>
      <c r="BF409" s="11">
        <f t="shared" si="476"/>
        <v>17</v>
      </c>
      <c r="BG409" s="11">
        <f t="shared" ref="BG409:BG472" si="482">AI409</f>
        <v>15</v>
      </c>
      <c r="BH409" s="32">
        <f>IF($BF409&gt;$Y$7,"",IF(AND($BF409=$Y$7,$BG409=23),"",Entrées!C437-Entrées!C436))</f>
        <v>-1597</v>
      </c>
      <c r="BI409" s="32">
        <f>IF($BF409&gt;$Y$7,"",IF(AND($BF409=$Y$7,$BG409=23),"",Entrées!D437-Entrées!D436))</f>
        <v>-1650</v>
      </c>
      <c r="BJ409" s="32">
        <f>IF($BF409&gt;$Y$7,"",IF(AND($BF409=$Y$7,$BG409=23),"",Entrées!E437-Entrées!E436))</f>
        <v>-1362.5</v>
      </c>
      <c r="BK409" s="32">
        <f>IF($BF409&gt;$Y$7,"",IF(AND($BF409=$Y$7,$BG409=23),"",Entrées!F437-Entrées!F436))</f>
        <v>-2.5</v>
      </c>
      <c r="BL409" s="32">
        <f>IF($BF409&gt;$Y$7,"",IF(AND($BF409=$Y$7,$BG409=23),"",Entrées!G437-Entrées!G436))</f>
        <v>-19.5</v>
      </c>
      <c r="BM409" s="32">
        <f>IF($BF409&gt;$Y$7,"",IF(AND($BF409=$Y$7,$BG409=23),"",Entrées!H437-Entrées!H436))</f>
        <v>76</v>
      </c>
      <c r="BN409" s="32">
        <f>IF($BF409&gt;$Y$7,"",IF(AND($BF409=$Y$7,$BG409=23),"",Entrées!I437-Entrées!I436))</f>
        <v>-718</v>
      </c>
      <c r="BO409" s="32">
        <f>IF($BF409&gt;$Y$7,"",IF(AND($BF409=$Y$7,$BG409=23),"",Entrées!J437-Entrées!J436))</f>
        <v>244</v>
      </c>
      <c r="BP409" s="32">
        <f>IF($BF409&gt;$Y$7,"",IF(AND($BF409=$Y$7,$BG409=23),"",Entrées!K437-Entrées!K436))</f>
        <v>-275.5</v>
      </c>
      <c r="BQ409" s="32">
        <f>IF($BF409&gt;$Y$7,"",IF(AND($BF409=$Y$7,$BG409=23),"",Entrées!L437-Entrées!L436))</f>
        <v>184</v>
      </c>
      <c r="BR409" s="32">
        <f>IF($BF409&gt;$Y$7,"",IF(AND($BF409=$Y$7,$BG409=23),"",Entrées!M437-Entrées!M436))</f>
        <v>0</v>
      </c>
      <c r="BS409" s="32">
        <f>IF($BF409&gt;$Y$7,"",IF(AND($BF409=$Y$7,$BG409=23),"",Entrées!N437-Entrées!N436))</f>
        <v>4</v>
      </c>
      <c r="BT409" s="32">
        <f>IF($BF409&gt;$Y$7,"",IF(AND($BF409=$Y$7,$BG409=23),"",Entrées!O437-Entrées!O436))</f>
        <v>-1088.5</v>
      </c>
      <c r="BU409" s="32">
        <f>IF($BF409&gt;$Y$7,"",IF(AND($BF409=$Y$7,$BG409=23),"",Entrées!P437-Entrées!P436))</f>
        <v>0.5</v>
      </c>
      <c r="BV409" s="32">
        <f>IF($BF409&gt;$Y$7,"",IF(AND($BF409=$Y$7,$BG409=23),"",Entrées!Q437-Entrées!Q436))</f>
        <v>-359</v>
      </c>
      <c r="BW409" s="32">
        <f>IF($BF409&gt;$Y$7,"",IF(AND($BF409=$Y$7,$BG409=23),"",Entrées!R437-Entrées!R436))</f>
        <v>0</v>
      </c>
      <c r="BX409" s="32">
        <f>IF($BF409&gt;$Y$7,"",IF(AND($BF409=$Y$7,$BG409=23),"",Entrées!S437-Entrées!S436))</f>
        <v>0</v>
      </c>
      <c r="BY409" s="32">
        <f>IF($BF409&gt;$Y$7,"",IF(AND($BF409=$Y$7,$BG409=23),"",Entrées!T437-Entrées!T436))</f>
        <v>-1</v>
      </c>
      <c r="BZ409" s="32">
        <f>IF($BF409&gt;$Y$7,"",IF(AND($BF409=$Y$7,$BG409=23),"",Entrées!U437-Entrées!U436))</f>
        <v>-20</v>
      </c>
      <c r="CA409" s="32">
        <f>IF($BF409&gt;$Y$7,"",IF(AND($BF409=$Y$7,$BG409=23),"",Entrées!V437-Entrées!V436))</f>
        <v>-504</v>
      </c>
      <c r="CB409" s="4"/>
      <c r="CC409" s="4"/>
      <c r="CD409" s="33">
        <f>IF($BF409&lt;=$Y$7,Entrées!J436/CD$2,"")</f>
        <v>0.21296052631578946</v>
      </c>
      <c r="CE409" s="33">
        <f>IF($BF409&lt;=$Y$7,Entrées!K436/CE$2,"")</f>
        <v>0.48166666666666669</v>
      </c>
      <c r="CF409" s="11">
        <f t="shared" si="477"/>
        <v>7600</v>
      </c>
      <c r="CG409" s="11">
        <f t="shared" si="478"/>
        <v>4200</v>
      </c>
      <c r="CH409" s="52">
        <f t="shared" si="479"/>
        <v>0.26950009137426939</v>
      </c>
      <c r="CI409" s="52">
        <f t="shared" si="480"/>
        <v>0.11132787698412699</v>
      </c>
      <c r="CK409" s="11"/>
      <c r="CL409" s="4"/>
      <c r="CM409" s="11"/>
      <c r="CN409" s="11"/>
      <c r="CO409" s="4"/>
    </row>
    <row r="410" spans="1:93">
      <c r="A410" s="11"/>
      <c r="C410" s="11">
        <f t="shared" si="456"/>
        <v>11</v>
      </c>
      <c r="D410" s="27">
        <f t="shared" si="453"/>
        <v>29</v>
      </c>
      <c r="E410" s="28">
        <f ca="1">IF($D410&gt;$D$8,"",INDIRECT(ADDRESS(ROW(Entrées!$C$37)+($D410-1)*24+E$11,COLUMN(Entrées!$C$37)+($C410-1),4,TRUE,"Entrées")))</f>
        <v>-8.5</v>
      </c>
      <c r="F410" s="28">
        <f ca="1">IF($D410&gt;$D$8,"",INDIRECT(ADDRESS(ROW(Entrées!$C$37)+($D410-1)*24+F$11,COLUMN(Entrées!$C$37)+($C410-1),4,TRUE,"Entrées")))</f>
        <v>-343.5</v>
      </c>
      <c r="G410" s="28">
        <f ca="1">IF($D410&gt;$D$8,"",INDIRECT(ADDRESS(ROW(Entrées!$C$37)+($D410-1)*24+G$11,COLUMN(Entrées!$C$37)+($C410-1),4,TRUE,"Entrées")))</f>
        <v>-1109.5</v>
      </c>
      <c r="H410" s="28">
        <f ca="1">IF($D410&gt;$D$8,"",INDIRECT(ADDRESS(ROW(Entrées!$C$37)+($D410-1)*24+H$11,COLUMN(Entrées!$C$37)+($C410-1),4,TRUE,"Entrées")))</f>
        <v>-2748</v>
      </c>
      <c r="I410" s="28">
        <f ca="1">IF($D410&gt;$D$8,"",INDIRECT(ADDRESS(ROW(Entrées!$C$37)+($D410-1)*24+I$11,COLUMN(Entrées!$C$37)+($C410-1),4,TRUE,"Entrées")))</f>
        <v>-3313</v>
      </c>
      <c r="J410" s="28">
        <f ca="1">IF($D410&gt;$D$8,"",INDIRECT(ADDRESS(ROW(Entrées!$C$37)+($D410-1)*24+J$11,COLUMN(Entrées!$C$37)+($C410-1),4,TRUE,"Entrées")))</f>
        <v>-2746.5</v>
      </c>
      <c r="K410" s="28">
        <f ca="1">IF($D410&gt;$D$8,"",INDIRECT(ADDRESS(ROW(Entrées!$C$37)+($D410-1)*24+K$11,COLUMN(Entrées!$C$37)+($C410-1),4,TRUE,"Entrées")))</f>
        <v>-392.5</v>
      </c>
      <c r="L410" s="28">
        <f ca="1">IF($D410&gt;$D$8,"",INDIRECT(ADDRESS(ROW(Entrées!$C$37)+($D410-1)*24+L$11,COLUMN(Entrées!$C$37)+($C410-1),4,TRUE,"Entrées")))</f>
        <v>-9</v>
      </c>
      <c r="M410" s="28">
        <f ca="1">IF($D410&gt;$D$8,"",INDIRECT(ADDRESS(ROW(Entrées!$C$37)+($D410-1)*24+M$11,COLUMN(Entrées!$C$37)+($C410-1),4,TRUE,"Entrées")))</f>
        <v>-1.5</v>
      </c>
      <c r="N410" s="28">
        <f ca="1">IF($D410&gt;$D$8,"",INDIRECT(ADDRESS(ROW(Entrées!$C$37)+($D410-1)*24+N$11,COLUMN(Entrées!$C$37)+($C410-1),4,TRUE,"Entrées")))</f>
        <v>-2</v>
      </c>
      <c r="O410" s="28">
        <f ca="1">IF($D410&gt;$D$8,"",INDIRECT(ADDRESS(ROW(Entrées!$C$37)+($D410-1)*24+O$11,COLUMN(Entrées!$C$37)+($C410-1),4,TRUE,"Entrées")))</f>
        <v>-2</v>
      </c>
      <c r="P410" s="28">
        <f ca="1">IF($D410&gt;$D$8,"",INDIRECT(ADDRESS(ROW(Entrées!$C$37)+($D410-1)*24+P$11,COLUMN(Entrées!$C$37)+($C410-1),4,TRUE,"Entrées")))</f>
        <v>-2</v>
      </c>
      <c r="Q410" s="28">
        <f ca="1">IF($D410&gt;$D$8,"",INDIRECT(ADDRESS(ROW(Entrées!$C$37)+($D410-1)*24+Q$11,COLUMN(Entrées!$C$37)+($C410-1),4,TRUE,"Entrées")))</f>
        <v>-2</v>
      </c>
      <c r="R410" s="28">
        <f ca="1">IF($D410&gt;$D$8,"",INDIRECT(ADDRESS(ROW(Entrées!$C$37)+($D410-1)*24+R$11,COLUMN(Entrées!$C$37)+($C410-1),4,TRUE,"Entrées")))</f>
        <v>-3.5</v>
      </c>
      <c r="S410" s="28">
        <f ca="1">IF($D410&gt;$D$8,"",INDIRECT(ADDRESS(ROW(Entrées!$C$37)+($D410-1)*24+S$11,COLUMN(Entrées!$C$37)+($C410-1),4,TRUE,"Entrées")))</f>
        <v>-4.5</v>
      </c>
      <c r="T410" s="28">
        <f ca="1">IF($D410&gt;$D$8,"",INDIRECT(ADDRESS(ROW(Entrées!$C$37)+($D410-1)*24+T$11,COLUMN(Entrées!$C$37)+($C410-1),4,TRUE,"Entrées")))</f>
        <v>-6</v>
      </c>
      <c r="U410" s="28">
        <f ca="1">IF($D410&gt;$D$8,"",INDIRECT(ADDRESS(ROW(Entrées!$C$37)+($D410-1)*24+U$11,COLUMN(Entrées!$C$37)+($C410-1),4,TRUE,"Entrées")))</f>
        <v>-5.5</v>
      </c>
      <c r="V410" s="28">
        <f ca="1">IF($D410&gt;$D$8,"",INDIRECT(ADDRESS(ROW(Entrées!$C$37)+($D410-1)*24+V$11,COLUMN(Entrées!$C$37)+($C410-1),4,TRUE,"Entrées")))</f>
        <v>-542.5</v>
      </c>
      <c r="W410" s="28">
        <f ca="1">IF($D410&gt;$D$8,"",INDIRECT(ADDRESS(ROW(Entrées!$C$37)+($D410-1)*24+W$11,COLUMN(Entrées!$C$37)+($C410-1),4,TRUE,"Entrées")))</f>
        <v>-4</v>
      </c>
      <c r="X410" s="28">
        <f ca="1">IF($D410&gt;$D$8,"",INDIRECT(ADDRESS(ROW(Entrées!$C$37)+($D410-1)*24+X$11,COLUMN(Entrées!$C$37)+($C410-1),4,TRUE,"Entrées")))</f>
        <v>-3.5</v>
      </c>
      <c r="Y410" s="28">
        <f ca="1">IF($D410&gt;$D$8,"",INDIRECT(ADDRESS(ROW(Entrées!$C$37)+($D410-1)*24+Y$11,COLUMN(Entrées!$C$37)+($C410-1),4,TRUE,"Entrées")))</f>
        <v>-3.5</v>
      </c>
      <c r="Z410" s="28">
        <f ca="1">IF($D410&gt;$D$8,"",INDIRECT(ADDRESS(ROW(Entrées!$C$37)+($D410-1)*24+Z$11,COLUMN(Entrées!$C$37)+($C410-1),4,TRUE,"Entrées")))</f>
        <v>-3</v>
      </c>
      <c r="AA410" s="28">
        <f ca="1">IF($D410&gt;$D$8,"",INDIRECT(ADDRESS(ROW(Entrées!$C$37)+($D410-1)*24+AA$11,COLUMN(Entrées!$C$37)+($C410-1),4,TRUE,"Entrées")))</f>
        <v>-5</v>
      </c>
      <c r="AB410" s="28">
        <f ca="1">IF($D410&gt;$D$8,"",INDIRECT(ADDRESS(ROW(Entrées!$C$37)+($D410-1)*24+AB$11,COLUMN(Entrées!$C$37)+($C410-1),4,TRUE,"Entrées")))</f>
        <v>-4</v>
      </c>
      <c r="AC410" s="11"/>
      <c r="AD410" s="40">
        <f t="shared" ca="1" si="452"/>
        <v>-469.375</v>
      </c>
      <c r="AE410" s="40">
        <f t="shared" ca="1" si="454"/>
        <v>-1.5</v>
      </c>
      <c r="AF410" s="40">
        <f t="shared" ca="1" si="455"/>
        <v>-3313</v>
      </c>
      <c r="AG410" s="4"/>
      <c r="AH410" s="11">
        <f>Entrées!A437</f>
        <v>17</v>
      </c>
      <c r="AI410" s="13">
        <f>Entrées!B437</f>
        <v>16</v>
      </c>
      <c r="AJ410" s="31">
        <f t="shared" ca="1" si="481"/>
        <v>55625.834722222207</v>
      </c>
      <c r="AK410" s="31">
        <f t="shared" ca="1" si="457"/>
        <v>55155.277777777781</v>
      </c>
      <c r="AL410" s="31">
        <f t="shared" ca="1" si="458"/>
        <v>55132.569444444431</v>
      </c>
      <c r="AM410" s="31">
        <f t="shared" ca="1" si="459"/>
        <v>439.35972222222233</v>
      </c>
      <c r="AN410" s="31">
        <f t="shared" ca="1" si="460"/>
        <v>2143.2847222222222</v>
      </c>
      <c r="AO410" s="31">
        <f t="shared" ca="1" si="461"/>
        <v>1711.4715277777773</v>
      </c>
      <c r="AP410" s="31">
        <f t="shared" ca="1" si="462"/>
        <v>43686.806944444448</v>
      </c>
      <c r="AQ410" s="31">
        <f t="shared" ca="1" si="463"/>
        <v>2048.2006944444447</v>
      </c>
      <c r="AR410" s="31">
        <f t="shared" ca="1" si="464"/>
        <v>467.57708333333329</v>
      </c>
      <c r="AS410" s="31">
        <f t="shared" ca="1" si="465"/>
        <v>9872.0041666666693</v>
      </c>
      <c r="AT410" s="31">
        <f t="shared" ca="1" si="466"/>
        <v>-752.91041666666672</v>
      </c>
      <c r="AU410" s="31">
        <f t="shared" ca="1" si="467"/>
        <v>580.30277777777769</v>
      </c>
      <c r="AV410" s="31">
        <f t="shared" ca="1" si="468"/>
        <v>-4570.3041666666659</v>
      </c>
      <c r="AW410" s="31">
        <f t="shared" ca="1" si="469"/>
        <v>53.39583333333335</v>
      </c>
      <c r="AX410" s="31">
        <f t="shared" ca="1" si="470"/>
        <v>1401.9361111111111</v>
      </c>
      <c r="AY410" s="31">
        <f t="shared" ca="1" si="471"/>
        <v>-1132.0805555555555</v>
      </c>
      <c r="AZ410" s="31">
        <f t="shared" ca="1" si="472"/>
        <v>-2177.1819444444441</v>
      </c>
      <c r="BA410" s="31">
        <f t="shared" ca="1" si="473"/>
        <v>644.8125</v>
      </c>
      <c r="BB410" s="31">
        <f t="shared" ca="1" si="474"/>
        <v>-1410.101388888889</v>
      </c>
      <c r="BC410" s="31">
        <f t="shared" ca="1" si="475"/>
        <v>-1800.2902777777781</v>
      </c>
      <c r="BD410" s="11"/>
      <c r="BE410" s="4"/>
      <c r="BF410" s="11">
        <f t="shared" si="476"/>
        <v>17</v>
      </c>
      <c r="BG410" s="11">
        <f t="shared" si="482"/>
        <v>16</v>
      </c>
      <c r="BH410" s="32">
        <f>IF($BF410&gt;$Y$7,"",IF(AND($BF410=$Y$7,$BG410=23),"",Entrées!C438-Entrées!C437))</f>
        <v>-1234.5</v>
      </c>
      <c r="BI410" s="32">
        <f>IF($BF410&gt;$Y$7,"",IF(AND($BF410=$Y$7,$BG410=23),"",Entrées!D438-Entrées!D437))</f>
        <v>-1300</v>
      </c>
      <c r="BJ410" s="32">
        <f>IF($BF410&gt;$Y$7,"",IF(AND($BF410=$Y$7,$BG410=23),"",Entrées!E438-Entrées!E437))</f>
        <v>-1112.5</v>
      </c>
      <c r="BK410" s="32">
        <f>IF($BF410&gt;$Y$7,"",IF(AND($BF410=$Y$7,$BG410=23),"",Entrées!F438-Entrées!F437))</f>
        <v>2.5</v>
      </c>
      <c r="BL410" s="32">
        <f>IF($BF410&gt;$Y$7,"",IF(AND($BF410=$Y$7,$BG410=23),"",Entrées!G438-Entrées!G437))</f>
        <v>2.5</v>
      </c>
      <c r="BM410" s="32">
        <f>IF($BF410&gt;$Y$7,"",IF(AND($BF410=$Y$7,$BG410=23),"",Entrées!H438-Entrées!H437))</f>
        <v>1.5</v>
      </c>
      <c r="BN410" s="32">
        <f>IF($BF410&gt;$Y$7,"",IF(AND($BF410=$Y$7,$BG410=23),"",Entrées!I438-Entrées!I437))</f>
        <v>-112.5</v>
      </c>
      <c r="BO410" s="32">
        <f>IF($BF410&gt;$Y$7,"",IF(AND($BF410=$Y$7,$BG410=23),"",Entrées!J438-Entrées!J437))</f>
        <v>251</v>
      </c>
      <c r="BP410" s="32">
        <f>IF($BF410&gt;$Y$7,"",IF(AND($BF410=$Y$7,$BG410=23),"",Entrées!K438-Entrées!K437))</f>
        <v>-361.5</v>
      </c>
      <c r="BQ410" s="32">
        <f>IF($BF410&gt;$Y$7,"",IF(AND($BF410=$Y$7,$BG410=23),"",Entrées!L438-Entrées!L437))</f>
        <v>304</v>
      </c>
      <c r="BR410" s="32">
        <f>IF($BF410&gt;$Y$7,"",IF(AND($BF410=$Y$7,$BG410=23),"",Entrées!M438-Entrées!M437))</f>
        <v>-237.5</v>
      </c>
      <c r="BS410" s="32">
        <f>IF($BF410&gt;$Y$7,"",IF(AND($BF410=$Y$7,$BG410=23),"",Entrées!N438-Entrées!N437))</f>
        <v>-2</v>
      </c>
      <c r="BT410" s="32">
        <f>IF($BF410&gt;$Y$7,"",IF(AND($BF410=$Y$7,$BG410=23),"",Entrées!O438-Entrées!O437))</f>
        <v>-1083</v>
      </c>
      <c r="BU410" s="32">
        <f>IF($BF410&gt;$Y$7,"",IF(AND($BF410=$Y$7,$BG410=23),"",Entrées!P438-Entrées!P437))</f>
        <v>0</v>
      </c>
      <c r="BV410" s="32">
        <f>IF($BF410&gt;$Y$7,"",IF(AND($BF410=$Y$7,$BG410=23),"",Entrées!Q438-Entrées!Q437))</f>
        <v>-1886</v>
      </c>
      <c r="BW410" s="32">
        <f>IF($BF410&gt;$Y$7,"",IF(AND($BF410=$Y$7,$BG410=23),"",Entrées!R438-Entrées!R437))</f>
        <v>500</v>
      </c>
      <c r="BX410" s="32">
        <f>IF($BF410&gt;$Y$7,"",IF(AND($BF410=$Y$7,$BG410=23),"",Entrées!S438-Entrées!S437))</f>
        <v>0</v>
      </c>
      <c r="BY410" s="32">
        <f>IF($BF410&gt;$Y$7,"",IF(AND($BF410=$Y$7,$BG410=23),"",Entrées!T438-Entrées!T437))</f>
        <v>-7</v>
      </c>
      <c r="BZ410" s="32">
        <f>IF($BF410&gt;$Y$7,"",IF(AND($BF410=$Y$7,$BG410=23),"",Entrées!U438-Entrées!U437))</f>
        <v>0</v>
      </c>
      <c r="CA410" s="32">
        <f>IF($BF410&gt;$Y$7,"",IF(AND($BF410=$Y$7,$BG410=23),"",Entrées!V438-Entrées!V437))</f>
        <v>84</v>
      </c>
      <c r="CB410" s="4"/>
      <c r="CC410" s="4"/>
      <c r="CD410" s="33">
        <f>IF($BF410&lt;=$Y$7,Entrées!J437/CD$2,"")</f>
        <v>0.24506578947368421</v>
      </c>
      <c r="CE410" s="33">
        <f>IF($BF410&lt;=$Y$7,Entrées!K437/CE$2,"")</f>
        <v>0.41607142857142859</v>
      </c>
      <c r="CF410" s="11">
        <f t="shared" si="477"/>
        <v>7600</v>
      </c>
      <c r="CG410" s="11">
        <f t="shared" si="478"/>
        <v>4200</v>
      </c>
      <c r="CH410" s="52">
        <f t="shared" si="479"/>
        <v>0.26950009137426939</v>
      </c>
      <c r="CI410" s="52">
        <f t="shared" si="480"/>
        <v>0.11132787698412699</v>
      </c>
      <c r="CK410" s="11"/>
      <c r="CL410" s="4"/>
      <c r="CM410" s="11"/>
      <c r="CN410" s="11"/>
      <c r="CO410" s="4"/>
    </row>
    <row r="411" spans="1:93">
      <c r="A411" s="11"/>
      <c r="C411" s="11">
        <f t="shared" si="456"/>
        <v>11</v>
      </c>
      <c r="D411" s="27">
        <f t="shared" si="453"/>
        <v>30</v>
      </c>
      <c r="E411" s="28">
        <f ca="1">IF($D411&gt;$D$8,"",INDIRECT(ADDRESS(ROW(Entrées!$C$37)+($D411-1)*24+E$11,COLUMN(Entrées!$C$37)+($C411-1),4,TRUE,"Entrées")))</f>
        <v>-300.5</v>
      </c>
      <c r="F411" s="28">
        <f ca="1">IF($D411&gt;$D$8,"",INDIRECT(ADDRESS(ROW(Entrées!$C$37)+($D411-1)*24+F$11,COLUMN(Entrées!$C$37)+($C411-1),4,TRUE,"Entrées")))</f>
        <v>-1594</v>
      </c>
      <c r="G411" s="28">
        <f ca="1">IF($D411&gt;$D$8,"",INDIRECT(ADDRESS(ROW(Entrées!$C$37)+($D411-1)*24+G$11,COLUMN(Entrées!$C$37)+($C411-1),4,TRUE,"Entrées")))</f>
        <v>-2715</v>
      </c>
      <c r="H411" s="28">
        <f ca="1">IF($D411&gt;$D$8,"",INDIRECT(ADDRESS(ROW(Entrées!$C$37)+($D411-1)*24+H$11,COLUMN(Entrées!$C$37)+($C411-1),4,TRUE,"Entrées")))</f>
        <v>-2774.5</v>
      </c>
      <c r="I411" s="28">
        <f ca="1">IF($D411&gt;$D$8,"",INDIRECT(ADDRESS(ROW(Entrées!$C$37)+($D411-1)*24+I$11,COLUMN(Entrées!$C$37)+($C411-1),4,TRUE,"Entrées")))</f>
        <v>-2546</v>
      </c>
      <c r="J411" s="28">
        <f ca="1">IF($D411&gt;$D$8,"",INDIRECT(ADDRESS(ROW(Entrées!$C$37)+($D411-1)*24+J$11,COLUMN(Entrées!$C$37)+($C411-1),4,TRUE,"Entrées")))</f>
        <v>-2861.5</v>
      </c>
      <c r="K411" s="28">
        <f ca="1">IF($D411&gt;$D$8,"",INDIRECT(ADDRESS(ROW(Entrées!$C$37)+($D411-1)*24+K$11,COLUMN(Entrées!$C$37)+($C411-1),4,TRUE,"Entrées")))</f>
        <v>-1571</v>
      </c>
      <c r="L411" s="28">
        <f ca="1">IF($D411&gt;$D$8,"",INDIRECT(ADDRESS(ROW(Entrées!$C$37)+($D411-1)*24+L$11,COLUMN(Entrées!$C$37)+($C411-1),4,TRUE,"Entrées")))</f>
        <v>-394.5</v>
      </c>
      <c r="M411" s="28">
        <f ca="1">IF($D411&gt;$D$8,"",INDIRECT(ADDRESS(ROW(Entrées!$C$37)+($D411-1)*24+M$11,COLUMN(Entrées!$C$37)+($C411-1),4,TRUE,"Entrées")))</f>
        <v>-7.5</v>
      </c>
      <c r="N411" s="28">
        <f ca="1">IF($D411&gt;$D$8,"",INDIRECT(ADDRESS(ROW(Entrées!$C$37)+($D411-1)*24+N$11,COLUMN(Entrées!$C$37)+($C411-1),4,TRUE,"Entrées")))</f>
        <v>-2</v>
      </c>
      <c r="O411" s="28">
        <f ca="1">IF($D411&gt;$D$8,"",INDIRECT(ADDRESS(ROW(Entrées!$C$37)+($D411-1)*24+O$11,COLUMN(Entrées!$C$37)+($C411-1),4,TRUE,"Entrées")))</f>
        <v>-2</v>
      </c>
      <c r="P411" s="28">
        <f ca="1">IF($D411&gt;$D$8,"",INDIRECT(ADDRESS(ROW(Entrées!$C$37)+($D411-1)*24+P$11,COLUMN(Entrées!$C$37)+($C411-1),4,TRUE,"Entrées")))</f>
        <v>-3.5</v>
      </c>
      <c r="Q411" s="28">
        <f ca="1">IF($D411&gt;$D$8,"",INDIRECT(ADDRESS(ROW(Entrées!$C$37)+($D411-1)*24+Q$11,COLUMN(Entrées!$C$37)+($C411-1),4,TRUE,"Entrées")))</f>
        <v>-15.5</v>
      </c>
      <c r="R411" s="28">
        <f ca="1">IF($D411&gt;$D$8,"",INDIRECT(ADDRESS(ROW(Entrées!$C$37)+($D411-1)*24+R$11,COLUMN(Entrées!$C$37)+($C411-1),4,TRUE,"Entrées")))</f>
        <v>-5.5</v>
      </c>
      <c r="S411" s="28">
        <f ca="1">IF($D411&gt;$D$8,"",INDIRECT(ADDRESS(ROW(Entrées!$C$37)+($D411-1)*24+S$11,COLUMN(Entrées!$C$37)+($C411-1),4,TRUE,"Entrées")))</f>
        <v>-11</v>
      </c>
      <c r="T411" s="28">
        <f ca="1">IF($D411&gt;$D$8,"",INDIRECT(ADDRESS(ROW(Entrées!$C$37)+($D411-1)*24+T$11,COLUMN(Entrées!$C$37)+($C411-1),4,TRUE,"Entrées")))</f>
        <v>-82.5</v>
      </c>
      <c r="U411" s="28">
        <f ca="1">IF($D411&gt;$D$8,"",INDIRECT(ADDRESS(ROW(Entrées!$C$37)+($D411-1)*24+U$11,COLUMN(Entrées!$C$37)+($C411-1),4,TRUE,"Entrées")))</f>
        <v>-45.5</v>
      </c>
      <c r="V411" s="28">
        <f ca="1">IF($D411&gt;$D$8,"",INDIRECT(ADDRESS(ROW(Entrées!$C$37)+($D411-1)*24+V$11,COLUMN(Entrées!$C$37)+($C411-1),4,TRUE,"Entrées")))</f>
        <v>-154</v>
      </c>
      <c r="W411" s="28">
        <f ca="1">IF($D411&gt;$D$8,"",INDIRECT(ADDRESS(ROW(Entrées!$C$37)+($D411-1)*24+W$11,COLUMN(Entrées!$C$37)+($C411-1),4,TRUE,"Entrées")))</f>
        <v>-122</v>
      </c>
      <c r="X411" s="28">
        <f ca="1">IF($D411&gt;$D$8,"",INDIRECT(ADDRESS(ROW(Entrées!$C$37)+($D411-1)*24+X$11,COLUMN(Entrées!$C$37)+($C411-1),4,TRUE,"Entrées")))</f>
        <v>-19</v>
      </c>
      <c r="Y411" s="28">
        <f ca="1">IF($D411&gt;$D$8,"",INDIRECT(ADDRESS(ROW(Entrées!$C$37)+($D411-1)*24+Y$11,COLUMN(Entrées!$C$37)+($C411-1),4,TRUE,"Entrées")))</f>
        <v>-19</v>
      </c>
      <c r="Z411" s="28">
        <f ca="1">IF($D411&gt;$D$8,"",INDIRECT(ADDRESS(ROW(Entrées!$C$37)+($D411-1)*24+Z$11,COLUMN(Entrées!$C$37)+($C411-1),4,TRUE,"Entrées")))</f>
        <v>-18.5</v>
      </c>
      <c r="AA411" s="28">
        <f ca="1">IF($D411&gt;$D$8,"",INDIRECT(ADDRESS(ROW(Entrées!$C$37)+($D411-1)*24+AA$11,COLUMN(Entrées!$C$37)+($C411-1),4,TRUE,"Entrées")))</f>
        <v>-18</v>
      </c>
      <c r="AB411" s="28">
        <f ca="1">IF($D411&gt;$D$8,"",INDIRECT(ADDRESS(ROW(Entrées!$C$37)+($D411-1)*24+AB$11,COLUMN(Entrées!$C$37)+($C411-1),4,TRUE,"Entrées")))</f>
        <v>-18</v>
      </c>
      <c r="AC411" s="11"/>
      <c r="AD411" s="40">
        <f t="shared" ca="1" si="452"/>
        <v>-637.52083333333337</v>
      </c>
      <c r="AE411" s="40">
        <f t="shared" ca="1" si="454"/>
        <v>-2</v>
      </c>
      <c r="AF411" s="40">
        <f t="shared" ca="1" si="455"/>
        <v>-2861.5</v>
      </c>
      <c r="AG411" s="4"/>
      <c r="AH411" s="11">
        <f>Entrées!A438</f>
        <v>17</v>
      </c>
      <c r="AI411" s="13">
        <f>Entrées!B438</f>
        <v>17</v>
      </c>
      <c r="AJ411" s="31">
        <f t="shared" ca="1" si="481"/>
        <v>55625.834722222207</v>
      </c>
      <c r="AK411" s="31">
        <f t="shared" ca="1" si="457"/>
        <v>55155.277777777781</v>
      </c>
      <c r="AL411" s="31">
        <f t="shared" ca="1" si="458"/>
        <v>55132.569444444431</v>
      </c>
      <c r="AM411" s="31">
        <f t="shared" ca="1" si="459"/>
        <v>439.35972222222233</v>
      </c>
      <c r="AN411" s="31">
        <f t="shared" ca="1" si="460"/>
        <v>2143.2847222222222</v>
      </c>
      <c r="AO411" s="31">
        <f t="shared" ca="1" si="461"/>
        <v>1711.4715277777773</v>
      </c>
      <c r="AP411" s="31">
        <f t="shared" ca="1" si="462"/>
        <v>43686.806944444448</v>
      </c>
      <c r="AQ411" s="31">
        <f t="shared" ca="1" si="463"/>
        <v>2048.2006944444447</v>
      </c>
      <c r="AR411" s="31">
        <f t="shared" ca="1" si="464"/>
        <v>467.57708333333329</v>
      </c>
      <c r="AS411" s="31">
        <f t="shared" ca="1" si="465"/>
        <v>9872.0041666666693</v>
      </c>
      <c r="AT411" s="31">
        <f t="shared" ca="1" si="466"/>
        <v>-752.91041666666672</v>
      </c>
      <c r="AU411" s="31">
        <f t="shared" ca="1" si="467"/>
        <v>580.30277777777769</v>
      </c>
      <c r="AV411" s="31">
        <f t="shared" ca="1" si="468"/>
        <v>-4570.3041666666659</v>
      </c>
      <c r="AW411" s="31">
        <f t="shared" ca="1" si="469"/>
        <v>53.39583333333335</v>
      </c>
      <c r="AX411" s="31">
        <f t="shared" ca="1" si="470"/>
        <v>1401.9361111111111</v>
      </c>
      <c r="AY411" s="31">
        <f t="shared" ca="1" si="471"/>
        <v>-1132.0805555555555</v>
      </c>
      <c r="AZ411" s="31">
        <f t="shared" ca="1" si="472"/>
        <v>-2177.1819444444441</v>
      </c>
      <c r="BA411" s="31">
        <f t="shared" ca="1" si="473"/>
        <v>644.8125</v>
      </c>
      <c r="BB411" s="31">
        <f t="shared" ca="1" si="474"/>
        <v>-1410.101388888889</v>
      </c>
      <c r="BC411" s="31">
        <f t="shared" ca="1" si="475"/>
        <v>-1800.2902777777781</v>
      </c>
      <c r="BD411" s="11"/>
      <c r="BE411" s="4"/>
      <c r="BF411" s="11">
        <f t="shared" si="476"/>
        <v>17</v>
      </c>
      <c r="BG411" s="11">
        <f t="shared" si="482"/>
        <v>17</v>
      </c>
      <c r="BH411" s="32">
        <f>IF($BF411&gt;$Y$7,"",IF(AND($BF411=$Y$7,$BG411=23),"",Entrées!C439-Entrées!C438))</f>
        <v>193.5</v>
      </c>
      <c r="BI411" s="32">
        <f>IF($BF411&gt;$Y$7,"",IF(AND($BF411=$Y$7,$BG411=23),"",Entrées!D439-Entrées!D438))</f>
        <v>1000</v>
      </c>
      <c r="BJ411" s="32">
        <f>IF($BF411&gt;$Y$7,"",IF(AND($BF411=$Y$7,$BG411=23),"",Entrées!E439-Entrées!E438))</f>
        <v>1100</v>
      </c>
      <c r="BK411" s="32">
        <f>IF($BF411&gt;$Y$7,"",IF(AND($BF411=$Y$7,$BG411=23),"",Entrées!F439-Entrées!F438))</f>
        <v>1.5</v>
      </c>
      <c r="BL411" s="32">
        <f>IF($BF411&gt;$Y$7,"",IF(AND($BF411=$Y$7,$BG411=23),"",Entrées!G439-Entrées!G438))</f>
        <v>-5.5</v>
      </c>
      <c r="BM411" s="32">
        <f>IF($BF411&gt;$Y$7,"",IF(AND($BF411=$Y$7,$BG411=23),"",Entrées!H439-Entrées!H438))</f>
        <v>-2</v>
      </c>
      <c r="BN411" s="32">
        <f>IF($BF411&gt;$Y$7,"",IF(AND($BF411=$Y$7,$BG411=23),"",Entrées!I439-Entrées!I438))</f>
        <v>379</v>
      </c>
      <c r="BO411" s="32">
        <f>IF($BF411&gt;$Y$7,"",IF(AND($BF411=$Y$7,$BG411=23),"",Entrées!J439-Entrées!J438))</f>
        <v>137</v>
      </c>
      <c r="BP411" s="32">
        <f>IF($BF411&gt;$Y$7,"",IF(AND($BF411=$Y$7,$BG411=23),"",Entrées!K439-Entrées!K438))</f>
        <v>-493.5</v>
      </c>
      <c r="BQ411" s="32">
        <f>IF($BF411&gt;$Y$7,"",IF(AND($BF411=$Y$7,$BG411=23),"",Entrées!L439-Entrées!L438))</f>
        <v>515.5</v>
      </c>
      <c r="BR411" s="32">
        <f>IF($BF411&gt;$Y$7,"",IF(AND($BF411=$Y$7,$BG411=23),"",Entrées!M439-Entrées!M438))</f>
        <v>431</v>
      </c>
      <c r="BS411" s="32">
        <f>IF($BF411&gt;$Y$7,"",IF(AND($BF411=$Y$7,$BG411=23),"",Entrées!N439-Entrées!N438))</f>
        <v>9.5</v>
      </c>
      <c r="BT411" s="32">
        <f>IF($BF411&gt;$Y$7,"",IF(AND($BF411=$Y$7,$BG411=23),"",Entrées!O439-Entrées!O438))</f>
        <v>-780</v>
      </c>
      <c r="BU411" s="32">
        <f>IF($BF411&gt;$Y$7,"",IF(AND($BF411=$Y$7,$BG411=23),"",Entrées!P439-Entrées!P438))</f>
        <v>-0.5</v>
      </c>
      <c r="BV411" s="32">
        <f>IF($BF411&gt;$Y$7,"",IF(AND($BF411=$Y$7,$BG411=23),"",Entrées!Q439-Entrées!Q438))</f>
        <v>461</v>
      </c>
      <c r="BW411" s="32">
        <f>IF($BF411&gt;$Y$7,"",IF(AND($BF411=$Y$7,$BG411=23),"",Entrées!R439-Entrées!R438))</f>
        <v>-833</v>
      </c>
      <c r="BX411" s="32">
        <f>IF($BF411&gt;$Y$7,"",IF(AND($BF411=$Y$7,$BG411=23),"",Entrées!S439-Entrées!S438))</f>
        <v>0</v>
      </c>
      <c r="BY411" s="32">
        <f>IF($BF411&gt;$Y$7,"",IF(AND($BF411=$Y$7,$BG411=23),"",Entrées!T439-Entrées!T438))</f>
        <v>8</v>
      </c>
      <c r="BZ411" s="32">
        <f>IF($BF411&gt;$Y$7,"",IF(AND($BF411=$Y$7,$BG411=23),"",Entrées!U439-Entrées!U438))</f>
        <v>0</v>
      </c>
      <c r="CA411" s="32">
        <f>IF($BF411&gt;$Y$7,"",IF(AND($BF411=$Y$7,$BG411=23),"",Entrées!V439-Entrées!V438))</f>
        <v>-68</v>
      </c>
      <c r="CB411" s="4"/>
      <c r="CC411" s="4"/>
      <c r="CD411" s="33">
        <f>IF($BF411&lt;=$Y$7,Entrées!J438/CD$2,"")</f>
        <v>0.27809210526315792</v>
      </c>
      <c r="CE411" s="33">
        <f>IF($BF411&lt;=$Y$7,Entrées!K438/CE$2,"")</f>
        <v>0.33</v>
      </c>
      <c r="CF411" s="11">
        <f t="shared" si="477"/>
        <v>7600</v>
      </c>
      <c r="CG411" s="11">
        <f t="shared" si="478"/>
        <v>4200</v>
      </c>
      <c r="CH411" s="52">
        <f t="shared" si="479"/>
        <v>0.26950009137426939</v>
      </c>
      <c r="CI411" s="52">
        <f t="shared" si="480"/>
        <v>0.11132787698412699</v>
      </c>
      <c r="CK411" s="11"/>
      <c r="CL411" s="4"/>
      <c r="CM411" s="11"/>
      <c r="CN411" s="11"/>
      <c r="CO411" s="4"/>
    </row>
    <row r="412" spans="1:93">
      <c r="A412" s="11"/>
      <c r="C412" s="11">
        <f t="shared" si="456"/>
        <v>11</v>
      </c>
      <c r="D412" s="27">
        <f t="shared" si="453"/>
        <v>31</v>
      </c>
      <c r="E412" s="28" t="str">
        <f ca="1">IF($D412&gt;$D$8,"",INDIRECT(ADDRESS(ROW(Entrées!$C$37)+($D412-1)*24+E$11,COLUMN(Entrées!$C$37)+($C412-1),4,TRUE,"Entrées")))</f>
        <v/>
      </c>
      <c r="F412" s="28" t="str">
        <f ca="1">IF($D412&gt;$D$8,"",INDIRECT(ADDRESS(ROW(Entrées!$C$37)+($D412-1)*24+F$11,COLUMN(Entrées!$C$37)+($C412-1),4,TRUE,"Entrées")))</f>
        <v/>
      </c>
      <c r="G412" s="28" t="str">
        <f ca="1">IF($D412&gt;$D$8,"",INDIRECT(ADDRESS(ROW(Entrées!$C$37)+($D412-1)*24+G$11,COLUMN(Entrées!$C$37)+($C412-1),4,TRUE,"Entrées")))</f>
        <v/>
      </c>
      <c r="H412" s="28" t="str">
        <f ca="1">IF($D412&gt;$D$8,"",INDIRECT(ADDRESS(ROW(Entrées!$C$37)+($D412-1)*24+H$11,COLUMN(Entrées!$C$37)+($C412-1),4,TRUE,"Entrées")))</f>
        <v/>
      </c>
      <c r="I412" s="28" t="str">
        <f ca="1">IF($D412&gt;$D$8,"",INDIRECT(ADDRESS(ROW(Entrées!$C$37)+($D412-1)*24+I$11,COLUMN(Entrées!$C$37)+($C412-1),4,TRUE,"Entrées")))</f>
        <v/>
      </c>
      <c r="J412" s="28" t="str">
        <f ca="1">IF($D412&gt;$D$8,"",INDIRECT(ADDRESS(ROW(Entrées!$C$37)+($D412-1)*24+J$11,COLUMN(Entrées!$C$37)+($C412-1),4,TRUE,"Entrées")))</f>
        <v/>
      </c>
      <c r="K412" s="28" t="str">
        <f ca="1">IF($D412&gt;$D$8,"",INDIRECT(ADDRESS(ROW(Entrées!$C$37)+($D412-1)*24+K$11,COLUMN(Entrées!$C$37)+($C412-1),4,TRUE,"Entrées")))</f>
        <v/>
      </c>
      <c r="L412" s="28" t="str">
        <f ca="1">IF($D412&gt;$D$8,"",INDIRECT(ADDRESS(ROW(Entrées!$C$37)+($D412-1)*24+L$11,COLUMN(Entrées!$C$37)+($C412-1),4,TRUE,"Entrées")))</f>
        <v/>
      </c>
      <c r="M412" s="28" t="str">
        <f ca="1">IF($D412&gt;$D$8,"",INDIRECT(ADDRESS(ROW(Entrées!$C$37)+($D412-1)*24+M$11,COLUMN(Entrées!$C$37)+($C412-1),4,TRUE,"Entrées")))</f>
        <v/>
      </c>
      <c r="N412" s="28" t="str">
        <f ca="1">IF($D412&gt;$D$8,"",INDIRECT(ADDRESS(ROW(Entrées!$C$37)+($D412-1)*24+N$11,COLUMN(Entrées!$C$37)+($C412-1),4,TRUE,"Entrées")))</f>
        <v/>
      </c>
      <c r="O412" s="28" t="str">
        <f ca="1">IF($D412&gt;$D$8,"",INDIRECT(ADDRESS(ROW(Entrées!$C$37)+($D412-1)*24+O$11,COLUMN(Entrées!$C$37)+($C412-1),4,TRUE,"Entrées")))</f>
        <v/>
      </c>
      <c r="P412" s="28" t="str">
        <f ca="1">IF($D412&gt;$D$8,"",INDIRECT(ADDRESS(ROW(Entrées!$C$37)+($D412-1)*24+P$11,COLUMN(Entrées!$C$37)+($C412-1),4,TRUE,"Entrées")))</f>
        <v/>
      </c>
      <c r="Q412" s="28" t="str">
        <f ca="1">IF($D412&gt;$D$8,"",INDIRECT(ADDRESS(ROW(Entrées!$C$37)+($D412-1)*24+Q$11,COLUMN(Entrées!$C$37)+($C412-1),4,TRUE,"Entrées")))</f>
        <v/>
      </c>
      <c r="R412" s="28" t="str">
        <f ca="1">IF($D412&gt;$D$8,"",INDIRECT(ADDRESS(ROW(Entrées!$C$37)+($D412-1)*24+R$11,COLUMN(Entrées!$C$37)+($C412-1),4,TRUE,"Entrées")))</f>
        <v/>
      </c>
      <c r="S412" s="28" t="str">
        <f ca="1">IF($D412&gt;$D$8,"",INDIRECT(ADDRESS(ROW(Entrées!$C$37)+($D412-1)*24+S$11,COLUMN(Entrées!$C$37)+($C412-1),4,TRUE,"Entrées")))</f>
        <v/>
      </c>
      <c r="T412" s="28" t="str">
        <f ca="1">IF($D412&gt;$D$8,"",INDIRECT(ADDRESS(ROW(Entrées!$C$37)+($D412-1)*24+T$11,COLUMN(Entrées!$C$37)+($C412-1),4,TRUE,"Entrées")))</f>
        <v/>
      </c>
      <c r="U412" s="28" t="str">
        <f ca="1">IF($D412&gt;$D$8,"",INDIRECT(ADDRESS(ROW(Entrées!$C$37)+($D412-1)*24+U$11,COLUMN(Entrées!$C$37)+($C412-1),4,TRUE,"Entrées")))</f>
        <v/>
      </c>
      <c r="V412" s="28" t="str">
        <f ca="1">IF($D412&gt;$D$8,"",INDIRECT(ADDRESS(ROW(Entrées!$C$37)+($D412-1)*24+V$11,COLUMN(Entrées!$C$37)+($C412-1),4,TRUE,"Entrées")))</f>
        <v/>
      </c>
      <c r="W412" s="28" t="str">
        <f ca="1">IF($D412&gt;$D$8,"",INDIRECT(ADDRESS(ROW(Entrées!$C$37)+($D412-1)*24+W$11,COLUMN(Entrées!$C$37)+($C412-1),4,TRUE,"Entrées")))</f>
        <v/>
      </c>
      <c r="X412" s="28" t="str">
        <f ca="1">IF($D412&gt;$D$8,"",INDIRECT(ADDRESS(ROW(Entrées!$C$37)+($D412-1)*24+X$11,COLUMN(Entrées!$C$37)+($C412-1),4,TRUE,"Entrées")))</f>
        <v/>
      </c>
      <c r="Y412" s="28" t="str">
        <f ca="1">IF($D412&gt;$D$8,"",INDIRECT(ADDRESS(ROW(Entrées!$C$37)+($D412-1)*24+Y$11,COLUMN(Entrées!$C$37)+($C412-1),4,TRUE,"Entrées")))</f>
        <v/>
      </c>
      <c r="Z412" s="28" t="str">
        <f ca="1">IF($D412&gt;$D$8,"",INDIRECT(ADDRESS(ROW(Entrées!$C$37)+($D412-1)*24+Z$11,COLUMN(Entrées!$C$37)+($C412-1),4,TRUE,"Entrées")))</f>
        <v/>
      </c>
      <c r="AA412" s="28" t="str">
        <f ca="1">IF($D412&gt;$D$8,"",INDIRECT(ADDRESS(ROW(Entrées!$C$37)+($D412-1)*24+AA$11,COLUMN(Entrées!$C$37)+($C412-1),4,TRUE,"Entrées")))</f>
        <v/>
      </c>
      <c r="AB412" s="28" t="str">
        <f ca="1">IF($D412&gt;$D$8,"",INDIRECT(ADDRESS(ROW(Entrées!$C$37)+($D412-1)*24+AB$11,COLUMN(Entrées!$C$37)+($C412-1),4,TRUE,"Entrées")))</f>
        <v/>
      </c>
      <c r="AC412" s="11"/>
      <c r="AD412" s="40">
        <f t="shared" ca="1" si="452"/>
        <v>0</v>
      </c>
      <c r="AE412" s="40">
        <f t="shared" ca="1" si="454"/>
        <v>0</v>
      </c>
      <c r="AF412" s="40">
        <f t="shared" ca="1" si="455"/>
        <v>0</v>
      </c>
      <c r="AG412" s="4"/>
      <c r="AH412" s="11">
        <f>Entrées!A439</f>
        <v>17</v>
      </c>
      <c r="AI412" s="13">
        <f>Entrées!B439</f>
        <v>18</v>
      </c>
      <c r="AJ412" s="31">
        <f t="shared" ca="1" si="481"/>
        <v>55625.834722222207</v>
      </c>
      <c r="AK412" s="31">
        <f t="shared" ca="1" si="457"/>
        <v>55155.277777777781</v>
      </c>
      <c r="AL412" s="31">
        <f t="shared" ca="1" si="458"/>
        <v>55132.569444444431</v>
      </c>
      <c r="AM412" s="31">
        <f t="shared" ca="1" si="459"/>
        <v>439.35972222222233</v>
      </c>
      <c r="AN412" s="31">
        <f t="shared" ca="1" si="460"/>
        <v>2143.2847222222222</v>
      </c>
      <c r="AO412" s="31">
        <f t="shared" ca="1" si="461"/>
        <v>1711.4715277777773</v>
      </c>
      <c r="AP412" s="31">
        <f t="shared" ca="1" si="462"/>
        <v>43686.806944444448</v>
      </c>
      <c r="AQ412" s="31">
        <f t="shared" ca="1" si="463"/>
        <v>2048.2006944444447</v>
      </c>
      <c r="AR412" s="31">
        <f t="shared" ca="1" si="464"/>
        <v>467.57708333333329</v>
      </c>
      <c r="AS412" s="31">
        <f t="shared" ca="1" si="465"/>
        <v>9872.0041666666693</v>
      </c>
      <c r="AT412" s="31">
        <f t="shared" ca="1" si="466"/>
        <v>-752.91041666666672</v>
      </c>
      <c r="AU412" s="31">
        <f t="shared" ca="1" si="467"/>
        <v>580.30277777777769</v>
      </c>
      <c r="AV412" s="31">
        <f t="shared" ca="1" si="468"/>
        <v>-4570.3041666666659</v>
      </c>
      <c r="AW412" s="31">
        <f t="shared" ca="1" si="469"/>
        <v>53.39583333333335</v>
      </c>
      <c r="AX412" s="31">
        <f t="shared" ca="1" si="470"/>
        <v>1401.9361111111111</v>
      </c>
      <c r="AY412" s="31">
        <f t="shared" ca="1" si="471"/>
        <v>-1132.0805555555555</v>
      </c>
      <c r="AZ412" s="31">
        <f t="shared" ca="1" si="472"/>
        <v>-2177.1819444444441</v>
      </c>
      <c r="BA412" s="31">
        <f t="shared" ca="1" si="473"/>
        <v>644.8125</v>
      </c>
      <c r="BB412" s="31">
        <f t="shared" ca="1" si="474"/>
        <v>-1410.101388888889</v>
      </c>
      <c r="BC412" s="31">
        <f t="shared" ca="1" si="475"/>
        <v>-1800.2902777777781</v>
      </c>
      <c r="BD412" s="11"/>
      <c r="BE412" s="4"/>
      <c r="BF412" s="11">
        <f t="shared" si="476"/>
        <v>17</v>
      </c>
      <c r="BG412" s="11">
        <f t="shared" si="482"/>
        <v>18</v>
      </c>
      <c r="BH412" s="32">
        <f>IF($BF412&gt;$Y$7,"",IF(AND($BF412=$Y$7,$BG412=23),"",Entrées!C440-Entrées!C439))</f>
        <v>1183</v>
      </c>
      <c r="BI412" s="32">
        <f>IF($BF412&gt;$Y$7,"",IF(AND($BF412=$Y$7,$BG412=23),"",Entrées!D440-Entrées!D439))</f>
        <v>1750</v>
      </c>
      <c r="BJ412" s="32">
        <f>IF($BF412&gt;$Y$7,"",IF(AND($BF412=$Y$7,$BG412=23),"",Entrées!E440-Entrées!E439))</f>
        <v>1787.5</v>
      </c>
      <c r="BK412" s="32">
        <f>IF($BF412&gt;$Y$7,"",IF(AND($BF412=$Y$7,$BG412=23),"",Entrées!F440-Entrées!F439))</f>
        <v>2</v>
      </c>
      <c r="BL412" s="32">
        <f>IF($BF412&gt;$Y$7,"",IF(AND($BF412=$Y$7,$BG412=23),"",Entrées!G440-Entrées!G439))</f>
        <v>36</v>
      </c>
      <c r="BM412" s="32">
        <f>IF($BF412&gt;$Y$7,"",IF(AND($BF412=$Y$7,$BG412=23),"",Entrées!H440-Entrées!H439))</f>
        <v>-69</v>
      </c>
      <c r="BN412" s="32">
        <f>IF($BF412&gt;$Y$7,"",IF(AND($BF412=$Y$7,$BG412=23),"",Entrées!I440-Entrées!I439))</f>
        <v>1070.5</v>
      </c>
      <c r="BO412" s="32">
        <f>IF($BF412&gt;$Y$7,"",IF(AND($BF412=$Y$7,$BG412=23),"",Entrées!J440-Entrées!J439))</f>
        <v>-148.5</v>
      </c>
      <c r="BP412" s="32">
        <f>IF($BF412&gt;$Y$7,"",IF(AND($BF412=$Y$7,$BG412=23),"",Entrées!K440-Entrées!K439))</f>
        <v>-518</v>
      </c>
      <c r="BQ412" s="32">
        <f>IF($BF412&gt;$Y$7,"",IF(AND($BF412=$Y$7,$BG412=23),"",Entrées!L440-Entrées!L439))</f>
        <v>1296.5</v>
      </c>
      <c r="BR412" s="32">
        <f>IF($BF412&gt;$Y$7,"",IF(AND($BF412=$Y$7,$BG412=23),"",Entrées!M440-Entrées!M439))</f>
        <v>268</v>
      </c>
      <c r="BS412" s="32">
        <f>IF($BF412&gt;$Y$7,"",IF(AND($BF412=$Y$7,$BG412=23),"",Entrées!N440-Entrées!N439))</f>
        <v>19</v>
      </c>
      <c r="BT412" s="32">
        <f>IF($BF412&gt;$Y$7,"",IF(AND($BF412=$Y$7,$BG412=23),"",Entrées!O440-Entrées!O439))</f>
        <v>-773.5</v>
      </c>
      <c r="BU412" s="32">
        <f>IF($BF412&gt;$Y$7,"",IF(AND($BF412=$Y$7,$BG412=23),"",Entrées!P440-Entrées!P439))</f>
        <v>-1</v>
      </c>
      <c r="BV412" s="32">
        <f>IF($BF412&gt;$Y$7,"",IF(AND($BF412=$Y$7,$BG412=23),"",Entrées!Q440-Entrées!Q439))</f>
        <v>-871</v>
      </c>
      <c r="BW412" s="32">
        <f>IF($BF412&gt;$Y$7,"",IF(AND($BF412=$Y$7,$BG412=23),"",Entrées!R440-Entrées!R439))</f>
        <v>-167</v>
      </c>
      <c r="BX412" s="32">
        <f>IF($BF412&gt;$Y$7,"",IF(AND($BF412=$Y$7,$BG412=23),"",Entrées!S440-Entrées!S439))</f>
        <v>0</v>
      </c>
      <c r="BY412" s="32">
        <f>IF($BF412&gt;$Y$7,"",IF(AND($BF412=$Y$7,$BG412=23),"",Entrées!T440-Entrées!T439))</f>
        <v>0</v>
      </c>
      <c r="BZ412" s="32">
        <f>IF($BF412&gt;$Y$7,"",IF(AND($BF412=$Y$7,$BG412=23),"",Entrées!U440-Entrées!U439))</f>
        <v>0</v>
      </c>
      <c r="CA412" s="32">
        <f>IF($BF412&gt;$Y$7,"",IF(AND($BF412=$Y$7,$BG412=23),"",Entrées!V440-Entrées!V439))</f>
        <v>80</v>
      </c>
      <c r="CB412" s="4"/>
      <c r="CC412" s="4"/>
      <c r="CD412" s="33">
        <f>IF($BF412&lt;=$Y$7,Entrées!J439/CD$2,"")</f>
        <v>0.29611842105263159</v>
      </c>
      <c r="CE412" s="33">
        <f>IF($BF412&lt;=$Y$7,Entrées!K439/CE$2,"")</f>
        <v>0.21249999999999999</v>
      </c>
      <c r="CF412" s="11">
        <f t="shared" si="477"/>
        <v>7600</v>
      </c>
      <c r="CG412" s="11">
        <f t="shared" si="478"/>
        <v>4200</v>
      </c>
      <c r="CH412" s="52">
        <f t="shared" si="479"/>
        <v>0.26950009137426939</v>
      </c>
      <c r="CI412" s="52">
        <f t="shared" si="480"/>
        <v>0.11132787698412699</v>
      </c>
      <c r="CK412" s="11"/>
      <c r="CL412" s="4"/>
      <c r="CM412" s="11"/>
      <c r="CN412" s="11"/>
      <c r="CO412" s="4"/>
    </row>
    <row r="413" spans="1:93">
      <c r="C413" s="29" t="s">
        <v>93</v>
      </c>
      <c r="D413" s="29"/>
      <c r="E413" s="30">
        <f ca="1">SUM(E382:E412)/$D$8</f>
        <v>-185.55</v>
      </c>
      <c r="F413" s="30">
        <f t="shared" ref="F413" ca="1" si="483">SUM(F382:F412)/$D$8</f>
        <v>-1141.3499999999999</v>
      </c>
      <c r="G413" s="30">
        <f t="shared" ref="G413" ca="1" si="484">SUM(G382:G412)/$D$8</f>
        <v>-1590.2666666666667</v>
      </c>
      <c r="H413" s="30">
        <f t="shared" ref="H413" ca="1" si="485">SUM(H382:H412)/$D$8</f>
        <v>-2063.0666666666666</v>
      </c>
      <c r="I413" s="30">
        <f t="shared" ref="I413" ca="1" si="486">SUM(I382:I412)/$D$8</f>
        <v>-2436.3333333333335</v>
      </c>
      <c r="J413" s="30">
        <f t="shared" ref="J413" ca="1" si="487">SUM(J382:J412)/$D$8</f>
        <v>-2350.9833333333331</v>
      </c>
      <c r="K413" s="30">
        <f t="shared" ref="K413" ca="1" si="488">SUM(K382:K412)/$D$8</f>
        <v>-1536.0833333333333</v>
      </c>
      <c r="L413" s="30">
        <f t="shared" ref="L413" ca="1" si="489">SUM(L382:L412)/$D$8</f>
        <v>-822.4</v>
      </c>
      <c r="M413" s="30">
        <f t="shared" ref="M413" ca="1" si="490">SUM(M382:M412)/$D$8</f>
        <v>-558.33333333333337</v>
      </c>
      <c r="N413" s="30">
        <f t="shared" ref="N413" ca="1" si="491">SUM(N382:N412)/$D$8</f>
        <v>-341.53333333333336</v>
      </c>
      <c r="O413" s="30">
        <f t="shared" ref="O413" ca="1" si="492">SUM(O382:O412)/$D$8</f>
        <v>-195.38333333333333</v>
      </c>
      <c r="P413" s="30">
        <f t="shared" ref="P413" ca="1" si="493">SUM(P382:P412)/$D$8</f>
        <v>-194.85</v>
      </c>
      <c r="Q413" s="30">
        <f t="shared" ref="Q413" ca="1" si="494">SUM(Q382:Q412)/$D$8</f>
        <v>-210.86666666666667</v>
      </c>
      <c r="R413" s="30">
        <f t="shared" ref="R413" ca="1" si="495">SUM(R382:R412)/$D$8</f>
        <v>-240.51666666666668</v>
      </c>
      <c r="S413" s="30">
        <f t="shared" ref="S413" ca="1" si="496">SUM(S382:S412)/$D$8</f>
        <v>-473.18333333333334</v>
      </c>
      <c r="T413" s="30">
        <f t="shared" ref="T413" ca="1" si="497">SUM(T382:T412)/$D$8</f>
        <v>-683.11666666666667</v>
      </c>
      <c r="U413" s="30">
        <f t="shared" ref="U413" ca="1" si="498">SUM(U382:U412)/$D$8</f>
        <v>-837.2166666666667</v>
      </c>
      <c r="V413" s="30">
        <f t="shared" ref="V413" ca="1" si="499">SUM(V382:V412)/$D$8</f>
        <v>-1011.9666666666667</v>
      </c>
      <c r="W413" s="30">
        <f t="shared" ref="W413" ca="1" si="500">SUM(W382:W412)/$D$8</f>
        <v>-716.16666666666663</v>
      </c>
      <c r="X413" s="30">
        <f t="shared" ref="X413" ca="1" si="501">SUM(X382:X412)/$D$8</f>
        <v>-206.4</v>
      </c>
      <c r="Y413" s="30">
        <f t="shared" ref="Y413" ca="1" si="502">SUM(Y382:Y412)/$D$8</f>
        <v>-101.66666666666667</v>
      </c>
      <c r="Z413" s="30">
        <f t="shared" ref="Z413" ca="1" si="503">SUM(Z382:Z412)/$D$8</f>
        <v>-44.68333333333333</v>
      </c>
      <c r="AA413" s="30">
        <f t="shared" ref="AA413" ca="1" si="504">SUM(AA382:AA412)/$D$8</f>
        <v>-50.43333333333333</v>
      </c>
      <c r="AB413" s="30">
        <f t="shared" ref="AB413" ca="1" si="505">SUM(AB382:AB412)/$D$8</f>
        <v>-77.5</v>
      </c>
      <c r="AC413" s="41"/>
      <c r="AD413" s="42">
        <f ca="1">SUM(INDIRECT(A400):INDIRECT(A401))/$D$8</f>
        <v>-752.91041666666672</v>
      </c>
      <c r="AE413" s="42">
        <f ca="1">MAX(INDIRECT(A402):INDIRECT(A403))</f>
        <v>-1</v>
      </c>
      <c r="AF413" s="42">
        <f ca="1">MIN(INDIRECT(A404):INDIRECT(A405))</f>
        <v>-3313</v>
      </c>
      <c r="AG413" s="25"/>
      <c r="AH413" s="11">
        <f>Entrées!A440</f>
        <v>17</v>
      </c>
      <c r="AI413" s="13">
        <f>Entrées!B440</f>
        <v>19</v>
      </c>
      <c r="AJ413" s="31">
        <f t="shared" ca="1" si="481"/>
        <v>55625.834722222207</v>
      </c>
      <c r="AK413" s="31">
        <f t="shared" ca="1" si="457"/>
        <v>55155.277777777781</v>
      </c>
      <c r="AL413" s="31">
        <f t="shared" ca="1" si="458"/>
        <v>55132.569444444431</v>
      </c>
      <c r="AM413" s="31">
        <f t="shared" ca="1" si="459"/>
        <v>439.35972222222233</v>
      </c>
      <c r="AN413" s="31">
        <f t="shared" ca="1" si="460"/>
        <v>2143.2847222222222</v>
      </c>
      <c r="AO413" s="31">
        <f t="shared" ca="1" si="461"/>
        <v>1711.4715277777773</v>
      </c>
      <c r="AP413" s="31">
        <f t="shared" ca="1" si="462"/>
        <v>43686.806944444448</v>
      </c>
      <c r="AQ413" s="31">
        <f t="shared" ca="1" si="463"/>
        <v>2048.2006944444447</v>
      </c>
      <c r="AR413" s="31">
        <f t="shared" ca="1" si="464"/>
        <v>467.57708333333329</v>
      </c>
      <c r="AS413" s="31">
        <f t="shared" ca="1" si="465"/>
        <v>9872.0041666666693</v>
      </c>
      <c r="AT413" s="31">
        <f t="shared" ca="1" si="466"/>
        <v>-752.91041666666672</v>
      </c>
      <c r="AU413" s="31">
        <f t="shared" ca="1" si="467"/>
        <v>580.30277777777769</v>
      </c>
      <c r="AV413" s="31">
        <f t="shared" ca="1" si="468"/>
        <v>-4570.3041666666659</v>
      </c>
      <c r="AW413" s="31">
        <f t="shared" ca="1" si="469"/>
        <v>53.39583333333335</v>
      </c>
      <c r="AX413" s="31">
        <f t="shared" ca="1" si="470"/>
        <v>1401.9361111111111</v>
      </c>
      <c r="AY413" s="31">
        <f t="shared" ca="1" si="471"/>
        <v>-1132.0805555555555</v>
      </c>
      <c r="AZ413" s="31">
        <f t="shared" ca="1" si="472"/>
        <v>-2177.1819444444441</v>
      </c>
      <c r="BA413" s="31">
        <f t="shared" ca="1" si="473"/>
        <v>644.8125</v>
      </c>
      <c r="BB413" s="31">
        <f t="shared" ca="1" si="474"/>
        <v>-1410.101388888889</v>
      </c>
      <c r="BC413" s="31">
        <f t="shared" ca="1" si="475"/>
        <v>-1800.2902777777781</v>
      </c>
      <c r="BD413" s="11"/>
      <c r="BE413" s="4"/>
      <c r="BF413" s="11">
        <f t="shared" si="476"/>
        <v>17</v>
      </c>
      <c r="BG413" s="11">
        <f t="shared" si="482"/>
        <v>19</v>
      </c>
      <c r="BH413" s="32">
        <f>IF($BF413&gt;$Y$7,"",IF(AND($BF413=$Y$7,$BG413=23),"",Entrées!C441-Entrées!C440))</f>
        <v>-1380</v>
      </c>
      <c r="BI413" s="32">
        <f>IF($BF413&gt;$Y$7,"",IF(AND($BF413=$Y$7,$BG413=23),"",Entrées!D441-Entrées!D440))</f>
        <v>-425</v>
      </c>
      <c r="BJ413" s="32">
        <f>IF($BF413&gt;$Y$7,"",IF(AND($BF413=$Y$7,$BG413=23),"",Entrées!E441-Entrées!E440))</f>
        <v>-487.5</v>
      </c>
      <c r="BK413" s="32">
        <f>IF($BF413&gt;$Y$7,"",IF(AND($BF413=$Y$7,$BG413=23),"",Entrées!F441-Entrées!F440))</f>
        <v>0</v>
      </c>
      <c r="BL413" s="32">
        <f>IF($BF413&gt;$Y$7,"",IF(AND($BF413=$Y$7,$BG413=23),"",Entrées!G441-Entrées!G440))</f>
        <v>-100.5</v>
      </c>
      <c r="BM413" s="32">
        <f>IF($BF413&gt;$Y$7,"",IF(AND($BF413=$Y$7,$BG413=23),"",Entrées!H441-Entrées!H440))</f>
        <v>-93</v>
      </c>
      <c r="BN413" s="32">
        <f>IF($BF413&gt;$Y$7,"",IF(AND($BF413=$Y$7,$BG413=23),"",Entrées!I441-Entrées!I440))</f>
        <v>-304.5</v>
      </c>
      <c r="BO413" s="32">
        <f>IF($BF413&gt;$Y$7,"",IF(AND($BF413=$Y$7,$BG413=23),"",Entrées!J441-Entrées!J440))</f>
        <v>-75.5</v>
      </c>
      <c r="BP413" s="32">
        <f>IF($BF413&gt;$Y$7,"",IF(AND($BF413=$Y$7,$BG413=23),"",Entrées!K441-Entrées!K440))</f>
        <v>-315.5</v>
      </c>
      <c r="BQ413" s="32">
        <f>IF($BF413&gt;$Y$7,"",IF(AND($BF413=$Y$7,$BG413=23),"",Entrées!L441-Entrées!L440))</f>
        <v>42</v>
      </c>
      <c r="BR413" s="32">
        <f>IF($BF413&gt;$Y$7,"",IF(AND($BF413=$Y$7,$BG413=23),"",Entrées!M441-Entrées!M440))</f>
        <v>0</v>
      </c>
      <c r="BS413" s="32">
        <f>IF($BF413&gt;$Y$7,"",IF(AND($BF413=$Y$7,$BG413=23),"",Entrées!N441-Entrées!N440))</f>
        <v>6.5</v>
      </c>
      <c r="BT413" s="32">
        <f>IF($BF413&gt;$Y$7,"",IF(AND($BF413=$Y$7,$BG413=23),"",Entrées!O441-Entrées!O440))</f>
        <v>-538</v>
      </c>
      <c r="BU413" s="32">
        <f>IF($BF413&gt;$Y$7,"",IF(AND($BF413=$Y$7,$BG413=23),"",Entrées!P441-Entrées!P440))</f>
        <v>-1.5</v>
      </c>
      <c r="BV413" s="32">
        <f>IF($BF413&gt;$Y$7,"",IF(AND($BF413=$Y$7,$BG413=23),"",Entrées!Q441-Entrées!Q440))</f>
        <v>-141</v>
      </c>
      <c r="BW413" s="32">
        <f>IF($BF413&gt;$Y$7,"",IF(AND($BF413=$Y$7,$BG413=23),"",Entrées!R441-Entrées!R440))</f>
        <v>5</v>
      </c>
      <c r="BX413" s="32">
        <f>IF($BF413&gt;$Y$7,"",IF(AND($BF413=$Y$7,$BG413=23),"",Entrées!S441-Entrées!S440))</f>
        <v>0</v>
      </c>
      <c r="BY413" s="32">
        <f>IF($BF413&gt;$Y$7,"",IF(AND($BF413=$Y$7,$BG413=23),"",Entrées!T441-Entrées!T440))</f>
        <v>0</v>
      </c>
      <c r="BZ413" s="32">
        <f>IF($BF413&gt;$Y$7,"",IF(AND($BF413=$Y$7,$BG413=23),"",Entrées!U441-Entrées!U440))</f>
        <v>0</v>
      </c>
      <c r="CA413" s="32">
        <f>IF($BF413&gt;$Y$7,"",IF(AND($BF413=$Y$7,$BG413=23),"",Entrées!V441-Entrées!V440))</f>
        <v>28</v>
      </c>
      <c r="CB413" s="4"/>
      <c r="CC413" s="4"/>
      <c r="CD413" s="33">
        <f>IF($BF413&lt;=$Y$7,Entrées!J440/CD$2,"")</f>
        <v>0.27657894736842104</v>
      </c>
      <c r="CE413" s="33">
        <f>IF($BF413&lt;=$Y$7,Entrées!K440/CE$2,"")</f>
        <v>8.9166666666666672E-2</v>
      </c>
      <c r="CF413" s="11">
        <f t="shared" si="477"/>
        <v>7600</v>
      </c>
      <c r="CG413" s="11">
        <f t="shared" si="478"/>
        <v>4200</v>
      </c>
      <c r="CH413" s="52">
        <f t="shared" si="479"/>
        <v>0.26950009137426939</v>
      </c>
      <c r="CI413" s="52">
        <f t="shared" si="480"/>
        <v>0.11132787698412699</v>
      </c>
      <c r="CK413" s="11"/>
      <c r="CL413" s="4"/>
      <c r="CM413" s="11"/>
      <c r="CN413" s="11"/>
      <c r="CO413" s="4"/>
    </row>
    <row r="414" spans="1:93">
      <c r="C414" s="29" t="s">
        <v>140</v>
      </c>
      <c r="D414" s="29"/>
      <c r="E414" s="30">
        <f ca="1">MAX(E382:E412)</f>
        <v>-8</v>
      </c>
      <c r="F414" s="30">
        <f t="shared" ref="F414:AB414" ca="1" si="506">MAX(F382:F412)</f>
        <v>-29</v>
      </c>
      <c r="G414" s="30">
        <f t="shared" ca="1" si="506"/>
        <v>-30</v>
      </c>
      <c r="H414" s="30">
        <f t="shared" ca="1" si="506"/>
        <v>-211.5</v>
      </c>
      <c r="I414" s="30">
        <f t="shared" ca="1" si="506"/>
        <v>-1117</v>
      </c>
      <c r="J414" s="30">
        <f t="shared" ca="1" si="506"/>
        <v>-1707.5</v>
      </c>
      <c r="K414" s="30">
        <f t="shared" ca="1" si="506"/>
        <v>-392.5</v>
      </c>
      <c r="L414" s="30">
        <f t="shared" ca="1" si="506"/>
        <v>-9</v>
      </c>
      <c r="M414" s="30">
        <f t="shared" ca="1" si="506"/>
        <v>-1.5</v>
      </c>
      <c r="N414" s="30">
        <f t="shared" ca="1" si="506"/>
        <v>-1.5</v>
      </c>
      <c r="O414" s="30">
        <f t="shared" ca="1" si="506"/>
        <v>-1.5</v>
      </c>
      <c r="P414" s="30">
        <f t="shared" ca="1" si="506"/>
        <v>-2</v>
      </c>
      <c r="Q414" s="30">
        <f t="shared" ca="1" si="506"/>
        <v>-2</v>
      </c>
      <c r="R414" s="30">
        <f t="shared" ca="1" si="506"/>
        <v>-2</v>
      </c>
      <c r="S414" s="30">
        <f t="shared" ca="1" si="506"/>
        <v>-2</v>
      </c>
      <c r="T414" s="30">
        <f t="shared" ca="1" si="506"/>
        <v>-2.5</v>
      </c>
      <c r="U414" s="30">
        <f t="shared" ca="1" si="506"/>
        <v>-2</v>
      </c>
      <c r="V414" s="30">
        <f t="shared" ca="1" si="506"/>
        <v>-18.5</v>
      </c>
      <c r="W414" s="30">
        <f t="shared" ca="1" si="506"/>
        <v>-4</v>
      </c>
      <c r="X414" s="30">
        <f t="shared" ca="1" si="506"/>
        <v>-1.5</v>
      </c>
      <c r="Y414" s="30">
        <f t="shared" ca="1" si="506"/>
        <v>-1.5</v>
      </c>
      <c r="Z414" s="30">
        <f t="shared" ca="1" si="506"/>
        <v>-1.5</v>
      </c>
      <c r="AA414" s="30">
        <f t="shared" ca="1" si="506"/>
        <v>-1.5</v>
      </c>
      <c r="AB414" s="30">
        <f t="shared" ca="1" si="506"/>
        <v>-1</v>
      </c>
      <c r="AC414" s="41" t="s">
        <v>142</v>
      </c>
      <c r="AD414" s="42">
        <f ca="1">SUM(E413:AB413)/24</f>
        <v>-752.91041666666695</v>
      </c>
      <c r="AE414" s="42">
        <f ca="1">MAX(E414:AB414)</f>
        <v>-1</v>
      </c>
      <c r="AF414" s="42">
        <f ca="1">MIN(E415:AB415)</f>
        <v>-3313</v>
      </c>
      <c r="AG414" s="25"/>
      <c r="AH414" s="11">
        <f>Entrées!A441</f>
        <v>17</v>
      </c>
      <c r="AI414" s="13">
        <f>Entrées!B441</f>
        <v>20</v>
      </c>
      <c r="AJ414" s="31">
        <f t="shared" ca="1" si="481"/>
        <v>55625.834722222207</v>
      </c>
      <c r="AK414" s="31">
        <f t="shared" ca="1" si="457"/>
        <v>55155.277777777781</v>
      </c>
      <c r="AL414" s="31">
        <f t="shared" ca="1" si="458"/>
        <v>55132.569444444431</v>
      </c>
      <c r="AM414" s="31">
        <f t="shared" ca="1" si="459"/>
        <v>439.35972222222233</v>
      </c>
      <c r="AN414" s="31">
        <f t="shared" ca="1" si="460"/>
        <v>2143.2847222222222</v>
      </c>
      <c r="AO414" s="31">
        <f t="shared" ca="1" si="461"/>
        <v>1711.4715277777773</v>
      </c>
      <c r="AP414" s="31">
        <f t="shared" ca="1" si="462"/>
        <v>43686.806944444448</v>
      </c>
      <c r="AQ414" s="31">
        <f t="shared" ca="1" si="463"/>
        <v>2048.2006944444447</v>
      </c>
      <c r="AR414" s="31">
        <f t="shared" ca="1" si="464"/>
        <v>467.57708333333329</v>
      </c>
      <c r="AS414" s="31">
        <f t="shared" ca="1" si="465"/>
        <v>9872.0041666666693</v>
      </c>
      <c r="AT414" s="31">
        <f t="shared" ca="1" si="466"/>
        <v>-752.91041666666672</v>
      </c>
      <c r="AU414" s="31">
        <f t="shared" ca="1" si="467"/>
        <v>580.30277777777769</v>
      </c>
      <c r="AV414" s="31">
        <f t="shared" ca="1" si="468"/>
        <v>-4570.3041666666659</v>
      </c>
      <c r="AW414" s="31">
        <f t="shared" ca="1" si="469"/>
        <v>53.39583333333335</v>
      </c>
      <c r="AX414" s="31">
        <f t="shared" ca="1" si="470"/>
        <v>1401.9361111111111</v>
      </c>
      <c r="AY414" s="31">
        <f t="shared" ca="1" si="471"/>
        <v>-1132.0805555555555</v>
      </c>
      <c r="AZ414" s="31">
        <f t="shared" ca="1" si="472"/>
        <v>-2177.1819444444441</v>
      </c>
      <c r="BA414" s="31">
        <f t="shared" ca="1" si="473"/>
        <v>644.8125</v>
      </c>
      <c r="BB414" s="31">
        <f t="shared" ca="1" si="474"/>
        <v>-1410.101388888889</v>
      </c>
      <c r="BC414" s="31">
        <f t="shared" ca="1" si="475"/>
        <v>-1800.2902777777781</v>
      </c>
      <c r="BD414" s="11"/>
      <c r="BE414" s="4"/>
      <c r="BF414" s="11">
        <f t="shared" si="476"/>
        <v>17</v>
      </c>
      <c r="BG414" s="11">
        <f t="shared" si="482"/>
        <v>20</v>
      </c>
      <c r="BH414" s="32">
        <f>IF($BF414&gt;$Y$7,"",IF(AND($BF414=$Y$7,$BG414=23),"",Entrées!C442-Entrées!C441))</f>
        <v>621.5</v>
      </c>
      <c r="BI414" s="32">
        <f>IF($BF414&gt;$Y$7,"",IF(AND($BF414=$Y$7,$BG414=23),"",Entrées!D442-Entrées!D441))</f>
        <v>-312.5</v>
      </c>
      <c r="BJ414" s="32">
        <f>IF($BF414&gt;$Y$7,"",IF(AND($BF414=$Y$7,$BG414=23),"",Entrées!E442-Entrées!E441))</f>
        <v>-350</v>
      </c>
      <c r="BK414" s="32">
        <f>IF($BF414&gt;$Y$7,"",IF(AND($BF414=$Y$7,$BG414=23),"",Entrées!F442-Entrées!F441))</f>
        <v>0.5</v>
      </c>
      <c r="BL414" s="32">
        <f>IF($BF414&gt;$Y$7,"",IF(AND($BF414=$Y$7,$BG414=23),"",Entrées!G442-Entrées!G441))</f>
        <v>-99</v>
      </c>
      <c r="BM414" s="32">
        <f>IF($BF414&gt;$Y$7,"",IF(AND($BF414=$Y$7,$BG414=23),"",Entrées!H442-Entrées!H441))</f>
        <v>0</v>
      </c>
      <c r="BN414" s="32">
        <f>IF($BF414&gt;$Y$7,"",IF(AND($BF414=$Y$7,$BG414=23),"",Entrées!I442-Entrées!I441))</f>
        <v>-24.5</v>
      </c>
      <c r="BO414" s="32">
        <f>IF($BF414&gt;$Y$7,"",IF(AND($BF414=$Y$7,$BG414=23),"",Entrées!J442-Entrées!J441))</f>
        <v>249.5</v>
      </c>
      <c r="BP414" s="32">
        <f>IF($BF414&gt;$Y$7,"",IF(AND($BF414=$Y$7,$BG414=23),"",Entrées!K442-Entrées!K441))</f>
        <v>-59</v>
      </c>
      <c r="BQ414" s="32">
        <f>IF($BF414&gt;$Y$7,"",IF(AND($BF414=$Y$7,$BG414=23),"",Entrées!L442-Entrées!L441))</f>
        <v>469</v>
      </c>
      <c r="BR414" s="32">
        <f>IF($BF414&gt;$Y$7,"",IF(AND($BF414=$Y$7,$BG414=23),"",Entrées!M442-Entrées!M441))</f>
        <v>0.5</v>
      </c>
      <c r="BS414" s="32">
        <f>IF($BF414&gt;$Y$7,"",IF(AND($BF414=$Y$7,$BG414=23),"",Entrées!N442-Entrées!N441))</f>
        <v>-5.5</v>
      </c>
      <c r="BT414" s="32">
        <f>IF($BF414&gt;$Y$7,"",IF(AND($BF414=$Y$7,$BG414=23),"",Entrées!O442-Entrées!O441))</f>
        <v>89.5</v>
      </c>
      <c r="BU414" s="32">
        <f>IF($BF414&gt;$Y$7,"",IF(AND($BF414=$Y$7,$BG414=23),"",Entrées!P442-Entrées!P441))</f>
        <v>-2</v>
      </c>
      <c r="BV414" s="32">
        <f>IF($BF414&gt;$Y$7,"",IF(AND($BF414=$Y$7,$BG414=23),"",Entrées!Q442-Entrées!Q441))</f>
        <v>1458</v>
      </c>
      <c r="BW414" s="32">
        <f>IF($BF414&gt;$Y$7,"",IF(AND($BF414=$Y$7,$BG414=23),"",Entrées!R442-Entrées!R441))</f>
        <v>-4</v>
      </c>
      <c r="BX414" s="32">
        <f>IF($BF414&gt;$Y$7,"",IF(AND($BF414=$Y$7,$BG414=23),"",Entrées!S442-Entrées!S441))</f>
        <v>0</v>
      </c>
      <c r="BY414" s="32">
        <f>IF($BF414&gt;$Y$7,"",IF(AND($BF414=$Y$7,$BG414=23),"",Entrées!T442-Entrées!T441))</f>
        <v>-1866</v>
      </c>
      <c r="BZ414" s="32">
        <f>IF($BF414&gt;$Y$7,"",IF(AND($BF414=$Y$7,$BG414=23),"",Entrées!U442-Entrées!U441))</f>
        <v>0</v>
      </c>
      <c r="CA414" s="32">
        <f>IF($BF414&gt;$Y$7,"",IF(AND($BF414=$Y$7,$BG414=23),"",Entrées!V442-Entrées!V441))</f>
        <v>179</v>
      </c>
      <c r="CB414" s="4"/>
      <c r="CC414" s="4"/>
      <c r="CD414" s="33">
        <f>IF($BF414&lt;=$Y$7,Entrées!J441/CD$2,"")</f>
        <v>0.26664473684210527</v>
      </c>
      <c r="CE414" s="33">
        <f>IF($BF414&lt;=$Y$7,Entrées!K441/CE$2,"")</f>
        <v>1.4047619047619048E-2</v>
      </c>
      <c r="CF414" s="11">
        <f t="shared" si="477"/>
        <v>7600</v>
      </c>
      <c r="CG414" s="11">
        <f t="shared" si="478"/>
        <v>4200</v>
      </c>
      <c r="CH414" s="52">
        <f t="shared" si="479"/>
        <v>0.26950009137426939</v>
      </c>
      <c r="CI414" s="52">
        <f t="shared" si="480"/>
        <v>0.11132787698412699</v>
      </c>
      <c r="CK414" s="11"/>
      <c r="CL414" s="4"/>
      <c r="CM414" s="11"/>
      <c r="CN414" s="11"/>
      <c r="CO414" s="4"/>
    </row>
    <row r="415" spans="1:93">
      <c r="C415" s="29" t="s">
        <v>141</v>
      </c>
      <c r="D415" s="29"/>
      <c r="E415" s="30">
        <f ca="1">MIN(E382:E412)</f>
        <v>-526.5</v>
      </c>
      <c r="F415" s="30">
        <f t="shared" ref="F415:AB415" ca="1" si="507">MIN(F382:F412)</f>
        <v>-2114.5</v>
      </c>
      <c r="G415" s="30">
        <f t="shared" ca="1" si="507"/>
        <v>-2887.5</v>
      </c>
      <c r="H415" s="30">
        <f t="shared" ca="1" si="507"/>
        <v>-3087</v>
      </c>
      <c r="I415" s="30">
        <f t="shared" ca="1" si="507"/>
        <v>-3313</v>
      </c>
      <c r="J415" s="30">
        <f t="shared" ca="1" si="507"/>
        <v>-3211</v>
      </c>
      <c r="K415" s="30">
        <f t="shared" ca="1" si="507"/>
        <v>-3171.5</v>
      </c>
      <c r="L415" s="30">
        <f t="shared" ca="1" si="507"/>
        <v>-3059.5</v>
      </c>
      <c r="M415" s="30">
        <f t="shared" ca="1" si="507"/>
        <v>-2608</v>
      </c>
      <c r="N415" s="30">
        <f t="shared" ca="1" si="507"/>
        <v>-2146.5</v>
      </c>
      <c r="O415" s="30">
        <f t="shared" ca="1" si="507"/>
        <v>-1980.5</v>
      </c>
      <c r="P415" s="30">
        <f t="shared" ca="1" si="507"/>
        <v>-1978.5</v>
      </c>
      <c r="Q415" s="30">
        <f t="shared" ca="1" si="507"/>
        <v>-1897.5</v>
      </c>
      <c r="R415" s="30">
        <f t="shared" ca="1" si="507"/>
        <v>-1886</v>
      </c>
      <c r="S415" s="30">
        <f t="shared" ca="1" si="507"/>
        <v>-2658.5</v>
      </c>
      <c r="T415" s="30">
        <f t="shared" ca="1" si="507"/>
        <v>-2886</v>
      </c>
      <c r="U415" s="30">
        <f t="shared" ca="1" si="507"/>
        <v>-2813</v>
      </c>
      <c r="V415" s="30">
        <f t="shared" ca="1" si="507"/>
        <v>-2858.5</v>
      </c>
      <c r="W415" s="30">
        <f t="shared" ca="1" si="507"/>
        <v>-2736.5</v>
      </c>
      <c r="X415" s="30">
        <f t="shared" ca="1" si="507"/>
        <v>-1308.5</v>
      </c>
      <c r="Y415" s="30">
        <f t="shared" ca="1" si="507"/>
        <v>-930.5</v>
      </c>
      <c r="Z415" s="30">
        <f t="shared" ca="1" si="507"/>
        <v>-334</v>
      </c>
      <c r="AA415" s="30">
        <f t="shared" ca="1" si="507"/>
        <v>-375.5</v>
      </c>
      <c r="AB415" s="30">
        <f t="shared" ca="1" si="507"/>
        <v>-360</v>
      </c>
      <c r="AC415" s="11"/>
      <c r="AD415" s="42">
        <f ca="1">SUM(INDIRECT(ADDRESS(ROW($C$37),COLUMN($C$37)+($C381-1),4, TRUE,"Entrées")):INDIRECT(ADDRESS(ROW(INDIRECT($A$42)),COLUMN($C$37)+($C381-1),4,TRUE,"Entrées")))/Entrées!$P$11</f>
        <v>-752.91041666666672</v>
      </c>
      <c r="AE415" s="42">
        <f ca="1">MAX(INDIRECT(ADDRESS(ROW($C$37),COLUMN($C$37)+($C381-1),4, TRUE,"Entrées")):INDIRECT(ADDRESS(ROW(INDIRECT($A$42)),COLUMN($C$37)+($C381-1),4,TRUE,"Entrées")))</f>
        <v>-1</v>
      </c>
      <c r="AF415" s="42">
        <f ca="1">MIN(INDIRECT(ADDRESS(ROW($C$37),COLUMN($C$37)+($C381-1),4, TRUE,"Entrées")):INDIRECT(ADDRESS(ROW(INDIRECT($A$42)),COLUMN($C$37)+($C381-1),4,TRUE,"Entrées")))</f>
        <v>-3313</v>
      </c>
      <c r="AH415" s="11">
        <f>Entrées!A442</f>
        <v>17</v>
      </c>
      <c r="AI415" s="13">
        <f>Entrées!B442</f>
        <v>21</v>
      </c>
      <c r="AJ415" s="31">
        <f t="shared" ca="1" si="481"/>
        <v>55625.834722222207</v>
      </c>
      <c r="AK415" s="31">
        <f t="shared" ca="1" si="457"/>
        <v>55155.277777777781</v>
      </c>
      <c r="AL415" s="31">
        <f t="shared" ca="1" si="458"/>
        <v>55132.569444444431</v>
      </c>
      <c r="AM415" s="31">
        <f t="shared" ca="1" si="459"/>
        <v>439.35972222222233</v>
      </c>
      <c r="AN415" s="31">
        <f t="shared" ca="1" si="460"/>
        <v>2143.2847222222222</v>
      </c>
      <c r="AO415" s="31">
        <f t="shared" ca="1" si="461"/>
        <v>1711.4715277777773</v>
      </c>
      <c r="AP415" s="31">
        <f t="shared" ca="1" si="462"/>
        <v>43686.806944444448</v>
      </c>
      <c r="AQ415" s="31">
        <f t="shared" ca="1" si="463"/>
        <v>2048.2006944444447</v>
      </c>
      <c r="AR415" s="31">
        <f t="shared" ca="1" si="464"/>
        <v>467.57708333333329</v>
      </c>
      <c r="AS415" s="31">
        <f t="shared" ca="1" si="465"/>
        <v>9872.0041666666693</v>
      </c>
      <c r="AT415" s="31">
        <f t="shared" ca="1" si="466"/>
        <v>-752.91041666666672</v>
      </c>
      <c r="AU415" s="31">
        <f t="shared" ca="1" si="467"/>
        <v>580.30277777777769</v>
      </c>
      <c r="AV415" s="31">
        <f t="shared" ca="1" si="468"/>
        <v>-4570.3041666666659</v>
      </c>
      <c r="AW415" s="31">
        <f t="shared" ca="1" si="469"/>
        <v>53.39583333333335</v>
      </c>
      <c r="AX415" s="31">
        <f t="shared" ca="1" si="470"/>
        <v>1401.9361111111111</v>
      </c>
      <c r="AY415" s="31">
        <f t="shared" ca="1" si="471"/>
        <v>-1132.0805555555555</v>
      </c>
      <c r="AZ415" s="31">
        <f t="shared" ca="1" si="472"/>
        <v>-2177.1819444444441</v>
      </c>
      <c r="BA415" s="31">
        <f t="shared" ca="1" si="473"/>
        <v>644.8125</v>
      </c>
      <c r="BB415" s="31">
        <f t="shared" ca="1" si="474"/>
        <v>-1410.101388888889</v>
      </c>
      <c r="BC415" s="31">
        <f t="shared" ca="1" si="475"/>
        <v>-1800.2902777777781</v>
      </c>
      <c r="BD415" s="11"/>
      <c r="BE415" s="4"/>
      <c r="BF415" s="11">
        <f t="shared" si="476"/>
        <v>17</v>
      </c>
      <c r="BG415" s="11">
        <f t="shared" si="482"/>
        <v>21</v>
      </c>
      <c r="BH415" s="32">
        <f>IF($BF415&gt;$Y$7,"",IF(AND($BF415=$Y$7,$BG415=23),"",Entrées!C443-Entrées!C442))</f>
        <v>-1405.5</v>
      </c>
      <c r="BI415" s="32">
        <f>IF($BF415&gt;$Y$7,"",IF(AND($BF415=$Y$7,$BG415=23),"",Entrées!D443-Entrées!D442))</f>
        <v>-762.5</v>
      </c>
      <c r="BJ415" s="32">
        <f>IF($BF415&gt;$Y$7,"",IF(AND($BF415=$Y$7,$BG415=23),"",Entrées!E443-Entrées!E442))</f>
        <v>-825</v>
      </c>
      <c r="BK415" s="32">
        <f>IF($BF415&gt;$Y$7,"",IF(AND($BF415=$Y$7,$BG415=23),"",Entrées!F443-Entrées!F442))</f>
        <v>-2.5</v>
      </c>
      <c r="BL415" s="32">
        <f>IF($BF415&gt;$Y$7,"",IF(AND($BF415=$Y$7,$BG415=23),"",Entrées!G443-Entrées!G442))</f>
        <v>72</v>
      </c>
      <c r="BM415" s="32">
        <f>IF($BF415&gt;$Y$7,"",IF(AND($BF415=$Y$7,$BG415=23),"",Entrées!H443-Entrées!H442))</f>
        <v>-19.5</v>
      </c>
      <c r="BN415" s="32">
        <f>IF($BF415&gt;$Y$7,"",IF(AND($BF415=$Y$7,$BG415=23),"",Entrées!I443-Entrées!I442))</f>
        <v>-1639</v>
      </c>
      <c r="BO415" s="32">
        <f>IF($BF415&gt;$Y$7,"",IF(AND($BF415=$Y$7,$BG415=23),"",Entrées!J443-Entrées!J442))</f>
        <v>476.5</v>
      </c>
      <c r="BP415" s="32">
        <f>IF($BF415&gt;$Y$7,"",IF(AND($BF415=$Y$7,$BG415=23),"",Entrées!K443-Entrées!K442))</f>
        <v>0</v>
      </c>
      <c r="BQ415" s="32">
        <f>IF($BF415&gt;$Y$7,"",IF(AND($BF415=$Y$7,$BG415=23),"",Entrées!L443-Entrées!L442))</f>
        <v>-792</v>
      </c>
      <c r="BR415" s="32">
        <f>IF($BF415&gt;$Y$7,"",IF(AND($BF415=$Y$7,$BG415=23),"",Entrées!M443-Entrées!M442))</f>
        <v>-0.5</v>
      </c>
      <c r="BS415" s="32">
        <f>IF($BF415&gt;$Y$7,"",IF(AND($BF415=$Y$7,$BG415=23),"",Entrées!N443-Entrées!N442))</f>
        <v>6</v>
      </c>
      <c r="BT415" s="32">
        <f>IF($BF415&gt;$Y$7,"",IF(AND($BF415=$Y$7,$BG415=23),"",Entrées!O443-Entrées!O442))</f>
        <v>493.5</v>
      </c>
      <c r="BU415" s="32">
        <f>IF($BF415&gt;$Y$7,"",IF(AND($BF415=$Y$7,$BG415=23),"",Entrées!P443-Entrées!P442))</f>
        <v>2.5</v>
      </c>
      <c r="BV415" s="32">
        <f>IF($BF415&gt;$Y$7,"",IF(AND($BF415=$Y$7,$BG415=23),"",Entrées!Q443-Entrées!Q442))</f>
        <v>1413</v>
      </c>
      <c r="BW415" s="32">
        <f>IF($BF415&gt;$Y$7,"",IF(AND($BF415=$Y$7,$BG415=23),"",Entrées!R443-Entrées!R442))</f>
        <v>0</v>
      </c>
      <c r="BX415" s="32">
        <f>IF($BF415&gt;$Y$7,"",IF(AND($BF415=$Y$7,$BG415=23),"",Entrées!S443-Entrées!S442))</f>
        <v>0</v>
      </c>
      <c r="BY415" s="32">
        <f>IF($BF415&gt;$Y$7,"",IF(AND($BF415=$Y$7,$BG415=23),"",Entrées!T443-Entrées!T442))</f>
        <v>237</v>
      </c>
      <c r="BZ415" s="32">
        <f>IF($BF415&gt;$Y$7,"",IF(AND($BF415=$Y$7,$BG415=23),"",Entrées!U443-Entrées!U442))</f>
        <v>0</v>
      </c>
      <c r="CA415" s="32">
        <f>IF($BF415&gt;$Y$7,"",IF(AND($BF415=$Y$7,$BG415=23),"",Entrées!V443-Entrées!V442))</f>
        <v>5</v>
      </c>
      <c r="CB415" s="4"/>
      <c r="CC415" s="4"/>
      <c r="CD415" s="33">
        <f>IF($BF415&lt;=$Y$7,Entrées!J442/CD$2,"")</f>
        <v>0.29947368421052634</v>
      </c>
      <c r="CE415" s="33">
        <f>IF($BF415&lt;=$Y$7,Entrées!K442/CE$2,"")</f>
        <v>0</v>
      </c>
      <c r="CF415" s="11">
        <f t="shared" si="477"/>
        <v>7600</v>
      </c>
      <c r="CG415" s="11">
        <f t="shared" si="478"/>
        <v>4200</v>
      </c>
      <c r="CH415" s="52">
        <f t="shared" si="479"/>
        <v>0.26950009137426939</v>
      </c>
      <c r="CI415" s="52">
        <f t="shared" si="480"/>
        <v>0.11132787698412699</v>
      </c>
      <c r="CK415" s="11"/>
      <c r="CL415" s="4"/>
      <c r="CM415" s="11"/>
      <c r="CN415" s="11"/>
      <c r="CO415" s="4"/>
    </row>
    <row r="416" spans="1:93">
      <c r="C416" s="11" t="s">
        <v>91</v>
      </c>
      <c r="D416" s="11"/>
      <c r="E416" s="50" t="str">
        <f ca="1">INDIRECT(ADDRESS(ROW($C$36),COLUMN($C$36)+(C418-1),4,TRUE,"Entrées"))</f>
        <v>Autres</v>
      </c>
      <c r="F416" s="50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39" t="s">
        <v>12</v>
      </c>
      <c r="AE416" s="39" t="s">
        <v>138</v>
      </c>
      <c r="AF416" s="39" t="s">
        <v>139</v>
      </c>
      <c r="AH416" s="11">
        <f>Entrées!A443</f>
        <v>17</v>
      </c>
      <c r="AI416" s="13">
        <f>Entrées!B443</f>
        <v>22</v>
      </c>
      <c r="AJ416" s="31">
        <f t="shared" ca="1" si="481"/>
        <v>55625.834722222207</v>
      </c>
      <c r="AK416" s="31">
        <f t="shared" ca="1" si="457"/>
        <v>55155.277777777781</v>
      </c>
      <c r="AL416" s="31">
        <f t="shared" ca="1" si="458"/>
        <v>55132.569444444431</v>
      </c>
      <c r="AM416" s="31">
        <f t="shared" ca="1" si="459"/>
        <v>439.35972222222233</v>
      </c>
      <c r="AN416" s="31">
        <f t="shared" ca="1" si="460"/>
        <v>2143.2847222222222</v>
      </c>
      <c r="AO416" s="31">
        <f t="shared" ca="1" si="461"/>
        <v>1711.4715277777773</v>
      </c>
      <c r="AP416" s="31">
        <f t="shared" ca="1" si="462"/>
        <v>43686.806944444448</v>
      </c>
      <c r="AQ416" s="31">
        <f t="shared" ca="1" si="463"/>
        <v>2048.2006944444447</v>
      </c>
      <c r="AR416" s="31">
        <f t="shared" ca="1" si="464"/>
        <v>467.57708333333329</v>
      </c>
      <c r="AS416" s="31">
        <f t="shared" ca="1" si="465"/>
        <v>9872.0041666666693</v>
      </c>
      <c r="AT416" s="31">
        <f t="shared" ca="1" si="466"/>
        <v>-752.91041666666672</v>
      </c>
      <c r="AU416" s="31">
        <f t="shared" ca="1" si="467"/>
        <v>580.30277777777769</v>
      </c>
      <c r="AV416" s="31">
        <f t="shared" ca="1" si="468"/>
        <v>-4570.3041666666659</v>
      </c>
      <c r="AW416" s="31">
        <f t="shared" ca="1" si="469"/>
        <v>53.39583333333335</v>
      </c>
      <c r="AX416" s="31">
        <f t="shared" ca="1" si="470"/>
        <v>1401.9361111111111</v>
      </c>
      <c r="AY416" s="31">
        <f t="shared" ca="1" si="471"/>
        <v>-1132.0805555555555</v>
      </c>
      <c r="AZ416" s="31">
        <f t="shared" ca="1" si="472"/>
        <v>-2177.1819444444441</v>
      </c>
      <c r="BA416" s="31">
        <f t="shared" ca="1" si="473"/>
        <v>644.8125</v>
      </c>
      <c r="BB416" s="31">
        <f t="shared" ca="1" si="474"/>
        <v>-1410.101388888889</v>
      </c>
      <c r="BC416" s="31">
        <f t="shared" ca="1" si="475"/>
        <v>-1800.2902777777781</v>
      </c>
      <c r="BD416" s="11"/>
      <c r="BE416" s="4"/>
      <c r="BF416" s="11">
        <f t="shared" si="476"/>
        <v>17</v>
      </c>
      <c r="BG416" s="11">
        <f t="shared" si="482"/>
        <v>22</v>
      </c>
      <c r="BH416" s="32">
        <f>IF($BF416&gt;$Y$7,"",IF(AND($BF416=$Y$7,$BG416=23),"",Entrées!C444-Entrées!C443))</f>
        <v>2057</v>
      </c>
      <c r="BI416" s="32">
        <f>IF($BF416&gt;$Y$7,"",IF(AND($BF416=$Y$7,$BG416=23),"",Entrées!D444-Entrées!D443))</f>
        <v>1300</v>
      </c>
      <c r="BJ416" s="32">
        <f>IF($BF416&gt;$Y$7,"",IF(AND($BF416=$Y$7,$BG416=23),"",Entrées!E444-Entrées!E443))</f>
        <v>1212.5</v>
      </c>
      <c r="BK416" s="32">
        <f>IF($BF416&gt;$Y$7,"",IF(AND($BF416=$Y$7,$BG416=23),"",Entrées!F444-Entrées!F443))</f>
        <v>0.5</v>
      </c>
      <c r="BL416" s="32">
        <f>IF($BF416&gt;$Y$7,"",IF(AND($BF416=$Y$7,$BG416=23),"",Entrées!G444-Entrées!G443))</f>
        <v>155.5</v>
      </c>
      <c r="BM416" s="32">
        <f>IF($BF416&gt;$Y$7,"",IF(AND($BF416=$Y$7,$BG416=23),"",Entrées!H444-Entrées!H443))</f>
        <v>-33.5</v>
      </c>
      <c r="BN416" s="32">
        <f>IF($BF416&gt;$Y$7,"",IF(AND($BF416=$Y$7,$BG416=23),"",Entrées!I444-Entrées!I443))</f>
        <v>405.5</v>
      </c>
      <c r="BO416" s="32">
        <f>IF($BF416&gt;$Y$7,"",IF(AND($BF416=$Y$7,$BG416=23),"",Entrées!J444-Entrées!J443))</f>
        <v>393.5</v>
      </c>
      <c r="BP416" s="32">
        <f>IF($BF416&gt;$Y$7,"",IF(AND($BF416=$Y$7,$BG416=23),"",Entrées!K444-Entrées!K443))</f>
        <v>0</v>
      </c>
      <c r="BQ416" s="32">
        <f>IF($BF416&gt;$Y$7,"",IF(AND($BF416=$Y$7,$BG416=23),"",Entrées!L444-Entrées!L443))</f>
        <v>-141.5</v>
      </c>
      <c r="BR416" s="32">
        <f>IF($BF416&gt;$Y$7,"",IF(AND($BF416=$Y$7,$BG416=23),"",Entrées!M444-Entrées!M443))</f>
        <v>-297.5</v>
      </c>
      <c r="BS416" s="32">
        <f>IF($BF416&gt;$Y$7,"",IF(AND($BF416=$Y$7,$BG416=23),"",Entrées!N444-Entrées!N443))</f>
        <v>3</v>
      </c>
      <c r="BT416" s="32">
        <f>IF($BF416&gt;$Y$7,"",IF(AND($BF416=$Y$7,$BG416=23),"",Entrées!O444-Entrées!O443))</f>
        <v>1572</v>
      </c>
      <c r="BU416" s="32">
        <f>IF($BF416&gt;$Y$7,"",IF(AND($BF416=$Y$7,$BG416=23),"",Entrées!P444-Entrées!P443))</f>
        <v>2</v>
      </c>
      <c r="BV416" s="32">
        <f>IF($BF416&gt;$Y$7,"",IF(AND($BF416=$Y$7,$BG416=23),"",Entrées!Q444-Entrées!Q443))</f>
        <v>37</v>
      </c>
      <c r="BW416" s="32">
        <f>IF($BF416&gt;$Y$7,"",IF(AND($BF416=$Y$7,$BG416=23),"",Entrées!R444-Entrées!R443))</f>
        <v>253</v>
      </c>
      <c r="BX416" s="32">
        <f>IF($BF416&gt;$Y$7,"",IF(AND($BF416=$Y$7,$BG416=23),"",Entrées!S444-Entrées!S443))</f>
        <v>0</v>
      </c>
      <c r="BY416" s="32">
        <f>IF($BF416&gt;$Y$7,"",IF(AND($BF416=$Y$7,$BG416=23),"",Entrées!T444-Entrées!T443))</f>
        <v>-91</v>
      </c>
      <c r="BZ416" s="32">
        <f>IF($BF416&gt;$Y$7,"",IF(AND($BF416=$Y$7,$BG416=23),"",Entrées!U444-Entrées!U443))</f>
        <v>155</v>
      </c>
      <c r="CA416" s="32">
        <f>IF($BF416&gt;$Y$7,"",IF(AND($BF416=$Y$7,$BG416=23),"",Entrées!V444-Entrées!V443))</f>
        <v>720</v>
      </c>
      <c r="CB416" s="4"/>
      <c r="CC416" s="4"/>
      <c r="CD416" s="33">
        <f>IF($BF416&lt;=$Y$7,Entrées!J443/CD$2,"")</f>
        <v>0.36217105263157895</v>
      </c>
      <c r="CE416" s="33">
        <f>IF($BF416&lt;=$Y$7,Entrées!K443/CE$2,"")</f>
        <v>0</v>
      </c>
      <c r="CF416" s="11">
        <f t="shared" si="477"/>
        <v>7600</v>
      </c>
      <c r="CG416" s="11">
        <f t="shared" si="478"/>
        <v>4200</v>
      </c>
      <c r="CH416" s="52">
        <f t="shared" si="479"/>
        <v>0.26950009137426939</v>
      </c>
      <c r="CI416" s="52">
        <f t="shared" si="480"/>
        <v>0.11132787698412699</v>
      </c>
      <c r="CK416" s="11"/>
      <c r="CL416" s="4"/>
      <c r="CM416" s="11"/>
      <c r="CN416" s="11"/>
      <c r="CO416" s="4"/>
    </row>
    <row r="417" spans="3:93">
      <c r="C417" s="11" t="s">
        <v>92</v>
      </c>
      <c r="D417" s="11" t="s">
        <v>3</v>
      </c>
      <c r="E417" s="11" t="s">
        <v>79</v>
      </c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39" t="s">
        <v>3</v>
      </c>
      <c r="AE417" s="39" t="s">
        <v>3</v>
      </c>
      <c r="AF417" s="39" t="s">
        <v>3</v>
      </c>
      <c r="AH417" s="11">
        <f>Entrées!A444</f>
        <v>17</v>
      </c>
      <c r="AI417" s="13">
        <f>Entrées!B444</f>
        <v>23</v>
      </c>
      <c r="AJ417" s="31">
        <f t="shared" ca="1" si="481"/>
        <v>55625.834722222207</v>
      </c>
      <c r="AK417" s="31">
        <f t="shared" ca="1" si="457"/>
        <v>55155.277777777781</v>
      </c>
      <c r="AL417" s="31">
        <f t="shared" ca="1" si="458"/>
        <v>55132.569444444431</v>
      </c>
      <c r="AM417" s="31">
        <f t="shared" ca="1" si="459"/>
        <v>439.35972222222233</v>
      </c>
      <c r="AN417" s="31">
        <f t="shared" ca="1" si="460"/>
        <v>2143.2847222222222</v>
      </c>
      <c r="AO417" s="31">
        <f t="shared" ca="1" si="461"/>
        <v>1711.4715277777773</v>
      </c>
      <c r="AP417" s="31">
        <f t="shared" ca="1" si="462"/>
        <v>43686.806944444448</v>
      </c>
      <c r="AQ417" s="31">
        <f t="shared" ca="1" si="463"/>
        <v>2048.2006944444447</v>
      </c>
      <c r="AR417" s="31">
        <f t="shared" ca="1" si="464"/>
        <v>467.57708333333329</v>
      </c>
      <c r="AS417" s="31">
        <f t="shared" ca="1" si="465"/>
        <v>9872.0041666666693</v>
      </c>
      <c r="AT417" s="31">
        <f t="shared" ca="1" si="466"/>
        <v>-752.91041666666672</v>
      </c>
      <c r="AU417" s="31">
        <f t="shared" ca="1" si="467"/>
        <v>580.30277777777769</v>
      </c>
      <c r="AV417" s="31">
        <f t="shared" ca="1" si="468"/>
        <v>-4570.3041666666659</v>
      </c>
      <c r="AW417" s="31">
        <f t="shared" ca="1" si="469"/>
        <v>53.39583333333335</v>
      </c>
      <c r="AX417" s="31">
        <f t="shared" ca="1" si="470"/>
        <v>1401.9361111111111</v>
      </c>
      <c r="AY417" s="31">
        <f t="shared" ca="1" si="471"/>
        <v>-1132.0805555555555</v>
      </c>
      <c r="AZ417" s="31">
        <f t="shared" ca="1" si="472"/>
        <v>-2177.1819444444441</v>
      </c>
      <c r="BA417" s="31">
        <f t="shared" ca="1" si="473"/>
        <v>644.8125</v>
      </c>
      <c r="BB417" s="31">
        <f t="shared" ca="1" si="474"/>
        <v>-1410.101388888889</v>
      </c>
      <c r="BC417" s="31">
        <f t="shared" ca="1" si="475"/>
        <v>-1800.2902777777781</v>
      </c>
      <c r="BD417" s="11"/>
      <c r="BE417" s="4"/>
      <c r="BF417" s="11">
        <f t="shared" si="476"/>
        <v>17</v>
      </c>
      <c r="BG417" s="11">
        <f t="shared" si="482"/>
        <v>23</v>
      </c>
      <c r="BH417" s="32">
        <f>IF($BF417&gt;$Y$7,"",IF(AND($BF417=$Y$7,$BG417=23),"",Entrées!C445-Entrées!C444))</f>
        <v>-1665.5</v>
      </c>
      <c r="BI417" s="32">
        <f>IF($BF417&gt;$Y$7,"",IF(AND($BF417=$Y$7,$BG417=23),"",Entrées!D445-Entrées!D444))</f>
        <v>-2475</v>
      </c>
      <c r="BJ417" s="32">
        <f>IF($BF417&gt;$Y$7,"",IF(AND($BF417=$Y$7,$BG417=23),"",Entrées!E445-Entrées!E444))</f>
        <v>-3350</v>
      </c>
      <c r="BK417" s="32">
        <f>IF($BF417&gt;$Y$7,"",IF(AND($BF417=$Y$7,$BG417=23),"",Entrées!F445-Entrées!F444))</f>
        <v>-5</v>
      </c>
      <c r="BL417" s="32">
        <f>IF($BF417&gt;$Y$7,"",IF(AND($BF417=$Y$7,$BG417=23),"",Entrées!G445-Entrées!G444))</f>
        <v>-49.5</v>
      </c>
      <c r="BM417" s="32">
        <f>IF($BF417&gt;$Y$7,"",IF(AND($BF417=$Y$7,$BG417=23),"",Entrées!H445-Entrées!H444))</f>
        <v>-14</v>
      </c>
      <c r="BN417" s="32">
        <f>IF($BF417&gt;$Y$7,"",IF(AND($BF417=$Y$7,$BG417=23),"",Entrées!I445-Entrées!I444))</f>
        <v>-525.5</v>
      </c>
      <c r="BO417" s="32">
        <f>IF($BF417&gt;$Y$7,"",IF(AND($BF417=$Y$7,$BG417=23),"",Entrées!J445-Entrées!J444))</f>
        <v>338</v>
      </c>
      <c r="BP417" s="32">
        <f>IF($BF417&gt;$Y$7,"",IF(AND($BF417=$Y$7,$BG417=23),"",Entrées!K445-Entrées!K444))</f>
        <v>0</v>
      </c>
      <c r="BQ417" s="32">
        <f>IF($BF417&gt;$Y$7,"",IF(AND($BF417=$Y$7,$BG417=23),"",Entrées!L445-Entrées!L444))</f>
        <v>-681.5</v>
      </c>
      <c r="BR417" s="32">
        <f>IF($BF417&gt;$Y$7,"",IF(AND($BF417=$Y$7,$BG417=23),"",Entrées!M445-Entrées!M444))</f>
        <v>-227</v>
      </c>
      <c r="BS417" s="32">
        <f>IF($BF417&gt;$Y$7,"",IF(AND($BF417=$Y$7,$BG417=23),"",Entrées!N445-Entrées!N444))</f>
        <v>3</v>
      </c>
      <c r="BT417" s="32">
        <f>IF($BF417&gt;$Y$7,"",IF(AND($BF417=$Y$7,$BG417=23),"",Entrées!O445-Entrées!O444))</f>
        <v>-504</v>
      </c>
      <c r="BU417" s="32">
        <f>IF($BF417&gt;$Y$7,"",IF(AND($BF417=$Y$7,$BG417=23),"",Entrées!P445-Entrées!P444))</f>
        <v>-0.5</v>
      </c>
      <c r="BV417" s="32">
        <f>IF($BF417&gt;$Y$7,"",IF(AND($BF417=$Y$7,$BG417=23),"",Entrées!Q445-Entrées!Q444))</f>
        <v>-1360</v>
      </c>
      <c r="BW417" s="32">
        <f>IF($BF417&gt;$Y$7,"",IF(AND($BF417=$Y$7,$BG417=23),"",Entrées!R445-Entrées!R444))</f>
        <v>-254</v>
      </c>
      <c r="BX417" s="32">
        <f>IF($BF417&gt;$Y$7,"",IF(AND($BF417=$Y$7,$BG417=23),"",Entrées!S445-Entrées!S444))</f>
        <v>0</v>
      </c>
      <c r="BY417" s="32">
        <f>IF($BF417&gt;$Y$7,"",IF(AND($BF417=$Y$7,$BG417=23),"",Entrées!T445-Entrées!T444))</f>
        <v>-379</v>
      </c>
      <c r="BZ417" s="32">
        <f>IF($BF417&gt;$Y$7,"",IF(AND($BF417=$Y$7,$BG417=23),"",Entrées!U445-Entrées!U444))</f>
        <v>3</v>
      </c>
      <c r="CA417" s="32">
        <f>IF($BF417&gt;$Y$7,"",IF(AND($BF417=$Y$7,$BG417=23),"",Entrées!V445-Entrées!V444))</f>
        <v>-251</v>
      </c>
      <c r="CB417" s="4"/>
      <c r="CC417" s="4"/>
      <c r="CD417" s="33">
        <f>IF($BF417&lt;=$Y$7,Entrées!J444/CD$2,"")</f>
        <v>0.41394736842105262</v>
      </c>
      <c r="CE417" s="33">
        <f>IF($BF417&lt;=$Y$7,Entrées!K444/CE$2,"")</f>
        <v>0</v>
      </c>
      <c r="CF417" s="11">
        <f t="shared" si="477"/>
        <v>7600</v>
      </c>
      <c r="CG417" s="11">
        <f t="shared" si="478"/>
        <v>4200</v>
      </c>
      <c r="CH417" s="52">
        <f t="shared" si="479"/>
        <v>0.26950009137426939</v>
      </c>
      <c r="CI417" s="52">
        <f t="shared" si="480"/>
        <v>0.11132787698412699</v>
      </c>
      <c r="CK417" s="11"/>
      <c r="CL417" s="4"/>
      <c r="CM417" s="11"/>
      <c r="CN417" s="11"/>
      <c r="CO417" s="4"/>
    </row>
    <row r="418" spans="3:93">
      <c r="C418" s="11">
        <f>C381+1</f>
        <v>12</v>
      </c>
      <c r="D418" s="27"/>
      <c r="E418" s="27">
        <v>0</v>
      </c>
      <c r="F418" s="27">
        <f t="shared" ref="F418:AB418" si="508">E418+1</f>
        <v>1</v>
      </c>
      <c r="G418" s="27">
        <f t="shared" si="508"/>
        <v>2</v>
      </c>
      <c r="H418" s="27">
        <f t="shared" si="508"/>
        <v>3</v>
      </c>
      <c r="I418" s="27">
        <f t="shared" si="508"/>
        <v>4</v>
      </c>
      <c r="J418" s="27">
        <f t="shared" si="508"/>
        <v>5</v>
      </c>
      <c r="K418" s="27">
        <f t="shared" si="508"/>
        <v>6</v>
      </c>
      <c r="L418" s="27">
        <f t="shared" si="508"/>
        <v>7</v>
      </c>
      <c r="M418" s="27">
        <f t="shared" si="508"/>
        <v>8</v>
      </c>
      <c r="N418" s="27">
        <f t="shared" si="508"/>
        <v>9</v>
      </c>
      <c r="O418" s="27">
        <f t="shared" si="508"/>
        <v>10</v>
      </c>
      <c r="P418" s="27">
        <f t="shared" si="508"/>
        <v>11</v>
      </c>
      <c r="Q418" s="27">
        <f t="shared" si="508"/>
        <v>12</v>
      </c>
      <c r="R418" s="27">
        <f t="shared" si="508"/>
        <v>13</v>
      </c>
      <c r="S418" s="27">
        <f t="shared" si="508"/>
        <v>14</v>
      </c>
      <c r="T418" s="27">
        <f t="shared" si="508"/>
        <v>15</v>
      </c>
      <c r="U418" s="27">
        <f t="shared" si="508"/>
        <v>16</v>
      </c>
      <c r="V418" s="27">
        <f t="shared" si="508"/>
        <v>17</v>
      </c>
      <c r="W418" s="27">
        <f t="shared" si="508"/>
        <v>18</v>
      </c>
      <c r="X418" s="27">
        <f t="shared" si="508"/>
        <v>19</v>
      </c>
      <c r="Y418" s="27">
        <f t="shared" si="508"/>
        <v>20</v>
      </c>
      <c r="Z418" s="27">
        <f t="shared" si="508"/>
        <v>21</v>
      </c>
      <c r="AA418" s="27">
        <f t="shared" si="508"/>
        <v>22</v>
      </c>
      <c r="AB418" s="27">
        <f t="shared" si="508"/>
        <v>23</v>
      </c>
      <c r="AC418" s="11"/>
      <c r="AD418" s="39" t="s">
        <v>81</v>
      </c>
      <c r="AE418" s="39" t="s">
        <v>81</v>
      </c>
      <c r="AF418" s="39" t="s">
        <v>81</v>
      </c>
      <c r="AH418" s="11">
        <f>Entrées!A445</f>
        <v>18</v>
      </c>
      <c r="AI418" s="13">
        <f>Entrées!B445</f>
        <v>0</v>
      </c>
      <c r="AJ418" s="31">
        <f t="shared" ca="1" si="481"/>
        <v>55625.834722222207</v>
      </c>
      <c r="AK418" s="31">
        <f t="shared" ca="1" si="457"/>
        <v>55155.277777777781</v>
      </c>
      <c r="AL418" s="31">
        <f t="shared" ca="1" si="458"/>
        <v>55132.569444444431</v>
      </c>
      <c r="AM418" s="31">
        <f t="shared" ca="1" si="459"/>
        <v>439.35972222222233</v>
      </c>
      <c r="AN418" s="31">
        <f t="shared" ca="1" si="460"/>
        <v>2143.2847222222222</v>
      </c>
      <c r="AO418" s="31">
        <f t="shared" ca="1" si="461"/>
        <v>1711.4715277777773</v>
      </c>
      <c r="AP418" s="31">
        <f t="shared" ca="1" si="462"/>
        <v>43686.806944444448</v>
      </c>
      <c r="AQ418" s="31">
        <f t="shared" ca="1" si="463"/>
        <v>2048.2006944444447</v>
      </c>
      <c r="AR418" s="31">
        <f t="shared" ca="1" si="464"/>
        <v>467.57708333333329</v>
      </c>
      <c r="AS418" s="31">
        <f t="shared" ca="1" si="465"/>
        <v>9872.0041666666693</v>
      </c>
      <c r="AT418" s="31">
        <f t="shared" ca="1" si="466"/>
        <v>-752.91041666666672</v>
      </c>
      <c r="AU418" s="31">
        <f t="shared" ca="1" si="467"/>
        <v>580.30277777777769</v>
      </c>
      <c r="AV418" s="31">
        <f t="shared" ca="1" si="468"/>
        <v>-4570.3041666666659</v>
      </c>
      <c r="AW418" s="31">
        <f t="shared" ca="1" si="469"/>
        <v>53.39583333333335</v>
      </c>
      <c r="AX418" s="31">
        <f t="shared" ca="1" si="470"/>
        <v>1401.9361111111111</v>
      </c>
      <c r="AY418" s="31">
        <f t="shared" ca="1" si="471"/>
        <v>-1132.0805555555555</v>
      </c>
      <c r="AZ418" s="31">
        <f t="shared" ca="1" si="472"/>
        <v>-2177.1819444444441</v>
      </c>
      <c r="BA418" s="31">
        <f t="shared" ca="1" si="473"/>
        <v>644.8125</v>
      </c>
      <c r="BB418" s="31">
        <f t="shared" ca="1" si="474"/>
        <v>-1410.101388888889</v>
      </c>
      <c r="BC418" s="31">
        <f t="shared" ca="1" si="475"/>
        <v>-1800.2902777777781</v>
      </c>
      <c r="BD418" s="11"/>
      <c r="BE418" s="4"/>
      <c r="BF418" s="11">
        <f t="shared" si="476"/>
        <v>18</v>
      </c>
      <c r="BG418" s="11">
        <f t="shared" si="482"/>
        <v>0</v>
      </c>
      <c r="BH418" s="32">
        <f>IF($BF418&gt;$Y$7,"",IF(AND($BF418=$Y$7,$BG418=23),"",Entrées!C446-Entrées!C445))</f>
        <v>-4106</v>
      </c>
      <c r="BI418" s="32">
        <f>IF($BF418&gt;$Y$7,"",IF(AND($BF418=$Y$7,$BG418=23),"",Entrées!D446-Entrées!D445))</f>
        <v>-2950</v>
      </c>
      <c r="BJ418" s="32">
        <f>IF($BF418&gt;$Y$7,"",IF(AND($BF418=$Y$7,$BG418=23),"",Entrées!E446-Entrées!E445))</f>
        <v>-2800</v>
      </c>
      <c r="BK418" s="32">
        <f>IF($BF418&gt;$Y$7,"",IF(AND($BF418=$Y$7,$BG418=23),"",Entrées!F446-Entrées!F445))</f>
        <v>0</v>
      </c>
      <c r="BL418" s="32">
        <f>IF($BF418&gt;$Y$7,"",IF(AND($BF418=$Y$7,$BG418=23),"",Entrées!G446-Entrées!G445))</f>
        <v>-140.5</v>
      </c>
      <c r="BM418" s="32">
        <f>IF($BF418&gt;$Y$7,"",IF(AND($BF418=$Y$7,$BG418=23),"",Entrées!H446-Entrées!H445))</f>
        <v>0.5</v>
      </c>
      <c r="BN418" s="32">
        <f>IF($BF418&gt;$Y$7,"",IF(AND($BF418=$Y$7,$BG418=23),"",Entrées!I446-Entrées!I445))</f>
        <v>-450.5</v>
      </c>
      <c r="BO418" s="32">
        <f>IF($BF418&gt;$Y$7,"",IF(AND($BF418=$Y$7,$BG418=23),"",Entrées!J446-Entrées!J445))</f>
        <v>34</v>
      </c>
      <c r="BP418" s="32">
        <f>IF($BF418&gt;$Y$7,"",IF(AND($BF418=$Y$7,$BG418=23),"",Entrées!K446-Entrées!K445))</f>
        <v>0</v>
      </c>
      <c r="BQ418" s="32">
        <f>IF($BF418&gt;$Y$7,"",IF(AND($BF418=$Y$7,$BG418=23),"",Entrées!L446-Entrées!L445))</f>
        <v>-1175.5</v>
      </c>
      <c r="BR418" s="32">
        <f>IF($BF418&gt;$Y$7,"",IF(AND($BF418=$Y$7,$BG418=23),"",Entrées!M446-Entrées!M445))</f>
        <v>-499</v>
      </c>
      <c r="BS418" s="32">
        <f>IF($BF418&gt;$Y$7,"",IF(AND($BF418=$Y$7,$BG418=23),"",Entrées!N446-Entrées!N445))</f>
        <v>3</v>
      </c>
      <c r="BT418" s="32">
        <f>IF($BF418&gt;$Y$7,"",IF(AND($BF418=$Y$7,$BG418=23),"",Entrées!O446-Entrées!O445))</f>
        <v>-1879.5</v>
      </c>
      <c r="BU418" s="32">
        <f>IF($BF418&gt;$Y$7,"",IF(AND($BF418=$Y$7,$BG418=23),"",Entrées!P446-Entrées!P445))</f>
        <v>-1</v>
      </c>
      <c r="BV418" s="32">
        <f>IF($BF418&gt;$Y$7,"",IF(AND($BF418=$Y$7,$BG418=23),"",Entrées!Q446-Entrées!Q445))</f>
        <v>317</v>
      </c>
      <c r="BW418" s="32">
        <f>IF($BF418&gt;$Y$7,"",IF(AND($BF418=$Y$7,$BG418=23),"",Entrées!R446-Entrées!R445))</f>
        <v>0</v>
      </c>
      <c r="BX418" s="32">
        <f>IF($BF418&gt;$Y$7,"",IF(AND($BF418=$Y$7,$BG418=23),"",Entrées!S446-Entrées!S445))</f>
        <v>0</v>
      </c>
      <c r="BY418" s="32">
        <f>IF($BF418&gt;$Y$7,"",IF(AND($BF418=$Y$7,$BG418=23),"",Entrées!T446-Entrées!T445))</f>
        <v>-44</v>
      </c>
      <c r="BZ418" s="32">
        <f>IF($BF418&gt;$Y$7,"",IF(AND($BF418=$Y$7,$BG418=23),"",Entrées!U446-Entrées!U445))</f>
        <v>-5</v>
      </c>
      <c r="CA418" s="32">
        <f>IF($BF418&gt;$Y$7,"",IF(AND($BF418=$Y$7,$BG418=23),"",Entrées!V446-Entrées!V445))</f>
        <v>79</v>
      </c>
      <c r="CB418" s="4"/>
      <c r="CC418" s="4"/>
      <c r="CD418" s="33">
        <f>IF($BF418&lt;=$Y$7,Entrées!J445/CD$2,"")</f>
        <v>0.45842105263157895</v>
      </c>
      <c r="CE418" s="33">
        <f>IF($BF418&lt;=$Y$7,Entrées!K445/CE$2,"")</f>
        <v>0</v>
      </c>
      <c r="CF418" s="11">
        <f t="shared" si="477"/>
        <v>7600</v>
      </c>
      <c r="CG418" s="11">
        <f t="shared" si="478"/>
        <v>4200</v>
      </c>
      <c r="CH418" s="52">
        <f t="shared" si="479"/>
        <v>0.26950009137426939</v>
      </c>
      <c r="CI418" s="52">
        <f t="shared" si="480"/>
        <v>0.11132787698412699</v>
      </c>
      <c r="CK418" s="11"/>
      <c r="CL418" s="4"/>
      <c r="CM418" s="11"/>
      <c r="CN418" s="11"/>
      <c r="CO418" s="4"/>
    </row>
    <row r="419" spans="3:93">
      <c r="C419" s="11">
        <f>C418</f>
        <v>12</v>
      </c>
      <c r="D419" s="27">
        <v>1</v>
      </c>
      <c r="E419" s="28">
        <f ca="1">IF($D419&gt;$D$8,"",INDIRECT(ADDRESS(ROW(Entrées!$C$37)+($D419-1)*24+E$11,COLUMN(Entrées!$C$37)+($C419-1),4,TRUE,"Entrées")))</f>
        <v>693.5</v>
      </c>
      <c r="F419" s="28">
        <f ca="1">IF($D419&gt;$D$8,"",INDIRECT(ADDRESS(ROW(Entrées!$C$37)+($D419-1)*24+F$11,COLUMN(Entrées!$C$37)+($C419-1),4,TRUE,"Entrées")))</f>
        <v>662</v>
      </c>
      <c r="G419" s="28">
        <f ca="1">IF($D419&gt;$D$8,"",INDIRECT(ADDRESS(ROW(Entrées!$C$37)+($D419-1)*24+G$11,COLUMN(Entrées!$C$37)+($C419-1),4,TRUE,"Entrées")))</f>
        <v>660</v>
      </c>
      <c r="H419" s="28">
        <f ca="1">IF($D419&gt;$D$8,"",INDIRECT(ADDRESS(ROW(Entrées!$C$37)+($D419-1)*24+H$11,COLUMN(Entrées!$C$37)+($C419-1),4,TRUE,"Entrées")))</f>
        <v>646</v>
      </c>
      <c r="I419" s="28">
        <f ca="1">IF($D419&gt;$D$8,"",INDIRECT(ADDRESS(ROW(Entrées!$C$37)+($D419-1)*24+I$11,COLUMN(Entrées!$C$37)+($C419-1),4,TRUE,"Entrées")))</f>
        <v>637.5</v>
      </c>
      <c r="J419" s="28">
        <f ca="1">IF($D419&gt;$D$8,"",INDIRECT(ADDRESS(ROW(Entrées!$C$37)+($D419-1)*24+J$11,COLUMN(Entrées!$C$37)+($C419-1),4,TRUE,"Entrées")))</f>
        <v>635</v>
      </c>
      <c r="K419" s="28">
        <f ca="1">IF($D419&gt;$D$8,"",INDIRECT(ADDRESS(ROW(Entrées!$C$37)+($D419-1)*24+K$11,COLUMN(Entrées!$C$37)+($C419-1),4,TRUE,"Entrées")))</f>
        <v>635.5</v>
      </c>
      <c r="L419" s="28">
        <f ca="1">IF($D419&gt;$D$8,"",INDIRECT(ADDRESS(ROW(Entrées!$C$37)+($D419-1)*24+L$11,COLUMN(Entrées!$C$37)+($C419-1),4,TRUE,"Entrées")))</f>
        <v>634.5</v>
      </c>
      <c r="M419" s="28">
        <f ca="1">IF($D419&gt;$D$8,"",INDIRECT(ADDRESS(ROW(Entrées!$C$37)+($D419-1)*24+M$11,COLUMN(Entrées!$C$37)+($C419-1),4,TRUE,"Entrées")))</f>
        <v>633.5</v>
      </c>
      <c r="N419" s="28">
        <f ca="1">IF($D419&gt;$D$8,"",INDIRECT(ADDRESS(ROW(Entrées!$C$37)+($D419-1)*24+N$11,COLUMN(Entrées!$C$37)+($C419-1),4,TRUE,"Entrées")))</f>
        <v>634.5</v>
      </c>
      <c r="O419" s="28">
        <f ca="1">IF($D419&gt;$D$8,"",INDIRECT(ADDRESS(ROW(Entrées!$C$37)+($D419-1)*24+O$11,COLUMN(Entrées!$C$37)+($C419-1),4,TRUE,"Entrées")))</f>
        <v>635</v>
      </c>
      <c r="P419" s="28">
        <f ca="1">IF($D419&gt;$D$8,"",INDIRECT(ADDRESS(ROW(Entrées!$C$37)+($D419-1)*24+P$11,COLUMN(Entrées!$C$37)+($C419-1),4,TRUE,"Entrées")))</f>
        <v>631</v>
      </c>
      <c r="Q419" s="28">
        <f ca="1">IF($D419&gt;$D$8,"",INDIRECT(ADDRESS(ROW(Entrées!$C$37)+($D419-1)*24+Q$11,COLUMN(Entrées!$C$37)+($C419-1),4,TRUE,"Entrées")))</f>
        <v>627.5</v>
      </c>
      <c r="R419" s="28">
        <f ca="1">IF($D419&gt;$D$8,"",INDIRECT(ADDRESS(ROW(Entrées!$C$37)+($D419-1)*24+R$11,COLUMN(Entrées!$C$37)+($C419-1),4,TRUE,"Entrées")))</f>
        <v>616.5</v>
      </c>
      <c r="S419" s="28">
        <f ca="1">IF($D419&gt;$D$8,"",INDIRECT(ADDRESS(ROW(Entrées!$C$37)+($D419-1)*24+S$11,COLUMN(Entrées!$C$37)+($C419-1),4,TRUE,"Entrées")))</f>
        <v>618.5</v>
      </c>
      <c r="T419" s="28">
        <f ca="1">IF($D419&gt;$D$8,"",INDIRECT(ADDRESS(ROW(Entrées!$C$37)+($D419-1)*24+T$11,COLUMN(Entrées!$C$37)+($C419-1),4,TRUE,"Entrées")))</f>
        <v>616.5</v>
      </c>
      <c r="U419" s="28">
        <f ca="1">IF($D419&gt;$D$8,"",INDIRECT(ADDRESS(ROW(Entrées!$C$37)+($D419-1)*24+U$11,COLUMN(Entrées!$C$37)+($C419-1),4,TRUE,"Entrées")))</f>
        <v>615</v>
      </c>
      <c r="V419" s="28">
        <f ca="1">IF($D419&gt;$D$8,"",INDIRECT(ADDRESS(ROW(Entrées!$C$37)+($D419-1)*24+V$11,COLUMN(Entrées!$C$37)+($C419-1),4,TRUE,"Entrées")))</f>
        <v>605</v>
      </c>
      <c r="W419" s="28">
        <f ca="1">IF($D419&gt;$D$8,"",INDIRECT(ADDRESS(ROW(Entrées!$C$37)+($D419-1)*24+W$11,COLUMN(Entrées!$C$37)+($C419-1),4,TRUE,"Entrées")))</f>
        <v>610</v>
      </c>
      <c r="X419" s="28">
        <f ca="1">IF($D419&gt;$D$8,"",INDIRECT(ADDRESS(ROW(Entrées!$C$37)+($D419-1)*24+X$11,COLUMN(Entrées!$C$37)+($C419-1),4,TRUE,"Entrées")))</f>
        <v>608.5</v>
      </c>
      <c r="Y419" s="28">
        <f ca="1">IF($D419&gt;$D$8,"",INDIRECT(ADDRESS(ROW(Entrées!$C$37)+($D419-1)*24+Y$11,COLUMN(Entrées!$C$37)+($C419-1),4,TRUE,"Entrées")))</f>
        <v>603</v>
      </c>
      <c r="Z419" s="28">
        <f ca="1">IF($D419&gt;$D$8,"",INDIRECT(ADDRESS(ROW(Entrées!$C$37)+($D419-1)*24+Z$11,COLUMN(Entrées!$C$37)+($C419-1),4,TRUE,"Entrées")))</f>
        <v>605.5</v>
      </c>
      <c r="AA419" s="28">
        <f ca="1">IF($D419&gt;$D$8,"",INDIRECT(ADDRESS(ROW(Entrées!$C$37)+($D419-1)*24+AA$11,COLUMN(Entrées!$C$37)+($C419-1),4,TRUE,"Entrées")))</f>
        <v>596</v>
      </c>
      <c r="AB419" s="28">
        <f ca="1">IF($D419&gt;$D$8,"",INDIRECT(ADDRESS(ROW(Entrées!$C$37)+($D419-1)*24+AB$11,COLUMN(Entrées!$C$37)+($C419-1),4,TRUE,"Entrées")))</f>
        <v>587.5</v>
      </c>
      <c r="AC419" s="11"/>
      <c r="AD419" s="40">
        <f t="shared" ref="AD419:AD449" ca="1" si="509">SUM(E419:AB419)/24</f>
        <v>626.97916666666663</v>
      </c>
      <c r="AE419" s="40">
        <f ca="1">MAX(E419:AB419)</f>
        <v>693.5</v>
      </c>
      <c r="AF419" s="40">
        <f ca="1">MIN(E419:AB419)</f>
        <v>587.5</v>
      </c>
      <c r="AG419" s="4"/>
      <c r="AH419" s="11">
        <f>Entrées!A446</f>
        <v>18</v>
      </c>
      <c r="AI419" s="13">
        <f>Entrées!B446</f>
        <v>1</v>
      </c>
      <c r="AJ419" s="31">
        <f t="shared" ca="1" si="481"/>
        <v>55625.834722222207</v>
      </c>
      <c r="AK419" s="31">
        <f t="shared" ca="1" si="457"/>
        <v>55155.277777777781</v>
      </c>
      <c r="AL419" s="31">
        <f t="shared" ca="1" si="458"/>
        <v>55132.569444444431</v>
      </c>
      <c r="AM419" s="31">
        <f t="shared" ca="1" si="459"/>
        <v>439.35972222222233</v>
      </c>
      <c r="AN419" s="31">
        <f t="shared" ca="1" si="460"/>
        <v>2143.2847222222222</v>
      </c>
      <c r="AO419" s="31">
        <f t="shared" ca="1" si="461"/>
        <v>1711.4715277777773</v>
      </c>
      <c r="AP419" s="31">
        <f t="shared" ca="1" si="462"/>
        <v>43686.806944444448</v>
      </c>
      <c r="AQ419" s="31">
        <f t="shared" ca="1" si="463"/>
        <v>2048.2006944444447</v>
      </c>
      <c r="AR419" s="31">
        <f t="shared" ca="1" si="464"/>
        <v>467.57708333333329</v>
      </c>
      <c r="AS419" s="31">
        <f t="shared" ca="1" si="465"/>
        <v>9872.0041666666693</v>
      </c>
      <c r="AT419" s="31">
        <f t="shared" ca="1" si="466"/>
        <v>-752.91041666666672</v>
      </c>
      <c r="AU419" s="31">
        <f t="shared" ca="1" si="467"/>
        <v>580.30277777777769</v>
      </c>
      <c r="AV419" s="31">
        <f t="shared" ca="1" si="468"/>
        <v>-4570.3041666666659</v>
      </c>
      <c r="AW419" s="31">
        <f t="shared" ca="1" si="469"/>
        <v>53.39583333333335</v>
      </c>
      <c r="AX419" s="31">
        <f t="shared" ca="1" si="470"/>
        <v>1401.9361111111111</v>
      </c>
      <c r="AY419" s="31">
        <f t="shared" ca="1" si="471"/>
        <v>-1132.0805555555555</v>
      </c>
      <c r="AZ419" s="31">
        <f t="shared" ca="1" si="472"/>
        <v>-2177.1819444444441</v>
      </c>
      <c r="BA419" s="31">
        <f t="shared" ca="1" si="473"/>
        <v>644.8125</v>
      </c>
      <c r="BB419" s="31">
        <f t="shared" ca="1" si="474"/>
        <v>-1410.101388888889</v>
      </c>
      <c r="BC419" s="31">
        <f t="shared" ca="1" si="475"/>
        <v>-1800.2902777777781</v>
      </c>
      <c r="BD419" s="11"/>
      <c r="BE419" s="4"/>
      <c r="BF419" s="11">
        <f t="shared" si="476"/>
        <v>18</v>
      </c>
      <c r="BG419" s="11">
        <f t="shared" si="482"/>
        <v>1</v>
      </c>
      <c r="BH419" s="32">
        <f>IF($BF419&gt;$Y$7,"",IF(AND($BF419=$Y$7,$BG419=23),"",Entrées!C447-Entrées!C446))</f>
        <v>-1358.5</v>
      </c>
      <c r="BI419" s="32">
        <f>IF($BF419&gt;$Y$7,"",IF(AND($BF419=$Y$7,$BG419=23),"",Entrées!D447-Entrées!D446))</f>
        <v>-1250</v>
      </c>
      <c r="BJ419" s="32">
        <f>IF($BF419&gt;$Y$7,"",IF(AND($BF419=$Y$7,$BG419=23),"",Entrées!E447-Entrées!E446))</f>
        <v>-1850</v>
      </c>
      <c r="BK419" s="32">
        <f>IF($BF419&gt;$Y$7,"",IF(AND($BF419=$Y$7,$BG419=23),"",Entrées!F447-Entrées!F446))</f>
        <v>6</v>
      </c>
      <c r="BL419" s="32">
        <f>IF($BF419&gt;$Y$7,"",IF(AND($BF419=$Y$7,$BG419=23),"",Entrées!G447-Entrées!G446))</f>
        <v>-95.5</v>
      </c>
      <c r="BM419" s="32">
        <f>IF($BF419&gt;$Y$7,"",IF(AND($BF419=$Y$7,$BG419=23),"",Entrées!H447-Entrées!H446))</f>
        <v>-1</v>
      </c>
      <c r="BN419" s="32">
        <f>IF($BF419&gt;$Y$7,"",IF(AND($BF419=$Y$7,$BG419=23),"",Entrées!I447-Entrées!I446))</f>
        <v>-1624</v>
      </c>
      <c r="BO419" s="32">
        <f>IF($BF419&gt;$Y$7,"",IF(AND($BF419=$Y$7,$BG419=23),"",Entrées!J447-Entrées!J446))</f>
        <v>-33.5</v>
      </c>
      <c r="BP419" s="32">
        <f>IF($BF419&gt;$Y$7,"",IF(AND($BF419=$Y$7,$BG419=23),"",Entrées!K447-Entrées!K446))</f>
        <v>0</v>
      </c>
      <c r="BQ419" s="32">
        <f>IF($BF419&gt;$Y$7,"",IF(AND($BF419=$Y$7,$BG419=23),"",Entrées!L447-Entrées!L446))</f>
        <v>-113</v>
      </c>
      <c r="BR419" s="32">
        <f>IF($BF419&gt;$Y$7,"",IF(AND($BF419=$Y$7,$BG419=23),"",Entrées!M447-Entrées!M446))</f>
        <v>-980.5</v>
      </c>
      <c r="BS419" s="32">
        <f>IF($BF419&gt;$Y$7,"",IF(AND($BF419=$Y$7,$BG419=23),"",Entrées!N447-Entrées!N446))</f>
        <v>5</v>
      </c>
      <c r="BT419" s="32">
        <f>IF($BF419&gt;$Y$7,"",IF(AND($BF419=$Y$7,$BG419=23),"",Entrées!O447-Entrées!O446))</f>
        <v>1479.5</v>
      </c>
      <c r="BU419" s="32">
        <f>IF($BF419&gt;$Y$7,"",IF(AND($BF419=$Y$7,$BG419=23),"",Entrées!P447-Entrées!P446))</f>
        <v>0</v>
      </c>
      <c r="BV419" s="32">
        <f>IF($BF419&gt;$Y$7,"",IF(AND($BF419=$Y$7,$BG419=23),"",Entrées!Q447-Entrées!Q446))</f>
        <v>932</v>
      </c>
      <c r="BW419" s="32">
        <f>IF($BF419&gt;$Y$7,"",IF(AND($BF419=$Y$7,$BG419=23),"",Entrées!R447-Entrées!R446))</f>
        <v>0</v>
      </c>
      <c r="BX419" s="32">
        <f>IF($BF419&gt;$Y$7,"",IF(AND($BF419=$Y$7,$BG419=23),"",Entrées!S447-Entrées!S446))</f>
        <v>0</v>
      </c>
      <c r="BY419" s="32">
        <f>IF($BF419&gt;$Y$7,"",IF(AND($BF419=$Y$7,$BG419=23),"",Entrées!T447-Entrées!T446))</f>
        <v>-151</v>
      </c>
      <c r="BZ419" s="32">
        <f>IF($BF419&gt;$Y$7,"",IF(AND($BF419=$Y$7,$BG419=23),"",Entrées!U447-Entrées!U446))</f>
        <v>0</v>
      </c>
      <c r="CA419" s="32">
        <f>IF($BF419&gt;$Y$7,"",IF(AND($BF419=$Y$7,$BG419=23),"",Entrées!V447-Entrées!V446))</f>
        <v>217</v>
      </c>
      <c r="CB419" s="4"/>
      <c r="CC419" s="4"/>
      <c r="CD419" s="33">
        <f>IF($BF419&lt;=$Y$7,Entrées!J446/CD$2,"")</f>
        <v>0.46289473684210525</v>
      </c>
      <c r="CE419" s="33">
        <f>IF($BF419&lt;=$Y$7,Entrées!K446/CE$2,"")</f>
        <v>0</v>
      </c>
      <c r="CF419" s="11">
        <f t="shared" si="477"/>
        <v>7600</v>
      </c>
      <c r="CG419" s="11">
        <f t="shared" si="478"/>
        <v>4200</v>
      </c>
      <c r="CH419" s="52">
        <f t="shared" si="479"/>
        <v>0.26950009137426939</v>
      </c>
      <c r="CI419" s="52">
        <f t="shared" si="480"/>
        <v>0.11132787698412699</v>
      </c>
      <c r="CK419" s="11"/>
      <c r="CL419" s="4"/>
      <c r="CM419" s="11"/>
      <c r="CN419" s="11"/>
      <c r="CO419" s="4"/>
    </row>
    <row r="420" spans="3:93">
      <c r="C420" s="11">
        <f>C419</f>
        <v>12</v>
      </c>
      <c r="D420" s="27">
        <f t="shared" ref="D420:D449" si="510">D419+1</f>
        <v>2</v>
      </c>
      <c r="E420" s="28">
        <f ca="1">IF($D420&gt;$D$8,"",INDIRECT(ADDRESS(ROW(Entrées!$C$37)+($D420-1)*24+E$11,COLUMN(Entrées!$C$37)+($C420-1),4,TRUE,"Entrées")))</f>
        <v>588.5</v>
      </c>
      <c r="F420" s="28">
        <f ca="1">IF($D420&gt;$D$8,"",INDIRECT(ADDRESS(ROW(Entrées!$C$37)+($D420-1)*24+F$11,COLUMN(Entrées!$C$37)+($C420-1),4,TRUE,"Entrées")))</f>
        <v>584</v>
      </c>
      <c r="G420" s="28">
        <f ca="1">IF($D420&gt;$D$8,"",INDIRECT(ADDRESS(ROW(Entrées!$C$37)+($D420-1)*24+G$11,COLUMN(Entrées!$C$37)+($C420-1),4,TRUE,"Entrées")))</f>
        <v>578.5</v>
      </c>
      <c r="H420" s="28">
        <f ca="1">IF($D420&gt;$D$8,"",INDIRECT(ADDRESS(ROW(Entrées!$C$37)+($D420-1)*24+H$11,COLUMN(Entrées!$C$37)+($C420-1),4,TRUE,"Entrées")))</f>
        <v>574.5</v>
      </c>
      <c r="I420" s="28">
        <f ca="1">IF($D420&gt;$D$8,"",INDIRECT(ADDRESS(ROW(Entrées!$C$37)+($D420-1)*24+I$11,COLUMN(Entrées!$C$37)+($C420-1),4,TRUE,"Entrées")))</f>
        <v>576.5</v>
      </c>
      <c r="J420" s="28">
        <f ca="1">IF($D420&gt;$D$8,"",INDIRECT(ADDRESS(ROW(Entrées!$C$37)+($D420-1)*24+J$11,COLUMN(Entrées!$C$37)+($C420-1),4,TRUE,"Entrées")))</f>
        <v>580.5</v>
      </c>
      <c r="K420" s="28">
        <f ca="1">IF($D420&gt;$D$8,"",INDIRECT(ADDRESS(ROW(Entrées!$C$37)+($D420-1)*24+K$11,COLUMN(Entrées!$C$37)+($C420-1),4,TRUE,"Entrées")))</f>
        <v>576.5</v>
      </c>
      <c r="L420" s="28">
        <f ca="1">IF($D420&gt;$D$8,"",INDIRECT(ADDRESS(ROW(Entrées!$C$37)+($D420-1)*24+L$11,COLUMN(Entrées!$C$37)+($C420-1),4,TRUE,"Entrées")))</f>
        <v>578.5</v>
      </c>
      <c r="M420" s="28">
        <f ca="1">IF($D420&gt;$D$8,"",INDIRECT(ADDRESS(ROW(Entrées!$C$37)+($D420-1)*24+M$11,COLUMN(Entrées!$C$37)+($C420-1),4,TRUE,"Entrées")))</f>
        <v>582</v>
      </c>
      <c r="N420" s="28">
        <f ca="1">IF($D420&gt;$D$8,"",INDIRECT(ADDRESS(ROW(Entrées!$C$37)+($D420-1)*24+N$11,COLUMN(Entrées!$C$37)+($C420-1),4,TRUE,"Entrées")))</f>
        <v>580</v>
      </c>
      <c r="O420" s="28">
        <f ca="1">IF($D420&gt;$D$8,"",INDIRECT(ADDRESS(ROW(Entrées!$C$37)+($D420-1)*24+O$11,COLUMN(Entrées!$C$37)+($C420-1),4,TRUE,"Entrées")))</f>
        <v>573.5</v>
      </c>
      <c r="P420" s="28">
        <f ca="1">IF($D420&gt;$D$8,"",INDIRECT(ADDRESS(ROW(Entrées!$C$37)+($D420-1)*24+P$11,COLUMN(Entrées!$C$37)+($C420-1),4,TRUE,"Entrées")))</f>
        <v>565.5</v>
      </c>
      <c r="Q420" s="28">
        <f ca="1">IF($D420&gt;$D$8,"",INDIRECT(ADDRESS(ROW(Entrées!$C$37)+($D420-1)*24+Q$11,COLUMN(Entrées!$C$37)+($C420-1),4,TRUE,"Entrées")))</f>
        <v>566.5</v>
      </c>
      <c r="R420" s="28">
        <f ca="1">IF($D420&gt;$D$8,"",INDIRECT(ADDRESS(ROW(Entrées!$C$37)+($D420-1)*24+R$11,COLUMN(Entrées!$C$37)+($C420-1),4,TRUE,"Entrées")))</f>
        <v>565</v>
      </c>
      <c r="S420" s="28">
        <f ca="1">IF($D420&gt;$D$8,"",INDIRECT(ADDRESS(ROW(Entrées!$C$37)+($D420-1)*24+S$11,COLUMN(Entrées!$C$37)+($C420-1),4,TRUE,"Entrées")))</f>
        <v>570.5</v>
      </c>
      <c r="T420" s="28">
        <f ca="1">IF($D420&gt;$D$8,"",INDIRECT(ADDRESS(ROW(Entrées!$C$37)+($D420-1)*24+T$11,COLUMN(Entrées!$C$37)+($C420-1),4,TRUE,"Entrées")))</f>
        <v>574</v>
      </c>
      <c r="U420" s="28">
        <f ca="1">IF($D420&gt;$D$8,"",INDIRECT(ADDRESS(ROW(Entrées!$C$37)+($D420-1)*24+U$11,COLUMN(Entrées!$C$37)+($C420-1),4,TRUE,"Entrées")))</f>
        <v>580.5</v>
      </c>
      <c r="V420" s="28">
        <f ca="1">IF($D420&gt;$D$8,"",INDIRECT(ADDRESS(ROW(Entrées!$C$37)+($D420-1)*24+V$11,COLUMN(Entrées!$C$37)+($C420-1),4,TRUE,"Entrées")))</f>
        <v>583</v>
      </c>
      <c r="W420" s="28">
        <f ca="1">IF($D420&gt;$D$8,"",INDIRECT(ADDRESS(ROW(Entrées!$C$37)+($D420-1)*24+W$11,COLUMN(Entrées!$C$37)+($C420-1),4,TRUE,"Entrées")))</f>
        <v>595.5</v>
      </c>
      <c r="X420" s="28">
        <f ca="1">IF($D420&gt;$D$8,"",INDIRECT(ADDRESS(ROW(Entrées!$C$37)+($D420-1)*24+X$11,COLUMN(Entrées!$C$37)+($C420-1),4,TRUE,"Entrées")))</f>
        <v>597.5</v>
      </c>
      <c r="Y420" s="28">
        <f ca="1">IF($D420&gt;$D$8,"",INDIRECT(ADDRESS(ROW(Entrées!$C$37)+($D420-1)*24+Y$11,COLUMN(Entrées!$C$37)+($C420-1),4,TRUE,"Entrées")))</f>
        <v>598.5</v>
      </c>
      <c r="Z420" s="28">
        <f ca="1">IF($D420&gt;$D$8,"",INDIRECT(ADDRESS(ROW(Entrées!$C$37)+($D420-1)*24+Z$11,COLUMN(Entrées!$C$37)+($C420-1),4,TRUE,"Entrées")))</f>
        <v>596</v>
      </c>
      <c r="AA420" s="28">
        <f ca="1">IF($D420&gt;$D$8,"",INDIRECT(ADDRESS(ROW(Entrées!$C$37)+($D420-1)*24+AA$11,COLUMN(Entrées!$C$37)+($C420-1),4,TRUE,"Entrées")))</f>
        <v>585.5</v>
      </c>
      <c r="AB420" s="28">
        <f ca="1">IF($D420&gt;$D$8,"",INDIRECT(ADDRESS(ROW(Entrées!$C$37)+($D420-1)*24+AB$11,COLUMN(Entrées!$C$37)+($C420-1),4,TRUE,"Entrées")))</f>
        <v>578.5</v>
      </c>
      <c r="AC420" s="11"/>
      <c r="AD420" s="40">
        <f t="shared" ca="1" si="509"/>
        <v>580.39583333333337</v>
      </c>
      <c r="AE420" s="40">
        <f t="shared" ref="AE420:AE449" ca="1" si="511">MAX(E420:AB420)</f>
        <v>598.5</v>
      </c>
      <c r="AF420" s="40">
        <f t="shared" ref="AF420:AF449" ca="1" si="512">MIN(E420:AB420)</f>
        <v>565</v>
      </c>
      <c r="AG420" s="4"/>
      <c r="AH420" s="11">
        <f>Entrées!A447</f>
        <v>18</v>
      </c>
      <c r="AI420" s="13">
        <f>Entrées!B447</f>
        <v>2</v>
      </c>
      <c r="AJ420" s="31">
        <f t="shared" ca="1" si="481"/>
        <v>55625.834722222207</v>
      </c>
      <c r="AK420" s="31">
        <f t="shared" ca="1" si="457"/>
        <v>55155.277777777781</v>
      </c>
      <c r="AL420" s="31">
        <f t="shared" ca="1" si="458"/>
        <v>55132.569444444431</v>
      </c>
      <c r="AM420" s="31">
        <f t="shared" ca="1" si="459"/>
        <v>439.35972222222233</v>
      </c>
      <c r="AN420" s="31">
        <f t="shared" ca="1" si="460"/>
        <v>2143.2847222222222</v>
      </c>
      <c r="AO420" s="31">
        <f t="shared" ca="1" si="461"/>
        <v>1711.4715277777773</v>
      </c>
      <c r="AP420" s="31">
        <f t="shared" ca="1" si="462"/>
        <v>43686.806944444448</v>
      </c>
      <c r="AQ420" s="31">
        <f t="shared" ca="1" si="463"/>
        <v>2048.2006944444447</v>
      </c>
      <c r="AR420" s="31">
        <f t="shared" ca="1" si="464"/>
        <v>467.57708333333329</v>
      </c>
      <c r="AS420" s="31">
        <f t="shared" ca="1" si="465"/>
        <v>9872.0041666666693</v>
      </c>
      <c r="AT420" s="31">
        <f t="shared" ca="1" si="466"/>
        <v>-752.91041666666672</v>
      </c>
      <c r="AU420" s="31">
        <f t="shared" ca="1" si="467"/>
        <v>580.30277777777769</v>
      </c>
      <c r="AV420" s="31">
        <f t="shared" ca="1" si="468"/>
        <v>-4570.3041666666659</v>
      </c>
      <c r="AW420" s="31">
        <f t="shared" ca="1" si="469"/>
        <v>53.39583333333335</v>
      </c>
      <c r="AX420" s="31">
        <f t="shared" ca="1" si="470"/>
        <v>1401.9361111111111</v>
      </c>
      <c r="AY420" s="31">
        <f t="shared" ca="1" si="471"/>
        <v>-1132.0805555555555</v>
      </c>
      <c r="AZ420" s="31">
        <f t="shared" ca="1" si="472"/>
        <v>-2177.1819444444441</v>
      </c>
      <c r="BA420" s="31">
        <f t="shared" ca="1" si="473"/>
        <v>644.8125</v>
      </c>
      <c r="BB420" s="31">
        <f t="shared" ca="1" si="474"/>
        <v>-1410.101388888889</v>
      </c>
      <c r="BC420" s="31">
        <f t="shared" ca="1" si="475"/>
        <v>-1800.2902777777781</v>
      </c>
      <c r="BD420" s="11"/>
      <c r="BE420" s="4"/>
      <c r="BF420" s="11">
        <f t="shared" si="476"/>
        <v>18</v>
      </c>
      <c r="BG420" s="11">
        <f t="shared" si="482"/>
        <v>2</v>
      </c>
      <c r="BH420" s="32">
        <f>IF($BF420&gt;$Y$7,"",IF(AND($BF420=$Y$7,$BG420=23),"",Entrées!C448-Entrées!C447))</f>
        <v>-2658.5</v>
      </c>
      <c r="BI420" s="32">
        <f>IF($BF420&gt;$Y$7,"",IF(AND($BF420=$Y$7,$BG420=23),"",Entrées!D448-Entrées!D447))</f>
        <v>-2837.5</v>
      </c>
      <c r="BJ420" s="32">
        <f>IF($BF420&gt;$Y$7,"",IF(AND($BF420=$Y$7,$BG420=23),"",Entrées!E448-Entrées!E447))</f>
        <v>-3050</v>
      </c>
      <c r="BK420" s="32">
        <f>IF($BF420&gt;$Y$7,"",IF(AND($BF420=$Y$7,$BG420=23),"",Entrées!F448-Entrées!F447))</f>
        <v>0</v>
      </c>
      <c r="BL420" s="32">
        <f>IF($BF420&gt;$Y$7,"",IF(AND($BF420=$Y$7,$BG420=23),"",Entrées!G448-Entrées!G447))</f>
        <v>-63</v>
      </c>
      <c r="BM420" s="32">
        <f>IF($BF420&gt;$Y$7,"",IF(AND($BF420=$Y$7,$BG420=23),"",Entrées!H448-Entrées!H447))</f>
        <v>0.5</v>
      </c>
      <c r="BN420" s="32">
        <f>IF($BF420&gt;$Y$7,"",IF(AND($BF420=$Y$7,$BG420=23),"",Entrées!I448-Entrées!I447))</f>
        <v>-3066.5</v>
      </c>
      <c r="BO420" s="32">
        <f>IF($BF420&gt;$Y$7,"",IF(AND($BF420=$Y$7,$BG420=23),"",Entrées!J448-Entrées!J447))</f>
        <v>31.5</v>
      </c>
      <c r="BP420" s="32">
        <f>IF($BF420&gt;$Y$7,"",IF(AND($BF420=$Y$7,$BG420=23),"",Entrées!K448-Entrées!K447))</f>
        <v>0</v>
      </c>
      <c r="BQ420" s="32">
        <f>IF($BF420&gt;$Y$7,"",IF(AND($BF420=$Y$7,$BG420=23),"",Entrées!L448-Entrées!L447))</f>
        <v>-127.5</v>
      </c>
      <c r="BR420" s="32">
        <f>IF($BF420&gt;$Y$7,"",IF(AND($BF420=$Y$7,$BG420=23),"",Entrées!M448-Entrées!M447))</f>
        <v>-25.5</v>
      </c>
      <c r="BS420" s="32">
        <f>IF($BF420&gt;$Y$7,"",IF(AND($BF420=$Y$7,$BG420=23),"",Entrées!N448-Entrées!N447))</f>
        <v>3</v>
      </c>
      <c r="BT420" s="32">
        <f>IF($BF420&gt;$Y$7,"",IF(AND($BF420=$Y$7,$BG420=23),"",Entrées!O448-Entrées!O447))</f>
        <v>588.5</v>
      </c>
      <c r="BU420" s="32">
        <f>IF($BF420&gt;$Y$7,"",IF(AND($BF420=$Y$7,$BG420=23),"",Entrées!P448-Entrées!P447))</f>
        <v>0.5</v>
      </c>
      <c r="BV420" s="32">
        <f>IF($BF420&gt;$Y$7,"",IF(AND($BF420=$Y$7,$BG420=23),"",Entrées!Q448-Entrées!Q447))</f>
        <v>348</v>
      </c>
      <c r="BW420" s="32">
        <f>IF($BF420&gt;$Y$7,"",IF(AND($BF420=$Y$7,$BG420=23),"",Entrées!R448-Entrées!R447))</f>
        <v>0</v>
      </c>
      <c r="BX420" s="32">
        <f>IF($BF420&gt;$Y$7,"",IF(AND($BF420=$Y$7,$BG420=23),"",Entrées!S448-Entrées!S447))</f>
        <v>0</v>
      </c>
      <c r="BY420" s="32">
        <f>IF($BF420&gt;$Y$7,"",IF(AND($BF420=$Y$7,$BG420=23),"",Entrées!T448-Entrées!T447))</f>
        <v>-5</v>
      </c>
      <c r="BZ420" s="32">
        <f>IF($BF420&gt;$Y$7,"",IF(AND($BF420=$Y$7,$BG420=23),"",Entrées!U448-Entrées!U447))</f>
        <v>0</v>
      </c>
      <c r="CA420" s="32">
        <f>IF($BF420&gt;$Y$7,"",IF(AND($BF420=$Y$7,$BG420=23),"",Entrées!V448-Entrées!V447))</f>
        <v>171</v>
      </c>
      <c r="CB420" s="4"/>
      <c r="CC420" s="4"/>
      <c r="CD420" s="33">
        <f>IF($BF420&lt;=$Y$7,Entrées!J447/CD$2,"")</f>
        <v>0.45848684210526314</v>
      </c>
      <c r="CE420" s="33">
        <f>IF($BF420&lt;=$Y$7,Entrées!K447/CE$2,"")</f>
        <v>0</v>
      </c>
      <c r="CF420" s="11">
        <f t="shared" si="477"/>
        <v>7600</v>
      </c>
      <c r="CG420" s="11">
        <f t="shared" si="478"/>
        <v>4200</v>
      </c>
      <c r="CH420" s="52">
        <f t="shared" si="479"/>
        <v>0.26950009137426939</v>
      </c>
      <c r="CI420" s="52">
        <f t="shared" si="480"/>
        <v>0.11132787698412699</v>
      </c>
      <c r="CK420" s="11"/>
      <c r="CL420" s="4"/>
      <c r="CM420" s="11"/>
      <c r="CN420" s="11"/>
      <c r="CO420" s="4"/>
    </row>
    <row r="421" spans="3:93">
      <c r="C421" s="11">
        <f t="shared" ref="C421:C449" si="513">C420</f>
        <v>12</v>
      </c>
      <c r="D421" s="27">
        <f t="shared" si="510"/>
        <v>3</v>
      </c>
      <c r="E421" s="28">
        <f ca="1">IF($D421&gt;$D$8,"",INDIRECT(ADDRESS(ROW(Entrées!$C$37)+($D421-1)*24+E$11,COLUMN(Entrées!$C$37)+($C421-1),4,TRUE,"Entrées")))</f>
        <v>571</v>
      </c>
      <c r="F421" s="28">
        <f ca="1">IF($D421&gt;$D$8,"",INDIRECT(ADDRESS(ROW(Entrées!$C$37)+($D421-1)*24+F$11,COLUMN(Entrées!$C$37)+($C421-1),4,TRUE,"Entrées")))</f>
        <v>570.5</v>
      </c>
      <c r="G421" s="28">
        <f ca="1">IF($D421&gt;$D$8,"",INDIRECT(ADDRESS(ROW(Entrées!$C$37)+($D421-1)*24+G$11,COLUMN(Entrées!$C$37)+($C421-1),4,TRUE,"Entrées")))</f>
        <v>572.5</v>
      </c>
      <c r="H421" s="28">
        <f ca="1">IF($D421&gt;$D$8,"",INDIRECT(ADDRESS(ROW(Entrées!$C$37)+($D421-1)*24+H$11,COLUMN(Entrées!$C$37)+($C421-1),4,TRUE,"Entrées")))</f>
        <v>574</v>
      </c>
      <c r="I421" s="28">
        <f ca="1">IF($D421&gt;$D$8,"",INDIRECT(ADDRESS(ROW(Entrées!$C$37)+($D421-1)*24+I$11,COLUMN(Entrées!$C$37)+($C421-1),4,TRUE,"Entrées")))</f>
        <v>573.5</v>
      </c>
      <c r="J421" s="28">
        <f ca="1">IF($D421&gt;$D$8,"",INDIRECT(ADDRESS(ROW(Entrées!$C$37)+($D421-1)*24+J$11,COLUMN(Entrées!$C$37)+($C421-1),4,TRUE,"Entrées")))</f>
        <v>568</v>
      </c>
      <c r="K421" s="28">
        <f ca="1">IF($D421&gt;$D$8,"",INDIRECT(ADDRESS(ROW(Entrées!$C$37)+($D421-1)*24+K$11,COLUMN(Entrées!$C$37)+($C421-1),4,TRUE,"Entrées")))</f>
        <v>579</v>
      </c>
      <c r="L421" s="28">
        <f ca="1">IF($D421&gt;$D$8,"",INDIRECT(ADDRESS(ROW(Entrées!$C$37)+($D421-1)*24+L$11,COLUMN(Entrées!$C$37)+($C421-1),4,TRUE,"Entrées")))</f>
        <v>569.5</v>
      </c>
      <c r="M421" s="28">
        <f ca="1">IF($D421&gt;$D$8,"",INDIRECT(ADDRESS(ROW(Entrées!$C$37)+($D421-1)*24+M$11,COLUMN(Entrées!$C$37)+($C421-1),4,TRUE,"Entrées")))</f>
        <v>573.5</v>
      </c>
      <c r="N421" s="28">
        <f ca="1">IF($D421&gt;$D$8,"",INDIRECT(ADDRESS(ROW(Entrées!$C$37)+($D421-1)*24+N$11,COLUMN(Entrées!$C$37)+($C421-1),4,TRUE,"Entrées")))</f>
        <v>562.5</v>
      </c>
      <c r="O421" s="28">
        <f ca="1">IF($D421&gt;$D$8,"",INDIRECT(ADDRESS(ROW(Entrées!$C$37)+($D421-1)*24+O$11,COLUMN(Entrées!$C$37)+($C421-1),4,TRUE,"Entrées")))</f>
        <v>558</v>
      </c>
      <c r="P421" s="28">
        <f ca="1">IF($D421&gt;$D$8,"",INDIRECT(ADDRESS(ROW(Entrées!$C$37)+($D421-1)*24+P$11,COLUMN(Entrées!$C$37)+($C421-1),4,TRUE,"Entrées")))</f>
        <v>554</v>
      </c>
      <c r="Q421" s="28">
        <f ca="1">IF($D421&gt;$D$8,"",INDIRECT(ADDRESS(ROW(Entrées!$C$37)+($D421-1)*24+Q$11,COLUMN(Entrées!$C$37)+($C421-1),4,TRUE,"Entrées")))</f>
        <v>566.5</v>
      </c>
      <c r="R421" s="28">
        <f ca="1">IF($D421&gt;$D$8,"",INDIRECT(ADDRESS(ROW(Entrées!$C$37)+($D421-1)*24+R$11,COLUMN(Entrées!$C$37)+($C421-1),4,TRUE,"Entrées")))</f>
        <v>568.5</v>
      </c>
      <c r="S421" s="28">
        <f ca="1">IF($D421&gt;$D$8,"",INDIRECT(ADDRESS(ROW(Entrées!$C$37)+($D421-1)*24+S$11,COLUMN(Entrées!$C$37)+($C421-1),4,TRUE,"Entrées")))</f>
        <v>562.5</v>
      </c>
      <c r="T421" s="28">
        <f ca="1">IF($D421&gt;$D$8,"",INDIRECT(ADDRESS(ROW(Entrées!$C$37)+($D421-1)*24+T$11,COLUMN(Entrées!$C$37)+($C421-1),4,TRUE,"Entrées")))</f>
        <v>553</v>
      </c>
      <c r="U421" s="28">
        <f ca="1">IF($D421&gt;$D$8,"",INDIRECT(ADDRESS(ROW(Entrées!$C$37)+($D421-1)*24+U$11,COLUMN(Entrées!$C$37)+($C421-1),4,TRUE,"Entrées")))</f>
        <v>554</v>
      </c>
      <c r="V421" s="28">
        <f ca="1">IF($D421&gt;$D$8,"",INDIRECT(ADDRESS(ROW(Entrées!$C$37)+($D421-1)*24+V$11,COLUMN(Entrées!$C$37)+($C421-1),4,TRUE,"Entrées")))</f>
        <v>562</v>
      </c>
      <c r="W421" s="28">
        <f ca="1">IF($D421&gt;$D$8,"",INDIRECT(ADDRESS(ROW(Entrées!$C$37)+($D421-1)*24+W$11,COLUMN(Entrées!$C$37)+($C421-1),4,TRUE,"Entrées")))</f>
        <v>565.5</v>
      </c>
      <c r="X421" s="28">
        <f ca="1">IF($D421&gt;$D$8,"",INDIRECT(ADDRESS(ROW(Entrées!$C$37)+($D421-1)*24+X$11,COLUMN(Entrées!$C$37)+($C421-1),4,TRUE,"Entrées")))</f>
        <v>565.5</v>
      </c>
      <c r="Y421" s="28">
        <f ca="1">IF($D421&gt;$D$8,"",INDIRECT(ADDRESS(ROW(Entrées!$C$37)+($D421-1)*24+Y$11,COLUMN(Entrées!$C$37)+($C421-1),4,TRUE,"Entrées")))</f>
        <v>574.5</v>
      </c>
      <c r="Z421" s="28">
        <f ca="1">IF($D421&gt;$D$8,"",INDIRECT(ADDRESS(ROW(Entrées!$C$37)+($D421-1)*24+Z$11,COLUMN(Entrées!$C$37)+($C421-1),4,TRUE,"Entrées")))</f>
        <v>574</v>
      </c>
      <c r="AA421" s="28">
        <f ca="1">IF($D421&gt;$D$8,"",INDIRECT(ADDRESS(ROW(Entrées!$C$37)+($D421-1)*24+AA$11,COLUMN(Entrées!$C$37)+($C421-1),4,TRUE,"Entrées")))</f>
        <v>575.5</v>
      </c>
      <c r="AB421" s="28">
        <f ca="1">IF($D421&gt;$D$8,"",INDIRECT(ADDRESS(ROW(Entrées!$C$37)+($D421-1)*24+AB$11,COLUMN(Entrées!$C$37)+($C421-1),4,TRUE,"Entrées")))</f>
        <v>572.5</v>
      </c>
      <c r="AC421" s="11"/>
      <c r="AD421" s="40">
        <f t="shared" ca="1" si="509"/>
        <v>567.5</v>
      </c>
      <c r="AE421" s="40">
        <f t="shared" ca="1" si="511"/>
        <v>579</v>
      </c>
      <c r="AF421" s="40">
        <f t="shared" ca="1" si="512"/>
        <v>553</v>
      </c>
      <c r="AG421" s="4"/>
      <c r="AH421" s="11">
        <f>Entrées!A448</f>
        <v>18</v>
      </c>
      <c r="AI421" s="13">
        <f>Entrées!B448</f>
        <v>3</v>
      </c>
      <c r="AJ421" s="31">
        <f t="shared" ca="1" si="481"/>
        <v>55625.834722222207</v>
      </c>
      <c r="AK421" s="31">
        <f t="shared" ca="1" si="457"/>
        <v>55155.277777777781</v>
      </c>
      <c r="AL421" s="31">
        <f t="shared" ca="1" si="458"/>
        <v>55132.569444444431</v>
      </c>
      <c r="AM421" s="31">
        <f t="shared" ca="1" si="459"/>
        <v>439.35972222222233</v>
      </c>
      <c r="AN421" s="31">
        <f t="shared" ca="1" si="460"/>
        <v>2143.2847222222222</v>
      </c>
      <c r="AO421" s="31">
        <f t="shared" ca="1" si="461"/>
        <v>1711.4715277777773</v>
      </c>
      <c r="AP421" s="31">
        <f t="shared" ca="1" si="462"/>
        <v>43686.806944444448</v>
      </c>
      <c r="AQ421" s="31">
        <f t="shared" ca="1" si="463"/>
        <v>2048.2006944444447</v>
      </c>
      <c r="AR421" s="31">
        <f t="shared" ca="1" si="464"/>
        <v>467.57708333333329</v>
      </c>
      <c r="AS421" s="31">
        <f t="shared" ca="1" si="465"/>
        <v>9872.0041666666693</v>
      </c>
      <c r="AT421" s="31">
        <f t="shared" ca="1" si="466"/>
        <v>-752.91041666666672</v>
      </c>
      <c r="AU421" s="31">
        <f t="shared" ca="1" si="467"/>
        <v>580.30277777777769</v>
      </c>
      <c r="AV421" s="31">
        <f t="shared" ca="1" si="468"/>
        <v>-4570.3041666666659</v>
      </c>
      <c r="AW421" s="31">
        <f t="shared" ca="1" si="469"/>
        <v>53.39583333333335</v>
      </c>
      <c r="AX421" s="31">
        <f t="shared" ca="1" si="470"/>
        <v>1401.9361111111111</v>
      </c>
      <c r="AY421" s="31">
        <f t="shared" ca="1" si="471"/>
        <v>-1132.0805555555555</v>
      </c>
      <c r="AZ421" s="31">
        <f t="shared" ca="1" si="472"/>
        <v>-2177.1819444444441</v>
      </c>
      <c r="BA421" s="31">
        <f t="shared" ca="1" si="473"/>
        <v>644.8125</v>
      </c>
      <c r="BB421" s="31">
        <f t="shared" ca="1" si="474"/>
        <v>-1410.101388888889</v>
      </c>
      <c r="BC421" s="31">
        <f t="shared" ca="1" si="475"/>
        <v>-1800.2902777777781</v>
      </c>
      <c r="BD421" s="11"/>
      <c r="BE421" s="4"/>
      <c r="BF421" s="11">
        <f t="shared" si="476"/>
        <v>18</v>
      </c>
      <c r="BG421" s="11">
        <f t="shared" si="482"/>
        <v>3</v>
      </c>
      <c r="BH421" s="32">
        <f>IF($BF421&gt;$Y$7,"",IF(AND($BF421=$Y$7,$BG421=23),"",Entrées!C449-Entrées!C448))</f>
        <v>-1653.5</v>
      </c>
      <c r="BI421" s="32">
        <f>IF($BF421&gt;$Y$7,"",IF(AND($BF421=$Y$7,$BG421=23),"",Entrées!D449-Entrées!D448))</f>
        <v>-1237.5</v>
      </c>
      <c r="BJ421" s="32">
        <f>IF($BF421&gt;$Y$7,"",IF(AND($BF421=$Y$7,$BG421=23),"",Entrées!E449-Entrées!E448))</f>
        <v>-1212.5</v>
      </c>
      <c r="BK421" s="32">
        <f>IF($BF421&gt;$Y$7,"",IF(AND($BF421=$Y$7,$BG421=23),"",Entrées!F449-Entrées!F448))</f>
        <v>0.5</v>
      </c>
      <c r="BL421" s="32">
        <f>IF($BF421&gt;$Y$7,"",IF(AND($BF421=$Y$7,$BG421=23),"",Entrées!G449-Entrées!G448))</f>
        <v>-100</v>
      </c>
      <c r="BM421" s="32">
        <f>IF($BF421&gt;$Y$7,"",IF(AND($BF421=$Y$7,$BG421=23),"",Entrées!H449-Entrées!H448))</f>
        <v>-11</v>
      </c>
      <c r="BN421" s="32">
        <f>IF($BF421&gt;$Y$7,"",IF(AND($BF421=$Y$7,$BG421=23),"",Entrées!I449-Entrées!I448))</f>
        <v>-1716</v>
      </c>
      <c r="BO421" s="32">
        <f>IF($BF421&gt;$Y$7,"",IF(AND($BF421=$Y$7,$BG421=23),"",Entrées!J449-Entrées!J448))</f>
        <v>-166.5</v>
      </c>
      <c r="BP421" s="32">
        <f>IF($BF421&gt;$Y$7,"",IF(AND($BF421=$Y$7,$BG421=23),"",Entrées!K449-Entrées!K448))</f>
        <v>0</v>
      </c>
      <c r="BQ421" s="32">
        <f>IF($BF421&gt;$Y$7,"",IF(AND($BF421=$Y$7,$BG421=23),"",Entrées!L449-Entrées!L448))</f>
        <v>-24.5</v>
      </c>
      <c r="BR421" s="32">
        <f>IF($BF421&gt;$Y$7,"",IF(AND($BF421=$Y$7,$BG421=23),"",Entrées!M449-Entrées!M448))</f>
        <v>-295.5</v>
      </c>
      <c r="BS421" s="32">
        <f>IF($BF421&gt;$Y$7,"",IF(AND($BF421=$Y$7,$BG421=23),"",Entrées!N449-Entrées!N448))</f>
        <v>2.5</v>
      </c>
      <c r="BT421" s="32">
        <f>IF($BF421&gt;$Y$7,"",IF(AND($BF421=$Y$7,$BG421=23),"",Entrées!O449-Entrées!O448))</f>
        <v>657</v>
      </c>
      <c r="BU421" s="32">
        <f>IF($BF421&gt;$Y$7,"",IF(AND($BF421=$Y$7,$BG421=23),"",Entrées!P449-Entrées!P448))</f>
        <v>-0.5</v>
      </c>
      <c r="BV421" s="32">
        <f>IF($BF421&gt;$Y$7,"",IF(AND($BF421=$Y$7,$BG421=23),"",Entrées!Q449-Entrées!Q448))</f>
        <v>-153</v>
      </c>
      <c r="BW421" s="32">
        <f>IF($BF421&gt;$Y$7,"",IF(AND($BF421=$Y$7,$BG421=23),"",Entrées!R449-Entrées!R448))</f>
        <v>0</v>
      </c>
      <c r="BX421" s="32">
        <f>IF($BF421&gt;$Y$7,"",IF(AND($BF421=$Y$7,$BG421=23),"",Entrées!S449-Entrées!S448))</f>
        <v>0</v>
      </c>
      <c r="BY421" s="32">
        <f>IF($BF421&gt;$Y$7,"",IF(AND($BF421=$Y$7,$BG421=23),"",Entrées!T449-Entrées!T448))</f>
        <v>84</v>
      </c>
      <c r="BZ421" s="32">
        <f>IF($BF421&gt;$Y$7,"",IF(AND($BF421=$Y$7,$BG421=23),"",Entrées!U449-Entrées!U448))</f>
        <v>0</v>
      </c>
      <c r="CA421" s="32">
        <f>IF($BF421&gt;$Y$7,"",IF(AND($BF421=$Y$7,$BG421=23),"",Entrées!V449-Entrées!V448))</f>
        <v>204</v>
      </c>
      <c r="CB421" s="4"/>
      <c r="CC421" s="4"/>
      <c r="CD421" s="33">
        <f>IF($BF421&lt;=$Y$7,Entrées!J448/CD$2,"")</f>
        <v>0.46263157894736839</v>
      </c>
      <c r="CE421" s="33">
        <f>IF($BF421&lt;=$Y$7,Entrées!K448/CE$2,"")</f>
        <v>0</v>
      </c>
      <c r="CF421" s="11">
        <f t="shared" si="477"/>
        <v>7600</v>
      </c>
      <c r="CG421" s="11">
        <f t="shared" si="478"/>
        <v>4200</v>
      </c>
      <c r="CH421" s="52">
        <f t="shared" si="479"/>
        <v>0.26950009137426939</v>
      </c>
      <c r="CI421" s="52">
        <f t="shared" si="480"/>
        <v>0.11132787698412699</v>
      </c>
      <c r="CK421" s="11"/>
      <c r="CL421" s="4"/>
      <c r="CM421" s="11"/>
      <c r="CN421" s="11"/>
      <c r="CO421" s="4"/>
    </row>
    <row r="422" spans="3:93">
      <c r="C422" s="11">
        <f t="shared" si="513"/>
        <v>12</v>
      </c>
      <c r="D422" s="27">
        <f t="shared" si="510"/>
        <v>4</v>
      </c>
      <c r="E422" s="28">
        <f ca="1">IF($D422&gt;$D$8,"",INDIRECT(ADDRESS(ROW(Entrées!$C$37)+($D422-1)*24+E$11,COLUMN(Entrées!$C$37)+($C422-1),4,TRUE,"Entrées")))</f>
        <v>575.5</v>
      </c>
      <c r="F422" s="28">
        <f ca="1">IF($D422&gt;$D$8,"",INDIRECT(ADDRESS(ROW(Entrées!$C$37)+($D422-1)*24+F$11,COLUMN(Entrées!$C$37)+($C422-1),4,TRUE,"Entrées")))</f>
        <v>575.5</v>
      </c>
      <c r="G422" s="28">
        <f ca="1">IF($D422&gt;$D$8,"",INDIRECT(ADDRESS(ROW(Entrées!$C$37)+($D422-1)*24+G$11,COLUMN(Entrées!$C$37)+($C422-1),4,TRUE,"Entrées")))</f>
        <v>567.5</v>
      </c>
      <c r="H422" s="28">
        <f ca="1">IF($D422&gt;$D$8,"",INDIRECT(ADDRESS(ROW(Entrées!$C$37)+($D422-1)*24+H$11,COLUMN(Entrées!$C$37)+($C422-1),4,TRUE,"Entrées")))</f>
        <v>563.5</v>
      </c>
      <c r="I422" s="28">
        <f ca="1">IF($D422&gt;$D$8,"",INDIRECT(ADDRESS(ROW(Entrées!$C$37)+($D422-1)*24+I$11,COLUMN(Entrées!$C$37)+($C422-1),4,TRUE,"Entrées")))</f>
        <v>557</v>
      </c>
      <c r="J422" s="28">
        <f ca="1">IF($D422&gt;$D$8,"",INDIRECT(ADDRESS(ROW(Entrées!$C$37)+($D422-1)*24+J$11,COLUMN(Entrées!$C$37)+($C422-1),4,TRUE,"Entrées")))</f>
        <v>556.5</v>
      </c>
      <c r="K422" s="28">
        <f ca="1">IF($D422&gt;$D$8,"",INDIRECT(ADDRESS(ROW(Entrées!$C$37)+($D422-1)*24+K$11,COLUMN(Entrées!$C$37)+($C422-1),4,TRUE,"Entrées")))</f>
        <v>555.5</v>
      </c>
      <c r="L422" s="28">
        <f ca="1">IF($D422&gt;$D$8,"",INDIRECT(ADDRESS(ROW(Entrées!$C$37)+($D422-1)*24+L$11,COLUMN(Entrées!$C$37)+($C422-1),4,TRUE,"Entrées")))</f>
        <v>558</v>
      </c>
      <c r="M422" s="28">
        <f ca="1">IF($D422&gt;$D$8,"",INDIRECT(ADDRESS(ROW(Entrées!$C$37)+($D422-1)*24+M$11,COLUMN(Entrées!$C$37)+($C422-1),4,TRUE,"Entrées")))</f>
        <v>555</v>
      </c>
      <c r="N422" s="28">
        <f ca="1">IF($D422&gt;$D$8,"",INDIRECT(ADDRESS(ROW(Entrées!$C$37)+($D422-1)*24+N$11,COLUMN(Entrées!$C$37)+($C422-1),4,TRUE,"Entrées")))</f>
        <v>544.5</v>
      </c>
      <c r="O422" s="28">
        <f ca="1">IF($D422&gt;$D$8,"",INDIRECT(ADDRESS(ROW(Entrées!$C$37)+($D422-1)*24+O$11,COLUMN(Entrées!$C$37)+($C422-1),4,TRUE,"Entrées")))</f>
        <v>546</v>
      </c>
      <c r="P422" s="28">
        <f ca="1">IF($D422&gt;$D$8,"",INDIRECT(ADDRESS(ROW(Entrées!$C$37)+($D422-1)*24+P$11,COLUMN(Entrées!$C$37)+($C422-1),4,TRUE,"Entrées")))</f>
        <v>539</v>
      </c>
      <c r="Q422" s="28">
        <f ca="1">IF($D422&gt;$D$8,"",INDIRECT(ADDRESS(ROW(Entrées!$C$37)+($D422-1)*24+Q$11,COLUMN(Entrées!$C$37)+($C422-1),4,TRUE,"Entrées")))</f>
        <v>551.5</v>
      </c>
      <c r="R422" s="28">
        <f ca="1">IF($D422&gt;$D$8,"",INDIRECT(ADDRESS(ROW(Entrées!$C$37)+($D422-1)*24+R$11,COLUMN(Entrées!$C$37)+($C422-1),4,TRUE,"Entrées")))</f>
        <v>562.5</v>
      </c>
      <c r="S422" s="28">
        <f ca="1">IF($D422&gt;$D$8,"",INDIRECT(ADDRESS(ROW(Entrées!$C$37)+($D422-1)*24+S$11,COLUMN(Entrées!$C$37)+($C422-1),4,TRUE,"Entrées")))</f>
        <v>563</v>
      </c>
      <c r="T422" s="28">
        <f ca="1">IF($D422&gt;$D$8,"",INDIRECT(ADDRESS(ROW(Entrées!$C$37)+($D422-1)*24+T$11,COLUMN(Entrées!$C$37)+($C422-1),4,TRUE,"Entrées")))</f>
        <v>553.5</v>
      </c>
      <c r="U422" s="28">
        <f ca="1">IF($D422&gt;$D$8,"",INDIRECT(ADDRESS(ROW(Entrées!$C$37)+($D422-1)*24+U$11,COLUMN(Entrées!$C$37)+($C422-1),4,TRUE,"Entrées")))</f>
        <v>547</v>
      </c>
      <c r="V422" s="28">
        <f ca="1">IF($D422&gt;$D$8,"",INDIRECT(ADDRESS(ROW(Entrées!$C$37)+($D422-1)*24+V$11,COLUMN(Entrées!$C$37)+($C422-1),4,TRUE,"Entrées")))</f>
        <v>552.5</v>
      </c>
      <c r="W422" s="28">
        <f ca="1">IF($D422&gt;$D$8,"",INDIRECT(ADDRESS(ROW(Entrées!$C$37)+($D422-1)*24+W$11,COLUMN(Entrées!$C$37)+($C422-1),4,TRUE,"Entrées")))</f>
        <v>562.5</v>
      </c>
      <c r="X422" s="28">
        <f ca="1">IF($D422&gt;$D$8,"",INDIRECT(ADDRESS(ROW(Entrées!$C$37)+($D422-1)*24+X$11,COLUMN(Entrées!$C$37)+($C422-1),4,TRUE,"Entrées")))</f>
        <v>572</v>
      </c>
      <c r="Y422" s="28">
        <f ca="1">IF($D422&gt;$D$8,"",INDIRECT(ADDRESS(ROW(Entrées!$C$37)+($D422-1)*24+Y$11,COLUMN(Entrées!$C$37)+($C422-1),4,TRUE,"Entrées")))</f>
        <v>576.5</v>
      </c>
      <c r="Z422" s="28">
        <f ca="1">IF($D422&gt;$D$8,"",INDIRECT(ADDRESS(ROW(Entrées!$C$37)+($D422-1)*24+Z$11,COLUMN(Entrées!$C$37)+($C422-1),4,TRUE,"Entrées")))</f>
        <v>577</v>
      </c>
      <c r="AA422" s="28">
        <f ca="1">IF($D422&gt;$D$8,"",INDIRECT(ADDRESS(ROW(Entrées!$C$37)+($D422-1)*24+AA$11,COLUMN(Entrées!$C$37)+($C422-1),4,TRUE,"Entrées")))</f>
        <v>583</v>
      </c>
      <c r="AB422" s="28">
        <f ca="1">IF($D422&gt;$D$8,"",INDIRECT(ADDRESS(ROW(Entrées!$C$37)+($D422-1)*24+AB$11,COLUMN(Entrées!$C$37)+($C422-1),4,TRUE,"Entrées")))</f>
        <v>581</v>
      </c>
      <c r="AC422" s="11"/>
      <c r="AD422" s="40">
        <f t="shared" ca="1" si="509"/>
        <v>561.47916666666663</v>
      </c>
      <c r="AE422" s="40">
        <f t="shared" ca="1" si="511"/>
        <v>583</v>
      </c>
      <c r="AF422" s="40">
        <f t="shared" ca="1" si="512"/>
        <v>539</v>
      </c>
      <c r="AG422" s="4"/>
      <c r="AH422" s="11">
        <f>Entrées!A449</f>
        <v>18</v>
      </c>
      <c r="AI422" s="13">
        <f>Entrées!B449</f>
        <v>4</v>
      </c>
      <c r="AJ422" s="31">
        <f t="shared" ca="1" si="481"/>
        <v>55625.834722222207</v>
      </c>
      <c r="AK422" s="31">
        <f t="shared" ca="1" si="457"/>
        <v>55155.277777777781</v>
      </c>
      <c r="AL422" s="31">
        <f t="shared" ca="1" si="458"/>
        <v>55132.569444444431</v>
      </c>
      <c r="AM422" s="31">
        <f t="shared" ca="1" si="459"/>
        <v>439.35972222222233</v>
      </c>
      <c r="AN422" s="31">
        <f t="shared" ca="1" si="460"/>
        <v>2143.2847222222222</v>
      </c>
      <c r="AO422" s="31">
        <f t="shared" ca="1" si="461"/>
        <v>1711.4715277777773</v>
      </c>
      <c r="AP422" s="31">
        <f t="shared" ca="1" si="462"/>
        <v>43686.806944444448</v>
      </c>
      <c r="AQ422" s="31">
        <f t="shared" ca="1" si="463"/>
        <v>2048.2006944444447</v>
      </c>
      <c r="AR422" s="31">
        <f t="shared" ca="1" si="464"/>
        <v>467.57708333333329</v>
      </c>
      <c r="AS422" s="31">
        <f t="shared" ca="1" si="465"/>
        <v>9872.0041666666693</v>
      </c>
      <c r="AT422" s="31">
        <f t="shared" ca="1" si="466"/>
        <v>-752.91041666666672</v>
      </c>
      <c r="AU422" s="31">
        <f t="shared" ca="1" si="467"/>
        <v>580.30277777777769</v>
      </c>
      <c r="AV422" s="31">
        <f t="shared" ca="1" si="468"/>
        <v>-4570.3041666666659</v>
      </c>
      <c r="AW422" s="31">
        <f t="shared" ca="1" si="469"/>
        <v>53.39583333333335</v>
      </c>
      <c r="AX422" s="31">
        <f t="shared" ca="1" si="470"/>
        <v>1401.9361111111111</v>
      </c>
      <c r="AY422" s="31">
        <f t="shared" ca="1" si="471"/>
        <v>-1132.0805555555555</v>
      </c>
      <c r="AZ422" s="31">
        <f t="shared" ca="1" si="472"/>
        <v>-2177.1819444444441</v>
      </c>
      <c r="BA422" s="31">
        <f t="shared" ca="1" si="473"/>
        <v>644.8125</v>
      </c>
      <c r="BB422" s="31">
        <f t="shared" ca="1" si="474"/>
        <v>-1410.101388888889</v>
      </c>
      <c r="BC422" s="31">
        <f t="shared" ca="1" si="475"/>
        <v>-1800.2902777777781</v>
      </c>
      <c r="BD422" s="11"/>
      <c r="BE422" s="4"/>
      <c r="BF422" s="11">
        <f t="shared" si="476"/>
        <v>18</v>
      </c>
      <c r="BG422" s="11">
        <f t="shared" si="482"/>
        <v>4</v>
      </c>
      <c r="BH422" s="32">
        <f>IF($BF422&gt;$Y$7,"",IF(AND($BF422=$Y$7,$BG422=23),"",Entrées!C450-Entrées!C449))</f>
        <v>779.5</v>
      </c>
      <c r="BI422" s="32">
        <f>IF($BF422&gt;$Y$7,"",IF(AND($BF422=$Y$7,$BG422=23),"",Entrées!D450-Entrées!D449))</f>
        <v>1500</v>
      </c>
      <c r="BJ422" s="32">
        <f>IF($BF422&gt;$Y$7,"",IF(AND($BF422=$Y$7,$BG422=23),"",Entrées!E450-Entrées!E449))</f>
        <v>1637.5</v>
      </c>
      <c r="BK422" s="32">
        <f>IF($BF422&gt;$Y$7,"",IF(AND($BF422=$Y$7,$BG422=23),"",Entrées!F450-Entrées!F449))</f>
        <v>-0.5</v>
      </c>
      <c r="BL422" s="32">
        <f>IF($BF422&gt;$Y$7,"",IF(AND($BF422=$Y$7,$BG422=23),"",Entrées!G450-Entrées!G449))</f>
        <v>18</v>
      </c>
      <c r="BM422" s="32">
        <f>IF($BF422&gt;$Y$7,"",IF(AND($BF422=$Y$7,$BG422=23),"",Entrées!H450-Entrées!H449))</f>
        <v>-0.5</v>
      </c>
      <c r="BN422" s="32">
        <f>IF($BF422&gt;$Y$7,"",IF(AND($BF422=$Y$7,$BG422=23),"",Entrées!I450-Entrées!I449))</f>
        <v>1649</v>
      </c>
      <c r="BO422" s="32">
        <f>IF($BF422&gt;$Y$7,"",IF(AND($BF422=$Y$7,$BG422=23),"",Entrées!J450-Entrées!J449))</f>
        <v>8.5</v>
      </c>
      <c r="BP422" s="32">
        <f>IF($BF422&gt;$Y$7,"",IF(AND($BF422=$Y$7,$BG422=23),"",Entrées!K450-Entrées!K449))</f>
        <v>0</v>
      </c>
      <c r="BQ422" s="32">
        <f>IF($BF422&gt;$Y$7,"",IF(AND($BF422=$Y$7,$BG422=23),"",Entrées!L450-Entrées!L449))</f>
        <v>69.5</v>
      </c>
      <c r="BR422" s="32">
        <f>IF($BF422&gt;$Y$7,"",IF(AND($BF422=$Y$7,$BG422=23),"",Entrées!M450-Entrées!M449))</f>
        <v>373.5</v>
      </c>
      <c r="BS422" s="32">
        <f>IF($BF422&gt;$Y$7,"",IF(AND($BF422=$Y$7,$BG422=23),"",Entrées!N450-Entrées!N449))</f>
        <v>-0.5</v>
      </c>
      <c r="BT422" s="32">
        <f>IF($BF422&gt;$Y$7,"",IF(AND($BF422=$Y$7,$BG422=23),"",Entrées!O450-Entrées!O449))</f>
        <v>-1338</v>
      </c>
      <c r="BU422" s="32">
        <f>IF($BF422&gt;$Y$7,"",IF(AND($BF422=$Y$7,$BG422=23),"",Entrées!P450-Entrées!P449))</f>
        <v>-1</v>
      </c>
      <c r="BV422" s="32">
        <f>IF($BF422&gt;$Y$7,"",IF(AND($BF422=$Y$7,$BG422=23),"",Entrées!Q450-Entrées!Q449))</f>
        <v>-1919</v>
      </c>
      <c r="BW422" s="32">
        <f>IF($BF422&gt;$Y$7,"",IF(AND($BF422=$Y$7,$BG422=23),"",Entrées!R450-Entrées!R449))</f>
        <v>0</v>
      </c>
      <c r="BX422" s="32">
        <f>IF($BF422&gt;$Y$7,"",IF(AND($BF422=$Y$7,$BG422=23),"",Entrées!S450-Entrées!S449))</f>
        <v>0</v>
      </c>
      <c r="BY422" s="32">
        <f>IF($BF422&gt;$Y$7,"",IF(AND($BF422=$Y$7,$BG422=23),"",Entrées!T450-Entrées!T449))</f>
        <v>15</v>
      </c>
      <c r="BZ422" s="32">
        <f>IF($BF422&gt;$Y$7,"",IF(AND($BF422=$Y$7,$BG422=23),"",Entrées!U450-Entrées!U449))</f>
        <v>0</v>
      </c>
      <c r="CA422" s="32">
        <f>IF($BF422&gt;$Y$7,"",IF(AND($BF422=$Y$7,$BG422=23),"",Entrées!V450-Entrées!V449))</f>
        <v>-493</v>
      </c>
      <c r="CB422" s="4"/>
      <c r="CC422" s="4"/>
      <c r="CD422" s="33">
        <f>IF($BF422&lt;=$Y$7,Entrées!J449/CD$2,"")</f>
        <v>0.44072368421052632</v>
      </c>
      <c r="CE422" s="33">
        <f>IF($BF422&lt;=$Y$7,Entrées!K449/CE$2,"")</f>
        <v>0</v>
      </c>
      <c r="CF422" s="11">
        <f t="shared" si="477"/>
        <v>7600</v>
      </c>
      <c r="CG422" s="11">
        <f t="shared" si="478"/>
        <v>4200</v>
      </c>
      <c r="CH422" s="52">
        <f t="shared" si="479"/>
        <v>0.26950009137426939</v>
      </c>
      <c r="CI422" s="52">
        <f t="shared" si="480"/>
        <v>0.11132787698412699</v>
      </c>
      <c r="CK422" s="11"/>
      <c r="CL422" s="4"/>
      <c r="CM422" s="11"/>
      <c r="CN422" s="11"/>
      <c r="CO422" s="4"/>
    </row>
    <row r="423" spans="3:93">
      <c r="C423" s="11">
        <f t="shared" si="513"/>
        <v>12</v>
      </c>
      <c r="D423" s="27">
        <f t="shared" si="510"/>
        <v>5</v>
      </c>
      <c r="E423" s="28">
        <f ca="1">IF($D423&gt;$D$8,"",INDIRECT(ADDRESS(ROW(Entrées!$C$37)+($D423-1)*24+E$11,COLUMN(Entrées!$C$37)+($C423-1),4,TRUE,"Entrées")))</f>
        <v>581.5</v>
      </c>
      <c r="F423" s="28">
        <f ca="1">IF($D423&gt;$D$8,"",INDIRECT(ADDRESS(ROW(Entrées!$C$37)+($D423-1)*24+F$11,COLUMN(Entrées!$C$37)+($C423-1),4,TRUE,"Entrées")))</f>
        <v>585.5</v>
      </c>
      <c r="G423" s="28">
        <f ca="1">IF($D423&gt;$D$8,"",INDIRECT(ADDRESS(ROW(Entrées!$C$37)+($D423-1)*24+G$11,COLUMN(Entrées!$C$37)+($C423-1),4,TRUE,"Entrées")))</f>
        <v>580.5</v>
      </c>
      <c r="H423" s="28">
        <f ca="1">IF($D423&gt;$D$8,"",INDIRECT(ADDRESS(ROW(Entrées!$C$37)+($D423-1)*24+H$11,COLUMN(Entrées!$C$37)+($C423-1),4,TRUE,"Entrées")))</f>
        <v>573.5</v>
      </c>
      <c r="I423" s="28">
        <f ca="1">IF($D423&gt;$D$8,"",INDIRECT(ADDRESS(ROW(Entrées!$C$37)+($D423-1)*24+I$11,COLUMN(Entrées!$C$37)+($C423-1),4,TRUE,"Entrées")))</f>
        <v>573.5</v>
      </c>
      <c r="J423" s="28">
        <f ca="1">IF($D423&gt;$D$8,"",INDIRECT(ADDRESS(ROW(Entrées!$C$37)+($D423-1)*24+J$11,COLUMN(Entrées!$C$37)+($C423-1),4,TRUE,"Entrées")))</f>
        <v>569</v>
      </c>
      <c r="K423" s="28">
        <f ca="1">IF($D423&gt;$D$8,"",INDIRECT(ADDRESS(ROW(Entrées!$C$37)+($D423-1)*24+K$11,COLUMN(Entrées!$C$37)+($C423-1),4,TRUE,"Entrées")))</f>
        <v>581.5</v>
      </c>
      <c r="L423" s="28">
        <f ca="1">IF($D423&gt;$D$8,"",INDIRECT(ADDRESS(ROW(Entrées!$C$37)+($D423-1)*24+L$11,COLUMN(Entrées!$C$37)+($C423-1),4,TRUE,"Entrées")))</f>
        <v>570</v>
      </c>
      <c r="M423" s="28">
        <f ca="1">IF($D423&gt;$D$8,"",INDIRECT(ADDRESS(ROW(Entrées!$C$37)+($D423-1)*24+M$11,COLUMN(Entrées!$C$37)+($C423-1),4,TRUE,"Entrées")))</f>
        <v>567</v>
      </c>
      <c r="N423" s="28">
        <f ca="1">IF($D423&gt;$D$8,"",INDIRECT(ADDRESS(ROW(Entrées!$C$37)+($D423-1)*24+N$11,COLUMN(Entrées!$C$37)+($C423-1),4,TRUE,"Entrées")))</f>
        <v>564</v>
      </c>
      <c r="O423" s="28">
        <f ca="1">IF($D423&gt;$D$8,"",INDIRECT(ADDRESS(ROW(Entrées!$C$37)+($D423-1)*24+O$11,COLUMN(Entrées!$C$37)+($C423-1),4,TRUE,"Entrées")))</f>
        <v>563.5</v>
      </c>
      <c r="P423" s="28">
        <f ca="1">IF($D423&gt;$D$8,"",INDIRECT(ADDRESS(ROW(Entrées!$C$37)+($D423-1)*24+P$11,COLUMN(Entrées!$C$37)+($C423-1),4,TRUE,"Entrées")))</f>
        <v>561.5</v>
      </c>
      <c r="Q423" s="28">
        <f ca="1">IF($D423&gt;$D$8,"",INDIRECT(ADDRESS(ROW(Entrées!$C$37)+($D423-1)*24+Q$11,COLUMN(Entrées!$C$37)+($C423-1),4,TRUE,"Entrées")))</f>
        <v>569</v>
      </c>
      <c r="R423" s="28">
        <f ca="1">IF($D423&gt;$D$8,"",INDIRECT(ADDRESS(ROW(Entrées!$C$37)+($D423-1)*24+R$11,COLUMN(Entrées!$C$37)+($C423-1),4,TRUE,"Entrées")))</f>
        <v>575.5</v>
      </c>
      <c r="S423" s="28">
        <f ca="1">IF($D423&gt;$D$8,"",INDIRECT(ADDRESS(ROW(Entrées!$C$37)+($D423-1)*24+S$11,COLUMN(Entrées!$C$37)+($C423-1),4,TRUE,"Entrées")))</f>
        <v>567.5</v>
      </c>
      <c r="T423" s="28">
        <f ca="1">IF($D423&gt;$D$8,"",INDIRECT(ADDRESS(ROW(Entrées!$C$37)+($D423-1)*24+T$11,COLUMN(Entrées!$C$37)+($C423-1),4,TRUE,"Entrées")))</f>
        <v>562.5</v>
      </c>
      <c r="U423" s="28">
        <f ca="1">IF($D423&gt;$D$8,"",INDIRECT(ADDRESS(ROW(Entrées!$C$37)+($D423-1)*24+U$11,COLUMN(Entrées!$C$37)+($C423-1),4,TRUE,"Entrées")))</f>
        <v>559</v>
      </c>
      <c r="V423" s="28">
        <f ca="1">IF($D423&gt;$D$8,"",INDIRECT(ADDRESS(ROW(Entrées!$C$37)+($D423-1)*24+V$11,COLUMN(Entrées!$C$37)+($C423-1),4,TRUE,"Entrées")))</f>
        <v>567.5</v>
      </c>
      <c r="W423" s="28">
        <f ca="1">IF($D423&gt;$D$8,"",INDIRECT(ADDRESS(ROW(Entrées!$C$37)+($D423-1)*24+W$11,COLUMN(Entrées!$C$37)+($C423-1),4,TRUE,"Entrées")))</f>
        <v>575</v>
      </c>
      <c r="X423" s="28">
        <f ca="1">IF($D423&gt;$D$8,"",INDIRECT(ADDRESS(ROW(Entrées!$C$37)+($D423-1)*24+X$11,COLUMN(Entrées!$C$37)+($C423-1),4,TRUE,"Entrées")))</f>
        <v>568.5</v>
      </c>
      <c r="Y423" s="28">
        <f ca="1">IF($D423&gt;$D$8,"",INDIRECT(ADDRESS(ROW(Entrées!$C$37)+($D423-1)*24+Y$11,COLUMN(Entrées!$C$37)+($C423-1),4,TRUE,"Entrées")))</f>
        <v>566.5</v>
      </c>
      <c r="Z423" s="28">
        <f ca="1">IF($D423&gt;$D$8,"",INDIRECT(ADDRESS(ROW(Entrées!$C$37)+($D423-1)*24+Z$11,COLUMN(Entrées!$C$37)+($C423-1),4,TRUE,"Entrées")))</f>
        <v>573.5</v>
      </c>
      <c r="AA423" s="28">
        <f ca="1">IF($D423&gt;$D$8,"",INDIRECT(ADDRESS(ROW(Entrées!$C$37)+($D423-1)*24+AA$11,COLUMN(Entrées!$C$37)+($C423-1),4,TRUE,"Entrées")))</f>
        <v>569.5</v>
      </c>
      <c r="AB423" s="28">
        <f ca="1">IF($D423&gt;$D$8,"",INDIRECT(ADDRESS(ROW(Entrées!$C$37)+($D423-1)*24+AB$11,COLUMN(Entrées!$C$37)+($C423-1),4,TRUE,"Entrées")))</f>
        <v>565</v>
      </c>
      <c r="AC423" s="11"/>
      <c r="AD423" s="40">
        <f t="shared" ca="1" si="509"/>
        <v>570.41666666666663</v>
      </c>
      <c r="AE423" s="40">
        <f t="shared" ca="1" si="511"/>
        <v>585.5</v>
      </c>
      <c r="AF423" s="40">
        <f t="shared" ca="1" si="512"/>
        <v>559</v>
      </c>
      <c r="AG423" s="4"/>
      <c r="AH423" s="11">
        <f>Entrées!A450</f>
        <v>18</v>
      </c>
      <c r="AI423" s="13">
        <f>Entrées!B450</f>
        <v>5</v>
      </c>
      <c r="AJ423" s="31">
        <f t="shared" ca="1" si="481"/>
        <v>55625.834722222207</v>
      </c>
      <c r="AK423" s="31">
        <f t="shared" ca="1" si="457"/>
        <v>55155.277777777781</v>
      </c>
      <c r="AL423" s="31">
        <f t="shared" ca="1" si="458"/>
        <v>55132.569444444431</v>
      </c>
      <c r="AM423" s="31">
        <f t="shared" ca="1" si="459"/>
        <v>439.35972222222233</v>
      </c>
      <c r="AN423" s="31">
        <f t="shared" ca="1" si="460"/>
        <v>2143.2847222222222</v>
      </c>
      <c r="AO423" s="31">
        <f t="shared" ca="1" si="461"/>
        <v>1711.4715277777773</v>
      </c>
      <c r="AP423" s="31">
        <f t="shared" ca="1" si="462"/>
        <v>43686.806944444448</v>
      </c>
      <c r="AQ423" s="31">
        <f t="shared" ca="1" si="463"/>
        <v>2048.2006944444447</v>
      </c>
      <c r="AR423" s="31">
        <f t="shared" ca="1" si="464"/>
        <v>467.57708333333329</v>
      </c>
      <c r="AS423" s="31">
        <f t="shared" ca="1" si="465"/>
        <v>9872.0041666666693</v>
      </c>
      <c r="AT423" s="31">
        <f t="shared" ca="1" si="466"/>
        <v>-752.91041666666672</v>
      </c>
      <c r="AU423" s="31">
        <f t="shared" ca="1" si="467"/>
        <v>580.30277777777769</v>
      </c>
      <c r="AV423" s="31">
        <f t="shared" ca="1" si="468"/>
        <v>-4570.3041666666659</v>
      </c>
      <c r="AW423" s="31">
        <f t="shared" ca="1" si="469"/>
        <v>53.39583333333335</v>
      </c>
      <c r="AX423" s="31">
        <f t="shared" ca="1" si="470"/>
        <v>1401.9361111111111</v>
      </c>
      <c r="AY423" s="31">
        <f t="shared" ca="1" si="471"/>
        <v>-1132.0805555555555</v>
      </c>
      <c r="AZ423" s="31">
        <f t="shared" ca="1" si="472"/>
        <v>-2177.1819444444441</v>
      </c>
      <c r="BA423" s="31">
        <f t="shared" ca="1" si="473"/>
        <v>644.8125</v>
      </c>
      <c r="BB423" s="31">
        <f t="shared" ca="1" si="474"/>
        <v>-1410.101388888889</v>
      </c>
      <c r="BC423" s="31">
        <f t="shared" ca="1" si="475"/>
        <v>-1800.2902777777781</v>
      </c>
      <c r="BD423" s="11"/>
      <c r="BE423" s="4"/>
      <c r="BF423" s="11">
        <f t="shared" si="476"/>
        <v>18</v>
      </c>
      <c r="BG423" s="11">
        <f t="shared" si="482"/>
        <v>5</v>
      </c>
      <c r="BH423" s="32">
        <f>IF($BF423&gt;$Y$7,"",IF(AND($BF423=$Y$7,$BG423=23),"",Entrées!C451-Entrées!C450))</f>
        <v>4292.5</v>
      </c>
      <c r="BI423" s="32">
        <f>IF($BF423&gt;$Y$7,"",IF(AND($BF423=$Y$7,$BG423=23),"",Entrées!D451-Entrées!D450))</f>
        <v>4575</v>
      </c>
      <c r="BJ423" s="32">
        <f>IF($BF423&gt;$Y$7,"",IF(AND($BF423=$Y$7,$BG423=23),"",Entrées!E451-Entrées!E450))</f>
        <v>4700</v>
      </c>
      <c r="BK423" s="32">
        <f>IF($BF423&gt;$Y$7,"",IF(AND($BF423=$Y$7,$BG423=23),"",Entrées!F451-Entrées!F450))</f>
        <v>-1.5</v>
      </c>
      <c r="BL423" s="32">
        <f>IF($BF423&gt;$Y$7,"",IF(AND($BF423=$Y$7,$BG423=23),"",Entrées!G451-Entrées!G450))</f>
        <v>79.5</v>
      </c>
      <c r="BM423" s="32">
        <f>IF($BF423&gt;$Y$7,"",IF(AND($BF423=$Y$7,$BG423=23),"",Entrées!H451-Entrées!H450))</f>
        <v>1</v>
      </c>
      <c r="BN423" s="32">
        <f>IF($BF423&gt;$Y$7,"",IF(AND($BF423=$Y$7,$BG423=23),"",Entrées!I451-Entrées!I450))</f>
        <v>4183.5</v>
      </c>
      <c r="BO423" s="32">
        <f>IF($BF423&gt;$Y$7,"",IF(AND($BF423=$Y$7,$BG423=23),"",Entrées!J451-Entrées!J450))</f>
        <v>-249</v>
      </c>
      <c r="BP423" s="32">
        <f>IF($BF423&gt;$Y$7,"",IF(AND($BF423=$Y$7,$BG423=23),"",Entrées!K451-Entrées!K450))</f>
        <v>0</v>
      </c>
      <c r="BQ423" s="32">
        <f>IF($BF423&gt;$Y$7,"",IF(AND($BF423=$Y$7,$BG423=23),"",Entrées!L451-Entrées!L450))</f>
        <v>351</v>
      </c>
      <c r="BR423" s="32">
        <f>IF($BF423&gt;$Y$7,"",IF(AND($BF423=$Y$7,$BG423=23),"",Entrées!M451-Entrées!M450))</f>
        <v>1282.5</v>
      </c>
      <c r="BS423" s="32">
        <f>IF($BF423&gt;$Y$7,"",IF(AND($BF423=$Y$7,$BG423=23),"",Entrées!N451-Entrées!N450))</f>
        <v>-24</v>
      </c>
      <c r="BT423" s="32">
        <f>IF($BF423&gt;$Y$7,"",IF(AND($BF423=$Y$7,$BG423=23),"",Entrées!O451-Entrées!O450))</f>
        <v>-1329</v>
      </c>
      <c r="BU423" s="32">
        <f>IF($BF423&gt;$Y$7,"",IF(AND($BF423=$Y$7,$BG423=23),"",Entrées!P451-Entrées!P450))</f>
        <v>-1.5</v>
      </c>
      <c r="BV423" s="32">
        <f>IF($BF423&gt;$Y$7,"",IF(AND($BF423=$Y$7,$BG423=23),"",Entrées!Q451-Entrées!Q450))</f>
        <v>-873</v>
      </c>
      <c r="BW423" s="32">
        <f>IF($BF423&gt;$Y$7,"",IF(AND($BF423=$Y$7,$BG423=23),"",Entrées!R451-Entrées!R450))</f>
        <v>0</v>
      </c>
      <c r="BX423" s="32">
        <f>IF($BF423&gt;$Y$7,"",IF(AND($BF423=$Y$7,$BG423=23),"",Entrées!S451-Entrées!S450))</f>
        <v>0</v>
      </c>
      <c r="BY423" s="32">
        <f>IF($BF423&gt;$Y$7,"",IF(AND($BF423=$Y$7,$BG423=23),"",Entrées!T451-Entrées!T450))</f>
        <v>1065</v>
      </c>
      <c r="BZ423" s="32">
        <f>IF($BF423&gt;$Y$7,"",IF(AND($BF423=$Y$7,$BG423=23),"",Entrées!U451-Entrées!U450))</f>
        <v>0</v>
      </c>
      <c r="CA423" s="32">
        <f>IF($BF423&gt;$Y$7,"",IF(AND($BF423=$Y$7,$BG423=23),"",Entrées!V451-Entrées!V450))</f>
        <v>-790</v>
      </c>
      <c r="CB423" s="4"/>
      <c r="CC423" s="4"/>
      <c r="CD423" s="33">
        <f>IF($BF423&lt;=$Y$7,Entrées!J450/CD$2,"")</f>
        <v>0.44184210526315787</v>
      </c>
      <c r="CE423" s="33">
        <f>IF($BF423&lt;=$Y$7,Entrées!K450/CE$2,"")</f>
        <v>0</v>
      </c>
      <c r="CF423" s="11">
        <f t="shared" si="477"/>
        <v>7600</v>
      </c>
      <c r="CG423" s="11">
        <f t="shared" si="478"/>
        <v>4200</v>
      </c>
      <c r="CH423" s="52">
        <f t="shared" si="479"/>
        <v>0.26950009137426939</v>
      </c>
      <c r="CI423" s="52">
        <f t="shared" si="480"/>
        <v>0.11132787698412699</v>
      </c>
      <c r="CK423" s="11"/>
      <c r="CL423" s="4"/>
      <c r="CM423" s="11"/>
      <c r="CN423" s="11"/>
      <c r="CO423" s="4"/>
    </row>
    <row r="424" spans="3:93">
      <c r="C424" s="11">
        <f t="shared" si="513"/>
        <v>12</v>
      </c>
      <c r="D424" s="27">
        <f t="shared" si="510"/>
        <v>6</v>
      </c>
      <c r="E424" s="28">
        <f ca="1">IF($D424&gt;$D$8,"",INDIRECT(ADDRESS(ROW(Entrées!$C$37)+($D424-1)*24+E$11,COLUMN(Entrées!$C$37)+($C424-1),4,TRUE,"Entrées")))</f>
        <v>566</v>
      </c>
      <c r="F424" s="28">
        <f ca="1">IF($D424&gt;$D$8,"",INDIRECT(ADDRESS(ROW(Entrées!$C$37)+($D424-1)*24+F$11,COLUMN(Entrées!$C$37)+($C424-1),4,TRUE,"Entrées")))</f>
        <v>566</v>
      </c>
      <c r="G424" s="28">
        <f ca="1">IF($D424&gt;$D$8,"",INDIRECT(ADDRESS(ROW(Entrées!$C$37)+($D424-1)*24+G$11,COLUMN(Entrées!$C$37)+($C424-1),4,TRUE,"Entrées")))</f>
        <v>575</v>
      </c>
      <c r="H424" s="28">
        <f ca="1">IF($D424&gt;$D$8,"",INDIRECT(ADDRESS(ROW(Entrées!$C$37)+($D424-1)*24+H$11,COLUMN(Entrées!$C$37)+($C424-1),4,TRUE,"Entrées")))</f>
        <v>574</v>
      </c>
      <c r="I424" s="28">
        <f ca="1">IF($D424&gt;$D$8,"",INDIRECT(ADDRESS(ROW(Entrées!$C$37)+($D424-1)*24+I$11,COLUMN(Entrées!$C$37)+($C424-1),4,TRUE,"Entrées")))</f>
        <v>574.5</v>
      </c>
      <c r="J424" s="28">
        <f ca="1">IF($D424&gt;$D$8,"",INDIRECT(ADDRESS(ROW(Entrées!$C$37)+($D424-1)*24+J$11,COLUMN(Entrées!$C$37)+($C424-1),4,TRUE,"Entrées")))</f>
        <v>574</v>
      </c>
      <c r="K424" s="28">
        <f ca="1">IF($D424&gt;$D$8,"",INDIRECT(ADDRESS(ROW(Entrées!$C$37)+($D424-1)*24+K$11,COLUMN(Entrées!$C$37)+($C424-1),4,TRUE,"Entrées")))</f>
        <v>574</v>
      </c>
      <c r="L424" s="28">
        <f ca="1">IF($D424&gt;$D$8,"",INDIRECT(ADDRESS(ROW(Entrées!$C$37)+($D424-1)*24+L$11,COLUMN(Entrées!$C$37)+($C424-1),4,TRUE,"Entrées")))</f>
        <v>566.5</v>
      </c>
      <c r="M424" s="28">
        <f ca="1">IF($D424&gt;$D$8,"",INDIRECT(ADDRESS(ROW(Entrées!$C$37)+($D424-1)*24+M$11,COLUMN(Entrées!$C$37)+($C424-1),4,TRUE,"Entrées")))</f>
        <v>565.5</v>
      </c>
      <c r="N424" s="28">
        <f ca="1">IF($D424&gt;$D$8,"",INDIRECT(ADDRESS(ROW(Entrées!$C$37)+($D424-1)*24+N$11,COLUMN(Entrées!$C$37)+($C424-1),4,TRUE,"Entrées")))</f>
        <v>572</v>
      </c>
      <c r="O424" s="28">
        <f ca="1">IF($D424&gt;$D$8,"",INDIRECT(ADDRESS(ROW(Entrées!$C$37)+($D424-1)*24+O$11,COLUMN(Entrées!$C$37)+($C424-1),4,TRUE,"Entrées")))</f>
        <v>564.5</v>
      </c>
      <c r="P424" s="28">
        <f ca="1">IF($D424&gt;$D$8,"",INDIRECT(ADDRESS(ROW(Entrées!$C$37)+($D424-1)*24+P$11,COLUMN(Entrées!$C$37)+($C424-1),4,TRUE,"Entrées")))</f>
        <v>565</v>
      </c>
      <c r="Q424" s="28">
        <f ca="1">IF($D424&gt;$D$8,"",INDIRECT(ADDRESS(ROW(Entrées!$C$37)+($D424-1)*24+Q$11,COLUMN(Entrées!$C$37)+($C424-1),4,TRUE,"Entrées")))</f>
        <v>565</v>
      </c>
      <c r="R424" s="28">
        <f ca="1">IF($D424&gt;$D$8,"",INDIRECT(ADDRESS(ROW(Entrées!$C$37)+($D424-1)*24+R$11,COLUMN(Entrées!$C$37)+($C424-1),4,TRUE,"Entrées")))</f>
        <v>563.5</v>
      </c>
      <c r="S424" s="28">
        <f ca="1">IF($D424&gt;$D$8,"",INDIRECT(ADDRESS(ROW(Entrées!$C$37)+($D424-1)*24+S$11,COLUMN(Entrées!$C$37)+($C424-1),4,TRUE,"Entrées")))</f>
        <v>563</v>
      </c>
      <c r="T424" s="28">
        <f ca="1">IF($D424&gt;$D$8,"",INDIRECT(ADDRESS(ROW(Entrées!$C$37)+($D424-1)*24+T$11,COLUMN(Entrées!$C$37)+($C424-1),4,TRUE,"Entrées")))</f>
        <v>562</v>
      </c>
      <c r="U424" s="28">
        <f ca="1">IF($D424&gt;$D$8,"",INDIRECT(ADDRESS(ROW(Entrées!$C$37)+($D424-1)*24+U$11,COLUMN(Entrées!$C$37)+($C424-1),4,TRUE,"Entrées")))</f>
        <v>568</v>
      </c>
      <c r="V424" s="28">
        <f ca="1">IF($D424&gt;$D$8,"",INDIRECT(ADDRESS(ROW(Entrées!$C$37)+($D424-1)*24+V$11,COLUMN(Entrées!$C$37)+($C424-1),4,TRUE,"Entrées")))</f>
        <v>569.5</v>
      </c>
      <c r="W424" s="28">
        <f ca="1">IF($D424&gt;$D$8,"",INDIRECT(ADDRESS(ROW(Entrées!$C$37)+($D424-1)*24+W$11,COLUMN(Entrées!$C$37)+($C424-1),4,TRUE,"Entrées")))</f>
        <v>567</v>
      </c>
      <c r="X424" s="28">
        <f ca="1">IF($D424&gt;$D$8,"",INDIRECT(ADDRESS(ROW(Entrées!$C$37)+($D424-1)*24+X$11,COLUMN(Entrées!$C$37)+($C424-1),4,TRUE,"Entrées")))</f>
        <v>572</v>
      </c>
      <c r="Y424" s="28">
        <f ca="1">IF($D424&gt;$D$8,"",INDIRECT(ADDRESS(ROW(Entrées!$C$37)+($D424-1)*24+Y$11,COLUMN(Entrées!$C$37)+($C424-1),4,TRUE,"Entrées")))</f>
        <v>570.5</v>
      </c>
      <c r="Z424" s="28">
        <f ca="1">IF($D424&gt;$D$8,"",INDIRECT(ADDRESS(ROW(Entrées!$C$37)+($D424-1)*24+Z$11,COLUMN(Entrées!$C$37)+($C424-1),4,TRUE,"Entrées")))</f>
        <v>572.5</v>
      </c>
      <c r="AA424" s="28">
        <f ca="1">IF($D424&gt;$D$8,"",INDIRECT(ADDRESS(ROW(Entrées!$C$37)+($D424-1)*24+AA$11,COLUMN(Entrées!$C$37)+($C424-1),4,TRUE,"Entrées")))</f>
        <v>565.5</v>
      </c>
      <c r="AB424" s="28">
        <f ca="1">IF($D424&gt;$D$8,"",INDIRECT(ADDRESS(ROW(Entrées!$C$37)+($D424-1)*24+AB$11,COLUMN(Entrées!$C$37)+($C424-1),4,TRUE,"Entrées")))</f>
        <v>564.5</v>
      </c>
      <c r="AC424" s="11"/>
      <c r="AD424" s="40">
        <f t="shared" ca="1" si="509"/>
        <v>568.33333333333337</v>
      </c>
      <c r="AE424" s="40">
        <f t="shared" ca="1" si="511"/>
        <v>575</v>
      </c>
      <c r="AF424" s="40">
        <f t="shared" ca="1" si="512"/>
        <v>562</v>
      </c>
      <c r="AG424" s="4"/>
      <c r="AH424" s="11">
        <f>Entrées!A451</f>
        <v>18</v>
      </c>
      <c r="AI424" s="13">
        <f>Entrées!B451</f>
        <v>6</v>
      </c>
      <c r="AJ424" s="31">
        <f t="shared" ca="1" si="481"/>
        <v>55625.834722222207</v>
      </c>
      <c r="AK424" s="31">
        <f t="shared" ca="1" si="457"/>
        <v>55155.277777777781</v>
      </c>
      <c r="AL424" s="31">
        <f t="shared" ca="1" si="458"/>
        <v>55132.569444444431</v>
      </c>
      <c r="AM424" s="31">
        <f t="shared" ca="1" si="459"/>
        <v>439.35972222222233</v>
      </c>
      <c r="AN424" s="31">
        <f t="shared" ca="1" si="460"/>
        <v>2143.2847222222222</v>
      </c>
      <c r="AO424" s="31">
        <f t="shared" ca="1" si="461"/>
        <v>1711.4715277777773</v>
      </c>
      <c r="AP424" s="31">
        <f t="shared" ca="1" si="462"/>
        <v>43686.806944444448</v>
      </c>
      <c r="AQ424" s="31">
        <f t="shared" ca="1" si="463"/>
        <v>2048.2006944444447</v>
      </c>
      <c r="AR424" s="31">
        <f t="shared" ca="1" si="464"/>
        <v>467.57708333333329</v>
      </c>
      <c r="AS424" s="31">
        <f t="shared" ca="1" si="465"/>
        <v>9872.0041666666693</v>
      </c>
      <c r="AT424" s="31">
        <f t="shared" ca="1" si="466"/>
        <v>-752.91041666666672</v>
      </c>
      <c r="AU424" s="31">
        <f t="shared" ca="1" si="467"/>
        <v>580.30277777777769</v>
      </c>
      <c r="AV424" s="31">
        <f t="shared" ca="1" si="468"/>
        <v>-4570.3041666666659</v>
      </c>
      <c r="AW424" s="31">
        <f t="shared" ca="1" si="469"/>
        <v>53.39583333333335</v>
      </c>
      <c r="AX424" s="31">
        <f t="shared" ca="1" si="470"/>
        <v>1401.9361111111111</v>
      </c>
      <c r="AY424" s="31">
        <f t="shared" ca="1" si="471"/>
        <v>-1132.0805555555555</v>
      </c>
      <c r="AZ424" s="31">
        <f t="shared" ca="1" si="472"/>
        <v>-2177.1819444444441</v>
      </c>
      <c r="BA424" s="31">
        <f t="shared" ca="1" si="473"/>
        <v>644.8125</v>
      </c>
      <c r="BB424" s="31">
        <f t="shared" ca="1" si="474"/>
        <v>-1410.101388888889</v>
      </c>
      <c r="BC424" s="31">
        <f t="shared" ca="1" si="475"/>
        <v>-1800.2902777777781</v>
      </c>
      <c r="BD424" s="11"/>
      <c r="BE424" s="4"/>
      <c r="BF424" s="11">
        <f t="shared" si="476"/>
        <v>18</v>
      </c>
      <c r="BG424" s="11">
        <f t="shared" si="482"/>
        <v>6</v>
      </c>
      <c r="BH424" s="32">
        <f>IF($BF424&gt;$Y$7,"",IF(AND($BF424=$Y$7,$BG424=23),"",Entrées!C452-Entrées!C451))</f>
        <v>4778</v>
      </c>
      <c r="BI424" s="32">
        <f>IF($BF424&gt;$Y$7,"",IF(AND($BF424=$Y$7,$BG424=23),"",Entrées!D452-Entrées!D451))</f>
        <v>5025</v>
      </c>
      <c r="BJ424" s="32">
        <f>IF($BF424&gt;$Y$7,"",IF(AND($BF424=$Y$7,$BG424=23),"",Entrées!E452-Entrées!E451))</f>
        <v>4575</v>
      </c>
      <c r="BK424" s="32">
        <f>IF($BF424&gt;$Y$7,"",IF(AND($BF424=$Y$7,$BG424=23),"",Entrées!F452-Entrées!F451))</f>
        <v>4.5</v>
      </c>
      <c r="BL424" s="32">
        <f>IF($BF424&gt;$Y$7,"",IF(AND($BF424=$Y$7,$BG424=23),"",Entrées!G452-Entrées!G451))</f>
        <v>292.5</v>
      </c>
      <c r="BM424" s="32">
        <f>IF($BF424&gt;$Y$7,"",IF(AND($BF424=$Y$7,$BG424=23),"",Entrées!H452-Entrées!H451))</f>
        <v>5</v>
      </c>
      <c r="BN424" s="32">
        <f>IF($BF424&gt;$Y$7,"",IF(AND($BF424=$Y$7,$BG424=23),"",Entrées!I452-Entrées!I451))</f>
        <v>2737.5</v>
      </c>
      <c r="BO424" s="32">
        <f>IF($BF424&gt;$Y$7,"",IF(AND($BF424=$Y$7,$BG424=23),"",Entrées!J452-Entrées!J451))</f>
        <v>-298</v>
      </c>
      <c r="BP424" s="32">
        <f>IF($BF424&gt;$Y$7,"",IF(AND($BF424=$Y$7,$BG424=23),"",Entrées!K452-Entrées!K451))</f>
        <v>16</v>
      </c>
      <c r="BQ424" s="32">
        <f>IF($BF424&gt;$Y$7,"",IF(AND($BF424=$Y$7,$BG424=23),"",Entrées!L452-Entrées!L451))</f>
        <v>1251</v>
      </c>
      <c r="BR424" s="32">
        <f>IF($BF424&gt;$Y$7,"",IF(AND($BF424=$Y$7,$BG424=23),"",Entrées!M452-Entrées!M451))</f>
        <v>649.5</v>
      </c>
      <c r="BS424" s="32">
        <f>IF($BF424&gt;$Y$7,"",IF(AND($BF424=$Y$7,$BG424=23),"",Entrées!N452-Entrées!N451))</f>
        <v>-8.5</v>
      </c>
      <c r="BT424" s="32">
        <f>IF($BF424&gt;$Y$7,"",IF(AND($BF424=$Y$7,$BG424=23),"",Entrées!O452-Entrées!O451))</f>
        <v>128.5</v>
      </c>
      <c r="BU424" s="32">
        <f>IF($BF424&gt;$Y$7,"",IF(AND($BF424=$Y$7,$BG424=23),"",Entrées!P452-Entrées!P451))</f>
        <v>2.5</v>
      </c>
      <c r="BV424" s="32">
        <f>IF($BF424&gt;$Y$7,"",IF(AND($BF424=$Y$7,$BG424=23),"",Entrées!Q452-Entrées!Q451))</f>
        <v>993</v>
      </c>
      <c r="BW424" s="32">
        <f>IF($BF424&gt;$Y$7,"",IF(AND($BF424=$Y$7,$BG424=23),"",Entrées!R452-Entrées!R451))</f>
        <v>0</v>
      </c>
      <c r="BX424" s="32">
        <f>IF($BF424&gt;$Y$7,"",IF(AND($BF424=$Y$7,$BG424=23),"",Entrées!S452-Entrées!S451))</f>
        <v>0</v>
      </c>
      <c r="BY424" s="32">
        <f>IF($BF424&gt;$Y$7,"",IF(AND($BF424=$Y$7,$BG424=23),"",Entrées!T452-Entrées!T451))</f>
        <v>-45</v>
      </c>
      <c r="BZ424" s="32">
        <f>IF($BF424&gt;$Y$7,"",IF(AND($BF424=$Y$7,$BG424=23),"",Entrées!U452-Entrées!U451))</f>
        <v>-155</v>
      </c>
      <c r="CA424" s="32">
        <f>IF($BF424&gt;$Y$7,"",IF(AND($BF424=$Y$7,$BG424=23),"",Entrées!V452-Entrées!V451))</f>
        <v>220</v>
      </c>
      <c r="CB424" s="4"/>
      <c r="CC424" s="4"/>
      <c r="CD424" s="33">
        <f>IF($BF424&lt;=$Y$7,Entrées!J451/CD$2,"")</f>
        <v>0.40907894736842104</v>
      </c>
      <c r="CE424" s="33">
        <f>IF($BF424&lt;=$Y$7,Entrées!K451/CE$2,"")</f>
        <v>0</v>
      </c>
      <c r="CF424" s="11">
        <f t="shared" si="477"/>
        <v>7600</v>
      </c>
      <c r="CG424" s="11">
        <f t="shared" si="478"/>
        <v>4200</v>
      </c>
      <c r="CH424" s="52">
        <f t="shared" si="479"/>
        <v>0.26950009137426939</v>
      </c>
      <c r="CI424" s="52">
        <f t="shared" si="480"/>
        <v>0.11132787698412699</v>
      </c>
      <c r="CK424" s="11"/>
      <c r="CL424" s="4"/>
      <c r="CM424" s="11"/>
      <c r="CN424" s="11"/>
      <c r="CO424" s="4"/>
    </row>
    <row r="425" spans="3:93">
      <c r="C425" s="11">
        <f t="shared" si="513"/>
        <v>12</v>
      </c>
      <c r="D425" s="27">
        <f t="shared" si="510"/>
        <v>7</v>
      </c>
      <c r="E425" s="28">
        <f ca="1">IF($D425&gt;$D$8,"",INDIRECT(ADDRESS(ROW(Entrées!$C$37)+($D425-1)*24+E$11,COLUMN(Entrées!$C$37)+($C425-1),4,TRUE,"Entrées")))</f>
        <v>570.5</v>
      </c>
      <c r="F425" s="28">
        <f ca="1">IF($D425&gt;$D$8,"",INDIRECT(ADDRESS(ROW(Entrées!$C$37)+($D425-1)*24+F$11,COLUMN(Entrées!$C$37)+($C425-1),4,TRUE,"Entrées")))</f>
        <v>567.5</v>
      </c>
      <c r="G425" s="28">
        <f ca="1">IF($D425&gt;$D$8,"",INDIRECT(ADDRESS(ROW(Entrées!$C$37)+($D425-1)*24+G$11,COLUMN(Entrées!$C$37)+($C425-1),4,TRUE,"Entrées")))</f>
        <v>562.5</v>
      </c>
      <c r="H425" s="28">
        <f ca="1">IF($D425&gt;$D$8,"",INDIRECT(ADDRESS(ROW(Entrées!$C$37)+($D425-1)*24+H$11,COLUMN(Entrées!$C$37)+($C425-1),4,TRUE,"Entrées")))</f>
        <v>566</v>
      </c>
      <c r="I425" s="28">
        <f ca="1">IF($D425&gt;$D$8,"",INDIRECT(ADDRESS(ROW(Entrées!$C$37)+($D425-1)*24+I$11,COLUMN(Entrées!$C$37)+($C425-1),4,TRUE,"Entrées")))</f>
        <v>563.5</v>
      </c>
      <c r="J425" s="28">
        <f ca="1">IF($D425&gt;$D$8,"",INDIRECT(ADDRESS(ROW(Entrées!$C$37)+($D425-1)*24+J$11,COLUMN(Entrées!$C$37)+($C425-1),4,TRUE,"Entrées")))</f>
        <v>559.5</v>
      </c>
      <c r="K425" s="28">
        <f ca="1">IF($D425&gt;$D$8,"",INDIRECT(ADDRESS(ROW(Entrées!$C$37)+($D425-1)*24+K$11,COLUMN(Entrées!$C$37)+($C425-1),4,TRUE,"Entrées")))</f>
        <v>565</v>
      </c>
      <c r="L425" s="28">
        <f ca="1">IF($D425&gt;$D$8,"",INDIRECT(ADDRESS(ROW(Entrées!$C$37)+($D425-1)*24+L$11,COLUMN(Entrées!$C$37)+($C425-1),4,TRUE,"Entrées")))</f>
        <v>565.5</v>
      </c>
      <c r="M425" s="28">
        <f ca="1">IF($D425&gt;$D$8,"",INDIRECT(ADDRESS(ROW(Entrées!$C$37)+($D425-1)*24+M$11,COLUMN(Entrées!$C$37)+($C425-1),4,TRUE,"Entrées")))</f>
        <v>561.5</v>
      </c>
      <c r="N425" s="28">
        <f ca="1">IF($D425&gt;$D$8,"",INDIRECT(ADDRESS(ROW(Entrées!$C$37)+($D425-1)*24+N$11,COLUMN(Entrées!$C$37)+($C425-1),4,TRUE,"Entrées")))</f>
        <v>563</v>
      </c>
      <c r="O425" s="28">
        <f ca="1">IF($D425&gt;$D$8,"",INDIRECT(ADDRESS(ROW(Entrées!$C$37)+($D425-1)*24+O$11,COLUMN(Entrées!$C$37)+($C425-1),4,TRUE,"Entrées")))</f>
        <v>555</v>
      </c>
      <c r="P425" s="28">
        <f ca="1">IF($D425&gt;$D$8,"",INDIRECT(ADDRESS(ROW(Entrées!$C$37)+($D425-1)*24+P$11,COLUMN(Entrées!$C$37)+($C425-1),4,TRUE,"Entrées")))</f>
        <v>560</v>
      </c>
      <c r="Q425" s="28">
        <f ca="1">IF($D425&gt;$D$8,"",INDIRECT(ADDRESS(ROW(Entrées!$C$37)+($D425-1)*24+Q$11,COLUMN(Entrées!$C$37)+($C425-1),4,TRUE,"Entrées")))</f>
        <v>563</v>
      </c>
      <c r="R425" s="28">
        <f ca="1">IF($D425&gt;$D$8,"",INDIRECT(ADDRESS(ROW(Entrées!$C$37)+($D425-1)*24+R$11,COLUMN(Entrées!$C$37)+($C425-1),4,TRUE,"Entrées")))</f>
        <v>565.5</v>
      </c>
      <c r="S425" s="28">
        <f ca="1">IF($D425&gt;$D$8,"",INDIRECT(ADDRESS(ROW(Entrées!$C$37)+($D425-1)*24+S$11,COLUMN(Entrées!$C$37)+($C425-1),4,TRUE,"Entrées")))</f>
        <v>564</v>
      </c>
      <c r="T425" s="28">
        <f ca="1">IF($D425&gt;$D$8,"",INDIRECT(ADDRESS(ROW(Entrées!$C$37)+($D425-1)*24+T$11,COLUMN(Entrées!$C$37)+($C425-1),4,TRUE,"Entrées")))</f>
        <v>558</v>
      </c>
      <c r="U425" s="28">
        <f ca="1">IF($D425&gt;$D$8,"",INDIRECT(ADDRESS(ROW(Entrées!$C$37)+($D425-1)*24+U$11,COLUMN(Entrées!$C$37)+($C425-1),4,TRUE,"Entrées")))</f>
        <v>553.5</v>
      </c>
      <c r="V425" s="28">
        <f ca="1">IF($D425&gt;$D$8,"",INDIRECT(ADDRESS(ROW(Entrées!$C$37)+($D425-1)*24+V$11,COLUMN(Entrées!$C$37)+($C425-1),4,TRUE,"Entrées")))</f>
        <v>551</v>
      </c>
      <c r="W425" s="28">
        <f ca="1">IF($D425&gt;$D$8,"",INDIRECT(ADDRESS(ROW(Entrées!$C$37)+($D425-1)*24+W$11,COLUMN(Entrées!$C$37)+($C425-1),4,TRUE,"Entrées")))</f>
        <v>544</v>
      </c>
      <c r="X425" s="28">
        <f ca="1">IF($D425&gt;$D$8,"",INDIRECT(ADDRESS(ROW(Entrées!$C$37)+($D425-1)*24+X$11,COLUMN(Entrées!$C$37)+($C425-1),4,TRUE,"Entrées")))</f>
        <v>545</v>
      </c>
      <c r="Y425" s="28">
        <f ca="1">IF($D425&gt;$D$8,"",INDIRECT(ADDRESS(ROW(Entrées!$C$37)+($D425-1)*24+Y$11,COLUMN(Entrées!$C$37)+($C425-1),4,TRUE,"Entrées")))</f>
        <v>546</v>
      </c>
      <c r="Z425" s="28">
        <f ca="1">IF($D425&gt;$D$8,"",INDIRECT(ADDRESS(ROW(Entrées!$C$37)+($D425-1)*24+Z$11,COLUMN(Entrées!$C$37)+($C425-1),4,TRUE,"Entrées")))</f>
        <v>544.5</v>
      </c>
      <c r="AA425" s="28">
        <f ca="1">IF($D425&gt;$D$8,"",INDIRECT(ADDRESS(ROW(Entrées!$C$37)+($D425-1)*24+AA$11,COLUMN(Entrées!$C$37)+($C425-1),4,TRUE,"Entrées")))</f>
        <v>540.5</v>
      </c>
      <c r="AB425" s="28">
        <f ca="1">IF($D425&gt;$D$8,"",INDIRECT(ADDRESS(ROW(Entrées!$C$37)+($D425-1)*24+AB$11,COLUMN(Entrées!$C$37)+($C425-1),4,TRUE,"Entrées")))</f>
        <v>544.5</v>
      </c>
      <c r="AC425" s="11"/>
      <c r="AD425" s="40">
        <f t="shared" ca="1" si="509"/>
        <v>557.45833333333337</v>
      </c>
      <c r="AE425" s="40">
        <f t="shared" ca="1" si="511"/>
        <v>570.5</v>
      </c>
      <c r="AF425" s="40">
        <f t="shared" ca="1" si="512"/>
        <v>540.5</v>
      </c>
      <c r="AG425" s="4"/>
      <c r="AH425" s="11">
        <f>Entrées!A452</f>
        <v>18</v>
      </c>
      <c r="AI425" s="13">
        <f>Entrées!B452</f>
        <v>7</v>
      </c>
      <c r="AJ425" s="31">
        <f t="shared" ca="1" si="481"/>
        <v>55625.834722222207</v>
      </c>
      <c r="AK425" s="31">
        <f t="shared" ca="1" si="457"/>
        <v>55155.277777777781</v>
      </c>
      <c r="AL425" s="31">
        <f t="shared" ca="1" si="458"/>
        <v>55132.569444444431</v>
      </c>
      <c r="AM425" s="31">
        <f t="shared" ca="1" si="459"/>
        <v>439.35972222222233</v>
      </c>
      <c r="AN425" s="31">
        <f t="shared" ca="1" si="460"/>
        <v>2143.2847222222222</v>
      </c>
      <c r="AO425" s="31">
        <f t="shared" ca="1" si="461"/>
        <v>1711.4715277777773</v>
      </c>
      <c r="AP425" s="31">
        <f t="shared" ca="1" si="462"/>
        <v>43686.806944444448</v>
      </c>
      <c r="AQ425" s="31">
        <f t="shared" ca="1" si="463"/>
        <v>2048.2006944444447</v>
      </c>
      <c r="AR425" s="31">
        <f t="shared" ca="1" si="464"/>
        <v>467.57708333333329</v>
      </c>
      <c r="AS425" s="31">
        <f t="shared" ca="1" si="465"/>
        <v>9872.0041666666693</v>
      </c>
      <c r="AT425" s="31">
        <f t="shared" ca="1" si="466"/>
        <v>-752.91041666666672</v>
      </c>
      <c r="AU425" s="31">
        <f t="shared" ca="1" si="467"/>
        <v>580.30277777777769</v>
      </c>
      <c r="AV425" s="31">
        <f t="shared" ca="1" si="468"/>
        <v>-4570.3041666666659</v>
      </c>
      <c r="AW425" s="31">
        <f t="shared" ca="1" si="469"/>
        <v>53.39583333333335</v>
      </c>
      <c r="AX425" s="31">
        <f t="shared" ca="1" si="470"/>
        <v>1401.9361111111111</v>
      </c>
      <c r="AY425" s="31">
        <f t="shared" ca="1" si="471"/>
        <v>-1132.0805555555555</v>
      </c>
      <c r="AZ425" s="31">
        <f t="shared" ca="1" si="472"/>
        <v>-2177.1819444444441</v>
      </c>
      <c r="BA425" s="31">
        <f t="shared" ca="1" si="473"/>
        <v>644.8125</v>
      </c>
      <c r="BB425" s="31">
        <f t="shared" ca="1" si="474"/>
        <v>-1410.101388888889</v>
      </c>
      <c r="BC425" s="31">
        <f t="shared" ca="1" si="475"/>
        <v>-1800.2902777777781</v>
      </c>
      <c r="BD425" s="11"/>
      <c r="BE425" s="4"/>
      <c r="BF425" s="11">
        <f t="shared" si="476"/>
        <v>18</v>
      </c>
      <c r="BG425" s="11">
        <f t="shared" si="482"/>
        <v>7</v>
      </c>
      <c r="BH425" s="32">
        <f>IF($BF425&gt;$Y$7,"",IF(AND($BF425=$Y$7,$BG425=23),"",Entrées!C453-Entrées!C452))</f>
        <v>3491</v>
      </c>
      <c r="BI425" s="32">
        <f>IF($BF425&gt;$Y$7,"",IF(AND($BF425=$Y$7,$BG425=23),"",Entrées!D453-Entrées!D452))</f>
        <v>3162.5</v>
      </c>
      <c r="BJ425" s="32">
        <f>IF($BF425&gt;$Y$7,"",IF(AND($BF425=$Y$7,$BG425=23),"",Entrées!E453-Entrées!E452))</f>
        <v>3475</v>
      </c>
      <c r="BK425" s="32">
        <f>IF($BF425&gt;$Y$7,"",IF(AND($BF425=$Y$7,$BG425=23),"",Entrées!F453-Entrées!F452))</f>
        <v>5</v>
      </c>
      <c r="BL425" s="32">
        <f>IF($BF425&gt;$Y$7,"",IF(AND($BF425=$Y$7,$BG425=23),"",Entrées!G453-Entrées!G452))</f>
        <v>42.5</v>
      </c>
      <c r="BM425" s="32">
        <f>IF($BF425&gt;$Y$7,"",IF(AND($BF425=$Y$7,$BG425=23),"",Entrées!H453-Entrées!H452))</f>
        <v>0.5</v>
      </c>
      <c r="BN425" s="32">
        <f>IF($BF425&gt;$Y$7,"",IF(AND($BF425=$Y$7,$BG425=23),"",Entrées!I453-Entrées!I452))</f>
        <v>436</v>
      </c>
      <c r="BO425" s="32">
        <f>IF($BF425&gt;$Y$7,"",IF(AND($BF425=$Y$7,$BG425=23),"",Entrées!J453-Entrées!J452))</f>
        <v>-178.5</v>
      </c>
      <c r="BP425" s="32">
        <f>IF($BF425&gt;$Y$7,"",IF(AND($BF425=$Y$7,$BG425=23),"",Entrées!K453-Entrées!K452))</f>
        <v>175.5</v>
      </c>
      <c r="BQ425" s="32">
        <f>IF($BF425&gt;$Y$7,"",IF(AND($BF425=$Y$7,$BG425=23),"",Entrées!L453-Entrées!L452))</f>
        <v>1358.5</v>
      </c>
      <c r="BR425" s="32">
        <f>IF($BF425&gt;$Y$7,"",IF(AND($BF425=$Y$7,$BG425=23),"",Entrées!M453-Entrées!M452))</f>
        <v>12.5</v>
      </c>
      <c r="BS425" s="32">
        <f>IF($BF425&gt;$Y$7,"",IF(AND($BF425=$Y$7,$BG425=23),"",Entrées!N453-Entrées!N452))</f>
        <v>-2</v>
      </c>
      <c r="BT425" s="32">
        <f>IF($BF425&gt;$Y$7,"",IF(AND($BF425=$Y$7,$BG425=23),"",Entrées!O453-Entrées!O452))</f>
        <v>1640</v>
      </c>
      <c r="BU425" s="32">
        <f>IF($BF425&gt;$Y$7,"",IF(AND($BF425=$Y$7,$BG425=23),"",Entrées!P453-Entrées!P452))</f>
        <v>0</v>
      </c>
      <c r="BV425" s="32">
        <f>IF($BF425&gt;$Y$7,"",IF(AND($BF425=$Y$7,$BG425=23),"",Entrées!Q453-Entrées!Q452))</f>
        <v>2358</v>
      </c>
      <c r="BW425" s="32">
        <f>IF($BF425&gt;$Y$7,"",IF(AND($BF425=$Y$7,$BG425=23),"",Entrées!R453-Entrées!R452))</f>
        <v>0</v>
      </c>
      <c r="BX425" s="32">
        <f>IF($BF425&gt;$Y$7,"",IF(AND($BF425=$Y$7,$BG425=23),"",Entrées!S453-Entrées!S452))</f>
        <v>0</v>
      </c>
      <c r="BY425" s="32">
        <f>IF($BF425&gt;$Y$7,"",IF(AND($BF425=$Y$7,$BG425=23),"",Entrées!T453-Entrées!T452))</f>
        <v>115</v>
      </c>
      <c r="BZ425" s="32">
        <f>IF($BF425&gt;$Y$7,"",IF(AND($BF425=$Y$7,$BG425=23),"",Entrées!U453-Entrées!U452))</f>
        <v>0</v>
      </c>
      <c r="CA425" s="32">
        <f>IF($BF425&gt;$Y$7,"",IF(AND($BF425=$Y$7,$BG425=23),"",Entrées!V453-Entrées!V452))</f>
        <v>-96</v>
      </c>
      <c r="CB425" s="4"/>
      <c r="CC425" s="4"/>
      <c r="CD425" s="33">
        <f>IF($BF425&lt;=$Y$7,Entrées!J452/CD$2,"")</f>
        <v>0.36986842105263157</v>
      </c>
      <c r="CE425" s="33">
        <f>IF($BF425&lt;=$Y$7,Entrées!K452/CE$2,"")</f>
        <v>3.8095238095238095E-3</v>
      </c>
      <c r="CF425" s="11">
        <f t="shared" si="477"/>
        <v>7600</v>
      </c>
      <c r="CG425" s="11">
        <f t="shared" si="478"/>
        <v>4200</v>
      </c>
      <c r="CH425" s="52">
        <f t="shared" si="479"/>
        <v>0.26950009137426939</v>
      </c>
      <c r="CI425" s="52">
        <f t="shared" si="480"/>
        <v>0.11132787698412699</v>
      </c>
      <c r="CK425" s="11"/>
      <c r="CL425" s="4"/>
      <c r="CM425" s="11"/>
      <c r="CN425" s="11"/>
      <c r="CO425" s="4"/>
    </row>
    <row r="426" spans="3:93">
      <c r="C426" s="11">
        <f t="shared" si="513"/>
        <v>12</v>
      </c>
      <c r="D426" s="27">
        <f t="shared" si="510"/>
        <v>8</v>
      </c>
      <c r="E426" s="28">
        <f ca="1">IF($D426&gt;$D$8,"",INDIRECT(ADDRESS(ROW(Entrées!$C$37)+($D426-1)*24+E$11,COLUMN(Entrées!$C$37)+($C426-1),4,TRUE,"Entrées")))</f>
        <v>543.5</v>
      </c>
      <c r="F426" s="28">
        <f ca="1">IF($D426&gt;$D$8,"",INDIRECT(ADDRESS(ROW(Entrées!$C$37)+($D426-1)*24+F$11,COLUMN(Entrées!$C$37)+($C426-1),4,TRUE,"Entrées")))</f>
        <v>541.5</v>
      </c>
      <c r="G426" s="28">
        <f ca="1">IF($D426&gt;$D$8,"",INDIRECT(ADDRESS(ROW(Entrées!$C$37)+($D426-1)*24+G$11,COLUMN(Entrées!$C$37)+($C426-1),4,TRUE,"Entrées")))</f>
        <v>541.5</v>
      </c>
      <c r="H426" s="28">
        <f ca="1">IF($D426&gt;$D$8,"",INDIRECT(ADDRESS(ROW(Entrées!$C$37)+($D426-1)*24+H$11,COLUMN(Entrées!$C$37)+($C426-1),4,TRUE,"Entrées")))</f>
        <v>542</v>
      </c>
      <c r="I426" s="28">
        <f ca="1">IF($D426&gt;$D$8,"",INDIRECT(ADDRESS(ROW(Entrées!$C$37)+($D426-1)*24+I$11,COLUMN(Entrées!$C$37)+($C426-1),4,TRUE,"Entrées")))</f>
        <v>543</v>
      </c>
      <c r="J426" s="28">
        <f ca="1">IF($D426&gt;$D$8,"",INDIRECT(ADDRESS(ROW(Entrées!$C$37)+($D426-1)*24+J$11,COLUMN(Entrées!$C$37)+($C426-1),4,TRUE,"Entrées")))</f>
        <v>540</v>
      </c>
      <c r="K426" s="28">
        <f ca="1">IF($D426&gt;$D$8,"",INDIRECT(ADDRESS(ROW(Entrées!$C$37)+($D426-1)*24+K$11,COLUMN(Entrées!$C$37)+($C426-1),4,TRUE,"Entrées")))</f>
        <v>537</v>
      </c>
      <c r="L426" s="28">
        <f ca="1">IF($D426&gt;$D$8,"",INDIRECT(ADDRESS(ROW(Entrées!$C$37)+($D426-1)*24+L$11,COLUMN(Entrées!$C$37)+($C426-1),4,TRUE,"Entrées")))</f>
        <v>530</v>
      </c>
      <c r="M426" s="28">
        <f ca="1">IF($D426&gt;$D$8,"",INDIRECT(ADDRESS(ROW(Entrées!$C$37)+($D426-1)*24+M$11,COLUMN(Entrées!$C$37)+($C426-1),4,TRUE,"Entrées")))</f>
        <v>535</v>
      </c>
      <c r="N426" s="28">
        <f ca="1">IF($D426&gt;$D$8,"",INDIRECT(ADDRESS(ROW(Entrées!$C$37)+($D426-1)*24+N$11,COLUMN(Entrées!$C$37)+($C426-1),4,TRUE,"Entrées")))</f>
        <v>521.5</v>
      </c>
      <c r="O426" s="28">
        <f ca="1">IF($D426&gt;$D$8,"",INDIRECT(ADDRESS(ROW(Entrées!$C$37)+($D426-1)*24+O$11,COLUMN(Entrées!$C$37)+($C426-1),4,TRUE,"Entrées")))</f>
        <v>521</v>
      </c>
      <c r="P426" s="28">
        <f ca="1">IF($D426&gt;$D$8,"",INDIRECT(ADDRESS(ROW(Entrées!$C$37)+($D426-1)*24+P$11,COLUMN(Entrées!$C$37)+($C426-1),4,TRUE,"Entrées")))</f>
        <v>523</v>
      </c>
      <c r="Q426" s="28">
        <f ca="1">IF($D426&gt;$D$8,"",INDIRECT(ADDRESS(ROW(Entrées!$C$37)+($D426-1)*24+Q$11,COLUMN(Entrées!$C$37)+($C426-1),4,TRUE,"Entrées")))</f>
        <v>529.5</v>
      </c>
      <c r="R426" s="28">
        <f ca="1">IF($D426&gt;$D$8,"",INDIRECT(ADDRESS(ROW(Entrées!$C$37)+($D426-1)*24+R$11,COLUMN(Entrées!$C$37)+($C426-1),4,TRUE,"Entrées")))</f>
        <v>535.5</v>
      </c>
      <c r="S426" s="28">
        <f ca="1">IF($D426&gt;$D$8,"",INDIRECT(ADDRESS(ROW(Entrées!$C$37)+($D426-1)*24+S$11,COLUMN(Entrées!$C$37)+($C426-1),4,TRUE,"Entrées")))</f>
        <v>538.5</v>
      </c>
      <c r="T426" s="28">
        <f ca="1">IF($D426&gt;$D$8,"",INDIRECT(ADDRESS(ROW(Entrées!$C$37)+($D426-1)*24+T$11,COLUMN(Entrées!$C$37)+($C426-1),4,TRUE,"Entrées")))</f>
        <v>539.5</v>
      </c>
      <c r="U426" s="28">
        <f ca="1">IF($D426&gt;$D$8,"",INDIRECT(ADDRESS(ROW(Entrées!$C$37)+($D426-1)*24+U$11,COLUMN(Entrées!$C$37)+($C426-1),4,TRUE,"Entrées")))</f>
        <v>529</v>
      </c>
      <c r="V426" s="28">
        <f ca="1">IF($D426&gt;$D$8,"",INDIRECT(ADDRESS(ROW(Entrées!$C$37)+($D426-1)*24+V$11,COLUMN(Entrées!$C$37)+($C426-1),4,TRUE,"Entrées")))</f>
        <v>537.5</v>
      </c>
      <c r="W426" s="28">
        <f ca="1">IF($D426&gt;$D$8,"",INDIRECT(ADDRESS(ROW(Entrées!$C$37)+($D426-1)*24+W$11,COLUMN(Entrées!$C$37)+($C426-1),4,TRUE,"Entrées")))</f>
        <v>532</v>
      </c>
      <c r="X426" s="28">
        <f ca="1">IF($D426&gt;$D$8,"",INDIRECT(ADDRESS(ROW(Entrées!$C$37)+($D426-1)*24+X$11,COLUMN(Entrées!$C$37)+($C426-1),4,TRUE,"Entrées")))</f>
        <v>539</v>
      </c>
      <c r="Y426" s="28">
        <f ca="1">IF($D426&gt;$D$8,"",INDIRECT(ADDRESS(ROW(Entrées!$C$37)+($D426-1)*24+Y$11,COLUMN(Entrées!$C$37)+($C426-1),4,TRUE,"Entrées")))</f>
        <v>546</v>
      </c>
      <c r="Z426" s="28">
        <f ca="1">IF($D426&gt;$D$8,"",INDIRECT(ADDRESS(ROW(Entrées!$C$37)+($D426-1)*24+Z$11,COLUMN(Entrées!$C$37)+($C426-1),4,TRUE,"Entrées")))</f>
        <v>544</v>
      </c>
      <c r="AA426" s="28">
        <f ca="1">IF($D426&gt;$D$8,"",INDIRECT(ADDRESS(ROW(Entrées!$C$37)+($D426-1)*24+AA$11,COLUMN(Entrées!$C$37)+($C426-1),4,TRUE,"Entrées")))</f>
        <v>543.5</v>
      </c>
      <c r="AB426" s="28">
        <f ca="1">IF($D426&gt;$D$8,"",INDIRECT(ADDRESS(ROW(Entrées!$C$37)+($D426-1)*24+AB$11,COLUMN(Entrées!$C$37)+($C426-1),4,TRUE,"Entrées")))</f>
        <v>533</v>
      </c>
      <c r="AC426" s="11"/>
      <c r="AD426" s="40">
        <f t="shared" ca="1" si="509"/>
        <v>536.08333333333337</v>
      </c>
      <c r="AE426" s="40">
        <f t="shared" ca="1" si="511"/>
        <v>546</v>
      </c>
      <c r="AF426" s="40">
        <f t="shared" ca="1" si="512"/>
        <v>521</v>
      </c>
      <c r="AG426" s="4"/>
      <c r="AH426" s="11">
        <f>Entrées!A453</f>
        <v>18</v>
      </c>
      <c r="AI426" s="13">
        <f>Entrées!B453</f>
        <v>8</v>
      </c>
      <c r="AJ426" s="31">
        <f t="shared" ca="1" si="481"/>
        <v>55625.834722222207</v>
      </c>
      <c r="AK426" s="31">
        <f t="shared" ca="1" si="457"/>
        <v>55155.277777777781</v>
      </c>
      <c r="AL426" s="31">
        <f t="shared" ca="1" si="458"/>
        <v>55132.569444444431</v>
      </c>
      <c r="AM426" s="31">
        <f t="shared" ca="1" si="459"/>
        <v>439.35972222222233</v>
      </c>
      <c r="AN426" s="31">
        <f t="shared" ca="1" si="460"/>
        <v>2143.2847222222222</v>
      </c>
      <c r="AO426" s="31">
        <f t="shared" ca="1" si="461"/>
        <v>1711.4715277777773</v>
      </c>
      <c r="AP426" s="31">
        <f t="shared" ca="1" si="462"/>
        <v>43686.806944444448</v>
      </c>
      <c r="AQ426" s="31">
        <f t="shared" ca="1" si="463"/>
        <v>2048.2006944444447</v>
      </c>
      <c r="AR426" s="31">
        <f t="shared" ca="1" si="464"/>
        <v>467.57708333333329</v>
      </c>
      <c r="AS426" s="31">
        <f t="shared" ca="1" si="465"/>
        <v>9872.0041666666693</v>
      </c>
      <c r="AT426" s="31">
        <f t="shared" ca="1" si="466"/>
        <v>-752.91041666666672</v>
      </c>
      <c r="AU426" s="31">
        <f t="shared" ca="1" si="467"/>
        <v>580.30277777777769</v>
      </c>
      <c r="AV426" s="31">
        <f t="shared" ca="1" si="468"/>
        <v>-4570.3041666666659</v>
      </c>
      <c r="AW426" s="31">
        <f t="shared" ca="1" si="469"/>
        <v>53.39583333333335</v>
      </c>
      <c r="AX426" s="31">
        <f t="shared" ca="1" si="470"/>
        <v>1401.9361111111111</v>
      </c>
      <c r="AY426" s="31">
        <f t="shared" ca="1" si="471"/>
        <v>-1132.0805555555555</v>
      </c>
      <c r="AZ426" s="31">
        <f t="shared" ca="1" si="472"/>
        <v>-2177.1819444444441</v>
      </c>
      <c r="BA426" s="31">
        <f t="shared" ca="1" si="473"/>
        <v>644.8125</v>
      </c>
      <c r="BB426" s="31">
        <f t="shared" ca="1" si="474"/>
        <v>-1410.101388888889</v>
      </c>
      <c r="BC426" s="31">
        <f t="shared" ca="1" si="475"/>
        <v>-1800.2902777777781</v>
      </c>
      <c r="BD426" s="11"/>
      <c r="BE426" s="4"/>
      <c r="BF426" s="11">
        <f t="shared" si="476"/>
        <v>18</v>
      </c>
      <c r="BG426" s="11">
        <f t="shared" si="482"/>
        <v>8</v>
      </c>
      <c r="BH426" s="32">
        <f>IF($BF426&gt;$Y$7,"",IF(AND($BF426=$Y$7,$BG426=23),"",Entrées!C454-Entrées!C453))</f>
        <v>1700</v>
      </c>
      <c r="BI426" s="32">
        <f>IF($BF426&gt;$Y$7,"",IF(AND($BF426=$Y$7,$BG426=23),"",Entrées!D454-Entrées!D453))</f>
        <v>1587.5</v>
      </c>
      <c r="BJ426" s="32">
        <f>IF($BF426&gt;$Y$7,"",IF(AND($BF426=$Y$7,$BG426=23),"",Entrées!E454-Entrées!E453))</f>
        <v>1875</v>
      </c>
      <c r="BK426" s="32">
        <f>IF($BF426&gt;$Y$7,"",IF(AND($BF426=$Y$7,$BG426=23),"",Entrées!F454-Entrées!F453))</f>
        <v>134.5</v>
      </c>
      <c r="BL426" s="32">
        <f>IF($BF426&gt;$Y$7,"",IF(AND($BF426=$Y$7,$BG426=23),"",Entrées!G454-Entrées!G453))</f>
        <v>-28.5</v>
      </c>
      <c r="BM426" s="32">
        <f>IF($BF426&gt;$Y$7,"",IF(AND($BF426=$Y$7,$BG426=23),"",Entrées!H454-Entrées!H453))</f>
        <v>7.5</v>
      </c>
      <c r="BN426" s="32">
        <f>IF($BF426&gt;$Y$7,"",IF(AND($BF426=$Y$7,$BG426=23),"",Entrées!I454-Entrées!I453))</f>
        <v>-80.5</v>
      </c>
      <c r="BO426" s="32">
        <f>IF($BF426&gt;$Y$7,"",IF(AND($BF426=$Y$7,$BG426=23),"",Entrées!J454-Entrées!J453))</f>
        <v>370.5</v>
      </c>
      <c r="BP426" s="32">
        <f>IF($BF426&gt;$Y$7,"",IF(AND($BF426=$Y$7,$BG426=23),"",Entrées!K454-Entrées!K453))</f>
        <v>370.5</v>
      </c>
      <c r="BQ426" s="32">
        <f>IF($BF426&gt;$Y$7,"",IF(AND($BF426=$Y$7,$BG426=23),"",Entrées!L454-Entrées!L453))</f>
        <v>-552</v>
      </c>
      <c r="BR426" s="32">
        <f>IF($BF426&gt;$Y$7,"",IF(AND($BF426=$Y$7,$BG426=23),"",Entrées!M454-Entrées!M453))</f>
        <v>7</v>
      </c>
      <c r="BS426" s="32">
        <f>IF($BF426&gt;$Y$7,"",IF(AND($BF426=$Y$7,$BG426=23),"",Entrées!N454-Entrées!N453))</f>
        <v>9.5</v>
      </c>
      <c r="BT426" s="32">
        <f>IF($BF426&gt;$Y$7,"",IF(AND($BF426=$Y$7,$BG426=23),"",Entrées!O454-Entrées!O453))</f>
        <v>1463</v>
      </c>
      <c r="BU426" s="32">
        <f>IF($BF426&gt;$Y$7,"",IF(AND($BF426=$Y$7,$BG426=23),"",Entrées!P454-Entrées!P453))</f>
        <v>1</v>
      </c>
      <c r="BV426" s="32">
        <f>IF($BF426&gt;$Y$7,"",IF(AND($BF426=$Y$7,$BG426=23),"",Entrées!Q454-Entrées!Q453))</f>
        <v>13</v>
      </c>
      <c r="BW426" s="32">
        <f>IF($BF426&gt;$Y$7,"",IF(AND($BF426=$Y$7,$BG426=23),"",Entrées!R454-Entrées!R453))</f>
        <v>0</v>
      </c>
      <c r="BX426" s="32">
        <f>IF($BF426&gt;$Y$7,"",IF(AND($BF426=$Y$7,$BG426=23),"",Entrées!S454-Entrées!S453))</f>
        <v>0</v>
      </c>
      <c r="BY426" s="32">
        <f>IF($BF426&gt;$Y$7,"",IF(AND($BF426=$Y$7,$BG426=23),"",Entrées!T454-Entrées!T453))</f>
        <v>533</v>
      </c>
      <c r="BZ426" s="32">
        <f>IF($BF426&gt;$Y$7,"",IF(AND($BF426=$Y$7,$BG426=23),"",Entrées!U454-Entrées!U453))</f>
        <v>0</v>
      </c>
      <c r="CA426" s="32">
        <f>IF($BF426&gt;$Y$7,"",IF(AND($BF426=$Y$7,$BG426=23),"",Entrées!V454-Entrées!V453))</f>
        <v>-236</v>
      </c>
      <c r="CB426" s="4"/>
      <c r="CC426" s="4"/>
      <c r="CD426" s="33">
        <f>IF($BF426&lt;=$Y$7,Entrées!J453/CD$2,"")</f>
        <v>0.34638157894736843</v>
      </c>
      <c r="CE426" s="33">
        <f>IF($BF426&lt;=$Y$7,Entrées!K453/CE$2,"")</f>
        <v>4.5595238095238098E-2</v>
      </c>
      <c r="CF426" s="11">
        <f t="shared" si="477"/>
        <v>7600</v>
      </c>
      <c r="CG426" s="11">
        <f t="shared" si="478"/>
        <v>4200</v>
      </c>
      <c r="CH426" s="52">
        <f t="shared" si="479"/>
        <v>0.26950009137426939</v>
      </c>
      <c r="CI426" s="52">
        <f t="shared" si="480"/>
        <v>0.11132787698412699</v>
      </c>
      <c r="CK426" s="11"/>
      <c r="CL426" s="4"/>
      <c r="CM426" s="11"/>
      <c r="CN426" s="11"/>
      <c r="CO426" s="4"/>
    </row>
    <row r="427" spans="3:93">
      <c r="C427" s="11">
        <f t="shared" si="513"/>
        <v>12</v>
      </c>
      <c r="D427" s="27">
        <f t="shared" si="510"/>
        <v>9</v>
      </c>
      <c r="E427" s="28">
        <f ca="1">IF($D427&gt;$D$8,"",INDIRECT(ADDRESS(ROW(Entrées!$C$37)+($D427-1)*24+E$11,COLUMN(Entrées!$C$37)+($C427-1),4,TRUE,"Entrées")))</f>
        <v>534.5</v>
      </c>
      <c r="F427" s="28">
        <f ca="1">IF($D427&gt;$D$8,"",INDIRECT(ADDRESS(ROW(Entrées!$C$37)+($D427-1)*24+F$11,COLUMN(Entrées!$C$37)+($C427-1),4,TRUE,"Entrées")))</f>
        <v>535.5</v>
      </c>
      <c r="G427" s="28">
        <f ca="1">IF($D427&gt;$D$8,"",INDIRECT(ADDRESS(ROW(Entrées!$C$37)+($D427-1)*24+G$11,COLUMN(Entrées!$C$37)+($C427-1),4,TRUE,"Entrées")))</f>
        <v>536</v>
      </c>
      <c r="H427" s="28">
        <f ca="1">IF($D427&gt;$D$8,"",INDIRECT(ADDRESS(ROW(Entrées!$C$37)+($D427-1)*24+H$11,COLUMN(Entrées!$C$37)+($C427-1),4,TRUE,"Entrées")))</f>
        <v>536</v>
      </c>
      <c r="I427" s="28">
        <f ca="1">IF($D427&gt;$D$8,"",INDIRECT(ADDRESS(ROW(Entrées!$C$37)+($D427-1)*24+I$11,COLUMN(Entrées!$C$37)+($C427-1),4,TRUE,"Entrées")))</f>
        <v>533</v>
      </c>
      <c r="J427" s="28">
        <f ca="1">IF($D427&gt;$D$8,"",INDIRECT(ADDRESS(ROW(Entrées!$C$37)+($D427-1)*24+J$11,COLUMN(Entrées!$C$37)+($C427-1),4,TRUE,"Entrées")))</f>
        <v>529</v>
      </c>
      <c r="K427" s="28">
        <f ca="1">IF($D427&gt;$D$8,"",INDIRECT(ADDRESS(ROW(Entrées!$C$37)+($D427-1)*24+K$11,COLUMN(Entrées!$C$37)+($C427-1),4,TRUE,"Entrées")))</f>
        <v>523</v>
      </c>
      <c r="L427" s="28">
        <f ca="1">IF($D427&gt;$D$8,"",INDIRECT(ADDRESS(ROW(Entrées!$C$37)+($D427-1)*24+L$11,COLUMN(Entrées!$C$37)+($C427-1),4,TRUE,"Entrées")))</f>
        <v>516</v>
      </c>
      <c r="M427" s="28">
        <f ca="1">IF($D427&gt;$D$8,"",INDIRECT(ADDRESS(ROW(Entrées!$C$37)+($D427-1)*24+M$11,COLUMN(Entrées!$C$37)+($C427-1),4,TRUE,"Entrées")))</f>
        <v>504</v>
      </c>
      <c r="N427" s="28">
        <f ca="1">IF($D427&gt;$D$8,"",INDIRECT(ADDRESS(ROW(Entrées!$C$37)+($D427-1)*24+N$11,COLUMN(Entrées!$C$37)+($C427-1),4,TRUE,"Entrées")))</f>
        <v>495</v>
      </c>
      <c r="O427" s="28">
        <f ca="1">IF($D427&gt;$D$8,"",INDIRECT(ADDRESS(ROW(Entrées!$C$37)+($D427-1)*24+O$11,COLUMN(Entrées!$C$37)+($C427-1),4,TRUE,"Entrées")))</f>
        <v>493</v>
      </c>
      <c r="P427" s="28">
        <f ca="1">IF($D427&gt;$D$8,"",INDIRECT(ADDRESS(ROW(Entrées!$C$37)+($D427-1)*24+P$11,COLUMN(Entrées!$C$37)+($C427-1),4,TRUE,"Entrées")))</f>
        <v>487</v>
      </c>
      <c r="Q427" s="28">
        <f ca="1">IF($D427&gt;$D$8,"",INDIRECT(ADDRESS(ROW(Entrées!$C$37)+($D427-1)*24+Q$11,COLUMN(Entrées!$C$37)+($C427-1),4,TRUE,"Entrées")))</f>
        <v>508.5</v>
      </c>
      <c r="R427" s="28">
        <f ca="1">IF($D427&gt;$D$8,"",INDIRECT(ADDRESS(ROW(Entrées!$C$37)+($D427-1)*24+R$11,COLUMN(Entrées!$C$37)+($C427-1),4,TRUE,"Entrées")))</f>
        <v>496.5</v>
      </c>
      <c r="S427" s="28">
        <f ca="1">IF($D427&gt;$D$8,"",INDIRECT(ADDRESS(ROW(Entrées!$C$37)+($D427-1)*24+S$11,COLUMN(Entrées!$C$37)+($C427-1),4,TRUE,"Entrées")))</f>
        <v>488.5</v>
      </c>
      <c r="T427" s="28">
        <f ca="1">IF($D427&gt;$D$8,"",INDIRECT(ADDRESS(ROW(Entrées!$C$37)+($D427-1)*24+T$11,COLUMN(Entrées!$C$37)+($C427-1),4,TRUE,"Entrées")))</f>
        <v>494</v>
      </c>
      <c r="U427" s="28">
        <f ca="1">IF($D427&gt;$D$8,"",INDIRECT(ADDRESS(ROW(Entrées!$C$37)+($D427-1)*24+U$11,COLUMN(Entrées!$C$37)+($C427-1),4,TRUE,"Entrées")))</f>
        <v>495.5</v>
      </c>
      <c r="V427" s="28">
        <f ca="1">IF($D427&gt;$D$8,"",INDIRECT(ADDRESS(ROW(Entrées!$C$37)+($D427-1)*24+V$11,COLUMN(Entrées!$C$37)+($C427-1),4,TRUE,"Entrées")))</f>
        <v>496.5</v>
      </c>
      <c r="W427" s="28">
        <f ca="1">IF($D427&gt;$D$8,"",INDIRECT(ADDRESS(ROW(Entrées!$C$37)+($D427-1)*24+W$11,COLUMN(Entrées!$C$37)+($C427-1),4,TRUE,"Entrées")))</f>
        <v>521.5</v>
      </c>
      <c r="X427" s="28">
        <f ca="1">IF($D427&gt;$D$8,"",INDIRECT(ADDRESS(ROW(Entrées!$C$37)+($D427-1)*24+X$11,COLUMN(Entrées!$C$37)+($C427-1),4,TRUE,"Entrées")))</f>
        <v>534</v>
      </c>
      <c r="Y427" s="28">
        <f ca="1">IF($D427&gt;$D$8,"",INDIRECT(ADDRESS(ROW(Entrées!$C$37)+($D427-1)*24+Y$11,COLUMN(Entrées!$C$37)+($C427-1),4,TRUE,"Entrées")))</f>
        <v>535</v>
      </c>
      <c r="Z427" s="28">
        <f ca="1">IF($D427&gt;$D$8,"",INDIRECT(ADDRESS(ROW(Entrées!$C$37)+($D427-1)*24+Z$11,COLUMN(Entrées!$C$37)+($C427-1),4,TRUE,"Entrées")))</f>
        <v>538.5</v>
      </c>
      <c r="AA427" s="28">
        <f ca="1">IF($D427&gt;$D$8,"",INDIRECT(ADDRESS(ROW(Entrées!$C$37)+($D427-1)*24+AA$11,COLUMN(Entrées!$C$37)+($C427-1),4,TRUE,"Entrées")))</f>
        <v>530</v>
      </c>
      <c r="AB427" s="28">
        <f ca="1">IF($D427&gt;$D$8,"",INDIRECT(ADDRESS(ROW(Entrées!$C$37)+($D427-1)*24+AB$11,COLUMN(Entrées!$C$37)+($C427-1),4,TRUE,"Entrées")))</f>
        <v>528.5</v>
      </c>
      <c r="AC427" s="11"/>
      <c r="AD427" s="40">
        <f t="shared" ca="1" si="509"/>
        <v>516.20833333333337</v>
      </c>
      <c r="AE427" s="40">
        <f t="shared" ca="1" si="511"/>
        <v>538.5</v>
      </c>
      <c r="AF427" s="40">
        <f t="shared" ca="1" si="512"/>
        <v>487</v>
      </c>
      <c r="AG427" s="4"/>
      <c r="AH427" s="11">
        <f>Entrées!A454</f>
        <v>18</v>
      </c>
      <c r="AI427" s="13">
        <f>Entrées!B454</f>
        <v>9</v>
      </c>
      <c r="AJ427" s="31">
        <f t="shared" ca="1" si="481"/>
        <v>55625.834722222207</v>
      </c>
      <c r="AK427" s="31">
        <f t="shared" ca="1" si="457"/>
        <v>55155.277777777781</v>
      </c>
      <c r="AL427" s="31">
        <f t="shared" ca="1" si="458"/>
        <v>55132.569444444431</v>
      </c>
      <c r="AM427" s="31">
        <f t="shared" ca="1" si="459"/>
        <v>439.35972222222233</v>
      </c>
      <c r="AN427" s="31">
        <f t="shared" ca="1" si="460"/>
        <v>2143.2847222222222</v>
      </c>
      <c r="AO427" s="31">
        <f t="shared" ca="1" si="461"/>
        <v>1711.4715277777773</v>
      </c>
      <c r="AP427" s="31">
        <f t="shared" ca="1" si="462"/>
        <v>43686.806944444448</v>
      </c>
      <c r="AQ427" s="31">
        <f t="shared" ca="1" si="463"/>
        <v>2048.2006944444447</v>
      </c>
      <c r="AR427" s="31">
        <f t="shared" ca="1" si="464"/>
        <v>467.57708333333329</v>
      </c>
      <c r="AS427" s="31">
        <f t="shared" ca="1" si="465"/>
        <v>9872.0041666666693</v>
      </c>
      <c r="AT427" s="31">
        <f t="shared" ca="1" si="466"/>
        <v>-752.91041666666672</v>
      </c>
      <c r="AU427" s="31">
        <f t="shared" ca="1" si="467"/>
        <v>580.30277777777769</v>
      </c>
      <c r="AV427" s="31">
        <f t="shared" ca="1" si="468"/>
        <v>-4570.3041666666659</v>
      </c>
      <c r="AW427" s="31">
        <f t="shared" ca="1" si="469"/>
        <v>53.39583333333335</v>
      </c>
      <c r="AX427" s="31">
        <f t="shared" ca="1" si="470"/>
        <v>1401.9361111111111</v>
      </c>
      <c r="AY427" s="31">
        <f t="shared" ca="1" si="471"/>
        <v>-1132.0805555555555</v>
      </c>
      <c r="AZ427" s="31">
        <f t="shared" ca="1" si="472"/>
        <v>-2177.1819444444441</v>
      </c>
      <c r="BA427" s="31">
        <f t="shared" ca="1" si="473"/>
        <v>644.8125</v>
      </c>
      <c r="BB427" s="31">
        <f t="shared" ca="1" si="474"/>
        <v>-1410.101388888889</v>
      </c>
      <c r="BC427" s="31">
        <f t="shared" ca="1" si="475"/>
        <v>-1800.2902777777781</v>
      </c>
      <c r="BD427" s="11"/>
      <c r="BE427" s="4"/>
      <c r="BF427" s="11">
        <f t="shared" si="476"/>
        <v>18</v>
      </c>
      <c r="BG427" s="11">
        <f t="shared" si="482"/>
        <v>9</v>
      </c>
      <c r="BH427" s="32">
        <f>IF($BF427&gt;$Y$7,"",IF(AND($BF427=$Y$7,$BG427=23),"",Entrées!C455-Entrées!C454))</f>
        <v>628</v>
      </c>
      <c r="BI427" s="32">
        <f>IF($BF427&gt;$Y$7,"",IF(AND($BF427=$Y$7,$BG427=23),"",Entrées!D455-Entrées!D454))</f>
        <v>250</v>
      </c>
      <c r="BJ427" s="32">
        <f>IF($BF427&gt;$Y$7,"",IF(AND($BF427=$Y$7,$BG427=23),"",Entrées!E455-Entrées!E454))</f>
        <v>187.5</v>
      </c>
      <c r="BK427" s="32">
        <f>IF($BF427&gt;$Y$7,"",IF(AND($BF427=$Y$7,$BG427=23),"",Entrées!F455-Entrées!F454))</f>
        <v>-11.5</v>
      </c>
      <c r="BL427" s="32">
        <f>IF($BF427&gt;$Y$7,"",IF(AND($BF427=$Y$7,$BG427=23),"",Entrées!G455-Entrées!G454))</f>
        <v>-8</v>
      </c>
      <c r="BM427" s="32">
        <f>IF($BF427&gt;$Y$7,"",IF(AND($BF427=$Y$7,$BG427=23),"",Entrées!H455-Entrées!H454))</f>
        <v>47</v>
      </c>
      <c r="BN427" s="32">
        <f>IF($BF427&gt;$Y$7,"",IF(AND($BF427=$Y$7,$BG427=23),"",Entrées!I455-Entrées!I454))</f>
        <v>330.5</v>
      </c>
      <c r="BO427" s="32">
        <f>IF($BF427&gt;$Y$7,"",IF(AND($BF427=$Y$7,$BG427=23),"",Entrées!J455-Entrées!J454))</f>
        <v>427.5</v>
      </c>
      <c r="BP427" s="32">
        <f>IF($BF427&gt;$Y$7,"",IF(AND($BF427=$Y$7,$BG427=23),"",Entrées!K455-Entrées!K454))</f>
        <v>373.5</v>
      </c>
      <c r="BQ427" s="32">
        <f>IF($BF427&gt;$Y$7,"",IF(AND($BF427=$Y$7,$BG427=23),"",Entrées!L455-Entrées!L454))</f>
        <v>-522</v>
      </c>
      <c r="BR427" s="32">
        <f>IF($BF427&gt;$Y$7,"",IF(AND($BF427=$Y$7,$BG427=23),"",Entrées!M455-Entrées!M454))</f>
        <v>0.5</v>
      </c>
      <c r="BS427" s="32">
        <f>IF($BF427&gt;$Y$7,"",IF(AND($BF427=$Y$7,$BG427=23),"",Entrées!N455-Entrées!N454))</f>
        <v>-11.5</v>
      </c>
      <c r="BT427" s="32">
        <f>IF($BF427&gt;$Y$7,"",IF(AND($BF427=$Y$7,$BG427=23),"",Entrées!O455-Entrées!O454))</f>
        <v>-0.5</v>
      </c>
      <c r="BU427" s="32">
        <f>IF($BF427&gt;$Y$7,"",IF(AND($BF427=$Y$7,$BG427=23),"",Entrées!P455-Entrées!P454))</f>
        <v>-0.5</v>
      </c>
      <c r="BV427" s="32">
        <f>IF($BF427&gt;$Y$7,"",IF(AND($BF427=$Y$7,$BG427=23),"",Entrées!Q455-Entrées!Q454))</f>
        <v>13</v>
      </c>
      <c r="BW427" s="32">
        <f>IF($BF427&gt;$Y$7,"",IF(AND($BF427=$Y$7,$BG427=23),"",Entrées!R455-Entrées!R454))</f>
        <v>0</v>
      </c>
      <c r="BX427" s="32">
        <f>IF($BF427&gt;$Y$7,"",IF(AND($BF427=$Y$7,$BG427=23),"",Entrées!S455-Entrées!S454))</f>
        <v>0</v>
      </c>
      <c r="BY427" s="32">
        <f>IF($BF427&gt;$Y$7,"",IF(AND($BF427=$Y$7,$BG427=23),"",Entrées!T455-Entrées!T454))</f>
        <v>-370</v>
      </c>
      <c r="BZ427" s="32">
        <f>IF($BF427&gt;$Y$7,"",IF(AND($BF427=$Y$7,$BG427=23),"",Entrées!U455-Entrées!U454))</f>
        <v>0</v>
      </c>
      <c r="CA427" s="32">
        <f>IF($BF427&gt;$Y$7,"",IF(AND($BF427=$Y$7,$BG427=23),"",Entrées!V455-Entrées!V454))</f>
        <v>-45</v>
      </c>
      <c r="CB427" s="4"/>
      <c r="CC427" s="4"/>
      <c r="CD427" s="33">
        <f>IF($BF427&lt;=$Y$7,Entrées!J454/CD$2,"")</f>
        <v>0.39513157894736844</v>
      </c>
      <c r="CE427" s="33">
        <f>IF($BF427&lt;=$Y$7,Entrées!K454/CE$2,"")</f>
        <v>0.13380952380952382</v>
      </c>
      <c r="CF427" s="11">
        <f t="shared" si="477"/>
        <v>7600</v>
      </c>
      <c r="CG427" s="11">
        <f t="shared" si="478"/>
        <v>4200</v>
      </c>
      <c r="CH427" s="52">
        <f t="shared" si="479"/>
        <v>0.26950009137426939</v>
      </c>
      <c r="CI427" s="52">
        <f t="shared" si="480"/>
        <v>0.11132787698412699</v>
      </c>
      <c r="CK427" s="11"/>
      <c r="CL427" s="4"/>
      <c r="CM427" s="11"/>
      <c r="CN427" s="11"/>
      <c r="CO427" s="4"/>
    </row>
    <row r="428" spans="3:93">
      <c r="C428" s="11">
        <f t="shared" si="513"/>
        <v>12</v>
      </c>
      <c r="D428" s="27">
        <f t="shared" si="510"/>
        <v>10</v>
      </c>
      <c r="E428" s="28">
        <f ca="1">IF($D428&gt;$D$8,"",INDIRECT(ADDRESS(ROW(Entrées!$C$37)+($D428-1)*24+E$11,COLUMN(Entrées!$C$37)+($C428-1),4,TRUE,"Entrées")))</f>
        <v>539</v>
      </c>
      <c r="F428" s="28">
        <f ca="1">IF($D428&gt;$D$8,"",INDIRECT(ADDRESS(ROW(Entrées!$C$37)+($D428-1)*24+F$11,COLUMN(Entrées!$C$37)+($C428-1),4,TRUE,"Entrées")))</f>
        <v>542.5</v>
      </c>
      <c r="G428" s="28">
        <f ca="1">IF($D428&gt;$D$8,"",INDIRECT(ADDRESS(ROW(Entrées!$C$37)+($D428-1)*24+G$11,COLUMN(Entrées!$C$37)+($C428-1),4,TRUE,"Entrées")))</f>
        <v>547.5</v>
      </c>
      <c r="H428" s="28">
        <f ca="1">IF($D428&gt;$D$8,"",INDIRECT(ADDRESS(ROW(Entrées!$C$37)+($D428-1)*24+H$11,COLUMN(Entrées!$C$37)+($C428-1),4,TRUE,"Entrées")))</f>
        <v>550</v>
      </c>
      <c r="I428" s="28">
        <f ca="1">IF($D428&gt;$D$8,"",INDIRECT(ADDRESS(ROW(Entrées!$C$37)+($D428-1)*24+I$11,COLUMN(Entrées!$C$37)+($C428-1),4,TRUE,"Entrées")))</f>
        <v>551</v>
      </c>
      <c r="J428" s="28">
        <f ca="1">IF($D428&gt;$D$8,"",INDIRECT(ADDRESS(ROW(Entrées!$C$37)+($D428-1)*24+J$11,COLUMN(Entrées!$C$37)+($C428-1),4,TRUE,"Entrées")))</f>
        <v>542.5</v>
      </c>
      <c r="K428" s="28">
        <f ca="1">IF($D428&gt;$D$8,"",INDIRECT(ADDRESS(ROW(Entrées!$C$37)+($D428-1)*24+K$11,COLUMN(Entrées!$C$37)+($C428-1),4,TRUE,"Entrées")))</f>
        <v>540</v>
      </c>
      <c r="L428" s="28">
        <f ca="1">IF($D428&gt;$D$8,"",INDIRECT(ADDRESS(ROW(Entrées!$C$37)+($D428-1)*24+L$11,COLUMN(Entrées!$C$37)+($C428-1),4,TRUE,"Entrées")))</f>
        <v>530.5</v>
      </c>
      <c r="M428" s="28">
        <f ca="1">IF($D428&gt;$D$8,"",INDIRECT(ADDRESS(ROW(Entrées!$C$37)+($D428-1)*24+M$11,COLUMN(Entrées!$C$37)+($C428-1),4,TRUE,"Entrées")))</f>
        <v>531.5</v>
      </c>
      <c r="N428" s="28">
        <f ca="1">IF($D428&gt;$D$8,"",INDIRECT(ADDRESS(ROW(Entrées!$C$37)+($D428-1)*24+N$11,COLUMN(Entrées!$C$37)+($C428-1),4,TRUE,"Entrées")))</f>
        <v>530.5</v>
      </c>
      <c r="O428" s="28">
        <f ca="1">IF($D428&gt;$D$8,"",INDIRECT(ADDRESS(ROW(Entrées!$C$37)+($D428-1)*24+O$11,COLUMN(Entrées!$C$37)+($C428-1),4,TRUE,"Entrées")))</f>
        <v>529</v>
      </c>
      <c r="P428" s="28">
        <f ca="1">IF($D428&gt;$D$8,"",INDIRECT(ADDRESS(ROW(Entrées!$C$37)+($D428-1)*24+P$11,COLUMN(Entrées!$C$37)+($C428-1),4,TRUE,"Entrées")))</f>
        <v>526.5</v>
      </c>
      <c r="Q428" s="28">
        <f ca="1">IF($D428&gt;$D$8,"",INDIRECT(ADDRESS(ROW(Entrées!$C$37)+($D428-1)*24+Q$11,COLUMN(Entrées!$C$37)+($C428-1),4,TRUE,"Entrées")))</f>
        <v>532.5</v>
      </c>
      <c r="R428" s="28">
        <f ca="1">IF($D428&gt;$D$8,"",INDIRECT(ADDRESS(ROW(Entrées!$C$37)+($D428-1)*24+R$11,COLUMN(Entrées!$C$37)+($C428-1),4,TRUE,"Entrées")))</f>
        <v>537.5</v>
      </c>
      <c r="S428" s="28">
        <f ca="1">IF($D428&gt;$D$8,"",INDIRECT(ADDRESS(ROW(Entrées!$C$37)+($D428-1)*24+S$11,COLUMN(Entrées!$C$37)+($C428-1),4,TRUE,"Entrées")))</f>
        <v>534</v>
      </c>
      <c r="T428" s="28">
        <f ca="1">IF($D428&gt;$D$8,"",INDIRECT(ADDRESS(ROW(Entrées!$C$37)+($D428-1)*24+T$11,COLUMN(Entrées!$C$37)+($C428-1),4,TRUE,"Entrées")))</f>
        <v>535</v>
      </c>
      <c r="U428" s="28">
        <f ca="1">IF($D428&gt;$D$8,"",INDIRECT(ADDRESS(ROW(Entrées!$C$37)+($D428-1)*24+U$11,COLUMN(Entrées!$C$37)+($C428-1),4,TRUE,"Entrées")))</f>
        <v>538.5</v>
      </c>
      <c r="V428" s="28">
        <f ca="1">IF($D428&gt;$D$8,"",INDIRECT(ADDRESS(ROW(Entrées!$C$37)+($D428-1)*24+V$11,COLUMN(Entrées!$C$37)+($C428-1),4,TRUE,"Entrées")))</f>
        <v>548</v>
      </c>
      <c r="W428" s="28">
        <f ca="1">IF($D428&gt;$D$8,"",INDIRECT(ADDRESS(ROW(Entrées!$C$37)+($D428-1)*24+W$11,COLUMN(Entrées!$C$37)+($C428-1),4,TRUE,"Entrées")))</f>
        <v>555.5</v>
      </c>
      <c r="X428" s="28">
        <f ca="1">IF($D428&gt;$D$8,"",INDIRECT(ADDRESS(ROW(Entrées!$C$37)+($D428-1)*24+X$11,COLUMN(Entrées!$C$37)+($C428-1),4,TRUE,"Entrées")))</f>
        <v>546.5</v>
      </c>
      <c r="Y428" s="28">
        <f ca="1">IF($D428&gt;$D$8,"",INDIRECT(ADDRESS(ROW(Entrées!$C$37)+($D428-1)*24+Y$11,COLUMN(Entrées!$C$37)+($C428-1),4,TRUE,"Entrées")))</f>
        <v>554.5</v>
      </c>
      <c r="Z428" s="28">
        <f ca="1">IF($D428&gt;$D$8,"",INDIRECT(ADDRESS(ROW(Entrées!$C$37)+($D428-1)*24+Z$11,COLUMN(Entrées!$C$37)+($C428-1),4,TRUE,"Entrées")))</f>
        <v>546</v>
      </c>
      <c r="AA428" s="28">
        <f ca="1">IF($D428&gt;$D$8,"",INDIRECT(ADDRESS(ROW(Entrées!$C$37)+($D428-1)*24+AA$11,COLUMN(Entrées!$C$37)+($C428-1),4,TRUE,"Entrées")))</f>
        <v>549.5</v>
      </c>
      <c r="AB428" s="28">
        <f ca="1">IF($D428&gt;$D$8,"",INDIRECT(ADDRESS(ROW(Entrées!$C$37)+($D428-1)*24+AB$11,COLUMN(Entrées!$C$37)+($C428-1),4,TRUE,"Entrées")))</f>
        <v>557</v>
      </c>
      <c r="AC428" s="11"/>
      <c r="AD428" s="40">
        <f t="shared" ca="1" si="509"/>
        <v>541.45833333333337</v>
      </c>
      <c r="AE428" s="40">
        <f t="shared" ca="1" si="511"/>
        <v>557</v>
      </c>
      <c r="AF428" s="40">
        <f t="shared" ca="1" si="512"/>
        <v>526.5</v>
      </c>
      <c r="AG428" s="4"/>
      <c r="AH428" s="11">
        <f>Entrées!A455</f>
        <v>18</v>
      </c>
      <c r="AI428" s="13">
        <f>Entrées!B455</f>
        <v>10</v>
      </c>
      <c r="AJ428" s="31">
        <f t="shared" ca="1" si="481"/>
        <v>55625.834722222207</v>
      </c>
      <c r="AK428" s="31">
        <f t="shared" ca="1" si="457"/>
        <v>55155.277777777781</v>
      </c>
      <c r="AL428" s="31">
        <f t="shared" ca="1" si="458"/>
        <v>55132.569444444431</v>
      </c>
      <c r="AM428" s="31">
        <f t="shared" ca="1" si="459"/>
        <v>439.35972222222233</v>
      </c>
      <c r="AN428" s="31">
        <f t="shared" ca="1" si="460"/>
        <v>2143.2847222222222</v>
      </c>
      <c r="AO428" s="31">
        <f t="shared" ca="1" si="461"/>
        <v>1711.4715277777773</v>
      </c>
      <c r="AP428" s="31">
        <f t="shared" ca="1" si="462"/>
        <v>43686.806944444448</v>
      </c>
      <c r="AQ428" s="31">
        <f t="shared" ca="1" si="463"/>
        <v>2048.2006944444447</v>
      </c>
      <c r="AR428" s="31">
        <f t="shared" ca="1" si="464"/>
        <v>467.57708333333329</v>
      </c>
      <c r="AS428" s="31">
        <f t="shared" ca="1" si="465"/>
        <v>9872.0041666666693</v>
      </c>
      <c r="AT428" s="31">
        <f t="shared" ca="1" si="466"/>
        <v>-752.91041666666672</v>
      </c>
      <c r="AU428" s="31">
        <f t="shared" ca="1" si="467"/>
        <v>580.30277777777769</v>
      </c>
      <c r="AV428" s="31">
        <f t="shared" ca="1" si="468"/>
        <v>-4570.3041666666659</v>
      </c>
      <c r="AW428" s="31">
        <f t="shared" ca="1" si="469"/>
        <v>53.39583333333335</v>
      </c>
      <c r="AX428" s="31">
        <f t="shared" ca="1" si="470"/>
        <v>1401.9361111111111</v>
      </c>
      <c r="AY428" s="31">
        <f t="shared" ca="1" si="471"/>
        <v>-1132.0805555555555</v>
      </c>
      <c r="AZ428" s="31">
        <f t="shared" ca="1" si="472"/>
        <v>-2177.1819444444441</v>
      </c>
      <c r="BA428" s="31">
        <f t="shared" ca="1" si="473"/>
        <v>644.8125</v>
      </c>
      <c r="BB428" s="31">
        <f t="shared" ca="1" si="474"/>
        <v>-1410.101388888889</v>
      </c>
      <c r="BC428" s="31">
        <f t="shared" ca="1" si="475"/>
        <v>-1800.2902777777781</v>
      </c>
      <c r="BD428" s="11"/>
      <c r="BE428" s="4"/>
      <c r="BF428" s="11">
        <f t="shared" si="476"/>
        <v>18</v>
      </c>
      <c r="BG428" s="11">
        <f t="shared" si="482"/>
        <v>10</v>
      </c>
      <c r="BH428" s="32">
        <f>IF($BF428&gt;$Y$7,"",IF(AND($BF428=$Y$7,$BG428=23),"",Entrées!C456-Entrées!C455))</f>
        <v>386</v>
      </c>
      <c r="BI428" s="32">
        <f>IF($BF428&gt;$Y$7,"",IF(AND($BF428=$Y$7,$BG428=23),"",Entrées!D456-Entrées!D455))</f>
        <v>37.5</v>
      </c>
      <c r="BJ428" s="32">
        <f>IF($BF428&gt;$Y$7,"",IF(AND($BF428=$Y$7,$BG428=23),"",Entrées!E456-Entrées!E455))</f>
        <v>250</v>
      </c>
      <c r="BK428" s="32">
        <f>IF($BF428&gt;$Y$7,"",IF(AND($BF428=$Y$7,$BG428=23),"",Entrées!F456-Entrées!F455))</f>
        <v>31.5</v>
      </c>
      <c r="BL428" s="32">
        <f>IF($BF428&gt;$Y$7,"",IF(AND($BF428=$Y$7,$BG428=23),"",Entrées!G456-Entrées!G455))</f>
        <v>-53</v>
      </c>
      <c r="BM428" s="32">
        <f>IF($BF428&gt;$Y$7,"",IF(AND($BF428=$Y$7,$BG428=23),"",Entrées!H456-Entrées!H455))</f>
        <v>216.5</v>
      </c>
      <c r="BN428" s="32">
        <f>IF($BF428&gt;$Y$7,"",IF(AND($BF428=$Y$7,$BG428=23),"",Entrées!I456-Entrées!I455))</f>
        <v>-31.5</v>
      </c>
      <c r="BO428" s="32">
        <f>IF($BF428&gt;$Y$7,"",IF(AND($BF428=$Y$7,$BG428=23),"",Entrées!J456-Entrées!J455))</f>
        <v>114</v>
      </c>
      <c r="BP428" s="32">
        <f>IF($BF428&gt;$Y$7,"",IF(AND($BF428=$Y$7,$BG428=23),"",Entrées!K456-Entrées!K455))</f>
        <v>302.5</v>
      </c>
      <c r="BQ428" s="32">
        <f>IF($BF428&gt;$Y$7,"",IF(AND($BF428=$Y$7,$BG428=23),"",Entrées!L456-Entrées!L455))</f>
        <v>-217</v>
      </c>
      <c r="BR428" s="32">
        <f>IF($BF428&gt;$Y$7,"",IF(AND($BF428=$Y$7,$BG428=23),"",Entrées!M456-Entrées!M455))</f>
        <v>-0.5</v>
      </c>
      <c r="BS428" s="32">
        <f>IF($BF428&gt;$Y$7,"",IF(AND($BF428=$Y$7,$BG428=23),"",Entrées!N456-Entrées!N455))</f>
        <v>-4.5</v>
      </c>
      <c r="BT428" s="32">
        <f>IF($BF428&gt;$Y$7,"",IF(AND($BF428=$Y$7,$BG428=23),"",Entrées!O456-Entrées!O455))</f>
        <v>29</v>
      </c>
      <c r="BU428" s="32">
        <f>IF($BF428&gt;$Y$7,"",IF(AND($BF428=$Y$7,$BG428=23),"",Entrées!P456-Entrées!P455))</f>
        <v>0.5</v>
      </c>
      <c r="BV428" s="32">
        <f>IF($BF428&gt;$Y$7,"",IF(AND($BF428=$Y$7,$BG428=23),"",Entrées!Q456-Entrées!Q455))</f>
        <v>14</v>
      </c>
      <c r="BW428" s="32">
        <f>IF($BF428&gt;$Y$7,"",IF(AND($BF428=$Y$7,$BG428=23),"",Entrées!R456-Entrées!R455))</f>
        <v>0</v>
      </c>
      <c r="BX428" s="32">
        <f>IF($BF428&gt;$Y$7,"",IF(AND($BF428=$Y$7,$BG428=23),"",Entrées!S456-Entrées!S455))</f>
        <v>0</v>
      </c>
      <c r="BY428" s="32">
        <f>IF($BF428&gt;$Y$7,"",IF(AND($BF428=$Y$7,$BG428=23),"",Entrées!T456-Entrées!T455))</f>
        <v>527</v>
      </c>
      <c r="BZ428" s="32">
        <f>IF($BF428&gt;$Y$7,"",IF(AND($BF428=$Y$7,$BG428=23),"",Entrées!U456-Entrées!U455))</f>
        <v>37</v>
      </c>
      <c r="CA428" s="32">
        <f>IF($BF428&gt;$Y$7,"",IF(AND($BF428=$Y$7,$BG428=23),"",Entrées!V456-Entrées!V455))</f>
        <v>148</v>
      </c>
      <c r="CB428" s="4"/>
      <c r="CC428" s="4"/>
      <c r="CD428" s="33">
        <f>IF($BF428&lt;=$Y$7,Entrées!J455/CD$2,"")</f>
        <v>0.45138157894736841</v>
      </c>
      <c r="CE428" s="33">
        <f>IF($BF428&lt;=$Y$7,Entrées!K455/CE$2,"")</f>
        <v>0.22273809523809524</v>
      </c>
      <c r="CF428" s="11">
        <f t="shared" si="477"/>
        <v>7600</v>
      </c>
      <c r="CG428" s="11">
        <f t="shared" si="478"/>
        <v>4200</v>
      </c>
      <c r="CH428" s="52">
        <f t="shared" si="479"/>
        <v>0.26950009137426939</v>
      </c>
      <c r="CI428" s="52">
        <f t="shared" si="480"/>
        <v>0.11132787698412699</v>
      </c>
      <c r="CK428" s="11"/>
      <c r="CL428" s="4"/>
      <c r="CM428" s="11"/>
      <c r="CN428" s="11"/>
      <c r="CO428" s="4"/>
    </row>
    <row r="429" spans="3:93">
      <c r="C429" s="11">
        <f t="shared" si="513"/>
        <v>12</v>
      </c>
      <c r="D429" s="27">
        <f t="shared" si="510"/>
        <v>11</v>
      </c>
      <c r="E429" s="28">
        <f ca="1">IF($D429&gt;$D$8,"",INDIRECT(ADDRESS(ROW(Entrées!$C$37)+($D429-1)*24+E$11,COLUMN(Entrées!$C$37)+($C429-1),4,TRUE,"Entrées")))</f>
        <v>566.5</v>
      </c>
      <c r="F429" s="28">
        <f ca="1">IF($D429&gt;$D$8,"",INDIRECT(ADDRESS(ROW(Entrées!$C$37)+($D429-1)*24+F$11,COLUMN(Entrées!$C$37)+($C429-1),4,TRUE,"Entrées")))</f>
        <v>578</v>
      </c>
      <c r="G429" s="28">
        <f ca="1">IF($D429&gt;$D$8,"",INDIRECT(ADDRESS(ROW(Entrées!$C$37)+($D429-1)*24+G$11,COLUMN(Entrées!$C$37)+($C429-1),4,TRUE,"Entrées")))</f>
        <v>578.5</v>
      </c>
      <c r="H429" s="28">
        <f ca="1">IF($D429&gt;$D$8,"",INDIRECT(ADDRESS(ROW(Entrées!$C$37)+($D429-1)*24+H$11,COLUMN(Entrées!$C$37)+($C429-1),4,TRUE,"Entrées")))</f>
        <v>567</v>
      </c>
      <c r="I429" s="28">
        <f ca="1">IF($D429&gt;$D$8,"",INDIRECT(ADDRESS(ROW(Entrées!$C$37)+($D429-1)*24+I$11,COLUMN(Entrées!$C$37)+($C429-1),4,TRUE,"Entrées")))</f>
        <v>566.5</v>
      </c>
      <c r="J429" s="28">
        <f ca="1">IF($D429&gt;$D$8,"",INDIRECT(ADDRESS(ROW(Entrées!$C$37)+($D429-1)*24+J$11,COLUMN(Entrées!$C$37)+($C429-1),4,TRUE,"Entrées")))</f>
        <v>564.5</v>
      </c>
      <c r="K429" s="28">
        <f ca="1">IF($D429&gt;$D$8,"",INDIRECT(ADDRESS(ROW(Entrées!$C$37)+($D429-1)*24+K$11,COLUMN(Entrées!$C$37)+($C429-1),4,TRUE,"Entrées")))</f>
        <v>557</v>
      </c>
      <c r="L429" s="28">
        <f ca="1">IF($D429&gt;$D$8,"",INDIRECT(ADDRESS(ROW(Entrées!$C$37)+($D429-1)*24+L$11,COLUMN(Entrées!$C$37)+($C429-1),4,TRUE,"Entrées")))</f>
        <v>556</v>
      </c>
      <c r="M429" s="28">
        <f ca="1">IF($D429&gt;$D$8,"",INDIRECT(ADDRESS(ROW(Entrées!$C$37)+($D429-1)*24+M$11,COLUMN(Entrées!$C$37)+($C429-1),4,TRUE,"Entrées")))</f>
        <v>553</v>
      </c>
      <c r="N429" s="28">
        <f ca="1">IF($D429&gt;$D$8,"",INDIRECT(ADDRESS(ROW(Entrées!$C$37)+($D429-1)*24+N$11,COLUMN(Entrées!$C$37)+($C429-1),4,TRUE,"Entrées")))</f>
        <v>549.5</v>
      </c>
      <c r="O429" s="28">
        <f ca="1">IF($D429&gt;$D$8,"",INDIRECT(ADDRESS(ROW(Entrées!$C$37)+($D429-1)*24+O$11,COLUMN(Entrées!$C$37)+($C429-1),4,TRUE,"Entrées")))</f>
        <v>544</v>
      </c>
      <c r="P429" s="28">
        <f ca="1">IF($D429&gt;$D$8,"",INDIRECT(ADDRESS(ROW(Entrées!$C$37)+($D429-1)*24+P$11,COLUMN(Entrées!$C$37)+($C429-1),4,TRUE,"Entrées")))</f>
        <v>548.5</v>
      </c>
      <c r="Q429" s="28">
        <f ca="1">IF($D429&gt;$D$8,"",INDIRECT(ADDRESS(ROW(Entrées!$C$37)+($D429-1)*24+Q$11,COLUMN(Entrées!$C$37)+($C429-1),4,TRUE,"Entrées")))</f>
        <v>550</v>
      </c>
      <c r="R429" s="28">
        <f ca="1">IF($D429&gt;$D$8,"",INDIRECT(ADDRESS(ROW(Entrées!$C$37)+($D429-1)*24+R$11,COLUMN(Entrées!$C$37)+($C429-1),4,TRUE,"Entrées")))</f>
        <v>546.5</v>
      </c>
      <c r="S429" s="28">
        <f ca="1">IF($D429&gt;$D$8,"",INDIRECT(ADDRESS(ROW(Entrées!$C$37)+($D429-1)*24+S$11,COLUMN(Entrées!$C$37)+($C429-1),4,TRUE,"Entrées")))</f>
        <v>544</v>
      </c>
      <c r="T429" s="28">
        <f ca="1">IF($D429&gt;$D$8,"",INDIRECT(ADDRESS(ROW(Entrées!$C$37)+($D429-1)*24+T$11,COLUMN(Entrées!$C$37)+($C429-1),4,TRUE,"Entrées")))</f>
        <v>543.5</v>
      </c>
      <c r="U429" s="28">
        <f ca="1">IF($D429&gt;$D$8,"",INDIRECT(ADDRESS(ROW(Entrées!$C$37)+($D429-1)*24+U$11,COLUMN(Entrées!$C$37)+($C429-1),4,TRUE,"Entrées")))</f>
        <v>548.5</v>
      </c>
      <c r="V429" s="28">
        <f ca="1">IF($D429&gt;$D$8,"",INDIRECT(ADDRESS(ROW(Entrées!$C$37)+($D429-1)*24+V$11,COLUMN(Entrées!$C$37)+($C429-1),4,TRUE,"Entrées")))</f>
        <v>563.5</v>
      </c>
      <c r="W429" s="28">
        <f ca="1">IF($D429&gt;$D$8,"",INDIRECT(ADDRESS(ROW(Entrées!$C$37)+($D429-1)*24+W$11,COLUMN(Entrées!$C$37)+($C429-1),4,TRUE,"Entrées")))</f>
        <v>567</v>
      </c>
      <c r="X429" s="28">
        <f ca="1">IF($D429&gt;$D$8,"",INDIRECT(ADDRESS(ROW(Entrées!$C$37)+($D429-1)*24+X$11,COLUMN(Entrées!$C$37)+($C429-1),4,TRUE,"Entrées")))</f>
        <v>563</v>
      </c>
      <c r="Y429" s="28">
        <f ca="1">IF($D429&gt;$D$8,"",INDIRECT(ADDRESS(ROW(Entrées!$C$37)+($D429-1)*24+Y$11,COLUMN(Entrées!$C$37)+($C429-1),4,TRUE,"Entrées")))</f>
        <v>574</v>
      </c>
      <c r="Z429" s="28">
        <f ca="1">IF($D429&gt;$D$8,"",INDIRECT(ADDRESS(ROW(Entrées!$C$37)+($D429-1)*24+Z$11,COLUMN(Entrées!$C$37)+($C429-1),4,TRUE,"Entrées")))</f>
        <v>573.5</v>
      </c>
      <c r="AA429" s="28">
        <f ca="1">IF($D429&gt;$D$8,"",INDIRECT(ADDRESS(ROW(Entrées!$C$37)+($D429-1)*24+AA$11,COLUMN(Entrées!$C$37)+($C429-1),4,TRUE,"Entrées")))</f>
        <v>576.5</v>
      </c>
      <c r="AB429" s="28">
        <f ca="1">IF($D429&gt;$D$8,"",INDIRECT(ADDRESS(ROW(Entrées!$C$37)+($D429-1)*24+AB$11,COLUMN(Entrées!$C$37)+($C429-1),4,TRUE,"Entrées")))</f>
        <v>582.5</v>
      </c>
      <c r="AC429" s="11"/>
      <c r="AD429" s="40">
        <f t="shared" ca="1" si="509"/>
        <v>560.89583333333337</v>
      </c>
      <c r="AE429" s="40">
        <f t="shared" ca="1" si="511"/>
        <v>582.5</v>
      </c>
      <c r="AF429" s="40">
        <f t="shared" ca="1" si="512"/>
        <v>543.5</v>
      </c>
      <c r="AG429" s="4"/>
      <c r="AH429" s="11">
        <f>Entrées!A456</f>
        <v>18</v>
      </c>
      <c r="AI429" s="13">
        <f>Entrées!B456</f>
        <v>11</v>
      </c>
      <c r="AJ429" s="31">
        <f t="shared" ca="1" si="481"/>
        <v>55625.834722222207</v>
      </c>
      <c r="AK429" s="31">
        <f t="shared" ca="1" si="457"/>
        <v>55155.277777777781</v>
      </c>
      <c r="AL429" s="31">
        <f t="shared" ca="1" si="458"/>
        <v>55132.569444444431</v>
      </c>
      <c r="AM429" s="31">
        <f t="shared" ca="1" si="459"/>
        <v>439.35972222222233</v>
      </c>
      <c r="AN429" s="31">
        <f t="shared" ca="1" si="460"/>
        <v>2143.2847222222222</v>
      </c>
      <c r="AO429" s="31">
        <f t="shared" ca="1" si="461"/>
        <v>1711.4715277777773</v>
      </c>
      <c r="AP429" s="31">
        <f t="shared" ca="1" si="462"/>
        <v>43686.806944444448</v>
      </c>
      <c r="AQ429" s="31">
        <f t="shared" ca="1" si="463"/>
        <v>2048.2006944444447</v>
      </c>
      <c r="AR429" s="31">
        <f t="shared" ca="1" si="464"/>
        <v>467.57708333333329</v>
      </c>
      <c r="AS429" s="31">
        <f t="shared" ca="1" si="465"/>
        <v>9872.0041666666693</v>
      </c>
      <c r="AT429" s="31">
        <f t="shared" ca="1" si="466"/>
        <v>-752.91041666666672</v>
      </c>
      <c r="AU429" s="31">
        <f t="shared" ca="1" si="467"/>
        <v>580.30277777777769</v>
      </c>
      <c r="AV429" s="31">
        <f t="shared" ca="1" si="468"/>
        <v>-4570.3041666666659</v>
      </c>
      <c r="AW429" s="31">
        <f t="shared" ca="1" si="469"/>
        <v>53.39583333333335</v>
      </c>
      <c r="AX429" s="31">
        <f t="shared" ca="1" si="470"/>
        <v>1401.9361111111111</v>
      </c>
      <c r="AY429" s="31">
        <f t="shared" ca="1" si="471"/>
        <v>-1132.0805555555555</v>
      </c>
      <c r="AZ429" s="31">
        <f t="shared" ca="1" si="472"/>
        <v>-2177.1819444444441</v>
      </c>
      <c r="BA429" s="31">
        <f t="shared" ca="1" si="473"/>
        <v>644.8125</v>
      </c>
      <c r="BB429" s="31">
        <f t="shared" ca="1" si="474"/>
        <v>-1410.101388888889</v>
      </c>
      <c r="BC429" s="31">
        <f t="shared" ca="1" si="475"/>
        <v>-1800.2902777777781</v>
      </c>
      <c r="BD429" s="11"/>
      <c r="BE429" s="4"/>
      <c r="BF429" s="11">
        <f t="shared" si="476"/>
        <v>18</v>
      </c>
      <c r="BG429" s="11">
        <f t="shared" si="482"/>
        <v>11</v>
      </c>
      <c r="BH429" s="32">
        <f>IF($BF429&gt;$Y$7,"",IF(AND($BF429=$Y$7,$BG429=23),"",Entrées!C457-Entrées!C456))</f>
        <v>133.5</v>
      </c>
      <c r="BI429" s="32">
        <f>IF($BF429&gt;$Y$7,"",IF(AND($BF429=$Y$7,$BG429=23),"",Entrées!D457-Entrées!D456))</f>
        <v>-37.5</v>
      </c>
      <c r="BJ429" s="32">
        <f>IF($BF429&gt;$Y$7,"",IF(AND($BF429=$Y$7,$BG429=23),"",Entrées!E457-Entrées!E456))</f>
        <v>275</v>
      </c>
      <c r="BK429" s="32">
        <f>IF($BF429&gt;$Y$7,"",IF(AND($BF429=$Y$7,$BG429=23),"",Entrées!F457-Entrées!F456))</f>
        <v>22</v>
      </c>
      <c r="BL429" s="32">
        <f>IF($BF429&gt;$Y$7,"",IF(AND($BF429=$Y$7,$BG429=23),"",Entrées!G457-Entrées!G456))</f>
        <v>-120</v>
      </c>
      <c r="BM429" s="32">
        <f>IF($BF429&gt;$Y$7,"",IF(AND($BF429=$Y$7,$BG429=23),"",Entrées!H457-Entrées!H456))</f>
        <v>123.5</v>
      </c>
      <c r="BN429" s="32">
        <f>IF($BF429&gt;$Y$7,"",IF(AND($BF429=$Y$7,$BG429=23),"",Entrées!I457-Entrées!I456))</f>
        <v>-367</v>
      </c>
      <c r="BO429" s="32">
        <f>IF($BF429&gt;$Y$7,"",IF(AND($BF429=$Y$7,$BG429=23),"",Entrées!J457-Entrées!J456))</f>
        <v>129</v>
      </c>
      <c r="BP429" s="32">
        <f>IF($BF429&gt;$Y$7,"",IF(AND($BF429=$Y$7,$BG429=23),"",Entrées!K457-Entrées!K456))</f>
        <v>233</v>
      </c>
      <c r="BQ429" s="32">
        <f>IF($BF429&gt;$Y$7,"",IF(AND($BF429=$Y$7,$BG429=23),"",Entrées!L457-Entrées!L456))</f>
        <v>-509.5</v>
      </c>
      <c r="BR429" s="32">
        <f>IF($BF429&gt;$Y$7,"",IF(AND($BF429=$Y$7,$BG429=23),"",Entrées!M457-Entrées!M456))</f>
        <v>-13</v>
      </c>
      <c r="BS429" s="32">
        <f>IF($BF429&gt;$Y$7,"",IF(AND($BF429=$Y$7,$BG429=23),"",Entrées!N457-Entrées!N456))</f>
        <v>2</v>
      </c>
      <c r="BT429" s="32">
        <f>IF($BF429&gt;$Y$7,"",IF(AND($BF429=$Y$7,$BG429=23),"",Entrées!O457-Entrées!O456))</f>
        <v>634</v>
      </c>
      <c r="BU429" s="32">
        <f>IF($BF429&gt;$Y$7,"",IF(AND($BF429=$Y$7,$BG429=23),"",Entrées!P457-Entrées!P456))</f>
        <v>-0.5</v>
      </c>
      <c r="BV429" s="32">
        <f>IF($BF429&gt;$Y$7,"",IF(AND($BF429=$Y$7,$BG429=23),"",Entrées!Q457-Entrées!Q456))</f>
        <v>9</v>
      </c>
      <c r="BW429" s="32">
        <f>IF($BF429&gt;$Y$7,"",IF(AND($BF429=$Y$7,$BG429=23),"",Entrées!R457-Entrées!R456))</f>
        <v>0</v>
      </c>
      <c r="BX429" s="32">
        <f>IF($BF429&gt;$Y$7,"",IF(AND($BF429=$Y$7,$BG429=23),"",Entrées!S457-Entrées!S456))</f>
        <v>0</v>
      </c>
      <c r="BY429" s="32">
        <f>IF($BF429&gt;$Y$7,"",IF(AND($BF429=$Y$7,$BG429=23),"",Entrées!T457-Entrées!T456))</f>
        <v>-722</v>
      </c>
      <c r="BZ429" s="32">
        <f>IF($BF429&gt;$Y$7,"",IF(AND($BF429=$Y$7,$BG429=23),"",Entrées!U457-Entrées!U456))</f>
        <v>1027</v>
      </c>
      <c r="CA429" s="32">
        <f>IF($BF429&gt;$Y$7,"",IF(AND($BF429=$Y$7,$BG429=23),"",Entrées!V457-Entrées!V456))</f>
        <v>488</v>
      </c>
      <c r="CB429" s="4"/>
      <c r="CC429" s="4"/>
      <c r="CD429" s="33">
        <f>IF($BF429&lt;=$Y$7,Entrées!J456/CD$2,"")</f>
        <v>0.46638157894736842</v>
      </c>
      <c r="CE429" s="33">
        <f>IF($BF429&lt;=$Y$7,Entrées!K456/CE$2,"")</f>
        <v>0.29476190476190478</v>
      </c>
      <c r="CF429" s="11">
        <f t="shared" si="477"/>
        <v>7600</v>
      </c>
      <c r="CG429" s="11">
        <f t="shared" si="478"/>
        <v>4200</v>
      </c>
      <c r="CH429" s="52">
        <f t="shared" si="479"/>
        <v>0.26950009137426939</v>
      </c>
      <c r="CI429" s="52">
        <f t="shared" si="480"/>
        <v>0.11132787698412699</v>
      </c>
      <c r="CK429" s="11"/>
      <c r="CL429" s="4"/>
      <c r="CM429" s="11"/>
      <c r="CN429" s="11"/>
      <c r="CO429" s="4"/>
    </row>
    <row r="430" spans="3:93">
      <c r="C430" s="11">
        <f t="shared" si="513"/>
        <v>12</v>
      </c>
      <c r="D430" s="27">
        <f t="shared" si="510"/>
        <v>12</v>
      </c>
      <c r="E430" s="28">
        <f ca="1">IF($D430&gt;$D$8,"",INDIRECT(ADDRESS(ROW(Entrées!$C$37)+($D430-1)*24+E$11,COLUMN(Entrées!$C$37)+($C430-1),4,TRUE,"Entrées")))</f>
        <v>586</v>
      </c>
      <c r="F430" s="28">
        <f ca="1">IF($D430&gt;$D$8,"",INDIRECT(ADDRESS(ROW(Entrées!$C$37)+($D430-1)*24+F$11,COLUMN(Entrées!$C$37)+($C430-1),4,TRUE,"Entrées")))</f>
        <v>591.5</v>
      </c>
      <c r="G430" s="28">
        <f ca="1">IF($D430&gt;$D$8,"",INDIRECT(ADDRESS(ROW(Entrées!$C$37)+($D430-1)*24+G$11,COLUMN(Entrées!$C$37)+($C430-1),4,TRUE,"Entrées")))</f>
        <v>591</v>
      </c>
      <c r="H430" s="28">
        <f ca="1">IF($D430&gt;$D$8,"",INDIRECT(ADDRESS(ROW(Entrées!$C$37)+($D430-1)*24+H$11,COLUMN(Entrées!$C$37)+($C430-1),4,TRUE,"Entrées")))</f>
        <v>594.5</v>
      </c>
      <c r="I430" s="28">
        <f ca="1">IF($D430&gt;$D$8,"",INDIRECT(ADDRESS(ROW(Entrées!$C$37)+($D430-1)*24+I$11,COLUMN(Entrées!$C$37)+($C430-1),4,TRUE,"Entrées")))</f>
        <v>590</v>
      </c>
      <c r="J430" s="28">
        <f ca="1">IF($D430&gt;$D$8,"",INDIRECT(ADDRESS(ROW(Entrées!$C$37)+($D430-1)*24+J$11,COLUMN(Entrées!$C$37)+($C430-1),4,TRUE,"Entrées")))</f>
        <v>590</v>
      </c>
      <c r="K430" s="28">
        <f ca="1">IF($D430&gt;$D$8,"",INDIRECT(ADDRESS(ROW(Entrées!$C$37)+($D430-1)*24+K$11,COLUMN(Entrées!$C$37)+($C430-1),4,TRUE,"Entrées")))</f>
        <v>587.5</v>
      </c>
      <c r="L430" s="28">
        <f ca="1">IF($D430&gt;$D$8,"",INDIRECT(ADDRESS(ROW(Entrées!$C$37)+($D430-1)*24+L$11,COLUMN(Entrées!$C$37)+($C430-1),4,TRUE,"Entrées")))</f>
        <v>584</v>
      </c>
      <c r="M430" s="28">
        <f ca="1">IF($D430&gt;$D$8,"",INDIRECT(ADDRESS(ROW(Entrées!$C$37)+($D430-1)*24+M$11,COLUMN(Entrées!$C$37)+($C430-1),4,TRUE,"Entrées")))</f>
        <v>571</v>
      </c>
      <c r="N430" s="28">
        <f ca="1">IF($D430&gt;$D$8,"",INDIRECT(ADDRESS(ROW(Entrées!$C$37)+($D430-1)*24+N$11,COLUMN(Entrées!$C$37)+($C430-1),4,TRUE,"Entrées")))</f>
        <v>566.5</v>
      </c>
      <c r="O430" s="28">
        <f ca="1">IF($D430&gt;$D$8,"",INDIRECT(ADDRESS(ROW(Entrées!$C$37)+($D430-1)*24+O$11,COLUMN(Entrées!$C$37)+($C430-1),4,TRUE,"Entrées")))</f>
        <v>565.5</v>
      </c>
      <c r="P430" s="28">
        <f ca="1">IF($D430&gt;$D$8,"",INDIRECT(ADDRESS(ROW(Entrées!$C$37)+($D430-1)*24+P$11,COLUMN(Entrées!$C$37)+($C430-1),4,TRUE,"Entrées")))</f>
        <v>569</v>
      </c>
      <c r="Q430" s="28">
        <f ca="1">IF($D430&gt;$D$8,"",INDIRECT(ADDRESS(ROW(Entrées!$C$37)+($D430-1)*24+Q$11,COLUMN(Entrées!$C$37)+($C430-1),4,TRUE,"Entrées")))</f>
        <v>576</v>
      </c>
      <c r="R430" s="28">
        <f ca="1">IF($D430&gt;$D$8,"",INDIRECT(ADDRESS(ROW(Entrées!$C$37)+($D430-1)*24+R$11,COLUMN(Entrées!$C$37)+($C430-1),4,TRUE,"Entrées")))</f>
        <v>580.5</v>
      </c>
      <c r="S430" s="28">
        <f ca="1">IF($D430&gt;$D$8,"",INDIRECT(ADDRESS(ROW(Entrées!$C$37)+($D430-1)*24+S$11,COLUMN(Entrées!$C$37)+($C430-1),4,TRUE,"Entrées")))</f>
        <v>578</v>
      </c>
      <c r="T430" s="28">
        <f ca="1">IF($D430&gt;$D$8,"",INDIRECT(ADDRESS(ROW(Entrées!$C$37)+($D430-1)*24+T$11,COLUMN(Entrées!$C$37)+($C430-1),4,TRUE,"Entrées")))</f>
        <v>579.5</v>
      </c>
      <c r="U430" s="28">
        <f ca="1">IF($D430&gt;$D$8,"",INDIRECT(ADDRESS(ROW(Entrées!$C$37)+($D430-1)*24+U$11,COLUMN(Entrées!$C$37)+($C430-1),4,TRUE,"Entrées")))</f>
        <v>591</v>
      </c>
      <c r="V430" s="28">
        <f ca="1">IF($D430&gt;$D$8,"",INDIRECT(ADDRESS(ROW(Entrées!$C$37)+($D430-1)*24+V$11,COLUMN(Entrées!$C$37)+($C430-1),4,TRUE,"Entrées")))</f>
        <v>598.5</v>
      </c>
      <c r="W430" s="28">
        <f ca="1">IF($D430&gt;$D$8,"",INDIRECT(ADDRESS(ROW(Entrées!$C$37)+($D430-1)*24+W$11,COLUMN(Entrées!$C$37)+($C430-1),4,TRUE,"Entrées")))</f>
        <v>592</v>
      </c>
      <c r="X430" s="28">
        <f ca="1">IF($D430&gt;$D$8,"",INDIRECT(ADDRESS(ROW(Entrées!$C$37)+($D430-1)*24+X$11,COLUMN(Entrées!$C$37)+($C430-1),4,TRUE,"Entrées")))</f>
        <v>600.5</v>
      </c>
      <c r="Y430" s="28">
        <f ca="1">IF($D430&gt;$D$8,"",INDIRECT(ADDRESS(ROW(Entrées!$C$37)+($D430-1)*24+Y$11,COLUMN(Entrées!$C$37)+($C430-1),4,TRUE,"Entrées")))</f>
        <v>604</v>
      </c>
      <c r="Z430" s="28">
        <f ca="1">IF($D430&gt;$D$8,"",INDIRECT(ADDRESS(ROW(Entrées!$C$37)+($D430-1)*24+Z$11,COLUMN(Entrées!$C$37)+($C430-1),4,TRUE,"Entrées")))</f>
        <v>599.5</v>
      </c>
      <c r="AA430" s="28">
        <f ca="1">IF($D430&gt;$D$8,"",INDIRECT(ADDRESS(ROW(Entrées!$C$37)+($D430-1)*24+AA$11,COLUMN(Entrées!$C$37)+($C430-1),4,TRUE,"Entrées")))</f>
        <v>599.5</v>
      </c>
      <c r="AB430" s="28">
        <f ca="1">IF($D430&gt;$D$8,"",INDIRECT(ADDRESS(ROW(Entrées!$C$37)+($D430-1)*24+AB$11,COLUMN(Entrées!$C$37)+($C430-1),4,TRUE,"Entrées")))</f>
        <v>597.5</v>
      </c>
      <c r="AC430" s="11"/>
      <c r="AD430" s="40">
        <f t="shared" ca="1" si="509"/>
        <v>586.79166666666663</v>
      </c>
      <c r="AE430" s="40">
        <f t="shared" ca="1" si="511"/>
        <v>604</v>
      </c>
      <c r="AF430" s="40">
        <f t="shared" ca="1" si="512"/>
        <v>565.5</v>
      </c>
      <c r="AG430" s="4"/>
      <c r="AH430" s="11">
        <f>Entrées!A457</f>
        <v>18</v>
      </c>
      <c r="AI430" s="13">
        <f>Entrées!B457</f>
        <v>12</v>
      </c>
      <c r="AJ430" s="31">
        <f t="shared" ca="1" si="481"/>
        <v>55625.834722222207</v>
      </c>
      <c r="AK430" s="31">
        <f t="shared" ca="1" si="457"/>
        <v>55155.277777777781</v>
      </c>
      <c r="AL430" s="31">
        <f t="shared" ca="1" si="458"/>
        <v>55132.569444444431</v>
      </c>
      <c r="AM430" s="31">
        <f t="shared" ca="1" si="459"/>
        <v>439.35972222222233</v>
      </c>
      <c r="AN430" s="31">
        <f t="shared" ca="1" si="460"/>
        <v>2143.2847222222222</v>
      </c>
      <c r="AO430" s="31">
        <f t="shared" ca="1" si="461"/>
        <v>1711.4715277777773</v>
      </c>
      <c r="AP430" s="31">
        <f t="shared" ca="1" si="462"/>
        <v>43686.806944444448</v>
      </c>
      <c r="AQ430" s="31">
        <f t="shared" ca="1" si="463"/>
        <v>2048.2006944444447</v>
      </c>
      <c r="AR430" s="31">
        <f t="shared" ca="1" si="464"/>
        <v>467.57708333333329</v>
      </c>
      <c r="AS430" s="31">
        <f t="shared" ca="1" si="465"/>
        <v>9872.0041666666693</v>
      </c>
      <c r="AT430" s="31">
        <f t="shared" ca="1" si="466"/>
        <v>-752.91041666666672</v>
      </c>
      <c r="AU430" s="31">
        <f t="shared" ca="1" si="467"/>
        <v>580.30277777777769</v>
      </c>
      <c r="AV430" s="31">
        <f t="shared" ca="1" si="468"/>
        <v>-4570.3041666666659</v>
      </c>
      <c r="AW430" s="31">
        <f t="shared" ca="1" si="469"/>
        <v>53.39583333333335</v>
      </c>
      <c r="AX430" s="31">
        <f t="shared" ca="1" si="470"/>
        <v>1401.9361111111111</v>
      </c>
      <c r="AY430" s="31">
        <f t="shared" ca="1" si="471"/>
        <v>-1132.0805555555555</v>
      </c>
      <c r="AZ430" s="31">
        <f t="shared" ca="1" si="472"/>
        <v>-2177.1819444444441</v>
      </c>
      <c r="BA430" s="31">
        <f t="shared" ca="1" si="473"/>
        <v>644.8125</v>
      </c>
      <c r="BB430" s="31">
        <f t="shared" ca="1" si="474"/>
        <v>-1410.101388888889</v>
      </c>
      <c r="BC430" s="31">
        <f t="shared" ca="1" si="475"/>
        <v>-1800.2902777777781</v>
      </c>
      <c r="BD430" s="11"/>
      <c r="BE430" s="4"/>
      <c r="BF430" s="11">
        <f t="shared" si="476"/>
        <v>18</v>
      </c>
      <c r="BG430" s="11">
        <f t="shared" si="482"/>
        <v>12</v>
      </c>
      <c r="BH430" s="32">
        <f>IF($BF430&gt;$Y$7,"",IF(AND($BF430=$Y$7,$BG430=23),"",Entrées!C458-Entrées!C457))</f>
        <v>-413</v>
      </c>
      <c r="BI430" s="32">
        <f>IF($BF430&gt;$Y$7,"",IF(AND($BF430=$Y$7,$BG430=23),"",Entrées!D458-Entrées!D457))</f>
        <v>-162.5</v>
      </c>
      <c r="BJ430" s="32">
        <f>IF($BF430&gt;$Y$7,"",IF(AND($BF430=$Y$7,$BG430=23),"",Entrées!E458-Entrées!E457))</f>
        <v>-612.5</v>
      </c>
      <c r="BK430" s="32">
        <f>IF($BF430&gt;$Y$7,"",IF(AND($BF430=$Y$7,$BG430=23),"",Entrées!F458-Entrées!F457))</f>
        <v>-3</v>
      </c>
      <c r="BL430" s="32">
        <f>IF($BF430&gt;$Y$7,"",IF(AND($BF430=$Y$7,$BG430=23),"",Entrées!G458-Entrées!G457))</f>
        <v>17.5</v>
      </c>
      <c r="BM430" s="32">
        <f>IF($BF430&gt;$Y$7,"",IF(AND($BF430=$Y$7,$BG430=23),"",Entrées!H458-Entrées!H457))</f>
        <v>10.5</v>
      </c>
      <c r="BN430" s="32">
        <f>IF($BF430&gt;$Y$7,"",IF(AND($BF430=$Y$7,$BG430=23),"",Entrées!I458-Entrées!I457))</f>
        <v>-443.5</v>
      </c>
      <c r="BO430" s="32">
        <f>IF($BF430&gt;$Y$7,"",IF(AND($BF430=$Y$7,$BG430=23),"",Entrées!J458-Entrées!J457))</f>
        <v>95.5</v>
      </c>
      <c r="BP430" s="32">
        <f>IF($BF430&gt;$Y$7,"",IF(AND($BF430=$Y$7,$BG430=23),"",Entrées!K458-Entrées!K457))</f>
        <v>121.5</v>
      </c>
      <c r="BQ430" s="32">
        <f>IF($BF430&gt;$Y$7,"",IF(AND($BF430=$Y$7,$BG430=23),"",Entrées!L458-Entrées!L457))</f>
        <v>-128</v>
      </c>
      <c r="BR430" s="32">
        <f>IF($BF430&gt;$Y$7,"",IF(AND($BF430=$Y$7,$BG430=23),"",Entrées!M458-Entrées!M457))</f>
        <v>-6</v>
      </c>
      <c r="BS430" s="32">
        <f>IF($BF430&gt;$Y$7,"",IF(AND($BF430=$Y$7,$BG430=23),"",Entrées!N458-Entrées!N457))</f>
        <v>-6</v>
      </c>
      <c r="BT430" s="32">
        <f>IF($BF430&gt;$Y$7,"",IF(AND($BF430=$Y$7,$BG430=23),"",Entrées!O458-Entrées!O457))</f>
        <v>-72</v>
      </c>
      <c r="BU430" s="32">
        <f>IF($BF430&gt;$Y$7,"",IF(AND($BF430=$Y$7,$BG430=23),"",Entrées!P458-Entrées!P457))</f>
        <v>0.5</v>
      </c>
      <c r="BV430" s="32">
        <f>IF($BF430&gt;$Y$7,"",IF(AND($BF430=$Y$7,$BG430=23),"",Entrées!Q458-Entrées!Q457))</f>
        <v>-535</v>
      </c>
      <c r="BW430" s="32">
        <f>IF($BF430&gt;$Y$7,"",IF(AND($BF430=$Y$7,$BG430=23),"",Entrées!R458-Entrées!R457))</f>
        <v>0</v>
      </c>
      <c r="BX430" s="32">
        <f>IF($BF430&gt;$Y$7,"",IF(AND($BF430=$Y$7,$BG430=23),"",Entrées!S458-Entrées!S457))</f>
        <v>0</v>
      </c>
      <c r="BY430" s="32">
        <f>IF($BF430&gt;$Y$7,"",IF(AND($BF430=$Y$7,$BG430=23),"",Entrées!T458-Entrées!T457))</f>
        <v>-422</v>
      </c>
      <c r="BZ430" s="32">
        <f>IF($BF430&gt;$Y$7,"",IF(AND($BF430=$Y$7,$BG430=23),"",Entrées!U458-Entrées!U457))</f>
        <v>-206</v>
      </c>
      <c r="CA430" s="32">
        <f>IF($BF430&gt;$Y$7,"",IF(AND($BF430=$Y$7,$BG430=23),"",Entrées!V458-Entrées!V457))</f>
        <v>86</v>
      </c>
      <c r="CB430" s="4"/>
      <c r="CC430" s="4"/>
      <c r="CD430" s="33">
        <f>IF($BF430&lt;=$Y$7,Entrées!J457/CD$2,"")</f>
        <v>0.48335526315789473</v>
      </c>
      <c r="CE430" s="33">
        <f>IF($BF430&lt;=$Y$7,Entrées!K457/CE$2,"")</f>
        <v>0.35023809523809524</v>
      </c>
      <c r="CF430" s="11">
        <f t="shared" si="477"/>
        <v>7600</v>
      </c>
      <c r="CG430" s="11">
        <f t="shared" si="478"/>
        <v>4200</v>
      </c>
      <c r="CH430" s="52">
        <f t="shared" si="479"/>
        <v>0.26950009137426939</v>
      </c>
      <c r="CI430" s="52">
        <f t="shared" si="480"/>
        <v>0.11132787698412699</v>
      </c>
      <c r="CK430" s="11"/>
      <c r="CL430" s="4"/>
      <c r="CM430" s="11"/>
      <c r="CN430" s="11"/>
      <c r="CO430" s="4"/>
    </row>
    <row r="431" spans="3:93">
      <c r="C431" s="11">
        <f t="shared" si="513"/>
        <v>12</v>
      </c>
      <c r="D431" s="27">
        <f t="shared" si="510"/>
        <v>13</v>
      </c>
      <c r="E431" s="28">
        <f ca="1">IF($D431&gt;$D$8,"",INDIRECT(ADDRESS(ROW(Entrées!$C$37)+($D431-1)*24+E$11,COLUMN(Entrées!$C$37)+($C431-1),4,TRUE,"Entrées")))</f>
        <v>599</v>
      </c>
      <c r="F431" s="28">
        <f ca="1">IF($D431&gt;$D$8,"",INDIRECT(ADDRESS(ROW(Entrées!$C$37)+($D431-1)*24+F$11,COLUMN(Entrées!$C$37)+($C431-1),4,TRUE,"Entrées")))</f>
        <v>599</v>
      </c>
      <c r="G431" s="28">
        <f ca="1">IF($D431&gt;$D$8,"",INDIRECT(ADDRESS(ROW(Entrées!$C$37)+($D431-1)*24+G$11,COLUMN(Entrées!$C$37)+($C431-1),4,TRUE,"Entrées")))</f>
        <v>596</v>
      </c>
      <c r="H431" s="28">
        <f ca="1">IF($D431&gt;$D$8,"",INDIRECT(ADDRESS(ROW(Entrées!$C$37)+($D431-1)*24+H$11,COLUMN(Entrées!$C$37)+($C431-1),4,TRUE,"Entrées")))</f>
        <v>592</v>
      </c>
      <c r="I431" s="28">
        <f ca="1">IF($D431&gt;$D$8,"",INDIRECT(ADDRESS(ROW(Entrées!$C$37)+($D431-1)*24+I$11,COLUMN(Entrées!$C$37)+($C431-1),4,TRUE,"Entrées")))</f>
        <v>589</v>
      </c>
      <c r="J431" s="28">
        <f ca="1">IF($D431&gt;$D$8,"",INDIRECT(ADDRESS(ROW(Entrées!$C$37)+($D431-1)*24+J$11,COLUMN(Entrées!$C$37)+($C431-1),4,TRUE,"Entrées")))</f>
        <v>589.5</v>
      </c>
      <c r="K431" s="28">
        <f ca="1">IF($D431&gt;$D$8,"",INDIRECT(ADDRESS(ROW(Entrées!$C$37)+($D431-1)*24+K$11,COLUMN(Entrées!$C$37)+($C431-1),4,TRUE,"Entrées")))</f>
        <v>586.5</v>
      </c>
      <c r="L431" s="28">
        <f ca="1">IF($D431&gt;$D$8,"",INDIRECT(ADDRESS(ROW(Entrées!$C$37)+($D431-1)*24+L$11,COLUMN(Entrées!$C$37)+($C431-1),4,TRUE,"Entrées")))</f>
        <v>587.5</v>
      </c>
      <c r="M431" s="28">
        <f ca="1">IF($D431&gt;$D$8,"",INDIRECT(ADDRESS(ROW(Entrées!$C$37)+($D431-1)*24+M$11,COLUMN(Entrées!$C$37)+($C431-1),4,TRUE,"Entrées")))</f>
        <v>584.5</v>
      </c>
      <c r="N431" s="28">
        <f ca="1">IF($D431&gt;$D$8,"",INDIRECT(ADDRESS(ROW(Entrées!$C$37)+($D431-1)*24+N$11,COLUMN(Entrées!$C$37)+($C431-1),4,TRUE,"Entrées")))</f>
        <v>590</v>
      </c>
      <c r="O431" s="28">
        <f ca="1">IF($D431&gt;$D$8,"",INDIRECT(ADDRESS(ROW(Entrées!$C$37)+($D431-1)*24+O$11,COLUMN(Entrées!$C$37)+($C431-1),4,TRUE,"Entrées")))</f>
        <v>594.5</v>
      </c>
      <c r="P431" s="28">
        <f ca="1">IF($D431&gt;$D$8,"",INDIRECT(ADDRESS(ROW(Entrées!$C$37)+($D431-1)*24+P$11,COLUMN(Entrées!$C$37)+($C431-1),4,TRUE,"Entrées")))</f>
        <v>594.5</v>
      </c>
      <c r="Q431" s="28">
        <f ca="1">IF($D431&gt;$D$8,"",INDIRECT(ADDRESS(ROW(Entrées!$C$37)+($D431-1)*24+Q$11,COLUMN(Entrées!$C$37)+($C431-1),4,TRUE,"Entrées")))</f>
        <v>595.5</v>
      </c>
      <c r="R431" s="28">
        <f ca="1">IF($D431&gt;$D$8,"",INDIRECT(ADDRESS(ROW(Entrées!$C$37)+($D431-1)*24+R$11,COLUMN(Entrées!$C$37)+($C431-1),4,TRUE,"Entrées")))</f>
        <v>598.5</v>
      </c>
      <c r="S431" s="28">
        <f ca="1">IF($D431&gt;$D$8,"",INDIRECT(ADDRESS(ROW(Entrées!$C$37)+($D431-1)*24+S$11,COLUMN(Entrées!$C$37)+($C431-1),4,TRUE,"Entrées")))</f>
        <v>600.5</v>
      </c>
      <c r="T431" s="28">
        <f ca="1">IF($D431&gt;$D$8,"",INDIRECT(ADDRESS(ROW(Entrées!$C$37)+($D431-1)*24+T$11,COLUMN(Entrées!$C$37)+($C431-1),4,TRUE,"Entrées")))</f>
        <v>601</v>
      </c>
      <c r="U431" s="28">
        <f ca="1">IF($D431&gt;$D$8,"",INDIRECT(ADDRESS(ROW(Entrées!$C$37)+($D431-1)*24+U$11,COLUMN(Entrées!$C$37)+($C431-1),4,TRUE,"Entrées")))</f>
        <v>598.5</v>
      </c>
      <c r="V431" s="28">
        <f ca="1">IF($D431&gt;$D$8,"",INDIRECT(ADDRESS(ROW(Entrées!$C$37)+($D431-1)*24+V$11,COLUMN(Entrées!$C$37)+($C431-1),4,TRUE,"Entrées")))</f>
        <v>602.5</v>
      </c>
      <c r="W431" s="28">
        <f ca="1">IF($D431&gt;$D$8,"",INDIRECT(ADDRESS(ROW(Entrées!$C$37)+($D431-1)*24+W$11,COLUMN(Entrées!$C$37)+($C431-1),4,TRUE,"Entrées")))</f>
        <v>608.5</v>
      </c>
      <c r="X431" s="28">
        <f ca="1">IF($D431&gt;$D$8,"",INDIRECT(ADDRESS(ROW(Entrées!$C$37)+($D431-1)*24+X$11,COLUMN(Entrées!$C$37)+($C431-1),4,TRUE,"Entrées")))</f>
        <v>600.5</v>
      </c>
      <c r="Y431" s="28">
        <f ca="1">IF($D431&gt;$D$8,"",INDIRECT(ADDRESS(ROW(Entrées!$C$37)+($D431-1)*24+Y$11,COLUMN(Entrées!$C$37)+($C431-1),4,TRUE,"Entrées")))</f>
        <v>595</v>
      </c>
      <c r="Z431" s="28">
        <f ca="1">IF($D431&gt;$D$8,"",INDIRECT(ADDRESS(ROW(Entrées!$C$37)+($D431-1)*24+Z$11,COLUMN(Entrées!$C$37)+($C431-1),4,TRUE,"Entrées")))</f>
        <v>597</v>
      </c>
      <c r="AA431" s="28">
        <f ca="1">IF($D431&gt;$D$8,"",INDIRECT(ADDRESS(ROW(Entrées!$C$37)+($D431-1)*24+AA$11,COLUMN(Entrées!$C$37)+($C431-1),4,TRUE,"Entrées")))</f>
        <v>603</v>
      </c>
      <c r="AB431" s="28">
        <f ca="1">IF($D431&gt;$D$8,"",INDIRECT(ADDRESS(ROW(Entrées!$C$37)+($D431-1)*24+AB$11,COLUMN(Entrées!$C$37)+($C431-1),4,TRUE,"Entrées")))</f>
        <v>602</v>
      </c>
      <c r="AC431" s="11"/>
      <c r="AD431" s="40">
        <f t="shared" ca="1" si="509"/>
        <v>596.02083333333337</v>
      </c>
      <c r="AE431" s="40">
        <f t="shared" ca="1" si="511"/>
        <v>608.5</v>
      </c>
      <c r="AF431" s="40">
        <f t="shared" ca="1" si="512"/>
        <v>584.5</v>
      </c>
      <c r="AG431" s="4"/>
      <c r="AH431" s="11">
        <f>Entrées!A458</f>
        <v>18</v>
      </c>
      <c r="AI431" s="13">
        <f>Entrées!B458</f>
        <v>13</v>
      </c>
      <c r="AJ431" s="31">
        <f t="shared" ca="1" si="481"/>
        <v>55625.834722222207</v>
      </c>
      <c r="AK431" s="31">
        <f t="shared" ca="1" si="457"/>
        <v>55155.277777777781</v>
      </c>
      <c r="AL431" s="31">
        <f t="shared" ca="1" si="458"/>
        <v>55132.569444444431</v>
      </c>
      <c r="AM431" s="31">
        <f t="shared" ca="1" si="459"/>
        <v>439.35972222222233</v>
      </c>
      <c r="AN431" s="31">
        <f t="shared" ca="1" si="460"/>
        <v>2143.2847222222222</v>
      </c>
      <c r="AO431" s="31">
        <f t="shared" ca="1" si="461"/>
        <v>1711.4715277777773</v>
      </c>
      <c r="AP431" s="31">
        <f t="shared" ca="1" si="462"/>
        <v>43686.806944444448</v>
      </c>
      <c r="AQ431" s="31">
        <f t="shared" ca="1" si="463"/>
        <v>2048.2006944444447</v>
      </c>
      <c r="AR431" s="31">
        <f t="shared" ca="1" si="464"/>
        <v>467.57708333333329</v>
      </c>
      <c r="AS431" s="31">
        <f t="shared" ca="1" si="465"/>
        <v>9872.0041666666693</v>
      </c>
      <c r="AT431" s="31">
        <f t="shared" ca="1" si="466"/>
        <v>-752.91041666666672</v>
      </c>
      <c r="AU431" s="31">
        <f t="shared" ca="1" si="467"/>
        <v>580.30277777777769</v>
      </c>
      <c r="AV431" s="31">
        <f t="shared" ca="1" si="468"/>
        <v>-4570.3041666666659</v>
      </c>
      <c r="AW431" s="31">
        <f t="shared" ca="1" si="469"/>
        <v>53.39583333333335</v>
      </c>
      <c r="AX431" s="31">
        <f t="shared" ca="1" si="470"/>
        <v>1401.9361111111111</v>
      </c>
      <c r="AY431" s="31">
        <f t="shared" ca="1" si="471"/>
        <v>-1132.0805555555555</v>
      </c>
      <c r="AZ431" s="31">
        <f t="shared" ca="1" si="472"/>
        <v>-2177.1819444444441</v>
      </c>
      <c r="BA431" s="31">
        <f t="shared" ca="1" si="473"/>
        <v>644.8125</v>
      </c>
      <c r="BB431" s="31">
        <f t="shared" ca="1" si="474"/>
        <v>-1410.101388888889</v>
      </c>
      <c r="BC431" s="31">
        <f t="shared" ca="1" si="475"/>
        <v>-1800.2902777777781</v>
      </c>
      <c r="BD431" s="11"/>
      <c r="BE431" s="11"/>
      <c r="BF431" s="11">
        <f t="shared" si="476"/>
        <v>18</v>
      </c>
      <c r="BG431" s="11">
        <f t="shared" si="482"/>
        <v>13</v>
      </c>
      <c r="BH431" s="32">
        <f>IF($BF431&gt;$Y$7,"",IF(AND($BF431=$Y$7,$BG431=23),"",Entrées!C459-Entrées!C458))</f>
        <v>-1003.5</v>
      </c>
      <c r="BI431" s="32">
        <f>IF($BF431&gt;$Y$7,"",IF(AND($BF431=$Y$7,$BG431=23),"",Entrées!D459-Entrées!D458))</f>
        <v>-1287.5</v>
      </c>
      <c r="BJ431" s="32">
        <f>IF($BF431&gt;$Y$7,"",IF(AND($BF431=$Y$7,$BG431=23),"",Entrées!E459-Entrées!E458))</f>
        <v>-1375</v>
      </c>
      <c r="BK431" s="32">
        <f>IF($BF431&gt;$Y$7,"",IF(AND($BF431=$Y$7,$BG431=23),"",Entrées!F459-Entrées!F458))</f>
        <v>-8.5</v>
      </c>
      <c r="BL431" s="32">
        <f>IF($BF431&gt;$Y$7,"",IF(AND($BF431=$Y$7,$BG431=23),"",Entrées!G459-Entrées!G458))</f>
        <v>4</v>
      </c>
      <c r="BM431" s="32">
        <f>IF($BF431&gt;$Y$7,"",IF(AND($BF431=$Y$7,$BG431=23),"",Entrées!H459-Entrées!H458))</f>
        <v>8</v>
      </c>
      <c r="BN431" s="32">
        <f>IF($BF431&gt;$Y$7,"",IF(AND($BF431=$Y$7,$BG431=23),"",Entrées!I459-Entrées!I458))</f>
        <v>-523.5</v>
      </c>
      <c r="BO431" s="32">
        <f>IF($BF431&gt;$Y$7,"",IF(AND($BF431=$Y$7,$BG431=23),"",Entrées!J459-Entrées!J458))</f>
        <v>105</v>
      </c>
      <c r="BP431" s="32">
        <f>IF($BF431&gt;$Y$7,"",IF(AND($BF431=$Y$7,$BG431=23),"",Entrées!K459-Entrées!K458))</f>
        <v>21</v>
      </c>
      <c r="BQ431" s="32">
        <f>IF($BF431&gt;$Y$7,"",IF(AND($BF431=$Y$7,$BG431=23),"",Entrées!L459-Entrées!L458))</f>
        <v>-84.5</v>
      </c>
      <c r="BR431" s="32">
        <f>IF($BF431&gt;$Y$7,"",IF(AND($BF431=$Y$7,$BG431=23),"",Entrées!M459-Entrées!M458))</f>
        <v>-10</v>
      </c>
      <c r="BS431" s="32">
        <f>IF($BF431&gt;$Y$7,"",IF(AND($BF431=$Y$7,$BG431=23),"",Entrées!N459-Entrées!N458))</f>
        <v>1</v>
      </c>
      <c r="BT431" s="32">
        <f>IF($BF431&gt;$Y$7,"",IF(AND($BF431=$Y$7,$BG431=23),"",Entrées!O459-Entrées!O458))</f>
        <v>-515.5</v>
      </c>
      <c r="BU431" s="32">
        <f>IF($BF431&gt;$Y$7,"",IF(AND($BF431=$Y$7,$BG431=23),"",Entrées!P459-Entrées!P458))</f>
        <v>0</v>
      </c>
      <c r="BV431" s="32">
        <f>IF($BF431&gt;$Y$7,"",IF(AND($BF431=$Y$7,$BG431=23),"",Entrées!Q459-Entrées!Q458))</f>
        <v>235</v>
      </c>
      <c r="BW431" s="32">
        <f>IF($BF431&gt;$Y$7,"",IF(AND($BF431=$Y$7,$BG431=23),"",Entrées!R459-Entrées!R458))</f>
        <v>0</v>
      </c>
      <c r="BX431" s="32">
        <f>IF($BF431&gt;$Y$7,"",IF(AND($BF431=$Y$7,$BG431=23),"",Entrées!S459-Entrées!S458))</f>
        <v>0</v>
      </c>
      <c r="BY431" s="32">
        <f>IF($BF431&gt;$Y$7,"",IF(AND($BF431=$Y$7,$BG431=23),"",Entrées!T459-Entrées!T458))</f>
        <v>974</v>
      </c>
      <c r="BZ431" s="32">
        <f>IF($BF431&gt;$Y$7,"",IF(AND($BF431=$Y$7,$BG431=23),"",Entrées!U459-Entrées!U458))</f>
        <v>-558</v>
      </c>
      <c r="CA431" s="32">
        <f>IF($BF431&gt;$Y$7,"",IF(AND($BF431=$Y$7,$BG431=23),"",Entrées!V459-Entrées!V458))</f>
        <v>-696</v>
      </c>
      <c r="CB431" s="11"/>
      <c r="CD431" s="33">
        <f>IF($BF431&lt;=$Y$7,Entrées!J458/CD$2,"")</f>
        <v>0.49592105263157893</v>
      </c>
      <c r="CE431" s="33">
        <f>IF($BF431&lt;=$Y$7,Entrées!K458/CE$2,"")</f>
        <v>0.37916666666666665</v>
      </c>
      <c r="CF431" s="11">
        <f t="shared" si="477"/>
        <v>7600</v>
      </c>
      <c r="CG431" s="11">
        <f t="shared" si="478"/>
        <v>4200</v>
      </c>
      <c r="CH431" s="52">
        <f t="shared" si="479"/>
        <v>0.26950009137426939</v>
      </c>
      <c r="CI431" s="52">
        <f t="shared" si="480"/>
        <v>0.11132787698412699</v>
      </c>
      <c r="CK431" s="11"/>
      <c r="CL431" s="11"/>
      <c r="CM431" s="11"/>
      <c r="CN431" s="11"/>
      <c r="CO431" s="11"/>
    </row>
    <row r="432" spans="3:93">
      <c r="C432" s="11">
        <f t="shared" si="513"/>
        <v>12</v>
      </c>
      <c r="D432" s="27">
        <f t="shared" si="510"/>
        <v>14</v>
      </c>
      <c r="E432" s="28">
        <f ca="1">IF($D432&gt;$D$8,"",INDIRECT(ADDRESS(ROW(Entrées!$C$37)+($D432-1)*24+E$11,COLUMN(Entrées!$C$37)+($C432-1),4,TRUE,"Entrées")))</f>
        <v>605.5</v>
      </c>
      <c r="F432" s="28">
        <f ca="1">IF($D432&gt;$D$8,"",INDIRECT(ADDRESS(ROW(Entrées!$C$37)+($D432-1)*24+F$11,COLUMN(Entrées!$C$37)+($C432-1),4,TRUE,"Entrées")))</f>
        <v>599</v>
      </c>
      <c r="G432" s="28">
        <f ca="1">IF($D432&gt;$D$8,"",INDIRECT(ADDRESS(ROW(Entrées!$C$37)+($D432-1)*24+G$11,COLUMN(Entrées!$C$37)+($C432-1),4,TRUE,"Entrées")))</f>
        <v>570</v>
      </c>
      <c r="H432" s="28">
        <f ca="1">IF($D432&gt;$D$8,"",INDIRECT(ADDRESS(ROW(Entrées!$C$37)+($D432-1)*24+H$11,COLUMN(Entrées!$C$37)+($C432-1),4,TRUE,"Entrées")))</f>
        <v>539</v>
      </c>
      <c r="I432" s="28">
        <f ca="1">IF($D432&gt;$D$8,"",INDIRECT(ADDRESS(ROW(Entrées!$C$37)+($D432-1)*24+I$11,COLUMN(Entrées!$C$37)+($C432-1),4,TRUE,"Entrées")))</f>
        <v>549</v>
      </c>
      <c r="J432" s="28">
        <f ca="1">IF($D432&gt;$D$8,"",INDIRECT(ADDRESS(ROW(Entrées!$C$37)+($D432-1)*24+J$11,COLUMN(Entrées!$C$37)+($C432-1),4,TRUE,"Entrées")))</f>
        <v>547.5</v>
      </c>
      <c r="K432" s="28">
        <f ca="1">IF($D432&gt;$D$8,"",INDIRECT(ADDRESS(ROW(Entrées!$C$37)+($D432-1)*24+K$11,COLUMN(Entrées!$C$37)+($C432-1),4,TRUE,"Entrées")))</f>
        <v>547</v>
      </c>
      <c r="L432" s="28">
        <f ca="1">IF($D432&gt;$D$8,"",INDIRECT(ADDRESS(ROW(Entrées!$C$37)+($D432-1)*24+L$11,COLUMN(Entrées!$C$37)+($C432-1),4,TRUE,"Entrées")))</f>
        <v>546.5</v>
      </c>
      <c r="M432" s="28">
        <f ca="1">IF($D432&gt;$D$8,"",INDIRECT(ADDRESS(ROW(Entrées!$C$37)+($D432-1)*24+M$11,COLUMN(Entrées!$C$37)+($C432-1),4,TRUE,"Entrées")))</f>
        <v>539.5</v>
      </c>
      <c r="N432" s="28">
        <f ca="1">IF($D432&gt;$D$8,"",INDIRECT(ADDRESS(ROW(Entrées!$C$37)+($D432-1)*24+N$11,COLUMN(Entrées!$C$37)+($C432-1),4,TRUE,"Entrées")))</f>
        <v>540</v>
      </c>
      <c r="O432" s="28">
        <f ca="1">IF($D432&gt;$D$8,"",INDIRECT(ADDRESS(ROW(Entrées!$C$37)+($D432-1)*24+O$11,COLUMN(Entrées!$C$37)+($C432-1),4,TRUE,"Entrées")))</f>
        <v>539</v>
      </c>
      <c r="P432" s="28">
        <f ca="1">IF($D432&gt;$D$8,"",INDIRECT(ADDRESS(ROW(Entrées!$C$37)+($D432-1)*24+P$11,COLUMN(Entrées!$C$37)+($C432-1),4,TRUE,"Entrées")))</f>
        <v>536.5</v>
      </c>
      <c r="Q432" s="28">
        <f ca="1">IF($D432&gt;$D$8,"",INDIRECT(ADDRESS(ROW(Entrées!$C$37)+($D432-1)*24+Q$11,COLUMN(Entrées!$C$37)+($C432-1),4,TRUE,"Entrées")))</f>
        <v>529.5</v>
      </c>
      <c r="R432" s="28">
        <f ca="1">IF($D432&gt;$D$8,"",INDIRECT(ADDRESS(ROW(Entrées!$C$37)+($D432-1)*24+R$11,COLUMN(Entrées!$C$37)+($C432-1),4,TRUE,"Entrées")))</f>
        <v>517.5</v>
      </c>
      <c r="S432" s="28">
        <f ca="1">IF($D432&gt;$D$8,"",INDIRECT(ADDRESS(ROW(Entrées!$C$37)+($D432-1)*24+S$11,COLUMN(Entrées!$C$37)+($C432-1),4,TRUE,"Entrées")))</f>
        <v>508.5</v>
      </c>
      <c r="T432" s="28">
        <f ca="1">IF($D432&gt;$D$8,"",INDIRECT(ADDRESS(ROW(Entrées!$C$37)+($D432-1)*24+T$11,COLUMN(Entrées!$C$37)+($C432-1),4,TRUE,"Entrées")))</f>
        <v>504</v>
      </c>
      <c r="U432" s="28">
        <f ca="1">IF($D432&gt;$D$8,"",INDIRECT(ADDRESS(ROW(Entrées!$C$37)+($D432-1)*24+U$11,COLUMN(Entrées!$C$37)+($C432-1),4,TRUE,"Entrées")))</f>
        <v>498.5</v>
      </c>
      <c r="V432" s="28">
        <f ca="1">IF($D432&gt;$D$8,"",INDIRECT(ADDRESS(ROW(Entrées!$C$37)+($D432-1)*24+V$11,COLUMN(Entrées!$C$37)+($C432-1),4,TRUE,"Entrées")))</f>
        <v>491.5</v>
      </c>
      <c r="W432" s="28">
        <f ca="1">IF($D432&gt;$D$8,"",INDIRECT(ADDRESS(ROW(Entrées!$C$37)+($D432-1)*24+W$11,COLUMN(Entrées!$C$37)+($C432-1),4,TRUE,"Entrées")))</f>
        <v>489.5</v>
      </c>
      <c r="X432" s="28">
        <f ca="1">IF($D432&gt;$D$8,"",INDIRECT(ADDRESS(ROW(Entrées!$C$37)+($D432-1)*24+X$11,COLUMN(Entrées!$C$37)+($C432-1),4,TRUE,"Entrées")))</f>
        <v>494</v>
      </c>
      <c r="Y432" s="28">
        <f ca="1">IF($D432&gt;$D$8,"",INDIRECT(ADDRESS(ROW(Entrées!$C$37)+($D432-1)*24+Y$11,COLUMN(Entrées!$C$37)+($C432-1),4,TRUE,"Entrées")))</f>
        <v>502.5</v>
      </c>
      <c r="Z432" s="28">
        <f ca="1">IF($D432&gt;$D$8,"",INDIRECT(ADDRESS(ROW(Entrées!$C$37)+($D432-1)*24+Z$11,COLUMN(Entrées!$C$37)+($C432-1),4,TRUE,"Entrées")))</f>
        <v>495.5</v>
      </c>
      <c r="AA432" s="28">
        <f ca="1">IF($D432&gt;$D$8,"",INDIRECT(ADDRESS(ROW(Entrées!$C$37)+($D432-1)*24+AA$11,COLUMN(Entrées!$C$37)+($C432-1),4,TRUE,"Entrées")))</f>
        <v>486</v>
      </c>
      <c r="AB432" s="28">
        <f ca="1">IF($D432&gt;$D$8,"",INDIRECT(ADDRESS(ROW(Entrées!$C$37)+($D432-1)*24+AB$11,COLUMN(Entrées!$C$37)+($C432-1),4,TRUE,"Entrées")))</f>
        <v>488</v>
      </c>
      <c r="AC432" s="11"/>
      <c r="AD432" s="40">
        <f t="shared" ca="1" si="509"/>
        <v>527.64583333333337</v>
      </c>
      <c r="AE432" s="40">
        <f t="shared" ca="1" si="511"/>
        <v>605.5</v>
      </c>
      <c r="AF432" s="40">
        <f t="shared" ca="1" si="512"/>
        <v>486</v>
      </c>
      <c r="AG432" s="4"/>
      <c r="AH432" s="11">
        <f>Entrées!A459</f>
        <v>18</v>
      </c>
      <c r="AI432" s="13">
        <f>Entrées!B459</f>
        <v>14</v>
      </c>
      <c r="AJ432" s="31">
        <f t="shared" ca="1" si="481"/>
        <v>55625.834722222207</v>
      </c>
      <c r="AK432" s="31">
        <f t="shared" ca="1" si="457"/>
        <v>55155.277777777781</v>
      </c>
      <c r="AL432" s="31">
        <f t="shared" ca="1" si="458"/>
        <v>55132.569444444431</v>
      </c>
      <c r="AM432" s="31">
        <f t="shared" ca="1" si="459"/>
        <v>439.35972222222233</v>
      </c>
      <c r="AN432" s="31">
        <f t="shared" ca="1" si="460"/>
        <v>2143.2847222222222</v>
      </c>
      <c r="AO432" s="31">
        <f t="shared" ca="1" si="461"/>
        <v>1711.4715277777773</v>
      </c>
      <c r="AP432" s="31">
        <f t="shared" ca="1" si="462"/>
        <v>43686.806944444448</v>
      </c>
      <c r="AQ432" s="31">
        <f t="shared" ca="1" si="463"/>
        <v>2048.2006944444447</v>
      </c>
      <c r="AR432" s="31">
        <f t="shared" ca="1" si="464"/>
        <v>467.57708333333329</v>
      </c>
      <c r="AS432" s="31">
        <f t="shared" ca="1" si="465"/>
        <v>9872.0041666666693</v>
      </c>
      <c r="AT432" s="31">
        <f t="shared" ca="1" si="466"/>
        <v>-752.91041666666672</v>
      </c>
      <c r="AU432" s="31">
        <f t="shared" ca="1" si="467"/>
        <v>580.30277777777769</v>
      </c>
      <c r="AV432" s="31">
        <f t="shared" ca="1" si="468"/>
        <v>-4570.3041666666659</v>
      </c>
      <c r="AW432" s="31">
        <f t="shared" ca="1" si="469"/>
        <v>53.39583333333335</v>
      </c>
      <c r="AX432" s="31">
        <f t="shared" ca="1" si="470"/>
        <v>1401.9361111111111</v>
      </c>
      <c r="AY432" s="31">
        <f t="shared" ca="1" si="471"/>
        <v>-1132.0805555555555</v>
      </c>
      <c r="AZ432" s="31">
        <f t="shared" ca="1" si="472"/>
        <v>-2177.1819444444441</v>
      </c>
      <c r="BA432" s="31">
        <f t="shared" ca="1" si="473"/>
        <v>644.8125</v>
      </c>
      <c r="BB432" s="31">
        <f t="shared" ca="1" si="474"/>
        <v>-1410.101388888889</v>
      </c>
      <c r="BC432" s="31">
        <f t="shared" ca="1" si="475"/>
        <v>-1800.2902777777781</v>
      </c>
      <c r="BD432" s="11"/>
      <c r="BE432" s="4"/>
      <c r="BF432" s="11">
        <f t="shared" si="476"/>
        <v>18</v>
      </c>
      <c r="BG432" s="11">
        <f t="shared" si="482"/>
        <v>14</v>
      </c>
      <c r="BH432" s="32">
        <f>IF($BF432&gt;$Y$7,"",IF(AND($BF432=$Y$7,$BG432=23),"",Entrées!C460-Entrées!C459))</f>
        <v>-1483.5</v>
      </c>
      <c r="BI432" s="32">
        <f>IF($BF432&gt;$Y$7,"",IF(AND($BF432=$Y$7,$BG432=23),"",Entrées!D460-Entrées!D459))</f>
        <v>-2012.5</v>
      </c>
      <c r="BJ432" s="32">
        <f>IF($BF432&gt;$Y$7,"",IF(AND($BF432=$Y$7,$BG432=23),"",Entrées!E460-Entrées!E459))</f>
        <v>-2087.5</v>
      </c>
      <c r="BK432" s="32">
        <f>IF($BF432&gt;$Y$7,"",IF(AND($BF432=$Y$7,$BG432=23),"",Entrées!F460-Entrées!F459))</f>
        <v>-91</v>
      </c>
      <c r="BL432" s="32">
        <f>IF($BF432&gt;$Y$7,"",IF(AND($BF432=$Y$7,$BG432=23),"",Entrées!G460-Entrées!G459))</f>
        <v>0</v>
      </c>
      <c r="BM432" s="32">
        <f>IF($BF432&gt;$Y$7,"",IF(AND($BF432=$Y$7,$BG432=23),"",Entrées!H460-Entrées!H459))</f>
        <v>14</v>
      </c>
      <c r="BN432" s="32">
        <f>IF($BF432&gt;$Y$7,"",IF(AND($BF432=$Y$7,$BG432=23),"",Entrées!I460-Entrées!I459))</f>
        <v>-636.5</v>
      </c>
      <c r="BO432" s="32">
        <f>IF($BF432&gt;$Y$7,"",IF(AND($BF432=$Y$7,$BG432=23),"",Entrées!J460-Entrées!J459))</f>
        <v>13.5</v>
      </c>
      <c r="BP432" s="32">
        <f>IF($BF432&gt;$Y$7,"",IF(AND($BF432=$Y$7,$BG432=23),"",Entrées!K460-Entrées!K459))</f>
        <v>-148</v>
      </c>
      <c r="BQ432" s="32">
        <f>IF($BF432&gt;$Y$7,"",IF(AND($BF432=$Y$7,$BG432=23),"",Entrées!L460-Entrées!L459))</f>
        <v>-312</v>
      </c>
      <c r="BR432" s="32">
        <f>IF($BF432&gt;$Y$7,"",IF(AND($BF432=$Y$7,$BG432=23),"",Entrées!M460-Entrées!M459))</f>
        <v>12.5</v>
      </c>
      <c r="BS432" s="32">
        <f>IF($BF432&gt;$Y$7,"",IF(AND($BF432=$Y$7,$BG432=23),"",Entrées!N460-Entrées!N459))</f>
        <v>21</v>
      </c>
      <c r="BT432" s="32">
        <f>IF($BF432&gt;$Y$7,"",IF(AND($BF432=$Y$7,$BG432=23),"",Entrées!O460-Entrées!O459))</f>
        <v>-357.5</v>
      </c>
      <c r="BU432" s="32">
        <f>IF($BF432&gt;$Y$7,"",IF(AND($BF432=$Y$7,$BG432=23),"",Entrées!P460-Entrées!P459))</f>
        <v>0</v>
      </c>
      <c r="BV432" s="32">
        <f>IF($BF432&gt;$Y$7,"",IF(AND($BF432=$Y$7,$BG432=23),"",Entrées!Q460-Entrées!Q459))</f>
        <v>0</v>
      </c>
      <c r="BW432" s="32">
        <f>IF($BF432&gt;$Y$7,"",IF(AND($BF432=$Y$7,$BG432=23),"",Entrées!R460-Entrées!R459))</f>
        <v>0</v>
      </c>
      <c r="BX432" s="32">
        <f>IF($BF432&gt;$Y$7,"",IF(AND($BF432=$Y$7,$BG432=23),"",Entrées!S460-Entrées!S459))</f>
        <v>0</v>
      </c>
      <c r="BY432" s="32">
        <f>IF($BF432&gt;$Y$7,"",IF(AND($BF432=$Y$7,$BG432=23),"",Entrées!T460-Entrées!T459))</f>
        <v>-228</v>
      </c>
      <c r="BZ432" s="32">
        <f>IF($BF432&gt;$Y$7,"",IF(AND($BF432=$Y$7,$BG432=23),"",Entrées!U460-Entrées!U459))</f>
        <v>-300</v>
      </c>
      <c r="CA432" s="32">
        <f>IF($BF432&gt;$Y$7,"",IF(AND($BF432=$Y$7,$BG432=23),"",Entrées!V460-Entrées!V459))</f>
        <v>-62</v>
      </c>
      <c r="CB432" s="4"/>
      <c r="CC432" s="4"/>
      <c r="CD432" s="33">
        <f>IF($BF432&lt;=$Y$7,Entrées!J459/CD$2,"")</f>
        <v>0.50973684210526315</v>
      </c>
      <c r="CE432" s="33">
        <f>IF($BF432&lt;=$Y$7,Entrées!K459/CE$2,"")</f>
        <v>0.38416666666666666</v>
      </c>
      <c r="CF432" s="11">
        <f t="shared" si="477"/>
        <v>7600</v>
      </c>
      <c r="CG432" s="11">
        <f t="shared" si="478"/>
        <v>4200</v>
      </c>
      <c r="CH432" s="52">
        <f t="shared" si="479"/>
        <v>0.26950009137426939</v>
      </c>
      <c r="CI432" s="52">
        <f t="shared" si="480"/>
        <v>0.11132787698412699</v>
      </c>
      <c r="CK432" s="11"/>
      <c r="CL432" s="11"/>
      <c r="CM432" s="11"/>
      <c r="CN432" s="11"/>
      <c r="CO432" s="11"/>
    </row>
    <row r="433" spans="1:93">
      <c r="C433" s="11">
        <f t="shared" si="513"/>
        <v>12</v>
      </c>
      <c r="D433" s="27">
        <f t="shared" si="510"/>
        <v>15</v>
      </c>
      <c r="E433" s="28">
        <f ca="1">IF($D433&gt;$D$8,"",INDIRECT(ADDRESS(ROW(Entrées!$C$37)+($D433-1)*24+E$11,COLUMN(Entrées!$C$37)+($C433-1),4,TRUE,"Entrées")))</f>
        <v>481.5</v>
      </c>
      <c r="F433" s="28">
        <f ca="1">IF($D433&gt;$D$8,"",INDIRECT(ADDRESS(ROW(Entrées!$C$37)+($D433-1)*24+F$11,COLUMN(Entrées!$C$37)+($C433-1),4,TRUE,"Entrées")))</f>
        <v>474</v>
      </c>
      <c r="G433" s="28">
        <f ca="1">IF($D433&gt;$D$8,"",INDIRECT(ADDRESS(ROW(Entrées!$C$37)+($D433-1)*24+G$11,COLUMN(Entrées!$C$37)+($C433-1),4,TRUE,"Entrées")))</f>
        <v>481.5</v>
      </c>
      <c r="H433" s="28">
        <f ca="1">IF($D433&gt;$D$8,"",INDIRECT(ADDRESS(ROW(Entrées!$C$37)+($D433-1)*24+H$11,COLUMN(Entrées!$C$37)+($C433-1),4,TRUE,"Entrées")))</f>
        <v>535</v>
      </c>
      <c r="I433" s="28">
        <f ca="1">IF($D433&gt;$D$8,"",INDIRECT(ADDRESS(ROW(Entrées!$C$37)+($D433-1)*24+I$11,COLUMN(Entrées!$C$37)+($C433-1),4,TRUE,"Entrées")))</f>
        <v>543.5</v>
      </c>
      <c r="J433" s="28">
        <f ca="1">IF($D433&gt;$D$8,"",INDIRECT(ADDRESS(ROW(Entrées!$C$37)+($D433-1)*24+J$11,COLUMN(Entrées!$C$37)+($C433-1),4,TRUE,"Entrées")))</f>
        <v>534.5</v>
      </c>
      <c r="K433" s="28">
        <f ca="1">IF($D433&gt;$D$8,"",INDIRECT(ADDRESS(ROW(Entrées!$C$37)+($D433-1)*24+K$11,COLUMN(Entrées!$C$37)+($C433-1),4,TRUE,"Entrées")))</f>
        <v>539</v>
      </c>
      <c r="L433" s="28">
        <f ca="1">IF($D433&gt;$D$8,"",INDIRECT(ADDRESS(ROW(Entrées!$C$37)+($D433-1)*24+L$11,COLUMN(Entrées!$C$37)+($C433-1),4,TRUE,"Entrées")))</f>
        <v>539</v>
      </c>
      <c r="M433" s="28">
        <f ca="1">IF($D433&gt;$D$8,"",INDIRECT(ADDRESS(ROW(Entrées!$C$37)+($D433-1)*24+M$11,COLUMN(Entrées!$C$37)+($C433-1),4,TRUE,"Entrées")))</f>
        <v>538</v>
      </c>
      <c r="N433" s="28">
        <f ca="1">IF($D433&gt;$D$8,"",INDIRECT(ADDRESS(ROW(Entrées!$C$37)+($D433-1)*24+N$11,COLUMN(Entrées!$C$37)+($C433-1),4,TRUE,"Entrées")))</f>
        <v>533</v>
      </c>
      <c r="O433" s="28">
        <f ca="1">IF($D433&gt;$D$8,"",INDIRECT(ADDRESS(ROW(Entrées!$C$37)+($D433-1)*24+O$11,COLUMN(Entrées!$C$37)+($C433-1),4,TRUE,"Entrées")))</f>
        <v>531.5</v>
      </c>
      <c r="P433" s="28">
        <f ca="1">IF($D433&gt;$D$8,"",INDIRECT(ADDRESS(ROW(Entrées!$C$37)+($D433-1)*24+P$11,COLUMN(Entrées!$C$37)+($C433-1),4,TRUE,"Entrées")))</f>
        <v>539.5</v>
      </c>
      <c r="Q433" s="28">
        <f ca="1">IF($D433&gt;$D$8,"",INDIRECT(ADDRESS(ROW(Entrées!$C$37)+($D433-1)*24+Q$11,COLUMN(Entrées!$C$37)+($C433-1),4,TRUE,"Entrées")))</f>
        <v>544.5</v>
      </c>
      <c r="R433" s="28">
        <f ca="1">IF($D433&gt;$D$8,"",INDIRECT(ADDRESS(ROW(Entrées!$C$37)+($D433-1)*24+R$11,COLUMN(Entrées!$C$37)+($C433-1),4,TRUE,"Entrées")))</f>
        <v>551.5</v>
      </c>
      <c r="S433" s="28">
        <f ca="1">IF($D433&gt;$D$8,"",INDIRECT(ADDRESS(ROW(Entrées!$C$37)+($D433-1)*24+S$11,COLUMN(Entrées!$C$37)+($C433-1),4,TRUE,"Entrées")))</f>
        <v>549</v>
      </c>
      <c r="T433" s="28">
        <f ca="1">IF($D433&gt;$D$8,"",INDIRECT(ADDRESS(ROW(Entrées!$C$37)+($D433-1)*24+T$11,COLUMN(Entrées!$C$37)+($C433-1),4,TRUE,"Entrées")))</f>
        <v>543.5</v>
      </c>
      <c r="U433" s="28">
        <f ca="1">IF($D433&gt;$D$8,"",INDIRECT(ADDRESS(ROW(Entrées!$C$37)+($D433-1)*24+U$11,COLUMN(Entrées!$C$37)+($C433-1),4,TRUE,"Entrées")))</f>
        <v>544.5</v>
      </c>
      <c r="V433" s="28">
        <f ca="1">IF($D433&gt;$D$8,"",INDIRECT(ADDRESS(ROW(Entrées!$C$37)+($D433-1)*24+V$11,COLUMN(Entrées!$C$37)+($C433-1),4,TRUE,"Entrées")))</f>
        <v>530.5</v>
      </c>
      <c r="W433" s="28">
        <f ca="1">IF($D433&gt;$D$8,"",INDIRECT(ADDRESS(ROW(Entrées!$C$37)+($D433-1)*24+W$11,COLUMN(Entrées!$C$37)+($C433-1),4,TRUE,"Entrées")))</f>
        <v>540.5</v>
      </c>
      <c r="X433" s="28">
        <f ca="1">IF($D433&gt;$D$8,"",INDIRECT(ADDRESS(ROW(Entrées!$C$37)+($D433-1)*24+X$11,COLUMN(Entrées!$C$37)+($C433-1),4,TRUE,"Entrées")))</f>
        <v>552.5</v>
      </c>
      <c r="Y433" s="28">
        <f ca="1">IF($D433&gt;$D$8,"",INDIRECT(ADDRESS(ROW(Entrées!$C$37)+($D433-1)*24+Y$11,COLUMN(Entrées!$C$37)+($C433-1),4,TRUE,"Entrées")))</f>
        <v>555.5</v>
      </c>
      <c r="Z433" s="28">
        <f ca="1">IF($D433&gt;$D$8,"",INDIRECT(ADDRESS(ROW(Entrées!$C$37)+($D433-1)*24+Z$11,COLUMN(Entrées!$C$37)+($C433-1),4,TRUE,"Entrées")))</f>
        <v>552</v>
      </c>
      <c r="AA433" s="28">
        <f ca="1">IF($D433&gt;$D$8,"",INDIRECT(ADDRESS(ROW(Entrées!$C$37)+($D433-1)*24+AA$11,COLUMN(Entrées!$C$37)+($C433-1),4,TRUE,"Entrées")))</f>
        <v>558</v>
      </c>
      <c r="AB433" s="28">
        <f ca="1">IF($D433&gt;$D$8,"",INDIRECT(ADDRESS(ROW(Entrées!$C$37)+($D433-1)*24+AB$11,COLUMN(Entrées!$C$37)+($C433-1),4,TRUE,"Entrées")))</f>
        <v>563.5</v>
      </c>
      <c r="AC433" s="11"/>
      <c r="AD433" s="40">
        <f t="shared" ca="1" si="509"/>
        <v>535.64583333333337</v>
      </c>
      <c r="AE433" s="40">
        <f t="shared" ca="1" si="511"/>
        <v>563.5</v>
      </c>
      <c r="AF433" s="40">
        <f t="shared" ca="1" si="512"/>
        <v>474</v>
      </c>
      <c r="AG433" s="4"/>
      <c r="AH433" s="11">
        <f>Entrées!A460</f>
        <v>18</v>
      </c>
      <c r="AI433" s="13">
        <f>Entrées!B460</f>
        <v>15</v>
      </c>
      <c r="AJ433" s="31">
        <f t="shared" ca="1" si="481"/>
        <v>55625.834722222207</v>
      </c>
      <c r="AK433" s="31">
        <f t="shared" ca="1" si="457"/>
        <v>55155.277777777781</v>
      </c>
      <c r="AL433" s="31">
        <f t="shared" ca="1" si="458"/>
        <v>55132.569444444431</v>
      </c>
      <c r="AM433" s="31">
        <f t="shared" ca="1" si="459"/>
        <v>439.35972222222233</v>
      </c>
      <c r="AN433" s="31">
        <f t="shared" ca="1" si="460"/>
        <v>2143.2847222222222</v>
      </c>
      <c r="AO433" s="31">
        <f t="shared" ca="1" si="461"/>
        <v>1711.4715277777773</v>
      </c>
      <c r="AP433" s="31">
        <f t="shared" ca="1" si="462"/>
        <v>43686.806944444448</v>
      </c>
      <c r="AQ433" s="31">
        <f t="shared" ca="1" si="463"/>
        <v>2048.2006944444447</v>
      </c>
      <c r="AR433" s="31">
        <f t="shared" ca="1" si="464"/>
        <v>467.57708333333329</v>
      </c>
      <c r="AS433" s="31">
        <f t="shared" ca="1" si="465"/>
        <v>9872.0041666666693</v>
      </c>
      <c r="AT433" s="31">
        <f t="shared" ca="1" si="466"/>
        <v>-752.91041666666672</v>
      </c>
      <c r="AU433" s="31">
        <f t="shared" ca="1" si="467"/>
        <v>580.30277777777769</v>
      </c>
      <c r="AV433" s="31">
        <f t="shared" ca="1" si="468"/>
        <v>-4570.3041666666659</v>
      </c>
      <c r="AW433" s="31">
        <f t="shared" ca="1" si="469"/>
        <v>53.39583333333335</v>
      </c>
      <c r="AX433" s="31">
        <f t="shared" ca="1" si="470"/>
        <v>1401.9361111111111</v>
      </c>
      <c r="AY433" s="31">
        <f t="shared" ca="1" si="471"/>
        <v>-1132.0805555555555</v>
      </c>
      <c r="AZ433" s="31">
        <f t="shared" ca="1" si="472"/>
        <v>-2177.1819444444441</v>
      </c>
      <c r="BA433" s="31">
        <f t="shared" ca="1" si="473"/>
        <v>644.8125</v>
      </c>
      <c r="BB433" s="31">
        <f t="shared" ca="1" si="474"/>
        <v>-1410.101388888889</v>
      </c>
      <c r="BC433" s="31">
        <f t="shared" ca="1" si="475"/>
        <v>-1800.2902777777781</v>
      </c>
      <c r="BF433" s="11">
        <f t="shared" si="476"/>
        <v>18</v>
      </c>
      <c r="BG433" s="11">
        <f t="shared" si="482"/>
        <v>15</v>
      </c>
      <c r="BH433" s="32">
        <f>IF($BF433&gt;$Y$7,"",IF(AND($BF433=$Y$7,$BG433=23),"",Entrées!C461-Entrées!C460))</f>
        <v>-1497</v>
      </c>
      <c r="BI433" s="32">
        <f>IF($BF433&gt;$Y$7,"",IF(AND($BF433=$Y$7,$BG433=23),"",Entrées!D461-Entrées!D460))</f>
        <v>-1675</v>
      </c>
      <c r="BJ433" s="32">
        <f>IF($BF433&gt;$Y$7,"",IF(AND($BF433=$Y$7,$BG433=23),"",Entrées!E461-Entrées!E460))</f>
        <v>-1737.5</v>
      </c>
      <c r="BK433" s="32">
        <f>IF($BF433&gt;$Y$7,"",IF(AND($BF433=$Y$7,$BG433=23),"",Entrées!F461-Entrées!F460))</f>
        <v>-83</v>
      </c>
      <c r="BL433" s="32">
        <f>IF($BF433&gt;$Y$7,"",IF(AND($BF433=$Y$7,$BG433=23),"",Entrées!G461-Entrées!G460))</f>
        <v>2.5</v>
      </c>
      <c r="BM433" s="32">
        <f>IF($BF433&gt;$Y$7,"",IF(AND($BF433=$Y$7,$BG433=23),"",Entrées!H461-Entrées!H460))</f>
        <v>-4</v>
      </c>
      <c r="BN433" s="32">
        <f>IF($BF433&gt;$Y$7,"",IF(AND($BF433=$Y$7,$BG433=23),"",Entrées!I461-Entrées!I460))</f>
        <v>-716</v>
      </c>
      <c r="BO433" s="32">
        <f>IF($BF433&gt;$Y$7,"",IF(AND($BF433=$Y$7,$BG433=23),"",Entrées!J461-Entrées!J460))</f>
        <v>53</v>
      </c>
      <c r="BP433" s="32">
        <f>IF($BF433&gt;$Y$7,"",IF(AND($BF433=$Y$7,$BG433=23),"",Entrées!K461-Entrées!K460))</f>
        <v>-201.5</v>
      </c>
      <c r="BQ433" s="32">
        <f>IF($BF433&gt;$Y$7,"",IF(AND($BF433=$Y$7,$BG433=23),"",Entrées!L461-Entrées!L460))</f>
        <v>-181.5</v>
      </c>
      <c r="BR433" s="32">
        <f>IF($BF433&gt;$Y$7,"",IF(AND($BF433=$Y$7,$BG433=23),"",Entrées!M461-Entrées!M460))</f>
        <v>-199.5</v>
      </c>
      <c r="BS433" s="32">
        <f>IF($BF433&gt;$Y$7,"",IF(AND($BF433=$Y$7,$BG433=23),"",Entrées!N461-Entrées!N460))</f>
        <v>0</v>
      </c>
      <c r="BT433" s="32">
        <f>IF($BF433&gt;$Y$7,"",IF(AND($BF433=$Y$7,$BG433=23),"",Entrées!O461-Entrées!O460))</f>
        <v>-167.5</v>
      </c>
      <c r="BU433" s="32">
        <f>IF($BF433&gt;$Y$7,"",IF(AND($BF433=$Y$7,$BG433=23),"",Entrées!P461-Entrées!P460))</f>
        <v>-0.5</v>
      </c>
      <c r="BV433" s="32">
        <f>IF($BF433&gt;$Y$7,"",IF(AND($BF433=$Y$7,$BG433=23),"",Entrées!Q461-Entrées!Q460))</f>
        <v>-84</v>
      </c>
      <c r="BW433" s="32">
        <f>IF($BF433&gt;$Y$7,"",IF(AND($BF433=$Y$7,$BG433=23),"",Entrées!R461-Entrées!R460))</f>
        <v>0</v>
      </c>
      <c r="BX433" s="32">
        <f>IF($BF433&gt;$Y$7,"",IF(AND($BF433=$Y$7,$BG433=23),"",Entrées!S461-Entrées!S460))</f>
        <v>0</v>
      </c>
      <c r="BY433" s="32">
        <f>IF($BF433&gt;$Y$7,"",IF(AND($BF433=$Y$7,$BG433=23),"",Entrées!T461-Entrées!T460))</f>
        <v>323</v>
      </c>
      <c r="BZ433" s="32">
        <f>IF($BF433&gt;$Y$7,"",IF(AND($BF433=$Y$7,$BG433=23),"",Entrées!U461-Entrées!U460))</f>
        <v>0</v>
      </c>
      <c r="CA433" s="32">
        <f>IF($BF433&gt;$Y$7,"",IF(AND($BF433=$Y$7,$BG433=23),"",Entrées!V461-Entrées!V460))</f>
        <v>128</v>
      </c>
      <c r="CD433" s="33">
        <f>IF($BF433&lt;=$Y$7,Entrées!J460/CD$2,"")</f>
        <v>0.51151315789473684</v>
      </c>
      <c r="CE433" s="33">
        <f>IF($BF433&lt;=$Y$7,Entrées!K460/CE$2,"")</f>
        <v>0.34892857142857142</v>
      </c>
      <c r="CF433" s="11">
        <f t="shared" si="477"/>
        <v>7600</v>
      </c>
      <c r="CG433" s="11">
        <f t="shared" si="478"/>
        <v>4200</v>
      </c>
      <c r="CH433" s="52">
        <f t="shared" si="479"/>
        <v>0.26950009137426939</v>
      </c>
      <c r="CI433" s="52">
        <f t="shared" si="480"/>
        <v>0.11132787698412699</v>
      </c>
    </row>
    <row r="434" spans="1:93">
      <c r="C434" s="11">
        <f t="shared" si="513"/>
        <v>12</v>
      </c>
      <c r="D434" s="27">
        <f t="shared" si="510"/>
        <v>16</v>
      </c>
      <c r="E434" s="28">
        <f ca="1">IF($D434&gt;$D$8,"",INDIRECT(ADDRESS(ROW(Entrées!$C$37)+($D434-1)*24+E$11,COLUMN(Entrées!$C$37)+($C434-1),4,TRUE,"Entrées")))</f>
        <v>557.5</v>
      </c>
      <c r="F434" s="28">
        <f ca="1">IF($D434&gt;$D$8,"",INDIRECT(ADDRESS(ROW(Entrées!$C$37)+($D434-1)*24+F$11,COLUMN(Entrées!$C$37)+($C434-1),4,TRUE,"Entrées")))</f>
        <v>554</v>
      </c>
      <c r="G434" s="28">
        <f ca="1">IF($D434&gt;$D$8,"",INDIRECT(ADDRESS(ROW(Entrées!$C$37)+($D434-1)*24+G$11,COLUMN(Entrées!$C$37)+($C434-1),4,TRUE,"Entrées")))</f>
        <v>560</v>
      </c>
      <c r="H434" s="28">
        <f ca="1">IF($D434&gt;$D$8,"",INDIRECT(ADDRESS(ROW(Entrées!$C$37)+($D434-1)*24+H$11,COLUMN(Entrées!$C$37)+($C434-1),4,TRUE,"Entrées")))</f>
        <v>565.5</v>
      </c>
      <c r="I434" s="28">
        <f ca="1">IF($D434&gt;$D$8,"",INDIRECT(ADDRESS(ROW(Entrées!$C$37)+($D434-1)*24+I$11,COLUMN(Entrées!$C$37)+($C434-1),4,TRUE,"Entrées")))</f>
        <v>560</v>
      </c>
      <c r="J434" s="28">
        <f ca="1">IF($D434&gt;$D$8,"",INDIRECT(ADDRESS(ROW(Entrées!$C$37)+($D434-1)*24+J$11,COLUMN(Entrées!$C$37)+($C434-1),4,TRUE,"Entrées")))</f>
        <v>553</v>
      </c>
      <c r="K434" s="28">
        <f ca="1">IF($D434&gt;$D$8,"",INDIRECT(ADDRESS(ROW(Entrées!$C$37)+($D434-1)*24+K$11,COLUMN(Entrées!$C$37)+($C434-1),4,TRUE,"Entrées")))</f>
        <v>546.5</v>
      </c>
      <c r="L434" s="28">
        <f ca="1">IF($D434&gt;$D$8,"",INDIRECT(ADDRESS(ROW(Entrées!$C$37)+($D434-1)*24+L$11,COLUMN(Entrées!$C$37)+($C434-1),4,TRUE,"Entrées")))</f>
        <v>541</v>
      </c>
      <c r="M434" s="28">
        <f ca="1">IF($D434&gt;$D$8,"",INDIRECT(ADDRESS(ROW(Entrées!$C$37)+($D434-1)*24+M$11,COLUMN(Entrées!$C$37)+($C434-1),4,TRUE,"Entrées")))</f>
        <v>544.5</v>
      </c>
      <c r="N434" s="28">
        <f ca="1">IF($D434&gt;$D$8,"",INDIRECT(ADDRESS(ROW(Entrées!$C$37)+($D434-1)*24+N$11,COLUMN(Entrées!$C$37)+($C434-1),4,TRUE,"Entrées")))</f>
        <v>547.5</v>
      </c>
      <c r="O434" s="28">
        <f ca="1">IF($D434&gt;$D$8,"",INDIRECT(ADDRESS(ROW(Entrées!$C$37)+($D434-1)*24+O$11,COLUMN(Entrées!$C$37)+($C434-1),4,TRUE,"Entrées")))</f>
        <v>541</v>
      </c>
      <c r="P434" s="28">
        <f ca="1">IF($D434&gt;$D$8,"",INDIRECT(ADDRESS(ROW(Entrées!$C$37)+($D434-1)*24+P$11,COLUMN(Entrées!$C$37)+($C434-1),4,TRUE,"Entrées")))</f>
        <v>539.5</v>
      </c>
      <c r="Q434" s="28">
        <f ca="1">IF($D434&gt;$D$8,"",INDIRECT(ADDRESS(ROW(Entrées!$C$37)+($D434-1)*24+Q$11,COLUMN(Entrées!$C$37)+($C434-1),4,TRUE,"Entrées")))</f>
        <v>544.5</v>
      </c>
      <c r="R434" s="28">
        <f ca="1">IF($D434&gt;$D$8,"",INDIRECT(ADDRESS(ROW(Entrées!$C$37)+($D434-1)*24+R$11,COLUMN(Entrées!$C$37)+($C434-1),4,TRUE,"Entrées")))</f>
        <v>545</v>
      </c>
      <c r="S434" s="28">
        <f ca="1">IF($D434&gt;$D$8,"",INDIRECT(ADDRESS(ROW(Entrées!$C$37)+($D434-1)*24+S$11,COLUMN(Entrées!$C$37)+($C434-1),4,TRUE,"Entrées")))</f>
        <v>541</v>
      </c>
      <c r="T434" s="28">
        <f ca="1">IF($D434&gt;$D$8,"",INDIRECT(ADDRESS(ROW(Entrées!$C$37)+($D434-1)*24+T$11,COLUMN(Entrées!$C$37)+($C434-1),4,TRUE,"Entrées")))</f>
        <v>545</v>
      </c>
      <c r="U434" s="28">
        <f ca="1">IF($D434&gt;$D$8,"",INDIRECT(ADDRESS(ROW(Entrées!$C$37)+($D434-1)*24+U$11,COLUMN(Entrées!$C$37)+($C434-1),4,TRUE,"Entrées")))</f>
        <v>559.5</v>
      </c>
      <c r="V434" s="28">
        <f ca="1">IF($D434&gt;$D$8,"",INDIRECT(ADDRESS(ROW(Entrées!$C$37)+($D434-1)*24+V$11,COLUMN(Entrées!$C$37)+($C434-1),4,TRUE,"Entrées")))</f>
        <v>560.5</v>
      </c>
      <c r="W434" s="28">
        <f ca="1">IF($D434&gt;$D$8,"",INDIRECT(ADDRESS(ROW(Entrées!$C$37)+($D434-1)*24+W$11,COLUMN(Entrées!$C$37)+($C434-1),4,TRUE,"Entrées")))</f>
        <v>562.5</v>
      </c>
      <c r="X434" s="28">
        <f ca="1">IF($D434&gt;$D$8,"",INDIRECT(ADDRESS(ROW(Entrées!$C$37)+($D434-1)*24+X$11,COLUMN(Entrées!$C$37)+($C434-1),4,TRUE,"Entrées")))</f>
        <v>552</v>
      </c>
      <c r="Y434" s="28">
        <f ca="1">IF($D434&gt;$D$8,"",INDIRECT(ADDRESS(ROW(Entrées!$C$37)+($D434-1)*24+Y$11,COLUMN(Entrées!$C$37)+($C434-1),4,TRUE,"Entrées")))</f>
        <v>553</v>
      </c>
      <c r="Z434" s="28">
        <f ca="1">IF($D434&gt;$D$8,"",INDIRECT(ADDRESS(ROW(Entrées!$C$37)+($D434-1)*24+Z$11,COLUMN(Entrées!$C$37)+($C434-1),4,TRUE,"Entrées")))</f>
        <v>560</v>
      </c>
      <c r="AA434" s="28">
        <f ca="1">IF($D434&gt;$D$8,"",INDIRECT(ADDRESS(ROW(Entrées!$C$37)+($D434-1)*24+AA$11,COLUMN(Entrées!$C$37)+($C434-1),4,TRUE,"Entrées")))</f>
        <v>556.5</v>
      </c>
      <c r="AB434" s="28">
        <f ca="1">IF($D434&gt;$D$8,"",INDIRECT(ADDRESS(ROW(Entrées!$C$37)+($D434-1)*24+AB$11,COLUMN(Entrées!$C$37)+($C434-1),4,TRUE,"Entrées")))</f>
        <v>560</v>
      </c>
      <c r="AC434" s="11"/>
      <c r="AD434" s="40">
        <f t="shared" ca="1" si="509"/>
        <v>552.0625</v>
      </c>
      <c r="AE434" s="40">
        <f t="shared" ca="1" si="511"/>
        <v>565.5</v>
      </c>
      <c r="AF434" s="40">
        <f t="shared" ca="1" si="512"/>
        <v>539.5</v>
      </c>
      <c r="AG434" s="4"/>
      <c r="AH434" s="11">
        <f>Entrées!A461</f>
        <v>18</v>
      </c>
      <c r="AI434" s="13">
        <f>Entrées!B461</f>
        <v>16</v>
      </c>
      <c r="AJ434" s="31">
        <f t="shared" ca="1" si="481"/>
        <v>55625.834722222207</v>
      </c>
      <c r="AK434" s="31">
        <f t="shared" ca="1" si="457"/>
        <v>55155.277777777781</v>
      </c>
      <c r="AL434" s="31">
        <f t="shared" ca="1" si="458"/>
        <v>55132.569444444431</v>
      </c>
      <c r="AM434" s="31">
        <f t="shared" ca="1" si="459"/>
        <v>439.35972222222233</v>
      </c>
      <c r="AN434" s="31">
        <f t="shared" ca="1" si="460"/>
        <v>2143.2847222222222</v>
      </c>
      <c r="AO434" s="31">
        <f t="shared" ca="1" si="461"/>
        <v>1711.4715277777773</v>
      </c>
      <c r="AP434" s="31">
        <f t="shared" ca="1" si="462"/>
        <v>43686.806944444448</v>
      </c>
      <c r="AQ434" s="31">
        <f t="shared" ca="1" si="463"/>
        <v>2048.2006944444447</v>
      </c>
      <c r="AR434" s="31">
        <f t="shared" ca="1" si="464"/>
        <v>467.57708333333329</v>
      </c>
      <c r="AS434" s="31">
        <f t="shared" ca="1" si="465"/>
        <v>9872.0041666666693</v>
      </c>
      <c r="AT434" s="31">
        <f t="shared" ca="1" si="466"/>
        <v>-752.91041666666672</v>
      </c>
      <c r="AU434" s="31">
        <f t="shared" ca="1" si="467"/>
        <v>580.30277777777769</v>
      </c>
      <c r="AV434" s="31">
        <f t="shared" ca="1" si="468"/>
        <v>-4570.3041666666659</v>
      </c>
      <c r="AW434" s="31">
        <f t="shared" ca="1" si="469"/>
        <v>53.39583333333335</v>
      </c>
      <c r="AX434" s="31">
        <f t="shared" ca="1" si="470"/>
        <v>1401.9361111111111</v>
      </c>
      <c r="AY434" s="31">
        <f t="shared" ca="1" si="471"/>
        <v>-1132.0805555555555</v>
      </c>
      <c r="AZ434" s="31">
        <f t="shared" ca="1" si="472"/>
        <v>-2177.1819444444441</v>
      </c>
      <c r="BA434" s="31">
        <f t="shared" ca="1" si="473"/>
        <v>644.8125</v>
      </c>
      <c r="BB434" s="31">
        <f t="shared" ca="1" si="474"/>
        <v>-1410.101388888889</v>
      </c>
      <c r="BC434" s="31">
        <f t="shared" ca="1" si="475"/>
        <v>-1800.2902777777781</v>
      </c>
      <c r="BF434" s="11">
        <f t="shared" si="476"/>
        <v>18</v>
      </c>
      <c r="BG434" s="11">
        <f t="shared" si="482"/>
        <v>16</v>
      </c>
      <c r="BH434" s="32">
        <f>IF($BF434&gt;$Y$7,"",IF(AND($BF434=$Y$7,$BG434=23),"",Entrées!C462-Entrées!C461))</f>
        <v>-1163</v>
      </c>
      <c r="BI434" s="32">
        <f>IF($BF434&gt;$Y$7,"",IF(AND($BF434=$Y$7,$BG434=23),"",Entrées!D462-Entrées!D461))</f>
        <v>-1250</v>
      </c>
      <c r="BJ434" s="32">
        <f>IF($BF434&gt;$Y$7,"",IF(AND($BF434=$Y$7,$BG434=23),"",Entrées!E462-Entrées!E461))</f>
        <v>-1312.5</v>
      </c>
      <c r="BK434" s="32">
        <f>IF($BF434&gt;$Y$7,"",IF(AND($BF434=$Y$7,$BG434=23),"",Entrées!F462-Entrées!F461))</f>
        <v>1.5</v>
      </c>
      <c r="BL434" s="32">
        <f>IF($BF434&gt;$Y$7,"",IF(AND($BF434=$Y$7,$BG434=23),"",Entrées!G462-Entrées!G461))</f>
        <v>-12.5</v>
      </c>
      <c r="BM434" s="32">
        <f>IF($BF434&gt;$Y$7,"",IF(AND($BF434=$Y$7,$BG434=23),"",Entrées!H462-Entrées!H461))</f>
        <v>2</v>
      </c>
      <c r="BN434" s="32">
        <f>IF($BF434&gt;$Y$7,"",IF(AND($BF434=$Y$7,$BG434=23),"",Entrées!I462-Entrées!I461))</f>
        <v>21.5</v>
      </c>
      <c r="BO434" s="32">
        <f>IF($BF434&gt;$Y$7,"",IF(AND($BF434=$Y$7,$BG434=23),"",Entrées!J462-Entrées!J461))</f>
        <v>-117</v>
      </c>
      <c r="BP434" s="32">
        <f>IF($BF434&gt;$Y$7,"",IF(AND($BF434=$Y$7,$BG434=23),"",Entrées!K462-Entrées!K461))</f>
        <v>-297.5</v>
      </c>
      <c r="BQ434" s="32">
        <f>IF($BF434&gt;$Y$7,"",IF(AND($BF434=$Y$7,$BG434=23),"",Entrées!L462-Entrées!L461))</f>
        <v>169</v>
      </c>
      <c r="BR434" s="32">
        <f>IF($BF434&gt;$Y$7,"",IF(AND($BF434=$Y$7,$BG434=23),"",Entrées!M462-Entrées!M461))</f>
        <v>-1095</v>
      </c>
      <c r="BS434" s="32">
        <f>IF($BF434&gt;$Y$7,"",IF(AND($BF434=$Y$7,$BG434=23),"",Entrées!N462-Entrées!N461))</f>
        <v>16</v>
      </c>
      <c r="BT434" s="32">
        <f>IF($BF434&gt;$Y$7,"",IF(AND($BF434=$Y$7,$BG434=23),"",Entrées!O462-Entrées!O461))</f>
        <v>149</v>
      </c>
      <c r="BU434" s="32">
        <f>IF($BF434&gt;$Y$7,"",IF(AND($BF434=$Y$7,$BG434=23),"",Entrées!P462-Entrées!P461))</f>
        <v>0.5</v>
      </c>
      <c r="BV434" s="32">
        <f>IF($BF434&gt;$Y$7,"",IF(AND($BF434=$Y$7,$BG434=23),"",Entrées!Q462-Entrées!Q461))</f>
        <v>-276</v>
      </c>
      <c r="BW434" s="32">
        <f>IF($BF434&gt;$Y$7,"",IF(AND($BF434=$Y$7,$BG434=23),"",Entrées!R462-Entrées!R461))</f>
        <v>0</v>
      </c>
      <c r="BX434" s="32">
        <f>IF($BF434&gt;$Y$7,"",IF(AND($BF434=$Y$7,$BG434=23),"",Entrées!S462-Entrées!S461))</f>
        <v>0</v>
      </c>
      <c r="BY434" s="32">
        <f>IF($BF434&gt;$Y$7,"",IF(AND($BF434=$Y$7,$BG434=23),"",Entrées!T462-Entrées!T461))</f>
        <v>200</v>
      </c>
      <c r="BZ434" s="32">
        <f>IF($BF434&gt;$Y$7,"",IF(AND($BF434=$Y$7,$BG434=23),"",Entrées!U462-Entrées!U461))</f>
        <v>0</v>
      </c>
      <c r="CA434" s="32">
        <f>IF($BF434&gt;$Y$7,"",IF(AND($BF434=$Y$7,$BG434=23),"",Entrées!V462-Entrées!V461))</f>
        <v>205</v>
      </c>
      <c r="CD434" s="33">
        <f>IF($BF434&lt;=$Y$7,Entrées!J461/CD$2,"")</f>
        <v>0.51848684210526319</v>
      </c>
      <c r="CE434" s="33">
        <f>IF($BF434&lt;=$Y$7,Entrées!K461/CE$2,"")</f>
        <v>0.30095238095238097</v>
      </c>
      <c r="CF434" s="11">
        <f t="shared" si="477"/>
        <v>7600</v>
      </c>
      <c r="CG434" s="11">
        <f t="shared" si="478"/>
        <v>4200</v>
      </c>
      <c r="CH434" s="52">
        <f t="shared" si="479"/>
        <v>0.26950009137426939</v>
      </c>
      <c r="CI434" s="52">
        <f t="shared" si="480"/>
        <v>0.11132787698412699</v>
      </c>
    </row>
    <row r="435" spans="1:93">
      <c r="A435" s="11">
        <f>ROW(E419)</f>
        <v>419</v>
      </c>
      <c r="C435" s="11">
        <f t="shared" si="513"/>
        <v>12</v>
      </c>
      <c r="D435" s="27">
        <f t="shared" si="510"/>
        <v>17</v>
      </c>
      <c r="E435" s="28">
        <f ca="1">IF($D435&gt;$D$8,"",INDIRECT(ADDRESS(ROW(Entrées!$C$37)+($D435-1)*24+E$11,COLUMN(Entrées!$C$37)+($C435-1),4,TRUE,"Entrées")))</f>
        <v>565.5</v>
      </c>
      <c r="F435" s="28">
        <f ca="1">IF($D435&gt;$D$8,"",INDIRECT(ADDRESS(ROW(Entrées!$C$37)+($D435-1)*24+F$11,COLUMN(Entrées!$C$37)+($C435-1),4,TRUE,"Entrées")))</f>
        <v>564.5</v>
      </c>
      <c r="G435" s="28">
        <f ca="1">IF($D435&gt;$D$8,"",INDIRECT(ADDRESS(ROW(Entrées!$C$37)+($D435-1)*24+G$11,COLUMN(Entrées!$C$37)+($C435-1),4,TRUE,"Entrées")))</f>
        <v>568.5</v>
      </c>
      <c r="H435" s="28">
        <f ca="1">IF($D435&gt;$D$8,"",INDIRECT(ADDRESS(ROW(Entrées!$C$37)+($D435-1)*24+H$11,COLUMN(Entrées!$C$37)+($C435-1),4,TRUE,"Entrées")))</f>
        <v>565.5</v>
      </c>
      <c r="I435" s="28">
        <f ca="1">IF($D435&gt;$D$8,"",INDIRECT(ADDRESS(ROW(Entrées!$C$37)+($D435-1)*24+I$11,COLUMN(Entrées!$C$37)+($C435-1),4,TRUE,"Entrées")))</f>
        <v>570.5</v>
      </c>
      <c r="J435" s="28">
        <f ca="1">IF($D435&gt;$D$8,"",INDIRECT(ADDRESS(ROW(Entrées!$C$37)+($D435-1)*24+J$11,COLUMN(Entrées!$C$37)+($C435-1),4,TRUE,"Entrées")))</f>
        <v>566.5</v>
      </c>
      <c r="K435" s="28">
        <f ca="1">IF($D435&gt;$D$8,"",INDIRECT(ADDRESS(ROW(Entrées!$C$37)+($D435-1)*24+K$11,COLUMN(Entrées!$C$37)+($C435-1),4,TRUE,"Entrées")))</f>
        <v>572</v>
      </c>
      <c r="L435" s="28">
        <f ca="1">IF($D435&gt;$D$8,"",INDIRECT(ADDRESS(ROW(Entrées!$C$37)+($D435-1)*24+L$11,COLUMN(Entrées!$C$37)+($C435-1),4,TRUE,"Entrées")))</f>
        <v>564</v>
      </c>
      <c r="M435" s="28">
        <f ca="1">IF($D435&gt;$D$8,"",INDIRECT(ADDRESS(ROW(Entrées!$C$37)+($D435-1)*24+M$11,COLUMN(Entrées!$C$37)+($C435-1),4,TRUE,"Entrées")))</f>
        <v>566</v>
      </c>
      <c r="N435" s="28">
        <f ca="1">IF($D435&gt;$D$8,"",INDIRECT(ADDRESS(ROW(Entrées!$C$37)+($D435-1)*24+N$11,COLUMN(Entrées!$C$37)+($C435-1),4,TRUE,"Entrées")))</f>
        <v>559</v>
      </c>
      <c r="O435" s="28">
        <f ca="1">IF($D435&gt;$D$8,"",INDIRECT(ADDRESS(ROW(Entrées!$C$37)+($D435-1)*24+O$11,COLUMN(Entrées!$C$37)+($C435-1),4,TRUE,"Entrées")))</f>
        <v>540.5</v>
      </c>
      <c r="P435" s="28">
        <f ca="1">IF($D435&gt;$D$8,"",INDIRECT(ADDRESS(ROW(Entrées!$C$37)+($D435-1)*24+P$11,COLUMN(Entrées!$C$37)+($C435-1),4,TRUE,"Entrées")))</f>
        <v>536.5</v>
      </c>
      <c r="Q435" s="28">
        <f ca="1">IF($D435&gt;$D$8,"",INDIRECT(ADDRESS(ROW(Entrées!$C$37)+($D435-1)*24+Q$11,COLUMN(Entrées!$C$37)+($C435-1),4,TRUE,"Entrées")))</f>
        <v>533.5</v>
      </c>
      <c r="R435" s="28">
        <f ca="1">IF($D435&gt;$D$8,"",INDIRECT(ADDRESS(ROW(Entrées!$C$37)+($D435-1)*24+R$11,COLUMN(Entrées!$C$37)+($C435-1),4,TRUE,"Entrées")))</f>
        <v>530</v>
      </c>
      <c r="S435" s="28">
        <f ca="1">IF($D435&gt;$D$8,"",INDIRECT(ADDRESS(ROW(Entrées!$C$37)+($D435-1)*24+S$11,COLUMN(Entrées!$C$37)+($C435-1),4,TRUE,"Entrées")))</f>
        <v>520</v>
      </c>
      <c r="T435" s="28">
        <f ca="1">IF($D435&gt;$D$8,"",INDIRECT(ADDRESS(ROW(Entrées!$C$37)+($D435-1)*24+T$11,COLUMN(Entrées!$C$37)+($C435-1),4,TRUE,"Entrées")))</f>
        <v>529</v>
      </c>
      <c r="U435" s="28">
        <f ca="1">IF($D435&gt;$D$8,"",INDIRECT(ADDRESS(ROW(Entrées!$C$37)+($D435-1)*24+U$11,COLUMN(Entrées!$C$37)+($C435-1),4,TRUE,"Entrées")))</f>
        <v>533</v>
      </c>
      <c r="V435" s="28">
        <f ca="1">IF($D435&gt;$D$8,"",INDIRECT(ADDRESS(ROW(Entrées!$C$37)+($D435-1)*24+V$11,COLUMN(Entrées!$C$37)+($C435-1),4,TRUE,"Entrées")))</f>
        <v>531</v>
      </c>
      <c r="W435" s="28">
        <f ca="1">IF($D435&gt;$D$8,"",INDIRECT(ADDRESS(ROW(Entrées!$C$37)+($D435-1)*24+W$11,COLUMN(Entrées!$C$37)+($C435-1),4,TRUE,"Entrées")))</f>
        <v>540.5</v>
      </c>
      <c r="X435" s="28">
        <f ca="1">IF($D435&gt;$D$8,"",INDIRECT(ADDRESS(ROW(Entrées!$C$37)+($D435-1)*24+X$11,COLUMN(Entrées!$C$37)+($C435-1),4,TRUE,"Entrées")))</f>
        <v>559.5</v>
      </c>
      <c r="Y435" s="28">
        <f ca="1">IF($D435&gt;$D$8,"",INDIRECT(ADDRESS(ROW(Entrées!$C$37)+($D435-1)*24+Y$11,COLUMN(Entrées!$C$37)+($C435-1),4,TRUE,"Entrées")))</f>
        <v>566</v>
      </c>
      <c r="Z435" s="28">
        <f ca="1">IF($D435&gt;$D$8,"",INDIRECT(ADDRESS(ROW(Entrées!$C$37)+($D435-1)*24+Z$11,COLUMN(Entrées!$C$37)+($C435-1),4,TRUE,"Entrées")))</f>
        <v>560.5</v>
      </c>
      <c r="AA435" s="28">
        <f ca="1">IF($D435&gt;$D$8,"",INDIRECT(ADDRESS(ROW(Entrées!$C$37)+($D435-1)*24+AA$11,COLUMN(Entrées!$C$37)+($C435-1),4,TRUE,"Entrées")))</f>
        <v>566.5</v>
      </c>
      <c r="AB435" s="28">
        <f ca="1">IF($D435&gt;$D$8,"",INDIRECT(ADDRESS(ROW(Entrées!$C$37)+($D435-1)*24+AB$11,COLUMN(Entrées!$C$37)+($C435-1),4,TRUE,"Entrées")))</f>
        <v>569.5</v>
      </c>
      <c r="AC435" s="11"/>
      <c r="AD435" s="40">
        <f t="shared" ca="1" si="509"/>
        <v>553.25</v>
      </c>
      <c r="AE435" s="40">
        <f t="shared" ca="1" si="511"/>
        <v>572</v>
      </c>
      <c r="AF435" s="40">
        <f t="shared" ca="1" si="512"/>
        <v>520</v>
      </c>
      <c r="AG435" s="4"/>
      <c r="AH435" s="11">
        <f>Entrées!A462</f>
        <v>18</v>
      </c>
      <c r="AI435" s="13">
        <f>Entrées!B462</f>
        <v>17</v>
      </c>
      <c r="AJ435" s="31">
        <f t="shared" ca="1" si="481"/>
        <v>55625.834722222207</v>
      </c>
      <c r="AK435" s="31">
        <f t="shared" ca="1" si="457"/>
        <v>55155.277777777781</v>
      </c>
      <c r="AL435" s="31">
        <f t="shared" ca="1" si="458"/>
        <v>55132.569444444431</v>
      </c>
      <c r="AM435" s="31">
        <f t="shared" ca="1" si="459"/>
        <v>439.35972222222233</v>
      </c>
      <c r="AN435" s="31">
        <f t="shared" ca="1" si="460"/>
        <v>2143.2847222222222</v>
      </c>
      <c r="AO435" s="31">
        <f t="shared" ca="1" si="461"/>
        <v>1711.4715277777773</v>
      </c>
      <c r="AP435" s="31">
        <f t="shared" ca="1" si="462"/>
        <v>43686.806944444448</v>
      </c>
      <c r="AQ435" s="31">
        <f t="shared" ca="1" si="463"/>
        <v>2048.2006944444447</v>
      </c>
      <c r="AR435" s="31">
        <f t="shared" ca="1" si="464"/>
        <v>467.57708333333329</v>
      </c>
      <c r="AS435" s="31">
        <f t="shared" ca="1" si="465"/>
        <v>9872.0041666666693</v>
      </c>
      <c r="AT435" s="31">
        <f t="shared" ca="1" si="466"/>
        <v>-752.91041666666672</v>
      </c>
      <c r="AU435" s="31">
        <f t="shared" ca="1" si="467"/>
        <v>580.30277777777769</v>
      </c>
      <c r="AV435" s="31">
        <f t="shared" ca="1" si="468"/>
        <v>-4570.3041666666659</v>
      </c>
      <c r="AW435" s="31">
        <f t="shared" ca="1" si="469"/>
        <v>53.39583333333335</v>
      </c>
      <c r="AX435" s="31">
        <f t="shared" ca="1" si="470"/>
        <v>1401.9361111111111</v>
      </c>
      <c r="AY435" s="31">
        <f t="shared" ca="1" si="471"/>
        <v>-1132.0805555555555</v>
      </c>
      <c r="AZ435" s="31">
        <f t="shared" ca="1" si="472"/>
        <v>-2177.1819444444441</v>
      </c>
      <c r="BA435" s="31">
        <f t="shared" ca="1" si="473"/>
        <v>644.8125</v>
      </c>
      <c r="BB435" s="31">
        <f t="shared" ca="1" si="474"/>
        <v>-1410.101388888889</v>
      </c>
      <c r="BC435" s="31">
        <f t="shared" ca="1" si="475"/>
        <v>-1800.2902777777781</v>
      </c>
      <c r="BD435" s="11"/>
      <c r="BE435" s="11"/>
      <c r="BF435" s="11">
        <f t="shared" si="476"/>
        <v>18</v>
      </c>
      <c r="BG435" s="11">
        <f t="shared" si="482"/>
        <v>17</v>
      </c>
      <c r="BH435" s="32">
        <f>IF($BF435&gt;$Y$7,"",IF(AND($BF435=$Y$7,$BG435=23),"",Entrées!C463-Entrées!C462))</f>
        <v>371</v>
      </c>
      <c r="BI435" s="32">
        <f>IF($BF435&gt;$Y$7,"",IF(AND($BF435=$Y$7,$BG435=23),"",Entrées!D463-Entrées!D462))</f>
        <v>1362.5</v>
      </c>
      <c r="BJ435" s="32">
        <f>IF($BF435&gt;$Y$7,"",IF(AND($BF435=$Y$7,$BG435=23),"",Entrées!E463-Entrées!E462))</f>
        <v>1037.5</v>
      </c>
      <c r="BK435" s="32">
        <f>IF($BF435&gt;$Y$7,"",IF(AND($BF435=$Y$7,$BG435=23),"",Entrées!F463-Entrées!F462))</f>
        <v>0</v>
      </c>
      <c r="BL435" s="32">
        <f>IF($BF435&gt;$Y$7,"",IF(AND($BF435=$Y$7,$BG435=23),"",Entrées!G463-Entrées!G462))</f>
        <v>12.5</v>
      </c>
      <c r="BM435" s="32">
        <f>IF($BF435&gt;$Y$7,"",IF(AND($BF435=$Y$7,$BG435=23),"",Entrées!H463-Entrées!H462))</f>
        <v>-33.5</v>
      </c>
      <c r="BN435" s="32">
        <f>IF($BF435&gt;$Y$7,"",IF(AND($BF435=$Y$7,$BG435=23),"",Entrées!I463-Entrées!I462))</f>
        <v>492.5</v>
      </c>
      <c r="BO435" s="32">
        <f>IF($BF435&gt;$Y$7,"",IF(AND($BF435=$Y$7,$BG435=23),"",Entrées!J463-Entrées!J462))</f>
        <v>-212.5</v>
      </c>
      <c r="BP435" s="32">
        <f>IF($BF435&gt;$Y$7,"",IF(AND($BF435=$Y$7,$BG435=23),"",Entrées!K463-Entrées!K462))</f>
        <v>-372</v>
      </c>
      <c r="BQ435" s="32">
        <f>IF($BF435&gt;$Y$7,"",IF(AND($BF435=$Y$7,$BG435=23),"",Entrées!L463-Entrées!L462))</f>
        <v>357</v>
      </c>
      <c r="BR435" s="32">
        <f>IF($BF435&gt;$Y$7,"",IF(AND($BF435=$Y$7,$BG435=23),"",Entrées!M463-Entrées!M462))</f>
        <v>457.5</v>
      </c>
      <c r="BS435" s="32">
        <f>IF($BF435&gt;$Y$7,"",IF(AND($BF435=$Y$7,$BG435=23),"",Entrées!N463-Entrées!N462))</f>
        <v>-0.5</v>
      </c>
      <c r="BT435" s="32">
        <f>IF($BF435&gt;$Y$7,"",IF(AND($BF435=$Y$7,$BG435=23),"",Entrées!O463-Entrées!O462))</f>
        <v>-330</v>
      </c>
      <c r="BU435" s="32">
        <f>IF($BF435&gt;$Y$7,"",IF(AND($BF435=$Y$7,$BG435=23),"",Entrées!P463-Entrées!P462))</f>
        <v>-0.5</v>
      </c>
      <c r="BV435" s="32">
        <f>IF($BF435&gt;$Y$7,"",IF(AND($BF435=$Y$7,$BG435=23),"",Entrées!Q463-Entrées!Q462))</f>
        <v>-1340</v>
      </c>
      <c r="BW435" s="32">
        <f>IF($BF435&gt;$Y$7,"",IF(AND($BF435=$Y$7,$BG435=23),"",Entrées!R463-Entrées!R462))</f>
        <v>0</v>
      </c>
      <c r="BX435" s="32">
        <f>IF($BF435&gt;$Y$7,"",IF(AND($BF435=$Y$7,$BG435=23),"",Entrées!S463-Entrées!S462))</f>
        <v>0</v>
      </c>
      <c r="BY435" s="32">
        <f>IF($BF435&gt;$Y$7,"",IF(AND($BF435=$Y$7,$BG435=23),"",Entrées!T463-Entrées!T462))</f>
        <v>0</v>
      </c>
      <c r="BZ435" s="32">
        <f>IF($BF435&gt;$Y$7,"",IF(AND($BF435=$Y$7,$BG435=23),"",Entrées!U463-Entrées!U462))</f>
        <v>0</v>
      </c>
      <c r="CA435" s="32">
        <f>IF($BF435&gt;$Y$7,"",IF(AND($BF435=$Y$7,$BG435=23),"",Entrées!V463-Entrées!V462))</f>
        <v>303</v>
      </c>
      <c r="CB435" s="11"/>
      <c r="CD435" s="33">
        <f>IF($BF435&lt;=$Y$7,Entrées!J462/CD$2,"")</f>
        <v>0.50309210526315784</v>
      </c>
      <c r="CE435" s="33">
        <f>IF($BF435&lt;=$Y$7,Entrées!K462/CE$2,"")</f>
        <v>0.23011904761904761</v>
      </c>
      <c r="CF435" s="11">
        <f t="shared" si="477"/>
        <v>7600</v>
      </c>
      <c r="CG435" s="11">
        <f t="shared" si="478"/>
        <v>4200</v>
      </c>
      <c r="CH435" s="52">
        <f t="shared" si="479"/>
        <v>0.26950009137426939</v>
      </c>
      <c r="CI435" s="52">
        <f t="shared" si="480"/>
        <v>0.11132787698412699</v>
      </c>
      <c r="CK435" s="11"/>
      <c r="CL435" s="11"/>
      <c r="CM435" s="11"/>
      <c r="CN435" s="11"/>
      <c r="CO435" s="11"/>
    </row>
    <row r="436" spans="1:93">
      <c r="A436" s="11">
        <f>A435+$Y$7-1</f>
        <v>448</v>
      </c>
      <c r="C436" s="11">
        <f t="shared" si="513"/>
        <v>12</v>
      </c>
      <c r="D436" s="27">
        <f t="shared" si="510"/>
        <v>18</v>
      </c>
      <c r="E436" s="28">
        <f ca="1">IF($D436&gt;$D$8,"",INDIRECT(ADDRESS(ROW(Entrées!$C$37)+($D436-1)*24+E$11,COLUMN(Entrées!$C$37)+($C436-1),4,TRUE,"Entrées")))</f>
        <v>572.5</v>
      </c>
      <c r="F436" s="28">
        <f ca="1">IF($D436&gt;$D$8,"",INDIRECT(ADDRESS(ROW(Entrées!$C$37)+($D436-1)*24+F$11,COLUMN(Entrées!$C$37)+($C436-1),4,TRUE,"Entrées")))</f>
        <v>575.5</v>
      </c>
      <c r="G436" s="28">
        <f ca="1">IF($D436&gt;$D$8,"",INDIRECT(ADDRESS(ROW(Entrées!$C$37)+($D436-1)*24+G$11,COLUMN(Entrées!$C$37)+($C436-1),4,TRUE,"Entrées")))</f>
        <v>580.5</v>
      </c>
      <c r="H436" s="28">
        <f ca="1">IF($D436&gt;$D$8,"",INDIRECT(ADDRESS(ROW(Entrées!$C$37)+($D436-1)*24+H$11,COLUMN(Entrées!$C$37)+($C436-1),4,TRUE,"Entrées")))</f>
        <v>583.5</v>
      </c>
      <c r="I436" s="28">
        <f ca="1">IF($D436&gt;$D$8,"",INDIRECT(ADDRESS(ROW(Entrées!$C$37)+($D436-1)*24+I$11,COLUMN(Entrées!$C$37)+($C436-1),4,TRUE,"Entrées")))</f>
        <v>586</v>
      </c>
      <c r="J436" s="28">
        <f ca="1">IF($D436&gt;$D$8,"",INDIRECT(ADDRESS(ROW(Entrées!$C$37)+($D436-1)*24+J$11,COLUMN(Entrées!$C$37)+($C436-1),4,TRUE,"Entrées")))</f>
        <v>585.5</v>
      </c>
      <c r="K436" s="28">
        <f ca="1">IF($D436&gt;$D$8,"",INDIRECT(ADDRESS(ROW(Entrées!$C$37)+($D436-1)*24+K$11,COLUMN(Entrées!$C$37)+($C436-1),4,TRUE,"Entrées")))</f>
        <v>561.5</v>
      </c>
      <c r="L436" s="28">
        <f ca="1">IF($D436&gt;$D$8,"",INDIRECT(ADDRESS(ROW(Entrées!$C$37)+($D436-1)*24+L$11,COLUMN(Entrées!$C$37)+($C436-1),4,TRUE,"Entrées")))</f>
        <v>553</v>
      </c>
      <c r="M436" s="28">
        <f ca="1">IF($D436&gt;$D$8,"",INDIRECT(ADDRESS(ROW(Entrées!$C$37)+($D436-1)*24+M$11,COLUMN(Entrées!$C$37)+($C436-1),4,TRUE,"Entrées")))</f>
        <v>551</v>
      </c>
      <c r="N436" s="28">
        <f ca="1">IF($D436&gt;$D$8,"",INDIRECT(ADDRESS(ROW(Entrées!$C$37)+($D436-1)*24+N$11,COLUMN(Entrées!$C$37)+($C436-1),4,TRUE,"Entrées")))</f>
        <v>560.5</v>
      </c>
      <c r="O436" s="28">
        <f ca="1">IF($D436&gt;$D$8,"",INDIRECT(ADDRESS(ROW(Entrées!$C$37)+($D436-1)*24+O$11,COLUMN(Entrées!$C$37)+($C436-1),4,TRUE,"Entrées")))</f>
        <v>549</v>
      </c>
      <c r="P436" s="28">
        <f ca="1">IF($D436&gt;$D$8,"",INDIRECT(ADDRESS(ROW(Entrées!$C$37)+($D436-1)*24+P$11,COLUMN(Entrées!$C$37)+($C436-1),4,TRUE,"Entrées")))</f>
        <v>544.5</v>
      </c>
      <c r="Q436" s="28">
        <f ca="1">IF($D436&gt;$D$8,"",INDIRECT(ADDRESS(ROW(Entrées!$C$37)+($D436-1)*24+Q$11,COLUMN(Entrées!$C$37)+($C436-1),4,TRUE,"Entrées")))</f>
        <v>546.5</v>
      </c>
      <c r="R436" s="28">
        <f ca="1">IF($D436&gt;$D$8,"",INDIRECT(ADDRESS(ROW(Entrées!$C$37)+($D436-1)*24+R$11,COLUMN(Entrées!$C$37)+($C436-1),4,TRUE,"Entrées")))</f>
        <v>540.5</v>
      </c>
      <c r="S436" s="28">
        <f ca="1">IF($D436&gt;$D$8,"",INDIRECT(ADDRESS(ROW(Entrées!$C$37)+($D436-1)*24+S$11,COLUMN(Entrées!$C$37)+($C436-1),4,TRUE,"Entrées")))</f>
        <v>541.5</v>
      </c>
      <c r="T436" s="28">
        <f ca="1">IF($D436&gt;$D$8,"",INDIRECT(ADDRESS(ROW(Entrées!$C$37)+($D436-1)*24+T$11,COLUMN(Entrées!$C$37)+($C436-1),4,TRUE,"Entrées")))</f>
        <v>562.5</v>
      </c>
      <c r="U436" s="28">
        <f ca="1">IF($D436&gt;$D$8,"",INDIRECT(ADDRESS(ROW(Entrées!$C$37)+($D436-1)*24+U$11,COLUMN(Entrées!$C$37)+($C436-1),4,TRUE,"Entrées")))</f>
        <v>562.5</v>
      </c>
      <c r="V436" s="28">
        <f ca="1">IF($D436&gt;$D$8,"",INDIRECT(ADDRESS(ROW(Entrées!$C$37)+($D436-1)*24+V$11,COLUMN(Entrées!$C$37)+($C436-1),4,TRUE,"Entrées")))</f>
        <v>578.5</v>
      </c>
      <c r="W436" s="28">
        <f ca="1">IF($D436&gt;$D$8,"",INDIRECT(ADDRESS(ROW(Entrées!$C$37)+($D436-1)*24+W$11,COLUMN(Entrées!$C$37)+($C436-1),4,TRUE,"Entrées")))</f>
        <v>578</v>
      </c>
      <c r="X436" s="28">
        <f ca="1">IF($D436&gt;$D$8,"",INDIRECT(ADDRESS(ROW(Entrées!$C$37)+($D436-1)*24+X$11,COLUMN(Entrées!$C$37)+($C436-1),4,TRUE,"Entrées")))</f>
        <v>579</v>
      </c>
      <c r="Y436" s="28">
        <f ca="1">IF($D436&gt;$D$8,"",INDIRECT(ADDRESS(ROW(Entrées!$C$37)+($D436-1)*24+Y$11,COLUMN(Entrées!$C$37)+($C436-1),4,TRUE,"Entrées")))</f>
        <v>581</v>
      </c>
      <c r="Z436" s="28">
        <f ca="1">IF($D436&gt;$D$8,"",INDIRECT(ADDRESS(ROW(Entrées!$C$37)+($D436-1)*24+Z$11,COLUMN(Entrées!$C$37)+($C436-1),4,TRUE,"Entrées")))</f>
        <v>576</v>
      </c>
      <c r="AA436" s="28">
        <f ca="1">IF($D436&gt;$D$8,"",INDIRECT(ADDRESS(ROW(Entrées!$C$37)+($D436-1)*24+AA$11,COLUMN(Entrées!$C$37)+($C436-1),4,TRUE,"Entrées")))</f>
        <v>571</v>
      </c>
      <c r="AB436" s="28">
        <f ca="1">IF($D436&gt;$D$8,"",INDIRECT(ADDRESS(ROW(Entrées!$C$37)+($D436-1)*24+AB$11,COLUMN(Entrées!$C$37)+($C436-1),4,TRUE,"Entrées")))</f>
        <v>568.5</v>
      </c>
      <c r="AC436" s="11"/>
      <c r="AD436" s="40">
        <f t="shared" ca="1" si="509"/>
        <v>566.1875</v>
      </c>
      <c r="AE436" s="40">
        <f t="shared" ca="1" si="511"/>
        <v>586</v>
      </c>
      <c r="AF436" s="40">
        <f t="shared" ca="1" si="512"/>
        <v>540.5</v>
      </c>
      <c r="AG436" s="4"/>
      <c r="AH436" s="11">
        <f>Entrées!A463</f>
        <v>18</v>
      </c>
      <c r="AI436" s="13">
        <f>Entrées!B463</f>
        <v>18</v>
      </c>
      <c r="AJ436" s="31">
        <f t="shared" ca="1" si="481"/>
        <v>55625.834722222207</v>
      </c>
      <c r="AK436" s="31">
        <f t="shared" ca="1" si="457"/>
        <v>55155.277777777781</v>
      </c>
      <c r="AL436" s="31">
        <f t="shared" ca="1" si="458"/>
        <v>55132.569444444431</v>
      </c>
      <c r="AM436" s="31">
        <f t="shared" ca="1" si="459"/>
        <v>439.35972222222233</v>
      </c>
      <c r="AN436" s="31">
        <f t="shared" ca="1" si="460"/>
        <v>2143.2847222222222</v>
      </c>
      <c r="AO436" s="31">
        <f t="shared" ca="1" si="461"/>
        <v>1711.4715277777773</v>
      </c>
      <c r="AP436" s="31">
        <f t="shared" ca="1" si="462"/>
        <v>43686.806944444448</v>
      </c>
      <c r="AQ436" s="31">
        <f t="shared" ca="1" si="463"/>
        <v>2048.2006944444447</v>
      </c>
      <c r="AR436" s="31">
        <f t="shared" ca="1" si="464"/>
        <v>467.57708333333329</v>
      </c>
      <c r="AS436" s="31">
        <f t="shared" ca="1" si="465"/>
        <v>9872.0041666666693</v>
      </c>
      <c r="AT436" s="31">
        <f t="shared" ca="1" si="466"/>
        <v>-752.91041666666672</v>
      </c>
      <c r="AU436" s="31">
        <f t="shared" ca="1" si="467"/>
        <v>580.30277777777769</v>
      </c>
      <c r="AV436" s="31">
        <f t="shared" ca="1" si="468"/>
        <v>-4570.3041666666659</v>
      </c>
      <c r="AW436" s="31">
        <f t="shared" ca="1" si="469"/>
        <v>53.39583333333335</v>
      </c>
      <c r="AX436" s="31">
        <f t="shared" ca="1" si="470"/>
        <v>1401.9361111111111</v>
      </c>
      <c r="AY436" s="31">
        <f t="shared" ca="1" si="471"/>
        <v>-1132.0805555555555</v>
      </c>
      <c r="AZ436" s="31">
        <f t="shared" ca="1" si="472"/>
        <v>-2177.1819444444441</v>
      </c>
      <c r="BA436" s="31">
        <f t="shared" ca="1" si="473"/>
        <v>644.8125</v>
      </c>
      <c r="BB436" s="31">
        <f t="shared" ca="1" si="474"/>
        <v>-1410.101388888889</v>
      </c>
      <c r="BC436" s="31">
        <f t="shared" ca="1" si="475"/>
        <v>-1800.2902777777781</v>
      </c>
      <c r="BD436" s="11"/>
      <c r="BE436" s="11"/>
      <c r="BF436" s="11">
        <f t="shared" si="476"/>
        <v>18</v>
      </c>
      <c r="BG436" s="11">
        <f t="shared" si="482"/>
        <v>18</v>
      </c>
      <c r="BH436" s="32">
        <f>IF($BF436&gt;$Y$7,"",IF(AND($BF436=$Y$7,$BG436=23),"",Entrées!C464-Entrées!C463))</f>
        <v>1817.5</v>
      </c>
      <c r="BI436" s="32">
        <f>IF($BF436&gt;$Y$7,"",IF(AND($BF436=$Y$7,$BG436=23),"",Entrées!D464-Entrées!D463))</f>
        <v>1612.5</v>
      </c>
      <c r="BJ436" s="32">
        <f>IF($BF436&gt;$Y$7,"",IF(AND($BF436=$Y$7,$BG436=23),"",Entrées!E464-Entrées!E463))</f>
        <v>1437.5</v>
      </c>
      <c r="BK436" s="32">
        <f>IF($BF436&gt;$Y$7,"",IF(AND($BF436=$Y$7,$BG436=23),"",Entrées!F464-Entrées!F463))</f>
        <v>-1</v>
      </c>
      <c r="BL436" s="32">
        <f>IF($BF436&gt;$Y$7,"",IF(AND($BF436=$Y$7,$BG436=23),"",Entrées!G464-Entrées!G463))</f>
        <v>27.5</v>
      </c>
      <c r="BM436" s="32">
        <f>IF($BF436&gt;$Y$7,"",IF(AND($BF436=$Y$7,$BG436=23),"",Entrées!H464-Entrées!H463))</f>
        <v>-139.5</v>
      </c>
      <c r="BN436" s="32">
        <f>IF($BF436&gt;$Y$7,"",IF(AND($BF436=$Y$7,$BG436=23),"",Entrées!I464-Entrées!I463))</f>
        <v>1347.5</v>
      </c>
      <c r="BO436" s="32">
        <f>IF($BF436&gt;$Y$7,"",IF(AND($BF436=$Y$7,$BG436=23),"",Entrées!J464-Entrées!J463))</f>
        <v>-281.5</v>
      </c>
      <c r="BP436" s="32">
        <f>IF($BF436&gt;$Y$7,"",IF(AND($BF436=$Y$7,$BG436=23),"",Entrées!K464-Entrées!K463))</f>
        <v>-347</v>
      </c>
      <c r="BQ436" s="32">
        <f>IF($BF436&gt;$Y$7,"",IF(AND($BF436=$Y$7,$BG436=23),"",Entrées!L464-Entrées!L463))</f>
        <v>1978.5</v>
      </c>
      <c r="BR436" s="32">
        <f>IF($BF436&gt;$Y$7,"",IF(AND($BF436=$Y$7,$BG436=23),"",Entrées!M464-Entrées!M463))</f>
        <v>812</v>
      </c>
      <c r="BS436" s="32">
        <f>IF($BF436&gt;$Y$7,"",IF(AND($BF436=$Y$7,$BG436=23),"",Entrées!N464-Entrées!N463))</f>
        <v>1</v>
      </c>
      <c r="BT436" s="32">
        <f>IF($BF436&gt;$Y$7,"",IF(AND($BF436=$Y$7,$BG436=23),"",Entrées!O464-Entrées!O463))</f>
        <v>-1580</v>
      </c>
      <c r="BU436" s="32">
        <f>IF($BF436&gt;$Y$7,"",IF(AND($BF436=$Y$7,$BG436=23),"",Entrées!P464-Entrées!P463))</f>
        <v>-2</v>
      </c>
      <c r="BV436" s="32">
        <f>IF($BF436&gt;$Y$7,"",IF(AND($BF436=$Y$7,$BG436=23),"",Entrées!Q464-Entrées!Q463))</f>
        <v>-1600</v>
      </c>
      <c r="BW436" s="32">
        <f>IF($BF436&gt;$Y$7,"",IF(AND($BF436=$Y$7,$BG436=23),"",Entrées!R464-Entrées!R463))</f>
        <v>0</v>
      </c>
      <c r="BX436" s="32">
        <f>IF($BF436&gt;$Y$7,"",IF(AND($BF436=$Y$7,$BG436=23),"",Entrées!S464-Entrées!S463))</f>
        <v>0</v>
      </c>
      <c r="BY436" s="32">
        <f>IF($BF436&gt;$Y$7,"",IF(AND($BF436=$Y$7,$BG436=23),"",Entrées!T464-Entrées!T463))</f>
        <v>0</v>
      </c>
      <c r="BZ436" s="32">
        <f>IF($BF436&gt;$Y$7,"",IF(AND($BF436=$Y$7,$BG436=23),"",Entrées!U464-Entrées!U463))</f>
        <v>0</v>
      </c>
      <c r="CA436" s="32">
        <f>IF($BF436&gt;$Y$7,"",IF(AND($BF436=$Y$7,$BG436=23),"",Entrées!V464-Entrées!V463))</f>
        <v>-218</v>
      </c>
      <c r="CB436" s="11"/>
      <c r="CD436" s="33">
        <f>IF($BF436&lt;=$Y$7,Entrées!J463/CD$2,"")</f>
        <v>0.4751315789473684</v>
      </c>
      <c r="CE436" s="33">
        <f>IF($BF436&lt;=$Y$7,Entrées!K463/CE$2,"")</f>
        <v>0.14154761904761906</v>
      </c>
      <c r="CF436" s="11">
        <f t="shared" si="477"/>
        <v>7600</v>
      </c>
      <c r="CG436" s="11">
        <f t="shared" si="478"/>
        <v>4200</v>
      </c>
      <c r="CH436" s="52">
        <f t="shared" si="479"/>
        <v>0.26950009137426939</v>
      </c>
      <c r="CI436" s="52">
        <f t="shared" si="480"/>
        <v>0.11132787698412699</v>
      </c>
      <c r="CK436" s="11"/>
      <c r="CL436" s="11"/>
      <c r="CM436" s="11"/>
      <c r="CN436" s="11"/>
      <c r="CO436" s="11"/>
    </row>
    <row r="437" spans="1:93">
      <c r="A437" s="11" t="str">
        <f>"AD"&amp;A435</f>
        <v>AD419</v>
      </c>
      <c r="C437" s="11">
        <f t="shared" si="513"/>
        <v>12</v>
      </c>
      <c r="D437" s="27">
        <f t="shared" si="510"/>
        <v>19</v>
      </c>
      <c r="E437" s="28">
        <f ca="1">IF($D437&gt;$D$8,"",INDIRECT(ADDRESS(ROW(Entrées!$C$37)+($D437-1)*24+E$11,COLUMN(Entrées!$C$37)+($C437-1),4,TRUE,"Entrées")))</f>
        <v>577</v>
      </c>
      <c r="F437" s="28">
        <f ca="1">IF($D437&gt;$D$8,"",INDIRECT(ADDRESS(ROW(Entrées!$C$37)+($D437-1)*24+F$11,COLUMN(Entrées!$C$37)+($C437-1),4,TRUE,"Entrées")))</f>
        <v>572</v>
      </c>
      <c r="G437" s="28">
        <f ca="1">IF($D437&gt;$D$8,"",INDIRECT(ADDRESS(ROW(Entrées!$C$37)+($D437-1)*24+G$11,COLUMN(Entrées!$C$37)+($C437-1),4,TRUE,"Entrées")))</f>
        <v>573</v>
      </c>
      <c r="H437" s="28">
        <f ca="1">IF($D437&gt;$D$8,"",INDIRECT(ADDRESS(ROW(Entrées!$C$37)+($D437-1)*24+H$11,COLUMN(Entrées!$C$37)+($C437-1),4,TRUE,"Entrées")))</f>
        <v>581.5</v>
      </c>
      <c r="I437" s="28">
        <f ca="1">IF($D437&gt;$D$8,"",INDIRECT(ADDRESS(ROW(Entrées!$C$37)+($D437-1)*24+I$11,COLUMN(Entrées!$C$37)+($C437-1),4,TRUE,"Entrées")))</f>
        <v>583.5</v>
      </c>
      <c r="J437" s="28">
        <f ca="1">IF($D437&gt;$D$8,"",INDIRECT(ADDRESS(ROW(Entrées!$C$37)+($D437-1)*24+J$11,COLUMN(Entrées!$C$37)+($C437-1),4,TRUE,"Entrées")))</f>
        <v>578.5</v>
      </c>
      <c r="K437" s="28">
        <f ca="1">IF($D437&gt;$D$8,"",INDIRECT(ADDRESS(ROW(Entrées!$C$37)+($D437-1)*24+K$11,COLUMN(Entrées!$C$37)+($C437-1),4,TRUE,"Entrées")))</f>
        <v>583</v>
      </c>
      <c r="L437" s="28">
        <f ca="1">IF($D437&gt;$D$8,"",INDIRECT(ADDRESS(ROW(Entrées!$C$37)+($D437-1)*24+L$11,COLUMN(Entrées!$C$37)+($C437-1),4,TRUE,"Entrées")))</f>
        <v>579.5</v>
      </c>
      <c r="M437" s="28">
        <f ca="1">IF($D437&gt;$D$8,"",INDIRECT(ADDRESS(ROW(Entrées!$C$37)+($D437-1)*24+M$11,COLUMN(Entrées!$C$37)+($C437-1),4,TRUE,"Entrées")))</f>
        <v>572</v>
      </c>
      <c r="N437" s="28">
        <f ca="1">IF($D437&gt;$D$8,"",INDIRECT(ADDRESS(ROW(Entrées!$C$37)+($D437-1)*24+N$11,COLUMN(Entrées!$C$37)+($C437-1),4,TRUE,"Entrées")))</f>
        <v>575.5</v>
      </c>
      <c r="O437" s="28">
        <f ca="1">IF($D437&gt;$D$8,"",INDIRECT(ADDRESS(ROW(Entrées!$C$37)+($D437-1)*24+O$11,COLUMN(Entrées!$C$37)+($C437-1),4,TRUE,"Entrées")))</f>
        <v>592.5</v>
      </c>
      <c r="P437" s="28">
        <f ca="1">IF($D437&gt;$D$8,"",INDIRECT(ADDRESS(ROW(Entrées!$C$37)+($D437-1)*24+P$11,COLUMN(Entrées!$C$37)+($C437-1),4,TRUE,"Entrées")))</f>
        <v>589.5</v>
      </c>
      <c r="Q437" s="28">
        <f ca="1">IF($D437&gt;$D$8,"",INDIRECT(ADDRESS(ROW(Entrées!$C$37)+($D437-1)*24+Q$11,COLUMN(Entrées!$C$37)+($C437-1),4,TRUE,"Entrées")))</f>
        <v>593</v>
      </c>
      <c r="R437" s="28">
        <f ca="1">IF($D437&gt;$D$8,"",INDIRECT(ADDRESS(ROW(Entrées!$C$37)+($D437-1)*24+R$11,COLUMN(Entrées!$C$37)+($C437-1),4,TRUE,"Entrées")))</f>
        <v>592</v>
      </c>
      <c r="S437" s="28">
        <f ca="1">IF($D437&gt;$D$8,"",INDIRECT(ADDRESS(ROW(Entrées!$C$37)+($D437-1)*24+S$11,COLUMN(Entrées!$C$37)+($C437-1),4,TRUE,"Entrées")))</f>
        <v>595.5</v>
      </c>
      <c r="T437" s="28">
        <f ca="1">IF($D437&gt;$D$8,"",INDIRECT(ADDRESS(ROW(Entrées!$C$37)+($D437-1)*24+T$11,COLUMN(Entrées!$C$37)+($C437-1),4,TRUE,"Entrées")))</f>
        <v>592.5</v>
      </c>
      <c r="U437" s="28">
        <f ca="1">IF($D437&gt;$D$8,"",INDIRECT(ADDRESS(ROW(Entrées!$C$37)+($D437-1)*24+U$11,COLUMN(Entrées!$C$37)+($C437-1),4,TRUE,"Entrées")))</f>
        <v>585</v>
      </c>
      <c r="V437" s="28">
        <f ca="1">IF($D437&gt;$D$8,"",INDIRECT(ADDRESS(ROW(Entrées!$C$37)+($D437-1)*24+V$11,COLUMN(Entrées!$C$37)+($C437-1),4,TRUE,"Entrées")))</f>
        <v>587</v>
      </c>
      <c r="W437" s="28">
        <f ca="1">IF($D437&gt;$D$8,"",INDIRECT(ADDRESS(ROW(Entrées!$C$37)+($D437-1)*24+W$11,COLUMN(Entrées!$C$37)+($C437-1),4,TRUE,"Entrées")))</f>
        <v>607.5</v>
      </c>
      <c r="X437" s="28">
        <f ca="1">IF($D437&gt;$D$8,"",INDIRECT(ADDRESS(ROW(Entrées!$C$37)+($D437-1)*24+X$11,COLUMN(Entrées!$C$37)+($C437-1),4,TRUE,"Entrées")))</f>
        <v>615</v>
      </c>
      <c r="Y437" s="28">
        <f ca="1">IF($D437&gt;$D$8,"",INDIRECT(ADDRESS(ROW(Entrées!$C$37)+($D437-1)*24+Y$11,COLUMN(Entrées!$C$37)+($C437-1),4,TRUE,"Entrées")))</f>
        <v>614.5</v>
      </c>
      <c r="Z437" s="28">
        <f ca="1">IF($D437&gt;$D$8,"",INDIRECT(ADDRESS(ROW(Entrées!$C$37)+($D437-1)*24+Z$11,COLUMN(Entrées!$C$37)+($C437-1),4,TRUE,"Entrées")))</f>
        <v>617.5</v>
      </c>
      <c r="AA437" s="28">
        <f ca="1">IF($D437&gt;$D$8,"",INDIRECT(ADDRESS(ROW(Entrées!$C$37)+($D437-1)*24+AA$11,COLUMN(Entrées!$C$37)+($C437-1),4,TRUE,"Entrées")))</f>
        <v>615.5</v>
      </c>
      <c r="AB437" s="28">
        <f ca="1">IF($D437&gt;$D$8,"",INDIRECT(ADDRESS(ROW(Entrées!$C$37)+($D437-1)*24+AB$11,COLUMN(Entrées!$C$37)+($C437-1),4,TRUE,"Entrées")))</f>
        <v>619.5</v>
      </c>
      <c r="AC437" s="11"/>
      <c r="AD437" s="40">
        <f t="shared" ca="1" si="509"/>
        <v>591.33333333333337</v>
      </c>
      <c r="AE437" s="40">
        <f t="shared" ca="1" si="511"/>
        <v>619.5</v>
      </c>
      <c r="AF437" s="40">
        <f t="shared" ca="1" si="512"/>
        <v>572</v>
      </c>
      <c r="AG437" s="4"/>
      <c r="AH437" s="11">
        <f>Entrées!A464</f>
        <v>18</v>
      </c>
      <c r="AI437" s="13">
        <f>Entrées!B464</f>
        <v>19</v>
      </c>
      <c r="AJ437" s="31">
        <f t="shared" ca="1" si="481"/>
        <v>55625.834722222207</v>
      </c>
      <c r="AK437" s="31">
        <f t="shared" ca="1" si="457"/>
        <v>55155.277777777781</v>
      </c>
      <c r="AL437" s="31">
        <f t="shared" ca="1" si="458"/>
        <v>55132.569444444431</v>
      </c>
      <c r="AM437" s="31">
        <f t="shared" ca="1" si="459"/>
        <v>439.35972222222233</v>
      </c>
      <c r="AN437" s="31">
        <f t="shared" ca="1" si="460"/>
        <v>2143.2847222222222</v>
      </c>
      <c r="AO437" s="31">
        <f t="shared" ca="1" si="461"/>
        <v>1711.4715277777773</v>
      </c>
      <c r="AP437" s="31">
        <f t="shared" ca="1" si="462"/>
        <v>43686.806944444448</v>
      </c>
      <c r="AQ437" s="31">
        <f t="shared" ca="1" si="463"/>
        <v>2048.2006944444447</v>
      </c>
      <c r="AR437" s="31">
        <f t="shared" ca="1" si="464"/>
        <v>467.57708333333329</v>
      </c>
      <c r="AS437" s="31">
        <f t="shared" ca="1" si="465"/>
        <v>9872.0041666666693</v>
      </c>
      <c r="AT437" s="31">
        <f t="shared" ca="1" si="466"/>
        <v>-752.91041666666672</v>
      </c>
      <c r="AU437" s="31">
        <f t="shared" ca="1" si="467"/>
        <v>580.30277777777769</v>
      </c>
      <c r="AV437" s="31">
        <f t="shared" ca="1" si="468"/>
        <v>-4570.3041666666659</v>
      </c>
      <c r="AW437" s="31">
        <f t="shared" ca="1" si="469"/>
        <v>53.39583333333335</v>
      </c>
      <c r="AX437" s="31">
        <f t="shared" ca="1" si="470"/>
        <v>1401.9361111111111</v>
      </c>
      <c r="AY437" s="31">
        <f t="shared" ca="1" si="471"/>
        <v>-1132.0805555555555</v>
      </c>
      <c r="AZ437" s="31">
        <f t="shared" ca="1" si="472"/>
        <v>-2177.1819444444441</v>
      </c>
      <c r="BA437" s="31">
        <f t="shared" ca="1" si="473"/>
        <v>644.8125</v>
      </c>
      <c r="BB437" s="31">
        <f t="shared" ca="1" si="474"/>
        <v>-1410.101388888889</v>
      </c>
      <c r="BC437" s="31">
        <f t="shared" ca="1" si="475"/>
        <v>-1800.2902777777781</v>
      </c>
      <c r="BD437" s="11"/>
      <c r="BE437" s="11"/>
      <c r="BF437" s="11">
        <f t="shared" si="476"/>
        <v>18</v>
      </c>
      <c r="BG437" s="11">
        <f t="shared" si="482"/>
        <v>19</v>
      </c>
      <c r="BH437" s="32">
        <f>IF($BF437&gt;$Y$7,"",IF(AND($BF437=$Y$7,$BG437=23),"",Entrées!C465-Entrées!C464))</f>
        <v>-1170.5</v>
      </c>
      <c r="BI437" s="32">
        <f>IF($BF437&gt;$Y$7,"",IF(AND($BF437=$Y$7,$BG437=23),"",Entrées!D465-Entrées!D464))</f>
        <v>-1037.5</v>
      </c>
      <c r="BJ437" s="32">
        <f>IF($BF437&gt;$Y$7,"",IF(AND($BF437=$Y$7,$BG437=23),"",Entrées!E465-Entrées!E464))</f>
        <v>-825</v>
      </c>
      <c r="BK437" s="32">
        <f>IF($BF437&gt;$Y$7,"",IF(AND($BF437=$Y$7,$BG437=23),"",Entrées!F465-Entrées!F464))</f>
        <v>-0.5</v>
      </c>
      <c r="BL437" s="32">
        <f>IF($BF437&gt;$Y$7,"",IF(AND($BF437=$Y$7,$BG437=23),"",Entrées!G465-Entrées!G464))</f>
        <v>-18</v>
      </c>
      <c r="BM437" s="32">
        <f>IF($BF437&gt;$Y$7,"",IF(AND($BF437=$Y$7,$BG437=23),"",Entrées!H465-Entrées!H464))</f>
        <v>-33</v>
      </c>
      <c r="BN437" s="32">
        <f>IF($BF437&gt;$Y$7,"",IF(AND($BF437=$Y$7,$BG437=23),"",Entrées!I465-Entrées!I464))</f>
        <v>166</v>
      </c>
      <c r="BO437" s="32">
        <f>IF($BF437&gt;$Y$7,"",IF(AND($BF437=$Y$7,$BG437=23),"",Entrées!J465-Entrées!J464))</f>
        <v>-415</v>
      </c>
      <c r="BP437" s="32">
        <f>IF($BF437&gt;$Y$7,"",IF(AND($BF437=$Y$7,$BG437=23),"",Entrées!K465-Entrées!K464))</f>
        <v>-210.5</v>
      </c>
      <c r="BQ437" s="32">
        <f>IF($BF437&gt;$Y$7,"",IF(AND($BF437=$Y$7,$BG437=23),"",Entrées!L465-Entrées!L464))</f>
        <v>447</v>
      </c>
      <c r="BR437" s="32">
        <f>IF($BF437&gt;$Y$7,"",IF(AND($BF437=$Y$7,$BG437=23),"",Entrées!M465-Entrées!M464))</f>
        <v>2.5</v>
      </c>
      <c r="BS437" s="32">
        <f>IF($BF437&gt;$Y$7,"",IF(AND($BF437=$Y$7,$BG437=23),"",Entrées!N465-Entrées!N464))</f>
        <v>2</v>
      </c>
      <c r="BT437" s="32">
        <f>IF($BF437&gt;$Y$7,"",IF(AND($BF437=$Y$7,$BG437=23),"",Entrées!O465-Entrées!O464))</f>
        <v>-1110.5</v>
      </c>
      <c r="BU437" s="32">
        <f>IF($BF437&gt;$Y$7,"",IF(AND($BF437=$Y$7,$BG437=23),"",Entrées!P465-Entrées!P464))</f>
        <v>-0.5</v>
      </c>
      <c r="BV437" s="32">
        <f>IF($BF437&gt;$Y$7,"",IF(AND($BF437=$Y$7,$BG437=23),"",Entrées!Q465-Entrées!Q464))</f>
        <v>0</v>
      </c>
      <c r="BW437" s="32">
        <f>IF($BF437&gt;$Y$7,"",IF(AND($BF437=$Y$7,$BG437=23),"",Entrées!R465-Entrées!R464))</f>
        <v>0</v>
      </c>
      <c r="BX437" s="32">
        <f>IF($BF437&gt;$Y$7,"",IF(AND($BF437=$Y$7,$BG437=23),"",Entrées!S465-Entrées!S464))</f>
        <v>0</v>
      </c>
      <c r="BY437" s="32">
        <f>IF($BF437&gt;$Y$7,"",IF(AND($BF437=$Y$7,$BG437=23),"",Entrées!T465-Entrées!T464))</f>
        <v>0</v>
      </c>
      <c r="BZ437" s="32">
        <f>IF($BF437&gt;$Y$7,"",IF(AND($BF437=$Y$7,$BG437=23),"",Entrées!U465-Entrées!U464))</f>
        <v>0</v>
      </c>
      <c r="CA437" s="32">
        <f>IF($BF437&gt;$Y$7,"",IF(AND($BF437=$Y$7,$BG437=23),"",Entrées!V465-Entrées!V464))</f>
        <v>-411</v>
      </c>
      <c r="CB437" s="11"/>
      <c r="CD437" s="33">
        <f>IF($BF437&lt;=$Y$7,Entrées!J464/CD$2,"")</f>
        <v>0.43809210526315789</v>
      </c>
      <c r="CE437" s="33">
        <f>IF($BF437&lt;=$Y$7,Entrées!K464/CE$2,"")</f>
        <v>5.8928571428571427E-2</v>
      </c>
      <c r="CF437" s="11">
        <f t="shared" si="477"/>
        <v>7600</v>
      </c>
      <c r="CG437" s="11">
        <f t="shared" si="478"/>
        <v>4200</v>
      </c>
      <c r="CH437" s="52">
        <f t="shared" si="479"/>
        <v>0.26950009137426939</v>
      </c>
      <c r="CI437" s="52">
        <f t="shared" si="480"/>
        <v>0.11132787698412699</v>
      </c>
      <c r="CK437" s="11"/>
      <c r="CL437" s="11"/>
      <c r="CM437" s="11"/>
      <c r="CN437" s="11"/>
      <c r="CO437" s="11"/>
    </row>
    <row r="438" spans="1:93">
      <c r="A438" s="11" t="str">
        <f>"AD"&amp;A436</f>
        <v>AD448</v>
      </c>
      <c r="C438" s="11">
        <f t="shared" si="513"/>
        <v>12</v>
      </c>
      <c r="D438" s="27">
        <f t="shared" si="510"/>
        <v>20</v>
      </c>
      <c r="E438" s="28">
        <f ca="1">IF($D438&gt;$D$8,"",INDIRECT(ADDRESS(ROW(Entrées!$C$37)+($D438-1)*24+E$11,COLUMN(Entrées!$C$37)+($C438-1),4,TRUE,"Entrées")))</f>
        <v>619</v>
      </c>
      <c r="F438" s="28">
        <f ca="1">IF($D438&gt;$D$8,"",INDIRECT(ADDRESS(ROW(Entrées!$C$37)+($D438-1)*24+F$11,COLUMN(Entrées!$C$37)+($C438-1),4,TRUE,"Entrées")))</f>
        <v>622</v>
      </c>
      <c r="G438" s="28">
        <f ca="1">IF($D438&gt;$D$8,"",INDIRECT(ADDRESS(ROW(Entrées!$C$37)+($D438-1)*24+G$11,COLUMN(Entrées!$C$37)+($C438-1),4,TRUE,"Entrées")))</f>
        <v>602.5</v>
      </c>
      <c r="H438" s="28">
        <f ca="1">IF($D438&gt;$D$8,"",INDIRECT(ADDRESS(ROW(Entrées!$C$37)+($D438-1)*24+H$11,COLUMN(Entrées!$C$37)+($C438-1),4,TRUE,"Entrées")))</f>
        <v>589</v>
      </c>
      <c r="I438" s="28">
        <f ca="1">IF($D438&gt;$D$8,"",INDIRECT(ADDRESS(ROW(Entrées!$C$37)+($D438-1)*24+I$11,COLUMN(Entrées!$C$37)+($C438-1),4,TRUE,"Entrées")))</f>
        <v>588</v>
      </c>
      <c r="J438" s="28">
        <f ca="1">IF($D438&gt;$D$8,"",INDIRECT(ADDRESS(ROW(Entrées!$C$37)+($D438-1)*24+J$11,COLUMN(Entrées!$C$37)+($C438-1),4,TRUE,"Entrées")))</f>
        <v>590.5</v>
      </c>
      <c r="K438" s="28">
        <f ca="1">IF($D438&gt;$D$8,"",INDIRECT(ADDRESS(ROW(Entrées!$C$37)+($D438-1)*24+K$11,COLUMN(Entrées!$C$37)+($C438-1),4,TRUE,"Entrées")))</f>
        <v>587.5</v>
      </c>
      <c r="L438" s="28">
        <f ca="1">IF($D438&gt;$D$8,"",INDIRECT(ADDRESS(ROW(Entrées!$C$37)+($D438-1)*24+L$11,COLUMN(Entrées!$C$37)+($C438-1),4,TRUE,"Entrées")))</f>
        <v>588</v>
      </c>
      <c r="M438" s="28">
        <f ca="1">IF($D438&gt;$D$8,"",INDIRECT(ADDRESS(ROW(Entrées!$C$37)+($D438-1)*24+M$11,COLUMN(Entrées!$C$37)+($C438-1),4,TRUE,"Entrées")))</f>
        <v>577</v>
      </c>
      <c r="N438" s="28">
        <f ca="1">IF($D438&gt;$D$8,"",INDIRECT(ADDRESS(ROW(Entrées!$C$37)+($D438-1)*24+N$11,COLUMN(Entrées!$C$37)+($C438-1),4,TRUE,"Entrées")))</f>
        <v>573.5</v>
      </c>
      <c r="O438" s="28">
        <f ca="1">IF($D438&gt;$D$8,"",INDIRECT(ADDRESS(ROW(Entrées!$C$37)+($D438-1)*24+O$11,COLUMN(Entrées!$C$37)+($C438-1),4,TRUE,"Entrées")))</f>
        <v>580.5</v>
      </c>
      <c r="P438" s="28">
        <f ca="1">IF($D438&gt;$D$8,"",INDIRECT(ADDRESS(ROW(Entrées!$C$37)+($D438-1)*24+P$11,COLUMN(Entrées!$C$37)+($C438-1),4,TRUE,"Entrées")))</f>
        <v>582</v>
      </c>
      <c r="Q438" s="28">
        <f ca="1">IF($D438&gt;$D$8,"",INDIRECT(ADDRESS(ROW(Entrées!$C$37)+($D438-1)*24+Q$11,COLUMN(Entrées!$C$37)+($C438-1),4,TRUE,"Entrées")))</f>
        <v>587.5</v>
      </c>
      <c r="R438" s="28">
        <f ca="1">IF($D438&gt;$D$8,"",INDIRECT(ADDRESS(ROW(Entrées!$C$37)+($D438-1)*24+R$11,COLUMN(Entrées!$C$37)+($C438-1),4,TRUE,"Entrées")))</f>
        <v>587.5</v>
      </c>
      <c r="S438" s="28">
        <f ca="1">IF($D438&gt;$D$8,"",INDIRECT(ADDRESS(ROW(Entrées!$C$37)+($D438-1)*24+S$11,COLUMN(Entrées!$C$37)+($C438-1),4,TRUE,"Entrées")))</f>
        <v>593</v>
      </c>
      <c r="T438" s="28">
        <f ca="1">IF($D438&gt;$D$8,"",INDIRECT(ADDRESS(ROW(Entrées!$C$37)+($D438-1)*24+T$11,COLUMN(Entrées!$C$37)+($C438-1),4,TRUE,"Entrées")))</f>
        <v>594.5</v>
      </c>
      <c r="U438" s="28">
        <f ca="1">IF($D438&gt;$D$8,"",INDIRECT(ADDRESS(ROW(Entrées!$C$37)+($D438-1)*24+U$11,COLUMN(Entrées!$C$37)+($C438-1),4,TRUE,"Entrées")))</f>
        <v>599.5</v>
      </c>
      <c r="V438" s="28">
        <f ca="1">IF($D438&gt;$D$8,"",INDIRECT(ADDRESS(ROW(Entrées!$C$37)+($D438-1)*24+V$11,COLUMN(Entrées!$C$37)+($C438-1),4,TRUE,"Entrées")))</f>
        <v>597</v>
      </c>
      <c r="W438" s="28">
        <f ca="1">IF($D438&gt;$D$8,"",INDIRECT(ADDRESS(ROW(Entrées!$C$37)+($D438-1)*24+W$11,COLUMN(Entrées!$C$37)+($C438-1),4,TRUE,"Entrées")))</f>
        <v>598</v>
      </c>
      <c r="X438" s="28">
        <f ca="1">IF($D438&gt;$D$8,"",INDIRECT(ADDRESS(ROW(Entrées!$C$37)+($D438-1)*24+X$11,COLUMN(Entrées!$C$37)+($C438-1),4,TRUE,"Entrées")))</f>
        <v>593.5</v>
      </c>
      <c r="Y438" s="28">
        <f ca="1">IF($D438&gt;$D$8,"",INDIRECT(ADDRESS(ROW(Entrées!$C$37)+($D438-1)*24+Y$11,COLUMN(Entrées!$C$37)+($C438-1),4,TRUE,"Entrées")))</f>
        <v>588</v>
      </c>
      <c r="Z438" s="28">
        <f ca="1">IF($D438&gt;$D$8,"",INDIRECT(ADDRESS(ROW(Entrées!$C$37)+($D438-1)*24+Z$11,COLUMN(Entrées!$C$37)+($C438-1),4,TRUE,"Entrées")))</f>
        <v>594.5</v>
      </c>
      <c r="AA438" s="28">
        <f ca="1">IF($D438&gt;$D$8,"",INDIRECT(ADDRESS(ROW(Entrées!$C$37)+($D438-1)*24+AA$11,COLUMN(Entrées!$C$37)+($C438-1),4,TRUE,"Entrées")))</f>
        <v>597</v>
      </c>
      <c r="AB438" s="28">
        <f ca="1">IF($D438&gt;$D$8,"",INDIRECT(ADDRESS(ROW(Entrées!$C$37)+($D438-1)*24+AB$11,COLUMN(Entrées!$C$37)+($C438-1),4,TRUE,"Entrées")))</f>
        <v>596.5</v>
      </c>
      <c r="AC438" s="11"/>
      <c r="AD438" s="40">
        <f t="shared" ca="1" si="509"/>
        <v>592.75</v>
      </c>
      <c r="AE438" s="40">
        <f t="shared" ca="1" si="511"/>
        <v>622</v>
      </c>
      <c r="AF438" s="40">
        <f t="shared" ca="1" si="512"/>
        <v>573.5</v>
      </c>
      <c r="AG438" s="4"/>
      <c r="AH438" s="11">
        <f>Entrées!A465</f>
        <v>18</v>
      </c>
      <c r="AI438" s="13">
        <f>Entrées!B465</f>
        <v>20</v>
      </c>
      <c r="AJ438" s="31">
        <f t="shared" ca="1" si="481"/>
        <v>55625.834722222207</v>
      </c>
      <c r="AK438" s="31">
        <f t="shared" ca="1" si="457"/>
        <v>55155.277777777781</v>
      </c>
      <c r="AL438" s="31">
        <f t="shared" ca="1" si="458"/>
        <v>55132.569444444431</v>
      </c>
      <c r="AM438" s="31">
        <f t="shared" ca="1" si="459"/>
        <v>439.35972222222233</v>
      </c>
      <c r="AN438" s="31">
        <f t="shared" ca="1" si="460"/>
        <v>2143.2847222222222</v>
      </c>
      <c r="AO438" s="31">
        <f t="shared" ca="1" si="461"/>
        <v>1711.4715277777773</v>
      </c>
      <c r="AP438" s="31">
        <f t="shared" ca="1" si="462"/>
        <v>43686.806944444448</v>
      </c>
      <c r="AQ438" s="31">
        <f t="shared" ca="1" si="463"/>
        <v>2048.2006944444447</v>
      </c>
      <c r="AR438" s="31">
        <f t="shared" ca="1" si="464"/>
        <v>467.57708333333329</v>
      </c>
      <c r="AS438" s="31">
        <f t="shared" ca="1" si="465"/>
        <v>9872.0041666666693</v>
      </c>
      <c r="AT438" s="31">
        <f t="shared" ca="1" si="466"/>
        <v>-752.91041666666672</v>
      </c>
      <c r="AU438" s="31">
        <f t="shared" ca="1" si="467"/>
        <v>580.30277777777769</v>
      </c>
      <c r="AV438" s="31">
        <f t="shared" ca="1" si="468"/>
        <v>-4570.3041666666659</v>
      </c>
      <c r="AW438" s="31">
        <f t="shared" ca="1" si="469"/>
        <v>53.39583333333335</v>
      </c>
      <c r="AX438" s="31">
        <f t="shared" ca="1" si="470"/>
        <v>1401.9361111111111</v>
      </c>
      <c r="AY438" s="31">
        <f t="shared" ca="1" si="471"/>
        <v>-1132.0805555555555</v>
      </c>
      <c r="AZ438" s="31">
        <f t="shared" ca="1" si="472"/>
        <v>-2177.1819444444441</v>
      </c>
      <c r="BA438" s="31">
        <f t="shared" ca="1" si="473"/>
        <v>644.8125</v>
      </c>
      <c r="BB438" s="31">
        <f t="shared" ca="1" si="474"/>
        <v>-1410.101388888889</v>
      </c>
      <c r="BC438" s="31">
        <f t="shared" ca="1" si="475"/>
        <v>-1800.2902777777781</v>
      </c>
      <c r="BD438" s="11"/>
      <c r="BE438" s="4"/>
      <c r="BF438" s="11">
        <f t="shared" si="476"/>
        <v>18</v>
      </c>
      <c r="BG438" s="11">
        <f t="shared" si="482"/>
        <v>20</v>
      </c>
      <c r="BH438" s="32">
        <f>IF($BF438&gt;$Y$7,"",IF(AND($BF438=$Y$7,$BG438=23),"",Entrées!C466-Entrées!C465))</f>
        <v>265.5</v>
      </c>
      <c r="BI438" s="32">
        <f>IF($BF438&gt;$Y$7,"",IF(AND($BF438=$Y$7,$BG438=23),"",Entrées!D466-Entrées!D465))</f>
        <v>-412.5</v>
      </c>
      <c r="BJ438" s="32">
        <f>IF($BF438&gt;$Y$7,"",IF(AND($BF438=$Y$7,$BG438=23),"",Entrées!E466-Entrées!E465))</f>
        <v>-125</v>
      </c>
      <c r="BK438" s="32">
        <f>IF($BF438&gt;$Y$7,"",IF(AND($BF438=$Y$7,$BG438=23),"",Entrées!F466-Entrées!F465))</f>
        <v>0.5</v>
      </c>
      <c r="BL438" s="32">
        <f>IF($BF438&gt;$Y$7,"",IF(AND($BF438=$Y$7,$BG438=23),"",Entrées!G466-Entrées!G465))</f>
        <v>-26</v>
      </c>
      <c r="BM438" s="32">
        <f>IF($BF438&gt;$Y$7,"",IF(AND($BF438=$Y$7,$BG438=23),"",Entrées!H466-Entrées!H465))</f>
        <v>-2.5</v>
      </c>
      <c r="BN438" s="32">
        <f>IF($BF438&gt;$Y$7,"",IF(AND($BF438=$Y$7,$BG438=23),"",Entrées!I466-Entrées!I465))</f>
        <v>415.5</v>
      </c>
      <c r="BO438" s="32">
        <f>IF($BF438&gt;$Y$7,"",IF(AND($BF438=$Y$7,$BG438=23),"",Entrées!J466-Entrées!J465))</f>
        <v>-171.5</v>
      </c>
      <c r="BP438" s="32">
        <f>IF($BF438&gt;$Y$7,"",IF(AND($BF438=$Y$7,$BG438=23),"",Entrées!K466-Entrées!K465))</f>
        <v>-36.5</v>
      </c>
      <c r="BQ438" s="32">
        <f>IF($BF438&gt;$Y$7,"",IF(AND($BF438=$Y$7,$BG438=23),"",Entrées!L466-Entrées!L465))</f>
        <v>129</v>
      </c>
      <c r="BR438" s="32">
        <f>IF($BF438&gt;$Y$7,"",IF(AND($BF438=$Y$7,$BG438=23),"",Entrées!M466-Entrées!M465))</f>
        <v>1</v>
      </c>
      <c r="BS438" s="32">
        <f>IF($BF438&gt;$Y$7,"",IF(AND($BF438=$Y$7,$BG438=23),"",Entrées!N466-Entrées!N465))</f>
        <v>-5</v>
      </c>
      <c r="BT438" s="32">
        <f>IF($BF438&gt;$Y$7,"",IF(AND($BF438=$Y$7,$BG438=23),"",Entrées!O466-Entrées!O465))</f>
        <v>-39.5</v>
      </c>
      <c r="BU438" s="32">
        <f>IF($BF438&gt;$Y$7,"",IF(AND($BF438=$Y$7,$BG438=23),"",Entrées!P466-Entrées!P465))</f>
        <v>0</v>
      </c>
      <c r="BV438" s="32">
        <f>IF($BF438&gt;$Y$7,"",IF(AND($BF438=$Y$7,$BG438=23),"",Entrées!Q466-Entrées!Q465))</f>
        <v>22</v>
      </c>
      <c r="BW438" s="32">
        <f>IF($BF438&gt;$Y$7,"",IF(AND($BF438=$Y$7,$BG438=23),"",Entrées!R466-Entrées!R465))</f>
        <v>0</v>
      </c>
      <c r="BX438" s="32">
        <f>IF($BF438&gt;$Y$7,"",IF(AND($BF438=$Y$7,$BG438=23),"",Entrées!S466-Entrées!S465))</f>
        <v>0</v>
      </c>
      <c r="BY438" s="32">
        <f>IF($BF438&gt;$Y$7,"",IF(AND($BF438=$Y$7,$BG438=23),"",Entrées!T466-Entrées!T465))</f>
        <v>-31</v>
      </c>
      <c r="BZ438" s="32">
        <f>IF($BF438&gt;$Y$7,"",IF(AND($BF438=$Y$7,$BG438=23),"",Entrées!U466-Entrées!U465))</f>
        <v>0</v>
      </c>
      <c r="CA438" s="32">
        <f>IF($BF438&gt;$Y$7,"",IF(AND($BF438=$Y$7,$BG438=23),"",Entrées!V466-Entrées!V465))</f>
        <v>-293</v>
      </c>
      <c r="CB438" s="4"/>
      <c r="CC438" s="4"/>
      <c r="CD438" s="33">
        <f>IF($BF438&lt;=$Y$7,Entrées!J465/CD$2,"")</f>
        <v>0.38348684210526318</v>
      </c>
      <c r="CE438" s="33">
        <f>IF($BF438&lt;=$Y$7,Entrées!K465/CE$2,"")</f>
        <v>8.8095238095238088E-3</v>
      </c>
      <c r="CF438" s="11">
        <f t="shared" si="477"/>
        <v>7600</v>
      </c>
      <c r="CG438" s="11">
        <f t="shared" si="478"/>
        <v>4200</v>
      </c>
      <c r="CH438" s="52">
        <f t="shared" si="479"/>
        <v>0.26950009137426939</v>
      </c>
      <c r="CI438" s="52">
        <f t="shared" si="480"/>
        <v>0.11132787698412699</v>
      </c>
      <c r="CK438" s="11"/>
      <c r="CL438" s="4"/>
      <c r="CM438" s="11"/>
      <c r="CN438" s="11"/>
      <c r="CO438" s="4"/>
    </row>
    <row r="439" spans="1:93">
      <c r="A439" s="11" t="str">
        <f>"AE"&amp;A435</f>
        <v>AE419</v>
      </c>
      <c r="C439" s="11">
        <f t="shared" si="513"/>
        <v>12</v>
      </c>
      <c r="D439" s="27">
        <f t="shared" si="510"/>
        <v>21</v>
      </c>
      <c r="E439" s="28">
        <f ca="1">IF($D439&gt;$D$8,"",INDIRECT(ADDRESS(ROW(Entrées!$C$37)+($D439-1)*24+E$11,COLUMN(Entrées!$C$37)+($C439-1),4,TRUE,"Entrées")))</f>
        <v>597.5</v>
      </c>
      <c r="F439" s="28">
        <f ca="1">IF($D439&gt;$D$8,"",INDIRECT(ADDRESS(ROW(Entrées!$C$37)+($D439-1)*24+F$11,COLUMN(Entrées!$C$37)+($C439-1),4,TRUE,"Entrées")))</f>
        <v>588.5</v>
      </c>
      <c r="G439" s="28">
        <f ca="1">IF($D439&gt;$D$8,"",INDIRECT(ADDRESS(ROW(Entrées!$C$37)+($D439-1)*24+G$11,COLUMN(Entrées!$C$37)+($C439-1),4,TRUE,"Entrées")))</f>
        <v>588</v>
      </c>
      <c r="H439" s="28">
        <f ca="1">IF($D439&gt;$D$8,"",INDIRECT(ADDRESS(ROW(Entrées!$C$37)+($D439-1)*24+H$11,COLUMN(Entrées!$C$37)+($C439-1),4,TRUE,"Entrées")))</f>
        <v>587.5</v>
      </c>
      <c r="I439" s="28">
        <f ca="1">IF($D439&gt;$D$8,"",INDIRECT(ADDRESS(ROW(Entrées!$C$37)+($D439-1)*24+I$11,COLUMN(Entrées!$C$37)+($C439-1),4,TRUE,"Entrées")))</f>
        <v>587</v>
      </c>
      <c r="J439" s="28">
        <f ca="1">IF($D439&gt;$D$8,"",INDIRECT(ADDRESS(ROW(Entrées!$C$37)+($D439-1)*24+J$11,COLUMN(Entrées!$C$37)+($C439-1),4,TRUE,"Entrées")))</f>
        <v>583.5</v>
      </c>
      <c r="K439" s="28">
        <f ca="1">IF($D439&gt;$D$8,"",INDIRECT(ADDRESS(ROW(Entrées!$C$37)+($D439-1)*24+K$11,COLUMN(Entrées!$C$37)+($C439-1),4,TRUE,"Entrées")))</f>
        <v>578.5</v>
      </c>
      <c r="L439" s="28">
        <f ca="1">IF($D439&gt;$D$8,"",INDIRECT(ADDRESS(ROW(Entrées!$C$37)+($D439-1)*24+L$11,COLUMN(Entrées!$C$37)+($C439-1),4,TRUE,"Entrées")))</f>
        <v>581.5</v>
      </c>
      <c r="M439" s="28">
        <f ca="1">IF($D439&gt;$D$8,"",INDIRECT(ADDRESS(ROW(Entrées!$C$37)+($D439-1)*24+M$11,COLUMN(Entrées!$C$37)+($C439-1),4,TRUE,"Entrées")))</f>
        <v>582</v>
      </c>
      <c r="N439" s="28">
        <f ca="1">IF($D439&gt;$D$8,"",INDIRECT(ADDRESS(ROW(Entrées!$C$37)+($D439-1)*24+N$11,COLUMN(Entrées!$C$37)+($C439-1),4,TRUE,"Entrées")))</f>
        <v>575</v>
      </c>
      <c r="O439" s="28">
        <f ca="1">IF($D439&gt;$D$8,"",INDIRECT(ADDRESS(ROW(Entrées!$C$37)+($D439-1)*24+O$11,COLUMN(Entrées!$C$37)+($C439-1),4,TRUE,"Entrées")))</f>
        <v>577.5</v>
      </c>
      <c r="P439" s="28">
        <f ca="1">IF($D439&gt;$D$8,"",INDIRECT(ADDRESS(ROW(Entrées!$C$37)+($D439-1)*24+P$11,COLUMN(Entrées!$C$37)+($C439-1),4,TRUE,"Entrées")))</f>
        <v>571</v>
      </c>
      <c r="Q439" s="28">
        <f ca="1">IF($D439&gt;$D$8,"",INDIRECT(ADDRESS(ROW(Entrées!$C$37)+($D439-1)*24+Q$11,COLUMN(Entrées!$C$37)+($C439-1),4,TRUE,"Entrées")))</f>
        <v>576</v>
      </c>
      <c r="R439" s="28">
        <f ca="1">IF($D439&gt;$D$8,"",INDIRECT(ADDRESS(ROW(Entrées!$C$37)+($D439-1)*24+R$11,COLUMN(Entrées!$C$37)+($C439-1),4,TRUE,"Entrées")))</f>
        <v>575</v>
      </c>
      <c r="S439" s="28">
        <f ca="1">IF($D439&gt;$D$8,"",INDIRECT(ADDRESS(ROW(Entrées!$C$37)+($D439-1)*24+S$11,COLUMN(Entrées!$C$37)+($C439-1),4,TRUE,"Entrées")))</f>
        <v>573</v>
      </c>
      <c r="T439" s="28">
        <f ca="1">IF($D439&gt;$D$8,"",INDIRECT(ADDRESS(ROW(Entrées!$C$37)+($D439-1)*24+T$11,COLUMN(Entrées!$C$37)+($C439-1),4,TRUE,"Entrées")))</f>
        <v>572.5</v>
      </c>
      <c r="U439" s="28">
        <f ca="1">IF($D439&gt;$D$8,"",INDIRECT(ADDRESS(ROW(Entrées!$C$37)+($D439-1)*24+U$11,COLUMN(Entrées!$C$37)+($C439-1),4,TRUE,"Entrées")))</f>
        <v>574.5</v>
      </c>
      <c r="V439" s="28">
        <f ca="1">IF($D439&gt;$D$8,"",INDIRECT(ADDRESS(ROW(Entrées!$C$37)+($D439-1)*24+V$11,COLUMN(Entrées!$C$37)+($C439-1),4,TRUE,"Entrées")))</f>
        <v>562.5</v>
      </c>
      <c r="W439" s="28">
        <f ca="1">IF($D439&gt;$D$8,"",INDIRECT(ADDRESS(ROW(Entrées!$C$37)+($D439-1)*24+W$11,COLUMN(Entrées!$C$37)+($C439-1),4,TRUE,"Entrées")))</f>
        <v>560</v>
      </c>
      <c r="X439" s="28">
        <f ca="1">IF($D439&gt;$D$8,"",INDIRECT(ADDRESS(ROW(Entrées!$C$37)+($D439-1)*24+X$11,COLUMN(Entrées!$C$37)+($C439-1),4,TRUE,"Entrées")))</f>
        <v>541.5</v>
      </c>
      <c r="Y439" s="28">
        <f ca="1">IF($D439&gt;$D$8,"",INDIRECT(ADDRESS(ROW(Entrées!$C$37)+($D439-1)*24+Y$11,COLUMN(Entrées!$C$37)+($C439-1),4,TRUE,"Entrées")))</f>
        <v>536</v>
      </c>
      <c r="Z439" s="28">
        <f ca="1">IF($D439&gt;$D$8,"",INDIRECT(ADDRESS(ROW(Entrées!$C$37)+($D439-1)*24+Z$11,COLUMN(Entrées!$C$37)+($C439-1),4,TRUE,"Entrées")))</f>
        <v>528.5</v>
      </c>
      <c r="AA439" s="28">
        <f ca="1">IF($D439&gt;$D$8,"",INDIRECT(ADDRESS(ROW(Entrées!$C$37)+($D439-1)*24+AA$11,COLUMN(Entrées!$C$37)+($C439-1),4,TRUE,"Entrées")))</f>
        <v>502.5</v>
      </c>
      <c r="AB439" s="28">
        <f ca="1">IF($D439&gt;$D$8,"",INDIRECT(ADDRESS(ROW(Entrées!$C$37)+($D439-1)*24+AB$11,COLUMN(Entrées!$C$37)+($C439-1),4,TRUE,"Entrées")))</f>
        <v>503</v>
      </c>
      <c r="AC439" s="11"/>
      <c r="AD439" s="40">
        <f t="shared" ca="1" si="509"/>
        <v>566.77083333333337</v>
      </c>
      <c r="AE439" s="40">
        <f t="shared" ca="1" si="511"/>
        <v>597.5</v>
      </c>
      <c r="AF439" s="40">
        <f t="shared" ca="1" si="512"/>
        <v>502.5</v>
      </c>
      <c r="AG439" s="4"/>
      <c r="AH439" s="11">
        <f>Entrées!A466</f>
        <v>18</v>
      </c>
      <c r="AI439" s="13">
        <f>Entrées!B466</f>
        <v>21</v>
      </c>
      <c r="AJ439" s="31">
        <f t="shared" ca="1" si="481"/>
        <v>55625.834722222207</v>
      </c>
      <c r="AK439" s="31">
        <f t="shared" ca="1" si="457"/>
        <v>55155.277777777781</v>
      </c>
      <c r="AL439" s="31">
        <f t="shared" ca="1" si="458"/>
        <v>55132.569444444431</v>
      </c>
      <c r="AM439" s="31">
        <f t="shared" ca="1" si="459"/>
        <v>439.35972222222233</v>
      </c>
      <c r="AN439" s="31">
        <f t="shared" ca="1" si="460"/>
        <v>2143.2847222222222</v>
      </c>
      <c r="AO439" s="31">
        <f t="shared" ca="1" si="461"/>
        <v>1711.4715277777773</v>
      </c>
      <c r="AP439" s="31">
        <f t="shared" ca="1" si="462"/>
        <v>43686.806944444448</v>
      </c>
      <c r="AQ439" s="31">
        <f t="shared" ca="1" si="463"/>
        <v>2048.2006944444447</v>
      </c>
      <c r="AR439" s="31">
        <f t="shared" ca="1" si="464"/>
        <v>467.57708333333329</v>
      </c>
      <c r="AS439" s="31">
        <f t="shared" ca="1" si="465"/>
        <v>9872.0041666666693</v>
      </c>
      <c r="AT439" s="31">
        <f t="shared" ca="1" si="466"/>
        <v>-752.91041666666672</v>
      </c>
      <c r="AU439" s="31">
        <f t="shared" ca="1" si="467"/>
        <v>580.30277777777769</v>
      </c>
      <c r="AV439" s="31">
        <f t="shared" ca="1" si="468"/>
        <v>-4570.3041666666659</v>
      </c>
      <c r="AW439" s="31">
        <f t="shared" ca="1" si="469"/>
        <v>53.39583333333335</v>
      </c>
      <c r="AX439" s="31">
        <f t="shared" ca="1" si="470"/>
        <v>1401.9361111111111</v>
      </c>
      <c r="AY439" s="31">
        <f t="shared" ca="1" si="471"/>
        <v>-1132.0805555555555</v>
      </c>
      <c r="AZ439" s="31">
        <f t="shared" ca="1" si="472"/>
        <v>-2177.1819444444441</v>
      </c>
      <c r="BA439" s="31">
        <f t="shared" ca="1" si="473"/>
        <v>644.8125</v>
      </c>
      <c r="BB439" s="31">
        <f t="shared" ca="1" si="474"/>
        <v>-1410.101388888889</v>
      </c>
      <c r="BC439" s="31">
        <f t="shared" ca="1" si="475"/>
        <v>-1800.2902777777781</v>
      </c>
      <c r="BD439" s="11"/>
      <c r="BE439" s="4"/>
      <c r="BF439" s="11">
        <f t="shared" si="476"/>
        <v>18</v>
      </c>
      <c r="BG439" s="11">
        <f t="shared" si="482"/>
        <v>21</v>
      </c>
      <c r="BH439" s="32">
        <f>IF($BF439&gt;$Y$7,"",IF(AND($BF439=$Y$7,$BG439=23),"",Entrées!C467-Entrées!C466))</f>
        <v>-1345</v>
      </c>
      <c r="BI439" s="32">
        <f>IF($BF439&gt;$Y$7,"",IF(AND($BF439=$Y$7,$BG439=23),"",Entrées!D467-Entrées!D466))</f>
        <v>-512.5</v>
      </c>
      <c r="BJ439" s="32">
        <f>IF($BF439&gt;$Y$7,"",IF(AND($BF439=$Y$7,$BG439=23),"",Entrées!E467-Entrées!E466))</f>
        <v>-312.5</v>
      </c>
      <c r="BK439" s="32">
        <f>IF($BF439&gt;$Y$7,"",IF(AND($BF439=$Y$7,$BG439=23),"",Entrées!F467-Entrées!F466))</f>
        <v>2</v>
      </c>
      <c r="BL439" s="32">
        <f>IF($BF439&gt;$Y$7,"",IF(AND($BF439=$Y$7,$BG439=23),"",Entrées!G467-Entrées!G466))</f>
        <v>-91.5</v>
      </c>
      <c r="BM439" s="32">
        <f>IF($BF439&gt;$Y$7,"",IF(AND($BF439=$Y$7,$BG439=23),"",Entrées!H467-Entrées!H466))</f>
        <v>1.5</v>
      </c>
      <c r="BN439" s="32">
        <f>IF($BF439&gt;$Y$7,"",IF(AND($BF439=$Y$7,$BG439=23),"",Entrées!I467-Entrées!I466))</f>
        <v>-739</v>
      </c>
      <c r="BO439" s="32">
        <f>IF($BF439&gt;$Y$7,"",IF(AND($BF439=$Y$7,$BG439=23),"",Entrées!J467-Entrées!J466))</f>
        <v>-93</v>
      </c>
      <c r="BP439" s="32">
        <f>IF($BF439&gt;$Y$7,"",IF(AND($BF439=$Y$7,$BG439=23),"",Entrées!K467-Entrées!K466))</f>
        <v>-0.5</v>
      </c>
      <c r="BQ439" s="32">
        <f>IF($BF439&gt;$Y$7,"",IF(AND($BF439=$Y$7,$BG439=23),"",Entrées!L467-Entrées!L466))</f>
        <v>-1127</v>
      </c>
      <c r="BR439" s="32">
        <f>IF($BF439&gt;$Y$7,"",IF(AND($BF439=$Y$7,$BG439=23),"",Entrées!M467-Entrées!M466))</f>
        <v>27.5</v>
      </c>
      <c r="BS439" s="32">
        <f>IF($BF439&gt;$Y$7,"",IF(AND($BF439=$Y$7,$BG439=23),"",Entrées!N467-Entrées!N466))</f>
        <v>-5</v>
      </c>
      <c r="BT439" s="32">
        <f>IF($BF439&gt;$Y$7,"",IF(AND($BF439=$Y$7,$BG439=23),"",Entrées!O467-Entrées!O466))</f>
        <v>680</v>
      </c>
      <c r="BU439" s="32">
        <f>IF($BF439&gt;$Y$7,"",IF(AND($BF439=$Y$7,$BG439=23),"",Entrées!P467-Entrées!P466))</f>
        <v>-1</v>
      </c>
      <c r="BV439" s="32">
        <f>IF($BF439&gt;$Y$7,"",IF(AND($BF439=$Y$7,$BG439=23),"",Entrées!Q467-Entrées!Q466))</f>
        <v>1351</v>
      </c>
      <c r="BW439" s="32">
        <f>IF($BF439&gt;$Y$7,"",IF(AND($BF439=$Y$7,$BG439=23),"",Entrées!R467-Entrées!R466))</f>
        <v>0</v>
      </c>
      <c r="BX439" s="32">
        <f>IF($BF439&gt;$Y$7,"",IF(AND($BF439=$Y$7,$BG439=23),"",Entrées!S467-Entrées!S466))</f>
        <v>0</v>
      </c>
      <c r="BY439" s="32">
        <f>IF($BF439&gt;$Y$7,"",IF(AND($BF439=$Y$7,$BG439=23),"",Entrées!T467-Entrées!T466))</f>
        <v>31</v>
      </c>
      <c r="BZ439" s="32">
        <f>IF($BF439&gt;$Y$7,"",IF(AND($BF439=$Y$7,$BG439=23),"",Entrées!U467-Entrées!U466))</f>
        <v>0</v>
      </c>
      <c r="CA439" s="32">
        <f>IF($BF439&gt;$Y$7,"",IF(AND($BF439=$Y$7,$BG439=23),"",Entrées!V467-Entrées!V466))</f>
        <v>857</v>
      </c>
      <c r="CB439" s="4"/>
      <c r="CC439" s="4"/>
      <c r="CD439" s="33">
        <f>IF($BF439&lt;=$Y$7,Entrées!J466/CD$2,"")</f>
        <v>0.36092105263157892</v>
      </c>
      <c r="CE439" s="33">
        <f>IF($BF439&lt;=$Y$7,Entrées!K466/CE$2,"")</f>
        <v>1.1904761904761905E-4</v>
      </c>
      <c r="CF439" s="11">
        <f t="shared" si="477"/>
        <v>7600</v>
      </c>
      <c r="CG439" s="11">
        <f t="shared" si="478"/>
        <v>4200</v>
      </c>
      <c r="CH439" s="52">
        <f t="shared" si="479"/>
        <v>0.26950009137426939</v>
      </c>
      <c r="CI439" s="52">
        <f t="shared" si="480"/>
        <v>0.11132787698412699</v>
      </c>
      <c r="CK439" s="11"/>
      <c r="CL439" s="4"/>
      <c r="CM439" s="11"/>
      <c r="CN439" s="11"/>
      <c r="CO439" s="4"/>
    </row>
    <row r="440" spans="1:93">
      <c r="A440" s="11" t="str">
        <f>"AE"&amp;A436</f>
        <v>AE448</v>
      </c>
      <c r="C440" s="11">
        <f t="shared" si="513"/>
        <v>12</v>
      </c>
      <c r="D440" s="27">
        <f t="shared" si="510"/>
        <v>22</v>
      </c>
      <c r="E440" s="28">
        <f ca="1">IF($D440&gt;$D$8,"",INDIRECT(ADDRESS(ROW(Entrées!$C$37)+($D440-1)*24+E$11,COLUMN(Entrées!$C$37)+($C440-1),4,TRUE,"Entrées")))</f>
        <v>482.5</v>
      </c>
      <c r="F440" s="28">
        <f ca="1">IF($D440&gt;$D$8,"",INDIRECT(ADDRESS(ROW(Entrées!$C$37)+($D440-1)*24+F$11,COLUMN(Entrées!$C$37)+($C440-1),4,TRUE,"Entrées")))</f>
        <v>507.5</v>
      </c>
      <c r="G440" s="28">
        <f ca="1">IF($D440&gt;$D$8,"",INDIRECT(ADDRESS(ROW(Entrées!$C$37)+($D440-1)*24+G$11,COLUMN(Entrées!$C$37)+($C440-1),4,TRUE,"Entrées")))</f>
        <v>584.5</v>
      </c>
      <c r="H440" s="28">
        <f ca="1">IF($D440&gt;$D$8,"",INDIRECT(ADDRESS(ROW(Entrées!$C$37)+($D440-1)*24+H$11,COLUMN(Entrées!$C$37)+($C440-1),4,TRUE,"Entrées")))</f>
        <v>594</v>
      </c>
      <c r="I440" s="28">
        <f ca="1">IF($D440&gt;$D$8,"",INDIRECT(ADDRESS(ROW(Entrées!$C$37)+($D440-1)*24+I$11,COLUMN(Entrées!$C$37)+($C440-1),4,TRUE,"Entrées")))</f>
        <v>595.5</v>
      </c>
      <c r="J440" s="28">
        <f ca="1">IF($D440&gt;$D$8,"",INDIRECT(ADDRESS(ROW(Entrées!$C$37)+($D440-1)*24+J$11,COLUMN(Entrées!$C$37)+($C440-1),4,TRUE,"Entrées")))</f>
        <v>592.5</v>
      </c>
      <c r="K440" s="28">
        <f ca="1">IF($D440&gt;$D$8,"",INDIRECT(ADDRESS(ROW(Entrées!$C$37)+($D440-1)*24+K$11,COLUMN(Entrées!$C$37)+($C440-1),4,TRUE,"Entrées")))</f>
        <v>591.5</v>
      </c>
      <c r="L440" s="28">
        <f ca="1">IF($D440&gt;$D$8,"",INDIRECT(ADDRESS(ROW(Entrées!$C$37)+($D440-1)*24+L$11,COLUMN(Entrées!$C$37)+($C440-1),4,TRUE,"Entrées")))</f>
        <v>584.5</v>
      </c>
      <c r="M440" s="28">
        <f ca="1">IF($D440&gt;$D$8,"",INDIRECT(ADDRESS(ROW(Entrées!$C$37)+($D440-1)*24+M$11,COLUMN(Entrées!$C$37)+($C440-1),4,TRUE,"Entrées")))</f>
        <v>584.5</v>
      </c>
      <c r="N440" s="28">
        <f ca="1">IF($D440&gt;$D$8,"",INDIRECT(ADDRESS(ROW(Entrées!$C$37)+($D440-1)*24+N$11,COLUMN(Entrées!$C$37)+($C440-1),4,TRUE,"Entrées")))</f>
        <v>574.5</v>
      </c>
      <c r="O440" s="28">
        <f ca="1">IF($D440&gt;$D$8,"",INDIRECT(ADDRESS(ROW(Entrées!$C$37)+($D440-1)*24+O$11,COLUMN(Entrées!$C$37)+($C440-1),4,TRUE,"Entrées")))</f>
        <v>567</v>
      </c>
      <c r="P440" s="28">
        <f ca="1">IF($D440&gt;$D$8,"",INDIRECT(ADDRESS(ROW(Entrées!$C$37)+($D440-1)*24+P$11,COLUMN(Entrées!$C$37)+($C440-1),4,TRUE,"Entrées")))</f>
        <v>571.5</v>
      </c>
      <c r="Q440" s="28">
        <f ca="1">IF($D440&gt;$D$8,"",INDIRECT(ADDRESS(ROW(Entrées!$C$37)+($D440-1)*24+Q$11,COLUMN(Entrées!$C$37)+($C440-1),4,TRUE,"Entrées")))</f>
        <v>572.5</v>
      </c>
      <c r="R440" s="28">
        <f ca="1">IF($D440&gt;$D$8,"",INDIRECT(ADDRESS(ROW(Entrées!$C$37)+($D440-1)*24+R$11,COLUMN(Entrées!$C$37)+($C440-1),4,TRUE,"Entrées")))</f>
        <v>584.5</v>
      </c>
      <c r="S440" s="28">
        <f ca="1">IF($D440&gt;$D$8,"",INDIRECT(ADDRESS(ROW(Entrées!$C$37)+($D440-1)*24+S$11,COLUMN(Entrées!$C$37)+($C440-1),4,TRUE,"Entrées")))</f>
        <v>599</v>
      </c>
      <c r="T440" s="28">
        <f ca="1">IF($D440&gt;$D$8,"",INDIRECT(ADDRESS(ROW(Entrées!$C$37)+($D440-1)*24+T$11,COLUMN(Entrées!$C$37)+($C440-1),4,TRUE,"Entrées")))</f>
        <v>597.5</v>
      </c>
      <c r="U440" s="28">
        <f ca="1">IF($D440&gt;$D$8,"",INDIRECT(ADDRESS(ROW(Entrées!$C$37)+($D440-1)*24+U$11,COLUMN(Entrées!$C$37)+($C440-1),4,TRUE,"Entrées")))</f>
        <v>598</v>
      </c>
      <c r="V440" s="28">
        <f ca="1">IF($D440&gt;$D$8,"",INDIRECT(ADDRESS(ROW(Entrées!$C$37)+($D440-1)*24+V$11,COLUMN(Entrées!$C$37)+($C440-1),4,TRUE,"Entrées")))</f>
        <v>600</v>
      </c>
      <c r="W440" s="28">
        <f ca="1">IF($D440&gt;$D$8,"",INDIRECT(ADDRESS(ROW(Entrées!$C$37)+($D440-1)*24+W$11,COLUMN(Entrées!$C$37)+($C440-1),4,TRUE,"Entrées")))</f>
        <v>601</v>
      </c>
      <c r="X440" s="28">
        <f ca="1">IF($D440&gt;$D$8,"",INDIRECT(ADDRESS(ROW(Entrées!$C$37)+($D440-1)*24+X$11,COLUMN(Entrées!$C$37)+($C440-1),4,TRUE,"Entrées")))</f>
        <v>602.5</v>
      </c>
      <c r="Y440" s="28">
        <f ca="1">IF($D440&gt;$D$8,"",INDIRECT(ADDRESS(ROW(Entrées!$C$37)+($D440-1)*24+Y$11,COLUMN(Entrées!$C$37)+($C440-1),4,TRUE,"Entrées")))</f>
        <v>601.5</v>
      </c>
      <c r="Z440" s="28">
        <f ca="1">IF($D440&gt;$D$8,"",INDIRECT(ADDRESS(ROW(Entrées!$C$37)+($D440-1)*24+Z$11,COLUMN(Entrées!$C$37)+($C440-1),4,TRUE,"Entrées")))</f>
        <v>594.5</v>
      </c>
      <c r="AA440" s="28">
        <f ca="1">IF($D440&gt;$D$8,"",INDIRECT(ADDRESS(ROW(Entrées!$C$37)+($D440-1)*24+AA$11,COLUMN(Entrées!$C$37)+($C440-1),4,TRUE,"Entrées")))</f>
        <v>591</v>
      </c>
      <c r="AB440" s="28">
        <f ca="1">IF($D440&gt;$D$8,"",INDIRECT(ADDRESS(ROW(Entrées!$C$37)+($D440-1)*24+AB$11,COLUMN(Entrées!$C$37)+($C440-1),4,TRUE,"Entrées")))</f>
        <v>597.5</v>
      </c>
      <c r="AC440" s="11"/>
      <c r="AD440" s="40">
        <f t="shared" ca="1" si="509"/>
        <v>582.0625</v>
      </c>
      <c r="AE440" s="40">
        <f t="shared" ca="1" si="511"/>
        <v>602.5</v>
      </c>
      <c r="AF440" s="40">
        <f t="shared" ca="1" si="512"/>
        <v>482.5</v>
      </c>
      <c r="AG440" s="4"/>
      <c r="AH440" s="11">
        <f>Entrées!A467</f>
        <v>18</v>
      </c>
      <c r="AI440" s="13">
        <f>Entrées!B467</f>
        <v>22</v>
      </c>
      <c r="AJ440" s="31">
        <f t="shared" ca="1" si="481"/>
        <v>55625.834722222207</v>
      </c>
      <c r="AK440" s="31">
        <f t="shared" ca="1" si="457"/>
        <v>55155.277777777781</v>
      </c>
      <c r="AL440" s="31">
        <f t="shared" ca="1" si="458"/>
        <v>55132.569444444431</v>
      </c>
      <c r="AM440" s="31">
        <f t="shared" ca="1" si="459"/>
        <v>439.35972222222233</v>
      </c>
      <c r="AN440" s="31">
        <f t="shared" ca="1" si="460"/>
        <v>2143.2847222222222</v>
      </c>
      <c r="AO440" s="31">
        <f t="shared" ca="1" si="461"/>
        <v>1711.4715277777773</v>
      </c>
      <c r="AP440" s="31">
        <f t="shared" ca="1" si="462"/>
        <v>43686.806944444448</v>
      </c>
      <c r="AQ440" s="31">
        <f t="shared" ca="1" si="463"/>
        <v>2048.2006944444447</v>
      </c>
      <c r="AR440" s="31">
        <f t="shared" ca="1" si="464"/>
        <v>467.57708333333329</v>
      </c>
      <c r="AS440" s="31">
        <f t="shared" ca="1" si="465"/>
        <v>9872.0041666666693</v>
      </c>
      <c r="AT440" s="31">
        <f t="shared" ca="1" si="466"/>
        <v>-752.91041666666672</v>
      </c>
      <c r="AU440" s="31">
        <f t="shared" ca="1" si="467"/>
        <v>580.30277777777769</v>
      </c>
      <c r="AV440" s="31">
        <f t="shared" ca="1" si="468"/>
        <v>-4570.3041666666659</v>
      </c>
      <c r="AW440" s="31">
        <f t="shared" ca="1" si="469"/>
        <v>53.39583333333335</v>
      </c>
      <c r="AX440" s="31">
        <f t="shared" ca="1" si="470"/>
        <v>1401.9361111111111</v>
      </c>
      <c r="AY440" s="31">
        <f t="shared" ca="1" si="471"/>
        <v>-1132.0805555555555</v>
      </c>
      <c r="AZ440" s="31">
        <f t="shared" ca="1" si="472"/>
        <v>-2177.1819444444441</v>
      </c>
      <c r="BA440" s="31">
        <f t="shared" ca="1" si="473"/>
        <v>644.8125</v>
      </c>
      <c r="BB440" s="31">
        <f t="shared" ca="1" si="474"/>
        <v>-1410.101388888889</v>
      </c>
      <c r="BC440" s="31">
        <f t="shared" ca="1" si="475"/>
        <v>-1800.2902777777781</v>
      </c>
      <c r="BD440" s="11"/>
      <c r="BE440" s="4"/>
      <c r="BF440" s="11">
        <f t="shared" si="476"/>
        <v>18</v>
      </c>
      <c r="BG440" s="11">
        <f t="shared" si="482"/>
        <v>22</v>
      </c>
      <c r="BH440" s="32">
        <f>IF($BF440&gt;$Y$7,"",IF(AND($BF440=$Y$7,$BG440=23),"",Entrées!C468-Entrées!C467))</f>
        <v>2097.5</v>
      </c>
      <c r="BI440" s="32">
        <f>IF($BF440&gt;$Y$7,"",IF(AND($BF440=$Y$7,$BG440=23),"",Entrées!D468-Entrées!D467))</f>
        <v>1662.5</v>
      </c>
      <c r="BJ440" s="32">
        <f>IF($BF440&gt;$Y$7,"",IF(AND($BF440=$Y$7,$BG440=23),"",Entrées!E468-Entrées!E467))</f>
        <v>1925</v>
      </c>
      <c r="BK440" s="32">
        <f>IF($BF440&gt;$Y$7,"",IF(AND($BF440=$Y$7,$BG440=23),"",Entrées!F468-Entrées!F467))</f>
        <v>-3</v>
      </c>
      <c r="BL440" s="32">
        <f>IF($BF440&gt;$Y$7,"",IF(AND($BF440=$Y$7,$BG440=23),"",Entrées!G468-Entrées!G467))</f>
        <v>27</v>
      </c>
      <c r="BM440" s="32">
        <f>IF($BF440&gt;$Y$7,"",IF(AND($BF440=$Y$7,$BG440=23),"",Entrées!H468-Entrées!H467))</f>
        <v>-1</v>
      </c>
      <c r="BN440" s="32">
        <f>IF($BF440&gt;$Y$7,"",IF(AND($BF440=$Y$7,$BG440=23),"",Entrées!I468-Entrées!I467))</f>
        <v>-74</v>
      </c>
      <c r="BO440" s="32">
        <f>IF($BF440&gt;$Y$7,"",IF(AND($BF440=$Y$7,$BG440=23),"",Entrées!J468-Entrées!J467))</f>
        <v>-74.5</v>
      </c>
      <c r="BP440" s="32">
        <f>IF($BF440&gt;$Y$7,"",IF(AND($BF440=$Y$7,$BG440=23),"",Entrées!K468-Entrées!K467))</f>
        <v>0</v>
      </c>
      <c r="BQ440" s="32">
        <f>IF($BF440&gt;$Y$7,"",IF(AND($BF440=$Y$7,$BG440=23),"",Entrées!L468-Entrées!L467))</f>
        <v>-338.5</v>
      </c>
      <c r="BR440" s="32">
        <f>IF($BF440&gt;$Y$7,"",IF(AND($BF440=$Y$7,$BG440=23),"",Entrées!M468-Entrées!M467))</f>
        <v>-14</v>
      </c>
      <c r="BS440" s="32">
        <f>IF($BF440&gt;$Y$7,"",IF(AND($BF440=$Y$7,$BG440=23),"",Entrées!N468-Entrées!N467))</f>
        <v>-2.5</v>
      </c>
      <c r="BT440" s="32">
        <f>IF($BF440&gt;$Y$7,"",IF(AND($BF440=$Y$7,$BG440=23),"",Entrées!O468-Entrées!O467))</f>
        <v>2578</v>
      </c>
      <c r="BU440" s="32">
        <f>IF($BF440&gt;$Y$7,"",IF(AND($BF440=$Y$7,$BG440=23),"",Entrées!P468-Entrées!P467))</f>
        <v>0.5</v>
      </c>
      <c r="BV440" s="32">
        <f>IF($BF440&gt;$Y$7,"",IF(AND($BF440=$Y$7,$BG440=23),"",Entrées!Q468-Entrées!Q467))</f>
        <v>1575</v>
      </c>
      <c r="BW440" s="32">
        <f>IF($BF440&gt;$Y$7,"",IF(AND($BF440=$Y$7,$BG440=23),"",Entrées!R468-Entrées!R467))</f>
        <v>0</v>
      </c>
      <c r="BX440" s="32">
        <f>IF($BF440&gt;$Y$7,"",IF(AND($BF440=$Y$7,$BG440=23),"",Entrées!S468-Entrées!S467))</f>
        <v>0</v>
      </c>
      <c r="BY440" s="32">
        <f>IF($BF440&gt;$Y$7,"",IF(AND($BF440=$Y$7,$BG440=23),"",Entrées!T468-Entrées!T467))</f>
        <v>250</v>
      </c>
      <c r="BZ440" s="32">
        <f>IF($BF440&gt;$Y$7,"",IF(AND($BF440=$Y$7,$BG440=23),"",Entrées!U468-Entrées!U467))</f>
        <v>155</v>
      </c>
      <c r="CA440" s="32">
        <f>IF($BF440&gt;$Y$7,"",IF(AND($BF440=$Y$7,$BG440=23),"",Entrées!V468-Entrées!V467))</f>
        <v>662</v>
      </c>
      <c r="CB440" s="4"/>
      <c r="CC440" s="4"/>
      <c r="CD440" s="33">
        <f>IF($BF440&lt;=$Y$7,Entrées!J467/CD$2,"")</f>
        <v>0.34868421052631576</v>
      </c>
      <c r="CE440" s="33">
        <f>IF($BF440&lt;=$Y$7,Entrées!K467/CE$2,"")</f>
        <v>0</v>
      </c>
      <c r="CF440" s="11">
        <f t="shared" si="477"/>
        <v>7600</v>
      </c>
      <c r="CG440" s="11">
        <f t="shared" si="478"/>
        <v>4200</v>
      </c>
      <c r="CH440" s="52">
        <f t="shared" si="479"/>
        <v>0.26950009137426939</v>
      </c>
      <c r="CI440" s="52">
        <f t="shared" si="480"/>
        <v>0.11132787698412699</v>
      </c>
      <c r="CK440" s="11"/>
      <c r="CL440" s="4"/>
      <c r="CM440" s="11"/>
      <c r="CN440" s="11"/>
      <c r="CO440" s="4"/>
    </row>
    <row r="441" spans="1:93">
      <c r="A441" s="11" t="str">
        <f>"AF"&amp;A435</f>
        <v>AF419</v>
      </c>
      <c r="C441" s="11">
        <f t="shared" si="513"/>
        <v>12</v>
      </c>
      <c r="D441" s="27">
        <f t="shared" si="510"/>
        <v>23</v>
      </c>
      <c r="E441" s="28">
        <f ca="1">IF($D441&gt;$D$8,"",INDIRECT(ADDRESS(ROW(Entrées!$C$37)+($D441-1)*24+E$11,COLUMN(Entrées!$C$37)+($C441-1),4,TRUE,"Entrées")))</f>
        <v>601.5</v>
      </c>
      <c r="F441" s="28">
        <f ca="1">IF($D441&gt;$D$8,"",INDIRECT(ADDRESS(ROW(Entrées!$C$37)+($D441-1)*24+F$11,COLUMN(Entrées!$C$37)+($C441-1),4,TRUE,"Entrées")))</f>
        <v>600.5</v>
      </c>
      <c r="G441" s="28">
        <f ca="1">IF($D441&gt;$D$8,"",INDIRECT(ADDRESS(ROW(Entrées!$C$37)+($D441-1)*24+G$11,COLUMN(Entrées!$C$37)+($C441-1),4,TRUE,"Entrées")))</f>
        <v>602.5</v>
      </c>
      <c r="H441" s="28">
        <f ca="1">IF($D441&gt;$D$8,"",INDIRECT(ADDRESS(ROW(Entrées!$C$37)+($D441-1)*24+H$11,COLUMN(Entrées!$C$37)+($C441-1),4,TRUE,"Entrées")))</f>
        <v>610</v>
      </c>
      <c r="I441" s="28">
        <f ca="1">IF($D441&gt;$D$8,"",INDIRECT(ADDRESS(ROW(Entrées!$C$37)+($D441-1)*24+I$11,COLUMN(Entrées!$C$37)+($C441-1),4,TRUE,"Entrées")))</f>
        <v>608</v>
      </c>
      <c r="J441" s="28">
        <f ca="1">IF($D441&gt;$D$8,"",INDIRECT(ADDRESS(ROW(Entrées!$C$37)+($D441-1)*24+J$11,COLUMN(Entrées!$C$37)+($C441-1),4,TRUE,"Entrées")))</f>
        <v>601</v>
      </c>
      <c r="K441" s="28">
        <f ca="1">IF($D441&gt;$D$8,"",INDIRECT(ADDRESS(ROW(Entrées!$C$37)+($D441-1)*24+K$11,COLUMN(Entrées!$C$37)+($C441-1),4,TRUE,"Entrées")))</f>
        <v>600.5</v>
      </c>
      <c r="L441" s="28">
        <f ca="1">IF($D441&gt;$D$8,"",INDIRECT(ADDRESS(ROW(Entrées!$C$37)+($D441-1)*24+L$11,COLUMN(Entrées!$C$37)+($C441-1),4,TRUE,"Entrées")))</f>
        <v>598</v>
      </c>
      <c r="M441" s="28">
        <f ca="1">IF($D441&gt;$D$8,"",INDIRECT(ADDRESS(ROW(Entrées!$C$37)+($D441-1)*24+M$11,COLUMN(Entrées!$C$37)+($C441-1),4,TRUE,"Entrées")))</f>
        <v>593.5</v>
      </c>
      <c r="N441" s="28">
        <f ca="1">IF($D441&gt;$D$8,"",INDIRECT(ADDRESS(ROW(Entrées!$C$37)+($D441-1)*24+N$11,COLUMN(Entrées!$C$37)+($C441-1),4,TRUE,"Entrées")))</f>
        <v>579</v>
      </c>
      <c r="O441" s="28">
        <f ca="1">IF($D441&gt;$D$8,"",INDIRECT(ADDRESS(ROW(Entrées!$C$37)+($D441-1)*24+O$11,COLUMN(Entrées!$C$37)+($C441-1),4,TRUE,"Entrées")))</f>
        <v>588</v>
      </c>
      <c r="P441" s="28">
        <f ca="1">IF($D441&gt;$D$8,"",INDIRECT(ADDRESS(ROW(Entrées!$C$37)+($D441-1)*24+P$11,COLUMN(Entrées!$C$37)+($C441-1),4,TRUE,"Entrées")))</f>
        <v>589</v>
      </c>
      <c r="Q441" s="28">
        <f ca="1">IF($D441&gt;$D$8,"",INDIRECT(ADDRESS(ROW(Entrées!$C$37)+($D441-1)*24+Q$11,COLUMN(Entrées!$C$37)+($C441-1),4,TRUE,"Entrées")))</f>
        <v>588.5</v>
      </c>
      <c r="R441" s="28">
        <f ca="1">IF($D441&gt;$D$8,"",INDIRECT(ADDRESS(ROW(Entrées!$C$37)+($D441-1)*24+R$11,COLUMN(Entrées!$C$37)+($C441-1),4,TRUE,"Entrées")))</f>
        <v>590</v>
      </c>
      <c r="S441" s="28">
        <f ca="1">IF($D441&gt;$D$8,"",INDIRECT(ADDRESS(ROW(Entrées!$C$37)+($D441-1)*24+S$11,COLUMN(Entrées!$C$37)+($C441-1),4,TRUE,"Entrées")))</f>
        <v>593</v>
      </c>
      <c r="T441" s="28">
        <f ca="1">IF($D441&gt;$D$8,"",INDIRECT(ADDRESS(ROW(Entrées!$C$37)+($D441-1)*24+T$11,COLUMN(Entrées!$C$37)+($C441-1),4,TRUE,"Entrées")))</f>
        <v>599</v>
      </c>
      <c r="U441" s="28">
        <f ca="1">IF($D441&gt;$D$8,"",INDIRECT(ADDRESS(ROW(Entrées!$C$37)+($D441-1)*24+U$11,COLUMN(Entrées!$C$37)+($C441-1),4,TRUE,"Entrées")))</f>
        <v>600</v>
      </c>
      <c r="V441" s="28">
        <f ca="1">IF($D441&gt;$D$8,"",INDIRECT(ADDRESS(ROW(Entrées!$C$37)+($D441-1)*24+V$11,COLUMN(Entrées!$C$37)+($C441-1),4,TRUE,"Entrées")))</f>
        <v>602.5</v>
      </c>
      <c r="W441" s="28">
        <f ca="1">IF($D441&gt;$D$8,"",INDIRECT(ADDRESS(ROW(Entrées!$C$37)+($D441-1)*24+W$11,COLUMN(Entrées!$C$37)+($C441-1),4,TRUE,"Entrées")))</f>
        <v>596.5</v>
      </c>
      <c r="X441" s="28">
        <f ca="1">IF($D441&gt;$D$8,"",INDIRECT(ADDRESS(ROW(Entrées!$C$37)+($D441-1)*24+X$11,COLUMN(Entrées!$C$37)+($C441-1),4,TRUE,"Entrées")))</f>
        <v>596.5</v>
      </c>
      <c r="Y441" s="28">
        <f ca="1">IF($D441&gt;$D$8,"",INDIRECT(ADDRESS(ROW(Entrées!$C$37)+($D441-1)*24+Y$11,COLUMN(Entrées!$C$37)+($C441-1),4,TRUE,"Entrées")))</f>
        <v>599</v>
      </c>
      <c r="Z441" s="28">
        <f ca="1">IF($D441&gt;$D$8,"",INDIRECT(ADDRESS(ROW(Entrées!$C$37)+($D441-1)*24+Z$11,COLUMN(Entrées!$C$37)+($C441-1),4,TRUE,"Entrées")))</f>
        <v>603.5</v>
      </c>
      <c r="AA441" s="28">
        <f ca="1">IF($D441&gt;$D$8,"",INDIRECT(ADDRESS(ROW(Entrées!$C$37)+($D441-1)*24+AA$11,COLUMN(Entrées!$C$37)+($C441-1),4,TRUE,"Entrées")))</f>
        <v>609</v>
      </c>
      <c r="AB441" s="28">
        <f ca="1">IF($D441&gt;$D$8,"",INDIRECT(ADDRESS(ROW(Entrées!$C$37)+($D441-1)*24+AB$11,COLUMN(Entrées!$C$37)+($C441-1),4,TRUE,"Entrées")))</f>
        <v>611.5</v>
      </c>
      <c r="AC441" s="11"/>
      <c r="AD441" s="40">
        <f t="shared" ca="1" si="509"/>
        <v>598.35416666666663</v>
      </c>
      <c r="AE441" s="40">
        <f t="shared" ca="1" si="511"/>
        <v>611.5</v>
      </c>
      <c r="AF441" s="40">
        <f t="shared" ca="1" si="512"/>
        <v>579</v>
      </c>
      <c r="AG441" s="4"/>
      <c r="AH441" s="11">
        <f>Entrées!A468</f>
        <v>18</v>
      </c>
      <c r="AI441" s="13">
        <f>Entrées!B468</f>
        <v>23</v>
      </c>
      <c r="AJ441" s="31">
        <f t="shared" ca="1" si="481"/>
        <v>55625.834722222207</v>
      </c>
      <c r="AK441" s="31">
        <f t="shared" ca="1" si="457"/>
        <v>55155.277777777781</v>
      </c>
      <c r="AL441" s="31">
        <f t="shared" ca="1" si="458"/>
        <v>55132.569444444431</v>
      </c>
      <c r="AM441" s="31">
        <f t="shared" ca="1" si="459"/>
        <v>439.35972222222233</v>
      </c>
      <c r="AN441" s="31">
        <f t="shared" ca="1" si="460"/>
        <v>2143.2847222222222</v>
      </c>
      <c r="AO441" s="31">
        <f t="shared" ca="1" si="461"/>
        <v>1711.4715277777773</v>
      </c>
      <c r="AP441" s="31">
        <f t="shared" ca="1" si="462"/>
        <v>43686.806944444448</v>
      </c>
      <c r="AQ441" s="31">
        <f t="shared" ca="1" si="463"/>
        <v>2048.2006944444447</v>
      </c>
      <c r="AR441" s="31">
        <f t="shared" ca="1" si="464"/>
        <v>467.57708333333329</v>
      </c>
      <c r="AS441" s="31">
        <f t="shared" ca="1" si="465"/>
        <v>9872.0041666666693</v>
      </c>
      <c r="AT441" s="31">
        <f t="shared" ca="1" si="466"/>
        <v>-752.91041666666672</v>
      </c>
      <c r="AU441" s="31">
        <f t="shared" ca="1" si="467"/>
        <v>580.30277777777769</v>
      </c>
      <c r="AV441" s="31">
        <f t="shared" ca="1" si="468"/>
        <v>-4570.3041666666659</v>
      </c>
      <c r="AW441" s="31">
        <f t="shared" ca="1" si="469"/>
        <v>53.39583333333335</v>
      </c>
      <c r="AX441" s="31">
        <f t="shared" ca="1" si="470"/>
        <v>1401.9361111111111</v>
      </c>
      <c r="AY441" s="31">
        <f t="shared" ca="1" si="471"/>
        <v>-1132.0805555555555</v>
      </c>
      <c r="AZ441" s="31">
        <f t="shared" ca="1" si="472"/>
        <v>-2177.1819444444441</v>
      </c>
      <c r="BA441" s="31">
        <f t="shared" ca="1" si="473"/>
        <v>644.8125</v>
      </c>
      <c r="BB441" s="31">
        <f t="shared" ca="1" si="474"/>
        <v>-1410.101388888889</v>
      </c>
      <c r="BC441" s="31">
        <f t="shared" ca="1" si="475"/>
        <v>-1800.2902777777781</v>
      </c>
      <c r="BD441" s="11"/>
      <c r="BE441" s="4"/>
      <c r="BF441" s="11">
        <f t="shared" si="476"/>
        <v>18</v>
      </c>
      <c r="BG441" s="11">
        <f t="shared" si="482"/>
        <v>23</v>
      </c>
      <c r="BH441" s="32">
        <f>IF($BF441&gt;$Y$7,"",IF(AND($BF441=$Y$7,$BG441=23),"",Entrées!C469-Entrées!C468))</f>
        <v>-1582</v>
      </c>
      <c r="BI441" s="32">
        <f>IF($BF441&gt;$Y$7,"",IF(AND($BF441=$Y$7,$BG441=23),"",Entrées!D469-Entrées!D468))</f>
        <v>-3250</v>
      </c>
      <c r="BJ441" s="32">
        <f>IF($BF441&gt;$Y$7,"",IF(AND($BF441=$Y$7,$BG441=23),"",Entrées!E469-Entrées!E468))</f>
        <v>-2637.5</v>
      </c>
      <c r="BK441" s="32">
        <f>IF($BF441&gt;$Y$7,"",IF(AND($BF441=$Y$7,$BG441=23),"",Entrées!F469-Entrées!F468))</f>
        <v>2</v>
      </c>
      <c r="BL441" s="32">
        <f>IF($BF441&gt;$Y$7,"",IF(AND($BF441=$Y$7,$BG441=23),"",Entrées!G469-Entrées!G468))</f>
        <v>-116</v>
      </c>
      <c r="BM441" s="32">
        <f>IF($BF441&gt;$Y$7,"",IF(AND($BF441=$Y$7,$BG441=23),"",Entrées!H469-Entrées!H468))</f>
        <v>0</v>
      </c>
      <c r="BN441" s="32">
        <f>IF($BF441&gt;$Y$7,"",IF(AND($BF441=$Y$7,$BG441=23),"",Entrées!I469-Entrées!I468))</f>
        <v>-798.5</v>
      </c>
      <c r="BO441" s="32">
        <f>IF($BF441&gt;$Y$7,"",IF(AND($BF441=$Y$7,$BG441=23),"",Entrées!J469-Entrées!J468))</f>
        <v>-3.5</v>
      </c>
      <c r="BP441" s="32">
        <f>IF($BF441&gt;$Y$7,"",IF(AND($BF441=$Y$7,$BG441=23),"",Entrées!K469-Entrées!K468))</f>
        <v>0</v>
      </c>
      <c r="BQ441" s="32">
        <f>IF($BF441&gt;$Y$7,"",IF(AND($BF441=$Y$7,$BG441=23),"",Entrées!L469-Entrées!L468))</f>
        <v>-1044</v>
      </c>
      <c r="BR441" s="32">
        <f>IF($BF441&gt;$Y$7,"",IF(AND($BF441=$Y$7,$BG441=23),"",Entrées!M469-Entrées!M468))</f>
        <v>-218</v>
      </c>
      <c r="BS441" s="32">
        <f>IF($BF441&gt;$Y$7,"",IF(AND($BF441=$Y$7,$BG441=23),"",Entrées!N469-Entrées!N468))</f>
        <v>8.5</v>
      </c>
      <c r="BT441" s="32">
        <f>IF($BF441&gt;$Y$7,"",IF(AND($BF441=$Y$7,$BG441=23),"",Entrées!O469-Entrées!O468))</f>
        <v>588.5</v>
      </c>
      <c r="BU441" s="32">
        <f>IF($BF441&gt;$Y$7,"",IF(AND($BF441=$Y$7,$BG441=23),"",Entrées!P469-Entrées!P468))</f>
        <v>-0.5</v>
      </c>
      <c r="BV441" s="32">
        <f>IF($BF441&gt;$Y$7,"",IF(AND($BF441=$Y$7,$BG441=23),"",Entrées!Q469-Entrées!Q468))</f>
        <v>-1306</v>
      </c>
      <c r="BW441" s="32">
        <f>IF($BF441&gt;$Y$7,"",IF(AND($BF441=$Y$7,$BG441=23),"",Entrées!R469-Entrées!R468))</f>
        <v>0</v>
      </c>
      <c r="BX441" s="32">
        <f>IF($BF441&gt;$Y$7,"",IF(AND($BF441=$Y$7,$BG441=23),"",Entrées!S469-Entrées!S468))</f>
        <v>0</v>
      </c>
      <c r="BY441" s="32">
        <f>IF($BF441&gt;$Y$7,"",IF(AND($BF441=$Y$7,$BG441=23),"",Entrées!T469-Entrées!T468))</f>
        <v>-115</v>
      </c>
      <c r="BZ441" s="32">
        <f>IF($BF441&gt;$Y$7,"",IF(AND($BF441=$Y$7,$BG441=23),"",Entrées!U469-Entrées!U468))</f>
        <v>0</v>
      </c>
      <c r="CA441" s="32">
        <f>IF($BF441&gt;$Y$7,"",IF(AND($BF441=$Y$7,$BG441=23),"",Entrées!V469-Entrées!V468))</f>
        <v>-263</v>
      </c>
      <c r="CB441" s="4"/>
      <c r="CC441" s="4"/>
      <c r="CD441" s="33">
        <f>IF($BF441&lt;=$Y$7,Entrées!J468/CD$2,"")</f>
        <v>0.33888157894736842</v>
      </c>
      <c r="CE441" s="33">
        <f>IF($BF441&lt;=$Y$7,Entrées!K468/CE$2,"")</f>
        <v>0</v>
      </c>
      <c r="CF441" s="11">
        <f t="shared" si="477"/>
        <v>7600</v>
      </c>
      <c r="CG441" s="11">
        <f t="shared" si="478"/>
        <v>4200</v>
      </c>
      <c r="CH441" s="52">
        <f t="shared" si="479"/>
        <v>0.26950009137426939</v>
      </c>
      <c r="CI441" s="52">
        <f t="shared" si="480"/>
        <v>0.11132787698412699</v>
      </c>
      <c r="CK441" s="11"/>
      <c r="CL441" s="4"/>
      <c r="CM441" s="11"/>
      <c r="CN441" s="11"/>
      <c r="CO441" s="4"/>
    </row>
    <row r="442" spans="1:93">
      <c r="A442" s="11" t="str">
        <f>"AF"&amp;A436</f>
        <v>AF448</v>
      </c>
      <c r="C442" s="11">
        <f t="shared" si="513"/>
        <v>12</v>
      </c>
      <c r="D442" s="27">
        <f t="shared" si="510"/>
        <v>24</v>
      </c>
      <c r="E442" s="28">
        <f ca="1">IF($D442&gt;$D$8,"",INDIRECT(ADDRESS(ROW(Entrées!$C$37)+($D442-1)*24+E$11,COLUMN(Entrées!$C$37)+($C442-1),4,TRUE,"Entrées")))</f>
        <v>607.5</v>
      </c>
      <c r="F442" s="28">
        <f ca="1">IF($D442&gt;$D$8,"",INDIRECT(ADDRESS(ROW(Entrées!$C$37)+($D442-1)*24+F$11,COLUMN(Entrées!$C$37)+($C442-1),4,TRUE,"Entrées")))</f>
        <v>601.5</v>
      </c>
      <c r="G442" s="28">
        <f ca="1">IF($D442&gt;$D$8,"",INDIRECT(ADDRESS(ROW(Entrées!$C$37)+($D442-1)*24+G$11,COLUMN(Entrées!$C$37)+($C442-1),4,TRUE,"Entrées")))</f>
        <v>594</v>
      </c>
      <c r="H442" s="28">
        <f ca="1">IF($D442&gt;$D$8,"",INDIRECT(ADDRESS(ROW(Entrées!$C$37)+($D442-1)*24+H$11,COLUMN(Entrées!$C$37)+($C442-1),4,TRUE,"Entrées")))</f>
        <v>605.5</v>
      </c>
      <c r="I442" s="28">
        <f ca="1">IF($D442&gt;$D$8,"",INDIRECT(ADDRESS(ROW(Entrées!$C$37)+($D442-1)*24+I$11,COLUMN(Entrées!$C$37)+($C442-1),4,TRUE,"Entrées")))</f>
        <v>606.5</v>
      </c>
      <c r="J442" s="28">
        <f ca="1">IF($D442&gt;$D$8,"",INDIRECT(ADDRESS(ROW(Entrées!$C$37)+($D442-1)*24+J$11,COLUMN(Entrées!$C$37)+($C442-1),4,TRUE,"Entrées")))</f>
        <v>608.5</v>
      </c>
      <c r="K442" s="28">
        <f ca="1">IF($D442&gt;$D$8,"",INDIRECT(ADDRESS(ROW(Entrées!$C$37)+($D442-1)*24+K$11,COLUMN(Entrées!$C$37)+($C442-1),4,TRUE,"Entrées")))</f>
        <v>613</v>
      </c>
      <c r="L442" s="28">
        <f ca="1">IF($D442&gt;$D$8,"",INDIRECT(ADDRESS(ROW(Entrées!$C$37)+($D442-1)*24+L$11,COLUMN(Entrées!$C$37)+($C442-1),4,TRUE,"Entrées")))</f>
        <v>621.5</v>
      </c>
      <c r="M442" s="28">
        <f ca="1">IF($D442&gt;$D$8,"",INDIRECT(ADDRESS(ROW(Entrées!$C$37)+($D442-1)*24+M$11,COLUMN(Entrées!$C$37)+($C442-1),4,TRUE,"Entrées")))</f>
        <v>619</v>
      </c>
      <c r="N442" s="28">
        <f ca="1">IF($D442&gt;$D$8,"",INDIRECT(ADDRESS(ROW(Entrées!$C$37)+($D442-1)*24+N$11,COLUMN(Entrées!$C$37)+($C442-1),4,TRUE,"Entrées")))</f>
        <v>612</v>
      </c>
      <c r="O442" s="28">
        <f ca="1">IF($D442&gt;$D$8,"",INDIRECT(ADDRESS(ROW(Entrées!$C$37)+($D442-1)*24+O$11,COLUMN(Entrées!$C$37)+($C442-1),4,TRUE,"Entrées")))</f>
        <v>611.5</v>
      </c>
      <c r="P442" s="28">
        <f ca="1">IF($D442&gt;$D$8,"",INDIRECT(ADDRESS(ROW(Entrées!$C$37)+($D442-1)*24+P$11,COLUMN(Entrées!$C$37)+($C442-1),4,TRUE,"Entrées")))</f>
        <v>619</v>
      </c>
      <c r="Q442" s="28">
        <f ca="1">IF($D442&gt;$D$8,"",INDIRECT(ADDRESS(ROW(Entrées!$C$37)+($D442-1)*24+Q$11,COLUMN(Entrées!$C$37)+($C442-1),4,TRUE,"Entrées")))</f>
        <v>629</v>
      </c>
      <c r="R442" s="28">
        <f ca="1">IF($D442&gt;$D$8,"",INDIRECT(ADDRESS(ROW(Entrées!$C$37)+($D442-1)*24+R$11,COLUMN(Entrées!$C$37)+($C442-1),4,TRUE,"Entrées")))</f>
        <v>629</v>
      </c>
      <c r="S442" s="28">
        <f ca="1">IF($D442&gt;$D$8,"",INDIRECT(ADDRESS(ROW(Entrées!$C$37)+($D442-1)*24+S$11,COLUMN(Entrées!$C$37)+($C442-1),4,TRUE,"Entrées")))</f>
        <v>612</v>
      </c>
      <c r="T442" s="28">
        <f ca="1">IF($D442&gt;$D$8,"",INDIRECT(ADDRESS(ROW(Entrées!$C$37)+($D442-1)*24+T$11,COLUMN(Entrées!$C$37)+($C442-1),4,TRUE,"Entrées")))</f>
        <v>609</v>
      </c>
      <c r="U442" s="28">
        <f ca="1">IF($D442&gt;$D$8,"",INDIRECT(ADDRESS(ROW(Entrées!$C$37)+($D442-1)*24+U$11,COLUMN(Entrées!$C$37)+($C442-1),4,TRUE,"Entrées")))</f>
        <v>617.5</v>
      </c>
      <c r="V442" s="28">
        <f ca="1">IF($D442&gt;$D$8,"",INDIRECT(ADDRESS(ROW(Entrées!$C$37)+($D442-1)*24+V$11,COLUMN(Entrées!$C$37)+($C442-1),4,TRUE,"Entrées")))</f>
        <v>626</v>
      </c>
      <c r="W442" s="28">
        <f ca="1">IF($D442&gt;$D$8,"",INDIRECT(ADDRESS(ROW(Entrées!$C$37)+($D442-1)*24+W$11,COLUMN(Entrées!$C$37)+($C442-1),4,TRUE,"Entrées")))</f>
        <v>627</v>
      </c>
      <c r="X442" s="28">
        <f ca="1">IF($D442&gt;$D$8,"",INDIRECT(ADDRESS(ROW(Entrées!$C$37)+($D442-1)*24+X$11,COLUMN(Entrées!$C$37)+($C442-1),4,TRUE,"Entrées")))</f>
        <v>618.5</v>
      </c>
      <c r="Y442" s="28">
        <f ca="1">IF($D442&gt;$D$8,"",INDIRECT(ADDRESS(ROW(Entrées!$C$37)+($D442-1)*24+Y$11,COLUMN(Entrées!$C$37)+($C442-1),4,TRUE,"Entrées")))</f>
        <v>618.5</v>
      </c>
      <c r="Z442" s="28">
        <f ca="1">IF($D442&gt;$D$8,"",INDIRECT(ADDRESS(ROW(Entrées!$C$37)+($D442-1)*24+Z$11,COLUMN(Entrées!$C$37)+($C442-1),4,TRUE,"Entrées")))</f>
        <v>612</v>
      </c>
      <c r="AA442" s="28">
        <f ca="1">IF($D442&gt;$D$8,"",INDIRECT(ADDRESS(ROW(Entrées!$C$37)+($D442-1)*24+AA$11,COLUMN(Entrées!$C$37)+($C442-1),4,TRUE,"Entrées")))</f>
        <v>601.5</v>
      </c>
      <c r="AB442" s="28">
        <f ca="1">IF($D442&gt;$D$8,"",INDIRECT(ADDRESS(ROW(Entrées!$C$37)+($D442-1)*24+AB$11,COLUMN(Entrées!$C$37)+($C442-1),4,TRUE,"Entrées")))</f>
        <v>602</v>
      </c>
      <c r="AC442" s="11"/>
      <c r="AD442" s="40">
        <f t="shared" ca="1" si="509"/>
        <v>613.39583333333337</v>
      </c>
      <c r="AE442" s="40">
        <f t="shared" ca="1" si="511"/>
        <v>629</v>
      </c>
      <c r="AF442" s="40">
        <f t="shared" ca="1" si="512"/>
        <v>594</v>
      </c>
      <c r="AG442" s="4"/>
      <c r="AH442" s="11">
        <f>Entrées!A469</f>
        <v>19</v>
      </c>
      <c r="AI442" s="13">
        <f>Entrées!B469</f>
        <v>0</v>
      </c>
      <c r="AJ442" s="31">
        <f t="shared" ca="1" si="481"/>
        <v>55625.834722222207</v>
      </c>
      <c r="AK442" s="31">
        <f t="shared" ca="1" si="457"/>
        <v>55155.277777777781</v>
      </c>
      <c r="AL442" s="31">
        <f t="shared" ca="1" si="458"/>
        <v>55132.569444444431</v>
      </c>
      <c r="AM442" s="31">
        <f t="shared" ca="1" si="459"/>
        <v>439.35972222222233</v>
      </c>
      <c r="AN442" s="31">
        <f t="shared" ca="1" si="460"/>
        <v>2143.2847222222222</v>
      </c>
      <c r="AO442" s="31">
        <f t="shared" ca="1" si="461"/>
        <v>1711.4715277777773</v>
      </c>
      <c r="AP442" s="31">
        <f t="shared" ca="1" si="462"/>
        <v>43686.806944444448</v>
      </c>
      <c r="AQ442" s="31">
        <f t="shared" ca="1" si="463"/>
        <v>2048.2006944444447</v>
      </c>
      <c r="AR442" s="31">
        <f t="shared" ca="1" si="464"/>
        <v>467.57708333333329</v>
      </c>
      <c r="AS442" s="31">
        <f t="shared" ca="1" si="465"/>
        <v>9872.0041666666693</v>
      </c>
      <c r="AT442" s="31">
        <f t="shared" ca="1" si="466"/>
        <v>-752.91041666666672</v>
      </c>
      <c r="AU442" s="31">
        <f t="shared" ca="1" si="467"/>
        <v>580.30277777777769</v>
      </c>
      <c r="AV442" s="31">
        <f t="shared" ca="1" si="468"/>
        <v>-4570.3041666666659</v>
      </c>
      <c r="AW442" s="31">
        <f t="shared" ca="1" si="469"/>
        <v>53.39583333333335</v>
      </c>
      <c r="AX442" s="31">
        <f t="shared" ca="1" si="470"/>
        <v>1401.9361111111111</v>
      </c>
      <c r="AY442" s="31">
        <f t="shared" ca="1" si="471"/>
        <v>-1132.0805555555555</v>
      </c>
      <c r="AZ442" s="31">
        <f t="shared" ca="1" si="472"/>
        <v>-2177.1819444444441</v>
      </c>
      <c r="BA442" s="31">
        <f t="shared" ca="1" si="473"/>
        <v>644.8125</v>
      </c>
      <c r="BB442" s="31">
        <f t="shared" ca="1" si="474"/>
        <v>-1410.101388888889</v>
      </c>
      <c r="BC442" s="31">
        <f t="shared" ca="1" si="475"/>
        <v>-1800.2902777777781</v>
      </c>
      <c r="BD442" s="11"/>
      <c r="BE442" s="4"/>
      <c r="BF442" s="11">
        <f t="shared" si="476"/>
        <v>19</v>
      </c>
      <c r="BG442" s="11">
        <f t="shared" si="482"/>
        <v>0</v>
      </c>
      <c r="BH442" s="32">
        <f>IF($BF442&gt;$Y$7,"",IF(AND($BF442=$Y$7,$BG442=23),"",Entrées!C470-Entrées!C469))</f>
        <v>-4131.5</v>
      </c>
      <c r="BI442" s="32">
        <f>IF($BF442&gt;$Y$7,"",IF(AND($BF442=$Y$7,$BG442=23),"",Entrées!D470-Entrées!D469))</f>
        <v>-2875</v>
      </c>
      <c r="BJ442" s="32">
        <f>IF($BF442&gt;$Y$7,"",IF(AND($BF442=$Y$7,$BG442=23),"",Entrées!E470-Entrées!E469))</f>
        <v>-2962.5</v>
      </c>
      <c r="BK442" s="32">
        <f>IF($BF442&gt;$Y$7,"",IF(AND($BF442=$Y$7,$BG442=23),"",Entrées!F470-Entrées!F469))</f>
        <v>-0.5</v>
      </c>
      <c r="BL442" s="32">
        <f>IF($BF442&gt;$Y$7,"",IF(AND($BF442=$Y$7,$BG442=23),"",Entrées!G470-Entrées!G469))</f>
        <v>-77.5</v>
      </c>
      <c r="BM442" s="32">
        <f>IF($BF442&gt;$Y$7,"",IF(AND($BF442=$Y$7,$BG442=23),"",Entrées!H470-Entrées!H469))</f>
        <v>-0.5</v>
      </c>
      <c r="BN442" s="32">
        <f>IF($BF442&gt;$Y$7,"",IF(AND($BF442=$Y$7,$BG442=23),"",Entrées!I470-Entrées!I469))</f>
        <v>-1622</v>
      </c>
      <c r="BO442" s="32">
        <f>IF($BF442&gt;$Y$7,"",IF(AND($BF442=$Y$7,$BG442=23),"",Entrées!J470-Entrées!J469))</f>
        <v>-126</v>
      </c>
      <c r="BP442" s="32">
        <f>IF($BF442&gt;$Y$7,"",IF(AND($BF442=$Y$7,$BG442=23),"",Entrées!K470-Entrées!K469))</f>
        <v>0</v>
      </c>
      <c r="BQ442" s="32">
        <f>IF($BF442&gt;$Y$7,"",IF(AND($BF442=$Y$7,$BG442=23),"",Entrées!L470-Entrées!L469))</f>
        <v>-477.5</v>
      </c>
      <c r="BR442" s="32">
        <f>IF($BF442&gt;$Y$7,"",IF(AND($BF442=$Y$7,$BG442=23),"",Entrées!M470-Entrées!M469))</f>
        <v>-1588</v>
      </c>
      <c r="BS442" s="32">
        <f>IF($BF442&gt;$Y$7,"",IF(AND($BF442=$Y$7,$BG442=23),"",Entrées!N470-Entrées!N469))</f>
        <v>-5</v>
      </c>
      <c r="BT442" s="32">
        <f>IF($BF442&gt;$Y$7,"",IF(AND($BF442=$Y$7,$BG442=23),"",Entrées!O470-Entrées!O469))</f>
        <v>-235.5</v>
      </c>
      <c r="BU442" s="32">
        <f>IF($BF442&gt;$Y$7,"",IF(AND($BF442=$Y$7,$BG442=23),"",Entrées!P470-Entrées!P469))</f>
        <v>0.5</v>
      </c>
      <c r="BV442" s="32">
        <f>IF($BF442&gt;$Y$7,"",IF(AND($BF442=$Y$7,$BG442=23),"",Entrées!Q470-Entrées!Q469))</f>
        <v>1331</v>
      </c>
      <c r="BW442" s="32">
        <f>IF($BF442&gt;$Y$7,"",IF(AND($BF442=$Y$7,$BG442=23),"",Entrées!R470-Entrées!R469))</f>
        <v>0</v>
      </c>
      <c r="BX442" s="32">
        <f>IF($BF442&gt;$Y$7,"",IF(AND($BF442=$Y$7,$BG442=23),"",Entrées!S470-Entrées!S469))</f>
        <v>0</v>
      </c>
      <c r="BY442" s="32">
        <f>IF($BF442&gt;$Y$7,"",IF(AND($BF442=$Y$7,$BG442=23),"",Entrées!T470-Entrées!T469))</f>
        <v>105</v>
      </c>
      <c r="BZ442" s="32">
        <f>IF($BF442&gt;$Y$7,"",IF(AND($BF442=$Y$7,$BG442=23),"",Entrées!U470-Entrées!U469))</f>
        <v>0</v>
      </c>
      <c r="CA442" s="32">
        <f>IF($BF442&gt;$Y$7,"",IF(AND($BF442=$Y$7,$BG442=23),"",Entrées!V470-Entrées!V469))</f>
        <v>389</v>
      </c>
      <c r="CB442" s="4"/>
      <c r="CC442" s="4"/>
      <c r="CD442" s="33">
        <f>IF($BF442&lt;=$Y$7,Entrées!J469/CD$2,"")</f>
        <v>0.33842105263157896</v>
      </c>
      <c r="CE442" s="33">
        <f>IF($BF442&lt;=$Y$7,Entrées!K469/CE$2,"")</f>
        <v>0</v>
      </c>
      <c r="CF442" s="11">
        <f t="shared" si="477"/>
        <v>7600</v>
      </c>
      <c r="CG442" s="11">
        <f t="shared" si="478"/>
        <v>4200</v>
      </c>
      <c r="CH442" s="52">
        <f t="shared" si="479"/>
        <v>0.26950009137426939</v>
      </c>
      <c r="CI442" s="52">
        <f t="shared" si="480"/>
        <v>0.11132787698412699</v>
      </c>
      <c r="CK442" s="11"/>
      <c r="CL442" s="4"/>
      <c r="CM442" s="11"/>
      <c r="CN442" s="11"/>
      <c r="CO442" s="4"/>
    </row>
    <row r="443" spans="1:93">
      <c r="A443" s="11"/>
      <c r="C443" s="11">
        <f t="shared" si="513"/>
        <v>12</v>
      </c>
      <c r="D443" s="27">
        <f t="shared" si="510"/>
        <v>25</v>
      </c>
      <c r="E443" s="28">
        <f ca="1">IF($D443&gt;$D$8,"",INDIRECT(ADDRESS(ROW(Entrées!$C$37)+($D443-1)*24+E$11,COLUMN(Entrées!$C$37)+($C443-1),4,TRUE,"Entrées")))</f>
        <v>608</v>
      </c>
      <c r="F443" s="28">
        <f ca="1">IF($D443&gt;$D$8,"",INDIRECT(ADDRESS(ROW(Entrées!$C$37)+($D443-1)*24+F$11,COLUMN(Entrées!$C$37)+($C443-1),4,TRUE,"Entrées")))</f>
        <v>612.5</v>
      </c>
      <c r="G443" s="28">
        <f ca="1">IF($D443&gt;$D$8,"",INDIRECT(ADDRESS(ROW(Entrées!$C$37)+($D443-1)*24+G$11,COLUMN(Entrées!$C$37)+($C443-1),4,TRUE,"Entrées")))</f>
        <v>613</v>
      </c>
      <c r="H443" s="28">
        <f ca="1">IF($D443&gt;$D$8,"",INDIRECT(ADDRESS(ROW(Entrées!$C$37)+($D443-1)*24+H$11,COLUMN(Entrées!$C$37)+($C443-1),4,TRUE,"Entrées")))</f>
        <v>614.5</v>
      </c>
      <c r="I443" s="28">
        <f ca="1">IF($D443&gt;$D$8,"",INDIRECT(ADDRESS(ROW(Entrées!$C$37)+($D443-1)*24+I$11,COLUMN(Entrées!$C$37)+($C443-1),4,TRUE,"Entrées")))</f>
        <v>614.5</v>
      </c>
      <c r="J443" s="28">
        <f ca="1">IF($D443&gt;$D$8,"",INDIRECT(ADDRESS(ROW(Entrées!$C$37)+($D443-1)*24+J$11,COLUMN(Entrées!$C$37)+($C443-1),4,TRUE,"Entrées")))</f>
        <v>608</v>
      </c>
      <c r="K443" s="28">
        <f ca="1">IF($D443&gt;$D$8,"",INDIRECT(ADDRESS(ROW(Entrées!$C$37)+($D443-1)*24+K$11,COLUMN(Entrées!$C$37)+($C443-1),4,TRUE,"Entrées")))</f>
        <v>594.5</v>
      </c>
      <c r="L443" s="28">
        <f ca="1">IF($D443&gt;$D$8,"",INDIRECT(ADDRESS(ROW(Entrées!$C$37)+($D443-1)*24+L$11,COLUMN(Entrées!$C$37)+($C443-1),4,TRUE,"Entrées")))</f>
        <v>581</v>
      </c>
      <c r="M443" s="28">
        <f ca="1">IF($D443&gt;$D$8,"",INDIRECT(ADDRESS(ROW(Entrées!$C$37)+($D443-1)*24+M$11,COLUMN(Entrées!$C$37)+($C443-1),4,TRUE,"Entrées")))</f>
        <v>580</v>
      </c>
      <c r="N443" s="28">
        <f ca="1">IF($D443&gt;$D$8,"",INDIRECT(ADDRESS(ROW(Entrées!$C$37)+($D443-1)*24+N$11,COLUMN(Entrées!$C$37)+($C443-1),4,TRUE,"Entrées")))</f>
        <v>575.5</v>
      </c>
      <c r="O443" s="28">
        <f ca="1">IF($D443&gt;$D$8,"",INDIRECT(ADDRESS(ROW(Entrées!$C$37)+($D443-1)*24+O$11,COLUMN(Entrées!$C$37)+($C443-1),4,TRUE,"Entrées")))</f>
        <v>576.5</v>
      </c>
      <c r="P443" s="28">
        <f ca="1">IF($D443&gt;$D$8,"",INDIRECT(ADDRESS(ROW(Entrées!$C$37)+($D443-1)*24+P$11,COLUMN(Entrées!$C$37)+($C443-1),4,TRUE,"Entrées")))</f>
        <v>582.5</v>
      </c>
      <c r="Q443" s="28">
        <f ca="1">IF($D443&gt;$D$8,"",INDIRECT(ADDRESS(ROW(Entrées!$C$37)+($D443-1)*24+Q$11,COLUMN(Entrées!$C$37)+($C443-1),4,TRUE,"Entrées")))</f>
        <v>576.5</v>
      </c>
      <c r="R443" s="28">
        <f ca="1">IF($D443&gt;$D$8,"",INDIRECT(ADDRESS(ROW(Entrées!$C$37)+($D443-1)*24+R$11,COLUMN(Entrées!$C$37)+($C443-1),4,TRUE,"Entrées")))</f>
        <v>565.5</v>
      </c>
      <c r="S443" s="28">
        <f ca="1">IF($D443&gt;$D$8,"",INDIRECT(ADDRESS(ROW(Entrées!$C$37)+($D443-1)*24+S$11,COLUMN(Entrées!$C$37)+($C443-1),4,TRUE,"Entrées")))</f>
        <v>561</v>
      </c>
      <c r="T443" s="28">
        <f ca="1">IF($D443&gt;$D$8,"",INDIRECT(ADDRESS(ROW(Entrées!$C$37)+($D443-1)*24+T$11,COLUMN(Entrées!$C$37)+($C443-1),4,TRUE,"Entrées")))</f>
        <v>560.5</v>
      </c>
      <c r="U443" s="28">
        <f ca="1">IF($D443&gt;$D$8,"",INDIRECT(ADDRESS(ROW(Entrées!$C$37)+($D443-1)*24+U$11,COLUMN(Entrées!$C$37)+($C443-1),4,TRUE,"Entrées")))</f>
        <v>578</v>
      </c>
      <c r="V443" s="28">
        <f ca="1">IF($D443&gt;$D$8,"",INDIRECT(ADDRESS(ROW(Entrées!$C$37)+($D443-1)*24+V$11,COLUMN(Entrées!$C$37)+($C443-1),4,TRUE,"Entrées")))</f>
        <v>579</v>
      </c>
      <c r="W443" s="28">
        <f ca="1">IF($D443&gt;$D$8,"",INDIRECT(ADDRESS(ROW(Entrées!$C$37)+($D443-1)*24+W$11,COLUMN(Entrées!$C$37)+($C443-1),4,TRUE,"Entrées")))</f>
        <v>564</v>
      </c>
      <c r="X443" s="28">
        <f ca="1">IF($D443&gt;$D$8,"",INDIRECT(ADDRESS(ROW(Entrées!$C$37)+($D443-1)*24+X$11,COLUMN(Entrées!$C$37)+($C443-1),4,TRUE,"Entrées")))</f>
        <v>564.5</v>
      </c>
      <c r="Y443" s="28">
        <f ca="1">IF($D443&gt;$D$8,"",INDIRECT(ADDRESS(ROW(Entrées!$C$37)+($D443-1)*24+Y$11,COLUMN(Entrées!$C$37)+($C443-1),4,TRUE,"Entrées")))</f>
        <v>578</v>
      </c>
      <c r="Z443" s="28">
        <f ca="1">IF($D443&gt;$D$8,"",INDIRECT(ADDRESS(ROW(Entrées!$C$37)+($D443-1)*24+Z$11,COLUMN(Entrées!$C$37)+($C443-1),4,TRUE,"Entrées")))</f>
        <v>592.5</v>
      </c>
      <c r="AA443" s="28">
        <f ca="1">IF($D443&gt;$D$8,"",INDIRECT(ADDRESS(ROW(Entrées!$C$37)+($D443-1)*24+AA$11,COLUMN(Entrées!$C$37)+($C443-1),4,TRUE,"Entrées")))</f>
        <v>610.5</v>
      </c>
      <c r="AB443" s="28">
        <f ca="1">IF($D443&gt;$D$8,"",INDIRECT(ADDRESS(ROW(Entrées!$C$37)+($D443-1)*24+AB$11,COLUMN(Entrées!$C$37)+($C443-1),4,TRUE,"Entrées")))</f>
        <v>613</v>
      </c>
      <c r="AC443" s="11"/>
      <c r="AD443" s="40">
        <f t="shared" ca="1" si="509"/>
        <v>587.64583333333337</v>
      </c>
      <c r="AE443" s="40">
        <f t="shared" ca="1" si="511"/>
        <v>614.5</v>
      </c>
      <c r="AF443" s="40">
        <f t="shared" ca="1" si="512"/>
        <v>560.5</v>
      </c>
      <c r="AG443" s="4"/>
      <c r="AH443" s="11">
        <f>Entrées!A470</f>
        <v>19</v>
      </c>
      <c r="AI443" s="13">
        <f>Entrées!B470</f>
        <v>1</v>
      </c>
      <c r="AJ443" s="31">
        <f t="shared" ca="1" si="481"/>
        <v>55625.834722222207</v>
      </c>
      <c r="AK443" s="31">
        <f t="shared" ca="1" si="457"/>
        <v>55155.277777777781</v>
      </c>
      <c r="AL443" s="31">
        <f t="shared" ca="1" si="458"/>
        <v>55132.569444444431</v>
      </c>
      <c r="AM443" s="31">
        <f t="shared" ca="1" si="459"/>
        <v>439.35972222222233</v>
      </c>
      <c r="AN443" s="31">
        <f t="shared" ca="1" si="460"/>
        <v>2143.2847222222222</v>
      </c>
      <c r="AO443" s="31">
        <f t="shared" ca="1" si="461"/>
        <v>1711.4715277777773</v>
      </c>
      <c r="AP443" s="31">
        <f t="shared" ca="1" si="462"/>
        <v>43686.806944444448</v>
      </c>
      <c r="AQ443" s="31">
        <f t="shared" ca="1" si="463"/>
        <v>2048.2006944444447</v>
      </c>
      <c r="AR443" s="31">
        <f t="shared" ca="1" si="464"/>
        <v>467.57708333333329</v>
      </c>
      <c r="AS443" s="31">
        <f t="shared" ca="1" si="465"/>
        <v>9872.0041666666693</v>
      </c>
      <c r="AT443" s="31">
        <f t="shared" ca="1" si="466"/>
        <v>-752.91041666666672</v>
      </c>
      <c r="AU443" s="31">
        <f t="shared" ca="1" si="467"/>
        <v>580.30277777777769</v>
      </c>
      <c r="AV443" s="31">
        <f t="shared" ca="1" si="468"/>
        <v>-4570.3041666666659</v>
      </c>
      <c r="AW443" s="31">
        <f t="shared" ca="1" si="469"/>
        <v>53.39583333333335</v>
      </c>
      <c r="AX443" s="31">
        <f t="shared" ca="1" si="470"/>
        <v>1401.9361111111111</v>
      </c>
      <c r="AY443" s="31">
        <f t="shared" ca="1" si="471"/>
        <v>-1132.0805555555555</v>
      </c>
      <c r="AZ443" s="31">
        <f t="shared" ca="1" si="472"/>
        <v>-2177.1819444444441</v>
      </c>
      <c r="BA443" s="31">
        <f t="shared" ca="1" si="473"/>
        <v>644.8125</v>
      </c>
      <c r="BB443" s="31">
        <f t="shared" ca="1" si="474"/>
        <v>-1410.101388888889</v>
      </c>
      <c r="BC443" s="31">
        <f t="shared" ca="1" si="475"/>
        <v>-1800.2902777777781</v>
      </c>
      <c r="BD443" s="11"/>
      <c r="BE443" s="4"/>
      <c r="BF443" s="11">
        <f t="shared" si="476"/>
        <v>19</v>
      </c>
      <c r="BG443" s="11">
        <f t="shared" si="482"/>
        <v>1</v>
      </c>
      <c r="BH443" s="32">
        <f>IF($BF443&gt;$Y$7,"",IF(AND($BF443=$Y$7,$BG443=23),"",Entrées!C471-Entrées!C470))</f>
        <v>-1092</v>
      </c>
      <c r="BI443" s="32">
        <f>IF($BF443&gt;$Y$7,"",IF(AND($BF443=$Y$7,$BG443=23),"",Entrées!D471-Entrées!D470))</f>
        <v>-1500</v>
      </c>
      <c r="BJ443" s="32">
        <f>IF($BF443&gt;$Y$7,"",IF(AND($BF443=$Y$7,$BG443=23),"",Entrées!E471-Entrées!E470))</f>
        <v>-1475</v>
      </c>
      <c r="BK443" s="32">
        <f>IF($BF443&gt;$Y$7,"",IF(AND($BF443=$Y$7,$BG443=23),"",Entrées!F471-Entrées!F470))</f>
        <v>-0.5</v>
      </c>
      <c r="BL443" s="32">
        <f>IF($BF443&gt;$Y$7,"",IF(AND($BF443=$Y$7,$BG443=23),"",Entrées!G471-Entrées!G470))</f>
        <v>9</v>
      </c>
      <c r="BM443" s="32">
        <f>IF($BF443&gt;$Y$7,"",IF(AND($BF443=$Y$7,$BG443=23),"",Entrées!H471-Entrées!H470))</f>
        <v>0.5</v>
      </c>
      <c r="BN443" s="32">
        <f>IF($BF443&gt;$Y$7,"",IF(AND($BF443=$Y$7,$BG443=23),"",Entrées!I471-Entrées!I470))</f>
        <v>-1882</v>
      </c>
      <c r="BO443" s="32">
        <f>IF($BF443&gt;$Y$7,"",IF(AND($BF443=$Y$7,$BG443=23),"",Entrées!J471-Entrées!J470))</f>
        <v>-99</v>
      </c>
      <c r="BP443" s="32">
        <f>IF($BF443&gt;$Y$7,"",IF(AND($BF443=$Y$7,$BG443=23),"",Entrées!K471-Entrées!K470))</f>
        <v>0</v>
      </c>
      <c r="BQ443" s="32">
        <f>IF($BF443&gt;$Y$7,"",IF(AND($BF443=$Y$7,$BG443=23),"",Entrées!L471-Entrées!L470))</f>
        <v>-263</v>
      </c>
      <c r="BR443" s="32">
        <f>IF($BF443&gt;$Y$7,"",IF(AND($BF443=$Y$7,$BG443=23),"",Entrées!M471-Entrées!M470))</f>
        <v>-359.5</v>
      </c>
      <c r="BS443" s="32">
        <f>IF($BF443&gt;$Y$7,"",IF(AND($BF443=$Y$7,$BG443=23),"",Entrées!N471-Entrées!N470))</f>
        <v>1</v>
      </c>
      <c r="BT443" s="32">
        <f>IF($BF443&gt;$Y$7,"",IF(AND($BF443=$Y$7,$BG443=23),"",Entrées!O471-Entrées!O470))</f>
        <v>1501.5</v>
      </c>
      <c r="BU443" s="32">
        <f>IF($BF443&gt;$Y$7,"",IF(AND($BF443=$Y$7,$BG443=23),"",Entrées!P471-Entrées!P470))</f>
        <v>1.5</v>
      </c>
      <c r="BV443" s="32">
        <f>IF($BF443&gt;$Y$7,"",IF(AND($BF443=$Y$7,$BG443=23),"",Entrées!Q471-Entrées!Q470))</f>
        <v>249</v>
      </c>
      <c r="BW443" s="32">
        <f>IF($BF443&gt;$Y$7,"",IF(AND($BF443=$Y$7,$BG443=23),"",Entrées!R471-Entrées!R470))</f>
        <v>0</v>
      </c>
      <c r="BX443" s="32">
        <f>IF($BF443&gt;$Y$7,"",IF(AND($BF443=$Y$7,$BG443=23),"",Entrées!S471-Entrées!S470))</f>
        <v>0</v>
      </c>
      <c r="BY443" s="32">
        <f>IF($BF443&gt;$Y$7,"",IF(AND($BF443=$Y$7,$BG443=23),"",Entrées!T471-Entrées!T470))</f>
        <v>-12</v>
      </c>
      <c r="BZ443" s="32">
        <f>IF($BF443&gt;$Y$7,"",IF(AND($BF443=$Y$7,$BG443=23),"",Entrées!U471-Entrées!U470))</f>
        <v>0</v>
      </c>
      <c r="CA443" s="32">
        <f>IF($BF443&gt;$Y$7,"",IF(AND($BF443=$Y$7,$BG443=23),"",Entrées!V471-Entrées!V470))</f>
        <v>94</v>
      </c>
      <c r="CB443" s="4"/>
      <c r="CC443" s="4"/>
      <c r="CD443" s="33">
        <f>IF($BF443&lt;=$Y$7,Entrées!J470/CD$2,"")</f>
        <v>0.32184210526315787</v>
      </c>
      <c r="CE443" s="33">
        <f>IF($BF443&lt;=$Y$7,Entrées!K470/CE$2,"")</f>
        <v>0</v>
      </c>
      <c r="CF443" s="11">
        <f t="shared" si="477"/>
        <v>7600</v>
      </c>
      <c r="CG443" s="11">
        <f t="shared" si="478"/>
        <v>4200</v>
      </c>
      <c r="CH443" s="52">
        <f t="shared" si="479"/>
        <v>0.26950009137426939</v>
      </c>
      <c r="CI443" s="52">
        <f t="shared" si="480"/>
        <v>0.11132787698412699</v>
      </c>
      <c r="CK443" s="11"/>
      <c r="CL443" s="4"/>
      <c r="CM443" s="11"/>
      <c r="CN443" s="11"/>
      <c r="CO443" s="4"/>
    </row>
    <row r="444" spans="1:93">
      <c r="A444" s="11"/>
      <c r="C444" s="11">
        <f t="shared" si="513"/>
        <v>12</v>
      </c>
      <c r="D444" s="27">
        <f t="shared" si="510"/>
        <v>26</v>
      </c>
      <c r="E444" s="28">
        <f ca="1">IF($D444&gt;$D$8,"",INDIRECT(ADDRESS(ROW(Entrées!$C$37)+($D444-1)*24+E$11,COLUMN(Entrées!$C$37)+($C444-1),4,TRUE,"Entrées")))</f>
        <v>623</v>
      </c>
      <c r="F444" s="28">
        <f ca="1">IF($D444&gt;$D$8,"",INDIRECT(ADDRESS(ROW(Entrées!$C$37)+($D444-1)*24+F$11,COLUMN(Entrées!$C$37)+($C444-1),4,TRUE,"Entrées")))</f>
        <v>616</v>
      </c>
      <c r="G444" s="28">
        <f ca="1">IF($D444&gt;$D$8,"",INDIRECT(ADDRESS(ROW(Entrées!$C$37)+($D444-1)*24+G$11,COLUMN(Entrées!$C$37)+($C444-1),4,TRUE,"Entrées")))</f>
        <v>620.5</v>
      </c>
      <c r="H444" s="28">
        <f ca="1">IF($D444&gt;$D$8,"",INDIRECT(ADDRESS(ROW(Entrées!$C$37)+($D444-1)*24+H$11,COLUMN(Entrées!$C$37)+($C444-1),4,TRUE,"Entrées")))</f>
        <v>629</v>
      </c>
      <c r="I444" s="28">
        <f ca="1">IF($D444&gt;$D$8,"",INDIRECT(ADDRESS(ROW(Entrées!$C$37)+($D444-1)*24+I$11,COLUMN(Entrées!$C$37)+($C444-1),4,TRUE,"Entrées")))</f>
        <v>637</v>
      </c>
      <c r="J444" s="28">
        <f ca="1">IF($D444&gt;$D$8,"",INDIRECT(ADDRESS(ROW(Entrées!$C$37)+($D444-1)*24+J$11,COLUMN(Entrées!$C$37)+($C444-1),4,TRUE,"Entrées")))</f>
        <v>635</v>
      </c>
      <c r="K444" s="28">
        <f ca="1">IF($D444&gt;$D$8,"",INDIRECT(ADDRESS(ROW(Entrées!$C$37)+($D444-1)*24+K$11,COLUMN(Entrées!$C$37)+($C444-1),4,TRUE,"Entrées")))</f>
        <v>638</v>
      </c>
      <c r="L444" s="28">
        <f ca="1">IF($D444&gt;$D$8,"",INDIRECT(ADDRESS(ROW(Entrées!$C$37)+($D444-1)*24+L$11,COLUMN(Entrées!$C$37)+($C444-1),4,TRUE,"Entrées")))</f>
        <v>626</v>
      </c>
      <c r="M444" s="28">
        <f ca="1">IF($D444&gt;$D$8,"",INDIRECT(ADDRESS(ROW(Entrées!$C$37)+($D444-1)*24+M$11,COLUMN(Entrées!$C$37)+($C444-1),4,TRUE,"Entrées")))</f>
        <v>616</v>
      </c>
      <c r="N444" s="28">
        <f ca="1">IF($D444&gt;$D$8,"",INDIRECT(ADDRESS(ROW(Entrées!$C$37)+($D444-1)*24+N$11,COLUMN(Entrées!$C$37)+($C444-1),4,TRUE,"Entrées")))</f>
        <v>626.5</v>
      </c>
      <c r="O444" s="28">
        <f ca="1">IF($D444&gt;$D$8,"",INDIRECT(ADDRESS(ROW(Entrées!$C$37)+($D444-1)*24+O$11,COLUMN(Entrées!$C$37)+($C444-1),4,TRUE,"Entrées")))</f>
        <v>631.5</v>
      </c>
      <c r="P444" s="28">
        <f ca="1">IF($D444&gt;$D$8,"",INDIRECT(ADDRESS(ROW(Entrées!$C$37)+($D444-1)*24+P$11,COLUMN(Entrées!$C$37)+($C444-1),4,TRUE,"Entrées")))</f>
        <v>621.5</v>
      </c>
      <c r="Q444" s="28">
        <f ca="1">IF($D444&gt;$D$8,"",INDIRECT(ADDRESS(ROW(Entrées!$C$37)+($D444-1)*24+Q$11,COLUMN(Entrées!$C$37)+($C444-1),4,TRUE,"Entrées")))</f>
        <v>619</v>
      </c>
      <c r="R444" s="28">
        <f ca="1">IF($D444&gt;$D$8,"",INDIRECT(ADDRESS(ROW(Entrées!$C$37)+($D444-1)*24+R$11,COLUMN(Entrées!$C$37)+($C444-1),4,TRUE,"Entrées")))</f>
        <v>640.5</v>
      </c>
      <c r="S444" s="28">
        <f ca="1">IF($D444&gt;$D$8,"",INDIRECT(ADDRESS(ROW(Entrées!$C$37)+($D444-1)*24+S$11,COLUMN(Entrées!$C$37)+($C444-1),4,TRUE,"Entrées")))</f>
        <v>657.5</v>
      </c>
      <c r="T444" s="28">
        <f ca="1">IF($D444&gt;$D$8,"",INDIRECT(ADDRESS(ROW(Entrées!$C$37)+($D444-1)*24+T$11,COLUMN(Entrées!$C$37)+($C444-1),4,TRUE,"Entrées")))</f>
        <v>647</v>
      </c>
      <c r="U444" s="28">
        <f ca="1">IF($D444&gt;$D$8,"",INDIRECT(ADDRESS(ROW(Entrées!$C$37)+($D444-1)*24+U$11,COLUMN(Entrées!$C$37)+($C444-1),4,TRUE,"Entrées")))</f>
        <v>637</v>
      </c>
      <c r="V444" s="28">
        <f ca="1">IF($D444&gt;$D$8,"",INDIRECT(ADDRESS(ROW(Entrées!$C$37)+($D444-1)*24+V$11,COLUMN(Entrées!$C$37)+($C444-1),4,TRUE,"Entrées")))</f>
        <v>635.5</v>
      </c>
      <c r="W444" s="28">
        <f ca="1">IF($D444&gt;$D$8,"",INDIRECT(ADDRESS(ROW(Entrées!$C$37)+($D444-1)*24+W$11,COLUMN(Entrées!$C$37)+($C444-1),4,TRUE,"Entrées")))</f>
        <v>643</v>
      </c>
      <c r="X444" s="28">
        <f ca="1">IF($D444&gt;$D$8,"",INDIRECT(ADDRESS(ROW(Entrées!$C$37)+($D444-1)*24+X$11,COLUMN(Entrées!$C$37)+($C444-1),4,TRUE,"Entrées")))</f>
        <v>650.5</v>
      </c>
      <c r="Y444" s="28">
        <f ca="1">IF($D444&gt;$D$8,"",INDIRECT(ADDRESS(ROW(Entrées!$C$37)+($D444-1)*24+Y$11,COLUMN(Entrées!$C$37)+($C444-1),4,TRUE,"Entrées")))</f>
        <v>649</v>
      </c>
      <c r="Z444" s="28">
        <f ca="1">IF($D444&gt;$D$8,"",INDIRECT(ADDRESS(ROW(Entrées!$C$37)+($D444-1)*24+Z$11,COLUMN(Entrées!$C$37)+($C444-1),4,TRUE,"Entrées")))</f>
        <v>647.5</v>
      </c>
      <c r="AA444" s="28">
        <f ca="1">IF($D444&gt;$D$8,"",INDIRECT(ADDRESS(ROW(Entrées!$C$37)+($D444-1)*24+AA$11,COLUMN(Entrées!$C$37)+($C444-1),4,TRUE,"Entrées")))</f>
        <v>644.5</v>
      </c>
      <c r="AB444" s="28">
        <f ca="1">IF($D444&gt;$D$8,"",INDIRECT(ADDRESS(ROW(Entrées!$C$37)+($D444-1)*24+AB$11,COLUMN(Entrées!$C$37)+($C444-1),4,TRUE,"Entrées")))</f>
        <v>646</v>
      </c>
      <c r="AC444" s="11"/>
      <c r="AD444" s="40">
        <f t="shared" ca="1" si="509"/>
        <v>634.875</v>
      </c>
      <c r="AE444" s="40">
        <f t="shared" ca="1" si="511"/>
        <v>657.5</v>
      </c>
      <c r="AF444" s="40">
        <f t="shared" ca="1" si="512"/>
        <v>616</v>
      </c>
      <c r="AG444" s="4"/>
      <c r="AH444" s="11">
        <f>Entrées!A471</f>
        <v>19</v>
      </c>
      <c r="AI444" s="13">
        <f>Entrées!B471</f>
        <v>2</v>
      </c>
      <c r="AJ444" s="31">
        <f t="shared" ca="1" si="481"/>
        <v>55625.834722222207</v>
      </c>
      <c r="AK444" s="31">
        <f t="shared" ca="1" si="457"/>
        <v>55155.277777777781</v>
      </c>
      <c r="AL444" s="31">
        <f t="shared" ca="1" si="458"/>
        <v>55132.569444444431</v>
      </c>
      <c r="AM444" s="31">
        <f t="shared" ca="1" si="459"/>
        <v>439.35972222222233</v>
      </c>
      <c r="AN444" s="31">
        <f t="shared" ca="1" si="460"/>
        <v>2143.2847222222222</v>
      </c>
      <c r="AO444" s="31">
        <f t="shared" ca="1" si="461"/>
        <v>1711.4715277777773</v>
      </c>
      <c r="AP444" s="31">
        <f t="shared" ca="1" si="462"/>
        <v>43686.806944444448</v>
      </c>
      <c r="AQ444" s="31">
        <f t="shared" ca="1" si="463"/>
        <v>2048.2006944444447</v>
      </c>
      <c r="AR444" s="31">
        <f t="shared" ca="1" si="464"/>
        <v>467.57708333333329</v>
      </c>
      <c r="AS444" s="31">
        <f t="shared" ca="1" si="465"/>
        <v>9872.0041666666693</v>
      </c>
      <c r="AT444" s="31">
        <f t="shared" ca="1" si="466"/>
        <v>-752.91041666666672</v>
      </c>
      <c r="AU444" s="31">
        <f t="shared" ca="1" si="467"/>
        <v>580.30277777777769</v>
      </c>
      <c r="AV444" s="31">
        <f t="shared" ca="1" si="468"/>
        <v>-4570.3041666666659</v>
      </c>
      <c r="AW444" s="31">
        <f t="shared" ca="1" si="469"/>
        <v>53.39583333333335</v>
      </c>
      <c r="AX444" s="31">
        <f t="shared" ca="1" si="470"/>
        <v>1401.9361111111111</v>
      </c>
      <c r="AY444" s="31">
        <f t="shared" ca="1" si="471"/>
        <v>-1132.0805555555555</v>
      </c>
      <c r="AZ444" s="31">
        <f t="shared" ca="1" si="472"/>
        <v>-2177.1819444444441</v>
      </c>
      <c r="BA444" s="31">
        <f t="shared" ca="1" si="473"/>
        <v>644.8125</v>
      </c>
      <c r="BB444" s="31">
        <f t="shared" ca="1" si="474"/>
        <v>-1410.101388888889</v>
      </c>
      <c r="BC444" s="31">
        <f t="shared" ca="1" si="475"/>
        <v>-1800.2902777777781</v>
      </c>
      <c r="BD444" s="11"/>
      <c r="BE444" s="4"/>
      <c r="BF444" s="11">
        <f t="shared" si="476"/>
        <v>19</v>
      </c>
      <c r="BG444" s="11">
        <f t="shared" si="482"/>
        <v>2</v>
      </c>
      <c r="BH444" s="32">
        <f>IF($BF444&gt;$Y$7,"",IF(AND($BF444=$Y$7,$BG444=23),"",Entrées!C472-Entrées!C471))</f>
        <v>-2618</v>
      </c>
      <c r="BI444" s="32">
        <f>IF($BF444&gt;$Y$7,"",IF(AND($BF444=$Y$7,$BG444=23),"",Entrées!D472-Entrées!D471))</f>
        <v>-3000</v>
      </c>
      <c r="BJ444" s="32">
        <f>IF($BF444&gt;$Y$7,"",IF(AND($BF444=$Y$7,$BG444=23),"",Entrées!E472-Entrées!E471))</f>
        <v>-2937.5</v>
      </c>
      <c r="BK444" s="32">
        <f>IF($BF444&gt;$Y$7,"",IF(AND($BF444=$Y$7,$BG444=23),"",Entrées!F472-Entrées!F471))</f>
        <v>-0.5</v>
      </c>
      <c r="BL444" s="32">
        <f>IF($BF444&gt;$Y$7,"",IF(AND($BF444=$Y$7,$BG444=23),"",Entrées!G472-Entrées!G471))</f>
        <v>-14.5</v>
      </c>
      <c r="BM444" s="32">
        <f>IF($BF444&gt;$Y$7,"",IF(AND($BF444=$Y$7,$BG444=23),"",Entrées!H472-Entrées!H471))</f>
        <v>0.5</v>
      </c>
      <c r="BN444" s="32">
        <f>IF($BF444&gt;$Y$7,"",IF(AND($BF444=$Y$7,$BG444=23),"",Entrées!I472-Entrées!I471))</f>
        <v>-2318.5</v>
      </c>
      <c r="BO444" s="32">
        <f>IF($BF444&gt;$Y$7,"",IF(AND($BF444=$Y$7,$BG444=23),"",Entrées!J472-Entrées!J471))</f>
        <v>-178.5</v>
      </c>
      <c r="BP444" s="32">
        <f>IF($BF444&gt;$Y$7,"",IF(AND($BF444=$Y$7,$BG444=23),"",Entrées!K472-Entrées!K471))</f>
        <v>0</v>
      </c>
      <c r="BQ444" s="32">
        <f>IF($BF444&gt;$Y$7,"",IF(AND($BF444=$Y$7,$BG444=23),"",Entrées!L472-Entrées!L471))</f>
        <v>-207.5</v>
      </c>
      <c r="BR444" s="32">
        <f>IF($BF444&gt;$Y$7,"",IF(AND($BF444=$Y$7,$BG444=23),"",Entrées!M472-Entrées!M471))</f>
        <v>-75.5</v>
      </c>
      <c r="BS444" s="32">
        <f>IF($BF444&gt;$Y$7,"",IF(AND($BF444=$Y$7,$BG444=23),"",Entrées!N472-Entrées!N471))</f>
        <v>8.5</v>
      </c>
      <c r="BT444" s="32">
        <f>IF($BF444&gt;$Y$7,"",IF(AND($BF444=$Y$7,$BG444=23),"",Entrées!O472-Entrées!O471))</f>
        <v>167.5</v>
      </c>
      <c r="BU444" s="32">
        <f>IF($BF444&gt;$Y$7,"",IF(AND($BF444=$Y$7,$BG444=23),"",Entrées!P472-Entrées!P471))</f>
        <v>1.5</v>
      </c>
      <c r="BV444" s="32">
        <f>IF($BF444&gt;$Y$7,"",IF(AND($BF444=$Y$7,$BG444=23),"",Entrées!Q472-Entrées!Q471))</f>
        <v>78</v>
      </c>
      <c r="BW444" s="32">
        <f>IF($BF444&gt;$Y$7,"",IF(AND($BF444=$Y$7,$BG444=23),"",Entrées!R472-Entrées!R471))</f>
        <v>0</v>
      </c>
      <c r="BX444" s="32">
        <f>IF($BF444&gt;$Y$7,"",IF(AND($BF444=$Y$7,$BG444=23),"",Entrées!S472-Entrées!S471))</f>
        <v>0</v>
      </c>
      <c r="BY444" s="32">
        <f>IF($BF444&gt;$Y$7,"",IF(AND($BF444=$Y$7,$BG444=23),"",Entrées!T472-Entrées!T471))</f>
        <v>122</v>
      </c>
      <c r="BZ444" s="32">
        <f>IF($BF444&gt;$Y$7,"",IF(AND($BF444=$Y$7,$BG444=23),"",Entrées!U472-Entrées!U471))</f>
        <v>0</v>
      </c>
      <c r="CA444" s="32">
        <f>IF($BF444&gt;$Y$7,"",IF(AND($BF444=$Y$7,$BG444=23),"",Entrées!V472-Entrées!V471))</f>
        <v>-731</v>
      </c>
      <c r="CB444" s="4"/>
      <c r="CC444" s="4"/>
      <c r="CD444" s="33">
        <f>IF($BF444&lt;=$Y$7,Entrées!J471/CD$2,"")</f>
        <v>0.30881578947368421</v>
      </c>
      <c r="CE444" s="33">
        <f>IF($BF444&lt;=$Y$7,Entrées!K471/CE$2,"")</f>
        <v>0</v>
      </c>
      <c r="CF444" s="11">
        <f t="shared" si="477"/>
        <v>7600</v>
      </c>
      <c r="CG444" s="11">
        <f t="shared" si="478"/>
        <v>4200</v>
      </c>
      <c r="CH444" s="52">
        <f t="shared" si="479"/>
        <v>0.26950009137426939</v>
      </c>
      <c r="CI444" s="52">
        <f t="shared" si="480"/>
        <v>0.11132787698412699</v>
      </c>
      <c r="CK444" s="11"/>
      <c r="CL444" s="4"/>
      <c r="CM444" s="11"/>
      <c r="CN444" s="11"/>
      <c r="CO444" s="4"/>
    </row>
    <row r="445" spans="1:93">
      <c r="A445" s="11"/>
      <c r="C445" s="11">
        <f t="shared" si="513"/>
        <v>12</v>
      </c>
      <c r="D445" s="27">
        <f t="shared" si="510"/>
        <v>27</v>
      </c>
      <c r="E445" s="28">
        <f ca="1">IF($D445&gt;$D$8,"",INDIRECT(ADDRESS(ROW(Entrées!$C$37)+($D445-1)*24+E$11,COLUMN(Entrées!$C$37)+($C445-1),4,TRUE,"Entrées")))</f>
        <v>649</v>
      </c>
      <c r="F445" s="28">
        <f ca="1">IF($D445&gt;$D$8,"",INDIRECT(ADDRESS(ROW(Entrées!$C$37)+($D445-1)*24+F$11,COLUMN(Entrées!$C$37)+($C445-1),4,TRUE,"Entrées")))</f>
        <v>653.5</v>
      </c>
      <c r="G445" s="28">
        <f ca="1">IF($D445&gt;$D$8,"",INDIRECT(ADDRESS(ROW(Entrées!$C$37)+($D445-1)*24+G$11,COLUMN(Entrées!$C$37)+($C445-1),4,TRUE,"Entrées")))</f>
        <v>656.5</v>
      </c>
      <c r="H445" s="28">
        <f ca="1">IF($D445&gt;$D$8,"",INDIRECT(ADDRESS(ROW(Entrées!$C$37)+($D445-1)*24+H$11,COLUMN(Entrées!$C$37)+($C445-1),4,TRUE,"Entrées")))</f>
        <v>657.5</v>
      </c>
      <c r="I445" s="28">
        <f ca="1">IF($D445&gt;$D$8,"",INDIRECT(ADDRESS(ROW(Entrées!$C$37)+($D445-1)*24+I$11,COLUMN(Entrées!$C$37)+($C445-1),4,TRUE,"Entrées")))</f>
        <v>653.5</v>
      </c>
      <c r="J445" s="28">
        <f ca="1">IF($D445&gt;$D$8,"",INDIRECT(ADDRESS(ROW(Entrées!$C$37)+($D445-1)*24+J$11,COLUMN(Entrées!$C$37)+($C445-1),4,TRUE,"Entrées")))</f>
        <v>648.5</v>
      </c>
      <c r="K445" s="28">
        <f ca="1">IF($D445&gt;$D$8,"",INDIRECT(ADDRESS(ROW(Entrées!$C$37)+($D445-1)*24+K$11,COLUMN(Entrées!$C$37)+($C445-1),4,TRUE,"Entrées")))</f>
        <v>638</v>
      </c>
      <c r="L445" s="28">
        <f ca="1">IF($D445&gt;$D$8,"",INDIRECT(ADDRESS(ROW(Entrées!$C$37)+($D445-1)*24+L$11,COLUMN(Entrées!$C$37)+($C445-1),4,TRUE,"Entrées")))</f>
        <v>640</v>
      </c>
      <c r="M445" s="28">
        <f ca="1">IF($D445&gt;$D$8,"",INDIRECT(ADDRESS(ROW(Entrées!$C$37)+($D445-1)*24+M$11,COLUMN(Entrées!$C$37)+($C445-1),4,TRUE,"Entrées")))</f>
        <v>642</v>
      </c>
      <c r="N445" s="28">
        <f ca="1">IF($D445&gt;$D$8,"",INDIRECT(ADDRESS(ROW(Entrées!$C$37)+($D445-1)*24+N$11,COLUMN(Entrées!$C$37)+($C445-1),4,TRUE,"Entrées")))</f>
        <v>648.5</v>
      </c>
      <c r="O445" s="28">
        <f ca="1">IF($D445&gt;$D$8,"",INDIRECT(ADDRESS(ROW(Entrées!$C$37)+($D445-1)*24+O$11,COLUMN(Entrées!$C$37)+($C445-1),4,TRUE,"Entrées")))</f>
        <v>650</v>
      </c>
      <c r="P445" s="28">
        <f ca="1">IF($D445&gt;$D$8,"",INDIRECT(ADDRESS(ROW(Entrées!$C$37)+($D445-1)*24+P$11,COLUMN(Entrées!$C$37)+($C445-1),4,TRUE,"Entrées")))</f>
        <v>646.5</v>
      </c>
      <c r="Q445" s="28">
        <f ca="1">IF($D445&gt;$D$8,"",INDIRECT(ADDRESS(ROW(Entrées!$C$37)+($D445-1)*24+Q$11,COLUMN(Entrées!$C$37)+($C445-1),4,TRUE,"Entrées")))</f>
        <v>646.5</v>
      </c>
      <c r="R445" s="28">
        <f ca="1">IF($D445&gt;$D$8,"",INDIRECT(ADDRESS(ROW(Entrées!$C$37)+($D445-1)*24+R$11,COLUMN(Entrées!$C$37)+($C445-1),4,TRUE,"Entrées")))</f>
        <v>643.5</v>
      </c>
      <c r="S445" s="28">
        <f ca="1">IF($D445&gt;$D$8,"",INDIRECT(ADDRESS(ROW(Entrées!$C$37)+($D445-1)*24+S$11,COLUMN(Entrées!$C$37)+($C445-1),4,TRUE,"Entrées")))</f>
        <v>637</v>
      </c>
      <c r="T445" s="28">
        <f ca="1">IF($D445&gt;$D$8,"",INDIRECT(ADDRESS(ROW(Entrées!$C$37)+($D445-1)*24+T$11,COLUMN(Entrées!$C$37)+($C445-1),4,TRUE,"Entrées")))</f>
        <v>635.5</v>
      </c>
      <c r="U445" s="28">
        <f ca="1">IF($D445&gt;$D$8,"",INDIRECT(ADDRESS(ROW(Entrées!$C$37)+($D445-1)*24+U$11,COLUMN(Entrées!$C$37)+($C445-1),4,TRUE,"Entrées")))</f>
        <v>640.5</v>
      </c>
      <c r="V445" s="28">
        <f ca="1">IF($D445&gt;$D$8,"",INDIRECT(ADDRESS(ROW(Entrées!$C$37)+($D445-1)*24+V$11,COLUMN(Entrées!$C$37)+($C445-1),4,TRUE,"Entrées")))</f>
        <v>641.5</v>
      </c>
      <c r="W445" s="28">
        <f ca="1">IF($D445&gt;$D$8,"",INDIRECT(ADDRESS(ROW(Entrées!$C$37)+($D445-1)*24+W$11,COLUMN(Entrées!$C$37)+($C445-1),4,TRUE,"Entrées")))</f>
        <v>635.5</v>
      </c>
      <c r="X445" s="28">
        <f ca="1">IF($D445&gt;$D$8,"",INDIRECT(ADDRESS(ROW(Entrées!$C$37)+($D445-1)*24+X$11,COLUMN(Entrées!$C$37)+($C445-1),4,TRUE,"Entrées")))</f>
        <v>648</v>
      </c>
      <c r="Y445" s="28">
        <f ca="1">IF($D445&gt;$D$8,"",INDIRECT(ADDRESS(ROW(Entrées!$C$37)+($D445-1)*24+Y$11,COLUMN(Entrées!$C$37)+($C445-1),4,TRUE,"Entrées")))</f>
        <v>650</v>
      </c>
      <c r="Z445" s="28">
        <f ca="1">IF($D445&gt;$D$8,"",INDIRECT(ADDRESS(ROW(Entrées!$C$37)+($D445-1)*24+Z$11,COLUMN(Entrées!$C$37)+($C445-1),4,TRUE,"Entrées")))</f>
        <v>647</v>
      </c>
      <c r="AA445" s="28">
        <f ca="1">IF($D445&gt;$D$8,"",INDIRECT(ADDRESS(ROW(Entrées!$C$37)+($D445-1)*24+AA$11,COLUMN(Entrées!$C$37)+($C445-1),4,TRUE,"Entrées")))</f>
        <v>649.5</v>
      </c>
      <c r="AB445" s="28">
        <f ca="1">IF($D445&gt;$D$8,"",INDIRECT(ADDRESS(ROW(Entrées!$C$37)+($D445-1)*24+AB$11,COLUMN(Entrées!$C$37)+($C445-1),4,TRUE,"Entrées")))</f>
        <v>645</v>
      </c>
      <c r="AC445" s="11"/>
      <c r="AD445" s="40">
        <f t="shared" ca="1" si="509"/>
        <v>645.95833333333337</v>
      </c>
      <c r="AE445" s="40">
        <f t="shared" ca="1" si="511"/>
        <v>657.5</v>
      </c>
      <c r="AF445" s="40">
        <f t="shared" ca="1" si="512"/>
        <v>635.5</v>
      </c>
      <c r="AG445" s="4"/>
      <c r="AH445" s="11">
        <f>Entrées!A472</f>
        <v>19</v>
      </c>
      <c r="AI445" s="13">
        <f>Entrées!B472</f>
        <v>3</v>
      </c>
      <c r="AJ445" s="31">
        <f t="shared" ca="1" si="481"/>
        <v>55625.834722222207</v>
      </c>
      <c r="AK445" s="31">
        <f t="shared" ca="1" si="457"/>
        <v>55155.277777777781</v>
      </c>
      <c r="AL445" s="31">
        <f t="shared" ca="1" si="458"/>
        <v>55132.569444444431</v>
      </c>
      <c r="AM445" s="31">
        <f t="shared" ca="1" si="459"/>
        <v>439.35972222222233</v>
      </c>
      <c r="AN445" s="31">
        <f t="shared" ca="1" si="460"/>
        <v>2143.2847222222222</v>
      </c>
      <c r="AO445" s="31">
        <f t="shared" ca="1" si="461"/>
        <v>1711.4715277777773</v>
      </c>
      <c r="AP445" s="31">
        <f t="shared" ca="1" si="462"/>
        <v>43686.806944444448</v>
      </c>
      <c r="AQ445" s="31">
        <f t="shared" ca="1" si="463"/>
        <v>2048.2006944444447</v>
      </c>
      <c r="AR445" s="31">
        <f t="shared" ca="1" si="464"/>
        <v>467.57708333333329</v>
      </c>
      <c r="AS445" s="31">
        <f t="shared" ca="1" si="465"/>
        <v>9872.0041666666693</v>
      </c>
      <c r="AT445" s="31">
        <f t="shared" ca="1" si="466"/>
        <v>-752.91041666666672</v>
      </c>
      <c r="AU445" s="31">
        <f t="shared" ca="1" si="467"/>
        <v>580.30277777777769</v>
      </c>
      <c r="AV445" s="31">
        <f t="shared" ca="1" si="468"/>
        <v>-4570.3041666666659</v>
      </c>
      <c r="AW445" s="31">
        <f t="shared" ca="1" si="469"/>
        <v>53.39583333333335</v>
      </c>
      <c r="AX445" s="31">
        <f t="shared" ca="1" si="470"/>
        <v>1401.9361111111111</v>
      </c>
      <c r="AY445" s="31">
        <f t="shared" ca="1" si="471"/>
        <v>-1132.0805555555555</v>
      </c>
      <c r="AZ445" s="31">
        <f t="shared" ca="1" si="472"/>
        <v>-2177.1819444444441</v>
      </c>
      <c r="BA445" s="31">
        <f t="shared" ca="1" si="473"/>
        <v>644.8125</v>
      </c>
      <c r="BB445" s="31">
        <f t="shared" ca="1" si="474"/>
        <v>-1410.101388888889</v>
      </c>
      <c r="BC445" s="31">
        <f t="shared" ca="1" si="475"/>
        <v>-1800.2902777777781</v>
      </c>
      <c r="BD445" s="11"/>
      <c r="BE445" s="4"/>
      <c r="BF445" s="11">
        <f t="shared" si="476"/>
        <v>19</v>
      </c>
      <c r="BG445" s="11">
        <f t="shared" si="482"/>
        <v>3</v>
      </c>
      <c r="BH445" s="32">
        <f>IF($BF445&gt;$Y$7,"",IF(AND($BF445=$Y$7,$BG445=23),"",Entrées!C473-Entrées!C472))</f>
        <v>-1209.5</v>
      </c>
      <c r="BI445" s="32">
        <f>IF($BF445&gt;$Y$7,"",IF(AND($BF445=$Y$7,$BG445=23),"",Entrées!D473-Entrées!D472))</f>
        <v>-1250</v>
      </c>
      <c r="BJ445" s="32">
        <f>IF($BF445&gt;$Y$7,"",IF(AND($BF445=$Y$7,$BG445=23),"",Entrées!E473-Entrées!E472))</f>
        <v>-887.5</v>
      </c>
      <c r="BK445" s="32">
        <f>IF($BF445&gt;$Y$7,"",IF(AND($BF445=$Y$7,$BG445=23),"",Entrées!F473-Entrées!F472))</f>
        <v>0.5</v>
      </c>
      <c r="BL445" s="32">
        <f>IF($BF445&gt;$Y$7,"",IF(AND($BF445=$Y$7,$BG445=23),"",Entrées!G473-Entrées!G472))</f>
        <v>9</v>
      </c>
      <c r="BM445" s="32">
        <f>IF($BF445&gt;$Y$7,"",IF(AND($BF445=$Y$7,$BG445=23),"",Entrées!H473-Entrées!H472))</f>
        <v>0.5</v>
      </c>
      <c r="BN445" s="32">
        <f>IF($BF445&gt;$Y$7,"",IF(AND($BF445=$Y$7,$BG445=23),"",Entrées!I473-Entrées!I472))</f>
        <v>388.5</v>
      </c>
      <c r="BO445" s="32">
        <f>IF($BF445&gt;$Y$7,"",IF(AND($BF445=$Y$7,$BG445=23),"",Entrées!J473-Entrées!J472))</f>
        <v>-189.5</v>
      </c>
      <c r="BP445" s="32">
        <f>IF($BF445&gt;$Y$7,"",IF(AND($BF445=$Y$7,$BG445=23),"",Entrées!K473-Entrées!K472))</f>
        <v>0</v>
      </c>
      <c r="BQ445" s="32">
        <f>IF($BF445&gt;$Y$7,"",IF(AND($BF445=$Y$7,$BG445=23),"",Entrées!L473-Entrées!L472))</f>
        <v>-5.5</v>
      </c>
      <c r="BR445" s="32">
        <f>IF($BF445&gt;$Y$7,"",IF(AND($BF445=$Y$7,$BG445=23),"",Entrées!M473-Entrées!M472))</f>
        <v>-67.5</v>
      </c>
      <c r="BS445" s="32">
        <f>IF($BF445&gt;$Y$7,"",IF(AND($BF445=$Y$7,$BG445=23),"",Entrées!N473-Entrées!N472))</f>
        <v>2</v>
      </c>
      <c r="BT445" s="32">
        <f>IF($BF445&gt;$Y$7,"",IF(AND($BF445=$Y$7,$BG445=23),"",Entrées!O473-Entrées!O472))</f>
        <v>-1346</v>
      </c>
      <c r="BU445" s="32">
        <f>IF($BF445&gt;$Y$7,"",IF(AND($BF445=$Y$7,$BG445=23),"",Entrées!P473-Entrées!P472))</f>
        <v>0</v>
      </c>
      <c r="BV445" s="32">
        <f>IF($BF445&gt;$Y$7,"",IF(AND($BF445=$Y$7,$BG445=23),"",Entrées!Q473-Entrées!Q472))</f>
        <v>-1200</v>
      </c>
      <c r="BW445" s="32">
        <f>IF($BF445&gt;$Y$7,"",IF(AND($BF445=$Y$7,$BG445=23),"",Entrées!R473-Entrées!R472))</f>
        <v>0</v>
      </c>
      <c r="BX445" s="32">
        <f>IF($BF445&gt;$Y$7,"",IF(AND($BF445=$Y$7,$BG445=23),"",Entrées!S473-Entrées!S472))</f>
        <v>0</v>
      </c>
      <c r="BY445" s="32">
        <f>IF($BF445&gt;$Y$7,"",IF(AND($BF445=$Y$7,$BG445=23),"",Entrées!T473-Entrées!T472))</f>
        <v>0</v>
      </c>
      <c r="BZ445" s="32">
        <f>IF($BF445&gt;$Y$7,"",IF(AND($BF445=$Y$7,$BG445=23),"",Entrées!U473-Entrées!U472))</f>
        <v>0</v>
      </c>
      <c r="CA445" s="32">
        <f>IF($BF445&gt;$Y$7,"",IF(AND($BF445=$Y$7,$BG445=23),"",Entrées!V473-Entrées!V472))</f>
        <v>-276</v>
      </c>
      <c r="CB445" s="4"/>
      <c r="CC445" s="4"/>
      <c r="CD445" s="33">
        <f>IF($BF445&lt;=$Y$7,Entrées!J472/CD$2,"")</f>
        <v>0.28532894736842107</v>
      </c>
      <c r="CE445" s="33">
        <f>IF($BF445&lt;=$Y$7,Entrées!K472/CE$2,"")</f>
        <v>0</v>
      </c>
      <c r="CF445" s="11">
        <f t="shared" si="477"/>
        <v>7600</v>
      </c>
      <c r="CG445" s="11">
        <f t="shared" si="478"/>
        <v>4200</v>
      </c>
      <c r="CH445" s="52">
        <f t="shared" si="479"/>
        <v>0.26950009137426939</v>
      </c>
      <c r="CI445" s="52">
        <f t="shared" si="480"/>
        <v>0.11132787698412699</v>
      </c>
      <c r="CK445" s="11"/>
      <c r="CL445" s="4"/>
      <c r="CM445" s="11"/>
      <c r="CN445" s="11"/>
      <c r="CO445" s="4"/>
    </row>
    <row r="446" spans="1:93">
      <c r="A446" s="11"/>
      <c r="C446" s="11">
        <f t="shared" si="513"/>
        <v>12</v>
      </c>
      <c r="D446" s="27">
        <f t="shared" si="510"/>
        <v>28</v>
      </c>
      <c r="E446" s="28">
        <f ca="1">IF($D446&gt;$D$8,"",INDIRECT(ADDRESS(ROW(Entrées!$C$37)+($D446-1)*24+E$11,COLUMN(Entrées!$C$37)+($C446-1),4,TRUE,"Entrées")))</f>
        <v>637</v>
      </c>
      <c r="F446" s="28">
        <f ca="1">IF($D446&gt;$D$8,"",INDIRECT(ADDRESS(ROW(Entrées!$C$37)+($D446-1)*24+F$11,COLUMN(Entrées!$C$37)+($C446-1),4,TRUE,"Entrées")))</f>
        <v>644.5</v>
      </c>
      <c r="G446" s="28">
        <f ca="1">IF($D446&gt;$D$8,"",INDIRECT(ADDRESS(ROW(Entrées!$C$37)+($D446-1)*24+G$11,COLUMN(Entrées!$C$37)+($C446-1),4,TRUE,"Entrées")))</f>
        <v>646.5</v>
      </c>
      <c r="H446" s="28">
        <f ca="1">IF($D446&gt;$D$8,"",INDIRECT(ADDRESS(ROW(Entrées!$C$37)+($D446-1)*24+H$11,COLUMN(Entrées!$C$37)+($C446-1),4,TRUE,"Entrées")))</f>
        <v>651</v>
      </c>
      <c r="I446" s="28">
        <f ca="1">IF($D446&gt;$D$8,"",INDIRECT(ADDRESS(ROW(Entrées!$C$37)+($D446-1)*24+I$11,COLUMN(Entrées!$C$37)+($C446-1),4,TRUE,"Entrées")))</f>
        <v>650</v>
      </c>
      <c r="J446" s="28">
        <f ca="1">IF($D446&gt;$D$8,"",INDIRECT(ADDRESS(ROW(Entrées!$C$37)+($D446-1)*24+J$11,COLUMN(Entrées!$C$37)+($C446-1),4,TRUE,"Entrées")))</f>
        <v>650.5</v>
      </c>
      <c r="K446" s="28">
        <f ca="1">IF($D446&gt;$D$8,"",INDIRECT(ADDRESS(ROW(Entrées!$C$37)+($D446-1)*24+K$11,COLUMN(Entrées!$C$37)+($C446-1),4,TRUE,"Entrées")))</f>
        <v>647</v>
      </c>
      <c r="L446" s="28">
        <f ca="1">IF($D446&gt;$D$8,"",INDIRECT(ADDRESS(ROW(Entrées!$C$37)+($D446-1)*24+L$11,COLUMN(Entrées!$C$37)+($C446-1),4,TRUE,"Entrées")))</f>
        <v>633.5</v>
      </c>
      <c r="M446" s="28">
        <f ca="1">IF($D446&gt;$D$8,"",INDIRECT(ADDRESS(ROW(Entrées!$C$37)+($D446-1)*24+M$11,COLUMN(Entrées!$C$37)+($C446-1),4,TRUE,"Entrées")))</f>
        <v>628</v>
      </c>
      <c r="N446" s="28">
        <f ca="1">IF($D446&gt;$D$8,"",INDIRECT(ADDRESS(ROW(Entrées!$C$37)+($D446-1)*24+N$11,COLUMN(Entrées!$C$37)+($C446-1),4,TRUE,"Entrées")))</f>
        <v>633.5</v>
      </c>
      <c r="O446" s="28">
        <f ca="1">IF($D446&gt;$D$8,"",INDIRECT(ADDRESS(ROW(Entrées!$C$37)+($D446-1)*24+O$11,COLUMN(Entrées!$C$37)+($C446-1),4,TRUE,"Entrées")))</f>
        <v>636.5</v>
      </c>
      <c r="P446" s="28">
        <f ca="1">IF($D446&gt;$D$8,"",INDIRECT(ADDRESS(ROW(Entrées!$C$37)+($D446-1)*24+P$11,COLUMN(Entrées!$C$37)+($C446-1),4,TRUE,"Entrées")))</f>
        <v>635</v>
      </c>
      <c r="Q446" s="28">
        <f ca="1">IF($D446&gt;$D$8,"",INDIRECT(ADDRESS(ROW(Entrées!$C$37)+($D446-1)*24+Q$11,COLUMN(Entrées!$C$37)+($C446-1),4,TRUE,"Entrées")))</f>
        <v>635</v>
      </c>
      <c r="R446" s="28">
        <f ca="1">IF($D446&gt;$D$8,"",INDIRECT(ADDRESS(ROW(Entrées!$C$37)+($D446-1)*24+R$11,COLUMN(Entrées!$C$37)+($C446-1),4,TRUE,"Entrées")))</f>
        <v>632</v>
      </c>
      <c r="S446" s="28">
        <f ca="1">IF($D446&gt;$D$8,"",INDIRECT(ADDRESS(ROW(Entrées!$C$37)+($D446-1)*24+S$11,COLUMN(Entrées!$C$37)+($C446-1),4,TRUE,"Entrées")))</f>
        <v>636.5</v>
      </c>
      <c r="T446" s="28">
        <f ca="1">IF($D446&gt;$D$8,"",INDIRECT(ADDRESS(ROW(Entrées!$C$37)+($D446-1)*24+T$11,COLUMN(Entrées!$C$37)+($C446-1),4,TRUE,"Entrées")))</f>
        <v>634.5</v>
      </c>
      <c r="U446" s="28">
        <f ca="1">IF($D446&gt;$D$8,"",INDIRECT(ADDRESS(ROW(Entrées!$C$37)+($D446-1)*24+U$11,COLUMN(Entrées!$C$37)+($C446-1),4,TRUE,"Entrées")))</f>
        <v>634.5</v>
      </c>
      <c r="V446" s="28">
        <f ca="1">IF($D446&gt;$D$8,"",INDIRECT(ADDRESS(ROW(Entrées!$C$37)+($D446-1)*24+V$11,COLUMN(Entrées!$C$37)+($C446-1),4,TRUE,"Entrées")))</f>
        <v>636.5</v>
      </c>
      <c r="W446" s="28">
        <f ca="1">IF($D446&gt;$D$8,"",INDIRECT(ADDRESS(ROW(Entrées!$C$37)+($D446-1)*24+W$11,COLUMN(Entrées!$C$37)+($C446-1),4,TRUE,"Entrées")))</f>
        <v>634.5</v>
      </c>
      <c r="X446" s="28">
        <f ca="1">IF($D446&gt;$D$8,"",INDIRECT(ADDRESS(ROW(Entrées!$C$37)+($D446-1)*24+X$11,COLUMN(Entrées!$C$37)+($C446-1),4,TRUE,"Entrées")))</f>
        <v>634.5</v>
      </c>
      <c r="Y446" s="28">
        <f ca="1">IF($D446&gt;$D$8,"",INDIRECT(ADDRESS(ROW(Entrées!$C$37)+($D446-1)*24+Y$11,COLUMN(Entrées!$C$37)+($C446-1),4,TRUE,"Entrées")))</f>
        <v>636</v>
      </c>
      <c r="Z446" s="28">
        <f ca="1">IF($D446&gt;$D$8,"",INDIRECT(ADDRESS(ROW(Entrées!$C$37)+($D446-1)*24+Z$11,COLUMN(Entrées!$C$37)+($C446-1),4,TRUE,"Entrées")))</f>
        <v>637</v>
      </c>
      <c r="AA446" s="28">
        <f ca="1">IF($D446&gt;$D$8,"",INDIRECT(ADDRESS(ROW(Entrées!$C$37)+($D446-1)*24+AA$11,COLUMN(Entrées!$C$37)+($C446-1),4,TRUE,"Entrées")))</f>
        <v>630</v>
      </c>
      <c r="AB446" s="28">
        <f ca="1">IF($D446&gt;$D$8,"",INDIRECT(ADDRESS(ROW(Entrées!$C$37)+($D446-1)*24+AB$11,COLUMN(Entrées!$C$37)+($C446-1),4,TRUE,"Entrées")))</f>
        <v>637.5</v>
      </c>
      <c r="AC446" s="11"/>
      <c r="AD446" s="40">
        <f t="shared" ca="1" si="509"/>
        <v>637.97916666666663</v>
      </c>
      <c r="AE446" s="40">
        <f t="shared" ca="1" si="511"/>
        <v>651</v>
      </c>
      <c r="AF446" s="40">
        <f t="shared" ca="1" si="512"/>
        <v>628</v>
      </c>
      <c r="AG446" s="4"/>
      <c r="AH446" s="11">
        <f>Entrées!A473</f>
        <v>19</v>
      </c>
      <c r="AI446" s="13">
        <f>Entrées!B473</f>
        <v>4</v>
      </c>
      <c r="AJ446" s="31">
        <f t="shared" ca="1" si="481"/>
        <v>55625.834722222207</v>
      </c>
      <c r="AK446" s="31">
        <f t="shared" ca="1" si="457"/>
        <v>55155.277777777781</v>
      </c>
      <c r="AL446" s="31">
        <f t="shared" ca="1" si="458"/>
        <v>55132.569444444431</v>
      </c>
      <c r="AM446" s="31">
        <f t="shared" ca="1" si="459"/>
        <v>439.35972222222233</v>
      </c>
      <c r="AN446" s="31">
        <f t="shared" ca="1" si="460"/>
        <v>2143.2847222222222</v>
      </c>
      <c r="AO446" s="31">
        <f t="shared" ca="1" si="461"/>
        <v>1711.4715277777773</v>
      </c>
      <c r="AP446" s="31">
        <f t="shared" ca="1" si="462"/>
        <v>43686.806944444448</v>
      </c>
      <c r="AQ446" s="31">
        <f t="shared" ca="1" si="463"/>
        <v>2048.2006944444447</v>
      </c>
      <c r="AR446" s="31">
        <f t="shared" ca="1" si="464"/>
        <v>467.57708333333329</v>
      </c>
      <c r="AS446" s="31">
        <f t="shared" ca="1" si="465"/>
        <v>9872.0041666666693</v>
      </c>
      <c r="AT446" s="31">
        <f t="shared" ca="1" si="466"/>
        <v>-752.91041666666672</v>
      </c>
      <c r="AU446" s="31">
        <f t="shared" ca="1" si="467"/>
        <v>580.30277777777769</v>
      </c>
      <c r="AV446" s="31">
        <f t="shared" ca="1" si="468"/>
        <v>-4570.3041666666659</v>
      </c>
      <c r="AW446" s="31">
        <f t="shared" ca="1" si="469"/>
        <v>53.39583333333335</v>
      </c>
      <c r="AX446" s="31">
        <f t="shared" ca="1" si="470"/>
        <v>1401.9361111111111</v>
      </c>
      <c r="AY446" s="31">
        <f t="shared" ca="1" si="471"/>
        <v>-1132.0805555555555</v>
      </c>
      <c r="AZ446" s="31">
        <f t="shared" ca="1" si="472"/>
        <v>-2177.1819444444441</v>
      </c>
      <c r="BA446" s="31">
        <f t="shared" ca="1" si="473"/>
        <v>644.8125</v>
      </c>
      <c r="BB446" s="31">
        <f t="shared" ca="1" si="474"/>
        <v>-1410.101388888889</v>
      </c>
      <c r="BC446" s="31">
        <f t="shared" ca="1" si="475"/>
        <v>-1800.2902777777781</v>
      </c>
      <c r="BD446" s="11"/>
      <c r="BE446" s="4"/>
      <c r="BF446" s="11">
        <f t="shared" si="476"/>
        <v>19</v>
      </c>
      <c r="BG446" s="11">
        <f t="shared" si="482"/>
        <v>4</v>
      </c>
      <c r="BH446" s="32">
        <f>IF($BF446&gt;$Y$7,"",IF(AND($BF446=$Y$7,$BG446=23),"",Entrées!C474-Entrées!C473))</f>
        <v>1147.5</v>
      </c>
      <c r="BI446" s="32">
        <f>IF($BF446&gt;$Y$7,"",IF(AND($BF446=$Y$7,$BG446=23),"",Entrées!D474-Entrées!D473))</f>
        <v>1812.5</v>
      </c>
      <c r="BJ446" s="32">
        <f>IF($BF446&gt;$Y$7,"",IF(AND($BF446=$Y$7,$BG446=23),"",Entrées!E474-Entrées!E473))</f>
        <v>1925</v>
      </c>
      <c r="BK446" s="32">
        <f>IF($BF446&gt;$Y$7,"",IF(AND($BF446=$Y$7,$BG446=23),"",Entrées!F474-Entrées!F473))</f>
        <v>0.5</v>
      </c>
      <c r="BL446" s="32">
        <f>IF($BF446&gt;$Y$7,"",IF(AND($BF446=$Y$7,$BG446=23),"",Entrées!G474-Entrées!G473))</f>
        <v>65.5</v>
      </c>
      <c r="BM446" s="32">
        <f>IF($BF446&gt;$Y$7,"",IF(AND($BF446=$Y$7,$BG446=23),"",Entrées!H474-Entrées!H473))</f>
        <v>-1.5</v>
      </c>
      <c r="BN446" s="32">
        <f>IF($BF446&gt;$Y$7,"",IF(AND($BF446=$Y$7,$BG446=23),"",Entrées!I474-Entrées!I473))</f>
        <v>2507</v>
      </c>
      <c r="BO446" s="32">
        <f>IF($BF446&gt;$Y$7,"",IF(AND($BF446=$Y$7,$BG446=23),"",Entrées!J474-Entrées!J473))</f>
        <v>3</v>
      </c>
      <c r="BP446" s="32">
        <f>IF($BF446&gt;$Y$7,"",IF(AND($BF446=$Y$7,$BG446=23),"",Entrées!K474-Entrées!K473))</f>
        <v>0</v>
      </c>
      <c r="BQ446" s="32">
        <f>IF($BF446&gt;$Y$7,"",IF(AND($BF446=$Y$7,$BG446=23),"",Entrées!L474-Entrées!L473))</f>
        <v>208</v>
      </c>
      <c r="BR446" s="32">
        <f>IF($BF446&gt;$Y$7,"",IF(AND($BF446=$Y$7,$BG446=23),"",Entrées!M474-Entrées!M473))</f>
        <v>283.5</v>
      </c>
      <c r="BS446" s="32">
        <f>IF($BF446&gt;$Y$7,"",IF(AND($BF446=$Y$7,$BG446=23),"",Entrées!N474-Entrées!N473))</f>
        <v>-5</v>
      </c>
      <c r="BT446" s="32">
        <f>IF($BF446&gt;$Y$7,"",IF(AND($BF446=$Y$7,$BG446=23),"",Entrées!O474-Entrées!O473))</f>
        <v>-1914</v>
      </c>
      <c r="BU446" s="32">
        <f>IF($BF446&gt;$Y$7,"",IF(AND($BF446=$Y$7,$BG446=23),"",Entrées!P474-Entrées!P473))</f>
        <v>0</v>
      </c>
      <c r="BV446" s="32">
        <f>IF($BF446&gt;$Y$7,"",IF(AND($BF446=$Y$7,$BG446=23),"",Entrées!Q474-Entrées!Q473))</f>
        <v>-2100</v>
      </c>
      <c r="BW446" s="32">
        <f>IF($BF446&gt;$Y$7,"",IF(AND($BF446=$Y$7,$BG446=23),"",Entrées!R474-Entrées!R473))</f>
        <v>0</v>
      </c>
      <c r="BX446" s="32">
        <f>IF($BF446&gt;$Y$7,"",IF(AND($BF446=$Y$7,$BG446=23),"",Entrées!S474-Entrées!S473))</f>
        <v>0</v>
      </c>
      <c r="BY446" s="32">
        <f>IF($BF446&gt;$Y$7,"",IF(AND($BF446=$Y$7,$BG446=23),"",Entrées!T474-Entrées!T473))</f>
        <v>0</v>
      </c>
      <c r="BZ446" s="32">
        <f>IF($BF446&gt;$Y$7,"",IF(AND($BF446=$Y$7,$BG446=23),"",Entrées!U474-Entrées!U473))</f>
        <v>0</v>
      </c>
      <c r="CA446" s="32">
        <f>IF($BF446&gt;$Y$7,"",IF(AND($BF446=$Y$7,$BG446=23),"",Entrées!V474-Entrées!V473))</f>
        <v>-220</v>
      </c>
      <c r="CB446" s="4"/>
      <c r="CC446" s="4"/>
      <c r="CD446" s="33">
        <f>IF($BF446&lt;=$Y$7,Entrées!J473/CD$2,"")</f>
        <v>0.26039473684210529</v>
      </c>
      <c r="CE446" s="33">
        <f>IF($BF446&lt;=$Y$7,Entrées!K473/CE$2,"")</f>
        <v>0</v>
      </c>
      <c r="CF446" s="11">
        <f t="shared" si="477"/>
        <v>7600</v>
      </c>
      <c r="CG446" s="11">
        <f t="shared" si="478"/>
        <v>4200</v>
      </c>
      <c r="CH446" s="52">
        <f t="shared" si="479"/>
        <v>0.26950009137426939</v>
      </c>
      <c r="CI446" s="52">
        <f t="shared" si="480"/>
        <v>0.11132787698412699</v>
      </c>
      <c r="CK446" s="11"/>
      <c r="CL446" s="4"/>
      <c r="CM446" s="11"/>
      <c r="CN446" s="11"/>
      <c r="CO446" s="4"/>
    </row>
    <row r="447" spans="1:93">
      <c r="A447" s="11"/>
      <c r="C447" s="11">
        <f t="shared" si="513"/>
        <v>12</v>
      </c>
      <c r="D447" s="27">
        <f t="shared" si="510"/>
        <v>29</v>
      </c>
      <c r="E447" s="28">
        <f ca="1">IF($D447&gt;$D$8,"",INDIRECT(ADDRESS(ROW(Entrées!$C$37)+($D447-1)*24+E$11,COLUMN(Entrées!$C$37)+($C447-1),4,TRUE,"Entrées")))</f>
        <v>640.5</v>
      </c>
      <c r="F447" s="28">
        <f ca="1">IF($D447&gt;$D$8,"",INDIRECT(ADDRESS(ROW(Entrées!$C$37)+($D447-1)*24+F$11,COLUMN(Entrées!$C$37)+($C447-1),4,TRUE,"Entrées")))</f>
        <v>642.5</v>
      </c>
      <c r="G447" s="28">
        <f ca="1">IF($D447&gt;$D$8,"",INDIRECT(ADDRESS(ROW(Entrées!$C$37)+($D447-1)*24+G$11,COLUMN(Entrées!$C$37)+($C447-1),4,TRUE,"Entrées")))</f>
        <v>639.5</v>
      </c>
      <c r="H447" s="28">
        <f ca="1">IF($D447&gt;$D$8,"",INDIRECT(ADDRESS(ROW(Entrées!$C$37)+($D447-1)*24+H$11,COLUMN(Entrées!$C$37)+($C447-1),4,TRUE,"Entrées")))</f>
        <v>637</v>
      </c>
      <c r="I447" s="28">
        <f ca="1">IF($D447&gt;$D$8,"",INDIRECT(ADDRESS(ROW(Entrées!$C$37)+($D447-1)*24+I$11,COLUMN(Entrées!$C$37)+($C447-1),4,TRUE,"Entrées")))</f>
        <v>635.5</v>
      </c>
      <c r="J447" s="28">
        <f ca="1">IF($D447&gt;$D$8,"",INDIRECT(ADDRESS(ROW(Entrées!$C$37)+($D447-1)*24+J$11,COLUMN(Entrées!$C$37)+($C447-1),4,TRUE,"Entrées")))</f>
        <v>637</v>
      </c>
      <c r="K447" s="28">
        <f ca="1">IF($D447&gt;$D$8,"",INDIRECT(ADDRESS(ROW(Entrées!$C$37)+($D447-1)*24+K$11,COLUMN(Entrées!$C$37)+($C447-1),4,TRUE,"Entrées")))</f>
        <v>630.5</v>
      </c>
      <c r="L447" s="28">
        <f ca="1">IF($D447&gt;$D$8,"",INDIRECT(ADDRESS(ROW(Entrées!$C$37)+($D447-1)*24+L$11,COLUMN(Entrées!$C$37)+($C447-1),4,TRUE,"Entrées")))</f>
        <v>617</v>
      </c>
      <c r="M447" s="28">
        <f ca="1">IF($D447&gt;$D$8,"",INDIRECT(ADDRESS(ROW(Entrées!$C$37)+($D447-1)*24+M$11,COLUMN(Entrées!$C$37)+($C447-1),4,TRUE,"Entrées")))</f>
        <v>618.5</v>
      </c>
      <c r="N447" s="28">
        <f ca="1">IF($D447&gt;$D$8,"",INDIRECT(ADDRESS(ROW(Entrées!$C$37)+($D447-1)*24+N$11,COLUMN(Entrées!$C$37)+($C447-1),4,TRUE,"Entrées")))</f>
        <v>617</v>
      </c>
      <c r="O447" s="28">
        <f ca="1">IF($D447&gt;$D$8,"",INDIRECT(ADDRESS(ROW(Entrées!$C$37)+($D447-1)*24+O$11,COLUMN(Entrées!$C$37)+($C447-1),4,TRUE,"Entrées")))</f>
        <v>595</v>
      </c>
      <c r="P447" s="28">
        <f ca="1">IF($D447&gt;$D$8,"",INDIRECT(ADDRESS(ROW(Entrées!$C$37)+($D447-1)*24+P$11,COLUMN(Entrées!$C$37)+($C447-1),4,TRUE,"Entrées")))</f>
        <v>601</v>
      </c>
      <c r="Q447" s="28">
        <f ca="1">IF($D447&gt;$D$8,"",INDIRECT(ADDRESS(ROW(Entrées!$C$37)+($D447-1)*24+Q$11,COLUMN(Entrées!$C$37)+($C447-1),4,TRUE,"Entrées")))</f>
        <v>611.5</v>
      </c>
      <c r="R447" s="28">
        <f ca="1">IF($D447&gt;$D$8,"",INDIRECT(ADDRESS(ROW(Entrées!$C$37)+($D447-1)*24+R$11,COLUMN(Entrées!$C$37)+($C447-1),4,TRUE,"Entrées")))</f>
        <v>617</v>
      </c>
      <c r="S447" s="28">
        <f ca="1">IF($D447&gt;$D$8,"",INDIRECT(ADDRESS(ROW(Entrées!$C$37)+($D447-1)*24+S$11,COLUMN(Entrées!$C$37)+($C447-1),4,TRUE,"Entrées")))</f>
        <v>607</v>
      </c>
      <c r="T447" s="28">
        <f ca="1">IF($D447&gt;$D$8,"",INDIRECT(ADDRESS(ROW(Entrées!$C$37)+($D447-1)*24+T$11,COLUMN(Entrées!$C$37)+($C447-1),4,TRUE,"Entrées")))</f>
        <v>618.5</v>
      </c>
      <c r="U447" s="28">
        <f ca="1">IF($D447&gt;$D$8,"",INDIRECT(ADDRESS(ROW(Entrées!$C$37)+($D447-1)*24+U$11,COLUMN(Entrées!$C$37)+($C447-1),4,TRUE,"Entrées")))</f>
        <v>613</v>
      </c>
      <c r="V447" s="28">
        <f ca="1">IF($D447&gt;$D$8,"",INDIRECT(ADDRESS(ROW(Entrées!$C$37)+($D447-1)*24+V$11,COLUMN(Entrées!$C$37)+($C447-1),4,TRUE,"Entrées")))</f>
        <v>627</v>
      </c>
      <c r="W447" s="28">
        <f ca="1">IF($D447&gt;$D$8,"",INDIRECT(ADDRESS(ROW(Entrées!$C$37)+($D447-1)*24+W$11,COLUMN(Entrées!$C$37)+($C447-1),4,TRUE,"Entrées")))</f>
        <v>629</v>
      </c>
      <c r="X447" s="28">
        <f ca="1">IF($D447&gt;$D$8,"",INDIRECT(ADDRESS(ROW(Entrées!$C$37)+($D447-1)*24+X$11,COLUMN(Entrées!$C$37)+($C447-1),4,TRUE,"Entrées")))</f>
        <v>617</v>
      </c>
      <c r="Y447" s="28">
        <f ca="1">IF($D447&gt;$D$8,"",INDIRECT(ADDRESS(ROW(Entrées!$C$37)+($D447-1)*24+Y$11,COLUMN(Entrées!$C$37)+($C447-1),4,TRUE,"Entrées")))</f>
        <v>620.5</v>
      </c>
      <c r="Z447" s="28">
        <f ca="1">IF($D447&gt;$D$8,"",INDIRECT(ADDRESS(ROW(Entrées!$C$37)+($D447-1)*24+Z$11,COLUMN(Entrées!$C$37)+($C447-1),4,TRUE,"Entrées")))</f>
        <v>619</v>
      </c>
      <c r="AA447" s="28">
        <f ca="1">IF($D447&gt;$D$8,"",INDIRECT(ADDRESS(ROW(Entrées!$C$37)+($D447-1)*24+AA$11,COLUMN(Entrées!$C$37)+($C447-1),4,TRUE,"Entrées")))</f>
        <v>621.5</v>
      </c>
      <c r="AB447" s="28">
        <f ca="1">IF($D447&gt;$D$8,"",INDIRECT(ADDRESS(ROW(Entrées!$C$37)+($D447-1)*24+AB$11,COLUMN(Entrées!$C$37)+($C447-1),4,TRUE,"Entrées")))</f>
        <v>628</v>
      </c>
      <c r="AC447" s="11"/>
      <c r="AD447" s="40">
        <f t="shared" ca="1" si="509"/>
        <v>622.5</v>
      </c>
      <c r="AE447" s="40">
        <f t="shared" ca="1" si="511"/>
        <v>642.5</v>
      </c>
      <c r="AF447" s="40">
        <f t="shared" ca="1" si="512"/>
        <v>595</v>
      </c>
      <c r="AG447" s="4"/>
      <c r="AH447" s="11">
        <f>Entrées!A474</f>
        <v>19</v>
      </c>
      <c r="AI447" s="13">
        <f>Entrées!B474</f>
        <v>5</v>
      </c>
      <c r="AJ447" s="31">
        <f t="shared" ca="1" si="481"/>
        <v>55625.834722222207</v>
      </c>
      <c r="AK447" s="31">
        <f t="shared" ca="1" si="457"/>
        <v>55155.277777777781</v>
      </c>
      <c r="AL447" s="31">
        <f t="shared" ca="1" si="458"/>
        <v>55132.569444444431</v>
      </c>
      <c r="AM447" s="31">
        <f t="shared" ca="1" si="459"/>
        <v>439.35972222222233</v>
      </c>
      <c r="AN447" s="31">
        <f t="shared" ca="1" si="460"/>
        <v>2143.2847222222222</v>
      </c>
      <c r="AO447" s="31">
        <f t="shared" ca="1" si="461"/>
        <v>1711.4715277777773</v>
      </c>
      <c r="AP447" s="31">
        <f t="shared" ca="1" si="462"/>
        <v>43686.806944444448</v>
      </c>
      <c r="AQ447" s="31">
        <f t="shared" ca="1" si="463"/>
        <v>2048.2006944444447</v>
      </c>
      <c r="AR447" s="31">
        <f t="shared" ca="1" si="464"/>
        <v>467.57708333333329</v>
      </c>
      <c r="AS447" s="31">
        <f t="shared" ca="1" si="465"/>
        <v>9872.0041666666693</v>
      </c>
      <c r="AT447" s="31">
        <f t="shared" ca="1" si="466"/>
        <v>-752.91041666666672</v>
      </c>
      <c r="AU447" s="31">
        <f t="shared" ca="1" si="467"/>
        <v>580.30277777777769</v>
      </c>
      <c r="AV447" s="31">
        <f t="shared" ca="1" si="468"/>
        <v>-4570.3041666666659</v>
      </c>
      <c r="AW447" s="31">
        <f t="shared" ca="1" si="469"/>
        <v>53.39583333333335</v>
      </c>
      <c r="AX447" s="31">
        <f t="shared" ca="1" si="470"/>
        <v>1401.9361111111111</v>
      </c>
      <c r="AY447" s="31">
        <f t="shared" ca="1" si="471"/>
        <v>-1132.0805555555555</v>
      </c>
      <c r="AZ447" s="31">
        <f t="shared" ca="1" si="472"/>
        <v>-2177.1819444444441</v>
      </c>
      <c r="BA447" s="31">
        <f t="shared" ca="1" si="473"/>
        <v>644.8125</v>
      </c>
      <c r="BB447" s="31">
        <f t="shared" ca="1" si="474"/>
        <v>-1410.101388888889</v>
      </c>
      <c r="BC447" s="31">
        <f t="shared" ca="1" si="475"/>
        <v>-1800.2902777777781</v>
      </c>
      <c r="BD447" s="11"/>
      <c r="BE447" s="4"/>
      <c r="BF447" s="11">
        <f t="shared" si="476"/>
        <v>19</v>
      </c>
      <c r="BG447" s="11">
        <f t="shared" si="482"/>
        <v>5</v>
      </c>
      <c r="BH447" s="32">
        <f>IF($BF447&gt;$Y$7,"",IF(AND($BF447=$Y$7,$BG447=23),"",Entrées!C475-Entrées!C474))</f>
        <v>4402</v>
      </c>
      <c r="BI447" s="32">
        <f>IF($BF447&gt;$Y$7,"",IF(AND($BF447=$Y$7,$BG447=23),"",Entrées!D475-Entrées!D474))</f>
        <v>4887.5</v>
      </c>
      <c r="BJ447" s="32">
        <f>IF($BF447&gt;$Y$7,"",IF(AND($BF447=$Y$7,$BG447=23),"",Entrées!E475-Entrées!E474))</f>
        <v>4737.5</v>
      </c>
      <c r="BK447" s="32">
        <f>IF($BF447&gt;$Y$7,"",IF(AND($BF447=$Y$7,$BG447=23),"",Entrées!F475-Entrées!F474))</f>
        <v>-0.5</v>
      </c>
      <c r="BL447" s="32">
        <f>IF($BF447&gt;$Y$7,"",IF(AND($BF447=$Y$7,$BG447=23),"",Entrées!G475-Entrées!G474))</f>
        <v>122.5</v>
      </c>
      <c r="BM447" s="32">
        <f>IF($BF447&gt;$Y$7,"",IF(AND($BF447=$Y$7,$BG447=23),"",Entrées!H475-Entrées!H474))</f>
        <v>1</v>
      </c>
      <c r="BN447" s="32">
        <f>IF($BF447&gt;$Y$7,"",IF(AND($BF447=$Y$7,$BG447=23),"",Entrées!I475-Entrées!I474))</f>
        <v>3322.5</v>
      </c>
      <c r="BO447" s="32">
        <f>IF($BF447&gt;$Y$7,"",IF(AND($BF447=$Y$7,$BG447=23),"",Entrées!J475-Entrées!J474))</f>
        <v>-119.5</v>
      </c>
      <c r="BP447" s="32">
        <f>IF($BF447&gt;$Y$7,"",IF(AND($BF447=$Y$7,$BG447=23),"",Entrées!K475-Entrées!K474))</f>
        <v>0</v>
      </c>
      <c r="BQ447" s="32">
        <f>IF($BF447&gt;$Y$7,"",IF(AND($BF447=$Y$7,$BG447=23),"",Entrées!L475-Entrées!L474))</f>
        <v>669.5</v>
      </c>
      <c r="BR447" s="32">
        <f>IF($BF447&gt;$Y$7,"",IF(AND($BF447=$Y$7,$BG447=23),"",Entrées!M475-Entrées!M474))</f>
        <v>1298</v>
      </c>
      <c r="BS447" s="32">
        <f>IF($BF447&gt;$Y$7,"",IF(AND($BF447=$Y$7,$BG447=23),"",Entrées!N475-Entrées!N474))</f>
        <v>4.5</v>
      </c>
      <c r="BT447" s="32">
        <f>IF($BF447&gt;$Y$7,"",IF(AND($BF447=$Y$7,$BG447=23),"",Entrées!O475-Entrées!O474))</f>
        <v>-897</v>
      </c>
      <c r="BU447" s="32">
        <f>IF($BF447&gt;$Y$7,"",IF(AND($BF447=$Y$7,$BG447=23),"",Entrées!P475-Entrées!P474))</f>
        <v>-1</v>
      </c>
      <c r="BV447" s="32">
        <f>IF($BF447&gt;$Y$7,"",IF(AND($BF447=$Y$7,$BG447=23),"",Entrées!Q475-Entrées!Q474))</f>
        <v>304</v>
      </c>
      <c r="BW447" s="32">
        <f>IF($BF447&gt;$Y$7,"",IF(AND($BF447=$Y$7,$BG447=23),"",Entrées!R475-Entrées!R474))</f>
        <v>0</v>
      </c>
      <c r="BX447" s="32">
        <f>IF($BF447&gt;$Y$7,"",IF(AND($BF447=$Y$7,$BG447=23),"",Entrées!S475-Entrées!S474))</f>
        <v>0</v>
      </c>
      <c r="BY447" s="32">
        <f>IF($BF447&gt;$Y$7,"",IF(AND($BF447=$Y$7,$BG447=23),"",Entrées!T475-Entrées!T474))</f>
        <v>0</v>
      </c>
      <c r="BZ447" s="32">
        <f>IF($BF447&gt;$Y$7,"",IF(AND($BF447=$Y$7,$BG447=23),"",Entrées!U475-Entrées!U474))</f>
        <v>0</v>
      </c>
      <c r="CA447" s="32">
        <f>IF($BF447&gt;$Y$7,"",IF(AND($BF447=$Y$7,$BG447=23),"",Entrées!V475-Entrées!V474))</f>
        <v>-88</v>
      </c>
      <c r="CB447" s="4"/>
      <c r="CC447" s="4"/>
      <c r="CD447" s="33">
        <f>IF($BF447&lt;=$Y$7,Entrées!J474/CD$2,"")</f>
        <v>0.26078947368421052</v>
      </c>
      <c r="CE447" s="33">
        <f>IF($BF447&lt;=$Y$7,Entrées!K474/CE$2,"")</f>
        <v>0</v>
      </c>
      <c r="CF447" s="11">
        <f t="shared" si="477"/>
        <v>7600</v>
      </c>
      <c r="CG447" s="11">
        <f t="shared" si="478"/>
        <v>4200</v>
      </c>
      <c r="CH447" s="52">
        <f t="shared" si="479"/>
        <v>0.26950009137426939</v>
      </c>
      <c r="CI447" s="52">
        <f t="shared" si="480"/>
        <v>0.11132787698412699</v>
      </c>
      <c r="CK447" s="11"/>
      <c r="CL447" s="4"/>
      <c r="CM447" s="11"/>
      <c r="CN447" s="11"/>
      <c r="CO447" s="4"/>
    </row>
    <row r="448" spans="1:93">
      <c r="A448" s="11"/>
      <c r="C448" s="11">
        <f t="shared" si="513"/>
        <v>12</v>
      </c>
      <c r="D448" s="27">
        <f t="shared" si="510"/>
        <v>30</v>
      </c>
      <c r="E448" s="28">
        <f ca="1">IF($D448&gt;$D$8,"",INDIRECT(ADDRESS(ROW(Entrées!$C$37)+($D448-1)*24+E$11,COLUMN(Entrées!$C$37)+($C448-1),4,TRUE,"Entrées")))</f>
        <v>629</v>
      </c>
      <c r="F448" s="28">
        <f ca="1">IF($D448&gt;$D$8,"",INDIRECT(ADDRESS(ROW(Entrées!$C$37)+($D448-1)*24+F$11,COLUMN(Entrées!$C$37)+($C448-1),4,TRUE,"Entrées")))</f>
        <v>626.5</v>
      </c>
      <c r="G448" s="28">
        <f ca="1">IF($D448&gt;$D$8,"",INDIRECT(ADDRESS(ROW(Entrées!$C$37)+($D448-1)*24+G$11,COLUMN(Entrées!$C$37)+($C448-1),4,TRUE,"Entrées")))</f>
        <v>629</v>
      </c>
      <c r="H448" s="28">
        <f ca="1">IF($D448&gt;$D$8,"",INDIRECT(ADDRESS(ROW(Entrées!$C$37)+($D448-1)*24+H$11,COLUMN(Entrées!$C$37)+($C448-1),4,TRUE,"Entrées")))</f>
        <v>622.5</v>
      </c>
      <c r="I448" s="28">
        <f ca="1">IF($D448&gt;$D$8,"",INDIRECT(ADDRESS(ROW(Entrées!$C$37)+($D448-1)*24+I$11,COLUMN(Entrées!$C$37)+($C448-1),4,TRUE,"Entrées")))</f>
        <v>629.5</v>
      </c>
      <c r="J448" s="28">
        <f ca="1">IF($D448&gt;$D$8,"",INDIRECT(ADDRESS(ROW(Entrées!$C$37)+($D448-1)*24+J$11,COLUMN(Entrées!$C$37)+($C448-1),4,TRUE,"Entrées")))</f>
        <v>628.5</v>
      </c>
      <c r="K448" s="28">
        <f ca="1">IF($D448&gt;$D$8,"",INDIRECT(ADDRESS(ROW(Entrées!$C$37)+($D448-1)*24+K$11,COLUMN(Entrées!$C$37)+($C448-1),4,TRUE,"Entrées")))</f>
        <v>625</v>
      </c>
      <c r="L448" s="28">
        <f ca="1">IF($D448&gt;$D$8,"",INDIRECT(ADDRESS(ROW(Entrées!$C$37)+($D448-1)*24+L$11,COLUMN(Entrées!$C$37)+($C448-1),4,TRUE,"Entrées")))</f>
        <v>618</v>
      </c>
      <c r="M448" s="28">
        <f ca="1">IF($D448&gt;$D$8,"",INDIRECT(ADDRESS(ROW(Entrées!$C$37)+($D448-1)*24+M$11,COLUMN(Entrées!$C$37)+($C448-1),4,TRUE,"Entrées")))</f>
        <v>618</v>
      </c>
      <c r="N448" s="28">
        <f ca="1">IF($D448&gt;$D$8,"",INDIRECT(ADDRESS(ROW(Entrées!$C$37)+($D448-1)*24+N$11,COLUMN(Entrées!$C$37)+($C448-1),4,TRUE,"Entrées")))</f>
        <v>612</v>
      </c>
      <c r="O448" s="28">
        <f ca="1">IF($D448&gt;$D$8,"",INDIRECT(ADDRESS(ROW(Entrées!$C$37)+($D448-1)*24+O$11,COLUMN(Entrées!$C$37)+($C448-1),4,TRUE,"Entrées")))</f>
        <v>615</v>
      </c>
      <c r="P448" s="28">
        <f ca="1">IF($D448&gt;$D$8,"",INDIRECT(ADDRESS(ROW(Entrées!$C$37)+($D448-1)*24+P$11,COLUMN(Entrées!$C$37)+($C448-1),4,TRUE,"Entrées")))</f>
        <v>618</v>
      </c>
      <c r="Q448" s="28">
        <f ca="1">IF($D448&gt;$D$8,"",INDIRECT(ADDRESS(ROW(Entrées!$C$37)+($D448-1)*24+Q$11,COLUMN(Entrées!$C$37)+($C448-1),4,TRUE,"Entrées")))</f>
        <v>620</v>
      </c>
      <c r="R448" s="28">
        <f ca="1">IF($D448&gt;$D$8,"",INDIRECT(ADDRESS(ROW(Entrées!$C$37)+($D448-1)*24+R$11,COLUMN(Entrées!$C$37)+($C448-1),4,TRUE,"Entrées")))</f>
        <v>619.5</v>
      </c>
      <c r="S448" s="28">
        <f ca="1">IF($D448&gt;$D$8,"",INDIRECT(ADDRESS(ROW(Entrées!$C$37)+($D448-1)*24+S$11,COLUMN(Entrées!$C$37)+($C448-1),4,TRUE,"Entrées")))</f>
        <v>618.5</v>
      </c>
      <c r="T448" s="28">
        <f ca="1">IF($D448&gt;$D$8,"",INDIRECT(ADDRESS(ROW(Entrées!$C$37)+($D448-1)*24+T$11,COLUMN(Entrées!$C$37)+($C448-1),4,TRUE,"Entrées")))</f>
        <v>616</v>
      </c>
      <c r="U448" s="28">
        <f ca="1">IF($D448&gt;$D$8,"",INDIRECT(ADDRESS(ROW(Entrées!$C$37)+($D448-1)*24+U$11,COLUMN(Entrées!$C$37)+($C448-1),4,TRUE,"Entrées")))</f>
        <v>633</v>
      </c>
      <c r="V448" s="28">
        <f ca="1">IF($D448&gt;$D$8,"",INDIRECT(ADDRESS(ROW(Entrées!$C$37)+($D448-1)*24+V$11,COLUMN(Entrées!$C$37)+($C448-1),4,TRUE,"Entrées")))</f>
        <v>643.5</v>
      </c>
      <c r="W448" s="28">
        <f ca="1">IF($D448&gt;$D$8,"",INDIRECT(ADDRESS(ROW(Entrées!$C$37)+($D448-1)*24+W$11,COLUMN(Entrées!$C$37)+($C448-1),4,TRUE,"Entrées")))</f>
        <v>647</v>
      </c>
      <c r="X448" s="28">
        <f ca="1">IF($D448&gt;$D$8,"",INDIRECT(ADDRESS(ROW(Entrées!$C$37)+($D448-1)*24+X$11,COLUMN(Entrées!$C$37)+($C448-1),4,TRUE,"Entrées")))</f>
        <v>647.5</v>
      </c>
      <c r="Y448" s="28">
        <f ca="1">IF($D448&gt;$D$8,"",INDIRECT(ADDRESS(ROW(Entrées!$C$37)+($D448-1)*24+Y$11,COLUMN(Entrées!$C$37)+($C448-1),4,TRUE,"Entrées")))</f>
        <v>646</v>
      </c>
      <c r="Z448" s="28">
        <f ca="1">IF($D448&gt;$D$8,"",INDIRECT(ADDRESS(ROW(Entrées!$C$37)+($D448-1)*24+Z$11,COLUMN(Entrées!$C$37)+($C448-1),4,TRUE,"Entrées")))</f>
        <v>654</v>
      </c>
      <c r="AA448" s="28">
        <f ca="1">IF($D448&gt;$D$8,"",INDIRECT(ADDRESS(ROW(Entrées!$C$37)+($D448-1)*24+AA$11,COLUMN(Entrées!$C$37)+($C448-1),4,TRUE,"Entrées")))</f>
        <v>659.5</v>
      </c>
      <c r="AB448" s="28">
        <f ca="1">IF($D448&gt;$D$8,"",INDIRECT(ADDRESS(ROW(Entrées!$C$37)+($D448-1)*24+AB$11,COLUMN(Entrées!$C$37)+($C448-1),4,TRUE,"Entrées")))</f>
        <v>660</v>
      </c>
      <c r="AC448" s="11"/>
      <c r="AD448" s="40">
        <f t="shared" ca="1" si="509"/>
        <v>630.64583333333337</v>
      </c>
      <c r="AE448" s="40">
        <f t="shared" ca="1" si="511"/>
        <v>660</v>
      </c>
      <c r="AF448" s="40">
        <f t="shared" ca="1" si="512"/>
        <v>612</v>
      </c>
      <c r="AG448" s="4"/>
      <c r="AH448" s="11">
        <f>Entrées!A475</f>
        <v>19</v>
      </c>
      <c r="AI448" s="13">
        <f>Entrées!B475</f>
        <v>6</v>
      </c>
      <c r="AJ448" s="31">
        <f t="shared" ca="1" si="481"/>
        <v>55625.834722222207</v>
      </c>
      <c r="AK448" s="31">
        <f t="shared" ca="1" si="457"/>
        <v>55155.277777777781</v>
      </c>
      <c r="AL448" s="31">
        <f t="shared" ca="1" si="458"/>
        <v>55132.569444444431</v>
      </c>
      <c r="AM448" s="31">
        <f t="shared" ca="1" si="459"/>
        <v>439.35972222222233</v>
      </c>
      <c r="AN448" s="31">
        <f t="shared" ca="1" si="460"/>
        <v>2143.2847222222222</v>
      </c>
      <c r="AO448" s="31">
        <f t="shared" ca="1" si="461"/>
        <v>1711.4715277777773</v>
      </c>
      <c r="AP448" s="31">
        <f t="shared" ca="1" si="462"/>
        <v>43686.806944444448</v>
      </c>
      <c r="AQ448" s="31">
        <f t="shared" ca="1" si="463"/>
        <v>2048.2006944444447</v>
      </c>
      <c r="AR448" s="31">
        <f t="shared" ca="1" si="464"/>
        <v>467.57708333333329</v>
      </c>
      <c r="AS448" s="31">
        <f t="shared" ca="1" si="465"/>
        <v>9872.0041666666693</v>
      </c>
      <c r="AT448" s="31">
        <f t="shared" ca="1" si="466"/>
        <v>-752.91041666666672</v>
      </c>
      <c r="AU448" s="31">
        <f t="shared" ca="1" si="467"/>
        <v>580.30277777777769</v>
      </c>
      <c r="AV448" s="31">
        <f t="shared" ca="1" si="468"/>
        <v>-4570.3041666666659</v>
      </c>
      <c r="AW448" s="31">
        <f t="shared" ca="1" si="469"/>
        <v>53.39583333333335</v>
      </c>
      <c r="AX448" s="31">
        <f t="shared" ca="1" si="470"/>
        <v>1401.9361111111111</v>
      </c>
      <c r="AY448" s="31">
        <f t="shared" ca="1" si="471"/>
        <v>-1132.0805555555555</v>
      </c>
      <c r="AZ448" s="31">
        <f t="shared" ca="1" si="472"/>
        <v>-2177.1819444444441</v>
      </c>
      <c r="BA448" s="31">
        <f t="shared" ca="1" si="473"/>
        <v>644.8125</v>
      </c>
      <c r="BB448" s="31">
        <f t="shared" ca="1" si="474"/>
        <v>-1410.101388888889</v>
      </c>
      <c r="BC448" s="31">
        <f t="shared" ca="1" si="475"/>
        <v>-1800.2902777777781</v>
      </c>
      <c r="BD448" s="11"/>
      <c r="BE448" s="4"/>
      <c r="BF448" s="11">
        <f t="shared" si="476"/>
        <v>19</v>
      </c>
      <c r="BG448" s="11">
        <f t="shared" si="482"/>
        <v>6</v>
      </c>
      <c r="BH448" s="32">
        <f>IF($BF448&gt;$Y$7,"",IF(AND($BF448=$Y$7,$BG448=23),"",Entrées!C476-Entrées!C475))</f>
        <v>4590.5</v>
      </c>
      <c r="BI448" s="32">
        <f>IF($BF448&gt;$Y$7,"",IF(AND($BF448=$Y$7,$BG448=23),"",Entrées!D476-Entrées!D475))</f>
        <v>4975</v>
      </c>
      <c r="BJ448" s="32">
        <f>IF($BF448&gt;$Y$7,"",IF(AND($BF448=$Y$7,$BG448=23),"",Entrées!E476-Entrées!E475))</f>
        <v>4687.5</v>
      </c>
      <c r="BK448" s="32">
        <f>IF($BF448&gt;$Y$7,"",IF(AND($BF448=$Y$7,$BG448=23),"",Entrées!F476-Entrées!F475))</f>
        <v>-0.5</v>
      </c>
      <c r="BL448" s="32">
        <f>IF($BF448&gt;$Y$7,"",IF(AND($BF448=$Y$7,$BG448=23),"",Entrées!G476-Entrées!G475))</f>
        <v>418.5</v>
      </c>
      <c r="BM448" s="32">
        <f>IF($BF448&gt;$Y$7,"",IF(AND($BF448=$Y$7,$BG448=23),"",Entrées!H476-Entrées!H475))</f>
        <v>-1.5</v>
      </c>
      <c r="BN448" s="32">
        <f>IF($BF448&gt;$Y$7,"",IF(AND($BF448=$Y$7,$BG448=23),"",Entrées!I476-Entrées!I475))</f>
        <v>1647.5</v>
      </c>
      <c r="BO448" s="32">
        <f>IF($BF448&gt;$Y$7,"",IF(AND($BF448=$Y$7,$BG448=23),"",Entrées!J476-Entrées!J475))</f>
        <v>-25.5</v>
      </c>
      <c r="BP448" s="32">
        <f>IF($BF448&gt;$Y$7,"",IF(AND($BF448=$Y$7,$BG448=23),"",Entrées!K476-Entrées!K475))</f>
        <v>15</v>
      </c>
      <c r="BQ448" s="32">
        <f>IF($BF448&gt;$Y$7,"",IF(AND($BF448=$Y$7,$BG448=23),"",Entrées!L476-Entrées!L475))</f>
        <v>1343.5</v>
      </c>
      <c r="BR448" s="32">
        <f>IF($BF448&gt;$Y$7,"",IF(AND($BF448=$Y$7,$BG448=23),"",Entrées!M476-Entrées!M475))</f>
        <v>719.5</v>
      </c>
      <c r="BS448" s="32">
        <f>IF($BF448&gt;$Y$7,"",IF(AND($BF448=$Y$7,$BG448=23),"",Entrées!N476-Entrées!N475))</f>
        <v>-3.5</v>
      </c>
      <c r="BT448" s="32">
        <f>IF($BF448&gt;$Y$7,"",IF(AND($BF448=$Y$7,$BG448=23),"",Entrées!O476-Entrées!O475))</f>
        <v>479</v>
      </c>
      <c r="BU448" s="32">
        <f>IF($BF448&gt;$Y$7,"",IF(AND($BF448=$Y$7,$BG448=23),"",Entrées!P476-Entrées!P475))</f>
        <v>4.5</v>
      </c>
      <c r="BV448" s="32">
        <f>IF($BF448&gt;$Y$7,"",IF(AND($BF448=$Y$7,$BG448=23),"",Entrées!Q476-Entrées!Q475))</f>
        <v>1801</v>
      </c>
      <c r="BW448" s="32">
        <f>IF($BF448&gt;$Y$7,"",IF(AND($BF448=$Y$7,$BG448=23),"",Entrées!R476-Entrées!R475))</f>
        <v>0</v>
      </c>
      <c r="BX448" s="32">
        <f>IF($BF448&gt;$Y$7,"",IF(AND($BF448=$Y$7,$BG448=23),"",Entrées!S476-Entrées!S475))</f>
        <v>0</v>
      </c>
      <c r="BY448" s="32">
        <f>IF($BF448&gt;$Y$7,"",IF(AND($BF448=$Y$7,$BG448=23),"",Entrées!T476-Entrées!T475))</f>
        <v>-350</v>
      </c>
      <c r="BZ448" s="32">
        <f>IF($BF448&gt;$Y$7,"",IF(AND($BF448=$Y$7,$BG448=23),"",Entrées!U476-Entrées!U475))</f>
        <v>-155</v>
      </c>
      <c r="CA448" s="32">
        <f>IF($BF448&gt;$Y$7,"",IF(AND($BF448=$Y$7,$BG448=23),"",Entrées!V476-Entrées!V475))</f>
        <v>111</v>
      </c>
      <c r="CB448" s="4"/>
      <c r="CC448" s="4"/>
      <c r="CD448" s="33">
        <f>IF($BF448&lt;=$Y$7,Entrées!J475/CD$2,"")</f>
        <v>0.24506578947368421</v>
      </c>
      <c r="CE448" s="33">
        <f>IF($BF448&lt;=$Y$7,Entrées!K475/CE$2,"")</f>
        <v>0</v>
      </c>
      <c r="CF448" s="11">
        <f t="shared" si="477"/>
        <v>7600</v>
      </c>
      <c r="CG448" s="11">
        <f t="shared" si="478"/>
        <v>4200</v>
      </c>
      <c r="CH448" s="52">
        <f t="shared" si="479"/>
        <v>0.26950009137426939</v>
      </c>
      <c r="CI448" s="52">
        <f t="shared" si="480"/>
        <v>0.11132787698412699</v>
      </c>
      <c r="CK448" s="11"/>
      <c r="CL448" s="4"/>
      <c r="CM448" s="11"/>
      <c r="CN448" s="11"/>
      <c r="CO448" s="4"/>
    </row>
    <row r="449" spans="1:93">
      <c r="A449" s="11"/>
      <c r="C449" s="11">
        <f t="shared" si="513"/>
        <v>12</v>
      </c>
      <c r="D449" s="27">
        <f t="shared" si="510"/>
        <v>31</v>
      </c>
      <c r="E449" s="28" t="str">
        <f ca="1">IF($D449&gt;$D$8,"",INDIRECT(ADDRESS(ROW(Entrées!$C$37)+($D449-1)*24+E$11,COLUMN(Entrées!$C$37)+($C449-1),4,TRUE,"Entrées")))</f>
        <v/>
      </c>
      <c r="F449" s="28" t="str">
        <f ca="1">IF($D449&gt;$D$8,"",INDIRECT(ADDRESS(ROW(Entrées!$C$37)+($D449-1)*24+F$11,COLUMN(Entrées!$C$37)+($C449-1),4,TRUE,"Entrées")))</f>
        <v/>
      </c>
      <c r="G449" s="28" t="str">
        <f ca="1">IF($D449&gt;$D$8,"",INDIRECT(ADDRESS(ROW(Entrées!$C$37)+($D449-1)*24+G$11,COLUMN(Entrées!$C$37)+($C449-1),4,TRUE,"Entrées")))</f>
        <v/>
      </c>
      <c r="H449" s="28" t="str">
        <f ca="1">IF($D449&gt;$D$8,"",INDIRECT(ADDRESS(ROW(Entrées!$C$37)+($D449-1)*24+H$11,COLUMN(Entrées!$C$37)+($C449-1),4,TRUE,"Entrées")))</f>
        <v/>
      </c>
      <c r="I449" s="28" t="str">
        <f ca="1">IF($D449&gt;$D$8,"",INDIRECT(ADDRESS(ROW(Entrées!$C$37)+($D449-1)*24+I$11,COLUMN(Entrées!$C$37)+($C449-1),4,TRUE,"Entrées")))</f>
        <v/>
      </c>
      <c r="J449" s="28" t="str">
        <f ca="1">IF($D449&gt;$D$8,"",INDIRECT(ADDRESS(ROW(Entrées!$C$37)+($D449-1)*24+J$11,COLUMN(Entrées!$C$37)+($C449-1),4,TRUE,"Entrées")))</f>
        <v/>
      </c>
      <c r="K449" s="28" t="str">
        <f ca="1">IF($D449&gt;$D$8,"",INDIRECT(ADDRESS(ROW(Entrées!$C$37)+($D449-1)*24+K$11,COLUMN(Entrées!$C$37)+($C449-1),4,TRUE,"Entrées")))</f>
        <v/>
      </c>
      <c r="L449" s="28" t="str">
        <f ca="1">IF($D449&gt;$D$8,"",INDIRECT(ADDRESS(ROW(Entrées!$C$37)+($D449-1)*24+L$11,COLUMN(Entrées!$C$37)+($C449-1),4,TRUE,"Entrées")))</f>
        <v/>
      </c>
      <c r="M449" s="28" t="str">
        <f ca="1">IF($D449&gt;$D$8,"",INDIRECT(ADDRESS(ROW(Entrées!$C$37)+($D449-1)*24+M$11,COLUMN(Entrées!$C$37)+($C449-1),4,TRUE,"Entrées")))</f>
        <v/>
      </c>
      <c r="N449" s="28" t="str">
        <f ca="1">IF($D449&gt;$D$8,"",INDIRECT(ADDRESS(ROW(Entrées!$C$37)+($D449-1)*24+N$11,COLUMN(Entrées!$C$37)+($C449-1),4,TRUE,"Entrées")))</f>
        <v/>
      </c>
      <c r="O449" s="28" t="str">
        <f ca="1">IF($D449&gt;$D$8,"",INDIRECT(ADDRESS(ROW(Entrées!$C$37)+($D449-1)*24+O$11,COLUMN(Entrées!$C$37)+($C449-1),4,TRUE,"Entrées")))</f>
        <v/>
      </c>
      <c r="P449" s="28" t="str">
        <f ca="1">IF($D449&gt;$D$8,"",INDIRECT(ADDRESS(ROW(Entrées!$C$37)+($D449-1)*24+P$11,COLUMN(Entrées!$C$37)+($C449-1),4,TRUE,"Entrées")))</f>
        <v/>
      </c>
      <c r="Q449" s="28" t="str">
        <f ca="1">IF($D449&gt;$D$8,"",INDIRECT(ADDRESS(ROW(Entrées!$C$37)+($D449-1)*24+Q$11,COLUMN(Entrées!$C$37)+($C449-1),4,TRUE,"Entrées")))</f>
        <v/>
      </c>
      <c r="R449" s="28" t="str">
        <f ca="1">IF($D449&gt;$D$8,"",INDIRECT(ADDRESS(ROW(Entrées!$C$37)+($D449-1)*24+R$11,COLUMN(Entrées!$C$37)+($C449-1),4,TRUE,"Entrées")))</f>
        <v/>
      </c>
      <c r="S449" s="28" t="str">
        <f ca="1">IF($D449&gt;$D$8,"",INDIRECT(ADDRESS(ROW(Entrées!$C$37)+($D449-1)*24+S$11,COLUMN(Entrées!$C$37)+($C449-1),4,TRUE,"Entrées")))</f>
        <v/>
      </c>
      <c r="T449" s="28" t="str">
        <f ca="1">IF($D449&gt;$D$8,"",INDIRECT(ADDRESS(ROW(Entrées!$C$37)+($D449-1)*24+T$11,COLUMN(Entrées!$C$37)+($C449-1),4,TRUE,"Entrées")))</f>
        <v/>
      </c>
      <c r="U449" s="28" t="str">
        <f ca="1">IF($D449&gt;$D$8,"",INDIRECT(ADDRESS(ROW(Entrées!$C$37)+($D449-1)*24+U$11,COLUMN(Entrées!$C$37)+($C449-1),4,TRUE,"Entrées")))</f>
        <v/>
      </c>
      <c r="V449" s="28" t="str">
        <f ca="1">IF($D449&gt;$D$8,"",INDIRECT(ADDRESS(ROW(Entrées!$C$37)+($D449-1)*24+V$11,COLUMN(Entrées!$C$37)+($C449-1),4,TRUE,"Entrées")))</f>
        <v/>
      </c>
      <c r="W449" s="28" t="str">
        <f ca="1">IF($D449&gt;$D$8,"",INDIRECT(ADDRESS(ROW(Entrées!$C$37)+($D449-1)*24+W$11,COLUMN(Entrées!$C$37)+($C449-1),4,TRUE,"Entrées")))</f>
        <v/>
      </c>
      <c r="X449" s="28" t="str">
        <f ca="1">IF($D449&gt;$D$8,"",INDIRECT(ADDRESS(ROW(Entrées!$C$37)+($D449-1)*24+X$11,COLUMN(Entrées!$C$37)+($C449-1),4,TRUE,"Entrées")))</f>
        <v/>
      </c>
      <c r="Y449" s="28" t="str">
        <f ca="1">IF($D449&gt;$D$8,"",INDIRECT(ADDRESS(ROW(Entrées!$C$37)+($D449-1)*24+Y$11,COLUMN(Entrées!$C$37)+($C449-1),4,TRUE,"Entrées")))</f>
        <v/>
      </c>
      <c r="Z449" s="28" t="str">
        <f ca="1">IF($D449&gt;$D$8,"",INDIRECT(ADDRESS(ROW(Entrées!$C$37)+($D449-1)*24+Z$11,COLUMN(Entrées!$C$37)+($C449-1),4,TRUE,"Entrées")))</f>
        <v/>
      </c>
      <c r="AA449" s="28" t="str">
        <f ca="1">IF($D449&gt;$D$8,"",INDIRECT(ADDRESS(ROW(Entrées!$C$37)+($D449-1)*24+AA$11,COLUMN(Entrées!$C$37)+($C449-1),4,TRUE,"Entrées")))</f>
        <v/>
      </c>
      <c r="AB449" s="28" t="str">
        <f ca="1">IF($D449&gt;$D$8,"",INDIRECT(ADDRESS(ROW(Entrées!$C$37)+($D449-1)*24+AB$11,COLUMN(Entrées!$C$37)+($C449-1),4,TRUE,"Entrées")))</f>
        <v/>
      </c>
      <c r="AC449" s="11"/>
      <c r="AD449" s="40">
        <f t="shared" ca="1" si="509"/>
        <v>0</v>
      </c>
      <c r="AE449" s="40">
        <f t="shared" ca="1" si="511"/>
        <v>0</v>
      </c>
      <c r="AF449" s="40">
        <f t="shared" ca="1" si="512"/>
        <v>0</v>
      </c>
      <c r="AG449" s="4"/>
      <c r="AH449" s="11">
        <f>Entrées!A476</f>
        <v>19</v>
      </c>
      <c r="AI449" s="13">
        <f>Entrées!B476</f>
        <v>7</v>
      </c>
      <c r="AJ449" s="31">
        <f t="shared" ca="1" si="481"/>
        <v>55625.834722222207</v>
      </c>
      <c r="AK449" s="31">
        <f t="shared" ca="1" si="457"/>
        <v>55155.277777777781</v>
      </c>
      <c r="AL449" s="31">
        <f t="shared" ca="1" si="458"/>
        <v>55132.569444444431</v>
      </c>
      <c r="AM449" s="31">
        <f t="shared" ca="1" si="459"/>
        <v>439.35972222222233</v>
      </c>
      <c r="AN449" s="31">
        <f t="shared" ca="1" si="460"/>
        <v>2143.2847222222222</v>
      </c>
      <c r="AO449" s="31">
        <f t="shared" ca="1" si="461"/>
        <v>1711.4715277777773</v>
      </c>
      <c r="AP449" s="31">
        <f t="shared" ca="1" si="462"/>
        <v>43686.806944444448</v>
      </c>
      <c r="AQ449" s="31">
        <f t="shared" ca="1" si="463"/>
        <v>2048.2006944444447</v>
      </c>
      <c r="AR449" s="31">
        <f t="shared" ca="1" si="464"/>
        <v>467.57708333333329</v>
      </c>
      <c r="AS449" s="31">
        <f t="shared" ca="1" si="465"/>
        <v>9872.0041666666693</v>
      </c>
      <c r="AT449" s="31">
        <f t="shared" ca="1" si="466"/>
        <v>-752.91041666666672</v>
      </c>
      <c r="AU449" s="31">
        <f t="shared" ca="1" si="467"/>
        <v>580.30277777777769</v>
      </c>
      <c r="AV449" s="31">
        <f t="shared" ca="1" si="468"/>
        <v>-4570.3041666666659</v>
      </c>
      <c r="AW449" s="31">
        <f t="shared" ca="1" si="469"/>
        <v>53.39583333333335</v>
      </c>
      <c r="AX449" s="31">
        <f t="shared" ca="1" si="470"/>
        <v>1401.9361111111111</v>
      </c>
      <c r="AY449" s="31">
        <f t="shared" ca="1" si="471"/>
        <v>-1132.0805555555555</v>
      </c>
      <c r="AZ449" s="31">
        <f t="shared" ca="1" si="472"/>
        <v>-2177.1819444444441</v>
      </c>
      <c r="BA449" s="31">
        <f t="shared" ca="1" si="473"/>
        <v>644.8125</v>
      </c>
      <c r="BB449" s="31">
        <f t="shared" ca="1" si="474"/>
        <v>-1410.101388888889</v>
      </c>
      <c r="BC449" s="31">
        <f t="shared" ca="1" si="475"/>
        <v>-1800.2902777777781</v>
      </c>
      <c r="BD449" s="11"/>
      <c r="BE449" s="4"/>
      <c r="BF449" s="11">
        <f t="shared" si="476"/>
        <v>19</v>
      </c>
      <c r="BG449" s="11">
        <f t="shared" si="482"/>
        <v>7</v>
      </c>
      <c r="BH449" s="32">
        <f>IF($BF449&gt;$Y$7,"",IF(AND($BF449=$Y$7,$BG449=23),"",Entrées!C477-Entrées!C476))</f>
        <v>3588.5</v>
      </c>
      <c r="BI449" s="32">
        <f>IF($BF449&gt;$Y$7,"",IF(AND($BF449=$Y$7,$BG449=23),"",Entrées!D477-Entrées!D476))</f>
        <v>3387.5</v>
      </c>
      <c r="BJ449" s="32">
        <f>IF($BF449&gt;$Y$7,"",IF(AND($BF449=$Y$7,$BG449=23),"",Entrées!E477-Entrées!E476))</f>
        <v>3612.5</v>
      </c>
      <c r="BK449" s="32">
        <f>IF($BF449&gt;$Y$7,"",IF(AND($BF449=$Y$7,$BG449=23),"",Entrées!F477-Entrées!F476))</f>
        <v>0</v>
      </c>
      <c r="BL449" s="32">
        <f>IF($BF449&gt;$Y$7,"",IF(AND($BF449=$Y$7,$BG449=23),"",Entrées!G477-Entrées!G476))</f>
        <v>148</v>
      </c>
      <c r="BM449" s="32">
        <f>IF($BF449&gt;$Y$7,"",IF(AND($BF449=$Y$7,$BG449=23),"",Entrées!H477-Entrées!H476))</f>
        <v>0</v>
      </c>
      <c r="BN449" s="32">
        <f>IF($BF449&gt;$Y$7,"",IF(AND($BF449=$Y$7,$BG449=23),"",Entrées!I477-Entrées!I476))</f>
        <v>460</v>
      </c>
      <c r="BO449" s="32">
        <f>IF($BF449&gt;$Y$7,"",IF(AND($BF449=$Y$7,$BG449=23),"",Entrées!J477-Entrées!J476))</f>
        <v>-25</v>
      </c>
      <c r="BP449" s="32">
        <f>IF($BF449&gt;$Y$7,"",IF(AND($BF449=$Y$7,$BG449=23),"",Entrées!K477-Entrées!K476))</f>
        <v>141.5</v>
      </c>
      <c r="BQ449" s="32">
        <f>IF($BF449&gt;$Y$7,"",IF(AND($BF449=$Y$7,$BG449=23),"",Entrées!L477-Entrées!L476))</f>
        <v>881</v>
      </c>
      <c r="BR449" s="32">
        <f>IF($BF449&gt;$Y$7,"",IF(AND($BF449=$Y$7,$BG449=23),"",Entrées!M477-Entrées!M476))</f>
        <v>32</v>
      </c>
      <c r="BS449" s="32">
        <f>IF($BF449&gt;$Y$7,"",IF(AND($BF449=$Y$7,$BG449=23),"",Entrées!N477-Entrées!N476))</f>
        <v>-7.5</v>
      </c>
      <c r="BT449" s="32">
        <f>IF($BF449&gt;$Y$7,"",IF(AND($BF449=$Y$7,$BG449=23),"",Entrées!O477-Entrées!O476))</f>
        <v>1956.5</v>
      </c>
      <c r="BU449" s="32">
        <f>IF($BF449&gt;$Y$7,"",IF(AND($BF449=$Y$7,$BG449=23),"",Entrées!P477-Entrées!P476))</f>
        <v>1</v>
      </c>
      <c r="BV449" s="32">
        <f>IF($BF449&gt;$Y$7,"",IF(AND($BF449=$Y$7,$BG449=23),"",Entrées!Q477-Entrées!Q476))</f>
        <v>1682</v>
      </c>
      <c r="BW449" s="32">
        <f>IF($BF449&gt;$Y$7,"",IF(AND($BF449=$Y$7,$BG449=23),"",Entrées!R477-Entrées!R476))</f>
        <v>0</v>
      </c>
      <c r="BX449" s="32">
        <f>IF($BF449&gt;$Y$7,"",IF(AND($BF449=$Y$7,$BG449=23),"",Entrées!S477-Entrées!S476))</f>
        <v>0</v>
      </c>
      <c r="BY449" s="32">
        <f>IF($BF449&gt;$Y$7,"",IF(AND($BF449=$Y$7,$BG449=23),"",Entrées!T477-Entrées!T476))</f>
        <v>0</v>
      </c>
      <c r="BZ449" s="32">
        <f>IF($BF449&gt;$Y$7,"",IF(AND($BF449=$Y$7,$BG449=23),"",Entrées!U477-Entrées!U476))</f>
        <v>0</v>
      </c>
      <c r="CA449" s="32">
        <f>IF($BF449&gt;$Y$7,"",IF(AND($BF449=$Y$7,$BG449=23),"",Entrées!V477-Entrées!V476))</f>
        <v>270</v>
      </c>
      <c r="CB449" s="4"/>
      <c r="CC449" s="4"/>
      <c r="CD449" s="33">
        <f>IF($BF449&lt;=$Y$7,Entrées!J476/CD$2,"")</f>
        <v>0.24171052631578949</v>
      </c>
      <c r="CE449" s="33">
        <f>IF($BF449&lt;=$Y$7,Entrées!K476/CE$2,"")</f>
        <v>3.5714285714285713E-3</v>
      </c>
      <c r="CF449" s="11">
        <f t="shared" si="477"/>
        <v>7600</v>
      </c>
      <c r="CG449" s="11">
        <f t="shared" si="478"/>
        <v>4200</v>
      </c>
      <c r="CH449" s="52">
        <f t="shared" si="479"/>
        <v>0.26950009137426939</v>
      </c>
      <c r="CI449" s="52">
        <f t="shared" si="480"/>
        <v>0.11132787698412699</v>
      </c>
      <c r="CK449" s="11"/>
      <c r="CL449" s="4"/>
      <c r="CM449" s="11"/>
      <c r="CN449" s="11"/>
      <c r="CO449" s="4"/>
    </row>
    <row r="450" spans="1:93">
      <c r="C450" s="29" t="s">
        <v>93</v>
      </c>
      <c r="D450" s="29"/>
      <c r="E450" s="30">
        <f ca="1">SUM(E419:E449)/$D$8</f>
        <v>585.63333333333333</v>
      </c>
      <c r="F450" s="30">
        <f t="shared" ref="F450" ca="1" si="514">SUM(F419:F449)/$D$8</f>
        <v>585.11666666666667</v>
      </c>
      <c r="G450" s="30">
        <f t="shared" ref="G450" ca="1" si="515">SUM(G419:G449)/$D$8</f>
        <v>586.56666666666672</v>
      </c>
      <c r="H450" s="30">
        <f t="shared" ref="H450" ca="1" si="516">SUM(H419:H449)/$D$8</f>
        <v>587.35</v>
      </c>
      <c r="I450" s="30">
        <f t="shared" ref="I450" ca="1" si="517">SUM(I419:I449)/$D$8</f>
        <v>587.5333333333333</v>
      </c>
      <c r="J450" s="30">
        <f t="shared" ref="J450" ca="1" si="518">SUM(J419:J449)/$D$8</f>
        <v>584.9</v>
      </c>
      <c r="K450" s="30">
        <f t="shared" ref="K450" ca="1" si="519">SUM(K419:K449)/$D$8</f>
        <v>583.0333333333333</v>
      </c>
      <c r="L450" s="30">
        <f t="shared" ref="L450" ca="1" si="520">SUM(L419:L449)/$D$8</f>
        <v>578.61666666666667</v>
      </c>
      <c r="M450" s="30">
        <f t="shared" ref="M450" ca="1" si="521">SUM(M419:M449)/$D$8</f>
        <v>576.2166666666667</v>
      </c>
      <c r="N450" s="30">
        <f t="shared" ref="N450" ca="1" si="522">SUM(N419:N449)/$D$8</f>
        <v>573.86666666666667</v>
      </c>
      <c r="O450" s="30">
        <f t="shared" ref="O450" ca="1" si="523">SUM(O419:O449)/$D$8</f>
        <v>572.16666666666663</v>
      </c>
      <c r="P450" s="30">
        <f t="shared" ref="P450" ca="1" si="524">SUM(P419:P449)/$D$8</f>
        <v>571.58333333333337</v>
      </c>
      <c r="Q450" s="30">
        <f t="shared" ref="Q450" ca="1" si="525">SUM(Q419:Q449)/$D$8</f>
        <v>575.15</v>
      </c>
      <c r="R450" s="30">
        <f t="shared" ref="R450" ca="1" si="526">SUM(R419:R449)/$D$8</f>
        <v>575.75</v>
      </c>
      <c r="S450" s="30">
        <f t="shared" ref="S450" ca="1" si="527">SUM(S419:S449)/$D$8</f>
        <v>574.51666666666665</v>
      </c>
      <c r="T450" s="30">
        <f t="shared" ref="T450" ca="1" si="528">SUM(T419:T449)/$D$8</f>
        <v>574.43333333333328</v>
      </c>
      <c r="U450" s="30">
        <f t="shared" ref="U450" ca="1" si="529">SUM(U419:U449)/$D$8</f>
        <v>576.2166666666667</v>
      </c>
      <c r="V450" s="30">
        <f t="shared" ref="V450" ca="1" si="530">SUM(V419:V449)/$D$8</f>
        <v>578.9</v>
      </c>
      <c r="W450" s="30">
        <f t="shared" ref="W450" ca="1" si="531">SUM(W419:W449)/$D$8</f>
        <v>581.66666666666663</v>
      </c>
      <c r="X450" s="30">
        <f t="shared" ref="X450" ca="1" si="532">SUM(X419:X449)/$D$8</f>
        <v>582.63333333333333</v>
      </c>
      <c r="Y450" s="30">
        <f t="shared" ref="Y450" ca="1" si="533">SUM(Y419:Y449)/$D$8</f>
        <v>584.63333333333333</v>
      </c>
      <c r="Z450" s="30">
        <f t="shared" ref="Z450" ca="1" si="534">SUM(Z419:Z449)/$D$8</f>
        <v>584.43333333333328</v>
      </c>
      <c r="AA450" s="30">
        <f t="shared" ref="AA450" ca="1" si="535">SUM(AA419:AA449)/$D$8</f>
        <v>582.91666666666663</v>
      </c>
      <c r="AB450" s="30">
        <f t="shared" ref="AB450" ca="1" si="536">SUM(AB419:AB449)/$D$8</f>
        <v>583.43333333333328</v>
      </c>
      <c r="AC450" s="41"/>
      <c r="AD450" s="42">
        <f ca="1">SUM(INDIRECT(A437):INDIRECT(A438))/$D$8</f>
        <v>580.30277777777769</v>
      </c>
      <c r="AE450" s="42">
        <f ca="1">MAX(INDIRECT(A439):INDIRECT(A440))</f>
        <v>693.5</v>
      </c>
      <c r="AF450" s="42">
        <f ca="1">MIN(INDIRECT(A441):INDIRECT(A442))</f>
        <v>474</v>
      </c>
      <c r="AG450" s="25"/>
      <c r="AH450" s="11">
        <f>Entrées!A477</f>
        <v>19</v>
      </c>
      <c r="AI450" s="13">
        <f>Entrées!B477</f>
        <v>8</v>
      </c>
      <c r="AJ450" s="31">
        <f t="shared" ca="1" si="481"/>
        <v>55625.834722222207</v>
      </c>
      <c r="AK450" s="31">
        <f t="shared" ca="1" si="457"/>
        <v>55155.277777777781</v>
      </c>
      <c r="AL450" s="31">
        <f t="shared" ca="1" si="458"/>
        <v>55132.569444444431</v>
      </c>
      <c r="AM450" s="31">
        <f t="shared" ca="1" si="459"/>
        <v>439.35972222222233</v>
      </c>
      <c r="AN450" s="31">
        <f t="shared" ca="1" si="460"/>
        <v>2143.2847222222222</v>
      </c>
      <c r="AO450" s="31">
        <f t="shared" ca="1" si="461"/>
        <v>1711.4715277777773</v>
      </c>
      <c r="AP450" s="31">
        <f t="shared" ca="1" si="462"/>
        <v>43686.806944444448</v>
      </c>
      <c r="AQ450" s="31">
        <f t="shared" ca="1" si="463"/>
        <v>2048.2006944444447</v>
      </c>
      <c r="AR450" s="31">
        <f t="shared" ca="1" si="464"/>
        <v>467.57708333333329</v>
      </c>
      <c r="AS450" s="31">
        <f t="shared" ca="1" si="465"/>
        <v>9872.0041666666693</v>
      </c>
      <c r="AT450" s="31">
        <f t="shared" ca="1" si="466"/>
        <v>-752.91041666666672</v>
      </c>
      <c r="AU450" s="31">
        <f t="shared" ca="1" si="467"/>
        <v>580.30277777777769</v>
      </c>
      <c r="AV450" s="31">
        <f t="shared" ca="1" si="468"/>
        <v>-4570.3041666666659</v>
      </c>
      <c r="AW450" s="31">
        <f t="shared" ca="1" si="469"/>
        <v>53.39583333333335</v>
      </c>
      <c r="AX450" s="31">
        <f t="shared" ca="1" si="470"/>
        <v>1401.9361111111111</v>
      </c>
      <c r="AY450" s="31">
        <f t="shared" ca="1" si="471"/>
        <v>-1132.0805555555555</v>
      </c>
      <c r="AZ450" s="31">
        <f t="shared" ca="1" si="472"/>
        <v>-2177.1819444444441</v>
      </c>
      <c r="BA450" s="31">
        <f t="shared" ca="1" si="473"/>
        <v>644.8125</v>
      </c>
      <c r="BB450" s="31">
        <f t="shared" ca="1" si="474"/>
        <v>-1410.101388888889</v>
      </c>
      <c r="BC450" s="31">
        <f t="shared" ca="1" si="475"/>
        <v>-1800.2902777777781</v>
      </c>
      <c r="BD450" s="11"/>
      <c r="BE450" s="4"/>
      <c r="BF450" s="11">
        <f t="shared" si="476"/>
        <v>19</v>
      </c>
      <c r="BG450" s="11">
        <f t="shared" si="482"/>
        <v>8</v>
      </c>
      <c r="BH450" s="32">
        <f>IF($BF450&gt;$Y$7,"",IF(AND($BF450=$Y$7,$BG450=23),"",Entrées!C478-Entrées!C477))</f>
        <v>1869</v>
      </c>
      <c r="BI450" s="32">
        <f>IF($BF450&gt;$Y$7,"",IF(AND($BF450=$Y$7,$BG450=23),"",Entrées!D478-Entrées!D477))</f>
        <v>1875</v>
      </c>
      <c r="BJ450" s="32">
        <f>IF($BF450&gt;$Y$7,"",IF(AND($BF450=$Y$7,$BG450=23),"",Entrées!E478-Entrées!E477))</f>
        <v>2187.5</v>
      </c>
      <c r="BK450" s="32">
        <f>IF($BF450&gt;$Y$7,"",IF(AND($BF450=$Y$7,$BG450=23),"",Entrées!F478-Entrées!F477))</f>
        <v>0</v>
      </c>
      <c r="BL450" s="32">
        <f>IF($BF450&gt;$Y$7,"",IF(AND($BF450=$Y$7,$BG450=23),"",Entrées!G478-Entrées!G477))</f>
        <v>99</v>
      </c>
      <c r="BM450" s="32">
        <f>IF($BF450&gt;$Y$7,"",IF(AND($BF450=$Y$7,$BG450=23),"",Entrées!H478-Entrées!H477))</f>
        <v>61.5</v>
      </c>
      <c r="BN450" s="32">
        <f>IF($BF450&gt;$Y$7,"",IF(AND($BF450=$Y$7,$BG450=23),"",Entrées!I478-Entrées!I477))</f>
        <v>110.5</v>
      </c>
      <c r="BO450" s="32">
        <f>IF($BF450&gt;$Y$7,"",IF(AND($BF450=$Y$7,$BG450=23),"",Entrées!J478-Entrées!J477))</f>
        <v>-76.5</v>
      </c>
      <c r="BP450" s="32">
        <f>IF($BF450&gt;$Y$7,"",IF(AND($BF450=$Y$7,$BG450=23),"",Entrées!K478-Entrées!K477))</f>
        <v>285.5</v>
      </c>
      <c r="BQ450" s="32">
        <f>IF($BF450&gt;$Y$7,"",IF(AND($BF450=$Y$7,$BG450=23),"",Entrées!L478-Entrées!L477))</f>
        <v>415</v>
      </c>
      <c r="BR450" s="32">
        <f>IF($BF450&gt;$Y$7,"",IF(AND($BF450=$Y$7,$BG450=23),"",Entrées!M478-Entrées!M477))</f>
        <v>0</v>
      </c>
      <c r="BS450" s="32">
        <f>IF($BF450&gt;$Y$7,"",IF(AND($BF450=$Y$7,$BG450=23),"",Entrées!N478-Entrées!N477))</f>
        <v>3.5</v>
      </c>
      <c r="BT450" s="32">
        <f>IF($BF450&gt;$Y$7,"",IF(AND($BF450=$Y$7,$BG450=23),"",Entrées!O478-Entrées!O477))</f>
        <v>972.5</v>
      </c>
      <c r="BU450" s="32">
        <f>IF($BF450&gt;$Y$7,"",IF(AND($BF450=$Y$7,$BG450=23),"",Entrées!P478-Entrées!P477))</f>
        <v>2</v>
      </c>
      <c r="BV450" s="32">
        <f>IF($BF450&gt;$Y$7,"",IF(AND($BF450=$Y$7,$BG450=23),"",Entrées!Q478-Entrées!Q477))</f>
        <v>137</v>
      </c>
      <c r="BW450" s="32">
        <f>IF($BF450&gt;$Y$7,"",IF(AND($BF450=$Y$7,$BG450=23),"",Entrées!R478-Entrées!R477))</f>
        <v>0</v>
      </c>
      <c r="BX450" s="32">
        <f>IF($BF450&gt;$Y$7,"",IF(AND($BF450=$Y$7,$BG450=23),"",Entrées!S478-Entrées!S477))</f>
        <v>0</v>
      </c>
      <c r="BY450" s="32">
        <f>IF($BF450&gt;$Y$7,"",IF(AND($BF450=$Y$7,$BG450=23),"",Entrées!T478-Entrées!T477))</f>
        <v>0</v>
      </c>
      <c r="BZ450" s="32">
        <f>IF($BF450&gt;$Y$7,"",IF(AND($BF450=$Y$7,$BG450=23),"",Entrées!U478-Entrées!U477))</f>
        <v>0</v>
      </c>
      <c r="CA450" s="32">
        <f>IF($BF450&gt;$Y$7,"",IF(AND($BF450=$Y$7,$BG450=23),"",Entrées!V478-Entrées!V477))</f>
        <v>263</v>
      </c>
      <c r="CB450" s="4"/>
      <c r="CC450" s="4"/>
      <c r="CD450" s="33">
        <f>IF($BF450&lt;=$Y$7,Entrées!J477/CD$2,"")</f>
        <v>0.23842105263157895</v>
      </c>
      <c r="CE450" s="33">
        <f>IF($BF450&lt;=$Y$7,Entrées!K477/CE$2,"")</f>
        <v>3.726190476190476E-2</v>
      </c>
      <c r="CF450" s="11">
        <f t="shared" si="477"/>
        <v>7600</v>
      </c>
      <c r="CG450" s="11">
        <f t="shared" si="478"/>
        <v>4200</v>
      </c>
      <c r="CH450" s="52">
        <f t="shared" si="479"/>
        <v>0.26950009137426939</v>
      </c>
      <c r="CI450" s="52">
        <f t="shared" si="480"/>
        <v>0.11132787698412699</v>
      </c>
      <c r="CK450" s="11"/>
      <c r="CL450" s="4"/>
      <c r="CM450" s="11"/>
      <c r="CN450" s="11"/>
      <c r="CO450" s="4"/>
    </row>
    <row r="451" spans="1:93">
      <c r="C451" s="29" t="s">
        <v>140</v>
      </c>
      <c r="D451" s="29"/>
      <c r="E451" s="30">
        <f ca="1">MAX(E419:E449)</f>
        <v>693.5</v>
      </c>
      <c r="F451" s="30">
        <f t="shared" ref="F451:AB451" ca="1" si="537">MAX(F419:F449)</f>
        <v>662</v>
      </c>
      <c r="G451" s="30">
        <f t="shared" ca="1" si="537"/>
        <v>660</v>
      </c>
      <c r="H451" s="30">
        <f t="shared" ca="1" si="537"/>
        <v>657.5</v>
      </c>
      <c r="I451" s="30">
        <f t="shared" ca="1" si="537"/>
        <v>653.5</v>
      </c>
      <c r="J451" s="30">
        <f t="shared" ca="1" si="537"/>
        <v>650.5</v>
      </c>
      <c r="K451" s="30">
        <f t="shared" ca="1" si="537"/>
        <v>647</v>
      </c>
      <c r="L451" s="30">
        <f t="shared" ca="1" si="537"/>
        <v>640</v>
      </c>
      <c r="M451" s="30">
        <f t="shared" ca="1" si="537"/>
        <v>642</v>
      </c>
      <c r="N451" s="30">
        <f t="shared" ca="1" si="537"/>
        <v>648.5</v>
      </c>
      <c r="O451" s="30">
        <f t="shared" ca="1" si="537"/>
        <v>650</v>
      </c>
      <c r="P451" s="30">
        <f t="shared" ca="1" si="537"/>
        <v>646.5</v>
      </c>
      <c r="Q451" s="30">
        <f t="shared" ca="1" si="537"/>
        <v>646.5</v>
      </c>
      <c r="R451" s="30">
        <f t="shared" ca="1" si="537"/>
        <v>643.5</v>
      </c>
      <c r="S451" s="30">
        <f t="shared" ca="1" si="537"/>
        <v>657.5</v>
      </c>
      <c r="T451" s="30">
        <f t="shared" ca="1" si="537"/>
        <v>647</v>
      </c>
      <c r="U451" s="30">
        <f t="shared" ca="1" si="537"/>
        <v>640.5</v>
      </c>
      <c r="V451" s="30">
        <f t="shared" ca="1" si="537"/>
        <v>643.5</v>
      </c>
      <c r="W451" s="30">
        <f t="shared" ca="1" si="537"/>
        <v>647</v>
      </c>
      <c r="X451" s="30">
        <f t="shared" ca="1" si="537"/>
        <v>650.5</v>
      </c>
      <c r="Y451" s="30">
        <f t="shared" ca="1" si="537"/>
        <v>650</v>
      </c>
      <c r="Z451" s="30">
        <f t="shared" ca="1" si="537"/>
        <v>654</v>
      </c>
      <c r="AA451" s="30">
        <f t="shared" ca="1" si="537"/>
        <v>659.5</v>
      </c>
      <c r="AB451" s="30">
        <f t="shared" ca="1" si="537"/>
        <v>660</v>
      </c>
      <c r="AC451" s="41" t="s">
        <v>142</v>
      </c>
      <c r="AD451" s="42">
        <f ca="1">SUM(E450:AB450)/24</f>
        <v>580.30277777777758</v>
      </c>
      <c r="AE451" s="42">
        <f ca="1">MAX(E451:AB451)</f>
        <v>693.5</v>
      </c>
      <c r="AF451" s="42">
        <f ca="1">MIN(E452:AB452)</f>
        <v>474</v>
      </c>
      <c r="AG451" s="25"/>
      <c r="AH451" s="11">
        <f>Entrées!A478</f>
        <v>19</v>
      </c>
      <c r="AI451" s="13">
        <f>Entrées!B478</f>
        <v>9</v>
      </c>
      <c r="AJ451" s="31">
        <f t="shared" ca="1" si="481"/>
        <v>55625.834722222207</v>
      </c>
      <c r="AK451" s="31">
        <f t="shared" ca="1" si="457"/>
        <v>55155.277777777781</v>
      </c>
      <c r="AL451" s="31">
        <f t="shared" ca="1" si="458"/>
        <v>55132.569444444431</v>
      </c>
      <c r="AM451" s="31">
        <f t="shared" ca="1" si="459"/>
        <v>439.35972222222233</v>
      </c>
      <c r="AN451" s="31">
        <f t="shared" ca="1" si="460"/>
        <v>2143.2847222222222</v>
      </c>
      <c r="AO451" s="31">
        <f t="shared" ca="1" si="461"/>
        <v>1711.4715277777773</v>
      </c>
      <c r="AP451" s="31">
        <f t="shared" ca="1" si="462"/>
        <v>43686.806944444448</v>
      </c>
      <c r="AQ451" s="31">
        <f t="shared" ca="1" si="463"/>
        <v>2048.2006944444447</v>
      </c>
      <c r="AR451" s="31">
        <f t="shared" ca="1" si="464"/>
        <v>467.57708333333329</v>
      </c>
      <c r="AS451" s="31">
        <f t="shared" ca="1" si="465"/>
        <v>9872.0041666666693</v>
      </c>
      <c r="AT451" s="31">
        <f t="shared" ca="1" si="466"/>
        <v>-752.91041666666672</v>
      </c>
      <c r="AU451" s="31">
        <f t="shared" ca="1" si="467"/>
        <v>580.30277777777769</v>
      </c>
      <c r="AV451" s="31">
        <f t="shared" ca="1" si="468"/>
        <v>-4570.3041666666659</v>
      </c>
      <c r="AW451" s="31">
        <f t="shared" ca="1" si="469"/>
        <v>53.39583333333335</v>
      </c>
      <c r="AX451" s="31">
        <f t="shared" ca="1" si="470"/>
        <v>1401.9361111111111</v>
      </c>
      <c r="AY451" s="31">
        <f t="shared" ca="1" si="471"/>
        <v>-1132.0805555555555</v>
      </c>
      <c r="AZ451" s="31">
        <f t="shared" ca="1" si="472"/>
        <v>-2177.1819444444441</v>
      </c>
      <c r="BA451" s="31">
        <f t="shared" ca="1" si="473"/>
        <v>644.8125</v>
      </c>
      <c r="BB451" s="31">
        <f t="shared" ca="1" si="474"/>
        <v>-1410.101388888889</v>
      </c>
      <c r="BC451" s="31">
        <f t="shared" ca="1" si="475"/>
        <v>-1800.2902777777781</v>
      </c>
      <c r="BD451" s="11"/>
      <c r="BE451" s="4"/>
      <c r="BF451" s="11">
        <f t="shared" si="476"/>
        <v>19</v>
      </c>
      <c r="BG451" s="11">
        <f t="shared" si="482"/>
        <v>9</v>
      </c>
      <c r="BH451" s="32">
        <f>IF($BF451&gt;$Y$7,"",IF(AND($BF451=$Y$7,$BG451=23),"",Entrées!C479-Entrées!C478))</f>
        <v>606</v>
      </c>
      <c r="BI451" s="32">
        <f>IF($BF451&gt;$Y$7,"",IF(AND($BF451=$Y$7,$BG451=23),"",Entrées!D479-Entrées!D478))</f>
        <v>237.5</v>
      </c>
      <c r="BJ451" s="32">
        <f>IF($BF451&gt;$Y$7,"",IF(AND($BF451=$Y$7,$BG451=23),"",Entrées!E479-Entrées!E478))</f>
        <v>212.5</v>
      </c>
      <c r="BK451" s="32">
        <f>IF($BF451&gt;$Y$7,"",IF(AND($BF451=$Y$7,$BG451=23),"",Entrées!F479-Entrées!F478))</f>
        <v>8.5</v>
      </c>
      <c r="BL451" s="32">
        <f>IF($BF451&gt;$Y$7,"",IF(AND($BF451=$Y$7,$BG451=23),"",Entrées!G479-Entrées!G478))</f>
        <v>-131</v>
      </c>
      <c r="BM451" s="32">
        <f>IF($BF451&gt;$Y$7,"",IF(AND($BF451=$Y$7,$BG451=23),"",Entrées!H479-Entrées!H478))</f>
        <v>29.5</v>
      </c>
      <c r="BN451" s="32">
        <f>IF($BF451&gt;$Y$7,"",IF(AND($BF451=$Y$7,$BG451=23),"",Entrées!I479-Entrées!I478))</f>
        <v>-17</v>
      </c>
      <c r="BO451" s="32">
        <f>IF($BF451&gt;$Y$7,"",IF(AND($BF451=$Y$7,$BG451=23),"",Entrées!J479-Entrées!J478))</f>
        <v>-25</v>
      </c>
      <c r="BP451" s="32">
        <f>IF($BF451&gt;$Y$7,"",IF(AND($BF451=$Y$7,$BG451=23),"",Entrées!K479-Entrées!K478))</f>
        <v>289</v>
      </c>
      <c r="BQ451" s="32">
        <f>IF($BF451&gt;$Y$7,"",IF(AND($BF451=$Y$7,$BG451=23),"",Entrées!L479-Entrées!L478))</f>
        <v>403.5</v>
      </c>
      <c r="BR451" s="32">
        <f>IF($BF451&gt;$Y$7,"",IF(AND($BF451=$Y$7,$BG451=23),"",Entrées!M479-Entrées!M478))</f>
        <v>-3.5</v>
      </c>
      <c r="BS451" s="32">
        <f>IF($BF451&gt;$Y$7,"",IF(AND($BF451=$Y$7,$BG451=23),"",Entrées!N479-Entrées!N478))</f>
        <v>17</v>
      </c>
      <c r="BT451" s="32">
        <f>IF($BF451&gt;$Y$7,"",IF(AND($BF451=$Y$7,$BG451=23),"",Entrées!O479-Entrées!O478))</f>
        <v>35</v>
      </c>
      <c r="BU451" s="32">
        <f>IF($BF451&gt;$Y$7,"",IF(AND($BF451=$Y$7,$BG451=23),"",Entrées!P479-Entrées!P478))</f>
        <v>-2</v>
      </c>
      <c r="BV451" s="32">
        <f>IF($BF451&gt;$Y$7,"",IF(AND($BF451=$Y$7,$BG451=23),"",Entrées!Q479-Entrées!Q478))</f>
        <v>-331</v>
      </c>
      <c r="BW451" s="32">
        <f>IF($BF451&gt;$Y$7,"",IF(AND($BF451=$Y$7,$BG451=23),"",Entrées!R479-Entrées!R478))</f>
        <v>0</v>
      </c>
      <c r="BX451" s="32">
        <f>IF($BF451&gt;$Y$7,"",IF(AND($BF451=$Y$7,$BG451=23),"",Entrées!S479-Entrées!S478))</f>
        <v>0</v>
      </c>
      <c r="BY451" s="32">
        <f>IF($BF451&gt;$Y$7,"",IF(AND($BF451=$Y$7,$BG451=23),"",Entrées!T479-Entrées!T478))</f>
        <v>0</v>
      </c>
      <c r="BZ451" s="32">
        <f>IF($BF451&gt;$Y$7,"",IF(AND($BF451=$Y$7,$BG451=23),"",Entrées!U479-Entrées!U478))</f>
        <v>1</v>
      </c>
      <c r="CA451" s="32">
        <f>IF($BF451&gt;$Y$7,"",IF(AND($BF451=$Y$7,$BG451=23),"",Entrées!V479-Entrées!V478))</f>
        <v>-172</v>
      </c>
      <c r="CB451" s="4"/>
      <c r="CC451" s="4"/>
      <c r="CD451" s="33">
        <f>IF($BF451&lt;=$Y$7,Entrées!J478/CD$2,"")</f>
        <v>0.22835526315789473</v>
      </c>
      <c r="CE451" s="33">
        <f>IF($BF451&lt;=$Y$7,Entrées!K478/CE$2,"")</f>
        <v>0.10523809523809524</v>
      </c>
      <c r="CF451" s="11">
        <f t="shared" si="477"/>
        <v>7600</v>
      </c>
      <c r="CG451" s="11">
        <f t="shared" si="478"/>
        <v>4200</v>
      </c>
      <c r="CH451" s="52">
        <f t="shared" si="479"/>
        <v>0.26950009137426939</v>
      </c>
      <c r="CI451" s="52">
        <f t="shared" si="480"/>
        <v>0.11132787698412699</v>
      </c>
      <c r="CK451" s="11"/>
      <c r="CL451" s="4"/>
      <c r="CM451" s="11"/>
      <c r="CN451" s="11"/>
      <c r="CO451" s="4"/>
    </row>
    <row r="452" spans="1:93">
      <c r="C452" s="29" t="s">
        <v>141</v>
      </c>
      <c r="D452" s="29"/>
      <c r="E452" s="30">
        <f ca="1">MIN(E419:E449)</f>
        <v>481.5</v>
      </c>
      <c r="F452" s="30">
        <f t="shared" ref="F452:AB452" ca="1" si="538">MIN(F419:F449)</f>
        <v>474</v>
      </c>
      <c r="G452" s="30">
        <f t="shared" ca="1" si="538"/>
        <v>481.5</v>
      </c>
      <c r="H452" s="30">
        <f t="shared" ca="1" si="538"/>
        <v>535</v>
      </c>
      <c r="I452" s="30">
        <f t="shared" ca="1" si="538"/>
        <v>533</v>
      </c>
      <c r="J452" s="30">
        <f t="shared" ca="1" si="538"/>
        <v>529</v>
      </c>
      <c r="K452" s="30">
        <f t="shared" ca="1" si="538"/>
        <v>523</v>
      </c>
      <c r="L452" s="30">
        <f t="shared" ca="1" si="538"/>
        <v>516</v>
      </c>
      <c r="M452" s="30">
        <f t="shared" ca="1" si="538"/>
        <v>504</v>
      </c>
      <c r="N452" s="30">
        <f t="shared" ca="1" si="538"/>
        <v>495</v>
      </c>
      <c r="O452" s="30">
        <f t="shared" ca="1" si="538"/>
        <v>493</v>
      </c>
      <c r="P452" s="30">
        <f t="shared" ca="1" si="538"/>
        <v>487</v>
      </c>
      <c r="Q452" s="30">
        <f t="shared" ca="1" si="538"/>
        <v>508.5</v>
      </c>
      <c r="R452" s="30">
        <f t="shared" ca="1" si="538"/>
        <v>496.5</v>
      </c>
      <c r="S452" s="30">
        <f t="shared" ca="1" si="538"/>
        <v>488.5</v>
      </c>
      <c r="T452" s="30">
        <f t="shared" ca="1" si="538"/>
        <v>494</v>
      </c>
      <c r="U452" s="30">
        <f t="shared" ca="1" si="538"/>
        <v>495.5</v>
      </c>
      <c r="V452" s="30">
        <f t="shared" ca="1" si="538"/>
        <v>491.5</v>
      </c>
      <c r="W452" s="30">
        <f t="shared" ca="1" si="538"/>
        <v>489.5</v>
      </c>
      <c r="X452" s="30">
        <f t="shared" ca="1" si="538"/>
        <v>494</v>
      </c>
      <c r="Y452" s="30">
        <f t="shared" ca="1" si="538"/>
        <v>502.5</v>
      </c>
      <c r="Z452" s="30">
        <f t="shared" ca="1" si="538"/>
        <v>495.5</v>
      </c>
      <c r="AA452" s="30">
        <f t="shared" ca="1" si="538"/>
        <v>486</v>
      </c>
      <c r="AB452" s="30">
        <f t="shared" ca="1" si="538"/>
        <v>488</v>
      </c>
      <c r="AC452" s="11"/>
      <c r="AD452" s="42">
        <f ca="1">SUM(INDIRECT(ADDRESS(ROW($C$37),COLUMN($C$37)+($C418-1),4, TRUE,"Entrées")):INDIRECT(ADDRESS(ROW(INDIRECT($A$42)),COLUMN($C$37)+($C418-1),4,TRUE,"Entrées")))/Entrées!$P$11</f>
        <v>580.30277777777781</v>
      </c>
      <c r="AE452" s="42">
        <f ca="1">MAX(INDIRECT(ADDRESS(ROW($C$37),COLUMN($C$37)+($C418-1),4, TRUE,"Entrées")):INDIRECT(ADDRESS(ROW(INDIRECT($A$42)),COLUMN($C$37)+($C418-1),4,TRUE,"Entrées")))</f>
        <v>693.5</v>
      </c>
      <c r="AF452" s="42">
        <f ca="1">MIN(INDIRECT(ADDRESS(ROW($C$37),COLUMN($C$37)+($C418-1),4, TRUE,"Entrées")):INDIRECT(ADDRESS(ROW(INDIRECT($A$42)),COLUMN($C$37)+($C418-1),4,TRUE,"Entrées")))</f>
        <v>474</v>
      </c>
      <c r="AH452" s="11">
        <f>Entrées!A479</f>
        <v>19</v>
      </c>
      <c r="AI452" s="13">
        <f>Entrées!B479</f>
        <v>10</v>
      </c>
      <c r="AJ452" s="31">
        <f t="shared" ca="1" si="481"/>
        <v>55625.834722222207</v>
      </c>
      <c r="AK452" s="31">
        <f t="shared" ca="1" si="457"/>
        <v>55155.277777777781</v>
      </c>
      <c r="AL452" s="31">
        <f t="shared" ca="1" si="458"/>
        <v>55132.569444444431</v>
      </c>
      <c r="AM452" s="31">
        <f t="shared" ca="1" si="459"/>
        <v>439.35972222222233</v>
      </c>
      <c r="AN452" s="31">
        <f t="shared" ca="1" si="460"/>
        <v>2143.2847222222222</v>
      </c>
      <c r="AO452" s="31">
        <f t="shared" ca="1" si="461"/>
        <v>1711.4715277777773</v>
      </c>
      <c r="AP452" s="31">
        <f t="shared" ca="1" si="462"/>
        <v>43686.806944444448</v>
      </c>
      <c r="AQ452" s="31">
        <f t="shared" ca="1" si="463"/>
        <v>2048.2006944444447</v>
      </c>
      <c r="AR452" s="31">
        <f t="shared" ca="1" si="464"/>
        <v>467.57708333333329</v>
      </c>
      <c r="AS452" s="31">
        <f t="shared" ca="1" si="465"/>
        <v>9872.0041666666693</v>
      </c>
      <c r="AT452" s="31">
        <f t="shared" ca="1" si="466"/>
        <v>-752.91041666666672</v>
      </c>
      <c r="AU452" s="31">
        <f t="shared" ca="1" si="467"/>
        <v>580.30277777777769</v>
      </c>
      <c r="AV452" s="31">
        <f t="shared" ca="1" si="468"/>
        <v>-4570.3041666666659</v>
      </c>
      <c r="AW452" s="31">
        <f t="shared" ca="1" si="469"/>
        <v>53.39583333333335</v>
      </c>
      <c r="AX452" s="31">
        <f t="shared" ca="1" si="470"/>
        <v>1401.9361111111111</v>
      </c>
      <c r="AY452" s="31">
        <f t="shared" ca="1" si="471"/>
        <v>-1132.0805555555555</v>
      </c>
      <c r="AZ452" s="31">
        <f t="shared" ca="1" si="472"/>
        <v>-2177.1819444444441</v>
      </c>
      <c r="BA452" s="31">
        <f t="shared" ca="1" si="473"/>
        <v>644.8125</v>
      </c>
      <c r="BB452" s="31">
        <f t="shared" ca="1" si="474"/>
        <v>-1410.101388888889</v>
      </c>
      <c r="BC452" s="31">
        <f t="shared" ca="1" si="475"/>
        <v>-1800.2902777777781</v>
      </c>
      <c r="BD452" s="11"/>
      <c r="BE452" s="4"/>
      <c r="BF452" s="11">
        <f t="shared" si="476"/>
        <v>19</v>
      </c>
      <c r="BG452" s="11">
        <f t="shared" si="482"/>
        <v>10</v>
      </c>
      <c r="BH452" s="32">
        <f>IF($BF452&gt;$Y$7,"",IF(AND($BF452=$Y$7,$BG452=23),"",Entrées!C480-Entrées!C479))</f>
        <v>184</v>
      </c>
      <c r="BI452" s="32">
        <f>IF($BF452&gt;$Y$7,"",IF(AND($BF452=$Y$7,$BG452=23),"",Entrées!D480-Entrées!D479))</f>
        <v>50</v>
      </c>
      <c r="BJ452" s="32">
        <f>IF($BF452&gt;$Y$7,"",IF(AND($BF452=$Y$7,$BG452=23),"",Entrées!E480-Entrées!E479))</f>
        <v>250</v>
      </c>
      <c r="BK452" s="32">
        <f>IF($BF452&gt;$Y$7,"",IF(AND($BF452=$Y$7,$BG452=23),"",Entrées!F480-Entrées!F479))</f>
        <v>-4.5</v>
      </c>
      <c r="BL452" s="32">
        <f>IF($BF452&gt;$Y$7,"",IF(AND($BF452=$Y$7,$BG452=23),"",Entrées!G480-Entrées!G479))</f>
        <v>-10</v>
      </c>
      <c r="BM452" s="32">
        <f>IF($BF452&gt;$Y$7,"",IF(AND($BF452=$Y$7,$BG452=23),"",Entrées!H480-Entrées!H479))</f>
        <v>23</v>
      </c>
      <c r="BN452" s="32">
        <f>IF($BF452&gt;$Y$7,"",IF(AND($BF452=$Y$7,$BG452=23),"",Entrées!I480-Entrées!I479))</f>
        <v>117.5</v>
      </c>
      <c r="BO452" s="32">
        <f>IF($BF452&gt;$Y$7,"",IF(AND($BF452=$Y$7,$BG452=23),"",Entrées!J480-Entrées!J479))</f>
        <v>-91.5</v>
      </c>
      <c r="BP452" s="32">
        <f>IF($BF452&gt;$Y$7,"",IF(AND($BF452=$Y$7,$BG452=23),"",Entrées!K480-Entrées!K479))</f>
        <v>249.5</v>
      </c>
      <c r="BQ452" s="32">
        <f>IF($BF452&gt;$Y$7,"",IF(AND($BF452=$Y$7,$BG452=23),"",Entrées!L480-Entrées!L479))</f>
        <v>311</v>
      </c>
      <c r="BR452" s="32">
        <f>IF($BF452&gt;$Y$7,"",IF(AND($BF452=$Y$7,$BG452=23),"",Entrées!M480-Entrées!M479))</f>
        <v>-1</v>
      </c>
      <c r="BS452" s="32">
        <f>IF($BF452&gt;$Y$7,"",IF(AND($BF452=$Y$7,$BG452=23),"",Entrées!N480-Entrées!N479))</f>
        <v>-3</v>
      </c>
      <c r="BT452" s="32">
        <f>IF($BF452&gt;$Y$7,"",IF(AND($BF452=$Y$7,$BG452=23),"",Entrées!O480-Entrées!O479))</f>
        <v>-408.5</v>
      </c>
      <c r="BU452" s="32">
        <f>IF($BF452&gt;$Y$7,"",IF(AND($BF452=$Y$7,$BG452=23),"",Entrées!P480-Entrées!P479))</f>
        <v>-0.5</v>
      </c>
      <c r="BV452" s="32">
        <f>IF($BF452&gt;$Y$7,"",IF(AND($BF452=$Y$7,$BG452=23),"",Entrées!Q480-Entrées!Q479))</f>
        <v>236</v>
      </c>
      <c r="BW452" s="32">
        <f>IF($BF452&gt;$Y$7,"",IF(AND($BF452=$Y$7,$BG452=23),"",Entrées!R480-Entrées!R479))</f>
        <v>0</v>
      </c>
      <c r="BX452" s="32">
        <f>IF($BF452&gt;$Y$7,"",IF(AND($BF452=$Y$7,$BG452=23),"",Entrées!S480-Entrées!S479))</f>
        <v>0</v>
      </c>
      <c r="BY452" s="32">
        <f>IF($BF452&gt;$Y$7,"",IF(AND($BF452=$Y$7,$BG452=23),"",Entrées!T480-Entrées!T479))</f>
        <v>0</v>
      </c>
      <c r="BZ452" s="32">
        <f>IF($BF452&gt;$Y$7,"",IF(AND($BF452=$Y$7,$BG452=23),"",Entrées!U480-Entrées!U479))</f>
        <v>0</v>
      </c>
      <c r="CA452" s="32">
        <f>IF($BF452&gt;$Y$7,"",IF(AND($BF452=$Y$7,$BG452=23),"",Entrées!V480-Entrées!V479))</f>
        <v>-396</v>
      </c>
      <c r="CB452" s="4"/>
      <c r="CC452" s="4"/>
      <c r="CD452" s="33">
        <f>IF($BF452&lt;=$Y$7,Entrées!J479/CD$2,"")</f>
        <v>0.22506578947368422</v>
      </c>
      <c r="CE452" s="33">
        <f>IF($BF452&lt;=$Y$7,Entrées!K479/CE$2,"")</f>
        <v>0.17404761904761903</v>
      </c>
      <c r="CF452" s="11">
        <f t="shared" si="477"/>
        <v>7600</v>
      </c>
      <c r="CG452" s="11">
        <f t="shared" si="478"/>
        <v>4200</v>
      </c>
      <c r="CH452" s="52">
        <f t="shared" si="479"/>
        <v>0.26950009137426939</v>
      </c>
      <c r="CI452" s="52">
        <f t="shared" si="480"/>
        <v>0.11132787698412699</v>
      </c>
      <c r="CK452" s="11"/>
      <c r="CL452" s="4"/>
      <c r="CM452" s="11"/>
      <c r="CN452" s="11"/>
      <c r="CO452" s="4"/>
    </row>
    <row r="453" spans="1:93">
      <c r="C453" s="11" t="s">
        <v>91</v>
      </c>
      <c r="D453" s="11"/>
      <c r="E453" s="50" t="str">
        <f ca="1">INDIRECT(ADDRESS(ROW($C$36),COLUMN($C$36)+(C455-1),4,TRUE,"Entrées"))</f>
        <v>Ech. physiques</v>
      </c>
      <c r="F453" s="50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39" t="s">
        <v>12</v>
      </c>
      <c r="AE453" s="39" t="s">
        <v>138</v>
      </c>
      <c r="AF453" s="39" t="s">
        <v>139</v>
      </c>
      <c r="AH453" s="11">
        <f>Entrées!A480</f>
        <v>19</v>
      </c>
      <c r="AI453" s="13">
        <f>Entrées!B480</f>
        <v>11</v>
      </c>
      <c r="AJ453" s="31">
        <f t="shared" ca="1" si="481"/>
        <v>55625.834722222207</v>
      </c>
      <c r="AK453" s="31">
        <f t="shared" ca="1" si="457"/>
        <v>55155.277777777781</v>
      </c>
      <c r="AL453" s="31">
        <f t="shared" ca="1" si="458"/>
        <v>55132.569444444431</v>
      </c>
      <c r="AM453" s="31">
        <f t="shared" ca="1" si="459"/>
        <v>439.35972222222233</v>
      </c>
      <c r="AN453" s="31">
        <f t="shared" ca="1" si="460"/>
        <v>2143.2847222222222</v>
      </c>
      <c r="AO453" s="31">
        <f t="shared" ca="1" si="461"/>
        <v>1711.4715277777773</v>
      </c>
      <c r="AP453" s="31">
        <f t="shared" ca="1" si="462"/>
        <v>43686.806944444448</v>
      </c>
      <c r="AQ453" s="31">
        <f t="shared" ca="1" si="463"/>
        <v>2048.2006944444447</v>
      </c>
      <c r="AR453" s="31">
        <f t="shared" ca="1" si="464"/>
        <v>467.57708333333329</v>
      </c>
      <c r="AS453" s="31">
        <f t="shared" ca="1" si="465"/>
        <v>9872.0041666666693</v>
      </c>
      <c r="AT453" s="31">
        <f t="shared" ca="1" si="466"/>
        <v>-752.91041666666672</v>
      </c>
      <c r="AU453" s="31">
        <f t="shared" ca="1" si="467"/>
        <v>580.30277777777769</v>
      </c>
      <c r="AV453" s="31">
        <f t="shared" ca="1" si="468"/>
        <v>-4570.3041666666659</v>
      </c>
      <c r="AW453" s="31">
        <f t="shared" ca="1" si="469"/>
        <v>53.39583333333335</v>
      </c>
      <c r="AX453" s="31">
        <f t="shared" ca="1" si="470"/>
        <v>1401.9361111111111</v>
      </c>
      <c r="AY453" s="31">
        <f t="shared" ca="1" si="471"/>
        <v>-1132.0805555555555</v>
      </c>
      <c r="AZ453" s="31">
        <f t="shared" ca="1" si="472"/>
        <v>-2177.1819444444441</v>
      </c>
      <c r="BA453" s="31">
        <f t="shared" ca="1" si="473"/>
        <v>644.8125</v>
      </c>
      <c r="BB453" s="31">
        <f t="shared" ca="1" si="474"/>
        <v>-1410.101388888889</v>
      </c>
      <c r="BC453" s="31">
        <f t="shared" ca="1" si="475"/>
        <v>-1800.2902777777781</v>
      </c>
      <c r="BD453" s="11"/>
      <c r="BE453" s="4"/>
      <c r="BF453" s="11">
        <f t="shared" si="476"/>
        <v>19</v>
      </c>
      <c r="BG453" s="11">
        <f t="shared" si="482"/>
        <v>11</v>
      </c>
      <c r="BH453" s="32">
        <f>IF($BF453&gt;$Y$7,"",IF(AND($BF453=$Y$7,$BG453=23),"",Entrées!C481-Entrées!C480))</f>
        <v>77</v>
      </c>
      <c r="BI453" s="32">
        <f>IF($BF453&gt;$Y$7,"",IF(AND($BF453=$Y$7,$BG453=23),"",Entrées!D481-Entrées!D480))</f>
        <v>12.5</v>
      </c>
      <c r="BJ453" s="32">
        <f>IF($BF453&gt;$Y$7,"",IF(AND($BF453=$Y$7,$BG453=23),"",Entrées!E481-Entrées!E480))</f>
        <v>625</v>
      </c>
      <c r="BK453" s="32">
        <f>IF($BF453&gt;$Y$7,"",IF(AND($BF453=$Y$7,$BG453=23),"",Entrées!F481-Entrées!F480))</f>
        <v>-3.5</v>
      </c>
      <c r="BL453" s="32">
        <f>IF($BF453&gt;$Y$7,"",IF(AND($BF453=$Y$7,$BG453=23),"",Entrées!G481-Entrées!G480))</f>
        <v>53</v>
      </c>
      <c r="BM453" s="32">
        <f>IF($BF453&gt;$Y$7,"",IF(AND($BF453=$Y$7,$BG453=23),"",Entrées!H481-Entrées!H480))</f>
        <v>22.5</v>
      </c>
      <c r="BN453" s="32">
        <f>IF($BF453&gt;$Y$7,"",IF(AND($BF453=$Y$7,$BG453=23),"",Entrées!I481-Entrées!I480))</f>
        <v>-57</v>
      </c>
      <c r="BO453" s="32">
        <f>IF($BF453&gt;$Y$7,"",IF(AND($BF453=$Y$7,$BG453=23),"",Entrées!J481-Entrées!J480))</f>
        <v>-20.5</v>
      </c>
      <c r="BP453" s="32">
        <f>IF($BF453&gt;$Y$7,"",IF(AND($BF453=$Y$7,$BG453=23),"",Entrées!K481-Entrées!K480))</f>
        <v>145</v>
      </c>
      <c r="BQ453" s="32">
        <f>IF($BF453&gt;$Y$7,"",IF(AND($BF453=$Y$7,$BG453=23),"",Entrées!L481-Entrées!L480))</f>
        <v>-149</v>
      </c>
      <c r="BR453" s="32">
        <f>IF($BF453&gt;$Y$7,"",IF(AND($BF453=$Y$7,$BG453=23),"",Entrées!M481-Entrées!M480))</f>
        <v>0</v>
      </c>
      <c r="BS453" s="32">
        <f>IF($BF453&gt;$Y$7,"",IF(AND($BF453=$Y$7,$BG453=23),"",Entrées!N481-Entrées!N480))</f>
        <v>3.5</v>
      </c>
      <c r="BT453" s="32">
        <f>IF($BF453&gt;$Y$7,"",IF(AND($BF453=$Y$7,$BG453=23),"",Entrées!O481-Entrées!O480))</f>
        <v>83</v>
      </c>
      <c r="BU453" s="32">
        <f>IF($BF453&gt;$Y$7,"",IF(AND($BF453=$Y$7,$BG453=23),"",Entrées!P481-Entrées!P480))</f>
        <v>0.5</v>
      </c>
      <c r="BV453" s="32">
        <f>IF($BF453&gt;$Y$7,"",IF(AND($BF453=$Y$7,$BG453=23),"",Entrées!Q481-Entrées!Q480))</f>
        <v>181</v>
      </c>
      <c r="BW453" s="32">
        <f>IF($BF453&gt;$Y$7,"",IF(AND($BF453=$Y$7,$BG453=23),"",Entrées!R481-Entrées!R480))</f>
        <v>0</v>
      </c>
      <c r="BX453" s="32">
        <f>IF($BF453&gt;$Y$7,"",IF(AND($BF453=$Y$7,$BG453=23),"",Entrées!S481-Entrées!S480))</f>
        <v>0</v>
      </c>
      <c r="BY453" s="32">
        <f>IF($BF453&gt;$Y$7,"",IF(AND($BF453=$Y$7,$BG453=23),"",Entrées!T481-Entrées!T480))</f>
        <v>0</v>
      </c>
      <c r="BZ453" s="32">
        <f>IF($BF453&gt;$Y$7,"",IF(AND($BF453=$Y$7,$BG453=23),"",Entrées!U481-Entrées!U480))</f>
        <v>-1</v>
      </c>
      <c r="CA453" s="32">
        <f>IF($BF453&gt;$Y$7,"",IF(AND($BF453=$Y$7,$BG453=23),"",Entrées!V481-Entrées!V480))</f>
        <v>175</v>
      </c>
      <c r="CB453" s="4"/>
      <c r="CC453" s="4"/>
      <c r="CD453" s="33">
        <f>IF($BF453&lt;=$Y$7,Entrées!J480/CD$2,"")</f>
        <v>0.21302631578947367</v>
      </c>
      <c r="CE453" s="33">
        <f>IF($BF453&lt;=$Y$7,Entrées!K480/CE$2,"")</f>
        <v>0.23345238095238094</v>
      </c>
      <c r="CF453" s="11">
        <f t="shared" si="477"/>
        <v>7600</v>
      </c>
      <c r="CG453" s="11">
        <f t="shared" si="478"/>
        <v>4200</v>
      </c>
      <c r="CH453" s="52">
        <f t="shared" si="479"/>
        <v>0.26950009137426939</v>
      </c>
      <c r="CI453" s="52">
        <f t="shared" si="480"/>
        <v>0.11132787698412699</v>
      </c>
      <c r="CK453" s="11"/>
      <c r="CL453" s="4"/>
      <c r="CM453" s="11"/>
      <c r="CN453" s="11"/>
      <c r="CO453" s="4"/>
    </row>
    <row r="454" spans="1:93">
      <c r="C454" s="11" t="s">
        <v>92</v>
      </c>
      <c r="D454" s="11" t="s">
        <v>3</v>
      </c>
      <c r="E454" s="11" t="s">
        <v>79</v>
      </c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39" t="s">
        <v>3</v>
      </c>
      <c r="AE454" s="39" t="s">
        <v>3</v>
      </c>
      <c r="AF454" s="39" t="s">
        <v>3</v>
      </c>
      <c r="AH454" s="11">
        <f>Entrées!A481</f>
        <v>19</v>
      </c>
      <c r="AI454" s="13">
        <f>Entrées!B481</f>
        <v>12</v>
      </c>
      <c r="AJ454" s="31">
        <f t="shared" ca="1" si="481"/>
        <v>55625.834722222207</v>
      </c>
      <c r="AK454" s="31">
        <f t="shared" ca="1" si="457"/>
        <v>55155.277777777781</v>
      </c>
      <c r="AL454" s="31">
        <f t="shared" ca="1" si="458"/>
        <v>55132.569444444431</v>
      </c>
      <c r="AM454" s="31">
        <f t="shared" ca="1" si="459"/>
        <v>439.35972222222233</v>
      </c>
      <c r="AN454" s="31">
        <f t="shared" ca="1" si="460"/>
        <v>2143.2847222222222</v>
      </c>
      <c r="AO454" s="31">
        <f t="shared" ca="1" si="461"/>
        <v>1711.4715277777773</v>
      </c>
      <c r="AP454" s="31">
        <f t="shared" ca="1" si="462"/>
        <v>43686.806944444448</v>
      </c>
      <c r="AQ454" s="31">
        <f t="shared" ca="1" si="463"/>
        <v>2048.2006944444447</v>
      </c>
      <c r="AR454" s="31">
        <f t="shared" ca="1" si="464"/>
        <v>467.57708333333329</v>
      </c>
      <c r="AS454" s="31">
        <f t="shared" ca="1" si="465"/>
        <v>9872.0041666666693</v>
      </c>
      <c r="AT454" s="31">
        <f t="shared" ca="1" si="466"/>
        <v>-752.91041666666672</v>
      </c>
      <c r="AU454" s="31">
        <f t="shared" ca="1" si="467"/>
        <v>580.30277777777769</v>
      </c>
      <c r="AV454" s="31">
        <f t="shared" ca="1" si="468"/>
        <v>-4570.3041666666659</v>
      </c>
      <c r="AW454" s="31">
        <f t="shared" ca="1" si="469"/>
        <v>53.39583333333335</v>
      </c>
      <c r="AX454" s="31">
        <f t="shared" ca="1" si="470"/>
        <v>1401.9361111111111</v>
      </c>
      <c r="AY454" s="31">
        <f t="shared" ca="1" si="471"/>
        <v>-1132.0805555555555</v>
      </c>
      <c r="AZ454" s="31">
        <f t="shared" ca="1" si="472"/>
        <v>-2177.1819444444441</v>
      </c>
      <c r="BA454" s="31">
        <f t="shared" ca="1" si="473"/>
        <v>644.8125</v>
      </c>
      <c r="BB454" s="31">
        <f t="shared" ca="1" si="474"/>
        <v>-1410.101388888889</v>
      </c>
      <c r="BC454" s="31">
        <f t="shared" ca="1" si="475"/>
        <v>-1800.2902777777781</v>
      </c>
      <c r="BD454" s="11"/>
      <c r="BE454" s="4"/>
      <c r="BF454" s="11">
        <f t="shared" si="476"/>
        <v>19</v>
      </c>
      <c r="BG454" s="11">
        <f t="shared" si="482"/>
        <v>12</v>
      </c>
      <c r="BH454" s="32">
        <f>IF($BF454&gt;$Y$7,"",IF(AND($BF454=$Y$7,$BG454=23),"",Entrées!C482-Entrées!C481))</f>
        <v>-344</v>
      </c>
      <c r="BI454" s="32">
        <f>IF($BF454&gt;$Y$7,"",IF(AND($BF454=$Y$7,$BG454=23),"",Entrées!D482-Entrées!D481))</f>
        <v>-687.5</v>
      </c>
      <c r="BJ454" s="32">
        <f>IF($BF454&gt;$Y$7,"",IF(AND($BF454=$Y$7,$BG454=23),"",Entrées!E482-Entrées!E481))</f>
        <v>-1050</v>
      </c>
      <c r="BK454" s="32">
        <f>IF($BF454&gt;$Y$7,"",IF(AND($BF454=$Y$7,$BG454=23),"",Entrées!F482-Entrées!F481))</f>
        <v>1.5</v>
      </c>
      <c r="BL454" s="32">
        <f>IF($BF454&gt;$Y$7,"",IF(AND($BF454=$Y$7,$BG454=23),"",Entrées!G482-Entrées!G481))</f>
        <v>-1.5</v>
      </c>
      <c r="BM454" s="32">
        <f>IF($BF454&gt;$Y$7,"",IF(AND($BF454=$Y$7,$BG454=23),"",Entrées!H482-Entrées!H481))</f>
        <v>74.5</v>
      </c>
      <c r="BN454" s="32">
        <f>IF($BF454&gt;$Y$7,"",IF(AND($BF454=$Y$7,$BG454=23),"",Entrées!I482-Entrées!I481))</f>
        <v>-71</v>
      </c>
      <c r="BO454" s="32">
        <f>IF($BF454&gt;$Y$7,"",IF(AND($BF454=$Y$7,$BG454=23),"",Entrées!J482-Entrées!J481))</f>
        <v>84.5</v>
      </c>
      <c r="BP454" s="32">
        <f>IF($BF454&gt;$Y$7,"",IF(AND($BF454=$Y$7,$BG454=23),"",Entrées!K482-Entrées!K481))</f>
        <v>70</v>
      </c>
      <c r="BQ454" s="32">
        <f>IF($BF454&gt;$Y$7,"",IF(AND($BF454=$Y$7,$BG454=23),"",Entrées!L482-Entrées!L481))</f>
        <v>-303.5</v>
      </c>
      <c r="BR454" s="32">
        <f>IF($BF454&gt;$Y$7,"",IF(AND($BF454=$Y$7,$BG454=23),"",Entrées!M482-Entrées!M481))</f>
        <v>1</v>
      </c>
      <c r="BS454" s="32">
        <f>IF($BF454&gt;$Y$7,"",IF(AND($BF454=$Y$7,$BG454=23),"",Entrées!N482-Entrées!N481))</f>
        <v>-1</v>
      </c>
      <c r="BT454" s="32">
        <f>IF($BF454&gt;$Y$7,"",IF(AND($BF454=$Y$7,$BG454=23),"",Entrées!O482-Entrées!O481))</f>
        <v>-196.5</v>
      </c>
      <c r="BU454" s="32">
        <f>IF($BF454&gt;$Y$7,"",IF(AND($BF454=$Y$7,$BG454=23),"",Entrées!P482-Entrées!P481))</f>
        <v>0.5</v>
      </c>
      <c r="BV454" s="32">
        <f>IF($BF454&gt;$Y$7,"",IF(AND($BF454=$Y$7,$BG454=23),"",Entrées!Q482-Entrées!Q481))</f>
        <v>-363</v>
      </c>
      <c r="BW454" s="32">
        <f>IF($BF454&gt;$Y$7,"",IF(AND($BF454=$Y$7,$BG454=23),"",Entrées!R482-Entrées!R481))</f>
        <v>0</v>
      </c>
      <c r="BX454" s="32">
        <f>IF($BF454&gt;$Y$7,"",IF(AND($BF454=$Y$7,$BG454=23),"",Entrées!S482-Entrées!S481))</f>
        <v>0</v>
      </c>
      <c r="BY454" s="32">
        <f>IF($BF454&gt;$Y$7,"",IF(AND($BF454=$Y$7,$BG454=23),"",Entrées!T482-Entrées!T481))</f>
        <v>0</v>
      </c>
      <c r="BZ454" s="32">
        <f>IF($BF454&gt;$Y$7,"",IF(AND($BF454=$Y$7,$BG454=23),"",Entrées!U482-Entrées!U481))</f>
        <v>0</v>
      </c>
      <c r="CA454" s="32">
        <f>IF($BF454&gt;$Y$7,"",IF(AND($BF454=$Y$7,$BG454=23),"",Entrées!V482-Entrées!V481))</f>
        <v>-309</v>
      </c>
      <c r="CB454" s="4"/>
      <c r="CC454" s="4"/>
      <c r="CD454" s="33">
        <f>IF($BF454&lt;=$Y$7,Entrées!J481/CD$2,"")</f>
        <v>0.21032894736842106</v>
      </c>
      <c r="CE454" s="33">
        <f>IF($BF454&lt;=$Y$7,Entrées!K481/CE$2,"")</f>
        <v>0.26797619047619048</v>
      </c>
      <c r="CF454" s="11">
        <f t="shared" si="477"/>
        <v>7600</v>
      </c>
      <c r="CG454" s="11">
        <f t="shared" si="478"/>
        <v>4200</v>
      </c>
      <c r="CH454" s="52">
        <f t="shared" si="479"/>
        <v>0.26950009137426939</v>
      </c>
      <c r="CI454" s="52">
        <f t="shared" si="480"/>
        <v>0.11132787698412699</v>
      </c>
      <c r="CK454" s="11"/>
      <c r="CL454" s="4"/>
      <c r="CM454" s="11"/>
      <c r="CN454" s="11"/>
      <c r="CO454" s="4"/>
    </row>
    <row r="455" spans="1:93">
      <c r="C455" s="11">
        <f>C418+1</f>
        <v>13</v>
      </c>
      <c r="D455" s="27"/>
      <c r="E455" s="27">
        <v>0</v>
      </c>
      <c r="F455" s="27">
        <f t="shared" ref="F455:AB455" si="539">E455+1</f>
        <v>1</v>
      </c>
      <c r="G455" s="27">
        <f t="shared" si="539"/>
        <v>2</v>
      </c>
      <c r="H455" s="27">
        <f t="shared" si="539"/>
        <v>3</v>
      </c>
      <c r="I455" s="27">
        <f t="shared" si="539"/>
        <v>4</v>
      </c>
      <c r="J455" s="27">
        <f t="shared" si="539"/>
        <v>5</v>
      </c>
      <c r="K455" s="27">
        <f t="shared" si="539"/>
        <v>6</v>
      </c>
      <c r="L455" s="27">
        <f t="shared" si="539"/>
        <v>7</v>
      </c>
      <c r="M455" s="27">
        <f t="shared" si="539"/>
        <v>8</v>
      </c>
      <c r="N455" s="27">
        <f t="shared" si="539"/>
        <v>9</v>
      </c>
      <c r="O455" s="27">
        <f t="shared" si="539"/>
        <v>10</v>
      </c>
      <c r="P455" s="27">
        <f t="shared" si="539"/>
        <v>11</v>
      </c>
      <c r="Q455" s="27">
        <f t="shared" si="539"/>
        <v>12</v>
      </c>
      <c r="R455" s="27">
        <f t="shared" si="539"/>
        <v>13</v>
      </c>
      <c r="S455" s="27">
        <f t="shared" si="539"/>
        <v>14</v>
      </c>
      <c r="T455" s="27">
        <f t="shared" si="539"/>
        <v>15</v>
      </c>
      <c r="U455" s="27">
        <f t="shared" si="539"/>
        <v>16</v>
      </c>
      <c r="V455" s="27">
        <f t="shared" si="539"/>
        <v>17</v>
      </c>
      <c r="W455" s="27">
        <f t="shared" si="539"/>
        <v>18</v>
      </c>
      <c r="X455" s="27">
        <f t="shared" si="539"/>
        <v>19</v>
      </c>
      <c r="Y455" s="27">
        <f t="shared" si="539"/>
        <v>20</v>
      </c>
      <c r="Z455" s="27">
        <f t="shared" si="539"/>
        <v>21</v>
      </c>
      <c r="AA455" s="27">
        <f t="shared" si="539"/>
        <v>22</v>
      </c>
      <c r="AB455" s="27">
        <f t="shared" si="539"/>
        <v>23</v>
      </c>
      <c r="AC455" s="11"/>
      <c r="AD455" s="39" t="s">
        <v>81</v>
      </c>
      <c r="AE455" s="39" t="s">
        <v>81</v>
      </c>
      <c r="AF455" s="39" t="s">
        <v>81</v>
      </c>
      <c r="AH455" s="11">
        <f>Entrées!A482</f>
        <v>19</v>
      </c>
      <c r="AI455" s="13">
        <f>Entrées!B482</f>
        <v>13</v>
      </c>
      <c r="AJ455" s="31">
        <f t="shared" ca="1" si="481"/>
        <v>55625.834722222207</v>
      </c>
      <c r="AK455" s="31">
        <f t="shared" ca="1" si="457"/>
        <v>55155.277777777781</v>
      </c>
      <c r="AL455" s="31">
        <f t="shared" ca="1" si="458"/>
        <v>55132.569444444431</v>
      </c>
      <c r="AM455" s="31">
        <f t="shared" ca="1" si="459"/>
        <v>439.35972222222233</v>
      </c>
      <c r="AN455" s="31">
        <f t="shared" ca="1" si="460"/>
        <v>2143.2847222222222</v>
      </c>
      <c r="AO455" s="31">
        <f t="shared" ca="1" si="461"/>
        <v>1711.4715277777773</v>
      </c>
      <c r="AP455" s="31">
        <f t="shared" ca="1" si="462"/>
        <v>43686.806944444448</v>
      </c>
      <c r="AQ455" s="31">
        <f t="shared" ca="1" si="463"/>
        <v>2048.2006944444447</v>
      </c>
      <c r="AR455" s="31">
        <f t="shared" ca="1" si="464"/>
        <v>467.57708333333329</v>
      </c>
      <c r="AS455" s="31">
        <f t="shared" ca="1" si="465"/>
        <v>9872.0041666666693</v>
      </c>
      <c r="AT455" s="31">
        <f t="shared" ca="1" si="466"/>
        <v>-752.91041666666672</v>
      </c>
      <c r="AU455" s="31">
        <f t="shared" ca="1" si="467"/>
        <v>580.30277777777769</v>
      </c>
      <c r="AV455" s="31">
        <f t="shared" ca="1" si="468"/>
        <v>-4570.3041666666659</v>
      </c>
      <c r="AW455" s="31">
        <f t="shared" ca="1" si="469"/>
        <v>53.39583333333335</v>
      </c>
      <c r="AX455" s="31">
        <f t="shared" ca="1" si="470"/>
        <v>1401.9361111111111</v>
      </c>
      <c r="AY455" s="31">
        <f t="shared" ca="1" si="471"/>
        <v>-1132.0805555555555</v>
      </c>
      <c r="AZ455" s="31">
        <f t="shared" ca="1" si="472"/>
        <v>-2177.1819444444441</v>
      </c>
      <c r="BA455" s="31">
        <f t="shared" ca="1" si="473"/>
        <v>644.8125</v>
      </c>
      <c r="BB455" s="31">
        <f t="shared" ca="1" si="474"/>
        <v>-1410.101388888889</v>
      </c>
      <c r="BC455" s="31">
        <f t="shared" ca="1" si="475"/>
        <v>-1800.2902777777781</v>
      </c>
      <c r="BD455" s="11"/>
      <c r="BE455" s="4"/>
      <c r="BF455" s="11">
        <f t="shared" si="476"/>
        <v>19</v>
      </c>
      <c r="BG455" s="11">
        <f t="shared" si="482"/>
        <v>13</v>
      </c>
      <c r="BH455" s="32">
        <f>IF($BF455&gt;$Y$7,"",IF(AND($BF455=$Y$7,$BG455=23),"",Entrées!C483-Entrées!C482))</f>
        <v>-1297</v>
      </c>
      <c r="BI455" s="32">
        <f>IF($BF455&gt;$Y$7,"",IF(AND($BF455=$Y$7,$BG455=23),"",Entrées!D483-Entrées!D482))</f>
        <v>-1800</v>
      </c>
      <c r="BJ455" s="32">
        <f>IF($BF455&gt;$Y$7,"",IF(AND($BF455=$Y$7,$BG455=23),"",Entrées!E483-Entrées!E482))</f>
        <v>-1762.5</v>
      </c>
      <c r="BK455" s="32">
        <f>IF($BF455&gt;$Y$7,"",IF(AND($BF455=$Y$7,$BG455=23),"",Entrées!F483-Entrées!F482))</f>
        <v>-1</v>
      </c>
      <c r="BL455" s="32">
        <f>IF($BF455&gt;$Y$7,"",IF(AND($BF455=$Y$7,$BG455=23),"",Entrées!G483-Entrées!G482))</f>
        <v>17</v>
      </c>
      <c r="BM455" s="32">
        <f>IF($BF455&gt;$Y$7,"",IF(AND($BF455=$Y$7,$BG455=23),"",Entrées!H483-Entrées!H482))</f>
        <v>-454.5</v>
      </c>
      <c r="BN455" s="32">
        <f>IF($BF455&gt;$Y$7,"",IF(AND($BF455=$Y$7,$BG455=23),"",Entrées!I483-Entrées!I482))</f>
        <v>-22</v>
      </c>
      <c r="BO455" s="32">
        <f>IF($BF455&gt;$Y$7,"",IF(AND($BF455=$Y$7,$BG455=23),"",Entrées!J483-Entrées!J482))</f>
        <v>174.5</v>
      </c>
      <c r="BP455" s="32">
        <f>IF($BF455&gt;$Y$7,"",IF(AND($BF455=$Y$7,$BG455=23),"",Entrées!K483-Entrées!K482))</f>
        <v>21</v>
      </c>
      <c r="BQ455" s="32">
        <f>IF($BF455&gt;$Y$7,"",IF(AND($BF455=$Y$7,$BG455=23),"",Entrées!L483-Entrées!L482))</f>
        <v>-536.5</v>
      </c>
      <c r="BR455" s="32">
        <f>IF($BF455&gt;$Y$7,"",IF(AND($BF455=$Y$7,$BG455=23),"",Entrées!M483-Entrées!M482))</f>
        <v>-14</v>
      </c>
      <c r="BS455" s="32">
        <f>IF($BF455&gt;$Y$7,"",IF(AND($BF455=$Y$7,$BG455=23),"",Entrées!N483-Entrées!N482))</f>
        <v>3.5</v>
      </c>
      <c r="BT455" s="32">
        <f>IF($BF455&gt;$Y$7,"",IF(AND($BF455=$Y$7,$BG455=23),"",Entrées!O483-Entrées!O482))</f>
        <v>-486.5</v>
      </c>
      <c r="BU455" s="32">
        <f>IF($BF455&gt;$Y$7,"",IF(AND($BF455=$Y$7,$BG455=23),"",Entrées!P483-Entrées!P482))</f>
        <v>-1.5</v>
      </c>
      <c r="BV455" s="32">
        <f>IF($BF455&gt;$Y$7,"",IF(AND($BF455=$Y$7,$BG455=23),"",Entrées!Q483-Entrées!Q482))</f>
        <v>-310</v>
      </c>
      <c r="BW455" s="32">
        <f>IF($BF455&gt;$Y$7,"",IF(AND($BF455=$Y$7,$BG455=23),"",Entrées!R483-Entrées!R482))</f>
        <v>0</v>
      </c>
      <c r="BX455" s="32">
        <f>IF($BF455&gt;$Y$7,"",IF(AND($BF455=$Y$7,$BG455=23),"",Entrées!S483-Entrées!S482))</f>
        <v>0</v>
      </c>
      <c r="BY455" s="32">
        <f>IF($BF455&gt;$Y$7,"",IF(AND($BF455=$Y$7,$BG455=23),"",Entrées!T483-Entrées!T482))</f>
        <v>0</v>
      </c>
      <c r="BZ455" s="32">
        <f>IF($BF455&gt;$Y$7,"",IF(AND($BF455=$Y$7,$BG455=23),"",Entrées!U483-Entrées!U482))</f>
        <v>0</v>
      </c>
      <c r="CA455" s="32">
        <f>IF($BF455&gt;$Y$7,"",IF(AND($BF455=$Y$7,$BG455=23),"",Entrées!V483-Entrées!V482))</f>
        <v>236</v>
      </c>
      <c r="CB455" s="4"/>
      <c r="CC455" s="4"/>
      <c r="CD455" s="33">
        <f>IF($BF455&lt;=$Y$7,Entrées!J482/CD$2,"")</f>
        <v>0.22144736842105264</v>
      </c>
      <c r="CE455" s="33">
        <f>IF($BF455&lt;=$Y$7,Entrées!K482/CE$2,"")</f>
        <v>0.28464285714285714</v>
      </c>
      <c r="CF455" s="11">
        <f t="shared" si="477"/>
        <v>7600</v>
      </c>
      <c r="CG455" s="11">
        <f t="shared" si="478"/>
        <v>4200</v>
      </c>
      <c r="CH455" s="52">
        <f t="shared" si="479"/>
        <v>0.26950009137426939</v>
      </c>
      <c r="CI455" s="52">
        <f t="shared" si="480"/>
        <v>0.11132787698412699</v>
      </c>
      <c r="CK455" s="11"/>
      <c r="CL455" s="4"/>
      <c r="CM455" s="11"/>
      <c r="CN455" s="11"/>
      <c r="CO455" s="4"/>
    </row>
    <row r="456" spans="1:93">
      <c r="C456" s="11">
        <f>C455</f>
        <v>13</v>
      </c>
      <c r="D456" s="27">
        <v>1</v>
      </c>
      <c r="E456" s="28">
        <f ca="1">IF($D456&gt;$D$8,"",INDIRECT(ADDRESS(ROW(Entrées!$C$37)+($D456-1)*24+E$11,COLUMN(Entrées!$C$37)+($C456-1),4,TRUE,"Entrées")))</f>
        <v>-1069</v>
      </c>
      <c r="F456" s="28">
        <f ca="1">IF($D456&gt;$D$8,"",INDIRECT(ADDRESS(ROW(Entrées!$C$37)+($D456-1)*24+F$11,COLUMN(Entrées!$C$37)+($C456-1),4,TRUE,"Entrées")))</f>
        <v>-927.5</v>
      </c>
      <c r="G456" s="28">
        <f ca="1">IF($D456&gt;$D$8,"",INDIRECT(ADDRESS(ROW(Entrées!$C$37)+($D456-1)*24+G$11,COLUMN(Entrées!$C$37)+($C456-1),4,TRUE,"Entrées")))</f>
        <v>-413.5</v>
      </c>
      <c r="H456" s="28">
        <f ca="1">IF($D456&gt;$D$8,"",INDIRECT(ADDRESS(ROW(Entrées!$C$37)+($D456-1)*24+H$11,COLUMN(Entrées!$C$37)+($C456-1),4,TRUE,"Entrées")))</f>
        <v>-1048.5</v>
      </c>
      <c r="I456" s="28">
        <f ca="1">IF($D456&gt;$D$8,"",INDIRECT(ADDRESS(ROW(Entrées!$C$37)+($D456-1)*24+I$11,COLUMN(Entrées!$C$37)+($C456-1),4,TRUE,"Entrées")))</f>
        <v>-1487.5</v>
      </c>
      <c r="J456" s="28">
        <f ca="1">IF($D456&gt;$D$8,"",INDIRECT(ADDRESS(ROW(Entrées!$C$37)+($D456-1)*24+J$11,COLUMN(Entrées!$C$37)+($C456-1),4,TRUE,"Entrées")))</f>
        <v>-1766.5</v>
      </c>
      <c r="K456" s="28">
        <f ca="1">IF($D456&gt;$D$8,"",INDIRECT(ADDRESS(ROW(Entrées!$C$37)+($D456-1)*24+K$11,COLUMN(Entrées!$C$37)+($C456-1),4,TRUE,"Entrées")))</f>
        <v>-1466.5</v>
      </c>
      <c r="L456" s="28">
        <f ca="1">IF($D456&gt;$D$8,"",INDIRECT(ADDRESS(ROW(Entrées!$C$37)+($D456-1)*24+L$11,COLUMN(Entrées!$C$37)+($C456-1),4,TRUE,"Entrées")))</f>
        <v>-857</v>
      </c>
      <c r="M456" s="28">
        <f ca="1">IF($D456&gt;$D$8,"",INDIRECT(ADDRESS(ROW(Entrées!$C$37)+($D456-1)*24+M$11,COLUMN(Entrées!$C$37)+($C456-1),4,TRUE,"Entrées")))</f>
        <v>-283</v>
      </c>
      <c r="N456" s="28">
        <f ca="1">IF($D456&gt;$D$8,"",INDIRECT(ADDRESS(ROW(Entrées!$C$37)+($D456-1)*24+N$11,COLUMN(Entrées!$C$37)+($C456-1),4,TRUE,"Entrées")))</f>
        <v>-47</v>
      </c>
      <c r="O456" s="28">
        <f ca="1">IF($D456&gt;$D$8,"",INDIRECT(ADDRESS(ROW(Entrées!$C$37)+($D456-1)*24+O$11,COLUMN(Entrées!$C$37)+($C456-1),4,TRUE,"Entrées")))</f>
        <v>161.5</v>
      </c>
      <c r="P456" s="28">
        <f ca="1">IF($D456&gt;$D$8,"",INDIRECT(ADDRESS(ROW(Entrées!$C$37)+($D456-1)*24+P$11,COLUMN(Entrées!$C$37)+($C456-1),4,TRUE,"Entrées")))</f>
        <v>-285</v>
      </c>
      <c r="Q456" s="28">
        <f ca="1">IF($D456&gt;$D$8,"",INDIRECT(ADDRESS(ROW(Entrées!$C$37)+($D456-1)*24+Q$11,COLUMN(Entrées!$C$37)+($C456-1),4,TRUE,"Entrées")))</f>
        <v>211.5</v>
      </c>
      <c r="R456" s="28">
        <f ca="1">IF($D456&gt;$D$8,"",INDIRECT(ADDRESS(ROW(Entrées!$C$37)+($D456-1)*24+R$11,COLUMN(Entrées!$C$37)+($C456-1),4,TRUE,"Entrées")))</f>
        <v>841.5</v>
      </c>
      <c r="S456" s="28">
        <f ca="1">IF($D456&gt;$D$8,"",INDIRECT(ADDRESS(ROW(Entrées!$C$37)+($D456-1)*24+S$11,COLUMN(Entrées!$C$37)+($C456-1),4,TRUE,"Entrées")))</f>
        <v>28</v>
      </c>
      <c r="T456" s="28">
        <f ca="1">IF($D456&gt;$D$8,"",INDIRECT(ADDRESS(ROW(Entrées!$C$37)+($D456-1)*24+T$11,COLUMN(Entrées!$C$37)+($C456-1),4,TRUE,"Entrées")))</f>
        <v>-117.5</v>
      </c>
      <c r="U456" s="28">
        <f ca="1">IF($D456&gt;$D$8,"",INDIRECT(ADDRESS(ROW(Entrées!$C$37)+($D456-1)*24+U$11,COLUMN(Entrées!$C$37)+($C456-1),4,TRUE,"Entrées")))</f>
        <v>-814.5</v>
      </c>
      <c r="V456" s="28">
        <f ca="1">IF($D456&gt;$D$8,"",INDIRECT(ADDRESS(ROW(Entrées!$C$37)+($D456-1)*24+V$11,COLUMN(Entrées!$C$37)+($C456-1),4,TRUE,"Entrées")))</f>
        <v>-2097</v>
      </c>
      <c r="W456" s="28">
        <f ca="1">IF($D456&gt;$D$8,"",INDIRECT(ADDRESS(ROW(Entrées!$C$37)+($D456-1)*24+W$11,COLUMN(Entrées!$C$37)+($C456-1),4,TRUE,"Entrées")))</f>
        <v>-3415</v>
      </c>
      <c r="X456" s="28">
        <f ca="1">IF($D456&gt;$D$8,"",INDIRECT(ADDRESS(ROW(Entrées!$C$37)+($D456-1)*24+X$11,COLUMN(Entrées!$C$37)+($C456-1),4,TRUE,"Entrées")))</f>
        <v>-3303</v>
      </c>
      <c r="Y456" s="28">
        <f ca="1">IF($D456&gt;$D$8,"",INDIRECT(ADDRESS(ROW(Entrées!$C$37)+($D456-1)*24+Y$11,COLUMN(Entrées!$C$37)+($C456-1),4,TRUE,"Entrées")))</f>
        <v>-2005.5</v>
      </c>
      <c r="Z456" s="28">
        <f ca="1">IF($D456&gt;$D$8,"",INDIRECT(ADDRESS(ROW(Entrées!$C$37)+($D456-1)*24+Z$11,COLUMN(Entrées!$C$37)+($C456-1),4,TRUE,"Entrées")))</f>
        <v>-1998.5</v>
      </c>
      <c r="AA456" s="28">
        <f ca="1">IF($D456&gt;$D$8,"",INDIRECT(ADDRESS(ROW(Entrées!$C$37)+($D456-1)*24+AA$11,COLUMN(Entrées!$C$37)+($C456-1),4,TRUE,"Entrées")))</f>
        <v>-2716</v>
      </c>
      <c r="AB456" s="28">
        <f ca="1">IF($D456&gt;$D$8,"",INDIRECT(ADDRESS(ROW(Entrées!$C$37)+($D456-1)*24+AB$11,COLUMN(Entrées!$C$37)+($C456-1),4,TRUE,"Entrées")))</f>
        <v>-1410</v>
      </c>
      <c r="AC456" s="11"/>
      <c r="AD456" s="40">
        <f t="shared" ref="AD456:AD486" ca="1" si="540">SUM(E456:AB456)/24</f>
        <v>-1095.2291666666667</v>
      </c>
      <c r="AE456" s="40">
        <f ca="1">MAX(E456:AB456)</f>
        <v>841.5</v>
      </c>
      <c r="AF456" s="40">
        <f ca="1">MIN(E456:AB456)</f>
        <v>-3415</v>
      </c>
      <c r="AG456" s="4"/>
      <c r="AH456" s="11">
        <f>Entrées!A483</f>
        <v>19</v>
      </c>
      <c r="AI456" s="13">
        <f>Entrées!B483</f>
        <v>14</v>
      </c>
      <c r="AJ456" s="31">
        <f t="shared" ca="1" si="481"/>
        <v>55625.834722222207</v>
      </c>
      <c r="AK456" s="31">
        <f t="shared" ca="1" si="457"/>
        <v>55155.277777777781</v>
      </c>
      <c r="AL456" s="31">
        <f t="shared" ca="1" si="458"/>
        <v>55132.569444444431</v>
      </c>
      <c r="AM456" s="31">
        <f t="shared" ca="1" si="459"/>
        <v>439.35972222222233</v>
      </c>
      <c r="AN456" s="31">
        <f t="shared" ca="1" si="460"/>
        <v>2143.2847222222222</v>
      </c>
      <c r="AO456" s="31">
        <f t="shared" ca="1" si="461"/>
        <v>1711.4715277777773</v>
      </c>
      <c r="AP456" s="31">
        <f t="shared" ca="1" si="462"/>
        <v>43686.806944444448</v>
      </c>
      <c r="AQ456" s="31">
        <f t="shared" ca="1" si="463"/>
        <v>2048.2006944444447</v>
      </c>
      <c r="AR456" s="31">
        <f t="shared" ca="1" si="464"/>
        <v>467.57708333333329</v>
      </c>
      <c r="AS456" s="31">
        <f t="shared" ca="1" si="465"/>
        <v>9872.0041666666693</v>
      </c>
      <c r="AT456" s="31">
        <f t="shared" ca="1" si="466"/>
        <v>-752.91041666666672</v>
      </c>
      <c r="AU456" s="31">
        <f t="shared" ca="1" si="467"/>
        <v>580.30277777777769</v>
      </c>
      <c r="AV456" s="31">
        <f t="shared" ca="1" si="468"/>
        <v>-4570.3041666666659</v>
      </c>
      <c r="AW456" s="31">
        <f t="shared" ca="1" si="469"/>
        <v>53.39583333333335</v>
      </c>
      <c r="AX456" s="31">
        <f t="shared" ca="1" si="470"/>
        <v>1401.9361111111111</v>
      </c>
      <c r="AY456" s="31">
        <f t="shared" ca="1" si="471"/>
        <v>-1132.0805555555555</v>
      </c>
      <c r="AZ456" s="31">
        <f t="shared" ca="1" si="472"/>
        <v>-2177.1819444444441</v>
      </c>
      <c r="BA456" s="31">
        <f t="shared" ca="1" si="473"/>
        <v>644.8125</v>
      </c>
      <c r="BB456" s="31">
        <f t="shared" ca="1" si="474"/>
        <v>-1410.101388888889</v>
      </c>
      <c r="BC456" s="31">
        <f t="shared" ca="1" si="475"/>
        <v>-1800.2902777777781</v>
      </c>
      <c r="BD456" s="11"/>
      <c r="BE456" s="4"/>
      <c r="BF456" s="11">
        <f t="shared" si="476"/>
        <v>19</v>
      </c>
      <c r="BG456" s="11">
        <f t="shared" si="482"/>
        <v>14</v>
      </c>
      <c r="BH456" s="32">
        <f>IF($BF456&gt;$Y$7,"",IF(AND($BF456=$Y$7,$BG456=23),"",Entrées!C484-Entrées!C483))</f>
        <v>-1844.5</v>
      </c>
      <c r="BI456" s="32">
        <f>IF($BF456&gt;$Y$7,"",IF(AND($BF456=$Y$7,$BG456=23),"",Entrées!D484-Entrées!D483))</f>
        <v>-2362.5</v>
      </c>
      <c r="BJ456" s="32">
        <f>IF($BF456&gt;$Y$7,"",IF(AND($BF456=$Y$7,$BG456=23),"",Entrées!E484-Entrées!E483))</f>
        <v>-2462.5</v>
      </c>
      <c r="BK456" s="32">
        <f>IF($BF456&gt;$Y$7,"",IF(AND($BF456=$Y$7,$BG456=23),"",Entrées!F484-Entrées!F483))</f>
        <v>0</v>
      </c>
      <c r="BL456" s="32">
        <f>IF($BF456&gt;$Y$7,"",IF(AND($BF456=$Y$7,$BG456=23),"",Entrées!G484-Entrées!G483))</f>
        <v>-31.5</v>
      </c>
      <c r="BM456" s="32">
        <f>IF($BF456&gt;$Y$7,"",IF(AND($BF456=$Y$7,$BG456=23),"",Entrées!H484-Entrées!H483))</f>
        <v>-0.5</v>
      </c>
      <c r="BN456" s="32">
        <f>IF($BF456&gt;$Y$7,"",IF(AND($BF456=$Y$7,$BG456=23),"",Entrées!I484-Entrées!I483))</f>
        <v>-152.5</v>
      </c>
      <c r="BO456" s="32">
        <f>IF($BF456&gt;$Y$7,"",IF(AND($BF456=$Y$7,$BG456=23),"",Entrées!J484-Entrées!J483))</f>
        <v>111.5</v>
      </c>
      <c r="BP456" s="32">
        <f>IF($BF456&gt;$Y$7,"",IF(AND($BF456=$Y$7,$BG456=23),"",Entrées!K484-Entrées!K483))</f>
        <v>-53.5</v>
      </c>
      <c r="BQ456" s="32">
        <f>IF($BF456&gt;$Y$7,"",IF(AND($BF456=$Y$7,$BG456=23),"",Entrées!L484-Entrées!L483))</f>
        <v>-1601.5</v>
      </c>
      <c r="BR456" s="32">
        <f>IF($BF456&gt;$Y$7,"",IF(AND($BF456=$Y$7,$BG456=23),"",Entrées!M484-Entrées!M483))</f>
        <v>-29.5</v>
      </c>
      <c r="BS456" s="32">
        <f>IF($BF456&gt;$Y$7,"",IF(AND($BF456=$Y$7,$BG456=23),"",Entrées!N484-Entrées!N483))</f>
        <v>-3</v>
      </c>
      <c r="BT456" s="32">
        <f>IF($BF456&gt;$Y$7,"",IF(AND($BF456=$Y$7,$BG456=23),"",Entrées!O484-Entrées!O483))</f>
        <v>-84</v>
      </c>
      <c r="BU456" s="32">
        <f>IF($BF456&gt;$Y$7,"",IF(AND($BF456=$Y$7,$BG456=23),"",Entrées!P484-Entrées!P483))</f>
        <v>0</v>
      </c>
      <c r="BV456" s="32">
        <f>IF($BF456&gt;$Y$7,"",IF(AND($BF456=$Y$7,$BG456=23),"",Entrées!Q484-Entrées!Q483))</f>
        <v>-427</v>
      </c>
      <c r="BW456" s="32">
        <f>IF($BF456&gt;$Y$7,"",IF(AND($BF456=$Y$7,$BG456=23),"",Entrées!R484-Entrées!R483))</f>
        <v>0</v>
      </c>
      <c r="BX456" s="32">
        <f>IF($BF456&gt;$Y$7,"",IF(AND($BF456=$Y$7,$BG456=23),"",Entrées!S484-Entrées!S483))</f>
        <v>0</v>
      </c>
      <c r="BY456" s="32">
        <f>IF($BF456&gt;$Y$7,"",IF(AND($BF456=$Y$7,$BG456=23),"",Entrées!T484-Entrées!T483))</f>
        <v>0</v>
      </c>
      <c r="BZ456" s="32">
        <f>IF($BF456&gt;$Y$7,"",IF(AND($BF456=$Y$7,$BG456=23),"",Entrées!U484-Entrées!U483))</f>
        <v>0</v>
      </c>
      <c r="CA456" s="32">
        <f>IF($BF456&gt;$Y$7,"",IF(AND($BF456=$Y$7,$BG456=23),"",Entrées!V484-Entrées!V483))</f>
        <v>126</v>
      </c>
      <c r="CB456" s="4"/>
      <c r="CC456" s="4"/>
      <c r="CD456" s="33">
        <f>IF($BF456&lt;=$Y$7,Entrées!J483/CD$2,"")</f>
        <v>0.2444078947368421</v>
      </c>
      <c r="CE456" s="33">
        <f>IF($BF456&lt;=$Y$7,Entrées!K483/CE$2,"")</f>
        <v>0.28964285714285715</v>
      </c>
      <c r="CF456" s="11">
        <f t="shared" si="477"/>
        <v>7600</v>
      </c>
      <c r="CG456" s="11">
        <f t="shared" si="478"/>
        <v>4200</v>
      </c>
      <c r="CH456" s="52">
        <f t="shared" si="479"/>
        <v>0.26950009137426939</v>
      </c>
      <c r="CI456" s="52">
        <f t="shared" si="480"/>
        <v>0.11132787698412699</v>
      </c>
      <c r="CK456" s="11"/>
      <c r="CL456" s="4"/>
      <c r="CM456" s="11"/>
      <c r="CN456" s="11"/>
      <c r="CO456" s="4"/>
    </row>
    <row r="457" spans="1:93">
      <c r="C457" s="11">
        <f>C456</f>
        <v>13</v>
      </c>
      <c r="D457" s="27">
        <f t="shared" ref="D457:D486" si="541">D456+1</f>
        <v>2</v>
      </c>
      <c r="E457" s="28">
        <f ca="1">IF($D457&gt;$D$8,"",INDIRECT(ADDRESS(ROW(Entrées!$C$37)+($D457-1)*24+E$11,COLUMN(Entrées!$C$37)+($C457-1),4,TRUE,"Entrées")))</f>
        <v>-1059.5</v>
      </c>
      <c r="F457" s="28">
        <f ca="1">IF($D457&gt;$D$8,"",INDIRECT(ADDRESS(ROW(Entrées!$C$37)+($D457-1)*24+F$11,COLUMN(Entrées!$C$37)+($C457-1),4,TRUE,"Entrées")))</f>
        <v>-1839.5</v>
      </c>
      <c r="G457" s="28">
        <f ca="1">IF($D457&gt;$D$8,"",INDIRECT(ADDRESS(ROW(Entrées!$C$37)+($D457-1)*24+G$11,COLUMN(Entrées!$C$37)+($C457-1),4,TRUE,"Entrées")))</f>
        <v>-1921</v>
      </c>
      <c r="H457" s="28">
        <f ca="1">IF($D457&gt;$D$8,"",INDIRECT(ADDRESS(ROW(Entrées!$C$37)+($D457-1)*24+H$11,COLUMN(Entrées!$C$37)+($C457-1),4,TRUE,"Entrées")))</f>
        <v>-2928</v>
      </c>
      <c r="I457" s="28">
        <f ca="1">IF($D457&gt;$D$8,"",INDIRECT(ADDRESS(ROW(Entrées!$C$37)+($D457-1)*24+I$11,COLUMN(Entrées!$C$37)+($C457-1),4,TRUE,"Entrées")))</f>
        <v>-3653.5</v>
      </c>
      <c r="J457" s="28">
        <f ca="1">IF($D457&gt;$D$8,"",INDIRECT(ADDRESS(ROW(Entrées!$C$37)+($D457-1)*24+J$11,COLUMN(Entrées!$C$37)+($C457-1),4,TRUE,"Entrées")))</f>
        <v>-3177</v>
      </c>
      <c r="K457" s="28">
        <f ca="1">IF($D457&gt;$D$8,"",INDIRECT(ADDRESS(ROW(Entrées!$C$37)+($D457-1)*24+K$11,COLUMN(Entrées!$C$37)+($C457-1),4,TRUE,"Entrées")))</f>
        <v>-609.5</v>
      </c>
      <c r="L457" s="28">
        <f ca="1">IF($D457&gt;$D$8,"",INDIRECT(ADDRESS(ROW(Entrées!$C$37)+($D457-1)*24+L$11,COLUMN(Entrées!$C$37)+($C457-1),4,TRUE,"Entrées")))</f>
        <v>1244.5</v>
      </c>
      <c r="M457" s="28">
        <f ca="1">IF($D457&gt;$D$8,"",INDIRECT(ADDRESS(ROW(Entrées!$C$37)+($D457-1)*24+M$11,COLUMN(Entrées!$C$37)+($C457-1),4,TRUE,"Entrées")))</f>
        <v>1562</v>
      </c>
      <c r="N457" s="28">
        <f ca="1">IF($D457&gt;$D$8,"",INDIRECT(ADDRESS(ROW(Entrées!$C$37)+($D457-1)*24+N$11,COLUMN(Entrées!$C$37)+($C457-1),4,TRUE,"Entrées")))</f>
        <v>1206.5</v>
      </c>
      <c r="O457" s="28">
        <f ca="1">IF($D457&gt;$D$8,"",INDIRECT(ADDRESS(ROW(Entrées!$C$37)+($D457-1)*24+O$11,COLUMN(Entrées!$C$37)+($C457-1),4,TRUE,"Entrées")))</f>
        <v>745.5</v>
      </c>
      <c r="P457" s="28">
        <f ca="1">IF($D457&gt;$D$8,"",INDIRECT(ADDRESS(ROW(Entrées!$C$37)+($D457-1)*24+P$11,COLUMN(Entrées!$C$37)+($C457-1),4,TRUE,"Entrées")))</f>
        <v>452.5</v>
      </c>
      <c r="Q457" s="28">
        <f ca="1">IF($D457&gt;$D$8,"",INDIRECT(ADDRESS(ROW(Entrées!$C$37)+($D457-1)*24+Q$11,COLUMN(Entrées!$C$37)+($C457-1),4,TRUE,"Entrées")))</f>
        <v>584.5</v>
      </c>
      <c r="R457" s="28">
        <f ca="1">IF($D457&gt;$D$8,"",INDIRECT(ADDRESS(ROW(Entrées!$C$37)+($D457-1)*24+R$11,COLUMN(Entrées!$C$37)+($C457-1),4,TRUE,"Entrées")))</f>
        <v>215</v>
      </c>
      <c r="S457" s="28">
        <f ca="1">IF($D457&gt;$D$8,"",INDIRECT(ADDRESS(ROW(Entrées!$C$37)+($D457-1)*24+S$11,COLUMN(Entrées!$C$37)+($C457-1),4,TRUE,"Entrées")))</f>
        <v>-98.5</v>
      </c>
      <c r="T457" s="28">
        <f ca="1">IF($D457&gt;$D$8,"",INDIRECT(ADDRESS(ROW(Entrées!$C$37)+($D457-1)*24+T$11,COLUMN(Entrées!$C$37)+($C457-1),4,TRUE,"Entrées")))</f>
        <v>-901.5</v>
      </c>
      <c r="U457" s="28">
        <f ca="1">IF($D457&gt;$D$8,"",INDIRECT(ADDRESS(ROW(Entrées!$C$37)+($D457-1)*24+U$11,COLUMN(Entrées!$C$37)+($C457-1),4,TRUE,"Entrées")))</f>
        <v>-1673</v>
      </c>
      <c r="V457" s="28">
        <f ca="1">IF($D457&gt;$D$8,"",INDIRECT(ADDRESS(ROW(Entrées!$C$37)+($D457-1)*24+V$11,COLUMN(Entrées!$C$37)+($C457-1),4,TRUE,"Entrées")))</f>
        <v>-2582.5</v>
      </c>
      <c r="W457" s="28">
        <f ca="1">IF($D457&gt;$D$8,"",INDIRECT(ADDRESS(ROW(Entrées!$C$37)+($D457-1)*24+W$11,COLUMN(Entrées!$C$37)+($C457-1),4,TRUE,"Entrées")))</f>
        <v>-1605</v>
      </c>
      <c r="X457" s="28">
        <f ca="1">IF($D457&gt;$D$8,"",INDIRECT(ADDRESS(ROW(Entrées!$C$37)+($D457-1)*24+X$11,COLUMN(Entrées!$C$37)+($C457-1),4,TRUE,"Entrées")))</f>
        <v>-893</v>
      </c>
      <c r="Y457" s="28">
        <f ca="1">IF($D457&gt;$D$8,"",INDIRECT(ADDRESS(ROW(Entrées!$C$37)+($D457-1)*24+Y$11,COLUMN(Entrées!$C$37)+($C457-1),4,TRUE,"Entrées")))</f>
        <v>-1510.5</v>
      </c>
      <c r="Z457" s="28">
        <f ca="1">IF($D457&gt;$D$8,"",INDIRECT(ADDRESS(ROW(Entrées!$C$37)+($D457-1)*24+Z$11,COLUMN(Entrées!$C$37)+($C457-1),4,TRUE,"Entrées")))</f>
        <v>-1739</v>
      </c>
      <c r="AA457" s="28">
        <f ca="1">IF($D457&gt;$D$8,"",INDIRECT(ADDRESS(ROW(Entrées!$C$37)+($D457-1)*24+AA$11,COLUMN(Entrées!$C$37)+($C457-1),4,TRUE,"Entrées")))</f>
        <v>-1420.5</v>
      </c>
      <c r="AB457" s="28">
        <f ca="1">IF($D457&gt;$D$8,"",INDIRECT(ADDRESS(ROW(Entrées!$C$37)+($D457-1)*24+AB$11,COLUMN(Entrées!$C$37)+($C457-1),4,TRUE,"Entrées")))</f>
        <v>-204</v>
      </c>
      <c r="AC457" s="11"/>
      <c r="AD457" s="40">
        <f t="shared" ca="1" si="540"/>
        <v>-908.54166666666663</v>
      </c>
      <c r="AE457" s="40">
        <f t="shared" ref="AE457:AE486" ca="1" si="542">MAX(E457:AB457)</f>
        <v>1562</v>
      </c>
      <c r="AF457" s="40">
        <f t="shared" ref="AF457:AF486" ca="1" si="543">MIN(E457:AB457)</f>
        <v>-3653.5</v>
      </c>
      <c r="AG457" s="4"/>
      <c r="AH457" s="11">
        <f>Entrées!A484</f>
        <v>19</v>
      </c>
      <c r="AI457" s="13">
        <f>Entrées!B484</f>
        <v>15</v>
      </c>
      <c r="AJ457" s="31">
        <f t="shared" ca="1" si="481"/>
        <v>55625.834722222207</v>
      </c>
      <c r="AK457" s="31">
        <f t="shared" ca="1" si="457"/>
        <v>55155.277777777781</v>
      </c>
      <c r="AL457" s="31">
        <f t="shared" ca="1" si="458"/>
        <v>55132.569444444431</v>
      </c>
      <c r="AM457" s="31">
        <f t="shared" ca="1" si="459"/>
        <v>439.35972222222233</v>
      </c>
      <c r="AN457" s="31">
        <f t="shared" ca="1" si="460"/>
        <v>2143.2847222222222</v>
      </c>
      <c r="AO457" s="31">
        <f t="shared" ca="1" si="461"/>
        <v>1711.4715277777773</v>
      </c>
      <c r="AP457" s="31">
        <f t="shared" ca="1" si="462"/>
        <v>43686.806944444448</v>
      </c>
      <c r="AQ457" s="31">
        <f t="shared" ca="1" si="463"/>
        <v>2048.2006944444447</v>
      </c>
      <c r="AR457" s="31">
        <f t="shared" ca="1" si="464"/>
        <v>467.57708333333329</v>
      </c>
      <c r="AS457" s="31">
        <f t="shared" ca="1" si="465"/>
        <v>9872.0041666666693</v>
      </c>
      <c r="AT457" s="31">
        <f t="shared" ca="1" si="466"/>
        <v>-752.91041666666672</v>
      </c>
      <c r="AU457" s="31">
        <f t="shared" ca="1" si="467"/>
        <v>580.30277777777769</v>
      </c>
      <c r="AV457" s="31">
        <f t="shared" ca="1" si="468"/>
        <v>-4570.3041666666659</v>
      </c>
      <c r="AW457" s="31">
        <f t="shared" ca="1" si="469"/>
        <v>53.39583333333335</v>
      </c>
      <c r="AX457" s="31">
        <f t="shared" ca="1" si="470"/>
        <v>1401.9361111111111</v>
      </c>
      <c r="AY457" s="31">
        <f t="shared" ca="1" si="471"/>
        <v>-1132.0805555555555</v>
      </c>
      <c r="AZ457" s="31">
        <f t="shared" ca="1" si="472"/>
        <v>-2177.1819444444441</v>
      </c>
      <c r="BA457" s="31">
        <f t="shared" ca="1" si="473"/>
        <v>644.8125</v>
      </c>
      <c r="BB457" s="31">
        <f t="shared" ca="1" si="474"/>
        <v>-1410.101388888889</v>
      </c>
      <c r="BC457" s="31">
        <f t="shared" ca="1" si="475"/>
        <v>-1800.2902777777781</v>
      </c>
      <c r="BD457" s="11"/>
      <c r="BE457" s="4"/>
      <c r="BF457" s="11">
        <f t="shared" si="476"/>
        <v>19</v>
      </c>
      <c r="BG457" s="11">
        <f t="shared" si="482"/>
        <v>15</v>
      </c>
      <c r="BH457" s="32">
        <f>IF($BF457&gt;$Y$7,"",IF(AND($BF457=$Y$7,$BG457=23),"",Entrées!C485-Entrées!C484))</f>
        <v>-1774</v>
      </c>
      <c r="BI457" s="32">
        <f>IF($BF457&gt;$Y$7,"",IF(AND($BF457=$Y$7,$BG457=23),"",Entrées!D485-Entrées!D484))</f>
        <v>-1987.5</v>
      </c>
      <c r="BJ457" s="32">
        <f>IF($BF457&gt;$Y$7,"",IF(AND($BF457=$Y$7,$BG457=23),"",Entrées!E485-Entrées!E484))</f>
        <v>-2087.5</v>
      </c>
      <c r="BK457" s="32">
        <f>IF($BF457&gt;$Y$7,"",IF(AND($BF457=$Y$7,$BG457=23),"",Entrées!F485-Entrées!F484))</f>
        <v>0.5</v>
      </c>
      <c r="BL457" s="32">
        <f>IF($BF457&gt;$Y$7,"",IF(AND($BF457=$Y$7,$BG457=23),"",Entrées!G485-Entrées!G484))</f>
        <v>-46.5</v>
      </c>
      <c r="BM457" s="32">
        <f>IF($BF457&gt;$Y$7,"",IF(AND($BF457=$Y$7,$BG457=23),"",Entrées!H485-Entrées!H484))</f>
        <v>-3</v>
      </c>
      <c r="BN457" s="32">
        <f>IF($BF457&gt;$Y$7,"",IF(AND($BF457=$Y$7,$BG457=23),"",Entrées!I485-Entrées!I484))</f>
        <v>-240.5</v>
      </c>
      <c r="BO457" s="32">
        <f>IF($BF457&gt;$Y$7,"",IF(AND($BF457=$Y$7,$BG457=23),"",Entrées!J485-Entrées!J484))</f>
        <v>116</v>
      </c>
      <c r="BP457" s="32">
        <f>IF($BF457&gt;$Y$7,"",IF(AND($BF457=$Y$7,$BG457=23),"",Entrées!K485-Entrées!K484))</f>
        <v>-31.5</v>
      </c>
      <c r="BQ457" s="32">
        <f>IF($BF457&gt;$Y$7,"",IF(AND($BF457=$Y$7,$BG457=23),"",Entrées!L485-Entrées!L484))</f>
        <v>-527</v>
      </c>
      <c r="BR457" s="32">
        <f>IF($BF457&gt;$Y$7,"",IF(AND($BF457=$Y$7,$BG457=23),"",Entrées!M485-Entrées!M484))</f>
        <v>-162</v>
      </c>
      <c r="BS457" s="32">
        <f>IF($BF457&gt;$Y$7,"",IF(AND($BF457=$Y$7,$BG457=23),"",Entrées!N485-Entrées!N484))</f>
        <v>-7.5</v>
      </c>
      <c r="BT457" s="32">
        <f>IF($BF457&gt;$Y$7,"",IF(AND($BF457=$Y$7,$BG457=23),"",Entrées!O485-Entrées!O484))</f>
        <v>-872</v>
      </c>
      <c r="BU457" s="32">
        <f>IF($BF457&gt;$Y$7,"",IF(AND($BF457=$Y$7,$BG457=23),"",Entrées!P485-Entrées!P484))</f>
        <v>0.5</v>
      </c>
      <c r="BV457" s="32">
        <f>IF($BF457&gt;$Y$7,"",IF(AND($BF457=$Y$7,$BG457=23),"",Entrées!Q485-Entrées!Q484))</f>
        <v>-1129</v>
      </c>
      <c r="BW457" s="32">
        <f>IF($BF457&gt;$Y$7,"",IF(AND($BF457=$Y$7,$BG457=23),"",Entrées!R485-Entrées!R484))</f>
        <v>0</v>
      </c>
      <c r="BX457" s="32">
        <f>IF($BF457&gt;$Y$7,"",IF(AND($BF457=$Y$7,$BG457=23),"",Entrées!S485-Entrées!S484))</f>
        <v>0</v>
      </c>
      <c r="BY457" s="32">
        <f>IF($BF457&gt;$Y$7,"",IF(AND($BF457=$Y$7,$BG457=23),"",Entrées!T485-Entrées!T484))</f>
        <v>0</v>
      </c>
      <c r="BZ457" s="32">
        <f>IF($BF457&gt;$Y$7,"",IF(AND($BF457=$Y$7,$BG457=23),"",Entrées!U485-Entrées!U484))</f>
        <v>1</v>
      </c>
      <c r="CA457" s="32">
        <f>IF($BF457&gt;$Y$7,"",IF(AND($BF457=$Y$7,$BG457=23),"",Entrées!V485-Entrées!V484))</f>
        <v>-140</v>
      </c>
      <c r="CB457" s="4"/>
      <c r="CC457" s="4"/>
      <c r="CD457" s="33">
        <f>IF($BF457&lt;=$Y$7,Entrées!J484/CD$2,"")</f>
        <v>0.25907894736842108</v>
      </c>
      <c r="CE457" s="33">
        <f>IF($BF457&lt;=$Y$7,Entrées!K484/CE$2,"")</f>
        <v>0.27690476190476193</v>
      </c>
      <c r="CF457" s="11">
        <f t="shared" si="477"/>
        <v>7600</v>
      </c>
      <c r="CG457" s="11">
        <f t="shared" si="478"/>
        <v>4200</v>
      </c>
      <c r="CH457" s="52">
        <f t="shared" si="479"/>
        <v>0.26950009137426939</v>
      </c>
      <c r="CI457" s="52">
        <f t="shared" si="480"/>
        <v>0.11132787698412699</v>
      </c>
      <c r="CK457" s="11"/>
      <c r="CL457" s="4"/>
      <c r="CM457" s="11"/>
      <c r="CN457" s="11"/>
      <c r="CO457" s="4"/>
    </row>
    <row r="458" spans="1:93">
      <c r="C458" s="11">
        <f t="shared" ref="C458:C486" si="544">C457</f>
        <v>13</v>
      </c>
      <c r="D458" s="27">
        <f t="shared" si="541"/>
        <v>3</v>
      </c>
      <c r="E458" s="28">
        <f ca="1">IF($D458&gt;$D$8,"",INDIRECT(ADDRESS(ROW(Entrées!$C$37)+($D458-1)*24+E$11,COLUMN(Entrées!$C$37)+($C458-1),4,TRUE,"Entrées")))</f>
        <v>130</v>
      </c>
      <c r="F458" s="28">
        <f ca="1">IF($D458&gt;$D$8,"",INDIRECT(ADDRESS(ROW(Entrées!$C$37)+($D458-1)*24+F$11,COLUMN(Entrées!$C$37)+($C458-1),4,TRUE,"Entrées")))</f>
        <v>-1177.5</v>
      </c>
      <c r="G458" s="28">
        <f ca="1">IF($D458&gt;$D$8,"",INDIRECT(ADDRESS(ROW(Entrées!$C$37)+($D458-1)*24+G$11,COLUMN(Entrées!$C$37)+($C458-1),4,TRUE,"Entrées")))</f>
        <v>-1332</v>
      </c>
      <c r="H458" s="28">
        <f ca="1">IF($D458&gt;$D$8,"",INDIRECT(ADDRESS(ROW(Entrées!$C$37)+($D458-1)*24+H$11,COLUMN(Entrées!$C$37)+($C458-1),4,TRUE,"Entrées")))</f>
        <v>-1694.5</v>
      </c>
      <c r="I458" s="28">
        <f ca="1">IF($D458&gt;$D$8,"",INDIRECT(ADDRESS(ROW(Entrées!$C$37)+($D458-1)*24+I$11,COLUMN(Entrées!$C$37)+($C458-1),4,TRUE,"Entrées")))</f>
        <v>-1897.5</v>
      </c>
      <c r="J458" s="28">
        <f ca="1">IF($D458&gt;$D$8,"",INDIRECT(ADDRESS(ROW(Entrées!$C$37)+($D458-1)*24+J$11,COLUMN(Entrées!$C$37)+($C458-1),4,TRUE,"Entrées")))</f>
        <v>-1287.5</v>
      </c>
      <c r="K458" s="28">
        <f ca="1">IF($D458&gt;$D$8,"",INDIRECT(ADDRESS(ROW(Entrées!$C$37)+($D458-1)*24+K$11,COLUMN(Entrées!$C$37)+($C458-1),4,TRUE,"Entrées")))</f>
        <v>-181.5</v>
      </c>
      <c r="L458" s="28">
        <f ca="1">IF($D458&gt;$D$8,"",INDIRECT(ADDRESS(ROW(Entrées!$C$37)+($D458-1)*24+L$11,COLUMN(Entrées!$C$37)+($C458-1),4,TRUE,"Entrées")))</f>
        <v>929</v>
      </c>
      <c r="M458" s="28">
        <f ca="1">IF($D458&gt;$D$8,"",INDIRECT(ADDRESS(ROW(Entrées!$C$37)+($D458-1)*24+M$11,COLUMN(Entrées!$C$37)+($C458-1),4,TRUE,"Entrées")))</f>
        <v>1481</v>
      </c>
      <c r="N458" s="28">
        <f ca="1">IF($D458&gt;$D$8,"",INDIRECT(ADDRESS(ROW(Entrées!$C$37)+($D458-1)*24+N$11,COLUMN(Entrées!$C$37)+($C458-1),4,TRUE,"Entrées")))</f>
        <v>1565.5</v>
      </c>
      <c r="O458" s="28">
        <f ca="1">IF($D458&gt;$D$8,"",INDIRECT(ADDRESS(ROW(Entrées!$C$37)+($D458-1)*24+O$11,COLUMN(Entrées!$C$37)+($C458-1),4,TRUE,"Entrées")))</f>
        <v>901.5</v>
      </c>
      <c r="P458" s="28">
        <f ca="1">IF($D458&gt;$D$8,"",INDIRECT(ADDRESS(ROW(Entrées!$C$37)+($D458-1)*24+P$11,COLUMN(Entrées!$C$37)+($C458-1),4,TRUE,"Entrées")))</f>
        <v>121</v>
      </c>
      <c r="Q458" s="28">
        <f ca="1">IF($D458&gt;$D$8,"",INDIRECT(ADDRESS(ROW(Entrées!$C$37)+($D458-1)*24+Q$11,COLUMN(Entrées!$C$37)+($C458-1),4,TRUE,"Entrées")))</f>
        <v>-131</v>
      </c>
      <c r="R458" s="28">
        <f ca="1">IF($D458&gt;$D$8,"",INDIRECT(ADDRESS(ROW(Entrées!$C$37)+($D458-1)*24+R$11,COLUMN(Entrées!$C$37)+($C458-1),4,TRUE,"Entrées")))</f>
        <v>-705</v>
      </c>
      <c r="S458" s="28">
        <f ca="1">IF($D458&gt;$D$8,"",INDIRECT(ADDRESS(ROW(Entrées!$C$37)+($D458-1)*24+S$11,COLUMN(Entrées!$C$37)+($C458-1),4,TRUE,"Entrées")))</f>
        <v>-1379</v>
      </c>
      <c r="T458" s="28">
        <f ca="1">IF($D458&gt;$D$8,"",INDIRECT(ADDRESS(ROW(Entrées!$C$37)+($D458-1)*24+T$11,COLUMN(Entrées!$C$37)+($C458-1),4,TRUE,"Entrées")))</f>
        <v>-2412</v>
      </c>
      <c r="U458" s="28">
        <f ca="1">IF($D458&gt;$D$8,"",INDIRECT(ADDRESS(ROW(Entrées!$C$37)+($D458-1)*24+U$11,COLUMN(Entrées!$C$37)+($C458-1),4,TRUE,"Entrées")))</f>
        <v>-3632</v>
      </c>
      <c r="V458" s="28">
        <f ca="1">IF($D458&gt;$D$8,"",INDIRECT(ADDRESS(ROW(Entrées!$C$37)+($D458-1)*24+V$11,COLUMN(Entrées!$C$37)+($C458-1),4,TRUE,"Entrées")))</f>
        <v>-4267.5</v>
      </c>
      <c r="W458" s="28">
        <f ca="1">IF($D458&gt;$D$8,"",INDIRECT(ADDRESS(ROW(Entrées!$C$37)+($D458-1)*24+W$11,COLUMN(Entrées!$C$37)+($C458-1),4,TRUE,"Entrées")))</f>
        <v>-3876.5</v>
      </c>
      <c r="X458" s="28">
        <f ca="1">IF($D458&gt;$D$8,"",INDIRECT(ADDRESS(ROW(Entrées!$C$37)+($D458-1)*24+X$11,COLUMN(Entrées!$C$37)+($C458-1),4,TRUE,"Entrées")))</f>
        <v>-3242</v>
      </c>
      <c r="Y458" s="28">
        <f ca="1">IF($D458&gt;$D$8,"",INDIRECT(ADDRESS(ROW(Entrées!$C$37)+($D458-1)*24+Y$11,COLUMN(Entrées!$C$37)+($C458-1),4,TRUE,"Entrées")))</f>
        <v>-3328.5</v>
      </c>
      <c r="Z458" s="28">
        <f ca="1">IF($D458&gt;$D$8,"",INDIRECT(ADDRESS(ROW(Entrées!$C$37)+($D458-1)*24+Z$11,COLUMN(Entrées!$C$37)+($C458-1),4,TRUE,"Entrées")))</f>
        <v>-4123.5</v>
      </c>
      <c r="AA458" s="28">
        <f ca="1">IF($D458&gt;$D$8,"",INDIRECT(ADDRESS(ROW(Entrées!$C$37)+($D458-1)*24+AA$11,COLUMN(Entrées!$C$37)+($C458-1),4,TRUE,"Entrées")))</f>
        <v>-3976.5</v>
      </c>
      <c r="AB458" s="28">
        <f ca="1">IF($D458&gt;$D$8,"",INDIRECT(ADDRESS(ROW(Entrées!$C$37)+($D458-1)*24+AB$11,COLUMN(Entrées!$C$37)+($C458-1),4,TRUE,"Entrées")))</f>
        <v>-2506</v>
      </c>
      <c r="AC458" s="11"/>
      <c r="AD458" s="40">
        <f t="shared" ca="1" si="540"/>
        <v>-1500.9166666666667</v>
      </c>
      <c r="AE458" s="40">
        <f t="shared" ca="1" si="542"/>
        <v>1565.5</v>
      </c>
      <c r="AF458" s="40">
        <f t="shared" ca="1" si="543"/>
        <v>-4267.5</v>
      </c>
      <c r="AG458" s="4"/>
      <c r="AH458" s="11">
        <f>Entrées!A485</f>
        <v>19</v>
      </c>
      <c r="AI458" s="13">
        <f>Entrées!B485</f>
        <v>16</v>
      </c>
      <c r="AJ458" s="31">
        <f t="shared" ca="1" si="481"/>
        <v>55625.834722222207</v>
      </c>
      <c r="AK458" s="31">
        <f t="shared" ca="1" si="457"/>
        <v>55155.277777777781</v>
      </c>
      <c r="AL458" s="31">
        <f t="shared" ca="1" si="458"/>
        <v>55132.569444444431</v>
      </c>
      <c r="AM458" s="31">
        <f t="shared" ca="1" si="459"/>
        <v>439.35972222222233</v>
      </c>
      <c r="AN458" s="31">
        <f t="shared" ca="1" si="460"/>
        <v>2143.2847222222222</v>
      </c>
      <c r="AO458" s="31">
        <f t="shared" ca="1" si="461"/>
        <v>1711.4715277777773</v>
      </c>
      <c r="AP458" s="31">
        <f t="shared" ca="1" si="462"/>
        <v>43686.806944444448</v>
      </c>
      <c r="AQ458" s="31">
        <f t="shared" ca="1" si="463"/>
        <v>2048.2006944444447</v>
      </c>
      <c r="AR458" s="31">
        <f t="shared" ca="1" si="464"/>
        <v>467.57708333333329</v>
      </c>
      <c r="AS458" s="31">
        <f t="shared" ca="1" si="465"/>
        <v>9872.0041666666693</v>
      </c>
      <c r="AT458" s="31">
        <f t="shared" ca="1" si="466"/>
        <v>-752.91041666666672</v>
      </c>
      <c r="AU458" s="31">
        <f t="shared" ca="1" si="467"/>
        <v>580.30277777777769</v>
      </c>
      <c r="AV458" s="31">
        <f t="shared" ca="1" si="468"/>
        <v>-4570.3041666666659</v>
      </c>
      <c r="AW458" s="31">
        <f t="shared" ca="1" si="469"/>
        <v>53.39583333333335</v>
      </c>
      <c r="AX458" s="31">
        <f t="shared" ca="1" si="470"/>
        <v>1401.9361111111111</v>
      </c>
      <c r="AY458" s="31">
        <f t="shared" ca="1" si="471"/>
        <v>-1132.0805555555555</v>
      </c>
      <c r="AZ458" s="31">
        <f t="shared" ca="1" si="472"/>
        <v>-2177.1819444444441</v>
      </c>
      <c r="BA458" s="31">
        <f t="shared" ca="1" si="473"/>
        <v>644.8125</v>
      </c>
      <c r="BB458" s="31">
        <f t="shared" ca="1" si="474"/>
        <v>-1410.101388888889</v>
      </c>
      <c r="BC458" s="31">
        <f t="shared" ca="1" si="475"/>
        <v>-1800.2902777777781</v>
      </c>
      <c r="BD458" s="11"/>
      <c r="BE458" s="4"/>
      <c r="BF458" s="11">
        <f t="shared" si="476"/>
        <v>19</v>
      </c>
      <c r="BG458" s="11">
        <f t="shared" si="482"/>
        <v>16</v>
      </c>
      <c r="BH458" s="32">
        <f>IF($BF458&gt;$Y$7,"",IF(AND($BF458=$Y$7,$BG458=23),"",Entrées!C486-Entrées!C485))</f>
        <v>-1209.5</v>
      </c>
      <c r="BI458" s="32">
        <f>IF($BF458&gt;$Y$7,"",IF(AND($BF458=$Y$7,$BG458=23),"",Entrées!D486-Entrées!D485))</f>
        <v>-712.5</v>
      </c>
      <c r="BJ458" s="32">
        <f>IF($BF458&gt;$Y$7,"",IF(AND($BF458=$Y$7,$BG458=23),"",Entrées!E486-Entrées!E485))</f>
        <v>-925</v>
      </c>
      <c r="BK458" s="32">
        <f>IF($BF458&gt;$Y$7,"",IF(AND($BF458=$Y$7,$BG458=23),"",Entrées!F486-Entrées!F485))</f>
        <v>-2</v>
      </c>
      <c r="BL458" s="32">
        <f>IF($BF458&gt;$Y$7,"",IF(AND($BF458=$Y$7,$BG458=23),"",Entrées!G486-Entrées!G485))</f>
        <v>-143</v>
      </c>
      <c r="BM458" s="32">
        <f>IF($BF458&gt;$Y$7,"",IF(AND($BF458=$Y$7,$BG458=23),"",Entrées!H486-Entrées!H485))</f>
        <v>-2</v>
      </c>
      <c r="BN458" s="32">
        <f>IF($BF458&gt;$Y$7,"",IF(AND($BF458=$Y$7,$BG458=23),"",Entrées!I486-Entrées!I485))</f>
        <v>-401</v>
      </c>
      <c r="BO458" s="32">
        <f>IF($BF458&gt;$Y$7,"",IF(AND($BF458=$Y$7,$BG458=23),"",Entrées!J486-Entrées!J485))</f>
        <v>109</v>
      </c>
      <c r="BP458" s="32">
        <f>IF($BF458&gt;$Y$7,"",IF(AND($BF458=$Y$7,$BG458=23),"",Entrées!K486-Entrées!K485))</f>
        <v>-249</v>
      </c>
      <c r="BQ458" s="32">
        <f>IF($BF458&gt;$Y$7,"",IF(AND($BF458=$Y$7,$BG458=23),"",Entrées!L486-Entrées!L485))</f>
        <v>318</v>
      </c>
      <c r="BR458" s="32">
        <f>IF($BF458&gt;$Y$7,"",IF(AND($BF458=$Y$7,$BG458=23),"",Entrées!M486-Entrées!M485))</f>
        <v>-178</v>
      </c>
      <c r="BS458" s="32">
        <f>IF($BF458&gt;$Y$7,"",IF(AND($BF458=$Y$7,$BG458=23),"",Entrées!N486-Entrées!N485))</f>
        <v>2</v>
      </c>
      <c r="BT458" s="32">
        <f>IF($BF458&gt;$Y$7,"",IF(AND($BF458=$Y$7,$BG458=23),"",Entrées!O486-Entrées!O485))</f>
        <v>-663</v>
      </c>
      <c r="BU458" s="32">
        <f>IF($BF458&gt;$Y$7,"",IF(AND($BF458=$Y$7,$BG458=23),"",Entrées!P486-Entrées!P485))</f>
        <v>-2.5</v>
      </c>
      <c r="BV458" s="32">
        <f>IF($BF458&gt;$Y$7,"",IF(AND($BF458=$Y$7,$BG458=23),"",Entrées!Q486-Entrées!Q485))</f>
        <v>13</v>
      </c>
      <c r="BW458" s="32">
        <f>IF($BF458&gt;$Y$7,"",IF(AND($BF458=$Y$7,$BG458=23),"",Entrées!R486-Entrées!R485))</f>
        <v>0</v>
      </c>
      <c r="BX458" s="32">
        <f>IF($BF458&gt;$Y$7,"",IF(AND($BF458=$Y$7,$BG458=23),"",Entrées!S486-Entrées!S485))</f>
        <v>0</v>
      </c>
      <c r="BY458" s="32">
        <f>IF($BF458&gt;$Y$7,"",IF(AND($BF458=$Y$7,$BG458=23),"",Entrées!T486-Entrées!T485))</f>
        <v>0</v>
      </c>
      <c r="BZ458" s="32">
        <f>IF($BF458&gt;$Y$7,"",IF(AND($BF458=$Y$7,$BG458=23),"",Entrées!U486-Entrées!U485))</f>
        <v>0</v>
      </c>
      <c r="CA458" s="32">
        <f>IF($BF458&gt;$Y$7,"",IF(AND($BF458=$Y$7,$BG458=23),"",Entrées!V486-Entrées!V485))</f>
        <v>-59</v>
      </c>
      <c r="CB458" s="4"/>
      <c r="CC458" s="4"/>
      <c r="CD458" s="33">
        <f>IF($BF458&lt;=$Y$7,Entrées!J485/CD$2,"")</f>
        <v>0.27434210526315789</v>
      </c>
      <c r="CE458" s="33">
        <f>IF($BF458&lt;=$Y$7,Entrées!K485/CE$2,"")</f>
        <v>0.26940476190476192</v>
      </c>
      <c r="CF458" s="11">
        <f t="shared" si="477"/>
        <v>7600</v>
      </c>
      <c r="CG458" s="11">
        <f t="shared" si="478"/>
        <v>4200</v>
      </c>
      <c r="CH458" s="52">
        <f t="shared" si="479"/>
        <v>0.26950009137426939</v>
      </c>
      <c r="CI458" s="52">
        <f t="shared" si="480"/>
        <v>0.11132787698412699</v>
      </c>
      <c r="CK458" s="11"/>
      <c r="CL458" s="4"/>
      <c r="CM458" s="11"/>
      <c r="CN458" s="11"/>
      <c r="CO458" s="4"/>
    </row>
    <row r="459" spans="1:93">
      <c r="C459" s="11">
        <f t="shared" si="544"/>
        <v>13</v>
      </c>
      <c r="D459" s="27">
        <f t="shared" si="541"/>
        <v>4</v>
      </c>
      <c r="E459" s="28">
        <f ca="1">IF($D459&gt;$D$8,"",INDIRECT(ADDRESS(ROW(Entrées!$C$37)+($D459-1)*24+E$11,COLUMN(Entrées!$C$37)+($C459-1),4,TRUE,"Entrées")))</f>
        <v>-1681.5</v>
      </c>
      <c r="F459" s="28">
        <f ca="1">IF($D459&gt;$D$8,"",INDIRECT(ADDRESS(ROW(Entrées!$C$37)+($D459-1)*24+F$11,COLUMN(Entrées!$C$37)+($C459-1),4,TRUE,"Entrées")))</f>
        <v>-1553.5</v>
      </c>
      <c r="G459" s="28">
        <f ca="1">IF($D459&gt;$D$8,"",INDIRECT(ADDRESS(ROW(Entrées!$C$37)+($D459-1)*24+G$11,COLUMN(Entrées!$C$37)+($C459-1),4,TRUE,"Entrées")))</f>
        <v>-1346.5</v>
      </c>
      <c r="H459" s="28">
        <f ca="1">IF($D459&gt;$D$8,"",INDIRECT(ADDRESS(ROW(Entrées!$C$37)+($D459-1)*24+H$11,COLUMN(Entrées!$C$37)+($C459-1),4,TRUE,"Entrées")))</f>
        <v>-1749</v>
      </c>
      <c r="I459" s="28">
        <f ca="1">IF($D459&gt;$D$8,"",INDIRECT(ADDRESS(ROW(Entrées!$C$37)+($D459-1)*24+I$11,COLUMN(Entrées!$C$37)+($C459-1),4,TRUE,"Entrées")))</f>
        <v>-2558.5</v>
      </c>
      <c r="J459" s="28">
        <f ca="1">IF($D459&gt;$D$8,"",INDIRECT(ADDRESS(ROW(Entrées!$C$37)+($D459-1)*24+J$11,COLUMN(Entrées!$C$37)+($C459-1),4,TRUE,"Entrées")))</f>
        <v>-2206</v>
      </c>
      <c r="K459" s="28">
        <f ca="1">IF($D459&gt;$D$8,"",INDIRECT(ADDRESS(ROW(Entrées!$C$37)+($D459-1)*24+K$11,COLUMN(Entrées!$C$37)+($C459-1),4,TRUE,"Entrées")))</f>
        <v>-1310</v>
      </c>
      <c r="L459" s="28">
        <f ca="1">IF($D459&gt;$D$8,"",INDIRECT(ADDRESS(ROW(Entrées!$C$37)+($D459-1)*24+L$11,COLUMN(Entrées!$C$37)+($C459-1),4,TRUE,"Entrées")))</f>
        <v>-547.5</v>
      </c>
      <c r="M459" s="28">
        <f ca="1">IF($D459&gt;$D$8,"",INDIRECT(ADDRESS(ROW(Entrées!$C$37)+($D459-1)*24+M$11,COLUMN(Entrées!$C$37)+($C459-1),4,TRUE,"Entrées")))</f>
        <v>242</v>
      </c>
      <c r="N459" s="28">
        <f ca="1">IF($D459&gt;$D$8,"",INDIRECT(ADDRESS(ROW(Entrées!$C$37)+($D459-1)*24+N$11,COLUMN(Entrées!$C$37)+($C459-1),4,TRUE,"Entrées")))</f>
        <v>357.5</v>
      </c>
      <c r="O459" s="28">
        <f ca="1">IF($D459&gt;$D$8,"",INDIRECT(ADDRESS(ROW(Entrées!$C$37)+($D459-1)*24+O$11,COLUMN(Entrées!$C$37)+($C459-1),4,TRUE,"Entrées")))</f>
        <v>-364.5</v>
      </c>
      <c r="P459" s="28">
        <f ca="1">IF($D459&gt;$D$8,"",INDIRECT(ADDRESS(ROW(Entrées!$C$37)+($D459-1)*24+P$11,COLUMN(Entrées!$C$37)+($C459-1),4,TRUE,"Entrées")))</f>
        <v>-337</v>
      </c>
      <c r="Q459" s="28">
        <f ca="1">IF($D459&gt;$D$8,"",INDIRECT(ADDRESS(ROW(Entrées!$C$37)+($D459-1)*24+Q$11,COLUMN(Entrées!$C$37)+($C459-1),4,TRUE,"Entrées")))</f>
        <v>-195.5</v>
      </c>
      <c r="R459" s="28">
        <f ca="1">IF($D459&gt;$D$8,"",INDIRECT(ADDRESS(ROW(Entrées!$C$37)+($D459-1)*24+R$11,COLUMN(Entrées!$C$37)+($C459-1),4,TRUE,"Entrées")))</f>
        <v>-657.5</v>
      </c>
      <c r="S459" s="28">
        <f ca="1">IF($D459&gt;$D$8,"",INDIRECT(ADDRESS(ROW(Entrées!$C$37)+($D459-1)*24+S$11,COLUMN(Entrées!$C$37)+($C459-1),4,TRUE,"Entrées")))</f>
        <v>-1323.5</v>
      </c>
      <c r="T459" s="28">
        <f ca="1">IF($D459&gt;$D$8,"",INDIRECT(ADDRESS(ROW(Entrées!$C$37)+($D459-1)*24+T$11,COLUMN(Entrées!$C$37)+($C459-1),4,TRUE,"Entrées")))</f>
        <v>-2917.5</v>
      </c>
      <c r="U459" s="28">
        <f ca="1">IF($D459&gt;$D$8,"",INDIRECT(ADDRESS(ROW(Entrées!$C$37)+($D459-1)*24+U$11,COLUMN(Entrées!$C$37)+($C459-1),4,TRUE,"Entrées")))</f>
        <v>-3445</v>
      </c>
      <c r="V459" s="28">
        <f ca="1">IF($D459&gt;$D$8,"",INDIRECT(ADDRESS(ROW(Entrées!$C$37)+($D459-1)*24+V$11,COLUMN(Entrées!$C$37)+($C459-1),4,TRUE,"Entrées")))</f>
        <v>-3074</v>
      </c>
      <c r="W459" s="28">
        <f ca="1">IF($D459&gt;$D$8,"",INDIRECT(ADDRESS(ROW(Entrées!$C$37)+($D459-1)*24+W$11,COLUMN(Entrées!$C$37)+($C459-1),4,TRUE,"Entrées")))</f>
        <v>-2208.5</v>
      </c>
      <c r="X459" s="28">
        <f ca="1">IF($D459&gt;$D$8,"",INDIRECT(ADDRESS(ROW(Entrées!$C$37)+($D459-1)*24+X$11,COLUMN(Entrées!$C$37)+($C459-1),4,TRUE,"Entrées")))</f>
        <v>-1653.5</v>
      </c>
      <c r="Y459" s="28">
        <f ca="1">IF($D459&gt;$D$8,"",INDIRECT(ADDRESS(ROW(Entrées!$C$37)+($D459-1)*24+Y$11,COLUMN(Entrées!$C$37)+($C459-1),4,TRUE,"Entrées")))</f>
        <v>-2747.5</v>
      </c>
      <c r="Z459" s="28">
        <f ca="1">IF($D459&gt;$D$8,"",INDIRECT(ADDRESS(ROW(Entrées!$C$37)+($D459-1)*24+Z$11,COLUMN(Entrées!$C$37)+($C459-1),4,TRUE,"Entrées")))</f>
        <v>-3168</v>
      </c>
      <c r="AA459" s="28">
        <f ca="1">IF($D459&gt;$D$8,"",INDIRECT(ADDRESS(ROW(Entrées!$C$37)+($D459-1)*24+AA$11,COLUMN(Entrées!$C$37)+($C459-1),4,TRUE,"Entrées")))</f>
        <v>-3435</v>
      </c>
      <c r="AB459" s="28">
        <f ca="1">IF($D459&gt;$D$8,"",INDIRECT(ADDRESS(ROW(Entrées!$C$37)+($D459-1)*24+AB$11,COLUMN(Entrées!$C$37)+($C459-1),4,TRUE,"Entrées")))</f>
        <v>-1720.5</v>
      </c>
      <c r="AC459" s="11"/>
      <c r="AD459" s="40">
        <f t="shared" ca="1" si="540"/>
        <v>-1650.0208333333333</v>
      </c>
      <c r="AE459" s="40">
        <f t="shared" ca="1" si="542"/>
        <v>357.5</v>
      </c>
      <c r="AF459" s="40">
        <f t="shared" ca="1" si="543"/>
        <v>-3445</v>
      </c>
      <c r="AG459" s="4"/>
      <c r="AH459" s="11">
        <f>Entrées!A486</f>
        <v>19</v>
      </c>
      <c r="AI459" s="13">
        <f>Entrées!B486</f>
        <v>17</v>
      </c>
      <c r="AJ459" s="31">
        <f t="shared" ca="1" si="481"/>
        <v>55625.834722222207</v>
      </c>
      <c r="AK459" s="31">
        <f t="shared" ref="AK459:AK522" ca="1" si="545">IF($AH459&gt;$Y$7,"",AK458)</f>
        <v>55155.277777777781</v>
      </c>
      <c r="AL459" s="31">
        <f t="shared" ref="AL459:AL522" ca="1" si="546">IF($AH459&gt;$Y$7,"",AL458)</f>
        <v>55132.569444444431</v>
      </c>
      <c r="AM459" s="31">
        <f t="shared" ref="AM459:AM522" ca="1" si="547">IF($AH459&gt;$Y$7,"",AM458)</f>
        <v>439.35972222222233</v>
      </c>
      <c r="AN459" s="31">
        <f t="shared" ref="AN459:AN522" ca="1" si="548">IF($AH459&gt;$Y$7,"",AN458)</f>
        <v>2143.2847222222222</v>
      </c>
      <c r="AO459" s="31">
        <f t="shared" ref="AO459:AO522" ca="1" si="549">IF($AH459&gt;$Y$7,"",AO458)</f>
        <v>1711.4715277777773</v>
      </c>
      <c r="AP459" s="31">
        <f t="shared" ref="AP459:AP522" ca="1" si="550">IF($AH459&gt;$Y$7,"",AP458)</f>
        <v>43686.806944444448</v>
      </c>
      <c r="AQ459" s="31">
        <f t="shared" ref="AQ459:AQ522" ca="1" si="551">IF($AH459&gt;$Y$7,"",AQ458)</f>
        <v>2048.2006944444447</v>
      </c>
      <c r="AR459" s="31">
        <f t="shared" ref="AR459:AR522" ca="1" si="552">IF($AH459&gt;$Y$7,"",AR458)</f>
        <v>467.57708333333329</v>
      </c>
      <c r="AS459" s="31">
        <f t="shared" ref="AS459:AS522" ca="1" si="553">IF($AH459&gt;$Y$7,"",AS458)</f>
        <v>9872.0041666666693</v>
      </c>
      <c r="AT459" s="31">
        <f t="shared" ref="AT459:AT522" ca="1" si="554">IF($AH459&gt;$Y$7,"",AT458)</f>
        <v>-752.91041666666672</v>
      </c>
      <c r="AU459" s="31">
        <f t="shared" ref="AU459:AU522" ca="1" si="555">IF($AH459&gt;$Y$7,"",AU458)</f>
        <v>580.30277777777769</v>
      </c>
      <c r="AV459" s="31">
        <f t="shared" ref="AV459:AV522" ca="1" si="556">IF($AH459&gt;$Y$7,"",AV458)</f>
        <v>-4570.3041666666659</v>
      </c>
      <c r="AW459" s="31">
        <f t="shared" ref="AW459:AW522" ca="1" si="557">IF($AH459&gt;$Y$7,"",AW458)</f>
        <v>53.39583333333335</v>
      </c>
      <c r="AX459" s="31">
        <f t="shared" ref="AX459:AX522" ca="1" si="558">IF($AH459&gt;$Y$7,"",AX458)</f>
        <v>1401.9361111111111</v>
      </c>
      <c r="AY459" s="31">
        <f t="shared" ref="AY459:AY522" ca="1" si="559">IF($AH459&gt;$Y$7,"",AY458)</f>
        <v>-1132.0805555555555</v>
      </c>
      <c r="AZ459" s="31">
        <f t="shared" ref="AZ459:AZ522" ca="1" si="560">IF($AH459&gt;$Y$7,"",AZ458)</f>
        <v>-2177.1819444444441</v>
      </c>
      <c r="BA459" s="31">
        <f t="shared" ref="BA459:BA522" ca="1" si="561">IF($AH459&gt;$Y$7,"",BA458)</f>
        <v>644.8125</v>
      </c>
      <c r="BB459" s="31">
        <f t="shared" ref="BB459:BB522" ca="1" si="562">IF($AH459&gt;$Y$7,"",BB458)</f>
        <v>-1410.101388888889</v>
      </c>
      <c r="BC459" s="31">
        <f t="shared" ref="BC459:BC522" ca="1" si="563">IF($AH459&gt;$Y$7,"",BC458)</f>
        <v>-1800.2902777777781</v>
      </c>
      <c r="BD459" s="11"/>
      <c r="BE459" s="4"/>
      <c r="BF459" s="11">
        <f t="shared" ref="BF459:BF522" si="564">AH459</f>
        <v>19</v>
      </c>
      <c r="BG459" s="11">
        <f t="shared" si="482"/>
        <v>17</v>
      </c>
      <c r="BH459" s="32">
        <f>IF($BF459&gt;$Y$7,"",IF(AND($BF459=$Y$7,$BG459=23),"",Entrées!C487-Entrées!C486))</f>
        <v>437</v>
      </c>
      <c r="BI459" s="32">
        <f>IF($BF459&gt;$Y$7,"",IF(AND($BF459=$Y$7,$BG459=23),"",Entrées!D487-Entrées!D486))</f>
        <v>1662.5</v>
      </c>
      <c r="BJ459" s="32">
        <f>IF($BF459&gt;$Y$7,"",IF(AND($BF459=$Y$7,$BG459=23),"",Entrées!E487-Entrées!E486))</f>
        <v>1587.5</v>
      </c>
      <c r="BK459" s="32">
        <f>IF($BF459&gt;$Y$7,"",IF(AND($BF459=$Y$7,$BG459=23),"",Entrées!F487-Entrées!F486))</f>
        <v>1.5</v>
      </c>
      <c r="BL459" s="32">
        <f>IF($BF459&gt;$Y$7,"",IF(AND($BF459=$Y$7,$BG459=23),"",Entrées!G487-Entrées!G486))</f>
        <v>-46</v>
      </c>
      <c r="BM459" s="32">
        <f>IF($BF459&gt;$Y$7,"",IF(AND($BF459=$Y$7,$BG459=23),"",Entrées!H487-Entrées!H486))</f>
        <v>33</v>
      </c>
      <c r="BN459" s="32">
        <f>IF($BF459&gt;$Y$7,"",IF(AND($BF459=$Y$7,$BG459=23),"",Entrées!I487-Entrées!I486))</f>
        <v>-135.5</v>
      </c>
      <c r="BO459" s="32">
        <f>IF($BF459&gt;$Y$7,"",IF(AND($BF459=$Y$7,$BG459=23),"",Entrées!J487-Entrées!J486))</f>
        <v>266.5</v>
      </c>
      <c r="BP459" s="32">
        <f>IF($BF459&gt;$Y$7,"",IF(AND($BF459=$Y$7,$BG459=23),"",Entrées!K487-Entrées!K486))</f>
        <v>-202</v>
      </c>
      <c r="BQ459" s="32">
        <f>IF($BF459&gt;$Y$7,"",IF(AND($BF459=$Y$7,$BG459=23),"",Entrées!L487-Entrées!L486))</f>
        <v>430.5</v>
      </c>
      <c r="BR459" s="32">
        <f>IF($BF459&gt;$Y$7,"",IF(AND($BF459=$Y$7,$BG459=23),"",Entrées!M487-Entrées!M486))</f>
        <v>193</v>
      </c>
      <c r="BS459" s="32">
        <f>IF($BF459&gt;$Y$7,"",IF(AND($BF459=$Y$7,$BG459=23),"",Entrées!N487-Entrées!N486))</f>
        <v>20.5</v>
      </c>
      <c r="BT459" s="32">
        <f>IF($BF459&gt;$Y$7,"",IF(AND($BF459=$Y$7,$BG459=23),"",Entrées!O487-Entrées!O486))</f>
        <v>-124</v>
      </c>
      <c r="BU459" s="32">
        <f>IF($BF459&gt;$Y$7,"",IF(AND($BF459=$Y$7,$BG459=23),"",Entrées!P487-Entrées!P486))</f>
        <v>-1</v>
      </c>
      <c r="BV459" s="32">
        <f>IF($BF459&gt;$Y$7,"",IF(AND($BF459=$Y$7,$BG459=23),"",Entrées!Q487-Entrées!Q486))</f>
        <v>-402</v>
      </c>
      <c r="BW459" s="32">
        <f>IF($BF459&gt;$Y$7,"",IF(AND($BF459=$Y$7,$BG459=23),"",Entrées!R487-Entrées!R486))</f>
        <v>0</v>
      </c>
      <c r="BX459" s="32">
        <f>IF($BF459&gt;$Y$7,"",IF(AND($BF459=$Y$7,$BG459=23),"",Entrées!S487-Entrées!S486))</f>
        <v>0</v>
      </c>
      <c r="BY459" s="32">
        <f>IF($BF459&gt;$Y$7,"",IF(AND($BF459=$Y$7,$BG459=23),"",Entrées!T487-Entrées!T486))</f>
        <v>250</v>
      </c>
      <c r="BZ459" s="32">
        <f>IF($BF459&gt;$Y$7,"",IF(AND($BF459=$Y$7,$BG459=23),"",Entrées!U487-Entrées!U486))</f>
        <v>-1</v>
      </c>
      <c r="CA459" s="32">
        <f>IF($BF459&gt;$Y$7,"",IF(AND($BF459=$Y$7,$BG459=23),"",Entrées!V487-Entrées!V486))</f>
        <v>78</v>
      </c>
      <c r="CB459" s="4"/>
      <c r="CC459" s="4"/>
      <c r="CD459" s="33">
        <f>IF($BF459&lt;=$Y$7,Entrées!J486/CD$2,"")</f>
        <v>0.28868421052631577</v>
      </c>
      <c r="CE459" s="33">
        <f>IF($BF459&lt;=$Y$7,Entrées!K486/CE$2,"")</f>
        <v>0.21011904761904762</v>
      </c>
      <c r="CF459" s="11">
        <f t="shared" ref="CF459:CF522" si="565">CD$2</f>
        <v>7600</v>
      </c>
      <c r="CG459" s="11">
        <f t="shared" ref="CG459:CG522" si="566">CE$2</f>
        <v>4200</v>
      </c>
      <c r="CH459" s="52">
        <f t="shared" ref="CH459:CH522" si="567">CD$4</f>
        <v>0.26950009137426939</v>
      </c>
      <c r="CI459" s="52">
        <f t="shared" ref="CI459:CI522" si="568">CE$4</f>
        <v>0.11132787698412699</v>
      </c>
      <c r="CK459" s="11"/>
      <c r="CL459" s="4"/>
      <c r="CM459" s="11"/>
      <c r="CN459" s="11"/>
      <c r="CO459" s="4"/>
    </row>
    <row r="460" spans="1:93">
      <c r="C460" s="11">
        <f t="shared" si="544"/>
        <v>13</v>
      </c>
      <c r="D460" s="27">
        <f t="shared" si="541"/>
        <v>5</v>
      </c>
      <c r="E460" s="28">
        <f ca="1">IF($D460&gt;$D$8,"",INDIRECT(ADDRESS(ROW(Entrées!$C$37)+($D460-1)*24+E$11,COLUMN(Entrées!$C$37)+($C460-1),4,TRUE,"Entrées")))</f>
        <v>-1883.5</v>
      </c>
      <c r="F460" s="28">
        <f ca="1">IF($D460&gt;$D$8,"",INDIRECT(ADDRESS(ROW(Entrées!$C$37)+($D460-1)*24+F$11,COLUMN(Entrées!$C$37)+($C460-1),4,TRUE,"Entrées")))</f>
        <v>-2191</v>
      </c>
      <c r="G460" s="28">
        <f ca="1">IF($D460&gt;$D$8,"",INDIRECT(ADDRESS(ROW(Entrées!$C$37)+($D460-1)*24+G$11,COLUMN(Entrées!$C$37)+($C460-1),4,TRUE,"Entrées")))</f>
        <v>-2208.5</v>
      </c>
      <c r="H460" s="28">
        <f ca="1">IF($D460&gt;$D$8,"",INDIRECT(ADDRESS(ROW(Entrées!$C$37)+($D460-1)*24+H$11,COLUMN(Entrées!$C$37)+($C460-1),4,TRUE,"Entrées")))</f>
        <v>-2733.5</v>
      </c>
      <c r="I460" s="28">
        <f ca="1">IF($D460&gt;$D$8,"",INDIRECT(ADDRESS(ROW(Entrées!$C$37)+($D460-1)*24+I$11,COLUMN(Entrées!$C$37)+($C460-1),4,TRUE,"Entrées")))</f>
        <v>-3193</v>
      </c>
      <c r="J460" s="28">
        <f ca="1">IF($D460&gt;$D$8,"",INDIRECT(ADDRESS(ROW(Entrées!$C$37)+($D460-1)*24+J$11,COLUMN(Entrées!$C$37)+($C460-1),4,TRUE,"Entrées")))</f>
        <v>-2451</v>
      </c>
      <c r="K460" s="28">
        <f ca="1">IF($D460&gt;$D$8,"",INDIRECT(ADDRESS(ROW(Entrées!$C$37)+($D460-1)*24+K$11,COLUMN(Entrées!$C$37)+($C460-1),4,TRUE,"Entrées")))</f>
        <v>-1282.5</v>
      </c>
      <c r="L460" s="28">
        <f ca="1">IF($D460&gt;$D$8,"",INDIRECT(ADDRESS(ROW(Entrées!$C$37)+($D460-1)*24+L$11,COLUMN(Entrées!$C$37)+($C460-1),4,TRUE,"Entrées")))</f>
        <v>-414</v>
      </c>
      <c r="M460" s="28">
        <f ca="1">IF($D460&gt;$D$8,"",INDIRECT(ADDRESS(ROW(Entrées!$C$37)+($D460-1)*24+M$11,COLUMN(Entrées!$C$37)+($C460-1),4,TRUE,"Entrées")))</f>
        <v>183.5</v>
      </c>
      <c r="N460" s="28">
        <f ca="1">IF($D460&gt;$D$8,"",INDIRECT(ADDRESS(ROW(Entrées!$C$37)+($D460-1)*24+N$11,COLUMN(Entrées!$C$37)+($C460-1),4,TRUE,"Entrées")))</f>
        <v>-107.5</v>
      </c>
      <c r="O460" s="28">
        <f ca="1">IF($D460&gt;$D$8,"",INDIRECT(ADDRESS(ROW(Entrées!$C$37)+($D460-1)*24+O$11,COLUMN(Entrées!$C$37)+($C460-1),4,TRUE,"Entrées")))</f>
        <v>-863.5</v>
      </c>
      <c r="P460" s="28">
        <f ca="1">IF($D460&gt;$D$8,"",INDIRECT(ADDRESS(ROW(Entrées!$C$37)+($D460-1)*24+P$11,COLUMN(Entrées!$C$37)+($C460-1),4,TRUE,"Entrées")))</f>
        <v>-1007</v>
      </c>
      <c r="Q460" s="28">
        <f ca="1">IF($D460&gt;$D$8,"",INDIRECT(ADDRESS(ROW(Entrées!$C$37)+($D460-1)*24+Q$11,COLUMN(Entrées!$C$37)+($C460-1),4,TRUE,"Entrées")))</f>
        <v>-473</v>
      </c>
      <c r="R460" s="28">
        <f ca="1">IF($D460&gt;$D$8,"",INDIRECT(ADDRESS(ROW(Entrées!$C$37)+($D460-1)*24+R$11,COLUMN(Entrées!$C$37)+($C460-1),4,TRUE,"Entrées")))</f>
        <v>-161</v>
      </c>
      <c r="S460" s="28">
        <f ca="1">IF($D460&gt;$D$8,"",INDIRECT(ADDRESS(ROW(Entrées!$C$37)+($D460-1)*24+S$11,COLUMN(Entrées!$C$37)+($C460-1),4,TRUE,"Entrées")))</f>
        <v>-933</v>
      </c>
      <c r="T460" s="28">
        <f ca="1">IF($D460&gt;$D$8,"",INDIRECT(ADDRESS(ROW(Entrées!$C$37)+($D460-1)*24+T$11,COLUMN(Entrées!$C$37)+($C460-1),4,TRUE,"Entrées")))</f>
        <v>-2078.5</v>
      </c>
      <c r="U460" s="28">
        <f ca="1">IF($D460&gt;$D$8,"",INDIRECT(ADDRESS(ROW(Entrées!$C$37)+($D460-1)*24+U$11,COLUMN(Entrées!$C$37)+($C460-1),4,TRUE,"Entrées")))</f>
        <v>-2604</v>
      </c>
      <c r="V460" s="28">
        <f ca="1">IF($D460&gt;$D$8,"",INDIRECT(ADDRESS(ROW(Entrées!$C$37)+($D460-1)*24+V$11,COLUMN(Entrées!$C$37)+($C460-1),4,TRUE,"Entrées")))</f>
        <v>-3244.5</v>
      </c>
      <c r="W460" s="28">
        <f ca="1">IF($D460&gt;$D$8,"",INDIRECT(ADDRESS(ROW(Entrées!$C$37)+($D460-1)*24+W$11,COLUMN(Entrées!$C$37)+($C460-1),4,TRUE,"Entrées")))</f>
        <v>-2387.5</v>
      </c>
      <c r="X460" s="28">
        <f ca="1">IF($D460&gt;$D$8,"",INDIRECT(ADDRESS(ROW(Entrées!$C$37)+($D460-1)*24+X$11,COLUMN(Entrées!$C$37)+($C460-1),4,TRUE,"Entrées")))</f>
        <v>-1473.5</v>
      </c>
      <c r="Y460" s="28">
        <f ca="1">IF($D460&gt;$D$8,"",INDIRECT(ADDRESS(ROW(Entrées!$C$37)+($D460-1)*24+Y$11,COLUMN(Entrées!$C$37)+($C460-1),4,TRUE,"Entrées")))</f>
        <v>-1870.5</v>
      </c>
      <c r="Z460" s="28">
        <f ca="1">IF($D460&gt;$D$8,"",INDIRECT(ADDRESS(ROW(Entrées!$C$37)+($D460-1)*24+Z$11,COLUMN(Entrées!$C$37)+($C460-1),4,TRUE,"Entrées")))</f>
        <v>-2178.5</v>
      </c>
      <c r="AA460" s="28">
        <f ca="1">IF($D460&gt;$D$8,"",INDIRECT(ADDRESS(ROW(Entrées!$C$37)+($D460-1)*24+AA$11,COLUMN(Entrées!$C$37)+($C460-1),4,TRUE,"Entrées")))</f>
        <v>-1663.5</v>
      </c>
      <c r="AB460" s="28">
        <f ca="1">IF($D460&gt;$D$8,"",INDIRECT(ADDRESS(ROW(Entrées!$C$37)+($D460-1)*24+AB$11,COLUMN(Entrées!$C$37)+($C460-1),4,TRUE,"Entrées")))</f>
        <v>-969</v>
      </c>
      <c r="AC460" s="11"/>
      <c r="AD460" s="40">
        <f t="shared" ca="1" si="540"/>
        <v>-1591.1666666666667</v>
      </c>
      <c r="AE460" s="40">
        <f t="shared" ca="1" si="542"/>
        <v>183.5</v>
      </c>
      <c r="AF460" s="40">
        <f t="shared" ca="1" si="543"/>
        <v>-3244.5</v>
      </c>
      <c r="AG460" s="4"/>
      <c r="AH460" s="11">
        <f>Entrées!A487</f>
        <v>19</v>
      </c>
      <c r="AI460" s="13">
        <f>Entrées!B487</f>
        <v>18</v>
      </c>
      <c r="AJ460" s="31">
        <f t="shared" ref="AJ460:AJ523" ca="1" si="569">IF($AH460&gt;$Y$7,"",AJ459)</f>
        <v>55625.834722222207</v>
      </c>
      <c r="AK460" s="31">
        <f t="shared" ca="1" si="545"/>
        <v>55155.277777777781</v>
      </c>
      <c r="AL460" s="31">
        <f t="shared" ca="1" si="546"/>
        <v>55132.569444444431</v>
      </c>
      <c r="AM460" s="31">
        <f t="shared" ca="1" si="547"/>
        <v>439.35972222222233</v>
      </c>
      <c r="AN460" s="31">
        <f t="shared" ca="1" si="548"/>
        <v>2143.2847222222222</v>
      </c>
      <c r="AO460" s="31">
        <f t="shared" ca="1" si="549"/>
        <v>1711.4715277777773</v>
      </c>
      <c r="AP460" s="31">
        <f t="shared" ca="1" si="550"/>
        <v>43686.806944444448</v>
      </c>
      <c r="AQ460" s="31">
        <f t="shared" ca="1" si="551"/>
        <v>2048.2006944444447</v>
      </c>
      <c r="AR460" s="31">
        <f t="shared" ca="1" si="552"/>
        <v>467.57708333333329</v>
      </c>
      <c r="AS460" s="31">
        <f t="shared" ca="1" si="553"/>
        <v>9872.0041666666693</v>
      </c>
      <c r="AT460" s="31">
        <f t="shared" ca="1" si="554"/>
        <v>-752.91041666666672</v>
      </c>
      <c r="AU460" s="31">
        <f t="shared" ca="1" si="555"/>
        <v>580.30277777777769</v>
      </c>
      <c r="AV460" s="31">
        <f t="shared" ca="1" si="556"/>
        <v>-4570.3041666666659</v>
      </c>
      <c r="AW460" s="31">
        <f t="shared" ca="1" si="557"/>
        <v>53.39583333333335</v>
      </c>
      <c r="AX460" s="31">
        <f t="shared" ca="1" si="558"/>
        <v>1401.9361111111111</v>
      </c>
      <c r="AY460" s="31">
        <f t="shared" ca="1" si="559"/>
        <v>-1132.0805555555555</v>
      </c>
      <c r="AZ460" s="31">
        <f t="shared" ca="1" si="560"/>
        <v>-2177.1819444444441</v>
      </c>
      <c r="BA460" s="31">
        <f t="shared" ca="1" si="561"/>
        <v>644.8125</v>
      </c>
      <c r="BB460" s="31">
        <f t="shared" ca="1" si="562"/>
        <v>-1410.101388888889</v>
      </c>
      <c r="BC460" s="31">
        <f t="shared" ca="1" si="563"/>
        <v>-1800.2902777777781</v>
      </c>
      <c r="BD460" s="11"/>
      <c r="BE460" s="4"/>
      <c r="BF460" s="11">
        <f t="shared" si="564"/>
        <v>19</v>
      </c>
      <c r="BG460" s="11">
        <f t="shared" si="482"/>
        <v>18</v>
      </c>
      <c r="BH460" s="32">
        <f>IF($BF460&gt;$Y$7,"",IF(AND($BF460=$Y$7,$BG460=23),"",Entrées!C488-Entrées!C487))</f>
        <v>1312</v>
      </c>
      <c r="BI460" s="32">
        <f>IF($BF460&gt;$Y$7,"",IF(AND($BF460=$Y$7,$BG460=23),"",Entrées!D488-Entrées!D487))</f>
        <v>1250</v>
      </c>
      <c r="BJ460" s="32">
        <f>IF($BF460&gt;$Y$7,"",IF(AND($BF460=$Y$7,$BG460=23),"",Entrées!E488-Entrées!E487))</f>
        <v>1312.5</v>
      </c>
      <c r="BK460" s="32">
        <f>IF($BF460&gt;$Y$7,"",IF(AND($BF460=$Y$7,$BG460=23),"",Entrées!F488-Entrées!F487))</f>
        <v>-0.5</v>
      </c>
      <c r="BL460" s="32">
        <f>IF($BF460&gt;$Y$7,"",IF(AND($BF460=$Y$7,$BG460=23),"",Entrées!G488-Entrées!G487))</f>
        <v>73.5</v>
      </c>
      <c r="BM460" s="32">
        <f>IF($BF460&gt;$Y$7,"",IF(AND($BF460=$Y$7,$BG460=23),"",Entrées!H488-Entrées!H487))</f>
        <v>100</v>
      </c>
      <c r="BN460" s="32">
        <f>IF($BF460&gt;$Y$7,"",IF(AND($BF460=$Y$7,$BG460=23),"",Entrées!I488-Entrées!I487))</f>
        <v>467.5</v>
      </c>
      <c r="BO460" s="32">
        <f>IF($BF460&gt;$Y$7,"",IF(AND($BF460=$Y$7,$BG460=23),"",Entrées!J488-Entrées!J487))</f>
        <v>-42.5</v>
      </c>
      <c r="BP460" s="32">
        <f>IF($BF460&gt;$Y$7,"",IF(AND($BF460=$Y$7,$BG460=23),"",Entrées!K488-Entrées!K487))</f>
        <v>-355</v>
      </c>
      <c r="BQ460" s="32">
        <f>IF($BF460&gt;$Y$7,"",IF(AND($BF460=$Y$7,$BG460=23),"",Entrées!L488-Entrées!L487))</f>
        <v>1134.5</v>
      </c>
      <c r="BR460" s="32">
        <f>IF($BF460&gt;$Y$7,"",IF(AND($BF460=$Y$7,$BG460=23),"",Entrées!M488-Entrées!M487))</f>
        <v>194</v>
      </c>
      <c r="BS460" s="32">
        <f>IF($BF460&gt;$Y$7,"",IF(AND($BF460=$Y$7,$BG460=23),"",Entrées!N488-Entrées!N487))</f>
        <v>7.5</v>
      </c>
      <c r="BT460" s="32">
        <f>IF($BF460&gt;$Y$7,"",IF(AND($BF460=$Y$7,$BG460=23),"",Entrées!O488-Entrées!O487))</f>
        <v>-267.5</v>
      </c>
      <c r="BU460" s="32">
        <f>IF($BF460&gt;$Y$7,"",IF(AND($BF460=$Y$7,$BG460=23),"",Entrées!P488-Entrées!P487))</f>
        <v>1.5</v>
      </c>
      <c r="BV460" s="32">
        <f>IF($BF460&gt;$Y$7,"",IF(AND($BF460=$Y$7,$BG460=23),"",Entrées!Q488-Entrées!Q487))</f>
        <v>-770</v>
      </c>
      <c r="BW460" s="32">
        <f>IF($BF460&gt;$Y$7,"",IF(AND($BF460=$Y$7,$BG460=23),"",Entrées!R488-Entrées!R487))</f>
        <v>0</v>
      </c>
      <c r="BX460" s="32">
        <f>IF($BF460&gt;$Y$7,"",IF(AND($BF460=$Y$7,$BG460=23),"",Entrées!S488-Entrées!S487))</f>
        <v>0</v>
      </c>
      <c r="BY460" s="32">
        <f>IF($BF460&gt;$Y$7,"",IF(AND($BF460=$Y$7,$BG460=23),"",Entrées!T488-Entrées!T487))</f>
        <v>0</v>
      </c>
      <c r="BZ460" s="32">
        <f>IF($BF460&gt;$Y$7,"",IF(AND($BF460=$Y$7,$BG460=23),"",Entrées!U488-Entrées!U487))</f>
        <v>0</v>
      </c>
      <c r="CA460" s="32">
        <f>IF($BF460&gt;$Y$7,"",IF(AND($BF460=$Y$7,$BG460=23),"",Entrées!V488-Entrées!V487))</f>
        <v>109</v>
      </c>
      <c r="CB460" s="4"/>
      <c r="CC460" s="4"/>
      <c r="CD460" s="33">
        <f>IF($BF460&lt;=$Y$7,Entrées!J487/CD$2,"")</f>
        <v>0.32374999999999998</v>
      </c>
      <c r="CE460" s="33">
        <f>IF($BF460&lt;=$Y$7,Entrées!K487/CE$2,"")</f>
        <v>0.16202380952380951</v>
      </c>
      <c r="CF460" s="11">
        <f t="shared" si="565"/>
        <v>7600</v>
      </c>
      <c r="CG460" s="11">
        <f t="shared" si="566"/>
        <v>4200</v>
      </c>
      <c r="CH460" s="52">
        <f t="shared" si="567"/>
        <v>0.26950009137426939</v>
      </c>
      <c r="CI460" s="52">
        <f t="shared" si="568"/>
        <v>0.11132787698412699</v>
      </c>
      <c r="CK460" s="11"/>
      <c r="CL460" s="4"/>
      <c r="CM460" s="11"/>
      <c r="CN460" s="11"/>
      <c r="CO460" s="4"/>
    </row>
    <row r="461" spans="1:93">
      <c r="C461" s="11">
        <f t="shared" si="544"/>
        <v>13</v>
      </c>
      <c r="D461" s="27">
        <f t="shared" si="541"/>
        <v>6</v>
      </c>
      <c r="E461" s="28">
        <f ca="1">IF($D461&gt;$D$8,"",INDIRECT(ADDRESS(ROW(Entrées!$C$37)+($D461-1)*24+E$11,COLUMN(Entrées!$C$37)+($C461-1),4,TRUE,"Entrées")))</f>
        <v>-1260</v>
      </c>
      <c r="F461" s="28">
        <f ca="1">IF($D461&gt;$D$8,"",INDIRECT(ADDRESS(ROW(Entrées!$C$37)+($D461-1)*24+F$11,COLUMN(Entrées!$C$37)+($C461-1),4,TRUE,"Entrées")))</f>
        <v>-933</v>
      </c>
      <c r="G461" s="28">
        <f ca="1">IF($D461&gt;$D$8,"",INDIRECT(ADDRESS(ROW(Entrées!$C$37)+($D461-1)*24+G$11,COLUMN(Entrées!$C$37)+($C461-1),4,TRUE,"Entrées")))</f>
        <v>-285</v>
      </c>
      <c r="H461" s="28">
        <f ca="1">IF($D461&gt;$D$8,"",INDIRECT(ADDRESS(ROW(Entrées!$C$37)+($D461-1)*24+H$11,COLUMN(Entrées!$C$37)+($C461-1),4,TRUE,"Entrées")))</f>
        <v>-889</v>
      </c>
      <c r="I461" s="28">
        <f ca="1">IF($D461&gt;$D$8,"",INDIRECT(ADDRESS(ROW(Entrées!$C$37)+($D461-1)*24+I$11,COLUMN(Entrées!$C$37)+($C461-1),4,TRUE,"Entrées")))</f>
        <v>-1735</v>
      </c>
      <c r="J461" s="28">
        <f ca="1">IF($D461&gt;$D$8,"",INDIRECT(ADDRESS(ROW(Entrées!$C$37)+($D461-1)*24+J$11,COLUMN(Entrées!$C$37)+($C461-1),4,TRUE,"Entrées")))</f>
        <v>-1610.5</v>
      </c>
      <c r="K461" s="28">
        <f ca="1">IF($D461&gt;$D$8,"",INDIRECT(ADDRESS(ROW(Entrées!$C$37)+($D461-1)*24+K$11,COLUMN(Entrées!$C$37)+($C461-1),4,TRUE,"Entrées")))</f>
        <v>-708</v>
      </c>
      <c r="L461" s="28">
        <f ca="1">IF($D461&gt;$D$8,"",INDIRECT(ADDRESS(ROW(Entrées!$C$37)+($D461-1)*24+L$11,COLUMN(Entrées!$C$37)+($C461-1),4,TRUE,"Entrées")))</f>
        <v>-490</v>
      </c>
      <c r="M461" s="28">
        <f ca="1">IF($D461&gt;$D$8,"",INDIRECT(ADDRESS(ROW(Entrées!$C$37)+($D461-1)*24+M$11,COLUMN(Entrées!$C$37)+($C461-1),4,TRUE,"Entrées")))</f>
        <v>-380.5</v>
      </c>
      <c r="N461" s="28">
        <f ca="1">IF($D461&gt;$D$8,"",INDIRECT(ADDRESS(ROW(Entrées!$C$37)+($D461-1)*24+N$11,COLUMN(Entrées!$C$37)+($C461-1),4,TRUE,"Entrées")))</f>
        <v>-565</v>
      </c>
      <c r="O461" s="28">
        <f ca="1">IF($D461&gt;$D$8,"",INDIRECT(ADDRESS(ROW(Entrées!$C$37)+($D461-1)*24+O$11,COLUMN(Entrées!$C$37)+($C461-1),4,TRUE,"Entrées")))</f>
        <v>-1046</v>
      </c>
      <c r="P461" s="28">
        <f ca="1">IF($D461&gt;$D$8,"",INDIRECT(ADDRESS(ROW(Entrées!$C$37)+($D461-1)*24+P$11,COLUMN(Entrées!$C$37)+($C461-1),4,TRUE,"Entrées")))</f>
        <v>-922.5</v>
      </c>
      <c r="Q461" s="28">
        <f ca="1">IF($D461&gt;$D$8,"",INDIRECT(ADDRESS(ROW(Entrées!$C$37)+($D461-1)*24+Q$11,COLUMN(Entrées!$C$37)+($C461-1),4,TRUE,"Entrées")))</f>
        <v>-677.5</v>
      </c>
      <c r="R461" s="28">
        <f ca="1">IF($D461&gt;$D$8,"",INDIRECT(ADDRESS(ROW(Entrées!$C$37)+($D461-1)*24+R$11,COLUMN(Entrées!$C$37)+($C461-1),4,TRUE,"Entrées")))</f>
        <v>-987</v>
      </c>
      <c r="S461" s="28">
        <f ca="1">IF($D461&gt;$D$8,"",INDIRECT(ADDRESS(ROW(Entrées!$C$37)+($D461-1)*24+S$11,COLUMN(Entrées!$C$37)+($C461-1),4,TRUE,"Entrées")))</f>
        <v>-1377</v>
      </c>
      <c r="T461" s="28">
        <f ca="1">IF($D461&gt;$D$8,"",INDIRECT(ADDRESS(ROW(Entrées!$C$37)+($D461-1)*24+T$11,COLUMN(Entrées!$C$37)+($C461-1),4,TRUE,"Entrées")))</f>
        <v>-1887</v>
      </c>
      <c r="U461" s="28">
        <f ca="1">IF($D461&gt;$D$8,"",INDIRECT(ADDRESS(ROW(Entrées!$C$37)+($D461-1)*24+U$11,COLUMN(Entrées!$C$37)+($C461-1),4,TRUE,"Entrées")))</f>
        <v>-2202</v>
      </c>
      <c r="V461" s="28">
        <f ca="1">IF($D461&gt;$D$8,"",INDIRECT(ADDRESS(ROW(Entrées!$C$37)+($D461-1)*24+V$11,COLUMN(Entrées!$C$37)+($C461-1),4,TRUE,"Entrées")))</f>
        <v>-1982.5</v>
      </c>
      <c r="W461" s="28">
        <f ca="1">IF($D461&gt;$D$8,"",INDIRECT(ADDRESS(ROW(Entrées!$C$37)+($D461-1)*24+W$11,COLUMN(Entrées!$C$37)+($C461-1),4,TRUE,"Entrées")))</f>
        <v>-1820.5</v>
      </c>
      <c r="X461" s="28">
        <f ca="1">IF($D461&gt;$D$8,"",INDIRECT(ADDRESS(ROW(Entrées!$C$37)+($D461-1)*24+X$11,COLUMN(Entrées!$C$37)+($C461-1),4,TRUE,"Entrées")))</f>
        <v>-1687</v>
      </c>
      <c r="Y461" s="28">
        <f ca="1">IF($D461&gt;$D$8,"",INDIRECT(ADDRESS(ROW(Entrées!$C$37)+($D461-1)*24+Y$11,COLUMN(Entrées!$C$37)+($C461-1),4,TRUE,"Entrées")))</f>
        <v>-1673.5</v>
      </c>
      <c r="Z461" s="28">
        <f ca="1">IF($D461&gt;$D$8,"",INDIRECT(ADDRESS(ROW(Entrées!$C$37)+($D461-1)*24+Z$11,COLUMN(Entrées!$C$37)+($C461-1),4,TRUE,"Entrées")))</f>
        <v>-1846</v>
      </c>
      <c r="AA461" s="28">
        <f ca="1">IF($D461&gt;$D$8,"",INDIRECT(ADDRESS(ROW(Entrées!$C$37)+($D461-1)*24+AA$11,COLUMN(Entrées!$C$37)+($C461-1),4,TRUE,"Entrées")))</f>
        <v>-1976</v>
      </c>
      <c r="AB461" s="28">
        <f ca="1">IF($D461&gt;$D$8,"",INDIRECT(ADDRESS(ROW(Entrées!$C$37)+($D461-1)*24+AB$11,COLUMN(Entrées!$C$37)+($C461-1),4,TRUE,"Entrées")))</f>
        <v>-325</v>
      </c>
      <c r="AC461" s="11"/>
      <c r="AD461" s="40">
        <f t="shared" ca="1" si="540"/>
        <v>-1219.3958333333333</v>
      </c>
      <c r="AE461" s="40">
        <f t="shared" ca="1" si="542"/>
        <v>-285</v>
      </c>
      <c r="AF461" s="40">
        <f t="shared" ca="1" si="543"/>
        <v>-2202</v>
      </c>
      <c r="AG461" s="4"/>
      <c r="AH461" s="11">
        <f>Entrées!A488</f>
        <v>19</v>
      </c>
      <c r="AI461" s="13">
        <f>Entrées!B488</f>
        <v>19</v>
      </c>
      <c r="AJ461" s="31">
        <f t="shared" ca="1" si="569"/>
        <v>55625.834722222207</v>
      </c>
      <c r="AK461" s="31">
        <f t="shared" ca="1" si="545"/>
        <v>55155.277777777781</v>
      </c>
      <c r="AL461" s="31">
        <f t="shared" ca="1" si="546"/>
        <v>55132.569444444431</v>
      </c>
      <c r="AM461" s="31">
        <f t="shared" ca="1" si="547"/>
        <v>439.35972222222233</v>
      </c>
      <c r="AN461" s="31">
        <f t="shared" ca="1" si="548"/>
        <v>2143.2847222222222</v>
      </c>
      <c r="AO461" s="31">
        <f t="shared" ca="1" si="549"/>
        <v>1711.4715277777773</v>
      </c>
      <c r="AP461" s="31">
        <f t="shared" ca="1" si="550"/>
        <v>43686.806944444448</v>
      </c>
      <c r="AQ461" s="31">
        <f t="shared" ca="1" si="551"/>
        <v>2048.2006944444447</v>
      </c>
      <c r="AR461" s="31">
        <f t="shared" ca="1" si="552"/>
        <v>467.57708333333329</v>
      </c>
      <c r="AS461" s="31">
        <f t="shared" ca="1" si="553"/>
        <v>9872.0041666666693</v>
      </c>
      <c r="AT461" s="31">
        <f t="shared" ca="1" si="554"/>
        <v>-752.91041666666672</v>
      </c>
      <c r="AU461" s="31">
        <f t="shared" ca="1" si="555"/>
        <v>580.30277777777769</v>
      </c>
      <c r="AV461" s="31">
        <f t="shared" ca="1" si="556"/>
        <v>-4570.3041666666659</v>
      </c>
      <c r="AW461" s="31">
        <f t="shared" ca="1" si="557"/>
        <v>53.39583333333335</v>
      </c>
      <c r="AX461" s="31">
        <f t="shared" ca="1" si="558"/>
        <v>1401.9361111111111</v>
      </c>
      <c r="AY461" s="31">
        <f t="shared" ca="1" si="559"/>
        <v>-1132.0805555555555</v>
      </c>
      <c r="AZ461" s="31">
        <f t="shared" ca="1" si="560"/>
        <v>-2177.1819444444441</v>
      </c>
      <c r="BA461" s="31">
        <f t="shared" ca="1" si="561"/>
        <v>644.8125</v>
      </c>
      <c r="BB461" s="31">
        <f t="shared" ca="1" si="562"/>
        <v>-1410.101388888889</v>
      </c>
      <c r="BC461" s="31">
        <f t="shared" ca="1" si="563"/>
        <v>-1800.2902777777781</v>
      </c>
      <c r="BD461" s="11"/>
      <c r="BE461" s="4"/>
      <c r="BF461" s="11">
        <f t="shared" si="564"/>
        <v>19</v>
      </c>
      <c r="BG461" s="11">
        <f t="shared" si="482"/>
        <v>19</v>
      </c>
      <c r="BH461" s="32">
        <f>IF($BF461&gt;$Y$7,"",IF(AND($BF461=$Y$7,$BG461=23),"",Entrées!C489-Entrées!C488))</f>
        <v>-1062.5</v>
      </c>
      <c r="BI461" s="32">
        <f>IF($BF461&gt;$Y$7,"",IF(AND($BF461=$Y$7,$BG461=23),"",Entrées!D489-Entrées!D488))</f>
        <v>-825</v>
      </c>
      <c r="BJ461" s="32">
        <f>IF($BF461&gt;$Y$7,"",IF(AND($BF461=$Y$7,$BG461=23),"",Entrées!E489-Entrées!E488))</f>
        <v>-725</v>
      </c>
      <c r="BK461" s="32">
        <f>IF($BF461&gt;$Y$7,"",IF(AND($BF461=$Y$7,$BG461=23),"",Entrées!F489-Entrées!F488))</f>
        <v>1.5</v>
      </c>
      <c r="BL461" s="32">
        <f>IF($BF461&gt;$Y$7,"",IF(AND($BF461=$Y$7,$BG461=23),"",Entrées!G489-Entrées!G488))</f>
        <v>-54</v>
      </c>
      <c r="BM461" s="32">
        <f>IF($BF461&gt;$Y$7,"",IF(AND($BF461=$Y$7,$BG461=23),"",Entrées!H489-Entrées!H488))</f>
        <v>20</v>
      </c>
      <c r="BN461" s="32">
        <f>IF($BF461&gt;$Y$7,"",IF(AND($BF461=$Y$7,$BG461=23),"",Entrées!I489-Entrées!I488))</f>
        <v>-374</v>
      </c>
      <c r="BO461" s="32">
        <f>IF($BF461&gt;$Y$7,"",IF(AND($BF461=$Y$7,$BG461=23),"",Entrées!J489-Entrées!J488))</f>
        <v>4</v>
      </c>
      <c r="BP461" s="32">
        <f>IF($BF461&gt;$Y$7,"",IF(AND($BF461=$Y$7,$BG461=23),"",Entrées!K489-Entrées!K488))</f>
        <v>-262.5</v>
      </c>
      <c r="BQ461" s="32">
        <f>IF($BF461&gt;$Y$7,"",IF(AND($BF461=$Y$7,$BG461=23),"",Entrées!L489-Entrées!L488))</f>
        <v>210.5</v>
      </c>
      <c r="BR461" s="32">
        <f>IF($BF461&gt;$Y$7,"",IF(AND($BF461=$Y$7,$BG461=23),"",Entrées!M489-Entrées!M488))</f>
        <v>0</v>
      </c>
      <c r="BS461" s="32">
        <f>IF($BF461&gt;$Y$7,"",IF(AND($BF461=$Y$7,$BG461=23),"",Entrées!N489-Entrées!N488))</f>
        <v>-0.5</v>
      </c>
      <c r="BT461" s="32">
        <f>IF($BF461&gt;$Y$7,"",IF(AND($BF461=$Y$7,$BG461=23),"",Entrées!O489-Entrées!O488))</f>
        <v>-607.5</v>
      </c>
      <c r="BU461" s="32">
        <f>IF($BF461&gt;$Y$7,"",IF(AND($BF461=$Y$7,$BG461=23),"",Entrées!P489-Entrées!P488))</f>
        <v>-0.5</v>
      </c>
      <c r="BV461" s="32">
        <f>IF($BF461&gt;$Y$7,"",IF(AND($BF461=$Y$7,$BG461=23),"",Entrées!Q489-Entrées!Q488))</f>
        <v>-166</v>
      </c>
      <c r="BW461" s="32">
        <f>IF($BF461&gt;$Y$7,"",IF(AND($BF461=$Y$7,$BG461=23),"",Entrées!R489-Entrées!R488))</f>
        <v>0</v>
      </c>
      <c r="BX461" s="32">
        <f>IF($BF461&gt;$Y$7,"",IF(AND($BF461=$Y$7,$BG461=23),"",Entrées!S489-Entrées!S488))</f>
        <v>0</v>
      </c>
      <c r="BY461" s="32">
        <f>IF($BF461&gt;$Y$7,"",IF(AND($BF461=$Y$7,$BG461=23),"",Entrées!T489-Entrées!T488))</f>
        <v>0</v>
      </c>
      <c r="BZ461" s="32">
        <f>IF($BF461&gt;$Y$7,"",IF(AND($BF461=$Y$7,$BG461=23),"",Entrées!U489-Entrées!U488))</f>
        <v>0</v>
      </c>
      <c r="CA461" s="32">
        <f>IF($BF461&gt;$Y$7,"",IF(AND($BF461=$Y$7,$BG461=23),"",Entrées!V489-Entrées!V488))</f>
        <v>-290</v>
      </c>
      <c r="CB461" s="4"/>
      <c r="CC461" s="4"/>
      <c r="CD461" s="33">
        <f>IF($BF461&lt;=$Y$7,Entrées!J488/CD$2,"")</f>
        <v>0.31815789473684208</v>
      </c>
      <c r="CE461" s="33">
        <f>IF($BF461&lt;=$Y$7,Entrées!K488/CE$2,"")</f>
        <v>7.7499999999999999E-2</v>
      </c>
      <c r="CF461" s="11">
        <f t="shared" si="565"/>
        <v>7600</v>
      </c>
      <c r="CG461" s="11">
        <f t="shared" si="566"/>
        <v>4200</v>
      </c>
      <c r="CH461" s="52">
        <f t="shared" si="567"/>
        <v>0.26950009137426939</v>
      </c>
      <c r="CI461" s="52">
        <f t="shared" si="568"/>
        <v>0.11132787698412699</v>
      </c>
      <c r="CK461" s="11"/>
      <c r="CL461" s="4"/>
      <c r="CM461" s="11"/>
      <c r="CN461" s="11"/>
      <c r="CO461" s="4"/>
    </row>
    <row r="462" spans="1:93">
      <c r="C462" s="11">
        <f t="shared" si="544"/>
        <v>13</v>
      </c>
      <c r="D462" s="27">
        <f t="shared" si="541"/>
        <v>7</v>
      </c>
      <c r="E462" s="28">
        <f ca="1">IF($D462&gt;$D$8,"",INDIRECT(ADDRESS(ROW(Entrées!$C$37)+($D462-1)*24+E$11,COLUMN(Entrées!$C$37)+($C462-1),4,TRUE,"Entrées")))</f>
        <v>243.5</v>
      </c>
      <c r="F462" s="28">
        <f ca="1">IF($D462&gt;$D$8,"",INDIRECT(ADDRESS(ROW(Entrées!$C$37)+($D462-1)*24+F$11,COLUMN(Entrées!$C$37)+($C462-1),4,TRUE,"Entrées")))</f>
        <v>615.5</v>
      </c>
      <c r="G462" s="28">
        <f ca="1">IF($D462&gt;$D$8,"",INDIRECT(ADDRESS(ROW(Entrées!$C$37)+($D462-1)*24+G$11,COLUMN(Entrées!$C$37)+($C462-1),4,TRUE,"Entrées")))</f>
        <v>634</v>
      </c>
      <c r="H462" s="28">
        <f ca="1">IF($D462&gt;$D$8,"",INDIRECT(ADDRESS(ROW(Entrées!$C$37)+($D462-1)*24+H$11,COLUMN(Entrées!$C$37)+($C462-1),4,TRUE,"Entrées")))</f>
        <v>-70.5</v>
      </c>
      <c r="I462" s="28">
        <f ca="1">IF($D462&gt;$D$8,"",INDIRECT(ADDRESS(ROW(Entrées!$C$37)+($D462-1)*24+I$11,COLUMN(Entrées!$C$37)+($C462-1),4,TRUE,"Entrées")))</f>
        <v>-315.5</v>
      </c>
      <c r="J462" s="28">
        <f ca="1">IF($D462&gt;$D$8,"",INDIRECT(ADDRESS(ROW(Entrées!$C$37)+($D462-1)*24+J$11,COLUMN(Entrées!$C$37)+($C462-1),4,TRUE,"Entrées")))</f>
        <v>-89</v>
      </c>
      <c r="K462" s="28">
        <f ca="1">IF($D462&gt;$D$8,"",INDIRECT(ADDRESS(ROW(Entrées!$C$37)+($D462-1)*24+K$11,COLUMN(Entrées!$C$37)+($C462-1),4,TRUE,"Entrées")))</f>
        <v>202.5</v>
      </c>
      <c r="L462" s="28">
        <f ca="1">IF($D462&gt;$D$8,"",INDIRECT(ADDRESS(ROW(Entrées!$C$37)+($D462-1)*24+L$11,COLUMN(Entrées!$C$37)+($C462-1),4,TRUE,"Entrées")))</f>
        <v>418.5</v>
      </c>
      <c r="M462" s="28">
        <f ca="1">IF($D462&gt;$D$8,"",INDIRECT(ADDRESS(ROW(Entrées!$C$37)+($D462-1)*24+M$11,COLUMN(Entrées!$C$37)+($C462-1),4,TRUE,"Entrées")))</f>
        <v>54</v>
      </c>
      <c r="N462" s="28">
        <f ca="1">IF($D462&gt;$D$8,"",INDIRECT(ADDRESS(ROW(Entrées!$C$37)+($D462-1)*24+N$11,COLUMN(Entrées!$C$37)+($C462-1),4,TRUE,"Entrées")))</f>
        <v>36.5</v>
      </c>
      <c r="O462" s="28">
        <f ca="1">IF($D462&gt;$D$8,"",INDIRECT(ADDRESS(ROW(Entrées!$C$37)+($D462-1)*24+O$11,COLUMN(Entrées!$C$37)+($C462-1),4,TRUE,"Entrées")))</f>
        <v>-41</v>
      </c>
      <c r="P462" s="28">
        <f ca="1">IF($D462&gt;$D$8,"",INDIRECT(ADDRESS(ROW(Entrées!$C$37)+($D462-1)*24+P$11,COLUMN(Entrées!$C$37)+($C462-1),4,TRUE,"Entrées")))</f>
        <v>-446.5</v>
      </c>
      <c r="Q462" s="28">
        <f ca="1">IF($D462&gt;$D$8,"",INDIRECT(ADDRESS(ROW(Entrées!$C$37)+($D462-1)*24+Q$11,COLUMN(Entrées!$C$37)+($C462-1),4,TRUE,"Entrées")))</f>
        <v>-766.5</v>
      </c>
      <c r="R462" s="28">
        <f ca="1">IF($D462&gt;$D$8,"",INDIRECT(ADDRESS(ROW(Entrées!$C$37)+($D462-1)*24+R$11,COLUMN(Entrées!$C$37)+($C462-1),4,TRUE,"Entrées")))</f>
        <v>-490.5</v>
      </c>
      <c r="S462" s="28">
        <f ca="1">IF($D462&gt;$D$8,"",INDIRECT(ADDRESS(ROW(Entrées!$C$37)+($D462-1)*24+S$11,COLUMN(Entrées!$C$37)+($C462-1),4,TRUE,"Entrées")))</f>
        <v>-1122.5</v>
      </c>
      <c r="T462" s="28">
        <f ca="1">IF($D462&gt;$D$8,"",INDIRECT(ADDRESS(ROW(Entrées!$C$37)+($D462-1)*24+T$11,COLUMN(Entrées!$C$37)+($C462-1),4,TRUE,"Entrées")))</f>
        <v>-2257</v>
      </c>
      <c r="U462" s="28">
        <f ca="1">IF($D462&gt;$D$8,"",INDIRECT(ADDRESS(ROW(Entrées!$C$37)+($D462-1)*24+U$11,COLUMN(Entrées!$C$37)+($C462-1),4,TRUE,"Entrées")))</f>
        <v>-2888</v>
      </c>
      <c r="V462" s="28">
        <f ca="1">IF($D462&gt;$D$8,"",INDIRECT(ADDRESS(ROW(Entrées!$C$37)+($D462-1)*24+V$11,COLUMN(Entrées!$C$37)+($C462-1),4,TRUE,"Entrées")))</f>
        <v>-3236</v>
      </c>
      <c r="W462" s="28">
        <f ca="1">IF($D462&gt;$D$8,"",INDIRECT(ADDRESS(ROW(Entrées!$C$37)+($D462-1)*24+W$11,COLUMN(Entrées!$C$37)+($C462-1),4,TRUE,"Entrées")))</f>
        <v>-3310</v>
      </c>
      <c r="X462" s="28">
        <f ca="1">IF($D462&gt;$D$8,"",INDIRECT(ADDRESS(ROW(Entrées!$C$37)+($D462-1)*24+X$11,COLUMN(Entrées!$C$37)+($C462-1),4,TRUE,"Entrées")))</f>
        <v>-2468.5</v>
      </c>
      <c r="Y462" s="28">
        <f ca="1">IF($D462&gt;$D$8,"",INDIRECT(ADDRESS(ROW(Entrées!$C$37)+($D462-1)*24+Y$11,COLUMN(Entrées!$C$37)+($C462-1),4,TRUE,"Entrées")))</f>
        <v>-2326</v>
      </c>
      <c r="Z462" s="28">
        <f ca="1">IF($D462&gt;$D$8,"",INDIRECT(ADDRESS(ROW(Entrées!$C$37)+($D462-1)*24+Z$11,COLUMN(Entrées!$C$37)+($C462-1),4,TRUE,"Entrées")))</f>
        <v>-2844.5</v>
      </c>
      <c r="AA462" s="28">
        <f ca="1">IF($D462&gt;$D$8,"",INDIRECT(ADDRESS(ROW(Entrées!$C$37)+($D462-1)*24+AA$11,COLUMN(Entrées!$C$37)+($C462-1),4,TRUE,"Entrées")))</f>
        <v>-2794.5</v>
      </c>
      <c r="AB462" s="28">
        <f ca="1">IF($D462&gt;$D$8,"",INDIRECT(ADDRESS(ROW(Entrées!$C$37)+($D462-1)*24+AB$11,COLUMN(Entrées!$C$37)+($C462-1),4,TRUE,"Entrées")))</f>
        <v>-1202</v>
      </c>
      <c r="AC462" s="11"/>
      <c r="AD462" s="40">
        <f t="shared" ca="1" si="540"/>
        <v>-1019.3333333333334</v>
      </c>
      <c r="AE462" s="40">
        <f t="shared" ca="1" si="542"/>
        <v>634</v>
      </c>
      <c r="AF462" s="40">
        <f t="shared" ca="1" si="543"/>
        <v>-3310</v>
      </c>
      <c r="AG462" s="4"/>
      <c r="AH462" s="11">
        <f>Entrées!A489</f>
        <v>19</v>
      </c>
      <c r="AI462" s="13">
        <f>Entrées!B489</f>
        <v>20</v>
      </c>
      <c r="AJ462" s="31">
        <f t="shared" ca="1" si="569"/>
        <v>55625.834722222207</v>
      </c>
      <c r="AK462" s="31">
        <f t="shared" ca="1" si="545"/>
        <v>55155.277777777781</v>
      </c>
      <c r="AL462" s="31">
        <f t="shared" ca="1" si="546"/>
        <v>55132.569444444431</v>
      </c>
      <c r="AM462" s="31">
        <f t="shared" ca="1" si="547"/>
        <v>439.35972222222233</v>
      </c>
      <c r="AN462" s="31">
        <f t="shared" ca="1" si="548"/>
        <v>2143.2847222222222</v>
      </c>
      <c r="AO462" s="31">
        <f t="shared" ca="1" si="549"/>
        <v>1711.4715277777773</v>
      </c>
      <c r="AP462" s="31">
        <f t="shared" ca="1" si="550"/>
        <v>43686.806944444448</v>
      </c>
      <c r="AQ462" s="31">
        <f t="shared" ca="1" si="551"/>
        <v>2048.2006944444447</v>
      </c>
      <c r="AR462" s="31">
        <f t="shared" ca="1" si="552"/>
        <v>467.57708333333329</v>
      </c>
      <c r="AS462" s="31">
        <f t="shared" ca="1" si="553"/>
        <v>9872.0041666666693</v>
      </c>
      <c r="AT462" s="31">
        <f t="shared" ca="1" si="554"/>
        <v>-752.91041666666672</v>
      </c>
      <c r="AU462" s="31">
        <f t="shared" ca="1" si="555"/>
        <v>580.30277777777769</v>
      </c>
      <c r="AV462" s="31">
        <f t="shared" ca="1" si="556"/>
        <v>-4570.3041666666659</v>
      </c>
      <c r="AW462" s="31">
        <f t="shared" ca="1" si="557"/>
        <v>53.39583333333335</v>
      </c>
      <c r="AX462" s="31">
        <f t="shared" ca="1" si="558"/>
        <v>1401.9361111111111</v>
      </c>
      <c r="AY462" s="31">
        <f t="shared" ca="1" si="559"/>
        <v>-1132.0805555555555</v>
      </c>
      <c r="AZ462" s="31">
        <f t="shared" ca="1" si="560"/>
        <v>-2177.1819444444441</v>
      </c>
      <c r="BA462" s="31">
        <f t="shared" ca="1" si="561"/>
        <v>644.8125</v>
      </c>
      <c r="BB462" s="31">
        <f t="shared" ca="1" si="562"/>
        <v>-1410.101388888889</v>
      </c>
      <c r="BC462" s="31">
        <f t="shared" ca="1" si="563"/>
        <v>-1800.2902777777781</v>
      </c>
      <c r="BD462" s="11"/>
      <c r="BE462" s="4"/>
      <c r="BF462" s="11">
        <f t="shared" si="564"/>
        <v>19</v>
      </c>
      <c r="BG462" s="11">
        <f t="shared" si="482"/>
        <v>20</v>
      </c>
      <c r="BH462" s="32">
        <f>IF($BF462&gt;$Y$7,"",IF(AND($BF462=$Y$7,$BG462=23),"",Entrées!C490-Entrées!C489))</f>
        <v>545</v>
      </c>
      <c r="BI462" s="32">
        <f>IF($BF462&gt;$Y$7,"",IF(AND($BF462=$Y$7,$BG462=23),"",Entrées!D490-Entrées!D489))</f>
        <v>587.5</v>
      </c>
      <c r="BJ462" s="32">
        <f>IF($BF462&gt;$Y$7,"",IF(AND($BF462=$Y$7,$BG462=23),"",Entrées!E490-Entrées!E489))</f>
        <v>612.5</v>
      </c>
      <c r="BK462" s="32">
        <f>IF($BF462&gt;$Y$7,"",IF(AND($BF462=$Y$7,$BG462=23),"",Entrées!F490-Entrées!F489))</f>
        <v>-2</v>
      </c>
      <c r="BL462" s="32">
        <f>IF($BF462&gt;$Y$7,"",IF(AND($BF462=$Y$7,$BG462=23),"",Entrées!G490-Entrées!G489))</f>
        <v>-42</v>
      </c>
      <c r="BM462" s="32">
        <f>IF($BF462&gt;$Y$7,"",IF(AND($BF462=$Y$7,$BG462=23),"",Entrées!H490-Entrées!H489))</f>
        <v>100</v>
      </c>
      <c r="BN462" s="32">
        <f>IF($BF462&gt;$Y$7,"",IF(AND($BF462=$Y$7,$BG462=23),"",Entrées!I490-Entrées!I489))</f>
        <v>23</v>
      </c>
      <c r="BO462" s="32">
        <f>IF($BF462&gt;$Y$7,"",IF(AND($BF462=$Y$7,$BG462=23),"",Entrées!J490-Entrées!J489))</f>
        <v>-135.5</v>
      </c>
      <c r="BP462" s="32">
        <f>IF($BF462&gt;$Y$7,"",IF(AND($BF462=$Y$7,$BG462=23),"",Entrées!K490-Entrées!K489))</f>
        <v>-63</v>
      </c>
      <c r="BQ462" s="32">
        <f>IF($BF462&gt;$Y$7,"",IF(AND($BF462=$Y$7,$BG462=23),"",Entrées!L490-Entrées!L489))</f>
        <v>-150</v>
      </c>
      <c r="BR462" s="32">
        <f>IF($BF462&gt;$Y$7,"",IF(AND($BF462=$Y$7,$BG462=23),"",Entrées!M490-Entrées!M489))</f>
        <v>0</v>
      </c>
      <c r="BS462" s="32">
        <f>IF($BF462&gt;$Y$7,"",IF(AND($BF462=$Y$7,$BG462=23),"",Entrées!N490-Entrées!N489))</f>
        <v>3</v>
      </c>
      <c r="BT462" s="32">
        <f>IF($BF462&gt;$Y$7,"",IF(AND($BF462=$Y$7,$BG462=23),"",Entrées!O490-Entrées!O489))</f>
        <v>810</v>
      </c>
      <c r="BU462" s="32">
        <f>IF($BF462&gt;$Y$7,"",IF(AND($BF462=$Y$7,$BG462=23),"",Entrées!P490-Entrées!P489))</f>
        <v>0</v>
      </c>
      <c r="BV462" s="32">
        <f>IF($BF462&gt;$Y$7,"",IF(AND($BF462=$Y$7,$BG462=23),"",Entrées!Q490-Entrées!Q489))</f>
        <v>518</v>
      </c>
      <c r="BW462" s="32">
        <f>IF($BF462&gt;$Y$7,"",IF(AND($BF462=$Y$7,$BG462=23),"",Entrées!R490-Entrées!R489))</f>
        <v>0</v>
      </c>
      <c r="BX462" s="32">
        <f>IF($BF462&gt;$Y$7,"",IF(AND($BF462=$Y$7,$BG462=23),"",Entrées!S490-Entrées!S489))</f>
        <v>0</v>
      </c>
      <c r="BY462" s="32">
        <f>IF($BF462&gt;$Y$7,"",IF(AND($BF462=$Y$7,$BG462=23),"",Entrées!T490-Entrées!T489))</f>
        <v>0</v>
      </c>
      <c r="BZ462" s="32">
        <f>IF($BF462&gt;$Y$7,"",IF(AND($BF462=$Y$7,$BG462=23),"",Entrées!U490-Entrées!U489))</f>
        <v>426</v>
      </c>
      <c r="CA462" s="32">
        <f>IF($BF462&gt;$Y$7,"",IF(AND($BF462=$Y$7,$BG462=23),"",Entrées!V490-Entrées!V489))</f>
        <v>305</v>
      </c>
      <c r="CB462" s="4"/>
      <c r="CC462" s="4"/>
      <c r="CD462" s="33">
        <f>IF($BF462&lt;=$Y$7,Entrées!J489/CD$2,"")</f>
        <v>0.31868421052631579</v>
      </c>
      <c r="CE462" s="33">
        <f>IF($BF462&lt;=$Y$7,Entrées!K489/CE$2,"")</f>
        <v>1.4999999999999999E-2</v>
      </c>
      <c r="CF462" s="11">
        <f t="shared" si="565"/>
        <v>7600</v>
      </c>
      <c r="CG462" s="11">
        <f t="shared" si="566"/>
        <v>4200</v>
      </c>
      <c r="CH462" s="52">
        <f t="shared" si="567"/>
        <v>0.26950009137426939</v>
      </c>
      <c r="CI462" s="52">
        <f t="shared" si="568"/>
        <v>0.11132787698412699</v>
      </c>
      <c r="CK462" s="11"/>
      <c r="CL462" s="4"/>
      <c r="CM462" s="11"/>
      <c r="CN462" s="11"/>
      <c r="CO462" s="4"/>
    </row>
    <row r="463" spans="1:93">
      <c r="C463" s="11">
        <f t="shared" si="544"/>
        <v>13</v>
      </c>
      <c r="D463" s="27">
        <f t="shared" si="541"/>
        <v>8</v>
      </c>
      <c r="E463" s="28">
        <f ca="1">IF($D463&gt;$D$8,"",INDIRECT(ADDRESS(ROW(Entrées!$C$37)+($D463-1)*24+E$11,COLUMN(Entrées!$C$37)+($C463-1),4,TRUE,"Entrées")))</f>
        <v>-304</v>
      </c>
      <c r="F463" s="28">
        <f ca="1">IF($D463&gt;$D$8,"",INDIRECT(ADDRESS(ROW(Entrées!$C$37)+($D463-1)*24+F$11,COLUMN(Entrées!$C$37)+($C463-1),4,TRUE,"Entrées")))</f>
        <v>225.5</v>
      </c>
      <c r="G463" s="28">
        <f ca="1">IF($D463&gt;$D$8,"",INDIRECT(ADDRESS(ROW(Entrées!$C$37)+($D463-1)*24+G$11,COLUMN(Entrées!$C$37)+($C463-1),4,TRUE,"Entrées")))</f>
        <v>851</v>
      </c>
      <c r="H463" s="28">
        <f ca="1">IF($D463&gt;$D$8,"",INDIRECT(ADDRESS(ROW(Entrées!$C$37)+($D463-1)*24+H$11,COLUMN(Entrées!$C$37)+($C463-1),4,TRUE,"Entrées")))</f>
        <v>34.5</v>
      </c>
      <c r="I463" s="28">
        <f ca="1">IF($D463&gt;$D$8,"",INDIRECT(ADDRESS(ROW(Entrées!$C$37)+($D463-1)*24+I$11,COLUMN(Entrées!$C$37)+($C463-1),4,TRUE,"Entrées")))</f>
        <v>-734.5</v>
      </c>
      <c r="J463" s="28">
        <f ca="1">IF($D463&gt;$D$8,"",INDIRECT(ADDRESS(ROW(Entrées!$C$37)+($D463-1)*24+J$11,COLUMN(Entrées!$C$37)+($C463-1),4,TRUE,"Entrées")))</f>
        <v>-410.5</v>
      </c>
      <c r="K463" s="28">
        <f ca="1">IF($D463&gt;$D$8,"",INDIRECT(ADDRESS(ROW(Entrées!$C$37)+($D463-1)*24+K$11,COLUMN(Entrées!$C$37)+($C463-1),4,TRUE,"Entrées")))</f>
        <v>805.5</v>
      </c>
      <c r="L463" s="28">
        <f ca="1">IF($D463&gt;$D$8,"",INDIRECT(ADDRESS(ROW(Entrées!$C$37)+($D463-1)*24+L$11,COLUMN(Entrées!$C$37)+($C463-1),4,TRUE,"Entrées")))</f>
        <v>1554</v>
      </c>
      <c r="M463" s="28">
        <f ca="1">IF($D463&gt;$D$8,"",INDIRECT(ADDRESS(ROW(Entrées!$C$37)+($D463-1)*24+M$11,COLUMN(Entrées!$C$37)+($C463-1),4,TRUE,"Entrées")))</f>
        <v>2493</v>
      </c>
      <c r="N463" s="28">
        <f ca="1">IF($D463&gt;$D$8,"",INDIRECT(ADDRESS(ROW(Entrées!$C$37)+($D463-1)*24+N$11,COLUMN(Entrées!$C$37)+($C463-1),4,TRUE,"Entrées")))</f>
        <v>3085</v>
      </c>
      <c r="O463" s="28">
        <f ca="1">IF($D463&gt;$D$8,"",INDIRECT(ADDRESS(ROW(Entrées!$C$37)+($D463-1)*24+O$11,COLUMN(Entrées!$C$37)+($C463-1),4,TRUE,"Entrées")))</f>
        <v>3149.5</v>
      </c>
      <c r="P463" s="28">
        <f ca="1">IF($D463&gt;$D$8,"",INDIRECT(ADDRESS(ROW(Entrées!$C$37)+($D463-1)*24+P$11,COLUMN(Entrées!$C$37)+($C463-1),4,TRUE,"Entrées")))</f>
        <v>2974.5</v>
      </c>
      <c r="Q463" s="28">
        <f ca="1">IF($D463&gt;$D$8,"",INDIRECT(ADDRESS(ROW(Entrées!$C$37)+($D463-1)*24+Q$11,COLUMN(Entrées!$C$37)+($C463-1),4,TRUE,"Entrées")))</f>
        <v>3305</v>
      </c>
      <c r="R463" s="28">
        <f ca="1">IF($D463&gt;$D$8,"",INDIRECT(ADDRESS(ROW(Entrées!$C$37)+($D463-1)*24+R$11,COLUMN(Entrées!$C$37)+($C463-1),4,TRUE,"Entrées")))</f>
        <v>3084</v>
      </c>
      <c r="S463" s="28">
        <f ca="1">IF($D463&gt;$D$8,"",INDIRECT(ADDRESS(ROW(Entrées!$C$37)+($D463-1)*24+S$11,COLUMN(Entrées!$C$37)+($C463-1),4,TRUE,"Entrées")))</f>
        <v>1820.5</v>
      </c>
      <c r="T463" s="28">
        <f ca="1">IF($D463&gt;$D$8,"",INDIRECT(ADDRESS(ROW(Entrées!$C$37)+($D463-1)*24+T$11,COLUMN(Entrées!$C$37)+($C463-1),4,TRUE,"Entrées")))</f>
        <v>264</v>
      </c>
      <c r="U463" s="28">
        <f ca="1">IF($D463&gt;$D$8,"",INDIRECT(ADDRESS(ROW(Entrées!$C$37)+($D463-1)*24+U$11,COLUMN(Entrées!$C$37)+($C463-1),4,TRUE,"Entrées")))</f>
        <v>-1021</v>
      </c>
      <c r="V463" s="28">
        <f ca="1">IF($D463&gt;$D$8,"",INDIRECT(ADDRESS(ROW(Entrées!$C$37)+($D463-1)*24+V$11,COLUMN(Entrées!$C$37)+($C463-1),4,TRUE,"Entrées")))</f>
        <v>-1599</v>
      </c>
      <c r="W463" s="28">
        <f ca="1">IF($D463&gt;$D$8,"",INDIRECT(ADDRESS(ROW(Entrées!$C$37)+($D463-1)*24+W$11,COLUMN(Entrées!$C$37)+($C463-1),4,TRUE,"Entrées")))</f>
        <v>-1228</v>
      </c>
      <c r="X463" s="28">
        <f ca="1">IF($D463&gt;$D$8,"",INDIRECT(ADDRESS(ROW(Entrées!$C$37)+($D463-1)*24+X$11,COLUMN(Entrées!$C$37)+($C463-1),4,TRUE,"Entrées")))</f>
        <v>-928.5</v>
      </c>
      <c r="Y463" s="28">
        <f ca="1">IF($D463&gt;$D$8,"",INDIRECT(ADDRESS(ROW(Entrées!$C$37)+($D463-1)*24+Y$11,COLUMN(Entrées!$C$37)+($C463-1),4,TRUE,"Entrées")))</f>
        <v>-1030.5</v>
      </c>
      <c r="Z463" s="28">
        <f ca="1">IF($D463&gt;$D$8,"",INDIRECT(ADDRESS(ROW(Entrées!$C$37)+($D463-1)*24+Z$11,COLUMN(Entrées!$C$37)+($C463-1),4,TRUE,"Entrées")))</f>
        <v>-689.5</v>
      </c>
      <c r="AA463" s="28">
        <f ca="1">IF($D463&gt;$D$8,"",INDIRECT(ADDRESS(ROW(Entrées!$C$37)+($D463-1)*24+AA$11,COLUMN(Entrées!$C$37)+($C463-1),4,TRUE,"Entrées")))</f>
        <v>-902.5</v>
      </c>
      <c r="AB463" s="28">
        <f ca="1">IF($D463&gt;$D$8,"",INDIRECT(ADDRESS(ROW(Entrées!$C$37)+($D463-1)*24+AB$11,COLUMN(Entrées!$C$37)+($C463-1),4,TRUE,"Entrées")))</f>
        <v>631.5</v>
      </c>
      <c r="AC463" s="11"/>
      <c r="AD463" s="40">
        <f t="shared" ca="1" si="540"/>
        <v>642.89583333333337</v>
      </c>
      <c r="AE463" s="40">
        <f t="shared" ca="1" si="542"/>
        <v>3305</v>
      </c>
      <c r="AF463" s="40">
        <f t="shared" ca="1" si="543"/>
        <v>-1599</v>
      </c>
      <c r="AG463" s="4"/>
      <c r="AH463" s="11">
        <f>Entrées!A490</f>
        <v>19</v>
      </c>
      <c r="AI463" s="13">
        <f>Entrées!B490</f>
        <v>21</v>
      </c>
      <c r="AJ463" s="31">
        <f t="shared" ca="1" si="569"/>
        <v>55625.834722222207</v>
      </c>
      <c r="AK463" s="31">
        <f t="shared" ca="1" si="545"/>
        <v>55155.277777777781</v>
      </c>
      <c r="AL463" s="31">
        <f t="shared" ca="1" si="546"/>
        <v>55132.569444444431</v>
      </c>
      <c r="AM463" s="31">
        <f t="shared" ca="1" si="547"/>
        <v>439.35972222222233</v>
      </c>
      <c r="AN463" s="31">
        <f t="shared" ca="1" si="548"/>
        <v>2143.2847222222222</v>
      </c>
      <c r="AO463" s="31">
        <f t="shared" ca="1" si="549"/>
        <v>1711.4715277777773</v>
      </c>
      <c r="AP463" s="31">
        <f t="shared" ca="1" si="550"/>
        <v>43686.806944444448</v>
      </c>
      <c r="AQ463" s="31">
        <f t="shared" ca="1" si="551"/>
        <v>2048.2006944444447</v>
      </c>
      <c r="AR463" s="31">
        <f t="shared" ca="1" si="552"/>
        <v>467.57708333333329</v>
      </c>
      <c r="AS463" s="31">
        <f t="shared" ca="1" si="553"/>
        <v>9872.0041666666693</v>
      </c>
      <c r="AT463" s="31">
        <f t="shared" ca="1" si="554"/>
        <v>-752.91041666666672</v>
      </c>
      <c r="AU463" s="31">
        <f t="shared" ca="1" si="555"/>
        <v>580.30277777777769</v>
      </c>
      <c r="AV463" s="31">
        <f t="shared" ca="1" si="556"/>
        <v>-4570.3041666666659</v>
      </c>
      <c r="AW463" s="31">
        <f t="shared" ca="1" si="557"/>
        <v>53.39583333333335</v>
      </c>
      <c r="AX463" s="31">
        <f t="shared" ca="1" si="558"/>
        <v>1401.9361111111111</v>
      </c>
      <c r="AY463" s="31">
        <f t="shared" ca="1" si="559"/>
        <v>-1132.0805555555555</v>
      </c>
      <c r="AZ463" s="31">
        <f t="shared" ca="1" si="560"/>
        <v>-2177.1819444444441</v>
      </c>
      <c r="BA463" s="31">
        <f t="shared" ca="1" si="561"/>
        <v>644.8125</v>
      </c>
      <c r="BB463" s="31">
        <f t="shared" ca="1" si="562"/>
        <v>-1410.101388888889</v>
      </c>
      <c r="BC463" s="31">
        <f t="shared" ca="1" si="563"/>
        <v>-1800.2902777777781</v>
      </c>
      <c r="BD463" s="11"/>
      <c r="BE463" s="4"/>
      <c r="BF463" s="11">
        <f t="shared" si="564"/>
        <v>19</v>
      </c>
      <c r="BG463" s="11">
        <f t="shared" si="482"/>
        <v>21</v>
      </c>
      <c r="BH463" s="32">
        <f>IF($BF463&gt;$Y$7,"",IF(AND($BF463=$Y$7,$BG463=23),"",Entrées!C491-Entrées!C490))</f>
        <v>-435.5</v>
      </c>
      <c r="BI463" s="32">
        <f>IF($BF463&gt;$Y$7,"",IF(AND($BF463=$Y$7,$BG463=23),"",Entrées!D491-Entrées!D490))</f>
        <v>-262.5</v>
      </c>
      <c r="BJ463" s="32">
        <f>IF($BF463&gt;$Y$7,"",IF(AND($BF463=$Y$7,$BG463=23),"",Entrées!E491-Entrées!E490))</f>
        <v>-362.5</v>
      </c>
      <c r="BK463" s="32">
        <f>IF($BF463&gt;$Y$7,"",IF(AND($BF463=$Y$7,$BG463=23),"",Entrées!F491-Entrées!F490))</f>
        <v>0.5</v>
      </c>
      <c r="BL463" s="32">
        <f>IF($BF463&gt;$Y$7,"",IF(AND($BF463=$Y$7,$BG463=23),"",Entrées!G491-Entrées!G490))</f>
        <v>-208</v>
      </c>
      <c r="BM463" s="32">
        <f>IF($BF463&gt;$Y$7,"",IF(AND($BF463=$Y$7,$BG463=23),"",Entrées!H491-Entrées!H490))</f>
        <v>-2</v>
      </c>
      <c r="BN463" s="32">
        <f>IF($BF463&gt;$Y$7,"",IF(AND($BF463=$Y$7,$BG463=23),"",Entrées!I491-Entrées!I490))</f>
        <v>-768.5</v>
      </c>
      <c r="BO463" s="32">
        <f>IF($BF463&gt;$Y$7,"",IF(AND($BF463=$Y$7,$BG463=23),"",Entrées!J491-Entrées!J490))</f>
        <v>-4.5</v>
      </c>
      <c r="BP463" s="32">
        <f>IF($BF463&gt;$Y$7,"",IF(AND($BF463=$Y$7,$BG463=23),"",Entrées!K491-Entrées!K490))</f>
        <v>0</v>
      </c>
      <c r="BQ463" s="32">
        <f>IF($BF463&gt;$Y$7,"",IF(AND($BF463=$Y$7,$BG463=23),"",Entrées!L491-Entrées!L490))</f>
        <v>-1392.5</v>
      </c>
      <c r="BR463" s="32">
        <f>IF($BF463&gt;$Y$7,"",IF(AND($BF463=$Y$7,$BG463=23),"",Entrées!M491-Entrées!M490))</f>
        <v>-180</v>
      </c>
      <c r="BS463" s="32">
        <f>IF($BF463&gt;$Y$7,"",IF(AND($BF463=$Y$7,$BG463=23),"",Entrées!N491-Entrées!N490))</f>
        <v>-2</v>
      </c>
      <c r="BT463" s="32">
        <f>IF($BF463&gt;$Y$7,"",IF(AND($BF463=$Y$7,$BG463=23),"",Entrées!O491-Entrées!O490))</f>
        <v>2123</v>
      </c>
      <c r="BU463" s="32">
        <f>IF($BF463&gt;$Y$7,"",IF(AND($BF463=$Y$7,$BG463=23),"",Entrées!P491-Entrées!P490))</f>
        <v>-2</v>
      </c>
      <c r="BV463" s="32">
        <f>IF($BF463&gt;$Y$7,"",IF(AND($BF463=$Y$7,$BG463=23),"",Entrées!Q491-Entrées!Q490))</f>
        <v>1903</v>
      </c>
      <c r="BW463" s="32">
        <f>IF($BF463&gt;$Y$7,"",IF(AND($BF463=$Y$7,$BG463=23),"",Entrées!R491-Entrées!R490))</f>
        <v>0</v>
      </c>
      <c r="BX463" s="32">
        <f>IF($BF463&gt;$Y$7,"",IF(AND($BF463=$Y$7,$BG463=23),"",Entrées!S491-Entrées!S490))</f>
        <v>0</v>
      </c>
      <c r="BY463" s="32">
        <f>IF($BF463&gt;$Y$7,"",IF(AND($BF463=$Y$7,$BG463=23),"",Entrées!T491-Entrées!T490))</f>
        <v>0</v>
      </c>
      <c r="BZ463" s="32">
        <f>IF($BF463&gt;$Y$7,"",IF(AND($BF463=$Y$7,$BG463=23),"",Entrées!U491-Entrées!U490))</f>
        <v>428</v>
      </c>
      <c r="CA463" s="32">
        <f>IF($BF463&gt;$Y$7,"",IF(AND($BF463=$Y$7,$BG463=23),"",Entrées!V491-Entrées!V490))</f>
        <v>1103</v>
      </c>
      <c r="CB463" s="4"/>
      <c r="CC463" s="4"/>
      <c r="CD463" s="33">
        <f>IF($BF463&lt;=$Y$7,Entrées!J490/CD$2,"")</f>
        <v>0.30085526315789474</v>
      </c>
      <c r="CE463" s="33">
        <f>IF($BF463&lt;=$Y$7,Entrées!K490/CE$2,"")</f>
        <v>0</v>
      </c>
      <c r="CF463" s="11">
        <f t="shared" si="565"/>
        <v>7600</v>
      </c>
      <c r="CG463" s="11">
        <f t="shared" si="566"/>
        <v>4200</v>
      </c>
      <c r="CH463" s="52">
        <f t="shared" si="567"/>
        <v>0.26950009137426939</v>
      </c>
      <c r="CI463" s="52">
        <f t="shared" si="568"/>
        <v>0.11132787698412699</v>
      </c>
      <c r="CK463" s="11"/>
      <c r="CL463" s="4"/>
      <c r="CM463" s="11"/>
      <c r="CN463" s="11"/>
      <c r="CO463" s="4"/>
    </row>
    <row r="464" spans="1:93">
      <c r="C464" s="11">
        <f t="shared" si="544"/>
        <v>13</v>
      </c>
      <c r="D464" s="27">
        <f t="shared" si="541"/>
        <v>9</v>
      </c>
      <c r="E464" s="28">
        <f ca="1">IF($D464&gt;$D$8,"",INDIRECT(ADDRESS(ROW(Entrées!$C$37)+($D464-1)*24+E$11,COLUMN(Entrées!$C$37)+($C464-1),4,TRUE,"Entrées")))</f>
        <v>-145.5</v>
      </c>
      <c r="F464" s="28">
        <f ca="1">IF($D464&gt;$D$8,"",INDIRECT(ADDRESS(ROW(Entrées!$C$37)+($D464-1)*24+F$11,COLUMN(Entrées!$C$37)+($C464-1),4,TRUE,"Entrées")))</f>
        <v>-1578.5</v>
      </c>
      <c r="G464" s="28">
        <f ca="1">IF($D464&gt;$D$8,"",INDIRECT(ADDRESS(ROW(Entrées!$C$37)+($D464-1)*24+G$11,COLUMN(Entrées!$C$37)+($C464-1),4,TRUE,"Entrées")))</f>
        <v>-1525</v>
      </c>
      <c r="H464" s="28">
        <f ca="1">IF($D464&gt;$D$8,"",INDIRECT(ADDRESS(ROW(Entrées!$C$37)+($D464-1)*24+H$11,COLUMN(Entrées!$C$37)+($C464-1),4,TRUE,"Entrées")))</f>
        <v>-2211</v>
      </c>
      <c r="I464" s="28">
        <f ca="1">IF($D464&gt;$D$8,"",INDIRECT(ADDRESS(ROW(Entrées!$C$37)+($D464-1)*24+I$11,COLUMN(Entrées!$C$37)+($C464-1),4,TRUE,"Entrées")))</f>
        <v>-2812.5</v>
      </c>
      <c r="J464" s="28">
        <f ca="1">IF($D464&gt;$D$8,"",INDIRECT(ADDRESS(ROW(Entrées!$C$37)+($D464-1)*24+J$11,COLUMN(Entrées!$C$37)+($C464-1),4,TRUE,"Entrées")))</f>
        <v>-2210.5</v>
      </c>
      <c r="K464" s="28">
        <f ca="1">IF($D464&gt;$D$8,"",INDIRECT(ADDRESS(ROW(Entrées!$C$37)+($D464-1)*24+K$11,COLUMN(Entrées!$C$37)+($C464-1),4,TRUE,"Entrées")))</f>
        <v>-1406.5</v>
      </c>
      <c r="L464" s="28">
        <f ca="1">IF($D464&gt;$D$8,"",INDIRECT(ADDRESS(ROW(Entrées!$C$37)+($D464-1)*24+L$11,COLUMN(Entrées!$C$37)+($C464-1),4,TRUE,"Entrées")))</f>
        <v>-737</v>
      </c>
      <c r="M464" s="28">
        <f ca="1">IF($D464&gt;$D$8,"",INDIRECT(ADDRESS(ROW(Entrées!$C$37)+($D464-1)*24+M$11,COLUMN(Entrées!$C$37)+($C464-1),4,TRUE,"Entrées")))</f>
        <v>362.5</v>
      </c>
      <c r="N464" s="28">
        <f ca="1">IF($D464&gt;$D$8,"",INDIRECT(ADDRESS(ROW(Entrées!$C$37)+($D464-1)*24+N$11,COLUMN(Entrées!$C$37)+($C464-1),4,TRUE,"Entrées")))</f>
        <v>797.5</v>
      </c>
      <c r="O464" s="28">
        <f ca="1">IF($D464&gt;$D$8,"",INDIRECT(ADDRESS(ROW(Entrées!$C$37)+($D464-1)*24+O$11,COLUMN(Entrées!$C$37)+($C464-1),4,TRUE,"Entrées")))</f>
        <v>610</v>
      </c>
      <c r="P464" s="28">
        <f ca="1">IF($D464&gt;$D$8,"",INDIRECT(ADDRESS(ROW(Entrées!$C$37)+($D464-1)*24+P$11,COLUMN(Entrées!$C$37)+($C464-1),4,TRUE,"Entrées")))</f>
        <v>191</v>
      </c>
      <c r="Q464" s="28">
        <f ca="1">IF($D464&gt;$D$8,"",INDIRECT(ADDRESS(ROW(Entrées!$C$37)+($D464-1)*24+Q$11,COLUMN(Entrées!$C$37)+($C464-1),4,TRUE,"Entrées")))</f>
        <v>-176.5</v>
      </c>
      <c r="R464" s="28">
        <f ca="1">IF($D464&gt;$D$8,"",INDIRECT(ADDRESS(ROW(Entrées!$C$37)+($D464-1)*24+R$11,COLUMN(Entrées!$C$37)+($C464-1),4,TRUE,"Entrées")))</f>
        <v>-694.5</v>
      </c>
      <c r="S464" s="28">
        <f ca="1">IF($D464&gt;$D$8,"",INDIRECT(ADDRESS(ROW(Entrées!$C$37)+($D464-1)*24+S$11,COLUMN(Entrées!$C$37)+($C464-1),4,TRUE,"Entrées")))</f>
        <v>-1281</v>
      </c>
      <c r="T464" s="28">
        <f ca="1">IF($D464&gt;$D$8,"",INDIRECT(ADDRESS(ROW(Entrées!$C$37)+($D464-1)*24+T$11,COLUMN(Entrées!$C$37)+($C464-1),4,TRUE,"Entrées")))</f>
        <v>-2445.5</v>
      </c>
      <c r="U464" s="28">
        <f ca="1">IF($D464&gt;$D$8,"",INDIRECT(ADDRESS(ROW(Entrées!$C$37)+($D464-1)*24+U$11,COLUMN(Entrées!$C$37)+($C464-1),4,TRUE,"Entrées")))</f>
        <v>-3503</v>
      </c>
      <c r="V464" s="28">
        <f ca="1">IF($D464&gt;$D$8,"",INDIRECT(ADDRESS(ROW(Entrées!$C$37)+($D464-1)*24+V$11,COLUMN(Entrées!$C$37)+($C464-1),4,TRUE,"Entrées")))</f>
        <v>-4250.5</v>
      </c>
      <c r="W464" s="28">
        <f ca="1">IF($D464&gt;$D$8,"",INDIRECT(ADDRESS(ROW(Entrées!$C$37)+($D464-1)*24+W$11,COLUMN(Entrées!$C$37)+($C464-1),4,TRUE,"Entrées")))</f>
        <v>-3965.5</v>
      </c>
      <c r="X464" s="28">
        <f ca="1">IF($D464&gt;$D$8,"",INDIRECT(ADDRESS(ROW(Entrées!$C$37)+($D464-1)*24+X$11,COLUMN(Entrées!$C$37)+($C464-1),4,TRUE,"Entrées")))</f>
        <v>-3912</v>
      </c>
      <c r="Y464" s="28">
        <f ca="1">IF($D464&gt;$D$8,"",INDIRECT(ADDRESS(ROW(Entrées!$C$37)+($D464-1)*24+Y$11,COLUMN(Entrées!$C$37)+($C464-1),4,TRUE,"Entrées")))</f>
        <v>-4287</v>
      </c>
      <c r="Z464" s="28">
        <f ca="1">IF($D464&gt;$D$8,"",INDIRECT(ADDRESS(ROW(Entrées!$C$37)+($D464-1)*24+Z$11,COLUMN(Entrées!$C$37)+($C464-1),4,TRUE,"Entrées")))</f>
        <v>-4801.5</v>
      </c>
      <c r="AA464" s="28">
        <f ca="1">IF($D464&gt;$D$8,"",INDIRECT(ADDRESS(ROW(Entrées!$C$37)+($D464-1)*24+AA$11,COLUMN(Entrées!$C$37)+($C464-1),4,TRUE,"Entrées")))</f>
        <v>-3994</v>
      </c>
      <c r="AB464" s="28">
        <f ca="1">IF($D464&gt;$D$8,"",INDIRECT(ADDRESS(ROW(Entrées!$C$37)+($D464-1)*24+AB$11,COLUMN(Entrées!$C$37)+($C464-1),4,TRUE,"Entrées")))</f>
        <v>-2372</v>
      </c>
      <c r="AC464" s="11"/>
      <c r="AD464" s="40">
        <f t="shared" ca="1" si="540"/>
        <v>-1931.1875</v>
      </c>
      <c r="AE464" s="40">
        <f t="shared" ca="1" si="542"/>
        <v>797.5</v>
      </c>
      <c r="AF464" s="40">
        <f t="shared" ca="1" si="543"/>
        <v>-4801.5</v>
      </c>
      <c r="AG464" s="4"/>
      <c r="AH464" s="11">
        <f>Entrées!A491</f>
        <v>19</v>
      </c>
      <c r="AI464" s="13">
        <f>Entrées!B491</f>
        <v>22</v>
      </c>
      <c r="AJ464" s="31">
        <f t="shared" ca="1" si="569"/>
        <v>55625.834722222207</v>
      </c>
      <c r="AK464" s="31">
        <f t="shared" ca="1" si="545"/>
        <v>55155.277777777781</v>
      </c>
      <c r="AL464" s="31">
        <f t="shared" ca="1" si="546"/>
        <v>55132.569444444431</v>
      </c>
      <c r="AM464" s="31">
        <f t="shared" ca="1" si="547"/>
        <v>439.35972222222233</v>
      </c>
      <c r="AN464" s="31">
        <f t="shared" ca="1" si="548"/>
        <v>2143.2847222222222</v>
      </c>
      <c r="AO464" s="31">
        <f t="shared" ca="1" si="549"/>
        <v>1711.4715277777773</v>
      </c>
      <c r="AP464" s="31">
        <f t="shared" ca="1" si="550"/>
        <v>43686.806944444448</v>
      </c>
      <c r="AQ464" s="31">
        <f t="shared" ca="1" si="551"/>
        <v>2048.2006944444447</v>
      </c>
      <c r="AR464" s="31">
        <f t="shared" ca="1" si="552"/>
        <v>467.57708333333329</v>
      </c>
      <c r="AS464" s="31">
        <f t="shared" ca="1" si="553"/>
        <v>9872.0041666666693</v>
      </c>
      <c r="AT464" s="31">
        <f t="shared" ca="1" si="554"/>
        <v>-752.91041666666672</v>
      </c>
      <c r="AU464" s="31">
        <f t="shared" ca="1" si="555"/>
        <v>580.30277777777769</v>
      </c>
      <c r="AV464" s="31">
        <f t="shared" ca="1" si="556"/>
        <v>-4570.3041666666659</v>
      </c>
      <c r="AW464" s="31">
        <f t="shared" ca="1" si="557"/>
        <v>53.39583333333335</v>
      </c>
      <c r="AX464" s="31">
        <f t="shared" ca="1" si="558"/>
        <v>1401.9361111111111</v>
      </c>
      <c r="AY464" s="31">
        <f t="shared" ca="1" si="559"/>
        <v>-1132.0805555555555</v>
      </c>
      <c r="AZ464" s="31">
        <f t="shared" ca="1" si="560"/>
        <v>-2177.1819444444441</v>
      </c>
      <c r="BA464" s="31">
        <f t="shared" ca="1" si="561"/>
        <v>644.8125</v>
      </c>
      <c r="BB464" s="31">
        <f t="shared" ca="1" si="562"/>
        <v>-1410.101388888889</v>
      </c>
      <c r="BC464" s="31">
        <f t="shared" ca="1" si="563"/>
        <v>-1800.2902777777781</v>
      </c>
      <c r="BD464" s="11"/>
      <c r="BE464" s="4"/>
      <c r="BF464" s="11">
        <f t="shared" si="564"/>
        <v>19</v>
      </c>
      <c r="BG464" s="11">
        <f t="shared" si="482"/>
        <v>22</v>
      </c>
      <c r="BH464" s="32">
        <f>IF($BF464&gt;$Y$7,"",IF(AND($BF464=$Y$7,$BG464=23),"",Entrées!C492-Entrées!C491))</f>
        <v>2359</v>
      </c>
      <c r="BI464" s="32">
        <f>IF($BF464&gt;$Y$7,"",IF(AND($BF464=$Y$7,$BG464=23),"",Entrées!D492-Entrées!D491))</f>
        <v>1725</v>
      </c>
      <c r="BJ464" s="32">
        <f>IF($BF464&gt;$Y$7,"",IF(AND($BF464=$Y$7,$BG464=23),"",Entrées!E492-Entrées!E491))</f>
        <v>1512.5</v>
      </c>
      <c r="BK464" s="32">
        <f>IF($BF464&gt;$Y$7,"",IF(AND($BF464=$Y$7,$BG464=23),"",Entrées!F492-Entrées!F491))</f>
        <v>0.5</v>
      </c>
      <c r="BL464" s="32">
        <f>IF($BF464&gt;$Y$7,"",IF(AND($BF464=$Y$7,$BG464=23),"",Entrées!G492-Entrées!G491))</f>
        <v>-127</v>
      </c>
      <c r="BM464" s="32">
        <f>IF($BF464&gt;$Y$7,"",IF(AND($BF464=$Y$7,$BG464=23),"",Entrées!H492-Entrées!H491))</f>
        <v>0</v>
      </c>
      <c r="BN464" s="32">
        <f>IF($BF464&gt;$Y$7,"",IF(AND($BF464=$Y$7,$BG464=23),"",Entrées!I492-Entrées!I491))</f>
        <v>-37.5</v>
      </c>
      <c r="BO464" s="32">
        <f>IF($BF464&gt;$Y$7,"",IF(AND($BF464=$Y$7,$BG464=23),"",Entrées!J492-Entrées!J491))</f>
        <v>56.5</v>
      </c>
      <c r="BP464" s="32">
        <f>IF($BF464&gt;$Y$7,"",IF(AND($BF464=$Y$7,$BG464=23),"",Entrées!K492-Entrées!K491))</f>
        <v>0</v>
      </c>
      <c r="BQ464" s="32">
        <f>IF($BF464&gt;$Y$7,"",IF(AND($BF464=$Y$7,$BG464=23),"",Entrées!L492-Entrées!L491))</f>
        <v>254</v>
      </c>
      <c r="BR464" s="32">
        <f>IF($BF464&gt;$Y$7,"",IF(AND($BF464=$Y$7,$BG464=23),"",Entrées!M492-Entrées!M491))</f>
        <v>-178</v>
      </c>
      <c r="BS464" s="32">
        <f>IF($BF464&gt;$Y$7,"",IF(AND($BF464=$Y$7,$BG464=23),"",Entrées!N492-Entrées!N491))</f>
        <v>4</v>
      </c>
      <c r="BT464" s="32">
        <f>IF($BF464&gt;$Y$7,"",IF(AND($BF464=$Y$7,$BG464=23),"",Entrées!O492-Entrées!O491))</f>
        <v>2386</v>
      </c>
      <c r="BU464" s="32">
        <f>IF($BF464&gt;$Y$7,"",IF(AND($BF464=$Y$7,$BG464=23),"",Entrées!P492-Entrées!P491))</f>
        <v>-2</v>
      </c>
      <c r="BV464" s="32">
        <f>IF($BF464&gt;$Y$7,"",IF(AND($BF464=$Y$7,$BG464=23),"",Entrées!Q492-Entrées!Q491))</f>
        <v>210</v>
      </c>
      <c r="BW464" s="32">
        <f>IF($BF464&gt;$Y$7,"",IF(AND($BF464=$Y$7,$BG464=23),"",Entrées!R492-Entrées!R491))</f>
        <v>0</v>
      </c>
      <c r="BX464" s="32">
        <f>IF($BF464&gt;$Y$7,"",IF(AND($BF464=$Y$7,$BG464=23),"",Entrées!S492-Entrées!S491))</f>
        <v>0</v>
      </c>
      <c r="BY464" s="32">
        <f>IF($BF464&gt;$Y$7,"",IF(AND($BF464=$Y$7,$BG464=23),"",Entrées!T492-Entrées!T491))</f>
        <v>0</v>
      </c>
      <c r="BZ464" s="32">
        <f>IF($BF464&gt;$Y$7,"",IF(AND($BF464=$Y$7,$BG464=23),"",Entrées!U492-Entrées!U491))</f>
        <v>428</v>
      </c>
      <c r="CA464" s="32">
        <f>IF($BF464&gt;$Y$7,"",IF(AND($BF464=$Y$7,$BG464=23),"",Entrées!V492-Entrées!V491))</f>
        <v>577</v>
      </c>
      <c r="CB464" s="4"/>
      <c r="CC464" s="4"/>
      <c r="CD464" s="33">
        <f>IF($BF464&lt;=$Y$7,Entrées!J491/CD$2,"")</f>
        <v>0.30026315789473684</v>
      </c>
      <c r="CE464" s="33">
        <f>IF($BF464&lt;=$Y$7,Entrées!K491/CE$2,"")</f>
        <v>0</v>
      </c>
      <c r="CF464" s="11">
        <f t="shared" si="565"/>
        <v>7600</v>
      </c>
      <c r="CG464" s="11">
        <f t="shared" si="566"/>
        <v>4200</v>
      </c>
      <c r="CH464" s="52">
        <f t="shared" si="567"/>
        <v>0.26950009137426939</v>
      </c>
      <c r="CI464" s="52">
        <f t="shared" si="568"/>
        <v>0.11132787698412699</v>
      </c>
      <c r="CK464" s="11"/>
      <c r="CL464" s="4"/>
      <c r="CM464" s="11"/>
      <c r="CN464" s="11"/>
      <c r="CO464" s="4"/>
    </row>
    <row r="465" spans="1:93">
      <c r="C465" s="11">
        <f t="shared" si="544"/>
        <v>13</v>
      </c>
      <c r="D465" s="27">
        <f t="shared" si="541"/>
        <v>10</v>
      </c>
      <c r="E465" s="28">
        <f ca="1">IF($D465&gt;$D$8,"",INDIRECT(ADDRESS(ROW(Entrées!$C$37)+($D465-1)*24+E$11,COLUMN(Entrées!$C$37)+($C465-1),4,TRUE,"Entrées")))</f>
        <v>-2483.5</v>
      </c>
      <c r="F465" s="28">
        <f ca="1">IF($D465&gt;$D$8,"",INDIRECT(ADDRESS(ROW(Entrées!$C$37)+($D465-1)*24+F$11,COLUMN(Entrées!$C$37)+($C465-1),4,TRUE,"Entrées")))</f>
        <v>-3346</v>
      </c>
      <c r="G465" s="28">
        <f ca="1">IF($D465&gt;$D$8,"",INDIRECT(ADDRESS(ROW(Entrées!$C$37)+($D465-1)*24+G$11,COLUMN(Entrées!$C$37)+($C465-1),4,TRUE,"Entrées")))</f>
        <v>-3705.5</v>
      </c>
      <c r="H465" s="28">
        <f ca="1">IF($D465&gt;$D$8,"",INDIRECT(ADDRESS(ROW(Entrées!$C$37)+($D465-1)*24+H$11,COLUMN(Entrées!$C$37)+($C465-1),4,TRUE,"Entrées")))</f>
        <v>-4308.5</v>
      </c>
      <c r="I465" s="28">
        <f ca="1">IF($D465&gt;$D$8,"",INDIRECT(ADDRESS(ROW(Entrées!$C$37)+($D465-1)*24+I$11,COLUMN(Entrées!$C$37)+($C465-1),4,TRUE,"Entrées")))</f>
        <v>-4812</v>
      </c>
      <c r="J465" s="28">
        <f ca="1">IF($D465&gt;$D$8,"",INDIRECT(ADDRESS(ROW(Entrées!$C$37)+($D465-1)*24+J$11,COLUMN(Entrées!$C$37)+($C465-1),4,TRUE,"Entrées")))</f>
        <v>-4987</v>
      </c>
      <c r="K465" s="28">
        <f ca="1">IF($D465&gt;$D$8,"",INDIRECT(ADDRESS(ROW(Entrées!$C$37)+($D465-1)*24+K$11,COLUMN(Entrées!$C$37)+($C465-1),4,TRUE,"Entrées")))</f>
        <v>-3794.5</v>
      </c>
      <c r="L465" s="28">
        <f ca="1">IF($D465&gt;$D$8,"",INDIRECT(ADDRESS(ROW(Entrées!$C$37)+($D465-1)*24+L$11,COLUMN(Entrées!$C$37)+($C465-1),4,TRUE,"Entrées")))</f>
        <v>-3090</v>
      </c>
      <c r="M465" s="28">
        <f ca="1">IF($D465&gt;$D$8,"",INDIRECT(ADDRESS(ROW(Entrées!$C$37)+($D465-1)*24+M$11,COLUMN(Entrées!$C$37)+($C465-1),4,TRUE,"Entrées")))</f>
        <v>-2040.5</v>
      </c>
      <c r="N465" s="28">
        <f ca="1">IF($D465&gt;$D$8,"",INDIRECT(ADDRESS(ROW(Entrées!$C$37)+($D465-1)*24+N$11,COLUMN(Entrées!$C$37)+($C465-1),4,TRUE,"Entrées")))</f>
        <v>-1643.5</v>
      </c>
      <c r="O465" s="28">
        <f ca="1">IF($D465&gt;$D$8,"",INDIRECT(ADDRESS(ROW(Entrées!$C$37)+($D465-1)*24+O$11,COLUMN(Entrées!$C$37)+($C465-1),4,TRUE,"Entrées")))</f>
        <v>-1803</v>
      </c>
      <c r="P465" s="28">
        <f ca="1">IF($D465&gt;$D$8,"",INDIRECT(ADDRESS(ROW(Entrées!$C$37)+($D465-1)*24+P$11,COLUMN(Entrées!$C$37)+($C465-1),4,TRUE,"Entrées")))</f>
        <v>-1521</v>
      </c>
      <c r="Q465" s="28">
        <f ca="1">IF($D465&gt;$D$8,"",INDIRECT(ADDRESS(ROW(Entrées!$C$37)+($D465-1)*24+Q$11,COLUMN(Entrées!$C$37)+($C465-1),4,TRUE,"Entrées")))</f>
        <v>-1635.5</v>
      </c>
      <c r="R465" s="28">
        <f ca="1">IF($D465&gt;$D$8,"",INDIRECT(ADDRESS(ROW(Entrées!$C$37)+($D465-1)*24+R$11,COLUMN(Entrées!$C$37)+($C465-1),4,TRUE,"Entrées")))</f>
        <v>-1900.5</v>
      </c>
      <c r="S465" s="28">
        <f ca="1">IF($D465&gt;$D$8,"",INDIRECT(ADDRESS(ROW(Entrées!$C$37)+($D465-1)*24+S$11,COLUMN(Entrées!$C$37)+($C465-1),4,TRUE,"Entrées")))</f>
        <v>-2292.5</v>
      </c>
      <c r="T465" s="28">
        <f ca="1">IF($D465&gt;$D$8,"",INDIRECT(ADDRESS(ROW(Entrées!$C$37)+($D465-1)*24+T$11,COLUMN(Entrées!$C$37)+($C465-1),4,TRUE,"Entrées")))</f>
        <v>-3518.5</v>
      </c>
      <c r="U465" s="28">
        <f ca="1">IF($D465&gt;$D$8,"",INDIRECT(ADDRESS(ROW(Entrées!$C$37)+($D465-1)*24+U$11,COLUMN(Entrées!$C$37)+($C465-1),4,TRUE,"Entrées")))</f>
        <v>-4753.5</v>
      </c>
      <c r="V465" s="28">
        <f ca="1">IF($D465&gt;$D$8,"",INDIRECT(ADDRESS(ROW(Entrées!$C$37)+($D465-1)*24+V$11,COLUMN(Entrées!$C$37)+($C465-1),4,TRUE,"Entrées")))</f>
        <v>-5436</v>
      </c>
      <c r="W465" s="28">
        <f ca="1">IF($D465&gt;$D$8,"",INDIRECT(ADDRESS(ROW(Entrées!$C$37)+($D465-1)*24+W$11,COLUMN(Entrées!$C$37)+($C465-1),4,TRUE,"Entrées")))</f>
        <v>-5599</v>
      </c>
      <c r="X465" s="28">
        <f ca="1">IF($D465&gt;$D$8,"",INDIRECT(ADDRESS(ROW(Entrées!$C$37)+($D465-1)*24+X$11,COLUMN(Entrées!$C$37)+($C465-1),4,TRUE,"Entrées")))</f>
        <v>-5476.5</v>
      </c>
      <c r="Y465" s="28">
        <f ca="1">IF($D465&gt;$D$8,"",INDIRECT(ADDRESS(ROW(Entrées!$C$37)+($D465-1)*24+Y$11,COLUMN(Entrées!$C$37)+($C465-1),4,TRUE,"Entrées")))</f>
        <v>-6327.5</v>
      </c>
      <c r="Z465" s="28">
        <f ca="1">IF($D465&gt;$D$8,"",INDIRECT(ADDRESS(ROW(Entrées!$C$37)+($D465-1)*24+Z$11,COLUMN(Entrées!$C$37)+($C465-1),4,TRUE,"Entrées")))</f>
        <v>-6622</v>
      </c>
      <c r="AA465" s="28">
        <f ca="1">IF($D465&gt;$D$8,"",INDIRECT(ADDRESS(ROW(Entrées!$C$37)+($D465-1)*24+AA$11,COLUMN(Entrées!$C$37)+($C465-1),4,TRUE,"Entrées")))</f>
        <v>-5932</v>
      </c>
      <c r="AB465" s="28">
        <f ca="1">IF($D465&gt;$D$8,"",INDIRECT(ADDRESS(ROW(Entrées!$C$37)+($D465-1)*24+AB$11,COLUMN(Entrées!$C$37)+($C465-1),4,TRUE,"Entrées")))</f>
        <v>-4519</v>
      </c>
      <c r="AC465" s="11"/>
      <c r="AD465" s="40">
        <f t="shared" ca="1" si="540"/>
        <v>-3814.4791666666665</v>
      </c>
      <c r="AE465" s="40">
        <f t="shared" ca="1" si="542"/>
        <v>-1521</v>
      </c>
      <c r="AF465" s="40">
        <f t="shared" ca="1" si="543"/>
        <v>-6622</v>
      </c>
      <c r="AG465" s="4"/>
      <c r="AH465" s="11">
        <f>Entrées!A492</f>
        <v>19</v>
      </c>
      <c r="AI465" s="13">
        <f>Entrées!B492</f>
        <v>23</v>
      </c>
      <c r="AJ465" s="31">
        <f t="shared" ca="1" si="569"/>
        <v>55625.834722222207</v>
      </c>
      <c r="AK465" s="31">
        <f t="shared" ca="1" si="545"/>
        <v>55155.277777777781</v>
      </c>
      <c r="AL465" s="31">
        <f t="shared" ca="1" si="546"/>
        <v>55132.569444444431</v>
      </c>
      <c r="AM465" s="31">
        <f t="shared" ca="1" si="547"/>
        <v>439.35972222222233</v>
      </c>
      <c r="AN465" s="31">
        <f t="shared" ca="1" si="548"/>
        <v>2143.2847222222222</v>
      </c>
      <c r="AO465" s="31">
        <f t="shared" ca="1" si="549"/>
        <v>1711.4715277777773</v>
      </c>
      <c r="AP465" s="31">
        <f t="shared" ca="1" si="550"/>
        <v>43686.806944444448</v>
      </c>
      <c r="AQ465" s="31">
        <f t="shared" ca="1" si="551"/>
        <v>2048.2006944444447</v>
      </c>
      <c r="AR465" s="31">
        <f t="shared" ca="1" si="552"/>
        <v>467.57708333333329</v>
      </c>
      <c r="AS465" s="31">
        <f t="shared" ca="1" si="553"/>
        <v>9872.0041666666693</v>
      </c>
      <c r="AT465" s="31">
        <f t="shared" ca="1" si="554"/>
        <v>-752.91041666666672</v>
      </c>
      <c r="AU465" s="31">
        <f t="shared" ca="1" si="555"/>
        <v>580.30277777777769</v>
      </c>
      <c r="AV465" s="31">
        <f t="shared" ca="1" si="556"/>
        <v>-4570.3041666666659</v>
      </c>
      <c r="AW465" s="31">
        <f t="shared" ca="1" si="557"/>
        <v>53.39583333333335</v>
      </c>
      <c r="AX465" s="31">
        <f t="shared" ca="1" si="558"/>
        <v>1401.9361111111111</v>
      </c>
      <c r="AY465" s="31">
        <f t="shared" ca="1" si="559"/>
        <v>-1132.0805555555555</v>
      </c>
      <c r="AZ465" s="31">
        <f t="shared" ca="1" si="560"/>
        <v>-2177.1819444444441</v>
      </c>
      <c r="BA465" s="31">
        <f t="shared" ca="1" si="561"/>
        <v>644.8125</v>
      </c>
      <c r="BB465" s="31">
        <f t="shared" ca="1" si="562"/>
        <v>-1410.101388888889</v>
      </c>
      <c r="BC465" s="31">
        <f t="shared" ca="1" si="563"/>
        <v>-1800.2902777777781</v>
      </c>
      <c r="BD465" s="11"/>
      <c r="BE465" s="4"/>
      <c r="BF465" s="11">
        <f t="shared" si="564"/>
        <v>19</v>
      </c>
      <c r="BG465" s="11">
        <f t="shared" si="482"/>
        <v>23</v>
      </c>
      <c r="BH465" s="32">
        <f>IF($BF465&gt;$Y$7,"",IF(AND($BF465=$Y$7,$BG465=23),"",Entrées!C493-Entrées!C492))</f>
        <v>-1626</v>
      </c>
      <c r="BI465" s="32">
        <f>IF($BF465&gt;$Y$7,"",IF(AND($BF465=$Y$7,$BG465=23),"",Entrées!D493-Entrées!D492))</f>
        <v>-2112.5</v>
      </c>
      <c r="BJ465" s="32">
        <f>IF($BF465&gt;$Y$7,"",IF(AND($BF465=$Y$7,$BG465=23),"",Entrées!E493-Entrées!E492))</f>
        <v>-3337.5</v>
      </c>
      <c r="BK465" s="32">
        <f>IF($BF465&gt;$Y$7,"",IF(AND($BF465=$Y$7,$BG465=23),"",Entrées!F493-Entrées!F492))</f>
        <v>4</v>
      </c>
      <c r="BL465" s="32">
        <f>IF($BF465&gt;$Y$7,"",IF(AND($BF465=$Y$7,$BG465=23),"",Entrées!G493-Entrées!G492))</f>
        <v>-290.5</v>
      </c>
      <c r="BM465" s="32">
        <f>IF($BF465&gt;$Y$7,"",IF(AND($BF465=$Y$7,$BG465=23),"",Entrées!H493-Entrées!H492))</f>
        <v>-0.5</v>
      </c>
      <c r="BN465" s="32">
        <f>IF($BF465&gt;$Y$7,"",IF(AND($BF465=$Y$7,$BG465=23),"",Entrées!I493-Entrées!I492))</f>
        <v>-491.5</v>
      </c>
      <c r="BO465" s="32">
        <f>IF($BF465&gt;$Y$7,"",IF(AND($BF465=$Y$7,$BG465=23),"",Entrées!J493-Entrées!J492))</f>
        <v>8.5</v>
      </c>
      <c r="BP465" s="32">
        <f>IF($BF465&gt;$Y$7,"",IF(AND($BF465=$Y$7,$BG465=23),"",Entrées!K493-Entrées!K492))</f>
        <v>0</v>
      </c>
      <c r="BQ465" s="32">
        <f>IF($BF465&gt;$Y$7,"",IF(AND($BF465=$Y$7,$BG465=23),"",Entrées!L493-Entrées!L492))</f>
        <v>-258.5</v>
      </c>
      <c r="BR465" s="32">
        <f>IF($BF465&gt;$Y$7,"",IF(AND($BF465=$Y$7,$BG465=23),"",Entrées!M493-Entrées!M492))</f>
        <v>-4.5</v>
      </c>
      <c r="BS465" s="32">
        <f>IF($BF465&gt;$Y$7,"",IF(AND($BF465=$Y$7,$BG465=23),"",Entrées!N493-Entrées!N492))</f>
        <v>-0.5</v>
      </c>
      <c r="BT465" s="32">
        <f>IF($BF465&gt;$Y$7,"",IF(AND($BF465=$Y$7,$BG465=23),"",Entrées!O493-Entrées!O492))</f>
        <v>-592.5</v>
      </c>
      <c r="BU465" s="32">
        <f>IF($BF465&gt;$Y$7,"",IF(AND($BF465=$Y$7,$BG465=23),"",Entrées!P493-Entrées!P492))</f>
        <v>-4.5</v>
      </c>
      <c r="BV465" s="32">
        <f>IF($BF465&gt;$Y$7,"",IF(AND($BF465=$Y$7,$BG465=23),"",Entrées!Q493-Entrées!Q492))</f>
        <v>-121</v>
      </c>
      <c r="BW465" s="32">
        <f>IF($BF465&gt;$Y$7,"",IF(AND($BF465=$Y$7,$BG465=23),"",Entrées!R493-Entrées!R492))</f>
        <v>0</v>
      </c>
      <c r="BX465" s="32">
        <f>IF($BF465&gt;$Y$7,"",IF(AND($BF465=$Y$7,$BG465=23),"",Entrées!S493-Entrées!S492))</f>
        <v>-100</v>
      </c>
      <c r="BY465" s="32">
        <f>IF($BF465&gt;$Y$7,"",IF(AND($BF465=$Y$7,$BG465=23),"",Entrées!T493-Entrées!T492))</f>
        <v>0</v>
      </c>
      <c r="BZ465" s="32">
        <f>IF($BF465&gt;$Y$7,"",IF(AND($BF465=$Y$7,$BG465=23),"",Entrées!U493-Entrées!U492))</f>
        <v>428</v>
      </c>
      <c r="CA465" s="32">
        <f>IF($BF465&gt;$Y$7,"",IF(AND($BF465=$Y$7,$BG465=23),"",Entrées!V493-Entrées!V492))</f>
        <v>-2160</v>
      </c>
      <c r="CB465" s="4"/>
      <c r="CC465" s="4"/>
      <c r="CD465" s="33">
        <f>IF($BF465&lt;=$Y$7,Entrées!J492/CD$2,"")</f>
        <v>0.30769736842105261</v>
      </c>
      <c r="CE465" s="33">
        <f>IF($BF465&lt;=$Y$7,Entrées!K492/CE$2,"")</f>
        <v>0</v>
      </c>
      <c r="CF465" s="11">
        <f t="shared" si="565"/>
        <v>7600</v>
      </c>
      <c r="CG465" s="11">
        <f t="shared" si="566"/>
        <v>4200</v>
      </c>
      <c r="CH465" s="52">
        <f t="shared" si="567"/>
        <v>0.26950009137426939</v>
      </c>
      <c r="CI465" s="52">
        <f t="shared" si="568"/>
        <v>0.11132787698412699</v>
      </c>
      <c r="CK465" s="11"/>
      <c r="CL465" s="4"/>
      <c r="CM465" s="11"/>
      <c r="CN465" s="11"/>
      <c r="CO465" s="4"/>
    </row>
    <row r="466" spans="1:93">
      <c r="C466" s="11">
        <f t="shared" si="544"/>
        <v>13</v>
      </c>
      <c r="D466" s="27">
        <f t="shared" si="541"/>
        <v>11</v>
      </c>
      <c r="E466" s="28">
        <f ca="1">IF($D466&gt;$D$8,"",INDIRECT(ADDRESS(ROW(Entrées!$C$37)+($D466-1)*24+E$11,COLUMN(Entrées!$C$37)+($C466-1),4,TRUE,"Entrées")))</f>
        <v>-4290</v>
      </c>
      <c r="F466" s="28">
        <f ca="1">IF($D466&gt;$D$8,"",INDIRECT(ADDRESS(ROW(Entrées!$C$37)+($D466-1)*24+F$11,COLUMN(Entrées!$C$37)+($C466-1),4,TRUE,"Entrées")))</f>
        <v>-4425</v>
      </c>
      <c r="G466" s="28">
        <f ca="1">IF($D466&gt;$D$8,"",INDIRECT(ADDRESS(ROW(Entrées!$C$37)+($D466-1)*24+G$11,COLUMN(Entrées!$C$37)+($C466-1),4,TRUE,"Entrées")))</f>
        <v>-4509.5</v>
      </c>
      <c r="H466" s="28">
        <f ca="1">IF($D466&gt;$D$8,"",INDIRECT(ADDRESS(ROW(Entrées!$C$37)+($D466-1)*24+H$11,COLUMN(Entrées!$C$37)+($C466-1),4,TRUE,"Entrées")))</f>
        <v>-6241</v>
      </c>
      <c r="I466" s="28">
        <f ca="1">IF($D466&gt;$D$8,"",INDIRECT(ADDRESS(ROW(Entrées!$C$37)+($D466-1)*24+I$11,COLUMN(Entrées!$C$37)+($C466-1),4,TRUE,"Entrées")))</f>
        <v>-7697.5</v>
      </c>
      <c r="J466" s="28">
        <f ca="1">IF($D466&gt;$D$8,"",INDIRECT(ADDRESS(ROW(Entrées!$C$37)+($D466-1)*24+J$11,COLUMN(Entrées!$C$37)+($C466-1),4,TRUE,"Entrées")))</f>
        <v>-7130</v>
      </c>
      <c r="K466" s="28">
        <f ca="1">IF($D466&gt;$D$8,"",INDIRECT(ADDRESS(ROW(Entrées!$C$37)+($D466-1)*24+K$11,COLUMN(Entrées!$C$37)+($C466-1),4,TRUE,"Entrées")))</f>
        <v>-5107</v>
      </c>
      <c r="L466" s="28">
        <f ca="1">IF($D466&gt;$D$8,"",INDIRECT(ADDRESS(ROW(Entrées!$C$37)+($D466-1)*24+L$11,COLUMN(Entrées!$C$37)+($C466-1),4,TRUE,"Entrées")))</f>
        <v>-3907</v>
      </c>
      <c r="M466" s="28">
        <f ca="1">IF($D466&gt;$D$8,"",INDIRECT(ADDRESS(ROW(Entrées!$C$37)+($D466-1)*24+M$11,COLUMN(Entrées!$C$37)+($C466-1),4,TRUE,"Entrées")))</f>
        <v>-3410</v>
      </c>
      <c r="N466" s="28">
        <f ca="1">IF($D466&gt;$D$8,"",INDIRECT(ADDRESS(ROW(Entrées!$C$37)+($D466-1)*24+N$11,COLUMN(Entrées!$C$37)+($C466-1),4,TRUE,"Entrées")))</f>
        <v>-3025.5</v>
      </c>
      <c r="O466" s="28">
        <f ca="1">IF($D466&gt;$D$8,"",INDIRECT(ADDRESS(ROW(Entrées!$C$37)+($D466-1)*24+O$11,COLUMN(Entrées!$C$37)+($C466-1),4,TRUE,"Entrées")))</f>
        <v>-2930</v>
      </c>
      <c r="P466" s="28">
        <f ca="1">IF($D466&gt;$D$8,"",INDIRECT(ADDRESS(ROW(Entrées!$C$37)+($D466-1)*24+P$11,COLUMN(Entrées!$C$37)+($C466-1),4,TRUE,"Entrées")))</f>
        <v>-3300.5</v>
      </c>
      <c r="Q466" s="28">
        <f ca="1">IF($D466&gt;$D$8,"",INDIRECT(ADDRESS(ROW(Entrées!$C$37)+($D466-1)*24+Q$11,COLUMN(Entrées!$C$37)+($C466-1),4,TRUE,"Entrées")))</f>
        <v>-3485.5</v>
      </c>
      <c r="R466" s="28">
        <f ca="1">IF($D466&gt;$D$8,"",INDIRECT(ADDRESS(ROW(Entrées!$C$37)+($D466-1)*24+R$11,COLUMN(Entrées!$C$37)+($C466-1),4,TRUE,"Entrées")))</f>
        <v>-3770</v>
      </c>
      <c r="S466" s="28">
        <f ca="1">IF($D466&gt;$D$8,"",INDIRECT(ADDRESS(ROW(Entrées!$C$37)+($D466-1)*24+S$11,COLUMN(Entrées!$C$37)+($C466-1),4,TRUE,"Entrées")))</f>
        <v>-4203</v>
      </c>
      <c r="T466" s="28">
        <f ca="1">IF($D466&gt;$D$8,"",INDIRECT(ADDRESS(ROW(Entrées!$C$37)+($D466-1)*24+T$11,COLUMN(Entrées!$C$37)+($C466-1),4,TRUE,"Entrées")))</f>
        <v>-4840</v>
      </c>
      <c r="U466" s="28">
        <f ca="1">IF($D466&gt;$D$8,"",INDIRECT(ADDRESS(ROW(Entrées!$C$37)+($D466-1)*24+U$11,COLUMN(Entrées!$C$37)+($C466-1),4,TRUE,"Entrées")))</f>
        <v>-5233.5</v>
      </c>
      <c r="V466" s="28">
        <f ca="1">IF($D466&gt;$D$8,"",INDIRECT(ADDRESS(ROW(Entrées!$C$37)+($D466-1)*24+V$11,COLUMN(Entrées!$C$37)+($C466-1),4,TRUE,"Entrées")))</f>
        <v>-5307</v>
      </c>
      <c r="W466" s="28">
        <f ca="1">IF($D466&gt;$D$8,"",INDIRECT(ADDRESS(ROW(Entrées!$C$37)+($D466-1)*24+W$11,COLUMN(Entrées!$C$37)+($C466-1),4,TRUE,"Entrées")))</f>
        <v>-5230</v>
      </c>
      <c r="X466" s="28">
        <f ca="1">IF($D466&gt;$D$8,"",INDIRECT(ADDRESS(ROW(Entrées!$C$37)+($D466-1)*24+X$11,COLUMN(Entrées!$C$37)+($C466-1),4,TRUE,"Entrées")))</f>
        <v>-5245.5</v>
      </c>
      <c r="Y466" s="28">
        <f ca="1">IF($D466&gt;$D$8,"",INDIRECT(ADDRESS(ROW(Entrées!$C$37)+($D466-1)*24+Y$11,COLUMN(Entrées!$C$37)+($C466-1),4,TRUE,"Entrées")))</f>
        <v>-5997.5</v>
      </c>
      <c r="Z466" s="28">
        <f ca="1">IF($D466&gt;$D$8,"",INDIRECT(ADDRESS(ROW(Entrées!$C$37)+($D466-1)*24+Z$11,COLUMN(Entrées!$C$37)+($C466-1),4,TRUE,"Entrées")))</f>
        <v>-6240</v>
      </c>
      <c r="AA466" s="28">
        <f ca="1">IF($D466&gt;$D$8,"",INDIRECT(ADDRESS(ROW(Entrées!$C$37)+($D466-1)*24+AA$11,COLUMN(Entrées!$C$37)+($C466-1),4,TRUE,"Entrées")))</f>
        <v>-5256.5</v>
      </c>
      <c r="AB466" s="28">
        <f ca="1">IF($D466&gt;$D$8,"",INDIRECT(ADDRESS(ROW(Entrées!$C$37)+($D466-1)*24+AB$11,COLUMN(Entrées!$C$37)+($C466-1),4,TRUE,"Entrées")))</f>
        <v>-3782</v>
      </c>
      <c r="AC466" s="11"/>
      <c r="AD466" s="40">
        <f t="shared" ca="1" si="540"/>
        <v>-4773.479166666667</v>
      </c>
      <c r="AE466" s="40">
        <f t="shared" ca="1" si="542"/>
        <v>-2930</v>
      </c>
      <c r="AF466" s="40">
        <f t="shared" ca="1" si="543"/>
        <v>-7697.5</v>
      </c>
      <c r="AG466" s="4"/>
      <c r="AH466" s="11">
        <f>Entrées!A493</f>
        <v>20</v>
      </c>
      <c r="AI466" s="13">
        <f>Entrées!B493</f>
        <v>0</v>
      </c>
      <c r="AJ466" s="31">
        <f t="shared" ca="1" si="569"/>
        <v>55625.834722222207</v>
      </c>
      <c r="AK466" s="31">
        <f t="shared" ca="1" si="545"/>
        <v>55155.277777777781</v>
      </c>
      <c r="AL466" s="31">
        <f t="shared" ca="1" si="546"/>
        <v>55132.569444444431</v>
      </c>
      <c r="AM466" s="31">
        <f t="shared" ca="1" si="547"/>
        <v>439.35972222222233</v>
      </c>
      <c r="AN466" s="31">
        <f t="shared" ca="1" si="548"/>
        <v>2143.2847222222222</v>
      </c>
      <c r="AO466" s="31">
        <f t="shared" ca="1" si="549"/>
        <v>1711.4715277777773</v>
      </c>
      <c r="AP466" s="31">
        <f t="shared" ca="1" si="550"/>
        <v>43686.806944444448</v>
      </c>
      <c r="AQ466" s="31">
        <f t="shared" ca="1" si="551"/>
        <v>2048.2006944444447</v>
      </c>
      <c r="AR466" s="31">
        <f t="shared" ca="1" si="552"/>
        <v>467.57708333333329</v>
      </c>
      <c r="AS466" s="31">
        <f t="shared" ca="1" si="553"/>
        <v>9872.0041666666693</v>
      </c>
      <c r="AT466" s="31">
        <f t="shared" ca="1" si="554"/>
        <v>-752.91041666666672</v>
      </c>
      <c r="AU466" s="31">
        <f t="shared" ca="1" si="555"/>
        <v>580.30277777777769</v>
      </c>
      <c r="AV466" s="31">
        <f t="shared" ca="1" si="556"/>
        <v>-4570.3041666666659</v>
      </c>
      <c r="AW466" s="31">
        <f t="shared" ca="1" si="557"/>
        <v>53.39583333333335</v>
      </c>
      <c r="AX466" s="31">
        <f t="shared" ca="1" si="558"/>
        <v>1401.9361111111111</v>
      </c>
      <c r="AY466" s="31">
        <f t="shared" ca="1" si="559"/>
        <v>-1132.0805555555555</v>
      </c>
      <c r="AZ466" s="31">
        <f t="shared" ca="1" si="560"/>
        <v>-2177.1819444444441</v>
      </c>
      <c r="BA466" s="31">
        <f t="shared" ca="1" si="561"/>
        <v>644.8125</v>
      </c>
      <c r="BB466" s="31">
        <f t="shared" ca="1" si="562"/>
        <v>-1410.101388888889</v>
      </c>
      <c r="BC466" s="31">
        <f t="shared" ca="1" si="563"/>
        <v>-1800.2902777777781</v>
      </c>
      <c r="BD466" s="11"/>
      <c r="BE466" s="4"/>
      <c r="BF466" s="11">
        <f t="shared" si="564"/>
        <v>20</v>
      </c>
      <c r="BG466" s="11">
        <f t="shared" si="482"/>
        <v>0</v>
      </c>
      <c r="BH466" s="32">
        <f>IF($BF466&gt;$Y$7,"",IF(AND($BF466=$Y$7,$BG466=23),"",Entrées!C494-Entrées!C493))</f>
        <v>-4077</v>
      </c>
      <c r="BI466" s="32">
        <f>IF($BF466&gt;$Y$7,"",IF(AND($BF466=$Y$7,$BG466=23),"",Entrées!D494-Entrées!D493))</f>
        <v>-2850</v>
      </c>
      <c r="BJ466" s="32">
        <f>IF($BF466&gt;$Y$7,"",IF(AND($BF466=$Y$7,$BG466=23),"",Entrées!E494-Entrées!E493))</f>
        <v>-2925</v>
      </c>
      <c r="BK466" s="32">
        <f>IF($BF466&gt;$Y$7,"",IF(AND($BF466=$Y$7,$BG466=23),"",Entrées!F494-Entrées!F493))</f>
        <v>12.5</v>
      </c>
      <c r="BL466" s="32">
        <f>IF($BF466&gt;$Y$7,"",IF(AND($BF466=$Y$7,$BG466=23),"",Entrées!G494-Entrées!G493))</f>
        <v>-176</v>
      </c>
      <c r="BM466" s="32">
        <f>IF($BF466&gt;$Y$7,"",IF(AND($BF466=$Y$7,$BG466=23),"",Entrées!H494-Entrées!H493))</f>
        <v>0</v>
      </c>
      <c r="BN466" s="32">
        <f>IF($BF466&gt;$Y$7,"",IF(AND($BF466=$Y$7,$BG466=23),"",Entrées!I494-Entrées!I493))</f>
        <v>-801.5</v>
      </c>
      <c r="BO466" s="32">
        <f>IF($BF466&gt;$Y$7,"",IF(AND($BF466=$Y$7,$BG466=23),"",Entrées!J494-Entrées!J493))</f>
        <v>127.5</v>
      </c>
      <c r="BP466" s="32">
        <f>IF($BF466&gt;$Y$7,"",IF(AND($BF466=$Y$7,$BG466=23),"",Entrées!K494-Entrées!K493))</f>
        <v>0</v>
      </c>
      <c r="BQ466" s="32">
        <f>IF($BF466&gt;$Y$7,"",IF(AND($BF466=$Y$7,$BG466=23),"",Entrées!L494-Entrées!L493))</f>
        <v>-1211</v>
      </c>
      <c r="BR466" s="32">
        <f>IF($BF466&gt;$Y$7,"",IF(AND($BF466=$Y$7,$BG466=23),"",Entrées!M494-Entrées!M493))</f>
        <v>-771.5</v>
      </c>
      <c r="BS466" s="32">
        <f>IF($BF466&gt;$Y$7,"",IF(AND($BF466=$Y$7,$BG466=23),"",Entrées!N494-Entrées!N493))</f>
        <v>3</v>
      </c>
      <c r="BT466" s="32">
        <f>IF($BF466&gt;$Y$7,"",IF(AND($BF466=$Y$7,$BG466=23),"",Entrées!O494-Entrées!O493))</f>
        <v>-1261</v>
      </c>
      <c r="BU466" s="32">
        <f>IF($BF466&gt;$Y$7,"",IF(AND($BF466=$Y$7,$BG466=23),"",Entrées!P494-Entrées!P493))</f>
        <v>-1</v>
      </c>
      <c r="BV466" s="32">
        <f>IF($BF466&gt;$Y$7,"",IF(AND($BF466=$Y$7,$BG466=23),"",Entrées!Q494-Entrées!Q493))</f>
        <v>20</v>
      </c>
      <c r="BW466" s="32">
        <f>IF($BF466&gt;$Y$7,"",IF(AND($BF466=$Y$7,$BG466=23),"",Entrées!R494-Entrées!R493))</f>
        <v>0</v>
      </c>
      <c r="BX466" s="32">
        <f>IF($BF466&gt;$Y$7,"",IF(AND($BF466=$Y$7,$BG466=23),"",Entrées!S494-Entrées!S493))</f>
        <v>0</v>
      </c>
      <c r="BY466" s="32">
        <f>IF($BF466&gt;$Y$7,"",IF(AND($BF466=$Y$7,$BG466=23),"",Entrées!T494-Entrées!T493))</f>
        <v>0</v>
      </c>
      <c r="BZ466" s="32">
        <f>IF($BF466&gt;$Y$7,"",IF(AND($BF466=$Y$7,$BG466=23),"",Entrées!U494-Entrées!U493))</f>
        <v>0</v>
      </c>
      <c r="CA466" s="32">
        <f>IF($BF466&gt;$Y$7,"",IF(AND($BF466=$Y$7,$BG466=23),"",Entrées!V494-Entrées!V493))</f>
        <v>66</v>
      </c>
      <c r="CB466" s="4"/>
      <c r="CC466" s="4"/>
      <c r="CD466" s="33">
        <f>IF($BF466&lt;=$Y$7,Entrées!J493/CD$2,"")</f>
        <v>0.30881578947368421</v>
      </c>
      <c r="CE466" s="33">
        <f>IF($BF466&lt;=$Y$7,Entrées!K493/CE$2,"")</f>
        <v>0</v>
      </c>
      <c r="CF466" s="11">
        <f t="shared" si="565"/>
        <v>7600</v>
      </c>
      <c r="CG466" s="11">
        <f t="shared" si="566"/>
        <v>4200</v>
      </c>
      <c r="CH466" s="52">
        <f t="shared" si="567"/>
        <v>0.26950009137426939</v>
      </c>
      <c r="CI466" s="52">
        <f t="shared" si="568"/>
        <v>0.11132787698412699</v>
      </c>
      <c r="CK466" s="11"/>
      <c r="CL466" s="4"/>
      <c r="CM466" s="11"/>
      <c r="CN466" s="11"/>
      <c r="CO466" s="4"/>
    </row>
    <row r="467" spans="1:93">
      <c r="C467" s="11">
        <f t="shared" si="544"/>
        <v>13</v>
      </c>
      <c r="D467" s="27">
        <f t="shared" si="541"/>
        <v>12</v>
      </c>
      <c r="E467" s="28">
        <f ca="1">IF($D467&gt;$D$8,"",INDIRECT(ADDRESS(ROW(Entrées!$C$37)+($D467-1)*24+E$11,COLUMN(Entrées!$C$37)+($C467-1),4,TRUE,"Entrées")))</f>
        <v>-4529.5</v>
      </c>
      <c r="F467" s="28">
        <f ca="1">IF($D467&gt;$D$8,"",INDIRECT(ADDRESS(ROW(Entrées!$C$37)+($D467-1)*24+F$11,COLUMN(Entrées!$C$37)+($C467-1),4,TRUE,"Entrées")))</f>
        <v>-5534</v>
      </c>
      <c r="G467" s="28">
        <f ca="1">IF($D467&gt;$D$8,"",INDIRECT(ADDRESS(ROW(Entrées!$C$37)+($D467-1)*24+G$11,COLUMN(Entrées!$C$37)+($C467-1),4,TRUE,"Entrées")))</f>
        <v>-6094.5</v>
      </c>
      <c r="H467" s="28">
        <f ca="1">IF($D467&gt;$D$8,"",INDIRECT(ADDRESS(ROW(Entrées!$C$37)+($D467-1)*24+H$11,COLUMN(Entrées!$C$37)+($C467-1),4,TRUE,"Entrées")))</f>
        <v>-7611</v>
      </c>
      <c r="I467" s="28">
        <f ca="1">IF($D467&gt;$D$8,"",INDIRECT(ADDRESS(ROW(Entrées!$C$37)+($D467-1)*24+I$11,COLUMN(Entrées!$C$37)+($C467-1),4,TRUE,"Entrées")))</f>
        <v>-8902</v>
      </c>
      <c r="J467" s="28">
        <f ca="1">IF($D467&gt;$D$8,"",INDIRECT(ADDRESS(ROW(Entrées!$C$37)+($D467-1)*24+J$11,COLUMN(Entrées!$C$37)+($C467-1),4,TRUE,"Entrées")))</f>
        <v>-8965</v>
      </c>
      <c r="K467" s="28">
        <f ca="1">IF($D467&gt;$D$8,"",INDIRECT(ADDRESS(ROW(Entrées!$C$37)+($D467-1)*24+K$11,COLUMN(Entrées!$C$37)+($C467-1),4,TRUE,"Entrées")))</f>
        <v>-7537</v>
      </c>
      <c r="L467" s="28">
        <f ca="1">IF($D467&gt;$D$8,"",INDIRECT(ADDRESS(ROW(Entrées!$C$37)+($D467-1)*24+L$11,COLUMN(Entrées!$C$37)+($C467-1),4,TRUE,"Entrées")))</f>
        <v>-5689.5</v>
      </c>
      <c r="M467" s="28">
        <f ca="1">IF($D467&gt;$D$8,"",INDIRECT(ADDRESS(ROW(Entrées!$C$37)+($D467-1)*24+M$11,COLUMN(Entrées!$C$37)+($C467-1),4,TRUE,"Entrées")))</f>
        <v>-4619</v>
      </c>
      <c r="N467" s="28">
        <f ca="1">IF($D467&gt;$D$8,"",INDIRECT(ADDRESS(ROW(Entrées!$C$37)+($D467-1)*24+N$11,COLUMN(Entrées!$C$37)+($C467-1),4,TRUE,"Entrées")))</f>
        <v>-4686.5</v>
      </c>
      <c r="O467" s="28">
        <f ca="1">IF($D467&gt;$D$8,"",INDIRECT(ADDRESS(ROW(Entrées!$C$37)+($D467-1)*24+O$11,COLUMN(Entrées!$C$37)+($C467-1),4,TRUE,"Entrées")))</f>
        <v>-5279.5</v>
      </c>
      <c r="P467" s="28">
        <f ca="1">IF($D467&gt;$D$8,"",INDIRECT(ADDRESS(ROW(Entrées!$C$37)+($D467-1)*24+P$11,COLUMN(Entrées!$C$37)+($C467-1),4,TRUE,"Entrées")))</f>
        <v>-5868.5</v>
      </c>
      <c r="Q467" s="28">
        <f ca="1">IF($D467&gt;$D$8,"",INDIRECT(ADDRESS(ROW(Entrées!$C$37)+($D467-1)*24+Q$11,COLUMN(Entrées!$C$37)+($C467-1),4,TRUE,"Entrées")))</f>
        <v>-6050</v>
      </c>
      <c r="R467" s="28">
        <f ca="1">IF($D467&gt;$D$8,"",INDIRECT(ADDRESS(ROW(Entrées!$C$37)+($D467-1)*24+R$11,COLUMN(Entrées!$C$37)+($C467-1),4,TRUE,"Entrées")))</f>
        <v>-6168.5</v>
      </c>
      <c r="S467" s="28">
        <f ca="1">IF($D467&gt;$D$8,"",INDIRECT(ADDRESS(ROW(Entrées!$C$37)+($D467-1)*24+S$11,COLUMN(Entrées!$C$37)+($C467-1),4,TRUE,"Entrées")))</f>
        <v>-6388.5</v>
      </c>
      <c r="T467" s="28">
        <f ca="1">IF($D467&gt;$D$8,"",INDIRECT(ADDRESS(ROW(Entrées!$C$37)+($D467-1)*24+T$11,COLUMN(Entrées!$C$37)+($C467-1),4,TRUE,"Entrées")))</f>
        <v>-6527.5</v>
      </c>
      <c r="U467" s="28">
        <f ca="1">IF($D467&gt;$D$8,"",INDIRECT(ADDRESS(ROW(Entrées!$C$37)+($D467-1)*24+U$11,COLUMN(Entrées!$C$37)+($C467-1),4,TRUE,"Entrées")))</f>
        <v>-6590.5</v>
      </c>
      <c r="V467" s="28">
        <f ca="1">IF($D467&gt;$D$8,"",INDIRECT(ADDRESS(ROW(Entrées!$C$37)+($D467-1)*24+V$11,COLUMN(Entrées!$C$37)+($C467-1),4,TRUE,"Entrées")))</f>
        <v>-7227</v>
      </c>
      <c r="W467" s="28">
        <f ca="1">IF($D467&gt;$D$8,"",INDIRECT(ADDRESS(ROW(Entrées!$C$37)+($D467-1)*24+W$11,COLUMN(Entrées!$C$37)+($C467-1),4,TRUE,"Entrées")))</f>
        <v>-7524</v>
      </c>
      <c r="X467" s="28">
        <f ca="1">IF($D467&gt;$D$8,"",INDIRECT(ADDRESS(ROW(Entrées!$C$37)+($D467-1)*24+X$11,COLUMN(Entrées!$C$37)+($C467-1),4,TRUE,"Entrées")))</f>
        <v>-8127</v>
      </c>
      <c r="Y467" s="28">
        <f ca="1">IF($D467&gt;$D$8,"",INDIRECT(ADDRESS(ROW(Entrées!$C$37)+($D467-1)*24+Y$11,COLUMN(Entrées!$C$37)+($C467-1),4,TRUE,"Entrées")))</f>
        <v>-8401.5</v>
      </c>
      <c r="Z467" s="28">
        <f ca="1">IF($D467&gt;$D$8,"",INDIRECT(ADDRESS(ROW(Entrées!$C$37)+($D467-1)*24+Z$11,COLUMN(Entrées!$C$37)+($C467-1),4,TRUE,"Entrées")))</f>
        <v>-7073</v>
      </c>
      <c r="AA467" s="28">
        <f ca="1">IF($D467&gt;$D$8,"",INDIRECT(ADDRESS(ROW(Entrées!$C$37)+($D467-1)*24+AA$11,COLUMN(Entrées!$C$37)+($C467-1),4,TRUE,"Entrées")))</f>
        <v>-5373</v>
      </c>
      <c r="AB467" s="28">
        <f ca="1">IF($D467&gt;$D$8,"",INDIRECT(ADDRESS(ROW(Entrées!$C$37)+($D467-1)*24+AB$11,COLUMN(Entrées!$C$37)+($C467-1),4,TRUE,"Entrées")))</f>
        <v>-3687.5</v>
      </c>
      <c r="AC467" s="11"/>
      <c r="AD467" s="40">
        <f t="shared" ca="1" si="540"/>
        <v>-6435.583333333333</v>
      </c>
      <c r="AE467" s="40">
        <f t="shared" ca="1" si="542"/>
        <v>-3687.5</v>
      </c>
      <c r="AF467" s="40">
        <f t="shared" ca="1" si="543"/>
        <v>-8965</v>
      </c>
      <c r="AG467" s="4"/>
      <c r="AH467" s="11">
        <f>Entrées!A494</f>
        <v>20</v>
      </c>
      <c r="AI467" s="13">
        <f>Entrées!B494</f>
        <v>1</v>
      </c>
      <c r="AJ467" s="31">
        <f t="shared" ca="1" si="569"/>
        <v>55625.834722222207</v>
      </c>
      <c r="AK467" s="31">
        <f t="shared" ca="1" si="545"/>
        <v>55155.277777777781</v>
      </c>
      <c r="AL467" s="31">
        <f t="shared" ca="1" si="546"/>
        <v>55132.569444444431</v>
      </c>
      <c r="AM467" s="31">
        <f t="shared" ca="1" si="547"/>
        <v>439.35972222222233</v>
      </c>
      <c r="AN467" s="31">
        <f t="shared" ca="1" si="548"/>
        <v>2143.2847222222222</v>
      </c>
      <c r="AO467" s="31">
        <f t="shared" ca="1" si="549"/>
        <v>1711.4715277777773</v>
      </c>
      <c r="AP467" s="31">
        <f t="shared" ca="1" si="550"/>
        <v>43686.806944444448</v>
      </c>
      <c r="AQ467" s="31">
        <f t="shared" ca="1" si="551"/>
        <v>2048.2006944444447</v>
      </c>
      <c r="AR467" s="31">
        <f t="shared" ca="1" si="552"/>
        <v>467.57708333333329</v>
      </c>
      <c r="AS467" s="31">
        <f t="shared" ca="1" si="553"/>
        <v>9872.0041666666693</v>
      </c>
      <c r="AT467" s="31">
        <f t="shared" ca="1" si="554"/>
        <v>-752.91041666666672</v>
      </c>
      <c r="AU467" s="31">
        <f t="shared" ca="1" si="555"/>
        <v>580.30277777777769</v>
      </c>
      <c r="AV467" s="31">
        <f t="shared" ca="1" si="556"/>
        <v>-4570.3041666666659</v>
      </c>
      <c r="AW467" s="31">
        <f t="shared" ca="1" si="557"/>
        <v>53.39583333333335</v>
      </c>
      <c r="AX467" s="31">
        <f t="shared" ca="1" si="558"/>
        <v>1401.9361111111111</v>
      </c>
      <c r="AY467" s="31">
        <f t="shared" ca="1" si="559"/>
        <v>-1132.0805555555555</v>
      </c>
      <c r="AZ467" s="31">
        <f t="shared" ca="1" si="560"/>
        <v>-2177.1819444444441</v>
      </c>
      <c r="BA467" s="31">
        <f t="shared" ca="1" si="561"/>
        <v>644.8125</v>
      </c>
      <c r="BB467" s="31">
        <f t="shared" ca="1" si="562"/>
        <v>-1410.101388888889</v>
      </c>
      <c r="BC467" s="31">
        <f t="shared" ca="1" si="563"/>
        <v>-1800.2902777777781</v>
      </c>
      <c r="BD467" s="11"/>
      <c r="BE467" s="4"/>
      <c r="BF467" s="11">
        <f t="shared" si="564"/>
        <v>20</v>
      </c>
      <c r="BG467" s="11">
        <f t="shared" si="482"/>
        <v>1</v>
      </c>
      <c r="BH467" s="32">
        <f>IF($BF467&gt;$Y$7,"",IF(AND($BF467=$Y$7,$BG467=23),"",Entrées!C495-Entrées!C494))</f>
        <v>-1385</v>
      </c>
      <c r="BI467" s="32">
        <f>IF($BF467&gt;$Y$7,"",IF(AND($BF467=$Y$7,$BG467=23),"",Entrées!D495-Entrées!D494))</f>
        <v>-1575</v>
      </c>
      <c r="BJ467" s="32">
        <f>IF($BF467&gt;$Y$7,"",IF(AND($BF467=$Y$7,$BG467=23),"",Entrées!E495-Entrées!E494))</f>
        <v>-1525</v>
      </c>
      <c r="BK467" s="32">
        <f>IF($BF467&gt;$Y$7,"",IF(AND($BF467=$Y$7,$BG467=23),"",Entrées!F495-Entrées!F494))</f>
        <v>0.5</v>
      </c>
      <c r="BL467" s="32">
        <f>IF($BF467&gt;$Y$7,"",IF(AND($BF467=$Y$7,$BG467=23),"",Entrées!G495-Entrées!G494))</f>
        <v>-241</v>
      </c>
      <c r="BM467" s="32">
        <f>IF($BF467&gt;$Y$7,"",IF(AND($BF467=$Y$7,$BG467=23),"",Entrées!H495-Entrées!H494))</f>
        <v>0</v>
      </c>
      <c r="BN467" s="32">
        <f>IF($BF467&gt;$Y$7,"",IF(AND($BF467=$Y$7,$BG467=23),"",Entrées!I495-Entrées!I494))</f>
        <v>-670</v>
      </c>
      <c r="BO467" s="32">
        <f>IF($BF467&gt;$Y$7,"",IF(AND($BF467=$Y$7,$BG467=23),"",Entrées!J495-Entrées!J494))</f>
        <v>153.5</v>
      </c>
      <c r="BP467" s="32">
        <f>IF($BF467&gt;$Y$7,"",IF(AND($BF467=$Y$7,$BG467=23),"",Entrées!K495-Entrées!K494))</f>
        <v>0</v>
      </c>
      <c r="BQ467" s="32">
        <f>IF($BF467&gt;$Y$7,"",IF(AND($BF467=$Y$7,$BG467=23),"",Entrées!L495-Entrées!L494))</f>
        <v>-184</v>
      </c>
      <c r="BR467" s="32">
        <f>IF($BF467&gt;$Y$7,"",IF(AND($BF467=$Y$7,$BG467=23),"",Entrées!M495-Entrées!M494))</f>
        <v>-434.5</v>
      </c>
      <c r="BS467" s="32">
        <f>IF($BF467&gt;$Y$7,"",IF(AND($BF467=$Y$7,$BG467=23),"",Entrées!N495-Entrées!N494))</f>
        <v>-19.5</v>
      </c>
      <c r="BT467" s="32">
        <f>IF($BF467&gt;$Y$7,"",IF(AND($BF467=$Y$7,$BG467=23),"",Entrées!O495-Entrées!O494))</f>
        <v>10.5</v>
      </c>
      <c r="BU467" s="32">
        <f>IF($BF467&gt;$Y$7,"",IF(AND($BF467=$Y$7,$BG467=23),"",Entrées!P495-Entrées!P494))</f>
        <v>-4</v>
      </c>
      <c r="BV467" s="32">
        <f>IF($BF467&gt;$Y$7,"",IF(AND($BF467=$Y$7,$BG467=23),"",Entrées!Q495-Entrées!Q494))</f>
        <v>-1313</v>
      </c>
      <c r="BW467" s="32">
        <f>IF($BF467&gt;$Y$7,"",IF(AND($BF467=$Y$7,$BG467=23),"",Entrées!R495-Entrées!R494))</f>
        <v>0</v>
      </c>
      <c r="BX467" s="32">
        <f>IF($BF467&gt;$Y$7,"",IF(AND($BF467=$Y$7,$BG467=23),"",Entrées!S495-Entrées!S494))</f>
        <v>0</v>
      </c>
      <c r="BY467" s="32">
        <f>IF($BF467&gt;$Y$7,"",IF(AND($BF467=$Y$7,$BG467=23),"",Entrées!T495-Entrées!T494))</f>
        <v>100</v>
      </c>
      <c r="BZ467" s="32">
        <f>IF($BF467&gt;$Y$7,"",IF(AND($BF467=$Y$7,$BG467=23),"",Entrées!U495-Entrées!U494))</f>
        <v>0</v>
      </c>
      <c r="CA467" s="32">
        <f>IF($BF467&gt;$Y$7,"",IF(AND($BF467=$Y$7,$BG467=23),"",Entrées!V495-Entrées!V494))</f>
        <v>-89</v>
      </c>
      <c r="CB467" s="4"/>
      <c r="CC467" s="4"/>
      <c r="CD467" s="33">
        <f>IF($BF467&lt;=$Y$7,Entrées!J494/CD$2,"")</f>
        <v>0.3255921052631579</v>
      </c>
      <c r="CE467" s="33">
        <f>IF($BF467&lt;=$Y$7,Entrées!K494/CE$2,"")</f>
        <v>0</v>
      </c>
      <c r="CF467" s="11">
        <f t="shared" si="565"/>
        <v>7600</v>
      </c>
      <c r="CG467" s="11">
        <f t="shared" si="566"/>
        <v>4200</v>
      </c>
      <c r="CH467" s="52">
        <f t="shared" si="567"/>
        <v>0.26950009137426939</v>
      </c>
      <c r="CI467" s="52">
        <f t="shared" si="568"/>
        <v>0.11132787698412699</v>
      </c>
      <c r="CK467" s="11"/>
      <c r="CL467" s="4"/>
      <c r="CM467" s="11"/>
      <c r="CN467" s="11"/>
      <c r="CO467" s="4"/>
    </row>
    <row r="468" spans="1:93">
      <c r="C468" s="11">
        <f t="shared" si="544"/>
        <v>13</v>
      </c>
      <c r="D468" s="27">
        <f t="shared" si="541"/>
        <v>13</v>
      </c>
      <c r="E468" s="28">
        <f ca="1">IF($D468&gt;$D$8,"",INDIRECT(ADDRESS(ROW(Entrées!$C$37)+($D468-1)*24+E$11,COLUMN(Entrées!$C$37)+($C468-1),4,TRUE,"Entrées")))</f>
        <v>-2694.5</v>
      </c>
      <c r="F468" s="28">
        <f ca="1">IF($D468&gt;$D$8,"",INDIRECT(ADDRESS(ROW(Entrées!$C$37)+($D468-1)*24+F$11,COLUMN(Entrées!$C$37)+($C468-1),4,TRUE,"Entrées")))</f>
        <v>-3132</v>
      </c>
      <c r="G468" s="28">
        <f ca="1">IF($D468&gt;$D$8,"",INDIRECT(ADDRESS(ROW(Entrées!$C$37)+($D468-1)*24+G$11,COLUMN(Entrées!$C$37)+($C468-1),4,TRUE,"Entrées")))</f>
        <v>-3259.5</v>
      </c>
      <c r="H468" s="28">
        <f ca="1">IF($D468&gt;$D$8,"",INDIRECT(ADDRESS(ROW(Entrées!$C$37)+($D468-1)*24+H$11,COLUMN(Entrées!$C$37)+($C468-1),4,TRUE,"Entrées")))</f>
        <v>-3222</v>
      </c>
      <c r="I468" s="28">
        <f ca="1">IF($D468&gt;$D$8,"",INDIRECT(ADDRESS(ROW(Entrées!$C$37)+($D468-1)*24+I$11,COLUMN(Entrées!$C$37)+($C468-1),4,TRUE,"Entrées")))</f>
        <v>-3360.5</v>
      </c>
      <c r="J468" s="28">
        <f ca="1">IF($D468&gt;$D$8,"",INDIRECT(ADDRESS(ROW(Entrées!$C$37)+($D468-1)*24+J$11,COLUMN(Entrées!$C$37)+($C468-1),4,TRUE,"Entrées")))</f>
        <v>-3706</v>
      </c>
      <c r="K468" s="28">
        <f ca="1">IF($D468&gt;$D$8,"",INDIRECT(ADDRESS(ROW(Entrées!$C$37)+($D468-1)*24+K$11,COLUMN(Entrées!$C$37)+($C468-1),4,TRUE,"Entrées")))</f>
        <v>-3631</v>
      </c>
      <c r="L468" s="28">
        <f ca="1">IF($D468&gt;$D$8,"",INDIRECT(ADDRESS(ROW(Entrées!$C$37)+($D468-1)*24+L$11,COLUMN(Entrées!$C$37)+($C468-1),4,TRUE,"Entrées")))</f>
        <v>-3570</v>
      </c>
      <c r="M468" s="28">
        <f ca="1">IF($D468&gt;$D$8,"",INDIRECT(ADDRESS(ROW(Entrées!$C$37)+($D468-1)*24+M$11,COLUMN(Entrées!$C$37)+($C468-1),4,TRUE,"Entrées")))</f>
        <v>-3180</v>
      </c>
      <c r="N468" s="28">
        <f ca="1">IF($D468&gt;$D$8,"",INDIRECT(ADDRESS(ROW(Entrées!$C$37)+($D468-1)*24+N$11,COLUMN(Entrées!$C$37)+($C468-1),4,TRUE,"Entrées")))</f>
        <v>-3217.5</v>
      </c>
      <c r="O468" s="28">
        <f ca="1">IF($D468&gt;$D$8,"",INDIRECT(ADDRESS(ROW(Entrées!$C$37)+($D468-1)*24+O$11,COLUMN(Entrées!$C$37)+($C468-1),4,TRUE,"Entrées")))</f>
        <v>-3182.5</v>
      </c>
      <c r="P468" s="28">
        <f ca="1">IF($D468&gt;$D$8,"",INDIRECT(ADDRESS(ROW(Entrées!$C$37)+($D468-1)*24+P$11,COLUMN(Entrées!$C$37)+($C468-1),4,TRUE,"Entrées")))</f>
        <v>-3166.5</v>
      </c>
      <c r="Q468" s="28">
        <f ca="1">IF($D468&gt;$D$8,"",INDIRECT(ADDRESS(ROW(Entrées!$C$37)+($D468-1)*24+Q$11,COLUMN(Entrées!$C$37)+($C468-1),4,TRUE,"Entrées")))</f>
        <v>-2941.5</v>
      </c>
      <c r="R468" s="28">
        <f ca="1">IF($D468&gt;$D$8,"",INDIRECT(ADDRESS(ROW(Entrées!$C$37)+($D468-1)*24+R$11,COLUMN(Entrées!$C$37)+($C468-1),4,TRUE,"Entrées")))</f>
        <v>-2905</v>
      </c>
      <c r="S468" s="28">
        <f ca="1">IF($D468&gt;$D$8,"",INDIRECT(ADDRESS(ROW(Entrées!$C$37)+($D468-1)*24+S$11,COLUMN(Entrées!$C$37)+($C468-1),4,TRUE,"Entrées")))</f>
        <v>-3449</v>
      </c>
      <c r="T468" s="28">
        <f ca="1">IF($D468&gt;$D$8,"",INDIRECT(ADDRESS(ROW(Entrées!$C$37)+($D468-1)*24+T$11,COLUMN(Entrées!$C$37)+($C468-1),4,TRUE,"Entrées")))</f>
        <v>-4262.5</v>
      </c>
      <c r="U468" s="28">
        <f ca="1">IF($D468&gt;$D$8,"",INDIRECT(ADDRESS(ROW(Entrées!$C$37)+($D468-1)*24+U$11,COLUMN(Entrées!$C$37)+($C468-1),4,TRUE,"Entrées")))</f>
        <v>-4879.5</v>
      </c>
      <c r="V468" s="28">
        <f ca="1">IF($D468&gt;$D$8,"",INDIRECT(ADDRESS(ROW(Entrées!$C$37)+($D468-1)*24+V$11,COLUMN(Entrées!$C$37)+($C468-1),4,TRUE,"Entrées")))</f>
        <v>-6101</v>
      </c>
      <c r="W468" s="28">
        <f ca="1">IF($D468&gt;$D$8,"",INDIRECT(ADDRESS(ROW(Entrées!$C$37)+($D468-1)*24+W$11,COLUMN(Entrées!$C$37)+($C468-1),4,TRUE,"Entrées")))</f>
        <v>-6793.5</v>
      </c>
      <c r="X468" s="28">
        <f ca="1">IF($D468&gt;$D$8,"",INDIRECT(ADDRESS(ROW(Entrées!$C$37)+($D468-1)*24+X$11,COLUMN(Entrées!$C$37)+($C468-1),4,TRUE,"Entrées")))</f>
        <v>-6925.5</v>
      </c>
      <c r="Y468" s="28">
        <f ca="1">IF($D468&gt;$D$8,"",INDIRECT(ADDRESS(ROW(Entrées!$C$37)+($D468-1)*24+Y$11,COLUMN(Entrées!$C$37)+($C468-1),4,TRUE,"Entrées")))</f>
        <v>-7307.5</v>
      </c>
      <c r="Z468" s="28">
        <f ca="1">IF($D468&gt;$D$8,"",INDIRECT(ADDRESS(ROW(Entrées!$C$37)+($D468-1)*24+Z$11,COLUMN(Entrées!$C$37)+($C468-1),4,TRUE,"Entrées")))</f>
        <v>-6901</v>
      </c>
      <c r="AA468" s="28">
        <f ca="1">IF($D468&gt;$D$8,"",INDIRECT(ADDRESS(ROW(Entrées!$C$37)+($D468-1)*24+AA$11,COLUMN(Entrées!$C$37)+($C468-1),4,TRUE,"Entrées")))</f>
        <v>-5977.5</v>
      </c>
      <c r="AB468" s="28">
        <f ca="1">IF($D468&gt;$D$8,"",INDIRECT(ADDRESS(ROW(Entrées!$C$37)+($D468-1)*24+AB$11,COLUMN(Entrées!$C$37)+($C468-1),4,TRUE,"Entrées")))</f>
        <v>-4196</v>
      </c>
      <c r="AC468" s="11"/>
      <c r="AD468" s="40">
        <f t="shared" ca="1" si="540"/>
        <v>-4248.395833333333</v>
      </c>
      <c r="AE468" s="40">
        <f t="shared" ca="1" si="542"/>
        <v>-2694.5</v>
      </c>
      <c r="AF468" s="40">
        <f t="shared" ca="1" si="543"/>
        <v>-7307.5</v>
      </c>
      <c r="AG468" s="4"/>
      <c r="AH468" s="11">
        <f>Entrées!A495</f>
        <v>20</v>
      </c>
      <c r="AI468" s="13">
        <f>Entrées!B495</f>
        <v>2</v>
      </c>
      <c r="AJ468" s="31">
        <f t="shared" ca="1" si="569"/>
        <v>55625.834722222207</v>
      </c>
      <c r="AK468" s="31">
        <f t="shared" ca="1" si="545"/>
        <v>55155.277777777781</v>
      </c>
      <c r="AL468" s="31">
        <f t="shared" ca="1" si="546"/>
        <v>55132.569444444431</v>
      </c>
      <c r="AM468" s="31">
        <f t="shared" ca="1" si="547"/>
        <v>439.35972222222233</v>
      </c>
      <c r="AN468" s="31">
        <f t="shared" ca="1" si="548"/>
        <v>2143.2847222222222</v>
      </c>
      <c r="AO468" s="31">
        <f t="shared" ca="1" si="549"/>
        <v>1711.4715277777773</v>
      </c>
      <c r="AP468" s="31">
        <f t="shared" ca="1" si="550"/>
        <v>43686.806944444448</v>
      </c>
      <c r="AQ468" s="31">
        <f t="shared" ca="1" si="551"/>
        <v>2048.2006944444447</v>
      </c>
      <c r="AR468" s="31">
        <f t="shared" ca="1" si="552"/>
        <v>467.57708333333329</v>
      </c>
      <c r="AS468" s="31">
        <f t="shared" ca="1" si="553"/>
        <v>9872.0041666666693</v>
      </c>
      <c r="AT468" s="31">
        <f t="shared" ca="1" si="554"/>
        <v>-752.91041666666672</v>
      </c>
      <c r="AU468" s="31">
        <f t="shared" ca="1" si="555"/>
        <v>580.30277777777769</v>
      </c>
      <c r="AV468" s="31">
        <f t="shared" ca="1" si="556"/>
        <v>-4570.3041666666659</v>
      </c>
      <c r="AW468" s="31">
        <f t="shared" ca="1" si="557"/>
        <v>53.39583333333335</v>
      </c>
      <c r="AX468" s="31">
        <f t="shared" ca="1" si="558"/>
        <v>1401.9361111111111</v>
      </c>
      <c r="AY468" s="31">
        <f t="shared" ca="1" si="559"/>
        <v>-1132.0805555555555</v>
      </c>
      <c r="AZ468" s="31">
        <f t="shared" ca="1" si="560"/>
        <v>-2177.1819444444441</v>
      </c>
      <c r="BA468" s="31">
        <f t="shared" ca="1" si="561"/>
        <v>644.8125</v>
      </c>
      <c r="BB468" s="31">
        <f t="shared" ca="1" si="562"/>
        <v>-1410.101388888889</v>
      </c>
      <c r="BC468" s="31">
        <f t="shared" ca="1" si="563"/>
        <v>-1800.2902777777781</v>
      </c>
      <c r="BD468" s="11"/>
      <c r="BE468" s="4"/>
      <c r="BF468" s="11">
        <f t="shared" si="564"/>
        <v>20</v>
      </c>
      <c r="BG468" s="11">
        <f t="shared" si="482"/>
        <v>2</v>
      </c>
      <c r="BH468" s="32">
        <f>IF($BF468&gt;$Y$7,"",IF(AND($BF468=$Y$7,$BG468=23),"",Entrées!C496-Entrées!C495))</f>
        <v>-2674</v>
      </c>
      <c r="BI468" s="32">
        <f>IF($BF468&gt;$Y$7,"",IF(AND($BF468=$Y$7,$BG468=23),"",Entrées!D496-Entrées!D495))</f>
        <v>-3137.5</v>
      </c>
      <c r="BJ468" s="32">
        <f>IF($BF468&gt;$Y$7,"",IF(AND($BF468=$Y$7,$BG468=23),"",Entrées!E496-Entrées!E495))</f>
        <v>-2887.5</v>
      </c>
      <c r="BK468" s="32">
        <f>IF($BF468&gt;$Y$7,"",IF(AND($BF468=$Y$7,$BG468=23),"",Entrées!F496-Entrées!F495))</f>
        <v>-0.5</v>
      </c>
      <c r="BL468" s="32">
        <f>IF($BF468&gt;$Y$7,"",IF(AND($BF468=$Y$7,$BG468=23),"",Entrées!G496-Entrées!G495))</f>
        <v>-10</v>
      </c>
      <c r="BM468" s="32">
        <f>IF($BF468&gt;$Y$7,"",IF(AND($BF468=$Y$7,$BG468=23),"",Entrées!H496-Entrées!H495))</f>
        <v>0.5</v>
      </c>
      <c r="BN468" s="32">
        <f>IF($BF468&gt;$Y$7,"",IF(AND($BF468=$Y$7,$BG468=23),"",Entrées!I496-Entrées!I495))</f>
        <v>-634</v>
      </c>
      <c r="BO468" s="32">
        <f>IF($BF468&gt;$Y$7,"",IF(AND($BF468=$Y$7,$BG468=23),"",Entrées!J496-Entrées!J495))</f>
        <v>36.5</v>
      </c>
      <c r="BP468" s="32">
        <f>IF($BF468&gt;$Y$7,"",IF(AND($BF468=$Y$7,$BG468=23),"",Entrées!K496-Entrées!K495))</f>
        <v>0</v>
      </c>
      <c r="BQ468" s="32">
        <f>IF($BF468&gt;$Y$7,"",IF(AND($BF468=$Y$7,$BG468=23),"",Entrées!L496-Entrées!L495))</f>
        <v>-209.5</v>
      </c>
      <c r="BR468" s="32">
        <f>IF($BF468&gt;$Y$7,"",IF(AND($BF468=$Y$7,$BG468=23),"",Entrées!M496-Entrées!M495))</f>
        <v>-212</v>
      </c>
      <c r="BS468" s="32">
        <f>IF($BF468&gt;$Y$7,"",IF(AND($BF468=$Y$7,$BG468=23),"",Entrées!N496-Entrées!N495))</f>
        <v>-13.5</v>
      </c>
      <c r="BT468" s="32">
        <f>IF($BF468&gt;$Y$7,"",IF(AND($BF468=$Y$7,$BG468=23),"",Entrées!O496-Entrées!O495))</f>
        <v>-1631</v>
      </c>
      <c r="BU468" s="32">
        <f>IF($BF468&gt;$Y$7,"",IF(AND($BF468=$Y$7,$BG468=23),"",Entrées!P496-Entrées!P495))</f>
        <v>0.5</v>
      </c>
      <c r="BV468" s="32">
        <f>IF($BF468&gt;$Y$7,"",IF(AND($BF468=$Y$7,$BG468=23),"",Entrées!Q496-Entrées!Q495))</f>
        <v>-1467</v>
      </c>
      <c r="BW468" s="32">
        <f>IF($BF468&gt;$Y$7,"",IF(AND($BF468=$Y$7,$BG468=23),"",Entrées!R496-Entrées!R495))</f>
        <v>0</v>
      </c>
      <c r="BX468" s="32">
        <f>IF($BF468&gt;$Y$7,"",IF(AND($BF468=$Y$7,$BG468=23),"",Entrées!S496-Entrées!S495))</f>
        <v>0</v>
      </c>
      <c r="BY468" s="32">
        <f>IF($BF468&gt;$Y$7,"",IF(AND($BF468=$Y$7,$BG468=23),"",Entrées!T496-Entrées!T495))</f>
        <v>-9</v>
      </c>
      <c r="BZ468" s="32">
        <f>IF($BF468&gt;$Y$7,"",IF(AND($BF468=$Y$7,$BG468=23),"",Entrées!U496-Entrées!U495))</f>
        <v>0</v>
      </c>
      <c r="CA468" s="32">
        <f>IF($BF468&gt;$Y$7,"",IF(AND($BF468=$Y$7,$BG468=23),"",Entrées!V496-Entrées!V495))</f>
        <v>-89</v>
      </c>
      <c r="CB468" s="4"/>
      <c r="CC468" s="4"/>
      <c r="CD468" s="33">
        <f>IF($BF468&lt;=$Y$7,Entrées!J495/CD$2,"")</f>
        <v>0.34578947368421054</v>
      </c>
      <c r="CE468" s="33">
        <f>IF($BF468&lt;=$Y$7,Entrées!K495/CE$2,"")</f>
        <v>0</v>
      </c>
      <c r="CF468" s="11">
        <f t="shared" si="565"/>
        <v>7600</v>
      </c>
      <c r="CG468" s="11">
        <f t="shared" si="566"/>
        <v>4200</v>
      </c>
      <c r="CH468" s="52">
        <f t="shared" si="567"/>
        <v>0.26950009137426939</v>
      </c>
      <c r="CI468" s="52">
        <f t="shared" si="568"/>
        <v>0.11132787698412699</v>
      </c>
      <c r="CK468" s="11"/>
      <c r="CL468" s="4"/>
      <c r="CM468" s="11"/>
      <c r="CN468" s="11"/>
      <c r="CO468" s="4"/>
    </row>
    <row r="469" spans="1:93">
      <c r="C469" s="11">
        <f t="shared" si="544"/>
        <v>13</v>
      </c>
      <c r="D469" s="27">
        <f t="shared" si="541"/>
        <v>14</v>
      </c>
      <c r="E469" s="28">
        <f ca="1">IF($D469&gt;$D$8,"",INDIRECT(ADDRESS(ROW(Entrées!$C$37)+($D469-1)*24+E$11,COLUMN(Entrées!$C$37)+($C469-1),4,TRUE,"Entrées")))</f>
        <v>-4814</v>
      </c>
      <c r="F469" s="28">
        <f ca="1">IF($D469&gt;$D$8,"",INDIRECT(ADDRESS(ROW(Entrées!$C$37)+($D469-1)*24+F$11,COLUMN(Entrées!$C$37)+($C469-1),4,TRUE,"Entrées")))</f>
        <v>-4157</v>
      </c>
      <c r="G469" s="28">
        <f ca="1">IF($D469&gt;$D$8,"",INDIRECT(ADDRESS(ROW(Entrées!$C$37)+($D469-1)*24+G$11,COLUMN(Entrées!$C$37)+($C469-1),4,TRUE,"Entrées")))</f>
        <v>-3391.5</v>
      </c>
      <c r="H469" s="28">
        <f ca="1">IF($D469&gt;$D$8,"",INDIRECT(ADDRESS(ROW(Entrées!$C$37)+($D469-1)*24+H$11,COLUMN(Entrées!$C$37)+($C469-1),4,TRUE,"Entrées")))</f>
        <v>-3693.5</v>
      </c>
      <c r="I469" s="28">
        <f ca="1">IF($D469&gt;$D$8,"",INDIRECT(ADDRESS(ROW(Entrées!$C$37)+($D469-1)*24+I$11,COLUMN(Entrées!$C$37)+($C469-1),4,TRUE,"Entrées")))</f>
        <v>-3375.5</v>
      </c>
      <c r="J469" s="28">
        <f ca="1">IF($D469&gt;$D$8,"",INDIRECT(ADDRESS(ROW(Entrées!$C$37)+($D469-1)*24+J$11,COLUMN(Entrées!$C$37)+($C469-1),4,TRUE,"Entrées")))</f>
        <v>-3888</v>
      </c>
      <c r="K469" s="28">
        <f ca="1">IF($D469&gt;$D$8,"",INDIRECT(ADDRESS(ROW(Entrées!$C$37)+($D469-1)*24+K$11,COLUMN(Entrées!$C$37)+($C469-1),4,TRUE,"Entrées")))</f>
        <v>-3795</v>
      </c>
      <c r="L469" s="28">
        <f ca="1">IF($D469&gt;$D$8,"",INDIRECT(ADDRESS(ROW(Entrées!$C$37)+($D469-1)*24+L$11,COLUMN(Entrées!$C$37)+($C469-1),4,TRUE,"Entrées")))</f>
        <v>-4284.5</v>
      </c>
      <c r="M469" s="28">
        <f ca="1">IF($D469&gt;$D$8,"",INDIRECT(ADDRESS(ROW(Entrées!$C$37)+($D469-1)*24+M$11,COLUMN(Entrées!$C$37)+($C469-1),4,TRUE,"Entrées")))</f>
        <v>-5716.5</v>
      </c>
      <c r="N469" s="28">
        <f ca="1">IF($D469&gt;$D$8,"",INDIRECT(ADDRESS(ROW(Entrées!$C$37)+($D469-1)*24+N$11,COLUMN(Entrées!$C$37)+($C469-1),4,TRUE,"Entrées")))</f>
        <v>-6204.5</v>
      </c>
      <c r="O469" s="28">
        <f ca="1">IF($D469&gt;$D$8,"",INDIRECT(ADDRESS(ROW(Entrées!$C$37)+($D469-1)*24+O$11,COLUMN(Entrées!$C$37)+($C469-1),4,TRUE,"Entrées")))</f>
        <v>-6158</v>
      </c>
      <c r="P469" s="28">
        <f ca="1">IF($D469&gt;$D$8,"",INDIRECT(ADDRESS(ROW(Entrées!$C$37)+($D469-1)*24+P$11,COLUMN(Entrées!$C$37)+($C469-1),4,TRUE,"Entrées")))</f>
        <v>-5683.5</v>
      </c>
      <c r="Q469" s="28">
        <f ca="1">IF($D469&gt;$D$8,"",INDIRECT(ADDRESS(ROW(Entrées!$C$37)+($D469-1)*24+Q$11,COLUMN(Entrées!$C$37)+($C469-1),4,TRUE,"Entrées")))</f>
        <v>-4625.5</v>
      </c>
      <c r="R469" s="28">
        <f ca="1">IF($D469&gt;$D$8,"",INDIRECT(ADDRESS(ROW(Entrées!$C$37)+($D469-1)*24+R$11,COLUMN(Entrées!$C$37)+($C469-1),4,TRUE,"Entrées")))</f>
        <v>-3086</v>
      </c>
      <c r="S469" s="28">
        <f ca="1">IF($D469&gt;$D$8,"",INDIRECT(ADDRESS(ROW(Entrées!$C$37)+($D469-1)*24+S$11,COLUMN(Entrées!$C$37)+($C469-1),4,TRUE,"Entrées")))</f>
        <v>-2178.5</v>
      </c>
      <c r="T469" s="28">
        <f ca="1">IF($D469&gt;$D$8,"",INDIRECT(ADDRESS(ROW(Entrées!$C$37)+($D469-1)*24+T$11,COLUMN(Entrées!$C$37)+($C469-1),4,TRUE,"Entrées")))</f>
        <v>-2376</v>
      </c>
      <c r="U469" s="28">
        <f ca="1">IF($D469&gt;$D$8,"",INDIRECT(ADDRESS(ROW(Entrées!$C$37)+($D469-1)*24+U$11,COLUMN(Entrées!$C$37)+($C469-1),4,TRUE,"Entrées")))</f>
        <v>-3096.5</v>
      </c>
      <c r="V469" s="28">
        <f ca="1">IF($D469&gt;$D$8,"",INDIRECT(ADDRESS(ROW(Entrées!$C$37)+($D469-1)*24+V$11,COLUMN(Entrées!$C$37)+($C469-1),4,TRUE,"Entrées")))</f>
        <v>-5430</v>
      </c>
      <c r="W469" s="28">
        <f ca="1">IF($D469&gt;$D$8,"",INDIRECT(ADDRESS(ROW(Entrées!$C$37)+($D469-1)*24+W$11,COLUMN(Entrées!$C$37)+($C469-1),4,TRUE,"Entrées")))</f>
        <v>-8329</v>
      </c>
      <c r="X469" s="28">
        <f ca="1">IF($D469&gt;$D$8,"",INDIRECT(ADDRESS(ROW(Entrées!$C$37)+($D469-1)*24+X$11,COLUMN(Entrées!$C$37)+($C469-1),4,TRUE,"Entrées")))</f>
        <v>-8985</v>
      </c>
      <c r="Y469" s="28">
        <f ca="1">IF($D469&gt;$D$8,"",INDIRECT(ADDRESS(ROW(Entrées!$C$37)+($D469-1)*24+Y$11,COLUMN(Entrées!$C$37)+($C469-1),4,TRUE,"Entrées")))</f>
        <v>-9216</v>
      </c>
      <c r="Z469" s="28">
        <f ca="1">IF($D469&gt;$D$8,"",INDIRECT(ADDRESS(ROW(Entrées!$C$37)+($D469-1)*24+Z$11,COLUMN(Entrées!$C$37)+($C469-1),4,TRUE,"Entrées")))</f>
        <v>-8484</v>
      </c>
      <c r="AA469" s="28">
        <f ca="1">IF($D469&gt;$D$8,"",INDIRECT(ADDRESS(ROW(Entrées!$C$37)+($D469-1)*24+AA$11,COLUMN(Entrées!$C$37)+($C469-1),4,TRUE,"Entrées")))</f>
        <v>-7837</v>
      </c>
      <c r="AB469" s="28">
        <f ca="1">IF($D469&gt;$D$8,"",INDIRECT(ADDRESS(ROW(Entrées!$C$37)+($D469-1)*24+AB$11,COLUMN(Entrées!$C$37)+($C469-1),4,TRUE,"Entrées")))</f>
        <v>-5478.5</v>
      </c>
      <c r="AC469" s="11"/>
      <c r="AD469" s="40">
        <f t="shared" ca="1" si="540"/>
        <v>-5178.479166666667</v>
      </c>
      <c r="AE469" s="40">
        <f t="shared" ca="1" si="542"/>
        <v>-2178.5</v>
      </c>
      <c r="AF469" s="40">
        <f t="shared" ca="1" si="543"/>
        <v>-9216</v>
      </c>
      <c r="AG469" s="4"/>
      <c r="AH469" s="11">
        <f>Entrées!A496</f>
        <v>20</v>
      </c>
      <c r="AI469" s="13">
        <f>Entrées!B496</f>
        <v>3</v>
      </c>
      <c r="AJ469" s="31">
        <f t="shared" ca="1" si="569"/>
        <v>55625.834722222207</v>
      </c>
      <c r="AK469" s="31">
        <f t="shared" ca="1" si="545"/>
        <v>55155.277777777781</v>
      </c>
      <c r="AL469" s="31">
        <f t="shared" ca="1" si="546"/>
        <v>55132.569444444431</v>
      </c>
      <c r="AM469" s="31">
        <f t="shared" ca="1" si="547"/>
        <v>439.35972222222233</v>
      </c>
      <c r="AN469" s="31">
        <f t="shared" ca="1" si="548"/>
        <v>2143.2847222222222</v>
      </c>
      <c r="AO469" s="31">
        <f t="shared" ca="1" si="549"/>
        <v>1711.4715277777773</v>
      </c>
      <c r="AP469" s="31">
        <f t="shared" ca="1" si="550"/>
        <v>43686.806944444448</v>
      </c>
      <c r="AQ469" s="31">
        <f t="shared" ca="1" si="551"/>
        <v>2048.2006944444447</v>
      </c>
      <c r="AR469" s="31">
        <f t="shared" ca="1" si="552"/>
        <v>467.57708333333329</v>
      </c>
      <c r="AS469" s="31">
        <f t="shared" ca="1" si="553"/>
        <v>9872.0041666666693</v>
      </c>
      <c r="AT469" s="31">
        <f t="shared" ca="1" si="554"/>
        <v>-752.91041666666672</v>
      </c>
      <c r="AU469" s="31">
        <f t="shared" ca="1" si="555"/>
        <v>580.30277777777769</v>
      </c>
      <c r="AV469" s="31">
        <f t="shared" ca="1" si="556"/>
        <v>-4570.3041666666659</v>
      </c>
      <c r="AW469" s="31">
        <f t="shared" ca="1" si="557"/>
        <v>53.39583333333335</v>
      </c>
      <c r="AX469" s="31">
        <f t="shared" ca="1" si="558"/>
        <v>1401.9361111111111</v>
      </c>
      <c r="AY469" s="31">
        <f t="shared" ca="1" si="559"/>
        <v>-1132.0805555555555</v>
      </c>
      <c r="AZ469" s="31">
        <f t="shared" ca="1" si="560"/>
        <v>-2177.1819444444441</v>
      </c>
      <c r="BA469" s="31">
        <f t="shared" ca="1" si="561"/>
        <v>644.8125</v>
      </c>
      <c r="BB469" s="31">
        <f t="shared" ca="1" si="562"/>
        <v>-1410.101388888889</v>
      </c>
      <c r="BC469" s="31">
        <f t="shared" ca="1" si="563"/>
        <v>-1800.2902777777781</v>
      </c>
      <c r="BD469" s="11"/>
      <c r="BE469" s="11"/>
      <c r="BF469" s="11">
        <f t="shared" si="564"/>
        <v>20</v>
      </c>
      <c r="BG469" s="11">
        <f t="shared" si="482"/>
        <v>3</v>
      </c>
      <c r="BH469" s="32">
        <f>IF($BF469&gt;$Y$7,"",IF(AND($BF469=$Y$7,$BG469=23),"",Entrées!C497-Entrées!C496))</f>
        <v>-1744.5</v>
      </c>
      <c r="BI469" s="32">
        <f>IF($BF469&gt;$Y$7,"",IF(AND($BF469=$Y$7,$BG469=23),"",Entrées!D497-Entrées!D496))</f>
        <v>-1887.5</v>
      </c>
      <c r="BJ469" s="32">
        <f>IF($BF469&gt;$Y$7,"",IF(AND($BF469=$Y$7,$BG469=23),"",Entrées!E497-Entrées!E496))</f>
        <v>-1450</v>
      </c>
      <c r="BK469" s="32">
        <f>IF($BF469&gt;$Y$7,"",IF(AND($BF469=$Y$7,$BG469=23),"",Entrées!F497-Entrées!F496))</f>
        <v>-1</v>
      </c>
      <c r="BL469" s="32">
        <f>IF($BF469&gt;$Y$7,"",IF(AND($BF469=$Y$7,$BG469=23),"",Entrées!G497-Entrées!G496))</f>
        <v>0</v>
      </c>
      <c r="BM469" s="32">
        <f>IF($BF469&gt;$Y$7,"",IF(AND($BF469=$Y$7,$BG469=23),"",Entrées!H497-Entrées!H496))</f>
        <v>0.5</v>
      </c>
      <c r="BN469" s="32">
        <f>IF($BF469&gt;$Y$7,"",IF(AND($BF469=$Y$7,$BG469=23),"",Entrées!I497-Entrées!I496))</f>
        <v>-513</v>
      </c>
      <c r="BO469" s="32">
        <f>IF($BF469&gt;$Y$7,"",IF(AND($BF469=$Y$7,$BG469=23),"",Entrées!J497-Entrées!J496))</f>
        <v>-17.5</v>
      </c>
      <c r="BP469" s="32">
        <f>IF($BF469&gt;$Y$7,"",IF(AND($BF469=$Y$7,$BG469=23),"",Entrées!K497-Entrées!K496))</f>
        <v>0</v>
      </c>
      <c r="BQ469" s="32">
        <f>IF($BF469&gt;$Y$7,"",IF(AND($BF469=$Y$7,$BG469=23),"",Entrées!L497-Entrées!L496))</f>
        <v>38.5</v>
      </c>
      <c r="BR469" s="32">
        <f>IF($BF469&gt;$Y$7,"",IF(AND($BF469=$Y$7,$BG469=23),"",Entrées!M497-Entrées!M496))</f>
        <v>-404.5</v>
      </c>
      <c r="BS469" s="32">
        <f>IF($BF469&gt;$Y$7,"",IF(AND($BF469=$Y$7,$BG469=23),"",Entrées!N497-Entrées!N496))</f>
        <v>-1</v>
      </c>
      <c r="BT469" s="32">
        <f>IF($BF469&gt;$Y$7,"",IF(AND($BF469=$Y$7,$BG469=23),"",Entrées!O497-Entrées!O496))</f>
        <v>-846</v>
      </c>
      <c r="BU469" s="32">
        <f>IF($BF469&gt;$Y$7,"",IF(AND($BF469=$Y$7,$BG469=23),"",Entrées!P497-Entrées!P496))</f>
        <v>0</v>
      </c>
      <c r="BV469" s="32">
        <f>IF($BF469&gt;$Y$7,"",IF(AND($BF469=$Y$7,$BG469=23),"",Entrées!Q497-Entrées!Q496))</f>
        <v>-206</v>
      </c>
      <c r="BW469" s="32">
        <f>IF($BF469&gt;$Y$7,"",IF(AND($BF469=$Y$7,$BG469=23),"",Entrées!R497-Entrées!R496))</f>
        <v>0</v>
      </c>
      <c r="BX469" s="32">
        <f>IF($BF469&gt;$Y$7,"",IF(AND($BF469=$Y$7,$BG469=23),"",Entrées!S497-Entrées!S496))</f>
        <v>0</v>
      </c>
      <c r="BY469" s="32">
        <f>IF($BF469&gt;$Y$7,"",IF(AND($BF469=$Y$7,$BG469=23),"",Entrées!T497-Entrées!T496))</f>
        <v>-10</v>
      </c>
      <c r="BZ469" s="32">
        <f>IF($BF469&gt;$Y$7,"",IF(AND($BF469=$Y$7,$BG469=23),"",Entrées!U497-Entrées!U496))</f>
        <v>0</v>
      </c>
      <c r="CA469" s="32">
        <f>IF($BF469&gt;$Y$7,"",IF(AND($BF469=$Y$7,$BG469=23),"",Entrées!V497-Entrées!V496))</f>
        <v>-336</v>
      </c>
      <c r="CB469" s="11"/>
      <c r="CD469" s="33">
        <f>IF($BF469&lt;=$Y$7,Entrées!J496/CD$2,"")</f>
        <v>0.35059210526315787</v>
      </c>
      <c r="CE469" s="33">
        <f>IF($BF469&lt;=$Y$7,Entrées!K496/CE$2,"")</f>
        <v>0</v>
      </c>
      <c r="CF469" s="11">
        <f t="shared" si="565"/>
        <v>7600</v>
      </c>
      <c r="CG469" s="11">
        <f t="shared" si="566"/>
        <v>4200</v>
      </c>
      <c r="CH469" s="52">
        <f t="shared" si="567"/>
        <v>0.26950009137426939</v>
      </c>
      <c r="CI469" s="52">
        <f t="shared" si="568"/>
        <v>0.11132787698412699</v>
      </c>
      <c r="CK469" s="11"/>
      <c r="CL469" s="11"/>
      <c r="CM469" s="11"/>
      <c r="CN469" s="11"/>
      <c r="CO469" s="11"/>
    </row>
    <row r="470" spans="1:93">
      <c r="C470" s="11">
        <f t="shared" si="544"/>
        <v>13</v>
      </c>
      <c r="D470" s="27">
        <f t="shared" si="541"/>
        <v>15</v>
      </c>
      <c r="E470" s="28">
        <f ca="1">IF($D470&gt;$D$8,"",INDIRECT(ADDRESS(ROW(Entrées!$C$37)+($D470-1)*24+E$11,COLUMN(Entrées!$C$37)+($C470-1),4,TRUE,"Entrées")))</f>
        <v>-5078.5</v>
      </c>
      <c r="F470" s="28">
        <f ca="1">IF($D470&gt;$D$8,"",INDIRECT(ADDRESS(ROW(Entrées!$C$37)+($D470-1)*24+F$11,COLUMN(Entrées!$C$37)+($C470-1),4,TRUE,"Entrées")))</f>
        <v>-5242</v>
      </c>
      <c r="G470" s="28">
        <f ca="1">IF($D470&gt;$D$8,"",INDIRECT(ADDRESS(ROW(Entrées!$C$37)+($D470-1)*24+G$11,COLUMN(Entrées!$C$37)+($C470-1),4,TRUE,"Entrées")))</f>
        <v>-5159.5</v>
      </c>
      <c r="H470" s="28">
        <f ca="1">IF($D470&gt;$D$8,"",INDIRECT(ADDRESS(ROW(Entrées!$C$37)+($D470-1)*24+H$11,COLUMN(Entrées!$C$37)+($C470-1),4,TRUE,"Entrées")))</f>
        <v>-5990</v>
      </c>
      <c r="I470" s="28">
        <f ca="1">IF($D470&gt;$D$8,"",INDIRECT(ADDRESS(ROW(Entrées!$C$37)+($D470-1)*24+I$11,COLUMN(Entrées!$C$37)+($C470-1),4,TRUE,"Entrées")))</f>
        <v>-6703.5</v>
      </c>
      <c r="J470" s="28">
        <f ca="1">IF($D470&gt;$D$8,"",INDIRECT(ADDRESS(ROW(Entrées!$C$37)+($D470-1)*24+J$11,COLUMN(Entrées!$C$37)+($C470-1),4,TRUE,"Entrées")))</f>
        <v>-6691</v>
      </c>
      <c r="K470" s="28">
        <f ca="1">IF($D470&gt;$D$8,"",INDIRECT(ADDRESS(ROW(Entrées!$C$37)+($D470-1)*24+K$11,COLUMN(Entrées!$C$37)+($C470-1),4,TRUE,"Entrées")))</f>
        <v>-6374</v>
      </c>
      <c r="L470" s="28">
        <f ca="1">IF($D470&gt;$D$8,"",INDIRECT(ADDRESS(ROW(Entrées!$C$37)+($D470-1)*24+L$11,COLUMN(Entrées!$C$37)+($C470-1),4,TRUE,"Entrées")))</f>
        <v>-5863</v>
      </c>
      <c r="M470" s="28">
        <f ca="1">IF($D470&gt;$D$8,"",INDIRECT(ADDRESS(ROW(Entrées!$C$37)+($D470-1)*24+M$11,COLUMN(Entrées!$C$37)+($C470-1),4,TRUE,"Entrées")))</f>
        <v>-5449.5</v>
      </c>
      <c r="N470" s="28">
        <f ca="1">IF($D470&gt;$D$8,"",INDIRECT(ADDRESS(ROW(Entrées!$C$37)+($D470-1)*24+N$11,COLUMN(Entrées!$C$37)+($C470-1),4,TRUE,"Entrées")))</f>
        <v>-5477</v>
      </c>
      <c r="O470" s="28">
        <f ca="1">IF($D470&gt;$D$8,"",INDIRECT(ADDRESS(ROW(Entrées!$C$37)+($D470-1)*24+O$11,COLUMN(Entrées!$C$37)+($C470-1),4,TRUE,"Entrées")))</f>
        <v>-5347</v>
      </c>
      <c r="P470" s="28">
        <f ca="1">IF($D470&gt;$D$8,"",INDIRECT(ADDRESS(ROW(Entrées!$C$37)+($D470-1)*24+P$11,COLUMN(Entrées!$C$37)+($C470-1),4,TRUE,"Entrées")))</f>
        <v>-5526.5</v>
      </c>
      <c r="Q470" s="28">
        <f ca="1">IF($D470&gt;$D$8,"",INDIRECT(ADDRESS(ROW(Entrées!$C$37)+($D470-1)*24+Q$11,COLUMN(Entrées!$C$37)+($C470-1),4,TRUE,"Entrées")))</f>
        <v>-5379</v>
      </c>
      <c r="R470" s="28">
        <f ca="1">IF($D470&gt;$D$8,"",INDIRECT(ADDRESS(ROW(Entrées!$C$37)+($D470-1)*24+R$11,COLUMN(Entrées!$C$37)+($C470-1),4,TRUE,"Entrées")))</f>
        <v>-5640</v>
      </c>
      <c r="S470" s="28">
        <f ca="1">IF($D470&gt;$D$8,"",INDIRECT(ADDRESS(ROW(Entrées!$C$37)+($D470-1)*24+S$11,COLUMN(Entrées!$C$37)+($C470-1),4,TRUE,"Entrées")))</f>
        <v>-5975.5</v>
      </c>
      <c r="T470" s="28">
        <f ca="1">IF($D470&gt;$D$8,"",INDIRECT(ADDRESS(ROW(Entrées!$C$37)+($D470-1)*24+T$11,COLUMN(Entrées!$C$37)+($C470-1),4,TRUE,"Entrées")))</f>
        <v>-6318</v>
      </c>
      <c r="U470" s="28">
        <f ca="1">IF($D470&gt;$D$8,"",INDIRECT(ADDRESS(ROW(Entrées!$C$37)+($D470-1)*24+U$11,COLUMN(Entrées!$C$37)+($C470-1),4,TRUE,"Entrées")))</f>
        <v>-6785.5</v>
      </c>
      <c r="V470" s="28">
        <f ca="1">IF($D470&gt;$D$8,"",INDIRECT(ADDRESS(ROW(Entrées!$C$37)+($D470-1)*24+V$11,COLUMN(Entrées!$C$37)+($C470-1),4,TRUE,"Entrées")))</f>
        <v>-7694</v>
      </c>
      <c r="W470" s="28">
        <f ca="1">IF($D470&gt;$D$8,"",INDIRECT(ADDRESS(ROW(Entrées!$C$37)+($D470-1)*24+W$11,COLUMN(Entrées!$C$37)+($C470-1),4,TRUE,"Entrées")))</f>
        <v>-8200.5</v>
      </c>
      <c r="X470" s="28">
        <f ca="1">IF($D470&gt;$D$8,"",INDIRECT(ADDRESS(ROW(Entrées!$C$37)+($D470-1)*24+X$11,COLUMN(Entrées!$C$37)+($C470-1),4,TRUE,"Entrées")))</f>
        <v>-8531.5</v>
      </c>
      <c r="Y470" s="28">
        <f ca="1">IF($D470&gt;$D$8,"",INDIRECT(ADDRESS(ROW(Entrées!$C$37)+($D470-1)*24+Y$11,COLUMN(Entrées!$C$37)+($C470-1),4,TRUE,"Entrées")))</f>
        <v>-8572</v>
      </c>
      <c r="Z470" s="28">
        <f ca="1">IF($D470&gt;$D$8,"",INDIRECT(ADDRESS(ROW(Entrées!$C$37)+($D470-1)*24+Z$11,COLUMN(Entrées!$C$37)+($C470-1),4,TRUE,"Entrées")))</f>
        <v>-8254</v>
      </c>
      <c r="AA470" s="28">
        <f ca="1">IF($D470&gt;$D$8,"",INDIRECT(ADDRESS(ROW(Entrées!$C$37)+($D470-1)*24+AA$11,COLUMN(Entrées!$C$37)+($C470-1),4,TRUE,"Entrées")))</f>
        <v>-7564.5</v>
      </c>
      <c r="AB470" s="28">
        <f ca="1">IF($D470&gt;$D$8,"",INDIRECT(ADDRESS(ROW(Entrées!$C$37)+($D470-1)*24+AB$11,COLUMN(Entrées!$C$37)+($C470-1),4,TRUE,"Entrées")))</f>
        <v>-5831.5</v>
      </c>
      <c r="AC470" s="11"/>
      <c r="AD470" s="40">
        <f t="shared" ca="1" si="540"/>
        <v>-6401.979166666667</v>
      </c>
      <c r="AE470" s="40">
        <f t="shared" ca="1" si="542"/>
        <v>-5078.5</v>
      </c>
      <c r="AF470" s="40">
        <f t="shared" ca="1" si="543"/>
        <v>-8572</v>
      </c>
      <c r="AG470" s="4"/>
      <c r="AH470" s="11">
        <f>Entrées!A497</f>
        <v>20</v>
      </c>
      <c r="AI470" s="13">
        <f>Entrées!B497</f>
        <v>4</v>
      </c>
      <c r="AJ470" s="31">
        <f t="shared" ca="1" si="569"/>
        <v>55625.834722222207</v>
      </c>
      <c r="AK470" s="31">
        <f t="shared" ca="1" si="545"/>
        <v>55155.277777777781</v>
      </c>
      <c r="AL470" s="31">
        <f t="shared" ca="1" si="546"/>
        <v>55132.569444444431</v>
      </c>
      <c r="AM470" s="31">
        <f t="shared" ca="1" si="547"/>
        <v>439.35972222222233</v>
      </c>
      <c r="AN470" s="31">
        <f t="shared" ca="1" si="548"/>
        <v>2143.2847222222222</v>
      </c>
      <c r="AO470" s="31">
        <f t="shared" ca="1" si="549"/>
        <v>1711.4715277777773</v>
      </c>
      <c r="AP470" s="31">
        <f t="shared" ca="1" si="550"/>
        <v>43686.806944444448</v>
      </c>
      <c r="AQ470" s="31">
        <f t="shared" ca="1" si="551"/>
        <v>2048.2006944444447</v>
      </c>
      <c r="AR470" s="31">
        <f t="shared" ca="1" si="552"/>
        <v>467.57708333333329</v>
      </c>
      <c r="AS470" s="31">
        <f t="shared" ca="1" si="553"/>
        <v>9872.0041666666693</v>
      </c>
      <c r="AT470" s="31">
        <f t="shared" ca="1" si="554"/>
        <v>-752.91041666666672</v>
      </c>
      <c r="AU470" s="31">
        <f t="shared" ca="1" si="555"/>
        <v>580.30277777777769</v>
      </c>
      <c r="AV470" s="31">
        <f t="shared" ca="1" si="556"/>
        <v>-4570.3041666666659</v>
      </c>
      <c r="AW470" s="31">
        <f t="shared" ca="1" si="557"/>
        <v>53.39583333333335</v>
      </c>
      <c r="AX470" s="31">
        <f t="shared" ca="1" si="558"/>
        <v>1401.9361111111111</v>
      </c>
      <c r="AY470" s="31">
        <f t="shared" ca="1" si="559"/>
        <v>-1132.0805555555555</v>
      </c>
      <c r="AZ470" s="31">
        <f t="shared" ca="1" si="560"/>
        <v>-2177.1819444444441</v>
      </c>
      <c r="BA470" s="31">
        <f t="shared" ca="1" si="561"/>
        <v>644.8125</v>
      </c>
      <c r="BB470" s="31">
        <f t="shared" ca="1" si="562"/>
        <v>-1410.101388888889</v>
      </c>
      <c r="BC470" s="31">
        <f t="shared" ca="1" si="563"/>
        <v>-1800.2902777777781</v>
      </c>
      <c r="BD470" s="11"/>
      <c r="BE470" s="4"/>
      <c r="BF470" s="11">
        <f t="shared" si="564"/>
        <v>20</v>
      </c>
      <c r="BG470" s="11">
        <f t="shared" si="482"/>
        <v>4</v>
      </c>
      <c r="BH470" s="32">
        <f>IF($BF470&gt;$Y$7,"",IF(AND($BF470=$Y$7,$BG470=23),"",Entrées!C498-Entrées!C497))</f>
        <v>2</v>
      </c>
      <c r="BI470" s="32">
        <f>IF($BF470&gt;$Y$7,"",IF(AND($BF470=$Y$7,$BG470=23),"",Entrées!D498-Entrées!D497))</f>
        <v>37.5</v>
      </c>
      <c r="BJ470" s="32">
        <f>IF($BF470&gt;$Y$7,"",IF(AND($BF470=$Y$7,$BG470=23),"",Entrées!E498-Entrées!E497))</f>
        <v>225</v>
      </c>
      <c r="BK470" s="32">
        <f>IF($BF470&gt;$Y$7,"",IF(AND($BF470=$Y$7,$BG470=23),"",Entrées!F498-Entrées!F497))</f>
        <v>2</v>
      </c>
      <c r="BL470" s="32">
        <f>IF($BF470&gt;$Y$7,"",IF(AND($BF470=$Y$7,$BG470=23),"",Entrées!G498-Entrées!G497))</f>
        <v>0</v>
      </c>
      <c r="BM470" s="32">
        <f>IF($BF470&gt;$Y$7,"",IF(AND($BF470=$Y$7,$BG470=23),"",Entrées!H498-Entrées!H497))</f>
        <v>-1</v>
      </c>
      <c r="BN470" s="32">
        <f>IF($BF470&gt;$Y$7,"",IF(AND($BF470=$Y$7,$BG470=23),"",Entrées!I498-Entrées!I497))</f>
        <v>-109.5</v>
      </c>
      <c r="BO470" s="32">
        <f>IF($BF470&gt;$Y$7,"",IF(AND($BF470=$Y$7,$BG470=23),"",Entrées!J498-Entrées!J497))</f>
        <v>81.5</v>
      </c>
      <c r="BP470" s="32">
        <f>IF($BF470&gt;$Y$7,"",IF(AND($BF470=$Y$7,$BG470=23),"",Entrées!K498-Entrées!K497))</f>
        <v>0</v>
      </c>
      <c r="BQ470" s="32">
        <f>IF($BF470&gt;$Y$7,"",IF(AND($BF470=$Y$7,$BG470=23),"",Entrées!L498-Entrées!L497))</f>
        <v>-57</v>
      </c>
      <c r="BR470" s="32">
        <f>IF($BF470&gt;$Y$7,"",IF(AND($BF470=$Y$7,$BG470=23),"",Entrées!M498-Entrées!M497))</f>
        <v>17</v>
      </c>
      <c r="BS470" s="32">
        <f>IF($BF470&gt;$Y$7,"",IF(AND($BF470=$Y$7,$BG470=23),"",Entrées!N498-Entrées!N497))</f>
        <v>2.5</v>
      </c>
      <c r="BT470" s="32">
        <f>IF($BF470&gt;$Y$7,"",IF(AND($BF470=$Y$7,$BG470=23),"",Entrées!O498-Entrées!O497))</f>
        <v>65.5</v>
      </c>
      <c r="BU470" s="32">
        <f>IF($BF470&gt;$Y$7,"",IF(AND($BF470=$Y$7,$BG470=23),"",Entrées!P498-Entrées!P497))</f>
        <v>0</v>
      </c>
      <c r="BV470" s="32">
        <f>IF($BF470&gt;$Y$7,"",IF(AND($BF470=$Y$7,$BG470=23),"",Entrées!Q498-Entrées!Q497))</f>
        <v>255</v>
      </c>
      <c r="BW470" s="32">
        <f>IF($BF470&gt;$Y$7,"",IF(AND($BF470=$Y$7,$BG470=23),"",Entrées!R498-Entrées!R497))</f>
        <v>0</v>
      </c>
      <c r="BX470" s="32">
        <f>IF($BF470&gt;$Y$7,"",IF(AND($BF470=$Y$7,$BG470=23),"",Entrées!S498-Entrées!S497))</f>
        <v>0</v>
      </c>
      <c r="BY470" s="32">
        <f>IF($BF470&gt;$Y$7,"",IF(AND($BF470=$Y$7,$BG470=23),"",Entrées!T498-Entrées!T497))</f>
        <v>-2</v>
      </c>
      <c r="BZ470" s="32">
        <f>IF($BF470&gt;$Y$7,"",IF(AND($BF470=$Y$7,$BG470=23),"",Entrées!U498-Entrées!U497))</f>
        <v>0</v>
      </c>
      <c r="CA470" s="32">
        <f>IF($BF470&gt;$Y$7,"",IF(AND($BF470=$Y$7,$BG470=23),"",Entrées!V498-Entrées!V497))</f>
        <v>269</v>
      </c>
      <c r="CB470" s="4"/>
      <c r="CC470" s="4"/>
      <c r="CD470" s="33">
        <f>IF($BF470&lt;=$Y$7,Entrées!J497/CD$2,"")</f>
        <v>0.34828947368421054</v>
      </c>
      <c r="CE470" s="33">
        <f>IF($BF470&lt;=$Y$7,Entrées!K497/CE$2,"")</f>
        <v>0</v>
      </c>
      <c r="CF470" s="11">
        <f t="shared" si="565"/>
        <v>7600</v>
      </c>
      <c r="CG470" s="11">
        <f t="shared" si="566"/>
        <v>4200</v>
      </c>
      <c r="CH470" s="52">
        <f t="shared" si="567"/>
        <v>0.26950009137426939</v>
      </c>
      <c r="CI470" s="52">
        <f t="shared" si="568"/>
        <v>0.11132787698412699</v>
      </c>
      <c r="CK470" s="11"/>
      <c r="CL470" s="11"/>
      <c r="CM470" s="11"/>
      <c r="CN470" s="11"/>
      <c r="CO470" s="11"/>
    </row>
    <row r="471" spans="1:93">
      <c r="C471" s="11">
        <f t="shared" si="544"/>
        <v>13</v>
      </c>
      <c r="D471" s="27">
        <f t="shared" si="541"/>
        <v>16</v>
      </c>
      <c r="E471" s="28">
        <f ca="1">IF($D471&gt;$D$8,"",INDIRECT(ADDRESS(ROW(Entrées!$C$37)+($D471-1)*24+E$11,COLUMN(Entrées!$C$37)+($C471-1),4,TRUE,"Entrées")))</f>
        <v>-5881.5</v>
      </c>
      <c r="F471" s="28">
        <f ca="1">IF($D471&gt;$D$8,"",INDIRECT(ADDRESS(ROW(Entrées!$C$37)+($D471-1)*24+F$11,COLUMN(Entrées!$C$37)+($C471-1),4,TRUE,"Entrées")))</f>
        <v>-6751.5</v>
      </c>
      <c r="G471" s="28">
        <f ca="1">IF($D471&gt;$D$8,"",INDIRECT(ADDRESS(ROW(Entrées!$C$37)+($D471-1)*24+G$11,COLUMN(Entrées!$C$37)+($C471-1),4,TRUE,"Entrées")))</f>
        <v>-7430</v>
      </c>
      <c r="H471" s="28">
        <f ca="1">IF($D471&gt;$D$8,"",INDIRECT(ADDRESS(ROW(Entrées!$C$37)+($D471-1)*24+H$11,COLUMN(Entrées!$C$37)+($C471-1),4,TRUE,"Entrées")))</f>
        <v>-8984.5</v>
      </c>
      <c r="I471" s="28">
        <f ca="1">IF($D471&gt;$D$8,"",INDIRECT(ADDRESS(ROW(Entrées!$C$37)+($D471-1)*24+I$11,COLUMN(Entrées!$C$37)+($C471-1),4,TRUE,"Entrées")))</f>
        <v>-10424.5</v>
      </c>
      <c r="J471" s="28">
        <f ca="1">IF($D471&gt;$D$8,"",INDIRECT(ADDRESS(ROW(Entrées!$C$37)+($D471-1)*24+J$11,COLUMN(Entrées!$C$37)+($C471-1),4,TRUE,"Entrées")))</f>
        <v>-10208</v>
      </c>
      <c r="K471" s="28">
        <f ca="1">IF($D471&gt;$D$8,"",INDIRECT(ADDRESS(ROW(Entrées!$C$37)+($D471-1)*24+K$11,COLUMN(Entrées!$C$37)+($C471-1),4,TRUE,"Entrées")))</f>
        <v>-7779</v>
      </c>
      <c r="L471" s="28">
        <f ca="1">IF($D471&gt;$D$8,"",INDIRECT(ADDRESS(ROW(Entrées!$C$37)+($D471-1)*24+L$11,COLUMN(Entrées!$C$37)+($C471-1),4,TRUE,"Entrées")))</f>
        <v>-5996</v>
      </c>
      <c r="M471" s="28">
        <f ca="1">IF($D471&gt;$D$8,"",INDIRECT(ADDRESS(ROW(Entrées!$C$37)+($D471-1)*24+M$11,COLUMN(Entrées!$C$37)+($C471-1),4,TRUE,"Entrées")))</f>
        <v>-6137</v>
      </c>
      <c r="N471" s="28">
        <f ca="1">IF($D471&gt;$D$8,"",INDIRECT(ADDRESS(ROW(Entrées!$C$37)+($D471-1)*24+N$11,COLUMN(Entrées!$C$37)+($C471-1),4,TRUE,"Entrées")))</f>
        <v>-6141.5</v>
      </c>
      <c r="O471" s="28">
        <f ca="1">IF($D471&gt;$D$8,"",INDIRECT(ADDRESS(ROW(Entrées!$C$37)+($D471-1)*24+O$11,COLUMN(Entrées!$C$37)+($C471-1),4,TRUE,"Entrées")))</f>
        <v>-5593.5</v>
      </c>
      <c r="P471" s="28">
        <f ca="1">IF($D471&gt;$D$8,"",INDIRECT(ADDRESS(ROW(Entrées!$C$37)+($D471-1)*24+P$11,COLUMN(Entrées!$C$37)+($C471-1),4,TRUE,"Entrées")))</f>
        <v>-5368</v>
      </c>
      <c r="Q471" s="28">
        <f ca="1">IF($D471&gt;$D$8,"",INDIRECT(ADDRESS(ROW(Entrées!$C$37)+($D471-1)*24+Q$11,COLUMN(Entrées!$C$37)+($C471-1),4,TRUE,"Entrées")))</f>
        <v>-5179</v>
      </c>
      <c r="R471" s="28">
        <f ca="1">IF($D471&gt;$D$8,"",INDIRECT(ADDRESS(ROW(Entrées!$C$37)+($D471-1)*24+R$11,COLUMN(Entrées!$C$37)+($C471-1),4,TRUE,"Entrées")))</f>
        <v>-5496.5</v>
      </c>
      <c r="S471" s="28">
        <f ca="1">IF($D471&gt;$D$8,"",INDIRECT(ADDRESS(ROW(Entrées!$C$37)+($D471-1)*24+S$11,COLUMN(Entrées!$C$37)+($C471-1),4,TRUE,"Entrées")))</f>
        <v>-5765</v>
      </c>
      <c r="T471" s="28">
        <f ca="1">IF($D471&gt;$D$8,"",INDIRECT(ADDRESS(ROW(Entrées!$C$37)+($D471-1)*24+T$11,COLUMN(Entrées!$C$37)+($C471-1),4,TRUE,"Entrées")))</f>
        <v>-6172</v>
      </c>
      <c r="U471" s="28">
        <f ca="1">IF($D471&gt;$D$8,"",INDIRECT(ADDRESS(ROW(Entrées!$C$37)+($D471-1)*24+U$11,COLUMN(Entrées!$C$37)+($C471-1),4,TRUE,"Entrées")))</f>
        <v>-7034.5</v>
      </c>
      <c r="V471" s="28">
        <f ca="1">IF($D471&gt;$D$8,"",INDIRECT(ADDRESS(ROW(Entrées!$C$37)+($D471-1)*24+V$11,COLUMN(Entrées!$C$37)+($C471-1),4,TRUE,"Entrées")))</f>
        <v>-6983</v>
      </c>
      <c r="W471" s="28">
        <f ca="1">IF($D471&gt;$D$8,"",INDIRECT(ADDRESS(ROW(Entrées!$C$37)+($D471-1)*24+W$11,COLUMN(Entrées!$C$37)+($C471-1),4,TRUE,"Entrées")))</f>
        <v>-6812.5</v>
      </c>
      <c r="X471" s="28">
        <f ca="1">IF($D471&gt;$D$8,"",INDIRECT(ADDRESS(ROW(Entrées!$C$37)+($D471-1)*24+X$11,COLUMN(Entrées!$C$37)+($C471-1),4,TRUE,"Entrées")))</f>
        <v>-6797</v>
      </c>
      <c r="Y471" s="28">
        <f ca="1">IF($D471&gt;$D$8,"",INDIRECT(ADDRESS(ROW(Entrées!$C$37)+($D471-1)*24+Y$11,COLUMN(Entrées!$C$37)+($C471-1),4,TRUE,"Entrées")))</f>
        <v>-7382</v>
      </c>
      <c r="Z471" s="28">
        <f ca="1">IF($D471&gt;$D$8,"",INDIRECT(ADDRESS(ROW(Entrées!$C$37)+($D471-1)*24+Z$11,COLUMN(Entrées!$C$37)+($C471-1),4,TRUE,"Entrées")))</f>
        <v>-7612.5</v>
      </c>
      <c r="AA471" s="28">
        <f ca="1">IF($D471&gt;$D$8,"",INDIRECT(ADDRESS(ROW(Entrées!$C$37)+($D471-1)*24+AA$11,COLUMN(Entrées!$C$37)+($C471-1),4,TRUE,"Entrées")))</f>
        <v>-7260</v>
      </c>
      <c r="AB471" s="28">
        <f ca="1">IF($D471&gt;$D$8,"",INDIRECT(ADDRESS(ROW(Entrées!$C$37)+($D471-1)*24+AB$11,COLUMN(Entrées!$C$37)+($C471-1),4,TRUE,"Entrées")))</f>
        <v>-5697</v>
      </c>
      <c r="AC471" s="11"/>
      <c r="AD471" s="40">
        <f t="shared" ca="1" si="540"/>
        <v>-6870.25</v>
      </c>
      <c r="AE471" s="40">
        <f t="shared" ca="1" si="542"/>
        <v>-5179</v>
      </c>
      <c r="AF471" s="40">
        <f t="shared" ca="1" si="543"/>
        <v>-10424.5</v>
      </c>
      <c r="AG471" s="4"/>
      <c r="AH471" s="11">
        <f>Entrées!A498</f>
        <v>20</v>
      </c>
      <c r="AI471" s="13">
        <f>Entrées!B498</f>
        <v>5</v>
      </c>
      <c r="AJ471" s="31">
        <f t="shared" ca="1" si="569"/>
        <v>55625.834722222207</v>
      </c>
      <c r="AK471" s="31">
        <f t="shared" ca="1" si="545"/>
        <v>55155.277777777781</v>
      </c>
      <c r="AL471" s="31">
        <f t="shared" ca="1" si="546"/>
        <v>55132.569444444431</v>
      </c>
      <c r="AM471" s="31">
        <f t="shared" ca="1" si="547"/>
        <v>439.35972222222233</v>
      </c>
      <c r="AN471" s="31">
        <f t="shared" ca="1" si="548"/>
        <v>2143.2847222222222</v>
      </c>
      <c r="AO471" s="31">
        <f t="shared" ca="1" si="549"/>
        <v>1711.4715277777773</v>
      </c>
      <c r="AP471" s="31">
        <f t="shared" ca="1" si="550"/>
        <v>43686.806944444448</v>
      </c>
      <c r="AQ471" s="31">
        <f t="shared" ca="1" si="551"/>
        <v>2048.2006944444447</v>
      </c>
      <c r="AR471" s="31">
        <f t="shared" ca="1" si="552"/>
        <v>467.57708333333329</v>
      </c>
      <c r="AS471" s="31">
        <f t="shared" ca="1" si="553"/>
        <v>9872.0041666666693</v>
      </c>
      <c r="AT471" s="31">
        <f t="shared" ca="1" si="554"/>
        <v>-752.91041666666672</v>
      </c>
      <c r="AU471" s="31">
        <f t="shared" ca="1" si="555"/>
        <v>580.30277777777769</v>
      </c>
      <c r="AV471" s="31">
        <f t="shared" ca="1" si="556"/>
        <v>-4570.3041666666659</v>
      </c>
      <c r="AW471" s="31">
        <f t="shared" ca="1" si="557"/>
        <v>53.39583333333335</v>
      </c>
      <c r="AX471" s="31">
        <f t="shared" ca="1" si="558"/>
        <v>1401.9361111111111</v>
      </c>
      <c r="AY471" s="31">
        <f t="shared" ca="1" si="559"/>
        <v>-1132.0805555555555</v>
      </c>
      <c r="AZ471" s="31">
        <f t="shared" ca="1" si="560"/>
        <v>-2177.1819444444441</v>
      </c>
      <c r="BA471" s="31">
        <f t="shared" ca="1" si="561"/>
        <v>644.8125</v>
      </c>
      <c r="BB471" s="31">
        <f t="shared" ca="1" si="562"/>
        <v>-1410.101388888889</v>
      </c>
      <c r="BC471" s="31">
        <f t="shared" ca="1" si="563"/>
        <v>-1800.2902777777781</v>
      </c>
      <c r="BF471" s="11">
        <f t="shared" si="564"/>
        <v>20</v>
      </c>
      <c r="BG471" s="11">
        <f t="shared" si="482"/>
        <v>5</v>
      </c>
      <c r="BH471" s="32">
        <f>IF($BF471&gt;$Y$7,"",IF(AND($BF471=$Y$7,$BG471=23),"",Entrées!C499-Entrées!C498))</f>
        <v>1381</v>
      </c>
      <c r="BI471" s="32">
        <f>IF($BF471&gt;$Y$7,"",IF(AND($BF471=$Y$7,$BG471=23),"",Entrées!D499-Entrées!D498))</f>
        <v>2100</v>
      </c>
      <c r="BJ471" s="32">
        <f>IF($BF471&gt;$Y$7,"",IF(AND($BF471=$Y$7,$BG471=23),"",Entrées!E499-Entrées!E498))</f>
        <v>1650</v>
      </c>
      <c r="BK471" s="32">
        <f>IF($BF471&gt;$Y$7,"",IF(AND($BF471=$Y$7,$BG471=23),"",Entrées!F499-Entrées!F498))</f>
        <v>-18</v>
      </c>
      <c r="BL471" s="32">
        <f>IF($BF471&gt;$Y$7,"",IF(AND($BF471=$Y$7,$BG471=23),"",Entrées!G499-Entrées!G498))</f>
        <v>0</v>
      </c>
      <c r="BM471" s="32">
        <f>IF($BF471&gt;$Y$7,"",IF(AND($BF471=$Y$7,$BG471=23),"",Entrées!H499-Entrées!H498))</f>
        <v>0</v>
      </c>
      <c r="BN471" s="32">
        <f>IF($BF471&gt;$Y$7,"",IF(AND($BF471=$Y$7,$BG471=23),"",Entrées!I499-Entrées!I498))</f>
        <v>570.5</v>
      </c>
      <c r="BO471" s="32">
        <f>IF($BF471&gt;$Y$7,"",IF(AND($BF471=$Y$7,$BG471=23),"",Entrées!J499-Entrées!J498))</f>
        <v>81</v>
      </c>
      <c r="BP471" s="32">
        <f>IF($BF471&gt;$Y$7,"",IF(AND($BF471=$Y$7,$BG471=23),"",Entrées!K499-Entrées!K498))</f>
        <v>0</v>
      </c>
      <c r="BQ471" s="32">
        <f>IF($BF471&gt;$Y$7,"",IF(AND($BF471=$Y$7,$BG471=23),"",Entrées!L499-Entrées!L498))</f>
        <v>168</v>
      </c>
      <c r="BR471" s="32">
        <f>IF($BF471&gt;$Y$7,"",IF(AND($BF471=$Y$7,$BG471=23),"",Entrées!M499-Entrées!M498))</f>
        <v>-59</v>
      </c>
      <c r="BS471" s="32">
        <f>IF($BF471&gt;$Y$7,"",IF(AND($BF471=$Y$7,$BG471=23),"",Entrées!N499-Entrées!N498))</f>
        <v>-3</v>
      </c>
      <c r="BT471" s="32">
        <f>IF($BF471&gt;$Y$7,"",IF(AND($BF471=$Y$7,$BG471=23),"",Entrées!O499-Entrées!O498))</f>
        <v>642</v>
      </c>
      <c r="BU471" s="32">
        <f>IF($BF471&gt;$Y$7,"",IF(AND($BF471=$Y$7,$BG471=23),"",Entrées!P499-Entrées!P498))</f>
        <v>-1</v>
      </c>
      <c r="BV471" s="32">
        <f>IF($BF471&gt;$Y$7,"",IF(AND($BF471=$Y$7,$BG471=23),"",Entrées!Q499-Entrées!Q498))</f>
        <v>893</v>
      </c>
      <c r="BW471" s="32">
        <f>IF($BF471&gt;$Y$7,"",IF(AND($BF471=$Y$7,$BG471=23),"",Entrées!R499-Entrées!R498))</f>
        <v>0</v>
      </c>
      <c r="BX471" s="32">
        <f>IF($BF471&gt;$Y$7,"",IF(AND($BF471=$Y$7,$BG471=23),"",Entrées!S499-Entrées!S498))</f>
        <v>0</v>
      </c>
      <c r="BY471" s="32">
        <f>IF($BF471&gt;$Y$7,"",IF(AND($BF471=$Y$7,$BG471=23),"",Entrées!T499-Entrées!T498))</f>
        <v>3</v>
      </c>
      <c r="BZ471" s="32">
        <f>IF($BF471&gt;$Y$7,"",IF(AND($BF471=$Y$7,$BG471=23),"",Entrées!U499-Entrées!U498))</f>
        <v>0</v>
      </c>
      <c r="CA471" s="32">
        <f>IF($BF471&gt;$Y$7,"",IF(AND($BF471=$Y$7,$BG471=23),"",Entrées!V499-Entrées!V498))</f>
        <v>40</v>
      </c>
      <c r="CD471" s="33">
        <f>IF($BF471&lt;=$Y$7,Entrées!J498/CD$2,"")</f>
        <v>0.35901315789473687</v>
      </c>
      <c r="CE471" s="33">
        <f>IF($BF471&lt;=$Y$7,Entrées!K498/CE$2,"")</f>
        <v>0</v>
      </c>
      <c r="CF471" s="11">
        <f t="shared" si="565"/>
        <v>7600</v>
      </c>
      <c r="CG471" s="11">
        <f t="shared" si="566"/>
        <v>4200</v>
      </c>
      <c r="CH471" s="52">
        <f t="shared" si="567"/>
        <v>0.26950009137426939</v>
      </c>
      <c r="CI471" s="52">
        <f t="shared" si="568"/>
        <v>0.11132787698412699</v>
      </c>
    </row>
    <row r="472" spans="1:93">
      <c r="A472" s="11">
        <f>ROW(E456)</f>
        <v>456</v>
      </c>
      <c r="C472" s="11">
        <f t="shared" si="544"/>
        <v>13</v>
      </c>
      <c r="D472" s="27">
        <f t="shared" si="541"/>
        <v>17</v>
      </c>
      <c r="E472" s="28">
        <f ca="1">IF($D472&gt;$D$8,"",INDIRECT(ADDRESS(ROW(Entrées!$C$37)+($D472-1)*24+E$11,COLUMN(Entrées!$C$37)+($C472-1),4,TRUE,"Entrées")))</f>
        <v>-5592.5</v>
      </c>
      <c r="F472" s="28">
        <f ca="1">IF($D472&gt;$D$8,"",INDIRECT(ADDRESS(ROW(Entrées!$C$37)+($D472-1)*24+F$11,COLUMN(Entrées!$C$37)+($C472-1),4,TRUE,"Entrées")))</f>
        <v>-7355.5</v>
      </c>
      <c r="G472" s="28">
        <f ca="1">IF($D472&gt;$D$8,"",INDIRECT(ADDRESS(ROW(Entrées!$C$37)+($D472-1)*24+G$11,COLUMN(Entrées!$C$37)+($C472-1),4,TRUE,"Entrées")))</f>
        <v>-8345</v>
      </c>
      <c r="H472" s="28">
        <f ca="1">IF($D472&gt;$D$8,"",INDIRECT(ADDRESS(ROW(Entrées!$C$37)+($D472-1)*24+H$11,COLUMN(Entrées!$C$37)+($C472-1),4,TRUE,"Entrées")))</f>
        <v>-9685.5</v>
      </c>
      <c r="I472" s="28">
        <f ca="1">IF($D472&gt;$D$8,"",INDIRECT(ADDRESS(ROW(Entrées!$C$37)+($D472-1)*24+I$11,COLUMN(Entrées!$C$37)+($C472-1),4,TRUE,"Entrées")))</f>
        <v>-10834.5</v>
      </c>
      <c r="J472" s="28">
        <f ca="1">IF($D472&gt;$D$8,"",INDIRECT(ADDRESS(ROW(Entrées!$C$37)+($D472-1)*24+J$11,COLUMN(Entrées!$C$37)+($C472-1),4,TRUE,"Entrées")))</f>
        <v>-10328</v>
      </c>
      <c r="K472" s="28">
        <f ca="1">IF($D472&gt;$D$8,"",INDIRECT(ADDRESS(ROW(Entrées!$C$37)+($D472-1)*24+K$11,COLUMN(Entrées!$C$37)+($C472-1),4,TRUE,"Entrées")))</f>
        <v>-8951</v>
      </c>
      <c r="L472" s="28">
        <f ca="1">IF($D472&gt;$D$8,"",INDIRECT(ADDRESS(ROW(Entrées!$C$37)+($D472-1)*24+L$11,COLUMN(Entrées!$C$37)+($C472-1),4,TRUE,"Entrées")))</f>
        <v>-8192.5</v>
      </c>
      <c r="M472" s="28">
        <f ca="1">IF($D472&gt;$D$8,"",INDIRECT(ADDRESS(ROW(Entrées!$C$37)+($D472-1)*24+M$11,COLUMN(Entrées!$C$37)+($C472-1),4,TRUE,"Entrées")))</f>
        <v>-6837.5</v>
      </c>
      <c r="N472" s="28">
        <f ca="1">IF($D472&gt;$D$8,"",INDIRECT(ADDRESS(ROW(Entrées!$C$37)+($D472-1)*24+N$11,COLUMN(Entrées!$C$37)+($C472-1),4,TRUE,"Entrées")))</f>
        <v>-5751</v>
      </c>
      <c r="O472" s="28">
        <f ca="1">IF($D472&gt;$D$8,"",INDIRECT(ADDRESS(ROW(Entrées!$C$37)+($D472-1)*24+O$11,COLUMN(Entrées!$C$37)+($C472-1),4,TRUE,"Entrées")))</f>
        <v>-5928</v>
      </c>
      <c r="P472" s="28">
        <f ca="1">IF($D472&gt;$D$8,"",INDIRECT(ADDRESS(ROW(Entrées!$C$37)+($D472-1)*24+P$11,COLUMN(Entrées!$C$37)+($C472-1),4,TRUE,"Entrées")))</f>
        <v>-5674.5</v>
      </c>
      <c r="Q472" s="28">
        <f ca="1">IF($D472&gt;$D$8,"",INDIRECT(ADDRESS(ROW(Entrées!$C$37)+($D472-1)*24+Q$11,COLUMN(Entrées!$C$37)+($C472-1),4,TRUE,"Entrées")))</f>
        <v>-4610.5</v>
      </c>
      <c r="R472" s="28">
        <f ca="1">IF($D472&gt;$D$8,"",INDIRECT(ADDRESS(ROW(Entrées!$C$37)+($D472-1)*24+R$11,COLUMN(Entrées!$C$37)+($C472-1),4,TRUE,"Entrées")))</f>
        <v>-4677</v>
      </c>
      <c r="S472" s="28">
        <f ca="1">IF($D472&gt;$D$8,"",INDIRECT(ADDRESS(ROW(Entrées!$C$37)+($D472-1)*24+S$11,COLUMN(Entrées!$C$37)+($C472-1),4,TRUE,"Entrées")))</f>
        <v>-5133</v>
      </c>
      <c r="T472" s="28">
        <f ca="1">IF($D472&gt;$D$8,"",INDIRECT(ADDRESS(ROW(Entrées!$C$37)+($D472-1)*24+T$11,COLUMN(Entrées!$C$37)+($C472-1),4,TRUE,"Entrées")))</f>
        <v>-6038</v>
      </c>
      <c r="U472" s="28">
        <f ca="1">IF($D472&gt;$D$8,"",INDIRECT(ADDRESS(ROW(Entrées!$C$37)+($D472-1)*24+U$11,COLUMN(Entrées!$C$37)+($C472-1),4,TRUE,"Entrées")))</f>
        <v>-7126.5</v>
      </c>
      <c r="V472" s="28">
        <f ca="1">IF($D472&gt;$D$8,"",INDIRECT(ADDRESS(ROW(Entrées!$C$37)+($D472-1)*24+V$11,COLUMN(Entrées!$C$37)+($C472-1),4,TRUE,"Entrées")))</f>
        <v>-8209.5</v>
      </c>
      <c r="W472" s="28">
        <f ca="1">IF($D472&gt;$D$8,"",INDIRECT(ADDRESS(ROW(Entrées!$C$37)+($D472-1)*24+W$11,COLUMN(Entrées!$C$37)+($C472-1),4,TRUE,"Entrées")))</f>
        <v>-8989.5</v>
      </c>
      <c r="X472" s="28">
        <f ca="1">IF($D472&gt;$D$8,"",INDIRECT(ADDRESS(ROW(Entrées!$C$37)+($D472-1)*24+X$11,COLUMN(Entrées!$C$37)+($C472-1),4,TRUE,"Entrées")))</f>
        <v>-9763</v>
      </c>
      <c r="Y472" s="28">
        <f ca="1">IF($D472&gt;$D$8,"",INDIRECT(ADDRESS(ROW(Entrées!$C$37)+($D472-1)*24+Y$11,COLUMN(Entrées!$C$37)+($C472-1),4,TRUE,"Entrées")))</f>
        <v>-10301</v>
      </c>
      <c r="Z472" s="28">
        <f ca="1">IF($D472&gt;$D$8,"",INDIRECT(ADDRESS(ROW(Entrées!$C$37)+($D472-1)*24+Z$11,COLUMN(Entrées!$C$37)+($C472-1),4,TRUE,"Entrées")))</f>
        <v>-10211.5</v>
      </c>
      <c r="AA472" s="28">
        <f ca="1">IF($D472&gt;$D$8,"",INDIRECT(ADDRESS(ROW(Entrées!$C$37)+($D472-1)*24+AA$11,COLUMN(Entrées!$C$37)+($C472-1),4,TRUE,"Entrées")))</f>
        <v>-9718</v>
      </c>
      <c r="AB472" s="28">
        <f ca="1">IF($D472&gt;$D$8,"",INDIRECT(ADDRESS(ROW(Entrées!$C$37)+($D472-1)*24+AB$11,COLUMN(Entrées!$C$37)+($C472-1),4,TRUE,"Entrées")))</f>
        <v>-8146</v>
      </c>
      <c r="AC472" s="11"/>
      <c r="AD472" s="40">
        <f t="shared" ca="1" si="540"/>
        <v>-7766.625</v>
      </c>
      <c r="AE472" s="40">
        <f t="shared" ca="1" si="542"/>
        <v>-4610.5</v>
      </c>
      <c r="AF472" s="40">
        <f t="shared" ca="1" si="543"/>
        <v>-10834.5</v>
      </c>
      <c r="AG472" s="4"/>
      <c r="AH472" s="11">
        <f>Entrées!A499</f>
        <v>20</v>
      </c>
      <c r="AI472" s="13">
        <f>Entrées!B499</f>
        <v>6</v>
      </c>
      <c r="AJ472" s="31">
        <f t="shared" ca="1" si="569"/>
        <v>55625.834722222207</v>
      </c>
      <c r="AK472" s="31">
        <f t="shared" ca="1" si="545"/>
        <v>55155.277777777781</v>
      </c>
      <c r="AL472" s="31">
        <f t="shared" ca="1" si="546"/>
        <v>55132.569444444431</v>
      </c>
      <c r="AM472" s="31">
        <f t="shared" ca="1" si="547"/>
        <v>439.35972222222233</v>
      </c>
      <c r="AN472" s="31">
        <f t="shared" ca="1" si="548"/>
        <v>2143.2847222222222</v>
      </c>
      <c r="AO472" s="31">
        <f t="shared" ca="1" si="549"/>
        <v>1711.4715277777773</v>
      </c>
      <c r="AP472" s="31">
        <f t="shared" ca="1" si="550"/>
        <v>43686.806944444448</v>
      </c>
      <c r="AQ472" s="31">
        <f t="shared" ca="1" si="551"/>
        <v>2048.2006944444447</v>
      </c>
      <c r="AR472" s="31">
        <f t="shared" ca="1" si="552"/>
        <v>467.57708333333329</v>
      </c>
      <c r="AS472" s="31">
        <f t="shared" ca="1" si="553"/>
        <v>9872.0041666666693</v>
      </c>
      <c r="AT472" s="31">
        <f t="shared" ca="1" si="554"/>
        <v>-752.91041666666672</v>
      </c>
      <c r="AU472" s="31">
        <f t="shared" ca="1" si="555"/>
        <v>580.30277777777769</v>
      </c>
      <c r="AV472" s="31">
        <f t="shared" ca="1" si="556"/>
        <v>-4570.3041666666659</v>
      </c>
      <c r="AW472" s="31">
        <f t="shared" ca="1" si="557"/>
        <v>53.39583333333335</v>
      </c>
      <c r="AX472" s="31">
        <f t="shared" ca="1" si="558"/>
        <v>1401.9361111111111</v>
      </c>
      <c r="AY472" s="31">
        <f t="shared" ca="1" si="559"/>
        <v>-1132.0805555555555</v>
      </c>
      <c r="AZ472" s="31">
        <f t="shared" ca="1" si="560"/>
        <v>-2177.1819444444441</v>
      </c>
      <c r="BA472" s="31">
        <f t="shared" ca="1" si="561"/>
        <v>644.8125</v>
      </c>
      <c r="BB472" s="31">
        <f t="shared" ca="1" si="562"/>
        <v>-1410.101388888889</v>
      </c>
      <c r="BC472" s="31">
        <f t="shared" ca="1" si="563"/>
        <v>-1800.2902777777781</v>
      </c>
      <c r="BF472" s="11">
        <f t="shared" si="564"/>
        <v>20</v>
      </c>
      <c r="BG472" s="11">
        <f t="shared" si="482"/>
        <v>6</v>
      </c>
      <c r="BH472" s="32">
        <f>IF($BF472&gt;$Y$7,"",IF(AND($BF472=$Y$7,$BG472=23),"",Entrées!C500-Entrées!C499))</f>
        <v>1161.5</v>
      </c>
      <c r="BI472" s="32">
        <f>IF($BF472&gt;$Y$7,"",IF(AND($BF472=$Y$7,$BG472=23),"",Entrées!D500-Entrées!D499))</f>
        <v>1362.5</v>
      </c>
      <c r="BJ472" s="32">
        <f>IF($BF472&gt;$Y$7,"",IF(AND($BF472=$Y$7,$BG472=23),"",Entrées!E500-Entrées!E499))</f>
        <v>1587.5</v>
      </c>
      <c r="BK472" s="32">
        <f>IF($BF472&gt;$Y$7,"",IF(AND($BF472=$Y$7,$BG472=23),"",Entrées!F500-Entrées!F499))</f>
        <v>-1.5</v>
      </c>
      <c r="BL472" s="32">
        <f>IF($BF472&gt;$Y$7,"",IF(AND($BF472=$Y$7,$BG472=23),"",Entrées!G500-Entrées!G499))</f>
        <v>0</v>
      </c>
      <c r="BM472" s="32">
        <f>IF($BF472&gt;$Y$7,"",IF(AND($BF472=$Y$7,$BG472=23),"",Entrées!H500-Entrées!H499))</f>
        <v>0.5</v>
      </c>
      <c r="BN472" s="32">
        <f>IF($BF472&gt;$Y$7,"",IF(AND($BF472=$Y$7,$BG472=23),"",Entrées!I500-Entrées!I499))</f>
        <v>614</v>
      </c>
      <c r="BO472" s="32">
        <f>IF($BF472&gt;$Y$7,"",IF(AND($BF472=$Y$7,$BG472=23),"",Entrées!J500-Entrées!J499))</f>
        <v>108.5</v>
      </c>
      <c r="BP472" s="32">
        <f>IF($BF472&gt;$Y$7,"",IF(AND($BF472=$Y$7,$BG472=23),"",Entrées!K500-Entrées!K499))</f>
        <v>15</v>
      </c>
      <c r="BQ472" s="32">
        <f>IF($BF472&gt;$Y$7,"",IF(AND($BF472=$Y$7,$BG472=23),"",Entrées!L500-Entrées!L499))</f>
        <v>443</v>
      </c>
      <c r="BR472" s="32">
        <f>IF($BF472&gt;$Y$7,"",IF(AND($BF472=$Y$7,$BG472=23),"",Entrées!M500-Entrées!M499))</f>
        <v>359.5</v>
      </c>
      <c r="BS472" s="32">
        <f>IF($BF472&gt;$Y$7,"",IF(AND($BF472=$Y$7,$BG472=23),"",Entrées!N500-Entrées!N499))</f>
        <v>0.5</v>
      </c>
      <c r="BT472" s="32">
        <f>IF($BF472&gt;$Y$7,"",IF(AND($BF472=$Y$7,$BG472=23),"",Entrées!O500-Entrées!O499))</f>
        <v>-377.5</v>
      </c>
      <c r="BU472" s="32">
        <f>IF($BF472&gt;$Y$7,"",IF(AND($BF472=$Y$7,$BG472=23),"",Entrées!P500-Entrées!P499))</f>
        <v>-0.5</v>
      </c>
      <c r="BV472" s="32">
        <f>IF($BF472&gt;$Y$7,"",IF(AND($BF472=$Y$7,$BG472=23),"",Entrées!Q500-Entrées!Q499))</f>
        <v>-880</v>
      </c>
      <c r="BW472" s="32">
        <f>IF($BF472&gt;$Y$7,"",IF(AND($BF472=$Y$7,$BG472=23),"",Entrées!R500-Entrées!R499))</f>
        <v>0</v>
      </c>
      <c r="BX472" s="32">
        <f>IF($BF472&gt;$Y$7,"",IF(AND($BF472=$Y$7,$BG472=23),"",Entrées!S500-Entrées!S499))</f>
        <v>0</v>
      </c>
      <c r="BY472" s="32">
        <f>IF($BF472&gt;$Y$7,"",IF(AND($BF472=$Y$7,$BG472=23),"",Entrées!T500-Entrées!T499))</f>
        <v>18</v>
      </c>
      <c r="BZ472" s="32">
        <f>IF($BF472&gt;$Y$7,"",IF(AND($BF472=$Y$7,$BG472=23),"",Entrées!U500-Entrées!U499))</f>
        <v>-173</v>
      </c>
      <c r="CA472" s="32">
        <f>IF($BF472&gt;$Y$7,"",IF(AND($BF472=$Y$7,$BG472=23),"",Entrées!V500-Entrées!V499))</f>
        <v>1</v>
      </c>
      <c r="CD472" s="33">
        <f>IF($BF472&lt;=$Y$7,Entrées!J499/CD$2,"")</f>
        <v>0.36967105263157896</v>
      </c>
      <c r="CE472" s="33">
        <f>IF($BF472&lt;=$Y$7,Entrées!K499/CE$2,"")</f>
        <v>0</v>
      </c>
      <c r="CF472" s="11">
        <f t="shared" si="565"/>
        <v>7600</v>
      </c>
      <c r="CG472" s="11">
        <f t="shared" si="566"/>
        <v>4200</v>
      </c>
      <c r="CH472" s="52">
        <f t="shared" si="567"/>
        <v>0.26950009137426939</v>
      </c>
      <c r="CI472" s="52">
        <f t="shared" si="568"/>
        <v>0.11132787698412699</v>
      </c>
    </row>
    <row r="473" spans="1:93">
      <c r="A473" s="11">
        <f>A472+$Y$7-1</f>
        <v>485</v>
      </c>
      <c r="C473" s="11">
        <f t="shared" si="544"/>
        <v>13</v>
      </c>
      <c r="D473" s="27">
        <f t="shared" si="541"/>
        <v>18</v>
      </c>
      <c r="E473" s="28">
        <f ca="1">IF($D473&gt;$D$8,"",INDIRECT(ADDRESS(ROW(Entrées!$C$37)+($D473-1)*24+E$11,COLUMN(Entrées!$C$37)+($C473-1),4,TRUE,"Entrées")))</f>
        <v>-8650</v>
      </c>
      <c r="F473" s="28">
        <f ca="1">IF($D473&gt;$D$8,"",INDIRECT(ADDRESS(ROW(Entrées!$C$37)+($D473-1)*24+F$11,COLUMN(Entrées!$C$37)+($C473-1),4,TRUE,"Entrées")))</f>
        <v>-10529.5</v>
      </c>
      <c r="G473" s="28">
        <f ca="1">IF($D473&gt;$D$8,"",INDIRECT(ADDRESS(ROW(Entrées!$C$37)+($D473-1)*24+G$11,COLUMN(Entrées!$C$37)+($C473-1),4,TRUE,"Entrées")))</f>
        <v>-9050</v>
      </c>
      <c r="H473" s="28">
        <f ca="1">IF($D473&gt;$D$8,"",INDIRECT(ADDRESS(ROW(Entrées!$C$37)+($D473-1)*24+H$11,COLUMN(Entrées!$C$37)+($C473-1),4,TRUE,"Entrées")))</f>
        <v>-8461.5</v>
      </c>
      <c r="I473" s="28">
        <f ca="1">IF($D473&gt;$D$8,"",INDIRECT(ADDRESS(ROW(Entrées!$C$37)+($D473-1)*24+I$11,COLUMN(Entrées!$C$37)+($C473-1),4,TRUE,"Entrées")))</f>
        <v>-7804.5</v>
      </c>
      <c r="J473" s="28">
        <f ca="1">IF($D473&gt;$D$8,"",INDIRECT(ADDRESS(ROW(Entrées!$C$37)+($D473-1)*24+J$11,COLUMN(Entrées!$C$37)+($C473-1),4,TRUE,"Entrées")))</f>
        <v>-9142.5</v>
      </c>
      <c r="K473" s="28">
        <f ca="1">IF($D473&gt;$D$8,"",INDIRECT(ADDRESS(ROW(Entrées!$C$37)+($D473-1)*24+K$11,COLUMN(Entrées!$C$37)+($C473-1),4,TRUE,"Entrées")))</f>
        <v>-10471.5</v>
      </c>
      <c r="L473" s="28">
        <f ca="1">IF($D473&gt;$D$8,"",INDIRECT(ADDRESS(ROW(Entrées!$C$37)+($D473-1)*24+L$11,COLUMN(Entrées!$C$37)+($C473-1),4,TRUE,"Entrées")))</f>
        <v>-10343</v>
      </c>
      <c r="M473" s="28">
        <f ca="1">IF($D473&gt;$D$8,"",INDIRECT(ADDRESS(ROW(Entrées!$C$37)+($D473-1)*24+M$11,COLUMN(Entrées!$C$37)+($C473-1),4,TRUE,"Entrées")))</f>
        <v>-8703</v>
      </c>
      <c r="N473" s="28">
        <f ca="1">IF($D473&gt;$D$8,"",INDIRECT(ADDRESS(ROW(Entrées!$C$37)+($D473-1)*24+N$11,COLUMN(Entrées!$C$37)+($C473-1),4,TRUE,"Entrées")))</f>
        <v>-7240</v>
      </c>
      <c r="O473" s="28">
        <f ca="1">IF($D473&gt;$D$8,"",INDIRECT(ADDRESS(ROW(Entrées!$C$37)+($D473-1)*24+O$11,COLUMN(Entrées!$C$37)+($C473-1),4,TRUE,"Entrées")))</f>
        <v>-7240.5</v>
      </c>
      <c r="P473" s="28">
        <f ca="1">IF($D473&gt;$D$8,"",INDIRECT(ADDRESS(ROW(Entrées!$C$37)+($D473-1)*24+P$11,COLUMN(Entrées!$C$37)+($C473-1),4,TRUE,"Entrées")))</f>
        <v>-7211.5</v>
      </c>
      <c r="Q473" s="28">
        <f ca="1">IF($D473&gt;$D$8,"",INDIRECT(ADDRESS(ROW(Entrées!$C$37)+($D473-1)*24+Q$11,COLUMN(Entrées!$C$37)+($C473-1),4,TRUE,"Entrées")))</f>
        <v>-6577.5</v>
      </c>
      <c r="R473" s="28">
        <f ca="1">IF($D473&gt;$D$8,"",INDIRECT(ADDRESS(ROW(Entrées!$C$37)+($D473-1)*24+R$11,COLUMN(Entrées!$C$37)+($C473-1),4,TRUE,"Entrées")))</f>
        <v>-6649.5</v>
      </c>
      <c r="S473" s="28">
        <f ca="1">IF($D473&gt;$D$8,"",INDIRECT(ADDRESS(ROW(Entrées!$C$37)+($D473-1)*24+S$11,COLUMN(Entrées!$C$37)+($C473-1),4,TRUE,"Entrées")))</f>
        <v>-7165</v>
      </c>
      <c r="T473" s="28">
        <f ca="1">IF($D473&gt;$D$8,"",INDIRECT(ADDRESS(ROW(Entrées!$C$37)+($D473-1)*24+T$11,COLUMN(Entrées!$C$37)+($C473-1),4,TRUE,"Entrées")))</f>
        <v>-7522.5</v>
      </c>
      <c r="U473" s="28">
        <f ca="1">IF($D473&gt;$D$8,"",INDIRECT(ADDRESS(ROW(Entrées!$C$37)+($D473-1)*24+U$11,COLUMN(Entrées!$C$37)+($C473-1),4,TRUE,"Entrées")))</f>
        <v>-7690</v>
      </c>
      <c r="V473" s="28">
        <f ca="1">IF($D473&gt;$D$8,"",INDIRECT(ADDRESS(ROW(Entrées!$C$37)+($D473-1)*24+V$11,COLUMN(Entrées!$C$37)+($C473-1),4,TRUE,"Entrées")))</f>
        <v>-7541</v>
      </c>
      <c r="W473" s="28">
        <f ca="1">IF($D473&gt;$D$8,"",INDIRECT(ADDRESS(ROW(Entrées!$C$37)+($D473-1)*24+W$11,COLUMN(Entrées!$C$37)+($C473-1),4,TRUE,"Entrées")))</f>
        <v>-7871</v>
      </c>
      <c r="X473" s="28">
        <f ca="1">IF($D473&gt;$D$8,"",INDIRECT(ADDRESS(ROW(Entrées!$C$37)+($D473-1)*24+X$11,COLUMN(Entrées!$C$37)+($C473-1),4,TRUE,"Entrées")))</f>
        <v>-9451</v>
      </c>
      <c r="Y473" s="28">
        <f ca="1">IF($D473&gt;$D$8,"",INDIRECT(ADDRESS(ROW(Entrées!$C$37)+($D473-1)*24+Y$11,COLUMN(Entrées!$C$37)+($C473-1),4,TRUE,"Entrées")))</f>
        <v>-10561.5</v>
      </c>
      <c r="Z473" s="28">
        <f ca="1">IF($D473&gt;$D$8,"",INDIRECT(ADDRESS(ROW(Entrées!$C$37)+($D473-1)*24+Z$11,COLUMN(Entrées!$C$37)+($C473-1),4,TRUE,"Entrées")))</f>
        <v>-10601</v>
      </c>
      <c r="AA473" s="28">
        <f ca="1">IF($D473&gt;$D$8,"",INDIRECT(ADDRESS(ROW(Entrées!$C$37)+($D473-1)*24+AA$11,COLUMN(Entrées!$C$37)+($C473-1),4,TRUE,"Entrées")))</f>
        <v>-9921</v>
      </c>
      <c r="AB473" s="28">
        <f ca="1">IF($D473&gt;$D$8,"",INDIRECT(ADDRESS(ROW(Entrées!$C$37)+($D473-1)*24+AB$11,COLUMN(Entrées!$C$37)+($C473-1),4,TRUE,"Entrées")))</f>
        <v>-7343</v>
      </c>
      <c r="AC473" s="11"/>
      <c r="AD473" s="40">
        <f t="shared" ca="1" si="540"/>
        <v>-8489.2291666666661</v>
      </c>
      <c r="AE473" s="40">
        <f t="shared" ca="1" si="542"/>
        <v>-6577.5</v>
      </c>
      <c r="AF473" s="40">
        <f t="shared" ca="1" si="543"/>
        <v>-10601</v>
      </c>
      <c r="AG473" s="4"/>
      <c r="AH473" s="11">
        <f>Entrées!A500</f>
        <v>20</v>
      </c>
      <c r="AI473" s="13">
        <f>Entrées!B500</f>
        <v>7</v>
      </c>
      <c r="AJ473" s="31">
        <f t="shared" ca="1" si="569"/>
        <v>55625.834722222207</v>
      </c>
      <c r="AK473" s="31">
        <f t="shared" ca="1" si="545"/>
        <v>55155.277777777781</v>
      </c>
      <c r="AL473" s="31">
        <f t="shared" ca="1" si="546"/>
        <v>55132.569444444431</v>
      </c>
      <c r="AM473" s="31">
        <f t="shared" ca="1" si="547"/>
        <v>439.35972222222233</v>
      </c>
      <c r="AN473" s="31">
        <f t="shared" ca="1" si="548"/>
        <v>2143.2847222222222</v>
      </c>
      <c r="AO473" s="31">
        <f t="shared" ca="1" si="549"/>
        <v>1711.4715277777773</v>
      </c>
      <c r="AP473" s="31">
        <f t="shared" ca="1" si="550"/>
        <v>43686.806944444448</v>
      </c>
      <c r="AQ473" s="31">
        <f t="shared" ca="1" si="551"/>
        <v>2048.2006944444447</v>
      </c>
      <c r="AR473" s="31">
        <f t="shared" ca="1" si="552"/>
        <v>467.57708333333329</v>
      </c>
      <c r="AS473" s="31">
        <f t="shared" ca="1" si="553"/>
        <v>9872.0041666666693</v>
      </c>
      <c r="AT473" s="31">
        <f t="shared" ca="1" si="554"/>
        <v>-752.91041666666672</v>
      </c>
      <c r="AU473" s="31">
        <f t="shared" ca="1" si="555"/>
        <v>580.30277777777769</v>
      </c>
      <c r="AV473" s="31">
        <f t="shared" ca="1" si="556"/>
        <v>-4570.3041666666659</v>
      </c>
      <c r="AW473" s="31">
        <f t="shared" ca="1" si="557"/>
        <v>53.39583333333335</v>
      </c>
      <c r="AX473" s="31">
        <f t="shared" ca="1" si="558"/>
        <v>1401.9361111111111</v>
      </c>
      <c r="AY473" s="31">
        <f t="shared" ca="1" si="559"/>
        <v>-1132.0805555555555</v>
      </c>
      <c r="AZ473" s="31">
        <f t="shared" ca="1" si="560"/>
        <v>-2177.1819444444441</v>
      </c>
      <c r="BA473" s="31">
        <f t="shared" ca="1" si="561"/>
        <v>644.8125</v>
      </c>
      <c r="BB473" s="31">
        <f t="shared" ca="1" si="562"/>
        <v>-1410.101388888889</v>
      </c>
      <c r="BC473" s="31">
        <f t="shared" ca="1" si="563"/>
        <v>-1800.2902777777781</v>
      </c>
      <c r="BF473" s="11">
        <f t="shared" si="564"/>
        <v>20</v>
      </c>
      <c r="BG473" s="11">
        <f t="shared" ref="BG473:BG536" si="570">AI473</f>
        <v>7</v>
      </c>
      <c r="BH473" s="32">
        <f>IF($BF473&gt;$Y$7,"",IF(AND($BF473=$Y$7,$BG473=23),"",Entrées!C501-Entrées!C500))</f>
        <v>2683.5</v>
      </c>
      <c r="BI473" s="32">
        <f>IF($BF473&gt;$Y$7,"",IF(AND($BF473=$Y$7,$BG473=23),"",Entrées!D501-Entrées!D500))</f>
        <v>3400</v>
      </c>
      <c r="BJ473" s="32">
        <f>IF($BF473&gt;$Y$7,"",IF(AND($BF473=$Y$7,$BG473=23),"",Entrées!E501-Entrées!E500))</f>
        <v>3162.5</v>
      </c>
      <c r="BK473" s="32">
        <f>IF($BF473&gt;$Y$7,"",IF(AND($BF473=$Y$7,$BG473=23),"",Entrées!F501-Entrées!F500))</f>
        <v>1</v>
      </c>
      <c r="BL473" s="32">
        <f>IF($BF473&gt;$Y$7,"",IF(AND($BF473=$Y$7,$BG473=23),"",Entrées!G501-Entrées!G500))</f>
        <v>0</v>
      </c>
      <c r="BM473" s="32">
        <f>IF($BF473&gt;$Y$7,"",IF(AND($BF473=$Y$7,$BG473=23),"",Entrées!H501-Entrées!H500))</f>
        <v>20.5</v>
      </c>
      <c r="BN473" s="32">
        <f>IF($BF473&gt;$Y$7,"",IF(AND($BF473=$Y$7,$BG473=23),"",Entrées!I501-Entrées!I500))</f>
        <v>971.5</v>
      </c>
      <c r="BO473" s="32">
        <f>IF($BF473&gt;$Y$7,"",IF(AND($BF473=$Y$7,$BG473=23),"",Entrées!J501-Entrées!J500))</f>
        <v>110.5</v>
      </c>
      <c r="BP473" s="32">
        <f>IF($BF473&gt;$Y$7,"",IF(AND($BF473=$Y$7,$BG473=23),"",Entrées!K501-Entrées!K500))</f>
        <v>182.5</v>
      </c>
      <c r="BQ473" s="32">
        <f>IF($BF473&gt;$Y$7,"",IF(AND($BF473=$Y$7,$BG473=23),"",Entrées!L501-Entrées!L500))</f>
        <v>388</v>
      </c>
      <c r="BR473" s="32">
        <f>IF($BF473&gt;$Y$7,"",IF(AND($BF473=$Y$7,$BG473=23),"",Entrées!M501-Entrées!M500))</f>
        <v>788.5</v>
      </c>
      <c r="BS473" s="32">
        <f>IF($BF473&gt;$Y$7,"",IF(AND($BF473=$Y$7,$BG473=23),"",Entrées!N501-Entrées!N500))</f>
        <v>-11</v>
      </c>
      <c r="BT473" s="32">
        <f>IF($BF473&gt;$Y$7,"",IF(AND($BF473=$Y$7,$BG473=23),"",Entrées!O501-Entrées!O500))</f>
        <v>232</v>
      </c>
      <c r="BU473" s="32">
        <f>IF($BF473&gt;$Y$7,"",IF(AND($BF473=$Y$7,$BG473=23),"",Entrées!P501-Entrées!P500))</f>
        <v>-0.5</v>
      </c>
      <c r="BV473" s="32">
        <f>IF($BF473&gt;$Y$7,"",IF(AND($BF473=$Y$7,$BG473=23),"",Entrées!Q501-Entrées!Q500))</f>
        <v>947</v>
      </c>
      <c r="BW473" s="32">
        <f>IF($BF473&gt;$Y$7,"",IF(AND($BF473=$Y$7,$BG473=23),"",Entrées!R501-Entrées!R500))</f>
        <v>0</v>
      </c>
      <c r="BX473" s="32">
        <f>IF($BF473&gt;$Y$7,"",IF(AND($BF473=$Y$7,$BG473=23),"",Entrées!S501-Entrées!S500))</f>
        <v>0</v>
      </c>
      <c r="BY473" s="32">
        <f>IF($BF473&gt;$Y$7,"",IF(AND($BF473=$Y$7,$BG473=23),"",Entrées!T501-Entrées!T500))</f>
        <v>-100</v>
      </c>
      <c r="BZ473" s="32">
        <f>IF($BF473&gt;$Y$7,"",IF(AND($BF473=$Y$7,$BG473=23),"",Entrées!U501-Entrées!U500))</f>
        <v>0</v>
      </c>
      <c r="CA473" s="32">
        <f>IF($BF473&gt;$Y$7,"",IF(AND($BF473=$Y$7,$BG473=23),"",Entrées!V501-Entrées!V500))</f>
        <v>218</v>
      </c>
      <c r="CD473" s="33">
        <f>IF($BF473&lt;=$Y$7,Entrées!J500/CD$2,"")</f>
        <v>0.38394736842105265</v>
      </c>
      <c r="CE473" s="33">
        <f>IF($BF473&lt;=$Y$7,Entrées!K500/CE$2,"")</f>
        <v>3.5714285714285713E-3</v>
      </c>
      <c r="CF473" s="11">
        <f t="shared" si="565"/>
        <v>7600</v>
      </c>
      <c r="CG473" s="11">
        <f t="shared" si="566"/>
        <v>4200</v>
      </c>
      <c r="CH473" s="52">
        <f t="shared" si="567"/>
        <v>0.26950009137426939</v>
      </c>
      <c r="CI473" s="52">
        <f t="shared" si="568"/>
        <v>0.11132787698412699</v>
      </c>
    </row>
    <row r="474" spans="1:93">
      <c r="A474" s="11" t="str">
        <f>"AD"&amp;A472</f>
        <v>AD456</v>
      </c>
      <c r="C474" s="11">
        <f t="shared" si="544"/>
        <v>13</v>
      </c>
      <c r="D474" s="27">
        <f t="shared" si="541"/>
        <v>19</v>
      </c>
      <c r="E474" s="28">
        <f ca="1">IF($D474&gt;$D$8,"",INDIRECT(ADDRESS(ROW(Entrées!$C$37)+($D474-1)*24+E$11,COLUMN(Entrées!$C$37)+($C474-1),4,TRUE,"Entrées")))</f>
        <v>-6754.5</v>
      </c>
      <c r="F474" s="28">
        <f ca="1">IF($D474&gt;$D$8,"",INDIRECT(ADDRESS(ROW(Entrées!$C$37)+($D474-1)*24+F$11,COLUMN(Entrées!$C$37)+($C474-1),4,TRUE,"Entrées")))</f>
        <v>-6990</v>
      </c>
      <c r="G474" s="28">
        <f ca="1">IF($D474&gt;$D$8,"",INDIRECT(ADDRESS(ROW(Entrées!$C$37)+($D474-1)*24+G$11,COLUMN(Entrées!$C$37)+($C474-1),4,TRUE,"Entrées")))</f>
        <v>-5488.5</v>
      </c>
      <c r="H474" s="28">
        <f ca="1">IF($D474&gt;$D$8,"",INDIRECT(ADDRESS(ROW(Entrées!$C$37)+($D474-1)*24+H$11,COLUMN(Entrées!$C$37)+($C474-1),4,TRUE,"Entrées")))</f>
        <v>-5321</v>
      </c>
      <c r="I474" s="28">
        <f ca="1">IF($D474&gt;$D$8,"",INDIRECT(ADDRESS(ROW(Entrées!$C$37)+($D474-1)*24+I$11,COLUMN(Entrées!$C$37)+($C474-1),4,TRUE,"Entrées")))</f>
        <v>-6667</v>
      </c>
      <c r="J474" s="28">
        <f ca="1">IF($D474&gt;$D$8,"",INDIRECT(ADDRESS(ROW(Entrées!$C$37)+($D474-1)*24+J$11,COLUMN(Entrées!$C$37)+($C474-1),4,TRUE,"Entrées")))</f>
        <v>-8581</v>
      </c>
      <c r="K474" s="28">
        <f ca="1">IF($D474&gt;$D$8,"",INDIRECT(ADDRESS(ROW(Entrées!$C$37)+($D474-1)*24+K$11,COLUMN(Entrées!$C$37)+($C474-1),4,TRUE,"Entrées")))</f>
        <v>-9478</v>
      </c>
      <c r="L474" s="28">
        <f ca="1">IF($D474&gt;$D$8,"",INDIRECT(ADDRESS(ROW(Entrées!$C$37)+($D474-1)*24+L$11,COLUMN(Entrées!$C$37)+($C474-1),4,TRUE,"Entrées")))</f>
        <v>-8999</v>
      </c>
      <c r="M474" s="28">
        <f ca="1">IF($D474&gt;$D$8,"",INDIRECT(ADDRESS(ROW(Entrées!$C$37)+($D474-1)*24+M$11,COLUMN(Entrées!$C$37)+($C474-1),4,TRUE,"Entrées")))</f>
        <v>-7042.5</v>
      </c>
      <c r="N474" s="28">
        <f ca="1">IF($D474&gt;$D$8,"",INDIRECT(ADDRESS(ROW(Entrées!$C$37)+($D474-1)*24+N$11,COLUMN(Entrées!$C$37)+($C474-1),4,TRUE,"Entrées")))</f>
        <v>-6070</v>
      </c>
      <c r="O474" s="28">
        <f ca="1">IF($D474&gt;$D$8,"",INDIRECT(ADDRESS(ROW(Entrées!$C$37)+($D474-1)*24+O$11,COLUMN(Entrées!$C$37)+($C474-1),4,TRUE,"Entrées")))</f>
        <v>-6035</v>
      </c>
      <c r="P474" s="28">
        <f ca="1">IF($D474&gt;$D$8,"",INDIRECT(ADDRESS(ROW(Entrées!$C$37)+($D474-1)*24+P$11,COLUMN(Entrées!$C$37)+($C474-1),4,TRUE,"Entrées")))</f>
        <v>-6443.5</v>
      </c>
      <c r="Q474" s="28">
        <f ca="1">IF($D474&gt;$D$8,"",INDIRECT(ADDRESS(ROW(Entrées!$C$37)+($D474-1)*24+Q$11,COLUMN(Entrées!$C$37)+($C474-1),4,TRUE,"Entrées")))</f>
        <v>-6360.5</v>
      </c>
      <c r="R474" s="28">
        <f ca="1">IF($D474&gt;$D$8,"",INDIRECT(ADDRESS(ROW(Entrées!$C$37)+($D474-1)*24+R$11,COLUMN(Entrées!$C$37)+($C474-1),4,TRUE,"Entrées")))</f>
        <v>-6557</v>
      </c>
      <c r="S474" s="28">
        <f ca="1">IF($D474&gt;$D$8,"",INDIRECT(ADDRESS(ROW(Entrées!$C$37)+($D474-1)*24+S$11,COLUMN(Entrées!$C$37)+($C474-1),4,TRUE,"Entrées")))</f>
        <v>-7043.5</v>
      </c>
      <c r="T474" s="28">
        <f ca="1">IF($D474&gt;$D$8,"",INDIRECT(ADDRESS(ROW(Entrées!$C$37)+($D474-1)*24+T$11,COLUMN(Entrées!$C$37)+($C474-1),4,TRUE,"Entrées")))</f>
        <v>-7127.5</v>
      </c>
      <c r="U474" s="28">
        <f ca="1">IF($D474&gt;$D$8,"",INDIRECT(ADDRESS(ROW(Entrées!$C$37)+($D474-1)*24+U$11,COLUMN(Entrées!$C$37)+($C474-1),4,TRUE,"Entrées")))</f>
        <v>-7999.5</v>
      </c>
      <c r="V474" s="28">
        <f ca="1">IF($D474&gt;$D$8,"",INDIRECT(ADDRESS(ROW(Entrées!$C$37)+($D474-1)*24+V$11,COLUMN(Entrées!$C$37)+($C474-1),4,TRUE,"Entrées")))</f>
        <v>-8662.5</v>
      </c>
      <c r="W474" s="28">
        <f ca="1">IF($D474&gt;$D$8,"",INDIRECT(ADDRESS(ROW(Entrées!$C$37)+($D474-1)*24+W$11,COLUMN(Entrées!$C$37)+($C474-1),4,TRUE,"Entrées")))</f>
        <v>-8786.5</v>
      </c>
      <c r="X474" s="28">
        <f ca="1">IF($D474&gt;$D$8,"",INDIRECT(ADDRESS(ROW(Entrées!$C$37)+($D474-1)*24+X$11,COLUMN(Entrées!$C$37)+($C474-1),4,TRUE,"Entrées")))</f>
        <v>-9054</v>
      </c>
      <c r="Y474" s="28">
        <f ca="1">IF($D474&gt;$D$8,"",INDIRECT(ADDRESS(ROW(Entrées!$C$37)+($D474-1)*24+Y$11,COLUMN(Entrées!$C$37)+($C474-1),4,TRUE,"Entrées")))</f>
        <v>-9661.5</v>
      </c>
      <c r="Z474" s="28">
        <f ca="1">IF($D474&gt;$D$8,"",INDIRECT(ADDRESS(ROW(Entrées!$C$37)+($D474-1)*24+Z$11,COLUMN(Entrées!$C$37)+($C474-1),4,TRUE,"Entrées")))</f>
        <v>-8851.5</v>
      </c>
      <c r="AA474" s="28">
        <f ca="1">IF($D474&gt;$D$8,"",INDIRECT(ADDRESS(ROW(Entrées!$C$37)+($D474-1)*24+AA$11,COLUMN(Entrées!$C$37)+($C474-1),4,TRUE,"Entrées")))</f>
        <v>-6728.5</v>
      </c>
      <c r="AB474" s="28">
        <f ca="1">IF($D474&gt;$D$8,"",INDIRECT(ADDRESS(ROW(Entrées!$C$37)+($D474-1)*24+AB$11,COLUMN(Entrées!$C$37)+($C474-1),4,TRUE,"Entrées")))</f>
        <v>-4342.5</v>
      </c>
      <c r="AC474" s="11"/>
      <c r="AD474" s="40">
        <f t="shared" ca="1" si="540"/>
        <v>-7293.541666666667</v>
      </c>
      <c r="AE474" s="40">
        <f t="shared" ca="1" si="542"/>
        <v>-4342.5</v>
      </c>
      <c r="AF474" s="40">
        <f t="shared" ca="1" si="543"/>
        <v>-9661.5</v>
      </c>
      <c r="AG474" s="4"/>
      <c r="AH474" s="11">
        <f>Entrées!A501</f>
        <v>20</v>
      </c>
      <c r="AI474" s="13">
        <f>Entrées!B501</f>
        <v>8</v>
      </c>
      <c r="AJ474" s="31">
        <f t="shared" ca="1" si="569"/>
        <v>55625.834722222207</v>
      </c>
      <c r="AK474" s="31">
        <f t="shared" ca="1" si="545"/>
        <v>55155.277777777781</v>
      </c>
      <c r="AL474" s="31">
        <f t="shared" ca="1" si="546"/>
        <v>55132.569444444431</v>
      </c>
      <c r="AM474" s="31">
        <f t="shared" ca="1" si="547"/>
        <v>439.35972222222233</v>
      </c>
      <c r="AN474" s="31">
        <f t="shared" ca="1" si="548"/>
        <v>2143.2847222222222</v>
      </c>
      <c r="AO474" s="31">
        <f t="shared" ca="1" si="549"/>
        <v>1711.4715277777773</v>
      </c>
      <c r="AP474" s="31">
        <f t="shared" ca="1" si="550"/>
        <v>43686.806944444448</v>
      </c>
      <c r="AQ474" s="31">
        <f t="shared" ca="1" si="551"/>
        <v>2048.2006944444447</v>
      </c>
      <c r="AR474" s="31">
        <f t="shared" ca="1" si="552"/>
        <v>467.57708333333329</v>
      </c>
      <c r="AS474" s="31">
        <f t="shared" ca="1" si="553"/>
        <v>9872.0041666666693</v>
      </c>
      <c r="AT474" s="31">
        <f t="shared" ca="1" si="554"/>
        <v>-752.91041666666672</v>
      </c>
      <c r="AU474" s="31">
        <f t="shared" ca="1" si="555"/>
        <v>580.30277777777769</v>
      </c>
      <c r="AV474" s="31">
        <f t="shared" ca="1" si="556"/>
        <v>-4570.3041666666659</v>
      </c>
      <c r="AW474" s="31">
        <f t="shared" ca="1" si="557"/>
        <v>53.39583333333335</v>
      </c>
      <c r="AX474" s="31">
        <f t="shared" ca="1" si="558"/>
        <v>1401.9361111111111</v>
      </c>
      <c r="AY474" s="31">
        <f t="shared" ca="1" si="559"/>
        <v>-1132.0805555555555</v>
      </c>
      <c r="AZ474" s="31">
        <f t="shared" ca="1" si="560"/>
        <v>-2177.1819444444441</v>
      </c>
      <c r="BA474" s="31">
        <f t="shared" ca="1" si="561"/>
        <v>644.8125</v>
      </c>
      <c r="BB474" s="31">
        <f t="shared" ca="1" si="562"/>
        <v>-1410.101388888889</v>
      </c>
      <c r="BC474" s="31">
        <f t="shared" ca="1" si="563"/>
        <v>-1800.2902777777781</v>
      </c>
      <c r="BF474" s="11">
        <f t="shared" si="564"/>
        <v>20</v>
      </c>
      <c r="BG474" s="11">
        <f t="shared" si="570"/>
        <v>8</v>
      </c>
      <c r="BH474" s="32">
        <f>IF($BF474&gt;$Y$7,"",IF(AND($BF474=$Y$7,$BG474=23),"",Entrées!C502-Entrées!C501))</f>
        <v>2943.5</v>
      </c>
      <c r="BI474" s="32">
        <f>IF($BF474&gt;$Y$7,"",IF(AND($BF474=$Y$7,$BG474=23),"",Entrées!D502-Entrées!D501))</f>
        <v>3225</v>
      </c>
      <c r="BJ474" s="32">
        <f>IF($BF474&gt;$Y$7,"",IF(AND($BF474=$Y$7,$BG474=23),"",Entrées!E502-Entrées!E501))</f>
        <v>2962.5</v>
      </c>
      <c r="BK474" s="32">
        <f>IF($BF474&gt;$Y$7,"",IF(AND($BF474=$Y$7,$BG474=23),"",Entrées!F502-Entrées!F501))</f>
        <v>-0.5</v>
      </c>
      <c r="BL474" s="32">
        <f>IF($BF474&gt;$Y$7,"",IF(AND($BF474=$Y$7,$BG474=23),"",Entrées!G502-Entrées!G501))</f>
        <v>0</v>
      </c>
      <c r="BM474" s="32">
        <f>IF($BF474&gt;$Y$7,"",IF(AND($BF474=$Y$7,$BG474=23),"",Entrées!H502-Entrées!H501))</f>
        <v>165</v>
      </c>
      <c r="BN474" s="32">
        <f>IF($BF474&gt;$Y$7,"",IF(AND($BF474=$Y$7,$BG474=23),"",Entrées!I502-Entrées!I501))</f>
        <v>341.5</v>
      </c>
      <c r="BO474" s="32">
        <f>IF($BF474&gt;$Y$7,"",IF(AND($BF474=$Y$7,$BG474=23),"",Entrées!J502-Entrées!J501))</f>
        <v>149.5</v>
      </c>
      <c r="BP474" s="32">
        <f>IF($BF474&gt;$Y$7,"",IF(AND($BF474=$Y$7,$BG474=23),"",Entrées!K502-Entrées!K501))</f>
        <v>387</v>
      </c>
      <c r="BQ474" s="32">
        <f>IF($BF474&gt;$Y$7,"",IF(AND($BF474=$Y$7,$BG474=23),"",Entrées!L502-Entrées!L501))</f>
        <v>678</v>
      </c>
      <c r="BR474" s="32">
        <f>IF($BF474&gt;$Y$7,"",IF(AND($BF474=$Y$7,$BG474=23),"",Entrées!M502-Entrées!M501))</f>
        <v>504</v>
      </c>
      <c r="BS474" s="32">
        <f>IF($BF474&gt;$Y$7,"",IF(AND($BF474=$Y$7,$BG474=23),"",Entrées!N502-Entrées!N501))</f>
        <v>-3.5</v>
      </c>
      <c r="BT474" s="32">
        <f>IF($BF474&gt;$Y$7,"",IF(AND($BF474=$Y$7,$BG474=23),"",Entrées!O502-Entrées!O501))</f>
        <v>722</v>
      </c>
      <c r="BU474" s="32">
        <f>IF($BF474&gt;$Y$7,"",IF(AND($BF474=$Y$7,$BG474=23),"",Entrées!P502-Entrées!P501))</f>
        <v>0</v>
      </c>
      <c r="BV474" s="32">
        <f>IF($BF474&gt;$Y$7,"",IF(AND($BF474=$Y$7,$BG474=23),"",Entrées!Q502-Entrées!Q501))</f>
        <v>171</v>
      </c>
      <c r="BW474" s="32">
        <f>IF($BF474&gt;$Y$7,"",IF(AND($BF474=$Y$7,$BG474=23),"",Entrées!R502-Entrées!R501))</f>
        <v>0</v>
      </c>
      <c r="BX474" s="32">
        <f>IF($BF474&gt;$Y$7,"",IF(AND($BF474=$Y$7,$BG474=23),"",Entrées!S502-Entrées!S501))</f>
        <v>0</v>
      </c>
      <c r="BY474" s="32">
        <f>IF($BF474&gt;$Y$7,"",IF(AND($BF474=$Y$7,$BG474=23),"",Entrées!T502-Entrées!T501))</f>
        <v>0</v>
      </c>
      <c r="BZ474" s="32">
        <f>IF($BF474&gt;$Y$7,"",IF(AND($BF474=$Y$7,$BG474=23),"",Entrées!U502-Entrées!U501))</f>
        <v>0</v>
      </c>
      <c r="CA474" s="32">
        <f>IF($BF474&gt;$Y$7,"",IF(AND($BF474=$Y$7,$BG474=23),"",Entrées!V502-Entrées!V501))</f>
        <v>330</v>
      </c>
      <c r="CD474" s="33">
        <f>IF($BF474&lt;=$Y$7,Entrées!J501/CD$2,"")</f>
        <v>0.39848684210526314</v>
      </c>
      <c r="CE474" s="33">
        <f>IF($BF474&lt;=$Y$7,Entrées!K501/CE$2,"")</f>
        <v>4.7023809523809523E-2</v>
      </c>
      <c r="CF474" s="11">
        <f t="shared" si="565"/>
        <v>7600</v>
      </c>
      <c r="CG474" s="11">
        <f t="shared" si="566"/>
        <v>4200</v>
      </c>
      <c r="CH474" s="52">
        <f t="shared" si="567"/>
        <v>0.26950009137426939</v>
      </c>
      <c r="CI474" s="52">
        <f t="shared" si="568"/>
        <v>0.11132787698412699</v>
      </c>
    </row>
    <row r="475" spans="1:93">
      <c r="A475" s="11" t="str">
        <f>"AD"&amp;A473</f>
        <v>AD485</v>
      </c>
      <c r="C475" s="11">
        <f t="shared" si="544"/>
        <v>13</v>
      </c>
      <c r="D475" s="27">
        <f t="shared" si="541"/>
        <v>20</v>
      </c>
      <c r="E475" s="28">
        <f ca="1">IF($D475&gt;$D$8,"",INDIRECT(ADDRESS(ROW(Entrées!$C$37)+($D475-1)*24+E$11,COLUMN(Entrées!$C$37)+($C475-1),4,TRUE,"Entrées")))</f>
        <v>-4935</v>
      </c>
      <c r="F475" s="28">
        <f ca="1">IF($D475&gt;$D$8,"",INDIRECT(ADDRESS(ROW(Entrées!$C$37)+($D475-1)*24+F$11,COLUMN(Entrées!$C$37)+($C475-1),4,TRUE,"Entrées")))</f>
        <v>-6196</v>
      </c>
      <c r="G475" s="28">
        <f ca="1">IF($D475&gt;$D$8,"",INDIRECT(ADDRESS(ROW(Entrées!$C$37)+($D475-1)*24+G$11,COLUMN(Entrées!$C$37)+($C475-1),4,TRUE,"Entrées")))</f>
        <v>-6185.5</v>
      </c>
      <c r="H475" s="28">
        <f ca="1">IF($D475&gt;$D$8,"",INDIRECT(ADDRESS(ROW(Entrées!$C$37)+($D475-1)*24+H$11,COLUMN(Entrées!$C$37)+($C475-1),4,TRUE,"Entrées")))</f>
        <v>-7816.5</v>
      </c>
      <c r="I475" s="28">
        <f ca="1">IF($D475&gt;$D$8,"",INDIRECT(ADDRESS(ROW(Entrées!$C$37)+($D475-1)*24+I$11,COLUMN(Entrées!$C$37)+($C475-1),4,TRUE,"Entrées")))</f>
        <v>-8662.5</v>
      </c>
      <c r="J475" s="28">
        <f ca="1">IF($D475&gt;$D$8,"",INDIRECT(ADDRESS(ROW(Entrées!$C$37)+($D475-1)*24+J$11,COLUMN(Entrées!$C$37)+($C475-1),4,TRUE,"Entrées")))</f>
        <v>-8597</v>
      </c>
      <c r="K475" s="28">
        <f ca="1">IF($D475&gt;$D$8,"",INDIRECT(ADDRESS(ROW(Entrées!$C$37)+($D475-1)*24+K$11,COLUMN(Entrées!$C$37)+($C475-1),4,TRUE,"Entrées")))</f>
        <v>-7955</v>
      </c>
      <c r="L475" s="28">
        <f ca="1">IF($D475&gt;$D$8,"",INDIRECT(ADDRESS(ROW(Entrées!$C$37)+($D475-1)*24+L$11,COLUMN(Entrées!$C$37)+($C475-1),4,TRUE,"Entrées")))</f>
        <v>-8332.5</v>
      </c>
      <c r="M475" s="28">
        <f ca="1">IF($D475&gt;$D$8,"",INDIRECT(ADDRESS(ROW(Entrées!$C$37)+($D475-1)*24+M$11,COLUMN(Entrées!$C$37)+($C475-1),4,TRUE,"Entrées")))</f>
        <v>-8100.5</v>
      </c>
      <c r="N475" s="28">
        <f ca="1">IF($D475&gt;$D$8,"",INDIRECT(ADDRESS(ROW(Entrées!$C$37)+($D475-1)*24+N$11,COLUMN(Entrées!$C$37)+($C475-1),4,TRUE,"Entrées")))</f>
        <v>-7378.5</v>
      </c>
      <c r="O475" s="28">
        <f ca="1">IF($D475&gt;$D$8,"",INDIRECT(ADDRESS(ROW(Entrées!$C$37)+($D475-1)*24+O$11,COLUMN(Entrées!$C$37)+($C475-1),4,TRUE,"Entrées")))</f>
        <v>-7245</v>
      </c>
      <c r="P475" s="28">
        <f ca="1">IF($D475&gt;$D$8,"",INDIRECT(ADDRESS(ROW(Entrées!$C$37)+($D475-1)*24+P$11,COLUMN(Entrées!$C$37)+($C475-1),4,TRUE,"Entrées")))</f>
        <v>-7240</v>
      </c>
      <c r="Q475" s="28">
        <f ca="1">IF($D475&gt;$D$8,"",INDIRECT(ADDRESS(ROW(Entrées!$C$37)+($D475-1)*24+Q$11,COLUMN(Entrées!$C$37)+($C475-1),4,TRUE,"Entrées")))</f>
        <v>-6445</v>
      </c>
      <c r="R475" s="28">
        <f ca="1">IF($D475&gt;$D$8,"",INDIRECT(ADDRESS(ROW(Entrées!$C$37)+($D475-1)*24+R$11,COLUMN(Entrées!$C$37)+($C475-1),4,TRUE,"Entrées")))</f>
        <v>-6273</v>
      </c>
      <c r="S475" s="28">
        <f ca="1">IF($D475&gt;$D$8,"",INDIRECT(ADDRESS(ROW(Entrées!$C$37)+($D475-1)*24+S$11,COLUMN(Entrées!$C$37)+($C475-1),4,TRUE,"Entrées")))</f>
        <v>-6614.5</v>
      </c>
      <c r="T475" s="28">
        <f ca="1">IF($D475&gt;$D$8,"",INDIRECT(ADDRESS(ROW(Entrées!$C$37)+($D475-1)*24+T$11,COLUMN(Entrées!$C$37)+($C475-1),4,TRUE,"Entrées")))</f>
        <v>-7516</v>
      </c>
      <c r="U475" s="28">
        <f ca="1">IF($D475&gt;$D$8,"",INDIRECT(ADDRESS(ROW(Entrées!$C$37)+($D475-1)*24+U$11,COLUMN(Entrées!$C$37)+($C475-1),4,TRUE,"Entrées")))</f>
        <v>-8203</v>
      </c>
      <c r="V475" s="28">
        <f ca="1">IF($D475&gt;$D$8,"",INDIRECT(ADDRESS(ROW(Entrées!$C$37)+($D475-1)*24+V$11,COLUMN(Entrées!$C$37)+($C475-1),4,TRUE,"Entrées")))</f>
        <v>-8932</v>
      </c>
      <c r="W475" s="28">
        <f ca="1">IF($D475&gt;$D$8,"",INDIRECT(ADDRESS(ROW(Entrées!$C$37)+($D475-1)*24+W$11,COLUMN(Entrées!$C$37)+($C475-1),4,TRUE,"Entrées")))</f>
        <v>-8829</v>
      </c>
      <c r="X475" s="28">
        <f ca="1">IF($D475&gt;$D$8,"",INDIRECT(ADDRESS(ROW(Entrées!$C$37)+($D475-1)*24+X$11,COLUMN(Entrées!$C$37)+($C475-1),4,TRUE,"Entrées")))</f>
        <v>-8457.5</v>
      </c>
      <c r="Y475" s="28">
        <f ca="1">IF($D475&gt;$D$8,"",INDIRECT(ADDRESS(ROW(Entrées!$C$37)+($D475-1)*24+Y$11,COLUMN(Entrées!$C$37)+($C475-1),4,TRUE,"Entrées")))</f>
        <v>-8377</v>
      </c>
      <c r="Z475" s="28">
        <f ca="1">IF($D475&gt;$D$8,"",INDIRECT(ADDRESS(ROW(Entrées!$C$37)+($D475-1)*24+Z$11,COLUMN(Entrées!$C$37)+($C475-1),4,TRUE,"Entrées")))</f>
        <v>-8353.5</v>
      </c>
      <c r="AA475" s="28">
        <f ca="1">IF($D475&gt;$D$8,"",INDIRECT(ADDRESS(ROW(Entrées!$C$37)+($D475-1)*24+AA$11,COLUMN(Entrées!$C$37)+($C475-1),4,TRUE,"Entrées")))</f>
        <v>-7422.5</v>
      </c>
      <c r="AB475" s="28">
        <f ca="1">IF($D475&gt;$D$8,"",INDIRECT(ADDRESS(ROW(Entrées!$C$37)+($D475-1)*24+AB$11,COLUMN(Entrées!$C$37)+($C475-1),4,TRUE,"Entrées")))</f>
        <v>-5785.5</v>
      </c>
      <c r="AC475" s="11"/>
      <c r="AD475" s="40">
        <f t="shared" ca="1" si="540"/>
        <v>-7493.854166666667</v>
      </c>
      <c r="AE475" s="40">
        <f t="shared" ca="1" si="542"/>
        <v>-4935</v>
      </c>
      <c r="AF475" s="40">
        <f t="shared" ca="1" si="543"/>
        <v>-8932</v>
      </c>
      <c r="AG475" s="4"/>
      <c r="AH475" s="11">
        <f>Entrées!A502</f>
        <v>20</v>
      </c>
      <c r="AI475" s="13">
        <f>Entrées!B502</f>
        <v>9</v>
      </c>
      <c r="AJ475" s="31">
        <f t="shared" ca="1" si="569"/>
        <v>55625.834722222207</v>
      </c>
      <c r="AK475" s="31">
        <f t="shared" ca="1" si="545"/>
        <v>55155.277777777781</v>
      </c>
      <c r="AL475" s="31">
        <f t="shared" ca="1" si="546"/>
        <v>55132.569444444431</v>
      </c>
      <c r="AM475" s="31">
        <f t="shared" ca="1" si="547"/>
        <v>439.35972222222233</v>
      </c>
      <c r="AN475" s="31">
        <f t="shared" ca="1" si="548"/>
        <v>2143.2847222222222</v>
      </c>
      <c r="AO475" s="31">
        <f t="shared" ca="1" si="549"/>
        <v>1711.4715277777773</v>
      </c>
      <c r="AP475" s="31">
        <f t="shared" ca="1" si="550"/>
        <v>43686.806944444448</v>
      </c>
      <c r="AQ475" s="31">
        <f t="shared" ca="1" si="551"/>
        <v>2048.2006944444447</v>
      </c>
      <c r="AR475" s="31">
        <f t="shared" ca="1" si="552"/>
        <v>467.57708333333329</v>
      </c>
      <c r="AS475" s="31">
        <f t="shared" ca="1" si="553"/>
        <v>9872.0041666666693</v>
      </c>
      <c r="AT475" s="31">
        <f t="shared" ca="1" si="554"/>
        <v>-752.91041666666672</v>
      </c>
      <c r="AU475" s="31">
        <f t="shared" ca="1" si="555"/>
        <v>580.30277777777769</v>
      </c>
      <c r="AV475" s="31">
        <f t="shared" ca="1" si="556"/>
        <v>-4570.3041666666659</v>
      </c>
      <c r="AW475" s="31">
        <f t="shared" ca="1" si="557"/>
        <v>53.39583333333335</v>
      </c>
      <c r="AX475" s="31">
        <f t="shared" ca="1" si="558"/>
        <v>1401.9361111111111</v>
      </c>
      <c r="AY475" s="31">
        <f t="shared" ca="1" si="559"/>
        <v>-1132.0805555555555</v>
      </c>
      <c r="AZ475" s="31">
        <f t="shared" ca="1" si="560"/>
        <v>-2177.1819444444441</v>
      </c>
      <c r="BA475" s="31">
        <f t="shared" ca="1" si="561"/>
        <v>644.8125</v>
      </c>
      <c r="BB475" s="31">
        <f t="shared" ca="1" si="562"/>
        <v>-1410.101388888889</v>
      </c>
      <c r="BC475" s="31">
        <f t="shared" ca="1" si="563"/>
        <v>-1800.2902777777781</v>
      </c>
      <c r="BF475" s="11">
        <f t="shared" si="564"/>
        <v>20</v>
      </c>
      <c r="BG475" s="11">
        <f t="shared" si="570"/>
        <v>9</v>
      </c>
      <c r="BH475" s="32">
        <f>IF($BF475&gt;$Y$7,"",IF(AND($BF475=$Y$7,$BG475=23),"",Entrées!C503-Entrées!C502))</f>
        <v>1374</v>
      </c>
      <c r="BI475" s="32">
        <f>IF($BF475&gt;$Y$7,"",IF(AND($BF475=$Y$7,$BG475=23),"",Entrées!D503-Entrées!D502))</f>
        <v>1325</v>
      </c>
      <c r="BJ475" s="32">
        <f>IF($BF475&gt;$Y$7,"",IF(AND($BF475=$Y$7,$BG475=23),"",Entrées!E503-Entrées!E502))</f>
        <v>825</v>
      </c>
      <c r="BK475" s="32">
        <f>IF($BF475&gt;$Y$7,"",IF(AND($BF475=$Y$7,$BG475=23),"",Entrées!F503-Entrées!F502))</f>
        <v>1</v>
      </c>
      <c r="BL475" s="32">
        <f>IF($BF475&gt;$Y$7,"",IF(AND($BF475=$Y$7,$BG475=23),"",Entrées!G503-Entrées!G502))</f>
        <v>0</v>
      </c>
      <c r="BM475" s="32">
        <f>IF($BF475&gt;$Y$7,"",IF(AND($BF475=$Y$7,$BG475=23),"",Entrées!H503-Entrées!H502))</f>
        <v>-4.5</v>
      </c>
      <c r="BN475" s="32">
        <f>IF($BF475&gt;$Y$7,"",IF(AND($BF475=$Y$7,$BG475=23),"",Entrées!I503-Entrées!I502))</f>
        <v>-55.5</v>
      </c>
      <c r="BO475" s="32">
        <f>IF($BF475&gt;$Y$7,"",IF(AND($BF475=$Y$7,$BG475=23),"",Entrées!J503-Entrées!J502))</f>
        <v>363</v>
      </c>
      <c r="BP475" s="32">
        <f>IF($BF475&gt;$Y$7,"",IF(AND($BF475=$Y$7,$BG475=23),"",Entrées!K503-Entrées!K502))</f>
        <v>387</v>
      </c>
      <c r="BQ475" s="32">
        <f>IF($BF475&gt;$Y$7,"",IF(AND($BF475=$Y$7,$BG475=23),"",Entrées!L503-Entrées!L502))</f>
        <v>-31.5</v>
      </c>
      <c r="BR475" s="32">
        <f>IF($BF475&gt;$Y$7,"",IF(AND($BF475=$Y$7,$BG475=23),"",Entrées!M503-Entrées!M502))</f>
        <v>573.5</v>
      </c>
      <c r="BS475" s="32">
        <f>IF($BF475&gt;$Y$7,"",IF(AND($BF475=$Y$7,$BG475=23),"",Entrées!N503-Entrées!N502))</f>
        <v>7</v>
      </c>
      <c r="BT475" s="32">
        <f>IF($BF475&gt;$Y$7,"",IF(AND($BF475=$Y$7,$BG475=23),"",Entrées!O503-Entrées!O502))</f>
        <v>133.5</v>
      </c>
      <c r="BU475" s="32">
        <f>IF($BF475&gt;$Y$7,"",IF(AND($BF475=$Y$7,$BG475=23),"",Entrées!P503-Entrées!P502))</f>
        <v>0</v>
      </c>
      <c r="BV475" s="32">
        <f>IF($BF475&gt;$Y$7,"",IF(AND($BF475=$Y$7,$BG475=23),"",Entrées!Q503-Entrées!Q502))</f>
        <v>1</v>
      </c>
      <c r="BW475" s="32">
        <f>IF($BF475&gt;$Y$7,"",IF(AND($BF475=$Y$7,$BG475=23),"",Entrées!R503-Entrées!R502))</f>
        <v>0</v>
      </c>
      <c r="BX475" s="32">
        <f>IF($BF475&gt;$Y$7,"",IF(AND($BF475=$Y$7,$BG475=23),"",Entrées!S503-Entrées!S502))</f>
        <v>0</v>
      </c>
      <c r="BY475" s="32">
        <f>IF($BF475&gt;$Y$7,"",IF(AND($BF475=$Y$7,$BG475=23),"",Entrées!T503-Entrées!T502))</f>
        <v>0</v>
      </c>
      <c r="BZ475" s="32">
        <f>IF($BF475&gt;$Y$7,"",IF(AND($BF475=$Y$7,$BG475=23),"",Entrées!U503-Entrées!U502))</f>
        <v>0</v>
      </c>
      <c r="CA475" s="32">
        <f>IF($BF475&gt;$Y$7,"",IF(AND($BF475=$Y$7,$BG475=23),"",Entrées!V503-Entrées!V502))</f>
        <v>-112</v>
      </c>
      <c r="CD475" s="33">
        <f>IF($BF475&lt;=$Y$7,Entrées!J502/CD$2,"")</f>
        <v>0.41815789473684212</v>
      </c>
      <c r="CE475" s="33">
        <f>IF($BF475&lt;=$Y$7,Entrées!K502/CE$2,"")</f>
        <v>0.13916666666666666</v>
      </c>
      <c r="CF475" s="11">
        <f t="shared" si="565"/>
        <v>7600</v>
      </c>
      <c r="CG475" s="11">
        <f t="shared" si="566"/>
        <v>4200</v>
      </c>
      <c r="CH475" s="52">
        <f t="shared" si="567"/>
        <v>0.26950009137426939</v>
      </c>
      <c r="CI475" s="52">
        <f t="shared" si="568"/>
        <v>0.11132787698412699</v>
      </c>
    </row>
    <row r="476" spans="1:93">
      <c r="A476" s="11" t="str">
        <f>"AE"&amp;A472</f>
        <v>AE456</v>
      </c>
      <c r="C476" s="11">
        <f t="shared" si="544"/>
        <v>13</v>
      </c>
      <c r="D476" s="27">
        <f t="shared" si="541"/>
        <v>21</v>
      </c>
      <c r="E476" s="28">
        <f ca="1">IF($D476&gt;$D$8,"",INDIRECT(ADDRESS(ROW(Entrées!$C$37)+($D476-1)*24+E$11,COLUMN(Entrées!$C$37)+($C476-1),4,TRUE,"Entrées")))</f>
        <v>-4815</v>
      </c>
      <c r="F476" s="28">
        <f ca="1">IF($D476&gt;$D$8,"",INDIRECT(ADDRESS(ROW(Entrées!$C$37)+($D476-1)*24+F$11,COLUMN(Entrées!$C$37)+($C476-1),4,TRUE,"Entrées")))</f>
        <v>-4317</v>
      </c>
      <c r="G476" s="28">
        <f ca="1">IF($D476&gt;$D$8,"",INDIRECT(ADDRESS(ROW(Entrées!$C$37)+($D476-1)*24+G$11,COLUMN(Entrées!$C$37)+($C476-1),4,TRUE,"Entrées")))</f>
        <v>-3842</v>
      </c>
      <c r="H476" s="28">
        <f ca="1">IF($D476&gt;$D$8,"",INDIRECT(ADDRESS(ROW(Entrées!$C$37)+($D476-1)*24+H$11,COLUMN(Entrées!$C$37)+($C476-1),4,TRUE,"Entrées")))</f>
        <v>-4207.5</v>
      </c>
      <c r="I476" s="28">
        <f ca="1">IF($D476&gt;$D$8,"",INDIRECT(ADDRESS(ROW(Entrées!$C$37)+($D476-1)*24+I$11,COLUMN(Entrées!$C$37)+($C476-1),4,TRUE,"Entrées")))</f>
        <v>-4961</v>
      </c>
      <c r="J476" s="28">
        <f ca="1">IF($D476&gt;$D$8,"",INDIRECT(ADDRESS(ROW(Entrées!$C$37)+($D476-1)*24+J$11,COLUMN(Entrées!$C$37)+($C476-1),4,TRUE,"Entrées")))</f>
        <v>-5118.5</v>
      </c>
      <c r="K476" s="28">
        <f ca="1">IF($D476&gt;$D$8,"",INDIRECT(ADDRESS(ROW(Entrées!$C$37)+($D476-1)*24+K$11,COLUMN(Entrées!$C$37)+($C476-1),4,TRUE,"Entrées")))</f>
        <v>-4818</v>
      </c>
      <c r="L476" s="28">
        <f ca="1">IF($D476&gt;$D$8,"",INDIRECT(ADDRESS(ROW(Entrées!$C$37)+($D476-1)*24+L$11,COLUMN(Entrées!$C$37)+($C476-1),4,TRUE,"Entrées")))</f>
        <v>-4555</v>
      </c>
      <c r="M476" s="28">
        <f ca="1">IF($D476&gt;$D$8,"",INDIRECT(ADDRESS(ROW(Entrées!$C$37)+($D476-1)*24+M$11,COLUMN(Entrées!$C$37)+($C476-1),4,TRUE,"Entrées")))</f>
        <v>-4347</v>
      </c>
      <c r="N476" s="28">
        <f ca="1">IF($D476&gt;$D$8,"",INDIRECT(ADDRESS(ROW(Entrées!$C$37)+($D476-1)*24+N$11,COLUMN(Entrées!$C$37)+($C476-1),4,TRUE,"Entrées")))</f>
        <v>-3581.5</v>
      </c>
      <c r="O476" s="28">
        <f ca="1">IF($D476&gt;$D$8,"",INDIRECT(ADDRESS(ROW(Entrées!$C$37)+($D476-1)*24+O$11,COLUMN(Entrées!$C$37)+($C476-1),4,TRUE,"Entrées")))</f>
        <v>-3264.5</v>
      </c>
      <c r="P476" s="28">
        <f ca="1">IF($D476&gt;$D$8,"",INDIRECT(ADDRESS(ROW(Entrées!$C$37)+($D476-1)*24+P$11,COLUMN(Entrées!$C$37)+($C476-1),4,TRUE,"Entrées")))</f>
        <v>-2767</v>
      </c>
      <c r="Q476" s="28">
        <f ca="1">IF($D476&gt;$D$8,"",INDIRECT(ADDRESS(ROW(Entrées!$C$37)+($D476-1)*24+Q$11,COLUMN(Entrées!$C$37)+($C476-1),4,TRUE,"Entrées")))</f>
        <v>-2446.5</v>
      </c>
      <c r="R476" s="28">
        <f ca="1">IF($D476&gt;$D$8,"",INDIRECT(ADDRESS(ROW(Entrées!$C$37)+($D476-1)*24+R$11,COLUMN(Entrées!$C$37)+($C476-1),4,TRUE,"Entrées")))</f>
        <v>-2555.5</v>
      </c>
      <c r="S476" s="28">
        <f ca="1">IF($D476&gt;$D$8,"",INDIRECT(ADDRESS(ROW(Entrées!$C$37)+($D476-1)*24+S$11,COLUMN(Entrées!$C$37)+($C476-1),4,TRUE,"Entrées")))</f>
        <v>-3271.5</v>
      </c>
      <c r="T476" s="28">
        <f ca="1">IF($D476&gt;$D$8,"",INDIRECT(ADDRESS(ROW(Entrées!$C$37)+($D476-1)*24+T$11,COLUMN(Entrées!$C$37)+($C476-1),4,TRUE,"Entrées")))</f>
        <v>-3620.5</v>
      </c>
      <c r="U476" s="28">
        <f ca="1">IF($D476&gt;$D$8,"",INDIRECT(ADDRESS(ROW(Entrées!$C$37)+($D476-1)*24+U$11,COLUMN(Entrées!$C$37)+($C476-1),4,TRUE,"Entrées")))</f>
        <v>-4053</v>
      </c>
      <c r="V476" s="28">
        <f ca="1">IF($D476&gt;$D$8,"",INDIRECT(ADDRESS(ROW(Entrées!$C$37)+($D476-1)*24+V$11,COLUMN(Entrées!$C$37)+($C476-1),4,TRUE,"Entrées")))</f>
        <v>-5227</v>
      </c>
      <c r="W476" s="28">
        <f ca="1">IF($D476&gt;$D$8,"",INDIRECT(ADDRESS(ROW(Entrées!$C$37)+($D476-1)*24+W$11,COLUMN(Entrées!$C$37)+($C476-1),4,TRUE,"Entrées")))</f>
        <v>-7904.5</v>
      </c>
      <c r="X476" s="28">
        <f ca="1">IF($D476&gt;$D$8,"",INDIRECT(ADDRESS(ROW(Entrées!$C$37)+($D476-1)*24+X$11,COLUMN(Entrées!$C$37)+($C476-1),4,TRUE,"Entrées")))</f>
        <v>-8953.5</v>
      </c>
      <c r="Y476" s="28">
        <f ca="1">IF($D476&gt;$D$8,"",INDIRECT(ADDRESS(ROW(Entrées!$C$37)+($D476-1)*24+Y$11,COLUMN(Entrées!$C$37)+($C476-1),4,TRUE,"Entrées")))</f>
        <v>-9121.5</v>
      </c>
      <c r="Z476" s="28">
        <f ca="1">IF($D476&gt;$D$8,"",INDIRECT(ADDRESS(ROW(Entrées!$C$37)+($D476-1)*24+Z$11,COLUMN(Entrées!$C$37)+($C476-1),4,TRUE,"Entrées")))</f>
        <v>-8473.5</v>
      </c>
      <c r="AA476" s="28">
        <f ca="1">IF($D476&gt;$D$8,"",INDIRECT(ADDRESS(ROW(Entrées!$C$37)+($D476-1)*24+AA$11,COLUMN(Entrées!$C$37)+($C476-1),4,TRUE,"Entrées")))</f>
        <v>-7583.5</v>
      </c>
      <c r="AB476" s="28">
        <f ca="1">IF($D476&gt;$D$8,"",INDIRECT(ADDRESS(ROW(Entrées!$C$37)+($D476-1)*24+AB$11,COLUMN(Entrées!$C$37)+($C476-1),4,TRUE,"Entrées")))</f>
        <v>-5875</v>
      </c>
      <c r="AC476" s="11"/>
      <c r="AD476" s="40">
        <f t="shared" ca="1" si="540"/>
        <v>-4986.645833333333</v>
      </c>
      <c r="AE476" s="40">
        <f t="shared" ca="1" si="542"/>
        <v>-2446.5</v>
      </c>
      <c r="AF476" s="40">
        <f t="shared" ca="1" si="543"/>
        <v>-9121.5</v>
      </c>
      <c r="AG476" s="4"/>
      <c r="AH476" s="11">
        <f>Entrées!A503</f>
        <v>20</v>
      </c>
      <c r="AI476" s="13">
        <f>Entrées!B503</f>
        <v>10</v>
      </c>
      <c r="AJ476" s="31">
        <f t="shared" ca="1" si="569"/>
        <v>55625.834722222207</v>
      </c>
      <c r="AK476" s="31">
        <f t="shared" ca="1" si="545"/>
        <v>55155.277777777781</v>
      </c>
      <c r="AL476" s="31">
        <f t="shared" ca="1" si="546"/>
        <v>55132.569444444431</v>
      </c>
      <c r="AM476" s="31">
        <f t="shared" ca="1" si="547"/>
        <v>439.35972222222233</v>
      </c>
      <c r="AN476" s="31">
        <f t="shared" ca="1" si="548"/>
        <v>2143.2847222222222</v>
      </c>
      <c r="AO476" s="31">
        <f t="shared" ca="1" si="549"/>
        <v>1711.4715277777773</v>
      </c>
      <c r="AP476" s="31">
        <f t="shared" ca="1" si="550"/>
        <v>43686.806944444448</v>
      </c>
      <c r="AQ476" s="31">
        <f t="shared" ca="1" si="551"/>
        <v>2048.2006944444447</v>
      </c>
      <c r="AR476" s="31">
        <f t="shared" ca="1" si="552"/>
        <v>467.57708333333329</v>
      </c>
      <c r="AS476" s="31">
        <f t="shared" ca="1" si="553"/>
        <v>9872.0041666666693</v>
      </c>
      <c r="AT476" s="31">
        <f t="shared" ca="1" si="554"/>
        <v>-752.91041666666672</v>
      </c>
      <c r="AU476" s="31">
        <f t="shared" ca="1" si="555"/>
        <v>580.30277777777769</v>
      </c>
      <c r="AV476" s="31">
        <f t="shared" ca="1" si="556"/>
        <v>-4570.3041666666659</v>
      </c>
      <c r="AW476" s="31">
        <f t="shared" ca="1" si="557"/>
        <v>53.39583333333335</v>
      </c>
      <c r="AX476" s="31">
        <f t="shared" ca="1" si="558"/>
        <v>1401.9361111111111</v>
      </c>
      <c r="AY476" s="31">
        <f t="shared" ca="1" si="559"/>
        <v>-1132.0805555555555</v>
      </c>
      <c r="AZ476" s="31">
        <f t="shared" ca="1" si="560"/>
        <v>-2177.1819444444441</v>
      </c>
      <c r="BA476" s="31">
        <f t="shared" ca="1" si="561"/>
        <v>644.8125</v>
      </c>
      <c r="BB476" s="31">
        <f t="shared" ca="1" si="562"/>
        <v>-1410.101388888889</v>
      </c>
      <c r="BC476" s="31">
        <f t="shared" ca="1" si="563"/>
        <v>-1800.2902777777781</v>
      </c>
      <c r="BF476" s="11">
        <f t="shared" si="564"/>
        <v>20</v>
      </c>
      <c r="BG476" s="11">
        <f t="shared" si="570"/>
        <v>10</v>
      </c>
      <c r="BH476" s="32">
        <f>IF($BF476&gt;$Y$7,"",IF(AND($BF476=$Y$7,$BG476=23),"",Entrées!C504-Entrées!C503))</f>
        <v>192</v>
      </c>
      <c r="BI476" s="32">
        <f>IF($BF476&gt;$Y$7,"",IF(AND($BF476=$Y$7,$BG476=23),"",Entrées!D504-Entrées!D503))</f>
        <v>-125</v>
      </c>
      <c r="BJ476" s="32">
        <f>IF($BF476&gt;$Y$7,"",IF(AND($BF476=$Y$7,$BG476=23),"",Entrées!E504-Entrées!E503))</f>
        <v>300</v>
      </c>
      <c r="BK476" s="32">
        <f>IF($BF476&gt;$Y$7,"",IF(AND($BF476=$Y$7,$BG476=23),"",Entrées!F504-Entrées!F503))</f>
        <v>-0.5</v>
      </c>
      <c r="BL476" s="32">
        <f>IF($BF476&gt;$Y$7,"",IF(AND($BF476=$Y$7,$BG476=23),"",Entrées!G504-Entrées!G503))</f>
        <v>0</v>
      </c>
      <c r="BM476" s="32">
        <f>IF($BF476&gt;$Y$7,"",IF(AND($BF476=$Y$7,$BG476=23),"",Entrées!H504-Entrées!H503))</f>
        <v>41</v>
      </c>
      <c r="BN476" s="32">
        <f>IF($BF476&gt;$Y$7,"",IF(AND($BF476=$Y$7,$BG476=23),"",Entrées!I504-Entrées!I503))</f>
        <v>13.5</v>
      </c>
      <c r="BO476" s="32">
        <f>IF($BF476&gt;$Y$7,"",IF(AND($BF476=$Y$7,$BG476=23),"",Entrées!J504-Entrées!J503))</f>
        <v>94</v>
      </c>
      <c r="BP476" s="32">
        <f>IF($BF476&gt;$Y$7,"",IF(AND($BF476=$Y$7,$BG476=23),"",Entrées!K504-Entrées!K503))</f>
        <v>223</v>
      </c>
      <c r="BQ476" s="32">
        <f>IF($BF476&gt;$Y$7,"",IF(AND($BF476=$Y$7,$BG476=23),"",Entrées!L504-Entrées!L503))</f>
        <v>-185</v>
      </c>
      <c r="BR476" s="32">
        <f>IF($BF476&gt;$Y$7,"",IF(AND($BF476=$Y$7,$BG476=23),"",Entrées!M504-Entrées!M503))</f>
        <v>0</v>
      </c>
      <c r="BS476" s="32">
        <f>IF($BF476&gt;$Y$7,"",IF(AND($BF476=$Y$7,$BG476=23),"",Entrées!N504-Entrées!N503))</f>
        <v>1.5</v>
      </c>
      <c r="BT476" s="32">
        <f>IF($BF476&gt;$Y$7,"",IF(AND($BF476=$Y$7,$BG476=23),"",Entrées!O504-Entrées!O503))</f>
        <v>5</v>
      </c>
      <c r="BU476" s="32">
        <f>IF($BF476&gt;$Y$7,"",IF(AND($BF476=$Y$7,$BG476=23),"",Entrées!P504-Entrées!P503))</f>
        <v>0</v>
      </c>
      <c r="BV476" s="32">
        <f>IF($BF476&gt;$Y$7,"",IF(AND($BF476=$Y$7,$BG476=23),"",Entrées!Q504-Entrées!Q503))</f>
        <v>-377</v>
      </c>
      <c r="BW476" s="32">
        <f>IF($BF476&gt;$Y$7,"",IF(AND($BF476=$Y$7,$BG476=23),"",Entrées!R504-Entrées!R503))</f>
        <v>0</v>
      </c>
      <c r="BX476" s="32">
        <f>IF($BF476&gt;$Y$7,"",IF(AND($BF476=$Y$7,$BG476=23),"",Entrées!S504-Entrées!S503))</f>
        <v>25</v>
      </c>
      <c r="BY476" s="32">
        <f>IF($BF476&gt;$Y$7,"",IF(AND($BF476=$Y$7,$BG476=23),"",Entrées!T504-Entrées!T503))</f>
        <v>0</v>
      </c>
      <c r="BZ476" s="32">
        <f>IF($BF476&gt;$Y$7,"",IF(AND($BF476=$Y$7,$BG476=23),"",Entrées!U504-Entrées!U503))</f>
        <v>0</v>
      </c>
      <c r="CA476" s="32">
        <f>IF($BF476&gt;$Y$7,"",IF(AND($BF476=$Y$7,$BG476=23),"",Entrées!V504-Entrées!V503))</f>
        <v>103</v>
      </c>
      <c r="CD476" s="33">
        <f>IF($BF476&lt;=$Y$7,Entrées!J503/CD$2,"")</f>
        <v>0.46592105263157896</v>
      </c>
      <c r="CE476" s="33">
        <f>IF($BF476&lt;=$Y$7,Entrées!K503/CE$2,"")</f>
        <v>0.2313095238095238</v>
      </c>
      <c r="CF476" s="11">
        <f t="shared" si="565"/>
        <v>7600</v>
      </c>
      <c r="CG476" s="11">
        <f t="shared" si="566"/>
        <v>4200</v>
      </c>
      <c r="CH476" s="52">
        <f t="shared" si="567"/>
        <v>0.26950009137426939</v>
      </c>
      <c r="CI476" s="52">
        <f t="shared" si="568"/>
        <v>0.11132787698412699</v>
      </c>
    </row>
    <row r="477" spans="1:93">
      <c r="A477" s="11" t="str">
        <f>"AE"&amp;A473</f>
        <v>AE485</v>
      </c>
      <c r="C477" s="11">
        <f t="shared" si="544"/>
        <v>13</v>
      </c>
      <c r="D477" s="27">
        <f t="shared" si="541"/>
        <v>22</v>
      </c>
      <c r="E477" s="28">
        <f ca="1">IF($D477&gt;$D$8,"",INDIRECT(ADDRESS(ROW(Entrées!$C$37)+($D477-1)*24+E$11,COLUMN(Entrées!$C$37)+($C477-1),4,TRUE,"Entrées")))</f>
        <v>-5386.5</v>
      </c>
      <c r="F477" s="28">
        <f ca="1">IF($D477&gt;$D$8,"",INDIRECT(ADDRESS(ROW(Entrées!$C$37)+($D477-1)*24+F$11,COLUMN(Entrées!$C$37)+($C477-1),4,TRUE,"Entrées")))</f>
        <v>-5887.5</v>
      </c>
      <c r="G477" s="28">
        <f ca="1">IF($D477&gt;$D$8,"",INDIRECT(ADDRESS(ROW(Entrées!$C$37)+($D477-1)*24+G$11,COLUMN(Entrées!$C$37)+($C477-1),4,TRUE,"Entrées")))</f>
        <v>-6148.5</v>
      </c>
      <c r="H477" s="28">
        <f ca="1">IF($D477&gt;$D$8,"",INDIRECT(ADDRESS(ROW(Entrées!$C$37)+($D477-1)*24+H$11,COLUMN(Entrées!$C$37)+($C477-1),4,TRUE,"Entrées")))</f>
        <v>-6513</v>
      </c>
      <c r="I477" s="28">
        <f ca="1">IF($D477&gt;$D$8,"",INDIRECT(ADDRESS(ROW(Entrées!$C$37)+($D477-1)*24+I$11,COLUMN(Entrées!$C$37)+($C477-1),4,TRUE,"Entrées")))</f>
        <v>-6644</v>
      </c>
      <c r="J477" s="28">
        <f ca="1">IF($D477&gt;$D$8,"",INDIRECT(ADDRESS(ROW(Entrées!$C$37)+($D477-1)*24+J$11,COLUMN(Entrées!$C$37)+($C477-1),4,TRUE,"Entrées")))</f>
        <v>-6815</v>
      </c>
      <c r="K477" s="28">
        <f ca="1">IF($D477&gt;$D$8,"",INDIRECT(ADDRESS(ROW(Entrées!$C$37)+($D477-1)*24+K$11,COLUMN(Entrées!$C$37)+($C477-1),4,TRUE,"Entrées")))</f>
        <v>-6753.5</v>
      </c>
      <c r="L477" s="28">
        <f ca="1">IF($D477&gt;$D$8,"",INDIRECT(ADDRESS(ROW(Entrées!$C$37)+($D477-1)*24+L$11,COLUMN(Entrées!$C$37)+($C477-1),4,TRUE,"Entrées")))</f>
        <v>-5686.5</v>
      </c>
      <c r="M477" s="28">
        <f ca="1">IF($D477&gt;$D$8,"",INDIRECT(ADDRESS(ROW(Entrées!$C$37)+($D477-1)*24+M$11,COLUMN(Entrées!$C$37)+($C477-1),4,TRUE,"Entrées")))</f>
        <v>-4137.5</v>
      </c>
      <c r="N477" s="28">
        <f ca="1">IF($D477&gt;$D$8,"",INDIRECT(ADDRESS(ROW(Entrées!$C$37)+($D477-1)*24+N$11,COLUMN(Entrées!$C$37)+($C477-1),4,TRUE,"Entrées")))</f>
        <v>-3586</v>
      </c>
      <c r="O477" s="28">
        <f ca="1">IF($D477&gt;$D$8,"",INDIRECT(ADDRESS(ROW(Entrées!$C$37)+($D477-1)*24+O$11,COLUMN(Entrées!$C$37)+($C477-1),4,TRUE,"Entrées")))</f>
        <v>-3823.5</v>
      </c>
      <c r="P477" s="28">
        <f ca="1">IF($D477&gt;$D$8,"",INDIRECT(ADDRESS(ROW(Entrées!$C$37)+($D477-1)*24+P$11,COLUMN(Entrées!$C$37)+($C477-1),4,TRUE,"Entrées")))</f>
        <v>-4376</v>
      </c>
      <c r="Q477" s="28">
        <f ca="1">IF($D477&gt;$D$8,"",INDIRECT(ADDRESS(ROW(Entrées!$C$37)+($D477-1)*24+Q$11,COLUMN(Entrées!$C$37)+($C477-1),4,TRUE,"Entrées")))</f>
        <v>-5057</v>
      </c>
      <c r="R477" s="28">
        <f ca="1">IF($D477&gt;$D$8,"",INDIRECT(ADDRESS(ROW(Entrées!$C$37)+($D477-1)*24+R$11,COLUMN(Entrées!$C$37)+($C477-1),4,TRUE,"Entrées")))</f>
        <v>-5317.5</v>
      </c>
      <c r="S477" s="28">
        <f ca="1">IF($D477&gt;$D$8,"",INDIRECT(ADDRESS(ROW(Entrées!$C$37)+($D477-1)*24+S$11,COLUMN(Entrées!$C$37)+($C477-1),4,TRUE,"Entrées")))</f>
        <v>-5583</v>
      </c>
      <c r="T477" s="28">
        <f ca="1">IF($D477&gt;$D$8,"",INDIRECT(ADDRESS(ROW(Entrées!$C$37)+($D477-1)*24+T$11,COLUMN(Entrées!$C$37)+($C477-1),4,TRUE,"Entrées")))</f>
        <v>-6604</v>
      </c>
      <c r="U477" s="28">
        <f ca="1">IF($D477&gt;$D$8,"",INDIRECT(ADDRESS(ROW(Entrées!$C$37)+($D477-1)*24+U$11,COLUMN(Entrées!$C$37)+($C477-1),4,TRUE,"Entrées")))</f>
        <v>-6678.5</v>
      </c>
      <c r="V477" s="28">
        <f ca="1">IF($D477&gt;$D$8,"",INDIRECT(ADDRESS(ROW(Entrées!$C$37)+($D477-1)*24+V$11,COLUMN(Entrées!$C$37)+($C477-1),4,TRUE,"Entrées")))</f>
        <v>-6736</v>
      </c>
      <c r="W477" s="28">
        <f ca="1">IF($D477&gt;$D$8,"",INDIRECT(ADDRESS(ROW(Entrées!$C$37)+($D477-1)*24+W$11,COLUMN(Entrées!$C$37)+($C477-1),4,TRUE,"Entrées")))</f>
        <v>-6870.5</v>
      </c>
      <c r="X477" s="28">
        <f ca="1">IF($D477&gt;$D$8,"",INDIRECT(ADDRESS(ROW(Entrées!$C$37)+($D477-1)*24+X$11,COLUMN(Entrées!$C$37)+($C477-1),4,TRUE,"Entrées")))</f>
        <v>-6873</v>
      </c>
      <c r="Y477" s="28">
        <f ca="1">IF($D477&gt;$D$8,"",INDIRECT(ADDRESS(ROW(Entrées!$C$37)+($D477-1)*24+Y$11,COLUMN(Entrées!$C$37)+($C477-1),4,TRUE,"Entrées")))</f>
        <v>-7415.5</v>
      </c>
      <c r="Z477" s="28">
        <f ca="1">IF($D477&gt;$D$8,"",INDIRECT(ADDRESS(ROW(Entrées!$C$37)+($D477-1)*24+Z$11,COLUMN(Entrées!$C$37)+($C477-1),4,TRUE,"Entrées")))</f>
        <v>-7140.5</v>
      </c>
      <c r="AA477" s="28">
        <f ca="1">IF($D477&gt;$D$8,"",INDIRECT(ADDRESS(ROW(Entrées!$C$37)+($D477-1)*24+AA$11,COLUMN(Entrées!$C$37)+($C477-1),4,TRUE,"Entrées")))</f>
        <v>-5845.5</v>
      </c>
      <c r="AB477" s="28">
        <f ca="1">IF($D477&gt;$D$8,"",INDIRECT(ADDRESS(ROW(Entrées!$C$37)+($D477-1)*24+AB$11,COLUMN(Entrées!$C$37)+($C477-1),4,TRUE,"Entrées")))</f>
        <v>-4245.5</v>
      </c>
      <c r="AC477" s="11"/>
      <c r="AD477" s="40">
        <f t="shared" ca="1" si="540"/>
        <v>-5838.5</v>
      </c>
      <c r="AE477" s="40">
        <f t="shared" ca="1" si="542"/>
        <v>-3586</v>
      </c>
      <c r="AF477" s="40">
        <f t="shared" ca="1" si="543"/>
        <v>-7415.5</v>
      </c>
      <c r="AG477" s="4"/>
      <c r="AH477" s="11">
        <f>Entrées!A504</f>
        <v>20</v>
      </c>
      <c r="AI477" s="13">
        <f>Entrées!B504</f>
        <v>11</v>
      </c>
      <c r="AJ477" s="31">
        <f t="shared" ca="1" si="569"/>
        <v>55625.834722222207</v>
      </c>
      <c r="AK477" s="31">
        <f t="shared" ca="1" si="545"/>
        <v>55155.277777777781</v>
      </c>
      <c r="AL477" s="31">
        <f t="shared" ca="1" si="546"/>
        <v>55132.569444444431</v>
      </c>
      <c r="AM477" s="31">
        <f t="shared" ca="1" si="547"/>
        <v>439.35972222222233</v>
      </c>
      <c r="AN477" s="31">
        <f t="shared" ca="1" si="548"/>
        <v>2143.2847222222222</v>
      </c>
      <c r="AO477" s="31">
        <f t="shared" ca="1" si="549"/>
        <v>1711.4715277777773</v>
      </c>
      <c r="AP477" s="31">
        <f t="shared" ca="1" si="550"/>
        <v>43686.806944444448</v>
      </c>
      <c r="AQ477" s="31">
        <f t="shared" ca="1" si="551"/>
        <v>2048.2006944444447</v>
      </c>
      <c r="AR477" s="31">
        <f t="shared" ca="1" si="552"/>
        <v>467.57708333333329</v>
      </c>
      <c r="AS477" s="31">
        <f t="shared" ca="1" si="553"/>
        <v>9872.0041666666693</v>
      </c>
      <c r="AT477" s="31">
        <f t="shared" ca="1" si="554"/>
        <v>-752.91041666666672</v>
      </c>
      <c r="AU477" s="31">
        <f t="shared" ca="1" si="555"/>
        <v>580.30277777777769</v>
      </c>
      <c r="AV477" s="31">
        <f t="shared" ca="1" si="556"/>
        <v>-4570.3041666666659</v>
      </c>
      <c r="AW477" s="31">
        <f t="shared" ca="1" si="557"/>
        <v>53.39583333333335</v>
      </c>
      <c r="AX477" s="31">
        <f t="shared" ca="1" si="558"/>
        <v>1401.9361111111111</v>
      </c>
      <c r="AY477" s="31">
        <f t="shared" ca="1" si="559"/>
        <v>-1132.0805555555555</v>
      </c>
      <c r="AZ477" s="31">
        <f t="shared" ca="1" si="560"/>
        <v>-2177.1819444444441</v>
      </c>
      <c r="BA477" s="31">
        <f t="shared" ca="1" si="561"/>
        <v>644.8125</v>
      </c>
      <c r="BB477" s="31">
        <f t="shared" ca="1" si="562"/>
        <v>-1410.101388888889</v>
      </c>
      <c r="BC477" s="31">
        <f t="shared" ca="1" si="563"/>
        <v>-1800.2902777777781</v>
      </c>
      <c r="BF477" s="11">
        <f t="shared" si="564"/>
        <v>20</v>
      </c>
      <c r="BG477" s="11">
        <f t="shared" si="570"/>
        <v>11</v>
      </c>
      <c r="BH477" s="32">
        <f>IF($BF477&gt;$Y$7,"",IF(AND($BF477=$Y$7,$BG477=23),"",Entrées!C505-Entrées!C504))</f>
        <v>997</v>
      </c>
      <c r="BI477" s="32">
        <f>IF($BF477&gt;$Y$7,"",IF(AND($BF477=$Y$7,$BG477=23),"",Entrées!D505-Entrées!D504))</f>
        <v>937.5</v>
      </c>
      <c r="BJ477" s="32">
        <f>IF($BF477&gt;$Y$7,"",IF(AND($BF477=$Y$7,$BG477=23),"",Entrées!E505-Entrées!E504))</f>
        <v>1600</v>
      </c>
      <c r="BK477" s="32">
        <f>IF($BF477&gt;$Y$7,"",IF(AND($BF477=$Y$7,$BG477=23),"",Entrées!F505-Entrées!F504))</f>
        <v>2</v>
      </c>
      <c r="BL477" s="32">
        <f>IF($BF477&gt;$Y$7,"",IF(AND($BF477=$Y$7,$BG477=23),"",Entrées!G505-Entrées!G504))</f>
        <v>0</v>
      </c>
      <c r="BM477" s="32">
        <f>IF($BF477&gt;$Y$7,"",IF(AND($BF477=$Y$7,$BG477=23),"",Entrées!H505-Entrées!H504))</f>
        <v>4.5</v>
      </c>
      <c r="BN477" s="32">
        <f>IF($BF477&gt;$Y$7,"",IF(AND($BF477=$Y$7,$BG477=23),"",Entrées!I505-Entrées!I504))</f>
        <v>-59.5</v>
      </c>
      <c r="BO477" s="32">
        <f>IF($BF477&gt;$Y$7,"",IF(AND($BF477=$Y$7,$BG477=23),"",Entrées!J505-Entrées!J504))</f>
        <v>4.5</v>
      </c>
      <c r="BP477" s="32">
        <f>IF($BF477&gt;$Y$7,"",IF(AND($BF477=$Y$7,$BG477=23),"",Entrées!K505-Entrées!K504))</f>
        <v>98</v>
      </c>
      <c r="BQ477" s="32">
        <f>IF($BF477&gt;$Y$7,"",IF(AND($BF477=$Y$7,$BG477=23),"",Entrées!L505-Entrées!L504))</f>
        <v>234.5</v>
      </c>
      <c r="BR477" s="32">
        <f>IF($BF477&gt;$Y$7,"",IF(AND($BF477=$Y$7,$BG477=23),"",Entrées!M505-Entrées!M504))</f>
        <v>-87</v>
      </c>
      <c r="BS477" s="32">
        <f>IF($BF477&gt;$Y$7,"",IF(AND($BF477=$Y$7,$BG477=23),"",Entrées!N505-Entrées!N504))</f>
        <v>5.5</v>
      </c>
      <c r="BT477" s="32">
        <f>IF($BF477&gt;$Y$7,"",IF(AND($BF477=$Y$7,$BG477=23),"",Entrées!O505-Entrées!O504))</f>
        <v>795</v>
      </c>
      <c r="BU477" s="32">
        <f>IF($BF477&gt;$Y$7,"",IF(AND($BF477=$Y$7,$BG477=23),"",Entrées!P505-Entrées!P504))</f>
        <v>0</v>
      </c>
      <c r="BV477" s="32">
        <f>IF($BF477&gt;$Y$7,"",IF(AND($BF477=$Y$7,$BG477=23),"",Entrées!Q505-Entrées!Q504))</f>
        <v>1339</v>
      </c>
      <c r="BW477" s="32">
        <f>IF($BF477&gt;$Y$7,"",IF(AND($BF477=$Y$7,$BG477=23),"",Entrées!R505-Entrées!R504))</f>
        <v>0</v>
      </c>
      <c r="BX477" s="32">
        <f>IF($BF477&gt;$Y$7,"",IF(AND($BF477=$Y$7,$BG477=23),"",Entrées!S505-Entrées!S504))</f>
        <v>10</v>
      </c>
      <c r="BY477" s="32">
        <f>IF($BF477&gt;$Y$7,"",IF(AND($BF477=$Y$7,$BG477=23),"",Entrées!T505-Entrées!T504))</f>
        <v>0</v>
      </c>
      <c r="BZ477" s="32">
        <f>IF($BF477&gt;$Y$7,"",IF(AND($BF477=$Y$7,$BG477=23),"",Entrées!U505-Entrées!U504))</f>
        <v>0</v>
      </c>
      <c r="CA477" s="32">
        <f>IF($BF477&gt;$Y$7,"",IF(AND($BF477=$Y$7,$BG477=23),"",Entrées!V505-Entrées!V504))</f>
        <v>-141</v>
      </c>
      <c r="CD477" s="33">
        <f>IF($BF477&lt;=$Y$7,Entrées!J504/CD$2,"")</f>
        <v>0.47828947368421054</v>
      </c>
      <c r="CE477" s="33">
        <f>IF($BF477&lt;=$Y$7,Entrées!K504/CE$2,"")</f>
        <v>0.28440476190476188</v>
      </c>
      <c r="CF477" s="11">
        <f t="shared" si="565"/>
        <v>7600</v>
      </c>
      <c r="CG477" s="11">
        <f t="shared" si="566"/>
        <v>4200</v>
      </c>
      <c r="CH477" s="52">
        <f t="shared" si="567"/>
        <v>0.26950009137426939</v>
      </c>
      <c r="CI477" s="52">
        <f t="shared" si="568"/>
        <v>0.11132787698412699</v>
      </c>
    </row>
    <row r="478" spans="1:93">
      <c r="A478" s="11" t="str">
        <f>"AF"&amp;A472</f>
        <v>AF456</v>
      </c>
      <c r="C478" s="11">
        <f t="shared" si="544"/>
        <v>13</v>
      </c>
      <c r="D478" s="27">
        <f t="shared" si="541"/>
        <v>23</v>
      </c>
      <c r="E478" s="28">
        <f ca="1">IF($D478&gt;$D$8,"",INDIRECT(ADDRESS(ROW(Entrées!$C$37)+($D478-1)*24+E$11,COLUMN(Entrées!$C$37)+($C478-1),4,TRUE,"Entrées")))</f>
        <v>-5069.5</v>
      </c>
      <c r="F478" s="28">
        <f ca="1">IF($D478&gt;$D$8,"",INDIRECT(ADDRESS(ROW(Entrées!$C$37)+($D478-1)*24+F$11,COLUMN(Entrées!$C$37)+($C478-1),4,TRUE,"Entrées")))</f>
        <v>-6812.5</v>
      </c>
      <c r="G478" s="28">
        <f ca="1">IF($D478&gt;$D$8,"",INDIRECT(ADDRESS(ROW(Entrées!$C$37)+($D478-1)*24+G$11,COLUMN(Entrées!$C$37)+($C478-1),4,TRUE,"Entrées")))</f>
        <v>-7060</v>
      </c>
      <c r="H478" s="28">
        <f ca="1">IF($D478&gt;$D$8,"",INDIRECT(ADDRESS(ROW(Entrées!$C$37)+($D478-1)*24+H$11,COLUMN(Entrées!$C$37)+($C478-1),4,TRUE,"Entrées")))</f>
        <v>-7506</v>
      </c>
      <c r="I478" s="28">
        <f ca="1">IF($D478&gt;$D$8,"",INDIRECT(ADDRESS(ROW(Entrées!$C$37)+($D478-1)*24+I$11,COLUMN(Entrées!$C$37)+($C478-1),4,TRUE,"Entrées")))</f>
        <v>-8217.5</v>
      </c>
      <c r="J478" s="28">
        <f ca="1">IF($D478&gt;$D$8,"",INDIRECT(ADDRESS(ROW(Entrées!$C$37)+($D478-1)*24+J$11,COLUMN(Entrées!$C$37)+($C478-1),4,TRUE,"Entrées")))</f>
        <v>-8048.5</v>
      </c>
      <c r="K478" s="28">
        <f ca="1">IF($D478&gt;$D$8,"",INDIRECT(ADDRESS(ROW(Entrées!$C$37)+($D478-1)*24+K$11,COLUMN(Entrées!$C$37)+($C478-1),4,TRUE,"Entrées")))</f>
        <v>-7294</v>
      </c>
      <c r="L478" s="28">
        <f ca="1">IF($D478&gt;$D$8,"",INDIRECT(ADDRESS(ROW(Entrées!$C$37)+($D478-1)*24+L$11,COLUMN(Entrées!$C$37)+($C478-1),4,TRUE,"Entrées")))</f>
        <v>-6375</v>
      </c>
      <c r="M478" s="28">
        <f ca="1">IF($D478&gt;$D$8,"",INDIRECT(ADDRESS(ROW(Entrées!$C$37)+($D478-1)*24+M$11,COLUMN(Entrées!$C$37)+($C478-1),4,TRUE,"Entrées")))</f>
        <v>-5082.5</v>
      </c>
      <c r="N478" s="28">
        <f ca="1">IF($D478&gt;$D$8,"",INDIRECT(ADDRESS(ROW(Entrées!$C$37)+($D478-1)*24+N$11,COLUMN(Entrées!$C$37)+($C478-1),4,TRUE,"Entrées")))</f>
        <v>-4378.5</v>
      </c>
      <c r="O478" s="28">
        <f ca="1">IF($D478&gt;$D$8,"",INDIRECT(ADDRESS(ROW(Entrées!$C$37)+($D478-1)*24+O$11,COLUMN(Entrées!$C$37)+($C478-1),4,TRUE,"Entrées")))</f>
        <v>-4677</v>
      </c>
      <c r="P478" s="28">
        <f ca="1">IF($D478&gt;$D$8,"",INDIRECT(ADDRESS(ROW(Entrées!$C$37)+($D478-1)*24+P$11,COLUMN(Entrées!$C$37)+($C478-1),4,TRUE,"Entrées")))</f>
        <v>-5216.5</v>
      </c>
      <c r="Q478" s="28">
        <f ca="1">IF($D478&gt;$D$8,"",INDIRECT(ADDRESS(ROW(Entrées!$C$37)+($D478-1)*24+Q$11,COLUMN(Entrées!$C$37)+($C478-1),4,TRUE,"Entrées")))</f>
        <v>-5241</v>
      </c>
      <c r="R478" s="28">
        <f ca="1">IF($D478&gt;$D$8,"",INDIRECT(ADDRESS(ROW(Entrées!$C$37)+($D478-1)*24+R$11,COLUMN(Entrées!$C$37)+($C478-1),4,TRUE,"Entrées")))</f>
        <v>-5355.5</v>
      </c>
      <c r="S478" s="28">
        <f ca="1">IF($D478&gt;$D$8,"",INDIRECT(ADDRESS(ROW(Entrées!$C$37)+($D478-1)*24+S$11,COLUMN(Entrées!$C$37)+($C478-1),4,TRUE,"Entrées")))</f>
        <v>-5613</v>
      </c>
      <c r="T478" s="28">
        <f ca="1">IF($D478&gt;$D$8,"",INDIRECT(ADDRESS(ROW(Entrées!$C$37)+($D478-1)*24+T$11,COLUMN(Entrées!$C$37)+($C478-1),4,TRUE,"Entrées")))</f>
        <v>-6548</v>
      </c>
      <c r="U478" s="28">
        <f ca="1">IF($D478&gt;$D$8,"",INDIRECT(ADDRESS(ROW(Entrées!$C$37)+($D478-1)*24+U$11,COLUMN(Entrées!$C$37)+($C478-1),4,TRUE,"Entrées")))</f>
        <v>-7703</v>
      </c>
      <c r="V478" s="28">
        <f ca="1">IF($D478&gt;$D$8,"",INDIRECT(ADDRESS(ROW(Entrées!$C$37)+($D478-1)*24+V$11,COLUMN(Entrées!$C$37)+($C478-1),4,TRUE,"Entrées")))</f>
        <v>-8388.5</v>
      </c>
      <c r="W478" s="28">
        <f ca="1">IF($D478&gt;$D$8,"",INDIRECT(ADDRESS(ROW(Entrées!$C$37)+($D478-1)*24+W$11,COLUMN(Entrées!$C$37)+($C478-1),4,TRUE,"Entrées")))</f>
        <v>-8110.5</v>
      </c>
      <c r="X478" s="28">
        <f ca="1">IF($D478&gt;$D$8,"",INDIRECT(ADDRESS(ROW(Entrées!$C$37)+($D478-1)*24+X$11,COLUMN(Entrées!$C$37)+($C478-1),4,TRUE,"Entrées")))</f>
        <v>-7907.5</v>
      </c>
      <c r="Y478" s="28">
        <f ca="1">IF($D478&gt;$D$8,"",INDIRECT(ADDRESS(ROW(Entrées!$C$37)+($D478-1)*24+Y$11,COLUMN(Entrées!$C$37)+($C478-1),4,TRUE,"Entrées")))</f>
        <v>-8678.5</v>
      </c>
      <c r="Z478" s="28">
        <f ca="1">IF($D478&gt;$D$8,"",INDIRECT(ADDRESS(ROW(Entrées!$C$37)+($D478-1)*24+Z$11,COLUMN(Entrées!$C$37)+($C478-1),4,TRUE,"Entrées")))</f>
        <v>-8786.5</v>
      </c>
      <c r="AA478" s="28">
        <f ca="1">IF($D478&gt;$D$8,"",INDIRECT(ADDRESS(ROW(Entrées!$C$37)+($D478-1)*24+AA$11,COLUMN(Entrées!$C$37)+($C478-1),4,TRUE,"Entrées")))</f>
        <v>-7834</v>
      </c>
      <c r="AB478" s="28">
        <f ca="1">IF($D478&gt;$D$8,"",INDIRECT(ADDRESS(ROW(Entrées!$C$37)+($D478-1)*24+AB$11,COLUMN(Entrées!$C$37)+($C478-1),4,TRUE,"Entrées")))</f>
        <v>-6702.5</v>
      </c>
      <c r="AC478" s="11"/>
      <c r="AD478" s="40">
        <f t="shared" ca="1" si="540"/>
        <v>-6775.25</v>
      </c>
      <c r="AE478" s="40">
        <f t="shared" ca="1" si="542"/>
        <v>-4378.5</v>
      </c>
      <c r="AF478" s="40">
        <f t="shared" ca="1" si="543"/>
        <v>-8786.5</v>
      </c>
      <c r="AG478" s="4"/>
      <c r="AH478" s="11">
        <f>Entrées!A505</f>
        <v>20</v>
      </c>
      <c r="AI478" s="13">
        <f>Entrées!B505</f>
        <v>12</v>
      </c>
      <c r="AJ478" s="31">
        <f t="shared" ca="1" si="569"/>
        <v>55625.834722222207</v>
      </c>
      <c r="AK478" s="31">
        <f t="shared" ca="1" si="545"/>
        <v>55155.277777777781</v>
      </c>
      <c r="AL478" s="31">
        <f t="shared" ca="1" si="546"/>
        <v>55132.569444444431</v>
      </c>
      <c r="AM478" s="31">
        <f t="shared" ca="1" si="547"/>
        <v>439.35972222222233</v>
      </c>
      <c r="AN478" s="31">
        <f t="shared" ca="1" si="548"/>
        <v>2143.2847222222222</v>
      </c>
      <c r="AO478" s="31">
        <f t="shared" ca="1" si="549"/>
        <v>1711.4715277777773</v>
      </c>
      <c r="AP478" s="31">
        <f t="shared" ca="1" si="550"/>
        <v>43686.806944444448</v>
      </c>
      <c r="AQ478" s="31">
        <f t="shared" ca="1" si="551"/>
        <v>2048.2006944444447</v>
      </c>
      <c r="AR478" s="31">
        <f t="shared" ca="1" si="552"/>
        <v>467.57708333333329</v>
      </c>
      <c r="AS478" s="31">
        <f t="shared" ca="1" si="553"/>
        <v>9872.0041666666693</v>
      </c>
      <c r="AT478" s="31">
        <f t="shared" ca="1" si="554"/>
        <v>-752.91041666666672</v>
      </c>
      <c r="AU478" s="31">
        <f t="shared" ca="1" si="555"/>
        <v>580.30277777777769</v>
      </c>
      <c r="AV478" s="31">
        <f t="shared" ca="1" si="556"/>
        <v>-4570.3041666666659</v>
      </c>
      <c r="AW478" s="31">
        <f t="shared" ca="1" si="557"/>
        <v>53.39583333333335</v>
      </c>
      <c r="AX478" s="31">
        <f t="shared" ca="1" si="558"/>
        <v>1401.9361111111111</v>
      </c>
      <c r="AY478" s="31">
        <f t="shared" ca="1" si="559"/>
        <v>-1132.0805555555555</v>
      </c>
      <c r="AZ478" s="31">
        <f t="shared" ca="1" si="560"/>
        <v>-2177.1819444444441</v>
      </c>
      <c r="BA478" s="31">
        <f t="shared" ca="1" si="561"/>
        <v>644.8125</v>
      </c>
      <c r="BB478" s="31">
        <f t="shared" ca="1" si="562"/>
        <v>-1410.101388888889</v>
      </c>
      <c r="BC478" s="31">
        <f t="shared" ca="1" si="563"/>
        <v>-1800.2902777777781</v>
      </c>
      <c r="BF478" s="11">
        <f t="shared" si="564"/>
        <v>20</v>
      </c>
      <c r="BG478" s="11">
        <f t="shared" si="570"/>
        <v>12</v>
      </c>
      <c r="BH478" s="32">
        <f>IF($BF478&gt;$Y$7,"",IF(AND($BF478=$Y$7,$BG478=23),"",Entrées!C506-Entrées!C505))</f>
        <v>-228</v>
      </c>
      <c r="BI478" s="32">
        <f>IF($BF478&gt;$Y$7,"",IF(AND($BF478=$Y$7,$BG478=23),"",Entrées!D506-Entrées!D505))</f>
        <v>-737.5</v>
      </c>
      <c r="BJ478" s="32">
        <f>IF($BF478&gt;$Y$7,"",IF(AND($BF478=$Y$7,$BG478=23),"",Entrées!E506-Entrées!E505))</f>
        <v>-1150</v>
      </c>
      <c r="BK478" s="32">
        <f>IF($BF478&gt;$Y$7,"",IF(AND($BF478=$Y$7,$BG478=23),"",Entrées!F506-Entrées!F505))</f>
        <v>-0.5</v>
      </c>
      <c r="BL478" s="32">
        <f>IF($BF478&gt;$Y$7,"",IF(AND($BF478=$Y$7,$BG478=23),"",Entrées!G506-Entrées!G505))</f>
        <v>0</v>
      </c>
      <c r="BM478" s="32">
        <f>IF($BF478&gt;$Y$7,"",IF(AND($BF478=$Y$7,$BG478=23),"",Entrées!H506-Entrées!H505))</f>
        <v>-117.5</v>
      </c>
      <c r="BN478" s="32">
        <f>IF($BF478&gt;$Y$7,"",IF(AND($BF478=$Y$7,$BG478=23),"",Entrées!I506-Entrées!I505))</f>
        <v>187</v>
      </c>
      <c r="BO478" s="32">
        <f>IF($BF478&gt;$Y$7,"",IF(AND($BF478=$Y$7,$BG478=23),"",Entrées!J506-Entrées!J505))</f>
        <v>2</v>
      </c>
      <c r="BP478" s="32">
        <f>IF($BF478&gt;$Y$7,"",IF(AND($BF478=$Y$7,$BG478=23),"",Entrées!K506-Entrées!K505))</f>
        <v>54.5</v>
      </c>
      <c r="BQ478" s="32">
        <f>IF($BF478&gt;$Y$7,"",IF(AND($BF478=$Y$7,$BG478=23),"",Entrées!L506-Entrées!L505))</f>
        <v>-430.5</v>
      </c>
      <c r="BR478" s="32">
        <f>IF($BF478&gt;$Y$7,"",IF(AND($BF478=$Y$7,$BG478=23),"",Entrées!M506-Entrées!M505))</f>
        <v>-94.5</v>
      </c>
      <c r="BS478" s="32">
        <f>IF($BF478&gt;$Y$7,"",IF(AND($BF478=$Y$7,$BG478=23),"",Entrées!N506-Entrées!N505))</f>
        <v>0</v>
      </c>
      <c r="BT478" s="32">
        <f>IF($BF478&gt;$Y$7,"",IF(AND($BF478=$Y$7,$BG478=23),"",Entrées!O506-Entrées!O505))</f>
        <v>172</v>
      </c>
      <c r="BU478" s="32">
        <f>IF($BF478&gt;$Y$7,"",IF(AND($BF478=$Y$7,$BG478=23),"",Entrées!P506-Entrées!P505))</f>
        <v>-0.5</v>
      </c>
      <c r="BV478" s="32">
        <f>IF($BF478&gt;$Y$7,"",IF(AND($BF478=$Y$7,$BG478=23),"",Entrées!Q506-Entrées!Q505))</f>
        <v>-537</v>
      </c>
      <c r="BW478" s="32">
        <f>IF($BF478&gt;$Y$7,"",IF(AND($BF478=$Y$7,$BG478=23),"",Entrées!R506-Entrées!R505))</f>
        <v>0</v>
      </c>
      <c r="BX478" s="32">
        <f>IF($BF478&gt;$Y$7,"",IF(AND($BF478=$Y$7,$BG478=23),"",Entrées!S506-Entrées!S505))</f>
        <v>140</v>
      </c>
      <c r="BY478" s="32">
        <f>IF($BF478&gt;$Y$7,"",IF(AND($BF478=$Y$7,$BG478=23),"",Entrées!T506-Entrées!T505))</f>
        <v>0</v>
      </c>
      <c r="BZ478" s="32">
        <f>IF($BF478&gt;$Y$7,"",IF(AND($BF478=$Y$7,$BG478=23),"",Entrées!U506-Entrées!U505))</f>
        <v>0</v>
      </c>
      <c r="CA478" s="32">
        <f>IF($BF478&gt;$Y$7,"",IF(AND($BF478=$Y$7,$BG478=23),"",Entrées!V506-Entrées!V505))</f>
        <v>-48</v>
      </c>
      <c r="CD478" s="33">
        <f>IF($BF478&lt;=$Y$7,Entrées!J505/CD$2,"")</f>
        <v>0.47888157894736844</v>
      </c>
      <c r="CE478" s="33">
        <f>IF($BF478&lt;=$Y$7,Entrées!K505/CE$2,"")</f>
        <v>0.30773809523809526</v>
      </c>
      <c r="CF478" s="11">
        <f t="shared" si="565"/>
        <v>7600</v>
      </c>
      <c r="CG478" s="11">
        <f t="shared" si="566"/>
        <v>4200</v>
      </c>
      <c r="CH478" s="52">
        <f t="shared" si="567"/>
        <v>0.26950009137426939</v>
      </c>
      <c r="CI478" s="52">
        <f t="shared" si="568"/>
        <v>0.11132787698412699</v>
      </c>
    </row>
    <row r="479" spans="1:93">
      <c r="A479" s="11" t="str">
        <f>"AF"&amp;A473</f>
        <v>AF485</v>
      </c>
      <c r="C479" s="11">
        <f t="shared" si="544"/>
        <v>13</v>
      </c>
      <c r="D479" s="27">
        <f t="shared" si="541"/>
        <v>24</v>
      </c>
      <c r="E479" s="28">
        <f ca="1">IF($D479&gt;$D$8,"",INDIRECT(ADDRESS(ROW(Entrées!$C$37)+($D479-1)*24+E$11,COLUMN(Entrées!$C$37)+($C479-1),4,TRUE,"Entrées")))</f>
        <v>-6821.5</v>
      </c>
      <c r="F479" s="28">
        <f ca="1">IF($D479&gt;$D$8,"",INDIRECT(ADDRESS(ROW(Entrées!$C$37)+($D479-1)*24+F$11,COLUMN(Entrées!$C$37)+($C479-1),4,TRUE,"Entrées")))</f>
        <v>-7634</v>
      </c>
      <c r="G479" s="28">
        <f ca="1">IF($D479&gt;$D$8,"",INDIRECT(ADDRESS(ROW(Entrées!$C$37)+($D479-1)*24+G$11,COLUMN(Entrées!$C$37)+($C479-1),4,TRUE,"Entrées")))</f>
        <v>-8314</v>
      </c>
      <c r="H479" s="28">
        <f ca="1">IF($D479&gt;$D$8,"",INDIRECT(ADDRESS(ROW(Entrées!$C$37)+($D479-1)*24+H$11,COLUMN(Entrées!$C$37)+($C479-1),4,TRUE,"Entrées")))</f>
        <v>-9593</v>
      </c>
      <c r="I479" s="28">
        <f ca="1">IF($D479&gt;$D$8,"",INDIRECT(ADDRESS(ROW(Entrées!$C$37)+($D479-1)*24+I$11,COLUMN(Entrées!$C$37)+($C479-1),4,TRUE,"Entrées")))</f>
        <v>-10490</v>
      </c>
      <c r="J479" s="28">
        <f ca="1">IF($D479&gt;$D$8,"",INDIRECT(ADDRESS(ROW(Entrées!$C$37)+($D479-1)*24+J$11,COLUMN(Entrées!$C$37)+($C479-1),4,TRUE,"Entrées")))</f>
        <v>-10525</v>
      </c>
      <c r="K479" s="28">
        <f ca="1">IF($D479&gt;$D$8,"",INDIRECT(ADDRESS(ROW(Entrées!$C$37)+($D479-1)*24+K$11,COLUMN(Entrées!$C$37)+($C479-1),4,TRUE,"Entrées")))</f>
        <v>-10138.5</v>
      </c>
      <c r="L479" s="28">
        <f ca="1">IF($D479&gt;$D$8,"",INDIRECT(ADDRESS(ROW(Entrées!$C$37)+($D479-1)*24+L$11,COLUMN(Entrées!$C$37)+($C479-1),4,TRUE,"Entrées")))</f>
        <v>-8347.5</v>
      </c>
      <c r="M479" s="28">
        <f ca="1">IF($D479&gt;$D$8,"",INDIRECT(ADDRESS(ROW(Entrées!$C$37)+($D479-1)*24+M$11,COLUMN(Entrées!$C$37)+($C479-1),4,TRUE,"Entrées")))</f>
        <v>-5547.5</v>
      </c>
      <c r="N479" s="28">
        <f ca="1">IF($D479&gt;$D$8,"",INDIRECT(ADDRESS(ROW(Entrées!$C$37)+($D479-1)*24+N$11,COLUMN(Entrées!$C$37)+($C479-1),4,TRUE,"Entrées")))</f>
        <v>-4846.5</v>
      </c>
      <c r="O479" s="28">
        <f ca="1">IF($D479&gt;$D$8,"",INDIRECT(ADDRESS(ROW(Entrées!$C$37)+($D479-1)*24+O$11,COLUMN(Entrées!$C$37)+($C479-1),4,TRUE,"Entrées")))</f>
        <v>-5687</v>
      </c>
      <c r="P479" s="28">
        <f ca="1">IF($D479&gt;$D$8,"",INDIRECT(ADDRESS(ROW(Entrées!$C$37)+($D479-1)*24+P$11,COLUMN(Entrées!$C$37)+($C479-1),4,TRUE,"Entrées")))</f>
        <v>-5643</v>
      </c>
      <c r="Q479" s="28">
        <f ca="1">IF($D479&gt;$D$8,"",INDIRECT(ADDRESS(ROW(Entrées!$C$37)+($D479-1)*24+Q$11,COLUMN(Entrées!$C$37)+($C479-1),4,TRUE,"Entrées")))</f>
        <v>-5005.5</v>
      </c>
      <c r="R479" s="28">
        <f ca="1">IF($D479&gt;$D$8,"",INDIRECT(ADDRESS(ROW(Entrées!$C$37)+($D479-1)*24+R$11,COLUMN(Entrées!$C$37)+($C479-1),4,TRUE,"Entrées")))</f>
        <v>-4989</v>
      </c>
      <c r="S479" s="28">
        <f ca="1">IF($D479&gt;$D$8,"",INDIRECT(ADDRESS(ROW(Entrées!$C$37)+($D479-1)*24+S$11,COLUMN(Entrées!$C$37)+($C479-1),4,TRUE,"Entrées")))</f>
        <v>-5464</v>
      </c>
      <c r="T479" s="28">
        <f ca="1">IF($D479&gt;$D$8,"",INDIRECT(ADDRESS(ROW(Entrées!$C$37)+($D479-1)*24+T$11,COLUMN(Entrées!$C$37)+($C479-1),4,TRUE,"Entrées")))</f>
        <v>-6359</v>
      </c>
      <c r="U479" s="28">
        <f ca="1">IF($D479&gt;$D$8,"",INDIRECT(ADDRESS(ROW(Entrées!$C$37)+($D479-1)*24+U$11,COLUMN(Entrées!$C$37)+($C479-1),4,TRUE,"Entrées")))</f>
        <v>-7268</v>
      </c>
      <c r="V479" s="28">
        <f ca="1">IF($D479&gt;$D$8,"",INDIRECT(ADDRESS(ROW(Entrées!$C$37)+($D479-1)*24+V$11,COLUMN(Entrées!$C$37)+($C479-1),4,TRUE,"Entrées")))</f>
        <v>-8460.5</v>
      </c>
      <c r="W479" s="28">
        <f ca="1">IF($D479&gt;$D$8,"",INDIRECT(ADDRESS(ROW(Entrées!$C$37)+($D479-1)*24+W$11,COLUMN(Entrées!$C$37)+($C479-1),4,TRUE,"Entrées")))</f>
        <v>-9239</v>
      </c>
      <c r="X479" s="28">
        <f ca="1">IF($D479&gt;$D$8,"",INDIRECT(ADDRESS(ROW(Entrées!$C$37)+($D479-1)*24+X$11,COLUMN(Entrées!$C$37)+($C479-1),4,TRUE,"Entrées")))</f>
        <v>-9280.5</v>
      </c>
      <c r="Y479" s="28">
        <f ca="1">IF($D479&gt;$D$8,"",INDIRECT(ADDRESS(ROW(Entrées!$C$37)+($D479-1)*24+Y$11,COLUMN(Entrées!$C$37)+($C479-1),4,TRUE,"Entrées")))</f>
        <v>-10123.5</v>
      </c>
      <c r="Z479" s="28">
        <f ca="1">IF($D479&gt;$D$8,"",INDIRECT(ADDRESS(ROW(Entrées!$C$37)+($D479-1)*24+Z$11,COLUMN(Entrées!$C$37)+($C479-1),4,TRUE,"Entrées")))</f>
        <v>-9659</v>
      </c>
      <c r="AA479" s="28">
        <f ca="1">IF($D479&gt;$D$8,"",INDIRECT(ADDRESS(ROW(Entrées!$C$37)+($D479-1)*24+AA$11,COLUMN(Entrées!$C$37)+($C479-1),4,TRUE,"Entrées")))</f>
        <v>-7658</v>
      </c>
      <c r="AB479" s="28">
        <f ca="1">IF($D479&gt;$D$8,"",INDIRECT(ADDRESS(ROW(Entrées!$C$37)+($D479-1)*24+AB$11,COLUMN(Entrées!$C$37)+($C479-1),4,TRUE,"Entrées")))</f>
        <v>-5771.5</v>
      </c>
      <c r="AC479" s="11"/>
      <c r="AD479" s="40">
        <f t="shared" ca="1" si="540"/>
        <v>-7619.375</v>
      </c>
      <c r="AE479" s="40">
        <f t="shared" ca="1" si="542"/>
        <v>-4846.5</v>
      </c>
      <c r="AF479" s="40">
        <f t="shared" ca="1" si="543"/>
        <v>-10525</v>
      </c>
      <c r="AG479" s="4"/>
      <c r="AH479" s="11">
        <f>Entrées!A506</f>
        <v>20</v>
      </c>
      <c r="AI479" s="13">
        <f>Entrées!B506</f>
        <v>13</v>
      </c>
      <c r="AJ479" s="31">
        <f t="shared" ca="1" si="569"/>
        <v>55625.834722222207</v>
      </c>
      <c r="AK479" s="31">
        <f t="shared" ca="1" si="545"/>
        <v>55155.277777777781</v>
      </c>
      <c r="AL479" s="31">
        <f t="shared" ca="1" si="546"/>
        <v>55132.569444444431</v>
      </c>
      <c r="AM479" s="31">
        <f t="shared" ca="1" si="547"/>
        <v>439.35972222222233</v>
      </c>
      <c r="AN479" s="31">
        <f t="shared" ca="1" si="548"/>
        <v>2143.2847222222222</v>
      </c>
      <c r="AO479" s="31">
        <f t="shared" ca="1" si="549"/>
        <v>1711.4715277777773</v>
      </c>
      <c r="AP479" s="31">
        <f t="shared" ca="1" si="550"/>
        <v>43686.806944444448</v>
      </c>
      <c r="AQ479" s="31">
        <f t="shared" ca="1" si="551"/>
        <v>2048.2006944444447</v>
      </c>
      <c r="AR479" s="31">
        <f t="shared" ca="1" si="552"/>
        <v>467.57708333333329</v>
      </c>
      <c r="AS479" s="31">
        <f t="shared" ca="1" si="553"/>
        <v>9872.0041666666693</v>
      </c>
      <c r="AT479" s="31">
        <f t="shared" ca="1" si="554"/>
        <v>-752.91041666666672</v>
      </c>
      <c r="AU479" s="31">
        <f t="shared" ca="1" si="555"/>
        <v>580.30277777777769</v>
      </c>
      <c r="AV479" s="31">
        <f t="shared" ca="1" si="556"/>
        <v>-4570.3041666666659</v>
      </c>
      <c r="AW479" s="31">
        <f t="shared" ca="1" si="557"/>
        <v>53.39583333333335</v>
      </c>
      <c r="AX479" s="31">
        <f t="shared" ca="1" si="558"/>
        <v>1401.9361111111111</v>
      </c>
      <c r="AY479" s="31">
        <f t="shared" ca="1" si="559"/>
        <v>-1132.0805555555555</v>
      </c>
      <c r="AZ479" s="31">
        <f t="shared" ca="1" si="560"/>
        <v>-2177.1819444444441</v>
      </c>
      <c r="BA479" s="31">
        <f t="shared" ca="1" si="561"/>
        <v>644.8125</v>
      </c>
      <c r="BB479" s="31">
        <f t="shared" ca="1" si="562"/>
        <v>-1410.101388888889</v>
      </c>
      <c r="BC479" s="31">
        <f t="shared" ca="1" si="563"/>
        <v>-1800.2902777777781</v>
      </c>
      <c r="BF479" s="11">
        <f t="shared" si="564"/>
        <v>20</v>
      </c>
      <c r="BG479" s="11">
        <f t="shared" si="570"/>
        <v>13</v>
      </c>
      <c r="BH479" s="32">
        <f>IF($BF479&gt;$Y$7,"",IF(AND($BF479=$Y$7,$BG479=23),"",Entrées!C507-Entrées!C506))</f>
        <v>-2457.5</v>
      </c>
      <c r="BI479" s="32">
        <f>IF($BF479&gt;$Y$7,"",IF(AND($BF479=$Y$7,$BG479=23),"",Entrées!D507-Entrées!D506))</f>
        <v>-2637.5</v>
      </c>
      <c r="BJ479" s="32">
        <f>IF($BF479&gt;$Y$7,"",IF(AND($BF479=$Y$7,$BG479=23),"",Entrées!E507-Entrées!E506))</f>
        <v>-2850</v>
      </c>
      <c r="BK479" s="32">
        <f>IF($BF479&gt;$Y$7,"",IF(AND($BF479=$Y$7,$BG479=23),"",Entrées!F507-Entrées!F506))</f>
        <v>-1</v>
      </c>
      <c r="BL479" s="32">
        <f>IF($BF479&gt;$Y$7,"",IF(AND($BF479=$Y$7,$BG479=23),"",Entrées!G507-Entrées!G506))</f>
        <v>0</v>
      </c>
      <c r="BM479" s="32">
        <f>IF($BF479&gt;$Y$7,"",IF(AND($BF479=$Y$7,$BG479=23),"",Entrées!H507-Entrées!H506))</f>
        <v>-65</v>
      </c>
      <c r="BN479" s="32">
        <f>IF($BF479&gt;$Y$7,"",IF(AND($BF479=$Y$7,$BG479=23),"",Entrées!I507-Entrées!I506))</f>
        <v>-635.5</v>
      </c>
      <c r="BO479" s="32">
        <f>IF($BF479&gt;$Y$7,"",IF(AND($BF479=$Y$7,$BG479=23),"",Entrées!J507-Entrées!J506))</f>
        <v>44.5</v>
      </c>
      <c r="BP479" s="32">
        <f>IF($BF479&gt;$Y$7,"",IF(AND($BF479=$Y$7,$BG479=23),"",Entrées!K507-Entrées!K506))</f>
        <v>-60.5</v>
      </c>
      <c r="BQ479" s="32">
        <f>IF($BF479&gt;$Y$7,"",IF(AND($BF479=$Y$7,$BG479=23),"",Entrées!L507-Entrées!L506))</f>
        <v>-856</v>
      </c>
      <c r="BR479" s="32">
        <f>IF($BF479&gt;$Y$7,"",IF(AND($BF479=$Y$7,$BG479=23),"",Entrées!M507-Entrées!M506))</f>
        <v>-549</v>
      </c>
      <c r="BS479" s="32">
        <f>IF($BF479&gt;$Y$7,"",IF(AND($BF479=$Y$7,$BG479=23),"",Entrées!N507-Entrées!N506))</f>
        <v>5.5</v>
      </c>
      <c r="BT479" s="32">
        <f>IF($BF479&gt;$Y$7,"",IF(AND($BF479=$Y$7,$BG479=23),"",Entrées!O507-Entrées!O506))</f>
        <v>-341.5</v>
      </c>
      <c r="BU479" s="32">
        <f>IF($BF479&gt;$Y$7,"",IF(AND($BF479=$Y$7,$BG479=23),"",Entrées!P507-Entrées!P506))</f>
        <v>0.5</v>
      </c>
      <c r="BV479" s="32">
        <f>IF($BF479&gt;$Y$7,"",IF(AND($BF479=$Y$7,$BG479=23),"",Entrées!Q507-Entrées!Q506))</f>
        <v>-162</v>
      </c>
      <c r="BW479" s="32">
        <f>IF($BF479&gt;$Y$7,"",IF(AND($BF479=$Y$7,$BG479=23),"",Entrées!R507-Entrées!R506))</f>
        <v>0</v>
      </c>
      <c r="BX479" s="32">
        <f>IF($BF479&gt;$Y$7,"",IF(AND($BF479=$Y$7,$BG479=23),"",Entrées!S507-Entrées!S506))</f>
        <v>-99</v>
      </c>
      <c r="BY479" s="32">
        <f>IF($BF479&gt;$Y$7,"",IF(AND($BF479=$Y$7,$BG479=23),"",Entrées!T507-Entrées!T506))</f>
        <v>-25</v>
      </c>
      <c r="BZ479" s="32">
        <f>IF($BF479&gt;$Y$7,"",IF(AND($BF479=$Y$7,$BG479=23),"",Entrées!U507-Entrées!U506))</f>
        <v>0</v>
      </c>
      <c r="CA479" s="32">
        <f>IF($BF479&gt;$Y$7,"",IF(AND($BF479=$Y$7,$BG479=23),"",Entrées!V507-Entrées!V506))</f>
        <v>-132</v>
      </c>
      <c r="CD479" s="33">
        <f>IF($BF479&lt;=$Y$7,Entrées!J506/CD$2,"")</f>
        <v>0.47914473684210529</v>
      </c>
      <c r="CE479" s="33">
        <f>IF($BF479&lt;=$Y$7,Entrées!K506/CE$2,"")</f>
        <v>0.32071428571428573</v>
      </c>
      <c r="CF479" s="11">
        <f t="shared" si="565"/>
        <v>7600</v>
      </c>
      <c r="CG479" s="11">
        <f t="shared" si="566"/>
        <v>4200</v>
      </c>
      <c r="CH479" s="52">
        <f t="shared" si="567"/>
        <v>0.26950009137426939</v>
      </c>
      <c r="CI479" s="52">
        <f t="shared" si="568"/>
        <v>0.11132787698412699</v>
      </c>
    </row>
    <row r="480" spans="1:93">
      <c r="A480" s="11"/>
      <c r="C480" s="11">
        <f t="shared" si="544"/>
        <v>13</v>
      </c>
      <c r="D480" s="27">
        <f t="shared" si="541"/>
        <v>25</v>
      </c>
      <c r="E480" s="28">
        <f ca="1">IF($D480&gt;$D$8,"",INDIRECT(ADDRESS(ROW(Entrées!$C$37)+($D480-1)*24+E$11,COLUMN(Entrées!$C$37)+($C480-1),4,TRUE,"Entrées")))</f>
        <v>-5943.5</v>
      </c>
      <c r="F480" s="28">
        <f ca="1">IF($D480&gt;$D$8,"",INDIRECT(ADDRESS(ROW(Entrées!$C$37)+($D480-1)*24+F$11,COLUMN(Entrées!$C$37)+($C480-1),4,TRUE,"Entrées")))</f>
        <v>-7164.5</v>
      </c>
      <c r="G480" s="28">
        <f ca="1">IF($D480&gt;$D$8,"",INDIRECT(ADDRESS(ROW(Entrées!$C$37)+($D480-1)*24+G$11,COLUMN(Entrées!$C$37)+($C480-1),4,TRUE,"Entrées")))</f>
        <v>-8038.5</v>
      </c>
      <c r="H480" s="28">
        <f ca="1">IF($D480&gt;$D$8,"",INDIRECT(ADDRESS(ROW(Entrées!$C$37)+($D480-1)*24+H$11,COLUMN(Entrées!$C$37)+($C480-1),4,TRUE,"Entrées")))</f>
        <v>-9273</v>
      </c>
      <c r="I480" s="28">
        <f ca="1">IF($D480&gt;$D$8,"",INDIRECT(ADDRESS(ROW(Entrées!$C$37)+($D480-1)*24+I$11,COLUMN(Entrées!$C$37)+($C480-1),4,TRUE,"Entrées")))</f>
        <v>-10702.5</v>
      </c>
      <c r="J480" s="28">
        <f ca="1">IF($D480&gt;$D$8,"",INDIRECT(ADDRESS(ROW(Entrées!$C$37)+($D480-1)*24+J$11,COLUMN(Entrées!$C$37)+($C480-1),4,TRUE,"Entrées")))</f>
        <v>-11076.5</v>
      </c>
      <c r="K480" s="28">
        <f ca="1">IF($D480&gt;$D$8,"",INDIRECT(ADDRESS(ROW(Entrées!$C$37)+($D480-1)*24+K$11,COLUMN(Entrées!$C$37)+($C480-1),4,TRUE,"Entrées")))</f>
        <v>-10457.5</v>
      </c>
      <c r="L480" s="28">
        <f ca="1">IF($D480&gt;$D$8,"",INDIRECT(ADDRESS(ROW(Entrées!$C$37)+($D480-1)*24+L$11,COLUMN(Entrées!$C$37)+($C480-1),4,TRUE,"Entrées")))</f>
        <v>-8621.5</v>
      </c>
      <c r="M480" s="28">
        <f ca="1">IF($D480&gt;$D$8,"",INDIRECT(ADDRESS(ROW(Entrées!$C$37)+($D480-1)*24+M$11,COLUMN(Entrées!$C$37)+($C480-1),4,TRUE,"Entrées")))</f>
        <v>-5939</v>
      </c>
      <c r="N480" s="28">
        <f ca="1">IF($D480&gt;$D$8,"",INDIRECT(ADDRESS(ROW(Entrées!$C$37)+($D480-1)*24+N$11,COLUMN(Entrées!$C$37)+($C480-1),4,TRUE,"Entrées")))</f>
        <v>-5094.5</v>
      </c>
      <c r="O480" s="28">
        <f ca="1">IF($D480&gt;$D$8,"",INDIRECT(ADDRESS(ROW(Entrées!$C$37)+($D480-1)*24+O$11,COLUMN(Entrées!$C$37)+($C480-1),4,TRUE,"Entrées")))</f>
        <v>-6320</v>
      </c>
      <c r="P480" s="28">
        <f ca="1">IF($D480&gt;$D$8,"",INDIRECT(ADDRESS(ROW(Entrées!$C$37)+($D480-1)*24+P$11,COLUMN(Entrées!$C$37)+($C480-1),4,TRUE,"Entrées")))</f>
        <v>-6626.5</v>
      </c>
      <c r="Q480" s="28">
        <f ca="1">IF($D480&gt;$D$8,"",INDIRECT(ADDRESS(ROW(Entrées!$C$37)+($D480-1)*24+Q$11,COLUMN(Entrées!$C$37)+($C480-1),4,TRUE,"Entrées")))</f>
        <v>-5940</v>
      </c>
      <c r="R480" s="28">
        <f ca="1">IF($D480&gt;$D$8,"",INDIRECT(ADDRESS(ROW(Entrées!$C$37)+($D480-1)*24+R$11,COLUMN(Entrées!$C$37)+($C480-1),4,TRUE,"Entrées")))</f>
        <v>-5807.5</v>
      </c>
      <c r="S480" s="28">
        <f ca="1">IF($D480&gt;$D$8,"",INDIRECT(ADDRESS(ROW(Entrées!$C$37)+($D480-1)*24+S$11,COLUMN(Entrées!$C$37)+($C480-1),4,TRUE,"Entrées")))</f>
        <v>-6090</v>
      </c>
      <c r="T480" s="28">
        <f ca="1">IF($D480&gt;$D$8,"",INDIRECT(ADDRESS(ROW(Entrées!$C$37)+($D480-1)*24+T$11,COLUMN(Entrées!$C$37)+($C480-1),4,TRUE,"Entrées")))</f>
        <v>-6735.5</v>
      </c>
      <c r="U480" s="28">
        <f ca="1">IF($D480&gt;$D$8,"",INDIRECT(ADDRESS(ROW(Entrées!$C$37)+($D480-1)*24+U$11,COLUMN(Entrées!$C$37)+($C480-1),4,TRUE,"Entrées")))</f>
        <v>-7671</v>
      </c>
      <c r="V480" s="28">
        <f ca="1">IF($D480&gt;$D$8,"",INDIRECT(ADDRESS(ROW(Entrées!$C$37)+($D480-1)*24+V$11,COLUMN(Entrées!$C$37)+($C480-1),4,TRUE,"Entrées")))</f>
        <v>-8601</v>
      </c>
      <c r="W480" s="28">
        <f ca="1">IF($D480&gt;$D$8,"",INDIRECT(ADDRESS(ROW(Entrées!$C$37)+($D480-1)*24+W$11,COLUMN(Entrées!$C$37)+($C480-1),4,TRUE,"Entrées")))</f>
        <v>-9240.5</v>
      </c>
      <c r="X480" s="28">
        <f ca="1">IF($D480&gt;$D$8,"",INDIRECT(ADDRESS(ROW(Entrées!$C$37)+($D480-1)*24+X$11,COLUMN(Entrées!$C$37)+($C480-1),4,TRUE,"Entrées")))</f>
        <v>-9922.5</v>
      </c>
      <c r="Y480" s="28">
        <f ca="1">IF($D480&gt;$D$8,"",INDIRECT(ADDRESS(ROW(Entrées!$C$37)+($D480-1)*24+Y$11,COLUMN(Entrées!$C$37)+($C480-1),4,TRUE,"Entrées")))</f>
        <v>-10699.5</v>
      </c>
      <c r="Z480" s="28">
        <f ca="1">IF($D480&gt;$D$8,"",INDIRECT(ADDRESS(ROW(Entrées!$C$37)+($D480-1)*24+Z$11,COLUMN(Entrées!$C$37)+($C480-1),4,TRUE,"Entrées")))</f>
        <v>-10194</v>
      </c>
      <c r="AA480" s="28">
        <f ca="1">IF($D480&gt;$D$8,"",INDIRECT(ADDRESS(ROW(Entrées!$C$37)+($D480-1)*24+AA$11,COLUMN(Entrées!$C$37)+($C480-1),4,TRUE,"Entrées")))</f>
        <v>-9316</v>
      </c>
      <c r="AB480" s="28">
        <f ca="1">IF($D480&gt;$D$8,"",INDIRECT(ADDRESS(ROW(Entrées!$C$37)+($D480-1)*24+AB$11,COLUMN(Entrées!$C$37)+($C480-1),4,TRUE,"Entrées")))</f>
        <v>-7609.5</v>
      </c>
      <c r="AC480" s="11"/>
      <c r="AD480" s="40">
        <f t="shared" ca="1" si="540"/>
        <v>-8045.1875</v>
      </c>
      <c r="AE480" s="40">
        <f t="shared" ca="1" si="542"/>
        <v>-5094.5</v>
      </c>
      <c r="AF480" s="40">
        <f t="shared" ca="1" si="543"/>
        <v>-11076.5</v>
      </c>
      <c r="AG480" s="4"/>
      <c r="AH480" s="11">
        <f>Entrées!A507</f>
        <v>20</v>
      </c>
      <c r="AI480" s="13">
        <f>Entrées!B507</f>
        <v>14</v>
      </c>
      <c r="AJ480" s="31">
        <f t="shared" ca="1" si="569"/>
        <v>55625.834722222207</v>
      </c>
      <c r="AK480" s="31">
        <f t="shared" ca="1" si="545"/>
        <v>55155.277777777781</v>
      </c>
      <c r="AL480" s="31">
        <f t="shared" ca="1" si="546"/>
        <v>55132.569444444431</v>
      </c>
      <c r="AM480" s="31">
        <f t="shared" ca="1" si="547"/>
        <v>439.35972222222233</v>
      </c>
      <c r="AN480" s="31">
        <f t="shared" ca="1" si="548"/>
        <v>2143.2847222222222</v>
      </c>
      <c r="AO480" s="31">
        <f t="shared" ca="1" si="549"/>
        <v>1711.4715277777773</v>
      </c>
      <c r="AP480" s="31">
        <f t="shared" ca="1" si="550"/>
        <v>43686.806944444448</v>
      </c>
      <c r="AQ480" s="31">
        <f t="shared" ca="1" si="551"/>
        <v>2048.2006944444447</v>
      </c>
      <c r="AR480" s="31">
        <f t="shared" ca="1" si="552"/>
        <v>467.57708333333329</v>
      </c>
      <c r="AS480" s="31">
        <f t="shared" ca="1" si="553"/>
        <v>9872.0041666666693</v>
      </c>
      <c r="AT480" s="31">
        <f t="shared" ca="1" si="554"/>
        <v>-752.91041666666672</v>
      </c>
      <c r="AU480" s="31">
        <f t="shared" ca="1" si="555"/>
        <v>580.30277777777769</v>
      </c>
      <c r="AV480" s="31">
        <f t="shared" ca="1" si="556"/>
        <v>-4570.3041666666659</v>
      </c>
      <c r="AW480" s="31">
        <f t="shared" ca="1" si="557"/>
        <v>53.39583333333335</v>
      </c>
      <c r="AX480" s="31">
        <f t="shared" ca="1" si="558"/>
        <v>1401.9361111111111</v>
      </c>
      <c r="AY480" s="31">
        <f t="shared" ca="1" si="559"/>
        <v>-1132.0805555555555</v>
      </c>
      <c r="AZ480" s="31">
        <f t="shared" ca="1" si="560"/>
        <v>-2177.1819444444441</v>
      </c>
      <c r="BA480" s="31">
        <f t="shared" ca="1" si="561"/>
        <v>644.8125</v>
      </c>
      <c r="BB480" s="31">
        <f t="shared" ca="1" si="562"/>
        <v>-1410.101388888889</v>
      </c>
      <c r="BC480" s="31">
        <f t="shared" ca="1" si="563"/>
        <v>-1800.2902777777781</v>
      </c>
      <c r="BF480" s="11">
        <f t="shared" si="564"/>
        <v>20</v>
      </c>
      <c r="BG480" s="11">
        <f t="shared" si="570"/>
        <v>14</v>
      </c>
      <c r="BH480" s="32">
        <f>IF($BF480&gt;$Y$7,"",IF(AND($BF480=$Y$7,$BG480=23),"",Entrées!C508-Entrées!C507))</f>
        <v>-2168.5</v>
      </c>
      <c r="BI480" s="32">
        <f>IF($BF480&gt;$Y$7,"",IF(AND($BF480=$Y$7,$BG480=23),"",Entrées!D508-Entrées!D507))</f>
        <v>-2875</v>
      </c>
      <c r="BJ480" s="32">
        <f>IF($BF480&gt;$Y$7,"",IF(AND($BF480=$Y$7,$BG480=23),"",Entrées!E508-Entrées!E507))</f>
        <v>-2925</v>
      </c>
      <c r="BK480" s="32">
        <f>IF($BF480&gt;$Y$7,"",IF(AND($BF480=$Y$7,$BG480=23),"",Entrées!F508-Entrées!F507))</f>
        <v>1</v>
      </c>
      <c r="BL480" s="32">
        <f>IF($BF480&gt;$Y$7,"",IF(AND($BF480=$Y$7,$BG480=23),"",Entrées!G508-Entrées!G507))</f>
        <v>0</v>
      </c>
      <c r="BM480" s="32">
        <f>IF($BF480&gt;$Y$7,"",IF(AND($BF480=$Y$7,$BG480=23),"",Entrées!H508-Entrées!H507))</f>
        <v>137.5</v>
      </c>
      <c r="BN480" s="32">
        <f>IF($BF480&gt;$Y$7,"",IF(AND($BF480=$Y$7,$BG480=23),"",Entrées!I508-Entrées!I507))</f>
        <v>-201</v>
      </c>
      <c r="BO480" s="32">
        <f>IF($BF480&gt;$Y$7,"",IF(AND($BF480=$Y$7,$BG480=23),"",Entrées!J508-Entrées!J507))</f>
        <v>-16</v>
      </c>
      <c r="BP480" s="32">
        <f>IF($BF480&gt;$Y$7,"",IF(AND($BF480=$Y$7,$BG480=23),"",Entrées!K508-Entrées!K507))</f>
        <v>-96.5</v>
      </c>
      <c r="BQ480" s="32">
        <f>IF($BF480&gt;$Y$7,"",IF(AND($BF480=$Y$7,$BG480=23),"",Entrées!L508-Entrées!L507))</f>
        <v>-255</v>
      </c>
      <c r="BR480" s="32">
        <f>IF($BF480&gt;$Y$7,"",IF(AND($BF480=$Y$7,$BG480=23),"",Entrées!M508-Entrées!M507))</f>
        <v>-839</v>
      </c>
      <c r="BS480" s="32">
        <f>IF($BF480&gt;$Y$7,"",IF(AND($BF480=$Y$7,$BG480=23),"",Entrées!N508-Entrées!N507))</f>
        <v>1.5</v>
      </c>
      <c r="BT480" s="32">
        <f>IF($BF480&gt;$Y$7,"",IF(AND($BF480=$Y$7,$BG480=23),"",Entrées!O508-Entrées!O507))</f>
        <v>-901.5</v>
      </c>
      <c r="BU480" s="32">
        <f>IF($BF480&gt;$Y$7,"",IF(AND($BF480=$Y$7,$BG480=23),"",Entrées!P508-Entrées!P507))</f>
        <v>1</v>
      </c>
      <c r="BV480" s="32">
        <f>IF($BF480&gt;$Y$7,"",IF(AND($BF480=$Y$7,$BG480=23),"",Entrées!Q508-Entrées!Q507))</f>
        <v>-1045</v>
      </c>
      <c r="BW480" s="32">
        <f>IF($BF480&gt;$Y$7,"",IF(AND($BF480=$Y$7,$BG480=23),"",Entrées!R508-Entrées!R507))</f>
        <v>0</v>
      </c>
      <c r="BX480" s="32">
        <f>IF($BF480&gt;$Y$7,"",IF(AND($BF480=$Y$7,$BG480=23),"",Entrées!S508-Entrées!S507))</f>
        <v>-40</v>
      </c>
      <c r="BY480" s="32">
        <f>IF($BF480&gt;$Y$7,"",IF(AND($BF480=$Y$7,$BG480=23),"",Entrées!T508-Entrées!T507))</f>
        <v>25</v>
      </c>
      <c r="BZ480" s="32">
        <f>IF($BF480&gt;$Y$7,"",IF(AND($BF480=$Y$7,$BG480=23),"",Entrées!U508-Entrées!U507))</f>
        <v>0</v>
      </c>
      <c r="CA480" s="32">
        <f>IF($BF480&gt;$Y$7,"",IF(AND($BF480=$Y$7,$BG480=23),"",Entrées!V508-Entrées!V507))</f>
        <v>97</v>
      </c>
      <c r="CD480" s="33">
        <f>IF($BF480&lt;=$Y$7,Entrées!J507/CD$2,"")</f>
        <v>0.48499999999999999</v>
      </c>
      <c r="CE480" s="33">
        <f>IF($BF480&lt;=$Y$7,Entrées!K507/CE$2,"")</f>
        <v>0.30630952380952381</v>
      </c>
      <c r="CF480" s="11">
        <f t="shared" si="565"/>
        <v>7600</v>
      </c>
      <c r="CG480" s="11">
        <f t="shared" si="566"/>
        <v>4200</v>
      </c>
      <c r="CH480" s="52">
        <f t="shared" si="567"/>
        <v>0.26950009137426939</v>
      </c>
      <c r="CI480" s="52">
        <f t="shared" si="568"/>
        <v>0.11132787698412699</v>
      </c>
    </row>
    <row r="481" spans="1:87">
      <c r="A481" s="11"/>
      <c r="C481" s="11">
        <f t="shared" si="544"/>
        <v>13</v>
      </c>
      <c r="D481" s="27">
        <f t="shared" si="541"/>
        <v>26</v>
      </c>
      <c r="E481" s="28">
        <f ca="1">IF($D481&gt;$D$8,"",INDIRECT(ADDRESS(ROW(Entrées!$C$37)+($D481-1)*24+E$11,COLUMN(Entrées!$C$37)+($C481-1),4,TRUE,"Entrées")))</f>
        <v>-6891.5</v>
      </c>
      <c r="F481" s="28">
        <f ca="1">IF($D481&gt;$D$8,"",INDIRECT(ADDRESS(ROW(Entrées!$C$37)+($D481-1)*24+F$11,COLUMN(Entrées!$C$37)+($C481-1),4,TRUE,"Entrées")))</f>
        <v>-7906</v>
      </c>
      <c r="G481" s="28">
        <f ca="1">IF($D481&gt;$D$8,"",INDIRECT(ADDRESS(ROW(Entrées!$C$37)+($D481-1)*24+G$11,COLUMN(Entrées!$C$37)+($C481-1),4,TRUE,"Entrées")))</f>
        <v>-8034.5</v>
      </c>
      <c r="H481" s="28">
        <f ca="1">IF($D481&gt;$D$8,"",INDIRECT(ADDRESS(ROW(Entrées!$C$37)+($D481-1)*24+H$11,COLUMN(Entrées!$C$37)+($C481-1),4,TRUE,"Entrées")))</f>
        <v>-8642.5</v>
      </c>
      <c r="I481" s="28">
        <f ca="1">IF($D481&gt;$D$8,"",INDIRECT(ADDRESS(ROW(Entrées!$C$37)+($D481-1)*24+I$11,COLUMN(Entrées!$C$37)+($C481-1),4,TRUE,"Entrées")))</f>
        <v>-9815</v>
      </c>
      <c r="J481" s="28">
        <f ca="1">IF($D481&gt;$D$8,"",INDIRECT(ADDRESS(ROW(Entrées!$C$37)+($D481-1)*24+J$11,COLUMN(Entrées!$C$37)+($C481-1),4,TRUE,"Entrées")))</f>
        <v>-10413</v>
      </c>
      <c r="K481" s="28">
        <f ca="1">IF($D481&gt;$D$8,"",INDIRECT(ADDRESS(ROW(Entrées!$C$37)+($D481-1)*24+K$11,COLUMN(Entrées!$C$37)+($C481-1),4,TRUE,"Entrées")))</f>
        <v>-10805.5</v>
      </c>
      <c r="L481" s="28">
        <f ca="1">IF($D481&gt;$D$8,"",INDIRECT(ADDRESS(ROW(Entrées!$C$37)+($D481-1)*24+L$11,COLUMN(Entrées!$C$37)+($C481-1),4,TRUE,"Entrées")))</f>
        <v>-9827.5</v>
      </c>
      <c r="M481" s="28">
        <f ca="1">IF($D481&gt;$D$8,"",INDIRECT(ADDRESS(ROW(Entrées!$C$37)+($D481-1)*24+M$11,COLUMN(Entrées!$C$37)+($C481-1),4,TRUE,"Entrées")))</f>
        <v>-8446</v>
      </c>
      <c r="N481" s="28">
        <f ca="1">IF($D481&gt;$D$8,"",INDIRECT(ADDRESS(ROW(Entrées!$C$37)+($D481-1)*24+N$11,COLUMN(Entrées!$C$37)+($C481-1),4,TRUE,"Entrées")))</f>
        <v>-6686</v>
      </c>
      <c r="O481" s="28">
        <f ca="1">IF($D481&gt;$D$8,"",INDIRECT(ADDRESS(ROW(Entrées!$C$37)+($D481-1)*24+O$11,COLUMN(Entrées!$C$37)+($C481-1),4,TRUE,"Entrées")))</f>
        <v>-6100.5</v>
      </c>
      <c r="P481" s="28">
        <f ca="1">IF($D481&gt;$D$8,"",INDIRECT(ADDRESS(ROW(Entrées!$C$37)+($D481-1)*24+P$11,COLUMN(Entrées!$C$37)+($C481-1),4,TRUE,"Entrées")))</f>
        <v>-5453</v>
      </c>
      <c r="Q481" s="28">
        <f ca="1">IF($D481&gt;$D$8,"",INDIRECT(ADDRESS(ROW(Entrées!$C$37)+($D481-1)*24+Q$11,COLUMN(Entrées!$C$37)+($C481-1),4,TRUE,"Entrées")))</f>
        <v>-4439</v>
      </c>
      <c r="R481" s="28">
        <f ca="1">IF($D481&gt;$D$8,"",INDIRECT(ADDRESS(ROW(Entrées!$C$37)+($D481-1)*24+R$11,COLUMN(Entrées!$C$37)+($C481-1),4,TRUE,"Entrées")))</f>
        <v>-4538.5</v>
      </c>
      <c r="S481" s="28">
        <f ca="1">IF($D481&gt;$D$8,"",INDIRECT(ADDRESS(ROW(Entrées!$C$37)+($D481-1)*24+S$11,COLUMN(Entrées!$C$37)+($C481-1),4,TRUE,"Entrées")))</f>
        <v>-5119.5</v>
      </c>
      <c r="T481" s="28">
        <f ca="1">IF($D481&gt;$D$8,"",INDIRECT(ADDRESS(ROW(Entrées!$C$37)+($D481-1)*24+T$11,COLUMN(Entrées!$C$37)+($C481-1),4,TRUE,"Entrées")))</f>
        <v>-6442</v>
      </c>
      <c r="U481" s="28">
        <f ca="1">IF($D481&gt;$D$8,"",INDIRECT(ADDRESS(ROW(Entrées!$C$37)+($D481-1)*24+U$11,COLUMN(Entrées!$C$37)+($C481-1),4,TRUE,"Entrées")))</f>
        <v>-7578.5</v>
      </c>
      <c r="V481" s="28">
        <f ca="1">IF($D481&gt;$D$8,"",INDIRECT(ADDRESS(ROW(Entrées!$C$37)+($D481-1)*24+V$11,COLUMN(Entrées!$C$37)+($C481-1),4,TRUE,"Entrées")))</f>
        <v>-7415.5</v>
      </c>
      <c r="W481" s="28">
        <f ca="1">IF($D481&gt;$D$8,"",INDIRECT(ADDRESS(ROW(Entrées!$C$37)+($D481-1)*24+W$11,COLUMN(Entrées!$C$37)+($C481-1),4,TRUE,"Entrées")))</f>
        <v>-6917</v>
      </c>
      <c r="X481" s="28">
        <f ca="1">IF($D481&gt;$D$8,"",INDIRECT(ADDRESS(ROW(Entrées!$C$37)+($D481-1)*24+X$11,COLUMN(Entrées!$C$37)+($C481-1),4,TRUE,"Entrées")))</f>
        <v>-6876</v>
      </c>
      <c r="Y481" s="28">
        <f ca="1">IF($D481&gt;$D$8,"",INDIRECT(ADDRESS(ROW(Entrées!$C$37)+($D481-1)*24+Y$11,COLUMN(Entrées!$C$37)+($C481-1),4,TRUE,"Entrées")))</f>
        <v>-7010</v>
      </c>
      <c r="Z481" s="28">
        <f ca="1">IF($D481&gt;$D$8,"",INDIRECT(ADDRESS(ROW(Entrées!$C$37)+($D481-1)*24+Z$11,COLUMN(Entrées!$C$37)+($C481-1),4,TRUE,"Entrées")))</f>
        <v>-6326</v>
      </c>
      <c r="AA481" s="28">
        <f ca="1">IF($D481&gt;$D$8,"",INDIRECT(ADDRESS(ROW(Entrées!$C$37)+($D481-1)*24+AA$11,COLUMN(Entrées!$C$37)+($C481-1),4,TRUE,"Entrées")))</f>
        <v>-6036.5</v>
      </c>
      <c r="AB481" s="28">
        <f ca="1">IF($D481&gt;$D$8,"",INDIRECT(ADDRESS(ROW(Entrées!$C$37)+($D481-1)*24+AB$11,COLUMN(Entrées!$C$37)+($C481-1),4,TRUE,"Entrées")))</f>
        <v>-4443.5</v>
      </c>
      <c r="AC481" s="11"/>
      <c r="AD481" s="40">
        <f t="shared" ca="1" si="540"/>
        <v>-7173.458333333333</v>
      </c>
      <c r="AE481" s="40">
        <f t="shared" ca="1" si="542"/>
        <v>-4439</v>
      </c>
      <c r="AF481" s="40">
        <f t="shared" ca="1" si="543"/>
        <v>-10805.5</v>
      </c>
      <c r="AG481" s="4"/>
      <c r="AH481" s="11">
        <f>Entrées!A508</f>
        <v>20</v>
      </c>
      <c r="AI481" s="13">
        <f>Entrées!B508</f>
        <v>15</v>
      </c>
      <c r="AJ481" s="31">
        <f t="shared" ca="1" si="569"/>
        <v>55625.834722222207</v>
      </c>
      <c r="AK481" s="31">
        <f t="shared" ca="1" si="545"/>
        <v>55155.277777777781</v>
      </c>
      <c r="AL481" s="31">
        <f t="shared" ca="1" si="546"/>
        <v>55132.569444444431</v>
      </c>
      <c r="AM481" s="31">
        <f t="shared" ca="1" si="547"/>
        <v>439.35972222222233</v>
      </c>
      <c r="AN481" s="31">
        <f t="shared" ca="1" si="548"/>
        <v>2143.2847222222222</v>
      </c>
      <c r="AO481" s="31">
        <f t="shared" ca="1" si="549"/>
        <v>1711.4715277777773</v>
      </c>
      <c r="AP481" s="31">
        <f t="shared" ca="1" si="550"/>
        <v>43686.806944444448</v>
      </c>
      <c r="AQ481" s="31">
        <f t="shared" ca="1" si="551"/>
        <v>2048.2006944444447</v>
      </c>
      <c r="AR481" s="31">
        <f t="shared" ca="1" si="552"/>
        <v>467.57708333333329</v>
      </c>
      <c r="AS481" s="31">
        <f t="shared" ca="1" si="553"/>
        <v>9872.0041666666693</v>
      </c>
      <c r="AT481" s="31">
        <f t="shared" ca="1" si="554"/>
        <v>-752.91041666666672</v>
      </c>
      <c r="AU481" s="31">
        <f t="shared" ca="1" si="555"/>
        <v>580.30277777777769</v>
      </c>
      <c r="AV481" s="31">
        <f t="shared" ca="1" si="556"/>
        <v>-4570.3041666666659</v>
      </c>
      <c r="AW481" s="31">
        <f t="shared" ca="1" si="557"/>
        <v>53.39583333333335</v>
      </c>
      <c r="AX481" s="31">
        <f t="shared" ca="1" si="558"/>
        <v>1401.9361111111111</v>
      </c>
      <c r="AY481" s="31">
        <f t="shared" ca="1" si="559"/>
        <v>-1132.0805555555555</v>
      </c>
      <c r="AZ481" s="31">
        <f t="shared" ca="1" si="560"/>
        <v>-2177.1819444444441</v>
      </c>
      <c r="BA481" s="31">
        <f t="shared" ca="1" si="561"/>
        <v>644.8125</v>
      </c>
      <c r="BB481" s="31">
        <f t="shared" ca="1" si="562"/>
        <v>-1410.101388888889</v>
      </c>
      <c r="BC481" s="31">
        <f t="shared" ca="1" si="563"/>
        <v>-1800.2902777777781</v>
      </c>
      <c r="BF481" s="11">
        <f t="shared" si="564"/>
        <v>20</v>
      </c>
      <c r="BG481" s="11">
        <f t="shared" si="570"/>
        <v>15</v>
      </c>
      <c r="BH481" s="32">
        <f>IF($BF481&gt;$Y$7,"",IF(AND($BF481=$Y$7,$BG481=23),"",Entrées!C509-Entrées!C508))</f>
        <v>-1634</v>
      </c>
      <c r="BI481" s="32">
        <f>IF($BF481&gt;$Y$7,"",IF(AND($BF481=$Y$7,$BG481=23),"",Entrées!D509-Entrées!D508))</f>
        <v>-2112.5</v>
      </c>
      <c r="BJ481" s="32">
        <f>IF($BF481&gt;$Y$7,"",IF(AND($BF481=$Y$7,$BG481=23),"",Entrées!E509-Entrées!E508))</f>
        <v>-2200</v>
      </c>
      <c r="BK481" s="32">
        <f>IF($BF481&gt;$Y$7,"",IF(AND($BF481=$Y$7,$BG481=23),"",Entrées!F509-Entrées!F508))</f>
        <v>0</v>
      </c>
      <c r="BL481" s="32">
        <f>IF($BF481&gt;$Y$7,"",IF(AND($BF481=$Y$7,$BG481=23),"",Entrées!G509-Entrées!G508))</f>
        <v>0</v>
      </c>
      <c r="BM481" s="32">
        <f>IF($BF481&gt;$Y$7,"",IF(AND($BF481=$Y$7,$BG481=23),"",Entrées!H509-Entrées!H508))</f>
        <v>-225</v>
      </c>
      <c r="BN481" s="32">
        <f>IF($BF481&gt;$Y$7,"",IF(AND($BF481=$Y$7,$BG481=23),"",Entrées!I509-Entrées!I508))</f>
        <v>-301</v>
      </c>
      <c r="BO481" s="32">
        <f>IF($BF481&gt;$Y$7,"",IF(AND($BF481=$Y$7,$BG481=23),"",Entrées!J509-Entrées!J508))</f>
        <v>-64</v>
      </c>
      <c r="BP481" s="32">
        <f>IF($BF481&gt;$Y$7,"",IF(AND($BF481=$Y$7,$BG481=23),"",Entrées!K509-Entrées!K508))</f>
        <v>-169</v>
      </c>
      <c r="BQ481" s="32">
        <f>IF($BF481&gt;$Y$7,"",IF(AND($BF481=$Y$7,$BG481=23),"",Entrées!L509-Entrées!L508))</f>
        <v>70</v>
      </c>
      <c r="BR481" s="32">
        <f>IF($BF481&gt;$Y$7,"",IF(AND($BF481=$Y$7,$BG481=23),"",Entrées!M509-Entrées!M508))</f>
        <v>-263</v>
      </c>
      <c r="BS481" s="32">
        <f>IF($BF481&gt;$Y$7,"",IF(AND($BF481=$Y$7,$BG481=23),"",Entrées!N509-Entrées!N508))</f>
        <v>5</v>
      </c>
      <c r="BT481" s="32">
        <f>IF($BF481&gt;$Y$7,"",IF(AND($BF481=$Y$7,$BG481=23),"",Entrées!O509-Entrées!O508))</f>
        <v>-687</v>
      </c>
      <c r="BU481" s="32">
        <f>IF($BF481&gt;$Y$7,"",IF(AND($BF481=$Y$7,$BG481=23),"",Entrées!P509-Entrées!P508))</f>
        <v>-1</v>
      </c>
      <c r="BV481" s="32">
        <f>IF($BF481&gt;$Y$7,"",IF(AND($BF481=$Y$7,$BG481=23),"",Entrées!Q509-Entrées!Q508))</f>
        <v>-488</v>
      </c>
      <c r="BW481" s="32">
        <f>IF($BF481&gt;$Y$7,"",IF(AND($BF481=$Y$7,$BG481=23),"",Entrées!R509-Entrées!R508))</f>
        <v>0</v>
      </c>
      <c r="BX481" s="32">
        <f>IF($BF481&gt;$Y$7,"",IF(AND($BF481=$Y$7,$BG481=23),"",Entrées!S509-Entrées!S508))</f>
        <v>-36</v>
      </c>
      <c r="BY481" s="32">
        <f>IF($BF481&gt;$Y$7,"",IF(AND($BF481=$Y$7,$BG481=23),"",Entrées!T509-Entrées!T508))</f>
        <v>0</v>
      </c>
      <c r="BZ481" s="32">
        <f>IF($BF481&gt;$Y$7,"",IF(AND($BF481=$Y$7,$BG481=23),"",Entrées!U509-Entrées!U508))</f>
        <v>0</v>
      </c>
      <c r="CA481" s="32">
        <f>IF($BF481&gt;$Y$7,"",IF(AND($BF481=$Y$7,$BG481=23),"",Entrées!V509-Entrées!V508))</f>
        <v>-299</v>
      </c>
      <c r="CD481" s="33">
        <f>IF($BF481&lt;=$Y$7,Entrées!J508/CD$2,"")</f>
        <v>0.48289473684210527</v>
      </c>
      <c r="CE481" s="33">
        <f>IF($BF481&lt;=$Y$7,Entrées!K508/CE$2,"")</f>
        <v>0.28333333333333333</v>
      </c>
      <c r="CF481" s="11">
        <f t="shared" si="565"/>
        <v>7600</v>
      </c>
      <c r="CG481" s="11">
        <f t="shared" si="566"/>
        <v>4200</v>
      </c>
      <c r="CH481" s="52">
        <f t="shared" si="567"/>
        <v>0.26950009137426939</v>
      </c>
      <c r="CI481" s="52">
        <f t="shared" si="568"/>
        <v>0.11132787698412699</v>
      </c>
    </row>
    <row r="482" spans="1:87">
      <c r="A482" s="11"/>
      <c r="C482" s="11">
        <f t="shared" si="544"/>
        <v>13</v>
      </c>
      <c r="D482" s="27">
        <f t="shared" si="541"/>
        <v>27</v>
      </c>
      <c r="E482" s="28">
        <f ca="1">IF($D482&gt;$D$8,"",INDIRECT(ADDRESS(ROW(Entrées!$C$37)+($D482-1)*24+E$11,COLUMN(Entrées!$C$37)+($C482-1),4,TRUE,"Entrées")))</f>
        <v>-4402</v>
      </c>
      <c r="F482" s="28">
        <f ca="1">IF($D482&gt;$D$8,"",INDIRECT(ADDRESS(ROW(Entrées!$C$37)+($D482-1)*24+F$11,COLUMN(Entrées!$C$37)+($C482-1),4,TRUE,"Entrées")))</f>
        <v>-5728</v>
      </c>
      <c r="G482" s="28">
        <f ca="1">IF($D482&gt;$D$8,"",INDIRECT(ADDRESS(ROW(Entrées!$C$37)+($D482-1)*24+G$11,COLUMN(Entrées!$C$37)+($C482-1),4,TRUE,"Entrées")))</f>
        <v>-6186</v>
      </c>
      <c r="H482" s="28">
        <f ca="1">IF($D482&gt;$D$8,"",INDIRECT(ADDRESS(ROW(Entrées!$C$37)+($D482-1)*24+H$11,COLUMN(Entrées!$C$37)+($C482-1),4,TRUE,"Entrées")))</f>
        <v>-7250.5</v>
      </c>
      <c r="I482" s="28">
        <f ca="1">IF($D482&gt;$D$8,"",INDIRECT(ADDRESS(ROW(Entrées!$C$37)+($D482-1)*24+I$11,COLUMN(Entrées!$C$37)+($C482-1),4,TRUE,"Entrées")))</f>
        <v>-8653</v>
      </c>
      <c r="J482" s="28">
        <f ca="1">IF($D482&gt;$D$8,"",INDIRECT(ADDRESS(ROW(Entrées!$C$37)+($D482-1)*24+J$11,COLUMN(Entrées!$C$37)+($C482-1),4,TRUE,"Entrées")))</f>
        <v>-8703.5</v>
      </c>
      <c r="K482" s="28">
        <f ca="1">IF($D482&gt;$D$8,"",INDIRECT(ADDRESS(ROW(Entrées!$C$37)+($D482-1)*24+K$11,COLUMN(Entrées!$C$37)+($C482-1),4,TRUE,"Entrées")))</f>
        <v>-8456.5</v>
      </c>
      <c r="L482" s="28">
        <f ca="1">IF($D482&gt;$D$8,"",INDIRECT(ADDRESS(ROW(Entrées!$C$37)+($D482-1)*24+L$11,COLUMN(Entrées!$C$37)+($C482-1),4,TRUE,"Entrées")))</f>
        <v>-8356</v>
      </c>
      <c r="M482" s="28">
        <f ca="1">IF($D482&gt;$D$8,"",INDIRECT(ADDRESS(ROW(Entrées!$C$37)+($D482-1)*24+M$11,COLUMN(Entrées!$C$37)+($C482-1),4,TRUE,"Entrées")))</f>
        <v>-8003</v>
      </c>
      <c r="N482" s="28">
        <f ca="1">IF($D482&gt;$D$8,"",INDIRECT(ADDRESS(ROW(Entrées!$C$37)+($D482-1)*24+N$11,COLUMN(Entrées!$C$37)+($C482-1),4,TRUE,"Entrées")))</f>
        <v>-7640.5</v>
      </c>
      <c r="O482" s="28">
        <f ca="1">IF($D482&gt;$D$8,"",INDIRECT(ADDRESS(ROW(Entrées!$C$37)+($D482-1)*24+O$11,COLUMN(Entrées!$C$37)+($C482-1),4,TRUE,"Entrées")))</f>
        <v>-7254</v>
      </c>
      <c r="P482" s="28">
        <f ca="1">IF($D482&gt;$D$8,"",INDIRECT(ADDRESS(ROW(Entrées!$C$37)+($D482-1)*24+P$11,COLUMN(Entrées!$C$37)+($C482-1),4,TRUE,"Entrées")))</f>
        <v>-6837</v>
      </c>
      <c r="Q482" s="28">
        <f ca="1">IF($D482&gt;$D$8,"",INDIRECT(ADDRESS(ROW(Entrées!$C$37)+($D482-1)*24+Q$11,COLUMN(Entrées!$C$37)+($C482-1),4,TRUE,"Entrées")))</f>
        <v>-5961</v>
      </c>
      <c r="R482" s="28">
        <f ca="1">IF($D482&gt;$D$8,"",INDIRECT(ADDRESS(ROW(Entrées!$C$37)+($D482-1)*24+R$11,COLUMN(Entrées!$C$37)+($C482-1),4,TRUE,"Entrées")))</f>
        <v>-5738</v>
      </c>
      <c r="S482" s="28">
        <f ca="1">IF($D482&gt;$D$8,"",INDIRECT(ADDRESS(ROW(Entrées!$C$37)+($D482-1)*24+S$11,COLUMN(Entrées!$C$37)+($C482-1),4,TRUE,"Entrées")))</f>
        <v>-5870</v>
      </c>
      <c r="T482" s="28">
        <f ca="1">IF($D482&gt;$D$8,"",INDIRECT(ADDRESS(ROW(Entrées!$C$37)+($D482-1)*24+T$11,COLUMN(Entrées!$C$37)+($C482-1),4,TRUE,"Entrées")))</f>
        <v>-5910.5</v>
      </c>
      <c r="U482" s="28">
        <f ca="1">IF($D482&gt;$D$8,"",INDIRECT(ADDRESS(ROW(Entrées!$C$37)+($D482-1)*24+U$11,COLUMN(Entrées!$C$37)+($C482-1),4,TRUE,"Entrées")))</f>
        <v>-6467.5</v>
      </c>
      <c r="V482" s="28">
        <f ca="1">IF($D482&gt;$D$8,"",INDIRECT(ADDRESS(ROW(Entrées!$C$37)+($D482-1)*24+V$11,COLUMN(Entrées!$C$37)+($C482-1),4,TRUE,"Entrées")))</f>
        <v>-7207</v>
      </c>
      <c r="W482" s="28">
        <f ca="1">IF($D482&gt;$D$8,"",INDIRECT(ADDRESS(ROW(Entrées!$C$37)+($D482-1)*24+W$11,COLUMN(Entrées!$C$37)+($C482-1),4,TRUE,"Entrées")))</f>
        <v>-7831.5</v>
      </c>
      <c r="X482" s="28">
        <f ca="1">IF($D482&gt;$D$8,"",INDIRECT(ADDRESS(ROW(Entrées!$C$37)+($D482-1)*24+X$11,COLUMN(Entrées!$C$37)+($C482-1),4,TRUE,"Entrées")))</f>
        <v>-7885.5</v>
      </c>
      <c r="Y482" s="28">
        <f ca="1">IF($D482&gt;$D$8,"",INDIRECT(ADDRESS(ROW(Entrées!$C$37)+($D482-1)*24+Y$11,COLUMN(Entrées!$C$37)+($C482-1),4,TRUE,"Entrées")))</f>
        <v>-7720</v>
      </c>
      <c r="Z482" s="28">
        <f ca="1">IF($D482&gt;$D$8,"",INDIRECT(ADDRESS(ROW(Entrées!$C$37)+($D482-1)*24+Z$11,COLUMN(Entrées!$C$37)+($C482-1),4,TRUE,"Entrées")))</f>
        <v>-7084.5</v>
      </c>
      <c r="AA482" s="28">
        <f ca="1">IF($D482&gt;$D$8,"",INDIRECT(ADDRESS(ROW(Entrées!$C$37)+($D482-1)*24+AA$11,COLUMN(Entrées!$C$37)+($C482-1),4,TRUE,"Entrées")))</f>
        <v>-5643</v>
      </c>
      <c r="AB482" s="28">
        <f ca="1">IF($D482&gt;$D$8,"",INDIRECT(ADDRESS(ROW(Entrées!$C$37)+($D482-1)*24+AB$11,COLUMN(Entrées!$C$37)+($C482-1),4,TRUE,"Entrées")))</f>
        <v>-3774</v>
      </c>
      <c r="AC482" s="11"/>
      <c r="AD482" s="40">
        <f t="shared" ca="1" si="540"/>
        <v>-6856.770833333333</v>
      </c>
      <c r="AE482" s="40">
        <f t="shared" ca="1" si="542"/>
        <v>-3774</v>
      </c>
      <c r="AF482" s="40">
        <f t="shared" ca="1" si="543"/>
        <v>-8703.5</v>
      </c>
      <c r="AG482" s="4"/>
      <c r="AH482" s="11">
        <f>Entrées!A509</f>
        <v>20</v>
      </c>
      <c r="AI482" s="13">
        <f>Entrées!B509</f>
        <v>16</v>
      </c>
      <c r="AJ482" s="31">
        <f t="shared" ca="1" si="569"/>
        <v>55625.834722222207</v>
      </c>
      <c r="AK482" s="31">
        <f t="shared" ca="1" si="545"/>
        <v>55155.277777777781</v>
      </c>
      <c r="AL482" s="31">
        <f t="shared" ca="1" si="546"/>
        <v>55132.569444444431</v>
      </c>
      <c r="AM482" s="31">
        <f t="shared" ca="1" si="547"/>
        <v>439.35972222222233</v>
      </c>
      <c r="AN482" s="31">
        <f t="shared" ca="1" si="548"/>
        <v>2143.2847222222222</v>
      </c>
      <c r="AO482" s="31">
        <f t="shared" ca="1" si="549"/>
        <v>1711.4715277777773</v>
      </c>
      <c r="AP482" s="31">
        <f t="shared" ca="1" si="550"/>
        <v>43686.806944444448</v>
      </c>
      <c r="AQ482" s="31">
        <f t="shared" ca="1" si="551"/>
        <v>2048.2006944444447</v>
      </c>
      <c r="AR482" s="31">
        <f t="shared" ca="1" si="552"/>
        <v>467.57708333333329</v>
      </c>
      <c r="AS482" s="31">
        <f t="shared" ca="1" si="553"/>
        <v>9872.0041666666693</v>
      </c>
      <c r="AT482" s="31">
        <f t="shared" ca="1" si="554"/>
        <v>-752.91041666666672</v>
      </c>
      <c r="AU482" s="31">
        <f t="shared" ca="1" si="555"/>
        <v>580.30277777777769</v>
      </c>
      <c r="AV482" s="31">
        <f t="shared" ca="1" si="556"/>
        <v>-4570.3041666666659</v>
      </c>
      <c r="AW482" s="31">
        <f t="shared" ca="1" si="557"/>
        <v>53.39583333333335</v>
      </c>
      <c r="AX482" s="31">
        <f t="shared" ca="1" si="558"/>
        <v>1401.9361111111111</v>
      </c>
      <c r="AY482" s="31">
        <f t="shared" ca="1" si="559"/>
        <v>-1132.0805555555555</v>
      </c>
      <c r="AZ482" s="31">
        <f t="shared" ca="1" si="560"/>
        <v>-2177.1819444444441</v>
      </c>
      <c r="BA482" s="31">
        <f t="shared" ca="1" si="561"/>
        <v>644.8125</v>
      </c>
      <c r="BB482" s="31">
        <f t="shared" ca="1" si="562"/>
        <v>-1410.101388888889</v>
      </c>
      <c r="BC482" s="31">
        <f t="shared" ca="1" si="563"/>
        <v>-1800.2902777777781</v>
      </c>
      <c r="BF482" s="11">
        <f t="shared" si="564"/>
        <v>20</v>
      </c>
      <c r="BG482" s="11">
        <f t="shared" si="570"/>
        <v>16</v>
      </c>
      <c r="BH482" s="32">
        <f>IF($BF482&gt;$Y$7,"",IF(AND($BF482=$Y$7,$BG482=23),"",Entrées!C510-Entrées!C509))</f>
        <v>-846</v>
      </c>
      <c r="BI482" s="32">
        <f>IF($BF482&gt;$Y$7,"",IF(AND($BF482=$Y$7,$BG482=23),"",Entrées!D510-Entrées!D509))</f>
        <v>-1087.5</v>
      </c>
      <c r="BJ482" s="32">
        <f>IF($BF482&gt;$Y$7,"",IF(AND($BF482=$Y$7,$BG482=23),"",Entrées!E510-Entrées!E509))</f>
        <v>-1100</v>
      </c>
      <c r="BK482" s="32">
        <f>IF($BF482&gt;$Y$7,"",IF(AND($BF482=$Y$7,$BG482=23),"",Entrées!F510-Entrées!F509))</f>
        <v>-0.5</v>
      </c>
      <c r="BL482" s="32">
        <f>IF($BF482&gt;$Y$7,"",IF(AND($BF482=$Y$7,$BG482=23),"",Entrées!G510-Entrées!G509))</f>
        <v>0</v>
      </c>
      <c r="BM482" s="32">
        <f>IF($BF482&gt;$Y$7,"",IF(AND($BF482=$Y$7,$BG482=23),"",Entrées!H510-Entrées!H509))</f>
        <v>-196.5</v>
      </c>
      <c r="BN482" s="32">
        <f>IF($BF482&gt;$Y$7,"",IF(AND($BF482=$Y$7,$BG482=23),"",Entrées!I510-Entrées!I509))</f>
        <v>-47.5</v>
      </c>
      <c r="BO482" s="32">
        <f>IF($BF482&gt;$Y$7,"",IF(AND($BF482=$Y$7,$BG482=23),"",Entrées!J510-Entrées!J509))</f>
        <v>-129</v>
      </c>
      <c r="BP482" s="32">
        <f>IF($BF482&gt;$Y$7,"",IF(AND($BF482=$Y$7,$BG482=23),"",Entrées!K510-Entrées!K509))</f>
        <v>-187.5</v>
      </c>
      <c r="BQ482" s="32">
        <f>IF($BF482&gt;$Y$7,"",IF(AND($BF482=$Y$7,$BG482=23),"",Entrées!L510-Entrées!L509))</f>
        <v>311</v>
      </c>
      <c r="BR482" s="32">
        <f>IF($BF482&gt;$Y$7,"",IF(AND($BF482=$Y$7,$BG482=23),"",Entrées!M510-Entrées!M509))</f>
        <v>135.5</v>
      </c>
      <c r="BS482" s="32">
        <f>IF($BF482&gt;$Y$7,"",IF(AND($BF482=$Y$7,$BG482=23),"",Entrées!N510-Entrées!N509))</f>
        <v>-2.5</v>
      </c>
      <c r="BT482" s="32">
        <f>IF($BF482&gt;$Y$7,"",IF(AND($BF482=$Y$7,$BG482=23),"",Entrées!O510-Entrées!O509))</f>
        <v>-729</v>
      </c>
      <c r="BU482" s="32">
        <f>IF($BF482&gt;$Y$7,"",IF(AND($BF482=$Y$7,$BG482=23),"",Entrées!P510-Entrées!P509))</f>
        <v>-1</v>
      </c>
      <c r="BV482" s="32">
        <f>IF($BF482&gt;$Y$7,"",IF(AND($BF482=$Y$7,$BG482=23),"",Entrées!Q510-Entrées!Q509))</f>
        <v>-117</v>
      </c>
      <c r="BW482" s="32">
        <f>IF($BF482&gt;$Y$7,"",IF(AND($BF482=$Y$7,$BG482=23),"",Entrées!R510-Entrées!R509))</f>
        <v>0</v>
      </c>
      <c r="BX482" s="32">
        <f>IF($BF482&gt;$Y$7,"",IF(AND($BF482=$Y$7,$BG482=23),"",Entrées!S510-Entrées!S509))</f>
        <v>0</v>
      </c>
      <c r="BY482" s="32">
        <f>IF($BF482&gt;$Y$7,"",IF(AND($BF482=$Y$7,$BG482=23),"",Entrées!T510-Entrées!T509))</f>
        <v>0</v>
      </c>
      <c r="BZ482" s="32">
        <f>IF($BF482&gt;$Y$7,"",IF(AND($BF482=$Y$7,$BG482=23),"",Entrées!U510-Entrées!U509))</f>
        <v>0</v>
      </c>
      <c r="CA482" s="32">
        <f>IF($BF482&gt;$Y$7,"",IF(AND($BF482=$Y$7,$BG482=23),"",Entrées!V510-Entrées!V509))</f>
        <v>-326</v>
      </c>
      <c r="CD482" s="33">
        <f>IF($BF482&lt;=$Y$7,Entrées!J509/CD$2,"")</f>
        <v>0.47447368421052633</v>
      </c>
      <c r="CE482" s="33">
        <f>IF($BF482&lt;=$Y$7,Entrées!K509/CE$2,"")</f>
        <v>0.24309523809523809</v>
      </c>
      <c r="CF482" s="11">
        <f t="shared" si="565"/>
        <v>7600</v>
      </c>
      <c r="CG482" s="11">
        <f t="shared" si="566"/>
        <v>4200</v>
      </c>
      <c r="CH482" s="52">
        <f t="shared" si="567"/>
        <v>0.26950009137426939</v>
      </c>
      <c r="CI482" s="52">
        <f t="shared" si="568"/>
        <v>0.11132787698412699</v>
      </c>
    </row>
    <row r="483" spans="1:87">
      <c r="A483" s="11"/>
      <c r="C483" s="11">
        <f t="shared" si="544"/>
        <v>13</v>
      </c>
      <c r="D483" s="27">
        <f t="shared" si="541"/>
        <v>28</v>
      </c>
      <c r="E483" s="28">
        <f ca="1">IF($D483&gt;$D$8,"",INDIRECT(ADDRESS(ROW(Entrées!$C$37)+($D483-1)*24+E$11,COLUMN(Entrées!$C$37)+($C483-1),4,TRUE,"Entrées")))</f>
        <v>-2574.5</v>
      </c>
      <c r="F483" s="28">
        <f ca="1">IF($D483&gt;$D$8,"",INDIRECT(ADDRESS(ROW(Entrées!$C$37)+($D483-1)*24+F$11,COLUMN(Entrées!$C$37)+($C483-1),4,TRUE,"Entrées")))</f>
        <v>-2525</v>
      </c>
      <c r="G483" s="28">
        <f ca="1">IF($D483&gt;$D$8,"",INDIRECT(ADDRESS(ROW(Entrées!$C$37)+($D483-1)*24+G$11,COLUMN(Entrées!$C$37)+($C483-1),4,TRUE,"Entrées")))</f>
        <v>-2686.5</v>
      </c>
      <c r="H483" s="28">
        <f ca="1">IF($D483&gt;$D$8,"",INDIRECT(ADDRESS(ROW(Entrées!$C$37)+($D483-1)*24+H$11,COLUMN(Entrées!$C$37)+($C483-1),4,TRUE,"Entrées")))</f>
        <v>-4026.5</v>
      </c>
      <c r="I483" s="28">
        <f ca="1">IF($D483&gt;$D$8,"",INDIRECT(ADDRESS(ROW(Entrées!$C$37)+($D483-1)*24+I$11,COLUMN(Entrées!$C$37)+($C483-1),4,TRUE,"Entrées")))</f>
        <v>-5185</v>
      </c>
      <c r="J483" s="28">
        <f ca="1">IF($D483&gt;$D$8,"",INDIRECT(ADDRESS(ROW(Entrées!$C$37)+($D483-1)*24+J$11,COLUMN(Entrées!$C$37)+($C483-1),4,TRUE,"Entrées")))</f>
        <v>-5204.5</v>
      </c>
      <c r="K483" s="28">
        <f ca="1">IF($D483&gt;$D$8,"",INDIRECT(ADDRESS(ROW(Entrées!$C$37)+($D483-1)*24+K$11,COLUMN(Entrées!$C$37)+($C483-1),4,TRUE,"Entrées")))</f>
        <v>-4542.5</v>
      </c>
      <c r="L483" s="28">
        <f ca="1">IF($D483&gt;$D$8,"",INDIRECT(ADDRESS(ROW(Entrées!$C$37)+($D483-1)*24+L$11,COLUMN(Entrées!$C$37)+($C483-1),4,TRUE,"Entrées")))</f>
        <v>-4825</v>
      </c>
      <c r="M483" s="28">
        <f ca="1">IF($D483&gt;$D$8,"",INDIRECT(ADDRESS(ROW(Entrées!$C$37)+($D483-1)*24+M$11,COLUMN(Entrées!$C$37)+($C483-1),4,TRUE,"Entrées")))</f>
        <v>-5192</v>
      </c>
      <c r="N483" s="28">
        <f ca="1">IF($D483&gt;$D$8,"",INDIRECT(ADDRESS(ROW(Entrées!$C$37)+($D483-1)*24+N$11,COLUMN(Entrées!$C$37)+($C483-1),4,TRUE,"Entrées")))</f>
        <v>-4863</v>
      </c>
      <c r="O483" s="28">
        <f ca="1">IF($D483&gt;$D$8,"",INDIRECT(ADDRESS(ROW(Entrées!$C$37)+($D483-1)*24+O$11,COLUMN(Entrées!$C$37)+($C483-1),4,TRUE,"Entrées")))</f>
        <v>-4211</v>
      </c>
      <c r="P483" s="28">
        <f ca="1">IF($D483&gt;$D$8,"",INDIRECT(ADDRESS(ROW(Entrées!$C$37)+($D483-1)*24+P$11,COLUMN(Entrées!$C$37)+($C483-1),4,TRUE,"Entrées")))</f>
        <v>-3805</v>
      </c>
      <c r="Q483" s="28">
        <f ca="1">IF($D483&gt;$D$8,"",INDIRECT(ADDRESS(ROW(Entrées!$C$37)+($D483-1)*24+Q$11,COLUMN(Entrées!$C$37)+($C483-1),4,TRUE,"Entrées")))</f>
        <v>-2715</v>
      </c>
      <c r="R483" s="28">
        <f ca="1">IF($D483&gt;$D$8,"",INDIRECT(ADDRESS(ROW(Entrées!$C$37)+($D483-1)*24+R$11,COLUMN(Entrées!$C$37)+($C483-1),4,TRUE,"Entrées")))</f>
        <v>-2092</v>
      </c>
      <c r="S483" s="28">
        <f ca="1">IF($D483&gt;$D$8,"",INDIRECT(ADDRESS(ROW(Entrées!$C$37)+($D483-1)*24+S$11,COLUMN(Entrées!$C$37)+($C483-1),4,TRUE,"Entrées")))</f>
        <v>-1828.5</v>
      </c>
      <c r="T483" s="28">
        <f ca="1">IF($D483&gt;$D$8,"",INDIRECT(ADDRESS(ROW(Entrées!$C$37)+($D483-1)*24+T$11,COLUMN(Entrées!$C$37)+($C483-1),4,TRUE,"Entrées")))</f>
        <v>-3070.5</v>
      </c>
      <c r="U483" s="28">
        <f ca="1">IF($D483&gt;$D$8,"",INDIRECT(ADDRESS(ROW(Entrées!$C$37)+($D483-1)*24+U$11,COLUMN(Entrées!$C$37)+($C483-1),4,TRUE,"Entrées")))</f>
        <v>-4871</v>
      </c>
      <c r="V483" s="28">
        <f ca="1">IF($D483&gt;$D$8,"",INDIRECT(ADDRESS(ROW(Entrées!$C$37)+($D483-1)*24+V$11,COLUMN(Entrées!$C$37)+($C483-1),4,TRUE,"Entrées")))</f>
        <v>-6319</v>
      </c>
      <c r="W483" s="28">
        <f ca="1">IF($D483&gt;$D$8,"",INDIRECT(ADDRESS(ROW(Entrées!$C$37)+($D483-1)*24+W$11,COLUMN(Entrées!$C$37)+($C483-1),4,TRUE,"Entrées")))</f>
        <v>-6538.5</v>
      </c>
      <c r="X483" s="28">
        <f ca="1">IF($D483&gt;$D$8,"",INDIRECT(ADDRESS(ROW(Entrées!$C$37)+($D483-1)*24+X$11,COLUMN(Entrées!$C$37)+($C483-1),4,TRUE,"Entrées")))</f>
        <v>-6609</v>
      </c>
      <c r="Y483" s="28">
        <f ca="1">IF($D483&gt;$D$8,"",INDIRECT(ADDRESS(ROW(Entrées!$C$37)+($D483-1)*24+Y$11,COLUMN(Entrées!$C$37)+($C483-1),4,TRUE,"Entrées")))</f>
        <v>-7095.5</v>
      </c>
      <c r="Z483" s="28">
        <f ca="1">IF($D483&gt;$D$8,"",INDIRECT(ADDRESS(ROW(Entrées!$C$37)+($D483-1)*24+Z$11,COLUMN(Entrées!$C$37)+($C483-1),4,TRUE,"Entrées")))</f>
        <v>-6451</v>
      </c>
      <c r="AA483" s="28">
        <f ca="1">IF($D483&gt;$D$8,"",INDIRECT(ADDRESS(ROW(Entrées!$C$37)+($D483-1)*24+AA$11,COLUMN(Entrées!$C$37)+($C483-1),4,TRUE,"Entrées")))</f>
        <v>-5254</v>
      </c>
      <c r="AB483" s="28">
        <f ca="1">IF($D483&gt;$D$8,"",INDIRECT(ADDRESS(ROW(Entrées!$C$37)+($D483-1)*24+AB$11,COLUMN(Entrées!$C$37)+($C483-1),4,TRUE,"Entrées")))</f>
        <v>-3713</v>
      </c>
      <c r="AC483" s="11"/>
      <c r="AD483" s="40">
        <f t="shared" ca="1" si="540"/>
        <v>-4424.895833333333</v>
      </c>
      <c r="AE483" s="40">
        <f t="shared" ca="1" si="542"/>
        <v>-1828.5</v>
      </c>
      <c r="AF483" s="40">
        <f t="shared" ca="1" si="543"/>
        <v>-7095.5</v>
      </c>
      <c r="AG483" s="4"/>
      <c r="AH483" s="11">
        <f>Entrées!A510</f>
        <v>20</v>
      </c>
      <c r="AI483" s="13">
        <f>Entrées!B510</f>
        <v>17</v>
      </c>
      <c r="AJ483" s="31">
        <f t="shared" ca="1" si="569"/>
        <v>55625.834722222207</v>
      </c>
      <c r="AK483" s="31">
        <f t="shared" ca="1" si="545"/>
        <v>55155.277777777781</v>
      </c>
      <c r="AL483" s="31">
        <f t="shared" ca="1" si="546"/>
        <v>55132.569444444431</v>
      </c>
      <c r="AM483" s="31">
        <f t="shared" ca="1" si="547"/>
        <v>439.35972222222233</v>
      </c>
      <c r="AN483" s="31">
        <f t="shared" ca="1" si="548"/>
        <v>2143.2847222222222</v>
      </c>
      <c r="AO483" s="31">
        <f t="shared" ca="1" si="549"/>
        <v>1711.4715277777773</v>
      </c>
      <c r="AP483" s="31">
        <f t="shared" ca="1" si="550"/>
        <v>43686.806944444448</v>
      </c>
      <c r="AQ483" s="31">
        <f t="shared" ca="1" si="551"/>
        <v>2048.2006944444447</v>
      </c>
      <c r="AR483" s="31">
        <f t="shared" ca="1" si="552"/>
        <v>467.57708333333329</v>
      </c>
      <c r="AS483" s="31">
        <f t="shared" ca="1" si="553"/>
        <v>9872.0041666666693</v>
      </c>
      <c r="AT483" s="31">
        <f t="shared" ca="1" si="554"/>
        <v>-752.91041666666672</v>
      </c>
      <c r="AU483" s="31">
        <f t="shared" ca="1" si="555"/>
        <v>580.30277777777769</v>
      </c>
      <c r="AV483" s="31">
        <f t="shared" ca="1" si="556"/>
        <v>-4570.3041666666659</v>
      </c>
      <c r="AW483" s="31">
        <f t="shared" ca="1" si="557"/>
        <v>53.39583333333335</v>
      </c>
      <c r="AX483" s="31">
        <f t="shared" ca="1" si="558"/>
        <v>1401.9361111111111</v>
      </c>
      <c r="AY483" s="31">
        <f t="shared" ca="1" si="559"/>
        <v>-1132.0805555555555</v>
      </c>
      <c r="AZ483" s="31">
        <f t="shared" ca="1" si="560"/>
        <v>-2177.1819444444441</v>
      </c>
      <c r="BA483" s="31">
        <f t="shared" ca="1" si="561"/>
        <v>644.8125</v>
      </c>
      <c r="BB483" s="31">
        <f t="shared" ca="1" si="562"/>
        <v>-1410.101388888889</v>
      </c>
      <c r="BC483" s="31">
        <f t="shared" ca="1" si="563"/>
        <v>-1800.2902777777781</v>
      </c>
      <c r="BF483" s="11">
        <f t="shared" si="564"/>
        <v>20</v>
      </c>
      <c r="BG483" s="11">
        <f t="shared" si="570"/>
        <v>17</v>
      </c>
      <c r="BH483" s="32">
        <f>IF($BF483&gt;$Y$7,"",IF(AND($BF483=$Y$7,$BG483=23),"",Entrées!C511-Entrées!C510))</f>
        <v>1004</v>
      </c>
      <c r="BI483" s="32">
        <f>IF($BF483&gt;$Y$7,"",IF(AND($BF483=$Y$7,$BG483=23),"",Entrées!D511-Entrées!D510))</f>
        <v>1787.5</v>
      </c>
      <c r="BJ483" s="32">
        <f>IF($BF483&gt;$Y$7,"",IF(AND($BF483=$Y$7,$BG483=23),"",Entrées!E511-Entrées!E510))</f>
        <v>1700</v>
      </c>
      <c r="BK483" s="32">
        <f>IF($BF483&gt;$Y$7,"",IF(AND($BF483=$Y$7,$BG483=23),"",Entrées!F511-Entrées!F510))</f>
        <v>0.5</v>
      </c>
      <c r="BL483" s="32">
        <f>IF($BF483&gt;$Y$7,"",IF(AND($BF483=$Y$7,$BG483=23),"",Entrées!G511-Entrées!G510))</f>
        <v>0</v>
      </c>
      <c r="BM483" s="32">
        <f>IF($BF483&gt;$Y$7,"",IF(AND($BF483=$Y$7,$BG483=23),"",Entrées!H511-Entrées!H510))</f>
        <v>8.5</v>
      </c>
      <c r="BN483" s="32">
        <f>IF($BF483&gt;$Y$7,"",IF(AND($BF483=$Y$7,$BG483=23),"",Entrées!I511-Entrées!I510))</f>
        <v>493</v>
      </c>
      <c r="BO483" s="32">
        <f>IF($BF483&gt;$Y$7,"",IF(AND($BF483=$Y$7,$BG483=23),"",Entrées!J511-Entrées!J510))</f>
        <v>-283</v>
      </c>
      <c r="BP483" s="32">
        <f>IF($BF483&gt;$Y$7,"",IF(AND($BF483=$Y$7,$BG483=23),"",Entrées!K511-Entrées!K510))</f>
        <v>-265.5</v>
      </c>
      <c r="BQ483" s="32">
        <f>IF($BF483&gt;$Y$7,"",IF(AND($BF483=$Y$7,$BG483=23),"",Entrées!L511-Entrées!L510))</f>
        <v>618</v>
      </c>
      <c r="BR483" s="32">
        <f>IF($BF483&gt;$Y$7,"",IF(AND($BF483=$Y$7,$BG483=23),"",Entrées!M511-Entrées!M510))</f>
        <v>328.5</v>
      </c>
      <c r="BS483" s="32">
        <f>IF($BF483&gt;$Y$7,"",IF(AND($BF483=$Y$7,$BG483=23),"",Entrées!N511-Entrées!N510))</f>
        <v>1</v>
      </c>
      <c r="BT483" s="32">
        <f>IF($BF483&gt;$Y$7,"",IF(AND($BF483=$Y$7,$BG483=23),"",Entrées!O511-Entrées!O510))</f>
        <v>103</v>
      </c>
      <c r="BU483" s="32">
        <f>IF($BF483&gt;$Y$7,"",IF(AND($BF483=$Y$7,$BG483=23),"",Entrées!P511-Entrées!P510))</f>
        <v>-0.5</v>
      </c>
      <c r="BV483" s="32">
        <f>IF($BF483&gt;$Y$7,"",IF(AND($BF483=$Y$7,$BG483=23),"",Entrées!Q511-Entrées!Q510))</f>
        <v>372</v>
      </c>
      <c r="BW483" s="32">
        <f>IF($BF483&gt;$Y$7,"",IF(AND($BF483=$Y$7,$BG483=23),"",Entrées!R511-Entrées!R510))</f>
        <v>0</v>
      </c>
      <c r="BX483" s="32">
        <f>IF($BF483&gt;$Y$7,"",IF(AND($BF483=$Y$7,$BG483=23),"",Entrées!S511-Entrées!S510))</f>
        <v>25</v>
      </c>
      <c r="BY483" s="32">
        <f>IF($BF483&gt;$Y$7,"",IF(AND($BF483=$Y$7,$BG483=23),"",Entrées!T511-Entrées!T510))</f>
        <v>0</v>
      </c>
      <c r="BZ483" s="32">
        <f>IF($BF483&gt;$Y$7,"",IF(AND($BF483=$Y$7,$BG483=23),"",Entrées!U511-Entrées!U510))</f>
        <v>0</v>
      </c>
      <c r="CA483" s="32">
        <f>IF($BF483&gt;$Y$7,"",IF(AND($BF483=$Y$7,$BG483=23),"",Entrées!V511-Entrées!V510))</f>
        <v>41</v>
      </c>
      <c r="CD483" s="33">
        <f>IF($BF483&lt;=$Y$7,Entrées!J510/CD$2,"")</f>
        <v>0.45750000000000002</v>
      </c>
      <c r="CE483" s="33">
        <f>IF($BF483&lt;=$Y$7,Entrées!K510/CE$2,"")</f>
        <v>0.19845238095238096</v>
      </c>
      <c r="CF483" s="11">
        <f t="shared" si="565"/>
        <v>7600</v>
      </c>
      <c r="CG483" s="11">
        <f t="shared" si="566"/>
        <v>4200</v>
      </c>
      <c r="CH483" s="52">
        <f t="shared" si="567"/>
        <v>0.26950009137426939</v>
      </c>
      <c r="CI483" s="52">
        <f t="shared" si="568"/>
        <v>0.11132787698412699</v>
      </c>
    </row>
    <row r="484" spans="1:87">
      <c r="A484" s="11"/>
      <c r="C484" s="11">
        <f t="shared" si="544"/>
        <v>13</v>
      </c>
      <c r="D484" s="27">
        <f t="shared" si="541"/>
        <v>29</v>
      </c>
      <c r="E484" s="28">
        <f ca="1">IF($D484&gt;$D$8,"",INDIRECT(ADDRESS(ROW(Entrées!$C$37)+($D484-1)*24+E$11,COLUMN(Entrées!$C$37)+($C484-1),4,TRUE,"Entrées")))</f>
        <v>-2890</v>
      </c>
      <c r="F484" s="28">
        <f ca="1">IF($D484&gt;$D$8,"",INDIRECT(ADDRESS(ROW(Entrées!$C$37)+($D484-1)*24+F$11,COLUMN(Entrées!$C$37)+($C484-1),4,TRUE,"Entrées")))</f>
        <v>-3272.5</v>
      </c>
      <c r="G484" s="28">
        <f ca="1">IF($D484&gt;$D$8,"",INDIRECT(ADDRESS(ROW(Entrées!$C$37)+($D484-1)*24+G$11,COLUMN(Entrées!$C$37)+($C484-1),4,TRUE,"Entrées")))</f>
        <v>-3329.5</v>
      </c>
      <c r="H484" s="28">
        <f ca="1">IF($D484&gt;$D$8,"",INDIRECT(ADDRESS(ROW(Entrées!$C$37)+($D484-1)*24+H$11,COLUMN(Entrées!$C$37)+($C484-1),4,TRUE,"Entrées")))</f>
        <v>-3886</v>
      </c>
      <c r="I484" s="28">
        <f ca="1">IF($D484&gt;$D$8,"",INDIRECT(ADDRESS(ROW(Entrées!$C$37)+($D484-1)*24+I$11,COLUMN(Entrées!$C$37)+($C484-1),4,TRUE,"Entrées")))</f>
        <v>-4845.5</v>
      </c>
      <c r="J484" s="28">
        <f ca="1">IF($D484&gt;$D$8,"",INDIRECT(ADDRESS(ROW(Entrées!$C$37)+($D484-1)*24+J$11,COLUMN(Entrées!$C$37)+($C484-1),4,TRUE,"Entrées")))</f>
        <v>-4121</v>
      </c>
      <c r="K484" s="28">
        <f ca="1">IF($D484&gt;$D$8,"",INDIRECT(ADDRESS(ROW(Entrées!$C$37)+($D484-1)*24+K$11,COLUMN(Entrées!$C$37)+($C484-1),4,TRUE,"Entrées")))</f>
        <v>-3838</v>
      </c>
      <c r="L484" s="28">
        <f ca="1">IF($D484&gt;$D$8,"",INDIRECT(ADDRESS(ROW(Entrées!$C$37)+($D484-1)*24+L$11,COLUMN(Entrées!$C$37)+($C484-1),4,TRUE,"Entrées")))</f>
        <v>-3127</v>
      </c>
      <c r="M484" s="28">
        <f ca="1">IF($D484&gt;$D$8,"",INDIRECT(ADDRESS(ROW(Entrées!$C$37)+($D484-1)*24+M$11,COLUMN(Entrées!$C$37)+($C484-1),4,TRUE,"Entrées")))</f>
        <v>-1438.5</v>
      </c>
      <c r="N484" s="28">
        <f ca="1">IF($D484&gt;$D$8,"",INDIRECT(ADDRESS(ROW(Entrées!$C$37)+($D484-1)*24+N$11,COLUMN(Entrées!$C$37)+($C484-1),4,TRUE,"Entrées")))</f>
        <v>-516.5</v>
      </c>
      <c r="O484" s="28">
        <f ca="1">IF($D484&gt;$D$8,"",INDIRECT(ADDRESS(ROW(Entrées!$C$37)+($D484-1)*24+O$11,COLUMN(Entrées!$C$37)+($C484-1),4,TRUE,"Entrées")))</f>
        <v>-709.5</v>
      </c>
      <c r="P484" s="28">
        <f ca="1">IF($D484&gt;$D$8,"",INDIRECT(ADDRESS(ROW(Entrées!$C$37)+($D484-1)*24+P$11,COLUMN(Entrées!$C$37)+($C484-1),4,TRUE,"Entrées")))</f>
        <v>-1192.5</v>
      </c>
      <c r="Q484" s="28">
        <f ca="1">IF($D484&gt;$D$8,"",INDIRECT(ADDRESS(ROW(Entrées!$C$37)+($D484-1)*24+Q$11,COLUMN(Entrées!$C$37)+($C484-1),4,TRUE,"Entrées")))</f>
        <v>-1434</v>
      </c>
      <c r="R484" s="28">
        <f ca="1">IF($D484&gt;$D$8,"",INDIRECT(ADDRESS(ROW(Entrées!$C$37)+($D484-1)*24+R$11,COLUMN(Entrées!$C$37)+($C484-1),4,TRUE,"Entrées")))</f>
        <v>-1500.5</v>
      </c>
      <c r="S484" s="28">
        <f ca="1">IF($D484&gt;$D$8,"",INDIRECT(ADDRESS(ROW(Entrées!$C$37)+($D484-1)*24+S$11,COLUMN(Entrées!$C$37)+($C484-1),4,TRUE,"Entrées")))</f>
        <v>-1654</v>
      </c>
      <c r="T484" s="28">
        <f ca="1">IF($D484&gt;$D$8,"",INDIRECT(ADDRESS(ROW(Entrées!$C$37)+($D484-1)*24+T$11,COLUMN(Entrées!$C$37)+($C484-1),4,TRUE,"Entrées")))</f>
        <v>-1801</v>
      </c>
      <c r="U484" s="28">
        <f ca="1">IF($D484&gt;$D$8,"",INDIRECT(ADDRESS(ROW(Entrées!$C$37)+($D484-1)*24+U$11,COLUMN(Entrées!$C$37)+($C484-1),4,TRUE,"Entrées")))</f>
        <v>-1960</v>
      </c>
      <c r="V484" s="28">
        <f ca="1">IF($D484&gt;$D$8,"",INDIRECT(ADDRESS(ROW(Entrées!$C$37)+($D484-1)*24+V$11,COLUMN(Entrées!$C$37)+($C484-1),4,TRUE,"Entrées")))</f>
        <v>-2146</v>
      </c>
      <c r="W484" s="28">
        <f ca="1">IF($D484&gt;$D$8,"",INDIRECT(ADDRESS(ROW(Entrées!$C$37)+($D484-1)*24+W$11,COLUMN(Entrées!$C$37)+($C484-1),4,TRUE,"Entrées")))</f>
        <v>-2207</v>
      </c>
      <c r="X484" s="28">
        <f ca="1">IF($D484&gt;$D$8,"",INDIRECT(ADDRESS(ROW(Entrées!$C$37)+($D484-1)*24+X$11,COLUMN(Entrées!$C$37)+($C484-1),4,TRUE,"Entrées")))</f>
        <v>-2225.5</v>
      </c>
      <c r="Y484" s="28">
        <f ca="1">IF($D484&gt;$D$8,"",INDIRECT(ADDRESS(ROW(Entrées!$C$37)+($D484-1)*24+Y$11,COLUMN(Entrées!$C$37)+($C484-1),4,TRUE,"Entrées")))</f>
        <v>-2874</v>
      </c>
      <c r="Z484" s="28">
        <f ca="1">IF($D484&gt;$D$8,"",INDIRECT(ADDRESS(ROW(Entrées!$C$37)+($D484-1)*24+Z$11,COLUMN(Entrées!$C$37)+($C484-1),4,TRUE,"Entrées")))</f>
        <v>-2938.5</v>
      </c>
      <c r="AA484" s="28">
        <f ca="1">IF($D484&gt;$D$8,"",INDIRECT(ADDRESS(ROW(Entrées!$C$37)+($D484-1)*24+AA$11,COLUMN(Entrées!$C$37)+($C484-1),4,TRUE,"Entrées")))</f>
        <v>-2478</v>
      </c>
      <c r="AB484" s="28">
        <f ca="1">IF($D484&gt;$D$8,"",INDIRECT(ADDRESS(ROW(Entrées!$C$37)+($D484-1)*24+AB$11,COLUMN(Entrées!$C$37)+($C484-1),4,TRUE,"Entrées")))</f>
        <v>-1606.5</v>
      </c>
      <c r="AC484" s="11"/>
      <c r="AD484" s="40">
        <f t="shared" ca="1" si="540"/>
        <v>-2416.3125</v>
      </c>
      <c r="AE484" s="40">
        <f t="shared" ca="1" si="542"/>
        <v>-516.5</v>
      </c>
      <c r="AF484" s="40">
        <f t="shared" ca="1" si="543"/>
        <v>-4845.5</v>
      </c>
      <c r="AG484" s="4"/>
      <c r="AH484" s="11">
        <f>Entrées!A511</f>
        <v>20</v>
      </c>
      <c r="AI484" s="13">
        <f>Entrées!B511</f>
        <v>18</v>
      </c>
      <c r="AJ484" s="31">
        <f t="shared" ca="1" si="569"/>
        <v>55625.834722222207</v>
      </c>
      <c r="AK484" s="31">
        <f t="shared" ca="1" si="545"/>
        <v>55155.277777777781</v>
      </c>
      <c r="AL484" s="31">
        <f t="shared" ca="1" si="546"/>
        <v>55132.569444444431</v>
      </c>
      <c r="AM484" s="31">
        <f t="shared" ca="1" si="547"/>
        <v>439.35972222222233</v>
      </c>
      <c r="AN484" s="31">
        <f t="shared" ca="1" si="548"/>
        <v>2143.2847222222222</v>
      </c>
      <c r="AO484" s="31">
        <f t="shared" ca="1" si="549"/>
        <v>1711.4715277777773</v>
      </c>
      <c r="AP484" s="31">
        <f t="shared" ca="1" si="550"/>
        <v>43686.806944444448</v>
      </c>
      <c r="AQ484" s="31">
        <f t="shared" ca="1" si="551"/>
        <v>2048.2006944444447</v>
      </c>
      <c r="AR484" s="31">
        <f t="shared" ca="1" si="552"/>
        <v>467.57708333333329</v>
      </c>
      <c r="AS484" s="31">
        <f t="shared" ca="1" si="553"/>
        <v>9872.0041666666693</v>
      </c>
      <c r="AT484" s="31">
        <f t="shared" ca="1" si="554"/>
        <v>-752.91041666666672</v>
      </c>
      <c r="AU484" s="31">
        <f t="shared" ca="1" si="555"/>
        <v>580.30277777777769</v>
      </c>
      <c r="AV484" s="31">
        <f t="shared" ca="1" si="556"/>
        <v>-4570.3041666666659</v>
      </c>
      <c r="AW484" s="31">
        <f t="shared" ca="1" si="557"/>
        <v>53.39583333333335</v>
      </c>
      <c r="AX484" s="31">
        <f t="shared" ca="1" si="558"/>
        <v>1401.9361111111111</v>
      </c>
      <c r="AY484" s="31">
        <f t="shared" ca="1" si="559"/>
        <v>-1132.0805555555555</v>
      </c>
      <c r="AZ484" s="31">
        <f t="shared" ca="1" si="560"/>
        <v>-2177.1819444444441</v>
      </c>
      <c r="BA484" s="31">
        <f t="shared" ca="1" si="561"/>
        <v>644.8125</v>
      </c>
      <c r="BB484" s="31">
        <f t="shared" ca="1" si="562"/>
        <v>-1410.101388888889</v>
      </c>
      <c r="BC484" s="31">
        <f t="shared" ca="1" si="563"/>
        <v>-1800.2902777777781</v>
      </c>
      <c r="BF484" s="11">
        <f t="shared" si="564"/>
        <v>20</v>
      </c>
      <c r="BG484" s="11">
        <f t="shared" si="570"/>
        <v>18</v>
      </c>
      <c r="BH484" s="32">
        <f>IF($BF484&gt;$Y$7,"",IF(AND($BF484=$Y$7,$BG484=23),"",Entrées!C512-Entrées!C511))</f>
        <v>1855</v>
      </c>
      <c r="BI484" s="32">
        <f>IF($BF484&gt;$Y$7,"",IF(AND($BF484=$Y$7,$BG484=23),"",Entrées!D512-Entrées!D511))</f>
        <v>2025</v>
      </c>
      <c r="BJ484" s="32">
        <f>IF($BF484&gt;$Y$7,"",IF(AND($BF484=$Y$7,$BG484=23),"",Entrées!E512-Entrées!E511))</f>
        <v>1962.5</v>
      </c>
      <c r="BK484" s="32">
        <f>IF($BF484&gt;$Y$7,"",IF(AND($BF484=$Y$7,$BG484=23),"",Entrées!F512-Entrées!F511))</f>
        <v>0</v>
      </c>
      <c r="BL484" s="32">
        <f>IF($BF484&gt;$Y$7,"",IF(AND($BF484=$Y$7,$BG484=23),"",Entrées!G512-Entrées!G511))</f>
        <v>0</v>
      </c>
      <c r="BM484" s="32">
        <f>IF($BF484&gt;$Y$7,"",IF(AND($BF484=$Y$7,$BG484=23),"",Entrées!H512-Entrées!H511))</f>
        <v>-2.5</v>
      </c>
      <c r="BN484" s="32">
        <f>IF($BF484&gt;$Y$7,"",IF(AND($BF484=$Y$7,$BG484=23),"",Entrées!I512-Entrées!I511))</f>
        <v>840.5</v>
      </c>
      <c r="BO484" s="32">
        <f>IF($BF484&gt;$Y$7,"",IF(AND($BF484=$Y$7,$BG484=23),"",Entrées!J512-Entrées!J511))</f>
        <v>-282</v>
      </c>
      <c r="BP484" s="32">
        <f>IF($BF484&gt;$Y$7,"",IF(AND($BF484=$Y$7,$BG484=23),"",Entrées!K512-Entrées!K511))</f>
        <v>-294.5</v>
      </c>
      <c r="BQ484" s="32">
        <f>IF($BF484&gt;$Y$7,"",IF(AND($BF484=$Y$7,$BG484=23),"",Entrées!L512-Entrées!L511))</f>
        <v>281.5</v>
      </c>
      <c r="BR484" s="32">
        <f>IF($BF484&gt;$Y$7,"",IF(AND($BF484=$Y$7,$BG484=23),"",Entrées!M512-Entrées!M511))</f>
        <v>945</v>
      </c>
      <c r="BS484" s="32">
        <f>IF($BF484&gt;$Y$7,"",IF(AND($BF484=$Y$7,$BG484=23),"",Entrées!N512-Entrées!N511))</f>
        <v>-4.5</v>
      </c>
      <c r="BT484" s="32">
        <f>IF($BF484&gt;$Y$7,"",IF(AND($BF484=$Y$7,$BG484=23),"",Entrées!O512-Entrées!O511))</f>
        <v>371.5</v>
      </c>
      <c r="BU484" s="32">
        <f>IF($BF484&gt;$Y$7,"",IF(AND($BF484=$Y$7,$BG484=23),"",Entrées!P512-Entrées!P511))</f>
        <v>-0.5</v>
      </c>
      <c r="BV484" s="32">
        <f>IF($BF484&gt;$Y$7,"",IF(AND($BF484=$Y$7,$BG484=23),"",Entrées!Q512-Entrées!Q511))</f>
        <v>925</v>
      </c>
      <c r="BW484" s="32">
        <f>IF($BF484&gt;$Y$7,"",IF(AND($BF484=$Y$7,$BG484=23),"",Entrées!R512-Entrées!R511))</f>
        <v>0</v>
      </c>
      <c r="BX484" s="32">
        <f>IF($BF484&gt;$Y$7,"",IF(AND($BF484=$Y$7,$BG484=23),"",Entrées!S512-Entrées!S511))</f>
        <v>-25</v>
      </c>
      <c r="BY484" s="32">
        <f>IF($BF484&gt;$Y$7,"",IF(AND($BF484=$Y$7,$BG484=23),"",Entrées!T512-Entrées!T511))</f>
        <v>0</v>
      </c>
      <c r="BZ484" s="32">
        <f>IF($BF484&gt;$Y$7,"",IF(AND($BF484=$Y$7,$BG484=23),"",Entrées!U512-Entrées!U511))</f>
        <v>0</v>
      </c>
      <c r="CA484" s="32">
        <f>IF($BF484&gt;$Y$7,"",IF(AND($BF484=$Y$7,$BG484=23),"",Entrées!V512-Entrées!V511))</f>
        <v>28</v>
      </c>
      <c r="CD484" s="33">
        <f>IF($BF484&lt;=$Y$7,Entrées!J511/CD$2,"")</f>
        <v>0.42026315789473684</v>
      </c>
      <c r="CE484" s="33">
        <f>IF($BF484&lt;=$Y$7,Entrées!K511/CE$2,"")</f>
        <v>0.13523809523809524</v>
      </c>
      <c r="CF484" s="11">
        <f t="shared" si="565"/>
        <v>7600</v>
      </c>
      <c r="CG484" s="11">
        <f t="shared" si="566"/>
        <v>4200</v>
      </c>
      <c r="CH484" s="52">
        <f t="shared" si="567"/>
        <v>0.26950009137426939</v>
      </c>
      <c r="CI484" s="52">
        <f t="shared" si="568"/>
        <v>0.11132787698412699</v>
      </c>
    </row>
    <row r="485" spans="1:87">
      <c r="A485" s="11"/>
      <c r="C485" s="11">
        <f t="shared" si="544"/>
        <v>13</v>
      </c>
      <c r="D485" s="27">
        <f t="shared" si="541"/>
        <v>30</v>
      </c>
      <c r="E485" s="28">
        <f ca="1">IF($D485&gt;$D$8,"",INDIRECT(ADDRESS(ROW(Entrées!$C$37)+($D485-1)*24+E$11,COLUMN(Entrées!$C$37)+($C485-1),4,TRUE,"Entrées")))</f>
        <v>-1897</v>
      </c>
      <c r="F485" s="28">
        <f ca="1">IF($D485&gt;$D$8,"",INDIRECT(ADDRESS(ROW(Entrées!$C$37)+($D485-1)*24+F$11,COLUMN(Entrées!$C$37)+($C485-1),4,TRUE,"Entrées")))</f>
        <v>-2710.5</v>
      </c>
      <c r="G485" s="28">
        <f ca="1">IF($D485&gt;$D$8,"",INDIRECT(ADDRESS(ROW(Entrées!$C$37)+($D485-1)*24+G$11,COLUMN(Entrées!$C$37)+($C485-1),4,TRUE,"Entrées")))</f>
        <v>-3236.5</v>
      </c>
      <c r="H485" s="28">
        <f ca="1">IF($D485&gt;$D$8,"",INDIRECT(ADDRESS(ROW(Entrées!$C$37)+($D485-1)*24+H$11,COLUMN(Entrées!$C$37)+($C485-1),4,TRUE,"Entrées")))</f>
        <v>-4914</v>
      </c>
      <c r="I485" s="28">
        <f ca="1">IF($D485&gt;$D$8,"",INDIRECT(ADDRESS(ROW(Entrées!$C$37)+($D485-1)*24+I$11,COLUMN(Entrées!$C$37)+($C485-1),4,TRUE,"Entrées")))</f>
        <v>-6441.5</v>
      </c>
      <c r="J485" s="28">
        <f ca="1">IF($D485&gt;$D$8,"",INDIRECT(ADDRESS(ROW(Entrées!$C$37)+($D485-1)*24+J$11,COLUMN(Entrées!$C$37)+($C485-1),4,TRUE,"Entrées")))</f>
        <v>-6380.5</v>
      </c>
      <c r="K485" s="28">
        <f ca="1">IF($D485&gt;$D$8,"",INDIRECT(ADDRESS(ROW(Entrées!$C$37)+($D485-1)*24+K$11,COLUMN(Entrées!$C$37)+($C485-1),4,TRUE,"Entrées")))</f>
        <v>-5382</v>
      </c>
      <c r="L485" s="28">
        <f ca="1">IF($D485&gt;$D$8,"",INDIRECT(ADDRESS(ROW(Entrées!$C$37)+($D485-1)*24+L$11,COLUMN(Entrées!$C$37)+($C485-1),4,TRUE,"Entrées")))</f>
        <v>-4283</v>
      </c>
      <c r="M485" s="28">
        <f ca="1">IF($D485&gt;$D$8,"",INDIRECT(ADDRESS(ROW(Entrées!$C$37)+($D485-1)*24+M$11,COLUMN(Entrées!$C$37)+($C485-1),4,TRUE,"Entrées")))</f>
        <v>-3204.5</v>
      </c>
      <c r="N485" s="28">
        <f ca="1">IF($D485&gt;$D$8,"",INDIRECT(ADDRESS(ROW(Entrées!$C$37)+($D485-1)*24+N$11,COLUMN(Entrées!$C$37)+($C485-1),4,TRUE,"Entrées")))</f>
        <v>-2154.5</v>
      </c>
      <c r="O485" s="28">
        <f ca="1">IF($D485&gt;$D$8,"",INDIRECT(ADDRESS(ROW(Entrées!$C$37)+($D485-1)*24+O$11,COLUMN(Entrées!$C$37)+($C485-1),4,TRUE,"Entrées")))</f>
        <v>-2373.5</v>
      </c>
      <c r="P485" s="28">
        <f ca="1">IF($D485&gt;$D$8,"",INDIRECT(ADDRESS(ROW(Entrées!$C$37)+($D485-1)*24+P$11,COLUMN(Entrées!$C$37)+($C485-1),4,TRUE,"Entrées")))</f>
        <v>-2326</v>
      </c>
      <c r="Q485" s="28">
        <f ca="1">IF($D485&gt;$D$8,"",INDIRECT(ADDRESS(ROW(Entrées!$C$37)+($D485-1)*24+Q$11,COLUMN(Entrées!$C$37)+($C485-1),4,TRUE,"Entrées")))</f>
        <v>-2379.5</v>
      </c>
      <c r="R485" s="28">
        <f ca="1">IF($D485&gt;$D$8,"",INDIRECT(ADDRESS(ROW(Entrées!$C$37)+($D485-1)*24+R$11,COLUMN(Entrées!$C$37)+($C485-1),4,TRUE,"Entrées")))</f>
        <v>-2803.5</v>
      </c>
      <c r="S485" s="28">
        <f ca="1">IF($D485&gt;$D$8,"",INDIRECT(ADDRESS(ROW(Entrées!$C$37)+($D485-1)*24+S$11,COLUMN(Entrées!$C$37)+($C485-1),4,TRUE,"Entrées")))</f>
        <v>-3191.5</v>
      </c>
      <c r="T485" s="28">
        <f ca="1">IF($D485&gt;$D$8,"",INDIRECT(ADDRESS(ROW(Entrées!$C$37)+($D485-1)*24+T$11,COLUMN(Entrées!$C$37)+($C485-1),4,TRUE,"Entrées")))</f>
        <v>-3959.5</v>
      </c>
      <c r="U485" s="28">
        <f ca="1">IF($D485&gt;$D$8,"",INDIRECT(ADDRESS(ROW(Entrées!$C$37)+($D485-1)*24+U$11,COLUMN(Entrées!$C$37)+($C485-1),4,TRUE,"Entrées")))</f>
        <v>-4561.5</v>
      </c>
      <c r="V485" s="28">
        <f ca="1">IF($D485&gt;$D$8,"",INDIRECT(ADDRESS(ROW(Entrées!$C$37)+($D485-1)*24+V$11,COLUMN(Entrées!$C$37)+($C485-1),4,TRUE,"Entrées")))</f>
        <v>-5141</v>
      </c>
      <c r="W485" s="28">
        <f ca="1">IF($D485&gt;$D$8,"",INDIRECT(ADDRESS(ROW(Entrées!$C$37)+($D485-1)*24+W$11,COLUMN(Entrées!$C$37)+($C485-1),4,TRUE,"Entrées")))</f>
        <v>-5042.5</v>
      </c>
      <c r="X485" s="28">
        <f ca="1">IF($D485&gt;$D$8,"",INDIRECT(ADDRESS(ROW(Entrées!$C$37)+($D485-1)*24+X$11,COLUMN(Entrées!$C$37)+($C485-1),4,TRUE,"Entrées")))</f>
        <v>-4090.5</v>
      </c>
      <c r="Y485" s="28">
        <f ca="1">IF($D485&gt;$D$8,"",INDIRECT(ADDRESS(ROW(Entrées!$C$37)+($D485-1)*24+Y$11,COLUMN(Entrées!$C$37)+($C485-1),4,TRUE,"Entrées")))</f>
        <v>-5187.5</v>
      </c>
      <c r="Z485" s="28">
        <f ca="1">IF($D485&gt;$D$8,"",INDIRECT(ADDRESS(ROW(Entrées!$C$37)+($D485-1)*24+Z$11,COLUMN(Entrées!$C$37)+($C485-1),4,TRUE,"Entrées")))</f>
        <v>-5308.5</v>
      </c>
      <c r="AA485" s="28">
        <f ca="1">IF($D485&gt;$D$8,"",INDIRECT(ADDRESS(ROW(Entrées!$C$37)+($D485-1)*24+AA$11,COLUMN(Entrées!$C$37)+($C485-1),4,TRUE,"Entrées")))</f>
        <v>-4235.5</v>
      </c>
      <c r="AB485" s="28">
        <f ca="1">IF($D485&gt;$D$8,"",INDIRECT(ADDRESS(ROW(Entrées!$C$37)+($D485-1)*24+AB$11,COLUMN(Entrées!$C$37)+($C485-1),4,TRUE,"Entrées")))</f>
        <v>-3210</v>
      </c>
      <c r="AC485" s="11"/>
      <c r="AD485" s="40">
        <f t="shared" ca="1" si="540"/>
        <v>-3933.9375</v>
      </c>
      <c r="AE485" s="40">
        <f t="shared" ca="1" si="542"/>
        <v>-1897</v>
      </c>
      <c r="AF485" s="40">
        <f t="shared" ca="1" si="543"/>
        <v>-6441.5</v>
      </c>
      <c r="AG485" s="4"/>
      <c r="AH485" s="11">
        <f>Entrées!A512</f>
        <v>20</v>
      </c>
      <c r="AI485" s="13">
        <f>Entrées!B512</f>
        <v>19</v>
      </c>
      <c r="AJ485" s="31">
        <f t="shared" ca="1" si="569"/>
        <v>55625.834722222207</v>
      </c>
      <c r="AK485" s="31">
        <f t="shared" ca="1" si="545"/>
        <v>55155.277777777781</v>
      </c>
      <c r="AL485" s="31">
        <f t="shared" ca="1" si="546"/>
        <v>55132.569444444431</v>
      </c>
      <c r="AM485" s="31">
        <f t="shared" ca="1" si="547"/>
        <v>439.35972222222233</v>
      </c>
      <c r="AN485" s="31">
        <f t="shared" ca="1" si="548"/>
        <v>2143.2847222222222</v>
      </c>
      <c r="AO485" s="31">
        <f t="shared" ca="1" si="549"/>
        <v>1711.4715277777773</v>
      </c>
      <c r="AP485" s="31">
        <f t="shared" ca="1" si="550"/>
        <v>43686.806944444448</v>
      </c>
      <c r="AQ485" s="31">
        <f t="shared" ca="1" si="551"/>
        <v>2048.2006944444447</v>
      </c>
      <c r="AR485" s="31">
        <f t="shared" ca="1" si="552"/>
        <v>467.57708333333329</v>
      </c>
      <c r="AS485" s="31">
        <f t="shared" ca="1" si="553"/>
        <v>9872.0041666666693</v>
      </c>
      <c r="AT485" s="31">
        <f t="shared" ca="1" si="554"/>
        <v>-752.91041666666672</v>
      </c>
      <c r="AU485" s="31">
        <f t="shared" ca="1" si="555"/>
        <v>580.30277777777769</v>
      </c>
      <c r="AV485" s="31">
        <f t="shared" ca="1" si="556"/>
        <v>-4570.3041666666659</v>
      </c>
      <c r="AW485" s="31">
        <f t="shared" ca="1" si="557"/>
        <v>53.39583333333335</v>
      </c>
      <c r="AX485" s="31">
        <f t="shared" ca="1" si="558"/>
        <v>1401.9361111111111</v>
      </c>
      <c r="AY485" s="31">
        <f t="shared" ca="1" si="559"/>
        <v>-1132.0805555555555</v>
      </c>
      <c r="AZ485" s="31">
        <f t="shared" ca="1" si="560"/>
        <v>-2177.1819444444441</v>
      </c>
      <c r="BA485" s="31">
        <f t="shared" ca="1" si="561"/>
        <v>644.8125</v>
      </c>
      <c r="BB485" s="31">
        <f t="shared" ca="1" si="562"/>
        <v>-1410.101388888889</v>
      </c>
      <c r="BC485" s="31">
        <f t="shared" ca="1" si="563"/>
        <v>-1800.2902777777781</v>
      </c>
      <c r="BF485" s="11">
        <f t="shared" si="564"/>
        <v>20</v>
      </c>
      <c r="BG485" s="11">
        <f t="shared" si="570"/>
        <v>19</v>
      </c>
      <c r="BH485" s="32">
        <f>IF($BF485&gt;$Y$7,"",IF(AND($BF485=$Y$7,$BG485=23),"",Entrées!C513-Entrées!C512))</f>
        <v>-105.5</v>
      </c>
      <c r="BI485" s="32">
        <f>IF($BF485&gt;$Y$7,"",IF(AND($BF485=$Y$7,$BG485=23),"",Entrées!D513-Entrées!D512))</f>
        <v>437.5</v>
      </c>
      <c r="BJ485" s="32">
        <f>IF($BF485&gt;$Y$7,"",IF(AND($BF485=$Y$7,$BG485=23),"",Entrées!E513-Entrées!E512))</f>
        <v>337.5</v>
      </c>
      <c r="BK485" s="32">
        <f>IF($BF485&gt;$Y$7,"",IF(AND($BF485=$Y$7,$BG485=23),"",Entrées!F513-Entrées!F512))</f>
        <v>0.5</v>
      </c>
      <c r="BL485" s="32">
        <f>IF($BF485&gt;$Y$7,"",IF(AND($BF485=$Y$7,$BG485=23),"",Entrées!G513-Entrées!G512))</f>
        <v>0</v>
      </c>
      <c r="BM485" s="32">
        <f>IF($BF485&gt;$Y$7,"",IF(AND($BF485=$Y$7,$BG485=23),"",Entrées!H513-Entrées!H512))</f>
        <v>9</v>
      </c>
      <c r="BN485" s="32">
        <f>IF($BF485&gt;$Y$7,"",IF(AND($BF485=$Y$7,$BG485=23),"",Entrées!I513-Entrées!I512))</f>
        <v>-60</v>
      </c>
      <c r="BO485" s="32">
        <f>IF($BF485&gt;$Y$7,"",IF(AND($BF485=$Y$7,$BG485=23),"",Entrées!J513-Entrées!J512))</f>
        <v>-346</v>
      </c>
      <c r="BP485" s="32">
        <f>IF($BF485&gt;$Y$7,"",IF(AND($BF485=$Y$7,$BG485=23),"",Entrées!K513-Entrées!K512))</f>
        <v>-222</v>
      </c>
      <c r="BQ485" s="32">
        <f>IF($BF485&gt;$Y$7,"",IF(AND($BF485=$Y$7,$BG485=23),"",Entrées!L513-Entrées!L512))</f>
        <v>340.5</v>
      </c>
      <c r="BR485" s="32">
        <f>IF($BF485&gt;$Y$7,"",IF(AND($BF485=$Y$7,$BG485=23),"",Entrées!M513-Entrées!M512))</f>
        <v>97.5</v>
      </c>
      <c r="BS485" s="32">
        <f>IF($BF485&gt;$Y$7,"",IF(AND($BF485=$Y$7,$BG485=23),"",Entrées!N513-Entrées!N512))</f>
        <v>-5.5</v>
      </c>
      <c r="BT485" s="32">
        <f>IF($BF485&gt;$Y$7,"",IF(AND($BF485=$Y$7,$BG485=23),"",Entrées!O513-Entrées!O512))</f>
        <v>80.5</v>
      </c>
      <c r="BU485" s="32">
        <f>IF($BF485&gt;$Y$7,"",IF(AND($BF485=$Y$7,$BG485=23),"",Entrées!P513-Entrées!P512))</f>
        <v>0</v>
      </c>
      <c r="BV485" s="32">
        <f>IF($BF485&gt;$Y$7,"",IF(AND($BF485=$Y$7,$BG485=23),"",Entrées!Q513-Entrées!Q512))</f>
        <v>-673</v>
      </c>
      <c r="BW485" s="32">
        <f>IF($BF485&gt;$Y$7,"",IF(AND($BF485=$Y$7,$BG485=23),"",Entrées!R513-Entrées!R512))</f>
        <v>0</v>
      </c>
      <c r="BX485" s="32">
        <f>IF($BF485&gt;$Y$7,"",IF(AND($BF485=$Y$7,$BG485=23),"",Entrées!S513-Entrées!S512))</f>
        <v>0</v>
      </c>
      <c r="BY485" s="32">
        <f>IF($BF485&gt;$Y$7,"",IF(AND($BF485=$Y$7,$BG485=23),"",Entrées!T513-Entrées!T512))</f>
        <v>0</v>
      </c>
      <c r="BZ485" s="32">
        <f>IF($BF485&gt;$Y$7,"",IF(AND($BF485=$Y$7,$BG485=23),"",Entrées!U513-Entrées!U512))</f>
        <v>0</v>
      </c>
      <c r="CA485" s="32">
        <f>IF($BF485&gt;$Y$7,"",IF(AND($BF485=$Y$7,$BG485=23),"",Entrées!V513-Entrées!V512))</f>
        <v>-69</v>
      </c>
      <c r="CD485" s="33">
        <f>IF($BF485&lt;=$Y$7,Entrées!J512/CD$2,"")</f>
        <v>0.38315789473684209</v>
      </c>
      <c r="CE485" s="33">
        <f>IF($BF485&lt;=$Y$7,Entrées!K512/CE$2,"")</f>
        <v>6.5119047619047618E-2</v>
      </c>
      <c r="CF485" s="11">
        <f t="shared" si="565"/>
        <v>7600</v>
      </c>
      <c r="CG485" s="11">
        <f t="shared" si="566"/>
        <v>4200</v>
      </c>
      <c r="CH485" s="52">
        <f t="shared" si="567"/>
        <v>0.26950009137426939</v>
      </c>
      <c r="CI485" s="52">
        <f t="shared" si="568"/>
        <v>0.11132787698412699</v>
      </c>
    </row>
    <row r="486" spans="1:87">
      <c r="A486" s="11"/>
      <c r="C486" s="11">
        <f t="shared" si="544"/>
        <v>13</v>
      </c>
      <c r="D486" s="27">
        <f t="shared" si="541"/>
        <v>31</v>
      </c>
      <c r="E486" s="28" t="str">
        <f ca="1">IF($D486&gt;$D$8,"",INDIRECT(ADDRESS(ROW(Entrées!$C$37)+($D486-1)*24+E$11,COLUMN(Entrées!$C$37)+($C486-1),4,TRUE,"Entrées")))</f>
        <v/>
      </c>
      <c r="F486" s="28" t="str">
        <f ca="1">IF($D486&gt;$D$8,"",INDIRECT(ADDRESS(ROW(Entrées!$C$37)+($D486-1)*24+F$11,COLUMN(Entrées!$C$37)+($C486-1),4,TRUE,"Entrées")))</f>
        <v/>
      </c>
      <c r="G486" s="28" t="str">
        <f ca="1">IF($D486&gt;$D$8,"",INDIRECT(ADDRESS(ROW(Entrées!$C$37)+($D486-1)*24+G$11,COLUMN(Entrées!$C$37)+($C486-1),4,TRUE,"Entrées")))</f>
        <v/>
      </c>
      <c r="H486" s="28" t="str">
        <f ca="1">IF($D486&gt;$D$8,"",INDIRECT(ADDRESS(ROW(Entrées!$C$37)+($D486-1)*24+H$11,COLUMN(Entrées!$C$37)+($C486-1),4,TRUE,"Entrées")))</f>
        <v/>
      </c>
      <c r="I486" s="28" t="str">
        <f ca="1">IF($D486&gt;$D$8,"",INDIRECT(ADDRESS(ROW(Entrées!$C$37)+($D486-1)*24+I$11,COLUMN(Entrées!$C$37)+($C486-1),4,TRUE,"Entrées")))</f>
        <v/>
      </c>
      <c r="J486" s="28" t="str">
        <f ca="1">IF($D486&gt;$D$8,"",INDIRECT(ADDRESS(ROW(Entrées!$C$37)+($D486-1)*24+J$11,COLUMN(Entrées!$C$37)+($C486-1),4,TRUE,"Entrées")))</f>
        <v/>
      </c>
      <c r="K486" s="28" t="str">
        <f ca="1">IF($D486&gt;$D$8,"",INDIRECT(ADDRESS(ROW(Entrées!$C$37)+($D486-1)*24+K$11,COLUMN(Entrées!$C$37)+($C486-1),4,TRUE,"Entrées")))</f>
        <v/>
      </c>
      <c r="L486" s="28" t="str">
        <f ca="1">IF($D486&gt;$D$8,"",INDIRECT(ADDRESS(ROW(Entrées!$C$37)+($D486-1)*24+L$11,COLUMN(Entrées!$C$37)+($C486-1),4,TRUE,"Entrées")))</f>
        <v/>
      </c>
      <c r="M486" s="28" t="str">
        <f ca="1">IF($D486&gt;$D$8,"",INDIRECT(ADDRESS(ROW(Entrées!$C$37)+($D486-1)*24+M$11,COLUMN(Entrées!$C$37)+($C486-1),4,TRUE,"Entrées")))</f>
        <v/>
      </c>
      <c r="N486" s="28" t="str">
        <f ca="1">IF($D486&gt;$D$8,"",INDIRECT(ADDRESS(ROW(Entrées!$C$37)+($D486-1)*24+N$11,COLUMN(Entrées!$C$37)+($C486-1),4,TRUE,"Entrées")))</f>
        <v/>
      </c>
      <c r="O486" s="28" t="str">
        <f ca="1">IF($D486&gt;$D$8,"",INDIRECT(ADDRESS(ROW(Entrées!$C$37)+($D486-1)*24+O$11,COLUMN(Entrées!$C$37)+($C486-1),4,TRUE,"Entrées")))</f>
        <v/>
      </c>
      <c r="P486" s="28" t="str">
        <f ca="1">IF($D486&gt;$D$8,"",INDIRECT(ADDRESS(ROW(Entrées!$C$37)+($D486-1)*24+P$11,COLUMN(Entrées!$C$37)+($C486-1),4,TRUE,"Entrées")))</f>
        <v/>
      </c>
      <c r="Q486" s="28" t="str">
        <f ca="1">IF($D486&gt;$D$8,"",INDIRECT(ADDRESS(ROW(Entrées!$C$37)+($D486-1)*24+Q$11,COLUMN(Entrées!$C$37)+($C486-1),4,TRUE,"Entrées")))</f>
        <v/>
      </c>
      <c r="R486" s="28" t="str">
        <f ca="1">IF($D486&gt;$D$8,"",INDIRECT(ADDRESS(ROW(Entrées!$C$37)+($D486-1)*24+R$11,COLUMN(Entrées!$C$37)+($C486-1),4,TRUE,"Entrées")))</f>
        <v/>
      </c>
      <c r="S486" s="28" t="str">
        <f ca="1">IF($D486&gt;$D$8,"",INDIRECT(ADDRESS(ROW(Entrées!$C$37)+($D486-1)*24+S$11,COLUMN(Entrées!$C$37)+($C486-1),4,TRUE,"Entrées")))</f>
        <v/>
      </c>
      <c r="T486" s="28" t="str">
        <f ca="1">IF($D486&gt;$D$8,"",INDIRECT(ADDRESS(ROW(Entrées!$C$37)+($D486-1)*24+T$11,COLUMN(Entrées!$C$37)+($C486-1),4,TRUE,"Entrées")))</f>
        <v/>
      </c>
      <c r="U486" s="28" t="str">
        <f ca="1">IF($D486&gt;$D$8,"",INDIRECT(ADDRESS(ROW(Entrées!$C$37)+($D486-1)*24+U$11,COLUMN(Entrées!$C$37)+($C486-1),4,TRUE,"Entrées")))</f>
        <v/>
      </c>
      <c r="V486" s="28" t="str">
        <f ca="1">IF($D486&gt;$D$8,"",INDIRECT(ADDRESS(ROW(Entrées!$C$37)+($D486-1)*24+V$11,COLUMN(Entrées!$C$37)+($C486-1),4,TRUE,"Entrées")))</f>
        <v/>
      </c>
      <c r="W486" s="28" t="str">
        <f ca="1">IF($D486&gt;$D$8,"",INDIRECT(ADDRESS(ROW(Entrées!$C$37)+($D486-1)*24+W$11,COLUMN(Entrées!$C$37)+($C486-1),4,TRUE,"Entrées")))</f>
        <v/>
      </c>
      <c r="X486" s="28" t="str">
        <f ca="1">IF($D486&gt;$D$8,"",INDIRECT(ADDRESS(ROW(Entrées!$C$37)+($D486-1)*24+X$11,COLUMN(Entrées!$C$37)+($C486-1),4,TRUE,"Entrées")))</f>
        <v/>
      </c>
      <c r="Y486" s="28" t="str">
        <f ca="1">IF($D486&gt;$D$8,"",INDIRECT(ADDRESS(ROW(Entrées!$C$37)+($D486-1)*24+Y$11,COLUMN(Entrées!$C$37)+($C486-1),4,TRUE,"Entrées")))</f>
        <v/>
      </c>
      <c r="Z486" s="28" t="str">
        <f ca="1">IF($D486&gt;$D$8,"",INDIRECT(ADDRESS(ROW(Entrées!$C$37)+($D486-1)*24+Z$11,COLUMN(Entrées!$C$37)+($C486-1),4,TRUE,"Entrées")))</f>
        <v/>
      </c>
      <c r="AA486" s="28" t="str">
        <f ca="1">IF($D486&gt;$D$8,"",INDIRECT(ADDRESS(ROW(Entrées!$C$37)+($D486-1)*24+AA$11,COLUMN(Entrées!$C$37)+($C486-1),4,TRUE,"Entrées")))</f>
        <v/>
      </c>
      <c r="AB486" s="28" t="str">
        <f ca="1">IF($D486&gt;$D$8,"",INDIRECT(ADDRESS(ROW(Entrées!$C$37)+($D486-1)*24+AB$11,COLUMN(Entrées!$C$37)+($C486-1),4,TRUE,"Entrées")))</f>
        <v/>
      </c>
      <c r="AC486" s="11"/>
      <c r="AD486" s="40">
        <f t="shared" ca="1" si="540"/>
        <v>0</v>
      </c>
      <c r="AE486" s="40">
        <f t="shared" ca="1" si="542"/>
        <v>0</v>
      </c>
      <c r="AF486" s="40">
        <f t="shared" ca="1" si="543"/>
        <v>0</v>
      </c>
      <c r="AG486" s="4"/>
      <c r="AH486" s="11">
        <f>Entrées!A513</f>
        <v>20</v>
      </c>
      <c r="AI486" s="13">
        <f>Entrées!B513</f>
        <v>20</v>
      </c>
      <c r="AJ486" s="31">
        <f t="shared" ca="1" si="569"/>
        <v>55625.834722222207</v>
      </c>
      <c r="AK486" s="31">
        <f t="shared" ca="1" si="545"/>
        <v>55155.277777777781</v>
      </c>
      <c r="AL486" s="31">
        <f t="shared" ca="1" si="546"/>
        <v>55132.569444444431</v>
      </c>
      <c r="AM486" s="31">
        <f t="shared" ca="1" si="547"/>
        <v>439.35972222222233</v>
      </c>
      <c r="AN486" s="31">
        <f t="shared" ca="1" si="548"/>
        <v>2143.2847222222222</v>
      </c>
      <c r="AO486" s="31">
        <f t="shared" ca="1" si="549"/>
        <v>1711.4715277777773</v>
      </c>
      <c r="AP486" s="31">
        <f t="shared" ca="1" si="550"/>
        <v>43686.806944444448</v>
      </c>
      <c r="AQ486" s="31">
        <f t="shared" ca="1" si="551"/>
        <v>2048.2006944444447</v>
      </c>
      <c r="AR486" s="31">
        <f t="shared" ca="1" si="552"/>
        <v>467.57708333333329</v>
      </c>
      <c r="AS486" s="31">
        <f t="shared" ca="1" si="553"/>
        <v>9872.0041666666693</v>
      </c>
      <c r="AT486" s="31">
        <f t="shared" ca="1" si="554"/>
        <v>-752.91041666666672</v>
      </c>
      <c r="AU486" s="31">
        <f t="shared" ca="1" si="555"/>
        <v>580.30277777777769</v>
      </c>
      <c r="AV486" s="31">
        <f t="shared" ca="1" si="556"/>
        <v>-4570.3041666666659</v>
      </c>
      <c r="AW486" s="31">
        <f t="shared" ca="1" si="557"/>
        <v>53.39583333333335</v>
      </c>
      <c r="AX486" s="31">
        <f t="shared" ca="1" si="558"/>
        <v>1401.9361111111111</v>
      </c>
      <c r="AY486" s="31">
        <f t="shared" ca="1" si="559"/>
        <v>-1132.0805555555555</v>
      </c>
      <c r="AZ486" s="31">
        <f t="shared" ca="1" si="560"/>
        <v>-2177.1819444444441</v>
      </c>
      <c r="BA486" s="31">
        <f t="shared" ca="1" si="561"/>
        <v>644.8125</v>
      </c>
      <c r="BB486" s="31">
        <f t="shared" ca="1" si="562"/>
        <v>-1410.101388888889</v>
      </c>
      <c r="BC486" s="31">
        <f t="shared" ca="1" si="563"/>
        <v>-1800.2902777777781</v>
      </c>
      <c r="BF486" s="11">
        <f t="shared" si="564"/>
        <v>20</v>
      </c>
      <c r="BG486" s="11">
        <f t="shared" si="570"/>
        <v>20</v>
      </c>
      <c r="BH486" s="32">
        <f>IF($BF486&gt;$Y$7,"",IF(AND($BF486=$Y$7,$BG486=23),"",Entrées!C514-Entrées!C513))</f>
        <v>880.5</v>
      </c>
      <c r="BI486" s="32">
        <f>IF($BF486&gt;$Y$7,"",IF(AND($BF486=$Y$7,$BG486=23),"",Entrées!D514-Entrées!D513))</f>
        <v>900</v>
      </c>
      <c r="BJ486" s="32">
        <f>IF($BF486&gt;$Y$7,"",IF(AND($BF486=$Y$7,$BG486=23),"",Entrées!E514-Entrées!E513))</f>
        <v>1025</v>
      </c>
      <c r="BK486" s="32">
        <f>IF($BF486&gt;$Y$7,"",IF(AND($BF486=$Y$7,$BG486=23),"",Entrées!F514-Entrées!F513))</f>
        <v>-0.5</v>
      </c>
      <c r="BL486" s="32">
        <f>IF($BF486&gt;$Y$7,"",IF(AND($BF486=$Y$7,$BG486=23),"",Entrées!G514-Entrées!G513))</f>
        <v>0</v>
      </c>
      <c r="BM486" s="32">
        <f>IF($BF486&gt;$Y$7,"",IF(AND($BF486=$Y$7,$BG486=23),"",Entrées!H514-Entrées!H513))</f>
        <v>-15</v>
      </c>
      <c r="BN486" s="32">
        <f>IF($BF486&gt;$Y$7,"",IF(AND($BF486=$Y$7,$BG486=23),"",Entrées!I514-Entrées!I513))</f>
        <v>296</v>
      </c>
      <c r="BO486" s="32">
        <f>IF($BF486&gt;$Y$7,"",IF(AND($BF486=$Y$7,$BG486=23),"",Entrées!J514-Entrées!J513))</f>
        <v>-184</v>
      </c>
      <c r="BP486" s="32">
        <f>IF($BF486&gt;$Y$7,"",IF(AND($BF486=$Y$7,$BG486=23),"",Entrées!K514-Entrées!K513))</f>
        <v>-51</v>
      </c>
      <c r="BQ486" s="32">
        <f>IF($BF486&gt;$Y$7,"",IF(AND($BF486=$Y$7,$BG486=23),"",Entrées!L514-Entrées!L513))</f>
        <v>625.5</v>
      </c>
      <c r="BR486" s="32">
        <f>IF($BF486&gt;$Y$7,"",IF(AND($BF486=$Y$7,$BG486=23),"",Entrées!M514-Entrées!M513))</f>
        <v>178.5</v>
      </c>
      <c r="BS486" s="32">
        <f>IF($BF486&gt;$Y$7,"",IF(AND($BF486=$Y$7,$BG486=23),"",Entrées!N514-Entrées!N513))</f>
        <v>6.5</v>
      </c>
      <c r="BT486" s="32">
        <f>IF($BF486&gt;$Y$7,"",IF(AND($BF486=$Y$7,$BG486=23),"",Entrées!O514-Entrées!O513))</f>
        <v>23.5</v>
      </c>
      <c r="BU486" s="32">
        <f>IF($BF486&gt;$Y$7,"",IF(AND($BF486=$Y$7,$BG486=23),"",Entrées!P514-Entrées!P513))</f>
        <v>0</v>
      </c>
      <c r="BV486" s="32">
        <f>IF($BF486&gt;$Y$7,"",IF(AND($BF486=$Y$7,$BG486=23),"",Entrées!Q514-Entrées!Q513))</f>
        <v>875</v>
      </c>
      <c r="BW486" s="32">
        <f>IF($BF486&gt;$Y$7,"",IF(AND($BF486=$Y$7,$BG486=23),"",Entrées!R514-Entrées!R513))</f>
        <v>0</v>
      </c>
      <c r="BX486" s="32">
        <f>IF($BF486&gt;$Y$7,"",IF(AND($BF486=$Y$7,$BG486=23),"",Entrées!S514-Entrées!S513))</f>
        <v>0</v>
      </c>
      <c r="BY486" s="32">
        <f>IF($BF486&gt;$Y$7,"",IF(AND($BF486=$Y$7,$BG486=23),"",Entrées!T514-Entrées!T513))</f>
        <v>-673</v>
      </c>
      <c r="BZ486" s="32">
        <f>IF($BF486&gt;$Y$7,"",IF(AND($BF486=$Y$7,$BG486=23),"",Entrées!U514-Entrées!U513))</f>
        <v>0</v>
      </c>
      <c r="CA486" s="32">
        <f>IF($BF486&gt;$Y$7,"",IF(AND($BF486=$Y$7,$BG486=23),"",Entrées!V514-Entrées!V513))</f>
        <v>301</v>
      </c>
      <c r="CD486" s="33">
        <f>IF($BF486&lt;=$Y$7,Entrées!J513/CD$2,"")</f>
        <v>0.33763157894736839</v>
      </c>
      <c r="CE486" s="33">
        <f>IF($BF486&lt;=$Y$7,Entrées!K513/CE$2,"")</f>
        <v>1.2261904761904762E-2</v>
      </c>
      <c r="CF486" s="11">
        <f t="shared" si="565"/>
        <v>7600</v>
      </c>
      <c r="CG486" s="11">
        <f t="shared" si="566"/>
        <v>4200</v>
      </c>
      <c r="CH486" s="52">
        <f t="shared" si="567"/>
        <v>0.26950009137426939</v>
      </c>
      <c r="CI486" s="52">
        <f t="shared" si="568"/>
        <v>0.11132787698412699</v>
      </c>
    </row>
    <row r="487" spans="1:87">
      <c r="C487" s="29" t="s">
        <v>93</v>
      </c>
      <c r="D487" s="29"/>
      <c r="E487" s="30">
        <f ca="1">SUM(E456:E486)/$D$8</f>
        <v>-3647.4666666666667</v>
      </c>
      <c r="F487" s="30">
        <f t="shared" ref="F487" ca="1" si="571">SUM(F456:F486)/$D$8</f>
        <v>-4232.5166666666664</v>
      </c>
      <c r="G487" s="30">
        <f t="shared" ref="G487" ca="1" si="572">SUM(G456:G486)/$D$8</f>
        <v>-4234.7166666666662</v>
      </c>
      <c r="H487" s="30">
        <f t="shared" ref="H487" ca="1" si="573">SUM(H456:H486)/$D$8</f>
        <v>-5014.55</v>
      </c>
      <c r="I487" s="30">
        <f t="shared" ref="I487" ca="1" si="574">SUM(I456:I486)/$D$8</f>
        <v>-5786.2166666666662</v>
      </c>
      <c r="J487" s="30">
        <f t="shared" ref="J487" ca="1" si="575">SUM(J456:J486)/$D$8</f>
        <v>-5794.6</v>
      </c>
      <c r="K487" s="30">
        <f t="shared" ref="K487" ca="1" si="576">SUM(K456:K486)/$D$8</f>
        <v>-5110.5166666666664</v>
      </c>
      <c r="L487" s="30">
        <f t="shared" ref="L487" ca="1" si="577">SUM(L456:L486)/$D$8</f>
        <v>-4372.3500000000004</v>
      </c>
      <c r="M487" s="30">
        <f t="shared" ref="M487" ca="1" si="578">SUM(M456:M486)/$D$8</f>
        <v>-3561.9666666666667</v>
      </c>
      <c r="N487" s="30">
        <f t="shared" ref="N487" ca="1" si="579">SUM(N456:N486)/$D$8</f>
        <v>-3128.4666666666667</v>
      </c>
      <c r="O487" s="30">
        <f t="shared" ref="O487" ca="1" si="580">SUM(O456:O486)/$D$8</f>
        <v>-3263.65</v>
      </c>
      <c r="P487" s="30">
        <f t="shared" ref="P487" ca="1" si="581">SUM(P456:P486)/$D$8</f>
        <v>-3350.1833333333334</v>
      </c>
      <c r="Q487" s="30">
        <f t="shared" ref="Q487" ca="1" si="582">SUM(Q456:Q486)/$D$8</f>
        <v>-3074.2333333333331</v>
      </c>
      <c r="R487" s="30">
        <f t="shared" ref="R487" ca="1" si="583">SUM(R456:R486)/$D$8</f>
        <v>-3112.5166666666669</v>
      </c>
      <c r="S487" s="30">
        <f t="shared" ref="S487" ca="1" si="584">SUM(S456:S486)/$D$8</f>
        <v>-3518.6333333333332</v>
      </c>
      <c r="T487" s="30">
        <f t="shared" ref="T487" ca="1" si="585">SUM(T456:T486)/$D$8</f>
        <v>-4267.3833333333332</v>
      </c>
      <c r="U487" s="30">
        <f t="shared" ref="U487" ca="1" si="586">SUM(U456:U486)/$D$8</f>
        <v>-4999.5666666666666</v>
      </c>
      <c r="V487" s="30">
        <f t="shared" ref="V487" ca="1" si="587">SUM(V456:V486)/$D$8</f>
        <v>-5649.9333333333334</v>
      </c>
      <c r="W487" s="30">
        <f t="shared" ref="W487" ca="1" si="588">SUM(W456:W486)/$D$8</f>
        <v>-5889.416666666667</v>
      </c>
      <c r="X487" s="30">
        <f t="shared" ref="X487" ca="1" si="589">SUM(X456:X486)/$D$8</f>
        <v>-5899.9333333333334</v>
      </c>
      <c r="Y487" s="30">
        <f t="shared" ref="Y487" ca="1" si="590">SUM(Y456:Y486)/$D$8</f>
        <v>-6293.666666666667</v>
      </c>
      <c r="Z487" s="30">
        <f t="shared" ref="Z487" ca="1" si="591">SUM(Z456:Z486)/$D$8</f>
        <v>-6165.166666666667</v>
      </c>
      <c r="AA487" s="30">
        <f t="shared" ref="AA487" ca="1" si="592">SUM(AA456:AA486)/$D$8</f>
        <v>-5458.4333333333334</v>
      </c>
      <c r="AB487" s="30">
        <f t="shared" ref="AB487" ca="1" si="593">SUM(AB456:AB486)/$D$8</f>
        <v>-3861.2166666666667</v>
      </c>
      <c r="AC487" s="41"/>
      <c r="AD487" s="42">
        <f ca="1">SUM(INDIRECT(A474):INDIRECT(A475))/$D$8</f>
        <v>-4570.3041666666659</v>
      </c>
      <c r="AE487" s="42">
        <f ca="1">MAX(INDIRECT(A476):INDIRECT(A477))</f>
        <v>3305</v>
      </c>
      <c r="AF487" s="42">
        <f ca="1">MIN(INDIRECT(A478):INDIRECT(A479))</f>
        <v>-11076.5</v>
      </c>
      <c r="AG487" s="25"/>
      <c r="AH487" s="11">
        <f>Entrées!A514</f>
        <v>20</v>
      </c>
      <c r="AI487" s="13">
        <f>Entrées!B514</f>
        <v>21</v>
      </c>
      <c r="AJ487" s="31">
        <f t="shared" ca="1" si="569"/>
        <v>55625.834722222207</v>
      </c>
      <c r="AK487" s="31">
        <f t="shared" ca="1" si="545"/>
        <v>55155.277777777781</v>
      </c>
      <c r="AL487" s="31">
        <f t="shared" ca="1" si="546"/>
        <v>55132.569444444431</v>
      </c>
      <c r="AM487" s="31">
        <f t="shared" ca="1" si="547"/>
        <v>439.35972222222233</v>
      </c>
      <c r="AN487" s="31">
        <f t="shared" ca="1" si="548"/>
        <v>2143.2847222222222</v>
      </c>
      <c r="AO487" s="31">
        <f t="shared" ca="1" si="549"/>
        <v>1711.4715277777773</v>
      </c>
      <c r="AP487" s="31">
        <f t="shared" ca="1" si="550"/>
        <v>43686.806944444448</v>
      </c>
      <c r="AQ487" s="31">
        <f t="shared" ca="1" si="551"/>
        <v>2048.2006944444447</v>
      </c>
      <c r="AR487" s="31">
        <f t="shared" ca="1" si="552"/>
        <v>467.57708333333329</v>
      </c>
      <c r="AS487" s="31">
        <f t="shared" ca="1" si="553"/>
        <v>9872.0041666666693</v>
      </c>
      <c r="AT487" s="31">
        <f t="shared" ca="1" si="554"/>
        <v>-752.91041666666672</v>
      </c>
      <c r="AU487" s="31">
        <f t="shared" ca="1" si="555"/>
        <v>580.30277777777769</v>
      </c>
      <c r="AV487" s="31">
        <f t="shared" ca="1" si="556"/>
        <v>-4570.3041666666659</v>
      </c>
      <c r="AW487" s="31">
        <f t="shared" ca="1" si="557"/>
        <v>53.39583333333335</v>
      </c>
      <c r="AX487" s="31">
        <f t="shared" ca="1" si="558"/>
        <v>1401.9361111111111</v>
      </c>
      <c r="AY487" s="31">
        <f t="shared" ca="1" si="559"/>
        <v>-1132.0805555555555</v>
      </c>
      <c r="AZ487" s="31">
        <f t="shared" ca="1" si="560"/>
        <v>-2177.1819444444441</v>
      </c>
      <c r="BA487" s="31">
        <f t="shared" ca="1" si="561"/>
        <v>644.8125</v>
      </c>
      <c r="BB487" s="31">
        <f t="shared" ca="1" si="562"/>
        <v>-1410.101388888889</v>
      </c>
      <c r="BC487" s="31">
        <f t="shared" ca="1" si="563"/>
        <v>-1800.2902777777781</v>
      </c>
      <c r="BF487" s="11">
        <f t="shared" si="564"/>
        <v>20</v>
      </c>
      <c r="BG487" s="11">
        <f t="shared" si="570"/>
        <v>21</v>
      </c>
      <c r="BH487" s="32">
        <f>IF($BF487&gt;$Y$7,"",IF(AND($BF487=$Y$7,$BG487=23),"",Entrées!C515-Entrées!C514))</f>
        <v>249.5</v>
      </c>
      <c r="BI487" s="32">
        <f>IF($BF487&gt;$Y$7,"",IF(AND($BF487=$Y$7,$BG487=23),"",Entrées!D515-Entrées!D514))</f>
        <v>437.5</v>
      </c>
      <c r="BJ487" s="32">
        <f>IF($BF487&gt;$Y$7,"",IF(AND($BF487=$Y$7,$BG487=23),"",Entrées!E515-Entrées!E514))</f>
        <v>925</v>
      </c>
      <c r="BK487" s="32">
        <f>IF($BF487&gt;$Y$7,"",IF(AND($BF487=$Y$7,$BG487=23),"",Entrées!F515-Entrées!F514))</f>
        <v>1</v>
      </c>
      <c r="BL487" s="32">
        <f>IF($BF487&gt;$Y$7,"",IF(AND($BF487=$Y$7,$BG487=23),"",Entrées!G515-Entrées!G514))</f>
        <v>0</v>
      </c>
      <c r="BM487" s="32">
        <f>IF($BF487&gt;$Y$7,"",IF(AND($BF487=$Y$7,$BG487=23),"",Entrées!H515-Entrées!H514))</f>
        <v>5.5</v>
      </c>
      <c r="BN487" s="32">
        <f>IF($BF487&gt;$Y$7,"",IF(AND($BF487=$Y$7,$BG487=23),"",Entrées!I515-Entrées!I514))</f>
        <v>-502</v>
      </c>
      <c r="BO487" s="32">
        <f>IF($BF487&gt;$Y$7,"",IF(AND($BF487=$Y$7,$BG487=23),"",Entrées!J515-Entrées!J514))</f>
        <v>-43</v>
      </c>
      <c r="BP487" s="32">
        <f>IF($BF487&gt;$Y$7,"",IF(AND($BF487=$Y$7,$BG487=23),"",Entrées!K515-Entrées!K514))</f>
        <v>-0.5</v>
      </c>
      <c r="BQ487" s="32">
        <f>IF($BF487&gt;$Y$7,"",IF(AND($BF487=$Y$7,$BG487=23),"",Entrées!L515-Entrées!L514))</f>
        <v>-292</v>
      </c>
      <c r="BR487" s="32">
        <f>IF($BF487&gt;$Y$7,"",IF(AND($BF487=$Y$7,$BG487=23),"",Entrées!M515-Entrées!M514))</f>
        <v>147.5</v>
      </c>
      <c r="BS487" s="32">
        <f>IF($BF487&gt;$Y$7,"",IF(AND($BF487=$Y$7,$BG487=23),"",Entrées!N515-Entrées!N514))</f>
        <v>2.5</v>
      </c>
      <c r="BT487" s="32">
        <f>IF($BF487&gt;$Y$7,"",IF(AND($BF487=$Y$7,$BG487=23),"",Entrées!O515-Entrées!O514))</f>
        <v>931</v>
      </c>
      <c r="BU487" s="32">
        <f>IF($BF487&gt;$Y$7,"",IF(AND($BF487=$Y$7,$BG487=23),"",Entrées!P515-Entrées!P514))</f>
        <v>0</v>
      </c>
      <c r="BV487" s="32">
        <f>IF($BF487&gt;$Y$7,"",IF(AND($BF487=$Y$7,$BG487=23),"",Entrées!Q515-Entrées!Q514))</f>
        <v>381</v>
      </c>
      <c r="BW487" s="32">
        <f>IF($BF487&gt;$Y$7,"",IF(AND($BF487=$Y$7,$BG487=23),"",Entrées!R515-Entrées!R514))</f>
        <v>0</v>
      </c>
      <c r="BX487" s="32">
        <f>IF($BF487&gt;$Y$7,"",IF(AND($BF487=$Y$7,$BG487=23),"",Entrées!S515-Entrées!S514))</f>
        <v>0</v>
      </c>
      <c r="BY487" s="32">
        <f>IF($BF487&gt;$Y$7,"",IF(AND($BF487=$Y$7,$BG487=23),"",Entrées!T515-Entrées!T514))</f>
        <v>642</v>
      </c>
      <c r="BZ487" s="32">
        <f>IF($BF487&gt;$Y$7,"",IF(AND($BF487=$Y$7,$BG487=23),"",Entrées!U515-Entrées!U514))</f>
        <v>0</v>
      </c>
      <c r="CA487" s="32">
        <f>IF($BF487&gt;$Y$7,"",IF(AND($BF487=$Y$7,$BG487=23),"",Entrées!V515-Entrées!V514))</f>
        <v>340</v>
      </c>
      <c r="CD487" s="33">
        <f>IF($BF487&lt;=$Y$7,Entrées!J514/CD$2,"")</f>
        <v>0.31342105263157893</v>
      </c>
      <c r="CE487" s="33">
        <f>IF($BF487&lt;=$Y$7,Entrées!K514/CE$2,"")</f>
        <v>1.1904761904761905E-4</v>
      </c>
      <c r="CF487" s="11">
        <f t="shared" si="565"/>
        <v>7600</v>
      </c>
      <c r="CG487" s="11">
        <f t="shared" si="566"/>
        <v>4200</v>
      </c>
      <c r="CH487" s="52">
        <f t="shared" si="567"/>
        <v>0.26950009137426939</v>
      </c>
      <c r="CI487" s="52">
        <f t="shared" si="568"/>
        <v>0.11132787698412699</v>
      </c>
    </row>
    <row r="488" spans="1:87">
      <c r="C488" s="29" t="s">
        <v>140</v>
      </c>
      <c r="D488" s="29"/>
      <c r="E488" s="30">
        <f ca="1">MAX(E456:E486)</f>
        <v>243.5</v>
      </c>
      <c r="F488" s="30">
        <f t="shared" ref="F488:AB488" ca="1" si="594">MAX(F456:F486)</f>
        <v>615.5</v>
      </c>
      <c r="G488" s="30">
        <f t="shared" ca="1" si="594"/>
        <v>851</v>
      </c>
      <c r="H488" s="30">
        <f t="shared" ca="1" si="594"/>
        <v>34.5</v>
      </c>
      <c r="I488" s="30">
        <f t="shared" ca="1" si="594"/>
        <v>-315.5</v>
      </c>
      <c r="J488" s="30">
        <f t="shared" ca="1" si="594"/>
        <v>-89</v>
      </c>
      <c r="K488" s="30">
        <f t="shared" ca="1" si="594"/>
        <v>805.5</v>
      </c>
      <c r="L488" s="30">
        <f t="shared" ca="1" si="594"/>
        <v>1554</v>
      </c>
      <c r="M488" s="30">
        <f t="shared" ca="1" si="594"/>
        <v>2493</v>
      </c>
      <c r="N488" s="30">
        <f t="shared" ca="1" si="594"/>
        <v>3085</v>
      </c>
      <c r="O488" s="30">
        <f t="shared" ca="1" si="594"/>
        <v>3149.5</v>
      </c>
      <c r="P488" s="30">
        <f t="shared" ca="1" si="594"/>
        <v>2974.5</v>
      </c>
      <c r="Q488" s="30">
        <f t="shared" ca="1" si="594"/>
        <v>3305</v>
      </c>
      <c r="R488" s="30">
        <f t="shared" ca="1" si="594"/>
        <v>3084</v>
      </c>
      <c r="S488" s="30">
        <f t="shared" ca="1" si="594"/>
        <v>1820.5</v>
      </c>
      <c r="T488" s="30">
        <f t="shared" ca="1" si="594"/>
        <v>264</v>
      </c>
      <c r="U488" s="30">
        <f t="shared" ca="1" si="594"/>
        <v>-814.5</v>
      </c>
      <c r="V488" s="30">
        <f t="shared" ca="1" si="594"/>
        <v>-1599</v>
      </c>
      <c r="W488" s="30">
        <f t="shared" ca="1" si="594"/>
        <v>-1228</v>
      </c>
      <c r="X488" s="30">
        <f t="shared" ca="1" si="594"/>
        <v>-893</v>
      </c>
      <c r="Y488" s="30">
        <f t="shared" ca="1" si="594"/>
        <v>-1030.5</v>
      </c>
      <c r="Z488" s="30">
        <f t="shared" ca="1" si="594"/>
        <v>-689.5</v>
      </c>
      <c r="AA488" s="30">
        <f t="shared" ca="1" si="594"/>
        <v>-902.5</v>
      </c>
      <c r="AB488" s="30">
        <f t="shared" ca="1" si="594"/>
        <v>631.5</v>
      </c>
      <c r="AC488" s="41" t="s">
        <v>142</v>
      </c>
      <c r="AD488" s="42">
        <f ca="1">SUM(E487:AB487)/24</f>
        <v>-4570.3041666666668</v>
      </c>
      <c r="AE488" s="42">
        <f ca="1">MAX(E488:AB488)</f>
        <v>3305</v>
      </c>
      <c r="AF488" s="42">
        <f ca="1">MIN(E489:AB489)</f>
        <v>-11076.5</v>
      </c>
      <c r="AG488" s="25"/>
      <c r="AH488" s="11">
        <f>Entrées!A515</f>
        <v>20</v>
      </c>
      <c r="AI488" s="13">
        <f>Entrées!B515</f>
        <v>22</v>
      </c>
      <c r="AJ488" s="31">
        <f t="shared" ca="1" si="569"/>
        <v>55625.834722222207</v>
      </c>
      <c r="AK488" s="31">
        <f t="shared" ca="1" si="545"/>
        <v>55155.277777777781</v>
      </c>
      <c r="AL488" s="31">
        <f t="shared" ca="1" si="546"/>
        <v>55132.569444444431</v>
      </c>
      <c r="AM488" s="31">
        <f t="shared" ca="1" si="547"/>
        <v>439.35972222222233</v>
      </c>
      <c r="AN488" s="31">
        <f t="shared" ca="1" si="548"/>
        <v>2143.2847222222222</v>
      </c>
      <c r="AO488" s="31">
        <f t="shared" ca="1" si="549"/>
        <v>1711.4715277777773</v>
      </c>
      <c r="AP488" s="31">
        <f t="shared" ca="1" si="550"/>
        <v>43686.806944444448</v>
      </c>
      <c r="AQ488" s="31">
        <f t="shared" ca="1" si="551"/>
        <v>2048.2006944444447</v>
      </c>
      <c r="AR488" s="31">
        <f t="shared" ca="1" si="552"/>
        <v>467.57708333333329</v>
      </c>
      <c r="AS488" s="31">
        <f t="shared" ca="1" si="553"/>
        <v>9872.0041666666693</v>
      </c>
      <c r="AT488" s="31">
        <f t="shared" ca="1" si="554"/>
        <v>-752.91041666666672</v>
      </c>
      <c r="AU488" s="31">
        <f t="shared" ca="1" si="555"/>
        <v>580.30277777777769</v>
      </c>
      <c r="AV488" s="31">
        <f t="shared" ca="1" si="556"/>
        <v>-4570.3041666666659</v>
      </c>
      <c r="AW488" s="31">
        <f t="shared" ca="1" si="557"/>
        <v>53.39583333333335</v>
      </c>
      <c r="AX488" s="31">
        <f t="shared" ca="1" si="558"/>
        <v>1401.9361111111111</v>
      </c>
      <c r="AY488" s="31">
        <f t="shared" ca="1" si="559"/>
        <v>-1132.0805555555555</v>
      </c>
      <c r="AZ488" s="31">
        <f t="shared" ca="1" si="560"/>
        <v>-2177.1819444444441</v>
      </c>
      <c r="BA488" s="31">
        <f t="shared" ca="1" si="561"/>
        <v>644.8125</v>
      </c>
      <c r="BB488" s="31">
        <f t="shared" ca="1" si="562"/>
        <v>-1410.101388888889</v>
      </c>
      <c r="BC488" s="31">
        <f t="shared" ca="1" si="563"/>
        <v>-1800.2902777777781</v>
      </c>
      <c r="BF488" s="11">
        <f t="shared" si="564"/>
        <v>20</v>
      </c>
      <c r="BG488" s="11">
        <f t="shared" si="570"/>
        <v>22</v>
      </c>
      <c r="BH488" s="32">
        <f>IF($BF488&gt;$Y$7,"",IF(AND($BF488=$Y$7,$BG488=23),"",Entrées!C516-Entrées!C515))</f>
        <v>3285.5</v>
      </c>
      <c r="BI488" s="32">
        <f>IF($BF488&gt;$Y$7,"",IF(AND($BF488=$Y$7,$BG488=23),"",Entrées!D516-Entrées!D515))</f>
        <v>2437.5</v>
      </c>
      <c r="BJ488" s="32">
        <f>IF($BF488&gt;$Y$7,"",IF(AND($BF488=$Y$7,$BG488=23),"",Entrées!E516-Entrées!E515))</f>
        <v>2662.5</v>
      </c>
      <c r="BK488" s="32">
        <f>IF($BF488&gt;$Y$7,"",IF(AND($BF488=$Y$7,$BG488=23),"",Entrées!F516-Entrées!F515))</f>
        <v>0.5</v>
      </c>
      <c r="BL488" s="32">
        <f>IF($BF488&gt;$Y$7,"",IF(AND($BF488=$Y$7,$BG488=23),"",Entrées!G516-Entrées!G515))</f>
        <v>0</v>
      </c>
      <c r="BM488" s="32">
        <f>IF($BF488&gt;$Y$7,"",IF(AND($BF488=$Y$7,$BG488=23),"",Entrées!H516-Entrées!H515))</f>
        <v>-7.5</v>
      </c>
      <c r="BN488" s="32">
        <f>IF($BF488&gt;$Y$7,"",IF(AND($BF488=$Y$7,$BG488=23),"",Entrées!I516-Entrées!I515))</f>
        <v>164</v>
      </c>
      <c r="BO488" s="32">
        <f>IF($BF488&gt;$Y$7,"",IF(AND($BF488=$Y$7,$BG488=23),"",Entrées!J516-Entrées!J515))</f>
        <v>-28.5</v>
      </c>
      <c r="BP488" s="32">
        <f>IF($BF488&gt;$Y$7,"",IF(AND($BF488=$Y$7,$BG488=23),"",Entrées!K516-Entrées!K515))</f>
        <v>0</v>
      </c>
      <c r="BQ488" s="32">
        <f>IF($BF488&gt;$Y$7,"",IF(AND($BF488=$Y$7,$BG488=23),"",Entrées!L516-Entrées!L515))</f>
        <v>1526.5</v>
      </c>
      <c r="BR488" s="32">
        <f>IF($BF488&gt;$Y$7,"",IF(AND($BF488=$Y$7,$BG488=23),"",Entrées!M516-Entrées!M515))</f>
        <v>-5</v>
      </c>
      <c r="BS488" s="32">
        <f>IF($BF488&gt;$Y$7,"",IF(AND($BF488=$Y$7,$BG488=23),"",Entrées!N516-Entrées!N515))</f>
        <v>-0.5</v>
      </c>
      <c r="BT488" s="32">
        <f>IF($BF488&gt;$Y$7,"",IF(AND($BF488=$Y$7,$BG488=23),"",Entrées!O516-Entrées!O515))</f>
        <v>1637</v>
      </c>
      <c r="BU488" s="32">
        <f>IF($BF488&gt;$Y$7,"",IF(AND($BF488=$Y$7,$BG488=23),"",Entrées!P516-Entrées!P515))</f>
        <v>0</v>
      </c>
      <c r="BV488" s="32">
        <f>IF($BF488&gt;$Y$7,"",IF(AND($BF488=$Y$7,$BG488=23),"",Entrées!Q516-Entrées!Q515))</f>
        <v>1731</v>
      </c>
      <c r="BW488" s="32">
        <f>IF($BF488&gt;$Y$7,"",IF(AND($BF488=$Y$7,$BG488=23),"",Entrées!R516-Entrées!R515))</f>
        <v>0</v>
      </c>
      <c r="BX488" s="32">
        <f>IF($BF488&gt;$Y$7,"",IF(AND($BF488=$Y$7,$BG488=23),"",Entrées!S516-Entrées!S515))</f>
        <v>0</v>
      </c>
      <c r="BY488" s="32">
        <f>IF($BF488&gt;$Y$7,"",IF(AND($BF488=$Y$7,$BG488=23),"",Entrées!T516-Entrées!T515))</f>
        <v>-304</v>
      </c>
      <c r="BZ488" s="32">
        <f>IF($BF488&gt;$Y$7,"",IF(AND($BF488=$Y$7,$BG488=23),"",Entrées!U516-Entrées!U515))</f>
        <v>173</v>
      </c>
      <c r="CA488" s="32">
        <f>IF($BF488&gt;$Y$7,"",IF(AND($BF488=$Y$7,$BG488=23),"",Entrées!V516-Entrées!V515))</f>
        <v>684</v>
      </c>
      <c r="CD488" s="33">
        <f>IF($BF488&lt;=$Y$7,Entrées!J515/CD$2,"")</f>
        <v>0.30776315789473685</v>
      </c>
      <c r="CE488" s="33">
        <f>IF($BF488&lt;=$Y$7,Entrées!K515/CE$2,"")</f>
        <v>0</v>
      </c>
      <c r="CF488" s="11">
        <f t="shared" si="565"/>
        <v>7600</v>
      </c>
      <c r="CG488" s="11">
        <f t="shared" si="566"/>
        <v>4200</v>
      </c>
      <c r="CH488" s="52">
        <f t="shared" si="567"/>
        <v>0.26950009137426939</v>
      </c>
      <c r="CI488" s="52">
        <f t="shared" si="568"/>
        <v>0.11132787698412699</v>
      </c>
    </row>
    <row r="489" spans="1:87">
      <c r="C489" s="29" t="s">
        <v>141</v>
      </c>
      <c r="D489" s="29"/>
      <c r="E489" s="30">
        <f ca="1">MIN(E456:E486)</f>
        <v>-8650</v>
      </c>
      <c r="F489" s="30">
        <f t="shared" ref="F489:AB489" ca="1" si="595">MIN(F456:F486)</f>
        <v>-10529.5</v>
      </c>
      <c r="G489" s="30">
        <f t="shared" ca="1" si="595"/>
        <v>-9050</v>
      </c>
      <c r="H489" s="30">
        <f t="shared" ca="1" si="595"/>
        <v>-9685.5</v>
      </c>
      <c r="I489" s="30">
        <f t="shared" ca="1" si="595"/>
        <v>-10834.5</v>
      </c>
      <c r="J489" s="30">
        <f t="shared" ca="1" si="595"/>
        <v>-11076.5</v>
      </c>
      <c r="K489" s="30">
        <f t="shared" ca="1" si="595"/>
        <v>-10805.5</v>
      </c>
      <c r="L489" s="30">
        <f t="shared" ca="1" si="595"/>
        <v>-10343</v>
      </c>
      <c r="M489" s="30">
        <f t="shared" ca="1" si="595"/>
        <v>-8703</v>
      </c>
      <c r="N489" s="30">
        <f t="shared" ca="1" si="595"/>
        <v>-7640.5</v>
      </c>
      <c r="O489" s="30">
        <f t="shared" ca="1" si="595"/>
        <v>-7254</v>
      </c>
      <c r="P489" s="30">
        <f t="shared" ca="1" si="595"/>
        <v>-7240</v>
      </c>
      <c r="Q489" s="30">
        <f t="shared" ca="1" si="595"/>
        <v>-6577.5</v>
      </c>
      <c r="R489" s="30">
        <f t="shared" ca="1" si="595"/>
        <v>-6649.5</v>
      </c>
      <c r="S489" s="30">
        <f t="shared" ca="1" si="595"/>
        <v>-7165</v>
      </c>
      <c r="T489" s="30">
        <f t="shared" ca="1" si="595"/>
        <v>-7522.5</v>
      </c>
      <c r="U489" s="30">
        <f t="shared" ca="1" si="595"/>
        <v>-8203</v>
      </c>
      <c r="V489" s="30">
        <f t="shared" ca="1" si="595"/>
        <v>-8932</v>
      </c>
      <c r="W489" s="30">
        <f t="shared" ca="1" si="595"/>
        <v>-9240.5</v>
      </c>
      <c r="X489" s="30">
        <f t="shared" ca="1" si="595"/>
        <v>-9922.5</v>
      </c>
      <c r="Y489" s="30">
        <f t="shared" ca="1" si="595"/>
        <v>-10699.5</v>
      </c>
      <c r="Z489" s="30">
        <f t="shared" ca="1" si="595"/>
        <v>-10601</v>
      </c>
      <c r="AA489" s="30">
        <f t="shared" ca="1" si="595"/>
        <v>-9921</v>
      </c>
      <c r="AB489" s="30">
        <f t="shared" ca="1" si="595"/>
        <v>-8146</v>
      </c>
      <c r="AC489" s="11"/>
      <c r="AD489" s="42">
        <f ca="1">SUM(INDIRECT(ADDRESS(ROW($C$37),COLUMN($C$37)+($C455-1),4, TRUE,"Entrées")):INDIRECT(ADDRESS(ROW(INDIRECT($A$42)),COLUMN($C$37)+($C455-1),4,TRUE,"Entrées")))/Entrées!$P$11</f>
        <v>-4570.3041666666668</v>
      </c>
      <c r="AE489" s="42">
        <f ca="1">MAX(INDIRECT(ADDRESS(ROW($C$37),COLUMN($C$37)+($C455-1),4, TRUE,"Entrées")):INDIRECT(ADDRESS(ROW(INDIRECT($A$42)),COLUMN($C$37)+($C455-1),4,TRUE,"Entrées")))</f>
        <v>3305</v>
      </c>
      <c r="AF489" s="42">
        <f ca="1">MIN(INDIRECT(ADDRESS(ROW($C$37),COLUMN($C$37)+($C455-1),4, TRUE,"Entrées")):INDIRECT(ADDRESS(ROW(INDIRECT($A$42)),COLUMN($C$37)+($C455-1),4,TRUE,"Entrées")))</f>
        <v>-11076.5</v>
      </c>
      <c r="AH489" s="11">
        <f>Entrées!A516</f>
        <v>20</v>
      </c>
      <c r="AI489" s="13">
        <f>Entrées!B516</f>
        <v>23</v>
      </c>
      <c r="AJ489" s="31">
        <f t="shared" ca="1" si="569"/>
        <v>55625.834722222207</v>
      </c>
      <c r="AK489" s="31">
        <f t="shared" ca="1" si="545"/>
        <v>55155.277777777781</v>
      </c>
      <c r="AL489" s="31">
        <f t="shared" ca="1" si="546"/>
        <v>55132.569444444431</v>
      </c>
      <c r="AM489" s="31">
        <f t="shared" ca="1" si="547"/>
        <v>439.35972222222233</v>
      </c>
      <c r="AN489" s="31">
        <f t="shared" ca="1" si="548"/>
        <v>2143.2847222222222</v>
      </c>
      <c r="AO489" s="31">
        <f t="shared" ca="1" si="549"/>
        <v>1711.4715277777773</v>
      </c>
      <c r="AP489" s="31">
        <f t="shared" ca="1" si="550"/>
        <v>43686.806944444448</v>
      </c>
      <c r="AQ489" s="31">
        <f t="shared" ca="1" si="551"/>
        <v>2048.2006944444447</v>
      </c>
      <c r="AR489" s="31">
        <f t="shared" ca="1" si="552"/>
        <v>467.57708333333329</v>
      </c>
      <c r="AS489" s="31">
        <f t="shared" ca="1" si="553"/>
        <v>9872.0041666666693</v>
      </c>
      <c r="AT489" s="31">
        <f t="shared" ca="1" si="554"/>
        <v>-752.91041666666672</v>
      </c>
      <c r="AU489" s="31">
        <f t="shared" ca="1" si="555"/>
        <v>580.30277777777769</v>
      </c>
      <c r="AV489" s="31">
        <f t="shared" ca="1" si="556"/>
        <v>-4570.3041666666659</v>
      </c>
      <c r="AW489" s="31">
        <f t="shared" ca="1" si="557"/>
        <v>53.39583333333335</v>
      </c>
      <c r="AX489" s="31">
        <f t="shared" ca="1" si="558"/>
        <v>1401.9361111111111</v>
      </c>
      <c r="AY489" s="31">
        <f t="shared" ca="1" si="559"/>
        <v>-1132.0805555555555</v>
      </c>
      <c r="AZ489" s="31">
        <f t="shared" ca="1" si="560"/>
        <v>-2177.1819444444441</v>
      </c>
      <c r="BA489" s="31">
        <f t="shared" ca="1" si="561"/>
        <v>644.8125</v>
      </c>
      <c r="BB489" s="31">
        <f t="shared" ca="1" si="562"/>
        <v>-1410.101388888889</v>
      </c>
      <c r="BC489" s="31">
        <f t="shared" ca="1" si="563"/>
        <v>-1800.2902777777781</v>
      </c>
      <c r="BF489" s="11">
        <f t="shared" si="564"/>
        <v>20</v>
      </c>
      <c r="BG489" s="11">
        <f t="shared" si="570"/>
        <v>23</v>
      </c>
      <c r="BH489" s="32">
        <f>IF($BF489&gt;$Y$7,"",IF(AND($BF489=$Y$7,$BG489=23),"",Entrées!C517-Entrées!C516))</f>
        <v>-844</v>
      </c>
      <c r="BI489" s="32">
        <f>IF($BF489&gt;$Y$7,"",IF(AND($BF489=$Y$7,$BG489=23),"",Entrées!D517-Entrées!D516))</f>
        <v>-2112.5</v>
      </c>
      <c r="BJ489" s="32">
        <f>IF($BF489&gt;$Y$7,"",IF(AND($BF489=$Y$7,$BG489=23),"",Entrées!E517-Entrées!E516))</f>
        <v>-1425</v>
      </c>
      <c r="BK489" s="32">
        <f>IF($BF489&gt;$Y$7,"",IF(AND($BF489=$Y$7,$BG489=23),"",Entrées!F517-Entrées!F516))</f>
        <v>1</v>
      </c>
      <c r="BL489" s="32">
        <f>IF($BF489&gt;$Y$7,"",IF(AND($BF489=$Y$7,$BG489=23),"",Entrées!G517-Entrées!G516))</f>
        <v>0</v>
      </c>
      <c r="BM489" s="32">
        <f>IF($BF489&gt;$Y$7,"",IF(AND($BF489=$Y$7,$BG489=23),"",Entrées!H517-Entrées!H516))</f>
        <v>10</v>
      </c>
      <c r="BN489" s="32">
        <f>IF($BF489&gt;$Y$7,"",IF(AND($BF489=$Y$7,$BG489=23),"",Entrées!I517-Entrées!I516))</f>
        <v>-202.5</v>
      </c>
      <c r="BO489" s="32">
        <f>IF($BF489&gt;$Y$7,"",IF(AND($BF489=$Y$7,$BG489=23),"",Entrées!J517-Entrées!J516))</f>
        <v>-177</v>
      </c>
      <c r="BP489" s="32">
        <f>IF($BF489&gt;$Y$7,"",IF(AND($BF489=$Y$7,$BG489=23),"",Entrées!K517-Entrées!K516))</f>
        <v>0</v>
      </c>
      <c r="BQ489" s="32">
        <f>IF($BF489&gt;$Y$7,"",IF(AND($BF489=$Y$7,$BG489=23),"",Entrées!L517-Entrées!L516))</f>
        <v>-1434.5</v>
      </c>
      <c r="BR489" s="32">
        <f>IF($BF489&gt;$Y$7,"",IF(AND($BF489=$Y$7,$BG489=23),"",Entrées!M517-Entrées!M516))</f>
        <v>-12.5</v>
      </c>
      <c r="BS489" s="32">
        <f>IF($BF489&gt;$Y$7,"",IF(AND($BF489=$Y$7,$BG489=23),"",Entrées!N517-Entrées!N516))</f>
        <v>1</v>
      </c>
      <c r="BT489" s="32">
        <f>IF($BF489&gt;$Y$7,"",IF(AND($BF489=$Y$7,$BG489=23),"",Entrées!O517-Entrées!O516))</f>
        <v>970.5</v>
      </c>
      <c r="BU489" s="32">
        <f>IF($BF489&gt;$Y$7,"",IF(AND($BF489=$Y$7,$BG489=23),"",Entrées!P517-Entrées!P516))</f>
        <v>0</v>
      </c>
      <c r="BV489" s="32">
        <f>IF($BF489&gt;$Y$7,"",IF(AND($BF489=$Y$7,$BG489=23),"",Entrées!Q517-Entrées!Q516))</f>
        <v>-271</v>
      </c>
      <c r="BW489" s="32">
        <f>IF($BF489&gt;$Y$7,"",IF(AND($BF489=$Y$7,$BG489=23),"",Entrées!R517-Entrées!R516))</f>
        <v>0</v>
      </c>
      <c r="BX489" s="32">
        <f>IF($BF489&gt;$Y$7,"",IF(AND($BF489=$Y$7,$BG489=23),"",Entrées!S517-Entrées!S516))</f>
        <v>0</v>
      </c>
      <c r="BY489" s="32">
        <f>IF($BF489&gt;$Y$7,"",IF(AND($BF489=$Y$7,$BG489=23),"",Entrées!T517-Entrées!T516))</f>
        <v>-575</v>
      </c>
      <c r="BZ489" s="32">
        <f>IF($BF489&gt;$Y$7,"",IF(AND($BF489=$Y$7,$BG489=23),"",Entrées!U517-Entrées!U516))</f>
        <v>0</v>
      </c>
      <c r="CA489" s="32">
        <f>IF($BF489&gt;$Y$7,"",IF(AND($BF489=$Y$7,$BG489=23),"",Entrées!V517-Entrées!V516))</f>
        <v>95</v>
      </c>
      <c r="CD489" s="33">
        <f>IF($BF489&lt;=$Y$7,Entrées!J516/CD$2,"")</f>
        <v>0.30401315789473682</v>
      </c>
      <c r="CE489" s="33">
        <f>IF($BF489&lt;=$Y$7,Entrées!K516/CE$2,"")</f>
        <v>0</v>
      </c>
      <c r="CF489" s="11">
        <f t="shared" si="565"/>
        <v>7600</v>
      </c>
      <c r="CG489" s="11">
        <f t="shared" si="566"/>
        <v>4200</v>
      </c>
      <c r="CH489" s="52">
        <f t="shared" si="567"/>
        <v>0.26950009137426939</v>
      </c>
      <c r="CI489" s="52">
        <f t="shared" si="568"/>
        <v>0.11132787698412699</v>
      </c>
    </row>
    <row r="490" spans="1:87">
      <c r="C490" s="11" t="s">
        <v>91</v>
      </c>
      <c r="D490" s="11"/>
      <c r="E490" s="50" t="str">
        <f ca="1">INDIRECT(ADDRESS(ROW($C$36),COLUMN($C$36)+(C492-1),4,TRUE,"Entrées"))</f>
        <v>Taux de Co2</v>
      </c>
      <c r="F490" s="50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39" t="s">
        <v>12</v>
      </c>
      <c r="AE490" s="39" t="s">
        <v>138</v>
      </c>
      <c r="AF490" s="39" t="s">
        <v>139</v>
      </c>
      <c r="AH490" s="11">
        <f>Entrées!A517</f>
        <v>21</v>
      </c>
      <c r="AI490" s="13">
        <f>Entrées!B517</f>
        <v>0</v>
      </c>
      <c r="AJ490" s="31">
        <f t="shared" ca="1" si="569"/>
        <v>55625.834722222207</v>
      </c>
      <c r="AK490" s="31">
        <f t="shared" ca="1" si="545"/>
        <v>55155.277777777781</v>
      </c>
      <c r="AL490" s="31">
        <f t="shared" ca="1" si="546"/>
        <v>55132.569444444431</v>
      </c>
      <c r="AM490" s="31">
        <f t="shared" ca="1" si="547"/>
        <v>439.35972222222233</v>
      </c>
      <c r="AN490" s="31">
        <f t="shared" ca="1" si="548"/>
        <v>2143.2847222222222</v>
      </c>
      <c r="AO490" s="31">
        <f t="shared" ca="1" si="549"/>
        <v>1711.4715277777773</v>
      </c>
      <c r="AP490" s="31">
        <f t="shared" ca="1" si="550"/>
        <v>43686.806944444448</v>
      </c>
      <c r="AQ490" s="31">
        <f t="shared" ca="1" si="551"/>
        <v>2048.2006944444447</v>
      </c>
      <c r="AR490" s="31">
        <f t="shared" ca="1" si="552"/>
        <v>467.57708333333329</v>
      </c>
      <c r="AS490" s="31">
        <f t="shared" ca="1" si="553"/>
        <v>9872.0041666666693</v>
      </c>
      <c r="AT490" s="31">
        <f t="shared" ca="1" si="554"/>
        <v>-752.91041666666672</v>
      </c>
      <c r="AU490" s="31">
        <f t="shared" ca="1" si="555"/>
        <v>580.30277777777769</v>
      </c>
      <c r="AV490" s="31">
        <f t="shared" ca="1" si="556"/>
        <v>-4570.3041666666659</v>
      </c>
      <c r="AW490" s="31">
        <f t="shared" ca="1" si="557"/>
        <v>53.39583333333335</v>
      </c>
      <c r="AX490" s="31">
        <f t="shared" ca="1" si="558"/>
        <v>1401.9361111111111</v>
      </c>
      <c r="AY490" s="31">
        <f t="shared" ca="1" si="559"/>
        <v>-1132.0805555555555</v>
      </c>
      <c r="AZ490" s="31">
        <f t="shared" ca="1" si="560"/>
        <v>-2177.1819444444441</v>
      </c>
      <c r="BA490" s="31">
        <f t="shared" ca="1" si="561"/>
        <v>644.8125</v>
      </c>
      <c r="BB490" s="31">
        <f t="shared" ca="1" si="562"/>
        <v>-1410.101388888889</v>
      </c>
      <c r="BC490" s="31">
        <f t="shared" ca="1" si="563"/>
        <v>-1800.2902777777781</v>
      </c>
      <c r="BF490" s="11">
        <f t="shared" si="564"/>
        <v>21</v>
      </c>
      <c r="BG490" s="11">
        <f t="shared" si="570"/>
        <v>0</v>
      </c>
      <c r="BH490" s="32">
        <f>IF($BF490&gt;$Y$7,"",IF(AND($BF490=$Y$7,$BG490=23),"",Entrées!C518-Entrées!C517))</f>
        <v>-3698</v>
      </c>
      <c r="BI490" s="32">
        <f>IF($BF490&gt;$Y$7,"",IF(AND($BF490=$Y$7,$BG490=23),"",Entrées!D518-Entrées!D517))</f>
        <v>-2500</v>
      </c>
      <c r="BJ490" s="32">
        <f>IF($BF490&gt;$Y$7,"",IF(AND($BF490=$Y$7,$BG490=23),"",Entrées!E518-Entrées!E517))</f>
        <v>-3262.5</v>
      </c>
      <c r="BK490" s="32">
        <f>IF($BF490&gt;$Y$7,"",IF(AND($BF490=$Y$7,$BG490=23),"",Entrées!F518-Entrées!F517))</f>
        <v>-1.5</v>
      </c>
      <c r="BL490" s="32">
        <f>IF($BF490&gt;$Y$7,"",IF(AND($BF490=$Y$7,$BG490=23),"",Entrées!G518-Entrées!G517))</f>
        <v>0</v>
      </c>
      <c r="BM490" s="32">
        <f>IF($BF490&gt;$Y$7,"",IF(AND($BF490=$Y$7,$BG490=23),"",Entrées!H518-Entrées!H517))</f>
        <v>-4</v>
      </c>
      <c r="BN490" s="32">
        <f>IF($BF490&gt;$Y$7,"",IF(AND($BF490=$Y$7,$BG490=23),"",Entrées!I518-Entrées!I517))</f>
        <v>-1245.5</v>
      </c>
      <c r="BO490" s="32">
        <f>IF($BF490&gt;$Y$7,"",IF(AND($BF490=$Y$7,$BG490=23),"",Entrées!J518-Entrées!J517))</f>
        <v>-225</v>
      </c>
      <c r="BP490" s="32">
        <f>IF($BF490&gt;$Y$7,"",IF(AND($BF490=$Y$7,$BG490=23),"",Entrées!K518-Entrées!K517))</f>
        <v>0</v>
      </c>
      <c r="BQ490" s="32">
        <f>IF($BF490&gt;$Y$7,"",IF(AND($BF490=$Y$7,$BG490=23),"",Entrées!L518-Entrées!L517))</f>
        <v>-1828.5</v>
      </c>
      <c r="BR490" s="32">
        <f>IF($BF490&gt;$Y$7,"",IF(AND($BF490=$Y$7,$BG490=23),"",Entrées!M518-Entrées!M517))</f>
        <v>-882.5</v>
      </c>
      <c r="BS490" s="32">
        <f>IF($BF490&gt;$Y$7,"",IF(AND($BF490=$Y$7,$BG490=23),"",Entrées!N518-Entrées!N517))</f>
        <v>-9</v>
      </c>
      <c r="BT490" s="32">
        <f>IF($BF490&gt;$Y$7,"",IF(AND($BF490=$Y$7,$BG490=23),"",Entrées!O518-Entrées!O517))</f>
        <v>498</v>
      </c>
      <c r="BU490" s="32">
        <f>IF($BF490&gt;$Y$7,"",IF(AND($BF490=$Y$7,$BG490=23),"",Entrées!P518-Entrées!P517))</f>
        <v>1.5</v>
      </c>
      <c r="BV490" s="32">
        <f>IF($BF490&gt;$Y$7,"",IF(AND($BF490=$Y$7,$BG490=23),"",Entrées!Q518-Entrées!Q517))</f>
        <v>102</v>
      </c>
      <c r="BW490" s="32">
        <f>IF($BF490&gt;$Y$7,"",IF(AND($BF490=$Y$7,$BG490=23),"",Entrées!R518-Entrées!R517))</f>
        <v>0</v>
      </c>
      <c r="BX490" s="32">
        <f>IF($BF490&gt;$Y$7,"",IF(AND($BF490=$Y$7,$BG490=23),"",Entrées!S518-Entrées!S517))</f>
        <v>0</v>
      </c>
      <c r="BY490" s="32">
        <f>IF($BF490&gt;$Y$7,"",IF(AND($BF490=$Y$7,$BG490=23),"",Entrées!T518-Entrées!T517))</f>
        <v>942</v>
      </c>
      <c r="BZ490" s="32">
        <f>IF($BF490&gt;$Y$7,"",IF(AND($BF490=$Y$7,$BG490=23),"",Entrées!U518-Entrées!U517))</f>
        <v>0</v>
      </c>
      <c r="CA490" s="32">
        <f>IF($BF490&gt;$Y$7,"",IF(AND($BF490=$Y$7,$BG490=23),"",Entrées!V518-Entrées!V517))</f>
        <v>350</v>
      </c>
      <c r="CD490" s="33">
        <f>IF($BF490&lt;=$Y$7,Entrées!J517/CD$2,"")</f>
        <v>0.28072368421052629</v>
      </c>
      <c r="CE490" s="33">
        <f>IF($BF490&lt;=$Y$7,Entrées!K517/CE$2,"")</f>
        <v>0</v>
      </c>
      <c r="CF490" s="11">
        <f t="shared" si="565"/>
        <v>7600</v>
      </c>
      <c r="CG490" s="11">
        <f t="shared" si="566"/>
        <v>4200</v>
      </c>
      <c r="CH490" s="52">
        <f t="shared" si="567"/>
        <v>0.26950009137426939</v>
      </c>
      <c r="CI490" s="52">
        <f t="shared" si="568"/>
        <v>0.11132787698412699</v>
      </c>
    </row>
    <row r="491" spans="1:87">
      <c r="C491" s="11" t="s">
        <v>92</v>
      </c>
      <c r="D491" s="11" t="s">
        <v>3</v>
      </c>
      <c r="E491" s="11" t="s">
        <v>79</v>
      </c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39" t="s">
        <v>3</v>
      </c>
      <c r="AE491" s="39" t="s">
        <v>3</v>
      </c>
      <c r="AF491" s="39" t="s">
        <v>3</v>
      </c>
      <c r="AH491" s="11">
        <f>Entrées!A518</f>
        <v>21</v>
      </c>
      <c r="AI491" s="13">
        <f>Entrées!B518</f>
        <v>1</v>
      </c>
      <c r="AJ491" s="31">
        <f t="shared" ca="1" si="569"/>
        <v>55625.834722222207</v>
      </c>
      <c r="AK491" s="31">
        <f t="shared" ca="1" si="545"/>
        <v>55155.277777777781</v>
      </c>
      <c r="AL491" s="31">
        <f t="shared" ca="1" si="546"/>
        <v>55132.569444444431</v>
      </c>
      <c r="AM491" s="31">
        <f t="shared" ca="1" si="547"/>
        <v>439.35972222222233</v>
      </c>
      <c r="AN491" s="31">
        <f t="shared" ca="1" si="548"/>
        <v>2143.2847222222222</v>
      </c>
      <c r="AO491" s="31">
        <f t="shared" ca="1" si="549"/>
        <v>1711.4715277777773</v>
      </c>
      <c r="AP491" s="31">
        <f t="shared" ca="1" si="550"/>
        <v>43686.806944444448</v>
      </c>
      <c r="AQ491" s="31">
        <f t="shared" ca="1" si="551"/>
        <v>2048.2006944444447</v>
      </c>
      <c r="AR491" s="31">
        <f t="shared" ca="1" si="552"/>
        <v>467.57708333333329</v>
      </c>
      <c r="AS491" s="31">
        <f t="shared" ca="1" si="553"/>
        <v>9872.0041666666693</v>
      </c>
      <c r="AT491" s="31">
        <f t="shared" ca="1" si="554"/>
        <v>-752.91041666666672</v>
      </c>
      <c r="AU491" s="31">
        <f t="shared" ca="1" si="555"/>
        <v>580.30277777777769</v>
      </c>
      <c r="AV491" s="31">
        <f t="shared" ca="1" si="556"/>
        <v>-4570.3041666666659</v>
      </c>
      <c r="AW491" s="31">
        <f t="shared" ca="1" si="557"/>
        <v>53.39583333333335</v>
      </c>
      <c r="AX491" s="31">
        <f t="shared" ca="1" si="558"/>
        <v>1401.9361111111111</v>
      </c>
      <c r="AY491" s="31">
        <f t="shared" ca="1" si="559"/>
        <v>-1132.0805555555555</v>
      </c>
      <c r="AZ491" s="31">
        <f t="shared" ca="1" si="560"/>
        <v>-2177.1819444444441</v>
      </c>
      <c r="BA491" s="31">
        <f t="shared" ca="1" si="561"/>
        <v>644.8125</v>
      </c>
      <c r="BB491" s="31">
        <f t="shared" ca="1" si="562"/>
        <v>-1410.101388888889</v>
      </c>
      <c r="BC491" s="31">
        <f t="shared" ca="1" si="563"/>
        <v>-1800.2902777777781</v>
      </c>
      <c r="BF491" s="11">
        <f t="shared" si="564"/>
        <v>21</v>
      </c>
      <c r="BG491" s="11">
        <f t="shared" si="570"/>
        <v>1</v>
      </c>
      <c r="BH491" s="32">
        <f>IF($BF491&gt;$Y$7,"",IF(AND($BF491=$Y$7,$BG491=23),"",Entrées!C519-Entrées!C518))</f>
        <v>-1329</v>
      </c>
      <c r="BI491" s="32">
        <f>IF($BF491&gt;$Y$7,"",IF(AND($BF491=$Y$7,$BG491=23),"",Entrées!D519-Entrées!D518))</f>
        <v>-1412.5</v>
      </c>
      <c r="BJ491" s="32">
        <f>IF($BF491&gt;$Y$7,"",IF(AND($BF491=$Y$7,$BG491=23),"",Entrées!E519-Entrées!E518))</f>
        <v>-1525</v>
      </c>
      <c r="BK491" s="32">
        <f>IF($BF491&gt;$Y$7,"",IF(AND($BF491=$Y$7,$BG491=23),"",Entrées!F519-Entrées!F518))</f>
        <v>0</v>
      </c>
      <c r="BL491" s="32">
        <f>IF($BF491&gt;$Y$7,"",IF(AND($BF491=$Y$7,$BG491=23),"",Entrées!G519-Entrées!G518))</f>
        <v>0</v>
      </c>
      <c r="BM491" s="32">
        <f>IF($BF491&gt;$Y$7,"",IF(AND($BF491=$Y$7,$BG491=23),"",Entrées!H519-Entrées!H518))</f>
        <v>2</v>
      </c>
      <c r="BN491" s="32">
        <f>IF($BF491&gt;$Y$7,"",IF(AND($BF491=$Y$7,$BG491=23),"",Entrées!I519-Entrées!I518))</f>
        <v>-1053.5</v>
      </c>
      <c r="BO491" s="32">
        <f>IF($BF491&gt;$Y$7,"",IF(AND($BF491=$Y$7,$BG491=23),"",Entrées!J519-Entrées!J518))</f>
        <v>-284</v>
      </c>
      <c r="BP491" s="32">
        <f>IF($BF491&gt;$Y$7,"",IF(AND($BF491=$Y$7,$BG491=23),"",Entrées!K519-Entrées!K518))</f>
        <v>0</v>
      </c>
      <c r="BQ491" s="32">
        <f>IF($BF491&gt;$Y$7,"",IF(AND($BF491=$Y$7,$BG491=23),"",Entrées!L519-Entrées!L518))</f>
        <v>-302.5</v>
      </c>
      <c r="BR491" s="32">
        <f>IF($BF491&gt;$Y$7,"",IF(AND($BF491=$Y$7,$BG491=23),"",Entrées!M519-Entrées!M518))</f>
        <v>-166.5</v>
      </c>
      <c r="BS491" s="32">
        <f>IF($BF491&gt;$Y$7,"",IF(AND($BF491=$Y$7,$BG491=23),"",Entrées!N519-Entrées!N518))</f>
        <v>-0.5</v>
      </c>
      <c r="BT491" s="32">
        <f>IF($BF491&gt;$Y$7,"",IF(AND($BF491=$Y$7,$BG491=23),"",Entrées!O519-Entrées!O518))</f>
        <v>475</v>
      </c>
      <c r="BU491" s="32">
        <f>IF($BF491&gt;$Y$7,"",IF(AND($BF491=$Y$7,$BG491=23),"",Entrées!P519-Entrées!P518))</f>
        <v>0.5</v>
      </c>
      <c r="BV491" s="32">
        <f>IF($BF491&gt;$Y$7,"",IF(AND($BF491=$Y$7,$BG491=23),"",Entrées!Q519-Entrées!Q518))</f>
        <v>-226</v>
      </c>
      <c r="BW491" s="32">
        <f>IF($BF491&gt;$Y$7,"",IF(AND($BF491=$Y$7,$BG491=23),"",Entrées!R519-Entrées!R518))</f>
        <v>0</v>
      </c>
      <c r="BX491" s="32">
        <f>IF($BF491&gt;$Y$7,"",IF(AND($BF491=$Y$7,$BG491=23),"",Entrées!S519-Entrées!S518))</f>
        <v>0</v>
      </c>
      <c r="BY491" s="32">
        <f>IF($BF491&gt;$Y$7,"",IF(AND($BF491=$Y$7,$BG491=23),"",Entrées!T519-Entrées!T518))</f>
        <v>23</v>
      </c>
      <c r="BZ491" s="32">
        <f>IF($BF491&gt;$Y$7,"",IF(AND($BF491=$Y$7,$BG491=23),"",Entrées!U519-Entrées!U518))</f>
        <v>0</v>
      </c>
      <c r="CA491" s="32">
        <f>IF($BF491&gt;$Y$7,"",IF(AND($BF491=$Y$7,$BG491=23),"",Entrées!V519-Entrées!V518))</f>
        <v>281</v>
      </c>
      <c r="CD491" s="33">
        <f>IF($BF491&lt;=$Y$7,Entrées!J518/CD$2,"")</f>
        <v>0.2511184210526316</v>
      </c>
      <c r="CE491" s="33">
        <f>IF($BF491&lt;=$Y$7,Entrées!K518/CE$2,"")</f>
        <v>0</v>
      </c>
      <c r="CF491" s="11">
        <f t="shared" si="565"/>
        <v>7600</v>
      </c>
      <c r="CG491" s="11">
        <f t="shared" si="566"/>
        <v>4200</v>
      </c>
      <c r="CH491" s="52">
        <f t="shared" si="567"/>
        <v>0.26950009137426939</v>
      </c>
      <c r="CI491" s="52">
        <f t="shared" si="568"/>
        <v>0.11132787698412699</v>
      </c>
    </row>
    <row r="492" spans="1:87">
      <c r="C492" s="11">
        <f>C455+1</f>
        <v>14</v>
      </c>
      <c r="D492" s="27"/>
      <c r="E492" s="27">
        <v>0</v>
      </c>
      <c r="F492" s="27">
        <f t="shared" ref="F492:AB492" si="596">E492+1</f>
        <v>1</v>
      </c>
      <c r="G492" s="27">
        <f t="shared" si="596"/>
        <v>2</v>
      </c>
      <c r="H492" s="27">
        <f t="shared" si="596"/>
        <v>3</v>
      </c>
      <c r="I492" s="27">
        <f t="shared" si="596"/>
        <v>4</v>
      </c>
      <c r="J492" s="27">
        <f t="shared" si="596"/>
        <v>5</v>
      </c>
      <c r="K492" s="27">
        <f t="shared" si="596"/>
        <v>6</v>
      </c>
      <c r="L492" s="27">
        <f t="shared" si="596"/>
        <v>7</v>
      </c>
      <c r="M492" s="27">
        <f t="shared" si="596"/>
        <v>8</v>
      </c>
      <c r="N492" s="27">
        <f t="shared" si="596"/>
        <v>9</v>
      </c>
      <c r="O492" s="27">
        <f t="shared" si="596"/>
        <v>10</v>
      </c>
      <c r="P492" s="27">
        <f t="shared" si="596"/>
        <v>11</v>
      </c>
      <c r="Q492" s="27">
        <f t="shared" si="596"/>
        <v>12</v>
      </c>
      <c r="R492" s="27">
        <f t="shared" si="596"/>
        <v>13</v>
      </c>
      <c r="S492" s="27">
        <f t="shared" si="596"/>
        <v>14</v>
      </c>
      <c r="T492" s="27">
        <f t="shared" si="596"/>
        <v>15</v>
      </c>
      <c r="U492" s="27">
        <f t="shared" si="596"/>
        <v>16</v>
      </c>
      <c r="V492" s="27">
        <f t="shared" si="596"/>
        <v>17</v>
      </c>
      <c r="W492" s="27">
        <f t="shared" si="596"/>
        <v>18</v>
      </c>
      <c r="X492" s="27">
        <f t="shared" si="596"/>
        <v>19</v>
      </c>
      <c r="Y492" s="27">
        <f t="shared" si="596"/>
        <v>20</v>
      </c>
      <c r="Z492" s="27">
        <f t="shared" si="596"/>
        <v>21</v>
      </c>
      <c r="AA492" s="27">
        <f t="shared" si="596"/>
        <v>22</v>
      </c>
      <c r="AB492" s="27">
        <f t="shared" si="596"/>
        <v>23</v>
      </c>
      <c r="AC492" s="11"/>
      <c r="AD492" s="39" t="s">
        <v>81</v>
      </c>
      <c r="AE492" s="39" t="s">
        <v>81</v>
      </c>
      <c r="AF492" s="39" t="s">
        <v>81</v>
      </c>
      <c r="AH492" s="11">
        <f>Entrées!A519</f>
        <v>21</v>
      </c>
      <c r="AI492" s="13">
        <f>Entrées!B519</f>
        <v>2</v>
      </c>
      <c r="AJ492" s="31">
        <f t="shared" ca="1" si="569"/>
        <v>55625.834722222207</v>
      </c>
      <c r="AK492" s="31">
        <f t="shared" ca="1" si="545"/>
        <v>55155.277777777781</v>
      </c>
      <c r="AL492" s="31">
        <f t="shared" ca="1" si="546"/>
        <v>55132.569444444431</v>
      </c>
      <c r="AM492" s="31">
        <f t="shared" ca="1" si="547"/>
        <v>439.35972222222233</v>
      </c>
      <c r="AN492" s="31">
        <f t="shared" ca="1" si="548"/>
        <v>2143.2847222222222</v>
      </c>
      <c r="AO492" s="31">
        <f t="shared" ca="1" si="549"/>
        <v>1711.4715277777773</v>
      </c>
      <c r="AP492" s="31">
        <f t="shared" ca="1" si="550"/>
        <v>43686.806944444448</v>
      </c>
      <c r="AQ492" s="31">
        <f t="shared" ca="1" si="551"/>
        <v>2048.2006944444447</v>
      </c>
      <c r="AR492" s="31">
        <f t="shared" ca="1" si="552"/>
        <v>467.57708333333329</v>
      </c>
      <c r="AS492" s="31">
        <f t="shared" ca="1" si="553"/>
        <v>9872.0041666666693</v>
      </c>
      <c r="AT492" s="31">
        <f t="shared" ca="1" si="554"/>
        <v>-752.91041666666672</v>
      </c>
      <c r="AU492" s="31">
        <f t="shared" ca="1" si="555"/>
        <v>580.30277777777769</v>
      </c>
      <c r="AV492" s="31">
        <f t="shared" ca="1" si="556"/>
        <v>-4570.3041666666659</v>
      </c>
      <c r="AW492" s="31">
        <f t="shared" ca="1" si="557"/>
        <v>53.39583333333335</v>
      </c>
      <c r="AX492" s="31">
        <f t="shared" ca="1" si="558"/>
        <v>1401.9361111111111</v>
      </c>
      <c r="AY492" s="31">
        <f t="shared" ca="1" si="559"/>
        <v>-1132.0805555555555</v>
      </c>
      <c r="AZ492" s="31">
        <f t="shared" ca="1" si="560"/>
        <v>-2177.1819444444441</v>
      </c>
      <c r="BA492" s="31">
        <f t="shared" ca="1" si="561"/>
        <v>644.8125</v>
      </c>
      <c r="BB492" s="31">
        <f t="shared" ca="1" si="562"/>
        <v>-1410.101388888889</v>
      </c>
      <c r="BC492" s="31">
        <f t="shared" ca="1" si="563"/>
        <v>-1800.2902777777781</v>
      </c>
      <c r="BF492" s="11">
        <f t="shared" si="564"/>
        <v>21</v>
      </c>
      <c r="BG492" s="11">
        <f t="shared" si="570"/>
        <v>2</v>
      </c>
      <c r="BH492" s="32">
        <f>IF($BF492&gt;$Y$7,"",IF(AND($BF492=$Y$7,$BG492=23),"",Entrées!C520-Entrées!C519))</f>
        <v>-2918.5</v>
      </c>
      <c r="BI492" s="32">
        <f>IF($BF492&gt;$Y$7,"",IF(AND($BF492=$Y$7,$BG492=23),"",Entrées!D520-Entrées!D519))</f>
        <v>-3250</v>
      </c>
      <c r="BJ492" s="32">
        <f>IF($BF492&gt;$Y$7,"",IF(AND($BF492=$Y$7,$BG492=23),"",Entrées!E520-Entrées!E519))</f>
        <v>-3162.5</v>
      </c>
      <c r="BK492" s="32">
        <f>IF($BF492&gt;$Y$7,"",IF(AND($BF492=$Y$7,$BG492=23),"",Entrées!F520-Entrées!F519))</f>
        <v>0.5</v>
      </c>
      <c r="BL492" s="32">
        <f>IF($BF492&gt;$Y$7,"",IF(AND($BF492=$Y$7,$BG492=23),"",Entrées!G520-Entrées!G519))</f>
        <v>0</v>
      </c>
      <c r="BM492" s="32">
        <f>IF($BF492&gt;$Y$7,"",IF(AND($BF492=$Y$7,$BG492=23),"",Entrées!H520-Entrées!H519))</f>
        <v>0</v>
      </c>
      <c r="BN492" s="32">
        <f>IF($BF492&gt;$Y$7,"",IF(AND($BF492=$Y$7,$BG492=23),"",Entrées!I520-Entrées!I519))</f>
        <v>-2005.5</v>
      </c>
      <c r="BO492" s="32">
        <f>IF($BF492&gt;$Y$7,"",IF(AND($BF492=$Y$7,$BG492=23),"",Entrées!J520-Entrées!J519))</f>
        <v>-268.5</v>
      </c>
      <c r="BP492" s="32">
        <f>IF($BF492&gt;$Y$7,"",IF(AND($BF492=$Y$7,$BG492=23),"",Entrées!K520-Entrées!K519))</f>
        <v>0</v>
      </c>
      <c r="BQ492" s="32">
        <f>IF($BF492&gt;$Y$7,"",IF(AND($BF492=$Y$7,$BG492=23),"",Entrées!L520-Entrées!L519))</f>
        <v>-86.5</v>
      </c>
      <c r="BR492" s="32">
        <f>IF($BF492&gt;$Y$7,"",IF(AND($BF492=$Y$7,$BG492=23),"",Entrées!M520-Entrées!M519))</f>
        <v>-191.5</v>
      </c>
      <c r="BS492" s="32">
        <f>IF($BF492&gt;$Y$7,"",IF(AND($BF492=$Y$7,$BG492=23),"",Entrées!N520-Entrées!N519))</f>
        <v>-0.5</v>
      </c>
      <c r="BT492" s="32">
        <f>IF($BF492&gt;$Y$7,"",IF(AND($BF492=$Y$7,$BG492=23),"",Entrées!O520-Entrées!O519))</f>
        <v>-365.5</v>
      </c>
      <c r="BU492" s="32">
        <f>IF($BF492&gt;$Y$7,"",IF(AND($BF492=$Y$7,$BG492=23),"",Entrées!P520-Entrées!P519))</f>
        <v>1</v>
      </c>
      <c r="BV492" s="32">
        <f>IF($BF492&gt;$Y$7,"",IF(AND($BF492=$Y$7,$BG492=23),"",Entrées!Q520-Entrées!Q519))</f>
        <v>-1103</v>
      </c>
      <c r="BW492" s="32">
        <f>IF($BF492&gt;$Y$7,"",IF(AND($BF492=$Y$7,$BG492=23),"",Entrées!R520-Entrées!R519))</f>
        <v>0</v>
      </c>
      <c r="BX492" s="32">
        <f>IF($BF492&gt;$Y$7,"",IF(AND($BF492=$Y$7,$BG492=23),"",Entrées!S520-Entrées!S519))</f>
        <v>0</v>
      </c>
      <c r="BY492" s="32">
        <f>IF($BF492&gt;$Y$7,"",IF(AND($BF492=$Y$7,$BG492=23),"",Entrées!T520-Entrées!T519))</f>
        <v>40</v>
      </c>
      <c r="BZ492" s="32">
        <f>IF($BF492&gt;$Y$7,"",IF(AND($BF492=$Y$7,$BG492=23),"",Entrées!U520-Entrées!U519))</f>
        <v>0</v>
      </c>
      <c r="CA492" s="32">
        <f>IF($BF492&gt;$Y$7,"",IF(AND($BF492=$Y$7,$BG492=23),"",Entrées!V520-Entrées!V519))</f>
        <v>48</v>
      </c>
      <c r="CD492" s="33">
        <f>IF($BF492&lt;=$Y$7,Entrées!J519/CD$2,"")</f>
        <v>0.21375</v>
      </c>
      <c r="CE492" s="33">
        <f>IF($BF492&lt;=$Y$7,Entrées!K519/CE$2,"")</f>
        <v>0</v>
      </c>
      <c r="CF492" s="11">
        <f t="shared" si="565"/>
        <v>7600</v>
      </c>
      <c r="CG492" s="11">
        <f t="shared" si="566"/>
        <v>4200</v>
      </c>
      <c r="CH492" s="52">
        <f t="shared" si="567"/>
        <v>0.26950009137426939</v>
      </c>
      <c r="CI492" s="52">
        <f t="shared" si="568"/>
        <v>0.11132787698412699</v>
      </c>
    </row>
    <row r="493" spans="1:87">
      <c r="C493" s="11">
        <f>C492</f>
        <v>14</v>
      </c>
      <c r="D493" s="27">
        <v>1</v>
      </c>
      <c r="E493" s="28">
        <f ca="1">IF($D493&gt;$D$8,"",INDIRECT(ADDRESS(ROW(Entrées!$C$37)+($D493-1)*24+E$11,COLUMN(Entrées!$C$37)+($C493-1),4,TRUE,"Entrées")))</f>
        <v>50.5</v>
      </c>
      <c r="F493" s="28">
        <f ca="1">IF($D493&gt;$D$8,"",INDIRECT(ADDRESS(ROW(Entrées!$C$37)+($D493-1)*24+F$11,COLUMN(Entrées!$C$37)+($C493-1),4,TRUE,"Entrées")))</f>
        <v>50.5</v>
      </c>
      <c r="G493" s="28">
        <f ca="1">IF($D493&gt;$D$8,"",INDIRECT(ADDRESS(ROW(Entrées!$C$37)+($D493-1)*24+G$11,COLUMN(Entrées!$C$37)+($C493-1),4,TRUE,"Entrées")))</f>
        <v>48</v>
      </c>
      <c r="H493" s="28">
        <f ca="1">IF($D493&gt;$D$8,"",INDIRECT(ADDRESS(ROW(Entrées!$C$37)+($D493-1)*24+H$11,COLUMN(Entrées!$C$37)+($C493-1),4,TRUE,"Entrées")))</f>
        <v>43</v>
      </c>
      <c r="I493" s="28">
        <f ca="1">IF($D493&gt;$D$8,"",INDIRECT(ADDRESS(ROW(Entrées!$C$37)+($D493-1)*24+I$11,COLUMN(Entrées!$C$37)+($C493-1),4,TRUE,"Entrées")))</f>
        <v>39.5</v>
      </c>
      <c r="J493" s="28">
        <f ca="1">IF($D493&gt;$D$8,"",INDIRECT(ADDRESS(ROW(Entrées!$C$37)+($D493-1)*24+J$11,COLUMN(Entrées!$C$37)+($C493-1),4,TRUE,"Entrées")))</f>
        <v>39.5</v>
      </c>
      <c r="K493" s="28">
        <f ca="1">IF($D493&gt;$D$8,"",INDIRECT(ADDRESS(ROW(Entrées!$C$37)+($D493-1)*24+K$11,COLUMN(Entrées!$C$37)+($C493-1),4,TRUE,"Entrées")))</f>
        <v>42</v>
      </c>
      <c r="L493" s="28">
        <f ca="1">IF($D493&gt;$D$8,"",INDIRECT(ADDRESS(ROW(Entrées!$C$37)+($D493-1)*24+L$11,COLUMN(Entrées!$C$37)+($C493-1),4,TRUE,"Entrées")))</f>
        <v>44</v>
      </c>
      <c r="M493" s="28">
        <f ca="1">IF($D493&gt;$D$8,"",INDIRECT(ADDRESS(ROW(Entrées!$C$37)+($D493-1)*24+M$11,COLUMN(Entrées!$C$37)+($C493-1),4,TRUE,"Entrées")))</f>
        <v>46</v>
      </c>
      <c r="N493" s="28">
        <f ca="1">IF($D493&gt;$D$8,"",INDIRECT(ADDRESS(ROW(Entrées!$C$37)+($D493-1)*24+N$11,COLUMN(Entrées!$C$37)+($C493-1),4,TRUE,"Entrées")))</f>
        <v>46.5</v>
      </c>
      <c r="O493" s="28">
        <f ca="1">IF($D493&gt;$D$8,"",INDIRECT(ADDRESS(ROW(Entrées!$C$37)+($D493-1)*24+O$11,COLUMN(Entrées!$C$37)+($C493-1),4,TRUE,"Entrées")))</f>
        <v>46.5</v>
      </c>
      <c r="P493" s="28">
        <f ca="1">IF($D493&gt;$D$8,"",INDIRECT(ADDRESS(ROW(Entrées!$C$37)+($D493-1)*24+P$11,COLUMN(Entrées!$C$37)+($C493-1),4,TRUE,"Entrées")))</f>
        <v>46.5</v>
      </c>
      <c r="Q493" s="28">
        <f ca="1">IF($D493&gt;$D$8,"",INDIRECT(ADDRESS(ROW(Entrées!$C$37)+($D493-1)*24+Q$11,COLUMN(Entrées!$C$37)+($C493-1),4,TRUE,"Entrées")))</f>
        <v>47.5</v>
      </c>
      <c r="R493" s="28">
        <f ca="1">IF($D493&gt;$D$8,"",INDIRECT(ADDRESS(ROW(Entrées!$C$37)+($D493-1)*24+R$11,COLUMN(Entrées!$C$37)+($C493-1),4,TRUE,"Entrées")))</f>
        <v>43.5</v>
      </c>
      <c r="S493" s="28">
        <f ca="1">IF($D493&gt;$D$8,"",INDIRECT(ADDRESS(ROW(Entrées!$C$37)+($D493-1)*24+S$11,COLUMN(Entrées!$C$37)+($C493-1),4,TRUE,"Entrées")))</f>
        <v>40.5</v>
      </c>
      <c r="T493" s="28">
        <f ca="1">IF($D493&gt;$D$8,"",INDIRECT(ADDRESS(ROW(Entrées!$C$37)+($D493-1)*24+T$11,COLUMN(Entrées!$C$37)+($C493-1),4,TRUE,"Entrées")))</f>
        <v>41.5</v>
      </c>
      <c r="U493" s="28">
        <f ca="1">IF($D493&gt;$D$8,"",INDIRECT(ADDRESS(ROW(Entrées!$C$37)+($D493-1)*24+U$11,COLUMN(Entrées!$C$37)+($C493-1),4,TRUE,"Entrées")))</f>
        <v>43.5</v>
      </c>
      <c r="V493" s="28">
        <f ca="1">IF($D493&gt;$D$8,"",INDIRECT(ADDRESS(ROW(Entrées!$C$37)+($D493-1)*24+V$11,COLUMN(Entrées!$C$37)+($C493-1),4,TRUE,"Entrées")))</f>
        <v>47</v>
      </c>
      <c r="W493" s="28">
        <f ca="1">IF($D493&gt;$D$8,"",INDIRECT(ADDRESS(ROW(Entrées!$C$37)+($D493-1)*24+W$11,COLUMN(Entrées!$C$37)+($C493-1),4,TRUE,"Entrées")))</f>
        <v>51</v>
      </c>
      <c r="X493" s="28">
        <f ca="1">IF($D493&gt;$D$8,"",INDIRECT(ADDRESS(ROW(Entrées!$C$37)+($D493-1)*24+X$11,COLUMN(Entrées!$C$37)+($C493-1),4,TRUE,"Entrées")))</f>
        <v>51</v>
      </c>
      <c r="Y493" s="28">
        <f ca="1">IF($D493&gt;$D$8,"",INDIRECT(ADDRESS(ROW(Entrées!$C$37)+($D493-1)*24+Y$11,COLUMN(Entrées!$C$37)+($C493-1),4,TRUE,"Entrées")))</f>
        <v>53</v>
      </c>
      <c r="Z493" s="28">
        <f ca="1">IF($D493&gt;$D$8,"",INDIRECT(ADDRESS(ROW(Entrées!$C$37)+($D493-1)*24+Z$11,COLUMN(Entrées!$C$37)+($C493-1),4,TRUE,"Entrées")))</f>
        <v>50</v>
      </c>
      <c r="AA493" s="28">
        <f ca="1">IF($D493&gt;$D$8,"",INDIRECT(ADDRESS(ROW(Entrées!$C$37)+($D493-1)*24+AA$11,COLUMN(Entrées!$C$37)+($C493-1),4,TRUE,"Entrées")))</f>
        <v>57</v>
      </c>
      <c r="AB493" s="28">
        <f ca="1">IF($D493&gt;$D$8,"",INDIRECT(ADDRESS(ROW(Entrées!$C$37)+($D493-1)*24+AB$11,COLUMN(Entrées!$C$37)+($C493-1),4,TRUE,"Entrées")))</f>
        <v>58</v>
      </c>
      <c r="AC493" s="11"/>
      <c r="AD493" s="40">
        <f t="shared" ref="AD493:AD523" ca="1" si="597">SUM(E493:AB493)/24</f>
        <v>46.916666666666664</v>
      </c>
      <c r="AE493" s="40">
        <f ca="1">MAX(E493:AB493)</f>
        <v>58</v>
      </c>
      <c r="AF493" s="40">
        <f ca="1">MIN(E493:AB493)</f>
        <v>39.5</v>
      </c>
      <c r="AG493" s="4"/>
      <c r="AH493" s="11">
        <f>Entrées!A520</f>
        <v>21</v>
      </c>
      <c r="AI493" s="13">
        <f>Entrées!B520</f>
        <v>3</v>
      </c>
      <c r="AJ493" s="31">
        <f t="shared" ca="1" si="569"/>
        <v>55625.834722222207</v>
      </c>
      <c r="AK493" s="31">
        <f t="shared" ca="1" si="545"/>
        <v>55155.277777777781</v>
      </c>
      <c r="AL493" s="31">
        <f t="shared" ca="1" si="546"/>
        <v>55132.569444444431</v>
      </c>
      <c r="AM493" s="31">
        <f t="shared" ca="1" si="547"/>
        <v>439.35972222222233</v>
      </c>
      <c r="AN493" s="31">
        <f t="shared" ca="1" si="548"/>
        <v>2143.2847222222222</v>
      </c>
      <c r="AO493" s="31">
        <f t="shared" ca="1" si="549"/>
        <v>1711.4715277777773</v>
      </c>
      <c r="AP493" s="31">
        <f t="shared" ca="1" si="550"/>
        <v>43686.806944444448</v>
      </c>
      <c r="AQ493" s="31">
        <f t="shared" ca="1" si="551"/>
        <v>2048.2006944444447</v>
      </c>
      <c r="AR493" s="31">
        <f t="shared" ca="1" si="552"/>
        <v>467.57708333333329</v>
      </c>
      <c r="AS493" s="31">
        <f t="shared" ca="1" si="553"/>
        <v>9872.0041666666693</v>
      </c>
      <c r="AT493" s="31">
        <f t="shared" ca="1" si="554"/>
        <v>-752.91041666666672</v>
      </c>
      <c r="AU493" s="31">
        <f t="shared" ca="1" si="555"/>
        <v>580.30277777777769</v>
      </c>
      <c r="AV493" s="31">
        <f t="shared" ca="1" si="556"/>
        <v>-4570.3041666666659</v>
      </c>
      <c r="AW493" s="31">
        <f t="shared" ca="1" si="557"/>
        <v>53.39583333333335</v>
      </c>
      <c r="AX493" s="31">
        <f t="shared" ca="1" si="558"/>
        <v>1401.9361111111111</v>
      </c>
      <c r="AY493" s="31">
        <f t="shared" ca="1" si="559"/>
        <v>-1132.0805555555555</v>
      </c>
      <c r="AZ493" s="31">
        <f t="shared" ca="1" si="560"/>
        <v>-2177.1819444444441</v>
      </c>
      <c r="BA493" s="31">
        <f t="shared" ca="1" si="561"/>
        <v>644.8125</v>
      </c>
      <c r="BB493" s="31">
        <f t="shared" ca="1" si="562"/>
        <v>-1410.101388888889</v>
      </c>
      <c r="BC493" s="31">
        <f t="shared" ca="1" si="563"/>
        <v>-1800.2902777777781</v>
      </c>
      <c r="BF493" s="11">
        <f t="shared" si="564"/>
        <v>21</v>
      </c>
      <c r="BG493" s="11">
        <f t="shared" si="570"/>
        <v>3</v>
      </c>
      <c r="BH493" s="32">
        <f>IF($BF493&gt;$Y$7,"",IF(AND($BF493=$Y$7,$BG493=23),"",Entrées!C521-Entrées!C520))</f>
        <v>-2068</v>
      </c>
      <c r="BI493" s="32">
        <f>IF($BF493&gt;$Y$7,"",IF(AND($BF493=$Y$7,$BG493=23),"",Entrées!D521-Entrées!D520))</f>
        <v>-2062.5</v>
      </c>
      <c r="BJ493" s="32">
        <f>IF($BF493&gt;$Y$7,"",IF(AND($BF493=$Y$7,$BG493=23),"",Entrées!E521-Entrées!E520))</f>
        <v>-1525</v>
      </c>
      <c r="BK493" s="32">
        <f>IF($BF493&gt;$Y$7,"",IF(AND($BF493=$Y$7,$BG493=23),"",Entrées!F521-Entrées!F520))</f>
        <v>-0.5</v>
      </c>
      <c r="BL493" s="32">
        <f>IF($BF493&gt;$Y$7,"",IF(AND($BF493=$Y$7,$BG493=23),"",Entrées!G521-Entrées!G520))</f>
        <v>0</v>
      </c>
      <c r="BM493" s="32">
        <f>IF($BF493&gt;$Y$7,"",IF(AND($BF493=$Y$7,$BG493=23),"",Entrées!H521-Entrées!H520))</f>
        <v>32.5</v>
      </c>
      <c r="BN493" s="32">
        <f>IF($BF493&gt;$Y$7,"",IF(AND($BF493=$Y$7,$BG493=23),"",Entrées!I521-Entrées!I520))</f>
        <v>-775</v>
      </c>
      <c r="BO493" s="32">
        <f>IF($BF493&gt;$Y$7,"",IF(AND($BF493=$Y$7,$BG493=23),"",Entrées!J521-Entrées!J520))</f>
        <v>-127</v>
      </c>
      <c r="BP493" s="32">
        <f>IF($BF493&gt;$Y$7,"",IF(AND($BF493=$Y$7,$BG493=23),"",Entrées!K521-Entrées!K520))</f>
        <v>0</v>
      </c>
      <c r="BQ493" s="32">
        <f>IF($BF493&gt;$Y$7,"",IF(AND($BF493=$Y$7,$BG493=23),"",Entrées!L521-Entrées!L520))</f>
        <v>-32.5</v>
      </c>
      <c r="BR493" s="32">
        <f>IF($BF493&gt;$Y$7,"",IF(AND($BF493=$Y$7,$BG493=23),"",Entrées!M521-Entrées!M520))</f>
        <v>-411.5</v>
      </c>
      <c r="BS493" s="32">
        <f>IF($BF493&gt;$Y$7,"",IF(AND($BF493=$Y$7,$BG493=23),"",Entrées!N521-Entrées!N520))</f>
        <v>-0.5</v>
      </c>
      <c r="BT493" s="32">
        <f>IF($BF493&gt;$Y$7,"",IF(AND($BF493=$Y$7,$BG493=23),"",Entrées!O521-Entrées!O520))</f>
        <v>-753.5</v>
      </c>
      <c r="BU493" s="32">
        <f>IF($BF493&gt;$Y$7,"",IF(AND($BF493=$Y$7,$BG493=23),"",Entrées!P521-Entrées!P520))</f>
        <v>0.5</v>
      </c>
      <c r="BV493" s="32">
        <f>IF($BF493&gt;$Y$7,"",IF(AND($BF493=$Y$7,$BG493=23),"",Entrées!Q521-Entrées!Q520))</f>
        <v>-358</v>
      </c>
      <c r="BW493" s="32">
        <f>IF($BF493&gt;$Y$7,"",IF(AND($BF493=$Y$7,$BG493=23),"",Entrées!R521-Entrées!R520))</f>
        <v>0</v>
      </c>
      <c r="BX493" s="32">
        <f>IF($BF493&gt;$Y$7,"",IF(AND($BF493=$Y$7,$BG493=23),"",Entrées!S521-Entrées!S520))</f>
        <v>0</v>
      </c>
      <c r="BY493" s="32">
        <f>IF($BF493&gt;$Y$7,"",IF(AND($BF493=$Y$7,$BG493=23),"",Entrées!T521-Entrées!T520))</f>
        <v>-102</v>
      </c>
      <c r="BZ493" s="32">
        <f>IF($BF493&gt;$Y$7,"",IF(AND($BF493=$Y$7,$BG493=23),"",Entrées!U521-Entrées!U520))</f>
        <v>0</v>
      </c>
      <c r="CA493" s="32">
        <f>IF($BF493&gt;$Y$7,"",IF(AND($BF493=$Y$7,$BG493=23),"",Entrées!V521-Entrées!V520))</f>
        <v>77</v>
      </c>
      <c r="CD493" s="33">
        <f>IF($BF493&lt;=$Y$7,Entrées!J520/CD$2,"")</f>
        <v>0.17842105263157895</v>
      </c>
      <c r="CE493" s="33">
        <f>IF($BF493&lt;=$Y$7,Entrées!K520/CE$2,"")</f>
        <v>0</v>
      </c>
      <c r="CF493" s="11">
        <f t="shared" si="565"/>
        <v>7600</v>
      </c>
      <c r="CG493" s="11">
        <f t="shared" si="566"/>
        <v>4200</v>
      </c>
      <c r="CH493" s="52">
        <f t="shared" si="567"/>
        <v>0.26950009137426939</v>
      </c>
      <c r="CI493" s="52">
        <f t="shared" si="568"/>
        <v>0.11132787698412699</v>
      </c>
    </row>
    <row r="494" spans="1:87">
      <c r="C494" s="11">
        <f>C493</f>
        <v>14</v>
      </c>
      <c r="D494" s="27">
        <f t="shared" ref="D494:D523" si="598">D493+1</f>
        <v>2</v>
      </c>
      <c r="E494" s="28">
        <f ca="1">IF($D494&gt;$D$8,"",INDIRECT(ADDRESS(ROW(Entrées!$C$37)+($D494-1)*24+E$11,COLUMN(Entrées!$C$37)+($C494-1),4,TRUE,"Entrées")))</f>
        <v>58.5</v>
      </c>
      <c r="F494" s="28">
        <f ca="1">IF($D494&gt;$D$8,"",INDIRECT(ADDRESS(ROW(Entrées!$C$37)+($D494-1)*24+F$11,COLUMN(Entrées!$C$37)+($C494-1),4,TRUE,"Entrées")))</f>
        <v>60</v>
      </c>
      <c r="G494" s="28">
        <f ca="1">IF($D494&gt;$D$8,"",INDIRECT(ADDRESS(ROW(Entrées!$C$37)+($D494-1)*24+G$11,COLUMN(Entrées!$C$37)+($C494-1),4,TRUE,"Entrées")))</f>
        <v>63</v>
      </c>
      <c r="H494" s="28">
        <f ca="1">IF($D494&gt;$D$8,"",INDIRECT(ADDRESS(ROW(Entrées!$C$37)+($D494-1)*24+H$11,COLUMN(Entrées!$C$37)+($C494-1),4,TRUE,"Entrées")))</f>
        <v>62</v>
      </c>
      <c r="I494" s="28">
        <f ca="1">IF($D494&gt;$D$8,"",INDIRECT(ADDRESS(ROW(Entrées!$C$37)+($D494-1)*24+I$11,COLUMN(Entrées!$C$37)+($C494-1),4,TRUE,"Entrées")))</f>
        <v>64</v>
      </c>
      <c r="J494" s="28">
        <f ca="1">IF($D494&gt;$D$8,"",INDIRECT(ADDRESS(ROW(Entrées!$C$37)+($D494-1)*24+J$11,COLUMN(Entrées!$C$37)+($C494-1),4,TRUE,"Entrées")))</f>
        <v>72</v>
      </c>
      <c r="K494" s="28">
        <f ca="1">IF($D494&gt;$D$8,"",INDIRECT(ADDRESS(ROW(Entrées!$C$37)+($D494-1)*24+K$11,COLUMN(Entrées!$C$37)+($C494-1),4,TRUE,"Entrées")))</f>
        <v>80</v>
      </c>
      <c r="L494" s="28">
        <f ca="1">IF($D494&gt;$D$8,"",INDIRECT(ADDRESS(ROW(Entrées!$C$37)+($D494-1)*24+L$11,COLUMN(Entrées!$C$37)+($C494-1),4,TRUE,"Entrées")))</f>
        <v>85.5</v>
      </c>
      <c r="M494" s="28">
        <f ca="1">IF($D494&gt;$D$8,"",INDIRECT(ADDRESS(ROW(Entrées!$C$37)+($D494-1)*24+M$11,COLUMN(Entrées!$C$37)+($C494-1),4,TRUE,"Entrées")))</f>
        <v>86</v>
      </c>
      <c r="N494" s="28">
        <f ca="1">IF($D494&gt;$D$8,"",INDIRECT(ADDRESS(ROW(Entrées!$C$37)+($D494-1)*24+N$11,COLUMN(Entrées!$C$37)+($C494-1),4,TRUE,"Entrées")))</f>
        <v>86.5</v>
      </c>
      <c r="O494" s="28">
        <f ca="1">IF($D494&gt;$D$8,"",INDIRECT(ADDRESS(ROW(Entrées!$C$37)+($D494-1)*24+O$11,COLUMN(Entrées!$C$37)+($C494-1),4,TRUE,"Entrées")))</f>
        <v>86.5</v>
      </c>
      <c r="P494" s="28">
        <f ca="1">IF($D494&gt;$D$8,"",INDIRECT(ADDRESS(ROW(Entrées!$C$37)+($D494-1)*24+P$11,COLUMN(Entrées!$C$37)+($C494-1),4,TRUE,"Entrées")))</f>
        <v>84.5</v>
      </c>
      <c r="Q494" s="28">
        <f ca="1">IF($D494&gt;$D$8,"",INDIRECT(ADDRESS(ROW(Entrées!$C$37)+($D494-1)*24+Q$11,COLUMN(Entrées!$C$37)+($C494-1),4,TRUE,"Entrées")))</f>
        <v>79.5</v>
      </c>
      <c r="R494" s="28">
        <f ca="1">IF($D494&gt;$D$8,"",INDIRECT(ADDRESS(ROW(Entrées!$C$37)+($D494-1)*24+R$11,COLUMN(Entrées!$C$37)+($C494-1),4,TRUE,"Entrées")))</f>
        <v>77.5</v>
      </c>
      <c r="S494" s="28">
        <f ca="1">IF($D494&gt;$D$8,"",INDIRECT(ADDRESS(ROW(Entrées!$C$37)+($D494-1)*24+S$11,COLUMN(Entrées!$C$37)+($C494-1),4,TRUE,"Entrées")))</f>
        <v>77</v>
      </c>
      <c r="T494" s="28">
        <f ca="1">IF($D494&gt;$D$8,"",INDIRECT(ADDRESS(ROW(Entrées!$C$37)+($D494-1)*24+T$11,COLUMN(Entrées!$C$37)+($C494-1),4,TRUE,"Entrées")))</f>
        <v>74</v>
      </c>
      <c r="U494" s="28">
        <f ca="1">IF($D494&gt;$D$8,"",INDIRECT(ADDRESS(ROW(Entrées!$C$37)+($D494-1)*24+U$11,COLUMN(Entrées!$C$37)+($C494-1),4,TRUE,"Entrées")))</f>
        <v>73</v>
      </c>
      <c r="V494" s="28">
        <f ca="1">IF($D494&gt;$D$8,"",INDIRECT(ADDRESS(ROW(Entrées!$C$37)+($D494-1)*24+V$11,COLUMN(Entrées!$C$37)+($C494-1),4,TRUE,"Entrées")))</f>
        <v>74.5</v>
      </c>
      <c r="W494" s="28">
        <f ca="1">IF($D494&gt;$D$8,"",INDIRECT(ADDRESS(ROW(Entrées!$C$37)+($D494-1)*24+W$11,COLUMN(Entrées!$C$37)+($C494-1),4,TRUE,"Entrées")))</f>
        <v>73</v>
      </c>
      <c r="X494" s="28">
        <f ca="1">IF($D494&gt;$D$8,"",INDIRECT(ADDRESS(ROW(Entrées!$C$37)+($D494-1)*24+X$11,COLUMN(Entrées!$C$37)+($C494-1),4,TRUE,"Entrées")))</f>
        <v>75</v>
      </c>
      <c r="Y494" s="28">
        <f ca="1">IF($D494&gt;$D$8,"",INDIRECT(ADDRESS(ROW(Entrées!$C$37)+($D494-1)*24+Y$11,COLUMN(Entrées!$C$37)+($C494-1),4,TRUE,"Entrées")))</f>
        <v>77</v>
      </c>
      <c r="Z494" s="28">
        <f ca="1">IF($D494&gt;$D$8,"",INDIRECT(ADDRESS(ROW(Entrées!$C$37)+($D494-1)*24+Z$11,COLUMN(Entrées!$C$37)+($C494-1),4,TRUE,"Entrées")))</f>
        <v>81</v>
      </c>
      <c r="AA494" s="28">
        <f ca="1">IF($D494&gt;$D$8,"",INDIRECT(ADDRESS(ROW(Entrées!$C$37)+($D494-1)*24+AA$11,COLUMN(Entrées!$C$37)+($C494-1),4,TRUE,"Entrées")))</f>
        <v>74.5</v>
      </c>
      <c r="AB494" s="28">
        <f ca="1">IF($D494&gt;$D$8,"",INDIRECT(ADDRESS(ROW(Entrées!$C$37)+($D494-1)*24+AB$11,COLUMN(Entrées!$C$37)+($C494-1),4,TRUE,"Entrées")))</f>
        <v>73.5</v>
      </c>
      <c r="AC494" s="11"/>
      <c r="AD494" s="40">
        <f t="shared" ca="1" si="597"/>
        <v>74.916666666666671</v>
      </c>
      <c r="AE494" s="40">
        <f t="shared" ref="AE494:AE523" ca="1" si="599">MAX(E494:AB494)</f>
        <v>86.5</v>
      </c>
      <c r="AF494" s="40">
        <f t="shared" ref="AF494:AF523" ca="1" si="600">MIN(E494:AB494)</f>
        <v>58.5</v>
      </c>
      <c r="AG494" s="4"/>
      <c r="AH494" s="11">
        <f>Entrées!A521</f>
        <v>21</v>
      </c>
      <c r="AI494" s="13">
        <f>Entrées!B521</f>
        <v>4</v>
      </c>
      <c r="AJ494" s="31">
        <f t="shared" ca="1" si="569"/>
        <v>55625.834722222207</v>
      </c>
      <c r="AK494" s="31">
        <f t="shared" ca="1" si="545"/>
        <v>55155.277777777781</v>
      </c>
      <c r="AL494" s="31">
        <f t="shared" ca="1" si="546"/>
        <v>55132.569444444431</v>
      </c>
      <c r="AM494" s="31">
        <f t="shared" ca="1" si="547"/>
        <v>439.35972222222233</v>
      </c>
      <c r="AN494" s="31">
        <f t="shared" ca="1" si="548"/>
        <v>2143.2847222222222</v>
      </c>
      <c r="AO494" s="31">
        <f t="shared" ca="1" si="549"/>
        <v>1711.4715277777773</v>
      </c>
      <c r="AP494" s="31">
        <f t="shared" ca="1" si="550"/>
        <v>43686.806944444448</v>
      </c>
      <c r="AQ494" s="31">
        <f t="shared" ca="1" si="551"/>
        <v>2048.2006944444447</v>
      </c>
      <c r="AR494" s="31">
        <f t="shared" ca="1" si="552"/>
        <v>467.57708333333329</v>
      </c>
      <c r="AS494" s="31">
        <f t="shared" ca="1" si="553"/>
        <v>9872.0041666666693</v>
      </c>
      <c r="AT494" s="31">
        <f t="shared" ca="1" si="554"/>
        <v>-752.91041666666672</v>
      </c>
      <c r="AU494" s="31">
        <f t="shared" ca="1" si="555"/>
        <v>580.30277777777769</v>
      </c>
      <c r="AV494" s="31">
        <f t="shared" ca="1" si="556"/>
        <v>-4570.3041666666659</v>
      </c>
      <c r="AW494" s="31">
        <f t="shared" ca="1" si="557"/>
        <v>53.39583333333335</v>
      </c>
      <c r="AX494" s="31">
        <f t="shared" ca="1" si="558"/>
        <v>1401.9361111111111</v>
      </c>
      <c r="AY494" s="31">
        <f t="shared" ca="1" si="559"/>
        <v>-1132.0805555555555</v>
      </c>
      <c r="AZ494" s="31">
        <f t="shared" ca="1" si="560"/>
        <v>-2177.1819444444441</v>
      </c>
      <c r="BA494" s="31">
        <f t="shared" ca="1" si="561"/>
        <v>644.8125</v>
      </c>
      <c r="BB494" s="31">
        <f t="shared" ca="1" si="562"/>
        <v>-1410.101388888889</v>
      </c>
      <c r="BC494" s="31">
        <f t="shared" ca="1" si="563"/>
        <v>-1800.2902777777781</v>
      </c>
      <c r="BF494" s="11">
        <f t="shared" si="564"/>
        <v>21</v>
      </c>
      <c r="BG494" s="11">
        <f t="shared" si="570"/>
        <v>4</v>
      </c>
      <c r="BH494" s="32">
        <f>IF($BF494&gt;$Y$7,"",IF(AND($BF494=$Y$7,$BG494=23),"",Entrées!C522-Entrées!C521))</f>
        <v>-332.5</v>
      </c>
      <c r="BI494" s="32">
        <f>IF($BF494&gt;$Y$7,"",IF(AND($BF494=$Y$7,$BG494=23),"",Entrées!D522-Entrées!D521))</f>
        <v>-300</v>
      </c>
      <c r="BJ494" s="32">
        <f>IF($BF494&gt;$Y$7,"",IF(AND($BF494=$Y$7,$BG494=23),"",Entrées!E522-Entrées!E521))</f>
        <v>-275</v>
      </c>
      <c r="BK494" s="32">
        <f>IF($BF494&gt;$Y$7,"",IF(AND($BF494=$Y$7,$BG494=23),"",Entrées!F522-Entrées!F521))</f>
        <v>0</v>
      </c>
      <c r="BL494" s="32">
        <f>IF($BF494&gt;$Y$7,"",IF(AND($BF494=$Y$7,$BG494=23),"",Entrées!G522-Entrées!G521))</f>
        <v>0</v>
      </c>
      <c r="BM494" s="32">
        <f>IF($BF494&gt;$Y$7,"",IF(AND($BF494=$Y$7,$BG494=23),"",Entrées!H522-Entrées!H521))</f>
        <v>-22</v>
      </c>
      <c r="BN494" s="32">
        <f>IF($BF494&gt;$Y$7,"",IF(AND($BF494=$Y$7,$BG494=23),"",Entrées!I522-Entrées!I521))</f>
        <v>31</v>
      </c>
      <c r="BO494" s="32">
        <f>IF($BF494&gt;$Y$7,"",IF(AND($BF494=$Y$7,$BG494=23),"",Entrées!J522-Entrées!J521))</f>
        <v>-97</v>
      </c>
      <c r="BP494" s="32">
        <f>IF($BF494&gt;$Y$7,"",IF(AND($BF494=$Y$7,$BG494=23),"",Entrées!K522-Entrées!K521))</f>
        <v>0</v>
      </c>
      <c r="BQ494" s="32">
        <f>IF($BF494&gt;$Y$7,"",IF(AND($BF494=$Y$7,$BG494=23),"",Entrées!L522-Entrées!L521))</f>
        <v>-49</v>
      </c>
      <c r="BR494" s="32">
        <f>IF($BF494&gt;$Y$7,"",IF(AND($BF494=$Y$7,$BG494=23),"",Entrées!M522-Entrées!M521))</f>
        <v>-34.5</v>
      </c>
      <c r="BS494" s="32">
        <f>IF($BF494&gt;$Y$7,"",IF(AND($BF494=$Y$7,$BG494=23),"",Entrées!N522-Entrées!N521))</f>
        <v>-3.5</v>
      </c>
      <c r="BT494" s="32">
        <f>IF($BF494&gt;$Y$7,"",IF(AND($BF494=$Y$7,$BG494=23),"",Entrées!O522-Entrées!O521))</f>
        <v>-157.5</v>
      </c>
      <c r="BU494" s="32">
        <f>IF($BF494&gt;$Y$7,"",IF(AND($BF494=$Y$7,$BG494=23),"",Entrées!P522-Entrées!P521))</f>
        <v>0</v>
      </c>
      <c r="BV494" s="32">
        <f>IF($BF494&gt;$Y$7,"",IF(AND($BF494=$Y$7,$BG494=23),"",Entrées!Q522-Entrées!Q521))</f>
        <v>34</v>
      </c>
      <c r="BW494" s="32">
        <f>IF($BF494&gt;$Y$7,"",IF(AND($BF494=$Y$7,$BG494=23),"",Entrées!R522-Entrées!R521))</f>
        <v>0</v>
      </c>
      <c r="BX494" s="32">
        <f>IF($BF494&gt;$Y$7,"",IF(AND($BF494=$Y$7,$BG494=23),"",Entrées!S522-Entrées!S521))</f>
        <v>0</v>
      </c>
      <c r="BY494" s="32">
        <f>IF($BF494&gt;$Y$7,"",IF(AND($BF494=$Y$7,$BG494=23),"",Entrées!T522-Entrées!T521))</f>
        <v>7</v>
      </c>
      <c r="BZ494" s="32">
        <f>IF($BF494&gt;$Y$7,"",IF(AND($BF494=$Y$7,$BG494=23),"",Entrées!U522-Entrées!U521))</f>
        <v>0</v>
      </c>
      <c r="CA494" s="32">
        <f>IF($BF494&gt;$Y$7,"",IF(AND($BF494=$Y$7,$BG494=23),"",Entrées!V522-Entrées!V521))</f>
        <v>-104</v>
      </c>
      <c r="CD494" s="33">
        <f>IF($BF494&lt;=$Y$7,Entrées!J521/CD$2,"")</f>
        <v>0.16171052631578947</v>
      </c>
      <c r="CE494" s="33">
        <f>IF($BF494&lt;=$Y$7,Entrées!K521/CE$2,"")</f>
        <v>0</v>
      </c>
      <c r="CF494" s="11">
        <f t="shared" si="565"/>
        <v>7600</v>
      </c>
      <c r="CG494" s="11">
        <f t="shared" si="566"/>
        <v>4200</v>
      </c>
      <c r="CH494" s="52">
        <f t="shared" si="567"/>
        <v>0.26950009137426939</v>
      </c>
      <c r="CI494" s="52">
        <f t="shared" si="568"/>
        <v>0.11132787698412699</v>
      </c>
    </row>
    <row r="495" spans="1:87">
      <c r="C495" s="11">
        <f t="shared" ref="C495:C523" si="601">C494</f>
        <v>14</v>
      </c>
      <c r="D495" s="27">
        <f t="shared" si="598"/>
        <v>3</v>
      </c>
      <c r="E495" s="28">
        <f ca="1">IF($D495&gt;$D$8,"",INDIRECT(ADDRESS(ROW(Entrées!$C$37)+($D495-1)*24+E$11,COLUMN(Entrées!$C$37)+($C495-1),4,TRUE,"Entrées")))</f>
        <v>75.5</v>
      </c>
      <c r="F495" s="28">
        <f ca="1">IF($D495&gt;$D$8,"",INDIRECT(ADDRESS(ROW(Entrées!$C$37)+($D495-1)*24+F$11,COLUMN(Entrées!$C$37)+($C495-1),4,TRUE,"Entrées")))</f>
        <v>75.5</v>
      </c>
      <c r="G495" s="28">
        <f ca="1">IF($D495&gt;$D$8,"",INDIRECT(ADDRESS(ROW(Entrées!$C$37)+($D495-1)*24+G$11,COLUMN(Entrées!$C$37)+($C495-1),4,TRUE,"Entrées")))</f>
        <v>78.5</v>
      </c>
      <c r="H495" s="28">
        <f ca="1">IF($D495&gt;$D$8,"",INDIRECT(ADDRESS(ROW(Entrées!$C$37)+($D495-1)*24+H$11,COLUMN(Entrées!$C$37)+($C495-1),4,TRUE,"Entrées")))</f>
        <v>76.5</v>
      </c>
      <c r="I495" s="28">
        <f ca="1">IF($D495&gt;$D$8,"",INDIRECT(ADDRESS(ROW(Entrées!$C$37)+($D495-1)*24+I$11,COLUMN(Entrées!$C$37)+($C495-1),4,TRUE,"Entrées")))</f>
        <v>79</v>
      </c>
      <c r="J495" s="28">
        <f ca="1">IF($D495&gt;$D$8,"",INDIRECT(ADDRESS(ROW(Entrées!$C$37)+($D495-1)*24+J$11,COLUMN(Entrées!$C$37)+($C495-1),4,TRUE,"Entrées")))</f>
        <v>80.5</v>
      </c>
      <c r="K495" s="28">
        <f ca="1">IF($D495&gt;$D$8,"",INDIRECT(ADDRESS(ROW(Entrées!$C$37)+($D495-1)*24+K$11,COLUMN(Entrées!$C$37)+($C495-1),4,TRUE,"Entrées")))</f>
        <v>86.5</v>
      </c>
      <c r="L495" s="28">
        <f ca="1">IF($D495&gt;$D$8,"",INDIRECT(ADDRESS(ROW(Entrées!$C$37)+($D495-1)*24+L$11,COLUMN(Entrées!$C$37)+($C495-1),4,TRUE,"Entrées")))</f>
        <v>91</v>
      </c>
      <c r="M495" s="28">
        <f ca="1">IF($D495&gt;$D$8,"",INDIRECT(ADDRESS(ROW(Entrées!$C$37)+($D495-1)*24+M$11,COLUMN(Entrées!$C$37)+($C495-1),4,TRUE,"Entrées")))</f>
        <v>97</v>
      </c>
      <c r="N495" s="28">
        <f ca="1">IF($D495&gt;$D$8,"",INDIRECT(ADDRESS(ROW(Entrées!$C$37)+($D495-1)*24+N$11,COLUMN(Entrées!$C$37)+($C495-1),4,TRUE,"Entrées")))</f>
        <v>97</v>
      </c>
      <c r="O495" s="28">
        <f ca="1">IF($D495&gt;$D$8,"",INDIRECT(ADDRESS(ROW(Entrées!$C$37)+($D495-1)*24+O$11,COLUMN(Entrées!$C$37)+($C495-1),4,TRUE,"Entrées")))</f>
        <v>92.5</v>
      </c>
      <c r="P495" s="28">
        <f ca="1">IF($D495&gt;$D$8,"",INDIRECT(ADDRESS(ROW(Entrées!$C$37)+($D495-1)*24+P$11,COLUMN(Entrées!$C$37)+($C495-1),4,TRUE,"Entrées")))</f>
        <v>88</v>
      </c>
      <c r="Q495" s="28">
        <f ca="1">IF($D495&gt;$D$8,"",INDIRECT(ADDRESS(ROW(Entrées!$C$37)+($D495-1)*24+Q$11,COLUMN(Entrées!$C$37)+($C495-1),4,TRUE,"Entrées")))</f>
        <v>82</v>
      </c>
      <c r="R495" s="28">
        <f ca="1">IF($D495&gt;$D$8,"",INDIRECT(ADDRESS(ROW(Entrées!$C$37)+($D495-1)*24+R$11,COLUMN(Entrées!$C$37)+($C495-1),4,TRUE,"Entrées")))</f>
        <v>77</v>
      </c>
      <c r="S495" s="28">
        <f ca="1">IF($D495&gt;$D$8,"",INDIRECT(ADDRESS(ROW(Entrées!$C$37)+($D495-1)*24+S$11,COLUMN(Entrées!$C$37)+($C495-1),4,TRUE,"Entrées")))</f>
        <v>76.5</v>
      </c>
      <c r="T495" s="28">
        <f ca="1">IF($D495&gt;$D$8,"",INDIRECT(ADDRESS(ROW(Entrées!$C$37)+($D495-1)*24+T$11,COLUMN(Entrées!$C$37)+($C495-1),4,TRUE,"Entrées")))</f>
        <v>77.5</v>
      </c>
      <c r="U495" s="28">
        <f ca="1">IF($D495&gt;$D$8,"",INDIRECT(ADDRESS(ROW(Entrées!$C$37)+($D495-1)*24+U$11,COLUMN(Entrées!$C$37)+($C495-1),4,TRUE,"Entrées")))</f>
        <v>78.5</v>
      </c>
      <c r="V495" s="28">
        <f ca="1">IF($D495&gt;$D$8,"",INDIRECT(ADDRESS(ROW(Entrées!$C$37)+($D495-1)*24+V$11,COLUMN(Entrées!$C$37)+($C495-1),4,TRUE,"Entrées")))</f>
        <v>80</v>
      </c>
      <c r="W495" s="28">
        <f ca="1">IF($D495&gt;$D$8,"",INDIRECT(ADDRESS(ROW(Entrées!$C$37)+($D495-1)*24+W$11,COLUMN(Entrées!$C$37)+($C495-1),4,TRUE,"Entrées")))</f>
        <v>81.5</v>
      </c>
      <c r="X495" s="28">
        <f ca="1">IF($D495&gt;$D$8,"",INDIRECT(ADDRESS(ROW(Entrées!$C$37)+($D495-1)*24+X$11,COLUMN(Entrées!$C$37)+($C495-1),4,TRUE,"Entrées")))</f>
        <v>80</v>
      </c>
      <c r="Y495" s="28">
        <f ca="1">IF($D495&gt;$D$8,"",INDIRECT(ADDRESS(ROW(Entrées!$C$37)+($D495-1)*24+Y$11,COLUMN(Entrées!$C$37)+($C495-1),4,TRUE,"Entrées")))</f>
        <v>80.5</v>
      </c>
      <c r="Z495" s="28">
        <f ca="1">IF($D495&gt;$D$8,"",INDIRECT(ADDRESS(ROW(Entrées!$C$37)+($D495-1)*24+Z$11,COLUMN(Entrées!$C$37)+($C495-1),4,TRUE,"Entrées")))</f>
        <v>79</v>
      </c>
      <c r="AA495" s="28">
        <f ca="1">IF($D495&gt;$D$8,"",INDIRECT(ADDRESS(ROW(Entrées!$C$37)+($D495-1)*24+AA$11,COLUMN(Entrées!$C$37)+($C495-1),4,TRUE,"Entrées")))</f>
        <v>74</v>
      </c>
      <c r="AB495" s="28">
        <f ca="1">IF($D495&gt;$D$8,"",INDIRECT(ADDRESS(ROW(Entrées!$C$37)+($D495-1)*24+AB$11,COLUMN(Entrées!$C$37)+($C495-1),4,TRUE,"Entrées")))</f>
        <v>78</v>
      </c>
      <c r="AC495" s="11"/>
      <c r="AD495" s="40">
        <f t="shared" ca="1" si="597"/>
        <v>81.75</v>
      </c>
      <c r="AE495" s="40">
        <f t="shared" ca="1" si="599"/>
        <v>97</v>
      </c>
      <c r="AF495" s="40">
        <f t="shared" ca="1" si="600"/>
        <v>74</v>
      </c>
      <c r="AG495" s="4"/>
      <c r="AH495" s="11">
        <f>Entrées!A522</f>
        <v>21</v>
      </c>
      <c r="AI495" s="13">
        <f>Entrées!B522</f>
        <v>5</v>
      </c>
      <c r="AJ495" s="31">
        <f t="shared" ca="1" si="569"/>
        <v>55625.834722222207</v>
      </c>
      <c r="AK495" s="31">
        <f t="shared" ca="1" si="545"/>
        <v>55155.277777777781</v>
      </c>
      <c r="AL495" s="31">
        <f t="shared" ca="1" si="546"/>
        <v>55132.569444444431</v>
      </c>
      <c r="AM495" s="31">
        <f t="shared" ca="1" si="547"/>
        <v>439.35972222222233</v>
      </c>
      <c r="AN495" s="31">
        <f t="shared" ca="1" si="548"/>
        <v>2143.2847222222222</v>
      </c>
      <c r="AO495" s="31">
        <f t="shared" ca="1" si="549"/>
        <v>1711.4715277777773</v>
      </c>
      <c r="AP495" s="31">
        <f t="shared" ca="1" si="550"/>
        <v>43686.806944444448</v>
      </c>
      <c r="AQ495" s="31">
        <f t="shared" ca="1" si="551"/>
        <v>2048.2006944444447</v>
      </c>
      <c r="AR495" s="31">
        <f t="shared" ca="1" si="552"/>
        <v>467.57708333333329</v>
      </c>
      <c r="AS495" s="31">
        <f t="shared" ca="1" si="553"/>
        <v>9872.0041666666693</v>
      </c>
      <c r="AT495" s="31">
        <f t="shared" ca="1" si="554"/>
        <v>-752.91041666666672</v>
      </c>
      <c r="AU495" s="31">
        <f t="shared" ca="1" si="555"/>
        <v>580.30277777777769</v>
      </c>
      <c r="AV495" s="31">
        <f t="shared" ca="1" si="556"/>
        <v>-4570.3041666666659</v>
      </c>
      <c r="AW495" s="31">
        <f t="shared" ca="1" si="557"/>
        <v>53.39583333333335</v>
      </c>
      <c r="AX495" s="31">
        <f t="shared" ca="1" si="558"/>
        <v>1401.9361111111111</v>
      </c>
      <c r="AY495" s="31">
        <f t="shared" ca="1" si="559"/>
        <v>-1132.0805555555555</v>
      </c>
      <c r="AZ495" s="31">
        <f t="shared" ca="1" si="560"/>
        <v>-2177.1819444444441</v>
      </c>
      <c r="BA495" s="31">
        <f t="shared" ca="1" si="561"/>
        <v>644.8125</v>
      </c>
      <c r="BB495" s="31">
        <f t="shared" ca="1" si="562"/>
        <v>-1410.101388888889</v>
      </c>
      <c r="BC495" s="31">
        <f t="shared" ca="1" si="563"/>
        <v>-1800.2902777777781</v>
      </c>
      <c r="BF495" s="11">
        <f t="shared" si="564"/>
        <v>21</v>
      </c>
      <c r="BG495" s="11">
        <f t="shared" si="570"/>
        <v>5</v>
      </c>
      <c r="BH495" s="32">
        <f>IF($BF495&gt;$Y$7,"",IF(AND($BF495=$Y$7,$BG495=23),"",Entrées!C523-Entrées!C522))</f>
        <v>609</v>
      </c>
      <c r="BI495" s="32">
        <f>IF($BF495&gt;$Y$7,"",IF(AND($BF495=$Y$7,$BG495=23),"",Entrées!D523-Entrées!D522))</f>
        <v>825</v>
      </c>
      <c r="BJ495" s="32">
        <f>IF($BF495&gt;$Y$7,"",IF(AND($BF495=$Y$7,$BG495=23),"",Entrées!E523-Entrées!E522))</f>
        <v>587.5</v>
      </c>
      <c r="BK495" s="32">
        <f>IF($BF495&gt;$Y$7,"",IF(AND($BF495=$Y$7,$BG495=23),"",Entrées!F523-Entrées!F522))</f>
        <v>0</v>
      </c>
      <c r="BL495" s="32">
        <f>IF($BF495&gt;$Y$7,"",IF(AND($BF495=$Y$7,$BG495=23),"",Entrées!G523-Entrées!G522))</f>
        <v>0</v>
      </c>
      <c r="BM495" s="32">
        <f>IF($BF495&gt;$Y$7,"",IF(AND($BF495=$Y$7,$BG495=23),"",Entrées!H523-Entrées!H522))</f>
        <v>-8</v>
      </c>
      <c r="BN495" s="32">
        <f>IF($BF495&gt;$Y$7,"",IF(AND($BF495=$Y$7,$BG495=23),"",Entrées!I523-Entrées!I522))</f>
        <v>357.5</v>
      </c>
      <c r="BO495" s="32">
        <f>IF($BF495&gt;$Y$7,"",IF(AND($BF495=$Y$7,$BG495=23),"",Entrées!J523-Entrées!J522))</f>
        <v>-160</v>
      </c>
      <c r="BP495" s="32">
        <f>IF($BF495&gt;$Y$7,"",IF(AND($BF495=$Y$7,$BG495=23),"",Entrées!K523-Entrées!K522))</f>
        <v>0</v>
      </c>
      <c r="BQ495" s="32">
        <f>IF($BF495&gt;$Y$7,"",IF(AND($BF495=$Y$7,$BG495=23),"",Entrées!L523-Entrées!L522))</f>
        <v>-14</v>
      </c>
      <c r="BR495" s="32">
        <f>IF($BF495&gt;$Y$7,"",IF(AND($BF495=$Y$7,$BG495=23),"",Entrées!M523-Entrées!M522))</f>
        <v>138</v>
      </c>
      <c r="BS495" s="32">
        <f>IF($BF495&gt;$Y$7,"",IF(AND($BF495=$Y$7,$BG495=23),"",Entrées!N523-Entrées!N522))</f>
        <v>-5</v>
      </c>
      <c r="BT495" s="32">
        <f>IF($BF495&gt;$Y$7,"",IF(AND($BF495=$Y$7,$BG495=23),"",Entrées!O523-Entrées!O522))</f>
        <v>300.5</v>
      </c>
      <c r="BU495" s="32">
        <f>IF($BF495&gt;$Y$7,"",IF(AND($BF495=$Y$7,$BG495=23),"",Entrées!P523-Entrées!P522))</f>
        <v>-0.5</v>
      </c>
      <c r="BV495" s="32">
        <f>IF($BF495&gt;$Y$7,"",IF(AND($BF495=$Y$7,$BG495=23),"",Entrées!Q523-Entrées!Q522))</f>
        <v>598</v>
      </c>
      <c r="BW495" s="32">
        <f>IF($BF495&gt;$Y$7,"",IF(AND($BF495=$Y$7,$BG495=23),"",Entrées!R523-Entrées!R522))</f>
        <v>0</v>
      </c>
      <c r="BX495" s="32">
        <f>IF($BF495&gt;$Y$7,"",IF(AND($BF495=$Y$7,$BG495=23),"",Entrées!S523-Entrées!S522))</f>
        <v>0</v>
      </c>
      <c r="BY495" s="32">
        <f>IF($BF495&gt;$Y$7,"",IF(AND($BF495=$Y$7,$BG495=23),"",Entrées!T523-Entrées!T522))</f>
        <v>-96</v>
      </c>
      <c r="BZ495" s="32">
        <f>IF($BF495&gt;$Y$7,"",IF(AND($BF495=$Y$7,$BG495=23),"",Entrées!U523-Entrées!U522))</f>
        <v>0</v>
      </c>
      <c r="CA495" s="32">
        <f>IF($BF495&gt;$Y$7,"",IF(AND($BF495=$Y$7,$BG495=23),"",Entrées!V523-Entrées!V522))</f>
        <v>70</v>
      </c>
      <c r="CD495" s="33">
        <f>IF($BF495&lt;=$Y$7,Entrées!J522/CD$2,"")</f>
        <v>0.14894736842105263</v>
      </c>
      <c r="CE495" s="33">
        <f>IF($BF495&lt;=$Y$7,Entrées!K522/CE$2,"")</f>
        <v>0</v>
      </c>
      <c r="CF495" s="11">
        <f t="shared" si="565"/>
        <v>7600</v>
      </c>
      <c r="CG495" s="11">
        <f t="shared" si="566"/>
        <v>4200</v>
      </c>
      <c r="CH495" s="52">
        <f t="shared" si="567"/>
        <v>0.26950009137426939</v>
      </c>
      <c r="CI495" s="52">
        <f t="shared" si="568"/>
        <v>0.11132787698412699</v>
      </c>
    </row>
    <row r="496" spans="1:87">
      <c r="C496" s="11">
        <f t="shared" si="601"/>
        <v>14</v>
      </c>
      <c r="D496" s="27">
        <f t="shared" si="598"/>
        <v>4</v>
      </c>
      <c r="E496" s="28">
        <f ca="1">IF($D496&gt;$D$8,"",INDIRECT(ADDRESS(ROW(Entrées!$C$37)+($D496-1)*24+E$11,COLUMN(Entrées!$C$37)+($C496-1),4,TRUE,"Entrées")))</f>
        <v>78.5</v>
      </c>
      <c r="F496" s="28">
        <f ca="1">IF($D496&gt;$D$8,"",INDIRECT(ADDRESS(ROW(Entrées!$C$37)+($D496-1)*24+F$11,COLUMN(Entrées!$C$37)+($C496-1),4,TRUE,"Entrées")))</f>
        <v>75.5</v>
      </c>
      <c r="G496" s="28">
        <f ca="1">IF($D496&gt;$D$8,"",INDIRECT(ADDRESS(ROW(Entrées!$C$37)+($D496-1)*24+G$11,COLUMN(Entrées!$C$37)+($C496-1),4,TRUE,"Entrées")))</f>
        <v>77.5</v>
      </c>
      <c r="H496" s="28">
        <f ca="1">IF($D496&gt;$D$8,"",INDIRECT(ADDRESS(ROW(Entrées!$C$37)+($D496-1)*24+H$11,COLUMN(Entrées!$C$37)+($C496-1),4,TRUE,"Entrées")))</f>
        <v>76</v>
      </c>
      <c r="I496" s="28">
        <f ca="1">IF($D496&gt;$D$8,"",INDIRECT(ADDRESS(ROW(Entrées!$C$37)+($D496-1)*24+I$11,COLUMN(Entrées!$C$37)+($C496-1),4,TRUE,"Entrées")))</f>
        <v>77</v>
      </c>
      <c r="J496" s="28">
        <f ca="1">IF($D496&gt;$D$8,"",INDIRECT(ADDRESS(ROW(Entrées!$C$37)+($D496-1)*24+J$11,COLUMN(Entrées!$C$37)+($C496-1),4,TRUE,"Entrées")))</f>
        <v>78</v>
      </c>
      <c r="K496" s="28">
        <f ca="1">IF($D496&gt;$D$8,"",INDIRECT(ADDRESS(ROW(Entrées!$C$37)+($D496-1)*24+K$11,COLUMN(Entrées!$C$37)+($C496-1),4,TRUE,"Entrées")))</f>
        <v>86</v>
      </c>
      <c r="L496" s="28">
        <f ca="1">IF($D496&gt;$D$8,"",INDIRECT(ADDRESS(ROW(Entrées!$C$37)+($D496-1)*24+L$11,COLUMN(Entrées!$C$37)+($C496-1),4,TRUE,"Entrées")))</f>
        <v>87.5</v>
      </c>
      <c r="M496" s="28">
        <f ca="1">IF($D496&gt;$D$8,"",INDIRECT(ADDRESS(ROW(Entrées!$C$37)+($D496-1)*24+M$11,COLUMN(Entrées!$C$37)+($C496-1),4,TRUE,"Entrées")))</f>
        <v>85</v>
      </c>
      <c r="N496" s="28">
        <f ca="1">IF($D496&gt;$D$8,"",INDIRECT(ADDRESS(ROW(Entrées!$C$37)+($D496-1)*24+N$11,COLUMN(Entrées!$C$37)+($C496-1),4,TRUE,"Entrées")))</f>
        <v>84.5</v>
      </c>
      <c r="O496" s="28">
        <f ca="1">IF($D496&gt;$D$8,"",INDIRECT(ADDRESS(ROW(Entrées!$C$37)+($D496-1)*24+O$11,COLUMN(Entrées!$C$37)+($C496-1),4,TRUE,"Entrées")))</f>
        <v>84.5</v>
      </c>
      <c r="P496" s="28">
        <f ca="1">IF($D496&gt;$D$8,"",INDIRECT(ADDRESS(ROW(Entrées!$C$37)+($D496-1)*24+P$11,COLUMN(Entrées!$C$37)+($C496-1),4,TRUE,"Entrées")))</f>
        <v>83.5</v>
      </c>
      <c r="Q496" s="28">
        <f ca="1">IF($D496&gt;$D$8,"",INDIRECT(ADDRESS(ROW(Entrées!$C$37)+($D496-1)*24+Q$11,COLUMN(Entrées!$C$37)+($C496-1),4,TRUE,"Entrées")))</f>
        <v>83.5</v>
      </c>
      <c r="R496" s="28">
        <f ca="1">IF($D496&gt;$D$8,"",INDIRECT(ADDRESS(ROW(Entrées!$C$37)+($D496-1)*24+R$11,COLUMN(Entrées!$C$37)+($C496-1),4,TRUE,"Entrées")))</f>
        <v>85</v>
      </c>
      <c r="S496" s="28">
        <f ca="1">IF($D496&gt;$D$8,"",INDIRECT(ADDRESS(ROW(Entrées!$C$37)+($D496-1)*24+S$11,COLUMN(Entrées!$C$37)+($C496-1),4,TRUE,"Entrées")))</f>
        <v>86.5</v>
      </c>
      <c r="T496" s="28">
        <f ca="1">IF($D496&gt;$D$8,"",INDIRECT(ADDRESS(ROW(Entrées!$C$37)+($D496-1)*24+T$11,COLUMN(Entrées!$C$37)+($C496-1),4,TRUE,"Entrées")))</f>
        <v>83.5</v>
      </c>
      <c r="U496" s="28">
        <f ca="1">IF($D496&gt;$D$8,"",INDIRECT(ADDRESS(ROW(Entrées!$C$37)+($D496-1)*24+U$11,COLUMN(Entrées!$C$37)+($C496-1),4,TRUE,"Entrées")))</f>
        <v>88</v>
      </c>
      <c r="V496" s="28">
        <f ca="1">IF($D496&gt;$D$8,"",INDIRECT(ADDRESS(ROW(Entrées!$C$37)+($D496-1)*24+V$11,COLUMN(Entrées!$C$37)+($C496-1),4,TRUE,"Entrées")))</f>
        <v>89.5</v>
      </c>
      <c r="W496" s="28">
        <f ca="1">IF($D496&gt;$D$8,"",INDIRECT(ADDRESS(ROW(Entrées!$C$37)+($D496-1)*24+W$11,COLUMN(Entrées!$C$37)+($C496-1),4,TRUE,"Entrées")))</f>
        <v>90.5</v>
      </c>
      <c r="X496" s="28">
        <f ca="1">IF($D496&gt;$D$8,"",INDIRECT(ADDRESS(ROW(Entrées!$C$37)+($D496-1)*24+X$11,COLUMN(Entrées!$C$37)+($C496-1),4,TRUE,"Entrées")))</f>
        <v>92.5</v>
      </c>
      <c r="Y496" s="28">
        <f ca="1">IF($D496&gt;$D$8,"",INDIRECT(ADDRESS(ROW(Entrées!$C$37)+($D496-1)*24+Y$11,COLUMN(Entrées!$C$37)+($C496-1),4,TRUE,"Entrées")))</f>
        <v>90.5</v>
      </c>
      <c r="Z496" s="28">
        <f ca="1">IF($D496&gt;$D$8,"",INDIRECT(ADDRESS(ROW(Entrées!$C$37)+($D496-1)*24+Z$11,COLUMN(Entrées!$C$37)+($C496-1),4,TRUE,"Entrées")))</f>
        <v>92</v>
      </c>
      <c r="AA496" s="28">
        <f ca="1">IF($D496&gt;$D$8,"",INDIRECT(ADDRESS(ROW(Entrées!$C$37)+($D496-1)*24+AA$11,COLUMN(Entrées!$C$37)+($C496-1),4,TRUE,"Entrées")))</f>
        <v>87.5</v>
      </c>
      <c r="AB496" s="28">
        <f ca="1">IF($D496&gt;$D$8,"",INDIRECT(ADDRESS(ROW(Entrées!$C$37)+($D496-1)*24+AB$11,COLUMN(Entrées!$C$37)+($C496-1),4,TRUE,"Entrées")))</f>
        <v>82.5</v>
      </c>
      <c r="AC496" s="11"/>
      <c r="AD496" s="40">
        <f t="shared" ca="1" si="597"/>
        <v>84.375</v>
      </c>
      <c r="AE496" s="40">
        <f t="shared" ca="1" si="599"/>
        <v>92.5</v>
      </c>
      <c r="AF496" s="40">
        <f t="shared" ca="1" si="600"/>
        <v>75.5</v>
      </c>
      <c r="AG496" s="4"/>
      <c r="AH496" s="11">
        <f>Entrées!A523</f>
        <v>21</v>
      </c>
      <c r="AI496" s="13">
        <f>Entrées!B523</f>
        <v>6</v>
      </c>
      <c r="AJ496" s="31">
        <f t="shared" ca="1" si="569"/>
        <v>55625.834722222207</v>
      </c>
      <c r="AK496" s="31">
        <f t="shared" ca="1" si="545"/>
        <v>55155.277777777781</v>
      </c>
      <c r="AL496" s="31">
        <f t="shared" ca="1" si="546"/>
        <v>55132.569444444431</v>
      </c>
      <c r="AM496" s="31">
        <f t="shared" ca="1" si="547"/>
        <v>439.35972222222233</v>
      </c>
      <c r="AN496" s="31">
        <f t="shared" ca="1" si="548"/>
        <v>2143.2847222222222</v>
      </c>
      <c r="AO496" s="31">
        <f t="shared" ca="1" si="549"/>
        <v>1711.4715277777773</v>
      </c>
      <c r="AP496" s="31">
        <f t="shared" ca="1" si="550"/>
        <v>43686.806944444448</v>
      </c>
      <c r="AQ496" s="31">
        <f t="shared" ca="1" si="551"/>
        <v>2048.2006944444447</v>
      </c>
      <c r="AR496" s="31">
        <f t="shared" ca="1" si="552"/>
        <v>467.57708333333329</v>
      </c>
      <c r="AS496" s="31">
        <f t="shared" ca="1" si="553"/>
        <v>9872.0041666666693</v>
      </c>
      <c r="AT496" s="31">
        <f t="shared" ca="1" si="554"/>
        <v>-752.91041666666672</v>
      </c>
      <c r="AU496" s="31">
        <f t="shared" ca="1" si="555"/>
        <v>580.30277777777769</v>
      </c>
      <c r="AV496" s="31">
        <f t="shared" ca="1" si="556"/>
        <v>-4570.3041666666659</v>
      </c>
      <c r="AW496" s="31">
        <f t="shared" ca="1" si="557"/>
        <v>53.39583333333335</v>
      </c>
      <c r="AX496" s="31">
        <f t="shared" ca="1" si="558"/>
        <v>1401.9361111111111</v>
      </c>
      <c r="AY496" s="31">
        <f t="shared" ca="1" si="559"/>
        <v>-1132.0805555555555</v>
      </c>
      <c r="AZ496" s="31">
        <f t="shared" ca="1" si="560"/>
        <v>-2177.1819444444441</v>
      </c>
      <c r="BA496" s="31">
        <f t="shared" ca="1" si="561"/>
        <v>644.8125</v>
      </c>
      <c r="BB496" s="31">
        <f t="shared" ca="1" si="562"/>
        <v>-1410.101388888889</v>
      </c>
      <c r="BC496" s="31">
        <f t="shared" ca="1" si="563"/>
        <v>-1800.2902777777781</v>
      </c>
      <c r="BF496" s="11">
        <f t="shared" si="564"/>
        <v>21</v>
      </c>
      <c r="BG496" s="11">
        <f t="shared" si="570"/>
        <v>6</v>
      </c>
      <c r="BH496" s="32">
        <f>IF($BF496&gt;$Y$7,"",IF(AND($BF496=$Y$7,$BG496=23),"",Entrées!C524-Entrées!C523))</f>
        <v>-39</v>
      </c>
      <c r="BI496" s="32">
        <f>IF($BF496&gt;$Y$7,"",IF(AND($BF496=$Y$7,$BG496=23),"",Entrées!D524-Entrées!D523))</f>
        <v>275</v>
      </c>
      <c r="BJ496" s="32">
        <f>IF($BF496&gt;$Y$7,"",IF(AND($BF496=$Y$7,$BG496=23),"",Entrées!E524-Entrées!E523))</f>
        <v>525</v>
      </c>
      <c r="BK496" s="32">
        <f>IF($BF496&gt;$Y$7,"",IF(AND($BF496=$Y$7,$BG496=23),"",Entrées!F524-Entrées!F523))</f>
        <v>-2.5</v>
      </c>
      <c r="BL496" s="32">
        <f>IF($BF496&gt;$Y$7,"",IF(AND($BF496=$Y$7,$BG496=23),"",Entrées!G524-Entrées!G523))</f>
        <v>0</v>
      </c>
      <c r="BM496" s="32">
        <f>IF($BF496&gt;$Y$7,"",IF(AND($BF496=$Y$7,$BG496=23),"",Entrées!H524-Entrées!H523))</f>
        <v>3</v>
      </c>
      <c r="BN496" s="32">
        <f>IF($BF496&gt;$Y$7,"",IF(AND($BF496=$Y$7,$BG496=23),"",Entrées!I524-Entrées!I523))</f>
        <v>232</v>
      </c>
      <c r="BO496" s="32">
        <f>IF($BF496&gt;$Y$7,"",IF(AND($BF496=$Y$7,$BG496=23),"",Entrées!J524-Entrées!J523))</f>
        <v>-174.5</v>
      </c>
      <c r="BP496" s="32">
        <f>IF($BF496&gt;$Y$7,"",IF(AND($BF496=$Y$7,$BG496=23),"",Entrées!K524-Entrées!K523))</f>
        <v>15</v>
      </c>
      <c r="BQ496" s="32">
        <f>IF($BF496&gt;$Y$7,"",IF(AND($BF496=$Y$7,$BG496=23),"",Entrées!L524-Entrées!L523))</f>
        <v>110</v>
      </c>
      <c r="BR496" s="32">
        <f>IF($BF496&gt;$Y$7,"",IF(AND($BF496=$Y$7,$BG496=23),"",Entrées!M524-Entrées!M523))</f>
        <v>-488.5</v>
      </c>
      <c r="BS496" s="32">
        <f>IF($BF496&gt;$Y$7,"",IF(AND($BF496=$Y$7,$BG496=23),"",Entrées!N524-Entrées!N523))</f>
        <v>3</v>
      </c>
      <c r="BT496" s="32">
        <f>IF($BF496&gt;$Y$7,"",IF(AND($BF496=$Y$7,$BG496=23),"",Entrées!O524-Entrées!O523))</f>
        <v>263</v>
      </c>
      <c r="BU496" s="32">
        <f>IF($BF496&gt;$Y$7,"",IF(AND($BF496=$Y$7,$BG496=23),"",Entrées!P524-Entrées!P523))</f>
        <v>0</v>
      </c>
      <c r="BV496" s="32">
        <f>IF($BF496&gt;$Y$7,"",IF(AND($BF496=$Y$7,$BG496=23),"",Entrées!Q524-Entrées!Q523))</f>
        <v>274</v>
      </c>
      <c r="BW496" s="32">
        <f>IF($BF496&gt;$Y$7,"",IF(AND($BF496=$Y$7,$BG496=23),"",Entrées!R524-Entrées!R523))</f>
        <v>0</v>
      </c>
      <c r="BX496" s="32">
        <f>IF($BF496&gt;$Y$7,"",IF(AND($BF496=$Y$7,$BG496=23),"",Entrées!S524-Entrées!S523))</f>
        <v>0</v>
      </c>
      <c r="BY496" s="32">
        <f>IF($BF496&gt;$Y$7,"",IF(AND($BF496=$Y$7,$BG496=23),"",Entrées!T524-Entrées!T523))</f>
        <v>-5</v>
      </c>
      <c r="BZ496" s="32">
        <f>IF($BF496&gt;$Y$7,"",IF(AND($BF496=$Y$7,$BG496=23),"",Entrées!U524-Entrées!U523))</f>
        <v>-89</v>
      </c>
      <c r="CA496" s="32">
        <f>IF($BF496&gt;$Y$7,"",IF(AND($BF496=$Y$7,$BG496=23),"",Entrées!V524-Entrées!V523))</f>
        <v>27</v>
      </c>
      <c r="CD496" s="33">
        <f>IF($BF496&lt;=$Y$7,Entrées!J523/CD$2,"")</f>
        <v>0.12789473684210526</v>
      </c>
      <c r="CE496" s="33">
        <f>IF($BF496&lt;=$Y$7,Entrées!K523/CE$2,"")</f>
        <v>0</v>
      </c>
      <c r="CF496" s="11">
        <f t="shared" si="565"/>
        <v>7600</v>
      </c>
      <c r="CG496" s="11">
        <f t="shared" si="566"/>
        <v>4200</v>
      </c>
      <c r="CH496" s="52">
        <f t="shared" si="567"/>
        <v>0.26950009137426939</v>
      </c>
      <c r="CI496" s="52">
        <f t="shared" si="568"/>
        <v>0.11132787698412699</v>
      </c>
    </row>
    <row r="497" spans="1:87">
      <c r="C497" s="11">
        <f t="shared" si="601"/>
        <v>14</v>
      </c>
      <c r="D497" s="27">
        <f t="shared" si="598"/>
        <v>5</v>
      </c>
      <c r="E497" s="28">
        <f ca="1">IF($D497&gt;$D$8,"",INDIRECT(ADDRESS(ROW(Entrées!$C$37)+($D497-1)*24+E$11,COLUMN(Entrées!$C$37)+($C497-1),4,TRUE,"Entrées")))</f>
        <v>79.5</v>
      </c>
      <c r="F497" s="28">
        <f ca="1">IF($D497&gt;$D$8,"",INDIRECT(ADDRESS(ROW(Entrées!$C$37)+($D497-1)*24+F$11,COLUMN(Entrées!$C$37)+($C497-1),4,TRUE,"Entrées")))</f>
        <v>75.5</v>
      </c>
      <c r="G497" s="28">
        <f ca="1">IF($D497&gt;$D$8,"",INDIRECT(ADDRESS(ROW(Entrées!$C$37)+($D497-1)*24+G$11,COLUMN(Entrées!$C$37)+($C497-1),4,TRUE,"Entrées")))</f>
        <v>75.5</v>
      </c>
      <c r="H497" s="28">
        <f ca="1">IF($D497&gt;$D$8,"",INDIRECT(ADDRESS(ROW(Entrées!$C$37)+($D497-1)*24+H$11,COLUMN(Entrées!$C$37)+($C497-1),4,TRUE,"Entrées")))</f>
        <v>76.5</v>
      </c>
      <c r="I497" s="28">
        <f ca="1">IF($D497&gt;$D$8,"",INDIRECT(ADDRESS(ROW(Entrées!$C$37)+($D497-1)*24+I$11,COLUMN(Entrées!$C$37)+($C497-1),4,TRUE,"Entrées")))</f>
        <v>85</v>
      </c>
      <c r="J497" s="28">
        <f ca="1">IF($D497&gt;$D$8,"",INDIRECT(ADDRESS(ROW(Entrées!$C$37)+($D497-1)*24+J$11,COLUMN(Entrées!$C$37)+($C497-1),4,TRUE,"Entrées")))</f>
        <v>85</v>
      </c>
      <c r="K497" s="28">
        <f ca="1">IF($D497&gt;$D$8,"",INDIRECT(ADDRESS(ROW(Entrées!$C$37)+($D497-1)*24+K$11,COLUMN(Entrées!$C$37)+($C497-1),4,TRUE,"Entrées")))</f>
        <v>85</v>
      </c>
      <c r="L497" s="28">
        <f ca="1">IF($D497&gt;$D$8,"",INDIRECT(ADDRESS(ROW(Entrées!$C$37)+($D497-1)*24+L$11,COLUMN(Entrées!$C$37)+($C497-1),4,TRUE,"Entrées")))</f>
        <v>85.5</v>
      </c>
      <c r="M497" s="28">
        <f ca="1">IF($D497&gt;$D$8,"",INDIRECT(ADDRESS(ROW(Entrées!$C$37)+($D497-1)*24+M$11,COLUMN(Entrées!$C$37)+($C497-1),4,TRUE,"Entrées")))</f>
        <v>90.5</v>
      </c>
      <c r="N497" s="28">
        <f ca="1">IF($D497&gt;$D$8,"",INDIRECT(ADDRESS(ROW(Entrées!$C$37)+($D497-1)*24+N$11,COLUMN(Entrées!$C$37)+($C497-1),4,TRUE,"Entrées")))</f>
        <v>93</v>
      </c>
      <c r="O497" s="28">
        <f ca="1">IF($D497&gt;$D$8,"",INDIRECT(ADDRESS(ROW(Entrées!$C$37)+($D497-1)*24+O$11,COLUMN(Entrées!$C$37)+($C497-1),4,TRUE,"Entrées")))</f>
        <v>93</v>
      </c>
      <c r="P497" s="28">
        <f ca="1">IF($D497&gt;$D$8,"",INDIRECT(ADDRESS(ROW(Entrées!$C$37)+($D497-1)*24+P$11,COLUMN(Entrées!$C$37)+($C497-1),4,TRUE,"Entrées")))</f>
        <v>91.5</v>
      </c>
      <c r="Q497" s="28">
        <f ca="1">IF($D497&gt;$D$8,"",INDIRECT(ADDRESS(ROW(Entrées!$C$37)+($D497-1)*24+Q$11,COLUMN(Entrées!$C$37)+($C497-1),4,TRUE,"Entrées")))</f>
        <v>94</v>
      </c>
      <c r="R497" s="28">
        <f ca="1">IF($D497&gt;$D$8,"",INDIRECT(ADDRESS(ROW(Entrées!$C$37)+($D497-1)*24+R$11,COLUMN(Entrées!$C$37)+($C497-1),4,TRUE,"Entrées")))</f>
        <v>93.5</v>
      </c>
      <c r="S497" s="28">
        <f ca="1">IF($D497&gt;$D$8,"",INDIRECT(ADDRESS(ROW(Entrées!$C$37)+($D497-1)*24+S$11,COLUMN(Entrées!$C$37)+($C497-1),4,TRUE,"Entrées")))</f>
        <v>94.5</v>
      </c>
      <c r="T497" s="28">
        <f ca="1">IF($D497&gt;$D$8,"",INDIRECT(ADDRESS(ROW(Entrées!$C$37)+($D497-1)*24+T$11,COLUMN(Entrées!$C$37)+($C497-1),4,TRUE,"Entrées")))</f>
        <v>91</v>
      </c>
      <c r="U497" s="28">
        <f ca="1">IF($D497&gt;$D$8,"",INDIRECT(ADDRESS(ROW(Entrées!$C$37)+($D497-1)*24+U$11,COLUMN(Entrées!$C$37)+($C497-1),4,TRUE,"Entrées")))</f>
        <v>93.5</v>
      </c>
      <c r="V497" s="28">
        <f ca="1">IF($D497&gt;$D$8,"",INDIRECT(ADDRESS(ROW(Entrées!$C$37)+($D497-1)*24+V$11,COLUMN(Entrées!$C$37)+($C497-1),4,TRUE,"Entrées")))</f>
        <v>94</v>
      </c>
      <c r="W497" s="28">
        <f ca="1">IF($D497&gt;$D$8,"",INDIRECT(ADDRESS(ROW(Entrées!$C$37)+($D497-1)*24+W$11,COLUMN(Entrées!$C$37)+($C497-1),4,TRUE,"Entrées")))</f>
        <v>92</v>
      </c>
      <c r="X497" s="28">
        <f ca="1">IF($D497&gt;$D$8,"",INDIRECT(ADDRESS(ROW(Entrées!$C$37)+($D497-1)*24+X$11,COLUMN(Entrées!$C$37)+($C497-1),4,TRUE,"Entrées")))</f>
        <v>90</v>
      </c>
      <c r="Y497" s="28">
        <f ca="1">IF($D497&gt;$D$8,"",INDIRECT(ADDRESS(ROW(Entrées!$C$37)+($D497-1)*24+Y$11,COLUMN(Entrées!$C$37)+($C497-1),4,TRUE,"Entrées")))</f>
        <v>84.5</v>
      </c>
      <c r="Z497" s="28">
        <f ca="1">IF($D497&gt;$D$8,"",INDIRECT(ADDRESS(ROW(Entrées!$C$37)+($D497-1)*24+Z$11,COLUMN(Entrées!$C$37)+($C497-1),4,TRUE,"Entrées")))</f>
        <v>82.5</v>
      </c>
      <c r="AA497" s="28">
        <f ca="1">IF($D497&gt;$D$8,"",INDIRECT(ADDRESS(ROW(Entrées!$C$37)+($D497-1)*24+AA$11,COLUMN(Entrées!$C$37)+($C497-1),4,TRUE,"Entrées")))</f>
        <v>81</v>
      </c>
      <c r="AB497" s="28">
        <f ca="1">IF($D497&gt;$D$8,"",INDIRECT(ADDRESS(ROW(Entrées!$C$37)+($D497-1)*24+AB$11,COLUMN(Entrées!$C$37)+($C497-1),4,TRUE,"Entrées")))</f>
        <v>80.5</v>
      </c>
      <c r="AC497" s="11"/>
      <c r="AD497" s="40">
        <f t="shared" ca="1" si="597"/>
        <v>86.9375</v>
      </c>
      <c r="AE497" s="40">
        <f t="shared" ca="1" si="599"/>
        <v>94.5</v>
      </c>
      <c r="AF497" s="40">
        <f t="shared" ca="1" si="600"/>
        <v>75.5</v>
      </c>
      <c r="AG497" s="4"/>
      <c r="AH497" s="11">
        <f>Entrées!A524</f>
        <v>21</v>
      </c>
      <c r="AI497" s="13">
        <f>Entrées!B524</f>
        <v>7</v>
      </c>
      <c r="AJ497" s="31">
        <f t="shared" ca="1" si="569"/>
        <v>55625.834722222207</v>
      </c>
      <c r="AK497" s="31">
        <f t="shared" ca="1" si="545"/>
        <v>55155.277777777781</v>
      </c>
      <c r="AL497" s="31">
        <f t="shared" ca="1" si="546"/>
        <v>55132.569444444431</v>
      </c>
      <c r="AM497" s="31">
        <f t="shared" ca="1" si="547"/>
        <v>439.35972222222233</v>
      </c>
      <c r="AN497" s="31">
        <f t="shared" ca="1" si="548"/>
        <v>2143.2847222222222</v>
      </c>
      <c r="AO497" s="31">
        <f t="shared" ca="1" si="549"/>
        <v>1711.4715277777773</v>
      </c>
      <c r="AP497" s="31">
        <f t="shared" ca="1" si="550"/>
        <v>43686.806944444448</v>
      </c>
      <c r="AQ497" s="31">
        <f t="shared" ca="1" si="551"/>
        <v>2048.2006944444447</v>
      </c>
      <c r="AR497" s="31">
        <f t="shared" ca="1" si="552"/>
        <v>467.57708333333329</v>
      </c>
      <c r="AS497" s="31">
        <f t="shared" ca="1" si="553"/>
        <v>9872.0041666666693</v>
      </c>
      <c r="AT497" s="31">
        <f t="shared" ca="1" si="554"/>
        <v>-752.91041666666672</v>
      </c>
      <c r="AU497" s="31">
        <f t="shared" ca="1" si="555"/>
        <v>580.30277777777769</v>
      </c>
      <c r="AV497" s="31">
        <f t="shared" ca="1" si="556"/>
        <v>-4570.3041666666659</v>
      </c>
      <c r="AW497" s="31">
        <f t="shared" ca="1" si="557"/>
        <v>53.39583333333335</v>
      </c>
      <c r="AX497" s="31">
        <f t="shared" ca="1" si="558"/>
        <v>1401.9361111111111</v>
      </c>
      <c r="AY497" s="31">
        <f t="shared" ca="1" si="559"/>
        <v>-1132.0805555555555</v>
      </c>
      <c r="AZ497" s="31">
        <f t="shared" ca="1" si="560"/>
        <v>-2177.1819444444441</v>
      </c>
      <c r="BA497" s="31">
        <f t="shared" ca="1" si="561"/>
        <v>644.8125</v>
      </c>
      <c r="BB497" s="31">
        <f t="shared" ca="1" si="562"/>
        <v>-1410.101388888889</v>
      </c>
      <c r="BC497" s="31">
        <f t="shared" ca="1" si="563"/>
        <v>-1800.2902777777781</v>
      </c>
      <c r="BF497" s="11">
        <f t="shared" si="564"/>
        <v>21</v>
      </c>
      <c r="BG497" s="11">
        <f t="shared" si="570"/>
        <v>7</v>
      </c>
      <c r="BH497" s="32">
        <f>IF($BF497&gt;$Y$7,"",IF(AND($BF497=$Y$7,$BG497=23),"",Entrées!C525-Entrées!C524))</f>
        <v>1637</v>
      </c>
      <c r="BI497" s="32">
        <f>IF($BF497&gt;$Y$7,"",IF(AND($BF497=$Y$7,$BG497=23),"",Entrées!D525-Entrées!D524))</f>
        <v>2175</v>
      </c>
      <c r="BJ497" s="32">
        <f>IF($BF497&gt;$Y$7,"",IF(AND($BF497=$Y$7,$BG497=23),"",Entrées!E525-Entrées!E524))</f>
        <v>2475</v>
      </c>
      <c r="BK497" s="32">
        <f>IF($BF497&gt;$Y$7,"",IF(AND($BF497=$Y$7,$BG497=23),"",Entrées!F525-Entrées!F524))</f>
        <v>1.5</v>
      </c>
      <c r="BL497" s="32">
        <f>IF($BF497&gt;$Y$7,"",IF(AND($BF497=$Y$7,$BG497=23),"",Entrées!G525-Entrées!G524))</f>
        <v>0</v>
      </c>
      <c r="BM497" s="32">
        <f>IF($BF497&gt;$Y$7,"",IF(AND($BF497=$Y$7,$BG497=23),"",Entrées!H525-Entrées!H524))</f>
        <v>-8.5</v>
      </c>
      <c r="BN497" s="32">
        <f>IF($BF497&gt;$Y$7,"",IF(AND($BF497=$Y$7,$BG497=23),"",Entrées!I525-Entrées!I524))</f>
        <v>1140</v>
      </c>
      <c r="BO497" s="32">
        <f>IF($BF497&gt;$Y$7,"",IF(AND($BF497=$Y$7,$BG497=23),"",Entrées!J525-Entrées!J524))</f>
        <v>-208.5</v>
      </c>
      <c r="BP497" s="32">
        <f>IF($BF497&gt;$Y$7,"",IF(AND($BF497=$Y$7,$BG497=23),"",Entrées!K525-Entrées!K524))</f>
        <v>185.5</v>
      </c>
      <c r="BQ497" s="32">
        <f>IF($BF497&gt;$Y$7,"",IF(AND($BF497=$Y$7,$BG497=23),"",Entrées!L525-Entrées!L524))</f>
        <v>189</v>
      </c>
      <c r="BR497" s="32">
        <f>IF($BF497&gt;$Y$7,"",IF(AND($BF497=$Y$7,$BG497=23),"",Entrées!M525-Entrées!M524))</f>
        <v>129</v>
      </c>
      <c r="BS497" s="32">
        <f>IF($BF497&gt;$Y$7,"",IF(AND($BF497=$Y$7,$BG497=23),"",Entrées!N525-Entrées!N524))</f>
        <v>0.5</v>
      </c>
      <c r="BT497" s="32">
        <f>IF($BF497&gt;$Y$7,"",IF(AND($BF497=$Y$7,$BG497=23),"",Entrées!O525-Entrées!O524))</f>
        <v>208</v>
      </c>
      <c r="BU497" s="32">
        <f>IF($BF497&gt;$Y$7,"",IF(AND($BF497=$Y$7,$BG497=23),"",Entrées!P525-Entrées!P524))</f>
        <v>0</v>
      </c>
      <c r="BV497" s="32">
        <f>IF($BF497&gt;$Y$7,"",IF(AND($BF497=$Y$7,$BG497=23),"",Entrées!Q525-Entrées!Q524))</f>
        <v>402</v>
      </c>
      <c r="BW497" s="32">
        <f>IF($BF497&gt;$Y$7,"",IF(AND($BF497=$Y$7,$BG497=23),"",Entrées!R525-Entrées!R524))</f>
        <v>0</v>
      </c>
      <c r="BX497" s="32">
        <f>IF($BF497&gt;$Y$7,"",IF(AND($BF497=$Y$7,$BG497=23),"",Entrées!S525-Entrées!S524))</f>
        <v>0</v>
      </c>
      <c r="BY497" s="32">
        <f>IF($BF497&gt;$Y$7,"",IF(AND($BF497=$Y$7,$BG497=23),"",Entrées!T525-Entrées!T524))</f>
        <v>69</v>
      </c>
      <c r="BZ497" s="32">
        <f>IF($BF497&gt;$Y$7,"",IF(AND($BF497=$Y$7,$BG497=23),"",Entrées!U525-Entrées!U524))</f>
        <v>20</v>
      </c>
      <c r="CA497" s="32">
        <f>IF($BF497&gt;$Y$7,"",IF(AND($BF497=$Y$7,$BG497=23),"",Entrées!V525-Entrées!V524))</f>
        <v>-80</v>
      </c>
      <c r="CD497" s="33">
        <f>IF($BF497&lt;=$Y$7,Entrées!J524/CD$2,"")</f>
        <v>0.10493421052631578</v>
      </c>
      <c r="CE497" s="33">
        <f>IF($BF497&lt;=$Y$7,Entrées!K524/CE$2,"")</f>
        <v>3.5714285714285713E-3</v>
      </c>
      <c r="CF497" s="11">
        <f t="shared" si="565"/>
        <v>7600</v>
      </c>
      <c r="CG497" s="11">
        <f t="shared" si="566"/>
        <v>4200</v>
      </c>
      <c r="CH497" s="52">
        <f t="shared" si="567"/>
        <v>0.26950009137426939</v>
      </c>
      <c r="CI497" s="52">
        <f t="shared" si="568"/>
        <v>0.11132787698412699</v>
      </c>
    </row>
    <row r="498" spans="1:87">
      <c r="C498" s="11">
        <f t="shared" si="601"/>
        <v>14</v>
      </c>
      <c r="D498" s="27">
        <f t="shared" si="598"/>
        <v>6</v>
      </c>
      <c r="E498" s="28">
        <f ca="1">IF($D498&gt;$D$8,"",INDIRECT(ADDRESS(ROW(Entrées!$C$37)+($D498-1)*24+E$11,COLUMN(Entrées!$C$37)+($C498-1),4,TRUE,"Entrées")))</f>
        <v>79.5</v>
      </c>
      <c r="F498" s="28">
        <f ca="1">IF($D498&gt;$D$8,"",INDIRECT(ADDRESS(ROW(Entrées!$C$37)+($D498-1)*24+F$11,COLUMN(Entrées!$C$37)+($C498-1),4,TRUE,"Entrées")))</f>
        <v>78</v>
      </c>
      <c r="G498" s="28">
        <f ca="1">IF($D498&gt;$D$8,"",INDIRECT(ADDRESS(ROW(Entrées!$C$37)+($D498-1)*24+G$11,COLUMN(Entrées!$C$37)+($C498-1),4,TRUE,"Entrées")))</f>
        <v>82.5</v>
      </c>
      <c r="H498" s="28">
        <f ca="1">IF($D498&gt;$D$8,"",INDIRECT(ADDRESS(ROW(Entrées!$C$37)+($D498-1)*24+H$11,COLUMN(Entrées!$C$37)+($C498-1),4,TRUE,"Entrées")))</f>
        <v>83.5</v>
      </c>
      <c r="I498" s="28">
        <f ca="1">IF($D498&gt;$D$8,"",INDIRECT(ADDRESS(ROW(Entrées!$C$37)+($D498-1)*24+I$11,COLUMN(Entrées!$C$37)+($C498-1),4,TRUE,"Entrées")))</f>
        <v>81.5</v>
      </c>
      <c r="J498" s="28">
        <f ca="1">IF($D498&gt;$D$8,"",INDIRECT(ADDRESS(ROW(Entrées!$C$37)+($D498-1)*24+J$11,COLUMN(Entrées!$C$37)+($C498-1),4,TRUE,"Entrées")))</f>
        <v>83.5</v>
      </c>
      <c r="K498" s="28">
        <f ca="1">IF($D498&gt;$D$8,"",INDIRECT(ADDRESS(ROW(Entrées!$C$37)+($D498-1)*24+K$11,COLUMN(Entrées!$C$37)+($C498-1),4,TRUE,"Entrées")))</f>
        <v>84.5</v>
      </c>
      <c r="L498" s="28">
        <f ca="1">IF($D498&gt;$D$8,"",INDIRECT(ADDRESS(ROW(Entrées!$C$37)+($D498-1)*24+L$11,COLUMN(Entrées!$C$37)+($C498-1),4,TRUE,"Entrées")))</f>
        <v>81</v>
      </c>
      <c r="M498" s="28">
        <f ca="1">IF($D498&gt;$D$8,"",INDIRECT(ADDRESS(ROW(Entrées!$C$37)+($D498-1)*24+M$11,COLUMN(Entrées!$C$37)+($C498-1),4,TRUE,"Entrées")))</f>
        <v>79.5</v>
      </c>
      <c r="N498" s="28">
        <f ca="1">IF($D498&gt;$D$8,"",INDIRECT(ADDRESS(ROW(Entrées!$C$37)+($D498-1)*24+N$11,COLUMN(Entrées!$C$37)+($C498-1),4,TRUE,"Entrées")))</f>
        <v>79.5</v>
      </c>
      <c r="O498" s="28">
        <f ca="1">IF($D498&gt;$D$8,"",INDIRECT(ADDRESS(ROW(Entrées!$C$37)+($D498-1)*24+O$11,COLUMN(Entrées!$C$37)+($C498-1),4,TRUE,"Entrées")))</f>
        <v>79.5</v>
      </c>
      <c r="P498" s="28">
        <f ca="1">IF($D498&gt;$D$8,"",INDIRECT(ADDRESS(ROW(Entrées!$C$37)+($D498-1)*24+P$11,COLUMN(Entrées!$C$37)+($C498-1),4,TRUE,"Entrées")))</f>
        <v>80.5</v>
      </c>
      <c r="Q498" s="28">
        <f ca="1">IF($D498&gt;$D$8,"",INDIRECT(ADDRESS(ROW(Entrées!$C$37)+($D498-1)*24+Q$11,COLUMN(Entrées!$C$37)+($C498-1),4,TRUE,"Entrées")))</f>
        <v>81.5</v>
      </c>
      <c r="R498" s="28">
        <f ca="1">IF($D498&gt;$D$8,"",INDIRECT(ADDRESS(ROW(Entrées!$C$37)+($D498-1)*24+R$11,COLUMN(Entrées!$C$37)+($C498-1),4,TRUE,"Entrées")))</f>
        <v>85</v>
      </c>
      <c r="S498" s="28">
        <f ca="1">IF($D498&gt;$D$8,"",INDIRECT(ADDRESS(ROW(Entrées!$C$37)+($D498-1)*24+S$11,COLUMN(Entrées!$C$37)+($C498-1),4,TRUE,"Entrées")))</f>
        <v>82.5</v>
      </c>
      <c r="T498" s="28">
        <f ca="1">IF($D498&gt;$D$8,"",INDIRECT(ADDRESS(ROW(Entrées!$C$37)+($D498-1)*24+T$11,COLUMN(Entrées!$C$37)+($C498-1),4,TRUE,"Entrées")))</f>
        <v>78</v>
      </c>
      <c r="U498" s="28">
        <f ca="1">IF($D498&gt;$D$8,"",INDIRECT(ADDRESS(ROW(Entrées!$C$37)+($D498-1)*24+U$11,COLUMN(Entrées!$C$37)+($C498-1),4,TRUE,"Entrées")))</f>
        <v>75</v>
      </c>
      <c r="V498" s="28">
        <f ca="1">IF($D498&gt;$D$8,"",INDIRECT(ADDRESS(ROW(Entrées!$C$37)+($D498-1)*24+V$11,COLUMN(Entrées!$C$37)+($C498-1),4,TRUE,"Entrées")))</f>
        <v>78</v>
      </c>
      <c r="W498" s="28">
        <f ca="1">IF($D498&gt;$D$8,"",INDIRECT(ADDRESS(ROW(Entrées!$C$37)+($D498-1)*24+W$11,COLUMN(Entrées!$C$37)+($C498-1),4,TRUE,"Entrées")))</f>
        <v>80</v>
      </c>
      <c r="X498" s="28">
        <f ca="1">IF($D498&gt;$D$8,"",INDIRECT(ADDRESS(ROW(Entrées!$C$37)+($D498-1)*24+X$11,COLUMN(Entrées!$C$37)+($C498-1),4,TRUE,"Entrées")))</f>
        <v>85.5</v>
      </c>
      <c r="Y498" s="28">
        <f ca="1">IF($D498&gt;$D$8,"",INDIRECT(ADDRESS(ROW(Entrées!$C$37)+($D498-1)*24+Y$11,COLUMN(Entrées!$C$37)+($C498-1),4,TRUE,"Entrées")))</f>
        <v>85</v>
      </c>
      <c r="Z498" s="28">
        <f ca="1">IF($D498&gt;$D$8,"",INDIRECT(ADDRESS(ROW(Entrées!$C$37)+($D498-1)*24+Z$11,COLUMN(Entrées!$C$37)+($C498-1),4,TRUE,"Entrées")))</f>
        <v>85</v>
      </c>
      <c r="AA498" s="28">
        <f ca="1">IF($D498&gt;$D$8,"",INDIRECT(ADDRESS(ROW(Entrées!$C$37)+($D498-1)*24+AA$11,COLUMN(Entrées!$C$37)+($C498-1),4,TRUE,"Entrées")))</f>
        <v>82.5</v>
      </c>
      <c r="AB498" s="28">
        <f ca="1">IF($D498&gt;$D$8,"",INDIRECT(ADDRESS(ROW(Entrées!$C$37)+($D498-1)*24+AB$11,COLUMN(Entrées!$C$37)+($C498-1),4,TRUE,"Entrées")))</f>
        <v>84.5</v>
      </c>
      <c r="AC498" s="11"/>
      <c r="AD498" s="40">
        <f t="shared" ca="1" si="597"/>
        <v>81.479166666666671</v>
      </c>
      <c r="AE498" s="40">
        <f t="shared" ca="1" si="599"/>
        <v>85.5</v>
      </c>
      <c r="AF498" s="40">
        <f t="shared" ca="1" si="600"/>
        <v>75</v>
      </c>
      <c r="AG498" s="4"/>
      <c r="AH498" s="11">
        <f>Entrées!A525</f>
        <v>21</v>
      </c>
      <c r="AI498" s="13">
        <f>Entrées!B525</f>
        <v>8</v>
      </c>
      <c r="AJ498" s="31">
        <f t="shared" ca="1" si="569"/>
        <v>55625.834722222207</v>
      </c>
      <c r="AK498" s="31">
        <f t="shared" ca="1" si="545"/>
        <v>55155.277777777781</v>
      </c>
      <c r="AL498" s="31">
        <f t="shared" ca="1" si="546"/>
        <v>55132.569444444431</v>
      </c>
      <c r="AM498" s="31">
        <f t="shared" ca="1" si="547"/>
        <v>439.35972222222233</v>
      </c>
      <c r="AN498" s="31">
        <f t="shared" ca="1" si="548"/>
        <v>2143.2847222222222</v>
      </c>
      <c r="AO498" s="31">
        <f t="shared" ca="1" si="549"/>
        <v>1711.4715277777773</v>
      </c>
      <c r="AP498" s="31">
        <f t="shared" ca="1" si="550"/>
        <v>43686.806944444448</v>
      </c>
      <c r="AQ498" s="31">
        <f t="shared" ca="1" si="551"/>
        <v>2048.2006944444447</v>
      </c>
      <c r="AR498" s="31">
        <f t="shared" ca="1" si="552"/>
        <v>467.57708333333329</v>
      </c>
      <c r="AS498" s="31">
        <f t="shared" ca="1" si="553"/>
        <v>9872.0041666666693</v>
      </c>
      <c r="AT498" s="31">
        <f t="shared" ca="1" si="554"/>
        <v>-752.91041666666672</v>
      </c>
      <c r="AU498" s="31">
        <f t="shared" ca="1" si="555"/>
        <v>580.30277777777769</v>
      </c>
      <c r="AV498" s="31">
        <f t="shared" ca="1" si="556"/>
        <v>-4570.3041666666659</v>
      </c>
      <c r="AW498" s="31">
        <f t="shared" ca="1" si="557"/>
        <v>53.39583333333335</v>
      </c>
      <c r="AX498" s="31">
        <f t="shared" ca="1" si="558"/>
        <v>1401.9361111111111</v>
      </c>
      <c r="AY498" s="31">
        <f t="shared" ca="1" si="559"/>
        <v>-1132.0805555555555</v>
      </c>
      <c r="AZ498" s="31">
        <f t="shared" ca="1" si="560"/>
        <v>-2177.1819444444441</v>
      </c>
      <c r="BA498" s="31">
        <f t="shared" ca="1" si="561"/>
        <v>644.8125</v>
      </c>
      <c r="BB498" s="31">
        <f t="shared" ca="1" si="562"/>
        <v>-1410.101388888889</v>
      </c>
      <c r="BC498" s="31">
        <f t="shared" ca="1" si="563"/>
        <v>-1800.2902777777781</v>
      </c>
      <c r="BF498" s="11">
        <f t="shared" si="564"/>
        <v>21</v>
      </c>
      <c r="BG498" s="11">
        <f t="shared" si="570"/>
        <v>8</v>
      </c>
      <c r="BH498" s="32">
        <f>IF($BF498&gt;$Y$7,"",IF(AND($BF498=$Y$7,$BG498=23),"",Entrées!C526-Entrées!C525))</f>
        <v>2353</v>
      </c>
      <c r="BI498" s="32">
        <f>IF($BF498&gt;$Y$7,"",IF(AND($BF498=$Y$7,$BG498=23),"",Entrées!D526-Entrées!D525))</f>
        <v>2937.5</v>
      </c>
      <c r="BJ498" s="32">
        <f>IF($BF498&gt;$Y$7,"",IF(AND($BF498=$Y$7,$BG498=23),"",Entrées!E526-Entrées!E525))</f>
        <v>2037.5</v>
      </c>
      <c r="BK498" s="32">
        <f>IF($BF498&gt;$Y$7,"",IF(AND($BF498=$Y$7,$BG498=23),"",Entrées!F526-Entrées!F525))</f>
        <v>2</v>
      </c>
      <c r="BL498" s="32">
        <f>IF($BF498&gt;$Y$7,"",IF(AND($BF498=$Y$7,$BG498=23),"",Entrées!G526-Entrées!G525))</f>
        <v>0</v>
      </c>
      <c r="BM498" s="32">
        <f>IF($BF498&gt;$Y$7,"",IF(AND($BF498=$Y$7,$BG498=23),"",Entrées!H526-Entrées!H525))</f>
        <v>0</v>
      </c>
      <c r="BN498" s="32">
        <f>IF($BF498&gt;$Y$7,"",IF(AND($BF498=$Y$7,$BG498=23),"",Entrées!I526-Entrées!I525))</f>
        <v>814</v>
      </c>
      <c r="BO498" s="32">
        <f>IF($BF498&gt;$Y$7,"",IF(AND($BF498=$Y$7,$BG498=23),"",Entrées!J526-Entrées!J525))</f>
        <v>-210</v>
      </c>
      <c r="BP498" s="32">
        <f>IF($BF498&gt;$Y$7,"",IF(AND($BF498=$Y$7,$BG498=23),"",Entrées!K526-Entrées!K525))</f>
        <v>387</v>
      </c>
      <c r="BQ498" s="32">
        <f>IF($BF498&gt;$Y$7,"",IF(AND($BF498=$Y$7,$BG498=23),"",Entrées!L526-Entrées!L525))</f>
        <v>210.5</v>
      </c>
      <c r="BR498" s="32">
        <f>IF($BF498&gt;$Y$7,"",IF(AND($BF498=$Y$7,$BG498=23),"",Entrées!M526-Entrées!M525))</f>
        <v>392.5</v>
      </c>
      <c r="BS498" s="32">
        <f>IF($BF498&gt;$Y$7,"",IF(AND($BF498=$Y$7,$BG498=23),"",Entrées!N526-Entrées!N525))</f>
        <v>-7</v>
      </c>
      <c r="BT498" s="32">
        <f>IF($BF498&gt;$Y$7,"",IF(AND($BF498=$Y$7,$BG498=23),"",Entrées!O526-Entrées!O525))</f>
        <v>765.5</v>
      </c>
      <c r="BU498" s="32">
        <f>IF($BF498&gt;$Y$7,"",IF(AND($BF498=$Y$7,$BG498=23),"",Entrées!P526-Entrées!P525))</f>
        <v>-1</v>
      </c>
      <c r="BV498" s="32">
        <f>IF($BF498&gt;$Y$7,"",IF(AND($BF498=$Y$7,$BG498=23),"",Entrées!Q526-Entrées!Q525))</f>
        <v>254</v>
      </c>
      <c r="BW498" s="32">
        <f>IF($BF498&gt;$Y$7,"",IF(AND($BF498=$Y$7,$BG498=23),"",Entrées!R526-Entrées!R525))</f>
        <v>0</v>
      </c>
      <c r="BX498" s="32">
        <f>IF($BF498&gt;$Y$7,"",IF(AND($BF498=$Y$7,$BG498=23),"",Entrées!S526-Entrées!S525))</f>
        <v>0</v>
      </c>
      <c r="BY498" s="32">
        <f>IF($BF498&gt;$Y$7,"",IF(AND($BF498=$Y$7,$BG498=23),"",Entrées!T526-Entrées!T525))</f>
        <v>122</v>
      </c>
      <c r="BZ498" s="32">
        <f>IF($BF498&gt;$Y$7,"",IF(AND($BF498=$Y$7,$BG498=23),"",Entrées!U526-Entrées!U525))</f>
        <v>45</v>
      </c>
      <c r="CA498" s="32">
        <f>IF($BF498&gt;$Y$7,"",IF(AND($BF498=$Y$7,$BG498=23),"",Entrées!V526-Entrées!V525))</f>
        <v>109</v>
      </c>
      <c r="CD498" s="33">
        <f>IF($BF498&lt;=$Y$7,Entrées!J525/CD$2,"")</f>
        <v>7.7499999999999999E-2</v>
      </c>
      <c r="CE498" s="33">
        <f>IF($BF498&lt;=$Y$7,Entrées!K525/CE$2,"")</f>
        <v>4.7738095238095239E-2</v>
      </c>
      <c r="CF498" s="11">
        <f t="shared" si="565"/>
        <v>7600</v>
      </c>
      <c r="CG498" s="11">
        <f t="shared" si="566"/>
        <v>4200</v>
      </c>
      <c r="CH498" s="52">
        <f t="shared" si="567"/>
        <v>0.26950009137426939</v>
      </c>
      <c r="CI498" s="52">
        <f t="shared" si="568"/>
        <v>0.11132787698412699</v>
      </c>
    </row>
    <row r="499" spans="1:87">
      <c r="C499" s="11">
        <f t="shared" si="601"/>
        <v>14</v>
      </c>
      <c r="D499" s="27">
        <f t="shared" si="598"/>
        <v>7</v>
      </c>
      <c r="E499" s="28">
        <f ca="1">IF($D499&gt;$D$8,"",INDIRECT(ADDRESS(ROW(Entrées!$C$37)+($D499-1)*24+E$11,COLUMN(Entrées!$C$37)+($C499-1),4,TRUE,"Entrées")))</f>
        <v>78</v>
      </c>
      <c r="F499" s="28">
        <f ca="1">IF($D499&gt;$D$8,"",INDIRECT(ADDRESS(ROW(Entrées!$C$37)+($D499-1)*24+F$11,COLUMN(Entrées!$C$37)+($C499-1),4,TRUE,"Entrées")))</f>
        <v>74</v>
      </c>
      <c r="G499" s="28">
        <f ca="1">IF($D499&gt;$D$8,"",INDIRECT(ADDRESS(ROW(Entrées!$C$37)+($D499-1)*24+G$11,COLUMN(Entrées!$C$37)+($C499-1),4,TRUE,"Entrées")))</f>
        <v>75</v>
      </c>
      <c r="H499" s="28">
        <f ca="1">IF($D499&gt;$D$8,"",INDIRECT(ADDRESS(ROW(Entrées!$C$37)+($D499-1)*24+H$11,COLUMN(Entrées!$C$37)+($C499-1),4,TRUE,"Entrées")))</f>
        <v>75</v>
      </c>
      <c r="I499" s="28">
        <f ca="1">IF($D499&gt;$D$8,"",INDIRECT(ADDRESS(ROW(Entrées!$C$37)+($D499-1)*24+I$11,COLUMN(Entrées!$C$37)+($C499-1),4,TRUE,"Entrées")))</f>
        <v>77</v>
      </c>
      <c r="J499" s="28">
        <f ca="1">IF($D499&gt;$D$8,"",INDIRECT(ADDRESS(ROW(Entrées!$C$37)+($D499-1)*24+J$11,COLUMN(Entrées!$C$37)+($C499-1),4,TRUE,"Entrées")))</f>
        <v>79.5</v>
      </c>
      <c r="K499" s="28">
        <f ca="1">IF($D499&gt;$D$8,"",INDIRECT(ADDRESS(ROW(Entrées!$C$37)+($D499-1)*24+K$11,COLUMN(Entrées!$C$37)+($C499-1),4,TRUE,"Entrées")))</f>
        <v>81.5</v>
      </c>
      <c r="L499" s="28">
        <f ca="1">IF($D499&gt;$D$8,"",INDIRECT(ADDRESS(ROW(Entrées!$C$37)+($D499-1)*24+L$11,COLUMN(Entrées!$C$37)+($C499-1),4,TRUE,"Entrées")))</f>
        <v>80</v>
      </c>
      <c r="M499" s="28">
        <f ca="1">IF($D499&gt;$D$8,"",INDIRECT(ADDRESS(ROW(Entrées!$C$37)+($D499-1)*24+M$11,COLUMN(Entrées!$C$37)+($C499-1),4,TRUE,"Entrées")))</f>
        <v>83</v>
      </c>
      <c r="N499" s="28">
        <f ca="1">IF($D499&gt;$D$8,"",INDIRECT(ADDRESS(ROW(Entrées!$C$37)+($D499-1)*24+N$11,COLUMN(Entrées!$C$37)+($C499-1),4,TRUE,"Entrées")))</f>
        <v>82</v>
      </c>
      <c r="O499" s="28">
        <f ca="1">IF($D499&gt;$D$8,"",INDIRECT(ADDRESS(ROW(Entrées!$C$37)+($D499-1)*24+O$11,COLUMN(Entrées!$C$37)+($C499-1),4,TRUE,"Entrées")))</f>
        <v>79</v>
      </c>
      <c r="P499" s="28">
        <f ca="1">IF($D499&gt;$D$8,"",INDIRECT(ADDRESS(ROW(Entrées!$C$37)+($D499-1)*24+P$11,COLUMN(Entrées!$C$37)+($C499-1),4,TRUE,"Entrées")))</f>
        <v>72.5</v>
      </c>
      <c r="Q499" s="28">
        <f ca="1">IF($D499&gt;$D$8,"",INDIRECT(ADDRESS(ROW(Entrées!$C$37)+($D499-1)*24+Q$11,COLUMN(Entrées!$C$37)+($C499-1),4,TRUE,"Entrées")))</f>
        <v>67</v>
      </c>
      <c r="R499" s="28">
        <f ca="1">IF($D499&gt;$D$8,"",INDIRECT(ADDRESS(ROW(Entrées!$C$37)+($D499-1)*24+R$11,COLUMN(Entrées!$C$37)+($C499-1),4,TRUE,"Entrées")))</f>
        <v>69.5</v>
      </c>
      <c r="S499" s="28">
        <f ca="1">IF($D499&gt;$D$8,"",INDIRECT(ADDRESS(ROW(Entrées!$C$37)+($D499-1)*24+S$11,COLUMN(Entrées!$C$37)+($C499-1),4,TRUE,"Entrées")))</f>
        <v>70</v>
      </c>
      <c r="T499" s="28">
        <f ca="1">IF($D499&gt;$D$8,"",INDIRECT(ADDRESS(ROW(Entrées!$C$37)+($D499-1)*24+T$11,COLUMN(Entrées!$C$37)+($C499-1),4,TRUE,"Entrées")))</f>
        <v>65.5</v>
      </c>
      <c r="U499" s="28">
        <f ca="1">IF($D499&gt;$D$8,"",INDIRECT(ADDRESS(ROW(Entrées!$C$37)+($D499-1)*24+U$11,COLUMN(Entrées!$C$37)+($C499-1),4,TRUE,"Entrées")))</f>
        <v>66.5</v>
      </c>
      <c r="V499" s="28">
        <f ca="1">IF($D499&gt;$D$8,"",INDIRECT(ADDRESS(ROW(Entrées!$C$37)+($D499-1)*24+V$11,COLUMN(Entrées!$C$37)+($C499-1),4,TRUE,"Entrées")))</f>
        <v>68</v>
      </c>
      <c r="W499" s="28">
        <f ca="1">IF($D499&gt;$D$8,"",INDIRECT(ADDRESS(ROW(Entrées!$C$37)+($D499-1)*24+W$11,COLUMN(Entrées!$C$37)+($C499-1),4,TRUE,"Entrées")))</f>
        <v>68.5</v>
      </c>
      <c r="X499" s="28">
        <f ca="1">IF($D499&gt;$D$8,"",INDIRECT(ADDRESS(ROW(Entrées!$C$37)+($D499-1)*24+X$11,COLUMN(Entrées!$C$37)+($C499-1),4,TRUE,"Entrées")))</f>
        <v>74</v>
      </c>
      <c r="Y499" s="28">
        <f ca="1">IF($D499&gt;$D$8,"",INDIRECT(ADDRESS(ROW(Entrées!$C$37)+($D499-1)*24+Y$11,COLUMN(Entrées!$C$37)+($C499-1),4,TRUE,"Entrées")))</f>
        <v>82</v>
      </c>
      <c r="Z499" s="28">
        <f ca="1">IF($D499&gt;$D$8,"",INDIRECT(ADDRESS(ROW(Entrées!$C$37)+($D499-1)*24+Z$11,COLUMN(Entrées!$C$37)+($C499-1),4,TRUE,"Entrées")))</f>
        <v>78.5</v>
      </c>
      <c r="AA499" s="28">
        <f ca="1">IF($D499&gt;$D$8,"",INDIRECT(ADDRESS(ROW(Entrées!$C$37)+($D499-1)*24+AA$11,COLUMN(Entrées!$C$37)+($C499-1),4,TRUE,"Entrées")))</f>
        <v>73</v>
      </c>
      <c r="AB499" s="28">
        <f ca="1">IF($D499&gt;$D$8,"",INDIRECT(ADDRESS(ROW(Entrées!$C$37)+($D499-1)*24+AB$11,COLUMN(Entrées!$C$37)+($C499-1),4,TRUE,"Entrées")))</f>
        <v>77.5</v>
      </c>
      <c r="AC499" s="11"/>
      <c r="AD499" s="40">
        <f t="shared" ca="1" si="597"/>
        <v>74.854166666666671</v>
      </c>
      <c r="AE499" s="40">
        <f t="shared" ca="1" si="599"/>
        <v>83</v>
      </c>
      <c r="AF499" s="40">
        <f t="shared" ca="1" si="600"/>
        <v>65.5</v>
      </c>
      <c r="AG499" s="4"/>
      <c r="AH499" s="11">
        <f>Entrées!A526</f>
        <v>21</v>
      </c>
      <c r="AI499" s="13">
        <f>Entrées!B526</f>
        <v>9</v>
      </c>
      <c r="AJ499" s="31">
        <f t="shared" ca="1" si="569"/>
        <v>55625.834722222207</v>
      </c>
      <c r="AK499" s="31">
        <f t="shared" ca="1" si="545"/>
        <v>55155.277777777781</v>
      </c>
      <c r="AL499" s="31">
        <f t="shared" ca="1" si="546"/>
        <v>55132.569444444431</v>
      </c>
      <c r="AM499" s="31">
        <f t="shared" ca="1" si="547"/>
        <v>439.35972222222233</v>
      </c>
      <c r="AN499" s="31">
        <f t="shared" ca="1" si="548"/>
        <v>2143.2847222222222</v>
      </c>
      <c r="AO499" s="31">
        <f t="shared" ca="1" si="549"/>
        <v>1711.4715277777773</v>
      </c>
      <c r="AP499" s="31">
        <f t="shared" ca="1" si="550"/>
        <v>43686.806944444448</v>
      </c>
      <c r="AQ499" s="31">
        <f t="shared" ca="1" si="551"/>
        <v>2048.2006944444447</v>
      </c>
      <c r="AR499" s="31">
        <f t="shared" ca="1" si="552"/>
        <v>467.57708333333329</v>
      </c>
      <c r="AS499" s="31">
        <f t="shared" ca="1" si="553"/>
        <v>9872.0041666666693</v>
      </c>
      <c r="AT499" s="31">
        <f t="shared" ca="1" si="554"/>
        <v>-752.91041666666672</v>
      </c>
      <c r="AU499" s="31">
        <f t="shared" ca="1" si="555"/>
        <v>580.30277777777769</v>
      </c>
      <c r="AV499" s="31">
        <f t="shared" ca="1" si="556"/>
        <v>-4570.3041666666659</v>
      </c>
      <c r="AW499" s="31">
        <f t="shared" ca="1" si="557"/>
        <v>53.39583333333335</v>
      </c>
      <c r="AX499" s="31">
        <f t="shared" ca="1" si="558"/>
        <v>1401.9361111111111</v>
      </c>
      <c r="AY499" s="31">
        <f t="shared" ca="1" si="559"/>
        <v>-1132.0805555555555</v>
      </c>
      <c r="AZ499" s="31">
        <f t="shared" ca="1" si="560"/>
        <v>-2177.1819444444441</v>
      </c>
      <c r="BA499" s="31">
        <f t="shared" ca="1" si="561"/>
        <v>644.8125</v>
      </c>
      <c r="BB499" s="31">
        <f t="shared" ca="1" si="562"/>
        <v>-1410.101388888889</v>
      </c>
      <c r="BC499" s="31">
        <f t="shared" ca="1" si="563"/>
        <v>-1800.2902777777781</v>
      </c>
      <c r="BF499" s="11">
        <f t="shared" si="564"/>
        <v>21</v>
      </c>
      <c r="BG499" s="11">
        <f t="shared" si="570"/>
        <v>9</v>
      </c>
      <c r="BH499" s="32">
        <f>IF($BF499&gt;$Y$7,"",IF(AND($BF499=$Y$7,$BG499=23),"",Entrées!C527-Entrées!C526))</f>
        <v>1374.5</v>
      </c>
      <c r="BI499" s="32">
        <f>IF($BF499&gt;$Y$7,"",IF(AND($BF499=$Y$7,$BG499=23),"",Entrées!D527-Entrées!D526))</f>
        <v>1525</v>
      </c>
      <c r="BJ499" s="32">
        <f>IF($BF499&gt;$Y$7,"",IF(AND($BF499=$Y$7,$BG499=23),"",Entrées!E527-Entrées!E526))</f>
        <v>1362.5</v>
      </c>
      <c r="BK499" s="32">
        <f>IF($BF499&gt;$Y$7,"",IF(AND($BF499=$Y$7,$BG499=23),"",Entrées!F527-Entrées!F526))</f>
        <v>1</v>
      </c>
      <c r="BL499" s="32">
        <f>IF($BF499&gt;$Y$7,"",IF(AND($BF499=$Y$7,$BG499=23),"",Entrées!G527-Entrées!G526))</f>
        <v>0</v>
      </c>
      <c r="BM499" s="32">
        <f>IF($BF499&gt;$Y$7,"",IF(AND($BF499=$Y$7,$BG499=23),"",Entrées!H527-Entrées!H526))</f>
        <v>-3</v>
      </c>
      <c r="BN499" s="32">
        <f>IF($BF499&gt;$Y$7,"",IF(AND($BF499=$Y$7,$BG499=23),"",Entrées!I527-Entrées!I526))</f>
        <v>-146</v>
      </c>
      <c r="BO499" s="32">
        <f>IF($BF499&gt;$Y$7,"",IF(AND($BF499=$Y$7,$BG499=23),"",Entrées!J527-Entrées!J526))</f>
        <v>2.5</v>
      </c>
      <c r="BP499" s="32">
        <f>IF($BF499&gt;$Y$7,"",IF(AND($BF499=$Y$7,$BG499=23),"",Entrées!K527-Entrées!K526))</f>
        <v>362</v>
      </c>
      <c r="BQ499" s="32">
        <f>IF($BF499&gt;$Y$7,"",IF(AND($BF499=$Y$7,$BG499=23),"",Entrées!L527-Entrées!L526))</f>
        <v>797.5</v>
      </c>
      <c r="BR499" s="32">
        <f>IF($BF499&gt;$Y$7,"",IF(AND($BF499=$Y$7,$BG499=23),"",Entrées!M527-Entrées!M526))</f>
        <v>40.5</v>
      </c>
      <c r="BS499" s="32">
        <f>IF($BF499&gt;$Y$7,"",IF(AND($BF499=$Y$7,$BG499=23),"",Entrées!N527-Entrées!N526))</f>
        <v>2.5</v>
      </c>
      <c r="BT499" s="32">
        <f>IF($BF499&gt;$Y$7,"",IF(AND($BF499=$Y$7,$BG499=23),"",Entrées!O527-Entrées!O526))</f>
        <v>317</v>
      </c>
      <c r="BU499" s="32">
        <f>IF($BF499&gt;$Y$7,"",IF(AND($BF499=$Y$7,$BG499=23),"",Entrées!P527-Entrées!P526))</f>
        <v>0</v>
      </c>
      <c r="BV499" s="32">
        <f>IF($BF499&gt;$Y$7,"",IF(AND($BF499=$Y$7,$BG499=23),"",Entrées!Q527-Entrées!Q526))</f>
        <v>722</v>
      </c>
      <c r="BW499" s="32">
        <f>IF($BF499&gt;$Y$7,"",IF(AND($BF499=$Y$7,$BG499=23),"",Entrées!R527-Entrées!R526))</f>
        <v>0</v>
      </c>
      <c r="BX499" s="32">
        <f>IF($BF499&gt;$Y$7,"",IF(AND($BF499=$Y$7,$BG499=23),"",Entrées!S527-Entrées!S526))</f>
        <v>0</v>
      </c>
      <c r="BY499" s="32">
        <f>IF($BF499&gt;$Y$7,"",IF(AND($BF499=$Y$7,$BG499=23),"",Entrées!T527-Entrées!T526))</f>
        <v>-204</v>
      </c>
      <c r="BZ499" s="32">
        <f>IF($BF499&gt;$Y$7,"",IF(AND($BF499=$Y$7,$BG499=23),"",Entrées!U527-Entrées!U526))</f>
        <v>26</v>
      </c>
      <c r="CA499" s="32">
        <f>IF($BF499&gt;$Y$7,"",IF(AND($BF499=$Y$7,$BG499=23),"",Entrées!V527-Entrées!V526))</f>
        <v>-142</v>
      </c>
      <c r="CD499" s="33">
        <f>IF($BF499&lt;=$Y$7,Entrées!J526/CD$2,"")</f>
        <v>4.9868421052631576E-2</v>
      </c>
      <c r="CE499" s="33">
        <f>IF($BF499&lt;=$Y$7,Entrées!K526/CE$2,"")</f>
        <v>0.13988095238095238</v>
      </c>
      <c r="CF499" s="11">
        <f t="shared" si="565"/>
        <v>7600</v>
      </c>
      <c r="CG499" s="11">
        <f t="shared" si="566"/>
        <v>4200</v>
      </c>
      <c r="CH499" s="52">
        <f t="shared" si="567"/>
        <v>0.26950009137426939</v>
      </c>
      <c r="CI499" s="52">
        <f t="shared" si="568"/>
        <v>0.11132787698412699</v>
      </c>
    </row>
    <row r="500" spans="1:87">
      <c r="C500" s="11">
        <f t="shared" si="601"/>
        <v>14</v>
      </c>
      <c r="D500" s="27">
        <f t="shared" si="598"/>
        <v>8</v>
      </c>
      <c r="E500" s="28">
        <f ca="1">IF($D500&gt;$D$8,"",INDIRECT(ADDRESS(ROW(Entrées!$C$37)+($D500-1)*24+E$11,COLUMN(Entrées!$C$37)+($C500-1),4,TRUE,"Entrées")))</f>
        <v>79</v>
      </c>
      <c r="F500" s="28">
        <f ca="1">IF($D500&gt;$D$8,"",INDIRECT(ADDRESS(ROW(Entrées!$C$37)+($D500-1)*24+F$11,COLUMN(Entrées!$C$37)+($C500-1),4,TRUE,"Entrées")))</f>
        <v>79.5</v>
      </c>
      <c r="G500" s="28">
        <f ca="1">IF($D500&gt;$D$8,"",INDIRECT(ADDRESS(ROW(Entrées!$C$37)+($D500-1)*24+G$11,COLUMN(Entrées!$C$37)+($C500-1),4,TRUE,"Entrées")))</f>
        <v>79</v>
      </c>
      <c r="H500" s="28">
        <f ca="1">IF($D500&gt;$D$8,"",INDIRECT(ADDRESS(ROW(Entrées!$C$37)+($D500-1)*24+H$11,COLUMN(Entrées!$C$37)+($C500-1),4,TRUE,"Entrées")))</f>
        <v>77</v>
      </c>
      <c r="I500" s="28">
        <f ca="1">IF($D500&gt;$D$8,"",INDIRECT(ADDRESS(ROW(Entrées!$C$37)+($D500-1)*24+I$11,COLUMN(Entrées!$C$37)+($C500-1),4,TRUE,"Entrées")))</f>
        <v>78</v>
      </c>
      <c r="J500" s="28">
        <f ca="1">IF($D500&gt;$D$8,"",INDIRECT(ADDRESS(ROW(Entrées!$C$37)+($D500-1)*24+J$11,COLUMN(Entrées!$C$37)+($C500-1),4,TRUE,"Entrées")))</f>
        <v>81</v>
      </c>
      <c r="K500" s="28">
        <f ca="1">IF($D500&gt;$D$8,"",INDIRECT(ADDRESS(ROW(Entrées!$C$37)+($D500-1)*24+K$11,COLUMN(Entrées!$C$37)+($C500-1),4,TRUE,"Entrées")))</f>
        <v>90</v>
      </c>
      <c r="L500" s="28">
        <f ca="1">IF($D500&gt;$D$8,"",INDIRECT(ADDRESS(ROW(Entrées!$C$37)+($D500-1)*24+L$11,COLUMN(Entrées!$C$37)+($C500-1),4,TRUE,"Entrées")))</f>
        <v>96</v>
      </c>
      <c r="M500" s="28">
        <f ca="1">IF($D500&gt;$D$8,"",INDIRECT(ADDRESS(ROW(Entrées!$C$37)+($D500-1)*24+M$11,COLUMN(Entrées!$C$37)+($C500-1),4,TRUE,"Entrées")))</f>
        <v>96</v>
      </c>
      <c r="N500" s="28">
        <f ca="1">IF($D500&gt;$D$8,"",INDIRECT(ADDRESS(ROW(Entrées!$C$37)+($D500-1)*24+N$11,COLUMN(Entrées!$C$37)+($C500-1),4,TRUE,"Entrées")))</f>
        <v>97.5</v>
      </c>
      <c r="O500" s="28">
        <f ca="1">IF($D500&gt;$D$8,"",INDIRECT(ADDRESS(ROW(Entrées!$C$37)+($D500-1)*24+O$11,COLUMN(Entrées!$C$37)+($C500-1),4,TRUE,"Entrées")))</f>
        <v>96.5</v>
      </c>
      <c r="P500" s="28">
        <f ca="1">IF($D500&gt;$D$8,"",INDIRECT(ADDRESS(ROW(Entrées!$C$37)+($D500-1)*24+P$11,COLUMN(Entrées!$C$37)+($C500-1),4,TRUE,"Entrées")))</f>
        <v>96.5</v>
      </c>
      <c r="Q500" s="28">
        <f ca="1">IF($D500&gt;$D$8,"",INDIRECT(ADDRESS(ROW(Entrées!$C$37)+($D500-1)*24+Q$11,COLUMN(Entrées!$C$37)+($C500-1),4,TRUE,"Entrées")))</f>
        <v>91</v>
      </c>
      <c r="R500" s="28">
        <f ca="1">IF($D500&gt;$D$8,"",INDIRECT(ADDRESS(ROW(Entrées!$C$37)+($D500-1)*24+R$11,COLUMN(Entrées!$C$37)+($C500-1),4,TRUE,"Entrées")))</f>
        <v>85.5</v>
      </c>
      <c r="S500" s="28">
        <f ca="1">IF($D500&gt;$D$8,"",INDIRECT(ADDRESS(ROW(Entrées!$C$37)+($D500-1)*24+S$11,COLUMN(Entrées!$C$37)+($C500-1),4,TRUE,"Entrées")))</f>
        <v>88</v>
      </c>
      <c r="T500" s="28">
        <f ca="1">IF($D500&gt;$D$8,"",INDIRECT(ADDRESS(ROW(Entrées!$C$37)+($D500-1)*24+T$11,COLUMN(Entrées!$C$37)+($C500-1),4,TRUE,"Entrées")))</f>
        <v>89</v>
      </c>
      <c r="U500" s="28">
        <f ca="1">IF($D500&gt;$D$8,"",INDIRECT(ADDRESS(ROW(Entrées!$C$37)+($D500-1)*24+U$11,COLUMN(Entrées!$C$37)+($C500-1),4,TRUE,"Entrées")))</f>
        <v>89</v>
      </c>
      <c r="V500" s="28">
        <f ca="1">IF($D500&gt;$D$8,"",INDIRECT(ADDRESS(ROW(Entrées!$C$37)+($D500-1)*24+V$11,COLUMN(Entrées!$C$37)+($C500-1),4,TRUE,"Entrées")))</f>
        <v>86</v>
      </c>
      <c r="W500" s="28">
        <f ca="1">IF($D500&gt;$D$8,"",INDIRECT(ADDRESS(ROW(Entrées!$C$37)+($D500-1)*24+W$11,COLUMN(Entrées!$C$37)+($C500-1),4,TRUE,"Entrées")))</f>
        <v>85</v>
      </c>
      <c r="X500" s="28">
        <f ca="1">IF($D500&gt;$D$8,"",INDIRECT(ADDRESS(ROW(Entrées!$C$37)+($D500-1)*24+X$11,COLUMN(Entrées!$C$37)+($C500-1),4,TRUE,"Entrées")))</f>
        <v>89.5</v>
      </c>
      <c r="Y500" s="28">
        <f ca="1">IF($D500&gt;$D$8,"",INDIRECT(ADDRESS(ROW(Entrées!$C$37)+($D500-1)*24+Y$11,COLUMN(Entrées!$C$37)+($C500-1),4,TRUE,"Entrées")))</f>
        <v>90</v>
      </c>
      <c r="Z500" s="28">
        <f ca="1">IF($D500&gt;$D$8,"",INDIRECT(ADDRESS(ROW(Entrées!$C$37)+($D500-1)*24+Z$11,COLUMN(Entrées!$C$37)+($C500-1),4,TRUE,"Entrées")))</f>
        <v>91</v>
      </c>
      <c r="AA500" s="28">
        <f ca="1">IF($D500&gt;$D$8,"",INDIRECT(ADDRESS(ROW(Entrées!$C$37)+($D500-1)*24+AA$11,COLUMN(Entrées!$C$37)+($C500-1),4,TRUE,"Entrées")))</f>
        <v>85.5</v>
      </c>
      <c r="AB500" s="28">
        <f ca="1">IF($D500&gt;$D$8,"",INDIRECT(ADDRESS(ROW(Entrées!$C$37)+($D500-1)*24+AB$11,COLUMN(Entrées!$C$37)+($C500-1),4,TRUE,"Entrées")))</f>
        <v>86.5</v>
      </c>
      <c r="AC500" s="11"/>
      <c r="AD500" s="40">
        <f t="shared" ca="1" si="597"/>
        <v>87.583333333333329</v>
      </c>
      <c r="AE500" s="40">
        <f t="shared" ca="1" si="599"/>
        <v>97.5</v>
      </c>
      <c r="AF500" s="40">
        <f t="shared" ca="1" si="600"/>
        <v>77</v>
      </c>
      <c r="AG500" s="4"/>
      <c r="AH500" s="11">
        <f>Entrées!A527</f>
        <v>21</v>
      </c>
      <c r="AI500" s="13">
        <f>Entrées!B527</f>
        <v>10</v>
      </c>
      <c r="AJ500" s="31">
        <f t="shared" ca="1" si="569"/>
        <v>55625.834722222207</v>
      </c>
      <c r="AK500" s="31">
        <f t="shared" ca="1" si="545"/>
        <v>55155.277777777781</v>
      </c>
      <c r="AL500" s="31">
        <f t="shared" ca="1" si="546"/>
        <v>55132.569444444431</v>
      </c>
      <c r="AM500" s="31">
        <f t="shared" ca="1" si="547"/>
        <v>439.35972222222233</v>
      </c>
      <c r="AN500" s="31">
        <f t="shared" ca="1" si="548"/>
        <v>2143.2847222222222</v>
      </c>
      <c r="AO500" s="31">
        <f t="shared" ca="1" si="549"/>
        <v>1711.4715277777773</v>
      </c>
      <c r="AP500" s="31">
        <f t="shared" ca="1" si="550"/>
        <v>43686.806944444448</v>
      </c>
      <c r="AQ500" s="31">
        <f t="shared" ca="1" si="551"/>
        <v>2048.2006944444447</v>
      </c>
      <c r="AR500" s="31">
        <f t="shared" ca="1" si="552"/>
        <v>467.57708333333329</v>
      </c>
      <c r="AS500" s="31">
        <f t="shared" ca="1" si="553"/>
        <v>9872.0041666666693</v>
      </c>
      <c r="AT500" s="31">
        <f t="shared" ca="1" si="554"/>
        <v>-752.91041666666672</v>
      </c>
      <c r="AU500" s="31">
        <f t="shared" ca="1" si="555"/>
        <v>580.30277777777769</v>
      </c>
      <c r="AV500" s="31">
        <f t="shared" ca="1" si="556"/>
        <v>-4570.3041666666659</v>
      </c>
      <c r="AW500" s="31">
        <f t="shared" ca="1" si="557"/>
        <v>53.39583333333335</v>
      </c>
      <c r="AX500" s="31">
        <f t="shared" ca="1" si="558"/>
        <v>1401.9361111111111</v>
      </c>
      <c r="AY500" s="31">
        <f t="shared" ca="1" si="559"/>
        <v>-1132.0805555555555</v>
      </c>
      <c r="AZ500" s="31">
        <f t="shared" ca="1" si="560"/>
        <v>-2177.1819444444441</v>
      </c>
      <c r="BA500" s="31">
        <f t="shared" ca="1" si="561"/>
        <v>644.8125</v>
      </c>
      <c r="BB500" s="31">
        <f t="shared" ca="1" si="562"/>
        <v>-1410.101388888889</v>
      </c>
      <c r="BC500" s="31">
        <f t="shared" ca="1" si="563"/>
        <v>-1800.2902777777781</v>
      </c>
      <c r="BF500" s="11">
        <f t="shared" si="564"/>
        <v>21</v>
      </c>
      <c r="BG500" s="11">
        <f t="shared" si="570"/>
        <v>10</v>
      </c>
      <c r="BH500" s="32">
        <f>IF($BF500&gt;$Y$7,"",IF(AND($BF500=$Y$7,$BG500=23),"",Entrées!C528-Entrées!C527))</f>
        <v>627</v>
      </c>
      <c r="BI500" s="32">
        <f>IF($BF500&gt;$Y$7,"",IF(AND($BF500=$Y$7,$BG500=23),"",Entrées!D528-Entrées!D527))</f>
        <v>275</v>
      </c>
      <c r="BJ500" s="32">
        <f>IF($BF500&gt;$Y$7,"",IF(AND($BF500=$Y$7,$BG500=23),"",Entrées!E528-Entrées!E527))</f>
        <v>562.5</v>
      </c>
      <c r="BK500" s="32">
        <f>IF($BF500&gt;$Y$7,"",IF(AND($BF500=$Y$7,$BG500=23),"",Entrées!F528-Entrées!F527))</f>
        <v>0</v>
      </c>
      <c r="BL500" s="32">
        <f>IF($BF500&gt;$Y$7,"",IF(AND($BF500=$Y$7,$BG500=23),"",Entrées!G528-Entrées!G527))</f>
        <v>0</v>
      </c>
      <c r="BM500" s="32">
        <f>IF($BF500&gt;$Y$7,"",IF(AND($BF500=$Y$7,$BG500=23),"",Entrées!H528-Entrées!H527))</f>
        <v>-1.5</v>
      </c>
      <c r="BN500" s="32">
        <f>IF($BF500&gt;$Y$7,"",IF(AND($BF500=$Y$7,$BG500=23),"",Entrées!I528-Entrées!I527))</f>
        <v>-112</v>
      </c>
      <c r="BO500" s="32">
        <f>IF($BF500&gt;$Y$7,"",IF(AND($BF500=$Y$7,$BG500=23),"",Entrées!J528-Entrées!J527))</f>
        <v>79</v>
      </c>
      <c r="BP500" s="32">
        <f>IF($BF500&gt;$Y$7,"",IF(AND($BF500=$Y$7,$BG500=23),"",Entrées!K528-Entrées!K527))</f>
        <v>331.5</v>
      </c>
      <c r="BQ500" s="32">
        <f>IF($BF500&gt;$Y$7,"",IF(AND($BF500=$Y$7,$BG500=23),"",Entrées!L528-Entrées!L527))</f>
        <v>14</v>
      </c>
      <c r="BR500" s="32">
        <f>IF($BF500&gt;$Y$7,"",IF(AND($BF500=$Y$7,$BG500=23),"",Entrées!M528-Entrées!M527))</f>
        <v>-173.5</v>
      </c>
      <c r="BS500" s="32">
        <f>IF($BF500&gt;$Y$7,"",IF(AND($BF500=$Y$7,$BG500=23),"",Entrées!N528-Entrées!N527))</f>
        <v>-6.5</v>
      </c>
      <c r="BT500" s="32">
        <f>IF($BF500&gt;$Y$7,"",IF(AND($BF500=$Y$7,$BG500=23),"",Entrées!O528-Entrées!O527))</f>
        <v>497.5</v>
      </c>
      <c r="BU500" s="32">
        <f>IF($BF500&gt;$Y$7,"",IF(AND($BF500=$Y$7,$BG500=23),"",Entrées!P528-Entrées!P527))</f>
        <v>0</v>
      </c>
      <c r="BV500" s="32">
        <f>IF($BF500&gt;$Y$7,"",IF(AND($BF500=$Y$7,$BG500=23),"",Entrées!Q528-Entrées!Q527))</f>
        <v>10</v>
      </c>
      <c r="BW500" s="32">
        <f>IF($BF500&gt;$Y$7,"",IF(AND($BF500=$Y$7,$BG500=23),"",Entrées!R528-Entrées!R527))</f>
        <v>0</v>
      </c>
      <c r="BX500" s="32">
        <f>IF($BF500&gt;$Y$7,"",IF(AND($BF500=$Y$7,$BG500=23),"",Entrées!S528-Entrées!S527))</f>
        <v>0</v>
      </c>
      <c r="BY500" s="32">
        <f>IF($BF500&gt;$Y$7,"",IF(AND($BF500=$Y$7,$BG500=23),"",Entrées!T528-Entrées!T527))</f>
        <v>184</v>
      </c>
      <c r="BZ500" s="32">
        <f>IF($BF500&gt;$Y$7,"",IF(AND($BF500=$Y$7,$BG500=23),"",Entrées!U528-Entrées!U527))</f>
        <v>109</v>
      </c>
      <c r="CA500" s="32">
        <f>IF($BF500&gt;$Y$7,"",IF(AND($BF500=$Y$7,$BG500=23),"",Entrées!V528-Entrées!V527))</f>
        <v>285</v>
      </c>
      <c r="CD500" s="33">
        <f>IF($BF500&lt;=$Y$7,Entrées!J527/CD$2,"")</f>
        <v>5.0197368421052629E-2</v>
      </c>
      <c r="CE500" s="33">
        <f>IF($BF500&lt;=$Y$7,Entrées!K527/CE$2,"")</f>
        <v>0.22607142857142856</v>
      </c>
      <c r="CF500" s="11">
        <f t="shared" si="565"/>
        <v>7600</v>
      </c>
      <c r="CG500" s="11">
        <f t="shared" si="566"/>
        <v>4200</v>
      </c>
      <c r="CH500" s="52">
        <f t="shared" si="567"/>
        <v>0.26950009137426939</v>
      </c>
      <c r="CI500" s="52">
        <f t="shared" si="568"/>
        <v>0.11132787698412699</v>
      </c>
    </row>
    <row r="501" spans="1:87">
      <c r="C501" s="11">
        <f t="shared" si="601"/>
        <v>14</v>
      </c>
      <c r="D501" s="27">
        <f t="shared" si="598"/>
        <v>9</v>
      </c>
      <c r="E501" s="28">
        <f ca="1">IF($D501&gt;$D$8,"",INDIRECT(ADDRESS(ROW(Entrées!$C$37)+($D501-1)*24+E$11,COLUMN(Entrées!$C$37)+($C501-1),4,TRUE,"Entrées")))</f>
        <v>80</v>
      </c>
      <c r="F501" s="28">
        <f ca="1">IF($D501&gt;$D$8,"",INDIRECT(ADDRESS(ROW(Entrées!$C$37)+($D501-1)*24+F$11,COLUMN(Entrées!$C$37)+($C501-1),4,TRUE,"Entrées")))</f>
        <v>75.5</v>
      </c>
      <c r="G501" s="28">
        <f ca="1">IF($D501&gt;$D$8,"",INDIRECT(ADDRESS(ROW(Entrées!$C$37)+($D501-1)*24+G$11,COLUMN(Entrées!$C$37)+($C501-1),4,TRUE,"Entrées")))</f>
        <v>75</v>
      </c>
      <c r="H501" s="28">
        <f ca="1">IF($D501&gt;$D$8,"",INDIRECT(ADDRESS(ROW(Entrées!$C$37)+($D501-1)*24+H$11,COLUMN(Entrées!$C$37)+($C501-1),4,TRUE,"Entrées")))</f>
        <v>72</v>
      </c>
      <c r="I501" s="28">
        <f ca="1">IF($D501&gt;$D$8,"",INDIRECT(ADDRESS(ROW(Entrées!$C$37)+($D501-1)*24+I$11,COLUMN(Entrées!$C$37)+($C501-1),4,TRUE,"Entrées")))</f>
        <v>69</v>
      </c>
      <c r="J501" s="28">
        <f ca="1">IF($D501&gt;$D$8,"",INDIRECT(ADDRESS(ROW(Entrées!$C$37)+($D501-1)*24+J$11,COLUMN(Entrées!$C$37)+($C501-1),4,TRUE,"Entrées")))</f>
        <v>69.5</v>
      </c>
      <c r="K501" s="28">
        <f ca="1">IF($D501&gt;$D$8,"",INDIRECT(ADDRESS(ROW(Entrées!$C$37)+($D501-1)*24+K$11,COLUMN(Entrées!$C$37)+($C501-1),4,TRUE,"Entrées")))</f>
        <v>81</v>
      </c>
      <c r="L501" s="28">
        <f ca="1">IF($D501&gt;$D$8,"",INDIRECT(ADDRESS(ROW(Entrées!$C$37)+($D501-1)*24+L$11,COLUMN(Entrées!$C$37)+($C501-1),4,TRUE,"Entrées")))</f>
        <v>89</v>
      </c>
      <c r="M501" s="28">
        <f ca="1">IF($D501&gt;$D$8,"",INDIRECT(ADDRESS(ROW(Entrées!$C$37)+($D501-1)*24+M$11,COLUMN(Entrées!$C$37)+($C501-1),4,TRUE,"Entrées")))</f>
        <v>89</v>
      </c>
      <c r="N501" s="28">
        <f ca="1">IF($D501&gt;$D$8,"",INDIRECT(ADDRESS(ROW(Entrées!$C$37)+($D501-1)*24+N$11,COLUMN(Entrées!$C$37)+($C501-1),4,TRUE,"Entrées")))</f>
        <v>89</v>
      </c>
      <c r="O501" s="28">
        <f ca="1">IF($D501&gt;$D$8,"",INDIRECT(ADDRESS(ROW(Entrées!$C$37)+($D501-1)*24+O$11,COLUMN(Entrées!$C$37)+($C501-1),4,TRUE,"Entrées")))</f>
        <v>87</v>
      </c>
      <c r="P501" s="28">
        <f ca="1">IF($D501&gt;$D$8,"",INDIRECT(ADDRESS(ROW(Entrées!$C$37)+($D501-1)*24+P$11,COLUMN(Entrées!$C$37)+($C501-1),4,TRUE,"Entrées")))</f>
        <v>87.5</v>
      </c>
      <c r="Q501" s="28">
        <f ca="1">IF($D501&gt;$D$8,"",INDIRECT(ADDRESS(ROW(Entrées!$C$37)+($D501-1)*24+Q$11,COLUMN(Entrées!$C$37)+($C501-1),4,TRUE,"Entrées")))</f>
        <v>88</v>
      </c>
      <c r="R501" s="28">
        <f ca="1">IF($D501&gt;$D$8,"",INDIRECT(ADDRESS(ROW(Entrées!$C$37)+($D501-1)*24+R$11,COLUMN(Entrées!$C$37)+($C501-1),4,TRUE,"Entrées")))</f>
        <v>86</v>
      </c>
      <c r="S501" s="28">
        <f ca="1">IF($D501&gt;$D$8,"",INDIRECT(ADDRESS(ROW(Entrées!$C$37)+($D501-1)*24+S$11,COLUMN(Entrées!$C$37)+($C501-1),4,TRUE,"Entrées")))</f>
        <v>84.5</v>
      </c>
      <c r="T501" s="28">
        <f ca="1">IF($D501&gt;$D$8,"",INDIRECT(ADDRESS(ROW(Entrées!$C$37)+($D501-1)*24+T$11,COLUMN(Entrées!$C$37)+($C501-1),4,TRUE,"Entrées")))</f>
        <v>80</v>
      </c>
      <c r="U501" s="28">
        <f ca="1">IF($D501&gt;$D$8,"",INDIRECT(ADDRESS(ROW(Entrées!$C$37)+($D501-1)*24+U$11,COLUMN(Entrées!$C$37)+($C501-1),4,TRUE,"Entrées")))</f>
        <v>84</v>
      </c>
      <c r="V501" s="28">
        <f ca="1">IF($D501&gt;$D$8,"",INDIRECT(ADDRESS(ROW(Entrées!$C$37)+($D501-1)*24+V$11,COLUMN(Entrées!$C$37)+($C501-1),4,TRUE,"Entrées")))</f>
        <v>85.5</v>
      </c>
      <c r="W501" s="28">
        <f ca="1">IF($D501&gt;$D$8,"",INDIRECT(ADDRESS(ROW(Entrées!$C$37)+($D501-1)*24+W$11,COLUMN(Entrées!$C$37)+($C501-1),4,TRUE,"Entrées")))</f>
        <v>85.5</v>
      </c>
      <c r="X501" s="28">
        <f ca="1">IF($D501&gt;$D$8,"",INDIRECT(ADDRESS(ROW(Entrées!$C$37)+($D501-1)*24+X$11,COLUMN(Entrées!$C$37)+($C501-1),4,TRUE,"Entrées")))</f>
        <v>86.5</v>
      </c>
      <c r="Y501" s="28">
        <f ca="1">IF($D501&gt;$D$8,"",INDIRECT(ADDRESS(ROW(Entrées!$C$37)+($D501-1)*24+Y$11,COLUMN(Entrées!$C$37)+($C501-1),4,TRUE,"Entrées")))</f>
        <v>85.5</v>
      </c>
      <c r="Z501" s="28">
        <f ca="1">IF($D501&gt;$D$8,"",INDIRECT(ADDRESS(ROW(Entrées!$C$37)+($D501-1)*24+Z$11,COLUMN(Entrées!$C$37)+($C501-1),4,TRUE,"Entrées")))</f>
        <v>89</v>
      </c>
      <c r="AA501" s="28">
        <f ca="1">IF($D501&gt;$D$8,"",INDIRECT(ADDRESS(ROW(Entrées!$C$37)+($D501-1)*24+AA$11,COLUMN(Entrées!$C$37)+($C501-1),4,TRUE,"Entrées")))</f>
        <v>84</v>
      </c>
      <c r="AB501" s="28">
        <f ca="1">IF($D501&gt;$D$8,"",INDIRECT(ADDRESS(ROW(Entrées!$C$37)+($D501-1)*24+AB$11,COLUMN(Entrées!$C$37)+($C501-1),4,TRUE,"Entrées")))</f>
        <v>83</v>
      </c>
      <c r="AC501" s="11"/>
      <c r="AD501" s="40">
        <f t="shared" ca="1" si="597"/>
        <v>82.708333333333329</v>
      </c>
      <c r="AE501" s="40">
        <f t="shared" ca="1" si="599"/>
        <v>89</v>
      </c>
      <c r="AF501" s="40">
        <f t="shared" ca="1" si="600"/>
        <v>69</v>
      </c>
      <c r="AG501" s="4"/>
      <c r="AH501" s="11">
        <f>Entrées!A528</f>
        <v>21</v>
      </c>
      <c r="AI501" s="13">
        <f>Entrées!B528</f>
        <v>11</v>
      </c>
      <c r="AJ501" s="31">
        <f t="shared" ca="1" si="569"/>
        <v>55625.834722222207</v>
      </c>
      <c r="AK501" s="31">
        <f t="shared" ca="1" si="545"/>
        <v>55155.277777777781</v>
      </c>
      <c r="AL501" s="31">
        <f t="shared" ca="1" si="546"/>
        <v>55132.569444444431</v>
      </c>
      <c r="AM501" s="31">
        <f t="shared" ca="1" si="547"/>
        <v>439.35972222222233</v>
      </c>
      <c r="AN501" s="31">
        <f t="shared" ca="1" si="548"/>
        <v>2143.2847222222222</v>
      </c>
      <c r="AO501" s="31">
        <f t="shared" ca="1" si="549"/>
        <v>1711.4715277777773</v>
      </c>
      <c r="AP501" s="31">
        <f t="shared" ca="1" si="550"/>
        <v>43686.806944444448</v>
      </c>
      <c r="AQ501" s="31">
        <f t="shared" ca="1" si="551"/>
        <v>2048.2006944444447</v>
      </c>
      <c r="AR501" s="31">
        <f t="shared" ca="1" si="552"/>
        <v>467.57708333333329</v>
      </c>
      <c r="AS501" s="31">
        <f t="shared" ca="1" si="553"/>
        <v>9872.0041666666693</v>
      </c>
      <c r="AT501" s="31">
        <f t="shared" ca="1" si="554"/>
        <v>-752.91041666666672</v>
      </c>
      <c r="AU501" s="31">
        <f t="shared" ca="1" si="555"/>
        <v>580.30277777777769</v>
      </c>
      <c r="AV501" s="31">
        <f t="shared" ca="1" si="556"/>
        <v>-4570.3041666666659</v>
      </c>
      <c r="AW501" s="31">
        <f t="shared" ca="1" si="557"/>
        <v>53.39583333333335</v>
      </c>
      <c r="AX501" s="31">
        <f t="shared" ca="1" si="558"/>
        <v>1401.9361111111111</v>
      </c>
      <c r="AY501" s="31">
        <f t="shared" ca="1" si="559"/>
        <v>-1132.0805555555555</v>
      </c>
      <c r="AZ501" s="31">
        <f t="shared" ca="1" si="560"/>
        <v>-2177.1819444444441</v>
      </c>
      <c r="BA501" s="31">
        <f t="shared" ca="1" si="561"/>
        <v>644.8125</v>
      </c>
      <c r="BB501" s="31">
        <f t="shared" ca="1" si="562"/>
        <v>-1410.101388888889</v>
      </c>
      <c r="BC501" s="31">
        <f t="shared" ca="1" si="563"/>
        <v>-1800.2902777777781</v>
      </c>
      <c r="BF501" s="11">
        <f t="shared" si="564"/>
        <v>21</v>
      </c>
      <c r="BG501" s="11">
        <f t="shared" si="570"/>
        <v>11</v>
      </c>
      <c r="BH501" s="32">
        <f>IF($BF501&gt;$Y$7,"",IF(AND($BF501=$Y$7,$BG501=23),"",Entrées!C529-Entrées!C528))</f>
        <v>934.5</v>
      </c>
      <c r="BI501" s="32">
        <f>IF($BF501&gt;$Y$7,"",IF(AND($BF501=$Y$7,$BG501=23),"",Entrées!D529-Entrées!D528))</f>
        <v>912.5</v>
      </c>
      <c r="BJ501" s="32">
        <f>IF($BF501&gt;$Y$7,"",IF(AND($BF501=$Y$7,$BG501=23),"",Entrées!E529-Entrées!E528))</f>
        <v>1137.5</v>
      </c>
      <c r="BK501" s="32">
        <f>IF($BF501&gt;$Y$7,"",IF(AND($BF501=$Y$7,$BG501=23),"",Entrées!F529-Entrées!F528))</f>
        <v>0</v>
      </c>
      <c r="BL501" s="32">
        <f>IF($BF501&gt;$Y$7,"",IF(AND($BF501=$Y$7,$BG501=23),"",Entrées!G529-Entrées!G528))</f>
        <v>0</v>
      </c>
      <c r="BM501" s="32">
        <f>IF($BF501&gt;$Y$7,"",IF(AND($BF501=$Y$7,$BG501=23),"",Entrées!H529-Entrées!H528))</f>
        <v>0.5</v>
      </c>
      <c r="BN501" s="32">
        <f>IF($BF501&gt;$Y$7,"",IF(AND($BF501=$Y$7,$BG501=23),"",Entrées!I529-Entrées!I528))</f>
        <v>-255.5</v>
      </c>
      <c r="BO501" s="32">
        <f>IF($BF501&gt;$Y$7,"",IF(AND($BF501=$Y$7,$BG501=23),"",Entrées!J529-Entrées!J528))</f>
        <v>109</v>
      </c>
      <c r="BP501" s="32">
        <f>IF($BF501&gt;$Y$7,"",IF(AND($BF501=$Y$7,$BG501=23),"",Entrées!K529-Entrées!K528))</f>
        <v>179</v>
      </c>
      <c r="BQ501" s="32">
        <f>IF($BF501&gt;$Y$7,"",IF(AND($BF501=$Y$7,$BG501=23),"",Entrées!L529-Entrées!L528))</f>
        <v>310.5</v>
      </c>
      <c r="BR501" s="32">
        <f>IF($BF501&gt;$Y$7,"",IF(AND($BF501=$Y$7,$BG501=23),"",Entrées!M529-Entrées!M528))</f>
        <v>263.5</v>
      </c>
      <c r="BS501" s="32">
        <f>IF($BF501&gt;$Y$7,"",IF(AND($BF501=$Y$7,$BG501=23),"",Entrées!N529-Entrées!N528))</f>
        <v>5</v>
      </c>
      <c r="BT501" s="32">
        <f>IF($BF501&gt;$Y$7,"",IF(AND($BF501=$Y$7,$BG501=23),"",Entrées!O529-Entrées!O528))</f>
        <v>320.5</v>
      </c>
      <c r="BU501" s="32">
        <f>IF($BF501&gt;$Y$7,"",IF(AND($BF501=$Y$7,$BG501=23),"",Entrées!P529-Entrées!P528))</f>
        <v>0</v>
      </c>
      <c r="BV501" s="32">
        <f>IF($BF501&gt;$Y$7,"",IF(AND($BF501=$Y$7,$BG501=23),"",Entrées!Q529-Entrées!Q528))</f>
        <v>710</v>
      </c>
      <c r="BW501" s="32">
        <f>IF($BF501&gt;$Y$7,"",IF(AND($BF501=$Y$7,$BG501=23),"",Entrées!R529-Entrées!R528))</f>
        <v>0</v>
      </c>
      <c r="BX501" s="32">
        <f>IF($BF501&gt;$Y$7,"",IF(AND($BF501=$Y$7,$BG501=23),"",Entrées!S529-Entrées!S528))</f>
        <v>0</v>
      </c>
      <c r="BY501" s="32">
        <f>IF($BF501&gt;$Y$7,"",IF(AND($BF501=$Y$7,$BG501=23),"",Entrées!T529-Entrées!T528))</f>
        <v>-315</v>
      </c>
      <c r="BZ501" s="32">
        <f>IF($BF501&gt;$Y$7,"",IF(AND($BF501=$Y$7,$BG501=23),"",Entrées!U529-Entrées!U528))</f>
        <v>260</v>
      </c>
      <c r="CA501" s="32">
        <f>IF($BF501&gt;$Y$7,"",IF(AND($BF501=$Y$7,$BG501=23),"",Entrées!V529-Entrées!V528))</f>
        <v>-114</v>
      </c>
      <c r="CD501" s="33">
        <f>IF($BF501&lt;=$Y$7,Entrées!J528/CD$2,"")</f>
        <v>6.0592105263157892E-2</v>
      </c>
      <c r="CE501" s="33">
        <f>IF($BF501&lt;=$Y$7,Entrées!K528/CE$2,"")</f>
        <v>0.30499999999999999</v>
      </c>
      <c r="CF501" s="11">
        <f t="shared" si="565"/>
        <v>7600</v>
      </c>
      <c r="CG501" s="11">
        <f t="shared" si="566"/>
        <v>4200</v>
      </c>
      <c r="CH501" s="52">
        <f t="shared" si="567"/>
        <v>0.26950009137426939</v>
      </c>
      <c r="CI501" s="52">
        <f t="shared" si="568"/>
        <v>0.11132787698412699</v>
      </c>
    </row>
    <row r="502" spans="1:87">
      <c r="C502" s="11">
        <f t="shared" si="601"/>
        <v>14</v>
      </c>
      <c r="D502" s="27">
        <f t="shared" si="598"/>
        <v>10</v>
      </c>
      <c r="E502" s="28">
        <f ca="1">IF($D502&gt;$D$8,"",INDIRECT(ADDRESS(ROW(Entrées!$C$37)+($D502-1)*24+E$11,COLUMN(Entrées!$C$37)+($C502-1),4,TRUE,"Entrées")))</f>
        <v>84</v>
      </c>
      <c r="F502" s="28">
        <f ca="1">IF($D502&gt;$D$8,"",INDIRECT(ADDRESS(ROW(Entrées!$C$37)+($D502-1)*24+F$11,COLUMN(Entrées!$C$37)+($C502-1),4,TRUE,"Entrées")))</f>
        <v>80.5</v>
      </c>
      <c r="G502" s="28">
        <f ca="1">IF($D502&gt;$D$8,"",INDIRECT(ADDRESS(ROW(Entrées!$C$37)+($D502-1)*24+G$11,COLUMN(Entrées!$C$37)+($C502-1),4,TRUE,"Entrées")))</f>
        <v>79.5</v>
      </c>
      <c r="H502" s="28">
        <f ca="1">IF($D502&gt;$D$8,"",INDIRECT(ADDRESS(ROW(Entrées!$C$37)+($D502-1)*24+H$11,COLUMN(Entrées!$C$37)+($C502-1),4,TRUE,"Entrées")))</f>
        <v>76</v>
      </c>
      <c r="I502" s="28">
        <f ca="1">IF($D502&gt;$D$8,"",INDIRECT(ADDRESS(ROW(Entrées!$C$37)+($D502-1)*24+I$11,COLUMN(Entrées!$C$37)+($C502-1),4,TRUE,"Entrées")))</f>
        <v>73</v>
      </c>
      <c r="J502" s="28">
        <f ca="1">IF($D502&gt;$D$8,"",INDIRECT(ADDRESS(ROW(Entrées!$C$37)+($D502-1)*24+J$11,COLUMN(Entrées!$C$37)+($C502-1),4,TRUE,"Entrées")))</f>
        <v>80</v>
      </c>
      <c r="K502" s="28">
        <f ca="1">IF($D502&gt;$D$8,"",INDIRECT(ADDRESS(ROW(Entrées!$C$37)+($D502-1)*24+K$11,COLUMN(Entrées!$C$37)+($C502-1),4,TRUE,"Entrées")))</f>
        <v>84</v>
      </c>
      <c r="L502" s="28">
        <f ca="1">IF($D502&gt;$D$8,"",INDIRECT(ADDRESS(ROW(Entrées!$C$37)+($D502-1)*24+L$11,COLUMN(Entrées!$C$37)+($C502-1),4,TRUE,"Entrées")))</f>
        <v>95</v>
      </c>
      <c r="M502" s="28">
        <f ca="1">IF($D502&gt;$D$8,"",INDIRECT(ADDRESS(ROW(Entrées!$C$37)+($D502-1)*24+M$11,COLUMN(Entrées!$C$37)+($C502-1),4,TRUE,"Entrées")))</f>
        <v>99</v>
      </c>
      <c r="N502" s="28">
        <f ca="1">IF($D502&gt;$D$8,"",INDIRECT(ADDRESS(ROW(Entrées!$C$37)+($D502-1)*24+N$11,COLUMN(Entrées!$C$37)+($C502-1),4,TRUE,"Entrées")))</f>
        <v>98.5</v>
      </c>
      <c r="O502" s="28">
        <f ca="1">IF($D502&gt;$D$8,"",INDIRECT(ADDRESS(ROW(Entrées!$C$37)+($D502-1)*24+O$11,COLUMN(Entrées!$C$37)+($C502-1),4,TRUE,"Entrées")))</f>
        <v>96</v>
      </c>
      <c r="P502" s="28">
        <f ca="1">IF($D502&gt;$D$8,"",INDIRECT(ADDRESS(ROW(Entrées!$C$37)+($D502-1)*24+P$11,COLUMN(Entrées!$C$37)+($C502-1),4,TRUE,"Entrées")))</f>
        <v>91.5</v>
      </c>
      <c r="Q502" s="28">
        <f ca="1">IF($D502&gt;$D$8,"",INDIRECT(ADDRESS(ROW(Entrées!$C$37)+($D502-1)*24+Q$11,COLUMN(Entrées!$C$37)+($C502-1),4,TRUE,"Entrées")))</f>
        <v>90.5</v>
      </c>
      <c r="R502" s="28">
        <f ca="1">IF($D502&gt;$D$8,"",INDIRECT(ADDRESS(ROW(Entrées!$C$37)+($D502-1)*24+R$11,COLUMN(Entrées!$C$37)+($C502-1),4,TRUE,"Entrées")))</f>
        <v>91</v>
      </c>
      <c r="S502" s="28">
        <f ca="1">IF($D502&gt;$D$8,"",INDIRECT(ADDRESS(ROW(Entrées!$C$37)+($D502-1)*24+S$11,COLUMN(Entrées!$C$37)+($C502-1),4,TRUE,"Entrées")))</f>
        <v>88.5</v>
      </c>
      <c r="T502" s="28">
        <f ca="1">IF($D502&gt;$D$8,"",INDIRECT(ADDRESS(ROW(Entrées!$C$37)+($D502-1)*24+T$11,COLUMN(Entrées!$C$37)+($C502-1),4,TRUE,"Entrées")))</f>
        <v>86.5</v>
      </c>
      <c r="U502" s="28">
        <f ca="1">IF($D502&gt;$D$8,"",INDIRECT(ADDRESS(ROW(Entrées!$C$37)+($D502-1)*24+U$11,COLUMN(Entrées!$C$37)+($C502-1),4,TRUE,"Entrées")))</f>
        <v>89.5</v>
      </c>
      <c r="V502" s="28">
        <f ca="1">IF($D502&gt;$D$8,"",INDIRECT(ADDRESS(ROW(Entrées!$C$37)+($D502-1)*24+V$11,COLUMN(Entrées!$C$37)+($C502-1),4,TRUE,"Entrées")))</f>
        <v>90</v>
      </c>
      <c r="W502" s="28">
        <f ca="1">IF($D502&gt;$D$8,"",INDIRECT(ADDRESS(ROW(Entrées!$C$37)+($D502-1)*24+W$11,COLUMN(Entrées!$C$37)+($C502-1),4,TRUE,"Entrées")))</f>
        <v>89.5</v>
      </c>
      <c r="X502" s="28">
        <f ca="1">IF($D502&gt;$D$8,"",INDIRECT(ADDRESS(ROW(Entrées!$C$37)+($D502-1)*24+X$11,COLUMN(Entrées!$C$37)+($C502-1),4,TRUE,"Entrées")))</f>
        <v>88.5</v>
      </c>
      <c r="Y502" s="28">
        <f ca="1">IF($D502&gt;$D$8,"",INDIRECT(ADDRESS(ROW(Entrées!$C$37)+($D502-1)*24+Y$11,COLUMN(Entrées!$C$37)+($C502-1),4,TRUE,"Entrées")))</f>
        <v>88.5</v>
      </c>
      <c r="Z502" s="28">
        <f ca="1">IF($D502&gt;$D$8,"",INDIRECT(ADDRESS(ROW(Entrées!$C$37)+($D502-1)*24+Z$11,COLUMN(Entrées!$C$37)+($C502-1),4,TRUE,"Entrées")))</f>
        <v>87</v>
      </c>
      <c r="AA502" s="28">
        <f ca="1">IF($D502&gt;$D$8,"",INDIRECT(ADDRESS(ROW(Entrées!$C$37)+($D502-1)*24+AA$11,COLUMN(Entrées!$C$37)+($C502-1),4,TRUE,"Entrées")))</f>
        <v>84</v>
      </c>
      <c r="AB502" s="28">
        <f ca="1">IF($D502&gt;$D$8,"",INDIRECT(ADDRESS(ROW(Entrées!$C$37)+($D502-1)*24+AB$11,COLUMN(Entrées!$C$37)+($C502-1),4,TRUE,"Entrées")))</f>
        <v>82.5</v>
      </c>
      <c r="AC502" s="11"/>
      <c r="AD502" s="40">
        <f t="shared" ca="1" si="597"/>
        <v>87.208333333333329</v>
      </c>
      <c r="AE502" s="40">
        <f t="shared" ca="1" si="599"/>
        <v>99</v>
      </c>
      <c r="AF502" s="40">
        <f t="shared" ca="1" si="600"/>
        <v>73</v>
      </c>
      <c r="AG502" s="4"/>
      <c r="AH502" s="11">
        <f>Entrées!A529</f>
        <v>21</v>
      </c>
      <c r="AI502" s="13">
        <f>Entrées!B529</f>
        <v>12</v>
      </c>
      <c r="AJ502" s="31">
        <f t="shared" ca="1" si="569"/>
        <v>55625.834722222207</v>
      </c>
      <c r="AK502" s="31">
        <f t="shared" ca="1" si="545"/>
        <v>55155.277777777781</v>
      </c>
      <c r="AL502" s="31">
        <f t="shared" ca="1" si="546"/>
        <v>55132.569444444431</v>
      </c>
      <c r="AM502" s="31">
        <f t="shared" ca="1" si="547"/>
        <v>439.35972222222233</v>
      </c>
      <c r="AN502" s="31">
        <f t="shared" ca="1" si="548"/>
        <v>2143.2847222222222</v>
      </c>
      <c r="AO502" s="31">
        <f t="shared" ca="1" si="549"/>
        <v>1711.4715277777773</v>
      </c>
      <c r="AP502" s="31">
        <f t="shared" ca="1" si="550"/>
        <v>43686.806944444448</v>
      </c>
      <c r="AQ502" s="31">
        <f t="shared" ca="1" si="551"/>
        <v>2048.2006944444447</v>
      </c>
      <c r="AR502" s="31">
        <f t="shared" ca="1" si="552"/>
        <v>467.57708333333329</v>
      </c>
      <c r="AS502" s="31">
        <f t="shared" ca="1" si="553"/>
        <v>9872.0041666666693</v>
      </c>
      <c r="AT502" s="31">
        <f t="shared" ca="1" si="554"/>
        <v>-752.91041666666672</v>
      </c>
      <c r="AU502" s="31">
        <f t="shared" ca="1" si="555"/>
        <v>580.30277777777769</v>
      </c>
      <c r="AV502" s="31">
        <f t="shared" ca="1" si="556"/>
        <v>-4570.3041666666659</v>
      </c>
      <c r="AW502" s="31">
        <f t="shared" ca="1" si="557"/>
        <v>53.39583333333335</v>
      </c>
      <c r="AX502" s="31">
        <f t="shared" ca="1" si="558"/>
        <v>1401.9361111111111</v>
      </c>
      <c r="AY502" s="31">
        <f t="shared" ca="1" si="559"/>
        <v>-1132.0805555555555</v>
      </c>
      <c r="AZ502" s="31">
        <f t="shared" ca="1" si="560"/>
        <v>-2177.1819444444441</v>
      </c>
      <c r="BA502" s="31">
        <f t="shared" ca="1" si="561"/>
        <v>644.8125</v>
      </c>
      <c r="BB502" s="31">
        <f t="shared" ca="1" si="562"/>
        <v>-1410.101388888889</v>
      </c>
      <c r="BC502" s="31">
        <f t="shared" ca="1" si="563"/>
        <v>-1800.2902777777781</v>
      </c>
      <c r="BF502" s="11">
        <f t="shared" si="564"/>
        <v>21</v>
      </c>
      <c r="BG502" s="11">
        <f t="shared" si="570"/>
        <v>12</v>
      </c>
      <c r="BH502" s="32">
        <f>IF($BF502&gt;$Y$7,"",IF(AND($BF502=$Y$7,$BG502=23),"",Entrées!C530-Entrées!C529))</f>
        <v>-355</v>
      </c>
      <c r="BI502" s="32">
        <f>IF($BF502&gt;$Y$7,"",IF(AND($BF502=$Y$7,$BG502=23),"",Entrées!D530-Entrées!D529))</f>
        <v>-1212.5</v>
      </c>
      <c r="BJ502" s="32">
        <f>IF($BF502&gt;$Y$7,"",IF(AND($BF502=$Y$7,$BG502=23),"",Entrées!E530-Entrées!E529))</f>
        <v>-1175</v>
      </c>
      <c r="BK502" s="32">
        <f>IF($BF502&gt;$Y$7,"",IF(AND($BF502=$Y$7,$BG502=23),"",Entrées!F530-Entrées!F529))</f>
        <v>-2</v>
      </c>
      <c r="BL502" s="32">
        <f>IF($BF502&gt;$Y$7,"",IF(AND($BF502=$Y$7,$BG502=23),"",Entrées!G530-Entrées!G529))</f>
        <v>0</v>
      </c>
      <c r="BM502" s="32">
        <f>IF($BF502&gt;$Y$7,"",IF(AND($BF502=$Y$7,$BG502=23),"",Entrées!H530-Entrées!H529))</f>
        <v>-1.5</v>
      </c>
      <c r="BN502" s="32">
        <f>IF($BF502&gt;$Y$7,"",IF(AND($BF502=$Y$7,$BG502=23),"",Entrées!I530-Entrées!I529))</f>
        <v>-107.5</v>
      </c>
      <c r="BO502" s="32">
        <f>IF($BF502&gt;$Y$7,"",IF(AND($BF502=$Y$7,$BG502=23),"",Entrées!J530-Entrées!J529))</f>
        <v>107.5</v>
      </c>
      <c r="BP502" s="32">
        <f>IF($BF502&gt;$Y$7,"",IF(AND($BF502=$Y$7,$BG502=23),"",Entrées!K530-Entrées!K529))</f>
        <v>169.5</v>
      </c>
      <c r="BQ502" s="32">
        <f>IF($BF502&gt;$Y$7,"",IF(AND($BF502=$Y$7,$BG502=23),"",Entrées!L530-Entrées!L529))</f>
        <v>-411.5</v>
      </c>
      <c r="BR502" s="32">
        <f>IF($BF502&gt;$Y$7,"",IF(AND($BF502=$Y$7,$BG502=23),"",Entrées!M530-Entrées!M529))</f>
        <v>0.5</v>
      </c>
      <c r="BS502" s="32">
        <f>IF($BF502&gt;$Y$7,"",IF(AND($BF502=$Y$7,$BG502=23),"",Entrées!N530-Entrées!N529))</f>
        <v>-1</v>
      </c>
      <c r="BT502" s="32">
        <f>IF($BF502&gt;$Y$7,"",IF(AND($BF502=$Y$7,$BG502=23),"",Entrées!O530-Entrées!O529))</f>
        <v>-109</v>
      </c>
      <c r="BU502" s="32">
        <f>IF($BF502&gt;$Y$7,"",IF(AND($BF502=$Y$7,$BG502=23),"",Entrées!P530-Entrées!P529))</f>
        <v>-0.5</v>
      </c>
      <c r="BV502" s="32">
        <f>IF($BF502&gt;$Y$7,"",IF(AND($BF502=$Y$7,$BG502=23),"",Entrées!Q530-Entrées!Q529))</f>
        <v>-665</v>
      </c>
      <c r="BW502" s="32">
        <f>IF($BF502&gt;$Y$7,"",IF(AND($BF502=$Y$7,$BG502=23),"",Entrées!R530-Entrées!R529))</f>
        <v>0</v>
      </c>
      <c r="BX502" s="32">
        <f>IF($BF502&gt;$Y$7,"",IF(AND($BF502=$Y$7,$BG502=23),"",Entrées!S530-Entrées!S529))</f>
        <v>0</v>
      </c>
      <c r="BY502" s="32">
        <f>IF($BF502&gt;$Y$7,"",IF(AND($BF502=$Y$7,$BG502=23),"",Entrées!T530-Entrées!T529))</f>
        <v>-1128</v>
      </c>
      <c r="BZ502" s="32">
        <f>IF($BF502&gt;$Y$7,"",IF(AND($BF502=$Y$7,$BG502=23),"",Entrées!U530-Entrées!U529))</f>
        <v>108</v>
      </c>
      <c r="CA502" s="32">
        <f>IF($BF502&gt;$Y$7,"",IF(AND($BF502=$Y$7,$BG502=23),"",Entrées!V530-Entrées!V529))</f>
        <v>827</v>
      </c>
      <c r="CD502" s="33">
        <f>IF($BF502&lt;=$Y$7,Entrées!J529/CD$2,"")</f>
        <v>7.4934210526315784E-2</v>
      </c>
      <c r="CE502" s="33">
        <f>IF($BF502&lt;=$Y$7,Entrées!K529/CE$2,"")</f>
        <v>0.34761904761904761</v>
      </c>
      <c r="CF502" s="11">
        <f t="shared" si="565"/>
        <v>7600</v>
      </c>
      <c r="CG502" s="11">
        <f t="shared" si="566"/>
        <v>4200</v>
      </c>
      <c r="CH502" s="52">
        <f t="shared" si="567"/>
        <v>0.26950009137426939</v>
      </c>
      <c r="CI502" s="52">
        <f t="shared" si="568"/>
        <v>0.11132787698412699</v>
      </c>
    </row>
    <row r="503" spans="1:87">
      <c r="C503" s="11">
        <f t="shared" si="601"/>
        <v>14</v>
      </c>
      <c r="D503" s="27">
        <f t="shared" si="598"/>
        <v>11</v>
      </c>
      <c r="E503" s="28">
        <f ca="1">IF($D503&gt;$D$8,"",INDIRECT(ADDRESS(ROW(Entrées!$C$37)+($D503-1)*24+E$11,COLUMN(Entrées!$C$37)+($C503-1),4,TRUE,"Entrées")))</f>
        <v>77</v>
      </c>
      <c r="F503" s="28">
        <f ca="1">IF($D503&gt;$D$8,"",INDIRECT(ADDRESS(ROW(Entrées!$C$37)+($D503-1)*24+F$11,COLUMN(Entrées!$C$37)+($C503-1),4,TRUE,"Entrées")))</f>
        <v>73.5</v>
      </c>
      <c r="G503" s="28">
        <f ca="1">IF($D503&gt;$D$8,"",INDIRECT(ADDRESS(ROW(Entrées!$C$37)+($D503-1)*24+G$11,COLUMN(Entrées!$C$37)+($C503-1),4,TRUE,"Entrées")))</f>
        <v>74</v>
      </c>
      <c r="H503" s="28">
        <f ca="1">IF($D503&gt;$D$8,"",INDIRECT(ADDRESS(ROW(Entrées!$C$37)+($D503-1)*24+H$11,COLUMN(Entrées!$C$37)+($C503-1),4,TRUE,"Entrées")))</f>
        <v>70.5</v>
      </c>
      <c r="I503" s="28">
        <f ca="1">IF($D503&gt;$D$8,"",INDIRECT(ADDRESS(ROW(Entrées!$C$37)+($D503-1)*24+I$11,COLUMN(Entrées!$C$37)+($C503-1),4,TRUE,"Entrées")))</f>
        <v>60.5</v>
      </c>
      <c r="J503" s="28">
        <f ca="1">IF($D503&gt;$D$8,"",INDIRECT(ADDRESS(ROW(Entrées!$C$37)+($D503-1)*24+J$11,COLUMN(Entrées!$C$37)+($C503-1),4,TRUE,"Entrées")))</f>
        <v>64</v>
      </c>
      <c r="K503" s="28">
        <f ca="1">IF($D503&gt;$D$8,"",INDIRECT(ADDRESS(ROW(Entrées!$C$37)+($D503-1)*24+K$11,COLUMN(Entrées!$C$37)+($C503-1),4,TRUE,"Entrées")))</f>
        <v>78</v>
      </c>
      <c r="L503" s="28">
        <f ca="1">IF($D503&gt;$D$8,"",INDIRECT(ADDRESS(ROW(Entrées!$C$37)+($D503-1)*24+L$11,COLUMN(Entrées!$C$37)+($C503-1),4,TRUE,"Entrées")))</f>
        <v>82.5</v>
      </c>
      <c r="M503" s="28">
        <f ca="1">IF($D503&gt;$D$8,"",INDIRECT(ADDRESS(ROW(Entrées!$C$37)+($D503-1)*24+M$11,COLUMN(Entrées!$C$37)+($C503-1),4,TRUE,"Entrées")))</f>
        <v>83.5</v>
      </c>
      <c r="N503" s="28">
        <f ca="1">IF($D503&gt;$D$8,"",INDIRECT(ADDRESS(ROW(Entrées!$C$37)+($D503-1)*24+N$11,COLUMN(Entrées!$C$37)+($C503-1),4,TRUE,"Entrées")))</f>
        <v>82.5</v>
      </c>
      <c r="O503" s="28">
        <f ca="1">IF($D503&gt;$D$8,"",INDIRECT(ADDRESS(ROW(Entrées!$C$37)+($D503-1)*24+O$11,COLUMN(Entrées!$C$37)+($C503-1),4,TRUE,"Entrées")))</f>
        <v>82</v>
      </c>
      <c r="P503" s="28">
        <f ca="1">IF($D503&gt;$D$8,"",INDIRECT(ADDRESS(ROW(Entrées!$C$37)+($D503-1)*24+P$11,COLUMN(Entrées!$C$37)+($C503-1),4,TRUE,"Entrées")))</f>
        <v>83.5</v>
      </c>
      <c r="Q503" s="28">
        <f ca="1">IF($D503&gt;$D$8,"",INDIRECT(ADDRESS(ROW(Entrées!$C$37)+($D503-1)*24+Q$11,COLUMN(Entrées!$C$37)+($C503-1),4,TRUE,"Entrées")))</f>
        <v>83</v>
      </c>
      <c r="R503" s="28">
        <f ca="1">IF($D503&gt;$D$8,"",INDIRECT(ADDRESS(ROW(Entrées!$C$37)+($D503-1)*24+R$11,COLUMN(Entrées!$C$37)+($C503-1),4,TRUE,"Entrées")))</f>
        <v>81.5</v>
      </c>
      <c r="S503" s="28">
        <f ca="1">IF($D503&gt;$D$8,"",INDIRECT(ADDRESS(ROW(Entrées!$C$37)+($D503-1)*24+S$11,COLUMN(Entrées!$C$37)+($C503-1),4,TRUE,"Entrées")))</f>
        <v>79.5</v>
      </c>
      <c r="T503" s="28">
        <f ca="1">IF($D503&gt;$D$8,"",INDIRECT(ADDRESS(ROW(Entrées!$C$37)+($D503-1)*24+T$11,COLUMN(Entrées!$C$37)+($C503-1),4,TRUE,"Entrées")))</f>
        <v>80</v>
      </c>
      <c r="U503" s="28">
        <f ca="1">IF($D503&gt;$D$8,"",INDIRECT(ADDRESS(ROW(Entrées!$C$37)+($D503-1)*24+U$11,COLUMN(Entrées!$C$37)+($C503-1),4,TRUE,"Entrées")))</f>
        <v>82.5</v>
      </c>
      <c r="V503" s="28">
        <f ca="1">IF($D503&gt;$D$8,"",INDIRECT(ADDRESS(ROW(Entrées!$C$37)+($D503-1)*24+V$11,COLUMN(Entrées!$C$37)+($C503-1),4,TRUE,"Entrées")))</f>
        <v>83</v>
      </c>
      <c r="W503" s="28">
        <f ca="1">IF($D503&gt;$D$8,"",INDIRECT(ADDRESS(ROW(Entrées!$C$37)+($D503-1)*24+W$11,COLUMN(Entrées!$C$37)+($C503-1),4,TRUE,"Entrées")))</f>
        <v>82</v>
      </c>
      <c r="X503" s="28">
        <f ca="1">IF($D503&gt;$D$8,"",INDIRECT(ADDRESS(ROW(Entrées!$C$37)+($D503-1)*24+X$11,COLUMN(Entrées!$C$37)+($C503-1),4,TRUE,"Entrées")))</f>
        <v>83</v>
      </c>
      <c r="Y503" s="28">
        <f ca="1">IF($D503&gt;$D$8,"",INDIRECT(ADDRESS(ROW(Entrées!$C$37)+($D503-1)*24+Y$11,COLUMN(Entrées!$C$37)+($C503-1),4,TRUE,"Entrées")))</f>
        <v>80.5</v>
      </c>
      <c r="Z503" s="28">
        <f ca="1">IF($D503&gt;$D$8,"",INDIRECT(ADDRESS(ROW(Entrées!$C$37)+($D503-1)*24+Z$11,COLUMN(Entrées!$C$37)+($C503-1),4,TRUE,"Entrées")))</f>
        <v>81</v>
      </c>
      <c r="AA503" s="28">
        <f ca="1">IF($D503&gt;$D$8,"",INDIRECT(ADDRESS(ROW(Entrées!$C$37)+($D503-1)*24+AA$11,COLUMN(Entrées!$C$37)+($C503-1),4,TRUE,"Entrées")))</f>
        <v>79.5</v>
      </c>
      <c r="AB503" s="28">
        <f ca="1">IF($D503&gt;$D$8,"",INDIRECT(ADDRESS(ROW(Entrées!$C$37)+($D503-1)*24+AB$11,COLUMN(Entrées!$C$37)+($C503-1),4,TRUE,"Entrées")))</f>
        <v>78</v>
      </c>
      <c r="AC503" s="11"/>
      <c r="AD503" s="40">
        <f t="shared" ca="1" si="597"/>
        <v>78.541666666666671</v>
      </c>
      <c r="AE503" s="40">
        <f t="shared" ca="1" si="599"/>
        <v>83.5</v>
      </c>
      <c r="AF503" s="40">
        <f t="shared" ca="1" si="600"/>
        <v>60.5</v>
      </c>
      <c r="AG503" s="4"/>
      <c r="AH503" s="11">
        <f>Entrées!A530</f>
        <v>21</v>
      </c>
      <c r="AI503" s="13">
        <f>Entrées!B530</f>
        <v>13</v>
      </c>
      <c r="AJ503" s="31">
        <f t="shared" ca="1" si="569"/>
        <v>55625.834722222207</v>
      </c>
      <c r="AK503" s="31">
        <f t="shared" ca="1" si="545"/>
        <v>55155.277777777781</v>
      </c>
      <c r="AL503" s="31">
        <f t="shared" ca="1" si="546"/>
        <v>55132.569444444431</v>
      </c>
      <c r="AM503" s="31">
        <f t="shared" ca="1" si="547"/>
        <v>439.35972222222233</v>
      </c>
      <c r="AN503" s="31">
        <f t="shared" ca="1" si="548"/>
        <v>2143.2847222222222</v>
      </c>
      <c r="AO503" s="31">
        <f t="shared" ca="1" si="549"/>
        <v>1711.4715277777773</v>
      </c>
      <c r="AP503" s="31">
        <f t="shared" ca="1" si="550"/>
        <v>43686.806944444448</v>
      </c>
      <c r="AQ503" s="31">
        <f t="shared" ca="1" si="551"/>
        <v>2048.2006944444447</v>
      </c>
      <c r="AR503" s="31">
        <f t="shared" ca="1" si="552"/>
        <v>467.57708333333329</v>
      </c>
      <c r="AS503" s="31">
        <f t="shared" ca="1" si="553"/>
        <v>9872.0041666666693</v>
      </c>
      <c r="AT503" s="31">
        <f t="shared" ca="1" si="554"/>
        <v>-752.91041666666672</v>
      </c>
      <c r="AU503" s="31">
        <f t="shared" ca="1" si="555"/>
        <v>580.30277777777769</v>
      </c>
      <c r="AV503" s="31">
        <f t="shared" ca="1" si="556"/>
        <v>-4570.3041666666659</v>
      </c>
      <c r="AW503" s="31">
        <f t="shared" ca="1" si="557"/>
        <v>53.39583333333335</v>
      </c>
      <c r="AX503" s="31">
        <f t="shared" ca="1" si="558"/>
        <v>1401.9361111111111</v>
      </c>
      <c r="AY503" s="31">
        <f t="shared" ca="1" si="559"/>
        <v>-1132.0805555555555</v>
      </c>
      <c r="AZ503" s="31">
        <f t="shared" ca="1" si="560"/>
        <v>-2177.1819444444441</v>
      </c>
      <c r="BA503" s="31">
        <f t="shared" ca="1" si="561"/>
        <v>644.8125</v>
      </c>
      <c r="BB503" s="31">
        <f t="shared" ca="1" si="562"/>
        <v>-1410.101388888889</v>
      </c>
      <c r="BC503" s="31">
        <f t="shared" ca="1" si="563"/>
        <v>-1800.2902777777781</v>
      </c>
      <c r="BF503" s="11">
        <f t="shared" si="564"/>
        <v>21</v>
      </c>
      <c r="BG503" s="11">
        <f t="shared" si="570"/>
        <v>13</v>
      </c>
      <c r="BH503" s="32">
        <f>IF($BF503&gt;$Y$7,"",IF(AND($BF503=$Y$7,$BG503=23),"",Entrées!C531-Entrées!C530))</f>
        <v>-3313</v>
      </c>
      <c r="BI503" s="32">
        <f>IF($BF503&gt;$Y$7,"",IF(AND($BF503=$Y$7,$BG503=23),"",Entrées!D531-Entrées!D530))</f>
        <v>-3662.5</v>
      </c>
      <c r="BJ503" s="32">
        <f>IF($BF503&gt;$Y$7,"",IF(AND($BF503=$Y$7,$BG503=23),"",Entrées!E531-Entrées!E530))</f>
        <v>-3787.5</v>
      </c>
      <c r="BK503" s="32">
        <f>IF($BF503&gt;$Y$7,"",IF(AND($BF503=$Y$7,$BG503=23),"",Entrées!F531-Entrées!F530))</f>
        <v>1.5</v>
      </c>
      <c r="BL503" s="32">
        <f>IF($BF503&gt;$Y$7,"",IF(AND($BF503=$Y$7,$BG503=23),"",Entrées!G531-Entrées!G530))</f>
        <v>0</v>
      </c>
      <c r="BM503" s="32">
        <f>IF($BF503&gt;$Y$7,"",IF(AND($BF503=$Y$7,$BG503=23),"",Entrées!H531-Entrées!H530))</f>
        <v>0</v>
      </c>
      <c r="BN503" s="32">
        <f>IF($BF503&gt;$Y$7,"",IF(AND($BF503=$Y$7,$BG503=23),"",Entrées!I531-Entrées!I530))</f>
        <v>-1631</v>
      </c>
      <c r="BO503" s="32">
        <f>IF($BF503&gt;$Y$7,"",IF(AND($BF503=$Y$7,$BG503=23),"",Entrées!J531-Entrées!J530))</f>
        <v>76</v>
      </c>
      <c r="BP503" s="32">
        <f>IF($BF503&gt;$Y$7,"",IF(AND($BF503=$Y$7,$BG503=23),"",Entrées!K531-Entrées!K530))</f>
        <v>14.5</v>
      </c>
      <c r="BQ503" s="32">
        <f>IF($BF503&gt;$Y$7,"",IF(AND($BF503=$Y$7,$BG503=23),"",Entrées!L531-Entrées!L530))</f>
        <v>-880</v>
      </c>
      <c r="BR503" s="32">
        <f>IF($BF503&gt;$Y$7,"",IF(AND($BF503=$Y$7,$BG503=23),"",Entrées!M531-Entrées!M530))</f>
        <v>-175.5</v>
      </c>
      <c r="BS503" s="32">
        <f>IF($BF503&gt;$Y$7,"",IF(AND($BF503=$Y$7,$BG503=23),"",Entrées!N531-Entrées!N530))</f>
        <v>-2</v>
      </c>
      <c r="BT503" s="32">
        <f>IF($BF503&gt;$Y$7,"",IF(AND($BF503=$Y$7,$BG503=23),"",Entrées!O531-Entrées!O530))</f>
        <v>-716</v>
      </c>
      <c r="BU503" s="32">
        <f>IF($BF503&gt;$Y$7,"",IF(AND($BF503=$Y$7,$BG503=23),"",Entrées!P531-Entrées!P530))</f>
        <v>1</v>
      </c>
      <c r="BV503" s="32">
        <f>IF($BF503&gt;$Y$7,"",IF(AND($BF503=$Y$7,$BG503=23),"",Entrées!Q531-Entrées!Q530))</f>
        <v>277</v>
      </c>
      <c r="BW503" s="32">
        <f>IF($BF503&gt;$Y$7,"",IF(AND($BF503=$Y$7,$BG503=23),"",Entrées!R531-Entrées!R530))</f>
        <v>0</v>
      </c>
      <c r="BX503" s="32">
        <f>IF($BF503&gt;$Y$7,"",IF(AND($BF503=$Y$7,$BG503=23),"",Entrées!S531-Entrées!S530))</f>
        <v>0</v>
      </c>
      <c r="BY503" s="32">
        <f>IF($BF503&gt;$Y$7,"",IF(AND($BF503=$Y$7,$BG503=23),"",Entrées!T531-Entrées!T530))</f>
        <v>-172</v>
      </c>
      <c r="BZ503" s="32">
        <f>IF($BF503&gt;$Y$7,"",IF(AND($BF503=$Y$7,$BG503=23),"",Entrées!U531-Entrées!U530))</f>
        <v>-144</v>
      </c>
      <c r="CA503" s="32">
        <f>IF($BF503&gt;$Y$7,"",IF(AND($BF503=$Y$7,$BG503=23),"",Entrées!V531-Entrées!V530))</f>
        <v>-216</v>
      </c>
      <c r="CD503" s="33">
        <f>IF($BF503&lt;=$Y$7,Entrées!J530/CD$2,"")</f>
        <v>8.9078947368421049E-2</v>
      </c>
      <c r="CE503" s="33">
        <f>IF($BF503&lt;=$Y$7,Entrées!K530/CE$2,"")</f>
        <v>0.38797619047619047</v>
      </c>
      <c r="CF503" s="11">
        <f t="shared" si="565"/>
        <v>7600</v>
      </c>
      <c r="CG503" s="11">
        <f t="shared" si="566"/>
        <v>4200</v>
      </c>
      <c r="CH503" s="52">
        <f t="shared" si="567"/>
        <v>0.26950009137426939</v>
      </c>
      <c r="CI503" s="52">
        <f t="shared" si="568"/>
        <v>0.11132787698412699</v>
      </c>
    </row>
    <row r="504" spans="1:87">
      <c r="C504" s="11">
        <f t="shared" si="601"/>
        <v>14</v>
      </c>
      <c r="D504" s="27">
        <f t="shared" si="598"/>
        <v>12</v>
      </c>
      <c r="E504" s="28">
        <f ca="1">IF($D504&gt;$D$8,"",INDIRECT(ADDRESS(ROW(Entrées!$C$37)+($D504-1)*24+E$11,COLUMN(Entrées!$C$37)+($C504-1),4,TRUE,"Entrées")))</f>
        <v>73</v>
      </c>
      <c r="F504" s="28">
        <f ca="1">IF($D504&gt;$D$8,"",INDIRECT(ADDRESS(ROW(Entrées!$C$37)+($D504-1)*24+F$11,COLUMN(Entrées!$C$37)+($C504-1),4,TRUE,"Entrées")))</f>
        <v>67.5</v>
      </c>
      <c r="G504" s="28">
        <f ca="1">IF($D504&gt;$D$8,"",INDIRECT(ADDRESS(ROW(Entrées!$C$37)+($D504-1)*24+G$11,COLUMN(Entrées!$C$37)+($C504-1),4,TRUE,"Entrées")))</f>
        <v>60</v>
      </c>
      <c r="H504" s="28">
        <f ca="1">IF($D504&gt;$D$8,"",INDIRECT(ADDRESS(ROW(Entrées!$C$37)+($D504-1)*24+H$11,COLUMN(Entrées!$C$37)+($C504-1),4,TRUE,"Entrées")))</f>
        <v>56</v>
      </c>
      <c r="I504" s="28">
        <f ca="1">IF($D504&gt;$D$8,"",INDIRECT(ADDRESS(ROW(Entrées!$C$37)+($D504-1)*24+I$11,COLUMN(Entrées!$C$37)+($C504-1),4,TRUE,"Entrées")))</f>
        <v>56</v>
      </c>
      <c r="J504" s="28">
        <f ca="1">IF($D504&gt;$D$8,"",INDIRECT(ADDRESS(ROW(Entrées!$C$37)+($D504-1)*24+J$11,COLUMN(Entrées!$C$37)+($C504-1),4,TRUE,"Entrées")))</f>
        <v>57.5</v>
      </c>
      <c r="K504" s="28">
        <f ca="1">IF($D504&gt;$D$8,"",INDIRECT(ADDRESS(ROW(Entrées!$C$37)+($D504-1)*24+K$11,COLUMN(Entrées!$C$37)+($C504-1),4,TRUE,"Entrées")))</f>
        <v>66.5</v>
      </c>
      <c r="L504" s="28">
        <f ca="1">IF($D504&gt;$D$8,"",INDIRECT(ADDRESS(ROW(Entrées!$C$37)+($D504-1)*24+L$11,COLUMN(Entrées!$C$37)+($C504-1),4,TRUE,"Entrées")))</f>
        <v>71</v>
      </c>
      <c r="M504" s="28">
        <f ca="1">IF($D504&gt;$D$8,"",INDIRECT(ADDRESS(ROW(Entrées!$C$37)+($D504-1)*24+M$11,COLUMN(Entrées!$C$37)+($C504-1),4,TRUE,"Entrées")))</f>
        <v>69</v>
      </c>
      <c r="N504" s="28">
        <f ca="1">IF($D504&gt;$D$8,"",INDIRECT(ADDRESS(ROW(Entrées!$C$37)+($D504-1)*24+N$11,COLUMN(Entrées!$C$37)+($C504-1),4,TRUE,"Entrées")))</f>
        <v>69.5</v>
      </c>
      <c r="O504" s="28">
        <f ca="1">IF($D504&gt;$D$8,"",INDIRECT(ADDRESS(ROW(Entrées!$C$37)+($D504-1)*24+O$11,COLUMN(Entrées!$C$37)+($C504-1),4,TRUE,"Entrées")))</f>
        <v>69</v>
      </c>
      <c r="P504" s="28">
        <f ca="1">IF($D504&gt;$D$8,"",INDIRECT(ADDRESS(ROW(Entrées!$C$37)+($D504-1)*24+P$11,COLUMN(Entrées!$C$37)+($C504-1),4,TRUE,"Entrées")))</f>
        <v>67.5</v>
      </c>
      <c r="Q504" s="28">
        <f ca="1">IF($D504&gt;$D$8,"",INDIRECT(ADDRESS(ROW(Entrées!$C$37)+($D504-1)*24+Q$11,COLUMN(Entrées!$C$37)+($C504-1),4,TRUE,"Entrées")))</f>
        <v>65.5</v>
      </c>
      <c r="R504" s="28">
        <f ca="1">IF($D504&gt;$D$8,"",INDIRECT(ADDRESS(ROW(Entrées!$C$37)+($D504-1)*24+R$11,COLUMN(Entrées!$C$37)+($C504-1),4,TRUE,"Entrées")))</f>
        <v>67</v>
      </c>
      <c r="S504" s="28">
        <f ca="1">IF($D504&gt;$D$8,"",INDIRECT(ADDRESS(ROW(Entrées!$C$37)+($D504-1)*24+S$11,COLUMN(Entrées!$C$37)+($C504-1),4,TRUE,"Entrées")))</f>
        <v>67.5</v>
      </c>
      <c r="T504" s="28">
        <f ca="1">IF($D504&gt;$D$8,"",INDIRECT(ADDRESS(ROW(Entrées!$C$37)+($D504-1)*24+T$11,COLUMN(Entrées!$C$37)+($C504-1),4,TRUE,"Entrées")))</f>
        <v>63.5</v>
      </c>
      <c r="U504" s="28">
        <f ca="1">IF($D504&gt;$D$8,"",INDIRECT(ADDRESS(ROW(Entrées!$C$37)+($D504-1)*24+U$11,COLUMN(Entrées!$C$37)+($C504-1),4,TRUE,"Entrées")))</f>
        <v>56</v>
      </c>
      <c r="V504" s="28">
        <f ca="1">IF($D504&gt;$D$8,"",INDIRECT(ADDRESS(ROW(Entrées!$C$37)+($D504-1)*24+V$11,COLUMN(Entrées!$C$37)+($C504-1),4,TRUE,"Entrées")))</f>
        <v>55.5</v>
      </c>
      <c r="W504" s="28">
        <f ca="1">IF($D504&gt;$D$8,"",INDIRECT(ADDRESS(ROW(Entrées!$C$37)+($D504-1)*24+W$11,COLUMN(Entrées!$C$37)+($C504-1),4,TRUE,"Entrées")))</f>
        <v>50.5</v>
      </c>
      <c r="X504" s="28">
        <f ca="1">IF($D504&gt;$D$8,"",INDIRECT(ADDRESS(ROW(Entrées!$C$37)+($D504-1)*24+X$11,COLUMN(Entrées!$C$37)+($C504-1),4,TRUE,"Entrées")))</f>
        <v>52</v>
      </c>
      <c r="Y504" s="28">
        <f ca="1">IF($D504&gt;$D$8,"",INDIRECT(ADDRESS(ROW(Entrées!$C$37)+($D504-1)*24+Y$11,COLUMN(Entrées!$C$37)+($C504-1),4,TRUE,"Entrées")))</f>
        <v>56.5</v>
      </c>
      <c r="Z504" s="28">
        <f ca="1">IF($D504&gt;$D$8,"",INDIRECT(ADDRESS(ROW(Entrées!$C$37)+($D504-1)*24+Z$11,COLUMN(Entrées!$C$37)+($C504-1),4,TRUE,"Entrées")))</f>
        <v>59</v>
      </c>
      <c r="AA504" s="28">
        <f ca="1">IF($D504&gt;$D$8,"",INDIRECT(ADDRESS(ROW(Entrées!$C$37)+($D504-1)*24+AA$11,COLUMN(Entrées!$C$37)+($C504-1),4,TRUE,"Entrées")))</f>
        <v>55</v>
      </c>
      <c r="AB504" s="28">
        <f ca="1">IF($D504&gt;$D$8,"",INDIRECT(ADDRESS(ROW(Entrées!$C$37)+($D504-1)*24+AB$11,COLUMN(Entrées!$C$37)+($C504-1),4,TRUE,"Entrées")))</f>
        <v>56</v>
      </c>
      <c r="AC504" s="11"/>
      <c r="AD504" s="40">
        <f t="shared" ca="1" si="597"/>
        <v>61.9375</v>
      </c>
      <c r="AE504" s="40">
        <f t="shared" ca="1" si="599"/>
        <v>73</v>
      </c>
      <c r="AF504" s="40">
        <f t="shared" ca="1" si="600"/>
        <v>50.5</v>
      </c>
      <c r="AG504" s="4"/>
      <c r="AH504" s="11">
        <f>Entrées!A531</f>
        <v>21</v>
      </c>
      <c r="AI504" s="13">
        <f>Entrées!B531</f>
        <v>14</v>
      </c>
      <c r="AJ504" s="31">
        <f t="shared" ca="1" si="569"/>
        <v>55625.834722222207</v>
      </c>
      <c r="AK504" s="31">
        <f t="shared" ca="1" si="545"/>
        <v>55155.277777777781</v>
      </c>
      <c r="AL504" s="31">
        <f t="shared" ca="1" si="546"/>
        <v>55132.569444444431</v>
      </c>
      <c r="AM504" s="31">
        <f t="shared" ca="1" si="547"/>
        <v>439.35972222222233</v>
      </c>
      <c r="AN504" s="31">
        <f t="shared" ca="1" si="548"/>
        <v>2143.2847222222222</v>
      </c>
      <c r="AO504" s="31">
        <f t="shared" ca="1" si="549"/>
        <v>1711.4715277777773</v>
      </c>
      <c r="AP504" s="31">
        <f t="shared" ca="1" si="550"/>
        <v>43686.806944444448</v>
      </c>
      <c r="AQ504" s="31">
        <f t="shared" ca="1" si="551"/>
        <v>2048.2006944444447</v>
      </c>
      <c r="AR504" s="31">
        <f t="shared" ca="1" si="552"/>
        <v>467.57708333333329</v>
      </c>
      <c r="AS504" s="31">
        <f t="shared" ca="1" si="553"/>
        <v>9872.0041666666693</v>
      </c>
      <c r="AT504" s="31">
        <f t="shared" ca="1" si="554"/>
        <v>-752.91041666666672</v>
      </c>
      <c r="AU504" s="31">
        <f t="shared" ca="1" si="555"/>
        <v>580.30277777777769</v>
      </c>
      <c r="AV504" s="31">
        <f t="shared" ca="1" si="556"/>
        <v>-4570.3041666666659</v>
      </c>
      <c r="AW504" s="31">
        <f t="shared" ca="1" si="557"/>
        <v>53.39583333333335</v>
      </c>
      <c r="AX504" s="31">
        <f t="shared" ca="1" si="558"/>
        <v>1401.9361111111111</v>
      </c>
      <c r="AY504" s="31">
        <f t="shared" ca="1" si="559"/>
        <v>-1132.0805555555555</v>
      </c>
      <c r="AZ504" s="31">
        <f t="shared" ca="1" si="560"/>
        <v>-2177.1819444444441</v>
      </c>
      <c r="BA504" s="31">
        <f t="shared" ca="1" si="561"/>
        <v>644.8125</v>
      </c>
      <c r="BB504" s="31">
        <f t="shared" ca="1" si="562"/>
        <v>-1410.101388888889</v>
      </c>
      <c r="BC504" s="31">
        <f t="shared" ca="1" si="563"/>
        <v>-1800.2902777777781</v>
      </c>
      <c r="BF504" s="11">
        <f t="shared" si="564"/>
        <v>21</v>
      </c>
      <c r="BG504" s="11">
        <f t="shared" si="570"/>
        <v>14</v>
      </c>
      <c r="BH504" s="32">
        <f>IF($BF504&gt;$Y$7,"",IF(AND($BF504=$Y$7,$BG504=23),"",Entrées!C532-Entrées!C531))</f>
        <v>-2657</v>
      </c>
      <c r="BI504" s="32">
        <f>IF($BF504&gt;$Y$7,"",IF(AND($BF504=$Y$7,$BG504=23),"",Entrées!D532-Entrées!D531))</f>
        <v>-2875</v>
      </c>
      <c r="BJ504" s="32">
        <f>IF($BF504&gt;$Y$7,"",IF(AND($BF504=$Y$7,$BG504=23),"",Entrées!E532-Entrées!E531))</f>
        <v>-2925</v>
      </c>
      <c r="BK504" s="32">
        <f>IF($BF504&gt;$Y$7,"",IF(AND($BF504=$Y$7,$BG504=23),"",Entrées!F532-Entrées!F531))</f>
        <v>0</v>
      </c>
      <c r="BL504" s="32">
        <f>IF($BF504&gt;$Y$7,"",IF(AND($BF504=$Y$7,$BG504=23),"",Entrées!G532-Entrées!G531))</f>
        <v>0</v>
      </c>
      <c r="BM504" s="32">
        <f>IF($BF504&gt;$Y$7,"",IF(AND($BF504=$Y$7,$BG504=23),"",Entrées!H532-Entrées!H531))</f>
        <v>24</v>
      </c>
      <c r="BN504" s="32">
        <f>IF($BF504&gt;$Y$7,"",IF(AND($BF504=$Y$7,$BG504=23),"",Entrées!I532-Entrées!I531))</f>
        <v>-1714</v>
      </c>
      <c r="BO504" s="32">
        <f>IF($BF504&gt;$Y$7,"",IF(AND($BF504=$Y$7,$BG504=23),"",Entrées!J532-Entrées!J531))</f>
        <v>47</v>
      </c>
      <c r="BP504" s="32">
        <f>IF($BF504&gt;$Y$7,"",IF(AND($BF504=$Y$7,$BG504=23),"",Entrées!K532-Entrées!K531))</f>
        <v>-135</v>
      </c>
      <c r="BQ504" s="32">
        <f>IF($BF504&gt;$Y$7,"",IF(AND($BF504=$Y$7,$BG504=23),"",Entrées!L532-Entrées!L531))</f>
        <v>-187</v>
      </c>
      <c r="BR504" s="32">
        <f>IF($BF504&gt;$Y$7,"",IF(AND($BF504=$Y$7,$BG504=23),"",Entrées!M532-Entrées!M531))</f>
        <v>-342</v>
      </c>
      <c r="BS504" s="32">
        <f>IF($BF504&gt;$Y$7,"",IF(AND($BF504=$Y$7,$BG504=23),"",Entrées!N532-Entrées!N531))</f>
        <v>-0.5</v>
      </c>
      <c r="BT504" s="32">
        <f>IF($BF504&gt;$Y$7,"",IF(AND($BF504=$Y$7,$BG504=23),"",Entrées!O532-Entrées!O531))</f>
        <v>-349</v>
      </c>
      <c r="BU504" s="32">
        <f>IF($BF504&gt;$Y$7,"",IF(AND($BF504=$Y$7,$BG504=23),"",Entrées!P532-Entrées!P531))</f>
        <v>1.5</v>
      </c>
      <c r="BV504" s="32">
        <f>IF($BF504&gt;$Y$7,"",IF(AND($BF504=$Y$7,$BG504=23),"",Entrées!Q532-Entrées!Q531))</f>
        <v>-1010</v>
      </c>
      <c r="BW504" s="32">
        <f>IF($BF504&gt;$Y$7,"",IF(AND($BF504=$Y$7,$BG504=23),"",Entrées!R532-Entrées!R531))</f>
        <v>0</v>
      </c>
      <c r="BX504" s="32">
        <f>IF($BF504&gt;$Y$7,"",IF(AND($BF504=$Y$7,$BG504=23),"",Entrées!S532-Entrées!S531))</f>
        <v>0</v>
      </c>
      <c r="BY504" s="32">
        <f>IF($BF504&gt;$Y$7,"",IF(AND($BF504=$Y$7,$BG504=23),"",Entrées!T532-Entrées!T531))</f>
        <v>181</v>
      </c>
      <c r="BZ504" s="32">
        <f>IF($BF504&gt;$Y$7,"",IF(AND($BF504=$Y$7,$BG504=23),"",Entrées!U532-Entrées!U531))</f>
        <v>46</v>
      </c>
      <c r="CA504" s="32">
        <f>IF($BF504&gt;$Y$7,"",IF(AND($BF504=$Y$7,$BG504=23),"",Entrées!V532-Entrées!V531))</f>
        <v>-79</v>
      </c>
      <c r="CD504" s="33">
        <f>IF($BF504&lt;=$Y$7,Entrées!J531/CD$2,"")</f>
        <v>9.9078947368421058E-2</v>
      </c>
      <c r="CE504" s="33">
        <f>IF($BF504&lt;=$Y$7,Entrées!K531/CE$2,"")</f>
        <v>0.3914285714285714</v>
      </c>
      <c r="CF504" s="11">
        <f t="shared" si="565"/>
        <v>7600</v>
      </c>
      <c r="CG504" s="11">
        <f t="shared" si="566"/>
        <v>4200</v>
      </c>
      <c r="CH504" s="52">
        <f t="shared" si="567"/>
        <v>0.26950009137426939</v>
      </c>
      <c r="CI504" s="52">
        <f t="shared" si="568"/>
        <v>0.11132787698412699</v>
      </c>
    </row>
    <row r="505" spans="1:87">
      <c r="C505" s="11">
        <f t="shared" si="601"/>
        <v>14</v>
      </c>
      <c r="D505" s="27">
        <f t="shared" si="598"/>
        <v>13</v>
      </c>
      <c r="E505" s="28">
        <f ca="1">IF($D505&gt;$D$8,"",INDIRECT(ADDRESS(ROW(Entrées!$C$37)+($D505-1)*24+E$11,COLUMN(Entrées!$C$37)+($C505-1),4,TRUE,"Entrées")))</f>
        <v>52.5</v>
      </c>
      <c r="F505" s="28">
        <f ca="1">IF($D505&gt;$D$8,"",INDIRECT(ADDRESS(ROW(Entrées!$C$37)+($D505-1)*24+F$11,COLUMN(Entrées!$C$37)+($C505-1),4,TRUE,"Entrées")))</f>
        <v>49</v>
      </c>
      <c r="G505" s="28">
        <f ca="1">IF($D505&gt;$D$8,"",INDIRECT(ADDRESS(ROW(Entrées!$C$37)+($D505-1)*24+G$11,COLUMN(Entrées!$C$37)+($C505-1),4,TRUE,"Entrées")))</f>
        <v>46</v>
      </c>
      <c r="H505" s="28">
        <f ca="1">IF($D505&gt;$D$8,"",INDIRECT(ADDRESS(ROW(Entrées!$C$37)+($D505-1)*24+H$11,COLUMN(Entrées!$C$37)+($C505-1),4,TRUE,"Entrées")))</f>
        <v>41</v>
      </c>
      <c r="I505" s="28">
        <f ca="1">IF($D505&gt;$D$8,"",INDIRECT(ADDRESS(ROW(Entrées!$C$37)+($D505-1)*24+I$11,COLUMN(Entrées!$C$37)+($C505-1),4,TRUE,"Entrées")))</f>
        <v>34.5</v>
      </c>
      <c r="J505" s="28">
        <f ca="1">IF($D505&gt;$D$8,"",INDIRECT(ADDRESS(ROW(Entrées!$C$37)+($D505-1)*24+J$11,COLUMN(Entrées!$C$37)+($C505-1),4,TRUE,"Entrées")))</f>
        <v>33.5</v>
      </c>
      <c r="K505" s="28">
        <f ca="1">IF($D505&gt;$D$8,"",INDIRECT(ADDRESS(ROW(Entrées!$C$37)+($D505-1)*24+K$11,COLUMN(Entrées!$C$37)+($C505-1),4,TRUE,"Entrées")))</f>
        <v>34</v>
      </c>
      <c r="L505" s="28">
        <f ca="1">IF($D505&gt;$D$8,"",INDIRECT(ADDRESS(ROW(Entrées!$C$37)+($D505-1)*24+L$11,COLUMN(Entrées!$C$37)+($C505-1),4,TRUE,"Entrées")))</f>
        <v>32</v>
      </c>
      <c r="M505" s="28">
        <f ca="1">IF($D505&gt;$D$8,"",INDIRECT(ADDRESS(ROW(Entrées!$C$37)+($D505-1)*24+M$11,COLUMN(Entrées!$C$37)+($C505-1),4,TRUE,"Entrées")))</f>
        <v>30</v>
      </c>
      <c r="N505" s="28">
        <f ca="1">IF($D505&gt;$D$8,"",INDIRECT(ADDRESS(ROW(Entrées!$C$37)+($D505-1)*24+N$11,COLUMN(Entrées!$C$37)+($C505-1),4,TRUE,"Entrées")))</f>
        <v>28</v>
      </c>
      <c r="O505" s="28">
        <f ca="1">IF($D505&gt;$D$8,"",INDIRECT(ADDRESS(ROW(Entrées!$C$37)+($D505-1)*24+O$11,COLUMN(Entrées!$C$37)+($C505-1),4,TRUE,"Entrées")))</f>
        <v>28</v>
      </c>
      <c r="P505" s="28">
        <f ca="1">IF($D505&gt;$D$8,"",INDIRECT(ADDRESS(ROW(Entrées!$C$37)+($D505-1)*24+P$11,COLUMN(Entrées!$C$37)+($C505-1),4,TRUE,"Entrées")))</f>
        <v>27</v>
      </c>
      <c r="Q505" s="28">
        <f ca="1">IF($D505&gt;$D$8,"",INDIRECT(ADDRESS(ROW(Entrées!$C$37)+($D505-1)*24+Q$11,COLUMN(Entrées!$C$37)+($C505-1),4,TRUE,"Entrées")))</f>
        <v>26</v>
      </c>
      <c r="R505" s="28">
        <f ca="1">IF($D505&gt;$D$8,"",INDIRECT(ADDRESS(ROW(Entrées!$C$37)+($D505-1)*24+R$11,COLUMN(Entrées!$C$37)+($C505-1),4,TRUE,"Entrées")))</f>
        <v>21</v>
      </c>
      <c r="S505" s="28">
        <f ca="1">IF($D505&gt;$D$8,"",INDIRECT(ADDRESS(ROW(Entrées!$C$37)+($D505-1)*24+S$11,COLUMN(Entrées!$C$37)+($C505-1),4,TRUE,"Entrées")))</f>
        <v>22</v>
      </c>
      <c r="T505" s="28">
        <f ca="1">IF($D505&gt;$D$8,"",INDIRECT(ADDRESS(ROW(Entrées!$C$37)+($D505-1)*24+T$11,COLUMN(Entrées!$C$37)+($C505-1),4,TRUE,"Entrées")))</f>
        <v>22</v>
      </c>
      <c r="U505" s="28">
        <f ca="1">IF($D505&gt;$D$8,"",INDIRECT(ADDRESS(ROW(Entrées!$C$37)+($D505-1)*24+U$11,COLUMN(Entrées!$C$37)+($C505-1),4,TRUE,"Entrées")))</f>
        <v>23</v>
      </c>
      <c r="V505" s="28">
        <f ca="1">IF($D505&gt;$D$8,"",INDIRECT(ADDRESS(ROW(Entrées!$C$37)+($D505-1)*24+V$11,COLUMN(Entrées!$C$37)+($C505-1),4,TRUE,"Entrées")))</f>
        <v>24</v>
      </c>
      <c r="W505" s="28">
        <f ca="1">IF($D505&gt;$D$8,"",INDIRECT(ADDRESS(ROW(Entrées!$C$37)+($D505-1)*24+W$11,COLUMN(Entrées!$C$37)+($C505-1),4,TRUE,"Entrées")))</f>
        <v>26.5</v>
      </c>
      <c r="X505" s="28">
        <f ca="1">IF($D505&gt;$D$8,"",INDIRECT(ADDRESS(ROW(Entrées!$C$37)+($D505-1)*24+X$11,COLUMN(Entrées!$C$37)+($C505-1),4,TRUE,"Entrées")))</f>
        <v>24.5</v>
      </c>
      <c r="Y505" s="28">
        <f ca="1">IF($D505&gt;$D$8,"",INDIRECT(ADDRESS(ROW(Entrées!$C$37)+($D505-1)*24+Y$11,COLUMN(Entrées!$C$37)+($C505-1),4,TRUE,"Entrées")))</f>
        <v>24.5</v>
      </c>
      <c r="Z505" s="28">
        <f ca="1">IF($D505&gt;$D$8,"",INDIRECT(ADDRESS(ROW(Entrées!$C$37)+($D505-1)*24+Z$11,COLUMN(Entrées!$C$37)+($C505-1),4,TRUE,"Entrées")))</f>
        <v>25</v>
      </c>
      <c r="AA505" s="28">
        <f ca="1">IF($D505&gt;$D$8,"",INDIRECT(ADDRESS(ROW(Entrées!$C$37)+($D505-1)*24+AA$11,COLUMN(Entrées!$C$37)+($C505-1),4,TRUE,"Entrées")))</f>
        <v>24</v>
      </c>
      <c r="AB505" s="28">
        <f ca="1">IF($D505&gt;$D$8,"",INDIRECT(ADDRESS(ROW(Entrées!$C$37)+($D505-1)*24+AB$11,COLUMN(Entrées!$C$37)+($C505-1),4,TRUE,"Entrées")))</f>
        <v>22.5</v>
      </c>
      <c r="AC505" s="11"/>
      <c r="AD505" s="40">
        <f t="shared" ca="1" si="597"/>
        <v>30.020833333333332</v>
      </c>
      <c r="AE505" s="40">
        <f t="shared" ca="1" si="599"/>
        <v>52.5</v>
      </c>
      <c r="AF505" s="40">
        <f t="shared" ca="1" si="600"/>
        <v>21</v>
      </c>
      <c r="AG505" s="4"/>
      <c r="AH505" s="11">
        <f>Entrées!A532</f>
        <v>21</v>
      </c>
      <c r="AI505" s="13">
        <f>Entrées!B532</f>
        <v>15</v>
      </c>
      <c r="AJ505" s="31">
        <f t="shared" ca="1" si="569"/>
        <v>55625.834722222207</v>
      </c>
      <c r="AK505" s="31">
        <f t="shared" ca="1" si="545"/>
        <v>55155.277777777781</v>
      </c>
      <c r="AL505" s="31">
        <f t="shared" ca="1" si="546"/>
        <v>55132.569444444431</v>
      </c>
      <c r="AM505" s="31">
        <f t="shared" ca="1" si="547"/>
        <v>439.35972222222233</v>
      </c>
      <c r="AN505" s="31">
        <f t="shared" ca="1" si="548"/>
        <v>2143.2847222222222</v>
      </c>
      <c r="AO505" s="31">
        <f t="shared" ca="1" si="549"/>
        <v>1711.4715277777773</v>
      </c>
      <c r="AP505" s="31">
        <f t="shared" ca="1" si="550"/>
        <v>43686.806944444448</v>
      </c>
      <c r="AQ505" s="31">
        <f t="shared" ca="1" si="551"/>
        <v>2048.2006944444447</v>
      </c>
      <c r="AR505" s="31">
        <f t="shared" ca="1" si="552"/>
        <v>467.57708333333329</v>
      </c>
      <c r="AS505" s="31">
        <f t="shared" ca="1" si="553"/>
        <v>9872.0041666666693</v>
      </c>
      <c r="AT505" s="31">
        <f t="shared" ca="1" si="554"/>
        <v>-752.91041666666672</v>
      </c>
      <c r="AU505" s="31">
        <f t="shared" ca="1" si="555"/>
        <v>580.30277777777769</v>
      </c>
      <c r="AV505" s="31">
        <f t="shared" ca="1" si="556"/>
        <v>-4570.3041666666659</v>
      </c>
      <c r="AW505" s="31">
        <f t="shared" ca="1" si="557"/>
        <v>53.39583333333335</v>
      </c>
      <c r="AX505" s="31">
        <f t="shared" ca="1" si="558"/>
        <v>1401.9361111111111</v>
      </c>
      <c r="AY505" s="31">
        <f t="shared" ca="1" si="559"/>
        <v>-1132.0805555555555</v>
      </c>
      <c r="AZ505" s="31">
        <f t="shared" ca="1" si="560"/>
        <v>-2177.1819444444441</v>
      </c>
      <c r="BA505" s="31">
        <f t="shared" ca="1" si="561"/>
        <v>644.8125</v>
      </c>
      <c r="BB505" s="31">
        <f t="shared" ca="1" si="562"/>
        <v>-1410.101388888889</v>
      </c>
      <c r="BC505" s="31">
        <f t="shared" ca="1" si="563"/>
        <v>-1800.2902777777781</v>
      </c>
      <c r="BF505" s="11">
        <f t="shared" si="564"/>
        <v>21</v>
      </c>
      <c r="BG505" s="11">
        <f t="shared" si="570"/>
        <v>15</v>
      </c>
      <c r="BH505" s="32">
        <f>IF($BF505&gt;$Y$7,"",IF(AND($BF505=$Y$7,$BG505=23),"",Entrées!C533-Entrées!C532))</f>
        <v>-1833</v>
      </c>
      <c r="BI505" s="32">
        <f>IF($BF505&gt;$Y$7,"",IF(AND($BF505=$Y$7,$BG505=23),"",Entrées!D533-Entrées!D532))</f>
        <v>-1875</v>
      </c>
      <c r="BJ505" s="32">
        <f>IF($BF505&gt;$Y$7,"",IF(AND($BF505=$Y$7,$BG505=23),"",Entrées!E533-Entrées!E532))</f>
        <v>-1775</v>
      </c>
      <c r="BK505" s="32">
        <f>IF($BF505&gt;$Y$7,"",IF(AND($BF505=$Y$7,$BG505=23),"",Entrées!F533-Entrées!F532))</f>
        <v>0.5</v>
      </c>
      <c r="BL505" s="32">
        <f>IF($BF505&gt;$Y$7,"",IF(AND($BF505=$Y$7,$BG505=23),"",Entrées!G533-Entrées!G532))</f>
        <v>0</v>
      </c>
      <c r="BM505" s="32">
        <f>IF($BF505&gt;$Y$7,"",IF(AND($BF505=$Y$7,$BG505=23),"",Entrées!H533-Entrées!H532))</f>
        <v>-11</v>
      </c>
      <c r="BN505" s="32">
        <f>IF($BF505&gt;$Y$7,"",IF(AND($BF505=$Y$7,$BG505=23),"",Entrées!I533-Entrées!I532))</f>
        <v>-838.5</v>
      </c>
      <c r="BO505" s="32">
        <f>IF($BF505&gt;$Y$7,"",IF(AND($BF505=$Y$7,$BG505=23),"",Entrées!J533-Entrées!J532))</f>
        <v>42</v>
      </c>
      <c r="BP505" s="32">
        <f>IF($BF505&gt;$Y$7,"",IF(AND($BF505=$Y$7,$BG505=23),"",Entrées!K533-Entrées!K532))</f>
        <v>-198</v>
      </c>
      <c r="BQ505" s="32">
        <f>IF($BF505&gt;$Y$7,"",IF(AND($BF505=$Y$7,$BG505=23),"",Entrées!L533-Entrées!L532))</f>
        <v>-208</v>
      </c>
      <c r="BR505" s="32">
        <f>IF($BF505&gt;$Y$7,"",IF(AND($BF505=$Y$7,$BG505=23),"",Entrées!M533-Entrées!M532))</f>
        <v>-189</v>
      </c>
      <c r="BS505" s="32">
        <f>IF($BF505&gt;$Y$7,"",IF(AND($BF505=$Y$7,$BG505=23),"",Entrées!N533-Entrées!N532))</f>
        <v>2</v>
      </c>
      <c r="BT505" s="32">
        <f>IF($BF505&gt;$Y$7,"",IF(AND($BF505=$Y$7,$BG505=23),"",Entrées!O533-Entrées!O532))</f>
        <v>-432.5</v>
      </c>
      <c r="BU505" s="32">
        <f>IF($BF505&gt;$Y$7,"",IF(AND($BF505=$Y$7,$BG505=23),"",Entrées!P533-Entrées!P532))</f>
        <v>0.5</v>
      </c>
      <c r="BV505" s="32">
        <f>IF($BF505&gt;$Y$7,"",IF(AND($BF505=$Y$7,$BG505=23),"",Entrées!Q533-Entrées!Q532))</f>
        <v>-624</v>
      </c>
      <c r="BW505" s="32">
        <f>IF($BF505&gt;$Y$7,"",IF(AND($BF505=$Y$7,$BG505=23),"",Entrées!R533-Entrées!R532))</f>
        <v>0</v>
      </c>
      <c r="BX505" s="32">
        <f>IF($BF505&gt;$Y$7,"",IF(AND($BF505=$Y$7,$BG505=23),"",Entrées!S533-Entrées!S532))</f>
        <v>0</v>
      </c>
      <c r="BY505" s="32">
        <f>IF($BF505&gt;$Y$7,"",IF(AND($BF505=$Y$7,$BG505=23),"",Entrées!T533-Entrées!T532))</f>
        <v>743</v>
      </c>
      <c r="BZ505" s="32">
        <f>IF($BF505&gt;$Y$7,"",IF(AND($BF505=$Y$7,$BG505=23),"",Entrées!U533-Entrées!U532))</f>
        <v>-48</v>
      </c>
      <c r="CA505" s="32">
        <f>IF($BF505&gt;$Y$7,"",IF(AND($BF505=$Y$7,$BG505=23),"",Entrées!V533-Entrées!V532))</f>
        <v>-73</v>
      </c>
      <c r="CD505" s="33">
        <f>IF($BF505&lt;=$Y$7,Entrées!J532/CD$2,"")</f>
        <v>0.10526315789473684</v>
      </c>
      <c r="CE505" s="33">
        <f>IF($BF505&lt;=$Y$7,Entrées!K532/CE$2,"")</f>
        <v>0.35928571428571426</v>
      </c>
      <c r="CF505" s="11">
        <f t="shared" si="565"/>
        <v>7600</v>
      </c>
      <c r="CG505" s="11">
        <f t="shared" si="566"/>
        <v>4200</v>
      </c>
      <c r="CH505" s="52">
        <f t="shared" si="567"/>
        <v>0.26950009137426939</v>
      </c>
      <c r="CI505" s="52">
        <f t="shared" si="568"/>
        <v>0.11132787698412699</v>
      </c>
    </row>
    <row r="506" spans="1:87">
      <c r="C506" s="11">
        <f t="shared" si="601"/>
        <v>14</v>
      </c>
      <c r="D506" s="27">
        <f t="shared" si="598"/>
        <v>14</v>
      </c>
      <c r="E506" s="28">
        <f ca="1">IF($D506&gt;$D$8,"",INDIRECT(ADDRESS(ROW(Entrées!$C$37)+($D506-1)*24+E$11,COLUMN(Entrées!$C$37)+($C506-1),4,TRUE,"Entrées")))</f>
        <v>21</v>
      </c>
      <c r="F506" s="28">
        <f ca="1">IF($D506&gt;$D$8,"",INDIRECT(ADDRESS(ROW(Entrées!$C$37)+($D506-1)*24+F$11,COLUMN(Entrées!$C$37)+($C506-1),4,TRUE,"Entrées")))</f>
        <v>19.5</v>
      </c>
      <c r="G506" s="28">
        <f ca="1">IF($D506&gt;$D$8,"",INDIRECT(ADDRESS(ROW(Entrées!$C$37)+($D506-1)*24+G$11,COLUMN(Entrées!$C$37)+($C506-1),4,TRUE,"Entrées")))</f>
        <v>17</v>
      </c>
      <c r="H506" s="28">
        <f ca="1">IF($D506&gt;$D$8,"",INDIRECT(ADDRESS(ROW(Entrées!$C$37)+($D506-1)*24+H$11,COLUMN(Entrées!$C$37)+($C506-1),4,TRUE,"Entrées")))</f>
        <v>17.5</v>
      </c>
      <c r="I506" s="28">
        <f ca="1">IF($D506&gt;$D$8,"",INDIRECT(ADDRESS(ROW(Entrées!$C$37)+($D506-1)*24+I$11,COLUMN(Entrées!$C$37)+($C506-1),4,TRUE,"Entrées")))</f>
        <v>19</v>
      </c>
      <c r="J506" s="28">
        <f ca="1">IF($D506&gt;$D$8,"",INDIRECT(ADDRESS(ROW(Entrées!$C$37)+($D506-1)*24+J$11,COLUMN(Entrées!$C$37)+($C506-1),4,TRUE,"Entrées")))</f>
        <v>19</v>
      </c>
      <c r="K506" s="28">
        <f ca="1">IF($D506&gt;$D$8,"",INDIRECT(ADDRESS(ROW(Entrées!$C$37)+($D506-1)*24+K$11,COLUMN(Entrées!$C$37)+($C506-1),4,TRUE,"Entrées")))</f>
        <v>18.5</v>
      </c>
      <c r="L506" s="28">
        <f ca="1">IF($D506&gt;$D$8,"",INDIRECT(ADDRESS(ROW(Entrées!$C$37)+($D506-1)*24+L$11,COLUMN(Entrées!$C$37)+($C506-1),4,TRUE,"Entrées")))</f>
        <v>18.5</v>
      </c>
      <c r="M506" s="28">
        <f ca="1">IF($D506&gt;$D$8,"",INDIRECT(ADDRESS(ROW(Entrées!$C$37)+($D506-1)*24+M$11,COLUMN(Entrées!$C$37)+($C506-1),4,TRUE,"Entrées")))</f>
        <v>17</v>
      </c>
      <c r="N506" s="28">
        <f ca="1">IF($D506&gt;$D$8,"",INDIRECT(ADDRESS(ROW(Entrées!$C$37)+($D506-1)*24+N$11,COLUMN(Entrées!$C$37)+($C506-1),4,TRUE,"Entrées")))</f>
        <v>16</v>
      </c>
      <c r="O506" s="28">
        <f ca="1">IF($D506&gt;$D$8,"",INDIRECT(ADDRESS(ROW(Entrées!$C$37)+($D506-1)*24+O$11,COLUMN(Entrées!$C$37)+($C506-1),4,TRUE,"Entrées")))</f>
        <v>16</v>
      </c>
      <c r="P506" s="28">
        <f ca="1">IF($D506&gt;$D$8,"",INDIRECT(ADDRESS(ROW(Entrées!$C$37)+($D506-1)*24+P$11,COLUMN(Entrées!$C$37)+($C506-1),4,TRUE,"Entrées")))</f>
        <v>16</v>
      </c>
      <c r="Q506" s="28">
        <f ca="1">IF($D506&gt;$D$8,"",INDIRECT(ADDRESS(ROW(Entrées!$C$37)+($D506-1)*24+Q$11,COLUMN(Entrées!$C$37)+($C506-1),4,TRUE,"Entrées")))</f>
        <v>16</v>
      </c>
      <c r="R506" s="28">
        <f ca="1">IF($D506&gt;$D$8,"",INDIRECT(ADDRESS(ROW(Entrées!$C$37)+($D506-1)*24+R$11,COLUMN(Entrées!$C$37)+($C506-1),4,TRUE,"Entrées")))</f>
        <v>16.5</v>
      </c>
      <c r="S506" s="28">
        <f ca="1">IF($D506&gt;$D$8,"",INDIRECT(ADDRESS(ROW(Entrées!$C$37)+($D506-1)*24+S$11,COLUMN(Entrées!$C$37)+($C506-1),4,TRUE,"Entrées")))</f>
        <v>18.5</v>
      </c>
      <c r="T506" s="28">
        <f ca="1">IF($D506&gt;$D$8,"",INDIRECT(ADDRESS(ROW(Entrées!$C$37)+($D506-1)*24+T$11,COLUMN(Entrées!$C$37)+($C506-1),4,TRUE,"Entrées")))</f>
        <v>20</v>
      </c>
      <c r="U506" s="28">
        <f ca="1">IF($D506&gt;$D$8,"",INDIRECT(ADDRESS(ROW(Entrées!$C$37)+($D506-1)*24+U$11,COLUMN(Entrées!$C$37)+($C506-1),4,TRUE,"Entrées")))</f>
        <v>20</v>
      </c>
      <c r="V506" s="28">
        <f ca="1">IF($D506&gt;$D$8,"",INDIRECT(ADDRESS(ROW(Entrées!$C$37)+($D506-1)*24+V$11,COLUMN(Entrées!$C$37)+($C506-1),4,TRUE,"Entrées")))</f>
        <v>19.5</v>
      </c>
      <c r="W506" s="28">
        <f ca="1">IF($D506&gt;$D$8,"",INDIRECT(ADDRESS(ROW(Entrées!$C$37)+($D506-1)*24+W$11,COLUMN(Entrées!$C$37)+($C506-1),4,TRUE,"Entrées")))</f>
        <v>17.5</v>
      </c>
      <c r="X506" s="28">
        <f ca="1">IF($D506&gt;$D$8,"",INDIRECT(ADDRESS(ROW(Entrées!$C$37)+($D506-1)*24+X$11,COLUMN(Entrées!$C$37)+($C506-1),4,TRUE,"Entrées")))</f>
        <v>16.5</v>
      </c>
      <c r="Y506" s="28">
        <f ca="1">IF($D506&gt;$D$8,"",INDIRECT(ADDRESS(ROW(Entrées!$C$37)+($D506-1)*24+Y$11,COLUMN(Entrées!$C$37)+($C506-1),4,TRUE,"Entrées")))</f>
        <v>16</v>
      </c>
      <c r="Z506" s="28">
        <f ca="1">IF($D506&gt;$D$8,"",INDIRECT(ADDRESS(ROW(Entrées!$C$37)+($D506-1)*24+Z$11,COLUMN(Entrées!$C$37)+($C506-1),4,TRUE,"Entrées")))</f>
        <v>15</v>
      </c>
      <c r="AA506" s="28">
        <f ca="1">IF($D506&gt;$D$8,"",INDIRECT(ADDRESS(ROW(Entrées!$C$37)+($D506-1)*24+AA$11,COLUMN(Entrées!$C$37)+($C506-1),4,TRUE,"Entrées")))</f>
        <v>15.5</v>
      </c>
      <c r="AB506" s="28">
        <f ca="1">IF($D506&gt;$D$8,"",INDIRECT(ADDRESS(ROW(Entrées!$C$37)+($D506-1)*24+AB$11,COLUMN(Entrées!$C$37)+($C506-1),4,TRUE,"Entrées")))</f>
        <v>15.5</v>
      </c>
      <c r="AC506" s="11"/>
      <c r="AD506" s="40">
        <f t="shared" ca="1" si="597"/>
        <v>17.5625</v>
      </c>
      <c r="AE506" s="40">
        <f t="shared" ca="1" si="599"/>
        <v>21</v>
      </c>
      <c r="AF506" s="40">
        <f t="shared" ca="1" si="600"/>
        <v>15</v>
      </c>
      <c r="AG506" s="4"/>
      <c r="AH506" s="11">
        <f>Entrées!A533</f>
        <v>21</v>
      </c>
      <c r="AI506" s="13">
        <f>Entrées!B533</f>
        <v>16</v>
      </c>
      <c r="AJ506" s="31">
        <f t="shared" ca="1" si="569"/>
        <v>55625.834722222207</v>
      </c>
      <c r="AK506" s="31">
        <f t="shared" ca="1" si="545"/>
        <v>55155.277777777781</v>
      </c>
      <c r="AL506" s="31">
        <f t="shared" ca="1" si="546"/>
        <v>55132.569444444431</v>
      </c>
      <c r="AM506" s="31">
        <f t="shared" ca="1" si="547"/>
        <v>439.35972222222233</v>
      </c>
      <c r="AN506" s="31">
        <f t="shared" ca="1" si="548"/>
        <v>2143.2847222222222</v>
      </c>
      <c r="AO506" s="31">
        <f t="shared" ca="1" si="549"/>
        <v>1711.4715277777773</v>
      </c>
      <c r="AP506" s="31">
        <f t="shared" ca="1" si="550"/>
        <v>43686.806944444448</v>
      </c>
      <c r="AQ506" s="31">
        <f t="shared" ca="1" si="551"/>
        <v>2048.2006944444447</v>
      </c>
      <c r="AR506" s="31">
        <f t="shared" ca="1" si="552"/>
        <v>467.57708333333329</v>
      </c>
      <c r="AS506" s="31">
        <f t="shared" ca="1" si="553"/>
        <v>9872.0041666666693</v>
      </c>
      <c r="AT506" s="31">
        <f t="shared" ca="1" si="554"/>
        <v>-752.91041666666672</v>
      </c>
      <c r="AU506" s="31">
        <f t="shared" ca="1" si="555"/>
        <v>580.30277777777769</v>
      </c>
      <c r="AV506" s="31">
        <f t="shared" ca="1" si="556"/>
        <v>-4570.3041666666659</v>
      </c>
      <c r="AW506" s="31">
        <f t="shared" ca="1" si="557"/>
        <v>53.39583333333335</v>
      </c>
      <c r="AX506" s="31">
        <f t="shared" ca="1" si="558"/>
        <v>1401.9361111111111</v>
      </c>
      <c r="AY506" s="31">
        <f t="shared" ca="1" si="559"/>
        <v>-1132.0805555555555</v>
      </c>
      <c r="AZ506" s="31">
        <f t="shared" ca="1" si="560"/>
        <v>-2177.1819444444441</v>
      </c>
      <c r="BA506" s="31">
        <f t="shared" ca="1" si="561"/>
        <v>644.8125</v>
      </c>
      <c r="BB506" s="31">
        <f t="shared" ca="1" si="562"/>
        <v>-1410.101388888889</v>
      </c>
      <c r="BC506" s="31">
        <f t="shared" ca="1" si="563"/>
        <v>-1800.2902777777781</v>
      </c>
      <c r="BF506" s="11">
        <f t="shared" si="564"/>
        <v>21</v>
      </c>
      <c r="BG506" s="11">
        <f t="shared" si="570"/>
        <v>16</v>
      </c>
      <c r="BH506" s="32">
        <f>IF($BF506&gt;$Y$7,"",IF(AND($BF506=$Y$7,$BG506=23),"",Entrées!C534-Entrées!C533))</f>
        <v>-699.5</v>
      </c>
      <c r="BI506" s="32">
        <f>IF($BF506&gt;$Y$7,"",IF(AND($BF506=$Y$7,$BG506=23),"",Entrées!D534-Entrées!D533))</f>
        <v>-612.5</v>
      </c>
      <c r="BJ506" s="32">
        <f>IF($BF506&gt;$Y$7,"",IF(AND($BF506=$Y$7,$BG506=23),"",Entrées!E534-Entrées!E533))</f>
        <v>-575</v>
      </c>
      <c r="BK506" s="32">
        <f>IF($BF506&gt;$Y$7,"",IF(AND($BF506=$Y$7,$BG506=23),"",Entrées!F534-Entrées!F533))</f>
        <v>0.5</v>
      </c>
      <c r="BL506" s="32">
        <f>IF($BF506&gt;$Y$7,"",IF(AND($BF506=$Y$7,$BG506=23),"",Entrées!G534-Entrées!G533))</f>
        <v>0</v>
      </c>
      <c r="BM506" s="32">
        <f>IF($BF506&gt;$Y$7,"",IF(AND($BF506=$Y$7,$BG506=23),"",Entrées!H534-Entrées!H533))</f>
        <v>-8.5</v>
      </c>
      <c r="BN506" s="32">
        <f>IF($BF506&gt;$Y$7,"",IF(AND($BF506=$Y$7,$BG506=23),"",Entrées!I534-Entrées!I533))</f>
        <v>493</v>
      </c>
      <c r="BO506" s="32">
        <f>IF($BF506&gt;$Y$7,"",IF(AND($BF506=$Y$7,$BG506=23),"",Entrées!J534-Entrées!J533))</f>
        <v>36</v>
      </c>
      <c r="BP506" s="32">
        <f>IF($BF506&gt;$Y$7,"",IF(AND($BF506=$Y$7,$BG506=23),"",Entrées!K534-Entrées!K533))</f>
        <v>-303.5</v>
      </c>
      <c r="BQ506" s="32">
        <f>IF($BF506&gt;$Y$7,"",IF(AND($BF506=$Y$7,$BG506=23),"",Entrées!L534-Entrées!L533))</f>
        <v>148</v>
      </c>
      <c r="BR506" s="32">
        <f>IF($BF506&gt;$Y$7,"",IF(AND($BF506=$Y$7,$BG506=23),"",Entrées!M534-Entrées!M533))</f>
        <v>120.5</v>
      </c>
      <c r="BS506" s="32">
        <f>IF($BF506&gt;$Y$7,"",IF(AND($BF506=$Y$7,$BG506=23),"",Entrées!N534-Entrées!N533))</f>
        <v>-12</v>
      </c>
      <c r="BT506" s="32">
        <f>IF($BF506&gt;$Y$7,"",IF(AND($BF506=$Y$7,$BG506=23),"",Entrées!O534-Entrées!O533))</f>
        <v>-1174</v>
      </c>
      <c r="BU506" s="32">
        <f>IF($BF506&gt;$Y$7,"",IF(AND($BF506=$Y$7,$BG506=23),"",Entrées!P534-Entrées!P533))</f>
        <v>0</v>
      </c>
      <c r="BV506" s="32">
        <f>IF($BF506&gt;$Y$7,"",IF(AND($BF506=$Y$7,$BG506=23),"",Entrées!Q534-Entrées!Q533))</f>
        <v>-1525</v>
      </c>
      <c r="BW506" s="32">
        <f>IF($BF506&gt;$Y$7,"",IF(AND($BF506=$Y$7,$BG506=23),"",Entrées!R534-Entrées!R533))</f>
        <v>0</v>
      </c>
      <c r="BX506" s="32">
        <f>IF($BF506&gt;$Y$7,"",IF(AND($BF506=$Y$7,$BG506=23),"",Entrées!S534-Entrées!S533))</f>
        <v>0</v>
      </c>
      <c r="BY506" s="32">
        <f>IF($BF506&gt;$Y$7,"",IF(AND($BF506=$Y$7,$BG506=23),"",Entrées!T534-Entrées!T533))</f>
        <v>347</v>
      </c>
      <c r="BZ506" s="32">
        <f>IF($BF506&gt;$Y$7,"",IF(AND($BF506=$Y$7,$BG506=23),"",Entrées!U534-Entrées!U533))</f>
        <v>-292</v>
      </c>
      <c r="CA506" s="32">
        <f>IF($BF506&gt;$Y$7,"",IF(AND($BF506=$Y$7,$BG506=23),"",Entrées!V534-Entrées!V533))</f>
        <v>-670</v>
      </c>
      <c r="CD506" s="33">
        <f>IF($BF506&lt;=$Y$7,Entrées!J533/CD$2,"")</f>
        <v>0.11078947368421052</v>
      </c>
      <c r="CE506" s="33">
        <f>IF($BF506&lt;=$Y$7,Entrées!K533/CE$2,"")</f>
        <v>0.31214285714285717</v>
      </c>
      <c r="CF506" s="11">
        <f t="shared" si="565"/>
        <v>7600</v>
      </c>
      <c r="CG506" s="11">
        <f t="shared" si="566"/>
        <v>4200</v>
      </c>
      <c r="CH506" s="52">
        <f t="shared" si="567"/>
        <v>0.26950009137426939</v>
      </c>
      <c r="CI506" s="52">
        <f t="shared" si="568"/>
        <v>0.11132787698412699</v>
      </c>
    </row>
    <row r="507" spans="1:87">
      <c r="C507" s="11">
        <f t="shared" si="601"/>
        <v>14</v>
      </c>
      <c r="D507" s="27">
        <f t="shared" si="598"/>
        <v>15</v>
      </c>
      <c r="E507" s="28">
        <f ca="1">IF($D507&gt;$D$8,"",INDIRECT(ADDRESS(ROW(Entrées!$C$37)+($D507-1)*24+E$11,COLUMN(Entrées!$C$37)+($C507-1),4,TRUE,"Entrées")))</f>
        <v>15.5</v>
      </c>
      <c r="F507" s="28">
        <f ca="1">IF($D507&gt;$D$8,"",INDIRECT(ADDRESS(ROW(Entrées!$C$37)+($D507-1)*24+F$11,COLUMN(Entrées!$C$37)+($C507-1),4,TRUE,"Entrées")))</f>
        <v>16</v>
      </c>
      <c r="G507" s="28">
        <f ca="1">IF($D507&gt;$D$8,"",INDIRECT(ADDRESS(ROW(Entrées!$C$37)+($D507-1)*24+G$11,COLUMN(Entrées!$C$37)+($C507-1),4,TRUE,"Entrées")))</f>
        <v>17</v>
      </c>
      <c r="H507" s="28">
        <f ca="1">IF($D507&gt;$D$8,"",INDIRECT(ADDRESS(ROW(Entrées!$C$37)+($D507-1)*24+H$11,COLUMN(Entrées!$C$37)+($C507-1),4,TRUE,"Entrées")))</f>
        <v>18</v>
      </c>
      <c r="I507" s="28">
        <f ca="1">IF($D507&gt;$D$8,"",INDIRECT(ADDRESS(ROW(Entrées!$C$37)+($D507-1)*24+I$11,COLUMN(Entrées!$C$37)+($C507-1),4,TRUE,"Entrées")))</f>
        <v>19.5</v>
      </c>
      <c r="J507" s="28">
        <f ca="1">IF($D507&gt;$D$8,"",INDIRECT(ADDRESS(ROW(Entrées!$C$37)+($D507-1)*24+J$11,COLUMN(Entrées!$C$37)+($C507-1),4,TRUE,"Entrées")))</f>
        <v>25.5</v>
      </c>
      <c r="K507" s="28">
        <f ca="1">IF($D507&gt;$D$8,"",INDIRECT(ADDRESS(ROW(Entrées!$C$37)+($D507-1)*24+K$11,COLUMN(Entrées!$C$37)+($C507-1),4,TRUE,"Entrées")))</f>
        <v>39</v>
      </c>
      <c r="L507" s="28">
        <f ca="1">IF($D507&gt;$D$8,"",INDIRECT(ADDRESS(ROW(Entrées!$C$37)+($D507-1)*24+L$11,COLUMN(Entrées!$C$37)+($C507-1),4,TRUE,"Entrées")))</f>
        <v>50.5</v>
      </c>
      <c r="M507" s="28">
        <f ca="1">IF($D507&gt;$D$8,"",INDIRECT(ADDRESS(ROW(Entrées!$C$37)+($D507-1)*24+M$11,COLUMN(Entrées!$C$37)+($C507-1),4,TRUE,"Entrées")))</f>
        <v>66</v>
      </c>
      <c r="N507" s="28">
        <f ca="1">IF($D507&gt;$D$8,"",INDIRECT(ADDRESS(ROW(Entrées!$C$37)+($D507-1)*24+N$11,COLUMN(Entrées!$C$37)+($C507-1),4,TRUE,"Entrées")))</f>
        <v>71.5</v>
      </c>
      <c r="O507" s="28">
        <f ca="1">IF($D507&gt;$D$8,"",INDIRECT(ADDRESS(ROW(Entrées!$C$37)+($D507-1)*24+O$11,COLUMN(Entrées!$C$37)+($C507-1),4,TRUE,"Entrées")))</f>
        <v>76</v>
      </c>
      <c r="P507" s="28">
        <f ca="1">IF($D507&gt;$D$8,"",INDIRECT(ADDRESS(ROW(Entrées!$C$37)+($D507-1)*24+P$11,COLUMN(Entrées!$C$37)+($C507-1),4,TRUE,"Entrées")))</f>
        <v>76.5</v>
      </c>
      <c r="Q507" s="28">
        <f ca="1">IF($D507&gt;$D$8,"",INDIRECT(ADDRESS(ROW(Entrées!$C$37)+($D507-1)*24+Q$11,COLUMN(Entrées!$C$37)+($C507-1),4,TRUE,"Entrées")))</f>
        <v>72</v>
      </c>
      <c r="R507" s="28">
        <f ca="1">IF($D507&gt;$D$8,"",INDIRECT(ADDRESS(ROW(Entrées!$C$37)+($D507-1)*24+R$11,COLUMN(Entrées!$C$37)+($C507-1),4,TRUE,"Entrées")))</f>
        <v>69</v>
      </c>
      <c r="S507" s="28">
        <f ca="1">IF($D507&gt;$D$8,"",INDIRECT(ADDRESS(ROW(Entrées!$C$37)+($D507-1)*24+S$11,COLUMN(Entrées!$C$37)+($C507-1),4,TRUE,"Entrées")))</f>
        <v>66</v>
      </c>
      <c r="T507" s="28">
        <f ca="1">IF($D507&gt;$D$8,"",INDIRECT(ADDRESS(ROW(Entrées!$C$37)+($D507-1)*24+T$11,COLUMN(Entrées!$C$37)+($C507-1),4,TRUE,"Entrées")))</f>
        <v>58.5</v>
      </c>
      <c r="U507" s="28">
        <f ca="1">IF($D507&gt;$D$8,"",INDIRECT(ADDRESS(ROW(Entrées!$C$37)+($D507-1)*24+U$11,COLUMN(Entrées!$C$37)+($C507-1),4,TRUE,"Entrées")))</f>
        <v>58.5</v>
      </c>
      <c r="V507" s="28">
        <f ca="1">IF($D507&gt;$D$8,"",INDIRECT(ADDRESS(ROW(Entrées!$C$37)+($D507-1)*24+V$11,COLUMN(Entrées!$C$37)+($C507-1),4,TRUE,"Entrées")))</f>
        <v>59</v>
      </c>
      <c r="W507" s="28">
        <f ca="1">IF($D507&gt;$D$8,"",INDIRECT(ADDRESS(ROW(Entrées!$C$37)+($D507-1)*24+W$11,COLUMN(Entrées!$C$37)+($C507-1),4,TRUE,"Entrées")))</f>
        <v>61.5</v>
      </c>
      <c r="X507" s="28">
        <f ca="1">IF($D507&gt;$D$8,"",INDIRECT(ADDRESS(ROW(Entrées!$C$37)+($D507-1)*24+X$11,COLUMN(Entrées!$C$37)+($C507-1),4,TRUE,"Entrées")))</f>
        <v>53.5</v>
      </c>
      <c r="Y507" s="28">
        <f ca="1">IF($D507&gt;$D$8,"",INDIRECT(ADDRESS(ROW(Entrées!$C$37)+($D507-1)*24+Y$11,COLUMN(Entrées!$C$37)+($C507-1),4,TRUE,"Entrées")))</f>
        <v>55</v>
      </c>
      <c r="Z507" s="28">
        <f ca="1">IF($D507&gt;$D$8,"",INDIRECT(ADDRESS(ROW(Entrées!$C$37)+($D507-1)*24+Z$11,COLUMN(Entrées!$C$37)+($C507-1),4,TRUE,"Entrées")))</f>
        <v>58</v>
      </c>
      <c r="AA507" s="28">
        <f ca="1">IF($D507&gt;$D$8,"",INDIRECT(ADDRESS(ROW(Entrées!$C$37)+($D507-1)*24+AA$11,COLUMN(Entrées!$C$37)+($C507-1),4,TRUE,"Entrées")))</f>
        <v>51.5</v>
      </c>
      <c r="AB507" s="28">
        <f ca="1">IF($D507&gt;$D$8,"",INDIRECT(ADDRESS(ROW(Entrées!$C$37)+($D507-1)*24+AB$11,COLUMN(Entrées!$C$37)+($C507-1),4,TRUE,"Entrées")))</f>
        <v>56</v>
      </c>
      <c r="AC507" s="11"/>
      <c r="AD507" s="40">
        <f t="shared" ca="1" si="597"/>
        <v>50.395833333333336</v>
      </c>
      <c r="AE507" s="40">
        <f t="shared" ca="1" si="599"/>
        <v>76.5</v>
      </c>
      <c r="AF507" s="40">
        <f t="shared" ca="1" si="600"/>
        <v>15.5</v>
      </c>
      <c r="AG507" s="4"/>
      <c r="AH507" s="11">
        <f>Entrées!A534</f>
        <v>21</v>
      </c>
      <c r="AI507" s="13">
        <f>Entrées!B534</f>
        <v>17</v>
      </c>
      <c r="AJ507" s="31">
        <f t="shared" ca="1" si="569"/>
        <v>55625.834722222207</v>
      </c>
      <c r="AK507" s="31">
        <f t="shared" ca="1" si="545"/>
        <v>55155.277777777781</v>
      </c>
      <c r="AL507" s="31">
        <f t="shared" ca="1" si="546"/>
        <v>55132.569444444431</v>
      </c>
      <c r="AM507" s="31">
        <f t="shared" ca="1" si="547"/>
        <v>439.35972222222233</v>
      </c>
      <c r="AN507" s="31">
        <f t="shared" ca="1" si="548"/>
        <v>2143.2847222222222</v>
      </c>
      <c r="AO507" s="31">
        <f t="shared" ca="1" si="549"/>
        <v>1711.4715277777773</v>
      </c>
      <c r="AP507" s="31">
        <f t="shared" ca="1" si="550"/>
        <v>43686.806944444448</v>
      </c>
      <c r="AQ507" s="31">
        <f t="shared" ca="1" si="551"/>
        <v>2048.2006944444447</v>
      </c>
      <c r="AR507" s="31">
        <f t="shared" ca="1" si="552"/>
        <v>467.57708333333329</v>
      </c>
      <c r="AS507" s="31">
        <f t="shared" ca="1" si="553"/>
        <v>9872.0041666666693</v>
      </c>
      <c r="AT507" s="31">
        <f t="shared" ca="1" si="554"/>
        <v>-752.91041666666672</v>
      </c>
      <c r="AU507" s="31">
        <f t="shared" ca="1" si="555"/>
        <v>580.30277777777769</v>
      </c>
      <c r="AV507" s="31">
        <f t="shared" ca="1" si="556"/>
        <v>-4570.3041666666659</v>
      </c>
      <c r="AW507" s="31">
        <f t="shared" ca="1" si="557"/>
        <v>53.39583333333335</v>
      </c>
      <c r="AX507" s="31">
        <f t="shared" ca="1" si="558"/>
        <v>1401.9361111111111</v>
      </c>
      <c r="AY507" s="31">
        <f t="shared" ca="1" si="559"/>
        <v>-1132.0805555555555</v>
      </c>
      <c r="AZ507" s="31">
        <f t="shared" ca="1" si="560"/>
        <v>-2177.1819444444441</v>
      </c>
      <c r="BA507" s="31">
        <f t="shared" ca="1" si="561"/>
        <v>644.8125</v>
      </c>
      <c r="BB507" s="31">
        <f t="shared" ca="1" si="562"/>
        <v>-1410.101388888889</v>
      </c>
      <c r="BC507" s="31">
        <f t="shared" ca="1" si="563"/>
        <v>-1800.2902777777781</v>
      </c>
      <c r="BF507" s="11">
        <f t="shared" si="564"/>
        <v>21</v>
      </c>
      <c r="BG507" s="11">
        <f t="shared" si="570"/>
        <v>17</v>
      </c>
      <c r="BH507" s="32">
        <f>IF($BF507&gt;$Y$7,"",IF(AND($BF507=$Y$7,$BG507=23),"",Entrées!C535-Entrées!C534))</f>
        <v>1597</v>
      </c>
      <c r="BI507" s="32">
        <f>IF($BF507&gt;$Y$7,"",IF(AND($BF507=$Y$7,$BG507=23),"",Entrées!D535-Entrées!D534))</f>
        <v>2200</v>
      </c>
      <c r="BJ507" s="32">
        <f>IF($BF507&gt;$Y$7,"",IF(AND($BF507=$Y$7,$BG507=23),"",Entrées!E535-Entrées!E534))</f>
        <v>2200</v>
      </c>
      <c r="BK507" s="32">
        <f>IF($BF507&gt;$Y$7,"",IF(AND($BF507=$Y$7,$BG507=23),"",Entrées!F535-Entrées!F534))</f>
        <v>-1</v>
      </c>
      <c r="BL507" s="32">
        <f>IF($BF507&gt;$Y$7,"",IF(AND($BF507=$Y$7,$BG507=23),"",Entrées!G535-Entrées!G534))</f>
        <v>0</v>
      </c>
      <c r="BM507" s="32">
        <f>IF($BF507&gt;$Y$7,"",IF(AND($BF507=$Y$7,$BG507=23),"",Entrées!H535-Entrées!H534))</f>
        <v>8.5</v>
      </c>
      <c r="BN507" s="32">
        <f>IF($BF507&gt;$Y$7,"",IF(AND($BF507=$Y$7,$BG507=23),"",Entrées!I535-Entrées!I534))</f>
        <v>3274</v>
      </c>
      <c r="BO507" s="32">
        <f>IF($BF507&gt;$Y$7,"",IF(AND($BF507=$Y$7,$BG507=23),"",Entrées!J535-Entrées!J534))</f>
        <v>21.5</v>
      </c>
      <c r="BP507" s="32">
        <f>IF($BF507&gt;$Y$7,"",IF(AND($BF507=$Y$7,$BG507=23),"",Entrées!K535-Entrées!K534))</f>
        <v>-320</v>
      </c>
      <c r="BQ507" s="32">
        <f>IF($BF507&gt;$Y$7,"",IF(AND($BF507=$Y$7,$BG507=23),"",Entrées!L535-Entrées!L534))</f>
        <v>811.5</v>
      </c>
      <c r="BR507" s="32">
        <f>IF($BF507&gt;$Y$7,"",IF(AND($BF507=$Y$7,$BG507=23),"",Entrées!M535-Entrées!M534))</f>
        <v>481.5</v>
      </c>
      <c r="BS507" s="32">
        <f>IF($BF507&gt;$Y$7,"",IF(AND($BF507=$Y$7,$BG507=23),"",Entrées!N535-Entrées!N534))</f>
        <v>-2.5</v>
      </c>
      <c r="BT507" s="32">
        <f>IF($BF507&gt;$Y$7,"",IF(AND($BF507=$Y$7,$BG507=23),"",Entrées!O535-Entrées!O534))</f>
        <v>-2677.5</v>
      </c>
      <c r="BU507" s="32">
        <f>IF($BF507&gt;$Y$7,"",IF(AND($BF507=$Y$7,$BG507=23),"",Entrées!P535-Entrées!P534))</f>
        <v>-2</v>
      </c>
      <c r="BV507" s="32">
        <f>IF($BF507&gt;$Y$7,"",IF(AND($BF507=$Y$7,$BG507=23),"",Entrées!Q535-Entrées!Q534))</f>
        <v>-980</v>
      </c>
      <c r="BW507" s="32">
        <f>IF($BF507&gt;$Y$7,"",IF(AND($BF507=$Y$7,$BG507=23),"",Entrées!R535-Entrées!R534))</f>
        <v>0</v>
      </c>
      <c r="BX507" s="32">
        <f>IF($BF507&gt;$Y$7,"",IF(AND($BF507=$Y$7,$BG507=23),"",Entrées!S535-Entrées!S534))</f>
        <v>0</v>
      </c>
      <c r="BY507" s="32">
        <f>IF($BF507&gt;$Y$7,"",IF(AND($BF507=$Y$7,$BG507=23),"",Entrées!T535-Entrées!T534))</f>
        <v>274</v>
      </c>
      <c r="BZ507" s="32">
        <f>IF($BF507&gt;$Y$7,"",IF(AND($BF507=$Y$7,$BG507=23),"",Entrées!U535-Entrées!U534))</f>
        <v>-209</v>
      </c>
      <c r="CA507" s="32">
        <f>IF($BF507&gt;$Y$7,"",IF(AND($BF507=$Y$7,$BG507=23),"",Entrées!V535-Entrées!V534))</f>
        <v>-1946</v>
      </c>
      <c r="CD507" s="33">
        <f>IF($BF507&lt;=$Y$7,Entrées!J534/CD$2,"")</f>
        <v>0.11552631578947369</v>
      </c>
      <c r="CE507" s="33">
        <f>IF($BF507&lt;=$Y$7,Entrées!K534/CE$2,"")</f>
        <v>0.23988095238095239</v>
      </c>
      <c r="CF507" s="11">
        <f t="shared" si="565"/>
        <v>7600</v>
      </c>
      <c r="CG507" s="11">
        <f t="shared" si="566"/>
        <v>4200</v>
      </c>
      <c r="CH507" s="52">
        <f t="shared" si="567"/>
        <v>0.26950009137426939</v>
      </c>
      <c r="CI507" s="52">
        <f t="shared" si="568"/>
        <v>0.11132787698412699</v>
      </c>
    </row>
    <row r="508" spans="1:87">
      <c r="C508" s="11">
        <f t="shared" si="601"/>
        <v>14</v>
      </c>
      <c r="D508" s="27">
        <f t="shared" si="598"/>
        <v>16</v>
      </c>
      <c r="E508" s="28">
        <f ca="1">IF($D508&gt;$D$8,"",INDIRECT(ADDRESS(ROW(Entrées!$C$37)+($D508-1)*24+E$11,COLUMN(Entrées!$C$37)+($C508-1),4,TRUE,"Entrées")))</f>
        <v>55.5</v>
      </c>
      <c r="F508" s="28">
        <f ca="1">IF($D508&gt;$D$8,"",INDIRECT(ADDRESS(ROW(Entrées!$C$37)+($D508-1)*24+F$11,COLUMN(Entrées!$C$37)+($C508-1),4,TRUE,"Entrées")))</f>
        <v>50</v>
      </c>
      <c r="G508" s="28">
        <f ca="1">IF($D508&gt;$D$8,"",INDIRECT(ADDRESS(ROW(Entrées!$C$37)+($D508-1)*24+G$11,COLUMN(Entrées!$C$37)+($C508-1),4,TRUE,"Entrées")))</f>
        <v>50</v>
      </c>
      <c r="H508" s="28">
        <f ca="1">IF($D508&gt;$D$8,"",INDIRECT(ADDRESS(ROW(Entrées!$C$37)+($D508-1)*24+H$11,COLUMN(Entrées!$C$37)+($C508-1),4,TRUE,"Entrées")))</f>
        <v>49</v>
      </c>
      <c r="I508" s="28">
        <f ca="1">IF($D508&gt;$D$8,"",INDIRECT(ADDRESS(ROW(Entrées!$C$37)+($D508-1)*24+I$11,COLUMN(Entrées!$C$37)+($C508-1),4,TRUE,"Entrées")))</f>
        <v>48</v>
      </c>
      <c r="J508" s="28">
        <f ca="1">IF($D508&gt;$D$8,"",INDIRECT(ADDRESS(ROW(Entrées!$C$37)+($D508-1)*24+J$11,COLUMN(Entrées!$C$37)+($C508-1),4,TRUE,"Entrées")))</f>
        <v>49.5</v>
      </c>
      <c r="K508" s="28">
        <f ca="1">IF($D508&gt;$D$8,"",INDIRECT(ADDRESS(ROW(Entrées!$C$37)+($D508-1)*24+K$11,COLUMN(Entrées!$C$37)+($C508-1),4,TRUE,"Entrées")))</f>
        <v>57</v>
      </c>
      <c r="L508" s="28">
        <f ca="1">IF($D508&gt;$D$8,"",INDIRECT(ADDRESS(ROW(Entrées!$C$37)+($D508-1)*24+L$11,COLUMN(Entrées!$C$37)+($C508-1),4,TRUE,"Entrées")))</f>
        <v>67.5</v>
      </c>
      <c r="M508" s="28">
        <f ca="1">IF($D508&gt;$D$8,"",INDIRECT(ADDRESS(ROW(Entrées!$C$37)+($D508-1)*24+M$11,COLUMN(Entrées!$C$37)+($C508-1),4,TRUE,"Entrées")))</f>
        <v>72</v>
      </c>
      <c r="N508" s="28">
        <f ca="1">IF($D508&gt;$D$8,"",INDIRECT(ADDRESS(ROW(Entrées!$C$37)+($D508-1)*24+N$11,COLUMN(Entrées!$C$37)+($C508-1),4,TRUE,"Entrées")))</f>
        <v>75</v>
      </c>
      <c r="O508" s="28">
        <f ca="1">IF($D508&gt;$D$8,"",INDIRECT(ADDRESS(ROW(Entrées!$C$37)+($D508-1)*24+O$11,COLUMN(Entrées!$C$37)+($C508-1),4,TRUE,"Entrées")))</f>
        <v>72.5</v>
      </c>
      <c r="P508" s="28">
        <f ca="1">IF($D508&gt;$D$8,"",INDIRECT(ADDRESS(ROW(Entrées!$C$37)+($D508-1)*24+P$11,COLUMN(Entrées!$C$37)+($C508-1),4,TRUE,"Entrées")))</f>
        <v>71.5</v>
      </c>
      <c r="Q508" s="28">
        <f ca="1">IF($D508&gt;$D$8,"",INDIRECT(ADDRESS(ROW(Entrées!$C$37)+($D508-1)*24+Q$11,COLUMN(Entrées!$C$37)+($C508-1),4,TRUE,"Entrées")))</f>
        <v>72.5</v>
      </c>
      <c r="R508" s="28">
        <f ca="1">IF($D508&gt;$D$8,"",INDIRECT(ADDRESS(ROW(Entrées!$C$37)+($D508-1)*24+R$11,COLUMN(Entrées!$C$37)+($C508-1),4,TRUE,"Entrées")))</f>
        <v>72</v>
      </c>
      <c r="S508" s="28">
        <f ca="1">IF($D508&gt;$D$8,"",INDIRECT(ADDRESS(ROW(Entrées!$C$37)+($D508-1)*24+S$11,COLUMN(Entrées!$C$37)+($C508-1),4,TRUE,"Entrées")))</f>
        <v>70</v>
      </c>
      <c r="T508" s="28">
        <f ca="1">IF($D508&gt;$D$8,"",INDIRECT(ADDRESS(ROW(Entrées!$C$37)+($D508-1)*24+T$11,COLUMN(Entrées!$C$37)+($C508-1),4,TRUE,"Entrées")))</f>
        <v>61.5</v>
      </c>
      <c r="U508" s="28">
        <f ca="1">IF($D508&gt;$D$8,"",INDIRECT(ADDRESS(ROW(Entrées!$C$37)+($D508-1)*24+U$11,COLUMN(Entrées!$C$37)+($C508-1),4,TRUE,"Entrées")))</f>
        <v>59.5</v>
      </c>
      <c r="V508" s="28">
        <f ca="1">IF($D508&gt;$D$8,"",INDIRECT(ADDRESS(ROW(Entrées!$C$37)+($D508-1)*24+V$11,COLUMN(Entrées!$C$37)+($C508-1),4,TRUE,"Entrées")))</f>
        <v>58.5</v>
      </c>
      <c r="W508" s="28">
        <f ca="1">IF($D508&gt;$D$8,"",INDIRECT(ADDRESS(ROW(Entrées!$C$37)+($D508-1)*24+W$11,COLUMN(Entrées!$C$37)+($C508-1),4,TRUE,"Entrées")))</f>
        <v>57</v>
      </c>
      <c r="X508" s="28">
        <f ca="1">IF($D508&gt;$D$8,"",INDIRECT(ADDRESS(ROW(Entrées!$C$37)+($D508-1)*24+X$11,COLUMN(Entrées!$C$37)+($C508-1),4,TRUE,"Entrées")))</f>
        <v>65</v>
      </c>
      <c r="Y508" s="28">
        <f ca="1">IF($D508&gt;$D$8,"",INDIRECT(ADDRESS(ROW(Entrées!$C$37)+($D508-1)*24+Y$11,COLUMN(Entrées!$C$37)+($C508-1),4,TRUE,"Entrées")))</f>
        <v>65</v>
      </c>
      <c r="Z508" s="28">
        <f ca="1">IF($D508&gt;$D$8,"",INDIRECT(ADDRESS(ROW(Entrées!$C$37)+($D508-1)*24+Z$11,COLUMN(Entrées!$C$37)+($C508-1),4,TRUE,"Entrées")))</f>
        <v>63.5</v>
      </c>
      <c r="AA508" s="28">
        <f ca="1">IF($D508&gt;$D$8,"",INDIRECT(ADDRESS(ROW(Entrées!$C$37)+($D508-1)*24+AA$11,COLUMN(Entrées!$C$37)+($C508-1),4,TRUE,"Entrées")))</f>
        <v>59.5</v>
      </c>
      <c r="AB508" s="28">
        <f ca="1">IF($D508&gt;$D$8,"",INDIRECT(ADDRESS(ROW(Entrées!$C$37)+($D508-1)*24+AB$11,COLUMN(Entrées!$C$37)+($C508-1),4,TRUE,"Entrées")))</f>
        <v>57</v>
      </c>
      <c r="AC508" s="11"/>
      <c r="AD508" s="40">
        <f t="shared" ca="1" si="597"/>
        <v>61.604166666666664</v>
      </c>
      <c r="AE508" s="40">
        <f t="shared" ca="1" si="599"/>
        <v>75</v>
      </c>
      <c r="AF508" s="40">
        <f t="shared" ca="1" si="600"/>
        <v>48</v>
      </c>
      <c r="AG508" s="4"/>
      <c r="AH508" s="11">
        <f>Entrées!A535</f>
        <v>21</v>
      </c>
      <c r="AI508" s="13">
        <f>Entrées!B535</f>
        <v>18</v>
      </c>
      <c r="AJ508" s="31">
        <f t="shared" ca="1" si="569"/>
        <v>55625.834722222207</v>
      </c>
      <c r="AK508" s="31">
        <f t="shared" ca="1" si="545"/>
        <v>55155.277777777781</v>
      </c>
      <c r="AL508" s="31">
        <f t="shared" ca="1" si="546"/>
        <v>55132.569444444431</v>
      </c>
      <c r="AM508" s="31">
        <f t="shared" ca="1" si="547"/>
        <v>439.35972222222233</v>
      </c>
      <c r="AN508" s="31">
        <f t="shared" ca="1" si="548"/>
        <v>2143.2847222222222</v>
      </c>
      <c r="AO508" s="31">
        <f t="shared" ca="1" si="549"/>
        <v>1711.4715277777773</v>
      </c>
      <c r="AP508" s="31">
        <f t="shared" ca="1" si="550"/>
        <v>43686.806944444448</v>
      </c>
      <c r="AQ508" s="31">
        <f t="shared" ca="1" si="551"/>
        <v>2048.2006944444447</v>
      </c>
      <c r="AR508" s="31">
        <f t="shared" ca="1" si="552"/>
        <v>467.57708333333329</v>
      </c>
      <c r="AS508" s="31">
        <f t="shared" ca="1" si="553"/>
        <v>9872.0041666666693</v>
      </c>
      <c r="AT508" s="31">
        <f t="shared" ca="1" si="554"/>
        <v>-752.91041666666672</v>
      </c>
      <c r="AU508" s="31">
        <f t="shared" ca="1" si="555"/>
        <v>580.30277777777769</v>
      </c>
      <c r="AV508" s="31">
        <f t="shared" ca="1" si="556"/>
        <v>-4570.3041666666659</v>
      </c>
      <c r="AW508" s="31">
        <f t="shared" ca="1" si="557"/>
        <v>53.39583333333335</v>
      </c>
      <c r="AX508" s="31">
        <f t="shared" ca="1" si="558"/>
        <v>1401.9361111111111</v>
      </c>
      <c r="AY508" s="31">
        <f t="shared" ca="1" si="559"/>
        <v>-1132.0805555555555</v>
      </c>
      <c r="AZ508" s="31">
        <f t="shared" ca="1" si="560"/>
        <v>-2177.1819444444441</v>
      </c>
      <c r="BA508" s="31">
        <f t="shared" ca="1" si="561"/>
        <v>644.8125</v>
      </c>
      <c r="BB508" s="31">
        <f t="shared" ca="1" si="562"/>
        <v>-1410.101388888889</v>
      </c>
      <c r="BC508" s="31">
        <f t="shared" ca="1" si="563"/>
        <v>-1800.2902777777781</v>
      </c>
      <c r="BF508" s="11">
        <f t="shared" si="564"/>
        <v>21</v>
      </c>
      <c r="BG508" s="11">
        <f t="shared" si="570"/>
        <v>18</v>
      </c>
      <c r="BH508" s="32">
        <f>IF($BF508&gt;$Y$7,"",IF(AND($BF508=$Y$7,$BG508=23),"",Entrées!C536-Entrées!C535))</f>
        <v>3075</v>
      </c>
      <c r="BI508" s="32">
        <f>IF($BF508&gt;$Y$7,"",IF(AND($BF508=$Y$7,$BG508=23),"",Entrées!D536-Entrées!D535))</f>
        <v>3100</v>
      </c>
      <c r="BJ508" s="32">
        <f>IF($BF508&gt;$Y$7,"",IF(AND($BF508=$Y$7,$BG508=23),"",Entrées!E536-Entrées!E535))</f>
        <v>3100</v>
      </c>
      <c r="BK508" s="32">
        <f>IF($BF508&gt;$Y$7,"",IF(AND($BF508=$Y$7,$BG508=23),"",Entrées!F536-Entrées!F535))</f>
        <v>1</v>
      </c>
      <c r="BL508" s="32">
        <f>IF($BF508&gt;$Y$7,"",IF(AND($BF508=$Y$7,$BG508=23),"",Entrées!G536-Entrées!G535))</f>
        <v>0</v>
      </c>
      <c r="BM508" s="32">
        <f>IF($BF508&gt;$Y$7,"",IF(AND($BF508=$Y$7,$BG508=23),"",Entrées!H536-Entrées!H535))</f>
        <v>-3</v>
      </c>
      <c r="BN508" s="32">
        <f>IF($BF508&gt;$Y$7,"",IF(AND($BF508=$Y$7,$BG508=23),"",Entrées!I536-Entrées!I535))</f>
        <v>3135</v>
      </c>
      <c r="BO508" s="32">
        <f>IF($BF508&gt;$Y$7,"",IF(AND($BF508=$Y$7,$BG508=23),"",Entrées!J536-Entrées!J535))</f>
        <v>13.5</v>
      </c>
      <c r="BP508" s="32">
        <f>IF($BF508&gt;$Y$7,"",IF(AND($BF508=$Y$7,$BG508=23),"",Entrées!K536-Entrées!K535))</f>
        <v>-385.5</v>
      </c>
      <c r="BQ508" s="32">
        <f>IF($BF508&gt;$Y$7,"",IF(AND($BF508=$Y$7,$BG508=23),"",Entrées!L536-Entrées!L535))</f>
        <v>865</v>
      </c>
      <c r="BR508" s="32">
        <f>IF($BF508&gt;$Y$7,"",IF(AND($BF508=$Y$7,$BG508=23),"",Entrées!M536-Entrées!M535))</f>
        <v>517</v>
      </c>
      <c r="BS508" s="32">
        <f>IF($BF508&gt;$Y$7,"",IF(AND($BF508=$Y$7,$BG508=23),"",Entrées!N536-Entrées!N535))</f>
        <v>-18.5</v>
      </c>
      <c r="BT508" s="32">
        <f>IF($BF508&gt;$Y$7,"",IF(AND($BF508=$Y$7,$BG508=23),"",Entrées!O536-Entrées!O535))</f>
        <v>-1049</v>
      </c>
      <c r="BU508" s="32">
        <f>IF($BF508&gt;$Y$7,"",IF(AND($BF508=$Y$7,$BG508=23),"",Entrées!P536-Entrées!P535))</f>
        <v>-1.5</v>
      </c>
      <c r="BV508" s="32">
        <f>IF($BF508&gt;$Y$7,"",IF(AND($BF508=$Y$7,$BG508=23),"",Entrées!Q536-Entrées!Q535))</f>
        <v>-6</v>
      </c>
      <c r="BW508" s="32">
        <f>IF($BF508&gt;$Y$7,"",IF(AND($BF508=$Y$7,$BG508=23),"",Entrées!R536-Entrées!R535))</f>
        <v>0</v>
      </c>
      <c r="BX508" s="32">
        <f>IF($BF508&gt;$Y$7,"",IF(AND($BF508=$Y$7,$BG508=23),"",Entrées!S536-Entrées!S535))</f>
        <v>0</v>
      </c>
      <c r="BY508" s="32">
        <f>IF($BF508&gt;$Y$7,"",IF(AND($BF508=$Y$7,$BG508=23),"",Entrées!T536-Entrées!T535))</f>
        <v>0</v>
      </c>
      <c r="BZ508" s="32">
        <f>IF($BF508&gt;$Y$7,"",IF(AND($BF508=$Y$7,$BG508=23),"",Entrées!U536-Entrées!U535))</f>
        <v>-5</v>
      </c>
      <c r="CA508" s="32">
        <f>IF($BF508&gt;$Y$7,"",IF(AND($BF508=$Y$7,$BG508=23),"",Entrées!V536-Entrées!V535))</f>
        <v>50</v>
      </c>
      <c r="CD508" s="33">
        <f>IF($BF508&lt;=$Y$7,Entrées!J535/CD$2,"")</f>
        <v>0.11835526315789474</v>
      </c>
      <c r="CE508" s="33">
        <f>IF($BF508&lt;=$Y$7,Entrées!K535/CE$2,"")</f>
        <v>0.16369047619047619</v>
      </c>
      <c r="CF508" s="11">
        <f t="shared" si="565"/>
        <v>7600</v>
      </c>
      <c r="CG508" s="11">
        <f t="shared" si="566"/>
        <v>4200</v>
      </c>
      <c r="CH508" s="52">
        <f t="shared" si="567"/>
        <v>0.26950009137426939</v>
      </c>
      <c r="CI508" s="52">
        <f t="shared" si="568"/>
        <v>0.11132787698412699</v>
      </c>
    </row>
    <row r="509" spans="1:87">
      <c r="A509" s="11">
        <f>ROW(E493)</f>
        <v>493</v>
      </c>
      <c r="C509" s="11">
        <f t="shared" si="601"/>
        <v>14</v>
      </c>
      <c r="D509" s="27">
        <f t="shared" si="598"/>
        <v>17</v>
      </c>
      <c r="E509" s="28">
        <f ca="1">IF($D509&gt;$D$8,"",INDIRECT(ADDRESS(ROW(Entrées!$C$37)+($D509-1)*24+E$11,COLUMN(Entrées!$C$37)+($C509-1),4,TRUE,"Entrées")))</f>
        <v>54.5</v>
      </c>
      <c r="F509" s="28">
        <f ca="1">IF($D509&gt;$D$8,"",INDIRECT(ADDRESS(ROW(Entrées!$C$37)+($D509-1)*24+F$11,COLUMN(Entrées!$C$37)+($C509-1),4,TRUE,"Entrées")))</f>
        <v>44</v>
      </c>
      <c r="G509" s="28">
        <f ca="1">IF($D509&gt;$D$8,"",INDIRECT(ADDRESS(ROW(Entrées!$C$37)+($D509-1)*24+G$11,COLUMN(Entrées!$C$37)+($C509-1),4,TRUE,"Entrées")))</f>
        <v>41</v>
      </c>
      <c r="H509" s="28">
        <f ca="1">IF($D509&gt;$D$8,"",INDIRECT(ADDRESS(ROW(Entrées!$C$37)+($D509-1)*24+H$11,COLUMN(Entrées!$C$37)+($C509-1),4,TRUE,"Entrées")))</f>
        <v>41.5</v>
      </c>
      <c r="I509" s="28">
        <f ca="1">IF($D509&gt;$D$8,"",INDIRECT(ADDRESS(ROW(Entrées!$C$37)+($D509-1)*24+I$11,COLUMN(Entrées!$C$37)+($C509-1),4,TRUE,"Entrées")))</f>
        <v>37</v>
      </c>
      <c r="J509" s="28">
        <f ca="1">IF($D509&gt;$D$8,"",INDIRECT(ADDRESS(ROW(Entrées!$C$37)+($D509-1)*24+J$11,COLUMN(Entrées!$C$37)+($C509-1),4,TRUE,"Entrées")))</f>
        <v>36.5</v>
      </c>
      <c r="K509" s="28">
        <f ca="1">IF($D509&gt;$D$8,"",INDIRECT(ADDRESS(ROW(Entrées!$C$37)+($D509-1)*24+K$11,COLUMN(Entrées!$C$37)+($C509-1),4,TRUE,"Entrées")))</f>
        <v>41.5</v>
      </c>
      <c r="L509" s="28">
        <f ca="1">IF($D509&gt;$D$8,"",INDIRECT(ADDRESS(ROW(Entrées!$C$37)+($D509-1)*24+L$11,COLUMN(Entrées!$C$37)+($C509-1),4,TRUE,"Entrées")))</f>
        <v>41.5</v>
      </c>
      <c r="M509" s="28">
        <f ca="1">IF($D509&gt;$D$8,"",INDIRECT(ADDRESS(ROW(Entrées!$C$37)+($D509-1)*24+M$11,COLUMN(Entrées!$C$37)+($C509-1),4,TRUE,"Entrées")))</f>
        <v>39.5</v>
      </c>
      <c r="N509" s="28">
        <f ca="1">IF($D509&gt;$D$8,"",INDIRECT(ADDRESS(ROW(Entrées!$C$37)+($D509-1)*24+N$11,COLUMN(Entrées!$C$37)+($C509-1),4,TRUE,"Entrées")))</f>
        <v>39</v>
      </c>
      <c r="O509" s="28">
        <f ca="1">IF($D509&gt;$D$8,"",INDIRECT(ADDRESS(ROW(Entrées!$C$37)+($D509-1)*24+O$11,COLUMN(Entrées!$C$37)+($C509-1),4,TRUE,"Entrées")))</f>
        <v>39.5</v>
      </c>
      <c r="P509" s="28">
        <f ca="1">IF($D509&gt;$D$8,"",INDIRECT(ADDRESS(ROW(Entrées!$C$37)+($D509-1)*24+P$11,COLUMN(Entrées!$C$37)+($C509-1),4,TRUE,"Entrées")))</f>
        <v>37</v>
      </c>
      <c r="Q509" s="28">
        <f ca="1">IF($D509&gt;$D$8,"",INDIRECT(ADDRESS(ROW(Entrées!$C$37)+($D509-1)*24+Q$11,COLUMN(Entrées!$C$37)+($C509-1),4,TRUE,"Entrées")))</f>
        <v>32</v>
      </c>
      <c r="R509" s="28">
        <f ca="1">IF($D509&gt;$D$8,"",INDIRECT(ADDRESS(ROW(Entrées!$C$37)+($D509-1)*24+R$11,COLUMN(Entrées!$C$37)+($C509-1),4,TRUE,"Entrées")))</f>
        <v>29.5</v>
      </c>
      <c r="S509" s="28">
        <f ca="1">IF($D509&gt;$D$8,"",INDIRECT(ADDRESS(ROW(Entrées!$C$37)+($D509-1)*24+S$11,COLUMN(Entrées!$C$37)+($C509-1),4,TRUE,"Entrées")))</f>
        <v>30</v>
      </c>
      <c r="T509" s="28">
        <f ca="1">IF($D509&gt;$D$8,"",INDIRECT(ADDRESS(ROW(Entrées!$C$37)+($D509-1)*24+T$11,COLUMN(Entrées!$C$37)+($C509-1),4,TRUE,"Entrées")))</f>
        <v>31.5</v>
      </c>
      <c r="U509" s="28">
        <f ca="1">IF($D509&gt;$D$8,"",INDIRECT(ADDRESS(ROW(Entrées!$C$37)+($D509-1)*24+U$11,COLUMN(Entrées!$C$37)+($C509-1),4,TRUE,"Entrées")))</f>
        <v>32</v>
      </c>
      <c r="V509" s="28">
        <f ca="1">IF($D509&gt;$D$8,"",INDIRECT(ADDRESS(ROW(Entrées!$C$37)+($D509-1)*24+V$11,COLUMN(Entrées!$C$37)+($C509-1),4,TRUE,"Entrées")))</f>
        <v>32</v>
      </c>
      <c r="W509" s="28">
        <f ca="1">IF($D509&gt;$D$8,"",INDIRECT(ADDRESS(ROW(Entrées!$C$37)+($D509-1)*24+W$11,COLUMN(Entrées!$C$37)+($C509-1),4,TRUE,"Entrées")))</f>
        <v>31.5</v>
      </c>
      <c r="X509" s="28">
        <f ca="1">IF($D509&gt;$D$8,"",INDIRECT(ADDRESS(ROW(Entrées!$C$37)+($D509-1)*24+X$11,COLUMN(Entrées!$C$37)+($C509-1),4,TRUE,"Entrées")))</f>
        <v>30.5</v>
      </c>
      <c r="Y509" s="28">
        <f ca="1">IF($D509&gt;$D$8,"",INDIRECT(ADDRESS(ROW(Entrées!$C$37)+($D509-1)*24+Y$11,COLUMN(Entrées!$C$37)+($C509-1),4,TRUE,"Entrées")))</f>
        <v>29</v>
      </c>
      <c r="Z509" s="28">
        <f ca="1">IF($D509&gt;$D$8,"",INDIRECT(ADDRESS(ROW(Entrées!$C$37)+($D509-1)*24+Z$11,COLUMN(Entrées!$C$37)+($C509-1),4,TRUE,"Entrées")))</f>
        <v>27</v>
      </c>
      <c r="AA509" s="28">
        <f ca="1">IF($D509&gt;$D$8,"",INDIRECT(ADDRESS(ROW(Entrées!$C$37)+($D509-1)*24+AA$11,COLUMN(Entrées!$C$37)+($C509-1),4,TRUE,"Entrées")))</f>
        <v>29.5</v>
      </c>
      <c r="AB509" s="28">
        <f ca="1">IF($D509&gt;$D$8,"",INDIRECT(ADDRESS(ROW(Entrées!$C$37)+($D509-1)*24+AB$11,COLUMN(Entrées!$C$37)+($C509-1),4,TRUE,"Entrées")))</f>
        <v>31.5</v>
      </c>
      <c r="AC509" s="11"/>
      <c r="AD509" s="40">
        <f t="shared" ca="1" si="597"/>
        <v>35.770833333333336</v>
      </c>
      <c r="AE509" s="40">
        <f t="shared" ca="1" si="599"/>
        <v>54.5</v>
      </c>
      <c r="AF509" s="40">
        <f t="shared" ca="1" si="600"/>
        <v>27</v>
      </c>
      <c r="AG509" s="4"/>
      <c r="AH509" s="11">
        <f>Entrées!A536</f>
        <v>21</v>
      </c>
      <c r="AI509" s="13">
        <f>Entrées!B536</f>
        <v>19</v>
      </c>
      <c r="AJ509" s="31">
        <f t="shared" ca="1" si="569"/>
        <v>55625.834722222207</v>
      </c>
      <c r="AK509" s="31">
        <f t="shared" ca="1" si="545"/>
        <v>55155.277777777781</v>
      </c>
      <c r="AL509" s="31">
        <f t="shared" ca="1" si="546"/>
        <v>55132.569444444431</v>
      </c>
      <c r="AM509" s="31">
        <f t="shared" ca="1" si="547"/>
        <v>439.35972222222233</v>
      </c>
      <c r="AN509" s="31">
        <f t="shared" ca="1" si="548"/>
        <v>2143.2847222222222</v>
      </c>
      <c r="AO509" s="31">
        <f t="shared" ca="1" si="549"/>
        <v>1711.4715277777773</v>
      </c>
      <c r="AP509" s="31">
        <f t="shared" ca="1" si="550"/>
        <v>43686.806944444448</v>
      </c>
      <c r="AQ509" s="31">
        <f t="shared" ca="1" si="551"/>
        <v>2048.2006944444447</v>
      </c>
      <c r="AR509" s="31">
        <f t="shared" ca="1" si="552"/>
        <v>467.57708333333329</v>
      </c>
      <c r="AS509" s="31">
        <f t="shared" ca="1" si="553"/>
        <v>9872.0041666666693</v>
      </c>
      <c r="AT509" s="31">
        <f t="shared" ca="1" si="554"/>
        <v>-752.91041666666672</v>
      </c>
      <c r="AU509" s="31">
        <f t="shared" ca="1" si="555"/>
        <v>580.30277777777769</v>
      </c>
      <c r="AV509" s="31">
        <f t="shared" ca="1" si="556"/>
        <v>-4570.3041666666659</v>
      </c>
      <c r="AW509" s="31">
        <f t="shared" ca="1" si="557"/>
        <v>53.39583333333335</v>
      </c>
      <c r="AX509" s="31">
        <f t="shared" ca="1" si="558"/>
        <v>1401.9361111111111</v>
      </c>
      <c r="AY509" s="31">
        <f t="shared" ca="1" si="559"/>
        <v>-1132.0805555555555</v>
      </c>
      <c r="AZ509" s="31">
        <f t="shared" ca="1" si="560"/>
        <v>-2177.1819444444441</v>
      </c>
      <c r="BA509" s="31">
        <f t="shared" ca="1" si="561"/>
        <v>644.8125</v>
      </c>
      <c r="BB509" s="31">
        <f t="shared" ca="1" si="562"/>
        <v>-1410.101388888889</v>
      </c>
      <c r="BC509" s="31">
        <f t="shared" ca="1" si="563"/>
        <v>-1800.2902777777781</v>
      </c>
      <c r="BF509" s="11">
        <f t="shared" si="564"/>
        <v>21</v>
      </c>
      <c r="BG509" s="11">
        <f t="shared" si="570"/>
        <v>19</v>
      </c>
      <c r="BH509" s="32">
        <f>IF($BF509&gt;$Y$7,"",IF(AND($BF509=$Y$7,$BG509=23),"",Entrées!C537-Entrées!C536))</f>
        <v>1822</v>
      </c>
      <c r="BI509" s="32">
        <f>IF($BF509&gt;$Y$7,"",IF(AND($BF509=$Y$7,$BG509=23),"",Entrées!D537-Entrées!D536))</f>
        <v>1925</v>
      </c>
      <c r="BJ509" s="32">
        <f>IF($BF509&gt;$Y$7,"",IF(AND($BF509=$Y$7,$BG509=23),"",Entrées!E537-Entrées!E536))</f>
        <v>1925</v>
      </c>
      <c r="BK509" s="32">
        <f>IF($BF509&gt;$Y$7,"",IF(AND($BF509=$Y$7,$BG509=23),"",Entrées!F537-Entrées!F536))</f>
        <v>-1.5</v>
      </c>
      <c r="BL509" s="32">
        <f>IF($BF509&gt;$Y$7,"",IF(AND($BF509=$Y$7,$BG509=23),"",Entrées!G537-Entrées!G536))</f>
        <v>0</v>
      </c>
      <c r="BM509" s="32">
        <f>IF($BF509&gt;$Y$7,"",IF(AND($BF509=$Y$7,$BG509=23),"",Entrées!H537-Entrées!H536))</f>
        <v>6.5</v>
      </c>
      <c r="BN509" s="32">
        <f>IF($BF509&gt;$Y$7,"",IF(AND($BF509=$Y$7,$BG509=23),"",Entrées!I537-Entrées!I536))</f>
        <v>815</v>
      </c>
      <c r="BO509" s="32">
        <f>IF($BF509&gt;$Y$7,"",IF(AND($BF509=$Y$7,$BG509=23),"",Entrées!J537-Entrées!J536))</f>
        <v>-2.5</v>
      </c>
      <c r="BP509" s="32">
        <f>IF($BF509&gt;$Y$7,"",IF(AND($BF509=$Y$7,$BG509=23),"",Entrées!K537-Entrées!K536))</f>
        <v>-250</v>
      </c>
      <c r="BQ509" s="32">
        <f>IF($BF509&gt;$Y$7,"",IF(AND($BF509=$Y$7,$BG509=23),"",Entrées!L537-Entrées!L536))</f>
        <v>602.5</v>
      </c>
      <c r="BR509" s="32">
        <f>IF($BF509&gt;$Y$7,"",IF(AND($BF509=$Y$7,$BG509=23),"",Entrées!M537-Entrées!M536))</f>
        <v>825.5</v>
      </c>
      <c r="BS509" s="32">
        <f>IF($BF509&gt;$Y$7,"",IF(AND($BF509=$Y$7,$BG509=23),"",Entrées!N537-Entrées!N536))</f>
        <v>-5.5</v>
      </c>
      <c r="BT509" s="32">
        <f>IF($BF509&gt;$Y$7,"",IF(AND($BF509=$Y$7,$BG509=23),"",Entrées!O537-Entrées!O536))</f>
        <v>-168</v>
      </c>
      <c r="BU509" s="32">
        <f>IF($BF509&gt;$Y$7,"",IF(AND($BF509=$Y$7,$BG509=23),"",Entrées!P537-Entrées!P536))</f>
        <v>-0.5</v>
      </c>
      <c r="BV509" s="32">
        <f>IF($BF509&gt;$Y$7,"",IF(AND($BF509=$Y$7,$BG509=23),"",Entrées!Q537-Entrées!Q536))</f>
        <v>-57</v>
      </c>
      <c r="BW509" s="32">
        <f>IF($BF509&gt;$Y$7,"",IF(AND($BF509=$Y$7,$BG509=23),"",Entrées!R537-Entrées!R536))</f>
        <v>0</v>
      </c>
      <c r="BX509" s="32">
        <f>IF($BF509&gt;$Y$7,"",IF(AND($BF509=$Y$7,$BG509=23),"",Entrées!S537-Entrées!S536))</f>
        <v>0</v>
      </c>
      <c r="BY509" s="32">
        <f>IF($BF509&gt;$Y$7,"",IF(AND($BF509=$Y$7,$BG509=23),"",Entrées!T537-Entrées!T536))</f>
        <v>0</v>
      </c>
      <c r="BZ509" s="32">
        <f>IF($BF509&gt;$Y$7,"",IF(AND($BF509=$Y$7,$BG509=23),"",Entrées!U537-Entrées!U536))</f>
        <v>0</v>
      </c>
      <c r="CA509" s="32">
        <f>IF($BF509&gt;$Y$7,"",IF(AND($BF509=$Y$7,$BG509=23),"",Entrées!V537-Entrées!V536))</f>
        <v>84</v>
      </c>
      <c r="CD509" s="33">
        <f>IF($BF509&lt;=$Y$7,Entrées!J536/CD$2,"")</f>
        <v>0.12013157894736842</v>
      </c>
      <c r="CE509" s="33">
        <f>IF($BF509&lt;=$Y$7,Entrées!K536/CE$2,"")</f>
        <v>7.1904761904761902E-2</v>
      </c>
      <c r="CF509" s="11">
        <f t="shared" si="565"/>
        <v>7600</v>
      </c>
      <c r="CG509" s="11">
        <f t="shared" si="566"/>
        <v>4200</v>
      </c>
      <c r="CH509" s="52">
        <f t="shared" si="567"/>
        <v>0.26950009137426939</v>
      </c>
      <c r="CI509" s="52">
        <f t="shared" si="568"/>
        <v>0.11132787698412699</v>
      </c>
    </row>
    <row r="510" spans="1:87">
      <c r="A510" s="11">
        <f>A509+$Y$7-1</f>
        <v>522</v>
      </c>
      <c r="C510" s="11">
        <f t="shared" si="601"/>
        <v>14</v>
      </c>
      <c r="D510" s="27">
        <f t="shared" si="598"/>
        <v>18</v>
      </c>
      <c r="E510" s="28">
        <f ca="1">IF($D510&gt;$D$8,"",INDIRECT(ADDRESS(ROW(Entrées!$C$37)+($D510-1)*24+E$11,COLUMN(Entrées!$C$37)+($C510-1),4,TRUE,"Entrées")))</f>
        <v>31</v>
      </c>
      <c r="F510" s="28">
        <f ca="1">IF($D510&gt;$D$8,"",INDIRECT(ADDRESS(ROW(Entrées!$C$37)+($D510-1)*24+F$11,COLUMN(Entrées!$C$37)+($C510-1),4,TRUE,"Entrées")))</f>
        <v>30</v>
      </c>
      <c r="G510" s="28">
        <f ca="1">IF($D510&gt;$D$8,"",INDIRECT(ADDRESS(ROW(Entrées!$C$37)+($D510-1)*24+G$11,COLUMN(Entrées!$C$37)+($C510-1),4,TRUE,"Entrées")))</f>
        <v>30</v>
      </c>
      <c r="H510" s="28">
        <f ca="1">IF($D510&gt;$D$8,"",INDIRECT(ADDRESS(ROW(Entrées!$C$37)+($D510-1)*24+H$11,COLUMN(Entrées!$C$37)+($C510-1),4,TRUE,"Entrées")))</f>
        <v>30.5</v>
      </c>
      <c r="I510" s="28">
        <f ca="1">IF($D510&gt;$D$8,"",INDIRECT(ADDRESS(ROW(Entrées!$C$37)+($D510-1)*24+I$11,COLUMN(Entrées!$C$37)+($C510-1),4,TRUE,"Entrées")))</f>
        <v>30</v>
      </c>
      <c r="J510" s="28">
        <f ca="1">IF($D510&gt;$D$8,"",INDIRECT(ADDRESS(ROW(Entrées!$C$37)+($D510-1)*24+J$11,COLUMN(Entrées!$C$37)+($C510-1),4,TRUE,"Entrées")))</f>
        <v>29</v>
      </c>
      <c r="K510" s="28">
        <f ca="1">IF($D510&gt;$D$8,"",INDIRECT(ADDRESS(ROW(Entrées!$C$37)+($D510-1)*24+K$11,COLUMN(Entrées!$C$37)+($C510-1),4,TRUE,"Entrées")))</f>
        <v>27.5</v>
      </c>
      <c r="L510" s="28">
        <f ca="1">IF($D510&gt;$D$8,"",INDIRECT(ADDRESS(ROW(Entrées!$C$37)+($D510-1)*24+L$11,COLUMN(Entrées!$C$37)+($C510-1),4,TRUE,"Entrées")))</f>
        <v>30</v>
      </c>
      <c r="M510" s="28">
        <f ca="1">IF($D510&gt;$D$8,"",INDIRECT(ADDRESS(ROW(Entrées!$C$37)+($D510-1)*24+M$11,COLUMN(Entrées!$C$37)+($C510-1),4,TRUE,"Entrées")))</f>
        <v>30</v>
      </c>
      <c r="N510" s="28">
        <f ca="1">IF($D510&gt;$D$8,"",INDIRECT(ADDRESS(ROW(Entrées!$C$37)+($D510-1)*24+N$11,COLUMN(Entrées!$C$37)+($C510-1),4,TRUE,"Entrées")))</f>
        <v>31</v>
      </c>
      <c r="O510" s="28">
        <f ca="1">IF($D510&gt;$D$8,"",INDIRECT(ADDRESS(ROW(Entrées!$C$37)+($D510-1)*24+O$11,COLUMN(Entrées!$C$37)+($C510-1),4,TRUE,"Entrées")))</f>
        <v>30.5</v>
      </c>
      <c r="P510" s="28">
        <f ca="1">IF($D510&gt;$D$8,"",INDIRECT(ADDRESS(ROW(Entrées!$C$37)+($D510-1)*24+P$11,COLUMN(Entrées!$C$37)+($C510-1),4,TRUE,"Entrées")))</f>
        <v>31</v>
      </c>
      <c r="Q510" s="28">
        <f ca="1">IF($D510&gt;$D$8,"",INDIRECT(ADDRESS(ROW(Entrées!$C$37)+($D510-1)*24+Q$11,COLUMN(Entrées!$C$37)+($C510-1),4,TRUE,"Entrées")))</f>
        <v>30.5</v>
      </c>
      <c r="R510" s="28">
        <f ca="1">IF($D510&gt;$D$8,"",INDIRECT(ADDRESS(ROW(Entrées!$C$37)+($D510-1)*24+R$11,COLUMN(Entrées!$C$37)+($C510-1),4,TRUE,"Entrées")))</f>
        <v>31</v>
      </c>
      <c r="S510" s="28">
        <f ca="1">IF($D510&gt;$D$8,"",INDIRECT(ADDRESS(ROW(Entrées!$C$37)+($D510-1)*24+S$11,COLUMN(Entrées!$C$37)+($C510-1),4,TRUE,"Entrées")))</f>
        <v>31</v>
      </c>
      <c r="T510" s="28">
        <f ca="1">IF($D510&gt;$D$8,"",INDIRECT(ADDRESS(ROW(Entrées!$C$37)+($D510-1)*24+T$11,COLUMN(Entrées!$C$37)+($C510-1),4,TRUE,"Entrées")))</f>
        <v>31</v>
      </c>
      <c r="U510" s="28">
        <f ca="1">IF($D510&gt;$D$8,"",INDIRECT(ADDRESS(ROW(Entrées!$C$37)+($D510-1)*24+U$11,COLUMN(Entrées!$C$37)+($C510-1),4,TRUE,"Entrées")))</f>
        <v>30.5</v>
      </c>
      <c r="V510" s="28">
        <f ca="1">IF($D510&gt;$D$8,"",INDIRECT(ADDRESS(ROW(Entrées!$C$37)+($D510-1)*24+V$11,COLUMN(Entrées!$C$37)+($C510-1),4,TRUE,"Entrées")))</f>
        <v>31</v>
      </c>
      <c r="W510" s="28">
        <f ca="1">IF($D510&gt;$D$8,"",INDIRECT(ADDRESS(ROW(Entrées!$C$37)+($D510-1)*24+W$11,COLUMN(Entrées!$C$37)+($C510-1),4,TRUE,"Entrées")))</f>
        <v>30.5</v>
      </c>
      <c r="X510" s="28">
        <f ca="1">IF($D510&gt;$D$8,"",INDIRECT(ADDRESS(ROW(Entrées!$C$37)+($D510-1)*24+X$11,COLUMN(Entrées!$C$37)+($C510-1),4,TRUE,"Entrées")))</f>
        <v>28.5</v>
      </c>
      <c r="Y510" s="28">
        <f ca="1">IF($D510&gt;$D$8,"",INDIRECT(ADDRESS(ROW(Entrées!$C$37)+($D510-1)*24+Y$11,COLUMN(Entrées!$C$37)+($C510-1),4,TRUE,"Entrées")))</f>
        <v>28</v>
      </c>
      <c r="Z510" s="28">
        <f ca="1">IF($D510&gt;$D$8,"",INDIRECT(ADDRESS(ROW(Entrées!$C$37)+($D510-1)*24+Z$11,COLUMN(Entrées!$C$37)+($C510-1),4,TRUE,"Entrées")))</f>
        <v>28</v>
      </c>
      <c r="AA510" s="28">
        <f ca="1">IF($D510&gt;$D$8,"",INDIRECT(ADDRESS(ROW(Entrées!$C$37)+($D510-1)*24+AA$11,COLUMN(Entrées!$C$37)+($C510-1),4,TRUE,"Entrées")))</f>
        <v>27</v>
      </c>
      <c r="AB510" s="28">
        <f ca="1">IF($D510&gt;$D$8,"",INDIRECT(ADDRESS(ROW(Entrées!$C$37)+($D510-1)*24+AB$11,COLUMN(Entrées!$C$37)+($C510-1),4,TRUE,"Entrées")))</f>
        <v>27.5</v>
      </c>
      <c r="AC510" s="11"/>
      <c r="AD510" s="40">
        <f t="shared" ca="1" si="597"/>
        <v>29.791666666666668</v>
      </c>
      <c r="AE510" s="40">
        <f t="shared" ca="1" si="599"/>
        <v>31</v>
      </c>
      <c r="AF510" s="40">
        <f t="shared" ca="1" si="600"/>
        <v>27</v>
      </c>
      <c r="AG510" s="4"/>
      <c r="AH510" s="11">
        <f>Entrées!A537</f>
        <v>21</v>
      </c>
      <c r="AI510" s="13">
        <f>Entrées!B537</f>
        <v>20</v>
      </c>
      <c r="AJ510" s="31">
        <f t="shared" ca="1" si="569"/>
        <v>55625.834722222207</v>
      </c>
      <c r="AK510" s="31">
        <f t="shared" ca="1" si="545"/>
        <v>55155.277777777781</v>
      </c>
      <c r="AL510" s="31">
        <f t="shared" ca="1" si="546"/>
        <v>55132.569444444431</v>
      </c>
      <c r="AM510" s="31">
        <f t="shared" ca="1" si="547"/>
        <v>439.35972222222233</v>
      </c>
      <c r="AN510" s="31">
        <f t="shared" ca="1" si="548"/>
        <v>2143.2847222222222</v>
      </c>
      <c r="AO510" s="31">
        <f t="shared" ca="1" si="549"/>
        <v>1711.4715277777773</v>
      </c>
      <c r="AP510" s="31">
        <f t="shared" ca="1" si="550"/>
        <v>43686.806944444448</v>
      </c>
      <c r="AQ510" s="31">
        <f t="shared" ca="1" si="551"/>
        <v>2048.2006944444447</v>
      </c>
      <c r="AR510" s="31">
        <f t="shared" ca="1" si="552"/>
        <v>467.57708333333329</v>
      </c>
      <c r="AS510" s="31">
        <f t="shared" ca="1" si="553"/>
        <v>9872.0041666666693</v>
      </c>
      <c r="AT510" s="31">
        <f t="shared" ca="1" si="554"/>
        <v>-752.91041666666672</v>
      </c>
      <c r="AU510" s="31">
        <f t="shared" ca="1" si="555"/>
        <v>580.30277777777769</v>
      </c>
      <c r="AV510" s="31">
        <f t="shared" ca="1" si="556"/>
        <v>-4570.3041666666659</v>
      </c>
      <c r="AW510" s="31">
        <f t="shared" ca="1" si="557"/>
        <v>53.39583333333335</v>
      </c>
      <c r="AX510" s="31">
        <f t="shared" ca="1" si="558"/>
        <v>1401.9361111111111</v>
      </c>
      <c r="AY510" s="31">
        <f t="shared" ca="1" si="559"/>
        <v>-1132.0805555555555</v>
      </c>
      <c r="AZ510" s="31">
        <f t="shared" ca="1" si="560"/>
        <v>-2177.1819444444441</v>
      </c>
      <c r="BA510" s="31">
        <f t="shared" ca="1" si="561"/>
        <v>644.8125</v>
      </c>
      <c r="BB510" s="31">
        <f t="shared" ca="1" si="562"/>
        <v>-1410.101388888889</v>
      </c>
      <c r="BC510" s="31">
        <f t="shared" ca="1" si="563"/>
        <v>-1800.2902777777781</v>
      </c>
      <c r="BF510" s="11">
        <f t="shared" si="564"/>
        <v>21</v>
      </c>
      <c r="BG510" s="11">
        <f t="shared" si="570"/>
        <v>20</v>
      </c>
      <c r="BH510" s="32">
        <f>IF($BF510&gt;$Y$7,"",IF(AND($BF510=$Y$7,$BG510=23),"",Entrées!C538-Entrées!C537))</f>
        <v>2049</v>
      </c>
      <c r="BI510" s="32">
        <f>IF($BF510&gt;$Y$7,"",IF(AND($BF510=$Y$7,$BG510=23),"",Entrées!D538-Entrées!D537))</f>
        <v>1787.5</v>
      </c>
      <c r="BJ510" s="32">
        <f>IF($BF510&gt;$Y$7,"",IF(AND($BF510=$Y$7,$BG510=23),"",Entrées!E538-Entrées!E537))</f>
        <v>1787.5</v>
      </c>
      <c r="BK510" s="32">
        <f>IF($BF510&gt;$Y$7,"",IF(AND($BF510=$Y$7,$BG510=23),"",Entrées!F538-Entrées!F537))</f>
        <v>1</v>
      </c>
      <c r="BL510" s="32">
        <f>IF($BF510&gt;$Y$7,"",IF(AND($BF510=$Y$7,$BG510=23),"",Entrées!G538-Entrées!G537))</f>
        <v>0</v>
      </c>
      <c r="BM510" s="32">
        <f>IF($BF510&gt;$Y$7,"",IF(AND($BF510=$Y$7,$BG510=23),"",Entrées!H538-Entrées!H537))</f>
        <v>-19.5</v>
      </c>
      <c r="BN510" s="32">
        <f>IF($BF510&gt;$Y$7,"",IF(AND($BF510=$Y$7,$BG510=23),"",Entrées!I538-Entrées!I537))</f>
        <v>145.5</v>
      </c>
      <c r="BO510" s="32">
        <f>IF($BF510&gt;$Y$7,"",IF(AND($BF510=$Y$7,$BG510=23),"",Entrées!J538-Entrées!J537))</f>
        <v>-10</v>
      </c>
      <c r="BP510" s="32">
        <f>IF($BF510&gt;$Y$7,"",IF(AND($BF510=$Y$7,$BG510=23),"",Entrées!K538-Entrées!K537))</f>
        <v>-52</v>
      </c>
      <c r="BQ510" s="32">
        <f>IF($BF510&gt;$Y$7,"",IF(AND($BF510=$Y$7,$BG510=23),"",Entrées!L538-Entrées!L537))</f>
        <v>1176.5</v>
      </c>
      <c r="BR510" s="32">
        <f>IF($BF510&gt;$Y$7,"",IF(AND($BF510=$Y$7,$BG510=23),"",Entrées!M538-Entrées!M537))</f>
        <v>165.5</v>
      </c>
      <c r="BS510" s="32">
        <f>IF($BF510&gt;$Y$7,"",IF(AND($BF510=$Y$7,$BG510=23),"",Entrées!N538-Entrées!N537))</f>
        <v>-7.5</v>
      </c>
      <c r="BT510" s="32">
        <f>IF($BF510&gt;$Y$7,"",IF(AND($BF510=$Y$7,$BG510=23),"",Entrées!O538-Entrées!O537))</f>
        <v>648</v>
      </c>
      <c r="BU510" s="32">
        <f>IF($BF510&gt;$Y$7,"",IF(AND($BF510=$Y$7,$BG510=23),"",Entrées!P538-Entrées!P537))</f>
        <v>-0.5</v>
      </c>
      <c r="BV510" s="32">
        <f>IF($BF510&gt;$Y$7,"",IF(AND($BF510=$Y$7,$BG510=23),"",Entrées!Q538-Entrées!Q537))</f>
        <v>564</v>
      </c>
      <c r="BW510" s="32">
        <f>IF($BF510&gt;$Y$7,"",IF(AND($BF510=$Y$7,$BG510=23),"",Entrées!R538-Entrées!R537))</f>
        <v>0</v>
      </c>
      <c r="BX510" s="32">
        <f>IF($BF510&gt;$Y$7,"",IF(AND($BF510=$Y$7,$BG510=23),"",Entrées!S538-Entrées!S537))</f>
        <v>0</v>
      </c>
      <c r="BY510" s="32">
        <f>IF($BF510&gt;$Y$7,"",IF(AND($BF510=$Y$7,$BG510=23),"",Entrées!T538-Entrées!T537))</f>
        <v>-130</v>
      </c>
      <c r="BZ510" s="32">
        <f>IF($BF510&gt;$Y$7,"",IF(AND($BF510=$Y$7,$BG510=23),"",Entrées!U538-Entrées!U537))</f>
        <v>0</v>
      </c>
      <c r="CA510" s="32">
        <f>IF($BF510&gt;$Y$7,"",IF(AND($BF510=$Y$7,$BG510=23),"",Entrées!V538-Entrées!V537))</f>
        <v>360</v>
      </c>
      <c r="CD510" s="33">
        <f>IF($BF510&lt;=$Y$7,Entrées!J537/CD$2,"")</f>
        <v>0.11980263157894737</v>
      </c>
      <c r="CE510" s="33">
        <f>IF($BF510&lt;=$Y$7,Entrées!K537/CE$2,"")</f>
        <v>1.2380952380952381E-2</v>
      </c>
      <c r="CF510" s="11">
        <f t="shared" si="565"/>
        <v>7600</v>
      </c>
      <c r="CG510" s="11">
        <f t="shared" si="566"/>
        <v>4200</v>
      </c>
      <c r="CH510" s="52">
        <f t="shared" si="567"/>
        <v>0.26950009137426939</v>
      </c>
      <c r="CI510" s="52">
        <f t="shared" si="568"/>
        <v>0.11132787698412699</v>
      </c>
    </row>
    <row r="511" spans="1:87">
      <c r="A511" s="11" t="str">
        <f>"AD"&amp;A509</f>
        <v>AD493</v>
      </c>
      <c r="C511" s="11">
        <f t="shared" si="601"/>
        <v>14</v>
      </c>
      <c r="D511" s="27">
        <f t="shared" si="598"/>
        <v>19</v>
      </c>
      <c r="E511" s="28">
        <f ca="1">IF($D511&gt;$D$8,"",INDIRECT(ADDRESS(ROW(Entrées!$C$37)+($D511-1)*24+E$11,COLUMN(Entrées!$C$37)+($C511-1),4,TRUE,"Entrées")))</f>
        <v>27</v>
      </c>
      <c r="F511" s="28">
        <f ca="1">IF($D511&gt;$D$8,"",INDIRECT(ADDRESS(ROW(Entrées!$C$37)+($D511-1)*24+F$11,COLUMN(Entrées!$C$37)+($C511-1),4,TRUE,"Entrées")))</f>
        <v>27.5</v>
      </c>
      <c r="G511" s="28">
        <f ca="1">IF($D511&gt;$D$8,"",INDIRECT(ADDRESS(ROW(Entrées!$C$37)+($D511-1)*24+G$11,COLUMN(Entrées!$C$37)+($C511-1),4,TRUE,"Entrées")))</f>
        <v>29</v>
      </c>
      <c r="H511" s="28">
        <f ca="1">IF($D511&gt;$D$8,"",INDIRECT(ADDRESS(ROW(Entrées!$C$37)+($D511-1)*24+H$11,COLUMN(Entrées!$C$37)+($C511-1),4,TRUE,"Entrées")))</f>
        <v>30.5</v>
      </c>
      <c r="I511" s="28">
        <f ca="1">IF($D511&gt;$D$8,"",INDIRECT(ADDRESS(ROW(Entrées!$C$37)+($D511-1)*24+I$11,COLUMN(Entrées!$C$37)+($C511-1),4,TRUE,"Entrées")))</f>
        <v>30.5</v>
      </c>
      <c r="J511" s="28">
        <f ca="1">IF($D511&gt;$D$8,"",INDIRECT(ADDRESS(ROW(Entrées!$C$37)+($D511-1)*24+J$11,COLUMN(Entrées!$C$37)+($C511-1),4,TRUE,"Entrées")))</f>
        <v>30.5</v>
      </c>
      <c r="K511" s="28">
        <f ca="1">IF($D511&gt;$D$8,"",INDIRECT(ADDRESS(ROW(Entrées!$C$37)+($D511-1)*24+K$11,COLUMN(Entrées!$C$37)+($C511-1),4,TRUE,"Entrées")))</f>
        <v>29.5</v>
      </c>
      <c r="L511" s="28">
        <f ca="1">IF($D511&gt;$D$8,"",INDIRECT(ADDRESS(ROW(Entrées!$C$37)+($D511-1)*24+L$11,COLUMN(Entrées!$C$37)+($C511-1),4,TRUE,"Entrées")))</f>
        <v>34</v>
      </c>
      <c r="M511" s="28">
        <f ca="1">IF($D511&gt;$D$8,"",INDIRECT(ADDRESS(ROW(Entrées!$C$37)+($D511-1)*24+M$11,COLUMN(Entrées!$C$37)+($C511-1),4,TRUE,"Entrées")))</f>
        <v>35</v>
      </c>
      <c r="N511" s="28">
        <f ca="1">IF($D511&gt;$D$8,"",INDIRECT(ADDRESS(ROW(Entrées!$C$37)+($D511-1)*24+N$11,COLUMN(Entrées!$C$37)+($C511-1),4,TRUE,"Entrées")))</f>
        <v>37</v>
      </c>
      <c r="O511" s="28">
        <f ca="1">IF($D511&gt;$D$8,"",INDIRECT(ADDRESS(ROW(Entrées!$C$37)+($D511-1)*24+O$11,COLUMN(Entrées!$C$37)+($C511-1),4,TRUE,"Entrées")))</f>
        <v>35</v>
      </c>
      <c r="P511" s="28">
        <f ca="1">IF($D511&gt;$D$8,"",INDIRECT(ADDRESS(ROW(Entrées!$C$37)+($D511-1)*24+P$11,COLUMN(Entrées!$C$37)+($C511-1),4,TRUE,"Entrées")))</f>
        <v>34.5</v>
      </c>
      <c r="Q511" s="28">
        <f ca="1">IF($D511&gt;$D$8,"",INDIRECT(ADDRESS(ROW(Entrées!$C$37)+($D511-1)*24+Q$11,COLUMN(Entrées!$C$37)+($C511-1),4,TRUE,"Entrées")))</f>
        <v>35</v>
      </c>
      <c r="R511" s="28">
        <f ca="1">IF($D511&gt;$D$8,"",INDIRECT(ADDRESS(ROW(Entrées!$C$37)+($D511-1)*24+R$11,COLUMN(Entrées!$C$37)+($C511-1),4,TRUE,"Entrées")))</f>
        <v>35.5</v>
      </c>
      <c r="S511" s="28">
        <f ca="1">IF($D511&gt;$D$8,"",INDIRECT(ADDRESS(ROW(Entrées!$C$37)+($D511-1)*24+S$11,COLUMN(Entrées!$C$37)+($C511-1),4,TRUE,"Entrées")))</f>
        <v>34</v>
      </c>
      <c r="T511" s="28">
        <f ca="1">IF($D511&gt;$D$8,"",INDIRECT(ADDRESS(ROW(Entrées!$C$37)+($D511-1)*24+T$11,COLUMN(Entrées!$C$37)+($C511-1),4,TRUE,"Entrées")))</f>
        <v>34</v>
      </c>
      <c r="U511" s="28">
        <f ca="1">IF($D511&gt;$D$8,"",INDIRECT(ADDRESS(ROW(Entrées!$C$37)+($D511-1)*24+U$11,COLUMN(Entrées!$C$37)+($C511-1),4,TRUE,"Entrées")))</f>
        <v>34.5</v>
      </c>
      <c r="V511" s="28">
        <f ca="1">IF($D511&gt;$D$8,"",INDIRECT(ADDRESS(ROW(Entrées!$C$37)+($D511-1)*24+V$11,COLUMN(Entrées!$C$37)+($C511-1),4,TRUE,"Entrées")))</f>
        <v>32</v>
      </c>
      <c r="W511" s="28">
        <f ca="1">IF($D511&gt;$D$8,"",INDIRECT(ADDRESS(ROW(Entrées!$C$37)+($D511-1)*24+W$11,COLUMN(Entrées!$C$37)+($C511-1),4,TRUE,"Entrées")))</f>
        <v>31</v>
      </c>
      <c r="X511" s="28">
        <f ca="1">IF($D511&gt;$D$8,"",INDIRECT(ADDRESS(ROW(Entrées!$C$37)+($D511-1)*24+X$11,COLUMN(Entrées!$C$37)+($C511-1),4,TRUE,"Entrées")))</f>
        <v>32.5</v>
      </c>
      <c r="Y511" s="28">
        <f ca="1">IF($D511&gt;$D$8,"",INDIRECT(ADDRESS(ROW(Entrées!$C$37)+($D511-1)*24+Y$11,COLUMN(Entrées!$C$37)+($C511-1),4,TRUE,"Entrées")))</f>
        <v>32</v>
      </c>
      <c r="Z511" s="28">
        <f ca="1">IF($D511&gt;$D$8,"",INDIRECT(ADDRESS(ROW(Entrées!$C$37)+($D511-1)*24+Z$11,COLUMN(Entrées!$C$37)+($C511-1),4,TRUE,"Entrées")))</f>
        <v>32</v>
      </c>
      <c r="AA511" s="28">
        <f ca="1">IF($D511&gt;$D$8,"",INDIRECT(ADDRESS(ROW(Entrées!$C$37)+($D511-1)*24+AA$11,COLUMN(Entrées!$C$37)+($C511-1),4,TRUE,"Entrées")))</f>
        <v>30</v>
      </c>
      <c r="AB511" s="28">
        <f ca="1">IF($D511&gt;$D$8,"",INDIRECT(ADDRESS(ROW(Entrées!$C$37)+($D511-1)*24+AB$11,COLUMN(Entrées!$C$37)+($C511-1),4,TRUE,"Entrées")))</f>
        <v>28</v>
      </c>
      <c r="AC511" s="11"/>
      <c r="AD511" s="40">
        <f t="shared" ca="1" si="597"/>
        <v>32.104166666666664</v>
      </c>
      <c r="AE511" s="40">
        <f t="shared" ca="1" si="599"/>
        <v>37</v>
      </c>
      <c r="AF511" s="40">
        <f t="shared" ca="1" si="600"/>
        <v>27</v>
      </c>
      <c r="AG511" s="4"/>
      <c r="AH511" s="11">
        <f>Entrées!A538</f>
        <v>21</v>
      </c>
      <c r="AI511" s="13">
        <f>Entrées!B538</f>
        <v>21</v>
      </c>
      <c r="AJ511" s="31">
        <f t="shared" ca="1" si="569"/>
        <v>55625.834722222207</v>
      </c>
      <c r="AK511" s="31">
        <f t="shared" ca="1" si="545"/>
        <v>55155.277777777781</v>
      </c>
      <c r="AL511" s="31">
        <f t="shared" ca="1" si="546"/>
        <v>55132.569444444431</v>
      </c>
      <c r="AM511" s="31">
        <f t="shared" ca="1" si="547"/>
        <v>439.35972222222233</v>
      </c>
      <c r="AN511" s="31">
        <f t="shared" ca="1" si="548"/>
        <v>2143.2847222222222</v>
      </c>
      <c r="AO511" s="31">
        <f t="shared" ca="1" si="549"/>
        <v>1711.4715277777773</v>
      </c>
      <c r="AP511" s="31">
        <f t="shared" ca="1" si="550"/>
        <v>43686.806944444448</v>
      </c>
      <c r="AQ511" s="31">
        <f t="shared" ca="1" si="551"/>
        <v>2048.2006944444447</v>
      </c>
      <c r="AR511" s="31">
        <f t="shared" ca="1" si="552"/>
        <v>467.57708333333329</v>
      </c>
      <c r="AS511" s="31">
        <f t="shared" ca="1" si="553"/>
        <v>9872.0041666666693</v>
      </c>
      <c r="AT511" s="31">
        <f t="shared" ca="1" si="554"/>
        <v>-752.91041666666672</v>
      </c>
      <c r="AU511" s="31">
        <f t="shared" ca="1" si="555"/>
        <v>580.30277777777769</v>
      </c>
      <c r="AV511" s="31">
        <f t="shared" ca="1" si="556"/>
        <v>-4570.3041666666659</v>
      </c>
      <c r="AW511" s="31">
        <f t="shared" ca="1" si="557"/>
        <v>53.39583333333335</v>
      </c>
      <c r="AX511" s="31">
        <f t="shared" ca="1" si="558"/>
        <v>1401.9361111111111</v>
      </c>
      <c r="AY511" s="31">
        <f t="shared" ca="1" si="559"/>
        <v>-1132.0805555555555</v>
      </c>
      <c r="AZ511" s="31">
        <f t="shared" ca="1" si="560"/>
        <v>-2177.1819444444441</v>
      </c>
      <c r="BA511" s="31">
        <f t="shared" ca="1" si="561"/>
        <v>644.8125</v>
      </c>
      <c r="BB511" s="31">
        <f t="shared" ca="1" si="562"/>
        <v>-1410.101388888889</v>
      </c>
      <c r="BC511" s="31">
        <f t="shared" ca="1" si="563"/>
        <v>-1800.2902777777781</v>
      </c>
      <c r="BF511" s="11">
        <f t="shared" si="564"/>
        <v>21</v>
      </c>
      <c r="BG511" s="11">
        <f t="shared" si="570"/>
        <v>21</v>
      </c>
      <c r="BH511" s="32">
        <f>IF($BF511&gt;$Y$7,"",IF(AND($BF511=$Y$7,$BG511=23),"",Entrées!C539-Entrées!C538))</f>
        <v>9.5</v>
      </c>
      <c r="BI511" s="32">
        <f>IF($BF511&gt;$Y$7,"",IF(AND($BF511=$Y$7,$BG511=23),"",Entrées!D539-Entrées!D538))</f>
        <v>300</v>
      </c>
      <c r="BJ511" s="32">
        <f>IF($BF511&gt;$Y$7,"",IF(AND($BF511=$Y$7,$BG511=23),"",Entrées!E539-Entrées!E538))</f>
        <v>300</v>
      </c>
      <c r="BK511" s="32">
        <f>IF($BF511&gt;$Y$7,"",IF(AND($BF511=$Y$7,$BG511=23),"",Entrées!F539-Entrées!F538))</f>
        <v>-1</v>
      </c>
      <c r="BL511" s="32">
        <f>IF($BF511&gt;$Y$7,"",IF(AND($BF511=$Y$7,$BG511=23),"",Entrées!G539-Entrées!G538))</f>
        <v>0</v>
      </c>
      <c r="BM511" s="32">
        <f>IF($BF511&gt;$Y$7,"",IF(AND($BF511=$Y$7,$BG511=23),"",Entrées!H539-Entrées!H538))</f>
        <v>1.5</v>
      </c>
      <c r="BN511" s="32">
        <f>IF($BF511&gt;$Y$7,"",IF(AND($BF511=$Y$7,$BG511=23),"",Entrées!I539-Entrées!I538))</f>
        <v>-396.5</v>
      </c>
      <c r="BO511" s="32">
        <f>IF($BF511&gt;$Y$7,"",IF(AND($BF511=$Y$7,$BG511=23),"",Entrées!J539-Entrées!J538))</f>
        <v>50</v>
      </c>
      <c r="BP511" s="32">
        <f>IF($BF511&gt;$Y$7,"",IF(AND($BF511=$Y$7,$BG511=23),"",Entrées!K539-Entrées!K538))</f>
        <v>0</v>
      </c>
      <c r="BQ511" s="32">
        <f>IF($BF511&gt;$Y$7,"",IF(AND($BF511=$Y$7,$BG511=23),"",Entrées!L539-Entrées!L538))</f>
        <v>-508</v>
      </c>
      <c r="BR511" s="32">
        <f>IF($BF511&gt;$Y$7,"",IF(AND($BF511=$Y$7,$BG511=23),"",Entrées!M539-Entrées!M538))</f>
        <v>0.5</v>
      </c>
      <c r="BS511" s="32">
        <f>IF($BF511&gt;$Y$7,"",IF(AND($BF511=$Y$7,$BG511=23),"",Entrées!N539-Entrées!N538))</f>
        <v>-26</v>
      </c>
      <c r="BT511" s="32">
        <f>IF($BF511&gt;$Y$7,"",IF(AND($BF511=$Y$7,$BG511=23),"",Entrées!O539-Entrées!O538))</f>
        <v>890</v>
      </c>
      <c r="BU511" s="32">
        <f>IF($BF511&gt;$Y$7,"",IF(AND($BF511=$Y$7,$BG511=23),"",Entrées!P539-Entrées!P538))</f>
        <v>0</v>
      </c>
      <c r="BV511" s="32">
        <f>IF($BF511&gt;$Y$7,"",IF(AND($BF511=$Y$7,$BG511=23),"",Entrées!Q539-Entrées!Q538))</f>
        <v>730</v>
      </c>
      <c r="BW511" s="32">
        <f>IF($BF511&gt;$Y$7,"",IF(AND($BF511=$Y$7,$BG511=23),"",Entrées!R539-Entrées!R538))</f>
        <v>0</v>
      </c>
      <c r="BX511" s="32">
        <f>IF($BF511&gt;$Y$7,"",IF(AND($BF511=$Y$7,$BG511=23),"",Entrées!S539-Entrées!S538))</f>
        <v>0</v>
      </c>
      <c r="BY511" s="32">
        <f>IF($BF511&gt;$Y$7,"",IF(AND($BF511=$Y$7,$BG511=23),"",Entrées!T539-Entrées!T538))</f>
        <v>5</v>
      </c>
      <c r="BZ511" s="32">
        <f>IF($BF511&gt;$Y$7,"",IF(AND($BF511=$Y$7,$BG511=23),"",Entrées!U539-Entrées!U538))</f>
        <v>0</v>
      </c>
      <c r="CA511" s="32">
        <f>IF($BF511&gt;$Y$7,"",IF(AND($BF511=$Y$7,$BG511=23),"",Entrées!V539-Entrées!V538))</f>
        <v>335</v>
      </c>
      <c r="CD511" s="33">
        <f>IF($BF511&lt;=$Y$7,Entrées!J538/CD$2,"")</f>
        <v>0.11848684210526315</v>
      </c>
      <c r="CE511" s="33">
        <f>IF($BF511&lt;=$Y$7,Entrées!K538/CE$2,"")</f>
        <v>0</v>
      </c>
      <c r="CF511" s="11">
        <f t="shared" si="565"/>
        <v>7600</v>
      </c>
      <c r="CG511" s="11">
        <f t="shared" si="566"/>
        <v>4200</v>
      </c>
      <c r="CH511" s="52">
        <f t="shared" si="567"/>
        <v>0.26950009137426939</v>
      </c>
      <c r="CI511" s="52">
        <f t="shared" si="568"/>
        <v>0.11132787698412699</v>
      </c>
    </row>
    <row r="512" spans="1:87">
      <c r="A512" s="11" t="str">
        <f>"AD"&amp;A510</f>
        <v>AD522</v>
      </c>
      <c r="C512" s="11">
        <f t="shared" si="601"/>
        <v>14</v>
      </c>
      <c r="D512" s="27">
        <f t="shared" si="598"/>
        <v>20</v>
      </c>
      <c r="E512" s="28">
        <f ca="1">IF($D512&gt;$D$8,"",INDIRECT(ADDRESS(ROW(Entrées!$C$37)+($D512-1)*24+E$11,COLUMN(Entrées!$C$37)+($C512-1),4,TRUE,"Entrées")))</f>
        <v>23.5</v>
      </c>
      <c r="F512" s="28">
        <f ca="1">IF($D512&gt;$D$8,"",INDIRECT(ADDRESS(ROW(Entrées!$C$37)+($D512-1)*24+F$11,COLUMN(Entrées!$C$37)+($C512-1),4,TRUE,"Entrées")))</f>
        <v>22.5</v>
      </c>
      <c r="G512" s="28">
        <f ca="1">IF($D512&gt;$D$8,"",INDIRECT(ADDRESS(ROW(Entrées!$C$37)+($D512-1)*24+G$11,COLUMN(Entrées!$C$37)+($C512-1),4,TRUE,"Entrées")))</f>
        <v>18.5</v>
      </c>
      <c r="H512" s="28">
        <f ca="1">IF($D512&gt;$D$8,"",INDIRECT(ADDRESS(ROW(Entrées!$C$37)+($D512-1)*24+H$11,COLUMN(Entrées!$C$37)+($C512-1),4,TRUE,"Entrées")))</f>
        <v>19</v>
      </c>
      <c r="I512" s="28">
        <f ca="1">IF($D512&gt;$D$8,"",INDIRECT(ADDRESS(ROW(Entrées!$C$37)+($D512-1)*24+I$11,COLUMN(Entrées!$C$37)+($C512-1),4,TRUE,"Entrées")))</f>
        <v>19</v>
      </c>
      <c r="J512" s="28">
        <f ca="1">IF($D512&gt;$D$8,"",INDIRECT(ADDRESS(ROW(Entrées!$C$37)+($D512-1)*24+J$11,COLUMN(Entrées!$C$37)+($C512-1),4,TRUE,"Entrées")))</f>
        <v>19</v>
      </c>
      <c r="K512" s="28">
        <f ca="1">IF($D512&gt;$D$8,"",INDIRECT(ADDRESS(ROW(Entrées!$C$37)+($D512-1)*24+K$11,COLUMN(Entrées!$C$37)+($C512-1),4,TRUE,"Entrées")))</f>
        <v>18</v>
      </c>
      <c r="L512" s="28">
        <f ca="1">IF($D512&gt;$D$8,"",INDIRECT(ADDRESS(ROW(Entrées!$C$37)+($D512-1)*24+L$11,COLUMN(Entrées!$C$37)+($C512-1),4,TRUE,"Entrées")))</f>
        <v>17.5</v>
      </c>
      <c r="M512" s="28">
        <f ca="1">IF($D512&gt;$D$8,"",INDIRECT(ADDRESS(ROW(Entrées!$C$37)+($D512-1)*24+M$11,COLUMN(Entrées!$C$37)+($C512-1),4,TRUE,"Entrées")))</f>
        <v>17</v>
      </c>
      <c r="N512" s="28">
        <f ca="1">IF($D512&gt;$D$8,"",INDIRECT(ADDRESS(ROW(Entrées!$C$37)+($D512-1)*24+N$11,COLUMN(Entrées!$C$37)+($C512-1),4,TRUE,"Entrées")))</f>
        <v>17</v>
      </c>
      <c r="O512" s="28">
        <f ca="1">IF($D512&gt;$D$8,"",INDIRECT(ADDRESS(ROW(Entrées!$C$37)+($D512-1)*24+O$11,COLUMN(Entrées!$C$37)+($C512-1),4,TRUE,"Entrées")))</f>
        <v>17</v>
      </c>
      <c r="P512" s="28">
        <f ca="1">IF($D512&gt;$D$8,"",INDIRECT(ADDRESS(ROW(Entrées!$C$37)+($D512-1)*24+P$11,COLUMN(Entrées!$C$37)+($C512-1),4,TRUE,"Entrées")))</f>
        <v>17</v>
      </c>
      <c r="Q512" s="28">
        <f ca="1">IF($D512&gt;$D$8,"",INDIRECT(ADDRESS(ROW(Entrées!$C$37)+($D512-1)*24+Q$11,COLUMN(Entrées!$C$37)+($C512-1),4,TRUE,"Entrées")))</f>
        <v>17</v>
      </c>
      <c r="R512" s="28">
        <f ca="1">IF($D512&gt;$D$8,"",INDIRECT(ADDRESS(ROW(Entrées!$C$37)+($D512-1)*24+R$11,COLUMN(Entrées!$C$37)+($C512-1),4,TRUE,"Entrées")))</f>
        <v>16.5</v>
      </c>
      <c r="S512" s="28">
        <f ca="1">IF($D512&gt;$D$8,"",INDIRECT(ADDRESS(ROW(Entrées!$C$37)+($D512-1)*24+S$11,COLUMN(Entrées!$C$37)+($C512-1),4,TRUE,"Entrées")))</f>
        <v>17</v>
      </c>
      <c r="T512" s="28">
        <f ca="1">IF($D512&gt;$D$8,"",INDIRECT(ADDRESS(ROW(Entrées!$C$37)+($D512-1)*24+T$11,COLUMN(Entrées!$C$37)+($C512-1),4,TRUE,"Entrées")))</f>
        <v>18</v>
      </c>
      <c r="U512" s="28">
        <f ca="1">IF($D512&gt;$D$8,"",INDIRECT(ADDRESS(ROW(Entrées!$C$37)+($D512-1)*24+U$11,COLUMN(Entrées!$C$37)+($C512-1),4,TRUE,"Entrées")))</f>
        <v>17</v>
      </c>
      <c r="V512" s="28">
        <f ca="1">IF($D512&gt;$D$8,"",INDIRECT(ADDRESS(ROW(Entrées!$C$37)+($D512-1)*24+V$11,COLUMN(Entrées!$C$37)+($C512-1),4,TRUE,"Entrées")))</f>
        <v>16</v>
      </c>
      <c r="W512" s="28">
        <f ca="1">IF($D512&gt;$D$8,"",INDIRECT(ADDRESS(ROW(Entrées!$C$37)+($D512-1)*24+W$11,COLUMN(Entrées!$C$37)+($C512-1),4,TRUE,"Entrées")))</f>
        <v>15.5</v>
      </c>
      <c r="X512" s="28">
        <f ca="1">IF($D512&gt;$D$8,"",INDIRECT(ADDRESS(ROW(Entrées!$C$37)+($D512-1)*24+X$11,COLUMN(Entrées!$C$37)+($C512-1),4,TRUE,"Entrées")))</f>
        <v>15</v>
      </c>
      <c r="Y512" s="28">
        <f ca="1">IF($D512&gt;$D$8,"",INDIRECT(ADDRESS(ROW(Entrées!$C$37)+($D512-1)*24+Y$11,COLUMN(Entrées!$C$37)+($C512-1),4,TRUE,"Entrées")))</f>
        <v>15</v>
      </c>
      <c r="Z512" s="28">
        <f ca="1">IF($D512&gt;$D$8,"",INDIRECT(ADDRESS(ROW(Entrées!$C$37)+($D512-1)*24+Z$11,COLUMN(Entrées!$C$37)+($C512-1),4,TRUE,"Entrées")))</f>
        <v>15</v>
      </c>
      <c r="AA512" s="28">
        <f ca="1">IF($D512&gt;$D$8,"",INDIRECT(ADDRESS(ROW(Entrées!$C$37)+($D512-1)*24+AA$11,COLUMN(Entrées!$C$37)+($C512-1),4,TRUE,"Entrées")))</f>
        <v>15</v>
      </c>
      <c r="AB512" s="28">
        <f ca="1">IF($D512&gt;$D$8,"",INDIRECT(ADDRESS(ROW(Entrées!$C$37)+($D512-1)*24+AB$11,COLUMN(Entrées!$C$37)+($C512-1),4,TRUE,"Entrées")))</f>
        <v>15</v>
      </c>
      <c r="AC512" s="11"/>
      <c r="AD512" s="40">
        <f t="shared" ca="1" si="597"/>
        <v>17.375</v>
      </c>
      <c r="AE512" s="40">
        <f t="shared" ca="1" si="599"/>
        <v>23.5</v>
      </c>
      <c r="AF512" s="40">
        <f t="shared" ca="1" si="600"/>
        <v>15</v>
      </c>
      <c r="AG512" s="4"/>
      <c r="AH512" s="11">
        <f>Entrées!A539</f>
        <v>21</v>
      </c>
      <c r="AI512" s="13">
        <f>Entrées!B539</f>
        <v>22</v>
      </c>
      <c r="AJ512" s="31">
        <f t="shared" ca="1" si="569"/>
        <v>55625.834722222207</v>
      </c>
      <c r="AK512" s="31">
        <f t="shared" ca="1" si="545"/>
        <v>55155.277777777781</v>
      </c>
      <c r="AL512" s="31">
        <f t="shared" ca="1" si="546"/>
        <v>55132.569444444431</v>
      </c>
      <c r="AM512" s="31">
        <f t="shared" ca="1" si="547"/>
        <v>439.35972222222233</v>
      </c>
      <c r="AN512" s="31">
        <f t="shared" ca="1" si="548"/>
        <v>2143.2847222222222</v>
      </c>
      <c r="AO512" s="31">
        <f t="shared" ca="1" si="549"/>
        <v>1711.4715277777773</v>
      </c>
      <c r="AP512" s="31">
        <f t="shared" ca="1" si="550"/>
        <v>43686.806944444448</v>
      </c>
      <c r="AQ512" s="31">
        <f t="shared" ca="1" si="551"/>
        <v>2048.2006944444447</v>
      </c>
      <c r="AR512" s="31">
        <f t="shared" ca="1" si="552"/>
        <v>467.57708333333329</v>
      </c>
      <c r="AS512" s="31">
        <f t="shared" ca="1" si="553"/>
        <v>9872.0041666666693</v>
      </c>
      <c r="AT512" s="31">
        <f t="shared" ca="1" si="554"/>
        <v>-752.91041666666672</v>
      </c>
      <c r="AU512" s="31">
        <f t="shared" ca="1" si="555"/>
        <v>580.30277777777769</v>
      </c>
      <c r="AV512" s="31">
        <f t="shared" ca="1" si="556"/>
        <v>-4570.3041666666659</v>
      </c>
      <c r="AW512" s="31">
        <f t="shared" ca="1" si="557"/>
        <v>53.39583333333335</v>
      </c>
      <c r="AX512" s="31">
        <f t="shared" ca="1" si="558"/>
        <v>1401.9361111111111</v>
      </c>
      <c r="AY512" s="31">
        <f t="shared" ca="1" si="559"/>
        <v>-1132.0805555555555</v>
      </c>
      <c r="AZ512" s="31">
        <f t="shared" ca="1" si="560"/>
        <v>-2177.1819444444441</v>
      </c>
      <c r="BA512" s="31">
        <f t="shared" ca="1" si="561"/>
        <v>644.8125</v>
      </c>
      <c r="BB512" s="31">
        <f t="shared" ca="1" si="562"/>
        <v>-1410.101388888889</v>
      </c>
      <c r="BC512" s="31">
        <f t="shared" ca="1" si="563"/>
        <v>-1800.2902777777781</v>
      </c>
      <c r="BF512" s="11">
        <f t="shared" si="564"/>
        <v>21</v>
      </c>
      <c r="BG512" s="11">
        <f t="shared" si="570"/>
        <v>22</v>
      </c>
      <c r="BH512" s="32">
        <f>IF($BF512&gt;$Y$7,"",IF(AND($BF512=$Y$7,$BG512=23),"",Entrées!C540-Entrées!C539))</f>
        <v>2611</v>
      </c>
      <c r="BI512" s="32">
        <f>IF($BF512&gt;$Y$7,"",IF(AND($BF512=$Y$7,$BG512=23),"",Entrées!D540-Entrées!D539))</f>
        <v>1800</v>
      </c>
      <c r="BJ512" s="32">
        <f>IF($BF512&gt;$Y$7,"",IF(AND($BF512=$Y$7,$BG512=23),"",Entrées!E540-Entrées!E539))</f>
        <v>1800</v>
      </c>
      <c r="BK512" s="32">
        <f>IF($BF512&gt;$Y$7,"",IF(AND($BF512=$Y$7,$BG512=23),"",Entrées!F540-Entrées!F539))</f>
        <v>0.5</v>
      </c>
      <c r="BL512" s="32">
        <f>IF($BF512&gt;$Y$7,"",IF(AND($BF512=$Y$7,$BG512=23),"",Entrées!G540-Entrées!G539))</f>
        <v>0</v>
      </c>
      <c r="BM512" s="32">
        <f>IF($BF512&gt;$Y$7,"",IF(AND($BF512=$Y$7,$BG512=23),"",Entrées!H540-Entrées!H539))</f>
        <v>1</v>
      </c>
      <c r="BN512" s="32">
        <f>IF($BF512&gt;$Y$7,"",IF(AND($BF512=$Y$7,$BG512=23),"",Entrées!I540-Entrées!I539))</f>
        <v>256.5</v>
      </c>
      <c r="BO512" s="32">
        <f>IF($BF512&gt;$Y$7,"",IF(AND($BF512=$Y$7,$BG512=23),"",Entrées!J540-Entrées!J539))</f>
        <v>39</v>
      </c>
      <c r="BP512" s="32">
        <f>IF($BF512&gt;$Y$7,"",IF(AND($BF512=$Y$7,$BG512=23),"",Entrées!K540-Entrées!K539))</f>
        <v>0</v>
      </c>
      <c r="BQ512" s="32">
        <f>IF($BF512&gt;$Y$7,"",IF(AND($BF512=$Y$7,$BG512=23),"",Entrées!L540-Entrées!L539))</f>
        <v>611.5</v>
      </c>
      <c r="BR512" s="32">
        <f>IF($BF512&gt;$Y$7,"",IF(AND($BF512=$Y$7,$BG512=23),"",Entrées!M540-Entrées!M539))</f>
        <v>-7</v>
      </c>
      <c r="BS512" s="32">
        <f>IF($BF512&gt;$Y$7,"",IF(AND($BF512=$Y$7,$BG512=23),"",Entrées!N540-Entrées!N539))</f>
        <v>0.5</v>
      </c>
      <c r="BT512" s="32">
        <f>IF($BF512&gt;$Y$7,"",IF(AND($BF512=$Y$7,$BG512=23),"",Entrées!O540-Entrées!O539))</f>
        <v>1708.5</v>
      </c>
      <c r="BU512" s="32">
        <f>IF($BF512&gt;$Y$7,"",IF(AND($BF512=$Y$7,$BG512=23),"",Entrées!P540-Entrées!P539))</f>
        <v>0</v>
      </c>
      <c r="BV512" s="32">
        <f>IF($BF512&gt;$Y$7,"",IF(AND($BF512=$Y$7,$BG512=23),"",Entrées!Q540-Entrées!Q539))</f>
        <v>830</v>
      </c>
      <c r="BW512" s="32">
        <f>IF($BF512&gt;$Y$7,"",IF(AND($BF512=$Y$7,$BG512=23),"",Entrées!R540-Entrées!R539))</f>
        <v>0</v>
      </c>
      <c r="BX512" s="32">
        <f>IF($BF512&gt;$Y$7,"",IF(AND($BF512=$Y$7,$BG512=23),"",Entrées!S540-Entrées!S539))</f>
        <v>0</v>
      </c>
      <c r="BY512" s="32">
        <f>IF($BF512&gt;$Y$7,"",IF(AND($BF512=$Y$7,$BG512=23),"",Entrées!T540-Entrées!T539))</f>
        <v>124</v>
      </c>
      <c r="BZ512" s="32">
        <f>IF($BF512&gt;$Y$7,"",IF(AND($BF512=$Y$7,$BG512=23),"",Entrées!U540-Entrées!U539))</f>
        <v>173</v>
      </c>
      <c r="CA512" s="32">
        <f>IF($BF512&gt;$Y$7,"",IF(AND($BF512=$Y$7,$BG512=23),"",Entrées!V540-Entrées!V539))</f>
        <v>862</v>
      </c>
      <c r="CD512" s="33">
        <f>IF($BF512&lt;=$Y$7,Entrées!J539/CD$2,"")</f>
        <v>0.12506578947368421</v>
      </c>
      <c r="CE512" s="33">
        <f>IF($BF512&lt;=$Y$7,Entrées!K539/CE$2,"")</f>
        <v>0</v>
      </c>
      <c r="CF512" s="11">
        <f t="shared" si="565"/>
        <v>7600</v>
      </c>
      <c r="CG512" s="11">
        <f t="shared" si="566"/>
        <v>4200</v>
      </c>
      <c r="CH512" s="52">
        <f t="shared" si="567"/>
        <v>0.26950009137426939</v>
      </c>
      <c r="CI512" s="52">
        <f t="shared" si="568"/>
        <v>0.11132787698412699</v>
      </c>
    </row>
    <row r="513" spans="1:87">
      <c r="A513" s="11" t="str">
        <f>"AE"&amp;A509</f>
        <v>AE493</v>
      </c>
      <c r="C513" s="11">
        <f t="shared" si="601"/>
        <v>14</v>
      </c>
      <c r="D513" s="27">
        <f t="shared" si="598"/>
        <v>21</v>
      </c>
      <c r="E513" s="28">
        <f ca="1">IF($D513&gt;$D$8,"",INDIRECT(ADDRESS(ROW(Entrées!$C$37)+($D513-1)*24+E$11,COLUMN(Entrées!$C$37)+($C513-1),4,TRUE,"Entrées")))</f>
        <v>15</v>
      </c>
      <c r="F513" s="28">
        <f ca="1">IF($D513&gt;$D$8,"",INDIRECT(ADDRESS(ROW(Entrées!$C$37)+($D513-1)*24+F$11,COLUMN(Entrées!$C$37)+($C513-1),4,TRUE,"Entrées")))</f>
        <v>16.5</v>
      </c>
      <c r="G513" s="28">
        <f ca="1">IF($D513&gt;$D$8,"",INDIRECT(ADDRESS(ROW(Entrées!$C$37)+($D513-1)*24+G$11,COLUMN(Entrées!$C$37)+($C513-1),4,TRUE,"Entrées")))</f>
        <v>17</v>
      </c>
      <c r="H513" s="28">
        <f ca="1">IF($D513&gt;$D$8,"",INDIRECT(ADDRESS(ROW(Entrées!$C$37)+($D513-1)*24+H$11,COLUMN(Entrées!$C$37)+($C513-1),4,TRUE,"Entrées")))</f>
        <v>18</v>
      </c>
      <c r="I513" s="28">
        <f ca="1">IF($D513&gt;$D$8,"",INDIRECT(ADDRESS(ROW(Entrées!$C$37)+($D513-1)*24+I$11,COLUMN(Entrées!$C$37)+($C513-1),4,TRUE,"Entrées")))</f>
        <v>18.5</v>
      </c>
      <c r="J513" s="28">
        <f ca="1">IF($D513&gt;$D$8,"",INDIRECT(ADDRESS(ROW(Entrées!$C$37)+($D513-1)*24+J$11,COLUMN(Entrées!$C$37)+($C513-1),4,TRUE,"Entrées")))</f>
        <v>18.5</v>
      </c>
      <c r="K513" s="28">
        <f ca="1">IF($D513&gt;$D$8,"",INDIRECT(ADDRESS(ROW(Entrées!$C$37)+($D513-1)*24+K$11,COLUMN(Entrées!$C$37)+($C513-1),4,TRUE,"Entrées")))</f>
        <v>18</v>
      </c>
      <c r="L513" s="28">
        <f ca="1">IF($D513&gt;$D$8,"",INDIRECT(ADDRESS(ROW(Entrées!$C$37)+($D513-1)*24+L$11,COLUMN(Entrées!$C$37)+($C513-1),4,TRUE,"Entrées")))</f>
        <v>18</v>
      </c>
      <c r="M513" s="28">
        <f ca="1">IF($D513&gt;$D$8,"",INDIRECT(ADDRESS(ROW(Entrées!$C$37)+($D513-1)*24+M$11,COLUMN(Entrées!$C$37)+($C513-1),4,TRUE,"Entrées")))</f>
        <v>18</v>
      </c>
      <c r="N513" s="28">
        <f ca="1">IF($D513&gt;$D$8,"",INDIRECT(ADDRESS(ROW(Entrées!$C$37)+($D513-1)*24+N$11,COLUMN(Entrées!$C$37)+($C513-1),4,TRUE,"Entrées")))</f>
        <v>17</v>
      </c>
      <c r="O513" s="28">
        <f ca="1">IF($D513&gt;$D$8,"",INDIRECT(ADDRESS(ROW(Entrées!$C$37)+($D513-1)*24+O$11,COLUMN(Entrées!$C$37)+($C513-1),4,TRUE,"Entrées")))</f>
        <v>17</v>
      </c>
      <c r="P513" s="28">
        <f ca="1">IF($D513&gt;$D$8,"",INDIRECT(ADDRESS(ROW(Entrées!$C$37)+($D513-1)*24+P$11,COLUMN(Entrées!$C$37)+($C513-1),4,TRUE,"Entrées")))</f>
        <v>17</v>
      </c>
      <c r="Q513" s="28">
        <f ca="1">IF($D513&gt;$D$8,"",INDIRECT(ADDRESS(ROW(Entrées!$C$37)+($D513-1)*24+Q$11,COLUMN(Entrées!$C$37)+($C513-1),4,TRUE,"Entrées")))</f>
        <v>17</v>
      </c>
      <c r="R513" s="28">
        <f ca="1">IF($D513&gt;$D$8,"",INDIRECT(ADDRESS(ROW(Entrées!$C$37)+($D513-1)*24+R$11,COLUMN(Entrées!$C$37)+($C513-1),4,TRUE,"Entrées")))</f>
        <v>16.5</v>
      </c>
      <c r="S513" s="28">
        <f ca="1">IF($D513&gt;$D$8,"",INDIRECT(ADDRESS(ROW(Entrées!$C$37)+($D513-1)*24+S$11,COLUMN(Entrées!$C$37)+($C513-1),4,TRUE,"Entrées")))</f>
        <v>17.5</v>
      </c>
      <c r="T513" s="28">
        <f ca="1">IF($D513&gt;$D$8,"",INDIRECT(ADDRESS(ROW(Entrées!$C$37)+($D513-1)*24+T$11,COLUMN(Entrées!$C$37)+($C513-1),4,TRUE,"Entrées")))</f>
        <v>19</v>
      </c>
      <c r="U513" s="28">
        <f ca="1">IF($D513&gt;$D$8,"",INDIRECT(ADDRESS(ROW(Entrées!$C$37)+($D513-1)*24+U$11,COLUMN(Entrées!$C$37)+($C513-1),4,TRUE,"Entrées")))</f>
        <v>19.5</v>
      </c>
      <c r="V513" s="28">
        <f ca="1">IF($D513&gt;$D$8,"",INDIRECT(ADDRESS(ROW(Entrées!$C$37)+($D513-1)*24+V$11,COLUMN(Entrées!$C$37)+($C513-1),4,TRUE,"Entrées")))</f>
        <v>19.5</v>
      </c>
      <c r="W513" s="28">
        <f ca="1">IF($D513&gt;$D$8,"",INDIRECT(ADDRESS(ROW(Entrées!$C$37)+($D513-1)*24+W$11,COLUMN(Entrées!$C$37)+($C513-1),4,TRUE,"Entrées")))</f>
        <v>17.5</v>
      </c>
      <c r="X513" s="28">
        <f ca="1">IF($D513&gt;$D$8,"",INDIRECT(ADDRESS(ROW(Entrées!$C$37)+($D513-1)*24+X$11,COLUMN(Entrées!$C$37)+($C513-1),4,TRUE,"Entrées")))</f>
        <v>16</v>
      </c>
      <c r="Y513" s="28">
        <f ca="1">IF($D513&gt;$D$8,"",INDIRECT(ADDRESS(ROW(Entrées!$C$37)+($D513-1)*24+Y$11,COLUMN(Entrées!$C$37)+($C513-1),4,TRUE,"Entrées")))</f>
        <v>15.5</v>
      </c>
      <c r="Z513" s="28">
        <f ca="1">IF($D513&gt;$D$8,"",INDIRECT(ADDRESS(ROW(Entrées!$C$37)+($D513-1)*24+Z$11,COLUMN(Entrées!$C$37)+($C513-1),4,TRUE,"Entrées")))</f>
        <v>15</v>
      </c>
      <c r="AA513" s="28">
        <f ca="1">IF($D513&gt;$D$8,"",INDIRECT(ADDRESS(ROW(Entrées!$C$37)+($D513-1)*24+AA$11,COLUMN(Entrées!$C$37)+($C513-1),4,TRUE,"Entrées")))</f>
        <v>15</v>
      </c>
      <c r="AB513" s="28">
        <f ca="1">IF($D513&gt;$D$8,"",INDIRECT(ADDRESS(ROW(Entrées!$C$37)+($D513-1)*24+AB$11,COLUMN(Entrées!$C$37)+($C513-1),4,TRUE,"Entrées")))</f>
        <v>15</v>
      </c>
      <c r="AC513" s="11"/>
      <c r="AD513" s="40">
        <f t="shared" ca="1" si="597"/>
        <v>17.145833333333332</v>
      </c>
      <c r="AE513" s="40">
        <f t="shared" ca="1" si="599"/>
        <v>19.5</v>
      </c>
      <c r="AF513" s="40">
        <f t="shared" ca="1" si="600"/>
        <v>15</v>
      </c>
      <c r="AG513" s="4"/>
      <c r="AH513" s="11">
        <f>Entrées!A540</f>
        <v>21</v>
      </c>
      <c r="AI513" s="13">
        <f>Entrées!B540</f>
        <v>23</v>
      </c>
      <c r="AJ513" s="31">
        <f t="shared" ca="1" si="569"/>
        <v>55625.834722222207</v>
      </c>
      <c r="AK513" s="31">
        <f t="shared" ca="1" si="545"/>
        <v>55155.277777777781</v>
      </c>
      <c r="AL513" s="31">
        <f t="shared" ca="1" si="546"/>
        <v>55132.569444444431</v>
      </c>
      <c r="AM513" s="31">
        <f t="shared" ca="1" si="547"/>
        <v>439.35972222222233</v>
      </c>
      <c r="AN513" s="31">
        <f t="shared" ca="1" si="548"/>
        <v>2143.2847222222222</v>
      </c>
      <c r="AO513" s="31">
        <f t="shared" ca="1" si="549"/>
        <v>1711.4715277777773</v>
      </c>
      <c r="AP513" s="31">
        <f t="shared" ca="1" si="550"/>
        <v>43686.806944444448</v>
      </c>
      <c r="AQ513" s="31">
        <f t="shared" ca="1" si="551"/>
        <v>2048.2006944444447</v>
      </c>
      <c r="AR513" s="31">
        <f t="shared" ca="1" si="552"/>
        <v>467.57708333333329</v>
      </c>
      <c r="AS513" s="31">
        <f t="shared" ca="1" si="553"/>
        <v>9872.0041666666693</v>
      </c>
      <c r="AT513" s="31">
        <f t="shared" ca="1" si="554"/>
        <v>-752.91041666666672</v>
      </c>
      <c r="AU513" s="31">
        <f t="shared" ca="1" si="555"/>
        <v>580.30277777777769</v>
      </c>
      <c r="AV513" s="31">
        <f t="shared" ca="1" si="556"/>
        <v>-4570.3041666666659</v>
      </c>
      <c r="AW513" s="31">
        <f t="shared" ca="1" si="557"/>
        <v>53.39583333333335</v>
      </c>
      <c r="AX513" s="31">
        <f t="shared" ca="1" si="558"/>
        <v>1401.9361111111111</v>
      </c>
      <c r="AY513" s="31">
        <f t="shared" ca="1" si="559"/>
        <v>-1132.0805555555555</v>
      </c>
      <c r="AZ513" s="31">
        <f t="shared" ca="1" si="560"/>
        <v>-2177.1819444444441</v>
      </c>
      <c r="BA513" s="31">
        <f t="shared" ca="1" si="561"/>
        <v>644.8125</v>
      </c>
      <c r="BB513" s="31">
        <f t="shared" ca="1" si="562"/>
        <v>-1410.101388888889</v>
      </c>
      <c r="BC513" s="31">
        <f t="shared" ca="1" si="563"/>
        <v>-1800.2902777777781</v>
      </c>
      <c r="BF513" s="11">
        <f t="shared" si="564"/>
        <v>21</v>
      </c>
      <c r="BG513" s="11">
        <f t="shared" si="570"/>
        <v>23</v>
      </c>
      <c r="BH513" s="32">
        <f>IF($BF513&gt;$Y$7,"",IF(AND($BF513=$Y$7,$BG513=23),"",Entrées!C541-Entrées!C540))</f>
        <v>-1223</v>
      </c>
      <c r="BI513" s="32">
        <f>IF($BF513&gt;$Y$7,"",IF(AND($BF513=$Y$7,$BG513=23),"",Entrées!D541-Entrées!D540))</f>
        <v>-2187.5</v>
      </c>
      <c r="BJ513" s="32">
        <f>IF($BF513&gt;$Y$7,"",IF(AND($BF513=$Y$7,$BG513=23),"",Entrées!E541-Entrées!E540))</f>
        <v>-1775</v>
      </c>
      <c r="BK513" s="32">
        <f>IF($BF513&gt;$Y$7,"",IF(AND($BF513=$Y$7,$BG513=23),"",Entrées!F541-Entrées!F540))</f>
        <v>0.5</v>
      </c>
      <c r="BL513" s="32">
        <f>IF($BF513&gt;$Y$7,"",IF(AND($BF513=$Y$7,$BG513=23),"",Entrées!G541-Entrées!G540))</f>
        <v>0</v>
      </c>
      <c r="BM513" s="32">
        <f>IF($BF513&gt;$Y$7,"",IF(AND($BF513=$Y$7,$BG513=23),"",Entrées!H541-Entrées!H540))</f>
        <v>-0.5</v>
      </c>
      <c r="BN513" s="32">
        <f>IF($BF513&gt;$Y$7,"",IF(AND($BF513=$Y$7,$BG513=23),"",Entrées!I541-Entrées!I540))</f>
        <v>94.5</v>
      </c>
      <c r="BO513" s="32">
        <f>IF($BF513&gt;$Y$7,"",IF(AND($BF513=$Y$7,$BG513=23),"",Entrées!J541-Entrées!J540))</f>
        <v>24</v>
      </c>
      <c r="BP513" s="32">
        <f>IF($BF513&gt;$Y$7,"",IF(AND($BF513=$Y$7,$BG513=23),"",Entrées!K541-Entrées!K540))</f>
        <v>0</v>
      </c>
      <c r="BQ513" s="32">
        <f>IF($BF513&gt;$Y$7,"",IF(AND($BF513=$Y$7,$BG513=23),"",Entrées!L541-Entrées!L540))</f>
        <v>-1802.5</v>
      </c>
      <c r="BR513" s="32">
        <f>IF($BF513&gt;$Y$7,"",IF(AND($BF513=$Y$7,$BG513=23),"",Entrées!M541-Entrées!M540))</f>
        <v>-6.5</v>
      </c>
      <c r="BS513" s="32">
        <f>IF($BF513&gt;$Y$7,"",IF(AND($BF513=$Y$7,$BG513=23),"",Entrées!N541-Entrées!N540))</f>
        <v>-20.5</v>
      </c>
      <c r="BT513" s="32">
        <f>IF($BF513&gt;$Y$7,"",IF(AND($BF513=$Y$7,$BG513=23),"",Entrées!O541-Entrées!O540))</f>
        <v>488.5</v>
      </c>
      <c r="BU513" s="32">
        <f>IF($BF513&gt;$Y$7,"",IF(AND($BF513=$Y$7,$BG513=23),"",Entrées!P541-Entrées!P540))</f>
        <v>0</v>
      </c>
      <c r="BV513" s="32">
        <f>IF($BF513&gt;$Y$7,"",IF(AND($BF513=$Y$7,$BG513=23),"",Entrées!Q541-Entrées!Q540))</f>
        <v>-999</v>
      </c>
      <c r="BW513" s="32">
        <f>IF($BF513&gt;$Y$7,"",IF(AND($BF513=$Y$7,$BG513=23),"",Entrées!R541-Entrées!R540))</f>
        <v>0</v>
      </c>
      <c r="BX513" s="32">
        <f>IF($BF513&gt;$Y$7,"",IF(AND($BF513=$Y$7,$BG513=23),"",Entrées!S541-Entrées!S540))</f>
        <v>0</v>
      </c>
      <c r="BY513" s="32">
        <f>IF($BF513&gt;$Y$7,"",IF(AND($BF513=$Y$7,$BG513=23),"",Entrées!T541-Entrées!T540))</f>
        <v>-429</v>
      </c>
      <c r="BZ513" s="32">
        <f>IF($BF513&gt;$Y$7,"",IF(AND($BF513=$Y$7,$BG513=23),"",Entrées!U541-Entrées!U540))</f>
        <v>0</v>
      </c>
      <c r="CA513" s="32">
        <f>IF($BF513&gt;$Y$7,"",IF(AND($BF513=$Y$7,$BG513=23),"",Entrées!V541-Entrées!V540))</f>
        <v>350</v>
      </c>
      <c r="CD513" s="33">
        <f>IF($BF513&lt;=$Y$7,Entrées!J540/CD$2,"")</f>
        <v>0.13019736842105264</v>
      </c>
      <c r="CE513" s="33">
        <f>IF($BF513&lt;=$Y$7,Entrées!K540/CE$2,"")</f>
        <v>0</v>
      </c>
      <c r="CF513" s="11">
        <f t="shared" si="565"/>
        <v>7600</v>
      </c>
      <c r="CG513" s="11">
        <f t="shared" si="566"/>
        <v>4200</v>
      </c>
      <c r="CH513" s="52">
        <f t="shared" si="567"/>
        <v>0.26950009137426939</v>
      </c>
      <c r="CI513" s="52">
        <f t="shared" si="568"/>
        <v>0.11132787698412699</v>
      </c>
    </row>
    <row r="514" spans="1:87">
      <c r="A514" s="11" t="str">
        <f>"AE"&amp;A510</f>
        <v>AE522</v>
      </c>
      <c r="C514" s="11">
        <f t="shared" si="601"/>
        <v>14</v>
      </c>
      <c r="D514" s="27">
        <f t="shared" si="598"/>
        <v>22</v>
      </c>
      <c r="E514" s="28">
        <f ca="1">IF($D514&gt;$D$8,"",INDIRECT(ADDRESS(ROW(Entrées!$C$37)+($D514-1)*24+E$11,COLUMN(Entrées!$C$37)+($C514-1),4,TRUE,"Entrées")))</f>
        <v>15</v>
      </c>
      <c r="F514" s="28">
        <f ca="1">IF($D514&gt;$D$8,"",INDIRECT(ADDRESS(ROW(Entrées!$C$37)+($D514-1)*24+F$11,COLUMN(Entrées!$C$37)+($C514-1),4,TRUE,"Entrées")))</f>
        <v>16.5</v>
      </c>
      <c r="G514" s="28">
        <f ca="1">IF($D514&gt;$D$8,"",INDIRECT(ADDRESS(ROW(Entrées!$C$37)+($D514-1)*24+G$11,COLUMN(Entrées!$C$37)+($C514-1),4,TRUE,"Entrées")))</f>
        <v>17.5</v>
      </c>
      <c r="H514" s="28">
        <f ca="1">IF($D514&gt;$D$8,"",INDIRECT(ADDRESS(ROW(Entrées!$C$37)+($D514-1)*24+H$11,COLUMN(Entrées!$C$37)+($C514-1),4,TRUE,"Entrées")))</f>
        <v>21</v>
      </c>
      <c r="I514" s="28">
        <f ca="1">IF($D514&gt;$D$8,"",INDIRECT(ADDRESS(ROW(Entrées!$C$37)+($D514-1)*24+I$11,COLUMN(Entrées!$C$37)+($C514-1),4,TRUE,"Entrées")))</f>
        <v>28</v>
      </c>
      <c r="J514" s="28">
        <f ca="1">IF($D514&gt;$D$8,"",INDIRECT(ADDRESS(ROW(Entrées!$C$37)+($D514-1)*24+J$11,COLUMN(Entrées!$C$37)+($C514-1),4,TRUE,"Entrées")))</f>
        <v>35.5</v>
      </c>
      <c r="K514" s="28">
        <f ca="1">IF($D514&gt;$D$8,"",INDIRECT(ADDRESS(ROW(Entrées!$C$37)+($D514-1)*24+K$11,COLUMN(Entrées!$C$37)+($C514-1),4,TRUE,"Entrées")))</f>
        <v>46.5</v>
      </c>
      <c r="L514" s="28">
        <f ca="1">IF($D514&gt;$D$8,"",INDIRECT(ADDRESS(ROW(Entrées!$C$37)+($D514-1)*24+L$11,COLUMN(Entrées!$C$37)+($C514-1),4,TRUE,"Entrées")))</f>
        <v>54.5</v>
      </c>
      <c r="M514" s="28">
        <f ca="1">IF($D514&gt;$D$8,"",INDIRECT(ADDRESS(ROW(Entrées!$C$37)+($D514-1)*24+M$11,COLUMN(Entrées!$C$37)+($C514-1),4,TRUE,"Entrées")))</f>
        <v>64</v>
      </c>
      <c r="N514" s="28">
        <f ca="1">IF($D514&gt;$D$8,"",INDIRECT(ADDRESS(ROW(Entrées!$C$37)+($D514-1)*24+N$11,COLUMN(Entrées!$C$37)+($C514-1),4,TRUE,"Entrées")))</f>
        <v>67</v>
      </c>
      <c r="O514" s="28">
        <f ca="1">IF($D514&gt;$D$8,"",INDIRECT(ADDRESS(ROW(Entrées!$C$37)+($D514-1)*24+O$11,COLUMN(Entrées!$C$37)+($C514-1),4,TRUE,"Entrées")))</f>
        <v>68.5</v>
      </c>
      <c r="P514" s="28">
        <f ca="1">IF($D514&gt;$D$8,"",INDIRECT(ADDRESS(ROW(Entrées!$C$37)+($D514-1)*24+P$11,COLUMN(Entrées!$C$37)+($C514-1),4,TRUE,"Entrées")))</f>
        <v>65.5</v>
      </c>
      <c r="Q514" s="28">
        <f ca="1">IF($D514&gt;$D$8,"",INDIRECT(ADDRESS(ROW(Entrées!$C$37)+($D514-1)*24+Q$11,COLUMN(Entrées!$C$37)+($C514-1),4,TRUE,"Entrées")))</f>
        <v>64.5</v>
      </c>
      <c r="R514" s="28">
        <f ca="1">IF($D514&gt;$D$8,"",INDIRECT(ADDRESS(ROW(Entrées!$C$37)+($D514-1)*24+R$11,COLUMN(Entrées!$C$37)+($C514-1),4,TRUE,"Entrées")))</f>
        <v>65</v>
      </c>
      <c r="S514" s="28">
        <f ca="1">IF($D514&gt;$D$8,"",INDIRECT(ADDRESS(ROW(Entrées!$C$37)+($D514-1)*24+S$11,COLUMN(Entrées!$C$37)+($C514-1),4,TRUE,"Entrées")))</f>
        <v>60.5</v>
      </c>
      <c r="T514" s="28">
        <f ca="1">IF($D514&gt;$D$8,"",INDIRECT(ADDRESS(ROW(Entrées!$C$37)+($D514-1)*24+T$11,COLUMN(Entrées!$C$37)+($C514-1),4,TRUE,"Entrées")))</f>
        <v>51</v>
      </c>
      <c r="U514" s="28">
        <f ca="1">IF($D514&gt;$D$8,"",INDIRECT(ADDRESS(ROW(Entrées!$C$37)+($D514-1)*24+U$11,COLUMN(Entrées!$C$37)+($C514-1),4,TRUE,"Entrées")))</f>
        <v>47.5</v>
      </c>
      <c r="V514" s="28">
        <f ca="1">IF($D514&gt;$D$8,"",INDIRECT(ADDRESS(ROW(Entrées!$C$37)+($D514-1)*24+V$11,COLUMN(Entrées!$C$37)+($C514-1),4,TRUE,"Entrées")))</f>
        <v>47.5</v>
      </c>
      <c r="W514" s="28">
        <f ca="1">IF($D514&gt;$D$8,"",INDIRECT(ADDRESS(ROW(Entrées!$C$37)+($D514-1)*24+W$11,COLUMN(Entrées!$C$37)+($C514-1),4,TRUE,"Entrées")))</f>
        <v>48.5</v>
      </c>
      <c r="X514" s="28">
        <f ca="1">IF($D514&gt;$D$8,"",INDIRECT(ADDRESS(ROW(Entrées!$C$37)+($D514-1)*24+X$11,COLUMN(Entrées!$C$37)+($C514-1),4,TRUE,"Entrées")))</f>
        <v>49</v>
      </c>
      <c r="Y514" s="28">
        <f ca="1">IF($D514&gt;$D$8,"",INDIRECT(ADDRESS(ROW(Entrées!$C$37)+($D514-1)*24+Y$11,COLUMN(Entrées!$C$37)+($C514-1),4,TRUE,"Entrées")))</f>
        <v>50.5</v>
      </c>
      <c r="Z514" s="28">
        <f ca="1">IF($D514&gt;$D$8,"",INDIRECT(ADDRESS(ROW(Entrées!$C$37)+($D514-1)*24+Z$11,COLUMN(Entrées!$C$37)+($C514-1),4,TRUE,"Entrées")))</f>
        <v>53</v>
      </c>
      <c r="AA514" s="28">
        <f ca="1">IF($D514&gt;$D$8,"",INDIRECT(ADDRESS(ROW(Entrées!$C$37)+($D514-1)*24+AA$11,COLUMN(Entrées!$C$37)+($C514-1),4,TRUE,"Entrées")))</f>
        <v>53.5</v>
      </c>
      <c r="AB514" s="28">
        <f ca="1">IF($D514&gt;$D$8,"",INDIRECT(ADDRESS(ROW(Entrées!$C$37)+($D514-1)*24+AB$11,COLUMN(Entrées!$C$37)+($C514-1),4,TRUE,"Entrées")))</f>
        <v>55.5</v>
      </c>
      <c r="AC514" s="11"/>
      <c r="AD514" s="40">
        <f t="shared" ca="1" si="597"/>
        <v>47.729166666666664</v>
      </c>
      <c r="AE514" s="40">
        <f t="shared" ca="1" si="599"/>
        <v>68.5</v>
      </c>
      <c r="AF514" s="40">
        <f t="shared" ca="1" si="600"/>
        <v>15</v>
      </c>
      <c r="AG514" s="4"/>
      <c r="AH514" s="11">
        <f>Entrées!A541</f>
        <v>22</v>
      </c>
      <c r="AI514" s="13">
        <f>Entrées!B541</f>
        <v>0</v>
      </c>
      <c r="AJ514" s="31">
        <f t="shared" ca="1" si="569"/>
        <v>55625.834722222207</v>
      </c>
      <c r="AK514" s="31">
        <f t="shared" ca="1" si="545"/>
        <v>55155.277777777781</v>
      </c>
      <c r="AL514" s="31">
        <f t="shared" ca="1" si="546"/>
        <v>55132.569444444431</v>
      </c>
      <c r="AM514" s="31">
        <f t="shared" ca="1" si="547"/>
        <v>439.35972222222233</v>
      </c>
      <c r="AN514" s="31">
        <f t="shared" ca="1" si="548"/>
        <v>2143.2847222222222</v>
      </c>
      <c r="AO514" s="31">
        <f t="shared" ca="1" si="549"/>
        <v>1711.4715277777773</v>
      </c>
      <c r="AP514" s="31">
        <f t="shared" ca="1" si="550"/>
        <v>43686.806944444448</v>
      </c>
      <c r="AQ514" s="31">
        <f t="shared" ca="1" si="551"/>
        <v>2048.2006944444447</v>
      </c>
      <c r="AR514" s="31">
        <f t="shared" ca="1" si="552"/>
        <v>467.57708333333329</v>
      </c>
      <c r="AS514" s="31">
        <f t="shared" ca="1" si="553"/>
        <v>9872.0041666666693</v>
      </c>
      <c r="AT514" s="31">
        <f t="shared" ca="1" si="554"/>
        <v>-752.91041666666672</v>
      </c>
      <c r="AU514" s="31">
        <f t="shared" ca="1" si="555"/>
        <v>580.30277777777769</v>
      </c>
      <c r="AV514" s="31">
        <f t="shared" ca="1" si="556"/>
        <v>-4570.3041666666659</v>
      </c>
      <c r="AW514" s="31">
        <f t="shared" ca="1" si="557"/>
        <v>53.39583333333335</v>
      </c>
      <c r="AX514" s="31">
        <f t="shared" ca="1" si="558"/>
        <v>1401.9361111111111</v>
      </c>
      <c r="AY514" s="31">
        <f t="shared" ca="1" si="559"/>
        <v>-1132.0805555555555</v>
      </c>
      <c r="AZ514" s="31">
        <f t="shared" ca="1" si="560"/>
        <v>-2177.1819444444441</v>
      </c>
      <c r="BA514" s="31">
        <f t="shared" ca="1" si="561"/>
        <v>644.8125</v>
      </c>
      <c r="BB514" s="31">
        <f t="shared" ca="1" si="562"/>
        <v>-1410.101388888889</v>
      </c>
      <c r="BC514" s="31">
        <f t="shared" ca="1" si="563"/>
        <v>-1800.2902777777781</v>
      </c>
      <c r="BF514" s="11">
        <f t="shared" si="564"/>
        <v>22</v>
      </c>
      <c r="BG514" s="11">
        <f t="shared" si="570"/>
        <v>0</v>
      </c>
      <c r="BH514" s="32">
        <f>IF($BF514&gt;$Y$7,"",IF(AND($BF514=$Y$7,$BG514=23),"",Entrées!C542-Entrées!C541))</f>
        <v>-3576</v>
      </c>
      <c r="BI514" s="32">
        <f>IF($BF514&gt;$Y$7,"",IF(AND($BF514=$Y$7,$BG514=23),"",Entrées!D542-Entrées!D541))</f>
        <v>-2375</v>
      </c>
      <c r="BJ514" s="32">
        <f>IF($BF514&gt;$Y$7,"",IF(AND($BF514=$Y$7,$BG514=23),"",Entrées!E542-Entrées!E541))</f>
        <v>-2525</v>
      </c>
      <c r="BK514" s="32">
        <f>IF($BF514&gt;$Y$7,"",IF(AND($BF514=$Y$7,$BG514=23),"",Entrées!F542-Entrées!F541))</f>
        <v>-1</v>
      </c>
      <c r="BL514" s="32">
        <f>IF($BF514&gt;$Y$7,"",IF(AND($BF514=$Y$7,$BG514=23),"",Entrées!G542-Entrées!G541))</f>
        <v>0</v>
      </c>
      <c r="BM514" s="32">
        <f>IF($BF514&gt;$Y$7,"",IF(AND($BF514=$Y$7,$BG514=23),"",Entrées!H542-Entrées!H541))</f>
        <v>19</v>
      </c>
      <c r="BN514" s="32">
        <f>IF($BF514&gt;$Y$7,"",IF(AND($BF514=$Y$7,$BG514=23),"",Entrées!I542-Entrées!I541))</f>
        <v>-978</v>
      </c>
      <c r="BO514" s="32">
        <f>IF($BF514&gt;$Y$7,"",IF(AND($BF514=$Y$7,$BG514=23),"",Entrées!J542-Entrées!J541))</f>
        <v>-53.5</v>
      </c>
      <c r="BP514" s="32">
        <f>IF($BF514&gt;$Y$7,"",IF(AND($BF514=$Y$7,$BG514=23),"",Entrées!K542-Entrées!K541))</f>
        <v>0</v>
      </c>
      <c r="BQ514" s="32">
        <f>IF($BF514&gt;$Y$7,"",IF(AND($BF514=$Y$7,$BG514=23),"",Entrées!L542-Entrées!L541))</f>
        <v>-1124.5</v>
      </c>
      <c r="BR514" s="32">
        <f>IF($BF514&gt;$Y$7,"",IF(AND($BF514=$Y$7,$BG514=23),"",Entrées!M542-Entrées!M541))</f>
        <v>-961.5</v>
      </c>
      <c r="BS514" s="32">
        <f>IF($BF514&gt;$Y$7,"",IF(AND($BF514=$Y$7,$BG514=23),"",Entrées!N542-Entrées!N541))</f>
        <v>25</v>
      </c>
      <c r="BT514" s="32">
        <f>IF($BF514&gt;$Y$7,"",IF(AND($BF514=$Y$7,$BG514=23),"",Entrées!O542-Entrées!O541))</f>
        <v>-501</v>
      </c>
      <c r="BU514" s="32">
        <f>IF($BF514&gt;$Y$7,"",IF(AND($BF514=$Y$7,$BG514=23),"",Entrées!P542-Entrées!P541))</f>
        <v>1.5</v>
      </c>
      <c r="BV514" s="32">
        <f>IF($BF514&gt;$Y$7,"",IF(AND($BF514=$Y$7,$BG514=23),"",Entrées!Q542-Entrées!Q541))</f>
        <v>54</v>
      </c>
      <c r="BW514" s="32">
        <f>IF($BF514&gt;$Y$7,"",IF(AND($BF514=$Y$7,$BG514=23),"",Entrées!R542-Entrées!R541))</f>
        <v>0</v>
      </c>
      <c r="BX514" s="32">
        <f>IF($BF514&gt;$Y$7,"",IF(AND($BF514=$Y$7,$BG514=23),"",Entrées!S542-Entrées!S541))</f>
        <v>0</v>
      </c>
      <c r="BY514" s="32">
        <f>IF($BF514&gt;$Y$7,"",IF(AND($BF514=$Y$7,$BG514=23),"",Entrées!T542-Entrées!T541))</f>
        <v>476</v>
      </c>
      <c r="BZ514" s="32">
        <f>IF($BF514&gt;$Y$7,"",IF(AND($BF514=$Y$7,$BG514=23),"",Entrées!U542-Entrées!U541))</f>
        <v>20</v>
      </c>
      <c r="CA514" s="32">
        <f>IF($BF514&gt;$Y$7,"",IF(AND($BF514=$Y$7,$BG514=23),"",Entrées!V542-Entrées!V541))</f>
        <v>-191</v>
      </c>
      <c r="CD514" s="33">
        <f>IF($BF514&lt;=$Y$7,Entrées!J541/CD$2,"")</f>
        <v>0.13335526315789473</v>
      </c>
      <c r="CE514" s="33">
        <f>IF($BF514&lt;=$Y$7,Entrées!K541/CE$2,"")</f>
        <v>0</v>
      </c>
      <c r="CF514" s="11">
        <f t="shared" si="565"/>
        <v>7600</v>
      </c>
      <c r="CG514" s="11">
        <f t="shared" si="566"/>
        <v>4200</v>
      </c>
      <c r="CH514" s="52">
        <f t="shared" si="567"/>
        <v>0.26950009137426939</v>
      </c>
      <c r="CI514" s="52">
        <f t="shared" si="568"/>
        <v>0.11132787698412699</v>
      </c>
    </row>
    <row r="515" spans="1:87">
      <c r="A515" s="11" t="str">
        <f>"AF"&amp;A509</f>
        <v>AF493</v>
      </c>
      <c r="C515" s="11">
        <f t="shared" si="601"/>
        <v>14</v>
      </c>
      <c r="D515" s="27">
        <f t="shared" si="598"/>
        <v>23</v>
      </c>
      <c r="E515" s="28">
        <f ca="1">IF($D515&gt;$D$8,"",INDIRECT(ADDRESS(ROW(Entrées!$C$37)+($D515-1)*24+E$11,COLUMN(Entrées!$C$37)+($C515-1),4,TRUE,"Entrées")))</f>
        <v>52.5</v>
      </c>
      <c r="F515" s="28">
        <f ca="1">IF($D515&gt;$D$8,"",INDIRECT(ADDRESS(ROW(Entrées!$C$37)+($D515-1)*24+F$11,COLUMN(Entrées!$C$37)+($C515-1),4,TRUE,"Entrées")))</f>
        <v>47.5</v>
      </c>
      <c r="G515" s="28">
        <f ca="1">IF($D515&gt;$D$8,"",INDIRECT(ADDRESS(ROW(Entrées!$C$37)+($D515-1)*24+G$11,COLUMN(Entrées!$C$37)+($C515-1),4,TRUE,"Entrées")))</f>
        <v>46.5</v>
      </c>
      <c r="H515" s="28">
        <f ca="1">IF($D515&gt;$D$8,"",INDIRECT(ADDRESS(ROW(Entrées!$C$37)+($D515-1)*24+H$11,COLUMN(Entrées!$C$37)+($C515-1),4,TRUE,"Entrées")))</f>
        <v>47.5</v>
      </c>
      <c r="I515" s="28">
        <f ca="1">IF($D515&gt;$D$8,"",INDIRECT(ADDRESS(ROW(Entrées!$C$37)+($D515-1)*24+I$11,COLUMN(Entrées!$C$37)+($C515-1),4,TRUE,"Entrées")))</f>
        <v>46.5</v>
      </c>
      <c r="J515" s="28">
        <f ca="1">IF($D515&gt;$D$8,"",INDIRECT(ADDRESS(ROW(Entrées!$C$37)+($D515-1)*24+J$11,COLUMN(Entrées!$C$37)+($C515-1),4,TRUE,"Entrées")))</f>
        <v>49.5</v>
      </c>
      <c r="K515" s="28">
        <f ca="1">IF($D515&gt;$D$8,"",INDIRECT(ADDRESS(ROW(Entrées!$C$37)+($D515-1)*24+K$11,COLUMN(Entrées!$C$37)+($C515-1),4,TRUE,"Entrées")))</f>
        <v>57.5</v>
      </c>
      <c r="L515" s="28">
        <f ca="1">IF($D515&gt;$D$8,"",INDIRECT(ADDRESS(ROW(Entrées!$C$37)+($D515-1)*24+L$11,COLUMN(Entrées!$C$37)+($C515-1),4,TRUE,"Entrées")))</f>
        <v>67</v>
      </c>
      <c r="M515" s="28">
        <f ca="1">IF($D515&gt;$D$8,"",INDIRECT(ADDRESS(ROW(Entrées!$C$37)+($D515-1)*24+M$11,COLUMN(Entrées!$C$37)+($C515-1),4,TRUE,"Entrées")))</f>
        <v>68.5</v>
      </c>
      <c r="N515" s="28">
        <f ca="1">IF($D515&gt;$D$8,"",INDIRECT(ADDRESS(ROW(Entrées!$C$37)+($D515-1)*24+N$11,COLUMN(Entrées!$C$37)+($C515-1),4,TRUE,"Entrées")))</f>
        <v>68</v>
      </c>
      <c r="O515" s="28">
        <f ca="1">IF($D515&gt;$D$8,"",INDIRECT(ADDRESS(ROW(Entrées!$C$37)+($D515-1)*24+O$11,COLUMN(Entrées!$C$37)+($C515-1),4,TRUE,"Entrées")))</f>
        <v>70.5</v>
      </c>
      <c r="P515" s="28">
        <f ca="1">IF($D515&gt;$D$8,"",INDIRECT(ADDRESS(ROW(Entrées!$C$37)+($D515-1)*24+P$11,COLUMN(Entrées!$C$37)+($C515-1),4,TRUE,"Entrées")))</f>
        <v>71</v>
      </c>
      <c r="Q515" s="28">
        <f ca="1">IF($D515&gt;$D$8,"",INDIRECT(ADDRESS(ROW(Entrées!$C$37)+($D515-1)*24+Q$11,COLUMN(Entrées!$C$37)+($C515-1),4,TRUE,"Entrées")))</f>
        <v>68.5</v>
      </c>
      <c r="R515" s="28">
        <f ca="1">IF($D515&gt;$D$8,"",INDIRECT(ADDRESS(ROW(Entrées!$C$37)+($D515-1)*24+R$11,COLUMN(Entrées!$C$37)+($C515-1),4,TRUE,"Entrées")))</f>
        <v>66.5</v>
      </c>
      <c r="S515" s="28">
        <f ca="1">IF($D515&gt;$D$8,"",INDIRECT(ADDRESS(ROW(Entrées!$C$37)+($D515-1)*24+S$11,COLUMN(Entrées!$C$37)+($C515-1),4,TRUE,"Entrées")))</f>
        <v>67</v>
      </c>
      <c r="T515" s="28">
        <f ca="1">IF($D515&gt;$D$8,"",INDIRECT(ADDRESS(ROW(Entrées!$C$37)+($D515-1)*24+T$11,COLUMN(Entrées!$C$37)+($C515-1),4,TRUE,"Entrées")))</f>
        <v>65.5</v>
      </c>
      <c r="U515" s="28">
        <f ca="1">IF($D515&gt;$D$8,"",INDIRECT(ADDRESS(ROW(Entrées!$C$37)+($D515-1)*24+U$11,COLUMN(Entrées!$C$37)+($C515-1),4,TRUE,"Entrées")))</f>
        <v>59</v>
      </c>
      <c r="V515" s="28">
        <f ca="1">IF($D515&gt;$D$8,"",INDIRECT(ADDRESS(ROW(Entrées!$C$37)+($D515-1)*24+V$11,COLUMN(Entrées!$C$37)+($C515-1),4,TRUE,"Entrées")))</f>
        <v>57.5</v>
      </c>
      <c r="W515" s="28">
        <f ca="1">IF($D515&gt;$D$8,"",INDIRECT(ADDRESS(ROW(Entrées!$C$37)+($D515-1)*24+W$11,COLUMN(Entrées!$C$37)+($C515-1),4,TRUE,"Entrées")))</f>
        <v>57.5</v>
      </c>
      <c r="X515" s="28">
        <f ca="1">IF($D515&gt;$D$8,"",INDIRECT(ADDRESS(ROW(Entrées!$C$37)+($D515-1)*24+X$11,COLUMN(Entrées!$C$37)+($C515-1),4,TRUE,"Entrées")))</f>
        <v>61.5</v>
      </c>
      <c r="Y515" s="28">
        <f ca="1">IF($D515&gt;$D$8,"",INDIRECT(ADDRESS(ROW(Entrées!$C$37)+($D515-1)*24+Y$11,COLUMN(Entrées!$C$37)+($C515-1),4,TRUE,"Entrées")))</f>
        <v>62</v>
      </c>
      <c r="Z515" s="28">
        <f ca="1">IF($D515&gt;$D$8,"",INDIRECT(ADDRESS(ROW(Entrées!$C$37)+($D515-1)*24+Z$11,COLUMN(Entrées!$C$37)+($C515-1),4,TRUE,"Entrées")))</f>
        <v>63</v>
      </c>
      <c r="AA515" s="28">
        <f ca="1">IF($D515&gt;$D$8,"",INDIRECT(ADDRESS(ROW(Entrées!$C$37)+($D515-1)*24+AA$11,COLUMN(Entrées!$C$37)+($C515-1),4,TRUE,"Entrées")))</f>
        <v>58</v>
      </c>
      <c r="AB515" s="28">
        <f ca="1">IF($D515&gt;$D$8,"",INDIRECT(ADDRESS(ROW(Entrées!$C$37)+($D515-1)*24+AB$11,COLUMN(Entrées!$C$37)+($C515-1),4,TRUE,"Entrées")))</f>
        <v>63</v>
      </c>
      <c r="AC515" s="11"/>
      <c r="AD515" s="40">
        <f t="shared" ca="1" si="597"/>
        <v>60.0625</v>
      </c>
      <c r="AE515" s="40">
        <f t="shared" ca="1" si="599"/>
        <v>71</v>
      </c>
      <c r="AF515" s="40">
        <f t="shared" ca="1" si="600"/>
        <v>46.5</v>
      </c>
      <c r="AG515" s="4"/>
      <c r="AH515" s="11">
        <f>Entrées!A542</f>
        <v>22</v>
      </c>
      <c r="AI515" s="13">
        <f>Entrées!B542</f>
        <v>1</v>
      </c>
      <c r="AJ515" s="31">
        <f t="shared" ca="1" si="569"/>
        <v>55625.834722222207</v>
      </c>
      <c r="AK515" s="31">
        <f t="shared" ca="1" si="545"/>
        <v>55155.277777777781</v>
      </c>
      <c r="AL515" s="31">
        <f t="shared" ca="1" si="546"/>
        <v>55132.569444444431</v>
      </c>
      <c r="AM515" s="31">
        <f t="shared" ca="1" si="547"/>
        <v>439.35972222222233</v>
      </c>
      <c r="AN515" s="31">
        <f t="shared" ca="1" si="548"/>
        <v>2143.2847222222222</v>
      </c>
      <c r="AO515" s="31">
        <f t="shared" ca="1" si="549"/>
        <v>1711.4715277777773</v>
      </c>
      <c r="AP515" s="31">
        <f t="shared" ca="1" si="550"/>
        <v>43686.806944444448</v>
      </c>
      <c r="AQ515" s="31">
        <f t="shared" ca="1" si="551"/>
        <v>2048.2006944444447</v>
      </c>
      <c r="AR515" s="31">
        <f t="shared" ca="1" si="552"/>
        <v>467.57708333333329</v>
      </c>
      <c r="AS515" s="31">
        <f t="shared" ca="1" si="553"/>
        <v>9872.0041666666693</v>
      </c>
      <c r="AT515" s="31">
        <f t="shared" ca="1" si="554"/>
        <v>-752.91041666666672</v>
      </c>
      <c r="AU515" s="31">
        <f t="shared" ca="1" si="555"/>
        <v>580.30277777777769</v>
      </c>
      <c r="AV515" s="31">
        <f t="shared" ca="1" si="556"/>
        <v>-4570.3041666666659</v>
      </c>
      <c r="AW515" s="31">
        <f t="shared" ca="1" si="557"/>
        <v>53.39583333333335</v>
      </c>
      <c r="AX515" s="31">
        <f t="shared" ca="1" si="558"/>
        <v>1401.9361111111111</v>
      </c>
      <c r="AY515" s="31">
        <f t="shared" ca="1" si="559"/>
        <v>-1132.0805555555555</v>
      </c>
      <c r="AZ515" s="31">
        <f t="shared" ca="1" si="560"/>
        <v>-2177.1819444444441</v>
      </c>
      <c r="BA515" s="31">
        <f t="shared" ca="1" si="561"/>
        <v>644.8125</v>
      </c>
      <c r="BB515" s="31">
        <f t="shared" ca="1" si="562"/>
        <v>-1410.101388888889</v>
      </c>
      <c r="BC515" s="31">
        <f t="shared" ca="1" si="563"/>
        <v>-1800.2902777777781</v>
      </c>
      <c r="BF515" s="11">
        <f t="shared" si="564"/>
        <v>22</v>
      </c>
      <c r="BG515" s="11">
        <f t="shared" si="570"/>
        <v>1</v>
      </c>
      <c r="BH515" s="32">
        <f>IF($BF515&gt;$Y$7,"",IF(AND($BF515=$Y$7,$BG515=23),"",Entrées!C543-Entrées!C542))</f>
        <v>-871</v>
      </c>
      <c r="BI515" s="32">
        <f>IF($BF515&gt;$Y$7,"",IF(AND($BF515=$Y$7,$BG515=23),"",Entrées!D543-Entrées!D542))</f>
        <v>-687.5</v>
      </c>
      <c r="BJ515" s="32">
        <f>IF($BF515&gt;$Y$7,"",IF(AND($BF515=$Y$7,$BG515=23),"",Entrées!E543-Entrées!E542))</f>
        <v>-1162.5</v>
      </c>
      <c r="BK515" s="32">
        <f>IF($BF515&gt;$Y$7,"",IF(AND($BF515=$Y$7,$BG515=23),"",Entrées!F543-Entrées!F542))</f>
        <v>-0.5</v>
      </c>
      <c r="BL515" s="32">
        <f>IF($BF515&gt;$Y$7,"",IF(AND($BF515=$Y$7,$BG515=23),"",Entrées!G543-Entrées!G542))</f>
        <v>27</v>
      </c>
      <c r="BM515" s="32">
        <f>IF($BF515&gt;$Y$7,"",IF(AND($BF515=$Y$7,$BG515=23),"",Entrées!H543-Entrées!H542))</f>
        <v>5</v>
      </c>
      <c r="BN515" s="32">
        <f>IF($BF515&gt;$Y$7,"",IF(AND($BF515=$Y$7,$BG515=23),"",Entrées!I543-Entrées!I542))</f>
        <v>154</v>
      </c>
      <c r="BO515" s="32">
        <f>IF($BF515&gt;$Y$7,"",IF(AND($BF515=$Y$7,$BG515=23),"",Entrées!J543-Entrées!J542))</f>
        <v>-5.5</v>
      </c>
      <c r="BP515" s="32">
        <f>IF($BF515&gt;$Y$7,"",IF(AND($BF515=$Y$7,$BG515=23),"",Entrées!K543-Entrées!K542))</f>
        <v>0</v>
      </c>
      <c r="BQ515" s="32">
        <f>IF($BF515&gt;$Y$7,"",IF(AND($BF515=$Y$7,$BG515=23),"",Entrées!L543-Entrées!L542))</f>
        <v>-311</v>
      </c>
      <c r="BR515" s="32">
        <f>IF($BF515&gt;$Y$7,"",IF(AND($BF515=$Y$7,$BG515=23),"",Entrées!M543-Entrées!M542))</f>
        <v>-555</v>
      </c>
      <c r="BS515" s="32">
        <f>IF($BF515&gt;$Y$7,"",IF(AND($BF515=$Y$7,$BG515=23),"",Entrées!N543-Entrées!N542))</f>
        <v>77</v>
      </c>
      <c r="BT515" s="32">
        <f>IF($BF515&gt;$Y$7,"",IF(AND($BF515=$Y$7,$BG515=23),"",Entrées!O543-Entrées!O542))</f>
        <v>-261</v>
      </c>
      <c r="BU515" s="32">
        <f>IF($BF515&gt;$Y$7,"",IF(AND($BF515=$Y$7,$BG515=23),"",Entrées!P543-Entrées!P542))</f>
        <v>1</v>
      </c>
      <c r="BV515" s="32">
        <f>IF($BF515&gt;$Y$7,"",IF(AND($BF515=$Y$7,$BG515=23),"",Entrées!Q543-Entrées!Q542))</f>
        <v>-581</v>
      </c>
      <c r="BW515" s="32">
        <f>IF($BF515&gt;$Y$7,"",IF(AND($BF515=$Y$7,$BG515=23),"",Entrées!R543-Entrées!R542))</f>
        <v>0</v>
      </c>
      <c r="BX515" s="32">
        <f>IF($BF515&gt;$Y$7,"",IF(AND($BF515=$Y$7,$BG515=23),"",Entrées!S543-Entrées!S542))</f>
        <v>0</v>
      </c>
      <c r="BY515" s="32">
        <f>IF($BF515&gt;$Y$7,"",IF(AND($BF515=$Y$7,$BG515=23),"",Entrées!T543-Entrées!T542))</f>
        <v>54</v>
      </c>
      <c r="BZ515" s="32">
        <f>IF($BF515&gt;$Y$7,"",IF(AND($BF515=$Y$7,$BG515=23),"",Entrées!U543-Entrées!U542))</f>
        <v>-16</v>
      </c>
      <c r="CA515" s="32">
        <f>IF($BF515&gt;$Y$7,"",IF(AND($BF515=$Y$7,$BG515=23),"",Entrées!V543-Entrées!V542))</f>
        <v>48</v>
      </c>
      <c r="CD515" s="33">
        <f>IF($BF515&lt;=$Y$7,Entrées!J542/CD$2,"")</f>
        <v>0.12631578947368421</v>
      </c>
      <c r="CE515" s="33">
        <f>IF($BF515&lt;=$Y$7,Entrées!K542/CE$2,"")</f>
        <v>0</v>
      </c>
      <c r="CF515" s="11">
        <f t="shared" si="565"/>
        <v>7600</v>
      </c>
      <c r="CG515" s="11">
        <f t="shared" si="566"/>
        <v>4200</v>
      </c>
      <c r="CH515" s="52">
        <f t="shared" si="567"/>
        <v>0.26950009137426939</v>
      </c>
      <c r="CI515" s="52">
        <f t="shared" si="568"/>
        <v>0.11132787698412699</v>
      </c>
    </row>
    <row r="516" spans="1:87">
      <c r="A516" s="11" t="str">
        <f>"AF"&amp;A510</f>
        <v>AF522</v>
      </c>
      <c r="C516" s="11">
        <f t="shared" si="601"/>
        <v>14</v>
      </c>
      <c r="D516" s="27">
        <f t="shared" si="598"/>
        <v>24</v>
      </c>
      <c r="E516" s="28">
        <f ca="1">IF($D516&gt;$D$8,"",INDIRECT(ADDRESS(ROW(Entrées!$C$37)+($D516-1)*24+E$11,COLUMN(Entrées!$C$37)+($C516-1),4,TRUE,"Entrées")))</f>
        <v>65.5</v>
      </c>
      <c r="F516" s="28">
        <f ca="1">IF($D516&gt;$D$8,"",INDIRECT(ADDRESS(ROW(Entrées!$C$37)+($D516-1)*24+F$11,COLUMN(Entrées!$C$37)+($C516-1),4,TRUE,"Entrées")))</f>
        <v>61</v>
      </c>
      <c r="G516" s="28">
        <f ca="1">IF($D516&gt;$D$8,"",INDIRECT(ADDRESS(ROW(Entrées!$C$37)+($D516-1)*24+G$11,COLUMN(Entrées!$C$37)+($C516-1),4,TRUE,"Entrées")))</f>
        <v>61</v>
      </c>
      <c r="H516" s="28">
        <f ca="1">IF($D516&gt;$D$8,"",INDIRECT(ADDRESS(ROW(Entrées!$C$37)+($D516-1)*24+H$11,COLUMN(Entrées!$C$37)+($C516-1),4,TRUE,"Entrées")))</f>
        <v>60.5</v>
      </c>
      <c r="I516" s="28">
        <f ca="1">IF($D516&gt;$D$8,"",INDIRECT(ADDRESS(ROW(Entrées!$C$37)+($D516-1)*24+I$11,COLUMN(Entrées!$C$37)+($C516-1),4,TRUE,"Entrées")))</f>
        <v>57</v>
      </c>
      <c r="J516" s="28">
        <f ca="1">IF($D516&gt;$D$8,"",INDIRECT(ADDRESS(ROW(Entrées!$C$37)+($D516-1)*24+J$11,COLUMN(Entrées!$C$37)+($C516-1),4,TRUE,"Entrées")))</f>
        <v>57.5</v>
      </c>
      <c r="K516" s="28">
        <f ca="1">IF($D516&gt;$D$8,"",INDIRECT(ADDRESS(ROW(Entrées!$C$37)+($D516-1)*24+K$11,COLUMN(Entrées!$C$37)+($C516-1),4,TRUE,"Entrées")))</f>
        <v>67.5</v>
      </c>
      <c r="L516" s="28">
        <f ca="1">IF($D516&gt;$D$8,"",INDIRECT(ADDRESS(ROW(Entrées!$C$37)+($D516-1)*24+L$11,COLUMN(Entrées!$C$37)+($C516-1),4,TRUE,"Entrées")))</f>
        <v>67.5</v>
      </c>
      <c r="M516" s="28">
        <f ca="1">IF($D516&gt;$D$8,"",INDIRECT(ADDRESS(ROW(Entrées!$C$37)+($D516-1)*24+M$11,COLUMN(Entrées!$C$37)+($C516-1),4,TRUE,"Entrées")))</f>
        <v>67</v>
      </c>
      <c r="N516" s="28">
        <f ca="1">IF($D516&gt;$D$8,"",INDIRECT(ADDRESS(ROW(Entrées!$C$37)+($D516-1)*24+N$11,COLUMN(Entrées!$C$37)+($C516-1),4,TRUE,"Entrées")))</f>
        <v>62</v>
      </c>
      <c r="O516" s="28">
        <f ca="1">IF($D516&gt;$D$8,"",INDIRECT(ADDRESS(ROW(Entrées!$C$37)+($D516-1)*24+O$11,COLUMN(Entrées!$C$37)+($C516-1),4,TRUE,"Entrées")))</f>
        <v>65</v>
      </c>
      <c r="P516" s="28">
        <f ca="1">IF($D516&gt;$D$8,"",INDIRECT(ADDRESS(ROW(Entrées!$C$37)+($D516-1)*24+P$11,COLUMN(Entrées!$C$37)+($C516-1),4,TRUE,"Entrées")))</f>
        <v>61</v>
      </c>
      <c r="Q516" s="28">
        <f ca="1">IF($D516&gt;$D$8,"",INDIRECT(ADDRESS(ROW(Entrées!$C$37)+($D516-1)*24+Q$11,COLUMN(Entrées!$C$37)+($C516-1),4,TRUE,"Entrées")))</f>
        <v>49</v>
      </c>
      <c r="R516" s="28">
        <f ca="1">IF($D516&gt;$D$8,"",INDIRECT(ADDRESS(ROW(Entrées!$C$37)+($D516-1)*24+R$11,COLUMN(Entrées!$C$37)+($C516-1),4,TRUE,"Entrées")))</f>
        <v>42.5</v>
      </c>
      <c r="S516" s="28">
        <f ca="1">IF($D516&gt;$D$8,"",INDIRECT(ADDRESS(ROW(Entrées!$C$37)+($D516-1)*24+S$11,COLUMN(Entrées!$C$37)+($C516-1),4,TRUE,"Entrées")))</f>
        <v>42.5</v>
      </c>
      <c r="T516" s="28">
        <f ca="1">IF($D516&gt;$D$8,"",INDIRECT(ADDRESS(ROW(Entrées!$C$37)+($D516-1)*24+T$11,COLUMN(Entrées!$C$37)+($C516-1),4,TRUE,"Entrées")))</f>
        <v>42</v>
      </c>
      <c r="U516" s="28">
        <f ca="1">IF($D516&gt;$D$8,"",INDIRECT(ADDRESS(ROW(Entrées!$C$37)+($D516-1)*24+U$11,COLUMN(Entrées!$C$37)+($C516-1),4,TRUE,"Entrées")))</f>
        <v>41</v>
      </c>
      <c r="V516" s="28">
        <f ca="1">IF($D516&gt;$D$8,"",INDIRECT(ADDRESS(ROW(Entrées!$C$37)+($D516-1)*24+V$11,COLUMN(Entrées!$C$37)+($C516-1),4,TRUE,"Entrées")))</f>
        <v>45</v>
      </c>
      <c r="W516" s="28">
        <f ca="1">IF($D516&gt;$D$8,"",INDIRECT(ADDRESS(ROW(Entrées!$C$37)+($D516-1)*24+W$11,COLUMN(Entrées!$C$37)+($C516-1),4,TRUE,"Entrées")))</f>
        <v>47.5</v>
      </c>
      <c r="X516" s="28">
        <f ca="1">IF($D516&gt;$D$8,"",INDIRECT(ADDRESS(ROW(Entrées!$C$37)+($D516-1)*24+X$11,COLUMN(Entrées!$C$37)+($C516-1),4,TRUE,"Entrées")))</f>
        <v>49</v>
      </c>
      <c r="Y516" s="28">
        <f ca="1">IF($D516&gt;$D$8,"",INDIRECT(ADDRESS(ROW(Entrées!$C$37)+($D516-1)*24+Y$11,COLUMN(Entrées!$C$37)+($C516-1),4,TRUE,"Entrées")))</f>
        <v>49.5</v>
      </c>
      <c r="Z516" s="28">
        <f ca="1">IF($D516&gt;$D$8,"",INDIRECT(ADDRESS(ROW(Entrées!$C$37)+($D516-1)*24+Z$11,COLUMN(Entrées!$C$37)+($C516-1),4,TRUE,"Entrées")))</f>
        <v>50.5</v>
      </c>
      <c r="AA516" s="28">
        <f ca="1">IF($D516&gt;$D$8,"",INDIRECT(ADDRESS(ROW(Entrées!$C$37)+($D516-1)*24+AA$11,COLUMN(Entrées!$C$37)+($C516-1),4,TRUE,"Entrées")))</f>
        <v>48.5</v>
      </c>
      <c r="AB516" s="28">
        <f ca="1">IF($D516&gt;$D$8,"",INDIRECT(ADDRESS(ROW(Entrées!$C$37)+($D516-1)*24+AB$11,COLUMN(Entrées!$C$37)+($C516-1),4,TRUE,"Entrées")))</f>
        <v>46.5</v>
      </c>
      <c r="AC516" s="11"/>
      <c r="AD516" s="40">
        <f t="shared" ca="1" si="597"/>
        <v>54.416666666666664</v>
      </c>
      <c r="AE516" s="40">
        <f t="shared" ca="1" si="599"/>
        <v>67.5</v>
      </c>
      <c r="AF516" s="40">
        <f t="shared" ca="1" si="600"/>
        <v>41</v>
      </c>
      <c r="AG516" s="4"/>
      <c r="AH516" s="11">
        <f>Entrées!A543</f>
        <v>22</v>
      </c>
      <c r="AI516" s="13">
        <f>Entrées!B543</f>
        <v>2</v>
      </c>
      <c r="AJ516" s="31">
        <f t="shared" ca="1" si="569"/>
        <v>55625.834722222207</v>
      </c>
      <c r="AK516" s="31">
        <f t="shared" ca="1" si="545"/>
        <v>55155.277777777781</v>
      </c>
      <c r="AL516" s="31">
        <f t="shared" ca="1" si="546"/>
        <v>55132.569444444431</v>
      </c>
      <c r="AM516" s="31">
        <f t="shared" ca="1" si="547"/>
        <v>439.35972222222233</v>
      </c>
      <c r="AN516" s="31">
        <f t="shared" ca="1" si="548"/>
        <v>2143.2847222222222</v>
      </c>
      <c r="AO516" s="31">
        <f t="shared" ca="1" si="549"/>
        <v>1711.4715277777773</v>
      </c>
      <c r="AP516" s="31">
        <f t="shared" ca="1" si="550"/>
        <v>43686.806944444448</v>
      </c>
      <c r="AQ516" s="31">
        <f t="shared" ca="1" si="551"/>
        <v>2048.2006944444447</v>
      </c>
      <c r="AR516" s="31">
        <f t="shared" ca="1" si="552"/>
        <v>467.57708333333329</v>
      </c>
      <c r="AS516" s="31">
        <f t="shared" ca="1" si="553"/>
        <v>9872.0041666666693</v>
      </c>
      <c r="AT516" s="31">
        <f t="shared" ca="1" si="554"/>
        <v>-752.91041666666672</v>
      </c>
      <c r="AU516" s="31">
        <f t="shared" ca="1" si="555"/>
        <v>580.30277777777769</v>
      </c>
      <c r="AV516" s="31">
        <f t="shared" ca="1" si="556"/>
        <v>-4570.3041666666659</v>
      </c>
      <c r="AW516" s="31">
        <f t="shared" ca="1" si="557"/>
        <v>53.39583333333335</v>
      </c>
      <c r="AX516" s="31">
        <f t="shared" ca="1" si="558"/>
        <v>1401.9361111111111</v>
      </c>
      <c r="AY516" s="31">
        <f t="shared" ca="1" si="559"/>
        <v>-1132.0805555555555</v>
      </c>
      <c r="AZ516" s="31">
        <f t="shared" ca="1" si="560"/>
        <v>-2177.1819444444441</v>
      </c>
      <c r="BA516" s="31">
        <f t="shared" ca="1" si="561"/>
        <v>644.8125</v>
      </c>
      <c r="BB516" s="31">
        <f t="shared" ca="1" si="562"/>
        <v>-1410.101388888889</v>
      </c>
      <c r="BC516" s="31">
        <f t="shared" ca="1" si="563"/>
        <v>-1800.2902777777781</v>
      </c>
      <c r="BF516" s="11">
        <f t="shared" si="564"/>
        <v>22</v>
      </c>
      <c r="BG516" s="11">
        <f t="shared" si="570"/>
        <v>2</v>
      </c>
      <c r="BH516" s="32">
        <f>IF($BF516&gt;$Y$7,"",IF(AND($BF516=$Y$7,$BG516=23),"",Entrées!C544-Entrées!C543))</f>
        <v>-2487.5</v>
      </c>
      <c r="BI516" s="32">
        <f>IF($BF516&gt;$Y$7,"",IF(AND($BF516=$Y$7,$BG516=23),"",Entrées!D544-Entrées!D543))</f>
        <v>-2525</v>
      </c>
      <c r="BJ516" s="32">
        <f>IF($BF516&gt;$Y$7,"",IF(AND($BF516=$Y$7,$BG516=23),"",Entrées!E544-Entrées!E543))</f>
        <v>-2750</v>
      </c>
      <c r="BK516" s="32">
        <f>IF($BF516&gt;$Y$7,"",IF(AND($BF516=$Y$7,$BG516=23),"",Entrées!F544-Entrées!F543))</f>
        <v>1</v>
      </c>
      <c r="BL516" s="32">
        <f>IF($BF516&gt;$Y$7,"",IF(AND($BF516=$Y$7,$BG516=23),"",Entrées!G544-Entrées!G543))</f>
        <v>143.5</v>
      </c>
      <c r="BM516" s="32">
        <f>IF($BF516&gt;$Y$7,"",IF(AND($BF516=$Y$7,$BG516=23),"",Entrées!H544-Entrées!H543))</f>
        <v>4.5</v>
      </c>
      <c r="BN516" s="32">
        <f>IF($BF516&gt;$Y$7,"",IF(AND($BF516=$Y$7,$BG516=23),"",Entrées!I544-Entrées!I543))</f>
        <v>-1760</v>
      </c>
      <c r="BO516" s="32">
        <f>IF($BF516&gt;$Y$7,"",IF(AND($BF516=$Y$7,$BG516=23),"",Entrées!J544-Entrées!J543))</f>
        <v>25.5</v>
      </c>
      <c r="BP516" s="32">
        <f>IF($BF516&gt;$Y$7,"",IF(AND($BF516=$Y$7,$BG516=23),"",Entrées!K544-Entrées!K543))</f>
        <v>0</v>
      </c>
      <c r="BQ516" s="32">
        <f>IF($BF516&gt;$Y$7,"",IF(AND($BF516=$Y$7,$BG516=23),"",Entrées!L544-Entrées!L543))</f>
        <v>-129</v>
      </c>
      <c r="BR516" s="32">
        <f>IF($BF516&gt;$Y$7,"",IF(AND($BF516=$Y$7,$BG516=23),"",Entrées!M544-Entrées!M543))</f>
        <v>-418</v>
      </c>
      <c r="BS516" s="32">
        <f>IF($BF516&gt;$Y$7,"",IF(AND($BF516=$Y$7,$BG516=23),"",Entrées!N544-Entrées!N543))</f>
        <v>9.5</v>
      </c>
      <c r="BT516" s="32">
        <f>IF($BF516&gt;$Y$7,"",IF(AND($BF516=$Y$7,$BG516=23),"",Entrées!O544-Entrées!O543))</f>
        <v>-364.5</v>
      </c>
      <c r="BU516" s="32">
        <f>IF($BF516&gt;$Y$7,"",IF(AND($BF516=$Y$7,$BG516=23),"",Entrées!P544-Entrées!P543))</f>
        <v>3.5</v>
      </c>
      <c r="BV516" s="32">
        <f>IF($BF516&gt;$Y$7,"",IF(AND($BF516=$Y$7,$BG516=23),"",Entrées!Q544-Entrées!Q543))</f>
        <v>-317</v>
      </c>
      <c r="BW516" s="32">
        <f>IF($BF516&gt;$Y$7,"",IF(AND($BF516=$Y$7,$BG516=23),"",Entrées!R544-Entrées!R543))</f>
        <v>0</v>
      </c>
      <c r="BX516" s="32">
        <f>IF($BF516&gt;$Y$7,"",IF(AND($BF516=$Y$7,$BG516=23),"",Entrées!S544-Entrées!S543))</f>
        <v>0</v>
      </c>
      <c r="BY516" s="32">
        <f>IF($BF516&gt;$Y$7,"",IF(AND($BF516=$Y$7,$BG516=23),"",Entrées!T544-Entrées!T543))</f>
        <v>0</v>
      </c>
      <c r="BZ516" s="32">
        <f>IF($BF516&gt;$Y$7,"",IF(AND($BF516=$Y$7,$BG516=23),"",Entrées!U544-Entrées!U543))</f>
        <v>-4</v>
      </c>
      <c r="CA516" s="32">
        <f>IF($BF516&gt;$Y$7,"",IF(AND($BF516=$Y$7,$BG516=23),"",Entrées!V544-Entrées!V543))</f>
        <v>-56</v>
      </c>
      <c r="CD516" s="33">
        <f>IF($BF516&lt;=$Y$7,Entrées!J543/CD$2,"")</f>
        <v>0.12559210526315789</v>
      </c>
      <c r="CE516" s="33">
        <f>IF($BF516&lt;=$Y$7,Entrées!K543/CE$2,"")</f>
        <v>0</v>
      </c>
      <c r="CF516" s="11">
        <f t="shared" si="565"/>
        <v>7600</v>
      </c>
      <c r="CG516" s="11">
        <f t="shared" si="566"/>
        <v>4200</v>
      </c>
      <c r="CH516" s="52">
        <f t="shared" si="567"/>
        <v>0.26950009137426939</v>
      </c>
      <c r="CI516" s="52">
        <f t="shared" si="568"/>
        <v>0.11132787698412699</v>
      </c>
    </row>
    <row r="517" spans="1:87">
      <c r="A517" s="11"/>
      <c r="C517" s="11">
        <f t="shared" si="601"/>
        <v>14</v>
      </c>
      <c r="D517" s="27">
        <f t="shared" si="598"/>
        <v>25</v>
      </c>
      <c r="E517" s="28">
        <f ca="1">IF($D517&gt;$D$8,"",INDIRECT(ADDRESS(ROW(Entrées!$C$37)+($D517-1)*24+E$11,COLUMN(Entrées!$C$37)+($C517-1),4,TRUE,"Entrées")))</f>
        <v>44</v>
      </c>
      <c r="F517" s="28">
        <f ca="1">IF($D517&gt;$D$8,"",INDIRECT(ADDRESS(ROW(Entrées!$C$37)+($D517-1)*24+F$11,COLUMN(Entrées!$C$37)+($C517-1),4,TRUE,"Entrées")))</f>
        <v>39.5</v>
      </c>
      <c r="G517" s="28">
        <f ca="1">IF($D517&gt;$D$8,"",INDIRECT(ADDRESS(ROW(Entrées!$C$37)+($D517-1)*24+G$11,COLUMN(Entrées!$C$37)+($C517-1),4,TRUE,"Entrées")))</f>
        <v>38.5</v>
      </c>
      <c r="H517" s="28">
        <f ca="1">IF($D517&gt;$D$8,"",INDIRECT(ADDRESS(ROW(Entrées!$C$37)+($D517-1)*24+H$11,COLUMN(Entrées!$C$37)+($C517-1),4,TRUE,"Entrées")))</f>
        <v>37.5</v>
      </c>
      <c r="I517" s="28">
        <f ca="1">IF($D517&gt;$D$8,"",INDIRECT(ADDRESS(ROW(Entrées!$C$37)+($D517-1)*24+I$11,COLUMN(Entrées!$C$37)+($C517-1),4,TRUE,"Entrées")))</f>
        <v>36.5</v>
      </c>
      <c r="J517" s="28">
        <f ca="1">IF($D517&gt;$D$8,"",INDIRECT(ADDRESS(ROW(Entrées!$C$37)+($D517-1)*24+J$11,COLUMN(Entrées!$C$37)+($C517-1),4,TRUE,"Entrées")))</f>
        <v>37</v>
      </c>
      <c r="K517" s="28">
        <f ca="1">IF($D517&gt;$D$8,"",INDIRECT(ADDRESS(ROW(Entrées!$C$37)+($D517-1)*24+K$11,COLUMN(Entrées!$C$37)+($C517-1),4,TRUE,"Entrées")))</f>
        <v>41</v>
      </c>
      <c r="L517" s="28">
        <f ca="1">IF($D517&gt;$D$8,"",INDIRECT(ADDRESS(ROW(Entrées!$C$37)+($D517-1)*24+L$11,COLUMN(Entrées!$C$37)+($C517-1),4,TRUE,"Entrées")))</f>
        <v>43.5</v>
      </c>
      <c r="M517" s="28">
        <f ca="1">IF($D517&gt;$D$8,"",INDIRECT(ADDRESS(ROW(Entrées!$C$37)+($D517-1)*24+M$11,COLUMN(Entrées!$C$37)+($C517-1),4,TRUE,"Entrées")))</f>
        <v>44.5</v>
      </c>
      <c r="N517" s="28">
        <f ca="1">IF($D517&gt;$D$8,"",INDIRECT(ADDRESS(ROW(Entrées!$C$37)+($D517-1)*24+N$11,COLUMN(Entrées!$C$37)+($C517-1),4,TRUE,"Entrées")))</f>
        <v>43</v>
      </c>
      <c r="O517" s="28">
        <f ca="1">IF($D517&gt;$D$8,"",INDIRECT(ADDRESS(ROW(Entrées!$C$37)+($D517-1)*24+O$11,COLUMN(Entrées!$C$37)+($C517-1),4,TRUE,"Entrées")))</f>
        <v>42</v>
      </c>
      <c r="P517" s="28">
        <f ca="1">IF($D517&gt;$D$8,"",INDIRECT(ADDRESS(ROW(Entrées!$C$37)+($D517-1)*24+P$11,COLUMN(Entrées!$C$37)+($C517-1),4,TRUE,"Entrées")))</f>
        <v>40</v>
      </c>
      <c r="Q517" s="28">
        <f ca="1">IF($D517&gt;$D$8,"",INDIRECT(ADDRESS(ROW(Entrées!$C$37)+($D517-1)*24+Q$11,COLUMN(Entrées!$C$37)+($C517-1),4,TRUE,"Entrées")))</f>
        <v>38.5</v>
      </c>
      <c r="R517" s="28">
        <f ca="1">IF($D517&gt;$D$8,"",INDIRECT(ADDRESS(ROW(Entrées!$C$37)+($D517-1)*24+R$11,COLUMN(Entrées!$C$37)+($C517-1),4,TRUE,"Entrées")))</f>
        <v>38.5</v>
      </c>
      <c r="S517" s="28">
        <f ca="1">IF($D517&gt;$D$8,"",INDIRECT(ADDRESS(ROW(Entrées!$C$37)+($D517-1)*24+S$11,COLUMN(Entrées!$C$37)+($C517-1),4,TRUE,"Entrées")))</f>
        <v>37.5</v>
      </c>
      <c r="T517" s="28">
        <f ca="1">IF($D517&gt;$D$8,"",INDIRECT(ADDRESS(ROW(Entrées!$C$37)+($D517-1)*24+T$11,COLUMN(Entrées!$C$37)+($C517-1),4,TRUE,"Entrées")))</f>
        <v>34.5</v>
      </c>
      <c r="U517" s="28">
        <f ca="1">IF($D517&gt;$D$8,"",INDIRECT(ADDRESS(ROW(Entrées!$C$37)+($D517-1)*24+U$11,COLUMN(Entrées!$C$37)+($C517-1),4,TRUE,"Entrées")))</f>
        <v>34.5</v>
      </c>
      <c r="V517" s="28">
        <f ca="1">IF($D517&gt;$D$8,"",INDIRECT(ADDRESS(ROW(Entrées!$C$37)+($D517-1)*24+V$11,COLUMN(Entrées!$C$37)+($C517-1),4,TRUE,"Entrées")))</f>
        <v>34.5</v>
      </c>
      <c r="W517" s="28">
        <f ca="1">IF($D517&gt;$D$8,"",INDIRECT(ADDRESS(ROW(Entrées!$C$37)+($D517-1)*24+W$11,COLUMN(Entrées!$C$37)+($C517-1),4,TRUE,"Entrées")))</f>
        <v>31.5</v>
      </c>
      <c r="X517" s="28">
        <f ca="1">IF($D517&gt;$D$8,"",INDIRECT(ADDRESS(ROW(Entrées!$C$37)+($D517-1)*24+X$11,COLUMN(Entrées!$C$37)+($C517-1),4,TRUE,"Entrées")))</f>
        <v>29</v>
      </c>
      <c r="Y517" s="28">
        <f ca="1">IF($D517&gt;$D$8,"",INDIRECT(ADDRESS(ROW(Entrées!$C$37)+($D517-1)*24+Y$11,COLUMN(Entrées!$C$37)+($C517-1),4,TRUE,"Entrées")))</f>
        <v>28</v>
      </c>
      <c r="Z517" s="28">
        <f ca="1">IF($D517&gt;$D$8,"",INDIRECT(ADDRESS(ROW(Entrées!$C$37)+($D517-1)*24+Z$11,COLUMN(Entrées!$C$37)+($C517-1),4,TRUE,"Entrées")))</f>
        <v>28.5</v>
      </c>
      <c r="AA517" s="28">
        <f ca="1">IF($D517&gt;$D$8,"",INDIRECT(ADDRESS(ROW(Entrées!$C$37)+($D517-1)*24+AA$11,COLUMN(Entrées!$C$37)+($C517-1),4,TRUE,"Entrées")))</f>
        <v>30</v>
      </c>
      <c r="AB517" s="28">
        <f ca="1">IF($D517&gt;$D$8,"",INDIRECT(ADDRESS(ROW(Entrées!$C$37)+($D517-1)*24+AB$11,COLUMN(Entrées!$C$37)+($C517-1),4,TRUE,"Entrées")))</f>
        <v>31.5</v>
      </c>
      <c r="AC517" s="11"/>
      <c r="AD517" s="40">
        <f t="shared" ca="1" si="597"/>
        <v>36.8125</v>
      </c>
      <c r="AE517" s="40">
        <f t="shared" ca="1" si="599"/>
        <v>44.5</v>
      </c>
      <c r="AF517" s="40">
        <f t="shared" ca="1" si="600"/>
        <v>28</v>
      </c>
      <c r="AG517" s="4"/>
      <c r="AH517" s="11">
        <f>Entrées!A544</f>
        <v>22</v>
      </c>
      <c r="AI517" s="13">
        <f>Entrées!B544</f>
        <v>3</v>
      </c>
      <c r="AJ517" s="31">
        <f t="shared" ca="1" si="569"/>
        <v>55625.834722222207</v>
      </c>
      <c r="AK517" s="31">
        <f t="shared" ca="1" si="545"/>
        <v>55155.277777777781</v>
      </c>
      <c r="AL517" s="31">
        <f t="shared" ca="1" si="546"/>
        <v>55132.569444444431</v>
      </c>
      <c r="AM517" s="31">
        <f t="shared" ca="1" si="547"/>
        <v>439.35972222222233</v>
      </c>
      <c r="AN517" s="31">
        <f t="shared" ca="1" si="548"/>
        <v>2143.2847222222222</v>
      </c>
      <c r="AO517" s="31">
        <f t="shared" ca="1" si="549"/>
        <v>1711.4715277777773</v>
      </c>
      <c r="AP517" s="31">
        <f t="shared" ca="1" si="550"/>
        <v>43686.806944444448</v>
      </c>
      <c r="AQ517" s="31">
        <f t="shared" ca="1" si="551"/>
        <v>2048.2006944444447</v>
      </c>
      <c r="AR517" s="31">
        <f t="shared" ca="1" si="552"/>
        <v>467.57708333333329</v>
      </c>
      <c r="AS517" s="31">
        <f t="shared" ca="1" si="553"/>
        <v>9872.0041666666693</v>
      </c>
      <c r="AT517" s="31">
        <f t="shared" ca="1" si="554"/>
        <v>-752.91041666666672</v>
      </c>
      <c r="AU517" s="31">
        <f t="shared" ca="1" si="555"/>
        <v>580.30277777777769</v>
      </c>
      <c r="AV517" s="31">
        <f t="shared" ca="1" si="556"/>
        <v>-4570.3041666666659</v>
      </c>
      <c r="AW517" s="31">
        <f t="shared" ca="1" si="557"/>
        <v>53.39583333333335</v>
      </c>
      <c r="AX517" s="31">
        <f t="shared" ca="1" si="558"/>
        <v>1401.9361111111111</v>
      </c>
      <c r="AY517" s="31">
        <f t="shared" ca="1" si="559"/>
        <v>-1132.0805555555555</v>
      </c>
      <c r="AZ517" s="31">
        <f t="shared" ca="1" si="560"/>
        <v>-2177.1819444444441</v>
      </c>
      <c r="BA517" s="31">
        <f t="shared" ca="1" si="561"/>
        <v>644.8125</v>
      </c>
      <c r="BB517" s="31">
        <f t="shared" ca="1" si="562"/>
        <v>-1410.101388888889</v>
      </c>
      <c r="BC517" s="31">
        <f t="shared" ca="1" si="563"/>
        <v>-1800.2902777777781</v>
      </c>
      <c r="BF517" s="11">
        <f t="shared" si="564"/>
        <v>22</v>
      </c>
      <c r="BG517" s="11">
        <f t="shared" si="570"/>
        <v>3</v>
      </c>
      <c r="BH517" s="32">
        <f>IF($BF517&gt;$Y$7,"",IF(AND($BF517=$Y$7,$BG517=23),"",Entrées!C545-Entrées!C544))</f>
        <v>-1162</v>
      </c>
      <c r="BI517" s="32">
        <f>IF($BF517&gt;$Y$7,"",IF(AND($BF517=$Y$7,$BG517=23),"",Entrées!D545-Entrées!D544))</f>
        <v>-925</v>
      </c>
      <c r="BJ517" s="32">
        <f>IF($BF517&gt;$Y$7,"",IF(AND($BF517=$Y$7,$BG517=23),"",Entrées!E545-Entrées!E544))</f>
        <v>-662.5</v>
      </c>
      <c r="BK517" s="32">
        <f>IF($BF517&gt;$Y$7,"",IF(AND($BF517=$Y$7,$BG517=23),"",Entrées!F545-Entrées!F544))</f>
        <v>-1.5</v>
      </c>
      <c r="BL517" s="32">
        <f>IF($BF517&gt;$Y$7,"",IF(AND($BF517=$Y$7,$BG517=23),"",Entrées!G545-Entrées!G544))</f>
        <v>360.5</v>
      </c>
      <c r="BM517" s="32">
        <f>IF($BF517&gt;$Y$7,"",IF(AND($BF517=$Y$7,$BG517=23),"",Entrées!H545-Entrées!H544))</f>
        <v>-20</v>
      </c>
      <c r="BN517" s="32">
        <f>IF($BF517&gt;$Y$7,"",IF(AND($BF517=$Y$7,$BG517=23),"",Entrées!I545-Entrées!I544))</f>
        <v>-695.5</v>
      </c>
      <c r="BO517" s="32">
        <f>IF($BF517&gt;$Y$7,"",IF(AND($BF517=$Y$7,$BG517=23),"",Entrées!J545-Entrées!J544))</f>
        <v>-89.5</v>
      </c>
      <c r="BP517" s="32">
        <f>IF($BF517&gt;$Y$7,"",IF(AND($BF517=$Y$7,$BG517=23),"",Entrées!K545-Entrées!K544))</f>
        <v>0</v>
      </c>
      <c r="BQ517" s="32">
        <f>IF($BF517&gt;$Y$7,"",IF(AND($BF517=$Y$7,$BG517=23),"",Entrées!L545-Entrées!L544))</f>
        <v>-244</v>
      </c>
      <c r="BR517" s="32">
        <f>IF($BF517&gt;$Y$7,"",IF(AND($BF517=$Y$7,$BG517=23),"",Entrées!M545-Entrées!M544))</f>
        <v>-343.5</v>
      </c>
      <c r="BS517" s="32">
        <f>IF($BF517&gt;$Y$7,"",IF(AND($BF517=$Y$7,$BG517=23),"",Entrées!N545-Entrées!N544))</f>
        <v>1.5</v>
      </c>
      <c r="BT517" s="32">
        <f>IF($BF517&gt;$Y$7,"",IF(AND($BF517=$Y$7,$BG517=23),"",Entrées!O545-Entrées!O544))</f>
        <v>-131</v>
      </c>
      <c r="BU517" s="32">
        <f>IF($BF517&gt;$Y$7,"",IF(AND($BF517=$Y$7,$BG517=23),"",Entrées!P545-Entrées!P544))</f>
        <v>7</v>
      </c>
      <c r="BV517" s="32">
        <f>IF($BF517&gt;$Y$7,"",IF(AND($BF517=$Y$7,$BG517=23),"",Entrées!Q545-Entrées!Q544))</f>
        <v>341</v>
      </c>
      <c r="BW517" s="32">
        <f>IF($BF517&gt;$Y$7,"",IF(AND($BF517=$Y$7,$BG517=23),"",Entrées!R545-Entrées!R544))</f>
        <v>0</v>
      </c>
      <c r="BX517" s="32">
        <f>IF($BF517&gt;$Y$7,"",IF(AND($BF517=$Y$7,$BG517=23),"",Entrées!S545-Entrées!S544))</f>
        <v>0</v>
      </c>
      <c r="BY517" s="32">
        <f>IF($BF517&gt;$Y$7,"",IF(AND($BF517=$Y$7,$BG517=23),"",Entrées!T545-Entrées!T544))</f>
        <v>-7</v>
      </c>
      <c r="BZ517" s="32">
        <f>IF($BF517&gt;$Y$7,"",IF(AND($BF517=$Y$7,$BG517=23),"",Entrées!U545-Entrées!U544))</f>
        <v>0</v>
      </c>
      <c r="CA517" s="32">
        <f>IF($BF517&gt;$Y$7,"",IF(AND($BF517=$Y$7,$BG517=23),"",Entrées!V545-Entrées!V544))</f>
        <v>-347</v>
      </c>
      <c r="CD517" s="33">
        <f>IF($BF517&lt;=$Y$7,Entrées!J544/CD$2,"")</f>
        <v>0.12894736842105264</v>
      </c>
      <c r="CE517" s="33">
        <f>IF($BF517&lt;=$Y$7,Entrées!K544/CE$2,"")</f>
        <v>0</v>
      </c>
      <c r="CF517" s="11">
        <f t="shared" si="565"/>
        <v>7600</v>
      </c>
      <c r="CG517" s="11">
        <f t="shared" si="566"/>
        <v>4200</v>
      </c>
      <c r="CH517" s="52">
        <f t="shared" si="567"/>
        <v>0.26950009137426939</v>
      </c>
      <c r="CI517" s="52">
        <f t="shared" si="568"/>
        <v>0.11132787698412699</v>
      </c>
    </row>
    <row r="518" spans="1:87">
      <c r="A518" s="11"/>
      <c r="C518" s="11">
        <f t="shared" si="601"/>
        <v>14</v>
      </c>
      <c r="D518" s="27">
        <f t="shared" si="598"/>
        <v>26</v>
      </c>
      <c r="E518" s="28">
        <f ca="1">IF($D518&gt;$D$8,"",INDIRECT(ADDRESS(ROW(Entrées!$C$37)+($D518-1)*24+E$11,COLUMN(Entrées!$C$37)+($C518-1),4,TRUE,"Entrées")))</f>
        <v>30.5</v>
      </c>
      <c r="F518" s="28">
        <f ca="1">IF($D518&gt;$D$8,"",INDIRECT(ADDRESS(ROW(Entrées!$C$37)+($D518-1)*24+F$11,COLUMN(Entrées!$C$37)+($C518-1),4,TRUE,"Entrées")))</f>
        <v>25</v>
      </c>
      <c r="G518" s="28">
        <f ca="1">IF($D518&gt;$D$8,"",INDIRECT(ADDRESS(ROW(Entrées!$C$37)+($D518-1)*24+G$11,COLUMN(Entrées!$C$37)+($C518-1),4,TRUE,"Entrées")))</f>
        <v>23</v>
      </c>
      <c r="H518" s="28">
        <f ca="1">IF($D518&gt;$D$8,"",INDIRECT(ADDRESS(ROW(Entrées!$C$37)+($D518-1)*24+H$11,COLUMN(Entrées!$C$37)+($C518-1),4,TRUE,"Entrées")))</f>
        <v>24.5</v>
      </c>
      <c r="I518" s="28">
        <f ca="1">IF($D518&gt;$D$8,"",INDIRECT(ADDRESS(ROW(Entrées!$C$37)+($D518-1)*24+I$11,COLUMN(Entrées!$C$37)+($C518-1),4,TRUE,"Entrées")))</f>
        <v>25</v>
      </c>
      <c r="J518" s="28">
        <f ca="1">IF($D518&gt;$D$8,"",INDIRECT(ADDRESS(ROW(Entrées!$C$37)+($D518-1)*24+J$11,COLUMN(Entrées!$C$37)+($C518-1),4,TRUE,"Entrées")))</f>
        <v>26</v>
      </c>
      <c r="K518" s="28">
        <f ca="1">IF($D518&gt;$D$8,"",INDIRECT(ADDRESS(ROW(Entrées!$C$37)+($D518-1)*24+K$11,COLUMN(Entrées!$C$37)+($C518-1),4,TRUE,"Entrées")))</f>
        <v>25.5</v>
      </c>
      <c r="L518" s="28">
        <f ca="1">IF($D518&gt;$D$8,"",INDIRECT(ADDRESS(ROW(Entrées!$C$37)+($D518-1)*24+L$11,COLUMN(Entrées!$C$37)+($C518-1),4,TRUE,"Entrées")))</f>
        <v>25</v>
      </c>
      <c r="M518" s="28">
        <f ca="1">IF($D518&gt;$D$8,"",INDIRECT(ADDRESS(ROW(Entrées!$C$37)+($D518-1)*24+M$11,COLUMN(Entrées!$C$37)+($C518-1),4,TRUE,"Entrées")))</f>
        <v>26.5</v>
      </c>
      <c r="N518" s="28">
        <f ca="1">IF($D518&gt;$D$8,"",INDIRECT(ADDRESS(ROW(Entrées!$C$37)+($D518-1)*24+N$11,COLUMN(Entrées!$C$37)+($C518-1),4,TRUE,"Entrées")))</f>
        <v>28</v>
      </c>
      <c r="O518" s="28">
        <f ca="1">IF($D518&gt;$D$8,"",INDIRECT(ADDRESS(ROW(Entrées!$C$37)+($D518-1)*24+O$11,COLUMN(Entrées!$C$37)+($C518-1),4,TRUE,"Entrées")))</f>
        <v>24</v>
      </c>
      <c r="P518" s="28">
        <f ca="1">IF($D518&gt;$D$8,"",INDIRECT(ADDRESS(ROW(Entrées!$C$37)+($D518-1)*24+P$11,COLUMN(Entrées!$C$37)+($C518-1),4,TRUE,"Entrées")))</f>
        <v>26</v>
      </c>
      <c r="Q518" s="28">
        <f ca="1">IF($D518&gt;$D$8,"",INDIRECT(ADDRESS(ROW(Entrées!$C$37)+($D518-1)*24+Q$11,COLUMN(Entrées!$C$37)+($C518-1),4,TRUE,"Entrées")))</f>
        <v>28</v>
      </c>
      <c r="R518" s="28">
        <f ca="1">IF($D518&gt;$D$8,"",INDIRECT(ADDRESS(ROW(Entrées!$C$37)+($D518-1)*24+R$11,COLUMN(Entrées!$C$37)+($C518-1),4,TRUE,"Entrées")))</f>
        <v>28.5</v>
      </c>
      <c r="S518" s="28">
        <f ca="1">IF($D518&gt;$D$8,"",INDIRECT(ADDRESS(ROW(Entrées!$C$37)+($D518-1)*24+S$11,COLUMN(Entrées!$C$37)+($C518-1),4,TRUE,"Entrées")))</f>
        <v>29</v>
      </c>
      <c r="T518" s="28">
        <f ca="1">IF($D518&gt;$D$8,"",INDIRECT(ADDRESS(ROW(Entrées!$C$37)+($D518-1)*24+T$11,COLUMN(Entrées!$C$37)+($C518-1),4,TRUE,"Entrées")))</f>
        <v>26.5</v>
      </c>
      <c r="U518" s="28">
        <f ca="1">IF($D518&gt;$D$8,"",INDIRECT(ADDRESS(ROW(Entrées!$C$37)+($D518-1)*24+U$11,COLUMN(Entrées!$C$37)+($C518-1),4,TRUE,"Entrées")))</f>
        <v>26</v>
      </c>
      <c r="V518" s="28">
        <f ca="1">IF($D518&gt;$D$8,"",INDIRECT(ADDRESS(ROW(Entrées!$C$37)+($D518-1)*24+V$11,COLUMN(Entrées!$C$37)+($C518-1),4,TRUE,"Entrées")))</f>
        <v>27</v>
      </c>
      <c r="W518" s="28">
        <f ca="1">IF($D518&gt;$D$8,"",INDIRECT(ADDRESS(ROW(Entrées!$C$37)+($D518-1)*24+W$11,COLUMN(Entrées!$C$37)+($C518-1),4,TRUE,"Entrées")))</f>
        <v>27</v>
      </c>
      <c r="X518" s="28">
        <f ca="1">IF($D518&gt;$D$8,"",INDIRECT(ADDRESS(ROW(Entrées!$C$37)+($D518-1)*24+X$11,COLUMN(Entrées!$C$37)+($C518-1),4,TRUE,"Entrées")))</f>
        <v>27</v>
      </c>
      <c r="Y518" s="28">
        <f ca="1">IF($D518&gt;$D$8,"",INDIRECT(ADDRESS(ROW(Entrées!$C$37)+($D518-1)*24+Y$11,COLUMN(Entrées!$C$37)+($C518-1),4,TRUE,"Entrées")))</f>
        <v>25</v>
      </c>
      <c r="Z518" s="28">
        <f ca="1">IF($D518&gt;$D$8,"",INDIRECT(ADDRESS(ROW(Entrées!$C$37)+($D518-1)*24+Z$11,COLUMN(Entrées!$C$37)+($C518-1),4,TRUE,"Entrées")))</f>
        <v>25</v>
      </c>
      <c r="AA518" s="28">
        <f ca="1">IF($D518&gt;$D$8,"",INDIRECT(ADDRESS(ROW(Entrées!$C$37)+($D518-1)*24+AA$11,COLUMN(Entrées!$C$37)+($C518-1),4,TRUE,"Entrées")))</f>
        <v>25</v>
      </c>
      <c r="AB518" s="28">
        <f ca="1">IF($D518&gt;$D$8,"",INDIRECT(ADDRESS(ROW(Entrées!$C$37)+($D518-1)*24+AB$11,COLUMN(Entrées!$C$37)+($C518-1),4,TRUE,"Entrées")))</f>
        <v>25.5</v>
      </c>
      <c r="AC518" s="11"/>
      <c r="AD518" s="40">
        <f t="shared" ca="1" si="597"/>
        <v>26.1875</v>
      </c>
      <c r="AE518" s="40">
        <f t="shared" ca="1" si="599"/>
        <v>30.5</v>
      </c>
      <c r="AF518" s="40">
        <f t="shared" ca="1" si="600"/>
        <v>23</v>
      </c>
      <c r="AG518" s="4"/>
      <c r="AH518" s="11">
        <f>Entrées!A545</f>
        <v>22</v>
      </c>
      <c r="AI518" s="13">
        <f>Entrées!B545</f>
        <v>4</v>
      </c>
      <c r="AJ518" s="31">
        <f t="shared" ca="1" si="569"/>
        <v>55625.834722222207</v>
      </c>
      <c r="AK518" s="31">
        <f t="shared" ca="1" si="545"/>
        <v>55155.277777777781</v>
      </c>
      <c r="AL518" s="31">
        <f t="shared" ca="1" si="546"/>
        <v>55132.569444444431</v>
      </c>
      <c r="AM518" s="31">
        <f t="shared" ca="1" si="547"/>
        <v>439.35972222222233</v>
      </c>
      <c r="AN518" s="31">
        <f t="shared" ca="1" si="548"/>
        <v>2143.2847222222222</v>
      </c>
      <c r="AO518" s="31">
        <f t="shared" ca="1" si="549"/>
        <v>1711.4715277777773</v>
      </c>
      <c r="AP518" s="31">
        <f t="shared" ca="1" si="550"/>
        <v>43686.806944444448</v>
      </c>
      <c r="AQ518" s="31">
        <f t="shared" ca="1" si="551"/>
        <v>2048.2006944444447</v>
      </c>
      <c r="AR518" s="31">
        <f t="shared" ca="1" si="552"/>
        <v>467.57708333333329</v>
      </c>
      <c r="AS518" s="31">
        <f t="shared" ca="1" si="553"/>
        <v>9872.0041666666693</v>
      </c>
      <c r="AT518" s="31">
        <f t="shared" ca="1" si="554"/>
        <v>-752.91041666666672</v>
      </c>
      <c r="AU518" s="31">
        <f t="shared" ca="1" si="555"/>
        <v>580.30277777777769</v>
      </c>
      <c r="AV518" s="31">
        <f t="shared" ca="1" si="556"/>
        <v>-4570.3041666666659</v>
      </c>
      <c r="AW518" s="31">
        <f t="shared" ca="1" si="557"/>
        <v>53.39583333333335</v>
      </c>
      <c r="AX518" s="31">
        <f t="shared" ca="1" si="558"/>
        <v>1401.9361111111111</v>
      </c>
      <c r="AY518" s="31">
        <f t="shared" ca="1" si="559"/>
        <v>-1132.0805555555555</v>
      </c>
      <c r="AZ518" s="31">
        <f t="shared" ca="1" si="560"/>
        <v>-2177.1819444444441</v>
      </c>
      <c r="BA518" s="31">
        <f t="shared" ca="1" si="561"/>
        <v>644.8125</v>
      </c>
      <c r="BB518" s="31">
        <f t="shared" ca="1" si="562"/>
        <v>-1410.101388888889</v>
      </c>
      <c r="BC518" s="31">
        <f t="shared" ca="1" si="563"/>
        <v>-1800.2902777777781</v>
      </c>
      <c r="BF518" s="11">
        <f t="shared" si="564"/>
        <v>22</v>
      </c>
      <c r="BG518" s="11">
        <f t="shared" si="570"/>
        <v>4</v>
      </c>
      <c r="BH518" s="32">
        <f>IF($BF518&gt;$Y$7,"",IF(AND($BF518=$Y$7,$BG518=23),"",Entrées!C546-Entrées!C545))</f>
        <v>1733.5</v>
      </c>
      <c r="BI518" s="32">
        <f>IF($BF518&gt;$Y$7,"",IF(AND($BF518=$Y$7,$BG518=23),"",Entrées!D546-Entrées!D545))</f>
        <v>2450</v>
      </c>
      <c r="BJ518" s="32">
        <f>IF($BF518&gt;$Y$7,"",IF(AND($BF518=$Y$7,$BG518=23),"",Entrées!E546-Entrées!E545))</f>
        <v>2512.5</v>
      </c>
      <c r="BK518" s="32">
        <f>IF($BF518&gt;$Y$7,"",IF(AND($BF518=$Y$7,$BG518=23),"",Entrées!F546-Entrées!F545))</f>
        <v>0.5</v>
      </c>
      <c r="BL518" s="32">
        <f>IF($BF518&gt;$Y$7,"",IF(AND($BF518=$Y$7,$BG518=23),"",Entrées!G546-Entrées!G545))</f>
        <v>462.5</v>
      </c>
      <c r="BM518" s="32">
        <f>IF($BF518&gt;$Y$7,"",IF(AND($BF518=$Y$7,$BG518=23),"",Entrées!H546-Entrées!H545))</f>
        <v>1</v>
      </c>
      <c r="BN518" s="32">
        <f>IF($BF518&gt;$Y$7,"",IF(AND($BF518=$Y$7,$BG518=23),"",Entrées!I546-Entrées!I545))</f>
        <v>1050</v>
      </c>
      <c r="BO518" s="32">
        <f>IF($BF518&gt;$Y$7,"",IF(AND($BF518=$Y$7,$BG518=23),"",Entrées!J546-Entrées!J545))</f>
        <v>-4.5</v>
      </c>
      <c r="BP518" s="32">
        <f>IF($BF518&gt;$Y$7,"",IF(AND($BF518=$Y$7,$BG518=23),"",Entrées!K546-Entrées!K545))</f>
        <v>0</v>
      </c>
      <c r="BQ518" s="32">
        <f>IF($BF518&gt;$Y$7,"",IF(AND($BF518=$Y$7,$BG518=23),"",Entrées!L546-Entrées!L545))</f>
        <v>205.5</v>
      </c>
      <c r="BR518" s="32">
        <f>IF($BF518&gt;$Y$7,"",IF(AND($BF518=$Y$7,$BG518=23),"",Entrées!M546-Entrées!M545))</f>
        <v>192</v>
      </c>
      <c r="BS518" s="32">
        <f>IF($BF518&gt;$Y$7,"",IF(AND($BF518=$Y$7,$BG518=23),"",Entrées!N546-Entrées!N545))</f>
        <v>-3</v>
      </c>
      <c r="BT518" s="32">
        <f>IF($BF518&gt;$Y$7,"",IF(AND($BF518=$Y$7,$BG518=23),"",Entrées!O546-Entrées!O545))</f>
        <v>-171</v>
      </c>
      <c r="BU518" s="32">
        <f>IF($BF518&gt;$Y$7,"",IF(AND($BF518=$Y$7,$BG518=23),"",Entrées!P546-Entrées!P545))</f>
        <v>7.5</v>
      </c>
      <c r="BV518" s="32">
        <f>IF($BF518&gt;$Y$7,"",IF(AND($BF518=$Y$7,$BG518=23),"",Entrées!Q546-Entrées!Q545))</f>
        <v>-124</v>
      </c>
      <c r="BW518" s="32">
        <f>IF($BF518&gt;$Y$7,"",IF(AND($BF518=$Y$7,$BG518=23),"",Entrées!R546-Entrées!R545))</f>
        <v>0</v>
      </c>
      <c r="BX518" s="32">
        <f>IF($BF518&gt;$Y$7,"",IF(AND($BF518=$Y$7,$BG518=23),"",Entrées!S546-Entrées!S545))</f>
        <v>0</v>
      </c>
      <c r="BY518" s="32">
        <f>IF($BF518&gt;$Y$7,"",IF(AND($BF518=$Y$7,$BG518=23),"",Entrées!T546-Entrées!T545))</f>
        <v>7</v>
      </c>
      <c r="BZ518" s="32">
        <f>IF($BF518&gt;$Y$7,"",IF(AND($BF518=$Y$7,$BG518=23),"",Entrées!U546-Entrées!U545))</f>
        <v>0</v>
      </c>
      <c r="CA518" s="32">
        <f>IF($BF518&gt;$Y$7,"",IF(AND($BF518=$Y$7,$BG518=23),"",Entrées!V546-Entrées!V545))</f>
        <v>-357</v>
      </c>
      <c r="CD518" s="33">
        <f>IF($BF518&lt;=$Y$7,Entrées!J545/CD$2,"")</f>
        <v>0.11717105263157895</v>
      </c>
      <c r="CE518" s="33">
        <f>IF($BF518&lt;=$Y$7,Entrées!K545/CE$2,"")</f>
        <v>0</v>
      </c>
      <c r="CF518" s="11">
        <f t="shared" si="565"/>
        <v>7600</v>
      </c>
      <c r="CG518" s="11">
        <f t="shared" si="566"/>
        <v>4200</v>
      </c>
      <c r="CH518" s="52">
        <f t="shared" si="567"/>
        <v>0.26950009137426939</v>
      </c>
      <c r="CI518" s="52">
        <f t="shared" si="568"/>
        <v>0.11132787698412699</v>
      </c>
    </row>
    <row r="519" spans="1:87">
      <c r="A519" s="11"/>
      <c r="C519" s="11">
        <f t="shared" si="601"/>
        <v>14</v>
      </c>
      <c r="D519" s="27">
        <f t="shared" si="598"/>
        <v>27</v>
      </c>
      <c r="E519" s="28">
        <f ca="1">IF($D519&gt;$D$8,"",INDIRECT(ADDRESS(ROW(Entrées!$C$37)+($D519-1)*24+E$11,COLUMN(Entrées!$C$37)+($C519-1),4,TRUE,"Entrées")))</f>
        <v>23</v>
      </c>
      <c r="F519" s="28">
        <f ca="1">IF($D519&gt;$D$8,"",INDIRECT(ADDRESS(ROW(Entrées!$C$37)+($D519-1)*24+F$11,COLUMN(Entrées!$C$37)+($C519-1),4,TRUE,"Entrées")))</f>
        <v>24.5</v>
      </c>
      <c r="G519" s="28">
        <f ca="1">IF($D519&gt;$D$8,"",INDIRECT(ADDRESS(ROW(Entrées!$C$37)+($D519-1)*24+G$11,COLUMN(Entrées!$C$37)+($C519-1),4,TRUE,"Entrées")))</f>
        <v>25</v>
      </c>
      <c r="H519" s="28">
        <f ca="1">IF($D519&gt;$D$8,"",INDIRECT(ADDRESS(ROW(Entrées!$C$37)+($D519-1)*24+H$11,COLUMN(Entrées!$C$37)+($C519-1),4,TRUE,"Entrées")))</f>
        <v>24</v>
      </c>
      <c r="I519" s="28">
        <f ca="1">IF($D519&gt;$D$8,"",INDIRECT(ADDRESS(ROW(Entrées!$C$37)+($D519-1)*24+I$11,COLUMN(Entrées!$C$37)+($C519-1),4,TRUE,"Entrées")))</f>
        <v>24</v>
      </c>
      <c r="J519" s="28">
        <f ca="1">IF($D519&gt;$D$8,"",INDIRECT(ADDRESS(ROW(Entrées!$C$37)+($D519-1)*24+J$11,COLUMN(Entrées!$C$37)+($C519-1),4,TRUE,"Entrées")))</f>
        <v>24</v>
      </c>
      <c r="K519" s="28">
        <f ca="1">IF($D519&gt;$D$8,"",INDIRECT(ADDRESS(ROW(Entrées!$C$37)+($D519-1)*24+K$11,COLUMN(Entrées!$C$37)+($C519-1),4,TRUE,"Entrées")))</f>
        <v>23</v>
      </c>
      <c r="L519" s="28">
        <f ca="1">IF($D519&gt;$D$8,"",INDIRECT(ADDRESS(ROW(Entrées!$C$37)+($D519-1)*24+L$11,COLUMN(Entrées!$C$37)+($C519-1),4,TRUE,"Entrées")))</f>
        <v>23</v>
      </c>
      <c r="M519" s="28">
        <f ca="1">IF($D519&gt;$D$8,"",INDIRECT(ADDRESS(ROW(Entrées!$C$37)+($D519-1)*24+M$11,COLUMN(Entrées!$C$37)+($C519-1),4,TRUE,"Entrées")))</f>
        <v>24.5</v>
      </c>
      <c r="N519" s="28">
        <f ca="1">IF($D519&gt;$D$8,"",INDIRECT(ADDRESS(ROW(Entrées!$C$37)+($D519-1)*24+N$11,COLUMN(Entrées!$C$37)+($C519-1),4,TRUE,"Entrées")))</f>
        <v>23.5</v>
      </c>
      <c r="O519" s="28">
        <f ca="1">IF($D519&gt;$D$8,"",INDIRECT(ADDRESS(ROW(Entrées!$C$37)+($D519-1)*24+O$11,COLUMN(Entrées!$C$37)+($C519-1),4,TRUE,"Entrées")))</f>
        <v>24</v>
      </c>
      <c r="P519" s="28">
        <f ca="1">IF($D519&gt;$D$8,"",INDIRECT(ADDRESS(ROW(Entrées!$C$37)+($D519-1)*24+P$11,COLUMN(Entrées!$C$37)+($C519-1),4,TRUE,"Entrées")))</f>
        <v>23</v>
      </c>
      <c r="Q519" s="28">
        <f ca="1">IF($D519&gt;$D$8,"",INDIRECT(ADDRESS(ROW(Entrées!$C$37)+($D519-1)*24+Q$11,COLUMN(Entrées!$C$37)+($C519-1),4,TRUE,"Entrées")))</f>
        <v>24.5</v>
      </c>
      <c r="R519" s="28">
        <f ca="1">IF($D519&gt;$D$8,"",INDIRECT(ADDRESS(ROW(Entrées!$C$37)+($D519-1)*24+R$11,COLUMN(Entrées!$C$37)+($C519-1),4,TRUE,"Entrées")))</f>
        <v>25</v>
      </c>
      <c r="S519" s="28">
        <f ca="1">IF($D519&gt;$D$8,"",INDIRECT(ADDRESS(ROW(Entrées!$C$37)+($D519-1)*24+S$11,COLUMN(Entrées!$C$37)+($C519-1),4,TRUE,"Entrées")))</f>
        <v>22</v>
      </c>
      <c r="T519" s="28">
        <f ca="1">IF($D519&gt;$D$8,"",INDIRECT(ADDRESS(ROW(Entrées!$C$37)+($D519-1)*24+T$11,COLUMN(Entrées!$C$37)+($C519-1),4,TRUE,"Entrées")))</f>
        <v>22</v>
      </c>
      <c r="U519" s="28">
        <f ca="1">IF($D519&gt;$D$8,"",INDIRECT(ADDRESS(ROW(Entrées!$C$37)+($D519-1)*24+U$11,COLUMN(Entrées!$C$37)+($C519-1),4,TRUE,"Entrées")))</f>
        <v>23</v>
      </c>
      <c r="V519" s="28">
        <f ca="1">IF($D519&gt;$D$8,"",INDIRECT(ADDRESS(ROW(Entrées!$C$37)+($D519-1)*24+V$11,COLUMN(Entrées!$C$37)+($C519-1),4,TRUE,"Entrées")))</f>
        <v>23</v>
      </c>
      <c r="W519" s="28">
        <f ca="1">IF($D519&gt;$D$8,"",INDIRECT(ADDRESS(ROW(Entrées!$C$37)+($D519-1)*24+W$11,COLUMN(Entrées!$C$37)+($C519-1),4,TRUE,"Entrées")))</f>
        <v>22</v>
      </c>
      <c r="X519" s="28">
        <f ca="1">IF($D519&gt;$D$8,"",INDIRECT(ADDRESS(ROW(Entrées!$C$37)+($D519-1)*24+X$11,COLUMN(Entrées!$C$37)+($C519-1),4,TRUE,"Entrées")))</f>
        <v>22</v>
      </c>
      <c r="Y519" s="28">
        <f ca="1">IF($D519&gt;$D$8,"",INDIRECT(ADDRESS(ROW(Entrées!$C$37)+($D519-1)*24+Y$11,COLUMN(Entrées!$C$37)+($C519-1),4,TRUE,"Entrées")))</f>
        <v>22.5</v>
      </c>
      <c r="Z519" s="28">
        <f ca="1">IF($D519&gt;$D$8,"",INDIRECT(ADDRESS(ROW(Entrées!$C$37)+($D519-1)*24+Z$11,COLUMN(Entrées!$C$37)+($C519-1),4,TRUE,"Entrées")))</f>
        <v>25</v>
      </c>
      <c r="AA519" s="28">
        <f ca="1">IF($D519&gt;$D$8,"",INDIRECT(ADDRESS(ROW(Entrées!$C$37)+($D519-1)*24+AA$11,COLUMN(Entrées!$C$37)+($C519-1),4,TRUE,"Entrées")))</f>
        <v>25</v>
      </c>
      <c r="AB519" s="28">
        <f ca="1">IF($D519&gt;$D$8,"",INDIRECT(ADDRESS(ROW(Entrées!$C$37)+($D519-1)*24+AB$11,COLUMN(Entrées!$C$37)+($C519-1),4,TRUE,"Entrées")))</f>
        <v>24</v>
      </c>
      <c r="AC519" s="11"/>
      <c r="AD519" s="40">
        <f t="shared" ca="1" si="597"/>
        <v>23.5625</v>
      </c>
      <c r="AE519" s="40">
        <f t="shared" ca="1" si="599"/>
        <v>25</v>
      </c>
      <c r="AF519" s="40">
        <f t="shared" ca="1" si="600"/>
        <v>22</v>
      </c>
      <c r="AG519" s="4"/>
      <c r="AH519" s="11">
        <f>Entrées!A546</f>
        <v>22</v>
      </c>
      <c r="AI519" s="13">
        <f>Entrées!B546</f>
        <v>5</v>
      </c>
      <c r="AJ519" s="31">
        <f t="shared" ca="1" si="569"/>
        <v>55625.834722222207</v>
      </c>
      <c r="AK519" s="31">
        <f t="shared" ca="1" si="545"/>
        <v>55155.277777777781</v>
      </c>
      <c r="AL519" s="31">
        <f t="shared" ca="1" si="546"/>
        <v>55132.569444444431</v>
      </c>
      <c r="AM519" s="31">
        <f t="shared" ca="1" si="547"/>
        <v>439.35972222222233</v>
      </c>
      <c r="AN519" s="31">
        <f t="shared" ca="1" si="548"/>
        <v>2143.2847222222222</v>
      </c>
      <c r="AO519" s="31">
        <f t="shared" ca="1" si="549"/>
        <v>1711.4715277777773</v>
      </c>
      <c r="AP519" s="31">
        <f t="shared" ca="1" si="550"/>
        <v>43686.806944444448</v>
      </c>
      <c r="AQ519" s="31">
        <f t="shared" ca="1" si="551"/>
        <v>2048.2006944444447</v>
      </c>
      <c r="AR519" s="31">
        <f t="shared" ca="1" si="552"/>
        <v>467.57708333333329</v>
      </c>
      <c r="AS519" s="31">
        <f t="shared" ca="1" si="553"/>
        <v>9872.0041666666693</v>
      </c>
      <c r="AT519" s="31">
        <f t="shared" ca="1" si="554"/>
        <v>-752.91041666666672</v>
      </c>
      <c r="AU519" s="31">
        <f t="shared" ca="1" si="555"/>
        <v>580.30277777777769</v>
      </c>
      <c r="AV519" s="31">
        <f t="shared" ca="1" si="556"/>
        <v>-4570.3041666666659</v>
      </c>
      <c r="AW519" s="31">
        <f t="shared" ca="1" si="557"/>
        <v>53.39583333333335</v>
      </c>
      <c r="AX519" s="31">
        <f t="shared" ca="1" si="558"/>
        <v>1401.9361111111111</v>
      </c>
      <c r="AY519" s="31">
        <f t="shared" ca="1" si="559"/>
        <v>-1132.0805555555555</v>
      </c>
      <c r="AZ519" s="31">
        <f t="shared" ca="1" si="560"/>
        <v>-2177.1819444444441</v>
      </c>
      <c r="BA519" s="31">
        <f t="shared" ca="1" si="561"/>
        <v>644.8125</v>
      </c>
      <c r="BB519" s="31">
        <f t="shared" ca="1" si="562"/>
        <v>-1410.101388888889</v>
      </c>
      <c r="BC519" s="31">
        <f t="shared" ca="1" si="563"/>
        <v>-1800.2902777777781</v>
      </c>
      <c r="BF519" s="11">
        <f t="shared" si="564"/>
        <v>22</v>
      </c>
      <c r="BG519" s="11">
        <f t="shared" si="570"/>
        <v>5</v>
      </c>
      <c r="BH519" s="32">
        <f>IF($BF519&gt;$Y$7,"",IF(AND($BF519=$Y$7,$BG519=23),"",Entrées!C547-Entrées!C546))</f>
        <v>4940.5</v>
      </c>
      <c r="BI519" s="32">
        <f>IF($BF519&gt;$Y$7,"",IF(AND($BF519=$Y$7,$BG519=23),"",Entrées!D547-Entrées!D546))</f>
        <v>5100</v>
      </c>
      <c r="BJ519" s="32">
        <f>IF($BF519&gt;$Y$7,"",IF(AND($BF519=$Y$7,$BG519=23),"",Entrées!E547-Entrées!E546))</f>
        <v>5075</v>
      </c>
      <c r="BK519" s="32">
        <f>IF($BF519&gt;$Y$7,"",IF(AND($BF519=$Y$7,$BG519=23),"",Entrées!F547-Entrées!F546))</f>
        <v>-0.5</v>
      </c>
      <c r="BL519" s="32">
        <f>IF($BF519&gt;$Y$7,"",IF(AND($BF519=$Y$7,$BG519=23),"",Entrées!G547-Entrées!G546))</f>
        <v>813.5</v>
      </c>
      <c r="BM519" s="32">
        <f>IF($BF519&gt;$Y$7,"",IF(AND($BF519=$Y$7,$BG519=23),"",Entrées!H547-Entrées!H546))</f>
        <v>49.5</v>
      </c>
      <c r="BN519" s="32">
        <f>IF($BF519&gt;$Y$7,"",IF(AND($BF519=$Y$7,$BG519=23),"",Entrées!I547-Entrées!I546))</f>
        <v>2295.5</v>
      </c>
      <c r="BO519" s="32">
        <f>IF($BF519&gt;$Y$7,"",IF(AND($BF519=$Y$7,$BG519=23),"",Entrées!J547-Entrées!J546))</f>
        <v>-51</v>
      </c>
      <c r="BP519" s="32">
        <f>IF($BF519&gt;$Y$7,"",IF(AND($BF519=$Y$7,$BG519=23),"",Entrées!K547-Entrées!K546))</f>
        <v>0</v>
      </c>
      <c r="BQ519" s="32">
        <f>IF($BF519&gt;$Y$7,"",IF(AND($BF519=$Y$7,$BG519=23),"",Entrées!L547-Entrées!L546))</f>
        <v>322.5</v>
      </c>
      <c r="BR519" s="32">
        <f>IF($BF519&gt;$Y$7,"",IF(AND($BF519=$Y$7,$BG519=23),"",Entrées!M547-Entrées!M546))</f>
        <v>1450.5</v>
      </c>
      <c r="BS519" s="32">
        <f>IF($BF519&gt;$Y$7,"",IF(AND($BF519=$Y$7,$BG519=23),"",Entrées!N547-Entrées!N546))</f>
        <v>-1</v>
      </c>
      <c r="BT519" s="32">
        <f>IF($BF519&gt;$Y$7,"",IF(AND($BF519=$Y$7,$BG519=23),"",Entrées!O547-Entrées!O546))</f>
        <v>61.5</v>
      </c>
      <c r="BU519" s="32">
        <f>IF($BF519&gt;$Y$7,"",IF(AND($BF519=$Y$7,$BG519=23),"",Entrées!P547-Entrées!P546))</f>
        <v>11</v>
      </c>
      <c r="BV519" s="32">
        <f>IF($BF519&gt;$Y$7,"",IF(AND($BF519=$Y$7,$BG519=23),"",Entrées!Q547-Entrées!Q546))</f>
        <v>1029</v>
      </c>
      <c r="BW519" s="32">
        <f>IF($BF519&gt;$Y$7,"",IF(AND($BF519=$Y$7,$BG519=23),"",Entrées!R547-Entrées!R546))</f>
        <v>563</v>
      </c>
      <c r="BX519" s="32">
        <f>IF($BF519&gt;$Y$7,"",IF(AND($BF519=$Y$7,$BG519=23),"",Entrées!S547-Entrées!S546))</f>
        <v>0</v>
      </c>
      <c r="BY519" s="32">
        <f>IF($BF519&gt;$Y$7,"",IF(AND($BF519=$Y$7,$BG519=23),"",Entrées!T547-Entrées!T546))</f>
        <v>0</v>
      </c>
      <c r="BZ519" s="32">
        <f>IF($BF519&gt;$Y$7,"",IF(AND($BF519=$Y$7,$BG519=23),"",Entrées!U547-Entrées!U546))</f>
        <v>-428</v>
      </c>
      <c r="CA519" s="32">
        <f>IF($BF519&gt;$Y$7,"",IF(AND($BF519=$Y$7,$BG519=23),"",Entrées!V547-Entrées!V546))</f>
        <v>-269</v>
      </c>
      <c r="CD519" s="33">
        <f>IF($BF519&lt;=$Y$7,Entrées!J546/CD$2,"")</f>
        <v>0.11657894736842105</v>
      </c>
      <c r="CE519" s="33">
        <f>IF($BF519&lt;=$Y$7,Entrées!K546/CE$2,"")</f>
        <v>0</v>
      </c>
      <c r="CF519" s="11">
        <f t="shared" si="565"/>
        <v>7600</v>
      </c>
      <c r="CG519" s="11">
        <f t="shared" si="566"/>
        <v>4200</v>
      </c>
      <c r="CH519" s="52">
        <f t="shared" si="567"/>
        <v>0.26950009137426939</v>
      </c>
      <c r="CI519" s="52">
        <f t="shared" si="568"/>
        <v>0.11132787698412699</v>
      </c>
    </row>
    <row r="520" spans="1:87">
      <c r="A520" s="11"/>
      <c r="C520" s="11">
        <f t="shared" si="601"/>
        <v>14</v>
      </c>
      <c r="D520" s="27">
        <f t="shared" si="598"/>
        <v>28</v>
      </c>
      <c r="E520" s="28">
        <f ca="1">IF($D520&gt;$D$8,"",INDIRECT(ADDRESS(ROW(Entrées!$C$37)+($D520-1)*24+E$11,COLUMN(Entrées!$C$37)+($C520-1),4,TRUE,"Entrées")))</f>
        <v>25.5</v>
      </c>
      <c r="F520" s="28">
        <f ca="1">IF($D520&gt;$D$8,"",INDIRECT(ADDRESS(ROW(Entrées!$C$37)+($D520-1)*24+F$11,COLUMN(Entrées!$C$37)+($C520-1),4,TRUE,"Entrées")))</f>
        <v>27</v>
      </c>
      <c r="G520" s="28">
        <f ca="1">IF($D520&gt;$D$8,"",INDIRECT(ADDRESS(ROW(Entrées!$C$37)+($D520-1)*24+G$11,COLUMN(Entrées!$C$37)+($C520-1),4,TRUE,"Entrées")))</f>
        <v>27</v>
      </c>
      <c r="H520" s="28">
        <f ca="1">IF($D520&gt;$D$8,"",INDIRECT(ADDRESS(ROW(Entrées!$C$37)+($D520-1)*24+H$11,COLUMN(Entrées!$C$37)+($C520-1),4,TRUE,"Entrées")))</f>
        <v>26</v>
      </c>
      <c r="I520" s="28">
        <f ca="1">IF($D520&gt;$D$8,"",INDIRECT(ADDRESS(ROW(Entrées!$C$37)+($D520-1)*24+I$11,COLUMN(Entrées!$C$37)+($C520-1),4,TRUE,"Entrées")))</f>
        <v>27</v>
      </c>
      <c r="J520" s="28">
        <f ca="1">IF($D520&gt;$D$8,"",INDIRECT(ADDRESS(ROW(Entrées!$C$37)+($D520-1)*24+J$11,COLUMN(Entrées!$C$37)+($C520-1),4,TRUE,"Entrées")))</f>
        <v>27</v>
      </c>
      <c r="K520" s="28">
        <f ca="1">IF($D520&gt;$D$8,"",INDIRECT(ADDRESS(ROW(Entrées!$C$37)+($D520-1)*24+K$11,COLUMN(Entrées!$C$37)+($C520-1),4,TRUE,"Entrées")))</f>
        <v>27.5</v>
      </c>
      <c r="L520" s="28">
        <f ca="1">IF($D520&gt;$D$8,"",INDIRECT(ADDRESS(ROW(Entrées!$C$37)+($D520-1)*24+L$11,COLUMN(Entrées!$C$37)+($C520-1),4,TRUE,"Entrées")))</f>
        <v>28.5</v>
      </c>
      <c r="M520" s="28">
        <f ca="1">IF($D520&gt;$D$8,"",INDIRECT(ADDRESS(ROW(Entrées!$C$37)+($D520-1)*24+M$11,COLUMN(Entrées!$C$37)+($C520-1),4,TRUE,"Entrées")))</f>
        <v>28.5</v>
      </c>
      <c r="N520" s="28">
        <f ca="1">IF($D520&gt;$D$8,"",INDIRECT(ADDRESS(ROW(Entrées!$C$37)+($D520-1)*24+N$11,COLUMN(Entrées!$C$37)+($C520-1),4,TRUE,"Entrées")))</f>
        <v>27.5</v>
      </c>
      <c r="O520" s="28">
        <f ca="1">IF($D520&gt;$D$8,"",INDIRECT(ADDRESS(ROW(Entrées!$C$37)+($D520-1)*24+O$11,COLUMN(Entrées!$C$37)+($C520-1),4,TRUE,"Entrées")))</f>
        <v>27</v>
      </c>
      <c r="P520" s="28">
        <f ca="1">IF($D520&gt;$D$8,"",INDIRECT(ADDRESS(ROW(Entrées!$C$37)+($D520-1)*24+P$11,COLUMN(Entrées!$C$37)+($C520-1),4,TRUE,"Entrées")))</f>
        <v>26.5</v>
      </c>
      <c r="Q520" s="28">
        <f ca="1">IF($D520&gt;$D$8,"",INDIRECT(ADDRESS(ROW(Entrées!$C$37)+($D520-1)*24+Q$11,COLUMN(Entrées!$C$37)+($C520-1),4,TRUE,"Entrées")))</f>
        <v>26</v>
      </c>
      <c r="R520" s="28">
        <f ca="1">IF($D520&gt;$D$8,"",INDIRECT(ADDRESS(ROW(Entrées!$C$37)+($D520-1)*24+R$11,COLUMN(Entrées!$C$37)+($C520-1),4,TRUE,"Entrées")))</f>
        <v>26.5</v>
      </c>
      <c r="S520" s="28">
        <f ca="1">IF($D520&gt;$D$8,"",INDIRECT(ADDRESS(ROW(Entrées!$C$37)+($D520-1)*24+S$11,COLUMN(Entrées!$C$37)+($C520-1),4,TRUE,"Entrées")))</f>
        <v>28</v>
      </c>
      <c r="T520" s="28">
        <f ca="1">IF($D520&gt;$D$8,"",INDIRECT(ADDRESS(ROW(Entrées!$C$37)+($D520-1)*24+T$11,COLUMN(Entrées!$C$37)+($C520-1),4,TRUE,"Entrées")))</f>
        <v>26.5</v>
      </c>
      <c r="U520" s="28">
        <f ca="1">IF($D520&gt;$D$8,"",INDIRECT(ADDRESS(ROW(Entrées!$C$37)+($D520-1)*24+U$11,COLUMN(Entrées!$C$37)+($C520-1),4,TRUE,"Entrées")))</f>
        <v>27</v>
      </c>
      <c r="V520" s="28">
        <f ca="1">IF($D520&gt;$D$8,"",INDIRECT(ADDRESS(ROW(Entrées!$C$37)+($D520-1)*24+V$11,COLUMN(Entrées!$C$37)+($C520-1),4,TRUE,"Entrées")))</f>
        <v>29</v>
      </c>
      <c r="W520" s="28">
        <f ca="1">IF($D520&gt;$D$8,"",INDIRECT(ADDRESS(ROW(Entrées!$C$37)+($D520-1)*24+W$11,COLUMN(Entrées!$C$37)+($C520-1),4,TRUE,"Entrées")))</f>
        <v>30</v>
      </c>
      <c r="X520" s="28">
        <f ca="1">IF($D520&gt;$D$8,"",INDIRECT(ADDRESS(ROW(Entrées!$C$37)+($D520-1)*24+X$11,COLUMN(Entrées!$C$37)+($C520-1),4,TRUE,"Entrées")))</f>
        <v>29</v>
      </c>
      <c r="Y520" s="28">
        <f ca="1">IF($D520&gt;$D$8,"",INDIRECT(ADDRESS(ROW(Entrées!$C$37)+($D520-1)*24+Y$11,COLUMN(Entrées!$C$37)+($C520-1),4,TRUE,"Entrées")))</f>
        <v>28</v>
      </c>
      <c r="Z520" s="28">
        <f ca="1">IF($D520&gt;$D$8,"",INDIRECT(ADDRESS(ROW(Entrées!$C$37)+($D520-1)*24+Z$11,COLUMN(Entrées!$C$37)+($C520-1),4,TRUE,"Entrées")))</f>
        <v>27.5</v>
      </c>
      <c r="AA520" s="28">
        <f ca="1">IF($D520&gt;$D$8,"",INDIRECT(ADDRESS(ROW(Entrées!$C$37)+($D520-1)*24+AA$11,COLUMN(Entrées!$C$37)+($C520-1),4,TRUE,"Entrées")))</f>
        <v>27.5</v>
      </c>
      <c r="AB520" s="28">
        <f ca="1">IF($D520&gt;$D$8,"",INDIRECT(ADDRESS(ROW(Entrées!$C$37)+($D520-1)*24+AB$11,COLUMN(Entrées!$C$37)+($C520-1),4,TRUE,"Entrées")))</f>
        <v>27</v>
      </c>
      <c r="AC520" s="11"/>
      <c r="AD520" s="40">
        <f t="shared" ca="1" si="597"/>
        <v>27.375</v>
      </c>
      <c r="AE520" s="40">
        <f t="shared" ca="1" si="599"/>
        <v>30</v>
      </c>
      <c r="AF520" s="40">
        <f t="shared" ca="1" si="600"/>
        <v>25.5</v>
      </c>
      <c r="AG520" s="4"/>
      <c r="AH520" s="11">
        <f>Entrées!A547</f>
        <v>22</v>
      </c>
      <c r="AI520" s="13">
        <f>Entrées!B547</f>
        <v>6</v>
      </c>
      <c r="AJ520" s="31">
        <f t="shared" ca="1" si="569"/>
        <v>55625.834722222207</v>
      </c>
      <c r="AK520" s="31">
        <f t="shared" ca="1" si="545"/>
        <v>55155.277777777781</v>
      </c>
      <c r="AL520" s="31">
        <f t="shared" ca="1" si="546"/>
        <v>55132.569444444431</v>
      </c>
      <c r="AM520" s="31">
        <f t="shared" ca="1" si="547"/>
        <v>439.35972222222233</v>
      </c>
      <c r="AN520" s="31">
        <f t="shared" ca="1" si="548"/>
        <v>2143.2847222222222</v>
      </c>
      <c r="AO520" s="31">
        <f t="shared" ca="1" si="549"/>
        <v>1711.4715277777773</v>
      </c>
      <c r="AP520" s="31">
        <f t="shared" ca="1" si="550"/>
        <v>43686.806944444448</v>
      </c>
      <c r="AQ520" s="31">
        <f t="shared" ca="1" si="551"/>
        <v>2048.2006944444447</v>
      </c>
      <c r="AR520" s="31">
        <f t="shared" ca="1" si="552"/>
        <v>467.57708333333329</v>
      </c>
      <c r="AS520" s="31">
        <f t="shared" ca="1" si="553"/>
        <v>9872.0041666666693</v>
      </c>
      <c r="AT520" s="31">
        <f t="shared" ca="1" si="554"/>
        <v>-752.91041666666672</v>
      </c>
      <c r="AU520" s="31">
        <f t="shared" ca="1" si="555"/>
        <v>580.30277777777769</v>
      </c>
      <c r="AV520" s="31">
        <f t="shared" ca="1" si="556"/>
        <v>-4570.3041666666659</v>
      </c>
      <c r="AW520" s="31">
        <f t="shared" ca="1" si="557"/>
        <v>53.39583333333335</v>
      </c>
      <c r="AX520" s="31">
        <f t="shared" ca="1" si="558"/>
        <v>1401.9361111111111</v>
      </c>
      <c r="AY520" s="31">
        <f t="shared" ca="1" si="559"/>
        <v>-1132.0805555555555</v>
      </c>
      <c r="AZ520" s="31">
        <f t="shared" ca="1" si="560"/>
        <v>-2177.1819444444441</v>
      </c>
      <c r="BA520" s="31">
        <f t="shared" ca="1" si="561"/>
        <v>644.8125</v>
      </c>
      <c r="BB520" s="31">
        <f t="shared" ca="1" si="562"/>
        <v>-1410.101388888889</v>
      </c>
      <c r="BC520" s="31">
        <f t="shared" ca="1" si="563"/>
        <v>-1800.2902777777781</v>
      </c>
      <c r="BF520" s="11">
        <f t="shared" si="564"/>
        <v>22</v>
      </c>
      <c r="BG520" s="11">
        <f t="shared" si="570"/>
        <v>6</v>
      </c>
      <c r="BH520" s="32">
        <f>IF($BF520&gt;$Y$7,"",IF(AND($BF520=$Y$7,$BG520=23),"",Entrées!C548-Entrées!C547))</f>
        <v>4519</v>
      </c>
      <c r="BI520" s="32">
        <f>IF($BF520&gt;$Y$7,"",IF(AND($BF520=$Y$7,$BG520=23),"",Entrées!D548-Entrées!D547))</f>
        <v>4962.5</v>
      </c>
      <c r="BJ520" s="32">
        <f>IF($BF520&gt;$Y$7,"",IF(AND($BF520=$Y$7,$BG520=23),"",Entrées!E548-Entrées!E547))</f>
        <v>4762.5</v>
      </c>
      <c r="BK520" s="32">
        <f>IF($BF520&gt;$Y$7,"",IF(AND($BF520=$Y$7,$BG520=23),"",Entrées!F548-Entrées!F547))</f>
        <v>-1</v>
      </c>
      <c r="BL520" s="32">
        <f>IF($BF520&gt;$Y$7,"",IF(AND($BF520=$Y$7,$BG520=23),"",Entrées!G548-Entrées!G547))</f>
        <v>636</v>
      </c>
      <c r="BM520" s="32">
        <f>IF($BF520&gt;$Y$7,"",IF(AND($BF520=$Y$7,$BG520=23),"",Entrées!H548-Entrées!H547))</f>
        <v>105.5</v>
      </c>
      <c r="BN520" s="32">
        <f>IF($BF520&gt;$Y$7,"",IF(AND($BF520=$Y$7,$BG520=23),"",Entrées!I548-Entrées!I547))</f>
        <v>1292</v>
      </c>
      <c r="BO520" s="32">
        <f>IF($BF520&gt;$Y$7,"",IF(AND($BF520=$Y$7,$BG520=23),"",Entrées!J548-Entrées!J547))</f>
        <v>-39</v>
      </c>
      <c r="BP520" s="32">
        <f>IF($BF520&gt;$Y$7,"",IF(AND($BF520=$Y$7,$BG520=23),"",Entrées!K548-Entrées!K547))</f>
        <v>24.5</v>
      </c>
      <c r="BQ520" s="32">
        <f>IF($BF520&gt;$Y$7,"",IF(AND($BF520=$Y$7,$BG520=23),"",Entrées!L548-Entrées!L547))</f>
        <v>812</v>
      </c>
      <c r="BR520" s="32">
        <f>IF($BF520&gt;$Y$7,"",IF(AND($BF520=$Y$7,$BG520=23),"",Entrées!M548-Entrées!M547))</f>
        <v>629</v>
      </c>
      <c r="BS520" s="32">
        <f>IF($BF520&gt;$Y$7,"",IF(AND($BF520=$Y$7,$BG520=23),"",Entrées!N548-Entrées!N547))</f>
        <v>-7</v>
      </c>
      <c r="BT520" s="32">
        <f>IF($BF520&gt;$Y$7,"",IF(AND($BF520=$Y$7,$BG520=23),"",Entrées!O548-Entrées!O547))</f>
        <v>1067</v>
      </c>
      <c r="BU520" s="32">
        <f>IF($BF520&gt;$Y$7,"",IF(AND($BF520=$Y$7,$BG520=23),"",Entrées!P548-Entrées!P547))</f>
        <v>8</v>
      </c>
      <c r="BV520" s="32">
        <f>IF($BF520&gt;$Y$7,"",IF(AND($BF520=$Y$7,$BG520=23),"",Entrées!Q548-Entrées!Q547))</f>
        <v>1864</v>
      </c>
      <c r="BW520" s="32">
        <f>IF($BF520&gt;$Y$7,"",IF(AND($BF520=$Y$7,$BG520=23),"",Entrées!R548-Entrées!R547))</f>
        <v>-84</v>
      </c>
      <c r="BX520" s="32">
        <f>IF($BF520&gt;$Y$7,"",IF(AND($BF520=$Y$7,$BG520=23),"",Entrées!S548-Entrées!S547))</f>
        <v>0</v>
      </c>
      <c r="BY520" s="32">
        <f>IF($BF520&gt;$Y$7,"",IF(AND($BF520=$Y$7,$BG520=23),"",Entrées!T548-Entrées!T547))</f>
        <v>-100</v>
      </c>
      <c r="BZ520" s="32">
        <f>IF($BF520&gt;$Y$7,"",IF(AND($BF520=$Y$7,$BG520=23),"",Entrées!U548-Entrées!U547))</f>
        <v>-428</v>
      </c>
      <c r="CA520" s="32">
        <f>IF($BF520&gt;$Y$7,"",IF(AND($BF520=$Y$7,$BG520=23),"",Entrées!V548-Entrées!V547))</f>
        <v>167</v>
      </c>
      <c r="CD520" s="33">
        <f>IF($BF520&lt;=$Y$7,Entrées!J547/CD$2,"")</f>
        <v>0.10986842105263157</v>
      </c>
      <c r="CE520" s="33">
        <f>IF($BF520&lt;=$Y$7,Entrées!K547/CE$2,"")</f>
        <v>0</v>
      </c>
      <c r="CF520" s="11">
        <f t="shared" si="565"/>
        <v>7600</v>
      </c>
      <c r="CG520" s="11">
        <f t="shared" si="566"/>
        <v>4200</v>
      </c>
      <c r="CH520" s="52">
        <f t="shared" si="567"/>
        <v>0.26950009137426939</v>
      </c>
      <c r="CI520" s="52">
        <f t="shared" si="568"/>
        <v>0.11132787698412699</v>
      </c>
    </row>
    <row r="521" spans="1:87">
      <c r="A521" s="11"/>
      <c r="C521" s="11">
        <f t="shared" si="601"/>
        <v>14</v>
      </c>
      <c r="D521" s="27">
        <f t="shared" si="598"/>
        <v>29</v>
      </c>
      <c r="E521" s="28">
        <f ca="1">IF($D521&gt;$D$8,"",INDIRECT(ADDRESS(ROW(Entrées!$C$37)+($D521-1)*24+E$11,COLUMN(Entrées!$C$37)+($C521-1),4,TRUE,"Entrées")))</f>
        <v>28</v>
      </c>
      <c r="F521" s="28">
        <f ca="1">IF($D521&gt;$D$8,"",INDIRECT(ADDRESS(ROW(Entrées!$C$37)+($D521-1)*24+F$11,COLUMN(Entrées!$C$37)+($C521-1),4,TRUE,"Entrées")))</f>
        <v>28.5</v>
      </c>
      <c r="G521" s="28">
        <f ca="1">IF($D521&gt;$D$8,"",INDIRECT(ADDRESS(ROW(Entrées!$C$37)+($D521-1)*24+G$11,COLUMN(Entrées!$C$37)+($C521-1),4,TRUE,"Entrées")))</f>
        <v>29</v>
      </c>
      <c r="H521" s="28">
        <f ca="1">IF($D521&gt;$D$8,"",INDIRECT(ADDRESS(ROW(Entrées!$C$37)+($D521-1)*24+H$11,COLUMN(Entrées!$C$37)+($C521-1),4,TRUE,"Entrées")))</f>
        <v>29.5</v>
      </c>
      <c r="I521" s="28">
        <f ca="1">IF($D521&gt;$D$8,"",INDIRECT(ADDRESS(ROW(Entrées!$C$37)+($D521-1)*24+I$11,COLUMN(Entrées!$C$37)+($C521-1),4,TRUE,"Entrées")))</f>
        <v>31.5</v>
      </c>
      <c r="J521" s="28">
        <f ca="1">IF($D521&gt;$D$8,"",INDIRECT(ADDRESS(ROW(Entrées!$C$37)+($D521-1)*24+J$11,COLUMN(Entrées!$C$37)+($C521-1),4,TRUE,"Entrées")))</f>
        <v>36</v>
      </c>
      <c r="K521" s="28">
        <f ca="1">IF($D521&gt;$D$8,"",INDIRECT(ADDRESS(ROW(Entrées!$C$37)+($D521-1)*24+K$11,COLUMN(Entrées!$C$37)+($C521-1),4,TRUE,"Entrées")))</f>
        <v>42</v>
      </c>
      <c r="L521" s="28">
        <f ca="1">IF($D521&gt;$D$8,"",INDIRECT(ADDRESS(ROW(Entrées!$C$37)+($D521-1)*24+L$11,COLUMN(Entrées!$C$37)+($C521-1),4,TRUE,"Entrées")))</f>
        <v>52.5</v>
      </c>
      <c r="M521" s="28">
        <f ca="1">IF($D521&gt;$D$8,"",INDIRECT(ADDRESS(ROW(Entrées!$C$37)+($D521-1)*24+M$11,COLUMN(Entrées!$C$37)+($C521-1),4,TRUE,"Entrées")))</f>
        <v>58</v>
      </c>
      <c r="N521" s="28">
        <f ca="1">IF($D521&gt;$D$8,"",INDIRECT(ADDRESS(ROW(Entrées!$C$37)+($D521-1)*24+N$11,COLUMN(Entrées!$C$37)+($C521-1),4,TRUE,"Entrées")))</f>
        <v>58.5</v>
      </c>
      <c r="O521" s="28">
        <f ca="1">IF($D521&gt;$D$8,"",INDIRECT(ADDRESS(ROW(Entrées!$C$37)+($D521-1)*24+O$11,COLUMN(Entrées!$C$37)+($C521-1),4,TRUE,"Entrées")))</f>
        <v>58.5</v>
      </c>
      <c r="P521" s="28">
        <f ca="1">IF($D521&gt;$D$8,"",INDIRECT(ADDRESS(ROW(Entrées!$C$37)+($D521-1)*24+P$11,COLUMN(Entrées!$C$37)+($C521-1),4,TRUE,"Entrées")))</f>
        <v>62.5</v>
      </c>
      <c r="Q521" s="28">
        <f ca="1">IF($D521&gt;$D$8,"",INDIRECT(ADDRESS(ROW(Entrées!$C$37)+($D521-1)*24+Q$11,COLUMN(Entrées!$C$37)+($C521-1),4,TRUE,"Entrées")))</f>
        <v>63</v>
      </c>
      <c r="R521" s="28">
        <f ca="1">IF($D521&gt;$D$8,"",INDIRECT(ADDRESS(ROW(Entrées!$C$37)+($D521-1)*24+R$11,COLUMN(Entrées!$C$37)+($C521-1),4,TRUE,"Entrées")))</f>
        <v>65</v>
      </c>
      <c r="S521" s="28">
        <f ca="1">IF($D521&gt;$D$8,"",INDIRECT(ADDRESS(ROW(Entrées!$C$37)+($D521-1)*24+S$11,COLUMN(Entrées!$C$37)+($C521-1),4,TRUE,"Entrées")))</f>
        <v>61.5</v>
      </c>
      <c r="T521" s="28">
        <f ca="1">IF($D521&gt;$D$8,"",INDIRECT(ADDRESS(ROW(Entrées!$C$37)+($D521-1)*24+T$11,COLUMN(Entrées!$C$37)+($C521-1),4,TRUE,"Entrées")))</f>
        <v>59</v>
      </c>
      <c r="U521" s="28">
        <f ca="1">IF($D521&gt;$D$8,"",INDIRECT(ADDRESS(ROW(Entrées!$C$37)+($D521-1)*24+U$11,COLUMN(Entrées!$C$37)+($C521-1),4,TRUE,"Entrées")))</f>
        <v>54</v>
      </c>
      <c r="V521" s="28">
        <f ca="1">IF($D521&gt;$D$8,"",INDIRECT(ADDRESS(ROW(Entrées!$C$37)+($D521-1)*24+V$11,COLUMN(Entrées!$C$37)+($C521-1),4,TRUE,"Entrées")))</f>
        <v>52</v>
      </c>
      <c r="W521" s="28">
        <f ca="1">IF($D521&gt;$D$8,"",INDIRECT(ADDRESS(ROW(Entrées!$C$37)+($D521-1)*24+W$11,COLUMN(Entrées!$C$37)+($C521-1),4,TRUE,"Entrées")))</f>
        <v>48.5</v>
      </c>
      <c r="X521" s="28">
        <f ca="1">IF($D521&gt;$D$8,"",INDIRECT(ADDRESS(ROW(Entrées!$C$37)+($D521-1)*24+X$11,COLUMN(Entrées!$C$37)+($C521-1),4,TRUE,"Entrées")))</f>
        <v>51</v>
      </c>
      <c r="Y521" s="28">
        <f ca="1">IF($D521&gt;$D$8,"",INDIRECT(ADDRESS(ROW(Entrées!$C$37)+($D521-1)*24+Y$11,COLUMN(Entrées!$C$37)+($C521-1),4,TRUE,"Entrées")))</f>
        <v>47</v>
      </c>
      <c r="Z521" s="28">
        <f ca="1">IF($D521&gt;$D$8,"",INDIRECT(ADDRESS(ROW(Entrées!$C$37)+($D521-1)*24+Z$11,COLUMN(Entrées!$C$37)+($C521-1),4,TRUE,"Entrées")))</f>
        <v>47</v>
      </c>
      <c r="AA521" s="28">
        <f ca="1">IF($D521&gt;$D$8,"",INDIRECT(ADDRESS(ROW(Entrées!$C$37)+($D521-1)*24+AA$11,COLUMN(Entrées!$C$37)+($C521-1),4,TRUE,"Entrées")))</f>
        <v>50.5</v>
      </c>
      <c r="AB521" s="28">
        <f ca="1">IF($D521&gt;$D$8,"",INDIRECT(ADDRESS(ROW(Entrées!$C$37)+($D521-1)*24+AB$11,COLUMN(Entrées!$C$37)+($C521-1),4,TRUE,"Entrées")))</f>
        <v>51.5</v>
      </c>
      <c r="AC521" s="11"/>
      <c r="AD521" s="40">
        <f t="shared" ca="1" si="597"/>
        <v>48.520833333333336</v>
      </c>
      <c r="AE521" s="40">
        <f t="shared" ca="1" si="599"/>
        <v>65</v>
      </c>
      <c r="AF521" s="40">
        <f t="shared" ca="1" si="600"/>
        <v>28</v>
      </c>
      <c r="AG521" s="4"/>
      <c r="AH521" s="11">
        <f>Entrées!A548</f>
        <v>22</v>
      </c>
      <c r="AI521" s="13">
        <f>Entrées!B548</f>
        <v>7</v>
      </c>
      <c r="AJ521" s="31">
        <f t="shared" ca="1" si="569"/>
        <v>55625.834722222207</v>
      </c>
      <c r="AK521" s="31">
        <f t="shared" ca="1" si="545"/>
        <v>55155.277777777781</v>
      </c>
      <c r="AL521" s="31">
        <f t="shared" ca="1" si="546"/>
        <v>55132.569444444431</v>
      </c>
      <c r="AM521" s="31">
        <f t="shared" ca="1" si="547"/>
        <v>439.35972222222233</v>
      </c>
      <c r="AN521" s="31">
        <f t="shared" ca="1" si="548"/>
        <v>2143.2847222222222</v>
      </c>
      <c r="AO521" s="31">
        <f t="shared" ca="1" si="549"/>
        <v>1711.4715277777773</v>
      </c>
      <c r="AP521" s="31">
        <f t="shared" ca="1" si="550"/>
        <v>43686.806944444448</v>
      </c>
      <c r="AQ521" s="31">
        <f t="shared" ca="1" si="551"/>
        <v>2048.2006944444447</v>
      </c>
      <c r="AR521" s="31">
        <f t="shared" ca="1" si="552"/>
        <v>467.57708333333329</v>
      </c>
      <c r="AS521" s="31">
        <f t="shared" ca="1" si="553"/>
        <v>9872.0041666666693</v>
      </c>
      <c r="AT521" s="31">
        <f t="shared" ca="1" si="554"/>
        <v>-752.91041666666672</v>
      </c>
      <c r="AU521" s="31">
        <f t="shared" ca="1" si="555"/>
        <v>580.30277777777769</v>
      </c>
      <c r="AV521" s="31">
        <f t="shared" ca="1" si="556"/>
        <v>-4570.3041666666659</v>
      </c>
      <c r="AW521" s="31">
        <f t="shared" ca="1" si="557"/>
        <v>53.39583333333335</v>
      </c>
      <c r="AX521" s="31">
        <f t="shared" ca="1" si="558"/>
        <v>1401.9361111111111</v>
      </c>
      <c r="AY521" s="31">
        <f t="shared" ca="1" si="559"/>
        <v>-1132.0805555555555</v>
      </c>
      <c r="AZ521" s="31">
        <f t="shared" ca="1" si="560"/>
        <v>-2177.1819444444441</v>
      </c>
      <c r="BA521" s="31">
        <f t="shared" ca="1" si="561"/>
        <v>644.8125</v>
      </c>
      <c r="BB521" s="31">
        <f t="shared" ca="1" si="562"/>
        <v>-1410.101388888889</v>
      </c>
      <c r="BC521" s="31">
        <f t="shared" ca="1" si="563"/>
        <v>-1800.2902777777781</v>
      </c>
      <c r="BF521" s="11">
        <f t="shared" si="564"/>
        <v>22</v>
      </c>
      <c r="BG521" s="11">
        <f t="shared" si="570"/>
        <v>7</v>
      </c>
      <c r="BH521" s="32">
        <f>IF($BF521&gt;$Y$7,"",IF(AND($BF521=$Y$7,$BG521=23),"",Entrées!C549-Entrées!C548))</f>
        <v>3838</v>
      </c>
      <c r="BI521" s="32">
        <f>IF($BF521&gt;$Y$7,"",IF(AND($BF521=$Y$7,$BG521=23),"",Entrées!D549-Entrées!D548))</f>
        <v>4075</v>
      </c>
      <c r="BJ521" s="32">
        <f>IF($BF521&gt;$Y$7,"",IF(AND($BF521=$Y$7,$BG521=23),"",Entrées!E549-Entrées!E548))</f>
        <v>3712.5</v>
      </c>
      <c r="BK521" s="32">
        <f>IF($BF521&gt;$Y$7,"",IF(AND($BF521=$Y$7,$BG521=23),"",Entrées!F549-Entrées!F548))</f>
        <v>2</v>
      </c>
      <c r="BL521" s="32">
        <f>IF($BF521&gt;$Y$7,"",IF(AND($BF521=$Y$7,$BG521=23),"",Entrées!G549-Entrées!G548))</f>
        <v>648</v>
      </c>
      <c r="BM521" s="32">
        <f>IF($BF521&gt;$Y$7,"",IF(AND($BF521=$Y$7,$BG521=23),"",Entrées!H549-Entrées!H548))</f>
        <v>295</v>
      </c>
      <c r="BN521" s="32">
        <f>IF($BF521&gt;$Y$7,"",IF(AND($BF521=$Y$7,$BG521=23),"",Entrées!I549-Entrées!I548))</f>
        <v>138.5</v>
      </c>
      <c r="BO521" s="32">
        <f>IF($BF521&gt;$Y$7,"",IF(AND($BF521=$Y$7,$BG521=23),"",Entrées!J549-Entrées!J548))</f>
        <v>-87.5</v>
      </c>
      <c r="BP521" s="32">
        <f>IF($BF521&gt;$Y$7,"",IF(AND($BF521=$Y$7,$BG521=23),"",Entrées!K549-Entrées!K548))</f>
        <v>228.5</v>
      </c>
      <c r="BQ521" s="32">
        <f>IF($BF521&gt;$Y$7,"",IF(AND($BF521=$Y$7,$BG521=23),"",Entrées!L549-Entrées!L548))</f>
        <v>1047</v>
      </c>
      <c r="BR521" s="32">
        <f>IF($BF521&gt;$Y$7,"",IF(AND($BF521=$Y$7,$BG521=23),"",Entrées!M549-Entrées!M548))</f>
        <v>18.5</v>
      </c>
      <c r="BS521" s="32">
        <f>IF($BF521&gt;$Y$7,"",IF(AND($BF521=$Y$7,$BG521=23),"",Entrées!N549-Entrées!N548))</f>
        <v>0</v>
      </c>
      <c r="BT521" s="32">
        <f>IF($BF521&gt;$Y$7,"",IF(AND($BF521=$Y$7,$BG521=23),"",Entrées!O549-Entrées!O548))</f>
        <v>1549</v>
      </c>
      <c r="BU521" s="32">
        <f>IF($BF521&gt;$Y$7,"",IF(AND($BF521=$Y$7,$BG521=23),"",Entrées!P549-Entrées!P548))</f>
        <v>9.5</v>
      </c>
      <c r="BV521" s="32">
        <f>IF($BF521&gt;$Y$7,"",IF(AND($BF521=$Y$7,$BG521=23),"",Entrées!Q549-Entrées!Q548))</f>
        <v>1166</v>
      </c>
      <c r="BW521" s="32">
        <f>IF($BF521&gt;$Y$7,"",IF(AND($BF521=$Y$7,$BG521=23),"",Entrées!R549-Entrées!R548))</f>
        <v>384</v>
      </c>
      <c r="BX521" s="32">
        <f>IF($BF521&gt;$Y$7,"",IF(AND($BF521=$Y$7,$BG521=23),"",Entrées!S549-Entrées!S548))</f>
        <v>25</v>
      </c>
      <c r="BY521" s="32">
        <f>IF($BF521&gt;$Y$7,"",IF(AND($BF521=$Y$7,$BG521=23),"",Entrées!T549-Entrées!T548))</f>
        <v>0</v>
      </c>
      <c r="BZ521" s="32">
        <f>IF($BF521&gt;$Y$7,"",IF(AND($BF521=$Y$7,$BG521=23),"",Entrées!U549-Entrées!U548))</f>
        <v>-428</v>
      </c>
      <c r="CA521" s="32">
        <f>IF($BF521&gt;$Y$7,"",IF(AND($BF521=$Y$7,$BG521=23),"",Entrées!V549-Entrées!V548))</f>
        <v>323</v>
      </c>
      <c r="CD521" s="33">
        <f>IF($BF521&lt;=$Y$7,Entrées!J548/CD$2,"")</f>
        <v>0.10473684210526316</v>
      </c>
      <c r="CE521" s="33">
        <f>IF($BF521&lt;=$Y$7,Entrées!K548/CE$2,"")</f>
        <v>5.8333333333333336E-3</v>
      </c>
      <c r="CF521" s="11">
        <f t="shared" si="565"/>
        <v>7600</v>
      </c>
      <c r="CG521" s="11">
        <f t="shared" si="566"/>
        <v>4200</v>
      </c>
      <c r="CH521" s="52">
        <f t="shared" si="567"/>
        <v>0.26950009137426939</v>
      </c>
      <c r="CI521" s="52">
        <f t="shared" si="568"/>
        <v>0.11132787698412699</v>
      </c>
    </row>
    <row r="522" spans="1:87">
      <c r="A522" s="11"/>
      <c r="C522" s="11">
        <f t="shared" si="601"/>
        <v>14</v>
      </c>
      <c r="D522" s="27">
        <f t="shared" si="598"/>
        <v>30</v>
      </c>
      <c r="E522" s="28">
        <f ca="1">IF($D522&gt;$D$8,"",INDIRECT(ADDRESS(ROW(Entrées!$C$37)+($D522-1)*24+E$11,COLUMN(Entrées!$C$37)+($C522-1),4,TRUE,"Entrées")))</f>
        <v>50</v>
      </c>
      <c r="F522" s="28">
        <f ca="1">IF($D522&gt;$D$8,"",INDIRECT(ADDRESS(ROW(Entrées!$C$37)+($D522-1)*24+F$11,COLUMN(Entrées!$C$37)+($C522-1),4,TRUE,"Entrées")))</f>
        <v>47.5</v>
      </c>
      <c r="G522" s="28">
        <f ca="1">IF($D522&gt;$D$8,"",INDIRECT(ADDRESS(ROW(Entrées!$C$37)+($D522-1)*24+G$11,COLUMN(Entrées!$C$37)+($C522-1),4,TRUE,"Entrées")))</f>
        <v>48</v>
      </c>
      <c r="H522" s="28">
        <f ca="1">IF($D522&gt;$D$8,"",INDIRECT(ADDRESS(ROW(Entrées!$C$37)+($D522-1)*24+H$11,COLUMN(Entrées!$C$37)+($C522-1),4,TRUE,"Entrées")))</f>
        <v>42.5</v>
      </c>
      <c r="I522" s="28">
        <f ca="1">IF($D522&gt;$D$8,"",INDIRECT(ADDRESS(ROW(Entrées!$C$37)+($D522-1)*24+I$11,COLUMN(Entrées!$C$37)+($C522-1),4,TRUE,"Entrées")))</f>
        <v>40.5</v>
      </c>
      <c r="J522" s="28">
        <f ca="1">IF($D522&gt;$D$8,"",INDIRECT(ADDRESS(ROW(Entrées!$C$37)+($D522-1)*24+J$11,COLUMN(Entrées!$C$37)+($C522-1),4,TRUE,"Entrées")))</f>
        <v>44</v>
      </c>
      <c r="K522" s="28">
        <f ca="1">IF($D522&gt;$D$8,"",INDIRECT(ADDRESS(ROW(Entrées!$C$37)+($D522-1)*24+K$11,COLUMN(Entrées!$C$37)+($C522-1),4,TRUE,"Entrées")))</f>
        <v>53</v>
      </c>
      <c r="L522" s="28">
        <f ca="1">IF($D522&gt;$D$8,"",INDIRECT(ADDRESS(ROW(Entrées!$C$37)+($D522-1)*24+L$11,COLUMN(Entrées!$C$37)+($C522-1),4,TRUE,"Entrées")))</f>
        <v>63</v>
      </c>
      <c r="M522" s="28">
        <f ca="1">IF($D522&gt;$D$8,"",INDIRECT(ADDRESS(ROW(Entrées!$C$37)+($D522-1)*24+M$11,COLUMN(Entrées!$C$37)+($C522-1),4,TRUE,"Entrées")))</f>
        <v>68.5</v>
      </c>
      <c r="N522" s="28">
        <f ca="1">IF($D522&gt;$D$8,"",INDIRECT(ADDRESS(ROW(Entrées!$C$37)+($D522-1)*24+N$11,COLUMN(Entrées!$C$37)+($C522-1),4,TRUE,"Entrées")))</f>
        <v>70.5</v>
      </c>
      <c r="O522" s="28">
        <f ca="1">IF($D522&gt;$D$8,"",INDIRECT(ADDRESS(ROW(Entrées!$C$37)+($D522-1)*24+O$11,COLUMN(Entrées!$C$37)+($C522-1),4,TRUE,"Entrées")))</f>
        <v>71</v>
      </c>
      <c r="P522" s="28">
        <f ca="1">IF($D522&gt;$D$8,"",INDIRECT(ADDRESS(ROW(Entrées!$C$37)+($D522-1)*24+P$11,COLUMN(Entrées!$C$37)+($C522-1),4,TRUE,"Entrées")))</f>
        <v>70.5</v>
      </c>
      <c r="Q522" s="28">
        <f ca="1">IF($D522&gt;$D$8,"",INDIRECT(ADDRESS(ROW(Entrées!$C$37)+($D522-1)*24+Q$11,COLUMN(Entrées!$C$37)+($C522-1),4,TRUE,"Entrées")))</f>
        <v>68.5</v>
      </c>
      <c r="R522" s="28">
        <f ca="1">IF($D522&gt;$D$8,"",INDIRECT(ADDRESS(ROW(Entrées!$C$37)+($D522-1)*24+R$11,COLUMN(Entrées!$C$37)+($C522-1),4,TRUE,"Entrées")))</f>
        <v>67</v>
      </c>
      <c r="S522" s="28">
        <f ca="1">IF($D522&gt;$D$8,"",INDIRECT(ADDRESS(ROW(Entrées!$C$37)+($D522-1)*24+S$11,COLUMN(Entrées!$C$37)+($C522-1),4,TRUE,"Entrées")))</f>
        <v>64</v>
      </c>
      <c r="T522" s="28">
        <f ca="1">IF($D522&gt;$D$8,"",INDIRECT(ADDRESS(ROW(Entrées!$C$37)+($D522-1)*24+T$11,COLUMN(Entrées!$C$37)+($C522-1),4,TRUE,"Entrées")))</f>
        <v>61.5</v>
      </c>
      <c r="U522" s="28">
        <f ca="1">IF($D522&gt;$D$8,"",INDIRECT(ADDRESS(ROW(Entrées!$C$37)+($D522-1)*24+U$11,COLUMN(Entrées!$C$37)+($C522-1),4,TRUE,"Entrées")))</f>
        <v>56.5</v>
      </c>
      <c r="V522" s="28">
        <f ca="1">IF($D522&gt;$D$8,"",INDIRECT(ADDRESS(ROW(Entrées!$C$37)+($D522-1)*24+V$11,COLUMN(Entrées!$C$37)+($C522-1),4,TRUE,"Entrées")))</f>
        <v>53.5</v>
      </c>
      <c r="W522" s="28">
        <f ca="1">IF($D522&gt;$D$8,"",INDIRECT(ADDRESS(ROW(Entrées!$C$37)+($D522-1)*24+W$11,COLUMN(Entrées!$C$37)+($C522-1),4,TRUE,"Entrées")))</f>
        <v>52.5</v>
      </c>
      <c r="X522" s="28">
        <f ca="1">IF($D522&gt;$D$8,"",INDIRECT(ADDRESS(ROW(Entrées!$C$37)+($D522-1)*24+X$11,COLUMN(Entrées!$C$37)+($C522-1),4,TRUE,"Entrées")))</f>
        <v>52.5</v>
      </c>
      <c r="Y522" s="28">
        <f ca="1">IF($D522&gt;$D$8,"",INDIRECT(ADDRESS(ROW(Entrées!$C$37)+($D522-1)*24+Y$11,COLUMN(Entrées!$C$37)+($C522-1),4,TRUE,"Entrées")))</f>
        <v>52.5</v>
      </c>
      <c r="Z522" s="28">
        <f ca="1">IF($D522&gt;$D$8,"",INDIRECT(ADDRESS(ROW(Entrées!$C$37)+($D522-1)*24+Z$11,COLUMN(Entrées!$C$37)+($C522-1),4,TRUE,"Entrées")))</f>
        <v>54</v>
      </c>
      <c r="AA522" s="28">
        <f ca="1">IF($D522&gt;$D$8,"",INDIRECT(ADDRESS(ROW(Entrées!$C$37)+($D522-1)*24+AA$11,COLUMN(Entrées!$C$37)+($C522-1),4,TRUE,"Entrées")))</f>
        <v>50</v>
      </c>
      <c r="AB522" s="28">
        <f ca="1">IF($D522&gt;$D$8,"",INDIRECT(ADDRESS(ROW(Entrées!$C$37)+($D522-1)*24+AB$11,COLUMN(Entrées!$C$37)+($C522-1),4,TRUE,"Entrées")))</f>
        <v>48</v>
      </c>
      <c r="AC522" s="11"/>
      <c r="AD522" s="40">
        <f t="shared" ca="1" si="597"/>
        <v>56.229166666666664</v>
      </c>
      <c r="AE522" s="40">
        <f t="shared" ca="1" si="599"/>
        <v>71</v>
      </c>
      <c r="AF522" s="40">
        <f t="shared" ca="1" si="600"/>
        <v>40.5</v>
      </c>
      <c r="AG522" s="4"/>
      <c r="AH522" s="11">
        <f>Entrées!A549</f>
        <v>22</v>
      </c>
      <c r="AI522" s="13">
        <f>Entrées!B549</f>
        <v>8</v>
      </c>
      <c r="AJ522" s="31">
        <f t="shared" ca="1" si="569"/>
        <v>55625.834722222207</v>
      </c>
      <c r="AK522" s="31">
        <f t="shared" ca="1" si="545"/>
        <v>55155.277777777781</v>
      </c>
      <c r="AL522" s="31">
        <f t="shared" ca="1" si="546"/>
        <v>55132.569444444431</v>
      </c>
      <c r="AM522" s="31">
        <f t="shared" ca="1" si="547"/>
        <v>439.35972222222233</v>
      </c>
      <c r="AN522" s="31">
        <f t="shared" ca="1" si="548"/>
        <v>2143.2847222222222</v>
      </c>
      <c r="AO522" s="31">
        <f t="shared" ca="1" si="549"/>
        <v>1711.4715277777773</v>
      </c>
      <c r="AP522" s="31">
        <f t="shared" ca="1" si="550"/>
        <v>43686.806944444448</v>
      </c>
      <c r="AQ522" s="31">
        <f t="shared" ca="1" si="551"/>
        <v>2048.2006944444447</v>
      </c>
      <c r="AR522" s="31">
        <f t="shared" ca="1" si="552"/>
        <v>467.57708333333329</v>
      </c>
      <c r="AS522" s="31">
        <f t="shared" ca="1" si="553"/>
        <v>9872.0041666666693</v>
      </c>
      <c r="AT522" s="31">
        <f t="shared" ca="1" si="554"/>
        <v>-752.91041666666672</v>
      </c>
      <c r="AU522" s="31">
        <f t="shared" ca="1" si="555"/>
        <v>580.30277777777769</v>
      </c>
      <c r="AV522" s="31">
        <f t="shared" ca="1" si="556"/>
        <v>-4570.3041666666659</v>
      </c>
      <c r="AW522" s="31">
        <f t="shared" ca="1" si="557"/>
        <v>53.39583333333335</v>
      </c>
      <c r="AX522" s="31">
        <f t="shared" ca="1" si="558"/>
        <v>1401.9361111111111</v>
      </c>
      <c r="AY522" s="31">
        <f t="shared" ca="1" si="559"/>
        <v>-1132.0805555555555</v>
      </c>
      <c r="AZ522" s="31">
        <f t="shared" ca="1" si="560"/>
        <v>-2177.1819444444441</v>
      </c>
      <c r="BA522" s="31">
        <f t="shared" ca="1" si="561"/>
        <v>644.8125</v>
      </c>
      <c r="BB522" s="31">
        <f t="shared" ca="1" si="562"/>
        <v>-1410.101388888889</v>
      </c>
      <c r="BC522" s="31">
        <f t="shared" ca="1" si="563"/>
        <v>-1800.2902777777781</v>
      </c>
      <c r="BF522" s="11">
        <f t="shared" si="564"/>
        <v>22</v>
      </c>
      <c r="BG522" s="11">
        <f t="shared" si="570"/>
        <v>8</v>
      </c>
      <c r="BH522" s="32">
        <f>IF($BF522&gt;$Y$7,"",IF(AND($BF522=$Y$7,$BG522=23),"",Entrées!C550-Entrées!C549))</f>
        <v>1731</v>
      </c>
      <c r="BI522" s="32">
        <f>IF($BF522&gt;$Y$7,"",IF(AND($BF522=$Y$7,$BG522=23),"",Entrées!D550-Entrées!D549))</f>
        <v>1637.5</v>
      </c>
      <c r="BJ522" s="32">
        <f>IF($BF522&gt;$Y$7,"",IF(AND($BF522=$Y$7,$BG522=23),"",Entrées!E550-Entrées!E549))</f>
        <v>1725</v>
      </c>
      <c r="BK522" s="32">
        <f>IF($BF522&gt;$Y$7,"",IF(AND($BF522=$Y$7,$BG522=23),"",Entrées!F550-Entrées!F549))</f>
        <v>0</v>
      </c>
      <c r="BL522" s="32">
        <f>IF($BF522&gt;$Y$7,"",IF(AND($BF522=$Y$7,$BG522=23),"",Entrées!G550-Entrées!G549))</f>
        <v>258</v>
      </c>
      <c r="BM522" s="32">
        <f>IF($BF522&gt;$Y$7,"",IF(AND($BF522=$Y$7,$BG522=23),"",Entrées!H550-Entrées!H549))</f>
        <v>46</v>
      </c>
      <c r="BN522" s="32">
        <f>IF($BF522&gt;$Y$7,"",IF(AND($BF522=$Y$7,$BG522=23),"",Entrées!I550-Entrées!I549))</f>
        <v>-11.5</v>
      </c>
      <c r="BO522" s="32">
        <f>IF($BF522&gt;$Y$7,"",IF(AND($BF522=$Y$7,$BG522=23),"",Entrées!J550-Entrées!J549))</f>
        <v>-54.5</v>
      </c>
      <c r="BP522" s="32">
        <f>IF($BF522&gt;$Y$7,"",IF(AND($BF522=$Y$7,$BG522=23),"",Entrées!K550-Entrées!K549))</f>
        <v>457</v>
      </c>
      <c r="BQ522" s="32">
        <f>IF($BF522&gt;$Y$7,"",IF(AND($BF522=$Y$7,$BG522=23),"",Entrées!L550-Entrées!L549))</f>
        <v>492</v>
      </c>
      <c r="BR522" s="32">
        <f>IF($BF522&gt;$Y$7,"",IF(AND($BF522=$Y$7,$BG522=23),"",Entrées!M550-Entrées!M549))</f>
        <v>1</v>
      </c>
      <c r="BS522" s="32">
        <f>IF($BF522&gt;$Y$7,"",IF(AND($BF522=$Y$7,$BG522=23),"",Entrées!N550-Entrées!N549))</f>
        <v>-10</v>
      </c>
      <c r="BT522" s="32">
        <f>IF($BF522&gt;$Y$7,"",IF(AND($BF522=$Y$7,$BG522=23),"",Entrées!O550-Entrées!O549))</f>
        <v>551.5</v>
      </c>
      <c r="BU522" s="32">
        <f>IF($BF522&gt;$Y$7,"",IF(AND($BF522=$Y$7,$BG522=23),"",Entrées!P550-Entrées!P549))</f>
        <v>3</v>
      </c>
      <c r="BV522" s="32">
        <f>IF($BF522&gt;$Y$7,"",IF(AND($BF522=$Y$7,$BG522=23),"",Entrées!Q550-Entrées!Q549))</f>
        <v>75</v>
      </c>
      <c r="BW522" s="32">
        <f>IF($BF522&gt;$Y$7,"",IF(AND($BF522=$Y$7,$BG522=23),"",Entrées!R550-Entrées!R549))</f>
        <v>-112</v>
      </c>
      <c r="BX522" s="32">
        <f>IF($BF522&gt;$Y$7,"",IF(AND($BF522=$Y$7,$BG522=23),"",Entrées!S550-Entrées!S549))</f>
        <v>145</v>
      </c>
      <c r="BY522" s="32">
        <f>IF($BF522&gt;$Y$7,"",IF(AND($BF522=$Y$7,$BG522=23),"",Entrées!T550-Entrées!T549))</f>
        <v>0</v>
      </c>
      <c r="BZ522" s="32">
        <f>IF($BF522&gt;$Y$7,"",IF(AND($BF522=$Y$7,$BG522=23),"",Entrées!U550-Entrées!U549))</f>
        <v>-255</v>
      </c>
      <c r="CA522" s="32">
        <f>IF($BF522&gt;$Y$7,"",IF(AND($BF522=$Y$7,$BG522=23),"",Entrées!V550-Entrées!V549))</f>
        <v>-168</v>
      </c>
      <c r="CD522" s="33">
        <f>IF($BF522&lt;=$Y$7,Entrées!J549/CD$2,"")</f>
        <v>9.322368421052632E-2</v>
      </c>
      <c r="CE522" s="33">
        <f>IF($BF522&lt;=$Y$7,Entrées!K549/CE$2,"")</f>
        <v>6.0238095238095236E-2</v>
      </c>
      <c r="CF522" s="11">
        <f t="shared" si="565"/>
        <v>7600</v>
      </c>
      <c r="CG522" s="11">
        <f t="shared" si="566"/>
        <v>4200</v>
      </c>
      <c r="CH522" s="52">
        <f t="shared" si="567"/>
        <v>0.26950009137426939</v>
      </c>
      <c r="CI522" s="52">
        <f t="shared" si="568"/>
        <v>0.11132787698412699</v>
      </c>
    </row>
    <row r="523" spans="1:87">
      <c r="A523" s="11"/>
      <c r="C523" s="11">
        <f t="shared" si="601"/>
        <v>14</v>
      </c>
      <c r="D523" s="27">
        <f t="shared" si="598"/>
        <v>31</v>
      </c>
      <c r="E523" s="28" t="str">
        <f ca="1">IF($D523&gt;$D$8,"",INDIRECT(ADDRESS(ROW(Entrées!$C$37)+($D523-1)*24+E$11,COLUMN(Entrées!$C$37)+($C523-1),4,TRUE,"Entrées")))</f>
        <v/>
      </c>
      <c r="F523" s="28" t="str">
        <f ca="1">IF($D523&gt;$D$8,"",INDIRECT(ADDRESS(ROW(Entrées!$C$37)+($D523-1)*24+F$11,COLUMN(Entrées!$C$37)+($C523-1),4,TRUE,"Entrées")))</f>
        <v/>
      </c>
      <c r="G523" s="28" t="str">
        <f ca="1">IF($D523&gt;$D$8,"",INDIRECT(ADDRESS(ROW(Entrées!$C$37)+($D523-1)*24+G$11,COLUMN(Entrées!$C$37)+($C523-1),4,TRUE,"Entrées")))</f>
        <v/>
      </c>
      <c r="H523" s="28" t="str">
        <f ca="1">IF($D523&gt;$D$8,"",INDIRECT(ADDRESS(ROW(Entrées!$C$37)+($D523-1)*24+H$11,COLUMN(Entrées!$C$37)+($C523-1),4,TRUE,"Entrées")))</f>
        <v/>
      </c>
      <c r="I523" s="28" t="str">
        <f ca="1">IF($D523&gt;$D$8,"",INDIRECT(ADDRESS(ROW(Entrées!$C$37)+($D523-1)*24+I$11,COLUMN(Entrées!$C$37)+($C523-1),4,TRUE,"Entrées")))</f>
        <v/>
      </c>
      <c r="J523" s="28" t="str">
        <f ca="1">IF($D523&gt;$D$8,"",INDIRECT(ADDRESS(ROW(Entrées!$C$37)+($D523-1)*24+J$11,COLUMN(Entrées!$C$37)+($C523-1),4,TRUE,"Entrées")))</f>
        <v/>
      </c>
      <c r="K523" s="28" t="str">
        <f ca="1">IF($D523&gt;$D$8,"",INDIRECT(ADDRESS(ROW(Entrées!$C$37)+($D523-1)*24+K$11,COLUMN(Entrées!$C$37)+($C523-1),4,TRUE,"Entrées")))</f>
        <v/>
      </c>
      <c r="L523" s="28" t="str">
        <f ca="1">IF($D523&gt;$D$8,"",INDIRECT(ADDRESS(ROW(Entrées!$C$37)+($D523-1)*24+L$11,COLUMN(Entrées!$C$37)+($C523-1),4,TRUE,"Entrées")))</f>
        <v/>
      </c>
      <c r="M523" s="28" t="str">
        <f ca="1">IF($D523&gt;$D$8,"",INDIRECT(ADDRESS(ROW(Entrées!$C$37)+($D523-1)*24+M$11,COLUMN(Entrées!$C$37)+($C523-1),4,TRUE,"Entrées")))</f>
        <v/>
      </c>
      <c r="N523" s="28" t="str">
        <f ca="1">IF($D523&gt;$D$8,"",INDIRECT(ADDRESS(ROW(Entrées!$C$37)+($D523-1)*24+N$11,COLUMN(Entrées!$C$37)+($C523-1),4,TRUE,"Entrées")))</f>
        <v/>
      </c>
      <c r="O523" s="28" t="str">
        <f ca="1">IF($D523&gt;$D$8,"",INDIRECT(ADDRESS(ROW(Entrées!$C$37)+($D523-1)*24+O$11,COLUMN(Entrées!$C$37)+($C523-1),4,TRUE,"Entrées")))</f>
        <v/>
      </c>
      <c r="P523" s="28" t="str">
        <f ca="1">IF($D523&gt;$D$8,"",INDIRECT(ADDRESS(ROW(Entrées!$C$37)+($D523-1)*24+P$11,COLUMN(Entrées!$C$37)+($C523-1),4,TRUE,"Entrées")))</f>
        <v/>
      </c>
      <c r="Q523" s="28" t="str">
        <f ca="1">IF($D523&gt;$D$8,"",INDIRECT(ADDRESS(ROW(Entrées!$C$37)+($D523-1)*24+Q$11,COLUMN(Entrées!$C$37)+($C523-1),4,TRUE,"Entrées")))</f>
        <v/>
      </c>
      <c r="R523" s="28" t="str">
        <f ca="1">IF($D523&gt;$D$8,"",INDIRECT(ADDRESS(ROW(Entrées!$C$37)+($D523-1)*24+R$11,COLUMN(Entrées!$C$37)+($C523-1),4,TRUE,"Entrées")))</f>
        <v/>
      </c>
      <c r="S523" s="28" t="str">
        <f ca="1">IF($D523&gt;$D$8,"",INDIRECT(ADDRESS(ROW(Entrées!$C$37)+($D523-1)*24+S$11,COLUMN(Entrées!$C$37)+($C523-1),4,TRUE,"Entrées")))</f>
        <v/>
      </c>
      <c r="T523" s="28" t="str">
        <f ca="1">IF($D523&gt;$D$8,"",INDIRECT(ADDRESS(ROW(Entrées!$C$37)+($D523-1)*24+T$11,COLUMN(Entrées!$C$37)+($C523-1),4,TRUE,"Entrées")))</f>
        <v/>
      </c>
      <c r="U523" s="28" t="str">
        <f ca="1">IF($D523&gt;$D$8,"",INDIRECT(ADDRESS(ROW(Entrées!$C$37)+($D523-1)*24+U$11,COLUMN(Entrées!$C$37)+($C523-1),4,TRUE,"Entrées")))</f>
        <v/>
      </c>
      <c r="V523" s="28" t="str">
        <f ca="1">IF($D523&gt;$D$8,"",INDIRECT(ADDRESS(ROW(Entrées!$C$37)+($D523-1)*24+V$11,COLUMN(Entrées!$C$37)+($C523-1),4,TRUE,"Entrées")))</f>
        <v/>
      </c>
      <c r="W523" s="28" t="str">
        <f ca="1">IF($D523&gt;$D$8,"",INDIRECT(ADDRESS(ROW(Entrées!$C$37)+($D523-1)*24+W$11,COLUMN(Entrées!$C$37)+($C523-1),4,TRUE,"Entrées")))</f>
        <v/>
      </c>
      <c r="X523" s="28" t="str">
        <f ca="1">IF($D523&gt;$D$8,"",INDIRECT(ADDRESS(ROW(Entrées!$C$37)+($D523-1)*24+X$11,COLUMN(Entrées!$C$37)+($C523-1),4,TRUE,"Entrées")))</f>
        <v/>
      </c>
      <c r="Y523" s="28" t="str">
        <f ca="1">IF($D523&gt;$D$8,"",INDIRECT(ADDRESS(ROW(Entrées!$C$37)+($D523-1)*24+Y$11,COLUMN(Entrées!$C$37)+($C523-1),4,TRUE,"Entrées")))</f>
        <v/>
      </c>
      <c r="Z523" s="28" t="str">
        <f ca="1">IF($D523&gt;$D$8,"",INDIRECT(ADDRESS(ROW(Entrées!$C$37)+($D523-1)*24+Z$11,COLUMN(Entrées!$C$37)+($C523-1),4,TRUE,"Entrées")))</f>
        <v/>
      </c>
      <c r="AA523" s="28" t="str">
        <f ca="1">IF($D523&gt;$D$8,"",INDIRECT(ADDRESS(ROW(Entrées!$C$37)+($D523-1)*24+AA$11,COLUMN(Entrées!$C$37)+($C523-1),4,TRUE,"Entrées")))</f>
        <v/>
      </c>
      <c r="AB523" s="28" t="str">
        <f ca="1">IF($D523&gt;$D$8,"",INDIRECT(ADDRESS(ROW(Entrées!$C$37)+($D523-1)*24+AB$11,COLUMN(Entrées!$C$37)+($C523-1),4,TRUE,"Entrées")))</f>
        <v/>
      </c>
      <c r="AC523" s="11"/>
      <c r="AD523" s="40">
        <f t="shared" ca="1" si="597"/>
        <v>0</v>
      </c>
      <c r="AE523" s="40">
        <f t="shared" ca="1" si="599"/>
        <v>0</v>
      </c>
      <c r="AF523" s="40">
        <f t="shared" ca="1" si="600"/>
        <v>0</v>
      </c>
      <c r="AG523" s="4"/>
      <c r="AH523" s="11">
        <f>Entrées!A550</f>
        <v>22</v>
      </c>
      <c r="AI523" s="13">
        <f>Entrées!B550</f>
        <v>9</v>
      </c>
      <c r="AJ523" s="31">
        <f t="shared" ca="1" si="569"/>
        <v>55625.834722222207</v>
      </c>
      <c r="AK523" s="31">
        <f t="shared" ref="AK523:AK586" ca="1" si="602">IF($AH523&gt;$Y$7,"",AK522)</f>
        <v>55155.277777777781</v>
      </c>
      <c r="AL523" s="31">
        <f t="shared" ref="AL523:AL586" ca="1" si="603">IF($AH523&gt;$Y$7,"",AL522)</f>
        <v>55132.569444444431</v>
      </c>
      <c r="AM523" s="31">
        <f t="shared" ref="AM523:AM586" ca="1" si="604">IF($AH523&gt;$Y$7,"",AM522)</f>
        <v>439.35972222222233</v>
      </c>
      <c r="AN523" s="31">
        <f t="shared" ref="AN523:AN586" ca="1" si="605">IF($AH523&gt;$Y$7,"",AN522)</f>
        <v>2143.2847222222222</v>
      </c>
      <c r="AO523" s="31">
        <f t="shared" ref="AO523:AO586" ca="1" si="606">IF($AH523&gt;$Y$7,"",AO522)</f>
        <v>1711.4715277777773</v>
      </c>
      <c r="AP523" s="31">
        <f t="shared" ref="AP523:AP586" ca="1" si="607">IF($AH523&gt;$Y$7,"",AP522)</f>
        <v>43686.806944444448</v>
      </c>
      <c r="AQ523" s="31">
        <f t="shared" ref="AQ523:AQ586" ca="1" si="608">IF($AH523&gt;$Y$7,"",AQ522)</f>
        <v>2048.2006944444447</v>
      </c>
      <c r="AR523" s="31">
        <f t="shared" ref="AR523:AR586" ca="1" si="609">IF($AH523&gt;$Y$7,"",AR522)</f>
        <v>467.57708333333329</v>
      </c>
      <c r="AS523" s="31">
        <f t="shared" ref="AS523:AS586" ca="1" si="610">IF($AH523&gt;$Y$7,"",AS522)</f>
        <v>9872.0041666666693</v>
      </c>
      <c r="AT523" s="31">
        <f t="shared" ref="AT523:AT586" ca="1" si="611">IF($AH523&gt;$Y$7,"",AT522)</f>
        <v>-752.91041666666672</v>
      </c>
      <c r="AU523" s="31">
        <f t="shared" ref="AU523:AU586" ca="1" si="612">IF($AH523&gt;$Y$7,"",AU522)</f>
        <v>580.30277777777769</v>
      </c>
      <c r="AV523" s="31">
        <f t="shared" ref="AV523:AV586" ca="1" si="613">IF($AH523&gt;$Y$7,"",AV522)</f>
        <v>-4570.3041666666659</v>
      </c>
      <c r="AW523" s="31">
        <f t="shared" ref="AW523:AW586" ca="1" si="614">IF($AH523&gt;$Y$7,"",AW522)</f>
        <v>53.39583333333335</v>
      </c>
      <c r="AX523" s="31">
        <f t="shared" ref="AX523:AX586" ca="1" si="615">IF($AH523&gt;$Y$7,"",AX522)</f>
        <v>1401.9361111111111</v>
      </c>
      <c r="AY523" s="31">
        <f t="shared" ref="AY523:AY586" ca="1" si="616">IF($AH523&gt;$Y$7,"",AY522)</f>
        <v>-1132.0805555555555</v>
      </c>
      <c r="AZ523" s="31">
        <f t="shared" ref="AZ523:AZ586" ca="1" si="617">IF($AH523&gt;$Y$7,"",AZ522)</f>
        <v>-2177.1819444444441</v>
      </c>
      <c r="BA523" s="31">
        <f t="shared" ref="BA523:BA586" ca="1" si="618">IF($AH523&gt;$Y$7,"",BA522)</f>
        <v>644.8125</v>
      </c>
      <c r="BB523" s="31">
        <f t="shared" ref="BB523:BB586" ca="1" si="619">IF($AH523&gt;$Y$7,"",BB522)</f>
        <v>-1410.101388888889</v>
      </c>
      <c r="BC523" s="31">
        <f t="shared" ref="BC523:BC586" ca="1" si="620">IF($AH523&gt;$Y$7,"",BC522)</f>
        <v>-1800.2902777777781</v>
      </c>
      <c r="BF523" s="11">
        <f t="shared" ref="BF523:BF586" si="621">AH523</f>
        <v>22</v>
      </c>
      <c r="BG523" s="11">
        <f t="shared" si="570"/>
        <v>9</v>
      </c>
      <c r="BH523" s="32">
        <f>IF($BF523&gt;$Y$7,"",IF(AND($BF523=$Y$7,$BG523=23),"",Entrées!C551-Entrées!C550))</f>
        <v>2.5</v>
      </c>
      <c r="BI523" s="32">
        <f>IF($BF523&gt;$Y$7,"",IF(AND($BF523=$Y$7,$BG523=23),"",Entrées!D551-Entrées!D550))</f>
        <v>-212.5</v>
      </c>
      <c r="BJ523" s="32">
        <f>IF($BF523&gt;$Y$7,"",IF(AND($BF523=$Y$7,$BG523=23),"",Entrées!E551-Entrées!E550))</f>
        <v>-575</v>
      </c>
      <c r="BK523" s="32">
        <f>IF($BF523&gt;$Y$7,"",IF(AND($BF523=$Y$7,$BG523=23),"",Entrées!F551-Entrées!F550))</f>
        <v>-1</v>
      </c>
      <c r="BL523" s="32">
        <f>IF($BF523&gt;$Y$7,"",IF(AND($BF523=$Y$7,$BG523=23),"",Entrées!G551-Entrées!G550))</f>
        <v>110.5</v>
      </c>
      <c r="BM523" s="32">
        <f>IF($BF523&gt;$Y$7,"",IF(AND($BF523=$Y$7,$BG523=23),"",Entrées!H551-Entrées!H550))</f>
        <v>-4.5</v>
      </c>
      <c r="BN523" s="32">
        <f>IF($BF523&gt;$Y$7,"",IF(AND($BF523=$Y$7,$BG523=23),"",Entrées!I551-Entrées!I550))</f>
        <v>66</v>
      </c>
      <c r="BO523" s="32">
        <f>IF($BF523&gt;$Y$7,"",IF(AND($BF523=$Y$7,$BG523=23),"",Entrées!J551-Entrées!J550))</f>
        <v>13</v>
      </c>
      <c r="BP523" s="32">
        <f>IF($BF523&gt;$Y$7,"",IF(AND($BF523=$Y$7,$BG523=23),"",Entrées!K551-Entrées!K550))</f>
        <v>499</v>
      </c>
      <c r="BQ523" s="32">
        <f>IF($BF523&gt;$Y$7,"",IF(AND($BF523=$Y$7,$BG523=23),"",Entrées!L551-Entrées!L550))</f>
        <v>-434</v>
      </c>
      <c r="BR523" s="32">
        <f>IF($BF523&gt;$Y$7,"",IF(AND($BF523=$Y$7,$BG523=23),"",Entrées!M551-Entrées!M550))</f>
        <v>0</v>
      </c>
      <c r="BS523" s="32">
        <f>IF($BF523&gt;$Y$7,"",IF(AND($BF523=$Y$7,$BG523=23),"",Entrées!N551-Entrées!N550))</f>
        <v>-7.5</v>
      </c>
      <c r="BT523" s="32">
        <f>IF($BF523&gt;$Y$7,"",IF(AND($BF523=$Y$7,$BG523=23),"",Entrées!O551-Entrées!O550))</f>
        <v>-237.5</v>
      </c>
      <c r="BU523" s="32">
        <f>IF($BF523&gt;$Y$7,"",IF(AND($BF523=$Y$7,$BG523=23),"",Entrées!P551-Entrées!P550))</f>
        <v>1.5</v>
      </c>
      <c r="BV523" s="32">
        <f>IF($BF523&gt;$Y$7,"",IF(AND($BF523=$Y$7,$BG523=23),"",Entrées!Q551-Entrées!Q550))</f>
        <v>0</v>
      </c>
      <c r="BW523" s="32">
        <f>IF($BF523&gt;$Y$7,"",IF(AND($BF523=$Y$7,$BG523=23),"",Entrées!R551-Entrées!R550))</f>
        <v>-736</v>
      </c>
      <c r="BX523" s="32">
        <f>IF($BF523&gt;$Y$7,"",IF(AND($BF523=$Y$7,$BG523=23),"",Entrées!S551-Entrées!S550))</f>
        <v>602</v>
      </c>
      <c r="BY523" s="32">
        <f>IF($BF523&gt;$Y$7,"",IF(AND($BF523=$Y$7,$BG523=23),"",Entrées!T551-Entrées!T550))</f>
        <v>0</v>
      </c>
      <c r="BZ523" s="32">
        <f>IF($BF523&gt;$Y$7,"",IF(AND($BF523=$Y$7,$BG523=23),"",Entrées!U551-Entrées!U550))</f>
        <v>21</v>
      </c>
      <c r="CA523" s="32">
        <f>IF($BF523&gt;$Y$7,"",IF(AND($BF523=$Y$7,$BG523=23),"",Entrées!V551-Entrées!V550))</f>
        <v>121</v>
      </c>
      <c r="CD523" s="33">
        <f>IF($BF523&lt;=$Y$7,Entrées!J550/CD$2,"")</f>
        <v>8.6052631578947367E-2</v>
      </c>
      <c r="CE523" s="33">
        <f>IF($BF523&lt;=$Y$7,Entrées!K550/CE$2,"")</f>
        <v>0.16904761904761906</v>
      </c>
      <c r="CF523" s="11">
        <f t="shared" ref="CF523:CF586" si="622">CD$2</f>
        <v>7600</v>
      </c>
      <c r="CG523" s="11">
        <f t="shared" ref="CG523:CG586" si="623">CE$2</f>
        <v>4200</v>
      </c>
      <c r="CH523" s="52">
        <f t="shared" ref="CH523:CH586" si="624">CD$4</f>
        <v>0.26950009137426939</v>
      </c>
      <c r="CI523" s="52">
        <f t="shared" ref="CI523:CI586" si="625">CE$4</f>
        <v>0.11132787698412699</v>
      </c>
    </row>
    <row r="524" spans="1:87">
      <c r="C524" s="29" t="s">
        <v>93</v>
      </c>
      <c r="D524" s="29"/>
      <c r="E524" s="30">
        <f ca="1">SUM(E493:E523)/$D$8</f>
        <v>50.75</v>
      </c>
      <c r="F524" s="30">
        <f t="shared" ref="F524" ca="1" si="626">SUM(F493:F523)/$D$8</f>
        <v>48.583333333333336</v>
      </c>
      <c r="G524" s="30">
        <f t="shared" ref="G524" ca="1" si="627">SUM(G493:G523)/$D$8</f>
        <v>48.283333333333331</v>
      </c>
      <c r="H524" s="30">
        <f t="shared" ref="H524" ca="1" si="628">SUM(H493:H523)/$D$8</f>
        <v>47.4</v>
      </c>
      <c r="I524" s="30">
        <f t="shared" ref="I524" ca="1" si="629">SUM(I493:I523)/$D$8</f>
        <v>47.05</v>
      </c>
      <c r="J524" s="30">
        <f t="shared" ref="J524" ca="1" si="630">SUM(J493:J523)/$D$8</f>
        <v>48.916666666666664</v>
      </c>
      <c r="K524" s="30">
        <f t="shared" ref="K524" ca="1" si="631">SUM(K493:K523)/$D$8</f>
        <v>53.716666666666669</v>
      </c>
      <c r="L524" s="30">
        <f t="shared" ref="L524" ca="1" si="632">SUM(L493:L523)/$D$8</f>
        <v>57.4</v>
      </c>
      <c r="M524" s="30">
        <f t="shared" ref="M524" ca="1" si="633">SUM(M493:M523)/$D$8</f>
        <v>59.266666666666666</v>
      </c>
      <c r="N524" s="30">
        <f t="shared" ref="N524" ca="1" si="634">SUM(N493:N523)/$D$8</f>
        <v>59.516666666666666</v>
      </c>
      <c r="O524" s="30">
        <f t="shared" ref="O524" ca="1" si="635">SUM(O493:O523)/$D$8</f>
        <v>59.133333333333333</v>
      </c>
      <c r="P524" s="30">
        <f t="shared" ref="P524" ca="1" si="636">SUM(P493:P523)/$D$8</f>
        <v>58.233333333333334</v>
      </c>
      <c r="Q524" s="30">
        <f t="shared" ref="Q524" ca="1" si="637">SUM(Q493:Q523)/$D$8</f>
        <v>56.716666666666669</v>
      </c>
      <c r="R524" s="30">
        <f t="shared" ref="R524" ca="1" si="638">SUM(R493:R523)/$D$8</f>
        <v>55.8</v>
      </c>
      <c r="S524" s="30">
        <f t="shared" ref="S524" ca="1" si="639">SUM(S493:S523)/$D$8</f>
        <v>55.116666666666667</v>
      </c>
      <c r="T524" s="30">
        <f t="shared" ref="T524" ca="1" si="640">SUM(T493:T523)/$D$8</f>
        <v>53.133333333333333</v>
      </c>
      <c r="U524" s="30">
        <f t="shared" ref="U524" ca="1" si="641">SUM(U493:U523)/$D$8</f>
        <v>52.733333333333334</v>
      </c>
      <c r="V524" s="30">
        <f t="shared" ref="V524" ca="1" si="642">SUM(V493:V523)/$D$8</f>
        <v>53.05</v>
      </c>
      <c r="W524" s="30">
        <f t="shared" ref="W524" ca="1" si="643">SUM(W493:W523)/$D$8</f>
        <v>52.75</v>
      </c>
      <c r="X524" s="30">
        <f t="shared" ref="X524" ca="1" si="644">SUM(X493:X523)/$D$8</f>
        <v>53.31666666666667</v>
      </c>
      <c r="Y524" s="30">
        <f t="shared" ref="Y524" ca="1" si="645">SUM(Y493:Y523)/$D$8</f>
        <v>53.283333333333331</v>
      </c>
      <c r="Z524" s="30">
        <f t="shared" ref="Z524" ca="1" si="646">SUM(Z493:Z523)/$D$8</f>
        <v>53.56666666666667</v>
      </c>
      <c r="AA524" s="30">
        <f t="shared" ref="AA524" ca="1" si="647">SUM(AA493:AA523)/$D$8</f>
        <v>51.75</v>
      </c>
      <c r="AB524" s="30">
        <f t="shared" ref="AB524" ca="1" si="648">SUM(AB493:AB523)/$D$8</f>
        <v>52.033333333333331</v>
      </c>
      <c r="AC524" s="41"/>
      <c r="AD524" s="42">
        <f ca="1">SUM(INDIRECT(A511):INDIRECT(A512))/$D$8</f>
        <v>53.39583333333335</v>
      </c>
      <c r="AE524" s="42">
        <f ca="1">MAX(INDIRECT(A513):INDIRECT(A514))</f>
        <v>99</v>
      </c>
      <c r="AF524" s="42">
        <f ca="1">MIN(INDIRECT(A515):INDIRECT(A516))</f>
        <v>15</v>
      </c>
      <c r="AG524" s="25"/>
      <c r="AH524" s="11">
        <f>Entrées!A551</f>
        <v>22</v>
      </c>
      <c r="AI524" s="13">
        <f>Entrées!B551</f>
        <v>10</v>
      </c>
      <c r="AJ524" s="31">
        <f t="shared" ref="AJ524:AJ587" ca="1" si="649">IF($AH524&gt;$Y$7,"",AJ523)</f>
        <v>55625.834722222207</v>
      </c>
      <c r="AK524" s="31">
        <f t="shared" ca="1" si="602"/>
        <v>55155.277777777781</v>
      </c>
      <c r="AL524" s="31">
        <f t="shared" ca="1" si="603"/>
        <v>55132.569444444431</v>
      </c>
      <c r="AM524" s="31">
        <f t="shared" ca="1" si="604"/>
        <v>439.35972222222233</v>
      </c>
      <c r="AN524" s="31">
        <f t="shared" ca="1" si="605"/>
        <v>2143.2847222222222</v>
      </c>
      <c r="AO524" s="31">
        <f t="shared" ca="1" si="606"/>
        <v>1711.4715277777773</v>
      </c>
      <c r="AP524" s="31">
        <f t="shared" ca="1" si="607"/>
        <v>43686.806944444448</v>
      </c>
      <c r="AQ524" s="31">
        <f t="shared" ca="1" si="608"/>
        <v>2048.2006944444447</v>
      </c>
      <c r="AR524" s="31">
        <f t="shared" ca="1" si="609"/>
        <v>467.57708333333329</v>
      </c>
      <c r="AS524" s="31">
        <f t="shared" ca="1" si="610"/>
        <v>9872.0041666666693</v>
      </c>
      <c r="AT524" s="31">
        <f t="shared" ca="1" si="611"/>
        <v>-752.91041666666672</v>
      </c>
      <c r="AU524" s="31">
        <f t="shared" ca="1" si="612"/>
        <v>580.30277777777769</v>
      </c>
      <c r="AV524" s="31">
        <f t="shared" ca="1" si="613"/>
        <v>-4570.3041666666659</v>
      </c>
      <c r="AW524" s="31">
        <f t="shared" ca="1" si="614"/>
        <v>53.39583333333335</v>
      </c>
      <c r="AX524" s="31">
        <f t="shared" ca="1" si="615"/>
        <v>1401.9361111111111</v>
      </c>
      <c r="AY524" s="31">
        <f t="shared" ca="1" si="616"/>
        <v>-1132.0805555555555</v>
      </c>
      <c r="AZ524" s="31">
        <f t="shared" ca="1" si="617"/>
        <v>-2177.1819444444441</v>
      </c>
      <c r="BA524" s="31">
        <f t="shared" ca="1" si="618"/>
        <v>644.8125</v>
      </c>
      <c r="BB524" s="31">
        <f t="shared" ca="1" si="619"/>
        <v>-1410.101388888889</v>
      </c>
      <c r="BC524" s="31">
        <f t="shared" ca="1" si="620"/>
        <v>-1800.2902777777781</v>
      </c>
      <c r="BF524" s="11">
        <f t="shared" si="621"/>
        <v>22</v>
      </c>
      <c r="BG524" s="11">
        <f t="shared" si="570"/>
        <v>10</v>
      </c>
      <c r="BH524" s="32">
        <f>IF($BF524&gt;$Y$7,"",IF(AND($BF524=$Y$7,$BG524=23),"",Entrées!C552-Entrées!C551))</f>
        <v>-314</v>
      </c>
      <c r="BI524" s="32">
        <f>IF($BF524&gt;$Y$7,"",IF(AND($BF524=$Y$7,$BG524=23),"",Entrées!D552-Entrées!D551))</f>
        <v>-412.5</v>
      </c>
      <c r="BJ524" s="32">
        <f>IF($BF524&gt;$Y$7,"",IF(AND($BF524=$Y$7,$BG524=23),"",Entrées!E552-Entrées!E551))</f>
        <v>-337.5</v>
      </c>
      <c r="BK524" s="32">
        <f>IF($BF524&gt;$Y$7,"",IF(AND($BF524=$Y$7,$BG524=23),"",Entrées!F552-Entrées!F551))</f>
        <v>-0.5</v>
      </c>
      <c r="BL524" s="32">
        <f>IF($BF524&gt;$Y$7,"",IF(AND($BF524=$Y$7,$BG524=23),"",Entrées!G552-Entrées!G551))</f>
        <v>-158.5</v>
      </c>
      <c r="BM524" s="32">
        <f>IF($BF524&gt;$Y$7,"",IF(AND($BF524=$Y$7,$BG524=23),"",Entrées!H552-Entrées!H551))</f>
        <v>6</v>
      </c>
      <c r="BN524" s="32">
        <f>IF($BF524&gt;$Y$7,"",IF(AND($BF524=$Y$7,$BG524=23),"",Entrées!I552-Entrées!I551))</f>
        <v>-4.5</v>
      </c>
      <c r="BO524" s="32">
        <f>IF($BF524&gt;$Y$7,"",IF(AND($BF524=$Y$7,$BG524=23),"",Entrées!J552-Entrées!J551))</f>
        <v>104</v>
      </c>
      <c r="BP524" s="32">
        <f>IF($BF524&gt;$Y$7,"",IF(AND($BF524=$Y$7,$BG524=23),"",Entrées!K552-Entrées!K551))</f>
        <v>344</v>
      </c>
      <c r="BQ524" s="32">
        <f>IF($BF524&gt;$Y$7,"",IF(AND($BF524=$Y$7,$BG524=23),"",Entrées!L552-Entrées!L551))</f>
        <v>-56</v>
      </c>
      <c r="BR524" s="32">
        <f>IF($BF524&gt;$Y$7,"",IF(AND($BF524=$Y$7,$BG524=23),"",Entrées!M552-Entrées!M551))</f>
        <v>0</v>
      </c>
      <c r="BS524" s="32">
        <f>IF($BF524&gt;$Y$7,"",IF(AND($BF524=$Y$7,$BG524=23),"",Entrées!N552-Entrées!N551))</f>
        <v>4.5</v>
      </c>
      <c r="BT524" s="32">
        <f>IF($BF524&gt;$Y$7,"",IF(AND($BF524=$Y$7,$BG524=23),"",Entrées!O552-Entrées!O551))</f>
        <v>-552.5</v>
      </c>
      <c r="BU524" s="32">
        <f>IF($BF524&gt;$Y$7,"",IF(AND($BF524=$Y$7,$BG524=23),"",Entrées!P552-Entrées!P551))</f>
        <v>-3</v>
      </c>
      <c r="BV524" s="32">
        <f>IF($BF524&gt;$Y$7,"",IF(AND($BF524=$Y$7,$BG524=23),"",Entrées!Q552-Entrées!Q551))</f>
        <v>0</v>
      </c>
      <c r="BW524" s="32">
        <f>IF($BF524&gt;$Y$7,"",IF(AND($BF524=$Y$7,$BG524=23),"",Entrées!R552-Entrées!R551))</f>
        <v>-15</v>
      </c>
      <c r="BX524" s="32">
        <f>IF($BF524&gt;$Y$7,"",IF(AND($BF524=$Y$7,$BG524=23),"",Entrées!S552-Entrées!S551))</f>
        <v>-303</v>
      </c>
      <c r="BY524" s="32">
        <f>IF($BF524&gt;$Y$7,"",IF(AND($BF524=$Y$7,$BG524=23),"",Entrées!T552-Entrées!T551))</f>
        <v>0</v>
      </c>
      <c r="BZ524" s="32">
        <f>IF($BF524&gt;$Y$7,"",IF(AND($BF524=$Y$7,$BG524=23),"",Entrées!U552-Entrées!U551))</f>
        <v>-52</v>
      </c>
      <c r="CA524" s="32">
        <f>IF($BF524&gt;$Y$7,"",IF(AND($BF524=$Y$7,$BG524=23),"",Entrées!V552-Entrées!V551))</f>
        <v>-697</v>
      </c>
      <c r="CD524" s="33">
        <f>IF($BF524&lt;=$Y$7,Entrées!J551/CD$2,"")</f>
        <v>8.7763157894736848E-2</v>
      </c>
      <c r="CE524" s="33">
        <f>IF($BF524&lt;=$Y$7,Entrées!K551/CE$2,"")</f>
        <v>0.28785714285714287</v>
      </c>
      <c r="CF524" s="11">
        <f t="shared" si="622"/>
        <v>7600</v>
      </c>
      <c r="CG524" s="11">
        <f t="shared" si="623"/>
        <v>4200</v>
      </c>
      <c r="CH524" s="52">
        <f t="shared" si="624"/>
        <v>0.26950009137426939</v>
      </c>
      <c r="CI524" s="52">
        <f t="shared" si="625"/>
        <v>0.11132787698412699</v>
      </c>
    </row>
    <row r="525" spans="1:87">
      <c r="C525" s="29" t="s">
        <v>140</v>
      </c>
      <c r="D525" s="29"/>
      <c r="E525" s="30">
        <f ca="1">MAX(E493:E523)</f>
        <v>84</v>
      </c>
      <c r="F525" s="30">
        <f t="shared" ref="F525:AB525" ca="1" si="650">MAX(F493:F523)</f>
        <v>80.5</v>
      </c>
      <c r="G525" s="30">
        <f t="shared" ca="1" si="650"/>
        <v>82.5</v>
      </c>
      <c r="H525" s="30">
        <f t="shared" ca="1" si="650"/>
        <v>83.5</v>
      </c>
      <c r="I525" s="30">
        <f t="shared" ca="1" si="650"/>
        <v>85</v>
      </c>
      <c r="J525" s="30">
        <f t="shared" ca="1" si="650"/>
        <v>85</v>
      </c>
      <c r="K525" s="30">
        <f t="shared" ca="1" si="650"/>
        <v>90</v>
      </c>
      <c r="L525" s="30">
        <f t="shared" ca="1" si="650"/>
        <v>96</v>
      </c>
      <c r="M525" s="30">
        <f t="shared" ca="1" si="650"/>
        <v>99</v>
      </c>
      <c r="N525" s="30">
        <f t="shared" ca="1" si="650"/>
        <v>98.5</v>
      </c>
      <c r="O525" s="30">
        <f t="shared" ca="1" si="650"/>
        <v>96.5</v>
      </c>
      <c r="P525" s="30">
        <f t="shared" ca="1" si="650"/>
        <v>96.5</v>
      </c>
      <c r="Q525" s="30">
        <f t="shared" ca="1" si="650"/>
        <v>94</v>
      </c>
      <c r="R525" s="30">
        <f t="shared" ca="1" si="650"/>
        <v>93.5</v>
      </c>
      <c r="S525" s="30">
        <f t="shared" ca="1" si="650"/>
        <v>94.5</v>
      </c>
      <c r="T525" s="30">
        <f t="shared" ca="1" si="650"/>
        <v>91</v>
      </c>
      <c r="U525" s="30">
        <f t="shared" ca="1" si="650"/>
        <v>93.5</v>
      </c>
      <c r="V525" s="30">
        <f t="shared" ca="1" si="650"/>
        <v>94</v>
      </c>
      <c r="W525" s="30">
        <f t="shared" ca="1" si="650"/>
        <v>92</v>
      </c>
      <c r="X525" s="30">
        <f t="shared" ca="1" si="650"/>
        <v>92.5</v>
      </c>
      <c r="Y525" s="30">
        <f t="shared" ca="1" si="650"/>
        <v>90.5</v>
      </c>
      <c r="Z525" s="30">
        <f t="shared" ca="1" si="650"/>
        <v>92</v>
      </c>
      <c r="AA525" s="30">
        <f t="shared" ca="1" si="650"/>
        <v>87.5</v>
      </c>
      <c r="AB525" s="30">
        <f t="shared" ca="1" si="650"/>
        <v>86.5</v>
      </c>
      <c r="AC525" s="41" t="s">
        <v>142</v>
      </c>
      <c r="AD525" s="42">
        <f ca="1">SUM(E524:AB524)/24</f>
        <v>53.395833333333321</v>
      </c>
      <c r="AE525" s="42">
        <f ca="1">MAX(E525:AB525)</f>
        <v>99</v>
      </c>
      <c r="AF525" s="42">
        <f ca="1">MIN(E526:AB526)</f>
        <v>15</v>
      </c>
      <c r="AG525" s="25"/>
      <c r="AH525" s="11">
        <f>Entrées!A552</f>
        <v>22</v>
      </c>
      <c r="AI525" s="13">
        <f>Entrées!B552</f>
        <v>11</v>
      </c>
      <c r="AJ525" s="31">
        <f t="shared" ca="1" si="649"/>
        <v>55625.834722222207</v>
      </c>
      <c r="AK525" s="31">
        <f t="shared" ca="1" si="602"/>
        <v>55155.277777777781</v>
      </c>
      <c r="AL525" s="31">
        <f t="shared" ca="1" si="603"/>
        <v>55132.569444444431</v>
      </c>
      <c r="AM525" s="31">
        <f t="shared" ca="1" si="604"/>
        <v>439.35972222222233</v>
      </c>
      <c r="AN525" s="31">
        <f t="shared" ca="1" si="605"/>
        <v>2143.2847222222222</v>
      </c>
      <c r="AO525" s="31">
        <f t="shared" ca="1" si="606"/>
        <v>1711.4715277777773</v>
      </c>
      <c r="AP525" s="31">
        <f t="shared" ca="1" si="607"/>
        <v>43686.806944444448</v>
      </c>
      <c r="AQ525" s="31">
        <f t="shared" ca="1" si="608"/>
        <v>2048.2006944444447</v>
      </c>
      <c r="AR525" s="31">
        <f t="shared" ca="1" si="609"/>
        <v>467.57708333333329</v>
      </c>
      <c r="AS525" s="31">
        <f t="shared" ca="1" si="610"/>
        <v>9872.0041666666693</v>
      </c>
      <c r="AT525" s="31">
        <f t="shared" ca="1" si="611"/>
        <v>-752.91041666666672</v>
      </c>
      <c r="AU525" s="31">
        <f t="shared" ca="1" si="612"/>
        <v>580.30277777777769</v>
      </c>
      <c r="AV525" s="31">
        <f t="shared" ca="1" si="613"/>
        <v>-4570.3041666666659</v>
      </c>
      <c r="AW525" s="31">
        <f t="shared" ca="1" si="614"/>
        <v>53.39583333333335</v>
      </c>
      <c r="AX525" s="31">
        <f t="shared" ca="1" si="615"/>
        <v>1401.9361111111111</v>
      </c>
      <c r="AY525" s="31">
        <f t="shared" ca="1" si="616"/>
        <v>-1132.0805555555555</v>
      </c>
      <c r="AZ525" s="31">
        <f t="shared" ca="1" si="617"/>
        <v>-2177.1819444444441</v>
      </c>
      <c r="BA525" s="31">
        <f t="shared" ca="1" si="618"/>
        <v>644.8125</v>
      </c>
      <c r="BB525" s="31">
        <f t="shared" ca="1" si="619"/>
        <v>-1410.101388888889</v>
      </c>
      <c r="BC525" s="31">
        <f t="shared" ca="1" si="620"/>
        <v>-1800.2902777777781</v>
      </c>
      <c r="BF525" s="11">
        <f t="shared" si="621"/>
        <v>22</v>
      </c>
      <c r="BG525" s="11">
        <f t="shared" si="570"/>
        <v>11</v>
      </c>
      <c r="BH525" s="32">
        <f>IF($BF525&gt;$Y$7,"",IF(AND($BF525=$Y$7,$BG525=23),"",Entrées!C553-Entrées!C552))</f>
        <v>150.5</v>
      </c>
      <c r="BI525" s="32">
        <f>IF($BF525&gt;$Y$7,"",IF(AND($BF525=$Y$7,$BG525=23),"",Entrées!D553-Entrées!D552))</f>
        <v>-350</v>
      </c>
      <c r="BJ525" s="32">
        <f>IF($BF525&gt;$Y$7,"",IF(AND($BF525=$Y$7,$BG525=23),"",Entrées!E553-Entrées!E552))</f>
        <v>287.5</v>
      </c>
      <c r="BK525" s="32">
        <f>IF($BF525&gt;$Y$7,"",IF(AND($BF525=$Y$7,$BG525=23),"",Entrées!F553-Entrées!F552))</f>
        <v>3</v>
      </c>
      <c r="BL525" s="32">
        <f>IF($BF525&gt;$Y$7,"",IF(AND($BF525=$Y$7,$BG525=23),"",Entrées!G553-Entrées!G552))</f>
        <v>-12</v>
      </c>
      <c r="BM525" s="32">
        <f>IF($BF525&gt;$Y$7,"",IF(AND($BF525=$Y$7,$BG525=23),"",Entrées!H553-Entrées!H552))</f>
        <v>16.5</v>
      </c>
      <c r="BN525" s="32">
        <f>IF($BF525&gt;$Y$7,"",IF(AND($BF525=$Y$7,$BG525=23),"",Entrées!I553-Entrées!I552))</f>
        <v>83.5</v>
      </c>
      <c r="BO525" s="32">
        <f>IF($BF525&gt;$Y$7,"",IF(AND($BF525=$Y$7,$BG525=23),"",Entrées!J553-Entrées!J552))</f>
        <v>56.5</v>
      </c>
      <c r="BP525" s="32">
        <f>IF($BF525&gt;$Y$7,"",IF(AND($BF525=$Y$7,$BG525=23),"",Entrées!K553-Entrées!K552))</f>
        <v>184.5</v>
      </c>
      <c r="BQ525" s="32">
        <f>IF($BF525&gt;$Y$7,"",IF(AND($BF525=$Y$7,$BG525=23),"",Entrées!L553-Entrées!L552))</f>
        <v>497</v>
      </c>
      <c r="BR525" s="32">
        <f>IF($BF525&gt;$Y$7,"",IF(AND($BF525=$Y$7,$BG525=23),"",Entrées!M553-Entrées!M552))</f>
        <v>0</v>
      </c>
      <c r="BS525" s="32">
        <f>IF($BF525&gt;$Y$7,"",IF(AND($BF525=$Y$7,$BG525=23),"",Entrées!N553-Entrées!N552))</f>
        <v>1</v>
      </c>
      <c r="BT525" s="32">
        <f>IF($BF525&gt;$Y$7,"",IF(AND($BF525=$Y$7,$BG525=23),"",Entrées!O553-Entrées!O552))</f>
        <v>-681</v>
      </c>
      <c r="BU525" s="32">
        <f>IF($BF525&gt;$Y$7,"",IF(AND($BF525=$Y$7,$BG525=23),"",Entrées!P553-Entrées!P552))</f>
        <v>-1</v>
      </c>
      <c r="BV525" s="32">
        <f>IF($BF525&gt;$Y$7,"",IF(AND($BF525=$Y$7,$BG525=23),"",Entrées!Q553-Entrées!Q552))</f>
        <v>-577</v>
      </c>
      <c r="BW525" s="32">
        <f>IF($BF525&gt;$Y$7,"",IF(AND($BF525=$Y$7,$BG525=23),"",Entrées!R553-Entrées!R552))</f>
        <v>0</v>
      </c>
      <c r="BX525" s="32">
        <f>IF($BF525&gt;$Y$7,"",IF(AND($BF525=$Y$7,$BG525=23),"",Entrées!S553-Entrées!S552))</f>
        <v>318</v>
      </c>
      <c r="BY525" s="32">
        <f>IF($BF525&gt;$Y$7,"",IF(AND($BF525=$Y$7,$BG525=23),"",Entrées!T553-Entrées!T552))</f>
        <v>0</v>
      </c>
      <c r="BZ525" s="32">
        <f>IF($BF525&gt;$Y$7,"",IF(AND($BF525=$Y$7,$BG525=23),"",Entrées!U553-Entrées!U552))</f>
        <v>15</v>
      </c>
      <c r="CA525" s="32">
        <f>IF($BF525&gt;$Y$7,"",IF(AND($BF525=$Y$7,$BG525=23),"",Entrées!V553-Entrées!V552))</f>
        <v>-216</v>
      </c>
      <c r="CD525" s="33">
        <f>IF($BF525&lt;=$Y$7,Entrées!J552/CD$2,"")</f>
        <v>0.10144736842105263</v>
      </c>
      <c r="CE525" s="33">
        <f>IF($BF525&lt;=$Y$7,Entrées!K552/CE$2,"")</f>
        <v>0.36976190476190474</v>
      </c>
      <c r="CF525" s="11">
        <f t="shared" si="622"/>
        <v>7600</v>
      </c>
      <c r="CG525" s="11">
        <f t="shared" si="623"/>
        <v>4200</v>
      </c>
      <c r="CH525" s="52">
        <f t="shared" si="624"/>
        <v>0.26950009137426939</v>
      </c>
      <c r="CI525" s="52">
        <f t="shared" si="625"/>
        <v>0.11132787698412699</v>
      </c>
    </row>
    <row r="526" spans="1:87">
      <c r="C526" s="29" t="s">
        <v>141</v>
      </c>
      <c r="D526" s="29"/>
      <c r="E526" s="30">
        <f ca="1">MIN(E493:E523)</f>
        <v>15</v>
      </c>
      <c r="F526" s="30">
        <f t="shared" ref="F526:AB526" ca="1" si="651">MIN(F493:F523)</f>
        <v>16</v>
      </c>
      <c r="G526" s="30">
        <f t="shared" ca="1" si="651"/>
        <v>17</v>
      </c>
      <c r="H526" s="30">
        <f t="shared" ca="1" si="651"/>
        <v>17.5</v>
      </c>
      <c r="I526" s="30">
        <f t="shared" ca="1" si="651"/>
        <v>18.5</v>
      </c>
      <c r="J526" s="30">
        <f t="shared" ca="1" si="651"/>
        <v>18.5</v>
      </c>
      <c r="K526" s="30">
        <f t="shared" ca="1" si="651"/>
        <v>18</v>
      </c>
      <c r="L526" s="30">
        <f t="shared" ca="1" si="651"/>
        <v>17.5</v>
      </c>
      <c r="M526" s="30">
        <f t="shared" ca="1" si="651"/>
        <v>17</v>
      </c>
      <c r="N526" s="30">
        <f t="shared" ca="1" si="651"/>
        <v>16</v>
      </c>
      <c r="O526" s="30">
        <f t="shared" ca="1" si="651"/>
        <v>16</v>
      </c>
      <c r="P526" s="30">
        <f t="shared" ca="1" si="651"/>
        <v>16</v>
      </c>
      <c r="Q526" s="30">
        <f t="shared" ca="1" si="651"/>
        <v>16</v>
      </c>
      <c r="R526" s="30">
        <f t="shared" ca="1" si="651"/>
        <v>16.5</v>
      </c>
      <c r="S526" s="30">
        <f t="shared" ca="1" si="651"/>
        <v>17</v>
      </c>
      <c r="T526" s="30">
        <f t="shared" ca="1" si="651"/>
        <v>18</v>
      </c>
      <c r="U526" s="30">
        <f t="shared" ca="1" si="651"/>
        <v>17</v>
      </c>
      <c r="V526" s="30">
        <f t="shared" ca="1" si="651"/>
        <v>16</v>
      </c>
      <c r="W526" s="30">
        <f t="shared" ca="1" si="651"/>
        <v>15.5</v>
      </c>
      <c r="X526" s="30">
        <f t="shared" ca="1" si="651"/>
        <v>15</v>
      </c>
      <c r="Y526" s="30">
        <f t="shared" ca="1" si="651"/>
        <v>15</v>
      </c>
      <c r="Z526" s="30">
        <f t="shared" ca="1" si="651"/>
        <v>15</v>
      </c>
      <c r="AA526" s="30">
        <f t="shared" ca="1" si="651"/>
        <v>15</v>
      </c>
      <c r="AB526" s="30">
        <f t="shared" ca="1" si="651"/>
        <v>15</v>
      </c>
      <c r="AC526" s="11"/>
      <c r="AD526" s="42">
        <f ca="1">SUM(INDIRECT(ADDRESS(ROW($C$37),COLUMN($C$37)+($C492-1),4, TRUE,"Entrées")):INDIRECT(ADDRESS(ROW(INDIRECT($A$42)),COLUMN($C$37)+($C492-1),4,TRUE,"Entrées")))/Entrées!$P$11</f>
        <v>53.395833333333336</v>
      </c>
      <c r="AE526" s="42">
        <f ca="1">MAX(INDIRECT(ADDRESS(ROW($C$37),COLUMN($C$37)+($C492-1),4, TRUE,"Entrées")):INDIRECT(ADDRESS(ROW(INDIRECT($A$42)),COLUMN($C$37)+($C492-1),4,TRUE,"Entrées")))</f>
        <v>99</v>
      </c>
      <c r="AF526" s="42">
        <f ca="1">MIN(INDIRECT(ADDRESS(ROW($C$37),COLUMN($C$37)+($C492-1),4, TRUE,"Entrées")):INDIRECT(ADDRESS(ROW(INDIRECT($A$42)),COLUMN($C$37)+($C492-1),4,TRUE,"Entrées")))</f>
        <v>15</v>
      </c>
      <c r="AH526" s="11">
        <f>Entrées!A553</f>
        <v>22</v>
      </c>
      <c r="AI526" s="13">
        <f>Entrées!B553</f>
        <v>12</v>
      </c>
      <c r="AJ526" s="31">
        <f t="shared" ca="1" si="649"/>
        <v>55625.834722222207</v>
      </c>
      <c r="AK526" s="31">
        <f t="shared" ca="1" si="602"/>
        <v>55155.277777777781</v>
      </c>
      <c r="AL526" s="31">
        <f t="shared" ca="1" si="603"/>
        <v>55132.569444444431</v>
      </c>
      <c r="AM526" s="31">
        <f t="shared" ca="1" si="604"/>
        <v>439.35972222222233</v>
      </c>
      <c r="AN526" s="31">
        <f t="shared" ca="1" si="605"/>
        <v>2143.2847222222222</v>
      </c>
      <c r="AO526" s="31">
        <f t="shared" ca="1" si="606"/>
        <v>1711.4715277777773</v>
      </c>
      <c r="AP526" s="31">
        <f t="shared" ca="1" si="607"/>
        <v>43686.806944444448</v>
      </c>
      <c r="AQ526" s="31">
        <f t="shared" ca="1" si="608"/>
        <v>2048.2006944444447</v>
      </c>
      <c r="AR526" s="31">
        <f t="shared" ca="1" si="609"/>
        <v>467.57708333333329</v>
      </c>
      <c r="AS526" s="31">
        <f t="shared" ca="1" si="610"/>
        <v>9872.0041666666693</v>
      </c>
      <c r="AT526" s="31">
        <f t="shared" ca="1" si="611"/>
        <v>-752.91041666666672</v>
      </c>
      <c r="AU526" s="31">
        <f t="shared" ca="1" si="612"/>
        <v>580.30277777777769</v>
      </c>
      <c r="AV526" s="31">
        <f t="shared" ca="1" si="613"/>
        <v>-4570.3041666666659</v>
      </c>
      <c r="AW526" s="31">
        <f t="shared" ca="1" si="614"/>
        <v>53.39583333333335</v>
      </c>
      <c r="AX526" s="31">
        <f t="shared" ca="1" si="615"/>
        <v>1401.9361111111111</v>
      </c>
      <c r="AY526" s="31">
        <f t="shared" ca="1" si="616"/>
        <v>-1132.0805555555555</v>
      </c>
      <c r="AZ526" s="31">
        <f t="shared" ca="1" si="617"/>
        <v>-2177.1819444444441</v>
      </c>
      <c r="BA526" s="31">
        <f t="shared" ca="1" si="618"/>
        <v>644.8125</v>
      </c>
      <c r="BB526" s="31">
        <f t="shared" ca="1" si="619"/>
        <v>-1410.101388888889</v>
      </c>
      <c r="BC526" s="31">
        <f t="shared" ca="1" si="620"/>
        <v>-1800.2902777777781</v>
      </c>
      <c r="BF526" s="11">
        <f t="shared" si="621"/>
        <v>22</v>
      </c>
      <c r="BG526" s="11">
        <f t="shared" si="570"/>
        <v>12</v>
      </c>
      <c r="BH526" s="32">
        <f>IF($BF526&gt;$Y$7,"",IF(AND($BF526=$Y$7,$BG526=23),"",Entrées!C554-Entrées!C553))</f>
        <v>-493.5</v>
      </c>
      <c r="BI526" s="32">
        <f>IF($BF526&gt;$Y$7,"",IF(AND($BF526=$Y$7,$BG526=23),"",Entrées!D554-Entrées!D553))</f>
        <v>-550</v>
      </c>
      <c r="BJ526" s="32">
        <f>IF($BF526&gt;$Y$7,"",IF(AND($BF526=$Y$7,$BG526=23),"",Entrées!E554-Entrées!E553))</f>
        <v>-737.5</v>
      </c>
      <c r="BK526" s="32">
        <f>IF($BF526&gt;$Y$7,"",IF(AND($BF526=$Y$7,$BG526=23),"",Entrées!F554-Entrées!F553))</f>
        <v>1.5</v>
      </c>
      <c r="BL526" s="32">
        <f>IF($BF526&gt;$Y$7,"",IF(AND($BF526=$Y$7,$BG526=23),"",Entrées!G554-Entrées!G553))</f>
        <v>-15.5</v>
      </c>
      <c r="BM526" s="32">
        <f>IF($BF526&gt;$Y$7,"",IF(AND($BF526=$Y$7,$BG526=23),"",Entrées!H554-Entrées!H553))</f>
        <v>-7</v>
      </c>
      <c r="BN526" s="32">
        <f>IF($BF526&gt;$Y$7,"",IF(AND($BF526=$Y$7,$BG526=23),"",Entrées!I554-Entrées!I553))</f>
        <v>12.5</v>
      </c>
      <c r="BO526" s="32">
        <f>IF($BF526&gt;$Y$7,"",IF(AND($BF526=$Y$7,$BG526=23),"",Entrées!J554-Entrées!J553))</f>
        <v>107.5</v>
      </c>
      <c r="BP526" s="32">
        <f>IF($BF526&gt;$Y$7,"",IF(AND($BF526=$Y$7,$BG526=23),"",Entrées!K554-Entrées!K553))</f>
        <v>51</v>
      </c>
      <c r="BQ526" s="32">
        <f>IF($BF526&gt;$Y$7,"",IF(AND($BF526=$Y$7,$BG526=23),"",Entrées!L554-Entrées!L553))</f>
        <v>-394.5</v>
      </c>
      <c r="BR526" s="32">
        <f>IF($BF526&gt;$Y$7,"",IF(AND($BF526=$Y$7,$BG526=23),"",Entrées!M554-Entrées!M553))</f>
        <v>0</v>
      </c>
      <c r="BS526" s="32">
        <f>IF($BF526&gt;$Y$7,"",IF(AND($BF526=$Y$7,$BG526=23),"",Entrées!N554-Entrées!N553))</f>
        <v>12</v>
      </c>
      <c r="BT526" s="32">
        <f>IF($BF526&gt;$Y$7,"",IF(AND($BF526=$Y$7,$BG526=23),"",Entrées!O554-Entrées!O553))</f>
        <v>-260.5</v>
      </c>
      <c r="BU526" s="32">
        <f>IF($BF526&gt;$Y$7,"",IF(AND($BF526=$Y$7,$BG526=23),"",Entrées!P554-Entrées!P553))</f>
        <v>0.5</v>
      </c>
      <c r="BV526" s="32">
        <f>IF($BF526&gt;$Y$7,"",IF(AND($BF526=$Y$7,$BG526=23),"",Entrées!Q554-Entrées!Q553))</f>
        <v>512</v>
      </c>
      <c r="BW526" s="32">
        <f>IF($BF526&gt;$Y$7,"",IF(AND($BF526=$Y$7,$BG526=23),"",Entrées!R554-Entrées!R553))</f>
        <v>0</v>
      </c>
      <c r="BX526" s="32">
        <f>IF($BF526&gt;$Y$7,"",IF(AND($BF526=$Y$7,$BG526=23),"",Entrées!S554-Entrées!S553))</f>
        <v>-24</v>
      </c>
      <c r="BY526" s="32">
        <f>IF($BF526&gt;$Y$7,"",IF(AND($BF526=$Y$7,$BG526=23),"",Entrées!T554-Entrées!T553))</f>
        <v>-75</v>
      </c>
      <c r="BZ526" s="32">
        <f>IF($BF526&gt;$Y$7,"",IF(AND($BF526=$Y$7,$BG526=23),"",Entrées!U554-Entrées!U553))</f>
        <v>-4</v>
      </c>
      <c r="CA526" s="32">
        <f>IF($BF526&gt;$Y$7,"",IF(AND($BF526=$Y$7,$BG526=23),"",Entrées!V554-Entrées!V553))</f>
        <v>-469</v>
      </c>
      <c r="CD526" s="33">
        <f>IF($BF526&lt;=$Y$7,Entrées!J553/CD$2,"")</f>
        <v>0.10888157894736843</v>
      </c>
      <c r="CE526" s="33">
        <f>IF($BF526&lt;=$Y$7,Entrées!K553/CE$2,"")</f>
        <v>0.41369047619047616</v>
      </c>
      <c r="CF526" s="11">
        <f t="shared" si="622"/>
        <v>7600</v>
      </c>
      <c r="CG526" s="11">
        <f t="shared" si="623"/>
        <v>4200</v>
      </c>
      <c r="CH526" s="52">
        <f t="shared" si="624"/>
        <v>0.26950009137426939</v>
      </c>
      <c r="CI526" s="52">
        <f t="shared" si="625"/>
        <v>0.11132787698412699</v>
      </c>
    </row>
    <row r="527" spans="1:87">
      <c r="C527" s="11" t="s">
        <v>91</v>
      </c>
      <c r="D527" s="11"/>
      <c r="E527" s="50" t="str">
        <f ca="1">INDIRECT(ADDRESS(ROW($C$36),COLUMN($C$36)+(C529-1),4,TRUE,"Entrées"))</f>
        <v>Ech. comm. Allemagne</v>
      </c>
      <c r="F527" s="50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39" t="s">
        <v>12</v>
      </c>
      <c r="AE527" s="39" t="s">
        <v>138</v>
      </c>
      <c r="AF527" s="39" t="s">
        <v>139</v>
      </c>
      <c r="AH527" s="11">
        <f>Entrées!A554</f>
        <v>22</v>
      </c>
      <c r="AI527" s="13">
        <f>Entrées!B554</f>
        <v>13</v>
      </c>
      <c r="AJ527" s="31">
        <f t="shared" ca="1" si="649"/>
        <v>55625.834722222207</v>
      </c>
      <c r="AK527" s="31">
        <f t="shared" ca="1" si="602"/>
        <v>55155.277777777781</v>
      </c>
      <c r="AL527" s="31">
        <f t="shared" ca="1" si="603"/>
        <v>55132.569444444431</v>
      </c>
      <c r="AM527" s="31">
        <f t="shared" ca="1" si="604"/>
        <v>439.35972222222233</v>
      </c>
      <c r="AN527" s="31">
        <f t="shared" ca="1" si="605"/>
        <v>2143.2847222222222</v>
      </c>
      <c r="AO527" s="31">
        <f t="shared" ca="1" si="606"/>
        <v>1711.4715277777773</v>
      </c>
      <c r="AP527" s="31">
        <f t="shared" ca="1" si="607"/>
        <v>43686.806944444448</v>
      </c>
      <c r="AQ527" s="31">
        <f t="shared" ca="1" si="608"/>
        <v>2048.2006944444447</v>
      </c>
      <c r="AR527" s="31">
        <f t="shared" ca="1" si="609"/>
        <v>467.57708333333329</v>
      </c>
      <c r="AS527" s="31">
        <f t="shared" ca="1" si="610"/>
        <v>9872.0041666666693</v>
      </c>
      <c r="AT527" s="31">
        <f t="shared" ca="1" si="611"/>
        <v>-752.91041666666672</v>
      </c>
      <c r="AU527" s="31">
        <f t="shared" ca="1" si="612"/>
        <v>580.30277777777769</v>
      </c>
      <c r="AV527" s="31">
        <f t="shared" ca="1" si="613"/>
        <v>-4570.3041666666659</v>
      </c>
      <c r="AW527" s="31">
        <f t="shared" ca="1" si="614"/>
        <v>53.39583333333335</v>
      </c>
      <c r="AX527" s="31">
        <f t="shared" ca="1" si="615"/>
        <v>1401.9361111111111</v>
      </c>
      <c r="AY527" s="31">
        <f t="shared" ca="1" si="616"/>
        <v>-1132.0805555555555</v>
      </c>
      <c r="AZ527" s="31">
        <f t="shared" ca="1" si="617"/>
        <v>-2177.1819444444441</v>
      </c>
      <c r="BA527" s="31">
        <f t="shared" ca="1" si="618"/>
        <v>644.8125</v>
      </c>
      <c r="BB527" s="31">
        <f t="shared" ca="1" si="619"/>
        <v>-1410.101388888889</v>
      </c>
      <c r="BC527" s="31">
        <f t="shared" ca="1" si="620"/>
        <v>-1800.2902777777781</v>
      </c>
      <c r="BF527" s="11">
        <f t="shared" si="621"/>
        <v>22</v>
      </c>
      <c r="BG527" s="11">
        <f t="shared" si="570"/>
        <v>13</v>
      </c>
      <c r="BH527" s="32">
        <f>IF($BF527&gt;$Y$7,"",IF(AND($BF527=$Y$7,$BG527=23),"",Entrées!C555-Entrées!C554))</f>
        <v>-1042.5</v>
      </c>
      <c r="BI527" s="32">
        <f>IF($BF527&gt;$Y$7,"",IF(AND($BF527=$Y$7,$BG527=23),"",Entrées!D555-Entrées!D554))</f>
        <v>-1712.5</v>
      </c>
      <c r="BJ527" s="32">
        <f>IF($BF527&gt;$Y$7,"",IF(AND($BF527=$Y$7,$BG527=23),"",Entrées!E555-Entrées!E554))</f>
        <v>-1537.5</v>
      </c>
      <c r="BK527" s="32">
        <f>IF($BF527&gt;$Y$7,"",IF(AND($BF527=$Y$7,$BG527=23),"",Entrées!F555-Entrées!F554))</f>
        <v>1.5</v>
      </c>
      <c r="BL527" s="32">
        <f>IF($BF527&gt;$Y$7,"",IF(AND($BF527=$Y$7,$BG527=23),"",Entrées!G555-Entrées!G554))</f>
        <v>-364.5</v>
      </c>
      <c r="BM527" s="32">
        <f>IF($BF527&gt;$Y$7,"",IF(AND($BF527=$Y$7,$BG527=23),"",Entrées!H555-Entrées!H554))</f>
        <v>39</v>
      </c>
      <c r="BN527" s="32">
        <f>IF($BF527&gt;$Y$7,"",IF(AND($BF527=$Y$7,$BG527=23),"",Entrées!I555-Entrées!I554))</f>
        <v>24</v>
      </c>
      <c r="BO527" s="32">
        <f>IF($BF527&gt;$Y$7,"",IF(AND($BF527=$Y$7,$BG527=23),"",Entrées!J555-Entrées!J554))</f>
        <v>106</v>
      </c>
      <c r="BP527" s="32">
        <f>IF($BF527&gt;$Y$7,"",IF(AND($BF527=$Y$7,$BG527=23),"",Entrées!K555-Entrées!K554))</f>
        <v>-34.5</v>
      </c>
      <c r="BQ527" s="32">
        <f>IF($BF527&gt;$Y$7,"",IF(AND($BF527=$Y$7,$BG527=23),"",Entrées!L555-Entrées!L554))</f>
        <v>-561.5</v>
      </c>
      <c r="BR527" s="32">
        <f>IF($BF527&gt;$Y$7,"",IF(AND($BF527=$Y$7,$BG527=23),"",Entrées!M555-Entrées!M554))</f>
        <v>0</v>
      </c>
      <c r="BS527" s="32">
        <f>IF($BF527&gt;$Y$7,"",IF(AND($BF527=$Y$7,$BG527=23),"",Entrées!N555-Entrées!N554))</f>
        <v>14.5</v>
      </c>
      <c r="BT527" s="32">
        <f>IF($BF527&gt;$Y$7,"",IF(AND($BF527=$Y$7,$BG527=23),"",Entrées!O555-Entrées!O554))</f>
        <v>-265.5</v>
      </c>
      <c r="BU527" s="32">
        <f>IF($BF527&gt;$Y$7,"",IF(AND($BF527=$Y$7,$BG527=23),"",Entrées!P555-Entrées!P554))</f>
        <v>-4.5</v>
      </c>
      <c r="BV527" s="32">
        <f>IF($BF527&gt;$Y$7,"",IF(AND($BF527=$Y$7,$BG527=23),"",Entrées!Q555-Entrées!Q554))</f>
        <v>-280</v>
      </c>
      <c r="BW527" s="32">
        <f>IF($BF527&gt;$Y$7,"",IF(AND($BF527=$Y$7,$BG527=23),"",Entrées!R555-Entrées!R554))</f>
        <v>0</v>
      </c>
      <c r="BX527" s="32">
        <f>IF($BF527&gt;$Y$7,"",IF(AND($BF527=$Y$7,$BG527=23),"",Entrées!S555-Entrées!S554))</f>
        <v>-544</v>
      </c>
      <c r="BY527" s="32">
        <f>IF($BF527&gt;$Y$7,"",IF(AND($BF527=$Y$7,$BG527=23),"",Entrées!T555-Entrées!T554))</f>
        <v>75</v>
      </c>
      <c r="BZ527" s="32">
        <f>IF($BF527&gt;$Y$7,"",IF(AND($BF527=$Y$7,$BG527=23),"",Entrées!U555-Entrées!U554))</f>
        <v>-71</v>
      </c>
      <c r="CA527" s="32">
        <f>IF($BF527&gt;$Y$7,"",IF(AND($BF527=$Y$7,$BG527=23),"",Entrées!V555-Entrées!V554))</f>
        <v>162</v>
      </c>
      <c r="CD527" s="33">
        <f>IF($BF527&lt;=$Y$7,Entrées!J554/CD$2,"")</f>
        <v>0.12302631578947368</v>
      </c>
      <c r="CE527" s="33">
        <f>IF($BF527&lt;=$Y$7,Entrées!K554/CE$2,"")</f>
        <v>0.42583333333333334</v>
      </c>
      <c r="CF527" s="11">
        <f t="shared" si="622"/>
        <v>7600</v>
      </c>
      <c r="CG527" s="11">
        <f t="shared" si="623"/>
        <v>4200</v>
      </c>
      <c r="CH527" s="52">
        <f t="shared" si="624"/>
        <v>0.26950009137426939</v>
      </c>
      <c r="CI527" s="52">
        <f t="shared" si="625"/>
        <v>0.11132787698412699</v>
      </c>
    </row>
    <row r="528" spans="1:87">
      <c r="C528" s="11" t="s">
        <v>92</v>
      </c>
      <c r="D528" s="11" t="s">
        <v>3</v>
      </c>
      <c r="E528" s="11" t="s">
        <v>79</v>
      </c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39" t="s">
        <v>3</v>
      </c>
      <c r="AE528" s="39" t="s">
        <v>3</v>
      </c>
      <c r="AF528" s="39" t="s">
        <v>3</v>
      </c>
      <c r="AH528" s="11">
        <f>Entrées!A555</f>
        <v>22</v>
      </c>
      <c r="AI528" s="13">
        <f>Entrées!B555</f>
        <v>14</v>
      </c>
      <c r="AJ528" s="31">
        <f t="shared" ca="1" si="649"/>
        <v>55625.834722222207</v>
      </c>
      <c r="AK528" s="31">
        <f t="shared" ca="1" si="602"/>
        <v>55155.277777777781</v>
      </c>
      <c r="AL528" s="31">
        <f t="shared" ca="1" si="603"/>
        <v>55132.569444444431</v>
      </c>
      <c r="AM528" s="31">
        <f t="shared" ca="1" si="604"/>
        <v>439.35972222222233</v>
      </c>
      <c r="AN528" s="31">
        <f t="shared" ca="1" si="605"/>
        <v>2143.2847222222222</v>
      </c>
      <c r="AO528" s="31">
        <f t="shared" ca="1" si="606"/>
        <v>1711.4715277777773</v>
      </c>
      <c r="AP528" s="31">
        <f t="shared" ca="1" si="607"/>
        <v>43686.806944444448</v>
      </c>
      <c r="AQ528" s="31">
        <f t="shared" ca="1" si="608"/>
        <v>2048.2006944444447</v>
      </c>
      <c r="AR528" s="31">
        <f t="shared" ca="1" si="609"/>
        <v>467.57708333333329</v>
      </c>
      <c r="AS528" s="31">
        <f t="shared" ca="1" si="610"/>
        <v>9872.0041666666693</v>
      </c>
      <c r="AT528" s="31">
        <f t="shared" ca="1" si="611"/>
        <v>-752.91041666666672</v>
      </c>
      <c r="AU528" s="31">
        <f t="shared" ca="1" si="612"/>
        <v>580.30277777777769</v>
      </c>
      <c r="AV528" s="31">
        <f t="shared" ca="1" si="613"/>
        <v>-4570.3041666666659</v>
      </c>
      <c r="AW528" s="31">
        <f t="shared" ca="1" si="614"/>
        <v>53.39583333333335</v>
      </c>
      <c r="AX528" s="31">
        <f t="shared" ca="1" si="615"/>
        <v>1401.9361111111111</v>
      </c>
      <c r="AY528" s="31">
        <f t="shared" ca="1" si="616"/>
        <v>-1132.0805555555555</v>
      </c>
      <c r="AZ528" s="31">
        <f t="shared" ca="1" si="617"/>
        <v>-2177.1819444444441</v>
      </c>
      <c r="BA528" s="31">
        <f t="shared" ca="1" si="618"/>
        <v>644.8125</v>
      </c>
      <c r="BB528" s="31">
        <f t="shared" ca="1" si="619"/>
        <v>-1410.101388888889</v>
      </c>
      <c r="BC528" s="31">
        <f t="shared" ca="1" si="620"/>
        <v>-1800.2902777777781</v>
      </c>
      <c r="BF528" s="11">
        <f t="shared" si="621"/>
        <v>22</v>
      </c>
      <c r="BG528" s="11">
        <f t="shared" si="570"/>
        <v>14</v>
      </c>
      <c r="BH528" s="32">
        <f>IF($BF528&gt;$Y$7,"",IF(AND($BF528=$Y$7,$BG528=23),"",Entrées!C556-Entrées!C555))</f>
        <v>-2221.5</v>
      </c>
      <c r="BI528" s="32">
        <f>IF($BF528&gt;$Y$7,"",IF(AND($BF528=$Y$7,$BG528=23),"",Entrées!D556-Entrées!D555))</f>
        <v>-2637.5</v>
      </c>
      <c r="BJ528" s="32">
        <f>IF($BF528&gt;$Y$7,"",IF(AND($BF528=$Y$7,$BG528=23),"",Entrées!E556-Entrées!E555))</f>
        <v>-2500</v>
      </c>
      <c r="BK528" s="32">
        <f>IF($BF528&gt;$Y$7,"",IF(AND($BF528=$Y$7,$BG528=23),"",Entrées!F556-Entrées!F555))</f>
        <v>-4</v>
      </c>
      <c r="BL528" s="32">
        <f>IF($BF528&gt;$Y$7,"",IF(AND($BF528=$Y$7,$BG528=23),"",Entrées!G556-Entrées!G555))</f>
        <v>-640.5</v>
      </c>
      <c r="BM528" s="32">
        <f>IF($BF528&gt;$Y$7,"",IF(AND($BF528=$Y$7,$BG528=23),"",Entrées!H556-Entrées!H555))</f>
        <v>-160</v>
      </c>
      <c r="BN528" s="32">
        <f>IF($BF528&gt;$Y$7,"",IF(AND($BF528=$Y$7,$BG528=23),"",Entrées!I556-Entrées!I555))</f>
        <v>-100.5</v>
      </c>
      <c r="BO528" s="32">
        <f>IF($BF528&gt;$Y$7,"",IF(AND($BF528=$Y$7,$BG528=23),"",Entrées!J556-Entrées!J555))</f>
        <v>119.5</v>
      </c>
      <c r="BP528" s="32">
        <f>IF($BF528&gt;$Y$7,"",IF(AND($BF528=$Y$7,$BG528=23),"",Entrées!K556-Entrées!K555))</f>
        <v>-145.5</v>
      </c>
      <c r="BQ528" s="32">
        <f>IF($BF528&gt;$Y$7,"",IF(AND($BF528=$Y$7,$BG528=23),"",Entrées!L556-Entrées!L555))</f>
        <v>-268.5</v>
      </c>
      <c r="BR528" s="32">
        <f>IF($BF528&gt;$Y$7,"",IF(AND($BF528=$Y$7,$BG528=23),"",Entrées!M556-Entrées!M555))</f>
        <v>-0.5</v>
      </c>
      <c r="BS528" s="32">
        <f>IF($BF528&gt;$Y$7,"",IF(AND($BF528=$Y$7,$BG528=23),"",Entrées!N556-Entrées!N555))</f>
        <v>-1.5</v>
      </c>
      <c r="BT528" s="32">
        <f>IF($BF528&gt;$Y$7,"",IF(AND($BF528=$Y$7,$BG528=23),"",Entrées!O556-Entrées!O555))</f>
        <v>-1021</v>
      </c>
      <c r="BU528" s="32">
        <f>IF($BF528&gt;$Y$7,"",IF(AND($BF528=$Y$7,$BG528=23),"",Entrées!P556-Entrées!P555))</f>
        <v>-9.5</v>
      </c>
      <c r="BV528" s="32">
        <f>IF($BF528&gt;$Y$7,"",IF(AND($BF528=$Y$7,$BG528=23),"",Entrées!Q556-Entrées!Q555))</f>
        <v>-326</v>
      </c>
      <c r="BW528" s="32">
        <f>IF($BF528&gt;$Y$7,"",IF(AND($BF528=$Y$7,$BG528=23),"",Entrées!R556-Entrées!R555))</f>
        <v>0</v>
      </c>
      <c r="BX528" s="32">
        <f>IF($BF528&gt;$Y$7,"",IF(AND($BF528=$Y$7,$BG528=23),"",Entrées!S556-Entrées!S555))</f>
        <v>-219</v>
      </c>
      <c r="BY528" s="32">
        <f>IF($BF528&gt;$Y$7,"",IF(AND($BF528=$Y$7,$BG528=23),"",Entrées!T556-Entrées!T555))</f>
        <v>-373</v>
      </c>
      <c r="BZ528" s="32">
        <f>IF($BF528&gt;$Y$7,"",IF(AND($BF528=$Y$7,$BG528=23),"",Entrées!U556-Entrées!U555))</f>
        <v>-80</v>
      </c>
      <c r="CA528" s="32">
        <f>IF($BF528&gt;$Y$7,"",IF(AND($BF528=$Y$7,$BG528=23),"",Entrées!V556-Entrées!V555))</f>
        <v>78</v>
      </c>
      <c r="CD528" s="33">
        <f>IF($BF528&lt;=$Y$7,Entrées!J555/CD$2,"")</f>
        <v>0.1369736842105263</v>
      </c>
      <c r="CE528" s="33">
        <f>IF($BF528&lt;=$Y$7,Entrées!K555/CE$2,"")</f>
        <v>0.41761904761904761</v>
      </c>
      <c r="CF528" s="11">
        <f t="shared" si="622"/>
        <v>7600</v>
      </c>
      <c r="CG528" s="11">
        <f t="shared" si="623"/>
        <v>4200</v>
      </c>
      <c r="CH528" s="52">
        <f t="shared" si="624"/>
        <v>0.26950009137426939</v>
      </c>
      <c r="CI528" s="52">
        <f t="shared" si="625"/>
        <v>0.11132787698412699</v>
      </c>
    </row>
    <row r="529" spans="3:87">
      <c r="C529" s="11">
        <f>C492+1</f>
        <v>15</v>
      </c>
      <c r="D529" s="27"/>
      <c r="E529" s="27">
        <v>0</v>
      </c>
      <c r="F529" s="27">
        <f t="shared" ref="F529:AB529" si="652">E529+1</f>
        <v>1</v>
      </c>
      <c r="G529" s="27">
        <f t="shared" si="652"/>
        <v>2</v>
      </c>
      <c r="H529" s="27">
        <f t="shared" si="652"/>
        <v>3</v>
      </c>
      <c r="I529" s="27">
        <f t="shared" si="652"/>
        <v>4</v>
      </c>
      <c r="J529" s="27">
        <f t="shared" si="652"/>
        <v>5</v>
      </c>
      <c r="K529" s="27">
        <f t="shared" si="652"/>
        <v>6</v>
      </c>
      <c r="L529" s="27">
        <f t="shared" si="652"/>
        <v>7</v>
      </c>
      <c r="M529" s="27">
        <f t="shared" si="652"/>
        <v>8</v>
      </c>
      <c r="N529" s="27">
        <f t="shared" si="652"/>
        <v>9</v>
      </c>
      <c r="O529" s="27">
        <f t="shared" si="652"/>
        <v>10</v>
      </c>
      <c r="P529" s="27">
        <f t="shared" si="652"/>
        <v>11</v>
      </c>
      <c r="Q529" s="27">
        <f t="shared" si="652"/>
        <v>12</v>
      </c>
      <c r="R529" s="27">
        <f t="shared" si="652"/>
        <v>13</v>
      </c>
      <c r="S529" s="27">
        <f t="shared" si="652"/>
        <v>14</v>
      </c>
      <c r="T529" s="27">
        <f t="shared" si="652"/>
        <v>15</v>
      </c>
      <c r="U529" s="27">
        <f t="shared" si="652"/>
        <v>16</v>
      </c>
      <c r="V529" s="27">
        <f t="shared" si="652"/>
        <v>17</v>
      </c>
      <c r="W529" s="27">
        <f t="shared" si="652"/>
        <v>18</v>
      </c>
      <c r="X529" s="27">
        <f t="shared" si="652"/>
        <v>19</v>
      </c>
      <c r="Y529" s="27">
        <f t="shared" si="652"/>
        <v>20</v>
      </c>
      <c r="Z529" s="27">
        <f t="shared" si="652"/>
        <v>21</v>
      </c>
      <c r="AA529" s="27">
        <f t="shared" si="652"/>
        <v>22</v>
      </c>
      <c r="AB529" s="27">
        <f t="shared" si="652"/>
        <v>23</v>
      </c>
      <c r="AC529" s="11"/>
      <c r="AD529" s="39" t="s">
        <v>81</v>
      </c>
      <c r="AE529" s="39" t="s">
        <v>81</v>
      </c>
      <c r="AF529" s="39" t="s">
        <v>81</v>
      </c>
      <c r="AH529" s="11">
        <f>Entrées!A556</f>
        <v>22</v>
      </c>
      <c r="AI529" s="13">
        <f>Entrées!B556</f>
        <v>15</v>
      </c>
      <c r="AJ529" s="31">
        <f t="shared" ca="1" si="649"/>
        <v>55625.834722222207</v>
      </c>
      <c r="AK529" s="31">
        <f t="shared" ca="1" si="602"/>
        <v>55155.277777777781</v>
      </c>
      <c r="AL529" s="31">
        <f t="shared" ca="1" si="603"/>
        <v>55132.569444444431</v>
      </c>
      <c r="AM529" s="31">
        <f t="shared" ca="1" si="604"/>
        <v>439.35972222222233</v>
      </c>
      <c r="AN529" s="31">
        <f t="shared" ca="1" si="605"/>
        <v>2143.2847222222222</v>
      </c>
      <c r="AO529" s="31">
        <f t="shared" ca="1" si="606"/>
        <v>1711.4715277777773</v>
      </c>
      <c r="AP529" s="31">
        <f t="shared" ca="1" si="607"/>
        <v>43686.806944444448</v>
      </c>
      <c r="AQ529" s="31">
        <f t="shared" ca="1" si="608"/>
        <v>2048.2006944444447</v>
      </c>
      <c r="AR529" s="31">
        <f t="shared" ca="1" si="609"/>
        <v>467.57708333333329</v>
      </c>
      <c r="AS529" s="31">
        <f t="shared" ca="1" si="610"/>
        <v>9872.0041666666693</v>
      </c>
      <c r="AT529" s="31">
        <f t="shared" ca="1" si="611"/>
        <v>-752.91041666666672</v>
      </c>
      <c r="AU529" s="31">
        <f t="shared" ca="1" si="612"/>
        <v>580.30277777777769</v>
      </c>
      <c r="AV529" s="31">
        <f t="shared" ca="1" si="613"/>
        <v>-4570.3041666666659</v>
      </c>
      <c r="AW529" s="31">
        <f t="shared" ca="1" si="614"/>
        <v>53.39583333333335</v>
      </c>
      <c r="AX529" s="31">
        <f t="shared" ca="1" si="615"/>
        <v>1401.9361111111111</v>
      </c>
      <c r="AY529" s="31">
        <f t="shared" ca="1" si="616"/>
        <v>-1132.0805555555555</v>
      </c>
      <c r="AZ529" s="31">
        <f t="shared" ca="1" si="617"/>
        <v>-2177.1819444444441</v>
      </c>
      <c r="BA529" s="31">
        <f t="shared" ca="1" si="618"/>
        <v>644.8125</v>
      </c>
      <c r="BB529" s="31">
        <f t="shared" ca="1" si="619"/>
        <v>-1410.101388888889</v>
      </c>
      <c r="BC529" s="31">
        <f t="shared" ca="1" si="620"/>
        <v>-1800.2902777777781</v>
      </c>
      <c r="BF529" s="11">
        <f t="shared" si="621"/>
        <v>22</v>
      </c>
      <c r="BG529" s="11">
        <f t="shared" si="570"/>
        <v>15</v>
      </c>
      <c r="BH529" s="32">
        <f>IF($BF529&gt;$Y$7,"",IF(AND($BF529=$Y$7,$BG529=23),"",Entrées!C557-Entrées!C556))</f>
        <v>-1956.5</v>
      </c>
      <c r="BI529" s="32">
        <f>IF($BF529&gt;$Y$7,"",IF(AND($BF529=$Y$7,$BG529=23),"",Entrées!D557-Entrées!D556))</f>
        <v>-2237.5</v>
      </c>
      <c r="BJ529" s="32">
        <f>IF($BF529&gt;$Y$7,"",IF(AND($BF529=$Y$7,$BG529=23),"",Entrées!E557-Entrées!E556))</f>
        <v>-2187.5</v>
      </c>
      <c r="BK529" s="32">
        <f>IF($BF529&gt;$Y$7,"",IF(AND($BF529=$Y$7,$BG529=23),"",Entrées!F557-Entrées!F556))</f>
        <v>1.5</v>
      </c>
      <c r="BL529" s="32">
        <f>IF($BF529&gt;$Y$7,"",IF(AND($BF529=$Y$7,$BG529=23),"",Entrées!G557-Entrées!G556))</f>
        <v>-195</v>
      </c>
      <c r="BM529" s="32">
        <f>IF($BF529&gt;$Y$7,"",IF(AND($BF529=$Y$7,$BG529=23),"",Entrées!H557-Entrées!H556))</f>
        <v>-279</v>
      </c>
      <c r="BN529" s="32">
        <f>IF($BF529&gt;$Y$7,"",IF(AND($BF529=$Y$7,$BG529=23),"",Entrées!I557-Entrées!I556))</f>
        <v>-390</v>
      </c>
      <c r="BO529" s="32">
        <f>IF($BF529&gt;$Y$7,"",IF(AND($BF529=$Y$7,$BG529=23),"",Entrées!J557-Entrées!J556))</f>
        <v>85</v>
      </c>
      <c r="BP529" s="32">
        <f>IF($BF529&gt;$Y$7,"",IF(AND($BF529=$Y$7,$BG529=23),"",Entrées!K557-Entrées!K556))</f>
        <v>-227.5</v>
      </c>
      <c r="BQ529" s="32">
        <f>IF($BF529&gt;$Y$7,"",IF(AND($BF529=$Y$7,$BG529=23),"",Entrées!L557-Entrées!L556))</f>
        <v>-878</v>
      </c>
      <c r="BR529" s="32">
        <f>IF($BF529&gt;$Y$7,"",IF(AND($BF529=$Y$7,$BG529=23),"",Entrées!M557-Entrées!M556))</f>
        <v>0</v>
      </c>
      <c r="BS529" s="32">
        <f>IF($BF529&gt;$Y$7,"",IF(AND($BF529=$Y$7,$BG529=23),"",Entrées!N557-Entrées!N556))</f>
        <v>0.5</v>
      </c>
      <c r="BT529" s="32">
        <f>IF($BF529&gt;$Y$7,"",IF(AND($BF529=$Y$7,$BG529=23),"",Entrées!O557-Entrées!O556))</f>
        <v>-74.5</v>
      </c>
      <c r="BU529" s="32">
        <f>IF($BF529&gt;$Y$7,"",IF(AND($BF529=$Y$7,$BG529=23),"",Entrées!P557-Entrées!P556))</f>
        <v>-3.5</v>
      </c>
      <c r="BV529" s="32">
        <f>IF($BF529&gt;$Y$7,"",IF(AND($BF529=$Y$7,$BG529=23),"",Entrées!Q557-Entrées!Q556))</f>
        <v>473</v>
      </c>
      <c r="BW529" s="32">
        <f>IF($BF529&gt;$Y$7,"",IF(AND($BF529=$Y$7,$BG529=23),"",Entrées!R557-Entrées!R556))</f>
        <v>0</v>
      </c>
      <c r="BX529" s="32">
        <f>IF($BF529&gt;$Y$7,"",IF(AND($BF529=$Y$7,$BG529=23),"",Entrées!S557-Entrées!S556))</f>
        <v>25</v>
      </c>
      <c r="BY529" s="32">
        <f>IF($BF529&gt;$Y$7,"",IF(AND($BF529=$Y$7,$BG529=23),"",Entrées!T557-Entrées!T556))</f>
        <v>170</v>
      </c>
      <c r="BZ529" s="32">
        <f>IF($BF529&gt;$Y$7,"",IF(AND($BF529=$Y$7,$BG529=23),"",Entrées!U557-Entrées!U556))</f>
        <v>0</v>
      </c>
      <c r="CA529" s="32">
        <f>IF($BF529&gt;$Y$7,"",IF(AND($BF529=$Y$7,$BG529=23),"",Entrées!V557-Entrées!V556))</f>
        <v>-22</v>
      </c>
      <c r="CD529" s="33">
        <f>IF($BF529&lt;=$Y$7,Entrées!J556/CD$2,"")</f>
        <v>0.15269736842105264</v>
      </c>
      <c r="CE529" s="33">
        <f>IF($BF529&lt;=$Y$7,Entrées!K556/CE$2,"")</f>
        <v>0.38297619047619047</v>
      </c>
      <c r="CF529" s="11">
        <f t="shared" si="622"/>
        <v>7600</v>
      </c>
      <c r="CG529" s="11">
        <f t="shared" si="623"/>
        <v>4200</v>
      </c>
      <c r="CH529" s="52">
        <f t="shared" si="624"/>
        <v>0.26950009137426939</v>
      </c>
      <c r="CI529" s="52">
        <f t="shared" si="625"/>
        <v>0.11132787698412699</v>
      </c>
    </row>
    <row r="530" spans="3:87">
      <c r="C530" s="11">
        <f>C529</f>
        <v>15</v>
      </c>
      <c r="D530" s="27">
        <v>1</v>
      </c>
      <c r="E530" s="28">
        <f ca="1">IF($D530&gt;$D$8,"",INDIRECT(ADDRESS(ROW(Entrées!$C$37)+($D530-1)*24+E$11,COLUMN(Entrées!$C$37)+($C530-1),4,TRUE,"Entrées")))</f>
        <v>3000</v>
      </c>
      <c r="F530" s="28">
        <f ca="1">IF($D530&gt;$D$8,"",INDIRECT(ADDRESS(ROW(Entrées!$C$37)+($D530-1)*24+F$11,COLUMN(Entrées!$C$37)+($C530-1),4,TRUE,"Entrées")))</f>
        <v>2916</v>
      </c>
      <c r="G530" s="28">
        <f ca="1">IF($D530&gt;$D$8,"",INDIRECT(ADDRESS(ROW(Entrées!$C$37)+($D530-1)*24+G$11,COLUMN(Entrées!$C$37)+($C530-1),4,TRUE,"Entrées")))</f>
        <v>2955</v>
      </c>
      <c r="H530" s="28">
        <f ca="1">IF($D530&gt;$D$8,"",INDIRECT(ADDRESS(ROW(Entrées!$C$37)+($D530-1)*24+H$11,COLUMN(Entrées!$C$37)+($C530-1),4,TRUE,"Entrées")))</f>
        <v>2887</v>
      </c>
      <c r="I530" s="28">
        <f ca="1">IF($D530&gt;$D$8,"",INDIRECT(ADDRESS(ROW(Entrées!$C$37)+($D530-1)*24+I$11,COLUMN(Entrées!$C$37)+($C530-1),4,TRUE,"Entrées")))</f>
        <v>2559</v>
      </c>
      <c r="J530" s="28">
        <f ca="1">IF($D530&gt;$D$8,"",INDIRECT(ADDRESS(ROW(Entrées!$C$37)+($D530-1)*24+J$11,COLUMN(Entrées!$C$37)+($C530-1),4,TRUE,"Entrées")))</f>
        <v>2606</v>
      </c>
      <c r="K530" s="28">
        <f ca="1">IF($D530&gt;$D$8,"",INDIRECT(ADDRESS(ROW(Entrées!$C$37)+($D530-1)*24+K$11,COLUMN(Entrées!$C$37)+($C530-1),4,TRUE,"Entrées")))</f>
        <v>2915</v>
      </c>
      <c r="L530" s="28">
        <f ca="1">IF($D530&gt;$D$8,"",INDIRECT(ADDRESS(ROW(Entrées!$C$37)+($D530-1)*24+L$11,COLUMN(Entrées!$C$37)+($C530-1),4,TRUE,"Entrées")))</f>
        <v>2821</v>
      </c>
      <c r="M530" s="28">
        <f ca="1">IF($D530&gt;$D$8,"",INDIRECT(ADDRESS(ROW(Entrées!$C$37)+($D530-1)*24+M$11,COLUMN(Entrées!$C$37)+($C530-1),4,TRUE,"Entrées")))</f>
        <v>2865</v>
      </c>
      <c r="N530" s="28">
        <f ca="1">IF($D530&gt;$D$8,"",INDIRECT(ADDRESS(ROW(Entrées!$C$37)+($D530-1)*24+N$11,COLUMN(Entrées!$C$37)+($C530-1),4,TRUE,"Entrées")))</f>
        <v>2546</v>
      </c>
      <c r="O530" s="28">
        <f ca="1">IF($D530&gt;$D$8,"",INDIRECT(ADDRESS(ROW(Entrées!$C$37)+($D530-1)*24+O$11,COLUMN(Entrées!$C$37)+($C530-1),4,TRUE,"Entrées")))</f>
        <v>2890</v>
      </c>
      <c r="P530" s="28">
        <f ca="1">IF($D530&gt;$D$8,"",INDIRECT(ADDRESS(ROW(Entrées!$C$37)+($D530-1)*24+P$11,COLUMN(Entrées!$C$37)+($C530-1),4,TRUE,"Entrées")))</f>
        <v>2678</v>
      </c>
      <c r="Q530" s="28">
        <f ca="1">IF($D530&gt;$D$8,"",INDIRECT(ADDRESS(ROW(Entrées!$C$37)+($D530-1)*24+Q$11,COLUMN(Entrées!$C$37)+($C530-1),4,TRUE,"Entrées")))</f>
        <v>3000</v>
      </c>
      <c r="R530" s="28">
        <f ca="1">IF($D530&gt;$D$8,"",INDIRECT(ADDRESS(ROW(Entrées!$C$37)+($D530-1)*24+R$11,COLUMN(Entrées!$C$37)+($C530-1),4,TRUE,"Entrées")))</f>
        <v>2989</v>
      </c>
      <c r="S530" s="28">
        <f ca="1">IF($D530&gt;$D$8,"",INDIRECT(ADDRESS(ROW(Entrées!$C$37)+($D530-1)*24+S$11,COLUMN(Entrées!$C$37)+($C530-1),4,TRUE,"Entrées")))</f>
        <v>2846</v>
      </c>
      <c r="T530" s="28">
        <f ca="1">IF($D530&gt;$D$8,"",INDIRECT(ADDRESS(ROW(Entrées!$C$37)+($D530-1)*24+T$11,COLUMN(Entrées!$C$37)+($C530-1),4,TRUE,"Entrées")))</f>
        <v>2790</v>
      </c>
      <c r="U530" s="28">
        <f ca="1">IF($D530&gt;$D$8,"",INDIRECT(ADDRESS(ROW(Entrées!$C$37)+($D530-1)*24+U$11,COLUMN(Entrées!$C$37)+($C530-1),4,TRUE,"Entrées")))</f>
        <v>2614</v>
      </c>
      <c r="V530" s="28">
        <f ca="1">IF($D530&gt;$D$8,"",INDIRECT(ADDRESS(ROW(Entrées!$C$37)+($D530-1)*24+V$11,COLUMN(Entrées!$C$37)+($C530-1),4,TRUE,"Entrées")))</f>
        <v>1722</v>
      </c>
      <c r="W530" s="28">
        <f ca="1">IF($D530&gt;$D$8,"",INDIRECT(ADDRESS(ROW(Entrées!$C$37)+($D530-1)*24+W$11,COLUMN(Entrées!$C$37)+($C530-1),4,TRUE,"Entrées")))</f>
        <v>1505</v>
      </c>
      <c r="X530" s="28">
        <f ca="1">IF($D530&gt;$D$8,"",INDIRECT(ADDRESS(ROW(Entrées!$C$37)+($D530-1)*24+X$11,COLUMN(Entrées!$C$37)+($C530-1),4,TRUE,"Entrées")))</f>
        <v>2459</v>
      </c>
      <c r="Y530" s="28">
        <f ca="1">IF($D530&gt;$D$8,"",INDIRECT(ADDRESS(ROW(Entrées!$C$37)+($D530-1)*24+Y$11,COLUMN(Entrées!$C$37)+($C530-1),4,TRUE,"Entrées")))</f>
        <v>2981</v>
      </c>
      <c r="Z530" s="28">
        <f ca="1">IF($D530&gt;$D$8,"",INDIRECT(ADDRESS(ROW(Entrées!$C$37)+($D530-1)*24+Z$11,COLUMN(Entrées!$C$37)+($C530-1),4,TRUE,"Entrées")))</f>
        <v>3000</v>
      </c>
      <c r="AA530" s="28">
        <f ca="1">IF($D530&gt;$D$8,"",INDIRECT(ADDRESS(ROW(Entrées!$C$37)+($D530-1)*24+AA$11,COLUMN(Entrées!$C$37)+($C530-1),4,TRUE,"Entrées")))</f>
        <v>2991</v>
      </c>
      <c r="AB530" s="28">
        <f ca="1">IF($D530&gt;$D$8,"",INDIRECT(ADDRESS(ROW(Entrées!$C$37)+($D530-1)*24+AB$11,COLUMN(Entrées!$C$37)+($C530-1),4,TRUE,"Entrées")))</f>
        <v>3000</v>
      </c>
      <c r="AC530" s="11"/>
      <c r="AD530" s="40">
        <f t="shared" ref="AD530:AD560" ca="1" si="653">SUM(E530:AB530)/24</f>
        <v>2730.625</v>
      </c>
      <c r="AE530" s="40">
        <f ca="1">MAX(E530:AB530)</f>
        <v>3000</v>
      </c>
      <c r="AF530" s="40">
        <f ca="1">MIN(E530:AB530)</f>
        <v>1505</v>
      </c>
      <c r="AG530" s="4"/>
      <c r="AH530" s="11">
        <f>Entrées!A557</f>
        <v>22</v>
      </c>
      <c r="AI530" s="13">
        <f>Entrées!B557</f>
        <v>16</v>
      </c>
      <c r="AJ530" s="31">
        <f t="shared" ca="1" si="649"/>
        <v>55625.834722222207</v>
      </c>
      <c r="AK530" s="31">
        <f t="shared" ca="1" si="602"/>
        <v>55155.277777777781</v>
      </c>
      <c r="AL530" s="31">
        <f t="shared" ca="1" si="603"/>
        <v>55132.569444444431</v>
      </c>
      <c r="AM530" s="31">
        <f t="shared" ca="1" si="604"/>
        <v>439.35972222222233</v>
      </c>
      <c r="AN530" s="31">
        <f t="shared" ca="1" si="605"/>
        <v>2143.2847222222222</v>
      </c>
      <c r="AO530" s="31">
        <f t="shared" ca="1" si="606"/>
        <v>1711.4715277777773</v>
      </c>
      <c r="AP530" s="31">
        <f t="shared" ca="1" si="607"/>
        <v>43686.806944444448</v>
      </c>
      <c r="AQ530" s="31">
        <f t="shared" ca="1" si="608"/>
        <v>2048.2006944444447</v>
      </c>
      <c r="AR530" s="31">
        <f t="shared" ca="1" si="609"/>
        <v>467.57708333333329</v>
      </c>
      <c r="AS530" s="31">
        <f t="shared" ca="1" si="610"/>
        <v>9872.0041666666693</v>
      </c>
      <c r="AT530" s="31">
        <f t="shared" ca="1" si="611"/>
        <v>-752.91041666666672</v>
      </c>
      <c r="AU530" s="31">
        <f t="shared" ca="1" si="612"/>
        <v>580.30277777777769</v>
      </c>
      <c r="AV530" s="31">
        <f t="shared" ca="1" si="613"/>
        <v>-4570.3041666666659</v>
      </c>
      <c r="AW530" s="31">
        <f t="shared" ca="1" si="614"/>
        <v>53.39583333333335</v>
      </c>
      <c r="AX530" s="31">
        <f t="shared" ca="1" si="615"/>
        <v>1401.9361111111111</v>
      </c>
      <c r="AY530" s="31">
        <f t="shared" ca="1" si="616"/>
        <v>-1132.0805555555555</v>
      </c>
      <c r="AZ530" s="31">
        <f t="shared" ca="1" si="617"/>
        <v>-2177.1819444444441</v>
      </c>
      <c r="BA530" s="31">
        <f t="shared" ca="1" si="618"/>
        <v>644.8125</v>
      </c>
      <c r="BB530" s="31">
        <f t="shared" ca="1" si="619"/>
        <v>-1410.101388888889</v>
      </c>
      <c r="BC530" s="31">
        <f t="shared" ca="1" si="620"/>
        <v>-1800.2902777777781</v>
      </c>
      <c r="BF530" s="11">
        <f t="shared" si="621"/>
        <v>22</v>
      </c>
      <c r="BG530" s="11">
        <f t="shared" si="570"/>
        <v>16</v>
      </c>
      <c r="BH530" s="32">
        <f>IF($BF530&gt;$Y$7,"",IF(AND($BF530=$Y$7,$BG530=23),"",Entrées!C558-Entrées!C557))</f>
        <v>-1840</v>
      </c>
      <c r="BI530" s="32">
        <f>IF($BF530&gt;$Y$7,"",IF(AND($BF530=$Y$7,$BG530=23),"",Entrées!D558-Entrées!D557))</f>
        <v>-1587.5</v>
      </c>
      <c r="BJ530" s="32">
        <f>IF($BF530&gt;$Y$7,"",IF(AND($BF530=$Y$7,$BG530=23),"",Entrées!E558-Entrées!E557))</f>
        <v>-1500</v>
      </c>
      <c r="BK530" s="32">
        <f>IF($BF530&gt;$Y$7,"",IF(AND($BF530=$Y$7,$BG530=23),"",Entrées!F558-Entrées!F557))</f>
        <v>-1.5</v>
      </c>
      <c r="BL530" s="32">
        <f>IF($BF530&gt;$Y$7,"",IF(AND($BF530=$Y$7,$BG530=23),"",Entrées!G558-Entrées!G557))</f>
        <v>-116.5</v>
      </c>
      <c r="BM530" s="32">
        <f>IF($BF530&gt;$Y$7,"",IF(AND($BF530=$Y$7,$BG530=23),"",Entrées!H558-Entrées!H557))</f>
        <v>9</v>
      </c>
      <c r="BN530" s="32">
        <f>IF($BF530&gt;$Y$7,"",IF(AND($BF530=$Y$7,$BG530=23),"",Entrées!I558-Entrées!I557))</f>
        <v>-550.5</v>
      </c>
      <c r="BO530" s="32">
        <f>IF($BF530&gt;$Y$7,"",IF(AND($BF530=$Y$7,$BG530=23),"",Entrées!J558-Entrées!J557))</f>
        <v>74.5</v>
      </c>
      <c r="BP530" s="32">
        <f>IF($BF530&gt;$Y$7,"",IF(AND($BF530=$Y$7,$BG530=23),"",Entrées!K558-Entrées!K557))</f>
        <v>-254</v>
      </c>
      <c r="BQ530" s="32">
        <f>IF($BF530&gt;$Y$7,"",IF(AND($BF530=$Y$7,$BG530=23),"",Entrées!L558-Entrées!L557))</f>
        <v>-586</v>
      </c>
      <c r="BR530" s="32">
        <f>IF($BF530&gt;$Y$7,"",IF(AND($BF530=$Y$7,$BG530=23),"",Entrées!M558-Entrées!M557))</f>
        <v>-360</v>
      </c>
      <c r="BS530" s="32">
        <f>IF($BF530&gt;$Y$7,"",IF(AND($BF530=$Y$7,$BG530=23),"",Entrées!N558-Entrées!N557))</f>
        <v>2</v>
      </c>
      <c r="BT530" s="32">
        <f>IF($BF530&gt;$Y$7,"",IF(AND($BF530=$Y$7,$BG530=23),"",Entrées!O558-Entrées!O557))</f>
        <v>-57.5</v>
      </c>
      <c r="BU530" s="32">
        <f>IF($BF530&gt;$Y$7,"",IF(AND($BF530=$Y$7,$BG530=23),"",Entrées!P558-Entrées!P557))</f>
        <v>0</v>
      </c>
      <c r="BV530" s="32">
        <f>IF($BF530&gt;$Y$7,"",IF(AND($BF530=$Y$7,$BG530=23),"",Entrées!Q558-Entrées!Q557))</f>
        <v>-508</v>
      </c>
      <c r="BW530" s="32">
        <f>IF($BF530&gt;$Y$7,"",IF(AND($BF530=$Y$7,$BG530=23),"",Entrées!R558-Entrées!R557))</f>
        <v>0</v>
      </c>
      <c r="BX530" s="32">
        <f>IF($BF530&gt;$Y$7,"",IF(AND($BF530=$Y$7,$BG530=23),"",Entrées!S558-Entrées!S557))</f>
        <v>-25</v>
      </c>
      <c r="BY530" s="32">
        <f>IF($BF530&gt;$Y$7,"",IF(AND($BF530=$Y$7,$BG530=23),"",Entrées!T558-Entrées!T557))</f>
        <v>-61</v>
      </c>
      <c r="BZ530" s="32">
        <f>IF($BF530&gt;$Y$7,"",IF(AND($BF530=$Y$7,$BG530=23),"",Entrées!U558-Entrées!U557))</f>
        <v>0</v>
      </c>
      <c r="CA530" s="32">
        <f>IF($BF530&gt;$Y$7,"",IF(AND($BF530=$Y$7,$BG530=23),"",Entrées!V558-Entrées!V557))</f>
        <v>13</v>
      </c>
      <c r="CD530" s="33">
        <f>IF($BF530&lt;=$Y$7,Entrées!J557/CD$2,"")</f>
        <v>0.16388157894736843</v>
      </c>
      <c r="CE530" s="33">
        <f>IF($BF530&lt;=$Y$7,Entrées!K557/CE$2,"")</f>
        <v>0.32880952380952383</v>
      </c>
      <c r="CF530" s="11">
        <f t="shared" si="622"/>
        <v>7600</v>
      </c>
      <c r="CG530" s="11">
        <f t="shared" si="623"/>
        <v>4200</v>
      </c>
      <c r="CH530" s="52">
        <f t="shared" si="624"/>
        <v>0.26950009137426939</v>
      </c>
      <c r="CI530" s="52">
        <f t="shared" si="625"/>
        <v>0.11132787698412699</v>
      </c>
    </row>
    <row r="531" spans="3:87">
      <c r="C531" s="11">
        <f>C530</f>
        <v>15</v>
      </c>
      <c r="D531" s="27">
        <f t="shared" ref="D531:D560" si="654">D530+1</f>
        <v>2</v>
      </c>
      <c r="E531" s="28">
        <f ca="1">IF($D531&gt;$D$8,"",INDIRECT(ADDRESS(ROW(Entrées!$C$37)+($D531-1)*24+E$11,COLUMN(Entrées!$C$37)+($C531-1),4,TRUE,"Entrées")))</f>
        <v>2191</v>
      </c>
      <c r="F531" s="28">
        <f ca="1">IF($D531&gt;$D$8,"",INDIRECT(ADDRESS(ROW(Entrées!$C$37)+($D531-1)*24+F$11,COLUMN(Entrées!$C$37)+($C531-1),4,TRUE,"Entrées")))</f>
        <v>1903</v>
      </c>
      <c r="G531" s="28">
        <f ca="1">IF($D531&gt;$D$8,"",INDIRECT(ADDRESS(ROW(Entrées!$C$37)+($D531-1)*24+G$11,COLUMN(Entrées!$C$37)+($C531-1),4,TRUE,"Entrées")))</f>
        <v>1487</v>
      </c>
      <c r="H531" s="28">
        <f ca="1">IF($D531&gt;$D$8,"",INDIRECT(ADDRESS(ROW(Entrées!$C$37)+($D531-1)*24+H$11,COLUMN(Entrées!$C$37)+($C531-1),4,TRUE,"Entrées")))</f>
        <v>493</v>
      </c>
      <c r="I531" s="28">
        <f ca="1">IF($D531&gt;$D$8,"",INDIRECT(ADDRESS(ROW(Entrées!$C$37)+($D531-1)*24+I$11,COLUMN(Entrées!$C$37)+($C531-1),4,TRUE,"Entrées")))</f>
        <v>101</v>
      </c>
      <c r="J531" s="28">
        <f ca="1">IF($D531&gt;$D$8,"",INDIRECT(ADDRESS(ROW(Entrées!$C$37)+($D531-1)*24+J$11,COLUMN(Entrées!$C$37)+($C531-1),4,TRUE,"Entrées")))</f>
        <v>1367</v>
      </c>
      <c r="K531" s="28">
        <f ca="1">IF($D531&gt;$D$8,"",INDIRECT(ADDRESS(ROW(Entrées!$C$37)+($D531-1)*24+K$11,COLUMN(Entrées!$C$37)+($C531-1),4,TRUE,"Entrées")))</f>
        <v>2916</v>
      </c>
      <c r="L531" s="28">
        <f ca="1">IF($D531&gt;$D$8,"",INDIRECT(ADDRESS(ROW(Entrées!$C$37)+($D531-1)*24+L$11,COLUMN(Entrées!$C$37)+($C531-1),4,TRUE,"Entrées")))</f>
        <v>3000</v>
      </c>
      <c r="M531" s="28">
        <f ca="1">IF($D531&gt;$D$8,"",INDIRECT(ADDRESS(ROW(Entrées!$C$37)+($D531-1)*24+M$11,COLUMN(Entrées!$C$37)+($C531-1),4,TRUE,"Entrées")))</f>
        <v>3000</v>
      </c>
      <c r="N531" s="28">
        <f ca="1">IF($D531&gt;$D$8,"",INDIRECT(ADDRESS(ROW(Entrées!$C$37)+($D531-1)*24+N$11,COLUMN(Entrées!$C$37)+($C531-1),4,TRUE,"Entrées")))</f>
        <v>3000</v>
      </c>
      <c r="O531" s="28">
        <f ca="1">IF($D531&gt;$D$8,"",INDIRECT(ADDRESS(ROW(Entrées!$C$37)+($D531-1)*24+O$11,COLUMN(Entrées!$C$37)+($C531-1),4,TRUE,"Entrées")))</f>
        <v>3000</v>
      </c>
      <c r="P531" s="28">
        <f ca="1">IF($D531&gt;$D$8,"",INDIRECT(ADDRESS(ROW(Entrées!$C$37)+($D531-1)*24+P$11,COLUMN(Entrées!$C$37)+($C531-1),4,TRUE,"Entrées")))</f>
        <v>3000</v>
      </c>
      <c r="Q531" s="28">
        <f ca="1">IF($D531&gt;$D$8,"",INDIRECT(ADDRESS(ROW(Entrées!$C$37)+($D531-1)*24+Q$11,COLUMN(Entrées!$C$37)+($C531-1),4,TRUE,"Entrées")))</f>
        <v>3000</v>
      </c>
      <c r="R531" s="28">
        <f ca="1">IF($D531&gt;$D$8,"",INDIRECT(ADDRESS(ROW(Entrées!$C$37)+($D531-1)*24+R$11,COLUMN(Entrées!$C$37)+($C531-1),4,TRUE,"Entrées")))</f>
        <v>3000</v>
      </c>
      <c r="S531" s="28">
        <f ca="1">IF($D531&gt;$D$8,"",INDIRECT(ADDRESS(ROW(Entrées!$C$37)+($D531-1)*24+S$11,COLUMN(Entrées!$C$37)+($C531-1),4,TRUE,"Entrées")))</f>
        <v>3000</v>
      </c>
      <c r="T531" s="28">
        <f ca="1">IF($D531&gt;$D$8,"",INDIRECT(ADDRESS(ROW(Entrées!$C$37)+($D531-1)*24+T$11,COLUMN(Entrées!$C$37)+($C531-1),4,TRUE,"Entrées")))</f>
        <v>3000</v>
      </c>
      <c r="U531" s="28">
        <f ca="1">IF($D531&gt;$D$8,"",INDIRECT(ADDRESS(ROW(Entrées!$C$37)+($D531-1)*24+U$11,COLUMN(Entrées!$C$37)+($C531-1),4,TRUE,"Entrées")))</f>
        <v>3000</v>
      </c>
      <c r="V531" s="28">
        <f ca="1">IF($D531&gt;$D$8,"",INDIRECT(ADDRESS(ROW(Entrées!$C$37)+($D531-1)*24+V$11,COLUMN(Entrées!$C$37)+($C531-1),4,TRUE,"Entrées")))</f>
        <v>2808</v>
      </c>
      <c r="W531" s="28">
        <f ca="1">IF($D531&gt;$D$8,"",INDIRECT(ADDRESS(ROW(Entrées!$C$37)+($D531-1)*24+W$11,COLUMN(Entrées!$C$37)+($C531-1),4,TRUE,"Entrées")))</f>
        <v>3000</v>
      </c>
      <c r="X531" s="28">
        <f ca="1">IF($D531&gt;$D$8,"",INDIRECT(ADDRESS(ROW(Entrées!$C$37)+($D531-1)*24+X$11,COLUMN(Entrées!$C$37)+($C531-1),4,TRUE,"Entrées")))</f>
        <v>2998</v>
      </c>
      <c r="Y531" s="28">
        <f ca="1">IF($D531&gt;$D$8,"",INDIRECT(ADDRESS(ROW(Entrées!$C$37)+($D531-1)*24+Y$11,COLUMN(Entrées!$C$37)+($C531-1),4,TRUE,"Entrées")))</f>
        <v>3000</v>
      </c>
      <c r="Z531" s="28">
        <f ca="1">IF($D531&gt;$D$8,"",INDIRECT(ADDRESS(ROW(Entrées!$C$37)+($D531-1)*24+Z$11,COLUMN(Entrées!$C$37)+($C531-1),4,TRUE,"Entrées")))</f>
        <v>3000</v>
      </c>
      <c r="AA531" s="28">
        <f ca="1">IF($D531&gt;$D$8,"",INDIRECT(ADDRESS(ROW(Entrées!$C$37)+($D531-1)*24+AA$11,COLUMN(Entrées!$C$37)+($C531-1),4,TRUE,"Entrées")))</f>
        <v>3000</v>
      </c>
      <c r="AB531" s="28">
        <f ca="1">IF($D531&gt;$D$8,"",INDIRECT(ADDRESS(ROW(Entrées!$C$37)+($D531-1)*24+AB$11,COLUMN(Entrées!$C$37)+($C531-1),4,TRUE,"Entrées")))</f>
        <v>2999</v>
      </c>
      <c r="AC531" s="11"/>
      <c r="AD531" s="40">
        <f t="shared" ca="1" si="653"/>
        <v>2552.625</v>
      </c>
      <c r="AE531" s="40">
        <f t="shared" ref="AE531:AE560" ca="1" si="655">MAX(E531:AB531)</f>
        <v>3000</v>
      </c>
      <c r="AF531" s="40">
        <f t="shared" ref="AF531:AF560" ca="1" si="656">MIN(E531:AB531)</f>
        <v>101</v>
      </c>
      <c r="AG531" s="4"/>
      <c r="AH531" s="11">
        <f>Entrées!A558</f>
        <v>22</v>
      </c>
      <c r="AI531" s="13">
        <f>Entrées!B558</f>
        <v>17</v>
      </c>
      <c r="AJ531" s="31">
        <f t="shared" ca="1" si="649"/>
        <v>55625.834722222207</v>
      </c>
      <c r="AK531" s="31">
        <f t="shared" ca="1" si="602"/>
        <v>55155.277777777781</v>
      </c>
      <c r="AL531" s="31">
        <f t="shared" ca="1" si="603"/>
        <v>55132.569444444431</v>
      </c>
      <c r="AM531" s="31">
        <f t="shared" ca="1" si="604"/>
        <v>439.35972222222233</v>
      </c>
      <c r="AN531" s="31">
        <f t="shared" ca="1" si="605"/>
        <v>2143.2847222222222</v>
      </c>
      <c r="AO531" s="31">
        <f t="shared" ca="1" si="606"/>
        <v>1711.4715277777773</v>
      </c>
      <c r="AP531" s="31">
        <f t="shared" ca="1" si="607"/>
        <v>43686.806944444448</v>
      </c>
      <c r="AQ531" s="31">
        <f t="shared" ca="1" si="608"/>
        <v>2048.2006944444447</v>
      </c>
      <c r="AR531" s="31">
        <f t="shared" ca="1" si="609"/>
        <v>467.57708333333329</v>
      </c>
      <c r="AS531" s="31">
        <f t="shared" ca="1" si="610"/>
        <v>9872.0041666666693</v>
      </c>
      <c r="AT531" s="31">
        <f t="shared" ca="1" si="611"/>
        <v>-752.91041666666672</v>
      </c>
      <c r="AU531" s="31">
        <f t="shared" ca="1" si="612"/>
        <v>580.30277777777769</v>
      </c>
      <c r="AV531" s="31">
        <f t="shared" ca="1" si="613"/>
        <v>-4570.3041666666659</v>
      </c>
      <c r="AW531" s="31">
        <f t="shared" ca="1" si="614"/>
        <v>53.39583333333335</v>
      </c>
      <c r="AX531" s="31">
        <f t="shared" ca="1" si="615"/>
        <v>1401.9361111111111</v>
      </c>
      <c r="AY531" s="31">
        <f t="shared" ca="1" si="616"/>
        <v>-1132.0805555555555</v>
      </c>
      <c r="AZ531" s="31">
        <f t="shared" ca="1" si="617"/>
        <v>-2177.1819444444441</v>
      </c>
      <c r="BA531" s="31">
        <f t="shared" ca="1" si="618"/>
        <v>644.8125</v>
      </c>
      <c r="BB531" s="31">
        <f t="shared" ca="1" si="619"/>
        <v>-1410.101388888889</v>
      </c>
      <c r="BC531" s="31">
        <f t="shared" ca="1" si="620"/>
        <v>-1800.2902777777781</v>
      </c>
      <c r="BF531" s="11">
        <f t="shared" si="621"/>
        <v>22</v>
      </c>
      <c r="BG531" s="11">
        <f t="shared" si="570"/>
        <v>17</v>
      </c>
      <c r="BH531" s="32">
        <f>IF($BF531&gt;$Y$7,"",IF(AND($BF531=$Y$7,$BG531=23),"",Entrées!C559-Entrées!C558))</f>
        <v>820.5</v>
      </c>
      <c r="BI531" s="32">
        <f>IF($BF531&gt;$Y$7,"",IF(AND($BF531=$Y$7,$BG531=23),"",Entrées!D559-Entrées!D558))</f>
        <v>612.5</v>
      </c>
      <c r="BJ531" s="32">
        <f>IF($BF531&gt;$Y$7,"",IF(AND($BF531=$Y$7,$BG531=23),"",Entrées!E559-Entrées!E558))</f>
        <v>612.5</v>
      </c>
      <c r="BK531" s="32">
        <f>IF($BF531&gt;$Y$7,"",IF(AND($BF531=$Y$7,$BG531=23),"",Entrées!F559-Entrées!F558))</f>
        <v>-1.5</v>
      </c>
      <c r="BL531" s="32">
        <f>IF($BF531&gt;$Y$7,"",IF(AND($BF531=$Y$7,$BG531=23),"",Entrées!G559-Entrées!G558))</f>
        <v>113</v>
      </c>
      <c r="BM531" s="32">
        <f>IF($BF531&gt;$Y$7,"",IF(AND($BF531=$Y$7,$BG531=23),"",Entrées!H559-Entrées!H558))</f>
        <v>-14</v>
      </c>
      <c r="BN531" s="32">
        <f>IF($BF531&gt;$Y$7,"",IF(AND($BF531=$Y$7,$BG531=23),"",Entrées!I559-Entrées!I558))</f>
        <v>681</v>
      </c>
      <c r="BO531" s="32">
        <f>IF($BF531&gt;$Y$7,"",IF(AND($BF531=$Y$7,$BG531=23),"",Entrées!J559-Entrées!J558))</f>
        <v>43</v>
      </c>
      <c r="BP531" s="32">
        <f>IF($BF531&gt;$Y$7,"",IF(AND($BF531=$Y$7,$BG531=23),"",Entrées!K559-Entrées!K558))</f>
        <v>-391</v>
      </c>
      <c r="BQ531" s="32">
        <f>IF($BF531&gt;$Y$7,"",IF(AND($BF531=$Y$7,$BG531=23),"",Entrées!L559-Entrées!L558))</f>
        <v>351</v>
      </c>
      <c r="BR531" s="32">
        <f>IF($BF531&gt;$Y$7,"",IF(AND($BF531=$Y$7,$BG531=23),"",Entrées!M559-Entrées!M558))</f>
        <v>173</v>
      </c>
      <c r="BS531" s="32">
        <f>IF($BF531&gt;$Y$7,"",IF(AND($BF531=$Y$7,$BG531=23),"",Entrées!N559-Entrées!N558))</f>
        <v>1</v>
      </c>
      <c r="BT531" s="32">
        <f>IF($BF531&gt;$Y$7,"",IF(AND($BF531=$Y$7,$BG531=23),"",Entrées!O559-Entrées!O558))</f>
        <v>-134.5</v>
      </c>
      <c r="BU531" s="32">
        <f>IF($BF531&gt;$Y$7,"",IF(AND($BF531=$Y$7,$BG531=23),"",Entrées!P559-Entrées!P558))</f>
        <v>1</v>
      </c>
      <c r="BV531" s="32">
        <f>IF($BF531&gt;$Y$7,"",IF(AND($BF531=$Y$7,$BG531=23),"",Entrées!Q559-Entrées!Q558))</f>
        <v>-437</v>
      </c>
      <c r="BW531" s="32">
        <f>IF($BF531&gt;$Y$7,"",IF(AND($BF531=$Y$7,$BG531=23),"",Entrées!R559-Entrées!R558))</f>
        <v>0</v>
      </c>
      <c r="BX531" s="32">
        <f>IF($BF531&gt;$Y$7,"",IF(AND($BF531=$Y$7,$BG531=23),"",Entrées!S559-Entrées!S558))</f>
        <v>170</v>
      </c>
      <c r="BY531" s="32">
        <f>IF($BF531&gt;$Y$7,"",IF(AND($BF531=$Y$7,$BG531=23),"",Entrées!T559-Entrées!T558))</f>
        <v>264</v>
      </c>
      <c r="BZ531" s="32">
        <f>IF($BF531&gt;$Y$7,"",IF(AND($BF531=$Y$7,$BG531=23),"",Entrées!U559-Entrées!U558))</f>
        <v>0</v>
      </c>
      <c r="CA531" s="32">
        <f>IF($BF531&gt;$Y$7,"",IF(AND($BF531=$Y$7,$BG531=23),"",Entrées!V559-Entrées!V558))</f>
        <v>153</v>
      </c>
      <c r="CD531" s="33">
        <f>IF($BF531&lt;=$Y$7,Entrées!J558/CD$2,"")</f>
        <v>0.1736842105263158</v>
      </c>
      <c r="CE531" s="33">
        <f>IF($BF531&lt;=$Y$7,Entrées!K558/CE$2,"")</f>
        <v>0.26833333333333331</v>
      </c>
      <c r="CF531" s="11">
        <f t="shared" si="622"/>
        <v>7600</v>
      </c>
      <c r="CG531" s="11">
        <f t="shared" si="623"/>
        <v>4200</v>
      </c>
      <c r="CH531" s="52">
        <f t="shared" si="624"/>
        <v>0.26950009137426939</v>
      </c>
      <c r="CI531" s="52">
        <f t="shared" si="625"/>
        <v>0.11132787698412699</v>
      </c>
    </row>
    <row r="532" spans="3:87">
      <c r="C532" s="11">
        <f t="shared" ref="C532:C560" si="657">C531</f>
        <v>15</v>
      </c>
      <c r="D532" s="27">
        <f t="shared" si="654"/>
        <v>3</v>
      </c>
      <c r="E532" s="28">
        <f ca="1">IF($D532&gt;$D$8,"",INDIRECT(ADDRESS(ROW(Entrées!$C$37)+($D532-1)*24+E$11,COLUMN(Entrées!$C$37)+($C532-1),4,TRUE,"Entrées")))</f>
        <v>3000</v>
      </c>
      <c r="F532" s="28">
        <f ca="1">IF($D532&gt;$D$8,"",INDIRECT(ADDRESS(ROW(Entrées!$C$37)+($D532-1)*24+F$11,COLUMN(Entrées!$C$37)+($C532-1),4,TRUE,"Entrées")))</f>
        <v>3000</v>
      </c>
      <c r="G532" s="28">
        <f ca="1">IF($D532&gt;$D$8,"",INDIRECT(ADDRESS(ROW(Entrées!$C$37)+($D532-1)*24+G$11,COLUMN(Entrées!$C$37)+($C532-1),4,TRUE,"Entrées")))</f>
        <v>3000</v>
      </c>
      <c r="H532" s="28">
        <f ca="1">IF($D532&gt;$D$8,"",INDIRECT(ADDRESS(ROW(Entrées!$C$37)+($D532-1)*24+H$11,COLUMN(Entrées!$C$37)+($C532-1),4,TRUE,"Entrées")))</f>
        <v>3000</v>
      </c>
      <c r="I532" s="28">
        <f ca="1">IF($D532&gt;$D$8,"",INDIRECT(ADDRESS(ROW(Entrées!$C$37)+($D532-1)*24+I$11,COLUMN(Entrées!$C$37)+($C532-1),4,TRUE,"Entrées")))</f>
        <v>3000</v>
      </c>
      <c r="J532" s="28">
        <f ca="1">IF($D532&gt;$D$8,"",INDIRECT(ADDRESS(ROW(Entrées!$C$37)+($D532-1)*24+J$11,COLUMN(Entrées!$C$37)+($C532-1),4,TRUE,"Entrées")))</f>
        <v>3000</v>
      </c>
      <c r="K532" s="28">
        <f ca="1">IF($D532&gt;$D$8,"",INDIRECT(ADDRESS(ROW(Entrées!$C$37)+($D532-1)*24+K$11,COLUMN(Entrées!$C$37)+($C532-1),4,TRUE,"Entrées")))</f>
        <v>3000</v>
      </c>
      <c r="L532" s="28">
        <f ca="1">IF($D532&gt;$D$8,"",INDIRECT(ADDRESS(ROW(Entrées!$C$37)+($D532-1)*24+L$11,COLUMN(Entrées!$C$37)+($C532-1),4,TRUE,"Entrées")))</f>
        <v>3000</v>
      </c>
      <c r="M532" s="28">
        <f ca="1">IF($D532&gt;$D$8,"",INDIRECT(ADDRESS(ROW(Entrées!$C$37)+($D532-1)*24+M$11,COLUMN(Entrées!$C$37)+($C532-1),4,TRUE,"Entrées")))</f>
        <v>3000</v>
      </c>
      <c r="N532" s="28">
        <f ca="1">IF($D532&gt;$D$8,"",INDIRECT(ADDRESS(ROW(Entrées!$C$37)+($D532-1)*24+N$11,COLUMN(Entrées!$C$37)+($C532-1),4,TRUE,"Entrées")))</f>
        <v>3000</v>
      </c>
      <c r="O532" s="28">
        <f ca="1">IF($D532&gt;$D$8,"",INDIRECT(ADDRESS(ROW(Entrées!$C$37)+($D532-1)*24+O$11,COLUMN(Entrées!$C$37)+($C532-1),4,TRUE,"Entrées")))</f>
        <v>3000</v>
      </c>
      <c r="P532" s="28">
        <f ca="1">IF($D532&gt;$D$8,"",INDIRECT(ADDRESS(ROW(Entrées!$C$37)+($D532-1)*24+P$11,COLUMN(Entrées!$C$37)+($C532-1),4,TRUE,"Entrées")))</f>
        <v>2358</v>
      </c>
      <c r="Q532" s="28">
        <f ca="1">IF($D532&gt;$D$8,"",INDIRECT(ADDRESS(ROW(Entrées!$C$37)+($D532-1)*24+Q$11,COLUMN(Entrées!$C$37)+($C532-1),4,TRUE,"Entrées")))</f>
        <v>2467</v>
      </c>
      <c r="R532" s="28">
        <f ca="1">IF($D532&gt;$D$8,"",INDIRECT(ADDRESS(ROW(Entrées!$C$37)+($D532-1)*24+R$11,COLUMN(Entrées!$C$37)+($C532-1),4,TRUE,"Entrées")))</f>
        <v>2334</v>
      </c>
      <c r="S532" s="28">
        <f ca="1">IF($D532&gt;$D$8,"",INDIRECT(ADDRESS(ROW(Entrées!$C$37)+($D532-1)*24+S$11,COLUMN(Entrées!$C$37)+($C532-1),4,TRUE,"Entrées")))</f>
        <v>2424</v>
      </c>
      <c r="T532" s="28">
        <f ca="1">IF($D532&gt;$D$8,"",INDIRECT(ADDRESS(ROW(Entrées!$C$37)+($D532-1)*24+T$11,COLUMN(Entrées!$C$37)+($C532-1),4,TRUE,"Entrées")))</f>
        <v>2306</v>
      </c>
      <c r="U532" s="28">
        <f ca="1">IF($D532&gt;$D$8,"",INDIRECT(ADDRESS(ROW(Entrées!$C$37)+($D532-1)*24+U$11,COLUMN(Entrées!$C$37)+($C532-1),4,TRUE,"Entrées")))</f>
        <v>2143</v>
      </c>
      <c r="V532" s="28">
        <f ca="1">IF($D532&gt;$D$8,"",INDIRECT(ADDRESS(ROW(Entrées!$C$37)+($D532-1)*24+V$11,COLUMN(Entrées!$C$37)+($C532-1),4,TRUE,"Entrées")))</f>
        <v>1936</v>
      </c>
      <c r="W532" s="28">
        <f ca="1">IF($D532&gt;$D$8,"",INDIRECT(ADDRESS(ROW(Entrées!$C$37)+($D532-1)*24+W$11,COLUMN(Entrées!$C$37)+($C532-1),4,TRUE,"Entrées")))</f>
        <v>2097</v>
      </c>
      <c r="X532" s="28">
        <f ca="1">IF($D532&gt;$D$8,"",INDIRECT(ADDRESS(ROW(Entrées!$C$37)+($D532-1)*24+X$11,COLUMN(Entrées!$C$37)+($C532-1),4,TRUE,"Entrées")))</f>
        <v>2158</v>
      </c>
      <c r="Y532" s="28">
        <f ca="1">IF($D532&gt;$D$8,"",INDIRECT(ADDRESS(ROW(Entrées!$C$37)+($D532-1)*24+Y$11,COLUMN(Entrées!$C$37)+($C532-1),4,TRUE,"Entrées")))</f>
        <v>2173</v>
      </c>
      <c r="Z532" s="28">
        <f ca="1">IF($D532&gt;$D$8,"",INDIRECT(ADDRESS(ROW(Entrées!$C$37)+($D532-1)*24+Z$11,COLUMN(Entrées!$C$37)+($C532-1),4,TRUE,"Entrées")))</f>
        <v>2500</v>
      </c>
      <c r="AA532" s="28">
        <f ca="1">IF($D532&gt;$D$8,"",INDIRECT(ADDRESS(ROW(Entrées!$C$37)+($D532-1)*24+AA$11,COLUMN(Entrées!$C$37)+($C532-1),4,TRUE,"Entrées")))</f>
        <v>2498</v>
      </c>
      <c r="AB532" s="28">
        <f ca="1">IF($D532&gt;$D$8,"",INDIRECT(ADDRESS(ROW(Entrées!$C$37)+($D532-1)*24+AB$11,COLUMN(Entrées!$C$37)+($C532-1),4,TRUE,"Entrées")))</f>
        <v>3000</v>
      </c>
      <c r="AC532" s="11"/>
      <c r="AD532" s="40">
        <f t="shared" ca="1" si="653"/>
        <v>2641.4166666666665</v>
      </c>
      <c r="AE532" s="40">
        <f t="shared" ca="1" si="655"/>
        <v>3000</v>
      </c>
      <c r="AF532" s="40">
        <f t="shared" ca="1" si="656"/>
        <v>1936</v>
      </c>
      <c r="AG532" s="4"/>
      <c r="AH532" s="11">
        <f>Entrées!A559</f>
        <v>22</v>
      </c>
      <c r="AI532" s="13">
        <f>Entrées!B559</f>
        <v>18</v>
      </c>
      <c r="AJ532" s="31">
        <f t="shared" ca="1" si="649"/>
        <v>55625.834722222207</v>
      </c>
      <c r="AK532" s="31">
        <f t="shared" ca="1" si="602"/>
        <v>55155.277777777781</v>
      </c>
      <c r="AL532" s="31">
        <f t="shared" ca="1" si="603"/>
        <v>55132.569444444431</v>
      </c>
      <c r="AM532" s="31">
        <f t="shared" ca="1" si="604"/>
        <v>439.35972222222233</v>
      </c>
      <c r="AN532" s="31">
        <f t="shared" ca="1" si="605"/>
        <v>2143.2847222222222</v>
      </c>
      <c r="AO532" s="31">
        <f t="shared" ca="1" si="606"/>
        <v>1711.4715277777773</v>
      </c>
      <c r="AP532" s="31">
        <f t="shared" ca="1" si="607"/>
        <v>43686.806944444448</v>
      </c>
      <c r="AQ532" s="31">
        <f t="shared" ca="1" si="608"/>
        <v>2048.2006944444447</v>
      </c>
      <c r="AR532" s="31">
        <f t="shared" ca="1" si="609"/>
        <v>467.57708333333329</v>
      </c>
      <c r="AS532" s="31">
        <f t="shared" ca="1" si="610"/>
        <v>9872.0041666666693</v>
      </c>
      <c r="AT532" s="31">
        <f t="shared" ca="1" si="611"/>
        <v>-752.91041666666672</v>
      </c>
      <c r="AU532" s="31">
        <f t="shared" ca="1" si="612"/>
        <v>580.30277777777769</v>
      </c>
      <c r="AV532" s="31">
        <f t="shared" ca="1" si="613"/>
        <v>-4570.3041666666659</v>
      </c>
      <c r="AW532" s="31">
        <f t="shared" ca="1" si="614"/>
        <v>53.39583333333335</v>
      </c>
      <c r="AX532" s="31">
        <f t="shared" ca="1" si="615"/>
        <v>1401.9361111111111</v>
      </c>
      <c r="AY532" s="31">
        <f t="shared" ca="1" si="616"/>
        <v>-1132.0805555555555</v>
      </c>
      <c r="AZ532" s="31">
        <f t="shared" ca="1" si="617"/>
        <v>-2177.1819444444441</v>
      </c>
      <c r="BA532" s="31">
        <f t="shared" ca="1" si="618"/>
        <v>644.8125</v>
      </c>
      <c r="BB532" s="31">
        <f t="shared" ca="1" si="619"/>
        <v>-1410.101388888889</v>
      </c>
      <c r="BC532" s="31">
        <f t="shared" ca="1" si="620"/>
        <v>-1800.2902777777781</v>
      </c>
      <c r="BF532" s="11">
        <f t="shared" si="621"/>
        <v>22</v>
      </c>
      <c r="BG532" s="11">
        <f t="shared" si="570"/>
        <v>18</v>
      </c>
      <c r="BH532" s="32">
        <f>IF($BF532&gt;$Y$7,"",IF(AND($BF532=$Y$7,$BG532=23),"",Entrées!C560-Entrées!C559))</f>
        <v>2158.5</v>
      </c>
      <c r="BI532" s="32">
        <f>IF($BF532&gt;$Y$7,"",IF(AND($BF532=$Y$7,$BG532=23),"",Entrées!D560-Entrées!D559))</f>
        <v>1637.5</v>
      </c>
      <c r="BJ532" s="32">
        <f>IF($BF532&gt;$Y$7,"",IF(AND($BF532=$Y$7,$BG532=23),"",Entrées!E560-Entrées!E559))</f>
        <v>1637.5</v>
      </c>
      <c r="BK532" s="32">
        <f>IF($BF532&gt;$Y$7,"",IF(AND($BF532=$Y$7,$BG532=23),"",Entrées!F560-Entrées!F559))</f>
        <v>-1</v>
      </c>
      <c r="BL532" s="32">
        <f>IF($BF532&gt;$Y$7,"",IF(AND($BF532=$Y$7,$BG532=23),"",Entrées!G560-Entrées!G559))</f>
        <v>133.5</v>
      </c>
      <c r="BM532" s="32">
        <f>IF($BF532&gt;$Y$7,"",IF(AND($BF532=$Y$7,$BG532=23),"",Entrées!H560-Entrées!H559))</f>
        <v>-4.5</v>
      </c>
      <c r="BN532" s="32">
        <f>IF($BF532&gt;$Y$7,"",IF(AND($BF532=$Y$7,$BG532=23),"",Entrées!I560-Entrées!I559))</f>
        <v>427.5</v>
      </c>
      <c r="BO532" s="32">
        <f>IF($BF532&gt;$Y$7,"",IF(AND($BF532=$Y$7,$BG532=23),"",Entrées!J560-Entrées!J559))</f>
        <v>-73.5</v>
      </c>
      <c r="BP532" s="32">
        <f>IF($BF532&gt;$Y$7,"",IF(AND($BF532=$Y$7,$BG532=23),"",Entrées!K560-Entrées!K559))</f>
        <v>-405</v>
      </c>
      <c r="BQ532" s="32">
        <f>IF($BF532&gt;$Y$7,"",IF(AND($BF532=$Y$7,$BG532=23),"",Entrées!L560-Entrées!L559))</f>
        <v>1914.5</v>
      </c>
      <c r="BR532" s="32">
        <f>IF($BF532&gt;$Y$7,"",IF(AND($BF532=$Y$7,$BG532=23),"",Entrées!M560-Entrées!M559))</f>
        <v>167.5</v>
      </c>
      <c r="BS532" s="32">
        <f>IF($BF532&gt;$Y$7,"",IF(AND($BF532=$Y$7,$BG532=23),"",Entrées!N560-Entrées!N559))</f>
        <v>1.5</v>
      </c>
      <c r="BT532" s="32">
        <f>IF($BF532&gt;$Y$7,"",IF(AND($BF532=$Y$7,$BG532=23),"",Entrées!O560-Entrées!O559))</f>
        <v>-2.5</v>
      </c>
      <c r="BU532" s="32">
        <f>IF($BF532&gt;$Y$7,"",IF(AND($BF532=$Y$7,$BG532=23),"",Entrées!P560-Entrées!P559))</f>
        <v>0.5</v>
      </c>
      <c r="BV532" s="32">
        <f>IF($BF532&gt;$Y$7,"",IF(AND($BF532=$Y$7,$BG532=23),"",Entrées!Q560-Entrées!Q559))</f>
        <v>-619</v>
      </c>
      <c r="BW532" s="32">
        <f>IF($BF532&gt;$Y$7,"",IF(AND($BF532=$Y$7,$BG532=23),"",Entrées!R560-Entrées!R559))</f>
        <v>50</v>
      </c>
      <c r="BX532" s="32">
        <f>IF($BF532&gt;$Y$7,"",IF(AND($BF532=$Y$7,$BG532=23),"",Entrées!S560-Entrées!S559))</f>
        <v>314</v>
      </c>
      <c r="BY532" s="32">
        <f>IF($BF532&gt;$Y$7,"",IF(AND($BF532=$Y$7,$BG532=23),"",Entrées!T560-Entrées!T559))</f>
        <v>0</v>
      </c>
      <c r="BZ532" s="32">
        <f>IF($BF532&gt;$Y$7,"",IF(AND($BF532=$Y$7,$BG532=23),"",Entrées!U560-Entrées!U559))</f>
        <v>0</v>
      </c>
      <c r="CA532" s="32">
        <f>IF($BF532&gt;$Y$7,"",IF(AND($BF532=$Y$7,$BG532=23),"",Entrées!V560-Entrées!V559))</f>
        <v>136</v>
      </c>
      <c r="CD532" s="33">
        <f>IF($BF532&lt;=$Y$7,Entrées!J559/CD$2,"")</f>
        <v>0.17934210526315789</v>
      </c>
      <c r="CE532" s="33">
        <f>IF($BF532&lt;=$Y$7,Entrées!K559/CE$2,"")</f>
        <v>0.17523809523809525</v>
      </c>
      <c r="CF532" s="11">
        <f t="shared" si="622"/>
        <v>7600</v>
      </c>
      <c r="CG532" s="11">
        <f t="shared" si="623"/>
        <v>4200</v>
      </c>
      <c r="CH532" s="52">
        <f t="shared" si="624"/>
        <v>0.26950009137426939</v>
      </c>
      <c r="CI532" s="52">
        <f t="shared" si="625"/>
        <v>0.11132787698412699</v>
      </c>
    </row>
    <row r="533" spans="3:87">
      <c r="C533" s="11">
        <f t="shared" si="657"/>
        <v>15</v>
      </c>
      <c r="D533" s="27">
        <f t="shared" si="654"/>
        <v>4</v>
      </c>
      <c r="E533" s="28">
        <f ca="1">IF($D533&gt;$D$8,"",INDIRECT(ADDRESS(ROW(Entrées!$C$37)+($D533-1)*24+E$11,COLUMN(Entrées!$C$37)+($C533-1),4,TRUE,"Entrées")))</f>
        <v>2500</v>
      </c>
      <c r="F533" s="28">
        <f ca="1">IF($D533&gt;$D$8,"",INDIRECT(ADDRESS(ROW(Entrées!$C$37)+($D533-1)*24+F$11,COLUMN(Entrées!$C$37)+($C533-1),4,TRUE,"Entrées")))</f>
        <v>3000</v>
      </c>
      <c r="G533" s="28">
        <f ca="1">IF($D533&gt;$D$8,"",INDIRECT(ADDRESS(ROW(Entrées!$C$37)+($D533-1)*24+G$11,COLUMN(Entrées!$C$37)+($C533-1),4,TRUE,"Entrées")))</f>
        <v>3000</v>
      </c>
      <c r="H533" s="28">
        <f ca="1">IF($D533&gt;$D$8,"",INDIRECT(ADDRESS(ROW(Entrées!$C$37)+($D533-1)*24+H$11,COLUMN(Entrées!$C$37)+($C533-1),4,TRUE,"Entrées")))</f>
        <v>3000</v>
      </c>
      <c r="I533" s="28">
        <f ca="1">IF($D533&gt;$D$8,"",INDIRECT(ADDRESS(ROW(Entrées!$C$37)+($D533-1)*24+I$11,COLUMN(Entrées!$C$37)+($C533-1),4,TRUE,"Entrées")))</f>
        <v>2868</v>
      </c>
      <c r="J533" s="28">
        <f ca="1">IF($D533&gt;$D$8,"",INDIRECT(ADDRESS(ROW(Entrées!$C$37)+($D533-1)*24+J$11,COLUMN(Entrées!$C$37)+($C533-1),4,TRUE,"Entrées")))</f>
        <v>3000</v>
      </c>
      <c r="K533" s="28">
        <f ca="1">IF($D533&gt;$D$8,"",INDIRECT(ADDRESS(ROW(Entrées!$C$37)+($D533-1)*24+K$11,COLUMN(Entrées!$C$37)+($C533-1),4,TRUE,"Entrées")))</f>
        <v>2995</v>
      </c>
      <c r="L533" s="28">
        <f ca="1">IF($D533&gt;$D$8,"",INDIRECT(ADDRESS(ROW(Entrées!$C$37)+($D533-1)*24+L$11,COLUMN(Entrées!$C$37)+($C533-1),4,TRUE,"Entrées")))</f>
        <v>3000</v>
      </c>
      <c r="M533" s="28">
        <f ca="1">IF($D533&gt;$D$8,"",INDIRECT(ADDRESS(ROW(Entrées!$C$37)+($D533-1)*24+M$11,COLUMN(Entrées!$C$37)+($C533-1),4,TRUE,"Entrées")))</f>
        <v>2874</v>
      </c>
      <c r="N533" s="28">
        <f ca="1">IF($D533&gt;$D$8,"",INDIRECT(ADDRESS(ROW(Entrées!$C$37)+($D533-1)*24+N$11,COLUMN(Entrées!$C$37)+($C533-1),4,TRUE,"Entrées")))</f>
        <v>3000</v>
      </c>
      <c r="O533" s="28">
        <f ca="1">IF($D533&gt;$D$8,"",INDIRECT(ADDRESS(ROW(Entrées!$C$37)+($D533-1)*24+O$11,COLUMN(Entrées!$C$37)+($C533-1),4,TRUE,"Entrées")))</f>
        <v>3000</v>
      </c>
      <c r="P533" s="28">
        <f ca="1">IF($D533&gt;$D$8,"",INDIRECT(ADDRESS(ROW(Entrées!$C$37)+($D533-1)*24+P$11,COLUMN(Entrées!$C$37)+($C533-1),4,TRUE,"Entrées")))</f>
        <v>3000</v>
      </c>
      <c r="Q533" s="28">
        <f ca="1">IF($D533&gt;$D$8,"",INDIRECT(ADDRESS(ROW(Entrées!$C$37)+($D533-1)*24+Q$11,COLUMN(Entrées!$C$37)+($C533-1),4,TRUE,"Entrées")))</f>
        <v>2734</v>
      </c>
      <c r="R533" s="28">
        <f ca="1">IF($D533&gt;$D$8,"",INDIRECT(ADDRESS(ROW(Entrées!$C$37)+($D533-1)*24+R$11,COLUMN(Entrées!$C$37)+($C533-1),4,TRUE,"Entrées")))</f>
        <v>2822</v>
      </c>
      <c r="S533" s="28">
        <f ca="1">IF($D533&gt;$D$8,"",INDIRECT(ADDRESS(ROW(Entrées!$C$37)+($D533-1)*24+S$11,COLUMN(Entrées!$C$37)+($C533-1),4,TRUE,"Entrées")))</f>
        <v>2685</v>
      </c>
      <c r="T533" s="28">
        <f ca="1">IF($D533&gt;$D$8,"",INDIRECT(ADDRESS(ROW(Entrées!$C$37)+($D533-1)*24+T$11,COLUMN(Entrées!$C$37)+($C533-1),4,TRUE,"Entrées")))</f>
        <v>2863</v>
      </c>
      <c r="U533" s="28">
        <f ca="1">IF($D533&gt;$D$8,"",INDIRECT(ADDRESS(ROW(Entrées!$C$37)+($D533-1)*24+U$11,COLUMN(Entrées!$C$37)+($C533-1),4,TRUE,"Entrées")))</f>
        <v>2800</v>
      </c>
      <c r="V533" s="28">
        <f ca="1">IF($D533&gt;$D$8,"",INDIRECT(ADDRESS(ROW(Entrées!$C$37)+($D533-1)*24+V$11,COLUMN(Entrées!$C$37)+($C533-1),4,TRUE,"Entrées")))</f>
        <v>2900</v>
      </c>
      <c r="W533" s="28">
        <f ca="1">IF($D533&gt;$D$8,"",INDIRECT(ADDRESS(ROW(Entrées!$C$37)+($D533-1)*24+W$11,COLUMN(Entrées!$C$37)+($C533-1),4,TRUE,"Entrées")))</f>
        <v>2988</v>
      </c>
      <c r="X533" s="28">
        <f ca="1">IF($D533&gt;$D$8,"",INDIRECT(ADDRESS(ROW(Entrées!$C$37)+($D533-1)*24+X$11,COLUMN(Entrées!$C$37)+($C533-1),4,TRUE,"Entrées")))</f>
        <v>3000</v>
      </c>
      <c r="Y533" s="28">
        <f ca="1">IF($D533&gt;$D$8,"",INDIRECT(ADDRESS(ROW(Entrées!$C$37)+($D533-1)*24+Y$11,COLUMN(Entrées!$C$37)+($C533-1),4,TRUE,"Entrées")))</f>
        <v>2767</v>
      </c>
      <c r="Z533" s="28">
        <f ca="1">IF($D533&gt;$D$8,"",INDIRECT(ADDRESS(ROW(Entrées!$C$37)+($D533-1)*24+Z$11,COLUMN(Entrées!$C$37)+($C533-1),4,TRUE,"Entrées")))</f>
        <v>3000</v>
      </c>
      <c r="AA533" s="28">
        <f ca="1">IF($D533&gt;$D$8,"",INDIRECT(ADDRESS(ROW(Entrées!$C$37)+($D533-1)*24+AA$11,COLUMN(Entrées!$C$37)+($C533-1),4,TRUE,"Entrées")))</f>
        <v>2985</v>
      </c>
      <c r="AB533" s="28">
        <f ca="1">IF($D533&gt;$D$8,"",INDIRECT(ADDRESS(ROW(Entrées!$C$37)+($D533-1)*24+AB$11,COLUMN(Entrées!$C$37)+($C533-1),4,TRUE,"Entrées")))</f>
        <v>3000</v>
      </c>
      <c r="AC533" s="11"/>
      <c r="AD533" s="40">
        <f t="shared" ca="1" si="653"/>
        <v>2907.5416666666665</v>
      </c>
      <c r="AE533" s="40">
        <f t="shared" ca="1" si="655"/>
        <v>3000</v>
      </c>
      <c r="AF533" s="40">
        <f t="shared" ca="1" si="656"/>
        <v>2500</v>
      </c>
      <c r="AG533" s="4"/>
      <c r="AH533" s="11">
        <f>Entrées!A560</f>
        <v>22</v>
      </c>
      <c r="AI533" s="13">
        <f>Entrées!B560</f>
        <v>19</v>
      </c>
      <c r="AJ533" s="31">
        <f t="shared" ca="1" si="649"/>
        <v>55625.834722222207</v>
      </c>
      <c r="AK533" s="31">
        <f t="shared" ca="1" si="602"/>
        <v>55155.277777777781</v>
      </c>
      <c r="AL533" s="31">
        <f t="shared" ca="1" si="603"/>
        <v>55132.569444444431</v>
      </c>
      <c r="AM533" s="31">
        <f t="shared" ca="1" si="604"/>
        <v>439.35972222222233</v>
      </c>
      <c r="AN533" s="31">
        <f t="shared" ca="1" si="605"/>
        <v>2143.2847222222222</v>
      </c>
      <c r="AO533" s="31">
        <f t="shared" ca="1" si="606"/>
        <v>1711.4715277777773</v>
      </c>
      <c r="AP533" s="31">
        <f t="shared" ca="1" si="607"/>
        <v>43686.806944444448</v>
      </c>
      <c r="AQ533" s="31">
        <f t="shared" ca="1" si="608"/>
        <v>2048.2006944444447</v>
      </c>
      <c r="AR533" s="31">
        <f t="shared" ca="1" si="609"/>
        <v>467.57708333333329</v>
      </c>
      <c r="AS533" s="31">
        <f t="shared" ca="1" si="610"/>
        <v>9872.0041666666693</v>
      </c>
      <c r="AT533" s="31">
        <f t="shared" ca="1" si="611"/>
        <v>-752.91041666666672</v>
      </c>
      <c r="AU533" s="31">
        <f t="shared" ca="1" si="612"/>
        <v>580.30277777777769</v>
      </c>
      <c r="AV533" s="31">
        <f t="shared" ca="1" si="613"/>
        <v>-4570.3041666666659</v>
      </c>
      <c r="AW533" s="31">
        <f t="shared" ca="1" si="614"/>
        <v>53.39583333333335</v>
      </c>
      <c r="AX533" s="31">
        <f t="shared" ca="1" si="615"/>
        <v>1401.9361111111111</v>
      </c>
      <c r="AY533" s="31">
        <f t="shared" ca="1" si="616"/>
        <v>-1132.0805555555555</v>
      </c>
      <c r="AZ533" s="31">
        <f t="shared" ca="1" si="617"/>
        <v>-2177.1819444444441</v>
      </c>
      <c r="BA533" s="31">
        <f t="shared" ca="1" si="618"/>
        <v>644.8125</v>
      </c>
      <c r="BB533" s="31">
        <f t="shared" ca="1" si="619"/>
        <v>-1410.101388888889</v>
      </c>
      <c r="BC533" s="31">
        <f t="shared" ca="1" si="620"/>
        <v>-1800.2902777777781</v>
      </c>
      <c r="BF533" s="11">
        <f t="shared" si="621"/>
        <v>22</v>
      </c>
      <c r="BG533" s="11">
        <f t="shared" si="570"/>
        <v>19</v>
      </c>
      <c r="BH533" s="32">
        <f>IF($BF533&gt;$Y$7,"",IF(AND($BF533=$Y$7,$BG533=23),"",Entrées!C561-Entrées!C560))</f>
        <v>-735.5</v>
      </c>
      <c r="BI533" s="32">
        <f>IF($BF533&gt;$Y$7,"",IF(AND($BF533=$Y$7,$BG533=23),"",Entrées!D561-Entrées!D560))</f>
        <v>-312.5</v>
      </c>
      <c r="BJ533" s="32">
        <f>IF($BF533&gt;$Y$7,"",IF(AND($BF533=$Y$7,$BG533=23),"",Entrées!E561-Entrées!E560))</f>
        <v>-312.5</v>
      </c>
      <c r="BK533" s="32">
        <f>IF($BF533&gt;$Y$7,"",IF(AND($BF533=$Y$7,$BG533=23),"",Entrées!F561-Entrées!F560))</f>
        <v>0</v>
      </c>
      <c r="BL533" s="32">
        <f>IF($BF533&gt;$Y$7,"",IF(AND($BF533=$Y$7,$BG533=23),"",Entrées!G561-Entrées!G560))</f>
        <v>78</v>
      </c>
      <c r="BM533" s="32">
        <f>IF($BF533&gt;$Y$7,"",IF(AND($BF533=$Y$7,$BG533=23),"",Entrées!H561-Entrées!H560))</f>
        <v>71</v>
      </c>
      <c r="BN533" s="32">
        <f>IF($BF533&gt;$Y$7,"",IF(AND($BF533=$Y$7,$BG533=23),"",Entrées!I561-Entrées!I560))</f>
        <v>-32.5</v>
      </c>
      <c r="BO533" s="32">
        <f>IF($BF533&gt;$Y$7,"",IF(AND($BF533=$Y$7,$BG533=23),"",Entrées!J561-Entrées!J560))</f>
        <v>-86</v>
      </c>
      <c r="BP533" s="32">
        <f>IF($BF533&gt;$Y$7,"",IF(AND($BF533=$Y$7,$BG533=23),"",Entrées!K561-Entrées!K560))</f>
        <v>-268</v>
      </c>
      <c r="BQ533" s="32">
        <f>IF($BF533&gt;$Y$7,"",IF(AND($BF533=$Y$7,$BG533=23),"",Entrées!L561-Entrées!L560))</f>
        <v>35</v>
      </c>
      <c r="BR533" s="32">
        <f>IF($BF533&gt;$Y$7,"",IF(AND($BF533=$Y$7,$BG533=23),"",Entrées!M561-Entrées!M560))</f>
        <v>10</v>
      </c>
      <c r="BS533" s="32">
        <f>IF($BF533&gt;$Y$7,"",IF(AND($BF533=$Y$7,$BG533=23),"",Entrées!N561-Entrées!N560))</f>
        <v>-1</v>
      </c>
      <c r="BT533" s="32">
        <f>IF($BF533&gt;$Y$7,"",IF(AND($BF533=$Y$7,$BG533=23),"",Entrées!O561-Entrées!O560))</f>
        <v>-542.5</v>
      </c>
      <c r="BU533" s="32">
        <f>IF($BF533&gt;$Y$7,"",IF(AND($BF533=$Y$7,$BG533=23),"",Entrées!P561-Entrées!P560))</f>
        <v>1.5</v>
      </c>
      <c r="BV533" s="32">
        <f>IF($BF533&gt;$Y$7,"",IF(AND($BF533=$Y$7,$BG533=23),"",Entrées!Q561-Entrées!Q560))</f>
        <v>-754</v>
      </c>
      <c r="BW533" s="32">
        <f>IF($BF533&gt;$Y$7,"",IF(AND($BF533=$Y$7,$BG533=23),"",Entrées!R561-Entrées!R560))</f>
        <v>-50</v>
      </c>
      <c r="BX533" s="32">
        <f>IF($BF533&gt;$Y$7,"",IF(AND($BF533=$Y$7,$BG533=23),"",Entrées!S561-Entrées!S560))</f>
        <v>-188</v>
      </c>
      <c r="BY533" s="32">
        <f>IF($BF533&gt;$Y$7,"",IF(AND($BF533=$Y$7,$BG533=23),"",Entrées!T561-Entrées!T560))</f>
        <v>-100</v>
      </c>
      <c r="BZ533" s="32">
        <f>IF($BF533&gt;$Y$7,"",IF(AND($BF533=$Y$7,$BG533=23),"",Entrées!U561-Entrées!U560))</f>
        <v>0</v>
      </c>
      <c r="CA533" s="32">
        <f>IF($BF533&gt;$Y$7,"",IF(AND($BF533=$Y$7,$BG533=23),"",Entrées!V561-Entrées!V560))</f>
        <v>345</v>
      </c>
      <c r="CD533" s="33">
        <f>IF($BF533&lt;=$Y$7,Entrées!J560/CD$2,"")</f>
        <v>0.16967105263157894</v>
      </c>
      <c r="CE533" s="33">
        <f>IF($BF533&lt;=$Y$7,Entrées!K560/CE$2,"")</f>
        <v>7.8809523809523815E-2</v>
      </c>
      <c r="CF533" s="11">
        <f t="shared" si="622"/>
        <v>7600</v>
      </c>
      <c r="CG533" s="11">
        <f t="shared" si="623"/>
        <v>4200</v>
      </c>
      <c r="CH533" s="52">
        <f t="shared" si="624"/>
        <v>0.26950009137426939</v>
      </c>
      <c r="CI533" s="52">
        <f t="shared" si="625"/>
        <v>0.11132787698412699</v>
      </c>
    </row>
    <row r="534" spans="3:87">
      <c r="C534" s="11">
        <f t="shared" si="657"/>
        <v>15</v>
      </c>
      <c r="D534" s="27">
        <f t="shared" si="654"/>
        <v>5</v>
      </c>
      <c r="E534" s="28">
        <f ca="1">IF($D534&gt;$D$8,"",INDIRECT(ADDRESS(ROW(Entrées!$C$37)+($D534-1)*24+E$11,COLUMN(Entrées!$C$37)+($C534-1),4,TRUE,"Entrées")))</f>
        <v>3000</v>
      </c>
      <c r="F534" s="28">
        <f ca="1">IF($D534&gt;$D$8,"",INDIRECT(ADDRESS(ROW(Entrées!$C$37)+($D534-1)*24+F$11,COLUMN(Entrées!$C$37)+($C534-1),4,TRUE,"Entrées")))</f>
        <v>3000</v>
      </c>
      <c r="G534" s="28">
        <f ca="1">IF($D534&gt;$D$8,"",INDIRECT(ADDRESS(ROW(Entrées!$C$37)+($D534-1)*24+G$11,COLUMN(Entrées!$C$37)+($C534-1),4,TRUE,"Entrées")))</f>
        <v>3000</v>
      </c>
      <c r="H534" s="28">
        <f ca="1">IF($D534&gt;$D$8,"",INDIRECT(ADDRESS(ROW(Entrées!$C$37)+($D534-1)*24+H$11,COLUMN(Entrées!$C$37)+($C534-1),4,TRUE,"Entrées")))</f>
        <v>3000</v>
      </c>
      <c r="I534" s="28">
        <f ca="1">IF($D534&gt;$D$8,"",INDIRECT(ADDRESS(ROW(Entrées!$C$37)+($D534-1)*24+I$11,COLUMN(Entrées!$C$37)+($C534-1),4,TRUE,"Entrées")))</f>
        <v>3000</v>
      </c>
      <c r="J534" s="28">
        <f ca="1">IF($D534&gt;$D$8,"",INDIRECT(ADDRESS(ROW(Entrées!$C$37)+($D534-1)*24+J$11,COLUMN(Entrées!$C$37)+($C534-1),4,TRUE,"Entrées")))</f>
        <v>3000</v>
      </c>
      <c r="K534" s="28">
        <f ca="1">IF($D534&gt;$D$8,"",INDIRECT(ADDRESS(ROW(Entrées!$C$37)+($D534-1)*24+K$11,COLUMN(Entrées!$C$37)+($C534-1),4,TRUE,"Entrées")))</f>
        <v>3000</v>
      </c>
      <c r="L534" s="28">
        <f ca="1">IF($D534&gt;$D$8,"",INDIRECT(ADDRESS(ROW(Entrées!$C$37)+($D534-1)*24+L$11,COLUMN(Entrées!$C$37)+($C534-1),4,TRUE,"Entrées")))</f>
        <v>3000</v>
      </c>
      <c r="M534" s="28">
        <f ca="1">IF($D534&gt;$D$8,"",INDIRECT(ADDRESS(ROW(Entrées!$C$37)+($D534-1)*24+M$11,COLUMN(Entrées!$C$37)+($C534-1),4,TRUE,"Entrées")))</f>
        <v>2604</v>
      </c>
      <c r="N534" s="28">
        <f ca="1">IF($D534&gt;$D$8,"",INDIRECT(ADDRESS(ROW(Entrées!$C$37)+($D534-1)*24+N$11,COLUMN(Entrées!$C$37)+($C534-1),4,TRUE,"Entrées")))</f>
        <v>2945</v>
      </c>
      <c r="O534" s="28">
        <f ca="1">IF($D534&gt;$D$8,"",INDIRECT(ADDRESS(ROW(Entrées!$C$37)+($D534-1)*24+O$11,COLUMN(Entrées!$C$37)+($C534-1),4,TRUE,"Entrées")))</f>
        <v>2951</v>
      </c>
      <c r="P534" s="28">
        <f ca="1">IF($D534&gt;$D$8,"",INDIRECT(ADDRESS(ROW(Entrées!$C$37)+($D534-1)*24+P$11,COLUMN(Entrées!$C$37)+($C534-1),4,TRUE,"Entrées")))</f>
        <v>2366</v>
      </c>
      <c r="Q534" s="28">
        <f ca="1">IF($D534&gt;$D$8,"",INDIRECT(ADDRESS(ROW(Entrées!$C$37)+($D534-1)*24+Q$11,COLUMN(Entrées!$C$37)+($C534-1),4,TRUE,"Entrées")))</f>
        <v>2932</v>
      </c>
      <c r="R534" s="28">
        <f ca="1">IF($D534&gt;$D$8,"",INDIRECT(ADDRESS(ROW(Entrées!$C$37)+($D534-1)*24+R$11,COLUMN(Entrées!$C$37)+($C534-1),4,TRUE,"Entrées")))</f>
        <v>2949</v>
      </c>
      <c r="S534" s="28">
        <f ca="1">IF($D534&gt;$D$8,"",INDIRECT(ADDRESS(ROW(Entrées!$C$37)+($D534-1)*24+S$11,COLUMN(Entrées!$C$37)+($C534-1),4,TRUE,"Entrées")))</f>
        <v>2782</v>
      </c>
      <c r="T534" s="28">
        <f ca="1">IF($D534&gt;$D$8,"",INDIRECT(ADDRESS(ROW(Entrées!$C$37)+($D534-1)*24+T$11,COLUMN(Entrées!$C$37)+($C534-1),4,TRUE,"Entrées")))</f>
        <v>2215</v>
      </c>
      <c r="U534" s="28">
        <f ca="1">IF($D534&gt;$D$8,"",INDIRECT(ADDRESS(ROW(Entrées!$C$37)+($D534-1)*24+U$11,COLUMN(Entrées!$C$37)+($C534-1),4,TRUE,"Entrées")))</f>
        <v>2761</v>
      </c>
      <c r="V534" s="28">
        <f ca="1">IF($D534&gt;$D$8,"",INDIRECT(ADDRESS(ROW(Entrées!$C$37)+($D534-1)*24+V$11,COLUMN(Entrées!$C$37)+($C534-1),4,TRUE,"Entrées")))</f>
        <v>2148</v>
      </c>
      <c r="W534" s="28">
        <f ca="1">IF($D534&gt;$D$8,"",INDIRECT(ADDRESS(ROW(Entrées!$C$37)+($D534-1)*24+W$11,COLUMN(Entrées!$C$37)+($C534-1),4,TRUE,"Entrées")))</f>
        <v>2277</v>
      </c>
      <c r="X534" s="28">
        <f ca="1">IF($D534&gt;$D$8,"",INDIRECT(ADDRESS(ROW(Entrées!$C$37)+($D534-1)*24+X$11,COLUMN(Entrées!$C$37)+($C534-1),4,TRUE,"Entrées")))</f>
        <v>2900</v>
      </c>
      <c r="Y534" s="28">
        <f ca="1">IF($D534&gt;$D$8,"",INDIRECT(ADDRESS(ROW(Entrées!$C$37)+($D534-1)*24+Y$11,COLUMN(Entrées!$C$37)+($C534-1),4,TRUE,"Entrées")))</f>
        <v>2790</v>
      </c>
      <c r="Z534" s="28">
        <f ca="1">IF($D534&gt;$D$8,"",INDIRECT(ADDRESS(ROW(Entrées!$C$37)+($D534-1)*24+Z$11,COLUMN(Entrées!$C$37)+($C534-1),4,TRUE,"Entrées")))</f>
        <v>2727</v>
      </c>
      <c r="AA534" s="28">
        <f ca="1">IF($D534&gt;$D$8,"",INDIRECT(ADDRESS(ROW(Entrées!$C$37)+($D534-1)*24+AA$11,COLUMN(Entrées!$C$37)+($C534-1),4,TRUE,"Entrées")))</f>
        <v>3000</v>
      </c>
      <c r="AB534" s="28">
        <f ca="1">IF($D534&gt;$D$8,"",INDIRECT(ADDRESS(ROW(Entrées!$C$37)+($D534-1)*24+AB$11,COLUMN(Entrées!$C$37)+($C534-1),4,TRUE,"Entrées")))</f>
        <v>2977</v>
      </c>
      <c r="AC534" s="11"/>
      <c r="AD534" s="40">
        <f t="shared" ca="1" si="653"/>
        <v>2805.1666666666665</v>
      </c>
      <c r="AE534" s="40">
        <f t="shared" ca="1" si="655"/>
        <v>3000</v>
      </c>
      <c r="AF534" s="40">
        <f t="shared" ca="1" si="656"/>
        <v>2148</v>
      </c>
      <c r="AG534" s="4"/>
      <c r="AH534" s="11">
        <f>Entrées!A561</f>
        <v>22</v>
      </c>
      <c r="AI534" s="13">
        <f>Entrées!B561</f>
        <v>20</v>
      </c>
      <c r="AJ534" s="31">
        <f t="shared" ca="1" si="649"/>
        <v>55625.834722222207</v>
      </c>
      <c r="AK534" s="31">
        <f t="shared" ca="1" si="602"/>
        <v>55155.277777777781</v>
      </c>
      <c r="AL534" s="31">
        <f t="shared" ca="1" si="603"/>
        <v>55132.569444444431</v>
      </c>
      <c r="AM534" s="31">
        <f t="shared" ca="1" si="604"/>
        <v>439.35972222222233</v>
      </c>
      <c r="AN534" s="31">
        <f t="shared" ca="1" si="605"/>
        <v>2143.2847222222222</v>
      </c>
      <c r="AO534" s="31">
        <f t="shared" ca="1" si="606"/>
        <v>1711.4715277777773</v>
      </c>
      <c r="AP534" s="31">
        <f t="shared" ca="1" si="607"/>
        <v>43686.806944444448</v>
      </c>
      <c r="AQ534" s="31">
        <f t="shared" ca="1" si="608"/>
        <v>2048.2006944444447</v>
      </c>
      <c r="AR534" s="31">
        <f t="shared" ca="1" si="609"/>
        <v>467.57708333333329</v>
      </c>
      <c r="AS534" s="31">
        <f t="shared" ca="1" si="610"/>
        <v>9872.0041666666693</v>
      </c>
      <c r="AT534" s="31">
        <f t="shared" ca="1" si="611"/>
        <v>-752.91041666666672</v>
      </c>
      <c r="AU534" s="31">
        <f t="shared" ca="1" si="612"/>
        <v>580.30277777777769</v>
      </c>
      <c r="AV534" s="31">
        <f t="shared" ca="1" si="613"/>
        <v>-4570.3041666666659</v>
      </c>
      <c r="AW534" s="31">
        <f t="shared" ca="1" si="614"/>
        <v>53.39583333333335</v>
      </c>
      <c r="AX534" s="31">
        <f t="shared" ca="1" si="615"/>
        <v>1401.9361111111111</v>
      </c>
      <c r="AY534" s="31">
        <f t="shared" ca="1" si="616"/>
        <v>-1132.0805555555555</v>
      </c>
      <c r="AZ534" s="31">
        <f t="shared" ca="1" si="617"/>
        <v>-2177.1819444444441</v>
      </c>
      <c r="BA534" s="31">
        <f t="shared" ca="1" si="618"/>
        <v>644.8125</v>
      </c>
      <c r="BB534" s="31">
        <f t="shared" ca="1" si="619"/>
        <v>-1410.101388888889</v>
      </c>
      <c r="BC534" s="31">
        <f t="shared" ca="1" si="620"/>
        <v>-1800.2902777777781</v>
      </c>
      <c r="BF534" s="11">
        <f t="shared" si="621"/>
        <v>22</v>
      </c>
      <c r="BG534" s="11">
        <f t="shared" si="570"/>
        <v>20</v>
      </c>
      <c r="BH534" s="32">
        <f>IF($BF534&gt;$Y$7,"",IF(AND($BF534=$Y$7,$BG534=23),"",Entrées!C562-Entrées!C561))</f>
        <v>200</v>
      </c>
      <c r="BI534" s="32">
        <f>IF($BF534&gt;$Y$7,"",IF(AND($BF534=$Y$7,$BG534=23),"",Entrées!D562-Entrées!D561))</f>
        <v>187.5</v>
      </c>
      <c r="BJ534" s="32">
        <f>IF($BF534&gt;$Y$7,"",IF(AND($BF534=$Y$7,$BG534=23),"",Entrées!E562-Entrées!E561))</f>
        <v>275</v>
      </c>
      <c r="BK534" s="32">
        <f>IF($BF534&gt;$Y$7,"",IF(AND($BF534=$Y$7,$BG534=23),"",Entrées!F562-Entrées!F561))</f>
        <v>0</v>
      </c>
      <c r="BL534" s="32">
        <f>IF($BF534&gt;$Y$7,"",IF(AND($BF534=$Y$7,$BG534=23),"",Entrées!G562-Entrées!G561))</f>
        <v>145.5</v>
      </c>
      <c r="BM534" s="32">
        <f>IF($BF534&gt;$Y$7,"",IF(AND($BF534=$Y$7,$BG534=23),"",Entrées!H562-Entrées!H561))</f>
        <v>29</v>
      </c>
      <c r="BN534" s="32">
        <f>IF($BF534&gt;$Y$7,"",IF(AND($BF534=$Y$7,$BG534=23),"",Entrées!I562-Entrées!I561))</f>
        <v>16</v>
      </c>
      <c r="BO534" s="32">
        <f>IF($BF534&gt;$Y$7,"",IF(AND($BF534=$Y$7,$BG534=23),"",Entrées!J562-Entrées!J561))</f>
        <v>-67.5</v>
      </c>
      <c r="BP534" s="32">
        <f>IF($BF534&gt;$Y$7,"",IF(AND($BF534=$Y$7,$BG534=23),"",Entrées!K562-Entrées!K561))</f>
        <v>-62.5</v>
      </c>
      <c r="BQ534" s="32">
        <f>IF($BF534&gt;$Y$7,"",IF(AND($BF534=$Y$7,$BG534=23),"",Entrées!L562-Entrées!L561))</f>
        <v>-139</v>
      </c>
      <c r="BR534" s="32">
        <f>IF($BF534&gt;$Y$7,"",IF(AND($BF534=$Y$7,$BG534=23),"",Entrées!M562-Entrées!M561))</f>
        <v>10</v>
      </c>
      <c r="BS534" s="32">
        <f>IF($BF534&gt;$Y$7,"",IF(AND($BF534=$Y$7,$BG534=23),"",Entrées!N562-Entrées!N561))</f>
        <v>-7</v>
      </c>
      <c r="BT534" s="32">
        <f>IF($BF534&gt;$Y$7,"",IF(AND($BF534=$Y$7,$BG534=23),"",Entrées!O562-Entrées!O561))</f>
        <v>275</v>
      </c>
      <c r="BU534" s="32">
        <f>IF($BF534&gt;$Y$7,"",IF(AND($BF534=$Y$7,$BG534=23),"",Entrées!P562-Entrées!P561))</f>
        <v>2.5</v>
      </c>
      <c r="BV534" s="32">
        <f>IF($BF534&gt;$Y$7,"",IF(AND($BF534=$Y$7,$BG534=23),"",Entrées!Q562-Entrées!Q561))</f>
        <v>1296</v>
      </c>
      <c r="BW534" s="32">
        <f>IF($BF534&gt;$Y$7,"",IF(AND($BF534=$Y$7,$BG534=23),"",Entrées!R562-Entrées!R561))</f>
        <v>0</v>
      </c>
      <c r="BX534" s="32">
        <f>IF($BF534&gt;$Y$7,"",IF(AND($BF534=$Y$7,$BG534=23),"",Entrées!S562-Entrées!S561))</f>
        <v>-296</v>
      </c>
      <c r="BY534" s="32">
        <f>IF($BF534&gt;$Y$7,"",IF(AND($BF534=$Y$7,$BG534=23),"",Entrées!T562-Entrées!T561))</f>
        <v>-80</v>
      </c>
      <c r="BZ534" s="32">
        <f>IF($BF534&gt;$Y$7,"",IF(AND($BF534=$Y$7,$BG534=23),"",Entrées!U562-Entrées!U561))</f>
        <v>0</v>
      </c>
      <c r="CA534" s="32">
        <f>IF($BF534&gt;$Y$7,"",IF(AND($BF534=$Y$7,$BG534=23),"",Entrées!V562-Entrées!V561))</f>
        <v>-140</v>
      </c>
      <c r="CD534" s="33">
        <f>IF($BF534&lt;=$Y$7,Entrées!J561/CD$2,"")</f>
        <v>0.15835526315789475</v>
      </c>
      <c r="CE534" s="33">
        <f>IF($BF534&lt;=$Y$7,Entrées!K561/CE$2,"")</f>
        <v>1.4999999999999999E-2</v>
      </c>
      <c r="CF534" s="11">
        <f t="shared" si="622"/>
        <v>7600</v>
      </c>
      <c r="CG534" s="11">
        <f t="shared" si="623"/>
        <v>4200</v>
      </c>
      <c r="CH534" s="52">
        <f t="shared" si="624"/>
        <v>0.26950009137426939</v>
      </c>
      <c r="CI534" s="52">
        <f t="shared" si="625"/>
        <v>0.11132787698412699</v>
      </c>
    </row>
    <row r="535" spans="3:87">
      <c r="C535" s="11">
        <f t="shared" si="657"/>
        <v>15</v>
      </c>
      <c r="D535" s="27">
        <f t="shared" si="654"/>
        <v>6</v>
      </c>
      <c r="E535" s="28">
        <f ca="1">IF($D535&gt;$D$8,"",INDIRECT(ADDRESS(ROW(Entrées!$C$37)+($D535-1)*24+E$11,COLUMN(Entrées!$C$37)+($C535-1),4,TRUE,"Entrées")))</f>
        <v>3000</v>
      </c>
      <c r="F535" s="28">
        <f ca="1">IF($D535&gt;$D$8,"",INDIRECT(ADDRESS(ROW(Entrées!$C$37)+($D535-1)*24+F$11,COLUMN(Entrées!$C$37)+($C535-1),4,TRUE,"Entrées")))</f>
        <v>3000</v>
      </c>
      <c r="G535" s="28">
        <f ca="1">IF($D535&gt;$D$8,"",INDIRECT(ADDRESS(ROW(Entrées!$C$37)+($D535-1)*24+G$11,COLUMN(Entrées!$C$37)+($C535-1),4,TRUE,"Entrées")))</f>
        <v>3000</v>
      </c>
      <c r="H535" s="28">
        <f ca="1">IF($D535&gt;$D$8,"",INDIRECT(ADDRESS(ROW(Entrées!$C$37)+($D535-1)*24+H$11,COLUMN(Entrées!$C$37)+($C535-1),4,TRUE,"Entrées")))</f>
        <v>3000</v>
      </c>
      <c r="I535" s="28">
        <f ca="1">IF($D535&gt;$D$8,"",INDIRECT(ADDRESS(ROW(Entrées!$C$37)+($D535-1)*24+I$11,COLUMN(Entrées!$C$37)+($C535-1),4,TRUE,"Entrées")))</f>
        <v>3000</v>
      </c>
      <c r="J535" s="28">
        <f ca="1">IF($D535&gt;$D$8,"",INDIRECT(ADDRESS(ROW(Entrées!$C$37)+($D535-1)*24+J$11,COLUMN(Entrées!$C$37)+($C535-1),4,TRUE,"Entrées")))</f>
        <v>3000</v>
      </c>
      <c r="K535" s="28">
        <f ca="1">IF($D535&gt;$D$8,"",INDIRECT(ADDRESS(ROW(Entrées!$C$37)+($D535-1)*24+K$11,COLUMN(Entrées!$C$37)+($C535-1),4,TRUE,"Entrées")))</f>
        <v>3000</v>
      </c>
      <c r="L535" s="28">
        <f ca="1">IF($D535&gt;$D$8,"",INDIRECT(ADDRESS(ROW(Entrées!$C$37)+($D535-1)*24+L$11,COLUMN(Entrées!$C$37)+($C535-1),4,TRUE,"Entrées")))</f>
        <v>2997</v>
      </c>
      <c r="M535" s="28">
        <f ca="1">IF($D535&gt;$D$8,"",INDIRECT(ADDRESS(ROW(Entrées!$C$37)+($D535-1)*24+M$11,COLUMN(Entrées!$C$37)+($C535-1),4,TRUE,"Entrées")))</f>
        <v>2954</v>
      </c>
      <c r="N535" s="28">
        <f ca="1">IF($D535&gt;$D$8,"",INDIRECT(ADDRESS(ROW(Entrées!$C$37)+($D535-1)*24+N$11,COLUMN(Entrées!$C$37)+($C535-1),4,TRUE,"Entrées")))</f>
        <v>3000</v>
      </c>
      <c r="O535" s="28">
        <f ca="1">IF($D535&gt;$D$8,"",INDIRECT(ADDRESS(ROW(Entrées!$C$37)+($D535-1)*24+O$11,COLUMN(Entrées!$C$37)+($C535-1),4,TRUE,"Entrées")))</f>
        <v>3000</v>
      </c>
      <c r="P535" s="28">
        <f ca="1">IF($D535&gt;$D$8,"",INDIRECT(ADDRESS(ROW(Entrées!$C$37)+($D535-1)*24+P$11,COLUMN(Entrées!$C$37)+($C535-1),4,TRUE,"Entrées")))</f>
        <v>3000</v>
      </c>
      <c r="Q535" s="28">
        <f ca="1">IF($D535&gt;$D$8,"",INDIRECT(ADDRESS(ROW(Entrées!$C$37)+($D535-1)*24+Q$11,COLUMN(Entrées!$C$37)+($C535-1),4,TRUE,"Entrées")))</f>
        <v>3000</v>
      </c>
      <c r="R535" s="28">
        <f ca="1">IF($D535&gt;$D$8,"",INDIRECT(ADDRESS(ROW(Entrées!$C$37)+($D535-1)*24+R$11,COLUMN(Entrées!$C$37)+($C535-1),4,TRUE,"Entrées")))</f>
        <v>3000</v>
      </c>
      <c r="S535" s="28">
        <f ca="1">IF($D535&gt;$D$8,"",INDIRECT(ADDRESS(ROW(Entrées!$C$37)+($D535-1)*24+S$11,COLUMN(Entrées!$C$37)+($C535-1),4,TRUE,"Entrées")))</f>
        <v>3000</v>
      </c>
      <c r="T535" s="28">
        <f ca="1">IF($D535&gt;$D$8,"",INDIRECT(ADDRESS(ROW(Entrées!$C$37)+($D535-1)*24+T$11,COLUMN(Entrées!$C$37)+($C535-1),4,TRUE,"Entrées")))</f>
        <v>3000</v>
      </c>
      <c r="U535" s="28">
        <f ca="1">IF($D535&gt;$D$8,"",INDIRECT(ADDRESS(ROW(Entrées!$C$37)+($D535-1)*24+U$11,COLUMN(Entrées!$C$37)+($C535-1),4,TRUE,"Entrées")))</f>
        <v>3000</v>
      </c>
      <c r="V535" s="28">
        <f ca="1">IF($D535&gt;$D$8,"",INDIRECT(ADDRESS(ROW(Entrées!$C$37)+($D535-1)*24+V$11,COLUMN(Entrées!$C$37)+($C535-1),4,TRUE,"Entrées")))</f>
        <v>3000</v>
      </c>
      <c r="W535" s="28">
        <f ca="1">IF($D535&gt;$D$8,"",INDIRECT(ADDRESS(ROW(Entrées!$C$37)+($D535-1)*24+W$11,COLUMN(Entrées!$C$37)+($C535-1),4,TRUE,"Entrées")))</f>
        <v>3000</v>
      </c>
      <c r="X535" s="28">
        <f ca="1">IF($D535&gt;$D$8,"",INDIRECT(ADDRESS(ROW(Entrées!$C$37)+($D535-1)*24+X$11,COLUMN(Entrées!$C$37)+($C535-1),4,TRUE,"Entrées")))</f>
        <v>3000</v>
      </c>
      <c r="Y535" s="28">
        <f ca="1">IF($D535&gt;$D$8,"",INDIRECT(ADDRESS(ROW(Entrées!$C$37)+($D535-1)*24+Y$11,COLUMN(Entrées!$C$37)+($C535-1),4,TRUE,"Entrées")))</f>
        <v>3000</v>
      </c>
      <c r="Z535" s="28">
        <f ca="1">IF($D535&gt;$D$8,"",INDIRECT(ADDRESS(ROW(Entrées!$C$37)+($D535-1)*24+Z$11,COLUMN(Entrées!$C$37)+($C535-1),4,TRUE,"Entrées")))</f>
        <v>3000</v>
      </c>
      <c r="AA535" s="28">
        <f ca="1">IF($D535&gt;$D$8,"",INDIRECT(ADDRESS(ROW(Entrées!$C$37)+($D535-1)*24+AA$11,COLUMN(Entrées!$C$37)+($C535-1),4,TRUE,"Entrées")))</f>
        <v>3000</v>
      </c>
      <c r="AB535" s="28">
        <f ca="1">IF($D535&gt;$D$8,"",INDIRECT(ADDRESS(ROW(Entrées!$C$37)+($D535-1)*24+AB$11,COLUMN(Entrées!$C$37)+($C535-1),4,TRUE,"Entrées")))</f>
        <v>3000</v>
      </c>
      <c r="AC535" s="11"/>
      <c r="AD535" s="40">
        <f t="shared" ca="1" si="653"/>
        <v>2997.9583333333335</v>
      </c>
      <c r="AE535" s="40">
        <f t="shared" ca="1" si="655"/>
        <v>3000</v>
      </c>
      <c r="AF535" s="40">
        <f t="shared" ca="1" si="656"/>
        <v>2954</v>
      </c>
      <c r="AG535" s="4"/>
      <c r="AH535" s="11">
        <f>Entrées!A562</f>
        <v>22</v>
      </c>
      <c r="AI535" s="13">
        <f>Entrées!B562</f>
        <v>21</v>
      </c>
      <c r="AJ535" s="31">
        <f t="shared" ca="1" si="649"/>
        <v>55625.834722222207</v>
      </c>
      <c r="AK535" s="31">
        <f t="shared" ca="1" si="602"/>
        <v>55155.277777777781</v>
      </c>
      <c r="AL535" s="31">
        <f t="shared" ca="1" si="603"/>
        <v>55132.569444444431</v>
      </c>
      <c r="AM535" s="31">
        <f t="shared" ca="1" si="604"/>
        <v>439.35972222222233</v>
      </c>
      <c r="AN535" s="31">
        <f t="shared" ca="1" si="605"/>
        <v>2143.2847222222222</v>
      </c>
      <c r="AO535" s="31">
        <f t="shared" ca="1" si="606"/>
        <v>1711.4715277777773</v>
      </c>
      <c r="AP535" s="31">
        <f t="shared" ca="1" si="607"/>
        <v>43686.806944444448</v>
      </c>
      <c r="AQ535" s="31">
        <f t="shared" ca="1" si="608"/>
        <v>2048.2006944444447</v>
      </c>
      <c r="AR535" s="31">
        <f t="shared" ca="1" si="609"/>
        <v>467.57708333333329</v>
      </c>
      <c r="AS535" s="31">
        <f t="shared" ca="1" si="610"/>
        <v>9872.0041666666693</v>
      </c>
      <c r="AT535" s="31">
        <f t="shared" ca="1" si="611"/>
        <v>-752.91041666666672</v>
      </c>
      <c r="AU535" s="31">
        <f t="shared" ca="1" si="612"/>
        <v>580.30277777777769</v>
      </c>
      <c r="AV535" s="31">
        <f t="shared" ca="1" si="613"/>
        <v>-4570.3041666666659</v>
      </c>
      <c r="AW535" s="31">
        <f t="shared" ca="1" si="614"/>
        <v>53.39583333333335</v>
      </c>
      <c r="AX535" s="31">
        <f t="shared" ca="1" si="615"/>
        <v>1401.9361111111111</v>
      </c>
      <c r="AY535" s="31">
        <f t="shared" ca="1" si="616"/>
        <v>-1132.0805555555555</v>
      </c>
      <c r="AZ535" s="31">
        <f t="shared" ca="1" si="617"/>
        <v>-2177.1819444444441</v>
      </c>
      <c r="BA535" s="31">
        <f t="shared" ca="1" si="618"/>
        <v>644.8125</v>
      </c>
      <c r="BB535" s="31">
        <f t="shared" ca="1" si="619"/>
        <v>-1410.101388888889</v>
      </c>
      <c r="BC535" s="31">
        <f t="shared" ca="1" si="620"/>
        <v>-1800.2902777777781</v>
      </c>
      <c r="BF535" s="11">
        <f t="shared" si="621"/>
        <v>22</v>
      </c>
      <c r="BG535" s="11">
        <f t="shared" si="570"/>
        <v>21</v>
      </c>
      <c r="BH535" s="32">
        <f>IF($BF535&gt;$Y$7,"",IF(AND($BF535=$Y$7,$BG535=23),"",Entrées!C563-Entrées!C562))</f>
        <v>-978.5</v>
      </c>
      <c r="BI535" s="32">
        <f>IF($BF535&gt;$Y$7,"",IF(AND($BF535=$Y$7,$BG535=23),"",Entrées!D563-Entrées!D562))</f>
        <v>-650</v>
      </c>
      <c r="BJ535" s="32">
        <f>IF($BF535&gt;$Y$7,"",IF(AND($BF535=$Y$7,$BG535=23),"",Entrées!E563-Entrées!E562))</f>
        <v>-362.5</v>
      </c>
      <c r="BK535" s="32">
        <f>IF($BF535&gt;$Y$7,"",IF(AND($BF535=$Y$7,$BG535=23),"",Entrées!F563-Entrées!F562))</f>
        <v>-1</v>
      </c>
      <c r="BL535" s="32">
        <f>IF($BF535&gt;$Y$7,"",IF(AND($BF535=$Y$7,$BG535=23),"",Entrées!G563-Entrées!G562))</f>
        <v>-64.5</v>
      </c>
      <c r="BM535" s="32">
        <f>IF($BF535&gt;$Y$7,"",IF(AND($BF535=$Y$7,$BG535=23),"",Entrées!H563-Entrées!H562))</f>
        <v>-15</v>
      </c>
      <c r="BN535" s="32">
        <f>IF($BF535&gt;$Y$7,"",IF(AND($BF535=$Y$7,$BG535=23),"",Entrées!I563-Entrées!I562))</f>
        <v>-683</v>
      </c>
      <c r="BO535" s="32">
        <f>IF($BF535&gt;$Y$7,"",IF(AND($BF535=$Y$7,$BG535=23),"",Entrées!J563-Entrées!J562))</f>
        <v>-79.5</v>
      </c>
      <c r="BP535" s="32">
        <f>IF($BF535&gt;$Y$7,"",IF(AND($BF535=$Y$7,$BG535=23),"",Entrées!K563-Entrées!K562))</f>
        <v>-0.5</v>
      </c>
      <c r="BQ535" s="32">
        <f>IF($BF535&gt;$Y$7,"",IF(AND($BF535=$Y$7,$BG535=23),"",Entrées!L563-Entrées!L562))</f>
        <v>-1424</v>
      </c>
      <c r="BR535" s="32">
        <f>IF($BF535&gt;$Y$7,"",IF(AND($BF535=$Y$7,$BG535=23),"",Entrées!M563-Entrées!M562))</f>
        <v>-1.5</v>
      </c>
      <c r="BS535" s="32">
        <f>IF($BF535&gt;$Y$7,"",IF(AND($BF535=$Y$7,$BG535=23),"",Entrées!N563-Entrées!N562))</f>
        <v>-3.5</v>
      </c>
      <c r="BT535" s="32">
        <f>IF($BF535&gt;$Y$7,"",IF(AND($BF535=$Y$7,$BG535=23),"",Entrées!O563-Entrées!O562))</f>
        <v>1295</v>
      </c>
      <c r="BU535" s="32">
        <f>IF($BF535&gt;$Y$7,"",IF(AND($BF535=$Y$7,$BG535=23),"",Entrées!P563-Entrées!P562))</f>
        <v>0.5</v>
      </c>
      <c r="BV535" s="32">
        <f>IF($BF535&gt;$Y$7,"",IF(AND($BF535=$Y$7,$BG535=23),"",Entrées!Q563-Entrées!Q562))</f>
        <v>1220</v>
      </c>
      <c r="BW535" s="32">
        <f>IF($BF535&gt;$Y$7,"",IF(AND($BF535=$Y$7,$BG535=23),"",Entrées!R563-Entrées!R562))</f>
        <v>0</v>
      </c>
      <c r="BX535" s="32">
        <f>IF($BF535&gt;$Y$7,"",IF(AND($BF535=$Y$7,$BG535=23),"",Entrées!S563-Entrées!S562))</f>
        <v>118</v>
      </c>
      <c r="BY535" s="32">
        <f>IF($BF535&gt;$Y$7,"",IF(AND($BF535=$Y$7,$BG535=23),"",Entrées!T563-Entrées!T562))</f>
        <v>80</v>
      </c>
      <c r="BZ535" s="32">
        <f>IF($BF535&gt;$Y$7,"",IF(AND($BF535=$Y$7,$BG535=23),"",Entrées!U563-Entrées!U562))</f>
        <v>10</v>
      </c>
      <c r="CA535" s="32">
        <f>IF($BF535&gt;$Y$7,"",IF(AND($BF535=$Y$7,$BG535=23),"",Entrées!V563-Entrées!V562))</f>
        <v>278</v>
      </c>
      <c r="CD535" s="33">
        <f>IF($BF535&lt;=$Y$7,Entrées!J562/CD$2,"")</f>
        <v>0.14947368421052631</v>
      </c>
      <c r="CE535" s="33">
        <f>IF($BF535&lt;=$Y$7,Entrées!K562/CE$2,"")</f>
        <v>1.1904761904761905E-4</v>
      </c>
      <c r="CF535" s="11">
        <f t="shared" si="622"/>
        <v>7600</v>
      </c>
      <c r="CG535" s="11">
        <f t="shared" si="623"/>
        <v>4200</v>
      </c>
      <c r="CH535" s="52">
        <f t="shared" si="624"/>
        <v>0.26950009137426939</v>
      </c>
      <c r="CI535" s="52">
        <f t="shared" si="625"/>
        <v>0.11132787698412699</v>
      </c>
    </row>
    <row r="536" spans="3:87">
      <c r="C536" s="11">
        <f t="shared" si="657"/>
        <v>15</v>
      </c>
      <c r="D536" s="27">
        <f t="shared" si="654"/>
        <v>7</v>
      </c>
      <c r="E536" s="28">
        <f ca="1">IF($D536&gt;$D$8,"",INDIRECT(ADDRESS(ROW(Entrées!$C$37)+($D536-1)*24+E$11,COLUMN(Entrées!$C$37)+($C536-1),4,TRUE,"Entrées")))</f>
        <v>3000</v>
      </c>
      <c r="F536" s="28">
        <f ca="1">IF($D536&gt;$D$8,"",INDIRECT(ADDRESS(ROW(Entrées!$C$37)+($D536-1)*24+F$11,COLUMN(Entrées!$C$37)+($C536-1),4,TRUE,"Entrées")))</f>
        <v>3000</v>
      </c>
      <c r="G536" s="28">
        <f ca="1">IF($D536&gt;$D$8,"",INDIRECT(ADDRESS(ROW(Entrées!$C$37)+($D536-1)*24+G$11,COLUMN(Entrées!$C$37)+($C536-1),4,TRUE,"Entrées")))</f>
        <v>3000</v>
      </c>
      <c r="H536" s="28">
        <f ca="1">IF($D536&gt;$D$8,"",INDIRECT(ADDRESS(ROW(Entrées!$C$37)+($D536-1)*24+H$11,COLUMN(Entrées!$C$37)+($C536-1),4,TRUE,"Entrées")))</f>
        <v>3000</v>
      </c>
      <c r="I536" s="28">
        <f ca="1">IF($D536&gt;$D$8,"",INDIRECT(ADDRESS(ROW(Entrées!$C$37)+($D536-1)*24+I$11,COLUMN(Entrées!$C$37)+($C536-1),4,TRUE,"Entrées")))</f>
        <v>3000</v>
      </c>
      <c r="J536" s="28">
        <f ca="1">IF($D536&gt;$D$8,"",INDIRECT(ADDRESS(ROW(Entrées!$C$37)+($D536-1)*24+J$11,COLUMN(Entrées!$C$37)+($C536-1),4,TRUE,"Entrées")))</f>
        <v>3000</v>
      </c>
      <c r="K536" s="28">
        <f ca="1">IF($D536&gt;$D$8,"",INDIRECT(ADDRESS(ROW(Entrées!$C$37)+($D536-1)*24+K$11,COLUMN(Entrées!$C$37)+($C536-1),4,TRUE,"Entrées")))</f>
        <v>3000</v>
      </c>
      <c r="L536" s="28">
        <f ca="1">IF($D536&gt;$D$8,"",INDIRECT(ADDRESS(ROW(Entrées!$C$37)+($D536-1)*24+L$11,COLUMN(Entrées!$C$37)+($C536-1),4,TRUE,"Entrées")))</f>
        <v>2989</v>
      </c>
      <c r="M536" s="28">
        <f ca="1">IF($D536&gt;$D$8,"",INDIRECT(ADDRESS(ROW(Entrées!$C$37)+($D536-1)*24+M$11,COLUMN(Entrées!$C$37)+($C536-1),4,TRUE,"Entrées")))</f>
        <v>3000</v>
      </c>
      <c r="N536" s="28">
        <f ca="1">IF($D536&gt;$D$8,"",INDIRECT(ADDRESS(ROW(Entrées!$C$37)+($D536-1)*24+N$11,COLUMN(Entrées!$C$37)+($C536-1),4,TRUE,"Entrées")))</f>
        <v>3000</v>
      </c>
      <c r="O536" s="28">
        <f ca="1">IF($D536&gt;$D$8,"",INDIRECT(ADDRESS(ROW(Entrées!$C$37)+($D536-1)*24+O$11,COLUMN(Entrées!$C$37)+($C536-1),4,TRUE,"Entrées")))</f>
        <v>3000</v>
      </c>
      <c r="P536" s="28">
        <f ca="1">IF($D536&gt;$D$8,"",INDIRECT(ADDRESS(ROW(Entrées!$C$37)+($D536-1)*24+P$11,COLUMN(Entrées!$C$37)+($C536-1),4,TRUE,"Entrées")))</f>
        <v>3000</v>
      </c>
      <c r="Q536" s="28">
        <f ca="1">IF($D536&gt;$D$8,"",INDIRECT(ADDRESS(ROW(Entrées!$C$37)+($D536-1)*24+Q$11,COLUMN(Entrées!$C$37)+($C536-1),4,TRUE,"Entrées")))</f>
        <v>3000</v>
      </c>
      <c r="R536" s="28">
        <f ca="1">IF($D536&gt;$D$8,"",INDIRECT(ADDRESS(ROW(Entrées!$C$37)+($D536-1)*24+R$11,COLUMN(Entrées!$C$37)+($C536-1),4,TRUE,"Entrées")))</f>
        <v>3000</v>
      </c>
      <c r="S536" s="28">
        <f ca="1">IF($D536&gt;$D$8,"",INDIRECT(ADDRESS(ROW(Entrées!$C$37)+($D536-1)*24+S$11,COLUMN(Entrées!$C$37)+($C536-1),4,TRUE,"Entrées")))</f>
        <v>3000</v>
      </c>
      <c r="T536" s="28">
        <f ca="1">IF($D536&gt;$D$8,"",INDIRECT(ADDRESS(ROW(Entrées!$C$37)+($D536-1)*24+T$11,COLUMN(Entrées!$C$37)+($C536-1),4,TRUE,"Entrées")))</f>
        <v>2948</v>
      </c>
      <c r="U536" s="28">
        <f ca="1">IF($D536&gt;$D$8,"",INDIRECT(ADDRESS(ROW(Entrées!$C$37)+($D536-1)*24+U$11,COLUMN(Entrées!$C$37)+($C536-1),4,TRUE,"Entrées")))</f>
        <v>2723</v>
      </c>
      <c r="V536" s="28">
        <f ca="1">IF($D536&gt;$D$8,"",INDIRECT(ADDRESS(ROW(Entrées!$C$37)+($D536-1)*24+V$11,COLUMN(Entrées!$C$37)+($C536-1),4,TRUE,"Entrées")))</f>
        <v>2212</v>
      </c>
      <c r="W536" s="28">
        <f ca="1">IF($D536&gt;$D$8,"",INDIRECT(ADDRESS(ROW(Entrées!$C$37)+($D536-1)*24+W$11,COLUMN(Entrées!$C$37)+($C536-1),4,TRUE,"Entrées")))</f>
        <v>3000</v>
      </c>
      <c r="X536" s="28">
        <f ca="1">IF($D536&gt;$D$8,"",INDIRECT(ADDRESS(ROW(Entrées!$C$37)+($D536-1)*24+X$11,COLUMN(Entrées!$C$37)+($C536-1),4,TRUE,"Entrées")))</f>
        <v>3000</v>
      </c>
      <c r="Y536" s="28">
        <f ca="1">IF($D536&gt;$D$8,"",INDIRECT(ADDRESS(ROW(Entrées!$C$37)+($D536-1)*24+Y$11,COLUMN(Entrées!$C$37)+($C536-1),4,TRUE,"Entrées")))</f>
        <v>3000</v>
      </c>
      <c r="Z536" s="28">
        <f ca="1">IF($D536&gt;$D$8,"",INDIRECT(ADDRESS(ROW(Entrées!$C$37)+($D536-1)*24+Z$11,COLUMN(Entrées!$C$37)+($C536-1),4,TRUE,"Entrées")))</f>
        <v>3000</v>
      </c>
      <c r="AA536" s="28">
        <f ca="1">IF($D536&gt;$D$8,"",INDIRECT(ADDRESS(ROW(Entrées!$C$37)+($D536-1)*24+AA$11,COLUMN(Entrées!$C$37)+($C536-1),4,TRUE,"Entrées")))</f>
        <v>3000</v>
      </c>
      <c r="AB536" s="28">
        <f ca="1">IF($D536&gt;$D$8,"",INDIRECT(ADDRESS(ROW(Entrées!$C$37)+($D536-1)*24+AB$11,COLUMN(Entrées!$C$37)+($C536-1),4,TRUE,"Entrées")))</f>
        <v>3000</v>
      </c>
      <c r="AC536" s="11"/>
      <c r="AD536" s="40">
        <f t="shared" ca="1" si="653"/>
        <v>2953</v>
      </c>
      <c r="AE536" s="40">
        <f t="shared" ca="1" si="655"/>
        <v>3000</v>
      </c>
      <c r="AF536" s="40">
        <f t="shared" ca="1" si="656"/>
        <v>2212</v>
      </c>
      <c r="AG536" s="4"/>
      <c r="AH536" s="11">
        <f>Entrées!A563</f>
        <v>22</v>
      </c>
      <c r="AI536" s="13">
        <f>Entrées!B563</f>
        <v>22</v>
      </c>
      <c r="AJ536" s="31">
        <f t="shared" ca="1" si="649"/>
        <v>55625.834722222207</v>
      </c>
      <c r="AK536" s="31">
        <f t="shared" ca="1" si="602"/>
        <v>55155.277777777781</v>
      </c>
      <c r="AL536" s="31">
        <f t="shared" ca="1" si="603"/>
        <v>55132.569444444431</v>
      </c>
      <c r="AM536" s="31">
        <f t="shared" ca="1" si="604"/>
        <v>439.35972222222233</v>
      </c>
      <c r="AN536" s="31">
        <f t="shared" ca="1" si="605"/>
        <v>2143.2847222222222</v>
      </c>
      <c r="AO536" s="31">
        <f t="shared" ca="1" si="606"/>
        <v>1711.4715277777773</v>
      </c>
      <c r="AP536" s="31">
        <f t="shared" ca="1" si="607"/>
        <v>43686.806944444448</v>
      </c>
      <c r="AQ536" s="31">
        <f t="shared" ca="1" si="608"/>
        <v>2048.2006944444447</v>
      </c>
      <c r="AR536" s="31">
        <f t="shared" ca="1" si="609"/>
        <v>467.57708333333329</v>
      </c>
      <c r="AS536" s="31">
        <f t="shared" ca="1" si="610"/>
        <v>9872.0041666666693</v>
      </c>
      <c r="AT536" s="31">
        <f t="shared" ca="1" si="611"/>
        <v>-752.91041666666672</v>
      </c>
      <c r="AU536" s="31">
        <f t="shared" ca="1" si="612"/>
        <v>580.30277777777769</v>
      </c>
      <c r="AV536" s="31">
        <f t="shared" ca="1" si="613"/>
        <v>-4570.3041666666659</v>
      </c>
      <c r="AW536" s="31">
        <f t="shared" ca="1" si="614"/>
        <v>53.39583333333335</v>
      </c>
      <c r="AX536" s="31">
        <f t="shared" ca="1" si="615"/>
        <v>1401.9361111111111</v>
      </c>
      <c r="AY536" s="31">
        <f t="shared" ca="1" si="616"/>
        <v>-1132.0805555555555</v>
      </c>
      <c r="AZ536" s="31">
        <f t="shared" ca="1" si="617"/>
        <v>-2177.1819444444441</v>
      </c>
      <c r="BA536" s="31">
        <f t="shared" ca="1" si="618"/>
        <v>644.8125</v>
      </c>
      <c r="BB536" s="31">
        <f t="shared" ca="1" si="619"/>
        <v>-1410.101388888889</v>
      </c>
      <c r="BC536" s="31">
        <f t="shared" ca="1" si="620"/>
        <v>-1800.2902777777781</v>
      </c>
      <c r="BF536" s="11">
        <f t="shared" si="621"/>
        <v>22</v>
      </c>
      <c r="BG536" s="11">
        <f t="shared" si="570"/>
        <v>22</v>
      </c>
      <c r="BH536" s="32">
        <f>IF($BF536&gt;$Y$7,"",IF(AND($BF536=$Y$7,$BG536=23),"",Entrées!C564-Entrées!C563))</f>
        <v>2274.5</v>
      </c>
      <c r="BI536" s="32">
        <f>IF($BF536&gt;$Y$7,"",IF(AND($BF536=$Y$7,$BG536=23),"",Entrées!D564-Entrées!D563))</f>
        <v>1762.5</v>
      </c>
      <c r="BJ536" s="32">
        <f>IF($BF536&gt;$Y$7,"",IF(AND($BF536=$Y$7,$BG536=23),"",Entrées!E564-Entrées!E563))</f>
        <v>1775</v>
      </c>
      <c r="BK536" s="32">
        <f>IF($BF536&gt;$Y$7,"",IF(AND($BF536=$Y$7,$BG536=23),"",Entrées!F564-Entrées!F563))</f>
        <v>-0.5</v>
      </c>
      <c r="BL536" s="32">
        <f>IF($BF536&gt;$Y$7,"",IF(AND($BF536=$Y$7,$BG536=23),"",Entrées!G564-Entrées!G563))</f>
        <v>143.5</v>
      </c>
      <c r="BM536" s="32">
        <f>IF($BF536&gt;$Y$7,"",IF(AND($BF536=$Y$7,$BG536=23),"",Entrées!H564-Entrées!H563))</f>
        <v>-50</v>
      </c>
      <c r="BN536" s="32">
        <f>IF($BF536&gt;$Y$7,"",IF(AND($BF536=$Y$7,$BG536=23),"",Entrées!I564-Entrées!I563))</f>
        <v>8</v>
      </c>
      <c r="BO536" s="32">
        <f>IF($BF536&gt;$Y$7,"",IF(AND($BF536=$Y$7,$BG536=23),"",Entrées!J564-Entrées!J563))</f>
        <v>-38</v>
      </c>
      <c r="BP536" s="32">
        <f>IF($BF536&gt;$Y$7,"",IF(AND($BF536=$Y$7,$BG536=23),"",Entrées!K564-Entrées!K563))</f>
        <v>0</v>
      </c>
      <c r="BQ536" s="32">
        <f>IF($BF536&gt;$Y$7,"",IF(AND($BF536=$Y$7,$BG536=23),"",Entrées!L564-Entrées!L563))</f>
        <v>873</v>
      </c>
      <c r="BR536" s="32">
        <f>IF($BF536&gt;$Y$7,"",IF(AND($BF536=$Y$7,$BG536=23),"",Entrées!M564-Entrées!M563))</f>
        <v>-267.5</v>
      </c>
      <c r="BS536" s="32">
        <f>IF($BF536&gt;$Y$7,"",IF(AND($BF536=$Y$7,$BG536=23),"",Entrées!N564-Entrées!N563))</f>
        <v>6.5</v>
      </c>
      <c r="BT536" s="32">
        <f>IF($BF536&gt;$Y$7,"",IF(AND($BF536=$Y$7,$BG536=23),"",Entrées!O564-Entrées!O563))</f>
        <v>1600</v>
      </c>
      <c r="BU536" s="32">
        <f>IF($BF536&gt;$Y$7,"",IF(AND($BF536=$Y$7,$BG536=23),"",Entrées!P564-Entrées!P563))</f>
        <v>2</v>
      </c>
      <c r="BV536" s="32">
        <f>IF($BF536&gt;$Y$7,"",IF(AND($BF536=$Y$7,$BG536=23),"",Entrées!Q564-Entrées!Q563))</f>
        <v>0</v>
      </c>
      <c r="BW536" s="32">
        <f>IF($BF536&gt;$Y$7,"",IF(AND($BF536=$Y$7,$BG536=23),"",Entrées!R564-Entrées!R563))</f>
        <v>340</v>
      </c>
      <c r="BX536" s="32">
        <f>IF($BF536&gt;$Y$7,"",IF(AND($BF536=$Y$7,$BG536=23),"",Entrées!S564-Entrées!S563))</f>
        <v>-72</v>
      </c>
      <c r="BY536" s="32">
        <f>IF($BF536&gt;$Y$7,"",IF(AND($BF536=$Y$7,$BG536=23),"",Entrées!T564-Entrées!T563))</f>
        <v>100</v>
      </c>
      <c r="BZ536" s="32">
        <f>IF($BF536&gt;$Y$7,"",IF(AND($BF536=$Y$7,$BG536=23),"",Entrées!U564-Entrées!U563))</f>
        <v>266</v>
      </c>
      <c r="CA536" s="32">
        <f>IF($BF536&gt;$Y$7,"",IF(AND($BF536=$Y$7,$BG536=23),"",Entrées!V564-Entrées!V563))</f>
        <v>629</v>
      </c>
      <c r="CD536" s="33">
        <f>IF($BF536&lt;=$Y$7,Entrées!J563/CD$2,"")</f>
        <v>0.13901315789473684</v>
      </c>
      <c r="CE536" s="33">
        <f>IF($BF536&lt;=$Y$7,Entrées!K563/CE$2,"")</f>
        <v>0</v>
      </c>
      <c r="CF536" s="11">
        <f t="shared" si="622"/>
        <v>7600</v>
      </c>
      <c r="CG536" s="11">
        <f t="shared" si="623"/>
        <v>4200</v>
      </c>
      <c r="CH536" s="52">
        <f t="shared" si="624"/>
        <v>0.26950009137426939</v>
      </c>
      <c r="CI536" s="52">
        <f t="shared" si="625"/>
        <v>0.11132787698412699</v>
      </c>
    </row>
    <row r="537" spans="3:87">
      <c r="C537" s="11">
        <f t="shared" si="657"/>
        <v>15</v>
      </c>
      <c r="D537" s="27">
        <f t="shared" si="654"/>
        <v>8</v>
      </c>
      <c r="E537" s="28">
        <f ca="1">IF($D537&gt;$D$8,"",INDIRECT(ADDRESS(ROW(Entrées!$C$37)+($D537-1)*24+E$11,COLUMN(Entrées!$C$37)+($C537-1),4,TRUE,"Entrées")))</f>
        <v>2100</v>
      </c>
      <c r="F537" s="28">
        <f ca="1">IF($D537&gt;$D$8,"",INDIRECT(ADDRESS(ROW(Entrées!$C$37)+($D537-1)*24+F$11,COLUMN(Entrées!$C$37)+($C537-1),4,TRUE,"Entrées")))</f>
        <v>2100</v>
      </c>
      <c r="G537" s="28">
        <f ca="1">IF($D537&gt;$D$8,"",INDIRECT(ADDRESS(ROW(Entrées!$C$37)+($D537-1)*24+G$11,COLUMN(Entrées!$C$37)+($C537-1),4,TRUE,"Entrées")))</f>
        <v>2089</v>
      </c>
      <c r="H537" s="28">
        <f ca="1">IF($D537&gt;$D$8,"",INDIRECT(ADDRESS(ROW(Entrées!$C$37)+($D537-1)*24+H$11,COLUMN(Entrées!$C$37)+($C537-1),4,TRUE,"Entrées")))</f>
        <v>2100</v>
      </c>
      <c r="I537" s="28">
        <f ca="1">IF($D537&gt;$D$8,"",INDIRECT(ADDRESS(ROW(Entrées!$C$37)+($D537-1)*24+I$11,COLUMN(Entrées!$C$37)+($C537-1),4,TRUE,"Entrées")))</f>
        <v>2100</v>
      </c>
      <c r="J537" s="28">
        <f ca="1">IF($D537&gt;$D$8,"",INDIRECT(ADDRESS(ROW(Entrées!$C$37)+($D537-1)*24+J$11,COLUMN(Entrées!$C$37)+($C537-1),4,TRUE,"Entrées")))</f>
        <v>2100</v>
      </c>
      <c r="K537" s="28">
        <f ca="1">IF($D537&gt;$D$8,"",INDIRECT(ADDRESS(ROW(Entrées!$C$37)+($D537-1)*24+K$11,COLUMN(Entrées!$C$37)+($C537-1),4,TRUE,"Entrées")))</f>
        <v>1989</v>
      </c>
      <c r="L537" s="28">
        <f ca="1">IF($D537&gt;$D$8,"",INDIRECT(ADDRESS(ROW(Entrées!$C$37)+($D537-1)*24+L$11,COLUMN(Entrées!$C$37)+($C537-1),4,TRUE,"Entrées")))</f>
        <v>1971</v>
      </c>
      <c r="M537" s="28">
        <f ca="1">IF($D537&gt;$D$8,"",INDIRECT(ADDRESS(ROW(Entrées!$C$37)+($D537-1)*24+M$11,COLUMN(Entrées!$C$37)+($C537-1),4,TRUE,"Entrées")))</f>
        <v>2200</v>
      </c>
      <c r="N537" s="28">
        <f ca="1">IF($D537&gt;$D$8,"",INDIRECT(ADDRESS(ROW(Entrées!$C$37)+($D537-1)*24+N$11,COLUMN(Entrées!$C$37)+($C537-1),4,TRUE,"Entrées")))</f>
        <v>2200</v>
      </c>
      <c r="O537" s="28">
        <f ca="1">IF($D537&gt;$D$8,"",INDIRECT(ADDRESS(ROW(Entrées!$C$37)+($D537-1)*24+O$11,COLUMN(Entrées!$C$37)+($C537-1),4,TRUE,"Entrées")))</f>
        <v>2200</v>
      </c>
      <c r="P537" s="28">
        <f ca="1">IF($D537&gt;$D$8,"",INDIRECT(ADDRESS(ROW(Entrées!$C$37)+($D537-1)*24+P$11,COLUMN(Entrées!$C$37)+($C537-1),4,TRUE,"Entrées")))</f>
        <v>2200</v>
      </c>
      <c r="Q537" s="28">
        <f ca="1">IF($D537&gt;$D$8,"",INDIRECT(ADDRESS(ROW(Entrées!$C$37)+($D537-1)*24+Q$11,COLUMN(Entrées!$C$37)+($C537-1),4,TRUE,"Entrées")))</f>
        <v>2200</v>
      </c>
      <c r="R537" s="28">
        <f ca="1">IF($D537&gt;$D$8,"",INDIRECT(ADDRESS(ROW(Entrées!$C$37)+($D537-1)*24+R$11,COLUMN(Entrées!$C$37)+($C537-1),4,TRUE,"Entrées")))</f>
        <v>2200</v>
      </c>
      <c r="S537" s="28">
        <f ca="1">IF($D537&gt;$D$8,"",INDIRECT(ADDRESS(ROW(Entrées!$C$37)+($D537-1)*24+S$11,COLUMN(Entrées!$C$37)+($C537-1),4,TRUE,"Entrées")))</f>
        <v>2200</v>
      </c>
      <c r="T537" s="28">
        <f ca="1">IF($D537&gt;$D$8,"",INDIRECT(ADDRESS(ROW(Entrées!$C$37)+($D537-1)*24+T$11,COLUMN(Entrées!$C$37)+($C537-1),4,TRUE,"Entrées")))</f>
        <v>2200</v>
      </c>
      <c r="U537" s="28">
        <f ca="1">IF($D537&gt;$D$8,"",INDIRECT(ADDRESS(ROW(Entrées!$C$37)+($D537-1)*24+U$11,COLUMN(Entrées!$C$37)+($C537-1),4,TRUE,"Entrées")))</f>
        <v>2200</v>
      </c>
      <c r="V537" s="28">
        <f ca="1">IF($D537&gt;$D$8,"",INDIRECT(ADDRESS(ROW(Entrées!$C$37)+($D537-1)*24+V$11,COLUMN(Entrées!$C$37)+($C537-1),4,TRUE,"Entrées")))</f>
        <v>2200</v>
      </c>
      <c r="W537" s="28">
        <f ca="1">IF($D537&gt;$D$8,"",INDIRECT(ADDRESS(ROW(Entrées!$C$37)+($D537-1)*24+W$11,COLUMN(Entrées!$C$37)+($C537-1),4,TRUE,"Entrées")))</f>
        <v>2200</v>
      </c>
      <c r="X537" s="28">
        <f ca="1">IF($D537&gt;$D$8,"",INDIRECT(ADDRESS(ROW(Entrées!$C$37)+($D537-1)*24+X$11,COLUMN(Entrées!$C$37)+($C537-1),4,TRUE,"Entrées")))</f>
        <v>2108</v>
      </c>
      <c r="Y537" s="28">
        <f ca="1">IF($D537&gt;$D$8,"",INDIRECT(ADDRESS(ROW(Entrées!$C$37)+($D537-1)*24+Y$11,COLUMN(Entrées!$C$37)+($C537-1),4,TRUE,"Entrées")))</f>
        <v>2144</v>
      </c>
      <c r="Z537" s="28">
        <f ca="1">IF($D537&gt;$D$8,"",INDIRECT(ADDRESS(ROW(Entrées!$C$37)+($D537-1)*24+Z$11,COLUMN(Entrées!$C$37)+($C537-1),4,TRUE,"Entrées")))</f>
        <v>2200</v>
      </c>
      <c r="AA537" s="28">
        <f ca="1">IF($D537&gt;$D$8,"",INDIRECT(ADDRESS(ROW(Entrées!$C$37)+($D537-1)*24+AA$11,COLUMN(Entrées!$C$37)+($C537-1),4,TRUE,"Entrées")))</f>
        <v>2200</v>
      </c>
      <c r="AB537" s="28">
        <f ca="1">IF($D537&gt;$D$8,"",INDIRECT(ADDRESS(ROW(Entrées!$C$37)+($D537-1)*24+AB$11,COLUMN(Entrées!$C$37)+($C537-1),4,TRUE,"Entrées")))</f>
        <v>2200</v>
      </c>
      <c r="AC537" s="11"/>
      <c r="AD537" s="40">
        <f t="shared" ca="1" si="653"/>
        <v>2150.0416666666665</v>
      </c>
      <c r="AE537" s="40">
        <f t="shared" ca="1" si="655"/>
        <v>2200</v>
      </c>
      <c r="AF537" s="40">
        <f t="shared" ca="1" si="656"/>
        <v>1971</v>
      </c>
      <c r="AG537" s="4"/>
      <c r="AH537" s="11">
        <f>Entrées!A564</f>
        <v>22</v>
      </c>
      <c r="AI537" s="13">
        <f>Entrées!B564</f>
        <v>23</v>
      </c>
      <c r="AJ537" s="31">
        <f t="shared" ca="1" si="649"/>
        <v>55625.834722222207</v>
      </c>
      <c r="AK537" s="31">
        <f t="shared" ca="1" si="602"/>
        <v>55155.277777777781</v>
      </c>
      <c r="AL537" s="31">
        <f t="shared" ca="1" si="603"/>
        <v>55132.569444444431</v>
      </c>
      <c r="AM537" s="31">
        <f t="shared" ca="1" si="604"/>
        <v>439.35972222222233</v>
      </c>
      <c r="AN537" s="31">
        <f t="shared" ca="1" si="605"/>
        <v>2143.2847222222222</v>
      </c>
      <c r="AO537" s="31">
        <f t="shared" ca="1" si="606"/>
        <v>1711.4715277777773</v>
      </c>
      <c r="AP537" s="31">
        <f t="shared" ca="1" si="607"/>
        <v>43686.806944444448</v>
      </c>
      <c r="AQ537" s="31">
        <f t="shared" ca="1" si="608"/>
        <v>2048.2006944444447</v>
      </c>
      <c r="AR537" s="31">
        <f t="shared" ca="1" si="609"/>
        <v>467.57708333333329</v>
      </c>
      <c r="AS537" s="31">
        <f t="shared" ca="1" si="610"/>
        <v>9872.0041666666693</v>
      </c>
      <c r="AT537" s="31">
        <f t="shared" ca="1" si="611"/>
        <v>-752.91041666666672</v>
      </c>
      <c r="AU537" s="31">
        <f t="shared" ca="1" si="612"/>
        <v>580.30277777777769</v>
      </c>
      <c r="AV537" s="31">
        <f t="shared" ca="1" si="613"/>
        <v>-4570.3041666666659</v>
      </c>
      <c r="AW537" s="31">
        <f t="shared" ca="1" si="614"/>
        <v>53.39583333333335</v>
      </c>
      <c r="AX537" s="31">
        <f t="shared" ca="1" si="615"/>
        <v>1401.9361111111111</v>
      </c>
      <c r="AY537" s="31">
        <f t="shared" ca="1" si="616"/>
        <v>-1132.0805555555555</v>
      </c>
      <c r="AZ537" s="31">
        <f t="shared" ca="1" si="617"/>
        <v>-2177.1819444444441</v>
      </c>
      <c r="BA537" s="31">
        <f t="shared" ca="1" si="618"/>
        <v>644.8125</v>
      </c>
      <c r="BB537" s="31">
        <f t="shared" ca="1" si="619"/>
        <v>-1410.101388888889</v>
      </c>
      <c r="BC537" s="31">
        <f t="shared" ca="1" si="620"/>
        <v>-1800.2902777777781</v>
      </c>
      <c r="BF537" s="11">
        <f t="shared" si="621"/>
        <v>22</v>
      </c>
      <c r="BG537" s="11">
        <f t="shared" ref="BG537:BG600" si="658">AI537</f>
        <v>23</v>
      </c>
      <c r="BH537" s="32">
        <f>IF($BF537&gt;$Y$7,"",IF(AND($BF537=$Y$7,$BG537=23),"",Entrées!C565-Entrées!C564))</f>
        <v>-1590</v>
      </c>
      <c r="BI537" s="32">
        <f>IF($BF537&gt;$Y$7,"",IF(AND($BF537=$Y$7,$BG537=23),"",Entrées!D565-Entrées!D564))</f>
        <v>-2337.5</v>
      </c>
      <c r="BJ537" s="32">
        <f>IF($BF537&gt;$Y$7,"",IF(AND($BF537=$Y$7,$BG537=23),"",Entrées!E565-Entrées!E564))</f>
        <v>-2212.5</v>
      </c>
      <c r="BK537" s="32">
        <f>IF($BF537&gt;$Y$7,"",IF(AND($BF537=$Y$7,$BG537=23),"",Entrées!F565-Entrées!F564))</f>
        <v>1.5</v>
      </c>
      <c r="BL537" s="32">
        <f>IF($BF537&gt;$Y$7,"",IF(AND($BF537=$Y$7,$BG537=23),"",Entrées!G565-Entrées!G564))</f>
        <v>-204.5</v>
      </c>
      <c r="BM537" s="32">
        <f>IF($BF537&gt;$Y$7,"",IF(AND($BF537=$Y$7,$BG537=23),"",Entrées!H565-Entrées!H564))</f>
        <v>-43.5</v>
      </c>
      <c r="BN537" s="32">
        <f>IF($BF537&gt;$Y$7,"",IF(AND($BF537=$Y$7,$BG537=23),"",Entrées!I565-Entrées!I564))</f>
        <v>-51.5</v>
      </c>
      <c r="BO537" s="32">
        <f>IF($BF537&gt;$Y$7,"",IF(AND($BF537=$Y$7,$BG537=23),"",Entrées!J565-Entrées!J564))</f>
        <v>-48</v>
      </c>
      <c r="BP537" s="32">
        <f>IF($BF537&gt;$Y$7,"",IF(AND($BF537=$Y$7,$BG537=23),"",Entrées!K565-Entrées!K564))</f>
        <v>0</v>
      </c>
      <c r="BQ537" s="32">
        <f>IF($BF537&gt;$Y$7,"",IF(AND($BF537=$Y$7,$BG537=23),"",Entrées!L565-Entrées!L564))</f>
        <v>-240.5</v>
      </c>
      <c r="BR537" s="32">
        <f>IF($BF537&gt;$Y$7,"",IF(AND($BF537=$Y$7,$BG537=23),"",Entrées!M565-Entrées!M564))</f>
        <v>-184</v>
      </c>
      <c r="BS537" s="32">
        <f>IF($BF537&gt;$Y$7,"",IF(AND($BF537=$Y$7,$BG537=23),"",Entrées!N565-Entrées!N564))</f>
        <v>4</v>
      </c>
      <c r="BT537" s="32">
        <f>IF($BF537&gt;$Y$7,"",IF(AND($BF537=$Y$7,$BG537=23),"",Entrées!O565-Entrées!O564))</f>
        <v>-824</v>
      </c>
      <c r="BU537" s="32">
        <f>IF($BF537&gt;$Y$7,"",IF(AND($BF537=$Y$7,$BG537=23),"",Entrées!P565-Entrées!P564))</f>
        <v>-3</v>
      </c>
      <c r="BV537" s="32">
        <f>IF($BF537&gt;$Y$7,"",IF(AND($BF537=$Y$7,$BG537=23),"",Entrées!Q565-Entrées!Q564))</f>
        <v>-898</v>
      </c>
      <c r="BW537" s="32">
        <f>IF($BF537&gt;$Y$7,"",IF(AND($BF537=$Y$7,$BG537=23),"",Entrées!R565-Entrées!R564))</f>
        <v>-340</v>
      </c>
      <c r="BX537" s="32">
        <f>IF($BF537&gt;$Y$7,"",IF(AND($BF537=$Y$7,$BG537=23),"",Entrées!S565-Entrées!S564))</f>
        <v>4</v>
      </c>
      <c r="BY537" s="32">
        <f>IF($BF537&gt;$Y$7,"",IF(AND($BF537=$Y$7,$BG537=23),"",Entrées!T565-Entrées!T564))</f>
        <v>-1522</v>
      </c>
      <c r="BZ537" s="32">
        <f>IF($BF537&gt;$Y$7,"",IF(AND($BF537=$Y$7,$BG537=23),"",Entrées!U565-Entrées!U564))</f>
        <v>-121</v>
      </c>
      <c r="CA537" s="32">
        <f>IF($BF537&gt;$Y$7,"",IF(AND($BF537=$Y$7,$BG537=23),"",Entrées!V565-Entrées!V564))</f>
        <v>246</v>
      </c>
      <c r="CD537" s="33">
        <f>IF($BF537&lt;=$Y$7,Entrées!J564/CD$2,"")</f>
        <v>0.13401315789473683</v>
      </c>
      <c r="CE537" s="33">
        <f>IF($BF537&lt;=$Y$7,Entrées!K564/CE$2,"")</f>
        <v>0</v>
      </c>
      <c r="CF537" s="11">
        <f t="shared" si="622"/>
        <v>7600</v>
      </c>
      <c r="CG537" s="11">
        <f t="shared" si="623"/>
        <v>4200</v>
      </c>
      <c r="CH537" s="52">
        <f t="shared" si="624"/>
        <v>0.26950009137426939</v>
      </c>
      <c r="CI537" s="52">
        <f t="shared" si="625"/>
        <v>0.11132787698412699</v>
      </c>
    </row>
    <row r="538" spans="3:87">
      <c r="C538" s="11">
        <f t="shared" si="657"/>
        <v>15</v>
      </c>
      <c r="D538" s="27">
        <f t="shared" si="654"/>
        <v>9</v>
      </c>
      <c r="E538" s="28">
        <f ca="1">IF($D538&gt;$D$8,"",INDIRECT(ADDRESS(ROW(Entrées!$C$37)+($D538-1)*24+E$11,COLUMN(Entrées!$C$37)+($C538-1),4,TRUE,"Entrées")))</f>
        <v>2100</v>
      </c>
      <c r="F538" s="28">
        <f ca="1">IF($D538&gt;$D$8,"",INDIRECT(ADDRESS(ROW(Entrées!$C$37)+($D538-1)*24+F$11,COLUMN(Entrées!$C$37)+($C538-1),4,TRUE,"Entrées")))</f>
        <v>2100</v>
      </c>
      <c r="G538" s="28">
        <f ca="1">IF($D538&gt;$D$8,"",INDIRECT(ADDRESS(ROW(Entrées!$C$37)+($D538-1)*24+G$11,COLUMN(Entrées!$C$37)+($C538-1),4,TRUE,"Entrées")))</f>
        <v>2100</v>
      </c>
      <c r="H538" s="28">
        <f ca="1">IF($D538&gt;$D$8,"",INDIRECT(ADDRESS(ROW(Entrées!$C$37)+($D538-1)*24+H$11,COLUMN(Entrées!$C$37)+($C538-1),4,TRUE,"Entrées")))</f>
        <v>1854</v>
      </c>
      <c r="I538" s="28">
        <f ca="1">IF($D538&gt;$D$8,"",INDIRECT(ADDRESS(ROW(Entrées!$C$37)+($D538-1)*24+I$11,COLUMN(Entrées!$C$37)+($C538-1),4,TRUE,"Entrées")))</f>
        <v>1784</v>
      </c>
      <c r="J538" s="28">
        <f ca="1">IF($D538&gt;$D$8,"",INDIRECT(ADDRESS(ROW(Entrées!$C$37)+($D538-1)*24+J$11,COLUMN(Entrées!$C$37)+($C538-1),4,TRUE,"Entrées")))</f>
        <v>2100</v>
      </c>
      <c r="K538" s="28">
        <f ca="1">IF($D538&gt;$D$8,"",INDIRECT(ADDRESS(ROW(Entrées!$C$37)+($D538-1)*24+K$11,COLUMN(Entrées!$C$37)+($C538-1),4,TRUE,"Entrées")))</f>
        <v>1932</v>
      </c>
      <c r="L538" s="28">
        <f ca="1">IF($D538&gt;$D$8,"",INDIRECT(ADDRESS(ROW(Entrées!$C$37)+($D538-1)*24+L$11,COLUMN(Entrées!$C$37)+($C538-1),4,TRUE,"Entrées")))</f>
        <v>1928</v>
      </c>
      <c r="M538" s="28">
        <f ca="1">IF($D538&gt;$D$8,"",INDIRECT(ADDRESS(ROW(Entrées!$C$37)+($D538-1)*24+M$11,COLUMN(Entrées!$C$37)+($C538-1),4,TRUE,"Entrées")))</f>
        <v>2119</v>
      </c>
      <c r="N538" s="28">
        <f ca="1">IF($D538&gt;$D$8,"",INDIRECT(ADDRESS(ROW(Entrées!$C$37)+($D538-1)*24+N$11,COLUMN(Entrées!$C$37)+($C538-1),4,TRUE,"Entrées")))</f>
        <v>2200</v>
      </c>
      <c r="O538" s="28">
        <f ca="1">IF($D538&gt;$D$8,"",INDIRECT(ADDRESS(ROW(Entrées!$C$37)+($D538-1)*24+O$11,COLUMN(Entrées!$C$37)+($C538-1),4,TRUE,"Entrées")))</f>
        <v>2200</v>
      </c>
      <c r="P538" s="28">
        <f ca="1">IF($D538&gt;$D$8,"",INDIRECT(ADDRESS(ROW(Entrées!$C$37)+($D538-1)*24+P$11,COLUMN(Entrées!$C$37)+($C538-1),4,TRUE,"Entrées")))</f>
        <v>2200</v>
      </c>
      <c r="Q538" s="28">
        <f ca="1">IF($D538&gt;$D$8,"",INDIRECT(ADDRESS(ROW(Entrées!$C$37)+($D538-1)*24+Q$11,COLUMN(Entrées!$C$37)+($C538-1),4,TRUE,"Entrées")))</f>
        <v>2200</v>
      </c>
      <c r="R538" s="28">
        <f ca="1">IF($D538&gt;$D$8,"",INDIRECT(ADDRESS(ROW(Entrées!$C$37)+($D538-1)*24+R$11,COLUMN(Entrées!$C$37)+($C538-1),4,TRUE,"Entrées")))</f>
        <v>2200</v>
      </c>
      <c r="S538" s="28">
        <f ca="1">IF($D538&gt;$D$8,"",INDIRECT(ADDRESS(ROW(Entrées!$C$37)+($D538-1)*24+S$11,COLUMN(Entrées!$C$37)+($C538-1),4,TRUE,"Entrées")))</f>
        <v>2200</v>
      </c>
      <c r="T538" s="28">
        <f ca="1">IF($D538&gt;$D$8,"",INDIRECT(ADDRESS(ROW(Entrées!$C$37)+($D538-1)*24+T$11,COLUMN(Entrées!$C$37)+($C538-1),4,TRUE,"Entrées")))</f>
        <v>2200</v>
      </c>
      <c r="U538" s="28">
        <f ca="1">IF($D538&gt;$D$8,"",INDIRECT(ADDRESS(ROW(Entrées!$C$37)+($D538-1)*24+U$11,COLUMN(Entrées!$C$37)+($C538-1),4,TRUE,"Entrées")))</f>
        <v>2200</v>
      </c>
      <c r="V538" s="28">
        <f ca="1">IF($D538&gt;$D$8,"",INDIRECT(ADDRESS(ROW(Entrées!$C$37)+($D538-1)*24+V$11,COLUMN(Entrées!$C$37)+($C538-1),4,TRUE,"Entrées")))</f>
        <v>1965</v>
      </c>
      <c r="W538" s="28">
        <f ca="1">IF($D538&gt;$D$8,"",INDIRECT(ADDRESS(ROW(Entrées!$C$37)+($D538-1)*24+W$11,COLUMN(Entrées!$C$37)+($C538-1),4,TRUE,"Entrées")))</f>
        <v>1451</v>
      </c>
      <c r="X538" s="28">
        <f ca="1">IF($D538&gt;$D$8,"",INDIRECT(ADDRESS(ROW(Entrées!$C$37)+($D538-1)*24+X$11,COLUMN(Entrées!$C$37)+($C538-1),4,TRUE,"Entrées")))</f>
        <v>1404</v>
      </c>
      <c r="Y538" s="28">
        <f ca="1">IF($D538&gt;$D$8,"",INDIRECT(ADDRESS(ROW(Entrées!$C$37)+($D538-1)*24+Y$11,COLUMN(Entrées!$C$37)+($C538-1),4,TRUE,"Entrées")))</f>
        <v>1655</v>
      </c>
      <c r="Z538" s="28">
        <f ca="1">IF($D538&gt;$D$8,"",INDIRECT(ADDRESS(ROW(Entrées!$C$37)+($D538-1)*24+Z$11,COLUMN(Entrées!$C$37)+($C538-1),4,TRUE,"Entrées")))</f>
        <v>1843</v>
      </c>
      <c r="AA538" s="28">
        <f ca="1">IF($D538&gt;$D$8,"",INDIRECT(ADDRESS(ROW(Entrées!$C$37)+($D538-1)*24+AA$11,COLUMN(Entrées!$C$37)+($C538-1),4,TRUE,"Entrées")))</f>
        <v>1639</v>
      </c>
      <c r="AB538" s="28">
        <f ca="1">IF($D538&gt;$D$8,"",INDIRECT(ADDRESS(ROW(Entrées!$C$37)+($D538-1)*24+AB$11,COLUMN(Entrées!$C$37)+($C538-1),4,TRUE,"Entrées")))</f>
        <v>2200</v>
      </c>
      <c r="AC538" s="11"/>
      <c r="AD538" s="40">
        <f t="shared" ca="1" si="653"/>
        <v>1990.5833333333333</v>
      </c>
      <c r="AE538" s="40">
        <f t="shared" ca="1" si="655"/>
        <v>2200</v>
      </c>
      <c r="AF538" s="40">
        <f t="shared" ca="1" si="656"/>
        <v>1404</v>
      </c>
      <c r="AG538" s="4"/>
      <c r="AH538" s="11">
        <f>Entrées!A565</f>
        <v>23</v>
      </c>
      <c r="AI538" s="13">
        <f>Entrées!B565</f>
        <v>0</v>
      </c>
      <c r="AJ538" s="31">
        <f t="shared" ca="1" si="649"/>
        <v>55625.834722222207</v>
      </c>
      <c r="AK538" s="31">
        <f t="shared" ca="1" si="602"/>
        <v>55155.277777777781</v>
      </c>
      <c r="AL538" s="31">
        <f t="shared" ca="1" si="603"/>
        <v>55132.569444444431</v>
      </c>
      <c r="AM538" s="31">
        <f t="shared" ca="1" si="604"/>
        <v>439.35972222222233</v>
      </c>
      <c r="AN538" s="31">
        <f t="shared" ca="1" si="605"/>
        <v>2143.2847222222222</v>
      </c>
      <c r="AO538" s="31">
        <f t="shared" ca="1" si="606"/>
        <v>1711.4715277777773</v>
      </c>
      <c r="AP538" s="31">
        <f t="shared" ca="1" si="607"/>
        <v>43686.806944444448</v>
      </c>
      <c r="AQ538" s="31">
        <f t="shared" ca="1" si="608"/>
        <v>2048.2006944444447</v>
      </c>
      <c r="AR538" s="31">
        <f t="shared" ca="1" si="609"/>
        <v>467.57708333333329</v>
      </c>
      <c r="AS538" s="31">
        <f t="shared" ca="1" si="610"/>
        <v>9872.0041666666693</v>
      </c>
      <c r="AT538" s="31">
        <f t="shared" ca="1" si="611"/>
        <v>-752.91041666666672</v>
      </c>
      <c r="AU538" s="31">
        <f t="shared" ca="1" si="612"/>
        <v>580.30277777777769</v>
      </c>
      <c r="AV538" s="31">
        <f t="shared" ca="1" si="613"/>
        <v>-4570.3041666666659</v>
      </c>
      <c r="AW538" s="31">
        <f t="shared" ca="1" si="614"/>
        <v>53.39583333333335</v>
      </c>
      <c r="AX538" s="31">
        <f t="shared" ca="1" si="615"/>
        <v>1401.9361111111111</v>
      </c>
      <c r="AY538" s="31">
        <f t="shared" ca="1" si="616"/>
        <v>-1132.0805555555555</v>
      </c>
      <c r="AZ538" s="31">
        <f t="shared" ca="1" si="617"/>
        <v>-2177.1819444444441</v>
      </c>
      <c r="BA538" s="31">
        <f t="shared" ca="1" si="618"/>
        <v>644.8125</v>
      </c>
      <c r="BB538" s="31">
        <f t="shared" ca="1" si="619"/>
        <v>-1410.101388888889</v>
      </c>
      <c r="BC538" s="31">
        <f t="shared" ca="1" si="620"/>
        <v>-1800.2902777777781</v>
      </c>
      <c r="BF538" s="11">
        <f t="shared" si="621"/>
        <v>23</v>
      </c>
      <c r="BG538" s="11">
        <f t="shared" si="658"/>
        <v>0</v>
      </c>
      <c r="BH538" s="32">
        <f>IF($BF538&gt;$Y$7,"",IF(AND($BF538=$Y$7,$BG538=23),"",Entrées!C566-Entrées!C565))</f>
        <v>-3971</v>
      </c>
      <c r="BI538" s="32">
        <f>IF($BF538&gt;$Y$7,"",IF(AND($BF538=$Y$7,$BG538=23),"",Entrées!D566-Entrées!D565))</f>
        <v>-3037.5</v>
      </c>
      <c r="BJ538" s="32">
        <f>IF($BF538&gt;$Y$7,"",IF(AND($BF538=$Y$7,$BG538=23),"",Entrées!E566-Entrées!E565))</f>
        <v>-2712.5</v>
      </c>
      <c r="BK538" s="32">
        <f>IF($BF538&gt;$Y$7,"",IF(AND($BF538=$Y$7,$BG538=23),"",Entrées!F566-Entrées!F565))</f>
        <v>-2</v>
      </c>
      <c r="BL538" s="32">
        <f>IF($BF538&gt;$Y$7,"",IF(AND($BF538=$Y$7,$BG538=23),"",Entrées!G566-Entrées!G565))</f>
        <v>-407</v>
      </c>
      <c r="BM538" s="32">
        <f>IF($BF538&gt;$Y$7,"",IF(AND($BF538=$Y$7,$BG538=23),"",Entrées!H566-Entrées!H565))</f>
        <v>-63</v>
      </c>
      <c r="BN538" s="32">
        <f>IF($BF538&gt;$Y$7,"",IF(AND($BF538=$Y$7,$BG538=23),"",Entrées!I566-Entrées!I565))</f>
        <v>114</v>
      </c>
      <c r="BO538" s="32">
        <f>IF($BF538&gt;$Y$7,"",IF(AND($BF538=$Y$7,$BG538=23),"",Entrées!J566-Entrées!J565))</f>
        <v>-45</v>
      </c>
      <c r="BP538" s="32">
        <f>IF($BF538&gt;$Y$7,"",IF(AND($BF538=$Y$7,$BG538=23),"",Entrées!K566-Entrées!K565))</f>
        <v>0</v>
      </c>
      <c r="BQ538" s="32">
        <f>IF($BF538&gt;$Y$7,"",IF(AND($BF538=$Y$7,$BG538=23),"",Entrées!L566-Entrées!L565))</f>
        <v>-1110.5</v>
      </c>
      <c r="BR538" s="32">
        <f>IF($BF538&gt;$Y$7,"",IF(AND($BF538=$Y$7,$BG538=23),"",Entrées!M566-Entrées!M565))</f>
        <v>-714</v>
      </c>
      <c r="BS538" s="32">
        <f>IF($BF538&gt;$Y$7,"",IF(AND($BF538=$Y$7,$BG538=23),"",Entrées!N566-Entrées!N565))</f>
        <v>-1</v>
      </c>
      <c r="BT538" s="32">
        <f>IF($BF538&gt;$Y$7,"",IF(AND($BF538=$Y$7,$BG538=23),"",Entrées!O566-Entrées!O565))</f>
        <v>-1743</v>
      </c>
      <c r="BU538" s="32">
        <f>IF($BF538&gt;$Y$7,"",IF(AND($BF538=$Y$7,$BG538=23),"",Entrées!P566-Entrées!P565))</f>
        <v>-5</v>
      </c>
      <c r="BV538" s="32">
        <f>IF($BF538&gt;$Y$7,"",IF(AND($BF538=$Y$7,$BG538=23),"",Entrées!Q566-Entrées!Q565))</f>
        <v>-1805</v>
      </c>
      <c r="BW538" s="32">
        <f>IF($BF538&gt;$Y$7,"",IF(AND($BF538=$Y$7,$BG538=23),"",Entrées!R566-Entrées!R565))</f>
        <v>0</v>
      </c>
      <c r="BX538" s="32">
        <f>IF($BF538&gt;$Y$7,"",IF(AND($BF538=$Y$7,$BG538=23),"",Entrées!S566-Entrées!S565))</f>
        <v>0</v>
      </c>
      <c r="BY538" s="32">
        <f>IF($BF538&gt;$Y$7,"",IF(AND($BF538=$Y$7,$BG538=23),"",Entrées!T566-Entrées!T565))</f>
        <v>1116</v>
      </c>
      <c r="BZ538" s="32">
        <f>IF($BF538&gt;$Y$7,"",IF(AND($BF538=$Y$7,$BG538=23),"",Entrées!U566-Entrées!U565))</f>
        <v>181</v>
      </c>
      <c r="CA538" s="32">
        <f>IF($BF538&gt;$Y$7,"",IF(AND($BF538=$Y$7,$BG538=23),"",Entrées!V566-Entrées!V565))</f>
        <v>-199</v>
      </c>
      <c r="CD538" s="33">
        <f>IF($BF538&lt;=$Y$7,Entrées!J565/CD$2,"")</f>
        <v>0.12769736842105264</v>
      </c>
      <c r="CE538" s="33">
        <f>IF($BF538&lt;=$Y$7,Entrées!K565/CE$2,"")</f>
        <v>0</v>
      </c>
      <c r="CF538" s="11">
        <f t="shared" si="622"/>
        <v>7600</v>
      </c>
      <c r="CG538" s="11">
        <f t="shared" si="623"/>
        <v>4200</v>
      </c>
      <c r="CH538" s="52">
        <f t="shared" si="624"/>
        <v>0.26950009137426939</v>
      </c>
      <c r="CI538" s="52">
        <f t="shared" si="625"/>
        <v>0.11132787698412699</v>
      </c>
    </row>
    <row r="539" spans="3:87">
      <c r="C539" s="11">
        <f t="shared" si="657"/>
        <v>15</v>
      </c>
      <c r="D539" s="27">
        <f t="shared" si="654"/>
        <v>10</v>
      </c>
      <c r="E539" s="28">
        <f ca="1">IF($D539&gt;$D$8,"",INDIRECT(ADDRESS(ROW(Entrées!$C$37)+($D539-1)*24+E$11,COLUMN(Entrées!$C$37)+($C539-1),4,TRUE,"Entrées")))</f>
        <v>2100</v>
      </c>
      <c r="F539" s="28">
        <f ca="1">IF($D539&gt;$D$8,"",INDIRECT(ADDRESS(ROW(Entrées!$C$37)+($D539-1)*24+F$11,COLUMN(Entrées!$C$37)+($C539-1),4,TRUE,"Entrées")))</f>
        <v>2100</v>
      </c>
      <c r="G539" s="28">
        <f ca="1">IF($D539&gt;$D$8,"",INDIRECT(ADDRESS(ROW(Entrées!$C$37)+($D539-1)*24+G$11,COLUMN(Entrées!$C$37)+($C539-1),4,TRUE,"Entrées")))</f>
        <v>2016</v>
      </c>
      <c r="H539" s="28">
        <f ca="1">IF($D539&gt;$D$8,"",INDIRECT(ADDRESS(ROW(Entrées!$C$37)+($D539-1)*24+H$11,COLUMN(Entrées!$C$37)+($C539-1),4,TRUE,"Entrées")))</f>
        <v>1811</v>
      </c>
      <c r="I539" s="28">
        <f ca="1">IF($D539&gt;$D$8,"",INDIRECT(ADDRESS(ROW(Entrées!$C$37)+($D539-1)*24+I$11,COLUMN(Entrées!$C$37)+($C539-1),4,TRUE,"Entrées")))</f>
        <v>1250</v>
      </c>
      <c r="J539" s="28">
        <f ca="1">IF($D539&gt;$D$8,"",INDIRECT(ADDRESS(ROW(Entrées!$C$37)+($D539-1)*24+J$11,COLUMN(Entrées!$C$37)+($C539-1),4,TRUE,"Entrées")))</f>
        <v>1390</v>
      </c>
      <c r="K539" s="28">
        <f ca="1">IF($D539&gt;$D$8,"",INDIRECT(ADDRESS(ROW(Entrées!$C$37)+($D539-1)*24+K$11,COLUMN(Entrées!$C$37)+($C539-1),4,TRUE,"Entrées")))</f>
        <v>2056</v>
      </c>
      <c r="L539" s="28">
        <f ca="1">IF($D539&gt;$D$8,"",INDIRECT(ADDRESS(ROW(Entrées!$C$37)+($D539-1)*24+L$11,COLUMN(Entrées!$C$37)+($C539-1),4,TRUE,"Entrées")))</f>
        <v>1841</v>
      </c>
      <c r="M539" s="28">
        <f ca="1">IF($D539&gt;$D$8,"",INDIRECT(ADDRESS(ROW(Entrées!$C$37)+($D539-1)*24+M$11,COLUMN(Entrées!$C$37)+($C539-1),4,TRUE,"Entrées")))</f>
        <v>2100</v>
      </c>
      <c r="N539" s="28">
        <f ca="1">IF($D539&gt;$D$8,"",INDIRECT(ADDRESS(ROW(Entrées!$C$37)+($D539-1)*24+N$11,COLUMN(Entrées!$C$37)+($C539-1),4,TRUE,"Entrées")))</f>
        <v>2100</v>
      </c>
      <c r="O539" s="28">
        <f ca="1">IF($D539&gt;$D$8,"",INDIRECT(ADDRESS(ROW(Entrées!$C$37)+($D539-1)*24+O$11,COLUMN(Entrées!$C$37)+($C539-1),4,TRUE,"Entrées")))</f>
        <v>2100</v>
      </c>
      <c r="P539" s="28">
        <f ca="1">IF($D539&gt;$D$8,"",INDIRECT(ADDRESS(ROW(Entrées!$C$37)+($D539-1)*24+P$11,COLUMN(Entrées!$C$37)+($C539-1),4,TRUE,"Entrées")))</f>
        <v>1922</v>
      </c>
      <c r="Q539" s="28">
        <f ca="1">IF($D539&gt;$D$8,"",INDIRECT(ADDRESS(ROW(Entrées!$C$37)+($D539-1)*24+Q$11,COLUMN(Entrées!$C$37)+($C539-1),4,TRUE,"Entrées")))</f>
        <v>1748</v>
      </c>
      <c r="R539" s="28">
        <f ca="1">IF($D539&gt;$D$8,"",INDIRECT(ADDRESS(ROW(Entrées!$C$37)+($D539-1)*24+R$11,COLUMN(Entrées!$C$37)+($C539-1),4,TRUE,"Entrées")))</f>
        <v>1950</v>
      </c>
      <c r="S539" s="28">
        <f ca="1">IF($D539&gt;$D$8,"",INDIRECT(ADDRESS(ROW(Entrées!$C$37)+($D539-1)*24+S$11,COLUMN(Entrées!$C$37)+($C539-1),4,TRUE,"Entrées")))</f>
        <v>2100</v>
      </c>
      <c r="T539" s="28">
        <f ca="1">IF($D539&gt;$D$8,"",INDIRECT(ADDRESS(ROW(Entrées!$C$37)+($D539-1)*24+T$11,COLUMN(Entrées!$C$37)+($C539-1),4,TRUE,"Entrées")))</f>
        <v>2100</v>
      </c>
      <c r="U539" s="28">
        <f ca="1">IF($D539&gt;$D$8,"",INDIRECT(ADDRESS(ROW(Entrées!$C$37)+($D539-1)*24+U$11,COLUMN(Entrées!$C$37)+($C539-1),4,TRUE,"Entrées")))</f>
        <v>2100</v>
      </c>
      <c r="V539" s="28">
        <f ca="1">IF($D539&gt;$D$8,"",INDIRECT(ADDRESS(ROW(Entrées!$C$37)+($D539-1)*24+V$11,COLUMN(Entrées!$C$37)+($C539-1),4,TRUE,"Entrées")))</f>
        <v>2100</v>
      </c>
      <c r="W539" s="28">
        <f ca="1">IF($D539&gt;$D$8,"",INDIRECT(ADDRESS(ROW(Entrées!$C$37)+($D539-1)*24+W$11,COLUMN(Entrées!$C$37)+($C539-1),4,TRUE,"Entrées")))</f>
        <v>1800</v>
      </c>
      <c r="X539" s="28">
        <f ca="1">IF($D539&gt;$D$8,"",INDIRECT(ADDRESS(ROW(Entrées!$C$37)+($D539-1)*24+X$11,COLUMN(Entrées!$C$37)+($C539-1),4,TRUE,"Entrées")))</f>
        <v>1638</v>
      </c>
      <c r="Y539" s="28">
        <f ca="1">IF($D539&gt;$D$8,"",INDIRECT(ADDRESS(ROW(Entrées!$C$37)+($D539-1)*24+Y$11,COLUMN(Entrées!$C$37)+($C539-1),4,TRUE,"Entrées")))</f>
        <v>1952</v>
      </c>
      <c r="Z539" s="28">
        <f ca="1">IF($D539&gt;$D$8,"",INDIRECT(ADDRESS(ROW(Entrées!$C$37)+($D539-1)*24+Z$11,COLUMN(Entrées!$C$37)+($C539-1),4,TRUE,"Entrées")))</f>
        <v>1313</v>
      </c>
      <c r="AA539" s="28">
        <f ca="1">IF($D539&gt;$D$8,"",INDIRECT(ADDRESS(ROW(Entrées!$C$37)+($D539-1)*24+AA$11,COLUMN(Entrées!$C$37)+($C539-1),4,TRUE,"Entrées")))</f>
        <v>2079</v>
      </c>
      <c r="AB539" s="28">
        <f ca="1">IF($D539&gt;$D$8,"",INDIRECT(ADDRESS(ROW(Entrées!$C$37)+($D539-1)*24+AB$11,COLUMN(Entrées!$C$37)+($C539-1),4,TRUE,"Entrées")))</f>
        <v>2100</v>
      </c>
      <c r="AC539" s="11"/>
      <c r="AD539" s="40">
        <f t="shared" ca="1" si="653"/>
        <v>1906.9166666666667</v>
      </c>
      <c r="AE539" s="40">
        <f t="shared" ca="1" si="655"/>
        <v>2100</v>
      </c>
      <c r="AF539" s="40">
        <f t="shared" ca="1" si="656"/>
        <v>1250</v>
      </c>
      <c r="AG539" s="4"/>
      <c r="AH539" s="11">
        <f>Entrées!A566</f>
        <v>23</v>
      </c>
      <c r="AI539" s="13">
        <f>Entrées!B566</f>
        <v>1</v>
      </c>
      <c r="AJ539" s="31">
        <f t="shared" ca="1" si="649"/>
        <v>55625.834722222207</v>
      </c>
      <c r="AK539" s="31">
        <f t="shared" ca="1" si="602"/>
        <v>55155.277777777781</v>
      </c>
      <c r="AL539" s="31">
        <f t="shared" ca="1" si="603"/>
        <v>55132.569444444431</v>
      </c>
      <c r="AM539" s="31">
        <f t="shared" ca="1" si="604"/>
        <v>439.35972222222233</v>
      </c>
      <c r="AN539" s="31">
        <f t="shared" ca="1" si="605"/>
        <v>2143.2847222222222</v>
      </c>
      <c r="AO539" s="31">
        <f t="shared" ca="1" si="606"/>
        <v>1711.4715277777773</v>
      </c>
      <c r="AP539" s="31">
        <f t="shared" ca="1" si="607"/>
        <v>43686.806944444448</v>
      </c>
      <c r="AQ539" s="31">
        <f t="shared" ca="1" si="608"/>
        <v>2048.2006944444447</v>
      </c>
      <c r="AR539" s="31">
        <f t="shared" ca="1" si="609"/>
        <v>467.57708333333329</v>
      </c>
      <c r="AS539" s="31">
        <f t="shared" ca="1" si="610"/>
        <v>9872.0041666666693</v>
      </c>
      <c r="AT539" s="31">
        <f t="shared" ca="1" si="611"/>
        <v>-752.91041666666672</v>
      </c>
      <c r="AU539" s="31">
        <f t="shared" ca="1" si="612"/>
        <v>580.30277777777769</v>
      </c>
      <c r="AV539" s="31">
        <f t="shared" ca="1" si="613"/>
        <v>-4570.3041666666659</v>
      </c>
      <c r="AW539" s="31">
        <f t="shared" ca="1" si="614"/>
        <v>53.39583333333335</v>
      </c>
      <c r="AX539" s="31">
        <f t="shared" ca="1" si="615"/>
        <v>1401.9361111111111</v>
      </c>
      <c r="AY539" s="31">
        <f t="shared" ca="1" si="616"/>
        <v>-1132.0805555555555</v>
      </c>
      <c r="AZ539" s="31">
        <f t="shared" ca="1" si="617"/>
        <v>-2177.1819444444441</v>
      </c>
      <c r="BA539" s="31">
        <f t="shared" ca="1" si="618"/>
        <v>644.8125</v>
      </c>
      <c r="BB539" s="31">
        <f t="shared" ca="1" si="619"/>
        <v>-1410.101388888889</v>
      </c>
      <c r="BC539" s="31">
        <f t="shared" ca="1" si="620"/>
        <v>-1800.2902777777781</v>
      </c>
      <c r="BF539" s="11">
        <f t="shared" si="621"/>
        <v>23</v>
      </c>
      <c r="BG539" s="11">
        <f t="shared" si="658"/>
        <v>1</v>
      </c>
      <c r="BH539" s="32">
        <f>IF($BF539&gt;$Y$7,"",IF(AND($BF539=$Y$7,$BG539=23),"",Entrées!C567-Entrées!C566))</f>
        <v>-1057</v>
      </c>
      <c r="BI539" s="32">
        <f>IF($BF539&gt;$Y$7,"",IF(AND($BF539=$Y$7,$BG539=23),"",Entrées!D567-Entrées!D566))</f>
        <v>-975</v>
      </c>
      <c r="BJ539" s="32">
        <f>IF($BF539&gt;$Y$7,"",IF(AND($BF539=$Y$7,$BG539=23),"",Entrées!E567-Entrées!E566))</f>
        <v>-1512.5</v>
      </c>
      <c r="BK539" s="32">
        <f>IF($BF539&gt;$Y$7,"",IF(AND($BF539=$Y$7,$BG539=23),"",Entrées!F567-Entrées!F566))</f>
        <v>0</v>
      </c>
      <c r="BL539" s="32">
        <f>IF($BF539&gt;$Y$7,"",IF(AND($BF539=$Y$7,$BG539=23),"",Entrées!G567-Entrées!G566))</f>
        <v>-87.5</v>
      </c>
      <c r="BM539" s="32">
        <f>IF($BF539&gt;$Y$7,"",IF(AND($BF539=$Y$7,$BG539=23),"",Entrées!H567-Entrées!H566))</f>
        <v>3.5</v>
      </c>
      <c r="BN539" s="32">
        <f>IF($BF539&gt;$Y$7,"",IF(AND($BF539=$Y$7,$BG539=23),"",Entrées!I567-Entrées!I566))</f>
        <v>164.5</v>
      </c>
      <c r="BO539" s="32">
        <f>IF($BF539&gt;$Y$7,"",IF(AND($BF539=$Y$7,$BG539=23),"",Entrées!J567-Entrées!J566))</f>
        <v>9.5</v>
      </c>
      <c r="BP539" s="32">
        <f>IF($BF539&gt;$Y$7,"",IF(AND($BF539=$Y$7,$BG539=23),"",Entrées!K567-Entrées!K566))</f>
        <v>0</v>
      </c>
      <c r="BQ539" s="32">
        <f>IF($BF539&gt;$Y$7,"",IF(AND($BF539=$Y$7,$BG539=23),"",Entrées!L567-Entrées!L566))</f>
        <v>-590</v>
      </c>
      <c r="BR539" s="32">
        <f>IF($BF539&gt;$Y$7,"",IF(AND($BF539=$Y$7,$BG539=23),"",Entrées!M567-Entrées!M566))</f>
        <v>-310.5</v>
      </c>
      <c r="BS539" s="32">
        <f>IF($BF539&gt;$Y$7,"",IF(AND($BF539=$Y$7,$BG539=23),"",Entrées!N567-Entrées!N566))</f>
        <v>2</v>
      </c>
      <c r="BT539" s="32">
        <f>IF($BF539&gt;$Y$7,"",IF(AND($BF539=$Y$7,$BG539=23),"",Entrées!O567-Entrées!O566))</f>
        <v>-247.5</v>
      </c>
      <c r="BU539" s="32">
        <f>IF($BF539&gt;$Y$7,"",IF(AND($BF539=$Y$7,$BG539=23),"",Entrées!P567-Entrées!P566))</f>
        <v>-1</v>
      </c>
      <c r="BV539" s="32">
        <f>IF($BF539&gt;$Y$7,"",IF(AND($BF539=$Y$7,$BG539=23),"",Entrées!Q567-Entrées!Q566))</f>
        <v>668</v>
      </c>
      <c r="BW539" s="32">
        <f>IF($BF539&gt;$Y$7,"",IF(AND($BF539=$Y$7,$BG539=23),"",Entrées!R567-Entrées!R566))</f>
        <v>0</v>
      </c>
      <c r="BX539" s="32">
        <f>IF($BF539&gt;$Y$7,"",IF(AND($BF539=$Y$7,$BG539=23),"",Entrées!S567-Entrées!S566))</f>
        <v>0</v>
      </c>
      <c r="BY539" s="32">
        <f>IF($BF539&gt;$Y$7,"",IF(AND($BF539=$Y$7,$BG539=23),"",Entrées!T567-Entrées!T566))</f>
        <v>-767</v>
      </c>
      <c r="BZ539" s="32">
        <f>IF($BF539&gt;$Y$7,"",IF(AND($BF539=$Y$7,$BG539=23),"",Entrées!U567-Entrées!U566))</f>
        <v>-18</v>
      </c>
      <c r="CA539" s="32">
        <f>IF($BF539&gt;$Y$7,"",IF(AND($BF539=$Y$7,$BG539=23),"",Entrées!V567-Entrées!V566))</f>
        <v>317</v>
      </c>
      <c r="CD539" s="33">
        <f>IF($BF539&lt;=$Y$7,Entrées!J566/CD$2,"")</f>
        <v>0.12177631578947369</v>
      </c>
      <c r="CE539" s="33">
        <f>IF($BF539&lt;=$Y$7,Entrées!K566/CE$2,"")</f>
        <v>0</v>
      </c>
      <c r="CF539" s="11">
        <f t="shared" si="622"/>
        <v>7600</v>
      </c>
      <c r="CG539" s="11">
        <f t="shared" si="623"/>
        <v>4200</v>
      </c>
      <c r="CH539" s="52">
        <f t="shared" si="624"/>
        <v>0.26950009137426939</v>
      </c>
      <c r="CI539" s="52">
        <f t="shared" si="625"/>
        <v>0.11132787698412699</v>
      </c>
    </row>
    <row r="540" spans="3:87">
      <c r="C540" s="11">
        <f t="shared" si="657"/>
        <v>15</v>
      </c>
      <c r="D540" s="27">
        <f t="shared" si="654"/>
        <v>11</v>
      </c>
      <c r="E540" s="28">
        <f ca="1">IF($D540&gt;$D$8,"",INDIRECT(ADDRESS(ROW(Entrées!$C$37)+($D540-1)*24+E$11,COLUMN(Entrées!$C$37)+($C540-1),4,TRUE,"Entrées")))</f>
        <v>2100</v>
      </c>
      <c r="F540" s="28">
        <f ca="1">IF($D540&gt;$D$8,"",INDIRECT(ADDRESS(ROW(Entrées!$C$37)+($D540-1)*24+F$11,COLUMN(Entrées!$C$37)+($C540-1),4,TRUE,"Entrées")))</f>
        <v>2100</v>
      </c>
      <c r="G540" s="28">
        <f ca="1">IF($D540&gt;$D$8,"",INDIRECT(ADDRESS(ROW(Entrées!$C$37)+($D540-1)*24+G$11,COLUMN(Entrées!$C$37)+($C540-1),4,TRUE,"Entrées")))</f>
        <v>1407</v>
      </c>
      <c r="H540" s="28">
        <f ca="1">IF($D540&gt;$D$8,"",INDIRECT(ADDRESS(ROW(Entrées!$C$37)+($D540-1)*24+H$11,COLUMN(Entrées!$C$37)+($C540-1),4,TRUE,"Entrées")))</f>
        <v>-227</v>
      </c>
      <c r="I540" s="28">
        <f ca="1">IF($D540&gt;$D$8,"",INDIRECT(ADDRESS(ROW(Entrées!$C$37)+($D540-1)*24+I$11,COLUMN(Entrées!$C$37)+($C540-1),4,TRUE,"Entrées")))</f>
        <v>-422</v>
      </c>
      <c r="J540" s="28">
        <f ca="1">IF($D540&gt;$D$8,"",INDIRECT(ADDRESS(ROW(Entrées!$C$37)+($D540-1)*24+J$11,COLUMN(Entrées!$C$37)+($C540-1),4,TRUE,"Entrées")))</f>
        <v>612</v>
      </c>
      <c r="K540" s="28">
        <f ca="1">IF($D540&gt;$D$8,"",INDIRECT(ADDRESS(ROW(Entrées!$C$37)+($D540-1)*24+K$11,COLUMN(Entrées!$C$37)+($C540-1),4,TRUE,"Entrées")))</f>
        <v>2048</v>
      </c>
      <c r="L540" s="28">
        <f ca="1">IF($D540&gt;$D$8,"",INDIRECT(ADDRESS(ROW(Entrées!$C$37)+($D540-1)*24+L$11,COLUMN(Entrées!$C$37)+($C540-1),4,TRUE,"Entrées")))</f>
        <v>1210</v>
      </c>
      <c r="M540" s="28">
        <f ca="1">IF($D540&gt;$D$8,"",INDIRECT(ADDRESS(ROW(Entrées!$C$37)+($D540-1)*24+M$11,COLUMN(Entrées!$C$37)+($C540-1),4,TRUE,"Entrées")))</f>
        <v>2000</v>
      </c>
      <c r="N540" s="28">
        <f ca="1">IF($D540&gt;$D$8,"",INDIRECT(ADDRESS(ROW(Entrées!$C$37)+($D540-1)*24+N$11,COLUMN(Entrées!$C$37)+($C540-1),4,TRUE,"Entrées")))</f>
        <v>2000</v>
      </c>
      <c r="O540" s="28">
        <f ca="1">IF($D540&gt;$D$8,"",INDIRECT(ADDRESS(ROW(Entrées!$C$37)+($D540-1)*24+O$11,COLUMN(Entrées!$C$37)+($C540-1),4,TRUE,"Entrées")))</f>
        <v>2000</v>
      </c>
      <c r="P540" s="28">
        <f ca="1">IF($D540&gt;$D$8,"",INDIRECT(ADDRESS(ROW(Entrées!$C$37)+($D540-1)*24+P$11,COLUMN(Entrées!$C$37)+($C540-1),4,TRUE,"Entrées")))</f>
        <v>2000</v>
      </c>
      <c r="Q540" s="28">
        <f ca="1">IF($D540&gt;$D$8,"",INDIRECT(ADDRESS(ROW(Entrées!$C$37)+($D540-1)*24+Q$11,COLUMN(Entrées!$C$37)+($C540-1),4,TRUE,"Entrées")))</f>
        <v>1723</v>
      </c>
      <c r="R540" s="28">
        <f ca="1">IF($D540&gt;$D$8,"",INDIRECT(ADDRESS(ROW(Entrées!$C$37)+($D540-1)*24+R$11,COLUMN(Entrées!$C$37)+($C540-1),4,TRUE,"Entrées")))</f>
        <v>2000</v>
      </c>
      <c r="S540" s="28">
        <f ca="1">IF($D540&gt;$D$8,"",INDIRECT(ADDRESS(ROW(Entrées!$C$37)+($D540-1)*24+S$11,COLUMN(Entrées!$C$37)+($C540-1),4,TRUE,"Entrées")))</f>
        <v>2000</v>
      </c>
      <c r="T540" s="28">
        <f ca="1">IF($D540&gt;$D$8,"",INDIRECT(ADDRESS(ROW(Entrées!$C$37)+($D540-1)*24+T$11,COLUMN(Entrées!$C$37)+($C540-1),4,TRUE,"Entrées")))</f>
        <v>2000</v>
      </c>
      <c r="U540" s="28">
        <f ca="1">IF($D540&gt;$D$8,"",INDIRECT(ADDRESS(ROW(Entrées!$C$37)+($D540-1)*24+U$11,COLUMN(Entrées!$C$37)+($C540-1),4,TRUE,"Entrées")))</f>
        <v>2000</v>
      </c>
      <c r="V540" s="28">
        <f ca="1">IF($D540&gt;$D$8,"",INDIRECT(ADDRESS(ROW(Entrées!$C$37)+($D540-1)*24+V$11,COLUMN(Entrées!$C$37)+($C540-1),4,TRUE,"Entrées")))</f>
        <v>2000</v>
      </c>
      <c r="W540" s="28">
        <f ca="1">IF($D540&gt;$D$8,"",INDIRECT(ADDRESS(ROW(Entrées!$C$37)+($D540-1)*24+W$11,COLUMN(Entrées!$C$37)+($C540-1),4,TRUE,"Entrées")))</f>
        <v>2000</v>
      </c>
      <c r="X540" s="28">
        <f ca="1">IF($D540&gt;$D$8,"",INDIRECT(ADDRESS(ROW(Entrées!$C$37)+($D540-1)*24+X$11,COLUMN(Entrées!$C$37)+($C540-1),4,TRUE,"Entrées")))</f>
        <v>1870</v>
      </c>
      <c r="Y540" s="28">
        <f ca="1">IF($D540&gt;$D$8,"",INDIRECT(ADDRESS(ROW(Entrées!$C$37)+($D540-1)*24+Y$11,COLUMN(Entrées!$C$37)+($C540-1),4,TRUE,"Entrées")))</f>
        <v>1797</v>
      </c>
      <c r="Z540" s="28">
        <f ca="1">IF($D540&gt;$D$8,"",INDIRECT(ADDRESS(ROW(Entrées!$C$37)+($D540-1)*24+Z$11,COLUMN(Entrées!$C$37)+($C540-1),4,TRUE,"Entrées")))</f>
        <v>1960</v>
      </c>
      <c r="AA540" s="28">
        <f ca="1">IF($D540&gt;$D$8,"",INDIRECT(ADDRESS(ROW(Entrées!$C$37)+($D540-1)*24+AA$11,COLUMN(Entrées!$C$37)+($C540-1),4,TRUE,"Entrées")))</f>
        <v>2000</v>
      </c>
      <c r="AB540" s="28">
        <f ca="1">IF($D540&gt;$D$8,"",INDIRECT(ADDRESS(ROW(Entrées!$C$37)+($D540-1)*24+AB$11,COLUMN(Entrées!$C$37)+($C540-1),4,TRUE,"Entrées")))</f>
        <v>2000</v>
      </c>
      <c r="AC540" s="11"/>
      <c r="AD540" s="40">
        <f t="shared" ca="1" si="653"/>
        <v>1674.0833333333333</v>
      </c>
      <c r="AE540" s="40">
        <f t="shared" ca="1" si="655"/>
        <v>2100</v>
      </c>
      <c r="AF540" s="40">
        <f t="shared" ca="1" si="656"/>
        <v>-422</v>
      </c>
      <c r="AG540" s="4"/>
      <c r="AH540" s="11">
        <f>Entrées!A567</f>
        <v>23</v>
      </c>
      <c r="AI540" s="13">
        <f>Entrées!B567</f>
        <v>2</v>
      </c>
      <c r="AJ540" s="31">
        <f t="shared" ca="1" si="649"/>
        <v>55625.834722222207</v>
      </c>
      <c r="AK540" s="31">
        <f t="shared" ca="1" si="602"/>
        <v>55155.277777777781</v>
      </c>
      <c r="AL540" s="31">
        <f t="shared" ca="1" si="603"/>
        <v>55132.569444444431</v>
      </c>
      <c r="AM540" s="31">
        <f t="shared" ca="1" si="604"/>
        <v>439.35972222222233</v>
      </c>
      <c r="AN540" s="31">
        <f t="shared" ca="1" si="605"/>
        <v>2143.2847222222222</v>
      </c>
      <c r="AO540" s="31">
        <f t="shared" ca="1" si="606"/>
        <v>1711.4715277777773</v>
      </c>
      <c r="AP540" s="31">
        <f t="shared" ca="1" si="607"/>
        <v>43686.806944444448</v>
      </c>
      <c r="AQ540" s="31">
        <f t="shared" ca="1" si="608"/>
        <v>2048.2006944444447</v>
      </c>
      <c r="AR540" s="31">
        <f t="shared" ca="1" si="609"/>
        <v>467.57708333333329</v>
      </c>
      <c r="AS540" s="31">
        <f t="shared" ca="1" si="610"/>
        <v>9872.0041666666693</v>
      </c>
      <c r="AT540" s="31">
        <f t="shared" ca="1" si="611"/>
        <v>-752.91041666666672</v>
      </c>
      <c r="AU540" s="31">
        <f t="shared" ca="1" si="612"/>
        <v>580.30277777777769</v>
      </c>
      <c r="AV540" s="31">
        <f t="shared" ca="1" si="613"/>
        <v>-4570.3041666666659</v>
      </c>
      <c r="AW540" s="31">
        <f t="shared" ca="1" si="614"/>
        <v>53.39583333333335</v>
      </c>
      <c r="AX540" s="31">
        <f t="shared" ca="1" si="615"/>
        <v>1401.9361111111111</v>
      </c>
      <c r="AY540" s="31">
        <f t="shared" ca="1" si="616"/>
        <v>-1132.0805555555555</v>
      </c>
      <c r="AZ540" s="31">
        <f t="shared" ca="1" si="617"/>
        <v>-2177.1819444444441</v>
      </c>
      <c r="BA540" s="31">
        <f t="shared" ca="1" si="618"/>
        <v>644.8125</v>
      </c>
      <c r="BB540" s="31">
        <f t="shared" ca="1" si="619"/>
        <v>-1410.101388888889</v>
      </c>
      <c r="BC540" s="31">
        <f t="shared" ca="1" si="620"/>
        <v>-1800.2902777777781</v>
      </c>
      <c r="BF540" s="11">
        <f t="shared" si="621"/>
        <v>23</v>
      </c>
      <c r="BG540" s="11">
        <f t="shared" si="658"/>
        <v>2</v>
      </c>
      <c r="BH540" s="32">
        <f>IF($BF540&gt;$Y$7,"",IF(AND($BF540=$Y$7,$BG540=23),"",Entrées!C568-Entrées!C567))</f>
        <v>-2510</v>
      </c>
      <c r="BI540" s="32">
        <f>IF($BF540&gt;$Y$7,"",IF(AND($BF540=$Y$7,$BG540=23),"",Entrées!D568-Entrées!D567))</f>
        <v>-3075</v>
      </c>
      <c r="BJ540" s="32">
        <f>IF($BF540&gt;$Y$7,"",IF(AND($BF540=$Y$7,$BG540=23),"",Entrées!E568-Entrées!E567))</f>
        <v>-2787.5</v>
      </c>
      <c r="BK540" s="32">
        <f>IF($BF540&gt;$Y$7,"",IF(AND($BF540=$Y$7,$BG540=23),"",Entrées!F568-Entrées!F567))</f>
        <v>-1.5</v>
      </c>
      <c r="BL540" s="32">
        <f>IF($BF540&gt;$Y$7,"",IF(AND($BF540=$Y$7,$BG540=23),"",Entrées!G568-Entrées!G567))</f>
        <v>-61.5</v>
      </c>
      <c r="BM540" s="32">
        <f>IF($BF540&gt;$Y$7,"",IF(AND($BF540=$Y$7,$BG540=23),"",Entrées!H568-Entrées!H567))</f>
        <v>-2.5</v>
      </c>
      <c r="BN540" s="32">
        <f>IF($BF540&gt;$Y$7,"",IF(AND($BF540=$Y$7,$BG540=23),"",Entrées!I568-Entrées!I567))</f>
        <v>-1064</v>
      </c>
      <c r="BO540" s="32">
        <f>IF($BF540&gt;$Y$7,"",IF(AND($BF540=$Y$7,$BG540=23),"",Entrées!J568-Entrées!J567))</f>
        <v>-2</v>
      </c>
      <c r="BP540" s="32">
        <f>IF($BF540&gt;$Y$7,"",IF(AND($BF540=$Y$7,$BG540=23),"",Entrées!K568-Entrées!K567))</f>
        <v>0</v>
      </c>
      <c r="BQ540" s="32">
        <f>IF($BF540&gt;$Y$7,"",IF(AND($BF540=$Y$7,$BG540=23),"",Entrées!L568-Entrées!L567))</f>
        <v>-320.5</v>
      </c>
      <c r="BR540" s="32">
        <f>IF($BF540&gt;$Y$7,"",IF(AND($BF540=$Y$7,$BG540=23),"",Entrées!M568-Entrées!M567))</f>
        <v>-620.5</v>
      </c>
      <c r="BS540" s="32">
        <f>IF($BF540&gt;$Y$7,"",IF(AND($BF540=$Y$7,$BG540=23),"",Entrées!N568-Entrées!N567))</f>
        <v>7.5</v>
      </c>
      <c r="BT540" s="32">
        <f>IF($BF540&gt;$Y$7,"",IF(AND($BF540=$Y$7,$BG540=23),"",Entrées!O568-Entrées!O567))</f>
        <v>-446</v>
      </c>
      <c r="BU540" s="32">
        <f>IF($BF540&gt;$Y$7,"",IF(AND($BF540=$Y$7,$BG540=23),"",Entrées!P568-Entrées!P567))</f>
        <v>1</v>
      </c>
      <c r="BV540" s="32">
        <f>IF($BF540&gt;$Y$7,"",IF(AND($BF540=$Y$7,$BG540=23),"",Entrées!Q568-Entrées!Q567))</f>
        <v>61</v>
      </c>
      <c r="BW540" s="32">
        <f>IF($BF540&gt;$Y$7,"",IF(AND($BF540=$Y$7,$BG540=23),"",Entrées!R568-Entrées!R567))</f>
        <v>0</v>
      </c>
      <c r="BX540" s="32">
        <f>IF($BF540&gt;$Y$7,"",IF(AND($BF540=$Y$7,$BG540=23),"",Entrées!S568-Entrées!S567))</f>
        <v>0</v>
      </c>
      <c r="BY540" s="32">
        <f>IF($BF540&gt;$Y$7,"",IF(AND($BF540=$Y$7,$BG540=23),"",Entrées!T568-Entrées!T567))</f>
        <v>-694</v>
      </c>
      <c r="BZ540" s="32">
        <f>IF($BF540&gt;$Y$7,"",IF(AND($BF540=$Y$7,$BG540=23),"",Entrées!U568-Entrées!U567))</f>
        <v>-111</v>
      </c>
      <c r="CA540" s="32">
        <f>IF($BF540&gt;$Y$7,"",IF(AND($BF540=$Y$7,$BG540=23),"",Entrées!V568-Entrées!V567))</f>
        <v>-376</v>
      </c>
      <c r="CD540" s="33">
        <f>IF($BF540&lt;=$Y$7,Entrées!J567/CD$2,"")</f>
        <v>0.12302631578947368</v>
      </c>
      <c r="CE540" s="33">
        <f>IF($BF540&lt;=$Y$7,Entrées!K567/CE$2,"")</f>
        <v>0</v>
      </c>
      <c r="CF540" s="11">
        <f t="shared" si="622"/>
        <v>7600</v>
      </c>
      <c r="CG540" s="11">
        <f t="shared" si="623"/>
        <v>4200</v>
      </c>
      <c r="CH540" s="52">
        <f t="shared" si="624"/>
        <v>0.26950009137426939</v>
      </c>
      <c r="CI540" s="52">
        <f t="shared" si="625"/>
        <v>0.11132787698412699</v>
      </c>
    </row>
    <row r="541" spans="3:87">
      <c r="C541" s="11">
        <f t="shared" si="657"/>
        <v>15</v>
      </c>
      <c r="D541" s="27">
        <f t="shared" si="654"/>
        <v>12</v>
      </c>
      <c r="E541" s="28">
        <f ca="1">IF($D541&gt;$D$8,"",INDIRECT(ADDRESS(ROW(Entrées!$C$37)+($D541-1)*24+E$11,COLUMN(Entrées!$C$37)+($C541-1),4,TRUE,"Entrées")))</f>
        <v>2049</v>
      </c>
      <c r="F541" s="28">
        <f ca="1">IF($D541&gt;$D$8,"",INDIRECT(ADDRESS(ROW(Entrées!$C$37)+($D541-1)*24+F$11,COLUMN(Entrées!$C$37)+($C541-1),4,TRUE,"Entrées")))</f>
        <v>1963</v>
      </c>
      <c r="G541" s="28">
        <f ca="1">IF($D541&gt;$D$8,"",INDIRECT(ADDRESS(ROW(Entrées!$C$37)+($D541-1)*24+G$11,COLUMN(Entrées!$C$37)+($C541-1),4,TRUE,"Entrées")))</f>
        <v>839</v>
      </c>
      <c r="H541" s="28">
        <f ca="1">IF($D541&gt;$D$8,"",INDIRECT(ADDRESS(ROW(Entrées!$C$37)+($D541-1)*24+H$11,COLUMN(Entrées!$C$37)+($C541-1),4,TRUE,"Entrées")))</f>
        <v>-901</v>
      </c>
      <c r="I541" s="28">
        <f ca="1">IF($D541&gt;$D$8,"",INDIRECT(ADDRESS(ROW(Entrées!$C$37)+($D541-1)*24+I$11,COLUMN(Entrées!$C$37)+($C541-1),4,TRUE,"Entrées")))</f>
        <v>-1800</v>
      </c>
      <c r="J541" s="28">
        <f ca="1">IF($D541&gt;$D$8,"",INDIRECT(ADDRESS(ROW(Entrées!$C$37)+($D541-1)*24+J$11,COLUMN(Entrées!$C$37)+($C541-1),4,TRUE,"Entrées")))</f>
        <v>-878</v>
      </c>
      <c r="K541" s="28">
        <f ca="1">IF($D541&gt;$D$8,"",INDIRECT(ADDRESS(ROW(Entrées!$C$37)+($D541-1)*24+K$11,COLUMN(Entrées!$C$37)+($C541-1),4,TRUE,"Entrées")))</f>
        <v>1183</v>
      </c>
      <c r="L541" s="28">
        <f ca="1">IF($D541&gt;$D$8,"",INDIRECT(ADDRESS(ROW(Entrées!$C$37)+($D541-1)*24+L$11,COLUMN(Entrées!$C$37)+($C541-1),4,TRUE,"Entrées")))</f>
        <v>1695</v>
      </c>
      <c r="M541" s="28">
        <f ca="1">IF($D541&gt;$D$8,"",INDIRECT(ADDRESS(ROW(Entrées!$C$37)+($D541-1)*24+M$11,COLUMN(Entrées!$C$37)+($C541-1),4,TRUE,"Entrées")))</f>
        <v>1947</v>
      </c>
      <c r="N541" s="28">
        <f ca="1">IF($D541&gt;$D$8,"",INDIRECT(ADDRESS(ROW(Entrées!$C$37)+($D541-1)*24+N$11,COLUMN(Entrées!$C$37)+($C541-1),4,TRUE,"Entrées")))</f>
        <v>2100</v>
      </c>
      <c r="O541" s="28">
        <f ca="1">IF($D541&gt;$D$8,"",INDIRECT(ADDRESS(ROW(Entrées!$C$37)+($D541-1)*24+O$11,COLUMN(Entrées!$C$37)+($C541-1),4,TRUE,"Entrées")))</f>
        <v>2075</v>
      </c>
      <c r="P541" s="28">
        <f ca="1">IF($D541&gt;$D$8,"",INDIRECT(ADDRESS(ROW(Entrées!$C$37)+($D541-1)*24+P$11,COLUMN(Entrées!$C$37)+($C541-1),4,TRUE,"Entrées")))</f>
        <v>2021</v>
      </c>
      <c r="Q541" s="28">
        <f ca="1">IF($D541&gt;$D$8,"",INDIRECT(ADDRESS(ROW(Entrées!$C$37)+($D541-1)*24+Q$11,COLUMN(Entrées!$C$37)+($C541-1),4,TRUE,"Entrées")))</f>
        <v>1790</v>
      </c>
      <c r="R541" s="28">
        <f ca="1">IF($D541&gt;$D$8,"",INDIRECT(ADDRESS(ROW(Entrées!$C$37)+($D541-1)*24+R$11,COLUMN(Entrées!$C$37)+($C541-1),4,TRUE,"Entrées")))</f>
        <v>2038</v>
      </c>
      <c r="S541" s="28">
        <f ca="1">IF($D541&gt;$D$8,"",INDIRECT(ADDRESS(ROW(Entrées!$C$37)+($D541-1)*24+S$11,COLUMN(Entrées!$C$37)+($C541-1),4,TRUE,"Entrées")))</f>
        <v>1908</v>
      </c>
      <c r="T541" s="28">
        <f ca="1">IF($D541&gt;$D$8,"",INDIRECT(ADDRESS(ROW(Entrées!$C$37)+($D541-1)*24+T$11,COLUMN(Entrées!$C$37)+($C541-1),4,TRUE,"Entrées")))</f>
        <v>1905</v>
      </c>
      <c r="U541" s="28">
        <f ca="1">IF($D541&gt;$D$8,"",INDIRECT(ADDRESS(ROW(Entrées!$C$37)+($D541-1)*24+U$11,COLUMN(Entrées!$C$37)+($C541-1),4,TRUE,"Entrées")))</f>
        <v>2018</v>
      </c>
      <c r="V541" s="28">
        <f ca="1">IF($D541&gt;$D$8,"",INDIRECT(ADDRESS(ROW(Entrées!$C$37)+($D541-1)*24+V$11,COLUMN(Entrées!$C$37)+($C541-1),4,TRUE,"Entrées")))</f>
        <v>1107</v>
      </c>
      <c r="W541" s="28">
        <f ca="1">IF($D541&gt;$D$8,"",INDIRECT(ADDRESS(ROW(Entrées!$C$37)+($D541-1)*24+W$11,COLUMN(Entrées!$C$37)+($C541-1),4,TRUE,"Entrées")))</f>
        <v>183</v>
      </c>
      <c r="X541" s="28">
        <f ca="1">IF($D541&gt;$D$8,"",INDIRECT(ADDRESS(ROW(Entrées!$C$37)+($D541-1)*24+X$11,COLUMN(Entrées!$C$37)+($C541-1),4,TRUE,"Entrées")))</f>
        <v>104</v>
      </c>
      <c r="Y541" s="28">
        <f ca="1">IF($D541&gt;$D$8,"",INDIRECT(ADDRESS(ROW(Entrées!$C$37)+($D541-1)*24+Y$11,COLUMN(Entrées!$C$37)+($C541-1),4,TRUE,"Entrées")))</f>
        <v>853</v>
      </c>
      <c r="Z541" s="28">
        <f ca="1">IF($D541&gt;$D$8,"",INDIRECT(ADDRESS(ROW(Entrées!$C$37)+($D541-1)*24+Z$11,COLUMN(Entrées!$C$37)+($C541-1),4,TRUE,"Entrées")))</f>
        <v>2002</v>
      </c>
      <c r="AA541" s="28">
        <f ca="1">IF($D541&gt;$D$8,"",INDIRECT(ADDRESS(ROW(Entrées!$C$37)+($D541-1)*24+AA$11,COLUMN(Entrées!$C$37)+($C541-1),4,TRUE,"Entrées")))</f>
        <v>2100</v>
      </c>
      <c r="AB541" s="28">
        <f ca="1">IF($D541&gt;$D$8,"",INDIRECT(ADDRESS(ROW(Entrées!$C$37)+($D541-1)*24+AB$11,COLUMN(Entrées!$C$37)+($C541-1),4,TRUE,"Entrées")))</f>
        <v>2100</v>
      </c>
      <c r="AC541" s="11"/>
      <c r="AD541" s="40">
        <f t="shared" ca="1" si="653"/>
        <v>1266.7083333333333</v>
      </c>
      <c r="AE541" s="40">
        <f t="shared" ca="1" si="655"/>
        <v>2100</v>
      </c>
      <c r="AF541" s="40">
        <f t="shared" ca="1" si="656"/>
        <v>-1800</v>
      </c>
      <c r="AG541" s="4"/>
      <c r="AH541" s="11">
        <f>Entrées!A568</f>
        <v>23</v>
      </c>
      <c r="AI541" s="13">
        <f>Entrées!B568</f>
        <v>3</v>
      </c>
      <c r="AJ541" s="31">
        <f t="shared" ca="1" si="649"/>
        <v>55625.834722222207</v>
      </c>
      <c r="AK541" s="31">
        <f t="shared" ca="1" si="602"/>
        <v>55155.277777777781</v>
      </c>
      <c r="AL541" s="31">
        <f t="shared" ca="1" si="603"/>
        <v>55132.569444444431</v>
      </c>
      <c r="AM541" s="31">
        <f t="shared" ca="1" si="604"/>
        <v>439.35972222222233</v>
      </c>
      <c r="AN541" s="31">
        <f t="shared" ca="1" si="605"/>
        <v>2143.2847222222222</v>
      </c>
      <c r="AO541" s="31">
        <f t="shared" ca="1" si="606"/>
        <v>1711.4715277777773</v>
      </c>
      <c r="AP541" s="31">
        <f t="shared" ca="1" si="607"/>
        <v>43686.806944444448</v>
      </c>
      <c r="AQ541" s="31">
        <f t="shared" ca="1" si="608"/>
        <v>2048.2006944444447</v>
      </c>
      <c r="AR541" s="31">
        <f t="shared" ca="1" si="609"/>
        <v>467.57708333333329</v>
      </c>
      <c r="AS541" s="31">
        <f t="shared" ca="1" si="610"/>
        <v>9872.0041666666693</v>
      </c>
      <c r="AT541" s="31">
        <f t="shared" ca="1" si="611"/>
        <v>-752.91041666666672</v>
      </c>
      <c r="AU541" s="31">
        <f t="shared" ca="1" si="612"/>
        <v>580.30277777777769</v>
      </c>
      <c r="AV541" s="31">
        <f t="shared" ca="1" si="613"/>
        <v>-4570.3041666666659</v>
      </c>
      <c r="AW541" s="31">
        <f t="shared" ca="1" si="614"/>
        <v>53.39583333333335</v>
      </c>
      <c r="AX541" s="31">
        <f t="shared" ca="1" si="615"/>
        <v>1401.9361111111111</v>
      </c>
      <c r="AY541" s="31">
        <f t="shared" ca="1" si="616"/>
        <v>-1132.0805555555555</v>
      </c>
      <c r="AZ541" s="31">
        <f t="shared" ca="1" si="617"/>
        <v>-2177.1819444444441</v>
      </c>
      <c r="BA541" s="31">
        <f t="shared" ca="1" si="618"/>
        <v>644.8125</v>
      </c>
      <c r="BB541" s="31">
        <f t="shared" ca="1" si="619"/>
        <v>-1410.101388888889</v>
      </c>
      <c r="BC541" s="31">
        <f t="shared" ca="1" si="620"/>
        <v>-1800.2902777777781</v>
      </c>
      <c r="BF541" s="11">
        <f t="shared" si="621"/>
        <v>23</v>
      </c>
      <c r="BG541" s="11">
        <f t="shared" si="658"/>
        <v>3</v>
      </c>
      <c r="BH541" s="32">
        <f>IF($BF541&gt;$Y$7,"",IF(AND($BF541=$Y$7,$BG541=23),"",Entrées!C569-Entrées!C568))</f>
        <v>-1308</v>
      </c>
      <c r="BI541" s="32">
        <f>IF($BF541&gt;$Y$7,"",IF(AND($BF541=$Y$7,$BG541=23),"",Entrées!D569-Entrées!D568))</f>
        <v>-1287.5</v>
      </c>
      <c r="BJ541" s="32">
        <f>IF($BF541&gt;$Y$7,"",IF(AND($BF541=$Y$7,$BG541=23),"",Entrées!E569-Entrées!E568))</f>
        <v>-1000</v>
      </c>
      <c r="BK541" s="32">
        <f>IF($BF541&gt;$Y$7,"",IF(AND($BF541=$Y$7,$BG541=23),"",Entrées!F569-Entrées!F568))</f>
        <v>-1.5</v>
      </c>
      <c r="BL541" s="32">
        <f>IF($BF541&gt;$Y$7,"",IF(AND($BF541=$Y$7,$BG541=23),"",Entrées!G569-Entrées!G568))</f>
        <v>-62.5</v>
      </c>
      <c r="BM541" s="32">
        <f>IF($BF541&gt;$Y$7,"",IF(AND($BF541=$Y$7,$BG541=23),"",Entrées!H569-Entrées!H568))</f>
        <v>-0.5</v>
      </c>
      <c r="BN541" s="32">
        <f>IF($BF541&gt;$Y$7,"",IF(AND($BF541=$Y$7,$BG541=23),"",Entrées!I569-Entrées!I568))</f>
        <v>-13.5</v>
      </c>
      <c r="BO541" s="32">
        <f>IF($BF541&gt;$Y$7,"",IF(AND($BF541=$Y$7,$BG541=23),"",Entrées!J569-Entrées!J568))</f>
        <v>22.5</v>
      </c>
      <c r="BP541" s="32">
        <f>IF($BF541&gt;$Y$7,"",IF(AND($BF541=$Y$7,$BG541=23),"",Entrées!K569-Entrées!K568))</f>
        <v>0</v>
      </c>
      <c r="BQ541" s="32">
        <f>IF($BF541&gt;$Y$7,"",IF(AND($BF541=$Y$7,$BG541=23),"",Entrées!L569-Entrées!L568))</f>
        <v>-308.5</v>
      </c>
      <c r="BR541" s="32">
        <f>IF($BF541&gt;$Y$7,"",IF(AND($BF541=$Y$7,$BG541=23),"",Entrées!M569-Entrées!M568))</f>
        <v>-229</v>
      </c>
      <c r="BS541" s="32">
        <f>IF($BF541&gt;$Y$7,"",IF(AND($BF541=$Y$7,$BG541=23),"",Entrées!N569-Entrées!N568))</f>
        <v>-2</v>
      </c>
      <c r="BT541" s="32">
        <f>IF($BF541&gt;$Y$7,"",IF(AND($BF541=$Y$7,$BG541=23),"",Entrées!O569-Entrées!O568))</f>
        <v>-711.5</v>
      </c>
      <c r="BU541" s="32">
        <f>IF($BF541&gt;$Y$7,"",IF(AND($BF541=$Y$7,$BG541=23),"",Entrées!P569-Entrées!P568))</f>
        <v>-1</v>
      </c>
      <c r="BV541" s="32">
        <f>IF($BF541&gt;$Y$7,"",IF(AND($BF541=$Y$7,$BG541=23),"",Entrées!Q569-Entrées!Q568))</f>
        <v>-863</v>
      </c>
      <c r="BW541" s="32">
        <f>IF($BF541&gt;$Y$7,"",IF(AND($BF541=$Y$7,$BG541=23),"",Entrées!R569-Entrées!R568))</f>
        <v>0</v>
      </c>
      <c r="BX541" s="32">
        <f>IF($BF541&gt;$Y$7,"",IF(AND($BF541=$Y$7,$BG541=23),"",Entrées!S569-Entrées!S568))</f>
        <v>-50</v>
      </c>
      <c r="BY541" s="32">
        <f>IF($BF541&gt;$Y$7,"",IF(AND($BF541=$Y$7,$BG541=23),"",Entrées!T569-Entrées!T568))</f>
        <v>596</v>
      </c>
      <c r="BZ541" s="32">
        <f>IF($BF541&gt;$Y$7,"",IF(AND($BF541=$Y$7,$BG541=23),"",Entrées!U569-Entrées!U568))</f>
        <v>2</v>
      </c>
      <c r="CA541" s="32">
        <f>IF($BF541&gt;$Y$7,"",IF(AND($BF541=$Y$7,$BG541=23),"",Entrées!V569-Entrées!V568))</f>
        <v>-104</v>
      </c>
      <c r="CD541" s="33">
        <f>IF($BF541&lt;=$Y$7,Entrées!J568/CD$2,"")</f>
        <v>0.12276315789473684</v>
      </c>
      <c r="CE541" s="33">
        <f>IF($BF541&lt;=$Y$7,Entrées!K568/CE$2,"")</f>
        <v>0</v>
      </c>
      <c r="CF541" s="11">
        <f t="shared" si="622"/>
        <v>7600</v>
      </c>
      <c r="CG541" s="11">
        <f t="shared" si="623"/>
        <v>4200</v>
      </c>
      <c r="CH541" s="52">
        <f t="shared" si="624"/>
        <v>0.26950009137426939</v>
      </c>
      <c r="CI541" s="52">
        <f t="shared" si="625"/>
        <v>0.11132787698412699</v>
      </c>
    </row>
    <row r="542" spans="3:87">
      <c r="C542" s="11">
        <f t="shared" si="657"/>
        <v>15</v>
      </c>
      <c r="D542" s="27">
        <f t="shared" si="654"/>
        <v>13</v>
      </c>
      <c r="E542" s="28">
        <f ca="1">IF($D542&gt;$D$8,"",INDIRECT(ADDRESS(ROW(Entrées!$C$37)+($D542-1)*24+E$11,COLUMN(Entrées!$C$37)+($C542-1),4,TRUE,"Entrées")))</f>
        <v>2239</v>
      </c>
      <c r="F542" s="28">
        <f ca="1">IF($D542&gt;$D$8,"",INDIRECT(ADDRESS(ROW(Entrées!$C$37)+($D542-1)*24+F$11,COLUMN(Entrées!$C$37)+($C542-1),4,TRUE,"Entrées")))</f>
        <v>1385</v>
      </c>
      <c r="G542" s="28">
        <f ca="1">IF($D542&gt;$D$8,"",INDIRECT(ADDRESS(ROW(Entrées!$C$37)+($D542-1)*24+G$11,COLUMN(Entrées!$C$37)+($C542-1),4,TRUE,"Entrées")))</f>
        <v>1404</v>
      </c>
      <c r="H542" s="28">
        <f ca="1">IF($D542&gt;$D$8,"",INDIRECT(ADDRESS(ROW(Entrées!$C$37)+($D542-1)*24+H$11,COLUMN(Entrées!$C$37)+($C542-1),4,TRUE,"Entrées")))</f>
        <v>1598</v>
      </c>
      <c r="I542" s="28">
        <f ca="1">IF($D542&gt;$D$8,"",INDIRECT(ADDRESS(ROW(Entrées!$C$37)+($D542-1)*24+I$11,COLUMN(Entrées!$C$37)+($C542-1),4,TRUE,"Entrées")))</f>
        <v>1423</v>
      </c>
      <c r="J542" s="28">
        <f ca="1">IF($D542&gt;$D$8,"",INDIRECT(ADDRESS(ROW(Entrées!$C$37)+($D542-1)*24+J$11,COLUMN(Entrées!$C$37)+($C542-1),4,TRUE,"Entrées")))</f>
        <v>1390</v>
      </c>
      <c r="K542" s="28">
        <f ca="1">IF($D542&gt;$D$8,"",INDIRECT(ADDRESS(ROW(Entrées!$C$37)+($D542-1)*24+K$11,COLUMN(Entrées!$C$37)+($C542-1),4,TRUE,"Entrées")))</f>
        <v>1031</v>
      </c>
      <c r="L542" s="28">
        <f ca="1">IF($D542&gt;$D$8,"",INDIRECT(ADDRESS(ROW(Entrées!$C$37)+($D542-1)*24+L$11,COLUMN(Entrées!$C$37)+($C542-1),4,TRUE,"Entrées")))</f>
        <v>1236</v>
      </c>
      <c r="M542" s="28">
        <f ca="1">IF($D542&gt;$D$8,"",INDIRECT(ADDRESS(ROW(Entrées!$C$37)+($D542-1)*24+M$11,COLUMN(Entrées!$C$37)+($C542-1),4,TRUE,"Entrées")))</f>
        <v>1617</v>
      </c>
      <c r="N542" s="28">
        <f ca="1">IF($D542&gt;$D$8,"",INDIRECT(ADDRESS(ROW(Entrées!$C$37)+($D542-1)*24+N$11,COLUMN(Entrées!$C$37)+($C542-1),4,TRUE,"Entrées")))</f>
        <v>1542</v>
      </c>
      <c r="O542" s="28">
        <f ca="1">IF($D542&gt;$D$8,"",INDIRECT(ADDRESS(ROW(Entrées!$C$37)+($D542-1)*24+O$11,COLUMN(Entrées!$C$37)+($C542-1),4,TRUE,"Entrées")))</f>
        <v>1587</v>
      </c>
      <c r="P542" s="28">
        <f ca="1">IF($D542&gt;$D$8,"",INDIRECT(ADDRESS(ROW(Entrées!$C$37)+($D542-1)*24+P$11,COLUMN(Entrées!$C$37)+($C542-1),4,TRUE,"Entrées")))</f>
        <v>1738</v>
      </c>
      <c r="Q542" s="28">
        <f ca="1">IF($D542&gt;$D$8,"",INDIRECT(ADDRESS(ROW(Entrées!$C$37)+($D542-1)*24+Q$11,COLUMN(Entrées!$C$37)+($C542-1),4,TRUE,"Entrées")))</f>
        <v>1800</v>
      </c>
      <c r="R542" s="28">
        <f ca="1">IF($D542&gt;$D$8,"",INDIRECT(ADDRESS(ROW(Entrées!$C$37)+($D542-1)*24+R$11,COLUMN(Entrées!$C$37)+($C542-1),4,TRUE,"Entrées")))</f>
        <v>1028</v>
      </c>
      <c r="S542" s="28">
        <f ca="1">IF($D542&gt;$D$8,"",INDIRECT(ADDRESS(ROW(Entrées!$C$37)+($D542-1)*24+S$11,COLUMN(Entrées!$C$37)+($C542-1),4,TRUE,"Entrées")))</f>
        <v>1086</v>
      </c>
      <c r="T542" s="28">
        <f ca="1">IF($D542&gt;$D$8,"",INDIRECT(ADDRESS(ROW(Entrées!$C$37)+($D542-1)*24+T$11,COLUMN(Entrées!$C$37)+($C542-1),4,TRUE,"Entrées")))</f>
        <v>711</v>
      </c>
      <c r="U542" s="28">
        <f ca="1">IF($D542&gt;$D$8,"",INDIRECT(ADDRESS(ROW(Entrées!$C$37)+($D542-1)*24+U$11,COLUMN(Entrées!$C$37)+($C542-1),4,TRUE,"Entrées")))</f>
        <v>-115</v>
      </c>
      <c r="V542" s="28">
        <f ca="1">IF($D542&gt;$D$8,"",INDIRECT(ADDRESS(ROW(Entrées!$C$37)+($D542-1)*24+V$11,COLUMN(Entrées!$C$37)+($C542-1),4,TRUE,"Entrées")))</f>
        <v>-1187</v>
      </c>
      <c r="W542" s="28">
        <f ca="1">IF($D542&gt;$D$8,"",INDIRECT(ADDRESS(ROW(Entrées!$C$37)+($D542-1)*24+W$11,COLUMN(Entrées!$C$37)+($C542-1),4,TRUE,"Entrées")))</f>
        <v>-1235</v>
      </c>
      <c r="X542" s="28">
        <f ca="1">IF($D542&gt;$D$8,"",INDIRECT(ADDRESS(ROW(Entrées!$C$37)+($D542-1)*24+X$11,COLUMN(Entrées!$C$37)+($C542-1),4,TRUE,"Entrées")))</f>
        <v>-1450</v>
      </c>
      <c r="Y542" s="28">
        <f ca="1">IF($D542&gt;$D$8,"",INDIRECT(ADDRESS(ROW(Entrées!$C$37)+($D542-1)*24+Y$11,COLUMN(Entrées!$C$37)+($C542-1),4,TRUE,"Entrées")))</f>
        <v>-1695</v>
      </c>
      <c r="Z542" s="28">
        <f ca="1">IF($D542&gt;$D$8,"",INDIRECT(ADDRESS(ROW(Entrées!$C$37)+($D542-1)*24+Z$11,COLUMN(Entrées!$C$37)+($C542-1),4,TRUE,"Entrées")))</f>
        <v>-1118</v>
      </c>
      <c r="AA542" s="28">
        <f ca="1">IF($D542&gt;$D$8,"",INDIRECT(ADDRESS(ROW(Entrées!$C$37)+($D542-1)*24+AA$11,COLUMN(Entrées!$C$37)+($C542-1),4,TRUE,"Entrées")))</f>
        <v>611</v>
      </c>
      <c r="AB542" s="28">
        <f ca="1">IF($D542&gt;$D$8,"",INDIRECT(ADDRESS(ROW(Entrées!$C$37)+($D542-1)*24+AB$11,COLUMN(Entrées!$C$37)+($C542-1),4,TRUE,"Entrées")))</f>
        <v>-4</v>
      </c>
      <c r="AC542" s="11"/>
      <c r="AD542" s="40">
        <f t="shared" ca="1" si="653"/>
        <v>692.58333333333337</v>
      </c>
      <c r="AE542" s="40">
        <f t="shared" ca="1" si="655"/>
        <v>2239</v>
      </c>
      <c r="AF542" s="40">
        <f t="shared" ca="1" si="656"/>
        <v>-1695</v>
      </c>
      <c r="AG542" s="4"/>
      <c r="AH542" s="11">
        <f>Entrées!A569</f>
        <v>23</v>
      </c>
      <c r="AI542" s="13">
        <f>Entrées!B569</f>
        <v>4</v>
      </c>
      <c r="AJ542" s="31">
        <f t="shared" ca="1" si="649"/>
        <v>55625.834722222207</v>
      </c>
      <c r="AK542" s="31">
        <f t="shared" ca="1" si="602"/>
        <v>55155.277777777781</v>
      </c>
      <c r="AL542" s="31">
        <f t="shared" ca="1" si="603"/>
        <v>55132.569444444431</v>
      </c>
      <c r="AM542" s="31">
        <f t="shared" ca="1" si="604"/>
        <v>439.35972222222233</v>
      </c>
      <c r="AN542" s="31">
        <f t="shared" ca="1" si="605"/>
        <v>2143.2847222222222</v>
      </c>
      <c r="AO542" s="31">
        <f t="shared" ca="1" si="606"/>
        <v>1711.4715277777773</v>
      </c>
      <c r="AP542" s="31">
        <f t="shared" ca="1" si="607"/>
        <v>43686.806944444448</v>
      </c>
      <c r="AQ542" s="31">
        <f t="shared" ca="1" si="608"/>
        <v>2048.2006944444447</v>
      </c>
      <c r="AR542" s="31">
        <f t="shared" ca="1" si="609"/>
        <v>467.57708333333329</v>
      </c>
      <c r="AS542" s="31">
        <f t="shared" ca="1" si="610"/>
        <v>9872.0041666666693</v>
      </c>
      <c r="AT542" s="31">
        <f t="shared" ca="1" si="611"/>
        <v>-752.91041666666672</v>
      </c>
      <c r="AU542" s="31">
        <f t="shared" ca="1" si="612"/>
        <v>580.30277777777769</v>
      </c>
      <c r="AV542" s="31">
        <f t="shared" ca="1" si="613"/>
        <v>-4570.3041666666659</v>
      </c>
      <c r="AW542" s="31">
        <f t="shared" ca="1" si="614"/>
        <v>53.39583333333335</v>
      </c>
      <c r="AX542" s="31">
        <f t="shared" ca="1" si="615"/>
        <v>1401.9361111111111</v>
      </c>
      <c r="AY542" s="31">
        <f t="shared" ca="1" si="616"/>
        <v>-1132.0805555555555</v>
      </c>
      <c r="AZ542" s="31">
        <f t="shared" ca="1" si="617"/>
        <v>-2177.1819444444441</v>
      </c>
      <c r="BA542" s="31">
        <f t="shared" ca="1" si="618"/>
        <v>644.8125</v>
      </c>
      <c r="BB542" s="31">
        <f t="shared" ca="1" si="619"/>
        <v>-1410.101388888889</v>
      </c>
      <c r="BC542" s="31">
        <f t="shared" ca="1" si="620"/>
        <v>-1800.2902777777781</v>
      </c>
      <c r="BF542" s="11">
        <f t="shared" si="621"/>
        <v>23</v>
      </c>
      <c r="BG542" s="11">
        <f t="shared" si="658"/>
        <v>4</v>
      </c>
      <c r="BH542" s="32">
        <f>IF($BF542&gt;$Y$7,"",IF(AND($BF542=$Y$7,$BG542=23),"",Entrées!C570-Entrées!C569))</f>
        <v>1085.5</v>
      </c>
      <c r="BI542" s="32">
        <f>IF($BF542&gt;$Y$7,"",IF(AND($BF542=$Y$7,$BG542=23),"",Entrées!D570-Entrées!D569))</f>
        <v>2037.5</v>
      </c>
      <c r="BJ542" s="32">
        <f>IF($BF542&gt;$Y$7,"",IF(AND($BF542=$Y$7,$BG542=23),"",Entrées!E570-Entrées!E569))</f>
        <v>2000</v>
      </c>
      <c r="BK542" s="32">
        <f>IF($BF542&gt;$Y$7,"",IF(AND($BF542=$Y$7,$BG542=23),"",Entrées!F570-Entrées!F569))</f>
        <v>0.5</v>
      </c>
      <c r="BL542" s="32">
        <f>IF($BF542&gt;$Y$7,"",IF(AND($BF542=$Y$7,$BG542=23),"",Entrées!G570-Entrées!G569))</f>
        <v>200.5</v>
      </c>
      <c r="BM542" s="32">
        <f>IF($BF542&gt;$Y$7,"",IF(AND($BF542=$Y$7,$BG542=23),"",Entrées!H570-Entrées!H569))</f>
        <v>10.5</v>
      </c>
      <c r="BN542" s="32">
        <f>IF($BF542&gt;$Y$7,"",IF(AND($BF542=$Y$7,$BG542=23),"",Entrées!I570-Entrées!I569))</f>
        <v>340.5</v>
      </c>
      <c r="BO542" s="32">
        <f>IF($BF542&gt;$Y$7,"",IF(AND($BF542=$Y$7,$BG542=23),"",Entrées!J570-Entrées!J569))</f>
        <v>32.5</v>
      </c>
      <c r="BP542" s="32">
        <f>IF($BF542&gt;$Y$7,"",IF(AND($BF542=$Y$7,$BG542=23),"",Entrées!K570-Entrées!K569))</f>
        <v>0</v>
      </c>
      <c r="BQ542" s="32">
        <f>IF($BF542&gt;$Y$7,"",IF(AND($BF542=$Y$7,$BG542=23),"",Entrées!L570-Entrées!L569))</f>
        <v>195.5</v>
      </c>
      <c r="BR542" s="32">
        <f>IF($BF542&gt;$Y$7,"",IF(AND($BF542=$Y$7,$BG542=23),"",Entrées!M570-Entrées!M569))</f>
        <v>142.5</v>
      </c>
      <c r="BS542" s="32">
        <f>IF($BF542&gt;$Y$7,"",IF(AND($BF542=$Y$7,$BG542=23),"",Entrées!N570-Entrées!N569))</f>
        <v>-7</v>
      </c>
      <c r="BT542" s="32">
        <f>IF($BF542&gt;$Y$7,"",IF(AND($BF542=$Y$7,$BG542=23),"",Entrées!O570-Entrées!O569))</f>
        <v>169</v>
      </c>
      <c r="BU542" s="32">
        <f>IF($BF542&gt;$Y$7,"",IF(AND($BF542=$Y$7,$BG542=23),"",Entrées!P570-Entrées!P569))</f>
        <v>3</v>
      </c>
      <c r="BV542" s="32">
        <f>IF($BF542&gt;$Y$7,"",IF(AND($BF542=$Y$7,$BG542=23),"",Entrées!Q570-Entrées!Q569))</f>
        <v>170</v>
      </c>
      <c r="BW542" s="32">
        <f>IF($BF542&gt;$Y$7,"",IF(AND($BF542=$Y$7,$BG542=23),"",Entrées!R570-Entrées!R569))</f>
        <v>0</v>
      </c>
      <c r="BX542" s="32">
        <f>IF($BF542&gt;$Y$7,"",IF(AND($BF542=$Y$7,$BG542=23),"",Entrées!S570-Entrées!S569))</f>
        <v>2</v>
      </c>
      <c r="BY542" s="32">
        <f>IF($BF542&gt;$Y$7,"",IF(AND($BF542=$Y$7,$BG542=23),"",Entrées!T570-Entrées!T569))</f>
        <v>766</v>
      </c>
      <c r="BZ542" s="32">
        <f>IF($BF542&gt;$Y$7,"",IF(AND($BF542=$Y$7,$BG542=23),"",Entrées!U570-Entrées!U569))</f>
        <v>16</v>
      </c>
      <c r="CA542" s="32">
        <f>IF($BF542&gt;$Y$7,"",IF(AND($BF542=$Y$7,$BG542=23),"",Entrées!V570-Entrées!V569))</f>
        <v>-291</v>
      </c>
      <c r="CD542" s="33">
        <f>IF($BF542&lt;=$Y$7,Entrées!J569/CD$2,"")</f>
        <v>0.12572368421052632</v>
      </c>
      <c r="CE542" s="33">
        <f>IF($BF542&lt;=$Y$7,Entrées!K569/CE$2,"")</f>
        <v>0</v>
      </c>
      <c r="CF542" s="11">
        <f t="shared" si="622"/>
        <v>7600</v>
      </c>
      <c r="CG542" s="11">
        <f t="shared" si="623"/>
        <v>4200</v>
      </c>
      <c r="CH542" s="52">
        <f t="shared" si="624"/>
        <v>0.26950009137426939</v>
      </c>
      <c r="CI542" s="52">
        <f t="shared" si="625"/>
        <v>0.11132787698412699</v>
      </c>
    </row>
    <row r="543" spans="3:87">
      <c r="C543" s="11">
        <f t="shared" si="657"/>
        <v>15</v>
      </c>
      <c r="D543" s="27">
        <f t="shared" si="654"/>
        <v>14</v>
      </c>
      <c r="E543" s="28">
        <f ca="1">IF($D543&gt;$D$8,"",INDIRECT(ADDRESS(ROW(Entrées!$C$37)+($D543-1)*24+E$11,COLUMN(Entrées!$C$37)+($C543-1),4,TRUE,"Entrées")))</f>
        <v>1076</v>
      </c>
      <c r="F543" s="28">
        <f ca="1">IF($D543&gt;$D$8,"",INDIRECT(ADDRESS(ROW(Entrées!$C$37)+($D543-1)*24+F$11,COLUMN(Entrées!$C$37)+($C543-1),4,TRUE,"Entrées")))</f>
        <v>3000</v>
      </c>
      <c r="G543" s="28">
        <f ca="1">IF($D543&gt;$D$8,"",INDIRECT(ADDRESS(ROW(Entrées!$C$37)+($D543-1)*24+G$11,COLUMN(Entrées!$C$37)+($C543-1),4,TRUE,"Entrées")))</f>
        <v>2800</v>
      </c>
      <c r="H543" s="28">
        <f ca="1">IF($D543&gt;$D$8,"",INDIRECT(ADDRESS(ROW(Entrées!$C$37)+($D543-1)*24+H$11,COLUMN(Entrées!$C$37)+($C543-1),4,TRUE,"Entrées")))</f>
        <v>2928</v>
      </c>
      <c r="I543" s="28">
        <f ca="1">IF($D543&gt;$D$8,"",INDIRECT(ADDRESS(ROW(Entrées!$C$37)+($D543-1)*24+I$11,COLUMN(Entrées!$C$37)+($C543-1),4,TRUE,"Entrées")))</f>
        <v>2765</v>
      </c>
      <c r="J543" s="28">
        <f ca="1">IF($D543&gt;$D$8,"",INDIRECT(ADDRESS(ROW(Entrées!$C$37)+($D543-1)*24+J$11,COLUMN(Entrées!$C$37)+($C543-1),4,TRUE,"Entrées")))</f>
        <v>1753</v>
      </c>
      <c r="K543" s="28">
        <f ca="1">IF($D543&gt;$D$8,"",INDIRECT(ADDRESS(ROW(Entrées!$C$37)+($D543-1)*24+K$11,COLUMN(Entrées!$C$37)+($C543-1),4,TRUE,"Entrées")))</f>
        <v>2595</v>
      </c>
      <c r="L543" s="28">
        <f ca="1">IF($D543&gt;$D$8,"",INDIRECT(ADDRESS(ROW(Entrées!$C$37)+($D543-1)*24+L$11,COLUMN(Entrées!$C$37)+($C543-1),4,TRUE,"Entrées")))</f>
        <v>1354</v>
      </c>
      <c r="M543" s="28">
        <f ca="1">IF($D543&gt;$D$8,"",INDIRECT(ADDRESS(ROW(Entrées!$C$37)+($D543-1)*24+M$11,COLUMN(Entrées!$C$37)+($C543-1),4,TRUE,"Entrées")))</f>
        <v>346</v>
      </c>
      <c r="N543" s="28">
        <f ca="1">IF($D543&gt;$D$8,"",INDIRECT(ADDRESS(ROW(Entrées!$C$37)+($D543-1)*24+N$11,COLUMN(Entrées!$C$37)+($C543-1),4,TRUE,"Entrées")))</f>
        <v>86</v>
      </c>
      <c r="O543" s="28">
        <f ca="1">IF($D543&gt;$D$8,"",INDIRECT(ADDRESS(ROW(Entrées!$C$37)+($D543-1)*24+O$11,COLUMN(Entrées!$C$37)+($C543-1),4,TRUE,"Entrées")))</f>
        <v>237</v>
      </c>
      <c r="P543" s="28">
        <f ca="1">IF($D543&gt;$D$8,"",INDIRECT(ADDRESS(ROW(Entrées!$C$37)+($D543-1)*24+P$11,COLUMN(Entrées!$C$37)+($C543-1),4,TRUE,"Entrées")))</f>
        <v>-744</v>
      </c>
      <c r="Q543" s="28">
        <f ca="1">IF($D543&gt;$D$8,"",INDIRECT(ADDRESS(ROW(Entrées!$C$37)+($D543-1)*24+Q$11,COLUMN(Entrées!$C$37)+($C543-1),4,TRUE,"Entrées")))</f>
        <v>631</v>
      </c>
      <c r="R543" s="28">
        <f ca="1">IF($D543&gt;$D$8,"",INDIRECT(ADDRESS(ROW(Entrées!$C$37)+($D543-1)*24+R$11,COLUMN(Entrées!$C$37)+($C543-1),4,TRUE,"Entrées")))</f>
        <v>1162</v>
      </c>
      <c r="S543" s="28">
        <f ca="1">IF($D543&gt;$D$8,"",INDIRECT(ADDRESS(ROW(Entrées!$C$37)+($D543-1)*24+S$11,COLUMN(Entrées!$C$37)+($C543-1),4,TRUE,"Entrées")))</f>
        <v>1942</v>
      </c>
      <c r="T543" s="28">
        <f ca="1">IF($D543&gt;$D$8,"",INDIRECT(ADDRESS(ROW(Entrées!$C$37)+($D543-1)*24+T$11,COLUMN(Entrées!$C$37)+($C543-1),4,TRUE,"Entrées")))</f>
        <v>1363</v>
      </c>
      <c r="U543" s="28">
        <f ca="1">IF($D543&gt;$D$8,"",INDIRECT(ADDRESS(ROW(Entrées!$C$37)+($D543-1)*24+U$11,COLUMN(Entrées!$C$37)+($C543-1),4,TRUE,"Entrées")))</f>
        <v>969</v>
      </c>
      <c r="V543" s="28">
        <f ca="1">IF($D543&gt;$D$8,"",INDIRECT(ADDRESS(ROW(Entrées!$C$37)+($D543-1)*24+V$11,COLUMN(Entrées!$C$37)+($C543-1),4,TRUE,"Entrées")))</f>
        <v>-996</v>
      </c>
      <c r="W543" s="28">
        <f ca="1">IF($D543&gt;$D$8,"",INDIRECT(ADDRESS(ROW(Entrées!$C$37)+($D543-1)*24+W$11,COLUMN(Entrées!$C$37)+($C543-1),4,TRUE,"Entrées")))</f>
        <v>-1745</v>
      </c>
      <c r="X543" s="28">
        <f ca="1">IF($D543&gt;$D$8,"",INDIRECT(ADDRESS(ROW(Entrées!$C$37)+($D543-1)*24+X$11,COLUMN(Entrées!$C$37)+($C543-1),4,TRUE,"Entrées")))</f>
        <v>-1655</v>
      </c>
      <c r="Y543" s="28">
        <f ca="1">IF($D543&gt;$D$8,"",INDIRECT(ADDRESS(ROW(Entrées!$C$37)+($D543-1)*24+Y$11,COLUMN(Entrées!$C$37)+($C543-1),4,TRUE,"Entrées")))</f>
        <v>-1611</v>
      </c>
      <c r="Z543" s="28">
        <f ca="1">IF($D543&gt;$D$8,"",INDIRECT(ADDRESS(ROW(Entrées!$C$37)+($D543-1)*24+Z$11,COLUMN(Entrées!$C$37)+($C543-1),4,TRUE,"Entrées")))</f>
        <v>-1212</v>
      </c>
      <c r="AA543" s="28">
        <f ca="1">IF($D543&gt;$D$8,"",INDIRECT(ADDRESS(ROW(Entrées!$C$37)+($D543-1)*24+AA$11,COLUMN(Entrées!$C$37)+($C543-1),4,TRUE,"Entrées")))</f>
        <v>507</v>
      </c>
      <c r="AB543" s="28">
        <f ca="1">IF($D543&gt;$D$8,"",INDIRECT(ADDRESS(ROW(Entrées!$C$37)+($D543-1)*24+AB$11,COLUMN(Entrées!$C$37)+($C543-1),4,TRUE,"Entrées")))</f>
        <v>1422</v>
      </c>
      <c r="AC543" s="11"/>
      <c r="AD543" s="40">
        <f t="shared" ca="1" si="653"/>
        <v>790.54166666666663</v>
      </c>
      <c r="AE543" s="40">
        <f t="shared" ca="1" si="655"/>
        <v>3000</v>
      </c>
      <c r="AF543" s="40">
        <f t="shared" ca="1" si="656"/>
        <v>-1745</v>
      </c>
      <c r="AG543" s="4"/>
      <c r="AH543" s="11">
        <f>Entrées!A570</f>
        <v>23</v>
      </c>
      <c r="AI543" s="13">
        <f>Entrées!B570</f>
        <v>5</v>
      </c>
      <c r="AJ543" s="31">
        <f t="shared" ca="1" si="649"/>
        <v>55625.834722222207</v>
      </c>
      <c r="AK543" s="31">
        <f t="shared" ca="1" si="602"/>
        <v>55155.277777777781</v>
      </c>
      <c r="AL543" s="31">
        <f t="shared" ca="1" si="603"/>
        <v>55132.569444444431</v>
      </c>
      <c r="AM543" s="31">
        <f t="shared" ca="1" si="604"/>
        <v>439.35972222222233</v>
      </c>
      <c r="AN543" s="31">
        <f t="shared" ca="1" si="605"/>
        <v>2143.2847222222222</v>
      </c>
      <c r="AO543" s="31">
        <f t="shared" ca="1" si="606"/>
        <v>1711.4715277777773</v>
      </c>
      <c r="AP543" s="31">
        <f t="shared" ca="1" si="607"/>
        <v>43686.806944444448</v>
      </c>
      <c r="AQ543" s="31">
        <f t="shared" ca="1" si="608"/>
        <v>2048.2006944444447</v>
      </c>
      <c r="AR543" s="31">
        <f t="shared" ca="1" si="609"/>
        <v>467.57708333333329</v>
      </c>
      <c r="AS543" s="31">
        <f t="shared" ca="1" si="610"/>
        <v>9872.0041666666693</v>
      </c>
      <c r="AT543" s="31">
        <f t="shared" ca="1" si="611"/>
        <v>-752.91041666666672</v>
      </c>
      <c r="AU543" s="31">
        <f t="shared" ca="1" si="612"/>
        <v>580.30277777777769</v>
      </c>
      <c r="AV543" s="31">
        <f t="shared" ca="1" si="613"/>
        <v>-4570.3041666666659</v>
      </c>
      <c r="AW543" s="31">
        <f t="shared" ca="1" si="614"/>
        <v>53.39583333333335</v>
      </c>
      <c r="AX543" s="31">
        <f t="shared" ca="1" si="615"/>
        <v>1401.9361111111111</v>
      </c>
      <c r="AY543" s="31">
        <f t="shared" ca="1" si="616"/>
        <v>-1132.0805555555555</v>
      </c>
      <c r="AZ543" s="31">
        <f t="shared" ca="1" si="617"/>
        <v>-2177.1819444444441</v>
      </c>
      <c r="BA543" s="31">
        <f t="shared" ca="1" si="618"/>
        <v>644.8125</v>
      </c>
      <c r="BB543" s="31">
        <f t="shared" ca="1" si="619"/>
        <v>-1410.101388888889</v>
      </c>
      <c r="BC543" s="31">
        <f t="shared" ca="1" si="620"/>
        <v>-1800.2902777777781</v>
      </c>
      <c r="BF543" s="11">
        <f t="shared" si="621"/>
        <v>23</v>
      </c>
      <c r="BG543" s="11">
        <f t="shared" si="658"/>
        <v>5</v>
      </c>
      <c r="BH543" s="32">
        <f>IF($BF543&gt;$Y$7,"",IF(AND($BF543=$Y$7,$BG543=23),"",Entrées!C571-Entrées!C570))</f>
        <v>4026.5</v>
      </c>
      <c r="BI543" s="32">
        <f>IF($BF543&gt;$Y$7,"",IF(AND($BF543=$Y$7,$BG543=23),"",Entrées!D571-Entrées!D570))</f>
        <v>4937.5</v>
      </c>
      <c r="BJ543" s="32">
        <f>IF($BF543&gt;$Y$7,"",IF(AND($BF543=$Y$7,$BG543=23),"",Entrées!E571-Entrées!E570))</f>
        <v>4262.5</v>
      </c>
      <c r="BK543" s="32">
        <f>IF($BF543&gt;$Y$7,"",IF(AND($BF543=$Y$7,$BG543=23),"",Entrées!F571-Entrées!F570))</f>
        <v>-0.5</v>
      </c>
      <c r="BL543" s="32">
        <f>IF($BF543&gt;$Y$7,"",IF(AND($BF543=$Y$7,$BG543=23),"",Entrées!G571-Entrées!G570))</f>
        <v>621.5</v>
      </c>
      <c r="BM543" s="32">
        <f>IF($BF543&gt;$Y$7,"",IF(AND($BF543=$Y$7,$BG543=23),"",Entrées!H571-Entrées!H570))</f>
        <v>37</v>
      </c>
      <c r="BN543" s="32">
        <f>IF($BF543&gt;$Y$7,"",IF(AND($BF543=$Y$7,$BG543=23),"",Entrées!I571-Entrées!I570))</f>
        <v>1046</v>
      </c>
      <c r="BO543" s="32">
        <f>IF($BF543&gt;$Y$7,"",IF(AND($BF543=$Y$7,$BG543=23),"",Entrées!J571-Entrées!J570))</f>
        <v>-15</v>
      </c>
      <c r="BP543" s="32">
        <f>IF($BF543&gt;$Y$7,"",IF(AND($BF543=$Y$7,$BG543=23),"",Entrées!K571-Entrées!K570))</f>
        <v>0</v>
      </c>
      <c r="BQ543" s="32">
        <f>IF($BF543&gt;$Y$7,"",IF(AND($BF543=$Y$7,$BG543=23),"",Entrées!L571-Entrées!L570))</f>
        <v>530</v>
      </c>
      <c r="BR543" s="32">
        <f>IF($BF543&gt;$Y$7,"",IF(AND($BF543=$Y$7,$BG543=23),"",Entrées!M571-Entrées!M570))</f>
        <v>1053</v>
      </c>
      <c r="BS543" s="32">
        <f>IF($BF543&gt;$Y$7,"",IF(AND($BF543=$Y$7,$BG543=23),"",Entrées!N571-Entrées!N570))</f>
        <v>-0.5</v>
      </c>
      <c r="BT543" s="32">
        <f>IF($BF543&gt;$Y$7,"",IF(AND($BF543=$Y$7,$BG543=23),"",Entrées!O571-Entrées!O570))</f>
        <v>754.5</v>
      </c>
      <c r="BU543" s="32">
        <f>IF($BF543&gt;$Y$7,"",IF(AND($BF543=$Y$7,$BG543=23),"",Entrées!P571-Entrées!P570))</f>
        <v>8</v>
      </c>
      <c r="BV543" s="32">
        <f>IF($BF543&gt;$Y$7,"",IF(AND($BF543=$Y$7,$BG543=23),"",Entrées!Q571-Entrées!Q570))</f>
        <v>1517</v>
      </c>
      <c r="BW543" s="32">
        <f>IF($BF543&gt;$Y$7,"",IF(AND($BF543=$Y$7,$BG543=23),"",Entrées!R571-Entrées!R570))</f>
        <v>110</v>
      </c>
      <c r="BX543" s="32">
        <f>IF($BF543&gt;$Y$7,"",IF(AND($BF543=$Y$7,$BG543=23),"",Entrées!S571-Entrées!S570))</f>
        <v>23</v>
      </c>
      <c r="BY543" s="32">
        <f>IF($BF543&gt;$Y$7,"",IF(AND($BF543=$Y$7,$BG543=23),"",Entrées!T571-Entrées!T570))</f>
        <v>-276</v>
      </c>
      <c r="BZ543" s="32">
        <f>IF($BF543&gt;$Y$7,"",IF(AND($BF543=$Y$7,$BG543=23),"",Entrées!U571-Entrées!U570))</f>
        <v>-70</v>
      </c>
      <c r="CA543" s="32">
        <f>IF($BF543&gt;$Y$7,"",IF(AND($BF543=$Y$7,$BG543=23),"",Entrées!V571-Entrées!V570))</f>
        <v>-348</v>
      </c>
      <c r="CD543" s="33">
        <f>IF($BF543&lt;=$Y$7,Entrées!J570/CD$2,"")</f>
        <v>0.13</v>
      </c>
      <c r="CE543" s="33">
        <f>IF($BF543&lt;=$Y$7,Entrées!K570/CE$2,"")</f>
        <v>0</v>
      </c>
      <c r="CF543" s="11">
        <f t="shared" si="622"/>
        <v>7600</v>
      </c>
      <c r="CG543" s="11">
        <f t="shared" si="623"/>
        <v>4200</v>
      </c>
      <c r="CH543" s="52">
        <f t="shared" si="624"/>
        <v>0.26950009137426939</v>
      </c>
      <c r="CI543" s="52">
        <f t="shared" si="625"/>
        <v>0.11132787698412699</v>
      </c>
    </row>
    <row r="544" spans="3:87">
      <c r="C544" s="11">
        <f t="shared" si="657"/>
        <v>15</v>
      </c>
      <c r="D544" s="27">
        <f t="shared" si="654"/>
        <v>15</v>
      </c>
      <c r="E544" s="28">
        <f ca="1">IF($D544&gt;$D$8,"",INDIRECT(ADDRESS(ROW(Entrées!$C$37)+($D544-1)*24+E$11,COLUMN(Entrées!$C$37)+($C544-1),4,TRUE,"Entrées")))</f>
        <v>651</v>
      </c>
      <c r="F544" s="28">
        <f ca="1">IF($D544&gt;$D$8,"",INDIRECT(ADDRESS(ROW(Entrées!$C$37)+($D544-1)*24+F$11,COLUMN(Entrées!$C$37)+($C544-1),4,TRUE,"Entrées")))</f>
        <v>796</v>
      </c>
      <c r="G544" s="28">
        <f ca="1">IF($D544&gt;$D$8,"",INDIRECT(ADDRESS(ROW(Entrées!$C$37)+($D544-1)*24+G$11,COLUMN(Entrées!$C$37)+($C544-1),4,TRUE,"Entrées")))</f>
        <v>34</v>
      </c>
      <c r="H544" s="28">
        <f ca="1">IF($D544&gt;$D$8,"",INDIRECT(ADDRESS(ROW(Entrées!$C$37)+($D544-1)*24+H$11,COLUMN(Entrées!$C$37)+($C544-1),4,TRUE,"Entrées")))</f>
        <v>-1738</v>
      </c>
      <c r="I544" s="28">
        <f ca="1">IF($D544&gt;$D$8,"",INDIRECT(ADDRESS(ROW(Entrées!$C$37)+($D544-1)*24+I$11,COLUMN(Entrées!$C$37)+($C544-1),4,TRUE,"Entrées")))</f>
        <v>-1622</v>
      </c>
      <c r="J544" s="28">
        <f ca="1">IF($D544&gt;$D$8,"",INDIRECT(ADDRESS(ROW(Entrées!$C$37)+($D544-1)*24+J$11,COLUMN(Entrées!$C$37)+($C544-1),4,TRUE,"Entrées")))</f>
        <v>-973</v>
      </c>
      <c r="K544" s="28">
        <f ca="1">IF($D544&gt;$D$8,"",INDIRECT(ADDRESS(ROW(Entrées!$C$37)+($D544-1)*24+K$11,COLUMN(Entrées!$C$37)+($C544-1),4,TRUE,"Entrées")))</f>
        <v>564</v>
      </c>
      <c r="L544" s="28">
        <f ca="1">IF($D544&gt;$D$8,"",INDIRECT(ADDRESS(ROW(Entrées!$C$37)+($D544-1)*24+L$11,COLUMN(Entrées!$C$37)+($C544-1),4,TRUE,"Entrées")))</f>
        <v>1576</v>
      </c>
      <c r="M544" s="28">
        <f ca="1">IF($D544&gt;$D$8,"",INDIRECT(ADDRESS(ROW(Entrées!$C$37)+($D544-1)*24+M$11,COLUMN(Entrées!$C$37)+($C544-1),4,TRUE,"Entrées")))</f>
        <v>2337</v>
      </c>
      <c r="N544" s="28">
        <f ca="1">IF($D544&gt;$D$8,"",INDIRECT(ADDRESS(ROW(Entrées!$C$37)+($D544-1)*24+N$11,COLUMN(Entrées!$C$37)+($C544-1),4,TRUE,"Entrées")))</f>
        <v>2400</v>
      </c>
      <c r="O544" s="28">
        <f ca="1">IF($D544&gt;$D$8,"",INDIRECT(ADDRESS(ROW(Entrées!$C$37)+($D544-1)*24+O$11,COLUMN(Entrées!$C$37)+($C544-1),4,TRUE,"Entrées")))</f>
        <v>2400</v>
      </c>
      <c r="P544" s="28">
        <f ca="1">IF($D544&gt;$D$8,"",INDIRECT(ADDRESS(ROW(Entrées!$C$37)+($D544-1)*24+P$11,COLUMN(Entrées!$C$37)+($C544-1),4,TRUE,"Entrées")))</f>
        <v>2400</v>
      </c>
      <c r="Q544" s="28">
        <f ca="1">IF($D544&gt;$D$8,"",INDIRECT(ADDRESS(ROW(Entrées!$C$37)+($D544-1)*24+Q$11,COLUMN(Entrées!$C$37)+($C544-1),4,TRUE,"Entrées")))</f>
        <v>2400</v>
      </c>
      <c r="R544" s="28">
        <f ca="1">IF($D544&gt;$D$8,"",INDIRECT(ADDRESS(ROW(Entrées!$C$37)+($D544-1)*24+R$11,COLUMN(Entrées!$C$37)+($C544-1),4,TRUE,"Entrées")))</f>
        <v>2370</v>
      </c>
      <c r="S544" s="28">
        <f ca="1">IF($D544&gt;$D$8,"",INDIRECT(ADDRESS(ROW(Entrées!$C$37)+($D544-1)*24+S$11,COLUMN(Entrées!$C$37)+($C544-1),4,TRUE,"Entrées")))</f>
        <v>2400</v>
      </c>
      <c r="T544" s="28">
        <f ca="1">IF($D544&gt;$D$8,"",INDIRECT(ADDRESS(ROW(Entrées!$C$37)+($D544-1)*24+T$11,COLUMN(Entrées!$C$37)+($C544-1),4,TRUE,"Entrées")))</f>
        <v>2279</v>
      </c>
      <c r="U544" s="28">
        <f ca="1">IF($D544&gt;$D$8,"",INDIRECT(ADDRESS(ROW(Entrées!$C$37)+($D544-1)*24+U$11,COLUMN(Entrées!$C$37)+($C544-1),4,TRUE,"Entrées")))</f>
        <v>2003</v>
      </c>
      <c r="V544" s="28">
        <f ca="1">IF($D544&gt;$D$8,"",INDIRECT(ADDRESS(ROW(Entrées!$C$37)+($D544-1)*24+V$11,COLUMN(Entrées!$C$37)+($C544-1),4,TRUE,"Entrées")))</f>
        <v>537</v>
      </c>
      <c r="W544" s="28">
        <f ca="1">IF($D544&gt;$D$8,"",INDIRECT(ADDRESS(ROW(Entrées!$C$37)+($D544-1)*24+W$11,COLUMN(Entrées!$C$37)+($C544-1),4,TRUE,"Entrées")))</f>
        <v>718</v>
      </c>
      <c r="X544" s="28">
        <f ca="1">IF($D544&gt;$D$8,"",INDIRECT(ADDRESS(ROW(Entrées!$C$37)+($D544-1)*24+X$11,COLUMN(Entrées!$C$37)+($C544-1),4,TRUE,"Entrées")))</f>
        <v>-71</v>
      </c>
      <c r="Y544" s="28">
        <f ca="1">IF($D544&gt;$D$8,"",INDIRECT(ADDRESS(ROW(Entrées!$C$37)+($D544-1)*24+Y$11,COLUMN(Entrées!$C$37)+($C544-1),4,TRUE,"Entrées")))</f>
        <v>939</v>
      </c>
      <c r="Z544" s="28">
        <f ca="1">IF($D544&gt;$D$8,"",INDIRECT(ADDRESS(ROW(Entrées!$C$37)+($D544-1)*24+Z$11,COLUMN(Entrées!$C$37)+($C544-1),4,TRUE,"Entrées")))</f>
        <v>982</v>
      </c>
      <c r="AA544" s="28">
        <f ca="1">IF($D544&gt;$D$8,"",INDIRECT(ADDRESS(ROW(Entrées!$C$37)+($D544-1)*24+AA$11,COLUMN(Entrées!$C$37)+($C544-1),4,TRUE,"Entrées")))</f>
        <v>2235</v>
      </c>
      <c r="AB544" s="28">
        <f ca="1">IF($D544&gt;$D$8,"",INDIRECT(ADDRESS(ROW(Entrées!$C$37)+($D544-1)*24+AB$11,COLUMN(Entrées!$C$37)+($C544-1),4,TRUE,"Entrées")))</f>
        <v>2400</v>
      </c>
      <c r="AC544" s="11"/>
      <c r="AD544" s="40">
        <f t="shared" ca="1" si="653"/>
        <v>1167.375</v>
      </c>
      <c r="AE544" s="40">
        <f t="shared" ca="1" si="655"/>
        <v>2400</v>
      </c>
      <c r="AF544" s="40">
        <f t="shared" ca="1" si="656"/>
        <v>-1738</v>
      </c>
      <c r="AG544" s="4"/>
      <c r="AH544" s="11">
        <f>Entrées!A571</f>
        <v>23</v>
      </c>
      <c r="AI544" s="13">
        <f>Entrées!B571</f>
        <v>6</v>
      </c>
      <c r="AJ544" s="31">
        <f t="shared" ca="1" si="649"/>
        <v>55625.834722222207</v>
      </c>
      <c r="AK544" s="31">
        <f t="shared" ca="1" si="602"/>
        <v>55155.277777777781</v>
      </c>
      <c r="AL544" s="31">
        <f t="shared" ca="1" si="603"/>
        <v>55132.569444444431</v>
      </c>
      <c r="AM544" s="31">
        <f t="shared" ca="1" si="604"/>
        <v>439.35972222222233</v>
      </c>
      <c r="AN544" s="31">
        <f t="shared" ca="1" si="605"/>
        <v>2143.2847222222222</v>
      </c>
      <c r="AO544" s="31">
        <f t="shared" ca="1" si="606"/>
        <v>1711.4715277777773</v>
      </c>
      <c r="AP544" s="31">
        <f t="shared" ca="1" si="607"/>
        <v>43686.806944444448</v>
      </c>
      <c r="AQ544" s="31">
        <f t="shared" ca="1" si="608"/>
        <v>2048.2006944444447</v>
      </c>
      <c r="AR544" s="31">
        <f t="shared" ca="1" si="609"/>
        <v>467.57708333333329</v>
      </c>
      <c r="AS544" s="31">
        <f t="shared" ca="1" si="610"/>
        <v>9872.0041666666693</v>
      </c>
      <c r="AT544" s="31">
        <f t="shared" ca="1" si="611"/>
        <v>-752.91041666666672</v>
      </c>
      <c r="AU544" s="31">
        <f t="shared" ca="1" si="612"/>
        <v>580.30277777777769</v>
      </c>
      <c r="AV544" s="31">
        <f t="shared" ca="1" si="613"/>
        <v>-4570.3041666666659</v>
      </c>
      <c r="AW544" s="31">
        <f t="shared" ca="1" si="614"/>
        <v>53.39583333333335</v>
      </c>
      <c r="AX544" s="31">
        <f t="shared" ca="1" si="615"/>
        <v>1401.9361111111111</v>
      </c>
      <c r="AY544" s="31">
        <f t="shared" ca="1" si="616"/>
        <v>-1132.0805555555555</v>
      </c>
      <c r="AZ544" s="31">
        <f t="shared" ca="1" si="617"/>
        <v>-2177.1819444444441</v>
      </c>
      <c r="BA544" s="31">
        <f t="shared" ca="1" si="618"/>
        <v>644.8125</v>
      </c>
      <c r="BB544" s="31">
        <f t="shared" ca="1" si="619"/>
        <v>-1410.101388888889</v>
      </c>
      <c r="BC544" s="31">
        <f t="shared" ca="1" si="620"/>
        <v>-1800.2902777777781</v>
      </c>
      <c r="BF544" s="11">
        <f t="shared" si="621"/>
        <v>23</v>
      </c>
      <c r="BG544" s="11">
        <f t="shared" si="658"/>
        <v>6</v>
      </c>
      <c r="BH544" s="32">
        <f>IF($BF544&gt;$Y$7,"",IF(AND($BF544=$Y$7,$BG544=23),"",Entrées!C572-Entrées!C571))</f>
        <v>4310</v>
      </c>
      <c r="BI544" s="32">
        <f>IF($BF544&gt;$Y$7,"",IF(AND($BF544=$Y$7,$BG544=23),"",Entrées!D572-Entrées!D571))</f>
        <v>4962.5</v>
      </c>
      <c r="BJ544" s="32">
        <f>IF($BF544&gt;$Y$7,"",IF(AND($BF544=$Y$7,$BG544=23),"",Entrées!E572-Entrées!E571))</f>
        <v>4312.5</v>
      </c>
      <c r="BK544" s="32">
        <f>IF($BF544&gt;$Y$7,"",IF(AND($BF544=$Y$7,$BG544=23),"",Entrées!F572-Entrées!F571))</f>
        <v>-2.5</v>
      </c>
      <c r="BL544" s="32">
        <f>IF($BF544&gt;$Y$7,"",IF(AND($BF544=$Y$7,$BG544=23),"",Entrées!G572-Entrées!G571))</f>
        <v>823.5</v>
      </c>
      <c r="BM544" s="32">
        <f>IF($BF544&gt;$Y$7,"",IF(AND($BF544=$Y$7,$BG544=23),"",Entrées!H572-Entrées!H571))</f>
        <v>-6</v>
      </c>
      <c r="BN544" s="32">
        <f>IF($BF544&gt;$Y$7,"",IF(AND($BF544=$Y$7,$BG544=23),"",Entrées!I572-Entrées!I571))</f>
        <v>228.5</v>
      </c>
      <c r="BO544" s="32">
        <f>IF($BF544&gt;$Y$7,"",IF(AND($BF544=$Y$7,$BG544=23),"",Entrées!J572-Entrées!J571))</f>
        <v>-51.5</v>
      </c>
      <c r="BP544" s="32">
        <f>IF($BF544&gt;$Y$7,"",IF(AND($BF544=$Y$7,$BG544=23),"",Entrées!K572-Entrées!K571))</f>
        <v>28.5</v>
      </c>
      <c r="BQ544" s="32">
        <f>IF($BF544&gt;$Y$7,"",IF(AND($BF544=$Y$7,$BG544=23),"",Entrées!L572-Entrées!L571))</f>
        <v>1278</v>
      </c>
      <c r="BR544" s="32">
        <f>IF($BF544&gt;$Y$7,"",IF(AND($BF544=$Y$7,$BG544=23),"",Entrées!M572-Entrées!M571))</f>
        <v>1095</v>
      </c>
      <c r="BS544" s="32">
        <f>IF($BF544&gt;$Y$7,"",IF(AND($BF544=$Y$7,$BG544=23),"",Entrées!N572-Entrées!N571))</f>
        <v>-2.5</v>
      </c>
      <c r="BT544" s="32">
        <f>IF($BF544&gt;$Y$7,"",IF(AND($BF544=$Y$7,$BG544=23),"",Entrées!O572-Entrées!O571))</f>
        <v>919</v>
      </c>
      <c r="BU544" s="32">
        <f>IF($BF544&gt;$Y$7,"",IF(AND($BF544=$Y$7,$BG544=23),"",Entrées!P572-Entrées!P571))</f>
        <v>9.5</v>
      </c>
      <c r="BV544" s="32">
        <f>IF($BF544&gt;$Y$7,"",IF(AND($BF544=$Y$7,$BG544=23),"",Entrées!Q572-Entrées!Q571))</f>
        <v>399</v>
      </c>
      <c r="BW544" s="32">
        <f>IF($BF544&gt;$Y$7,"",IF(AND($BF544=$Y$7,$BG544=23),"",Entrées!R572-Entrées!R571))</f>
        <v>90</v>
      </c>
      <c r="BX544" s="32">
        <f>IF($BF544&gt;$Y$7,"",IF(AND($BF544=$Y$7,$BG544=23),"",Entrées!S572-Entrées!S571))</f>
        <v>-25</v>
      </c>
      <c r="BY544" s="32">
        <f>IF($BF544&gt;$Y$7,"",IF(AND($BF544=$Y$7,$BG544=23),"",Entrées!T572-Entrées!T571))</f>
        <v>781</v>
      </c>
      <c r="BZ544" s="32">
        <f>IF($BF544&gt;$Y$7,"",IF(AND($BF544=$Y$7,$BG544=23),"",Entrées!U572-Entrées!U571))</f>
        <v>-155</v>
      </c>
      <c r="CA544" s="32">
        <f>IF($BF544&gt;$Y$7,"",IF(AND($BF544=$Y$7,$BG544=23),"",Entrées!V572-Entrées!V571))</f>
        <v>-121</v>
      </c>
      <c r="CD544" s="33">
        <f>IF($BF544&lt;=$Y$7,Entrées!J571/CD$2,"")</f>
        <v>0.12802631578947368</v>
      </c>
      <c r="CE544" s="33">
        <f>IF($BF544&lt;=$Y$7,Entrées!K571/CE$2,"")</f>
        <v>0</v>
      </c>
      <c r="CF544" s="11">
        <f t="shared" si="622"/>
        <v>7600</v>
      </c>
      <c r="CG544" s="11">
        <f t="shared" si="623"/>
        <v>4200</v>
      </c>
      <c r="CH544" s="52">
        <f t="shared" si="624"/>
        <v>0.26950009137426939</v>
      </c>
      <c r="CI544" s="52">
        <f t="shared" si="625"/>
        <v>0.11132787698412699</v>
      </c>
    </row>
    <row r="545" spans="1:87">
      <c r="C545" s="11">
        <f t="shared" si="657"/>
        <v>15</v>
      </c>
      <c r="D545" s="27">
        <f t="shared" si="654"/>
        <v>16</v>
      </c>
      <c r="E545" s="28">
        <f ca="1">IF($D545&gt;$D$8,"",INDIRECT(ADDRESS(ROW(Entrées!$C$37)+($D545-1)*24+E$11,COLUMN(Entrées!$C$37)+($C545-1),4,TRUE,"Entrées")))</f>
        <v>2369</v>
      </c>
      <c r="F545" s="28">
        <f ca="1">IF($D545&gt;$D$8,"",INDIRECT(ADDRESS(ROW(Entrées!$C$37)+($D545-1)*24+F$11,COLUMN(Entrées!$C$37)+($C545-1),4,TRUE,"Entrées")))</f>
        <v>2285</v>
      </c>
      <c r="G545" s="28">
        <f ca="1">IF($D545&gt;$D$8,"",INDIRECT(ADDRESS(ROW(Entrées!$C$37)+($D545-1)*24+G$11,COLUMN(Entrées!$C$37)+($C545-1),4,TRUE,"Entrées")))</f>
        <v>932</v>
      </c>
      <c r="H545" s="28">
        <f ca="1">IF($D545&gt;$D$8,"",INDIRECT(ADDRESS(ROW(Entrées!$C$37)+($D545-1)*24+H$11,COLUMN(Entrées!$C$37)+($C545-1),4,TRUE,"Entrées")))</f>
        <v>-413</v>
      </c>
      <c r="I545" s="28">
        <f ca="1">IF($D545&gt;$D$8,"",INDIRECT(ADDRESS(ROW(Entrées!$C$37)+($D545-1)*24+I$11,COLUMN(Entrées!$C$37)+($C545-1),4,TRUE,"Entrées")))</f>
        <v>-1750</v>
      </c>
      <c r="J545" s="28">
        <f ca="1">IF($D545&gt;$D$8,"",INDIRECT(ADDRESS(ROW(Entrées!$C$37)+($D545-1)*24+J$11,COLUMN(Entrées!$C$37)+($C545-1),4,TRUE,"Entrées")))</f>
        <v>-209</v>
      </c>
      <c r="K545" s="28">
        <f ca="1">IF($D545&gt;$D$8,"",INDIRECT(ADDRESS(ROW(Entrées!$C$37)+($D545-1)*24+K$11,COLUMN(Entrées!$C$37)+($C545-1),4,TRUE,"Entrées")))</f>
        <v>-171</v>
      </c>
      <c r="L545" s="28">
        <f ca="1">IF($D545&gt;$D$8,"",INDIRECT(ADDRESS(ROW(Entrées!$C$37)+($D545-1)*24+L$11,COLUMN(Entrées!$C$37)+($C545-1),4,TRUE,"Entrées")))</f>
        <v>87</v>
      </c>
      <c r="M545" s="28">
        <f ca="1">IF($D545&gt;$D$8,"",INDIRECT(ADDRESS(ROW(Entrées!$C$37)+($D545-1)*24+M$11,COLUMN(Entrées!$C$37)+($C545-1),4,TRUE,"Entrées")))</f>
        <v>1042</v>
      </c>
      <c r="N545" s="28">
        <f ca="1">IF($D545&gt;$D$8,"",INDIRECT(ADDRESS(ROW(Entrées!$C$37)+($D545-1)*24+N$11,COLUMN(Entrées!$C$37)+($C545-1),4,TRUE,"Entrées")))</f>
        <v>1935</v>
      </c>
      <c r="O545" s="28">
        <f ca="1">IF($D545&gt;$D$8,"",INDIRECT(ADDRESS(ROW(Entrées!$C$37)+($D545-1)*24+O$11,COLUMN(Entrées!$C$37)+($C545-1),4,TRUE,"Entrées")))</f>
        <v>2153</v>
      </c>
      <c r="P545" s="28">
        <f ca="1">IF($D545&gt;$D$8,"",INDIRECT(ADDRESS(ROW(Entrées!$C$37)+($D545-1)*24+P$11,COLUMN(Entrées!$C$37)+($C545-1),4,TRUE,"Entrées")))</f>
        <v>2287</v>
      </c>
      <c r="Q545" s="28">
        <f ca="1">IF($D545&gt;$D$8,"",INDIRECT(ADDRESS(ROW(Entrées!$C$37)+($D545-1)*24+Q$11,COLUMN(Entrées!$C$37)+($C545-1),4,TRUE,"Entrées")))</f>
        <v>2400</v>
      </c>
      <c r="R545" s="28">
        <f ca="1">IF($D545&gt;$D$8,"",INDIRECT(ADDRESS(ROW(Entrées!$C$37)+($D545-1)*24+R$11,COLUMN(Entrées!$C$37)+($C545-1),4,TRUE,"Entrées")))</f>
        <v>2400</v>
      </c>
      <c r="S545" s="28">
        <f ca="1">IF($D545&gt;$D$8,"",INDIRECT(ADDRESS(ROW(Entrées!$C$37)+($D545-1)*24+S$11,COLUMN(Entrées!$C$37)+($C545-1),4,TRUE,"Entrées")))</f>
        <v>2400</v>
      </c>
      <c r="T545" s="28">
        <f ca="1">IF($D545&gt;$D$8,"",INDIRECT(ADDRESS(ROW(Entrées!$C$37)+($D545-1)*24+T$11,COLUMN(Entrées!$C$37)+($C545-1),4,TRUE,"Entrées")))</f>
        <v>2397</v>
      </c>
      <c r="U545" s="28">
        <f ca="1">IF($D545&gt;$D$8,"",INDIRECT(ADDRESS(ROW(Entrées!$C$37)+($D545-1)*24+U$11,COLUMN(Entrées!$C$37)+($C545-1),4,TRUE,"Entrées")))</f>
        <v>1891</v>
      </c>
      <c r="V545" s="28">
        <f ca="1">IF($D545&gt;$D$8,"",INDIRECT(ADDRESS(ROW(Entrées!$C$37)+($D545-1)*24+V$11,COLUMN(Entrées!$C$37)+($C545-1),4,TRUE,"Entrées")))</f>
        <v>2053</v>
      </c>
      <c r="W545" s="28">
        <f ca="1">IF($D545&gt;$D$8,"",INDIRECT(ADDRESS(ROW(Entrées!$C$37)+($D545-1)*24+W$11,COLUMN(Entrées!$C$37)+($C545-1),4,TRUE,"Entrées")))</f>
        <v>1901</v>
      </c>
      <c r="X545" s="28">
        <f ca="1">IF($D545&gt;$D$8,"",INDIRECT(ADDRESS(ROW(Entrées!$C$37)+($D545-1)*24+X$11,COLUMN(Entrées!$C$37)+($C545-1),4,TRUE,"Entrées")))</f>
        <v>1763</v>
      </c>
      <c r="Y545" s="28">
        <f ca="1">IF($D545&gt;$D$8,"",INDIRECT(ADDRESS(ROW(Entrées!$C$37)+($D545-1)*24+Y$11,COLUMN(Entrées!$C$37)+($C545-1),4,TRUE,"Entrées")))</f>
        <v>804</v>
      </c>
      <c r="Z545" s="28">
        <f ca="1">IF($D545&gt;$D$8,"",INDIRECT(ADDRESS(ROW(Entrées!$C$37)+($D545-1)*24+Z$11,COLUMN(Entrées!$C$37)+($C545-1),4,TRUE,"Entrées")))</f>
        <v>2204</v>
      </c>
      <c r="AA545" s="28">
        <f ca="1">IF($D545&gt;$D$8,"",INDIRECT(ADDRESS(ROW(Entrées!$C$37)+($D545-1)*24+AA$11,COLUMN(Entrées!$C$37)+($C545-1),4,TRUE,"Entrées")))</f>
        <v>2058</v>
      </c>
      <c r="AB545" s="28">
        <f ca="1">IF($D545&gt;$D$8,"",INDIRECT(ADDRESS(ROW(Entrées!$C$37)+($D545-1)*24+AB$11,COLUMN(Entrées!$C$37)+($C545-1),4,TRUE,"Entrées")))</f>
        <v>2077</v>
      </c>
      <c r="AC545" s="11"/>
      <c r="AD545" s="40">
        <f t="shared" ca="1" si="653"/>
        <v>1453.9583333333333</v>
      </c>
      <c r="AE545" s="40">
        <f t="shared" ca="1" si="655"/>
        <v>2400</v>
      </c>
      <c r="AF545" s="40">
        <f t="shared" ca="1" si="656"/>
        <v>-1750</v>
      </c>
      <c r="AG545" s="4"/>
      <c r="AH545" s="11">
        <f>Entrées!A572</f>
        <v>23</v>
      </c>
      <c r="AI545" s="13">
        <f>Entrées!B572</f>
        <v>7</v>
      </c>
      <c r="AJ545" s="31">
        <f t="shared" ca="1" si="649"/>
        <v>55625.834722222207</v>
      </c>
      <c r="AK545" s="31">
        <f t="shared" ca="1" si="602"/>
        <v>55155.277777777781</v>
      </c>
      <c r="AL545" s="31">
        <f t="shared" ca="1" si="603"/>
        <v>55132.569444444431</v>
      </c>
      <c r="AM545" s="31">
        <f t="shared" ca="1" si="604"/>
        <v>439.35972222222233</v>
      </c>
      <c r="AN545" s="31">
        <f t="shared" ca="1" si="605"/>
        <v>2143.2847222222222</v>
      </c>
      <c r="AO545" s="31">
        <f t="shared" ca="1" si="606"/>
        <v>1711.4715277777773</v>
      </c>
      <c r="AP545" s="31">
        <f t="shared" ca="1" si="607"/>
        <v>43686.806944444448</v>
      </c>
      <c r="AQ545" s="31">
        <f t="shared" ca="1" si="608"/>
        <v>2048.2006944444447</v>
      </c>
      <c r="AR545" s="31">
        <f t="shared" ca="1" si="609"/>
        <v>467.57708333333329</v>
      </c>
      <c r="AS545" s="31">
        <f t="shared" ca="1" si="610"/>
        <v>9872.0041666666693</v>
      </c>
      <c r="AT545" s="31">
        <f t="shared" ca="1" si="611"/>
        <v>-752.91041666666672</v>
      </c>
      <c r="AU545" s="31">
        <f t="shared" ca="1" si="612"/>
        <v>580.30277777777769</v>
      </c>
      <c r="AV545" s="31">
        <f t="shared" ca="1" si="613"/>
        <v>-4570.3041666666659</v>
      </c>
      <c r="AW545" s="31">
        <f t="shared" ca="1" si="614"/>
        <v>53.39583333333335</v>
      </c>
      <c r="AX545" s="31">
        <f t="shared" ca="1" si="615"/>
        <v>1401.9361111111111</v>
      </c>
      <c r="AY545" s="31">
        <f t="shared" ca="1" si="616"/>
        <v>-1132.0805555555555</v>
      </c>
      <c r="AZ545" s="31">
        <f t="shared" ca="1" si="617"/>
        <v>-2177.1819444444441</v>
      </c>
      <c r="BA545" s="31">
        <f t="shared" ca="1" si="618"/>
        <v>644.8125</v>
      </c>
      <c r="BB545" s="31">
        <f t="shared" ca="1" si="619"/>
        <v>-1410.101388888889</v>
      </c>
      <c r="BC545" s="31">
        <f t="shared" ca="1" si="620"/>
        <v>-1800.2902777777781</v>
      </c>
      <c r="BF545" s="11">
        <f t="shared" si="621"/>
        <v>23</v>
      </c>
      <c r="BG545" s="11">
        <f t="shared" si="658"/>
        <v>7</v>
      </c>
      <c r="BH545" s="32">
        <f>IF($BF545&gt;$Y$7,"",IF(AND($BF545=$Y$7,$BG545=23),"",Entrées!C573-Entrées!C572))</f>
        <v>3623</v>
      </c>
      <c r="BI545" s="32">
        <f>IF($BF545&gt;$Y$7,"",IF(AND($BF545=$Y$7,$BG545=23),"",Entrées!D573-Entrées!D572))</f>
        <v>3150</v>
      </c>
      <c r="BJ545" s="32">
        <f>IF($BF545&gt;$Y$7,"",IF(AND($BF545=$Y$7,$BG545=23),"",Entrées!E573-Entrées!E572))</f>
        <v>3337.5</v>
      </c>
      <c r="BK545" s="32">
        <f>IF($BF545&gt;$Y$7,"",IF(AND($BF545=$Y$7,$BG545=23),"",Entrées!F573-Entrées!F572))</f>
        <v>2</v>
      </c>
      <c r="BL545" s="32">
        <f>IF($BF545&gt;$Y$7,"",IF(AND($BF545=$Y$7,$BG545=23),"",Entrées!G573-Entrées!G572))</f>
        <v>272</v>
      </c>
      <c r="BM545" s="32">
        <f>IF($BF545&gt;$Y$7,"",IF(AND($BF545=$Y$7,$BG545=23),"",Entrées!H573-Entrées!H572))</f>
        <v>21.5</v>
      </c>
      <c r="BN545" s="32">
        <f>IF($BF545&gt;$Y$7,"",IF(AND($BF545=$Y$7,$BG545=23),"",Entrées!I573-Entrées!I572))</f>
        <v>303.5</v>
      </c>
      <c r="BO545" s="32">
        <f>IF($BF545&gt;$Y$7,"",IF(AND($BF545=$Y$7,$BG545=23),"",Entrées!J573-Entrées!J572))</f>
        <v>-61.5</v>
      </c>
      <c r="BP545" s="32">
        <f>IF($BF545&gt;$Y$7,"",IF(AND($BF545=$Y$7,$BG545=23),"",Entrées!K573-Entrées!K572))</f>
        <v>233</v>
      </c>
      <c r="BQ545" s="32">
        <f>IF($BF545&gt;$Y$7,"",IF(AND($BF545=$Y$7,$BG545=23),"",Entrées!L573-Entrées!L572))</f>
        <v>1539</v>
      </c>
      <c r="BR545" s="32">
        <f>IF($BF545&gt;$Y$7,"",IF(AND($BF545=$Y$7,$BG545=23),"",Entrées!M573-Entrées!M572))</f>
        <v>27</v>
      </c>
      <c r="BS545" s="32">
        <f>IF($BF545&gt;$Y$7,"",IF(AND($BF545=$Y$7,$BG545=23),"",Entrées!N573-Entrées!N572))</f>
        <v>-4.5</v>
      </c>
      <c r="BT545" s="32">
        <f>IF($BF545&gt;$Y$7,"",IF(AND($BF545=$Y$7,$BG545=23),"",Entrées!O573-Entrées!O572))</f>
        <v>1292.5</v>
      </c>
      <c r="BU545" s="32">
        <f>IF($BF545&gt;$Y$7,"",IF(AND($BF545=$Y$7,$BG545=23),"",Entrées!P573-Entrées!P572))</f>
        <v>1.5</v>
      </c>
      <c r="BV545" s="32">
        <f>IF($BF545&gt;$Y$7,"",IF(AND($BF545=$Y$7,$BG545=23),"",Entrées!Q573-Entrées!Q572))</f>
        <v>250</v>
      </c>
      <c r="BW545" s="32">
        <f>IF($BF545&gt;$Y$7,"",IF(AND($BF545=$Y$7,$BG545=23),"",Entrées!R573-Entrées!R572))</f>
        <v>125</v>
      </c>
      <c r="BX545" s="32">
        <f>IF($BF545&gt;$Y$7,"",IF(AND($BF545=$Y$7,$BG545=23),"",Entrées!S573-Entrées!S572))</f>
        <v>595</v>
      </c>
      <c r="BY545" s="32">
        <f>IF($BF545&gt;$Y$7,"",IF(AND($BF545=$Y$7,$BG545=23),"",Entrées!T573-Entrées!T572))</f>
        <v>0</v>
      </c>
      <c r="BZ545" s="32">
        <f>IF($BF545&gt;$Y$7,"",IF(AND($BF545=$Y$7,$BG545=23),"",Entrées!U573-Entrées!U572))</f>
        <v>0</v>
      </c>
      <c r="CA545" s="32">
        <f>IF($BF545&gt;$Y$7,"",IF(AND($BF545=$Y$7,$BG545=23),"",Entrées!V573-Entrées!V572))</f>
        <v>494</v>
      </c>
      <c r="CD545" s="33">
        <f>IF($BF545&lt;=$Y$7,Entrées!J572/CD$2,"")</f>
        <v>0.12125</v>
      </c>
      <c r="CE545" s="33">
        <f>IF($BF545&lt;=$Y$7,Entrées!K572/CE$2,"")</f>
        <v>6.7857142857142855E-3</v>
      </c>
      <c r="CF545" s="11">
        <f t="shared" si="622"/>
        <v>7600</v>
      </c>
      <c r="CG545" s="11">
        <f t="shared" si="623"/>
        <v>4200</v>
      </c>
      <c r="CH545" s="52">
        <f t="shared" si="624"/>
        <v>0.26950009137426939</v>
      </c>
      <c r="CI545" s="52">
        <f t="shared" si="625"/>
        <v>0.11132787698412699</v>
      </c>
    </row>
    <row r="546" spans="1:87">
      <c r="A546" s="11">
        <f>ROW(E530)</f>
        <v>530</v>
      </c>
      <c r="C546" s="11">
        <f t="shared" si="657"/>
        <v>15</v>
      </c>
      <c r="D546" s="27">
        <f t="shared" si="654"/>
        <v>17</v>
      </c>
      <c r="E546" s="28">
        <f ca="1">IF($D546&gt;$D$8,"",INDIRECT(ADDRESS(ROW(Entrées!$C$37)+($D546-1)*24+E$11,COLUMN(Entrées!$C$37)+($C546-1),4,TRUE,"Entrées")))</f>
        <v>2400</v>
      </c>
      <c r="F546" s="28">
        <f ca="1">IF($D546&gt;$D$8,"",INDIRECT(ADDRESS(ROW(Entrées!$C$37)+($D546-1)*24+F$11,COLUMN(Entrées!$C$37)+($C546-1),4,TRUE,"Entrées")))</f>
        <v>1862</v>
      </c>
      <c r="G546" s="28">
        <f ca="1">IF($D546&gt;$D$8,"",INDIRECT(ADDRESS(ROW(Entrées!$C$37)+($D546-1)*24+G$11,COLUMN(Entrées!$C$37)+($C546-1),4,TRUE,"Entrées")))</f>
        <v>-76</v>
      </c>
      <c r="H546" s="28">
        <f ca="1">IF($D546&gt;$D$8,"",INDIRECT(ADDRESS(ROW(Entrées!$C$37)+($D546-1)*24+H$11,COLUMN(Entrées!$C$37)+($C546-1),4,TRUE,"Entrées")))</f>
        <v>-826</v>
      </c>
      <c r="I546" s="28">
        <f ca="1">IF($D546&gt;$D$8,"",INDIRECT(ADDRESS(ROW(Entrées!$C$37)+($D546-1)*24+I$11,COLUMN(Entrées!$C$37)+($C546-1),4,TRUE,"Entrées")))</f>
        <v>-1800</v>
      </c>
      <c r="J546" s="28">
        <f ca="1">IF($D546&gt;$D$8,"",INDIRECT(ADDRESS(ROW(Entrées!$C$37)+($D546-1)*24+J$11,COLUMN(Entrées!$C$37)+($C546-1),4,TRUE,"Entrées")))</f>
        <v>-1064</v>
      </c>
      <c r="K546" s="28">
        <f ca="1">IF($D546&gt;$D$8,"",INDIRECT(ADDRESS(ROW(Entrées!$C$37)+($D546-1)*24+K$11,COLUMN(Entrées!$C$37)+($C546-1),4,TRUE,"Entrées")))</f>
        <v>-806</v>
      </c>
      <c r="L546" s="28">
        <f ca="1">IF($D546&gt;$D$8,"",INDIRECT(ADDRESS(ROW(Entrées!$C$37)+($D546-1)*24+L$11,COLUMN(Entrées!$C$37)+($C546-1),4,TRUE,"Entrées")))</f>
        <v>-20</v>
      </c>
      <c r="M546" s="28">
        <f ca="1">IF($D546&gt;$D$8,"",INDIRECT(ADDRESS(ROW(Entrées!$C$37)+($D546-1)*24+M$11,COLUMN(Entrées!$C$37)+($C546-1),4,TRUE,"Entrées")))</f>
        <v>1881</v>
      </c>
      <c r="N546" s="28">
        <f ca="1">IF($D546&gt;$D$8,"",INDIRECT(ADDRESS(ROW(Entrées!$C$37)+($D546-1)*24+N$11,COLUMN(Entrées!$C$37)+($C546-1),4,TRUE,"Entrées")))</f>
        <v>1775</v>
      </c>
      <c r="O546" s="28">
        <f ca="1">IF($D546&gt;$D$8,"",INDIRECT(ADDRESS(ROW(Entrées!$C$37)+($D546-1)*24+O$11,COLUMN(Entrées!$C$37)+($C546-1),4,TRUE,"Entrées")))</f>
        <v>1789</v>
      </c>
      <c r="P546" s="28">
        <f ca="1">IF($D546&gt;$D$8,"",INDIRECT(ADDRESS(ROW(Entrées!$C$37)+($D546-1)*24+P$11,COLUMN(Entrées!$C$37)+($C546-1),4,TRUE,"Entrées")))</f>
        <v>2126</v>
      </c>
      <c r="Q546" s="28">
        <f ca="1">IF($D546&gt;$D$8,"",INDIRECT(ADDRESS(ROW(Entrées!$C$37)+($D546-1)*24+Q$11,COLUMN(Entrées!$C$37)+($C546-1),4,TRUE,"Entrées")))</f>
        <v>1003</v>
      </c>
      <c r="R546" s="28">
        <f ca="1">IF($D546&gt;$D$8,"",INDIRECT(ADDRESS(ROW(Entrées!$C$37)+($D546-1)*24+R$11,COLUMN(Entrées!$C$37)+($C546-1),4,TRUE,"Entrées")))</f>
        <v>730</v>
      </c>
      <c r="S546" s="28">
        <f ca="1">IF($D546&gt;$D$8,"",INDIRECT(ADDRESS(ROW(Entrées!$C$37)+($D546-1)*24+S$11,COLUMN(Entrées!$C$37)+($C546-1),4,TRUE,"Entrées")))</f>
        <v>1490</v>
      </c>
      <c r="T546" s="28">
        <f ca="1">IF($D546&gt;$D$8,"",INDIRECT(ADDRESS(ROW(Entrées!$C$37)+($D546-1)*24+T$11,COLUMN(Entrées!$C$37)+($C546-1),4,TRUE,"Entrées")))</f>
        <v>996</v>
      </c>
      <c r="U546" s="28">
        <f ca="1">IF($D546&gt;$D$8,"",INDIRECT(ADDRESS(ROW(Entrées!$C$37)+($D546-1)*24+U$11,COLUMN(Entrées!$C$37)+($C546-1),4,TRUE,"Entrées")))</f>
        <v>637</v>
      </c>
      <c r="V546" s="28">
        <f ca="1">IF($D546&gt;$D$8,"",INDIRECT(ADDRESS(ROW(Entrées!$C$37)+($D546-1)*24+V$11,COLUMN(Entrées!$C$37)+($C546-1),4,TRUE,"Entrées")))</f>
        <v>-1249</v>
      </c>
      <c r="W546" s="28">
        <f ca="1">IF($D546&gt;$D$8,"",INDIRECT(ADDRESS(ROW(Entrées!$C$37)+($D546-1)*24+W$11,COLUMN(Entrées!$C$37)+($C546-1),4,TRUE,"Entrées")))</f>
        <v>-788</v>
      </c>
      <c r="X546" s="28">
        <f ca="1">IF($D546&gt;$D$8,"",INDIRECT(ADDRESS(ROW(Entrées!$C$37)+($D546-1)*24+X$11,COLUMN(Entrées!$C$37)+($C546-1),4,TRUE,"Entrées")))</f>
        <v>-1659</v>
      </c>
      <c r="Y546" s="28">
        <f ca="1">IF($D546&gt;$D$8,"",INDIRECT(ADDRESS(ROW(Entrées!$C$37)+($D546-1)*24+Y$11,COLUMN(Entrées!$C$37)+($C546-1),4,TRUE,"Entrées")))</f>
        <v>-1800</v>
      </c>
      <c r="Z546" s="28">
        <f ca="1">IF($D546&gt;$D$8,"",INDIRECT(ADDRESS(ROW(Entrées!$C$37)+($D546-1)*24+Z$11,COLUMN(Entrées!$C$37)+($C546-1),4,TRUE,"Entrées")))</f>
        <v>-342</v>
      </c>
      <c r="AA546" s="28">
        <f ca="1">IF($D546&gt;$D$8,"",INDIRECT(ADDRESS(ROW(Entrées!$C$37)+($D546-1)*24+AA$11,COLUMN(Entrées!$C$37)+($C546-1),4,TRUE,"Entrées")))</f>
        <v>1071</v>
      </c>
      <c r="AB546" s="28">
        <f ca="1">IF($D546&gt;$D$8,"",INDIRECT(ADDRESS(ROW(Entrées!$C$37)+($D546-1)*24+AB$11,COLUMN(Entrées!$C$37)+($C546-1),4,TRUE,"Entrées")))</f>
        <v>1108</v>
      </c>
      <c r="AC546" s="11"/>
      <c r="AD546" s="40">
        <f t="shared" ca="1" si="653"/>
        <v>351.58333333333331</v>
      </c>
      <c r="AE546" s="40">
        <f t="shared" ca="1" si="655"/>
        <v>2400</v>
      </c>
      <c r="AF546" s="40">
        <f t="shared" ca="1" si="656"/>
        <v>-1800</v>
      </c>
      <c r="AG546" s="4"/>
      <c r="AH546" s="11">
        <f>Entrées!A573</f>
        <v>23</v>
      </c>
      <c r="AI546" s="13">
        <f>Entrées!B573</f>
        <v>8</v>
      </c>
      <c r="AJ546" s="31">
        <f t="shared" ca="1" si="649"/>
        <v>55625.834722222207</v>
      </c>
      <c r="AK546" s="31">
        <f t="shared" ca="1" si="602"/>
        <v>55155.277777777781</v>
      </c>
      <c r="AL546" s="31">
        <f t="shared" ca="1" si="603"/>
        <v>55132.569444444431</v>
      </c>
      <c r="AM546" s="31">
        <f t="shared" ca="1" si="604"/>
        <v>439.35972222222233</v>
      </c>
      <c r="AN546" s="31">
        <f t="shared" ca="1" si="605"/>
        <v>2143.2847222222222</v>
      </c>
      <c r="AO546" s="31">
        <f t="shared" ca="1" si="606"/>
        <v>1711.4715277777773</v>
      </c>
      <c r="AP546" s="31">
        <f t="shared" ca="1" si="607"/>
        <v>43686.806944444448</v>
      </c>
      <c r="AQ546" s="31">
        <f t="shared" ca="1" si="608"/>
        <v>2048.2006944444447</v>
      </c>
      <c r="AR546" s="31">
        <f t="shared" ca="1" si="609"/>
        <v>467.57708333333329</v>
      </c>
      <c r="AS546" s="31">
        <f t="shared" ca="1" si="610"/>
        <v>9872.0041666666693</v>
      </c>
      <c r="AT546" s="31">
        <f t="shared" ca="1" si="611"/>
        <v>-752.91041666666672</v>
      </c>
      <c r="AU546" s="31">
        <f t="shared" ca="1" si="612"/>
        <v>580.30277777777769</v>
      </c>
      <c r="AV546" s="31">
        <f t="shared" ca="1" si="613"/>
        <v>-4570.3041666666659</v>
      </c>
      <c r="AW546" s="31">
        <f t="shared" ca="1" si="614"/>
        <v>53.39583333333335</v>
      </c>
      <c r="AX546" s="31">
        <f t="shared" ca="1" si="615"/>
        <v>1401.9361111111111</v>
      </c>
      <c r="AY546" s="31">
        <f t="shared" ca="1" si="616"/>
        <v>-1132.0805555555555</v>
      </c>
      <c r="AZ546" s="31">
        <f t="shared" ca="1" si="617"/>
        <v>-2177.1819444444441</v>
      </c>
      <c r="BA546" s="31">
        <f t="shared" ca="1" si="618"/>
        <v>644.8125</v>
      </c>
      <c r="BB546" s="31">
        <f t="shared" ca="1" si="619"/>
        <v>-1410.101388888889</v>
      </c>
      <c r="BC546" s="31">
        <f t="shared" ca="1" si="620"/>
        <v>-1800.2902777777781</v>
      </c>
      <c r="BF546" s="11">
        <f t="shared" si="621"/>
        <v>23</v>
      </c>
      <c r="BG546" s="11">
        <f t="shared" si="658"/>
        <v>8</v>
      </c>
      <c r="BH546" s="32">
        <f>IF($BF546&gt;$Y$7,"",IF(AND($BF546=$Y$7,$BG546=23),"",Entrées!C574-Entrées!C573))</f>
        <v>1406.5</v>
      </c>
      <c r="BI546" s="32">
        <f>IF($BF546&gt;$Y$7,"",IF(AND($BF546=$Y$7,$BG546=23),"",Entrées!D574-Entrées!D573))</f>
        <v>1387.5</v>
      </c>
      <c r="BJ546" s="32">
        <f>IF($BF546&gt;$Y$7,"",IF(AND($BF546=$Y$7,$BG546=23),"",Entrées!E574-Entrées!E573))</f>
        <v>1500</v>
      </c>
      <c r="BK546" s="32">
        <f>IF($BF546&gt;$Y$7,"",IF(AND($BF546=$Y$7,$BG546=23),"",Entrées!F574-Entrées!F573))</f>
        <v>2</v>
      </c>
      <c r="BL546" s="32">
        <f>IF($BF546&gt;$Y$7,"",IF(AND($BF546=$Y$7,$BG546=23),"",Entrées!G574-Entrées!G573))</f>
        <v>23</v>
      </c>
      <c r="BM546" s="32">
        <f>IF($BF546&gt;$Y$7,"",IF(AND($BF546=$Y$7,$BG546=23),"",Entrées!H574-Entrées!H573))</f>
        <v>12.5</v>
      </c>
      <c r="BN546" s="32">
        <f>IF($BF546&gt;$Y$7,"",IF(AND($BF546=$Y$7,$BG546=23),"",Entrées!I574-Entrées!I573))</f>
        <v>-7</v>
      </c>
      <c r="BO546" s="32">
        <f>IF($BF546&gt;$Y$7,"",IF(AND($BF546=$Y$7,$BG546=23),"",Entrées!J574-Entrées!J573))</f>
        <v>-140.5</v>
      </c>
      <c r="BP546" s="32">
        <f>IF($BF546&gt;$Y$7,"",IF(AND($BF546=$Y$7,$BG546=23),"",Entrées!K574-Entrées!K573))</f>
        <v>431</v>
      </c>
      <c r="BQ546" s="32">
        <f>IF($BF546&gt;$Y$7,"",IF(AND($BF546=$Y$7,$BG546=23),"",Entrées!L574-Entrées!L573))</f>
        <v>385.5</v>
      </c>
      <c r="BR546" s="32">
        <f>IF($BF546&gt;$Y$7,"",IF(AND($BF546=$Y$7,$BG546=23),"",Entrées!M574-Entrées!M573))</f>
        <v>9.5</v>
      </c>
      <c r="BS546" s="32">
        <f>IF($BF546&gt;$Y$7,"",IF(AND($BF546=$Y$7,$BG546=23),"",Entrées!N574-Entrées!N573))</f>
        <v>-14.5</v>
      </c>
      <c r="BT546" s="32">
        <f>IF($BF546&gt;$Y$7,"",IF(AND($BF546=$Y$7,$BG546=23),"",Entrées!O574-Entrées!O573))</f>
        <v>704</v>
      </c>
      <c r="BU546" s="32">
        <f>IF($BF546&gt;$Y$7,"",IF(AND($BF546=$Y$7,$BG546=23),"",Entrées!P574-Entrées!P573))</f>
        <v>-0.5</v>
      </c>
      <c r="BV546" s="32">
        <f>IF($BF546&gt;$Y$7,"",IF(AND($BF546=$Y$7,$BG546=23),"",Entrées!Q574-Entrées!Q573))</f>
        <v>0</v>
      </c>
      <c r="BW546" s="32">
        <f>IF($BF546&gt;$Y$7,"",IF(AND($BF546=$Y$7,$BG546=23),"",Entrées!R574-Entrées!R573))</f>
        <v>-250</v>
      </c>
      <c r="BX546" s="32">
        <f>IF($BF546&gt;$Y$7,"",IF(AND($BF546=$Y$7,$BG546=23),"",Entrées!S574-Entrées!S573))</f>
        <v>-515</v>
      </c>
      <c r="BY546" s="32">
        <f>IF($BF546&gt;$Y$7,"",IF(AND($BF546=$Y$7,$BG546=23),"",Entrées!T574-Entrées!T573))</f>
        <v>0</v>
      </c>
      <c r="BZ546" s="32">
        <f>IF($BF546&gt;$Y$7,"",IF(AND($BF546=$Y$7,$BG546=23),"",Entrées!U574-Entrées!U573))</f>
        <v>116</v>
      </c>
      <c r="CA546" s="32">
        <f>IF($BF546&gt;$Y$7,"",IF(AND($BF546=$Y$7,$BG546=23),"",Entrées!V574-Entrées!V573))</f>
        <v>529</v>
      </c>
      <c r="CD546" s="33">
        <f>IF($BF546&lt;=$Y$7,Entrées!J573/CD$2,"")</f>
        <v>0.11315789473684211</v>
      </c>
      <c r="CE546" s="33">
        <f>IF($BF546&lt;=$Y$7,Entrées!K573/CE$2,"")</f>
        <v>6.2261904761904761E-2</v>
      </c>
      <c r="CF546" s="11">
        <f t="shared" si="622"/>
        <v>7600</v>
      </c>
      <c r="CG546" s="11">
        <f t="shared" si="623"/>
        <v>4200</v>
      </c>
      <c r="CH546" s="52">
        <f t="shared" si="624"/>
        <v>0.26950009137426939</v>
      </c>
      <c r="CI546" s="52">
        <f t="shared" si="625"/>
        <v>0.11132787698412699</v>
      </c>
    </row>
    <row r="547" spans="1:87">
      <c r="A547" s="11">
        <f>A546+$Y$7-1</f>
        <v>559</v>
      </c>
      <c r="C547" s="11">
        <f t="shared" si="657"/>
        <v>15</v>
      </c>
      <c r="D547" s="27">
        <f t="shared" si="654"/>
        <v>18</v>
      </c>
      <c r="E547" s="28">
        <f ca="1">IF($D547&gt;$D$8,"",INDIRECT(ADDRESS(ROW(Entrées!$C$37)+($D547-1)*24+E$11,COLUMN(Entrées!$C$37)+($C547-1),4,TRUE,"Entrées")))</f>
        <v>-252</v>
      </c>
      <c r="F547" s="28">
        <f ca="1">IF($D547&gt;$D$8,"",INDIRECT(ADDRESS(ROW(Entrées!$C$37)+($D547-1)*24+F$11,COLUMN(Entrées!$C$37)+($C547-1),4,TRUE,"Entrées")))</f>
        <v>65</v>
      </c>
      <c r="G547" s="28">
        <f ca="1">IF($D547&gt;$D$8,"",INDIRECT(ADDRESS(ROW(Entrées!$C$37)+($D547-1)*24+G$11,COLUMN(Entrées!$C$37)+($C547-1),4,TRUE,"Entrées")))</f>
        <v>997</v>
      </c>
      <c r="H547" s="28">
        <f ca="1">IF($D547&gt;$D$8,"",INDIRECT(ADDRESS(ROW(Entrées!$C$37)+($D547-1)*24+H$11,COLUMN(Entrées!$C$37)+($C547-1),4,TRUE,"Entrées")))</f>
        <v>1345</v>
      </c>
      <c r="I547" s="28">
        <f ca="1">IF($D547&gt;$D$8,"",INDIRECT(ADDRESS(ROW(Entrées!$C$37)+($D547-1)*24+I$11,COLUMN(Entrées!$C$37)+($C547-1),4,TRUE,"Entrées")))</f>
        <v>1192</v>
      </c>
      <c r="J547" s="28">
        <f ca="1">IF($D547&gt;$D$8,"",INDIRECT(ADDRESS(ROW(Entrées!$C$37)+($D547-1)*24+J$11,COLUMN(Entrées!$C$37)+($C547-1),4,TRUE,"Entrées")))</f>
        <v>-727</v>
      </c>
      <c r="K547" s="28">
        <f ca="1">IF($D547&gt;$D$8,"",INDIRECT(ADDRESS(ROW(Entrées!$C$37)+($D547-1)*24+K$11,COLUMN(Entrées!$C$37)+($C547-1),4,TRUE,"Entrées")))</f>
        <v>-1600</v>
      </c>
      <c r="L547" s="28">
        <f ca="1">IF($D547&gt;$D$8,"",INDIRECT(ADDRESS(ROW(Entrées!$C$37)+($D547-1)*24+L$11,COLUMN(Entrées!$C$37)+($C547-1),4,TRUE,"Entrées")))</f>
        <v>-607</v>
      </c>
      <c r="M547" s="28">
        <f ca="1">IF($D547&gt;$D$8,"",INDIRECT(ADDRESS(ROW(Entrées!$C$37)+($D547-1)*24+M$11,COLUMN(Entrées!$C$37)+($C547-1),4,TRUE,"Entrées")))</f>
        <v>1751</v>
      </c>
      <c r="N547" s="28">
        <f ca="1">IF($D547&gt;$D$8,"",INDIRECT(ADDRESS(ROW(Entrées!$C$37)+($D547-1)*24+N$11,COLUMN(Entrées!$C$37)+($C547-1),4,TRUE,"Entrées")))</f>
        <v>1764</v>
      </c>
      <c r="O547" s="28">
        <f ca="1">IF($D547&gt;$D$8,"",INDIRECT(ADDRESS(ROW(Entrées!$C$37)+($D547-1)*24+O$11,COLUMN(Entrées!$C$37)+($C547-1),4,TRUE,"Entrées")))</f>
        <v>1777</v>
      </c>
      <c r="P547" s="28">
        <f ca="1">IF($D547&gt;$D$8,"",INDIRECT(ADDRESS(ROW(Entrées!$C$37)+($D547-1)*24+P$11,COLUMN(Entrées!$C$37)+($C547-1),4,TRUE,"Entrées")))</f>
        <v>1791</v>
      </c>
      <c r="Q547" s="28">
        <f ca="1">IF($D547&gt;$D$8,"",INDIRECT(ADDRESS(ROW(Entrées!$C$37)+($D547-1)*24+Q$11,COLUMN(Entrées!$C$37)+($C547-1),4,TRUE,"Entrées")))</f>
        <v>1800</v>
      </c>
      <c r="R547" s="28">
        <f ca="1">IF($D547&gt;$D$8,"",INDIRECT(ADDRESS(ROW(Entrées!$C$37)+($D547-1)*24+R$11,COLUMN(Entrées!$C$37)+($C547-1),4,TRUE,"Entrées")))</f>
        <v>1265</v>
      </c>
      <c r="S547" s="28">
        <f ca="1">IF($D547&gt;$D$8,"",INDIRECT(ADDRESS(ROW(Entrées!$C$37)+($D547-1)*24+S$11,COLUMN(Entrées!$C$37)+($C547-1),4,TRUE,"Entrées")))</f>
        <v>1500</v>
      </c>
      <c r="T547" s="28">
        <f ca="1">IF($D547&gt;$D$8,"",INDIRECT(ADDRESS(ROW(Entrées!$C$37)+($D547-1)*24+T$11,COLUMN(Entrées!$C$37)+($C547-1),4,TRUE,"Entrées")))</f>
        <v>1500</v>
      </c>
      <c r="U547" s="28">
        <f ca="1">IF($D547&gt;$D$8,"",INDIRECT(ADDRESS(ROW(Entrées!$C$37)+($D547-1)*24+U$11,COLUMN(Entrées!$C$37)+($C547-1),4,TRUE,"Entrées")))</f>
        <v>1416</v>
      </c>
      <c r="V547" s="28">
        <f ca="1">IF($D547&gt;$D$8,"",INDIRECT(ADDRESS(ROW(Entrées!$C$37)+($D547-1)*24+V$11,COLUMN(Entrées!$C$37)+($C547-1),4,TRUE,"Entrées")))</f>
        <v>1140</v>
      </c>
      <c r="W547" s="28">
        <f ca="1">IF($D547&gt;$D$8,"",INDIRECT(ADDRESS(ROW(Entrées!$C$37)+($D547-1)*24+W$11,COLUMN(Entrées!$C$37)+($C547-1),4,TRUE,"Entrées")))</f>
        <v>-200</v>
      </c>
      <c r="X547" s="28">
        <f ca="1">IF($D547&gt;$D$8,"",INDIRECT(ADDRESS(ROW(Entrées!$C$37)+($D547-1)*24+X$11,COLUMN(Entrées!$C$37)+($C547-1),4,TRUE,"Entrées")))</f>
        <v>-1800</v>
      </c>
      <c r="Y547" s="28">
        <f ca="1">IF($D547&gt;$D$8,"",INDIRECT(ADDRESS(ROW(Entrées!$C$37)+($D547-1)*24+Y$11,COLUMN(Entrées!$C$37)+($C547-1),4,TRUE,"Entrées")))</f>
        <v>-1800</v>
      </c>
      <c r="Z547" s="28">
        <f ca="1">IF($D547&gt;$D$8,"",INDIRECT(ADDRESS(ROW(Entrées!$C$37)+($D547-1)*24+Z$11,COLUMN(Entrées!$C$37)+($C547-1),4,TRUE,"Entrées")))</f>
        <v>-1778</v>
      </c>
      <c r="AA547" s="28">
        <f ca="1">IF($D547&gt;$D$8,"",INDIRECT(ADDRESS(ROW(Entrées!$C$37)+($D547-1)*24+AA$11,COLUMN(Entrées!$C$37)+($C547-1),4,TRUE,"Entrées")))</f>
        <v>-427</v>
      </c>
      <c r="AB547" s="28">
        <f ca="1">IF($D547&gt;$D$8,"",INDIRECT(ADDRESS(ROW(Entrées!$C$37)+($D547-1)*24+AB$11,COLUMN(Entrées!$C$37)+($C547-1),4,TRUE,"Entrées")))</f>
        <v>1148</v>
      </c>
      <c r="AC547" s="11"/>
      <c r="AD547" s="40">
        <f t="shared" ca="1" si="653"/>
        <v>469.16666666666669</v>
      </c>
      <c r="AE547" s="40">
        <f t="shared" ca="1" si="655"/>
        <v>1800</v>
      </c>
      <c r="AF547" s="40">
        <f t="shared" ca="1" si="656"/>
        <v>-1800</v>
      </c>
      <c r="AG547" s="4"/>
      <c r="AH547" s="11">
        <f>Entrées!A574</f>
        <v>23</v>
      </c>
      <c r="AI547" s="13">
        <f>Entrées!B574</f>
        <v>9</v>
      </c>
      <c r="AJ547" s="31">
        <f t="shared" ca="1" si="649"/>
        <v>55625.834722222207</v>
      </c>
      <c r="AK547" s="31">
        <f t="shared" ca="1" si="602"/>
        <v>55155.277777777781</v>
      </c>
      <c r="AL547" s="31">
        <f t="shared" ca="1" si="603"/>
        <v>55132.569444444431</v>
      </c>
      <c r="AM547" s="31">
        <f t="shared" ca="1" si="604"/>
        <v>439.35972222222233</v>
      </c>
      <c r="AN547" s="31">
        <f t="shared" ca="1" si="605"/>
        <v>2143.2847222222222</v>
      </c>
      <c r="AO547" s="31">
        <f t="shared" ca="1" si="606"/>
        <v>1711.4715277777773</v>
      </c>
      <c r="AP547" s="31">
        <f t="shared" ca="1" si="607"/>
        <v>43686.806944444448</v>
      </c>
      <c r="AQ547" s="31">
        <f t="shared" ca="1" si="608"/>
        <v>2048.2006944444447</v>
      </c>
      <c r="AR547" s="31">
        <f t="shared" ca="1" si="609"/>
        <v>467.57708333333329</v>
      </c>
      <c r="AS547" s="31">
        <f t="shared" ca="1" si="610"/>
        <v>9872.0041666666693</v>
      </c>
      <c r="AT547" s="31">
        <f t="shared" ca="1" si="611"/>
        <v>-752.91041666666672</v>
      </c>
      <c r="AU547" s="31">
        <f t="shared" ca="1" si="612"/>
        <v>580.30277777777769</v>
      </c>
      <c r="AV547" s="31">
        <f t="shared" ca="1" si="613"/>
        <v>-4570.3041666666659</v>
      </c>
      <c r="AW547" s="31">
        <f t="shared" ca="1" si="614"/>
        <v>53.39583333333335</v>
      </c>
      <c r="AX547" s="31">
        <f t="shared" ca="1" si="615"/>
        <v>1401.9361111111111</v>
      </c>
      <c r="AY547" s="31">
        <f t="shared" ca="1" si="616"/>
        <v>-1132.0805555555555</v>
      </c>
      <c r="AZ547" s="31">
        <f t="shared" ca="1" si="617"/>
        <v>-2177.1819444444441</v>
      </c>
      <c r="BA547" s="31">
        <f t="shared" ca="1" si="618"/>
        <v>644.8125</v>
      </c>
      <c r="BB547" s="31">
        <f t="shared" ca="1" si="619"/>
        <v>-1410.101388888889</v>
      </c>
      <c r="BC547" s="31">
        <f t="shared" ca="1" si="620"/>
        <v>-1800.2902777777781</v>
      </c>
      <c r="BF547" s="11">
        <f t="shared" si="621"/>
        <v>23</v>
      </c>
      <c r="BG547" s="11">
        <f t="shared" si="658"/>
        <v>9</v>
      </c>
      <c r="BH547" s="32">
        <f>IF($BF547&gt;$Y$7,"",IF(AND($BF547=$Y$7,$BG547=23),"",Entrées!C575-Entrées!C574))</f>
        <v>105.5</v>
      </c>
      <c r="BI547" s="32">
        <f>IF($BF547&gt;$Y$7,"",IF(AND($BF547=$Y$7,$BG547=23),"",Entrées!D575-Entrées!D574))</f>
        <v>-387.5</v>
      </c>
      <c r="BJ547" s="32">
        <f>IF($BF547&gt;$Y$7,"",IF(AND($BF547=$Y$7,$BG547=23),"",Entrées!E575-Entrées!E574))</f>
        <v>-287.5</v>
      </c>
      <c r="BK547" s="32">
        <f>IF($BF547&gt;$Y$7,"",IF(AND($BF547=$Y$7,$BG547=23),"",Entrées!F575-Entrées!F574))</f>
        <v>4.5</v>
      </c>
      <c r="BL547" s="32">
        <f>IF($BF547&gt;$Y$7,"",IF(AND($BF547=$Y$7,$BG547=23),"",Entrées!G575-Entrées!G574))</f>
        <v>159</v>
      </c>
      <c r="BM547" s="32">
        <f>IF($BF547&gt;$Y$7,"",IF(AND($BF547=$Y$7,$BG547=23),"",Entrées!H575-Entrées!H574))</f>
        <v>-5</v>
      </c>
      <c r="BN547" s="32">
        <f>IF($BF547&gt;$Y$7,"",IF(AND($BF547=$Y$7,$BG547=23),"",Entrées!I575-Entrées!I574))</f>
        <v>-47</v>
      </c>
      <c r="BO547" s="32">
        <f>IF($BF547&gt;$Y$7,"",IF(AND($BF547=$Y$7,$BG547=23),"",Entrées!J575-Entrées!J574))</f>
        <v>-121.5</v>
      </c>
      <c r="BP547" s="32">
        <f>IF($BF547&gt;$Y$7,"",IF(AND($BF547=$Y$7,$BG547=23),"",Entrées!K575-Entrées!K574))</f>
        <v>417.5</v>
      </c>
      <c r="BQ547" s="32">
        <f>IF($BF547&gt;$Y$7,"",IF(AND($BF547=$Y$7,$BG547=23),"",Entrées!L575-Entrées!L574))</f>
        <v>-13.5</v>
      </c>
      <c r="BR547" s="32">
        <f>IF($BF547&gt;$Y$7,"",IF(AND($BF547=$Y$7,$BG547=23),"",Entrées!M575-Entrées!M574))</f>
        <v>0</v>
      </c>
      <c r="BS547" s="32">
        <f>IF($BF547&gt;$Y$7,"",IF(AND($BF547=$Y$7,$BG547=23),"",Entrées!N575-Entrées!N574))</f>
        <v>9</v>
      </c>
      <c r="BT547" s="32">
        <f>IF($BF547&gt;$Y$7,"",IF(AND($BF547=$Y$7,$BG547=23),"",Entrées!O575-Entrées!O574))</f>
        <v>-298.5</v>
      </c>
      <c r="BU547" s="32">
        <f>IF($BF547&gt;$Y$7,"",IF(AND($BF547=$Y$7,$BG547=23),"",Entrées!P575-Entrées!P574))</f>
        <v>2.5</v>
      </c>
      <c r="BV547" s="32">
        <f>IF($BF547&gt;$Y$7,"",IF(AND($BF547=$Y$7,$BG547=23),"",Entrées!Q575-Entrées!Q574))</f>
        <v>0</v>
      </c>
      <c r="BW547" s="32">
        <f>IF($BF547&gt;$Y$7,"",IF(AND($BF547=$Y$7,$BG547=23),"",Entrées!R575-Entrées!R574))</f>
        <v>-75</v>
      </c>
      <c r="BX547" s="32">
        <f>IF($BF547&gt;$Y$7,"",IF(AND($BF547=$Y$7,$BG547=23),"",Entrées!S575-Entrées!S574))</f>
        <v>-80</v>
      </c>
      <c r="BY547" s="32">
        <f>IF($BF547&gt;$Y$7,"",IF(AND($BF547=$Y$7,$BG547=23),"",Entrées!T575-Entrées!T574))</f>
        <v>0</v>
      </c>
      <c r="BZ547" s="32">
        <f>IF($BF547&gt;$Y$7,"",IF(AND($BF547=$Y$7,$BG547=23),"",Entrées!U575-Entrées!U574))</f>
        <v>-52</v>
      </c>
      <c r="CA547" s="32">
        <f>IF($BF547&gt;$Y$7,"",IF(AND($BF547=$Y$7,$BG547=23),"",Entrées!V575-Entrées!V574))</f>
        <v>32</v>
      </c>
      <c r="CD547" s="33">
        <f>IF($BF547&lt;=$Y$7,Entrées!J574/CD$2,"")</f>
        <v>9.4671052631578947E-2</v>
      </c>
      <c r="CE547" s="33">
        <f>IF($BF547&lt;=$Y$7,Entrées!K574/CE$2,"")</f>
        <v>0.16488095238095238</v>
      </c>
      <c r="CF547" s="11">
        <f t="shared" si="622"/>
        <v>7600</v>
      </c>
      <c r="CG547" s="11">
        <f t="shared" si="623"/>
        <v>4200</v>
      </c>
      <c r="CH547" s="52">
        <f t="shared" si="624"/>
        <v>0.26950009137426939</v>
      </c>
      <c r="CI547" s="52">
        <f t="shared" si="625"/>
        <v>0.11132787698412699</v>
      </c>
    </row>
    <row r="548" spans="1:87">
      <c r="A548" s="11" t="str">
        <f>"AD"&amp;A546</f>
        <v>AD530</v>
      </c>
      <c r="C548" s="11">
        <f t="shared" si="657"/>
        <v>15</v>
      </c>
      <c r="D548" s="27">
        <f t="shared" si="654"/>
        <v>19</v>
      </c>
      <c r="E548" s="28">
        <f ca="1">IF($D548&gt;$D$8,"",INDIRECT(ADDRESS(ROW(Entrées!$C$37)+($D548-1)*24+E$11,COLUMN(Entrées!$C$37)+($C548-1),4,TRUE,"Entrées")))</f>
        <v>-158</v>
      </c>
      <c r="F548" s="28">
        <f ca="1">IF($D548&gt;$D$8,"",INDIRECT(ADDRESS(ROW(Entrées!$C$37)+($D548-1)*24+F$11,COLUMN(Entrées!$C$37)+($C548-1),4,TRUE,"Entrées")))</f>
        <v>1173</v>
      </c>
      <c r="G548" s="28">
        <f ca="1">IF($D548&gt;$D$8,"",INDIRECT(ADDRESS(ROW(Entrées!$C$37)+($D548-1)*24+G$11,COLUMN(Entrées!$C$37)+($C548-1),4,TRUE,"Entrées")))</f>
        <v>1422</v>
      </c>
      <c r="H548" s="28">
        <f ca="1">IF($D548&gt;$D$8,"",INDIRECT(ADDRESS(ROW(Entrées!$C$37)+($D548-1)*24+H$11,COLUMN(Entrées!$C$37)+($C548-1),4,TRUE,"Entrées")))</f>
        <v>1500</v>
      </c>
      <c r="I548" s="28">
        <f ca="1">IF($D548&gt;$D$8,"",INDIRECT(ADDRESS(ROW(Entrées!$C$37)+($D548-1)*24+I$11,COLUMN(Entrées!$C$37)+($C548-1),4,TRUE,"Entrées")))</f>
        <v>300</v>
      </c>
      <c r="J548" s="28">
        <f ca="1">IF($D548&gt;$D$8,"",INDIRECT(ADDRESS(ROW(Entrées!$C$37)+($D548-1)*24+J$11,COLUMN(Entrées!$C$37)+($C548-1),4,TRUE,"Entrées")))</f>
        <v>-1800</v>
      </c>
      <c r="K548" s="28">
        <f ca="1">IF($D548&gt;$D$8,"",INDIRECT(ADDRESS(ROW(Entrées!$C$37)+($D548-1)*24+K$11,COLUMN(Entrées!$C$37)+($C548-1),4,TRUE,"Entrées")))</f>
        <v>-1496</v>
      </c>
      <c r="L548" s="28">
        <f ca="1">IF($D548&gt;$D$8,"",INDIRECT(ADDRESS(ROW(Entrées!$C$37)+($D548-1)*24+L$11,COLUMN(Entrées!$C$37)+($C548-1),4,TRUE,"Entrées")))</f>
        <v>305</v>
      </c>
      <c r="M548" s="28">
        <f ca="1">IF($D548&gt;$D$8,"",INDIRECT(ADDRESS(ROW(Entrées!$C$37)+($D548-1)*24+M$11,COLUMN(Entrées!$C$37)+($C548-1),4,TRUE,"Entrées")))</f>
        <v>1987</v>
      </c>
      <c r="N548" s="28">
        <f ca="1">IF($D548&gt;$D$8,"",INDIRECT(ADDRESS(ROW(Entrées!$C$37)+($D548-1)*24+N$11,COLUMN(Entrées!$C$37)+($C548-1),4,TRUE,"Entrées")))</f>
        <v>2124</v>
      </c>
      <c r="O548" s="28">
        <f ca="1">IF($D548&gt;$D$8,"",INDIRECT(ADDRESS(ROW(Entrées!$C$37)+($D548-1)*24+O$11,COLUMN(Entrées!$C$37)+($C548-1),4,TRUE,"Entrées")))</f>
        <v>1793</v>
      </c>
      <c r="P548" s="28">
        <f ca="1">IF($D548&gt;$D$8,"",INDIRECT(ADDRESS(ROW(Entrées!$C$37)+($D548-1)*24+P$11,COLUMN(Entrées!$C$37)+($C548-1),4,TRUE,"Entrées")))</f>
        <v>2029</v>
      </c>
      <c r="Q548" s="28">
        <f ca="1">IF($D548&gt;$D$8,"",INDIRECT(ADDRESS(ROW(Entrées!$C$37)+($D548-1)*24+Q$11,COLUMN(Entrées!$C$37)+($C548-1),4,TRUE,"Entrées")))</f>
        <v>2210</v>
      </c>
      <c r="R548" s="28">
        <f ca="1">IF($D548&gt;$D$8,"",INDIRECT(ADDRESS(ROW(Entrées!$C$37)+($D548-1)*24+R$11,COLUMN(Entrées!$C$37)+($C548-1),4,TRUE,"Entrées")))</f>
        <v>1847</v>
      </c>
      <c r="S548" s="28">
        <f ca="1">IF($D548&gt;$D$8,"",INDIRECT(ADDRESS(ROW(Entrées!$C$37)+($D548-1)*24+S$11,COLUMN(Entrées!$C$37)+($C548-1),4,TRUE,"Entrées")))</f>
        <v>1537</v>
      </c>
      <c r="T548" s="28">
        <f ca="1">IF($D548&gt;$D$8,"",INDIRECT(ADDRESS(ROW(Entrées!$C$37)+($D548-1)*24+T$11,COLUMN(Entrées!$C$37)+($C548-1),4,TRUE,"Entrées")))</f>
        <v>1110</v>
      </c>
      <c r="U548" s="28">
        <f ca="1">IF($D548&gt;$D$8,"",INDIRECT(ADDRESS(ROW(Entrées!$C$37)+($D548-1)*24+U$11,COLUMN(Entrées!$C$37)+($C548-1),4,TRUE,"Entrées")))</f>
        <v>-19</v>
      </c>
      <c r="V548" s="28">
        <f ca="1">IF($D548&gt;$D$8,"",INDIRECT(ADDRESS(ROW(Entrées!$C$37)+($D548-1)*24+V$11,COLUMN(Entrées!$C$37)+($C548-1),4,TRUE,"Entrées")))</f>
        <v>-6</v>
      </c>
      <c r="W548" s="28">
        <f ca="1">IF($D548&gt;$D$8,"",INDIRECT(ADDRESS(ROW(Entrées!$C$37)+($D548-1)*24+W$11,COLUMN(Entrées!$C$37)+($C548-1),4,TRUE,"Entrées")))</f>
        <v>-408</v>
      </c>
      <c r="X548" s="28">
        <f ca="1">IF($D548&gt;$D$8,"",INDIRECT(ADDRESS(ROW(Entrées!$C$37)+($D548-1)*24+X$11,COLUMN(Entrées!$C$37)+($C548-1),4,TRUE,"Entrées")))</f>
        <v>-1178</v>
      </c>
      <c r="Y548" s="28">
        <f ca="1">IF($D548&gt;$D$8,"",INDIRECT(ADDRESS(ROW(Entrées!$C$37)+($D548-1)*24+Y$11,COLUMN(Entrées!$C$37)+($C548-1),4,TRUE,"Entrées")))</f>
        <v>-1344</v>
      </c>
      <c r="Z548" s="28">
        <f ca="1">IF($D548&gt;$D$8,"",INDIRECT(ADDRESS(ROW(Entrées!$C$37)+($D548-1)*24+Z$11,COLUMN(Entrées!$C$37)+($C548-1),4,TRUE,"Entrées")))</f>
        <v>-826</v>
      </c>
      <c r="AA548" s="28">
        <f ca="1">IF($D548&gt;$D$8,"",INDIRECT(ADDRESS(ROW(Entrées!$C$37)+($D548-1)*24+AA$11,COLUMN(Entrées!$C$37)+($C548-1),4,TRUE,"Entrées")))</f>
        <v>1077</v>
      </c>
      <c r="AB548" s="28">
        <f ca="1">IF($D548&gt;$D$8,"",INDIRECT(ADDRESS(ROW(Entrées!$C$37)+($D548-1)*24+AB$11,COLUMN(Entrées!$C$37)+($C548-1),4,TRUE,"Entrées")))</f>
        <v>1287</v>
      </c>
      <c r="AC548" s="11"/>
      <c r="AD548" s="40">
        <f t="shared" ca="1" si="653"/>
        <v>602.75</v>
      </c>
      <c r="AE548" s="40">
        <f t="shared" ca="1" si="655"/>
        <v>2210</v>
      </c>
      <c r="AF548" s="40">
        <f t="shared" ca="1" si="656"/>
        <v>-1800</v>
      </c>
      <c r="AG548" s="4"/>
      <c r="AH548" s="11">
        <f>Entrées!A575</f>
        <v>23</v>
      </c>
      <c r="AI548" s="13">
        <f>Entrées!B575</f>
        <v>10</v>
      </c>
      <c r="AJ548" s="31">
        <f t="shared" ca="1" si="649"/>
        <v>55625.834722222207</v>
      </c>
      <c r="AK548" s="31">
        <f t="shared" ca="1" si="602"/>
        <v>55155.277777777781</v>
      </c>
      <c r="AL548" s="31">
        <f t="shared" ca="1" si="603"/>
        <v>55132.569444444431</v>
      </c>
      <c r="AM548" s="31">
        <f t="shared" ca="1" si="604"/>
        <v>439.35972222222233</v>
      </c>
      <c r="AN548" s="31">
        <f t="shared" ca="1" si="605"/>
        <v>2143.2847222222222</v>
      </c>
      <c r="AO548" s="31">
        <f t="shared" ca="1" si="606"/>
        <v>1711.4715277777773</v>
      </c>
      <c r="AP548" s="31">
        <f t="shared" ca="1" si="607"/>
        <v>43686.806944444448</v>
      </c>
      <c r="AQ548" s="31">
        <f t="shared" ca="1" si="608"/>
        <v>2048.2006944444447</v>
      </c>
      <c r="AR548" s="31">
        <f t="shared" ca="1" si="609"/>
        <v>467.57708333333329</v>
      </c>
      <c r="AS548" s="31">
        <f t="shared" ca="1" si="610"/>
        <v>9872.0041666666693</v>
      </c>
      <c r="AT548" s="31">
        <f t="shared" ca="1" si="611"/>
        <v>-752.91041666666672</v>
      </c>
      <c r="AU548" s="31">
        <f t="shared" ca="1" si="612"/>
        <v>580.30277777777769</v>
      </c>
      <c r="AV548" s="31">
        <f t="shared" ca="1" si="613"/>
        <v>-4570.3041666666659</v>
      </c>
      <c r="AW548" s="31">
        <f t="shared" ca="1" si="614"/>
        <v>53.39583333333335</v>
      </c>
      <c r="AX548" s="31">
        <f t="shared" ca="1" si="615"/>
        <v>1401.9361111111111</v>
      </c>
      <c r="AY548" s="31">
        <f t="shared" ca="1" si="616"/>
        <v>-1132.0805555555555</v>
      </c>
      <c r="AZ548" s="31">
        <f t="shared" ca="1" si="617"/>
        <v>-2177.1819444444441</v>
      </c>
      <c r="BA548" s="31">
        <f t="shared" ca="1" si="618"/>
        <v>644.8125</v>
      </c>
      <c r="BB548" s="31">
        <f t="shared" ca="1" si="619"/>
        <v>-1410.101388888889</v>
      </c>
      <c r="BC548" s="31">
        <f t="shared" ca="1" si="620"/>
        <v>-1800.2902777777781</v>
      </c>
      <c r="BF548" s="11">
        <f t="shared" si="621"/>
        <v>23</v>
      </c>
      <c r="BG548" s="11">
        <f t="shared" si="658"/>
        <v>10</v>
      </c>
      <c r="BH548" s="32">
        <f>IF($BF548&gt;$Y$7,"",IF(AND($BF548=$Y$7,$BG548=23),"",Entrées!C576-Entrées!C575))</f>
        <v>-502.5</v>
      </c>
      <c r="BI548" s="32">
        <f>IF($BF548&gt;$Y$7,"",IF(AND($BF548=$Y$7,$BG548=23),"",Entrées!D576-Entrées!D575))</f>
        <v>-687.5</v>
      </c>
      <c r="BJ548" s="32">
        <f>IF($BF548&gt;$Y$7,"",IF(AND($BF548=$Y$7,$BG548=23),"",Entrées!E576-Entrées!E575))</f>
        <v>-312.5</v>
      </c>
      <c r="BK548" s="32">
        <f>IF($BF548&gt;$Y$7,"",IF(AND($BF548=$Y$7,$BG548=23),"",Entrées!F576-Entrées!F575))</f>
        <v>4</v>
      </c>
      <c r="BL548" s="32">
        <f>IF($BF548&gt;$Y$7,"",IF(AND($BF548=$Y$7,$BG548=23),"",Entrées!G576-Entrées!G575))</f>
        <v>21</v>
      </c>
      <c r="BM548" s="32">
        <f>IF($BF548&gt;$Y$7,"",IF(AND($BF548=$Y$7,$BG548=23),"",Entrées!H576-Entrées!H575))</f>
        <v>-1</v>
      </c>
      <c r="BN548" s="32">
        <f>IF($BF548&gt;$Y$7,"",IF(AND($BF548=$Y$7,$BG548=23),"",Entrées!I576-Entrées!I575))</f>
        <v>-75.5</v>
      </c>
      <c r="BO548" s="32">
        <f>IF($BF548&gt;$Y$7,"",IF(AND($BF548=$Y$7,$BG548=23),"",Entrées!J576-Entrées!J575))</f>
        <v>71.5</v>
      </c>
      <c r="BP548" s="32">
        <f>IF($BF548&gt;$Y$7,"",IF(AND($BF548=$Y$7,$BG548=23),"",Entrées!K576-Entrées!K575))</f>
        <v>339</v>
      </c>
      <c r="BQ548" s="32">
        <f>IF($BF548&gt;$Y$7,"",IF(AND($BF548=$Y$7,$BG548=23),"",Entrées!L576-Entrées!L575))</f>
        <v>-321</v>
      </c>
      <c r="BR548" s="32">
        <f>IF($BF548&gt;$Y$7,"",IF(AND($BF548=$Y$7,$BG548=23),"",Entrées!M576-Entrées!M575))</f>
        <v>0</v>
      </c>
      <c r="BS548" s="32">
        <f>IF($BF548&gt;$Y$7,"",IF(AND($BF548=$Y$7,$BG548=23),"",Entrées!N576-Entrées!N575))</f>
        <v>1</v>
      </c>
      <c r="BT548" s="32">
        <f>IF($BF548&gt;$Y$7,"",IF(AND($BF548=$Y$7,$BG548=23),"",Entrées!O576-Entrées!O575))</f>
        <v>-539.5</v>
      </c>
      <c r="BU548" s="32">
        <f>IF($BF548&gt;$Y$7,"",IF(AND($BF548=$Y$7,$BG548=23),"",Entrées!P576-Entrées!P575))</f>
        <v>0.5</v>
      </c>
      <c r="BV548" s="32">
        <f>IF($BF548&gt;$Y$7,"",IF(AND($BF548=$Y$7,$BG548=23),"",Entrées!Q576-Entrées!Q575))</f>
        <v>-700</v>
      </c>
      <c r="BW548" s="32">
        <f>IF($BF548&gt;$Y$7,"",IF(AND($BF548=$Y$7,$BG548=23),"",Entrées!R576-Entrées!R575))</f>
        <v>0</v>
      </c>
      <c r="BX548" s="32">
        <f>IF($BF548&gt;$Y$7,"",IF(AND($BF548=$Y$7,$BG548=23),"",Entrées!S576-Entrées!S575))</f>
        <v>185</v>
      </c>
      <c r="BY548" s="32">
        <f>IF($BF548&gt;$Y$7,"",IF(AND($BF548=$Y$7,$BG548=23),"",Entrées!T576-Entrées!T575))</f>
        <v>0</v>
      </c>
      <c r="BZ548" s="32">
        <f>IF($BF548&gt;$Y$7,"",IF(AND($BF548=$Y$7,$BG548=23),"",Entrées!U576-Entrées!U575))</f>
        <v>143</v>
      </c>
      <c r="CA548" s="32">
        <f>IF($BF548&gt;$Y$7,"",IF(AND($BF548=$Y$7,$BG548=23),"",Entrées!V576-Entrées!V575))</f>
        <v>-287</v>
      </c>
      <c r="CD548" s="33">
        <f>IF($BF548&lt;=$Y$7,Entrées!J575/CD$2,"")</f>
        <v>7.8684210526315787E-2</v>
      </c>
      <c r="CE548" s="33">
        <f>IF($BF548&lt;=$Y$7,Entrées!K575/CE$2,"")</f>
        <v>0.26428571428571429</v>
      </c>
      <c r="CF548" s="11">
        <f t="shared" si="622"/>
        <v>7600</v>
      </c>
      <c r="CG548" s="11">
        <f t="shared" si="623"/>
        <v>4200</v>
      </c>
      <c r="CH548" s="52">
        <f t="shared" si="624"/>
        <v>0.26950009137426939</v>
      </c>
      <c r="CI548" s="52">
        <f t="shared" si="625"/>
        <v>0.11132787698412699</v>
      </c>
    </row>
    <row r="549" spans="1:87">
      <c r="A549" s="11" t="str">
        <f>"AD"&amp;A547</f>
        <v>AD559</v>
      </c>
      <c r="C549" s="11">
        <f t="shared" si="657"/>
        <v>15</v>
      </c>
      <c r="D549" s="27">
        <f t="shared" si="654"/>
        <v>20</v>
      </c>
      <c r="E549" s="28">
        <f ca="1">IF($D549&gt;$D$8,"",INDIRECT(ADDRESS(ROW(Entrées!$C$37)+($D549-1)*24+E$11,COLUMN(Entrées!$C$37)+($C549-1),4,TRUE,"Entrées")))</f>
        <v>1166</v>
      </c>
      <c r="F549" s="28">
        <f ca="1">IF($D549&gt;$D$8,"",INDIRECT(ADDRESS(ROW(Entrées!$C$37)+($D549-1)*24+F$11,COLUMN(Entrées!$C$37)+($C549-1),4,TRUE,"Entrées")))</f>
        <v>1186</v>
      </c>
      <c r="G549" s="28">
        <f ca="1">IF($D549&gt;$D$8,"",INDIRECT(ADDRESS(ROW(Entrées!$C$37)+($D549-1)*24+G$11,COLUMN(Entrées!$C$37)+($C549-1),4,TRUE,"Entrées")))</f>
        <v>-127</v>
      </c>
      <c r="H549" s="28">
        <f ca="1">IF($D549&gt;$D$8,"",INDIRECT(ADDRESS(ROW(Entrées!$C$37)+($D549-1)*24+H$11,COLUMN(Entrées!$C$37)+($C549-1),4,TRUE,"Entrées")))</f>
        <v>-1594</v>
      </c>
      <c r="I549" s="28">
        <f ca="1">IF($D549&gt;$D$8,"",INDIRECT(ADDRESS(ROW(Entrées!$C$37)+($D549-1)*24+I$11,COLUMN(Entrées!$C$37)+($C549-1),4,TRUE,"Entrées")))</f>
        <v>-1800</v>
      </c>
      <c r="J549" s="28">
        <f ca="1">IF($D549&gt;$D$8,"",INDIRECT(ADDRESS(ROW(Entrées!$C$37)+($D549-1)*24+J$11,COLUMN(Entrées!$C$37)+($C549-1),4,TRUE,"Entrées")))</f>
        <v>-1545</v>
      </c>
      <c r="K549" s="28">
        <f ca="1">IF($D549&gt;$D$8,"",INDIRECT(ADDRESS(ROW(Entrées!$C$37)+($D549-1)*24+K$11,COLUMN(Entrées!$C$37)+($C549-1),4,TRUE,"Entrées")))</f>
        <v>-652</v>
      </c>
      <c r="L549" s="28">
        <f ca="1">IF($D549&gt;$D$8,"",INDIRECT(ADDRESS(ROW(Entrées!$C$37)+($D549-1)*24+L$11,COLUMN(Entrées!$C$37)+($C549-1),4,TRUE,"Entrées")))</f>
        <v>-1532</v>
      </c>
      <c r="M549" s="28">
        <f ca="1">IF($D549&gt;$D$8,"",INDIRECT(ADDRESS(ROW(Entrées!$C$37)+($D549-1)*24+M$11,COLUMN(Entrées!$C$37)+($C549-1),4,TRUE,"Entrées")))</f>
        <v>-585</v>
      </c>
      <c r="N549" s="28">
        <f ca="1">IF($D549&gt;$D$8,"",INDIRECT(ADDRESS(ROW(Entrées!$C$37)+($D549-1)*24+N$11,COLUMN(Entrées!$C$37)+($C549-1),4,TRUE,"Entrées")))</f>
        <v>-414</v>
      </c>
      <c r="O549" s="28">
        <f ca="1">IF($D549&gt;$D$8,"",INDIRECT(ADDRESS(ROW(Entrées!$C$37)+($D549-1)*24+O$11,COLUMN(Entrées!$C$37)+($C549-1),4,TRUE,"Entrées")))</f>
        <v>-413</v>
      </c>
      <c r="P549" s="28">
        <f ca="1">IF($D549&gt;$D$8,"",INDIRECT(ADDRESS(ROW(Entrées!$C$37)+($D549-1)*24+P$11,COLUMN(Entrées!$C$37)+($C549-1),4,TRUE,"Entrées")))</f>
        <v>-790</v>
      </c>
      <c r="Q549" s="28">
        <f ca="1">IF($D549&gt;$D$8,"",INDIRECT(ADDRESS(ROW(Entrées!$C$37)+($D549-1)*24+Q$11,COLUMN(Entrées!$C$37)+($C549-1),4,TRUE,"Entrées")))</f>
        <v>549</v>
      </c>
      <c r="R549" s="28">
        <f ca="1">IF($D549&gt;$D$8,"",INDIRECT(ADDRESS(ROW(Entrées!$C$37)+($D549-1)*24+R$11,COLUMN(Entrées!$C$37)+($C549-1),4,TRUE,"Entrées")))</f>
        <v>12</v>
      </c>
      <c r="S549" s="28">
        <f ca="1">IF($D549&gt;$D$8,"",INDIRECT(ADDRESS(ROW(Entrées!$C$37)+($D549-1)*24+S$11,COLUMN(Entrées!$C$37)+($C549-1),4,TRUE,"Entrées")))</f>
        <v>-150</v>
      </c>
      <c r="T549" s="28">
        <f ca="1">IF($D549&gt;$D$8,"",INDIRECT(ADDRESS(ROW(Entrées!$C$37)+($D549-1)*24+T$11,COLUMN(Entrées!$C$37)+($C549-1),4,TRUE,"Entrées")))</f>
        <v>-1195</v>
      </c>
      <c r="U549" s="28">
        <f ca="1">IF($D549&gt;$D$8,"",INDIRECT(ADDRESS(ROW(Entrées!$C$37)+($D549-1)*24+U$11,COLUMN(Entrées!$C$37)+($C549-1),4,TRUE,"Entrées")))</f>
        <v>-1683</v>
      </c>
      <c r="V549" s="28">
        <f ca="1">IF($D549&gt;$D$8,"",INDIRECT(ADDRESS(ROW(Entrées!$C$37)+($D549-1)*24+V$11,COLUMN(Entrées!$C$37)+($C549-1),4,TRUE,"Entrées")))</f>
        <v>-1800</v>
      </c>
      <c r="W549" s="28">
        <f ca="1">IF($D549&gt;$D$8,"",INDIRECT(ADDRESS(ROW(Entrées!$C$37)+($D549-1)*24+W$11,COLUMN(Entrées!$C$37)+($C549-1),4,TRUE,"Entrées")))</f>
        <v>-1428</v>
      </c>
      <c r="X549" s="28">
        <f ca="1">IF($D549&gt;$D$8,"",INDIRECT(ADDRESS(ROW(Entrées!$C$37)+($D549-1)*24+X$11,COLUMN(Entrées!$C$37)+($C549-1),4,TRUE,"Entrées")))</f>
        <v>-503</v>
      </c>
      <c r="Y549" s="28">
        <f ca="1">IF($D549&gt;$D$8,"",INDIRECT(ADDRESS(ROW(Entrées!$C$37)+($D549-1)*24+Y$11,COLUMN(Entrées!$C$37)+($C549-1),4,TRUE,"Entrées")))</f>
        <v>-1176</v>
      </c>
      <c r="Z549" s="28">
        <f ca="1">IF($D549&gt;$D$8,"",INDIRECT(ADDRESS(ROW(Entrées!$C$37)+($D549-1)*24+Z$11,COLUMN(Entrées!$C$37)+($C549-1),4,TRUE,"Entrées")))</f>
        <v>-301</v>
      </c>
      <c r="AA549" s="28">
        <f ca="1">IF($D549&gt;$D$8,"",INDIRECT(ADDRESS(ROW(Entrées!$C$37)+($D549-1)*24+AA$11,COLUMN(Entrées!$C$37)+($C549-1),4,TRUE,"Entrées")))</f>
        <v>80</v>
      </c>
      <c r="AB549" s="28">
        <f ca="1">IF($D549&gt;$D$8,"",INDIRECT(ADDRESS(ROW(Entrées!$C$37)+($D549-1)*24+AB$11,COLUMN(Entrées!$C$37)+($C549-1),4,TRUE,"Entrées")))</f>
        <v>1811</v>
      </c>
      <c r="AC549" s="11"/>
      <c r="AD549" s="40">
        <f t="shared" ca="1" si="653"/>
        <v>-536.83333333333337</v>
      </c>
      <c r="AE549" s="40">
        <f t="shared" ca="1" si="655"/>
        <v>1811</v>
      </c>
      <c r="AF549" s="40">
        <f t="shared" ca="1" si="656"/>
        <v>-1800</v>
      </c>
      <c r="AG549" s="4"/>
      <c r="AH549" s="11">
        <f>Entrées!A576</f>
        <v>23</v>
      </c>
      <c r="AI549" s="13">
        <f>Entrées!B576</f>
        <v>11</v>
      </c>
      <c r="AJ549" s="31">
        <f t="shared" ca="1" si="649"/>
        <v>55625.834722222207</v>
      </c>
      <c r="AK549" s="31">
        <f t="shared" ca="1" si="602"/>
        <v>55155.277777777781</v>
      </c>
      <c r="AL549" s="31">
        <f t="shared" ca="1" si="603"/>
        <v>55132.569444444431</v>
      </c>
      <c r="AM549" s="31">
        <f t="shared" ca="1" si="604"/>
        <v>439.35972222222233</v>
      </c>
      <c r="AN549" s="31">
        <f t="shared" ca="1" si="605"/>
        <v>2143.2847222222222</v>
      </c>
      <c r="AO549" s="31">
        <f t="shared" ca="1" si="606"/>
        <v>1711.4715277777773</v>
      </c>
      <c r="AP549" s="31">
        <f t="shared" ca="1" si="607"/>
        <v>43686.806944444448</v>
      </c>
      <c r="AQ549" s="31">
        <f t="shared" ca="1" si="608"/>
        <v>2048.2006944444447</v>
      </c>
      <c r="AR549" s="31">
        <f t="shared" ca="1" si="609"/>
        <v>467.57708333333329</v>
      </c>
      <c r="AS549" s="31">
        <f t="shared" ca="1" si="610"/>
        <v>9872.0041666666693</v>
      </c>
      <c r="AT549" s="31">
        <f t="shared" ca="1" si="611"/>
        <v>-752.91041666666672</v>
      </c>
      <c r="AU549" s="31">
        <f t="shared" ca="1" si="612"/>
        <v>580.30277777777769</v>
      </c>
      <c r="AV549" s="31">
        <f t="shared" ca="1" si="613"/>
        <v>-4570.3041666666659</v>
      </c>
      <c r="AW549" s="31">
        <f t="shared" ca="1" si="614"/>
        <v>53.39583333333335</v>
      </c>
      <c r="AX549" s="31">
        <f t="shared" ca="1" si="615"/>
        <v>1401.9361111111111</v>
      </c>
      <c r="AY549" s="31">
        <f t="shared" ca="1" si="616"/>
        <v>-1132.0805555555555</v>
      </c>
      <c r="AZ549" s="31">
        <f t="shared" ca="1" si="617"/>
        <v>-2177.1819444444441</v>
      </c>
      <c r="BA549" s="31">
        <f t="shared" ca="1" si="618"/>
        <v>644.8125</v>
      </c>
      <c r="BB549" s="31">
        <f t="shared" ca="1" si="619"/>
        <v>-1410.101388888889</v>
      </c>
      <c r="BC549" s="31">
        <f t="shared" ca="1" si="620"/>
        <v>-1800.2902777777781</v>
      </c>
      <c r="BF549" s="11">
        <f t="shared" si="621"/>
        <v>23</v>
      </c>
      <c r="BG549" s="11">
        <f t="shared" si="658"/>
        <v>11</v>
      </c>
      <c r="BH549" s="32">
        <f>IF($BF549&gt;$Y$7,"",IF(AND($BF549=$Y$7,$BG549=23),"",Entrées!C577-Entrées!C576))</f>
        <v>74</v>
      </c>
      <c r="BI549" s="32">
        <f>IF($BF549&gt;$Y$7,"",IF(AND($BF549=$Y$7,$BG549=23),"",Entrées!D577-Entrées!D576))</f>
        <v>-625</v>
      </c>
      <c r="BJ549" s="32">
        <f>IF($BF549&gt;$Y$7,"",IF(AND($BF549=$Y$7,$BG549=23),"",Entrées!E577-Entrées!E576))</f>
        <v>137.5</v>
      </c>
      <c r="BK549" s="32">
        <f>IF($BF549&gt;$Y$7,"",IF(AND($BF549=$Y$7,$BG549=23),"",Entrées!F577-Entrées!F576))</f>
        <v>1</v>
      </c>
      <c r="BL549" s="32">
        <f>IF($BF549&gt;$Y$7,"",IF(AND($BF549=$Y$7,$BG549=23),"",Entrées!G577-Entrées!G576))</f>
        <v>-156</v>
      </c>
      <c r="BM549" s="32">
        <f>IF($BF549&gt;$Y$7,"",IF(AND($BF549=$Y$7,$BG549=23),"",Entrées!H577-Entrées!H576))</f>
        <v>18</v>
      </c>
      <c r="BN549" s="32">
        <f>IF($BF549&gt;$Y$7,"",IF(AND($BF549=$Y$7,$BG549=23),"",Entrées!I577-Entrées!I576))</f>
        <v>-39.5</v>
      </c>
      <c r="BO549" s="32">
        <f>IF($BF549&gt;$Y$7,"",IF(AND($BF549=$Y$7,$BG549=23),"",Entrées!J577-Entrées!J576))</f>
        <v>43</v>
      </c>
      <c r="BP549" s="32">
        <f>IF($BF549&gt;$Y$7,"",IF(AND($BF549=$Y$7,$BG549=23),"",Entrées!K577-Entrées!K576))</f>
        <v>211</v>
      </c>
      <c r="BQ549" s="32">
        <f>IF($BF549&gt;$Y$7,"",IF(AND($BF549=$Y$7,$BG549=23),"",Entrées!L577-Entrées!L576))</f>
        <v>20</v>
      </c>
      <c r="BR549" s="32">
        <f>IF($BF549&gt;$Y$7,"",IF(AND($BF549=$Y$7,$BG549=23),"",Entrées!M577-Entrées!M576))</f>
        <v>0</v>
      </c>
      <c r="BS549" s="32">
        <f>IF($BF549&gt;$Y$7,"",IF(AND($BF549=$Y$7,$BG549=23),"",Entrées!N577-Entrées!N576))</f>
        <v>-0.5</v>
      </c>
      <c r="BT549" s="32">
        <f>IF($BF549&gt;$Y$7,"",IF(AND($BF549=$Y$7,$BG549=23),"",Entrées!O577-Entrées!O576))</f>
        <v>-24.5</v>
      </c>
      <c r="BU549" s="32">
        <f>IF($BF549&gt;$Y$7,"",IF(AND($BF549=$Y$7,$BG549=23),"",Entrées!P577-Entrées!P576))</f>
        <v>-2.5</v>
      </c>
      <c r="BV549" s="32">
        <f>IF($BF549&gt;$Y$7,"",IF(AND($BF549=$Y$7,$BG549=23),"",Entrées!Q577-Entrées!Q576))</f>
        <v>0</v>
      </c>
      <c r="BW549" s="32">
        <f>IF($BF549&gt;$Y$7,"",IF(AND($BF549=$Y$7,$BG549=23),"",Entrées!R577-Entrées!R576))</f>
        <v>0</v>
      </c>
      <c r="BX549" s="32">
        <f>IF($BF549&gt;$Y$7,"",IF(AND($BF549=$Y$7,$BG549=23),"",Entrées!S577-Entrées!S576))</f>
        <v>-134</v>
      </c>
      <c r="BY549" s="32">
        <f>IF($BF549&gt;$Y$7,"",IF(AND($BF549=$Y$7,$BG549=23),"",Entrées!T577-Entrées!T576))</f>
        <v>0</v>
      </c>
      <c r="BZ549" s="32">
        <f>IF($BF549&gt;$Y$7,"",IF(AND($BF549=$Y$7,$BG549=23),"",Entrées!U577-Entrées!U576))</f>
        <v>367</v>
      </c>
      <c r="CA549" s="32">
        <f>IF($BF549&gt;$Y$7,"",IF(AND($BF549=$Y$7,$BG549=23),"",Entrées!V577-Entrées!V576))</f>
        <v>87</v>
      </c>
      <c r="CD549" s="33">
        <f>IF($BF549&lt;=$Y$7,Entrées!J576/CD$2,"")</f>
        <v>8.8092105263157888E-2</v>
      </c>
      <c r="CE549" s="33">
        <f>IF($BF549&lt;=$Y$7,Entrées!K576/CE$2,"")</f>
        <v>0.34499999999999997</v>
      </c>
      <c r="CF549" s="11">
        <f t="shared" si="622"/>
        <v>7600</v>
      </c>
      <c r="CG549" s="11">
        <f t="shared" si="623"/>
        <v>4200</v>
      </c>
      <c r="CH549" s="52">
        <f t="shared" si="624"/>
        <v>0.26950009137426939</v>
      </c>
      <c r="CI549" s="52">
        <f t="shared" si="625"/>
        <v>0.11132787698412699</v>
      </c>
    </row>
    <row r="550" spans="1:87">
      <c r="A550" s="11" t="str">
        <f>"AE"&amp;A546</f>
        <v>AE530</v>
      </c>
      <c r="C550" s="11">
        <f t="shared" si="657"/>
        <v>15</v>
      </c>
      <c r="D550" s="27">
        <f t="shared" si="654"/>
        <v>21</v>
      </c>
      <c r="E550" s="28">
        <f ca="1">IF($D550&gt;$D$8,"",INDIRECT(ADDRESS(ROW(Entrées!$C$37)+($D550-1)*24+E$11,COLUMN(Entrées!$C$37)+($C550-1),4,TRUE,"Entrées")))</f>
        <v>1540</v>
      </c>
      <c r="F550" s="28">
        <f ca="1">IF($D550&gt;$D$8,"",INDIRECT(ADDRESS(ROW(Entrées!$C$37)+($D550-1)*24+F$11,COLUMN(Entrées!$C$37)+($C550-1),4,TRUE,"Entrées")))</f>
        <v>1642</v>
      </c>
      <c r="G550" s="28">
        <f ca="1">IF($D550&gt;$D$8,"",INDIRECT(ADDRESS(ROW(Entrées!$C$37)+($D550-1)*24+G$11,COLUMN(Entrées!$C$37)+($C550-1),4,TRUE,"Entrées")))</f>
        <v>1416</v>
      </c>
      <c r="H550" s="28">
        <f ca="1">IF($D550&gt;$D$8,"",INDIRECT(ADDRESS(ROW(Entrées!$C$37)+($D550-1)*24+H$11,COLUMN(Entrées!$C$37)+($C550-1),4,TRUE,"Entrées")))</f>
        <v>313</v>
      </c>
      <c r="I550" s="28">
        <f ca="1">IF($D550&gt;$D$8,"",INDIRECT(ADDRESS(ROW(Entrées!$C$37)+($D550-1)*24+I$11,COLUMN(Entrées!$C$37)+($C550-1),4,TRUE,"Entrées")))</f>
        <v>-45</v>
      </c>
      <c r="J550" s="28">
        <f ca="1">IF($D550&gt;$D$8,"",INDIRECT(ADDRESS(ROW(Entrées!$C$37)+($D550-1)*24+J$11,COLUMN(Entrées!$C$37)+($C550-1),4,TRUE,"Entrées")))</f>
        <v>-11</v>
      </c>
      <c r="K550" s="28">
        <f ca="1">IF($D550&gt;$D$8,"",INDIRECT(ADDRESS(ROW(Entrées!$C$37)+($D550-1)*24+K$11,COLUMN(Entrées!$C$37)+($C550-1),4,TRUE,"Entrées")))</f>
        <v>587</v>
      </c>
      <c r="L550" s="28">
        <f ca="1">IF($D550&gt;$D$8,"",INDIRECT(ADDRESS(ROW(Entrées!$C$37)+($D550-1)*24+L$11,COLUMN(Entrées!$C$37)+($C550-1),4,TRUE,"Entrées")))</f>
        <v>861</v>
      </c>
      <c r="M550" s="28">
        <f ca="1">IF($D550&gt;$D$8,"",INDIRECT(ADDRESS(ROW(Entrées!$C$37)+($D550-1)*24+M$11,COLUMN(Entrées!$C$37)+($C550-1),4,TRUE,"Entrées")))</f>
        <v>1263</v>
      </c>
      <c r="N550" s="28">
        <f ca="1">IF($D550&gt;$D$8,"",INDIRECT(ADDRESS(ROW(Entrées!$C$37)+($D550-1)*24+N$11,COLUMN(Entrées!$C$37)+($C550-1),4,TRUE,"Entrées")))</f>
        <v>1517</v>
      </c>
      <c r="O550" s="28">
        <f ca="1">IF($D550&gt;$D$8,"",INDIRECT(ADDRESS(ROW(Entrées!$C$37)+($D550-1)*24+O$11,COLUMN(Entrées!$C$37)+($C550-1),4,TRUE,"Entrées")))</f>
        <v>2239</v>
      </c>
      <c r="P550" s="28">
        <f ca="1">IF($D550&gt;$D$8,"",INDIRECT(ADDRESS(ROW(Entrées!$C$37)+($D550-1)*24+P$11,COLUMN(Entrées!$C$37)+($C550-1),4,TRUE,"Entrées")))</f>
        <v>2249</v>
      </c>
      <c r="Q550" s="28">
        <f ca="1">IF($D550&gt;$D$8,"",INDIRECT(ADDRESS(ROW(Entrées!$C$37)+($D550-1)*24+Q$11,COLUMN(Entrées!$C$37)+($C550-1),4,TRUE,"Entrées")))</f>
        <v>2959</v>
      </c>
      <c r="R550" s="28">
        <f ca="1">IF($D550&gt;$D$8,"",INDIRECT(ADDRESS(ROW(Entrées!$C$37)+($D550-1)*24+R$11,COLUMN(Entrées!$C$37)+($C550-1),4,TRUE,"Entrées")))</f>
        <v>2294</v>
      </c>
      <c r="S550" s="28">
        <f ca="1">IF($D550&gt;$D$8,"",INDIRECT(ADDRESS(ROW(Entrées!$C$37)+($D550-1)*24+S$11,COLUMN(Entrées!$C$37)+($C550-1),4,TRUE,"Entrées")))</f>
        <v>2571</v>
      </c>
      <c r="T550" s="28">
        <f ca="1">IF($D550&gt;$D$8,"",INDIRECT(ADDRESS(ROW(Entrées!$C$37)+($D550-1)*24+T$11,COLUMN(Entrées!$C$37)+($C550-1),4,TRUE,"Entrées")))</f>
        <v>1561</v>
      </c>
      <c r="U550" s="28">
        <f ca="1">IF($D550&gt;$D$8,"",INDIRECT(ADDRESS(ROW(Entrées!$C$37)+($D550-1)*24+U$11,COLUMN(Entrées!$C$37)+($C550-1),4,TRUE,"Entrées")))</f>
        <v>937</v>
      </c>
      <c r="V550" s="28">
        <f ca="1">IF($D550&gt;$D$8,"",INDIRECT(ADDRESS(ROW(Entrées!$C$37)+($D550-1)*24+V$11,COLUMN(Entrées!$C$37)+($C550-1),4,TRUE,"Entrées")))</f>
        <v>-588</v>
      </c>
      <c r="W550" s="28">
        <f ca="1">IF($D550&gt;$D$8,"",INDIRECT(ADDRESS(ROW(Entrées!$C$37)+($D550-1)*24+W$11,COLUMN(Entrées!$C$37)+($C550-1),4,TRUE,"Entrées")))</f>
        <v>-1568</v>
      </c>
      <c r="X550" s="28">
        <f ca="1">IF($D550&gt;$D$8,"",INDIRECT(ADDRESS(ROW(Entrées!$C$37)+($D550-1)*24+X$11,COLUMN(Entrées!$C$37)+($C550-1),4,TRUE,"Entrées")))</f>
        <v>-1574</v>
      </c>
      <c r="Y550" s="28">
        <f ca="1">IF($D550&gt;$D$8,"",INDIRECT(ADDRESS(ROW(Entrées!$C$37)+($D550-1)*24+Y$11,COLUMN(Entrées!$C$37)+($C550-1),4,TRUE,"Entrées")))</f>
        <v>-1631</v>
      </c>
      <c r="Z550" s="28">
        <f ca="1">IF($D550&gt;$D$8,"",INDIRECT(ADDRESS(ROW(Entrées!$C$37)+($D550-1)*24+Z$11,COLUMN(Entrées!$C$37)+($C550-1),4,TRUE,"Entrées")))</f>
        <v>-1067</v>
      </c>
      <c r="AA550" s="28">
        <f ca="1">IF($D550&gt;$D$8,"",INDIRECT(ADDRESS(ROW(Entrées!$C$37)+($D550-1)*24+AA$11,COLUMN(Entrées!$C$37)+($C550-1),4,TRUE,"Entrées")))</f>
        <v>-337</v>
      </c>
      <c r="AB550" s="28">
        <f ca="1">IF($D550&gt;$D$8,"",INDIRECT(ADDRESS(ROW(Entrées!$C$37)+($D550-1)*24+AB$11,COLUMN(Entrées!$C$37)+($C550-1),4,TRUE,"Entrées")))</f>
        <v>493</v>
      </c>
      <c r="AC550" s="11"/>
      <c r="AD550" s="40">
        <f t="shared" ca="1" si="653"/>
        <v>734.20833333333337</v>
      </c>
      <c r="AE550" s="40">
        <f t="shared" ca="1" si="655"/>
        <v>2959</v>
      </c>
      <c r="AF550" s="40">
        <f t="shared" ca="1" si="656"/>
        <v>-1631</v>
      </c>
      <c r="AG550" s="4"/>
      <c r="AH550" s="11">
        <f>Entrées!A577</f>
        <v>23</v>
      </c>
      <c r="AI550" s="13">
        <f>Entrées!B577</f>
        <v>12</v>
      </c>
      <c r="AJ550" s="31">
        <f t="shared" ca="1" si="649"/>
        <v>55625.834722222207</v>
      </c>
      <c r="AK550" s="31">
        <f t="shared" ca="1" si="602"/>
        <v>55155.277777777781</v>
      </c>
      <c r="AL550" s="31">
        <f t="shared" ca="1" si="603"/>
        <v>55132.569444444431</v>
      </c>
      <c r="AM550" s="31">
        <f t="shared" ca="1" si="604"/>
        <v>439.35972222222233</v>
      </c>
      <c r="AN550" s="31">
        <f t="shared" ca="1" si="605"/>
        <v>2143.2847222222222</v>
      </c>
      <c r="AO550" s="31">
        <f t="shared" ca="1" si="606"/>
        <v>1711.4715277777773</v>
      </c>
      <c r="AP550" s="31">
        <f t="shared" ca="1" si="607"/>
        <v>43686.806944444448</v>
      </c>
      <c r="AQ550" s="31">
        <f t="shared" ca="1" si="608"/>
        <v>2048.2006944444447</v>
      </c>
      <c r="AR550" s="31">
        <f t="shared" ca="1" si="609"/>
        <v>467.57708333333329</v>
      </c>
      <c r="AS550" s="31">
        <f t="shared" ca="1" si="610"/>
        <v>9872.0041666666693</v>
      </c>
      <c r="AT550" s="31">
        <f t="shared" ca="1" si="611"/>
        <v>-752.91041666666672</v>
      </c>
      <c r="AU550" s="31">
        <f t="shared" ca="1" si="612"/>
        <v>580.30277777777769</v>
      </c>
      <c r="AV550" s="31">
        <f t="shared" ca="1" si="613"/>
        <v>-4570.3041666666659</v>
      </c>
      <c r="AW550" s="31">
        <f t="shared" ca="1" si="614"/>
        <v>53.39583333333335</v>
      </c>
      <c r="AX550" s="31">
        <f t="shared" ca="1" si="615"/>
        <v>1401.9361111111111</v>
      </c>
      <c r="AY550" s="31">
        <f t="shared" ca="1" si="616"/>
        <v>-1132.0805555555555</v>
      </c>
      <c r="AZ550" s="31">
        <f t="shared" ca="1" si="617"/>
        <v>-2177.1819444444441</v>
      </c>
      <c r="BA550" s="31">
        <f t="shared" ca="1" si="618"/>
        <v>644.8125</v>
      </c>
      <c r="BB550" s="31">
        <f t="shared" ca="1" si="619"/>
        <v>-1410.101388888889</v>
      </c>
      <c r="BC550" s="31">
        <f t="shared" ca="1" si="620"/>
        <v>-1800.2902777777781</v>
      </c>
      <c r="BF550" s="11">
        <f t="shared" si="621"/>
        <v>23</v>
      </c>
      <c r="BG550" s="11">
        <f t="shared" si="658"/>
        <v>12</v>
      </c>
      <c r="BH550" s="32">
        <f>IF($BF550&gt;$Y$7,"",IF(AND($BF550=$Y$7,$BG550=23),"",Entrées!C578-Entrées!C577))</f>
        <v>-815.5</v>
      </c>
      <c r="BI550" s="32">
        <f>IF($BF550&gt;$Y$7,"",IF(AND($BF550=$Y$7,$BG550=23),"",Entrées!D578-Entrées!D577))</f>
        <v>-362.5</v>
      </c>
      <c r="BJ550" s="32">
        <f>IF($BF550&gt;$Y$7,"",IF(AND($BF550=$Y$7,$BG550=23),"",Entrées!E578-Entrées!E577))</f>
        <v>-1050</v>
      </c>
      <c r="BK550" s="32">
        <f>IF($BF550&gt;$Y$7,"",IF(AND($BF550=$Y$7,$BG550=23),"",Entrées!F578-Entrées!F577))</f>
        <v>6.5</v>
      </c>
      <c r="BL550" s="32">
        <f>IF($BF550&gt;$Y$7,"",IF(AND($BF550=$Y$7,$BG550=23),"",Entrées!G578-Entrées!G577))</f>
        <v>-214.5</v>
      </c>
      <c r="BM550" s="32">
        <f>IF($BF550&gt;$Y$7,"",IF(AND($BF550=$Y$7,$BG550=23),"",Entrées!H578-Entrées!H577))</f>
        <v>93.5</v>
      </c>
      <c r="BN550" s="32">
        <f>IF($BF550&gt;$Y$7,"",IF(AND($BF550=$Y$7,$BG550=23),"",Entrées!I578-Entrées!I577))</f>
        <v>-220</v>
      </c>
      <c r="BO550" s="32">
        <f>IF($BF550&gt;$Y$7,"",IF(AND($BF550=$Y$7,$BG550=23),"",Entrées!J578-Entrées!J577))</f>
        <v>-42</v>
      </c>
      <c r="BP550" s="32">
        <f>IF($BF550&gt;$Y$7,"",IF(AND($BF550=$Y$7,$BG550=23),"",Entrées!K578-Entrées!K577))</f>
        <v>57</v>
      </c>
      <c r="BQ550" s="32">
        <f>IF($BF550&gt;$Y$7,"",IF(AND($BF550=$Y$7,$BG550=23),"",Entrées!L578-Entrées!L577))</f>
        <v>-383.5</v>
      </c>
      <c r="BR550" s="32">
        <f>IF($BF550&gt;$Y$7,"",IF(AND($BF550=$Y$7,$BG550=23),"",Entrées!M578-Entrées!M577))</f>
        <v>0</v>
      </c>
      <c r="BS550" s="32">
        <f>IF($BF550&gt;$Y$7,"",IF(AND($BF550=$Y$7,$BG550=23),"",Entrées!N578-Entrées!N577))</f>
        <v>1.5</v>
      </c>
      <c r="BT550" s="32">
        <f>IF($BF550&gt;$Y$7,"",IF(AND($BF550=$Y$7,$BG550=23),"",Entrées!O578-Entrées!O577))</f>
        <v>-114.5</v>
      </c>
      <c r="BU550" s="32">
        <f>IF($BF550&gt;$Y$7,"",IF(AND($BF550=$Y$7,$BG550=23),"",Entrées!P578-Entrées!P577))</f>
        <v>-2</v>
      </c>
      <c r="BV550" s="32">
        <f>IF($BF550&gt;$Y$7,"",IF(AND($BF550=$Y$7,$BG550=23),"",Entrées!Q578-Entrées!Q577))</f>
        <v>0</v>
      </c>
      <c r="BW550" s="32">
        <f>IF($BF550&gt;$Y$7,"",IF(AND($BF550=$Y$7,$BG550=23),"",Entrées!R578-Entrées!R577))</f>
        <v>0</v>
      </c>
      <c r="BX550" s="32">
        <f>IF($BF550&gt;$Y$7,"",IF(AND($BF550=$Y$7,$BG550=23),"",Entrées!S578-Entrées!S577))</f>
        <v>-51</v>
      </c>
      <c r="BY550" s="32">
        <f>IF($BF550&gt;$Y$7,"",IF(AND($BF550=$Y$7,$BG550=23),"",Entrées!T578-Entrées!T577))</f>
        <v>-588</v>
      </c>
      <c r="BZ550" s="32">
        <f>IF($BF550&gt;$Y$7,"",IF(AND($BF550=$Y$7,$BG550=23),"",Entrées!U578-Entrées!U577))</f>
        <v>92</v>
      </c>
      <c r="CA550" s="32">
        <f>IF($BF550&gt;$Y$7,"",IF(AND($BF550=$Y$7,$BG550=23),"",Entrées!V578-Entrées!V577))</f>
        <v>138</v>
      </c>
      <c r="CD550" s="33">
        <f>IF($BF550&lt;=$Y$7,Entrées!J577/CD$2,"")</f>
        <v>9.375E-2</v>
      </c>
      <c r="CE550" s="33">
        <f>IF($BF550&lt;=$Y$7,Entrées!K577/CE$2,"")</f>
        <v>0.39523809523809522</v>
      </c>
      <c r="CF550" s="11">
        <f t="shared" si="622"/>
        <v>7600</v>
      </c>
      <c r="CG550" s="11">
        <f t="shared" si="623"/>
        <v>4200</v>
      </c>
      <c r="CH550" s="52">
        <f t="shared" si="624"/>
        <v>0.26950009137426939</v>
      </c>
      <c r="CI550" s="52">
        <f t="shared" si="625"/>
        <v>0.11132787698412699</v>
      </c>
    </row>
    <row r="551" spans="1:87">
      <c r="A551" s="11" t="str">
        <f>"AE"&amp;A547</f>
        <v>AE559</v>
      </c>
      <c r="C551" s="11">
        <f t="shared" si="657"/>
        <v>15</v>
      </c>
      <c r="D551" s="27">
        <f t="shared" si="654"/>
        <v>22</v>
      </c>
      <c r="E551" s="28">
        <f ca="1">IF($D551&gt;$D$8,"",INDIRECT(ADDRESS(ROW(Entrées!$C$37)+($D551-1)*24+E$11,COLUMN(Entrées!$C$37)+($C551-1),4,TRUE,"Entrées")))</f>
        <v>-506</v>
      </c>
      <c r="F551" s="28">
        <f ca="1">IF($D551&gt;$D$8,"",INDIRECT(ADDRESS(ROW(Entrées!$C$37)+($D551-1)*24+F$11,COLUMN(Entrées!$C$37)+($C551-1),4,TRUE,"Entrées")))</f>
        <v>-452</v>
      </c>
      <c r="G551" s="28">
        <f ca="1">IF($D551&gt;$D$8,"",INDIRECT(ADDRESS(ROW(Entrées!$C$37)+($D551-1)*24+G$11,COLUMN(Entrées!$C$37)+($C551-1),4,TRUE,"Entrées")))</f>
        <v>-1033</v>
      </c>
      <c r="H551" s="28">
        <f ca="1">IF($D551&gt;$D$8,"",INDIRECT(ADDRESS(ROW(Entrées!$C$37)+($D551-1)*24+H$11,COLUMN(Entrées!$C$37)+($C551-1),4,TRUE,"Entrées")))</f>
        <v>-1350</v>
      </c>
      <c r="I551" s="28">
        <f ca="1">IF($D551&gt;$D$8,"",INDIRECT(ADDRESS(ROW(Entrées!$C$37)+($D551-1)*24+I$11,COLUMN(Entrées!$C$37)+($C551-1),4,TRUE,"Entrées")))</f>
        <v>-1009</v>
      </c>
      <c r="J551" s="28">
        <f ca="1">IF($D551&gt;$D$8,"",INDIRECT(ADDRESS(ROW(Entrées!$C$37)+($D551-1)*24+J$11,COLUMN(Entrées!$C$37)+($C551-1),4,TRUE,"Entrées")))</f>
        <v>-1133</v>
      </c>
      <c r="K551" s="28">
        <f ca="1">IF($D551&gt;$D$8,"",INDIRECT(ADDRESS(ROW(Entrées!$C$37)+($D551-1)*24+K$11,COLUMN(Entrées!$C$37)+($C551-1),4,TRUE,"Entrées")))</f>
        <v>-104</v>
      </c>
      <c r="L551" s="28">
        <f ca="1">IF($D551&gt;$D$8,"",INDIRECT(ADDRESS(ROW(Entrées!$C$37)+($D551-1)*24+L$11,COLUMN(Entrées!$C$37)+($C551-1),4,TRUE,"Entrées")))</f>
        <v>1760</v>
      </c>
      <c r="M551" s="28">
        <f ca="1">IF($D551&gt;$D$8,"",INDIRECT(ADDRESS(ROW(Entrées!$C$37)+($D551-1)*24+M$11,COLUMN(Entrées!$C$37)+($C551-1),4,TRUE,"Entrées")))</f>
        <v>2926</v>
      </c>
      <c r="N551" s="28">
        <f ca="1">IF($D551&gt;$D$8,"",INDIRECT(ADDRESS(ROW(Entrées!$C$37)+($D551-1)*24+N$11,COLUMN(Entrées!$C$37)+($C551-1),4,TRUE,"Entrées")))</f>
        <v>3001</v>
      </c>
      <c r="O551" s="28">
        <f ca="1">IF($D551&gt;$D$8,"",INDIRECT(ADDRESS(ROW(Entrées!$C$37)+($D551-1)*24+O$11,COLUMN(Entrées!$C$37)+($C551-1),4,TRUE,"Entrées")))</f>
        <v>3001</v>
      </c>
      <c r="P551" s="28">
        <f ca="1">IF($D551&gt;$D$8,"",INDIRECT(ADDRESS(ROW(Entrées!$C$37)+($D551-1)*24+P$11,COLUMN(Entrées!$C$37)+($C551-1),4,TRUE,"Entrées")))</f>
        <v>3001</v>
      </c>
      <c r="Q551" s="28">
        <f ca="1">IF($D551&gt;$D$8,"",INDIRECT(ADDRESS(ROW(Entrées!$C$37)+($D551-1)*24+Q$11,COLUMN(Entrées!$C$37)+($C551-1),4,TRUE,"Entrées")))</f>
        <v>2424</v>
      </c>
      <c r="R551" s="28">
        <f ca="1">IF($D551&gt;$D$8,"",INDIRECT(ADDRESS(ROW(Entrées!$C$37)+($D551-1)*24+R$11,COLUMN(Entrées!$C$37)+($C551-1),4,TRUE,"Entrées")))</f>
        <v>2936</v>
      </c>
      <c r="S551" s="28">
        <f ca="1">IF($D551&gt;$D$8,"",INDIRECT(ADDRESS(ROW(Entrées!$C$37)+($D551-1)*24+S$11,COLUMN(Entrées!$C$37)+($C551-1),4,TRUE,"Entrées")))</f>
        <v>2656</v>
      </c>
      <c r="T551" s="28">
        <f ca="1">IF($D551&gt;$D$8,"",INDIRECT(ADDRESS(ROW(Entrées!$C$37)+($D551-1)*24+T$11,COLUMN(Entrées!$C$37)+($C551-1),4,TRUE,"Entrées")))</f>
        <v>2330</v>
      </c>
      <c r="U551" s="28">
        <f ca="1">IF($D551&gt;$D$8,"",INDIRECT(ADDRESS(ROW(Entrées!$C$37)+($D551-1)*24+U$11,COLUMN(Entrées!$C$37)+($C551-1),4,TRUE,"Entrées")))</f>
        <v>2803</v>
      </c>
      <c r="V551" s="28">
        <f ca="1">IF($D551&gt;$D$8,"",INDIRECT(ADDRESS(ROW(Entrées!$C$37)+($D551-1)*24+V$11,COLUMN(Entrées!$C$37)+($C551-1),4,TRUE,"Entrées")))</f>
        <v>2295</v>
      </c>
      <c r="W551" s="28">
        <f ca="1">IF($D551&gt;$D$8,"",INDIRECT(ADDRESS(ROW(Entrées!$C$37)+($D551-1)*24+W$11,COLUMN(Entrées!$C$37)+($C551-1),4,TRUE,"Entrées")))</f>
        <v>1858</v>
      </c>
      <c r="X551" s="28">
        <f ca="1">IF($D551&gt;$D$8,"",INDIRECT(ADDRESS(ROW(Entrées!$C$37)+($D551-1)*24+X$11,COLUMN(Entrées!$C$37)+($C551-1),4,TRUE,"Entrées")))</f>
        <v>1239</v>
      </c>
      <c r="Y551" s="28">
        <f ca="1">IF($D551&gt;$D$8,"",INDIRECT(ADDRESS(ROW(Entrées!$C$37)+($D551-1)*24+Y$11,COLUMN(Entrées!$C$37)+($C551-1),4,TRUE,"Entrées")))</f>
        <v>485</v>
      </c>
      <c r="Z551" s="28">
        <f ca="1">IF($D551&gt;$D$8,"",INDIRECT(ADDRESS(ROW(Entrées!$C$37)+($D551-1)*24+Z$11,COLUMN(Entrées!$C$37)+($C551-1),4,TRUE,"Entrées")))</f>
        <v>1781</v>
      </c>
      <c r="AA551" s="28">
        <f ca="1">IF($D551&gt;$D$8,"",INDIRECT(ADDRESS(ROW(Entrées!$C$37)+($D551-1)*24+AA$11,COLUMN(Entrées!$C$37)+($C551-1),4,TRUE,"Entrées")))</f>
        <v>3001</v>
      </c>
      <c r="AB551" s="28">
        <f ca="1">IF($D551&gt;$D$8,"",INDIRECT(ADDRESS(ROW(Entrées!$C$37)+($D551-1)*24+AB$11,COLUMN(Entrées!$C$37)+($C551-1),4,TRUE,"Entrées")))</f>
        <v>3001</v>
      </c>
      <c r="AC551" s="11"/>
      <c r="AD551" s="40">
        <f t="shared" ca="1" si="653"/>
        <v>1454.625</v>
      </c>
      <c r="AE551" s="40">
        <f t="shared" ca="1" si="655"/>
        <v>3001</v>
      </c>
      <c r="AF551" s="40">
        <f t="shared" ca="1" si="656"/>
        <v>-1350</v>
      </c>
      <c r="AG551" s="4"/>
      <c r="AH551" s="11">
        <f>Entrées!A578</f>
        <v>23</v>
      </c>
      <c r="AI551" s="13">
        <f>Entrées!B578</f>
        <v>13</v>
      </c>
      <c r="AJ551" s="31">
        <f t="shared" ca="1" si="649"/>
        <v>55625.834722222207</v>
      </c>
      <c r="AK551" s="31">
        <f t="shared" ca="1" si="602"/>
        <v>55155.277777777781</v>
      </c>
      <c r="AL551" s="31">
        <f t="shared" ca="1" si="603"/>
        <v>55132.569444444431</v>
      </c>
      <c r="AM551" s="31">
        <f t="shared" ca="1" si="604"/>
        <v>439.35972222222233</v>
      </c>
      <c r="AN551" s="31">
        <f t="shared" ca="1" si="605"/>
        <v>2143.2847222222222</v>
      </c>
      <c r="AO551" s="31">
        <f t="shared" ca="1" si="606"/>
        <v>1711.4715277777773</v>
      </c>
      <c r="AP551" s="31">
        <f t="shared" ca="1" si="607"/>
        <v>43686.806944444448</v>
      </c>
      <c r="AQ551" s="31">
        <f t="shared" ca="1" si="608"/>
        <v>2048.2006944444447</v>
      </c>
      <c r="AR551" s="31">
        <f t="shared" ca="1" si="609"/>
        <v>467.57708333333329</v>
      </c>
      <c r="AS551" s="31">
        <f t="shared" ca="1" si="610"/>
        <v>9872.0041666666693</v>
      </c>
      <c r="AT551" s="31">
        <f t="shared" ca="1" si="611"/>
        <v>-752.91041666666672</v>
      </c>
      <c r="AU551" s="31">
        <f t="shared" ca="1" si="612"/>
        <v>580.30277777777769</v>
      </c>
      <c r="AV551" s="31">
        <f t="shared" ca="1" si="613"/>
        <v>-4570.3041666666659</v>
      </c>
      <c r="AW551" s="31">
        <f t="shared" ca="1" si="614"/>
        <v>53.39583333333335</v>
      </c>
      <c r="AX551" s="31">
        <f t="shared" ca="1" si="615"/>
        <v>1401.9361111111111</v>
      </c>
      <c r="AY551" s="31">
        <f t="shared" ca="1" si="616"/>
        <v>-1132.0805555555555</v>
      </c>
      <c r="AZ551" s="31">
        <f t="shared" ca="1" si="617"/>
        <v>-2177.1819444444441</v>
      </c>
      <c r="BA551" s="31">
        <f t="shared" ca="1" si="618"/>
        <v>644.8125</v>
      </c>
      <c r="BB551" s="31">
        <f t="shared" ca="1" si="619"/>
        <v>-1410.101388888889</v>
      </c>
      <c r="BC551" s="31">
        <f t="shared" ca="1" si="620"/>
        <v>-1800.2902777777781</v>
      </c>
      <c r="BF551" s="11">
        <f t="shared" si="621"/>
        <v>23</v>
      </c>
      <c r="BG551" s="11">
        <f t="shared" si="658"/>
        <v>13</v>
      </c>
      <c r="BH551" s="32">
        <f>IF($BF551&gt;$Y$7,"",IF(AND($BF551=$Y$7,$BG551=23),"",Entrées!C579-Entrées!C578))</f>
        <v>-1197.5</v>
      </c>
      <c r="BI551" s="32">
        <f>IF($BF551&gt;$Y$7,"",IF(AND($BF551=$Y$7,$BG551=23),"",Entrées!D579-Entrées!D578))</f>
        <v>-1537.5</v>
      </c>
      <c r="BJ551" s="32">
        <f>IF($BF551&gt;$Y$7,"",IF(AND($BF551=$Y$7,$BG551=23),"",Entrées!E579-Entrées!E578))</f>
        <v>-1750</v>
      </c>
      <c r="BK551" s="32">
        <f>IF($BF551&gt;$Y$7,"",IF(AND($BF551=$Y$7,$BG551=23),"",Entrées!F579-Entrées!F578))</f>
        <v>-5.5</v>
      </c>
      <c r="BL551" s="32">
        <f>IF($BF551&gt;$Y$7,"",IF(AND($BF551=$Y$7,$BG551=23),"",Entrées!G579-Entrées!G578))</f>
        <v>-133.5</v>
      </c>
      <c r="BM551" s="32">
        <f>IF($BF551&gt;$Y$7,"",IF(AND($BF551=$Y$7,$BG551=23),"",Entrées!H579-Entrées!H578))</f>
        <v>200</v>
      </c>
      <c r="BN551" s="32">
        <f>IF($BF551&gt;$Y$7,"",IF(AND($BF551=$Y$7,$BG551=23),"",Entrées!I579-Entrées!I578))</f>
        <v>-122.5</v>
      </c>
      <c r="BO551" s="32">
        <f>IF($BF551&gt;$Y$7,"",IF(AND($BF551=$Y$7,$BG551=23),"",Entrées!J579-Entrées!J578))</f>
        <v>-78.5</v>
      </c>
      <c r="BP551" s="32">
        <f>IF($BF551&gt;$Y$7,"",IF(AND($BF551=$Y$7,$BG551=23),"",Entrées!K579-Entrées!K578))</f>
        <v>29</v>
      </c>
      <c r="BQ551" s="32">
        <f>IF($BF551&gt;$Y$7,"",IF(AND($BF551=$Y$7,$BG551=23),"",Entrées!L579-Entrées!L578))</f>
        <v>-818.5</v>
      </c>
      <c r="BR551" s="32">
        <f>IF($BF551&gt;$Y$7,"",IF(AND($BF551=$Y$7,$BG551=23),"",Entrées!M579-Entrées!M578))</f>
        <v>-11.5</v>
      </c>
      <c r="BS551" s="32">
        <f>IF($BF551&gt;$Y$7,"",IF(AND($BF551=$Y$7,$BG551=23),"",Entrées!N579-Entrées!N578))</f>
        <v>3</v>
      </c>
      <c r="BT551" s="32">
        <f>IF($BF551&gt;$Y$7,"",IF(AND($BF551=$Y$7,$BG551=23),"",Entrées!O579-Entrées!O578))</f>
        <v>-257.5</v>
      </c>
      <c r="BU551" s="32">
        <f>IF($BF551&gt;$Y$7,"",IF(AND($BF551=$Y$7,$BG551=23),"",Entrées!P579-Entrées!P578))</f>
        <v>0.5</v>
      </c>
      <c r="BV551" s="32">
        <f>IF($BF551&gt;$Y$7,"",IF(AND($BF551=$Y$7,$BG551=23),"",Entrées!Q579-Entrées!Q578))</f>
        <v>0</v>
      </c>
      <c r="BW551" s="32">
        <f>IF($BF551&gt;$Y$7,"",IF(AND($BF551=$Y$7,$BG551=23),"",Entrées!R579-Entrées!R578))</f>
        <v>0</v>
      </c>
      <c r="BX551" s="32">
        <f>IF($BF551&gt;$Y$7,"",IF(AND($BF551=$Y$7,$BG551=23),"",Entrées!S579-Entrées!S578))</f>
        <v>0</v>
      </c>
      <c r="BY551" s="32">
        <f>IF($BF551&gt;$Y$7,"",IF(AND($BF551=$Y$7,$BG551=23),"",Entrées!T579-Entrées!T578))</f>
        <v>265</v>
      </c>
      <c r="BZ551" s="32">
        <f>IF($BF551&gt;$Y$7,"",IF(AND($BF551=$Y$7,$BG551=23),"",Entrées!U579-Entrées!U578))</f>
        <v>-13</v>
      </c>
      <c r="CA551" s="32">
        <f>IF($BF551&gt;$Y$7,"",IF(AND($BF551=$Y$7,$BG551=23),"",Entrées!V579-Entrées!V578))</f>
        <v>-348</v>
      </c>
      <c r="CD551" s="33">
        <f>IF($BF551&lt;=$Y$7,Entrées!J578/CD$2,"")</f>
        <v>8.8223684210526315E-2</v>
      </c>
      <c r="CE551" s="33">
        <f>IF($BF551&lt;=$Y$7,Entrées!K578/CE$2,"")</f>
        <v>0.40880952380952379</v>
      </c>
      <c r="CF551" s="11">
        <f t="shared" si="622"/>
        <v>7600</v>
      </c>
      <c r="CG551" s="11">
        <f t="shared" si="623"/>
        <v>4200</v>
      </c>
      <c r="CH551" s="52">
        <f t="shared" si="624"/>
        <v>0.26950009137426939</v>
      </c>
      <c r="CI551" s="52">
        <f t="shared" si="625"/>
        <v>0.11132787698412699</v>
      </c>
    </row>
    <row r="552" spans="1:87">
      <c r="A552" s="11" t="str">
        <f>"AF"&amp;A546</f>
        <v>AF530</v>
      </c>
      <c r="C552" s="11">
        <f t="shared" si="657"/>
        <v>15</v>
      </c>
      <c r="D552" s="27">
        <f t="shared" si="654"/>
        <v>23</v>
      </c>
      <c r="E552" s="28">
        <f ca="1">IF($D552&gt;$D$8,"",INDIRECT(ADDRESS(ROW(Entrées!$C$37)+($D552-1)*24+E$11,COLUMN(Entrées!$C$37)+($C552-1),4,TRUE,"Entrées")))</f>
        <v>2103</v>
      </c>
      <c r="F552" s="28">
        <f ca="1">IF($D552&gt;$D$8,"",INDIRECT(ADDRESS(ROW(Entrées!$C$37)+($D552-1)*24+F$11,COLUMN(Entrées!$C$37)+($C552-1),4,TRUE,"Entrées")))</f>
        <v>298</v>
      </c>
      <c r="G552" s="28">
        <f ca="1">IF($D552&gt;$D$8,"",INDIRECT(ADDRESS(ROW(Entrées!$C$37)+($D552-1)*24+G$11,COLUMN(Entrées!$C$37)+($C552-1),4,TRUE,"Entrées")))</f>
        <v>966</v>
      </c>
      <c r="H552" s="28">
        <f ca="1">IF($D552&gt;$D$8,"",INDIRECT(ADDRESS(ROW(Entrées!$C$37)+($D552-1)*24+H$11,COLUMN(Entrées!$C$37)+($C552-1),4,TRUE,"Entrées")))</f>
        <v>1027</v>
      </c>
      <c r="I552" s="28">
        <f ca="1">IF($D552&gt;$D$8,"",INDIRECT(ADDRESS(ROW(Entrées!$C$37)+($D552-1)*24+I$11,COLUMN(Entrées!$C$37)+($C552-1),4,TRUE,"Entrées")))</f>
        <v>164</v>
      </c>
      <c r="J552" s="28">
        <f ca="1">IF($D552&gt;$D$8,"",INDIRECT(ADDRESS(ROW(Entrées!$C$37)+($D552-1)*24+J$11,COLUMN(Entrées!$C$37)+($C552-1),4,TRUE,"Entrées")))</f>
        <v>334</v>
      </c>
      <c r="K552" s="28">
        <f ca="1">IF($D552&gt;$D$8,"",INDIRECT(ADDRESS(ROW(Entrées!$C$37)+($D552-1)*24+K$11,COLUMN(Entrées!$C$37)+($C552-1),4,TRUE,"Entrées")))</f>
        <v>1851</v>
      </c>
      <c r="L552" s="28">
        <f ca="1">IF($D552&gt;$D$8,"",INDIRECT(ADDRESS(ROW(Entrées!$C$37)+($D552-1)*24+L$11,COLUMN(Entrées!$C$37)+($C552-1),4,TRUE,"Entrées")))</f>
        <v>2250</v>
      </c>
      <c r="M552" s="28">
        <f ca="1">IF($D552&gt;$D$8,"",INDIRECT(ADDRESS(ROW(Entrées!$C$37)+($D552-1)*24+M$11,COLUMN(Entrées!$C$37)+($C552-1),4,TRUE,"Entrées")))</f>
        <v>2500</v>
      </c>
      <c r="N552" s="28">
        <f ca="1">IF($D552&gt;$D$8,"",INDIRECT(ADDRESS(ROW(Entrées!$C$37)+($D552-1)*24+N$11,COLUMN(Entrées!$C$37)+($C552-1),4,TRUE,"Entrées")))</f>
        <v>2500</v>
      </c>
      <c r="O552" s="28">
        <f ca="1">IF($D552&gt;$D$8,"",INDIRECT(ADDRESS(ROW(Entrées!$C$37)+($D552-1)*24+O$11,COLUMN(Entrées!$C$37)+($C552-1),4,TRUE,"Entrées")))</f>
        <v>2500</v>
      </c>
      <c r="P552" s="28">
        <f ca="1">IF($D552&gt;$D$8,"",INDIRECT(ADDRESS(ROW(Entrées!$C$37)+($D552-1)*24+P$11,COLUMN(Entrées!$C$37)+($C552-1),4,TRUE,"Entrées")))</f>
        <v>1800</v>
      </c>
      <c r="Q552" s="28">
        <f ca="1">IF($D552&gt;$D$8,"",INDIRECT(ADDRESS(ROW(Entrées!$C$37)+($D552-1)*24+Q$11,COLUMN(Entrées!$C$37)+($C552-1),4,TRUE,"Entrées")))</f>
        <v>1800</v>
      </c>
      <c r="R552" s="28">
        <f ca="1">IF($D552&gt;$D$8,"",INDIRECT(ADDRESS(ROW(Entrées!$C$37)+($D552-1)*24+R$11,COLUMN(Entrées!$C$37)+($C552-1),4,TRUE,"Entrées")))</f>
        <v>1800</v>
      </c>
      <c r="S552" s="28">
        <f ca="1">IF($D552&gt;$D$8,"",INDIRECT(ADDRESS(ROW(Entrées!$C$37)+($D552-1)*24+S$11,COLUMN(Entrées!$C$37)+($C552-1),4,TRUE,"Entrées")))</f>
        <v>1800</v>
      </c>
      <c r="T552" s="28">
        <f ca="1">IF($D552&gt;$D$8,"",INDIRECT(ADDRESS(ROW(Entrées!$C$37)+($D552-1)*24+T$11,COLUMN(Entrées!$C$37)+($C552-1),4,TRUE,"Entrées")))</f>
        <v>1800</v>
      </c>
      <c r="U552" s="28">
        <f ca="1">IF($D552&gt;$D$8,"",INDIRECT(ADDRESS(ROW(Entrées!$C$37)+($D552-1)*24+U$11,COLUMN(Entrées!$C$37)+($C552-1),4,TRUE,"Entrées")))</f>
        <v>1630</v>
      </c>
      <c r="V552" s="28">
        <f ca="1">IF($D552&gt;$D$8,"",INDIRECT(ADDRESS(ROW(Entrées!$C$37)+($D552-1)*24+V$11,COLUMN(Entrées!$C$37)+($C552-1),4,TRUE,"Entrées")))</f>
        <v>1412</v>
      </c>
      <c r="W552" s="28">
        <f ca="1">IF($D552&gt;$D$8,"",INDIRECT(ADDRESS(ROW(Entrées!$C$37)+($D552-1)*24+W$11,COLUMN(Entrées!$C$37)+($C552-1),4,TRUE,"Entrées")))</f>
        <v>1592</v>
      </c>
      <c r="X552" s="28">
        <f ca="1">IF($D552&gt;$D$8,"",INDIRECT(ADDRESS(ROW(Entrées!$C$37)+($D552-1)*24+X$11,COLUMN(Entrées!$C$37)+($C552-1),4,TRUE,"Entrées")))</f>
        <v>559</v>
      </c>
      <c r="Y552" s="28">
        <f ca="1">IF($D552&gt;$D$8,"",INDIRECT(ADDRESS(ROW(Entrées!$C$37)+($D552-1)*24+Y$11,COLUMN(Entrées!$C$37)+($C552-1),4,TRUE,"Entrées")))</f>
        <v>-1031</v>
      </c>
      <c r="Z552" s="28">
        <f ca="1">IF($D552&gt;$D$8,"",INDIRECT(ADDRESS(ROW(Entrées!$C$37)+($D552-1)*24+Z$11,COLUMN(Entrées!$C$37)+($C552-1),4,TRUE,"Entrées")))</f>
        <v>1189</v>
      </c>
      <c r="AA552" s="28">
        <f ca="1">IF($D552&gt;$D$8,"",INDIRECT(ADDRESS(ROW(Entrées!$C$37)+($D552-1)*24+AA$11,COLUMN(Entrées!$C$37)+($C552-1),4,TRUE,"Entrées")))</f>
        <v>2398</v>
      </c>
      <c r="AB552" s="28">
        <f ca="1">IF($D552&gt;$D$8,"",INDIRECT(ADDRESS(ROW(Entrées!$C$37)+($D552-1)*24+AB$11,COLUMN(Entrées!$C$37)+($C552-1),4,TRUE,"Entrées")))</f>
        <v>2496</v>
      </c>
      <c r="AC552" s="11"/>
      <c r="AD552" s="40">
        <f t="shared" ca="1" si="653"/>
        <v>1489.0833333333333</v>
      </c>
      <c r="AE552" s="40">
        <f t="shared" ca="1" si="655"/>
        <v>2500</v>
      </c>
      <c r="AF552" s="40">
        <f t="shared" ca="1" si="656"/>
        <v>-1031</v>
      </c>
      <c r="AG552" s="4"/>
      <c r="AH552" s="11">
        <f>Entrées!A579</f>
        <v>23</v>
      </c>
      <c r="AI552" s="13">
        <f>Entrées!B579</f>
        <v>14</v>
      </c>
      <c r="AJ552" s="31">
        <f t="shared" ca="1" si="649"/>
        <v>55625.834722222207</v>
      </c>
      <c r="AK552" s="31">
        <f t="shared" ca="1" si="602"/>
        <v>55155.277777777781</v>
      </c>
      <c r="AL552" s="31">
        <f t="shared" ca="1" si="603"/>
        <v>55132.569444444431</v>
      </c>
      <c r="AM552" s="31">
        <f t="shared" ca="1" si="604"/>
        <v>439.35972222222233</v>
      </c>
      <c r="AN552" s="31">
        <f t="shared" ca="1" si="605"/>
        <v>2143.2847222222222</v>
      </c>
      <c r="AO552" s="31">
        <f t="shared" ca="1" si="606"/>
        <v>1711.4715277777773</v>
      </c>
      <c r="AP552" s="31">
        <f t="shared" ca="1" si="607"/>
        <v>43686.806944444448</v>
      </c>
      <c r="AQ552" s="31">
        <f t="shared" ca="1" si="608"/>
        <v>2048.2006944444447</v>
      </c>
      <c r="AR552" s="31">
        <f t="shared" ca="1" si="609"/>
        <v>467.57708333333329</v>
      </c>
      <c r="AS552" s="31">
        <f t="shared" ca="1" si="610"/>
        <v>9872.0041666666693</v>
      </c>
      <c r="AT552" s="31">
        <f t="shared" ca="1" si="611"/>
        <v>-752.91041666666672</v>
      </c>
      <c r="AU552" s="31">
        <f t="shared" ca="1" si="612"/>
        <v>580.30277777777769</v>
      </c>
      <c r="AV552" s="31">
        <f t="shared" ca="1" si="613"/>
        <v>-4570.3041666666659</v>
      </c>
      <c r="AW552" s="31">
        <f t="shared" ca="1" si="614"/>
        <v>53.39583333333335</v>
      </c>
      <c r="AX552" s="31">
        <f t="shared" ca="1" si="615"/>
        <v>1401.9361111111111</v>
      </c>
      <c r="AY552" s="31">
        <f t="shared" ca="1" si="616"/>
        <v>-1132.0805555555555</v>
      </c>
      <c r="AZ552" s="31">
        <f t="shared" ca="1" si="617"/>
        <v>-2177.1819444444441</v>
      </c>
      <c r="BA552" s="31">
        <f t="shared" ca="1" si="618"/>
        <v>644.8125</v>
      </c>
      <c r="BB552" s="31">
        <f t="shared" ca="1" si="619"/>
        <v>-1410.101388888889</v>
      </c>
      <c r="BC552" s="31">
        <f t="shared" ca="1" si="620"/>
        <v>-1800.2902777777781</v>
      </c>
      <c r="BF552" s="11">
        <f t="shared" si="621"/>
        <v>23</v>
      </c>
      <c r="BG552" s="11">
        <f t="shared" si="658"/>
        <v>14</v>
      </c>
      <c r="BH552" s="32">
        <f>IF($BF552&gt;$Y$7,"",IF(AND($BF552=$Y$7,$BG552=23),"",Entrées!C580-Entrées!C579))</f>
        <v>-2426</v>
      </c>
      <c r="BI552" s="32">
        <f>IF($BF552&gt;$Y$7,"",IF(AND($BF552=$Y$7,$BG552=23),"",Entrées!D580-Entrées!D579))</f>
        <v>-2887.5</v>
      </c>
      <c r="BJ552" s="32">
        <f>IF($BF552&gt;$Y$7,"",IF(AND($BF552=$Y$7,$BG552=23),"",Entrées!E580-Entrées!E579))</f>
        <v>-2950</v>
      </c>
      <c r="BK552" s="32">
        <f>IF($BF552&gt;$Y$7,"",IF(AND($BF552=$Y$7,$BG552=23),"",Entrées!F580-Entrées!F579))</f>
        <v>1.5</v>
      </c>
      <c r="BL552" s="32">
        <f>IF($BF552&gt;$Y$7,"",IF(AND($BF552=$Y$7,$BG552=23),"",Entrées!G580-Entrées!G579))</f>
        <v>-232</v>
      </c>
      <c r="BM552" s="32">
        <f>IF($BF552&gt;$Y$7,"",IF(AND($BF552=$Y$7,$BG552=23),"",Entrées!H580-Entrées!H579))</f>
        <v>102.5</v>
      </c>
      <c r="BN552" s="32">
        <f>IF($BF552&gt;$Y$7,"",IF(AND($BF552=$Y$7,$BG552=23),"",Entrées!I580-Entrées!I579))</f>
        <v>-297</v>
      </c>
      <c r="BO552" s="32">
        <f>IF($BF552&gt;$Y$7,"",IF(AND($BF552=$Y$7,$BG552=23),"",Entrées!J580-Entrées!J579))</f>
        <v>-84.5</v>
      </c>
      <c r="BP552" s="32">
        <f>IF($BF552&gt;$Y$7,"",IF(AND($BF552=$Y$7,$BG552=23),"",Entrées!K580-Entrées!K579))</f>
        <v>-45.5</v>
      </c>
      <c r="BQ552" s="32">
        <f>IF($BF552&gt;$Y$7,"",IF(AND($BF552=$Y$7,$BG552=23),"",Entrées!L580-Entrées!L579))</f>
        <v>-931.5</v>
      </c>
      <c r="BR552" s="32">
        <f>IF($BF552&gt;$Y$7,"",IF(AND($BF552=$Y$7,$BG552=23),"",Entrées!M580-Entrées!M579))</f>
        <v>-11.5</v>
      </c>
      <c r="BS552" s="32">
        <f>IF($BF552&gt;$Y$7,"",IF(AND($BF552=$Y$7,$BG552=23),"",Entrées!N580-Entrées!N579))</f>
        <v>6</v>
      </c>
      <c r="BT552" s="32">
        <f>IF($BF552&gt;$Y$7,"",IF(AND($BF552=$Y$7,$BG552=23),"",Entrées!O580-Entrées!O579))</f>
        <v>-935</v>
      </c>
      <c r="BU552" s="32">
        <f>IF($BF552&gt;$Y$7,"",IF(AND($BF552=$Y$7,$BG552=23),"",Entrées!P580-Entrées!P579))</f>
        <v>-1.5</v>
      </c>
      <c r="BV552" s="32">
        <f>IF($BF552&gt;$Y$7,"",IF(AND($BF552=$Y$7,$BG552=23),"",Entrées!Q580-Entrées!Q579))</f>
        <v>0</v>
      </c>
      <c r="BW552" s="32">
        <f>IF($BF552&gt;$Y$7,"",IF(AND($BF552=$Y$7,$BG552=23),"",Entrées!R580-Entrées!R579))</f>
        <v>0</v>
      </c>
      <c r="BX552" s="32">
        <f>IF($BF552&gt;$Y$7,"",IF(AND($BF552=$Y$7,$BG552=23),"",Entrées!S580-Entrées!S579))</f>
        <v>0</v>
      </c>
      <c r="BY552" s="32">
        <f>IF($BF552&gt;$Y$7,"",IF(AND($BF552=$Y$7,$BG552=23),"",Entrées!T580-Entrées!T579))</f>
        <v>-312</v>
      </c>
      <c r="BZ552" s="32">
        <f>IF($BF552&gt;$Y$7,"",IF(AND($BF552=$Y$7,$BG552=23),"",Entrées!U580-Entrées!U579))</f>
        <v>-381</v>
      </c>
      <c r="CA552" s="32">
        <f>IF($BF552&gt;$Y$7,"",IF(AND($BF552=$Y$7,$BG552=23),"",Entrées!V580-Entrées!V579))</f>
        <v>-719</v>
      </c>
      <c r="CD552" s="33">
        <f>IF($BF552&lt;=$Y$7,Entrées!J579/CD$2,"")</f>
        <v>7.7894736842105267E-2</v>
      </c>
      <c r="CE552" s="33">
        <f>IF($BF552&lt;=$Y$7,Entrées!K579/CE$2,"")</f>
        <v>0.4157142857142857</v>
      </c>
      <c r="CF552" s="11">
        <f t="shared" si="622"/>
        <v>7600</v>
      </c>
      <c r="CG552" s="11">
        <f t="shared" si="623"/>
        <v>4200</v>
      </c>
      <c r="CH552" s="52">
        <f t="shared" si="624"/>
        <v>0.26950009137426939</v>
      </c>
      <c r="CI552" s="52">
        <f t="shared" si="625"/>
        <v>0.11132787698412699</v>
      </c>
    </row>
    <row r="553" spans="1:87">
      <c r="A553" s="11" t="str">
        <f>"AF"&amp;A547</f>
        <v>AF559</v>
      </c>
      <c r="C553" s="11">
        <f t="shared" si="657"/>
        <v>15</v>
      </c>
      <c r="D553" s="27">
        <f t="shared" si="654"/>
        <v>24</v>
      </c>
      <c r="E553" s="28">
        <f ca="1">IF($D553&gt;$D$8,"",INDIRECT(ADDRESS(ROW(Entrées!$C$37)+($D553-1)*24+E$11,COLUMN(Entrées!$C$37)+($C553-1),4,TRUE,"Entrées")))</f>
        <v>3000</v>
      </c>
      <c r="F553" s="28">
        <f ca="1">IF($D553&gt;$D$8,"",INDIRECT(ADDRESS(ROW(Entrées!$C$37)+($D553-1)*24+F$11,COLUMN(Entrées!$C$37)+($C553-1),4,TRUE,"Entrées")))</f>
        <v>2956</v>
      </c>
      <c r="G553" s="28">
        <f ca="1">IF($D553&gt;$D$8,"",INDIRECT(ADDRESS(ROW(Entrées!$C$37)+($D553-1)*24+G$11,COLUMN(Entrées!$C$37)+($C553-1),4,TRUE,"Entrées")))</f>
        <v>1391</v>
      </c>
      <c r="H553" s="28">
        <f ca="1">IF($D553&gt;$D$8,"",INDIRECT(ADDRESS(ROW(Entrées!$C$37)+($D553-1)*24+H$11,COLUMN(Entrées!$C$37)+($C553-1),4,TRUE,"Entrées")))</f>
        <v>191</v>
      </c>
      <c r="I553" s="28">
        <f ca="1">IF($D553&gt;$D$8,"",INDIRECT(ADDRESS(ROW(Entrées!$C$37)+($D553-1)*24+I$11,COLUMN(Entrées!$C$37)+($C553-1),4,TRUE,"Entrées")))</f>
        <v>-588</v>
      </c>
      <c r="J553" s="28">
        <f ca="1">IF($D553&gt;$D$8,"",INDIRECT(ADDRESS(ROW(Entrées!$C$37)+($D553-1)*24+J$11,COLUMN(Entrées!$C$37)+($C553-1),4,TRUE,"Entrées")))</f>
        <v>249</v>
      </c>
      <c r="K553" s="28">
        <f ca="1">IF($D553&gt;$D$8,"",INDIRECT(ADDRESS(ROW(Entrées!$C$37)+($D553-1)*24+K$11,COLUMN(Entrées!$C$37)+($C553-1),4,TRUE,"Entrées")))</f>
        <v>808</v>
      </c>
      <c r="L553" s="28">
        <f ca="1">IF($D553&gt;$D$8,"",INDIRECT(ADDRESS(ROW(Entrées!$C$37)+($D553-1)*24+L$11,COLUMN(Entrées!$C$37)+($C553-1),4,TRUE,"Entrées")))</f>
        <v>816</v>
      </c>
      <c r="M553" s="28">
        <f ca="1">IF($D553&gt;$D$8,"",INDIRECT(ADDRESS(ROW(Entrées!$C$37)+($D553-1)*24+M$11,COLUMN(Entrées!$C$37)+($C553-1),4,TRUE,"Entrées")))</f>
        <v>2375</v>
      </c>
      <c r="N553" s="28">
        <f ca="1">IF($D553&gt;$D$8,"",INDIRECT(ADDRESS(ROW(Entrées!$C$37)+($D553-1)*24+N$11,COLUMN(Entrées!$C$37)+($C553-1),4,TRUE,"Entrées")))</f>
        <v>2015</v>
      </c>
      <c r="O553" s="28">
        <f ca="1">IF($D553&gt;$D$8,"",INDIRECT(ADDRESS(ROW(Entrées!$C$37)+($D553-1)*24+O$11,COLUMN(Entrées!$C$37)+($C553-1),4,TRUE,"Entrées")))</f>
        <v>2893</v>
      </c>
      <c r="P553" s="28">
        <f ca="1">IF($D553&gt;$D$8,"",INDIRECT(ADDRESS(ROW(Entrées!$C$37)+($D553-1)*24+P$11,COLUMN(Entrées!$C$37)+($C553-1),4,TRUE,"Entrées")))</f>
        <v>3000</v>
      </c>
      <c r="Q553" s="28">
        <f ca="1">IF($D553&gt;$D$8,"",INDIRECT(ADDRESS(ROW(Entrées!$C$37)+($D553-1)*24+Q$11,COLUMN(Entrées!$C$37)+($C553-1),4,TRUE,"Entrées")))</f>
        <v>2777</v>
      </c>
      <c r="R553" s="28">
        <f ca="1">IF($D553&gt;$D$8,"",INDIRECT(ADDRESS(ROW(Entrées!$C$37)+($D553-1)*24+R$11,COLUMN(Entrées!$C$37)+($C553-1),4,TRUE,"Entrées")))</f>
        <v>2549</v>
      </c>
      <c r="S553" s="28">
        <f ca="1">IF($D553&gt;$D$8,"",INDIRECT(ADDRESS(ROW(Entrées!$C$37)+($D553-1)*24+S$11,COLUMN(Entrées!$C$37)+($C553-1),4,TRUE,"Entrées")))</f>
        <v>2886</v>
      </c>
      <c r="T553" s="28">
        <f ca="1">IF($D553&gt;$D$8,"",INDIRECT(ADDRESS(ROW(Entrées!$C$37)+($D553-1)*24+T$11,COLUMN(Entrées!$C$37)+($C553-1),4,TRUE,"Entrées")))</f>
        <v>2961</v>
      </c>
      <c r="U553" s="28">
        <f ca="1">IF($D553&gt;$D$8,"",INDIRECT(ADDRESS(ROW(Entrées!$C$37)+($D553-1)*24+U$11,COLUMN(Entrées!$C$37)+($C553-1),4,TRUE,"Entrées")))</f>
        <v>2788</v>
      </c>
      <c r="V553" s="28">
        <f ca="1">IF($D553&gt;$D$8,"",INDIRECT(ADDRESS(ROW(Entrées!$C$37)+($D553-1)*24+V$11,COLUMN(Entrées!$C$37)+($C553-1),4,TRUE,"Entrées")))</f>
        <v>949</v>
      </c>
      <c r="W553" s="28">
        <f ca="1">IF($D553&gt;$D$8,"",INDIRECT(ADDRESS(ROW(Entrées!$C$37)+($D553-1)*24+W$11,COLUMN(Entrées!$C$37)+($C553-1),4,TRUE,"Entrées")))</f>
        <v>733</v>
      </c>
      <c r="X553" s="28">
        <f ca="1">IF($D553&gt;$D$8,"",INDIRECT(ADDRESS(ROW(Entrées!$C$37)+($D553-1)*24+X$11,COLUMN(Entrées!$C$37)+($C553-1),4,TRUE,"Entrées")))</f>
        <v>623</v>
      </c>
      <c r="Y553" s="28">
        <f ca="1">IF($D553&gt;$D$8,"",INDIRECT(ADDRESS(ROW(Entrées!$C$37)+($D553-1)*24+Y$11,COLUMN(Entrées!$C$37)+($C553-1),4,TRUE,"Entrées")))</f>
        <v>386</v>
      </c>
      <c r="Z553" s="28">
        <f ca="1">IF($D553&gt;$D$8,"",INDIRECT(ADDRESS(ROW(Entrées!$C$37)+($D553-1)*24+Z$11,COLUMN(Entrées!$C$37)+($C553-1),4,TRUE,"Entrées")))</f>
        <v>698</v>
      </c>
      <c r="AA553" s="28">
        <f ca="1">IF($D553&gt;$D$8,"",INDIRECT(ADDRESS(ROW(Entrées!$C$37)+($D553-1)*24+AA$11,COLUMN(Entrées!$C$37)+($C553-1),4,TRUE,"Entrées")))</f>
        <v>2110</v>
      </c>
      <c r="AB553" s="28">
        <f ca="1">IF($D553&gt;$D$8,"",INDIRECT(ADDRESS(ROW(Entrées!$C$37)+($D553-1)*24+AB$11,COLUMN(Entrées!$C$37)+($C553-1),4,TRUE,"Entrées")))</f>
        <v>2082</v>
      </c>
      <c r="AC553" s="11"/>
      <c r="AD553" s="40">
        <f t="shared" ca="1" si="653"/>
        <v>1693.6666666666667</v>
      </c>
      <c r="AE553" s="40">
        <f t="shared" ca="1" si="655"/>
        <v>3000</v>
      </c>
      <c r="AF553" s="40">
        <f t="shared" ca="1" si="656"/>
        <v>-588</v>
      </c>
      <c r="AG553" s="4"/>
      <c r="AH553" s="11">
        <f>Entrées!A580</f>
        <v>23</v>
      </c>
      <c r="AI553" s="13">
        <f>Entrées!B580</f>
        <v>15</v>
      </c>
      <c r="AJ553" s="31">
        <f t="shared" ca="1" si="649"/>
        <v>55625.834722222207</v>
      </c>
      <c r="AK553" s="31">
        <f t="shared" ca="1" si="602"/>
        <v>55155.277777777781</v>
      </c>
      <c r="AL553" s="31">
        <f t="shared" ca="1" si="603"/>
        <v>55132.569444444431</v>
      </c>
      <c r="AM553" s="31">
        <f t="shared" ca="1" si="604"/>
        <v>439.35972222222233</v>
      </c>
      <c r="AN553" s="31">
        <f t="shared" ca="1" si="605"/>
        <v>2143.2847222222222</v>
      </c>
      <c r="AO553" s="31">
        <f t="shared" ca="1" si="606"/>
        <v>1711.4715277777773</v>
      </c>
      <c r="AP553" s="31">
        <f t="shared" ca="1" si="607"/>
        <v>43686.806944444448</v>
      </c>
      <c r="AQ553" s="31">
        <f t="shared" ca="1" si="608"/>
        <v>2048.2006944444447</v>
      </c>
      <c r="AR553" s="31">
        <f t="shared" ca="1" si="609"/>
        <v>467.57708333333329</v>
      </c>
      <c r="AS553" s="31">
        <f t="shared" ca="1" si="610"/>
        <v>9872.0041666666693</v>
      </c>
      <c r="AT553" s="31">
        <f t="shared" ca="1" si="611"/>
        <v>-752.91041666666672</v>
      </c>
      <c r="AU553" s="31">
        <f t="shared" ca="1" si="612"/>
        <v>580.30277777777769</v>
      </c>
      <c r="AV553" s="31">
        <f t="shared" ca="1" si="613"/>
        <v>-4570.3041666666659</v>
      </c>
      <c r="AW553" s="31">
        <f t="shared" ca="1" si="614"/>
        <v>53.39583333333335</v>
      </c>
      <c r="AX553" s="31">
        <f t="shared" ca="1" si="615"/>
        <v>1401.9361111111111</v>
      </c>
      <c r="AY553" s="31">
        <f t="shared" ca="1" si="616"/>
        <v>-1132.0805555555555</v>
      </c>
      <c r="AZ553" s="31">
        <f t="shared" ca="1" si="617"/>
        <v>-2177.1819444444441</v>
      </c>
      <c r="BA553" s="31">
        <f t="shared" ca="1" si="618"/>
        <v>644.8125</v>
      </c>
      <c r="BB553" s="31">
        <f t="shared" ca="1" si="619"/>
        <v>-1410.101388888889</v>
      </c>
      <c r="BC553" s="31">
        <f t="shared" ca="1" si="620"/>
        <v>-1800.2902777777781</v>
      </c>
      <c r="BF553" s="11">
        <f t="shared" si="621"/>
        <v>23</v>
      </c>
      <c r="BG553" s="11">
        <f t="shared" si="658"/>
        <v>15</v>
      </c>
      <c r="BH553" s="32">
        <f>IF($BF553&gt;$Y$7,"",IF(AND($BF553=$Y$7,$BG553=23),"",Entrées!C581-Entrées!C580))</f>
        <v>-1950</v>
      </c>
      <c r="BI553" s="32">
        <f>IF($BF553&gt;$Y$7,"",IF(AND($BF553=$Y$7,$BG553=23),"",Entrées!D581-Entrées!D580))</f>
        <v>-2012.5</v>
      </c>
      <c r="BJ553" s="32">
        <f>IF($BF553&gt;$Y$7,"",IF(AND($BF553=$Y$7,$BG553=23),"",Entrées!E581-Entrées!E580))</f>
        <v>-2162.5</v>
      </c>
      <c r="BK553" s="32">
        <f>IF($BF553&gt;$Y$7,"",IF(AND($BF553=$Y$7,$BG553=23),"",Entrées!F581-Entrées!F580))</f>
        <v>-1.5</v>
      </c>
      <c r="BL553" s="32">
        <f>IF($BF553&gt;$Y$7,"",IF(AND($BF553=$Y$7,$BG553=23),"",Entrées!G581-Entrées!G580))</f>
        <v>-432</v>
      </c>
      <c r="BM553" s="32">
        <f>IF($BF553&gt;$Y$7,"",IF(AND($BF553=$Y$7,$BG553=23),"",Entrées!H581-Entrées!H580))</f>
        <v>-27.5</v>
      </c>
      <c r="BN553" s="32">
        <f>IF($BF553&gt;$Y$7,"",IF(AND($BF553=$Y$7,$BG553=23),"",Entrées!I581-Entrées!I580))</f>
        <v>-142.5</v>
      </c>
      <c r="BO553" s="32">
        <f>IF($BF553&gt;$Y$7,"",IF(AND($BF553=$Y$7,$BG553=23),"",Entrées!J581-Entrées!J580))</f>
        <v>-38</v>
      </c>
      <c r="BP553" s="32">
        <f>IF($BF553&gt;$Y$7,"",IF(AND($BF553=$Y$7,$BG553=23),"",Entrées!K581-Entrées!K580))</f>
        <v>-170</v>
      </c>
      <c r="BQ553" s="32">
        <f>IF($BF553&gt;$Y$7,"",IF(AND($BF553=$Y$7,$BG553=23),"",Entrées!L581-Entrées!L580))</f>
        <v>17.5</v>
      </c>
      <c r="BR553" s="32">
        <f>IF($BF553&gt;$Y$7,"",IF(AND($BF553=$Y$7,$BG553=23),"",Entrées!M581-Entrées!M580))</f>
        <v>-0.5</v>
      </c>
      <c r="BS553" s="32">
        <f>IF($BF553&gt;$Y$7,"",IF(AND($BF553=$Y$7,$BG553=23),"",Entrées!N581-Entrées!N580))</f>
        <v>1</v>
      </c>
      <c r="BT553" s="32">
        <f>IF($BF553&gt;$Y$7,"",IF(AND($BF553=$Y$7,$BG553=23),"",Entrées!O581-Entrées!O580))</f>
        <v>-1155</v>
      </c>
      <c r="BU553" s="32">
        <f>IF($BF553&gt;$Y$7,"",IF(AND($BF553=$Y$7,$BG553=23),"",Entrées!P581-Entrées!P580))</f>
        <v>-6.5</v>
      </c>
      <c r="BV553" s="32">
        <f>IF($BF553&gt;$Y$7,"",IF(AND($BF553=$Y$7,$BG553=23),"",Entrées!Q581-Entrées!Q580))</f>
        <v>-170</v>
      </c>
      <c r="BW553" s="32">
        <f>IF($BF553&gt;$Y$7,"",IF(AND($BF553=$Y$7,$BG553=23),"",Entrées!R581-Entrées!R580))</f>
        <v>0</v>
      </c>
      <c r="BX553" s="32">
        <f>IF($BF553&gt;$Y$7,"",IF(AND($BF553=$Y$7,$BG553=23),"",Entrées!S581-Entrées!S580))</f>
        <v>0</v>
      </c>
      <c r="BY553" s="32">
        <f>IF($BF553&gt;$Y$7,"",IF(AND($BF553=$Y$7,$BG553=23),"",Entrées!T581-Entrées!T580))</f>
        <v>-246</v>
      </c>
      <c r="BZ553" s="32">
        <f>IF($BF553&gt;$Y$7,"",IF(AND($BF553=$Y$7,$BG553=23),"",Entrées!U581-Entrées!U580))</f>
        <v>-272</v>
      </c>
      <c r="CA553" s="32">
        <f>IF($BF553&gt;$Y$7,"",IF(AND($BF553=$Y$7,$BG553=23),"",Entrées!V581-Entrées!V580))</f>
        <v>-454</v>
      </c>
      <c r="CD553" s="33">
        <f>IF($BF553&lt;=$Y$7,Entrées!J580/CD$2,"")</f>
        <v>6.6776315789473684E-2</v>
      </c>
      <c r="CE553" s="33">
        <f>IF($BF553&lt;=$Y$7,Entrées!K580/CE$2,"")</f>
        <v>0.4048809523809524</v>
      </c>
      <c r="CF553" s="11">
        <f t="shared" si="622"/>
        <v>7600</v>
      </c>
      <c r="CG553" s="11">
        <f t="shared" si="623"/>
        <v>4200</v>
      </c>
      <c r="CH553" s="52">
        <f t="shared" si="624"/>
        <v>0.26950009137426939</v>
      </c>
      <c r="CI553" s="52">
        <f t="shared" si="625"/>
        <v>0.11132787698412699</v>
      </c>
    </row>
    <row r="554" spans="1:87">
      <c r="C554" s="11">
        <f t="shared" si="657"/>
        <v>15</v>
      </c>
      <c r="D554" s="27">
        <f t="shared" si="654"/>
        <v>25</v>
      </c>
      <c r="E554" s="28">
        <f ca="1">IF($D554&gt;$D$8,"",INDIRECT(ADDRESS(ROW(Entrées!$C$37)+($D554-1)*24+E$11,COLUMN(Entrées!$C$37)+($C554-1),4,TRUE,"Entrées")))</f>
        <v>960</v>
      </c>
      <c r="F554" s="28">
        <f ca="1">IF($D554&gt;$D$8,"",INDIRECT(ADDRESS(ROW(Entrées!$C$37)+($D554-1)*24+F$11,COLUMN(Entrées!$C$37)+($C554-1),4,TRUE,"Entrées")))</f>
        <v>1396</v>
      </c>
      <c r="G554" s="28">
        <f ca="1">IF($D554&gt;$D$8,"",INDIRECT(ADDRESS(ROW(Entrées!$C$37)+($D554-1)*24+G$11,COLUMN(Entrées!$C$37)+($C554-1),4,TRUE,"Entrées")))</f>
        <v>432</v>
      </c>
      <c r="H554" s="28">
        <f ca="1">IF($D554&gt;$D$8,"",INDIRECT(ADDRESS(ROW(Entrées!$C$37)+($D554-1)*24+H$11,COLUMN(Entrées!$C$37)+($C554-1),4,TRUE,"Entrées")))</f>
        <v>-723</v>
      </c>
      <c r="I554" s="28">
        <f ca="1">IF($D554&gt;$D$8,"",INDIRECT(ADDRESS(ROW(Entrées!$C$37)+($D554-1)*24+I$11,COLUMN(Entrées!$C$37)+($C554-1),4,TRUE,"Entrées")))</f>
        <v>-1800</v>
      </c>
      <c r="J554" s="28">
        <f ca="1">IF($D554&gt;$D$8,"",INDIRECT(ADDRESS(ROW(Entrées!$C$37)+($D554-1)*24+J$11,COLUMN(Entrées!$C$37)+($C554-1),4,TRUE,"Entrées")))</f>
        <v>-1800</v>
      </c>
      <c r="K554" s="28">
        <f ca="1">IF($D554&gt;$D$8,"",INDIRECT(ADDRESS(ROW(Entrées!$C$37)+($D554-1)*24+K$11,COLUMN(Entrées!$C$37)+($C554-1),4,TRUE,"Entrées")))</f>
        <v>-1282</v>
      </c>
      <c r="L554" s="28">
        <f ca="1">IF($D554&gt;$D$8,"",INDIRECT(ADDRESS(ROW(Entrées!$C$37)+($D554-1)*24+L$11,COLUMN(Entrées!$C$37)+($C554-1),4,TRUE,"Entrées")))</f>
        <v>272</v>
      </c>
      <c r="M554" s="28">
        <f ca="1">IF($D554&gt;$D$8,"",INDIRECT(ADDRESS(ROW(Entrées!$C$37)+($D554-1)*24+M$11,COLUMN(Entrées!$C$37)+($C554-1),4,TRUE,"Entrées")))</f>
        <v>1684</v>
      </c>
      <c r="N554" s="28">
        <f ca="1">IF($D554&gt;$D$8,"",INDIRECT(ADDRESS(ROW(Entrées!$C$37)+($D554-1)*24+N$11,COLUMN(Entrées!$C$37)+($C554-1),4,TRUE,"Entrées")))</f>
        <v>1304</v>
      </c>
      <c r="O554" s="28">
        <f ca="1">IF($D554&gt;$D$8,"",INDIRECT(ADDRESS(ROW(Entrées!$C$37)+($D554-1)*24+O$11,COLUMN(Entrées!$C$37)+($C554-1),4,TRUE,"Entrées")))</f>
        <v>179</v>
      </c>
      <c r="P554" s="28">
        <f ca="1">IF($D554&gt;$D$8,"",INDIRECT(ADDRESS(ROW(Entrées!$C$37)+($D554-1)*24+P$11,COLUMN(Entrées!$C$37)+($C554-1),4,TRUE,"Entrées")))</f>
        <v>5</v>
      </c>
      <c r="Q554" s="28">
        <f ca="1">IF($D554&gt;$D$8,"",INDIRECT(ADDRESS(ROW(Entrées!$C$37)+($D554-1)*24+Q$11,COLUMN(Entrées!$C$37)+($C554-1),4,TRUE,"Entrées")))</f>
        <v>719</v>
      </c>
      <c r="R554" s="28">
        <f ca="1">IF($D554&gt;$D$8,"",INDIRECT(ADDRESS(ROW(Entrées!$C$37)+($D554-1)*24+R$11,COLUMN(Entrées!$C$37)+($C554-1),4,TRUE,"Entrées")))</f>
        <v>-32</v>
      </c>
      <c r="S554" s="28">
        <f ca="1">IF($D554&gt;$D$8,"",INDIRECT(ADDRESS(ROW(Entrées!$C$37)+($D554-1)*24+S$11,COLUMN(Entrées!$C$37)+($C554-1),4,TRUE,"Entrées")))</f>
        <v>1</v>
      </c>
      <c r="T554" s="28">
        <f ca="1">IF($D554&gt;$D$8,"",INDIRECT(ADDRESS(ROW(Entrées!$C$37)+($D554-1)*24+T$11,COLUMN(Entrées!$C$37)+($C554-1),4,TRUE,"Entrées")))</f>
        <v>-528</v>
      </c>
      <c r="U554" s="28">
        <f ca="1">IF($D554&gt;$D$8,"",INDIRECT(ADDRESS(ROW(Entrées!$C$37)+($D554-1)*24+U$11,COLUMN(Entrées!$C$37)+($C554-1),4,TRUE,"Entrées")))</f>
        <v>-718</v>
      </c>
      <c r="V554" s="28">
        <f ca="1">IF($D554&gt;$D$8,"",INDIRECT(ADDRESS(ROW(Entrées!$C$37)+($D554-1)*24+V$11,COLUMN(Entrées!$C$37)+($C554-1),4,TRUE,"Entrées")))</f>
        <v>-860</v>
      </c>
      <c r="W554" s="28">
        <f ca="1">IF($D554&gt;$D$8,"",INDIRECT(ADDRESS(ROW(Entrées!$C$37)+($D554-1)*24+W$11,COLUMN(Entrées!$C$37)+($C554-1),4,TRUE,"Entrées")))</f>
        <v>-1666</v>
      </c>
      <c r="X554" s="28">
        <f ca="1">IF($D554&gt;$D$8,"",INDIRECT(ADDRESS(ROW(Entrées!$C$37)+($D554-1)*24+X$11,COLUMN(Entrées!$C$37)+($C554-1),4,TRUE,"Entrées")))</f>
        <v>-1639</v>
      </c>
      <c r="Y554" s="28">
        <f ca="1">IF($D554&gt;$D$8,"",INDIRECT(ADDRESS(ROW(Entrées!$C$37)+($D554-1)*24+Y$11,COLUMN(Entrées!$C$37)+($C554-1),4,TRUE,"Entrées")))</f>
        <v>-1800</v>
      </c>
      <c r="Z554" s="28">
        <f ca="1">IF($D554&gt;$D$8,"",INDIRECT(ADDRESS(ROW(Entrées!$C$37)+($D554-1)*24+Z$11,COLUMN(Entrées!$C$37)+($C554-1),4,TRUE,"Entrées")))</f>
        <v>-579</v>
      </c>
      <c r="AA554" s="28">
        <f ca="1">IF($D554&gt;$D$8,"",INDIRECT(ADDRESS(ROW(Entrées!$C$37)+($D554-1)*24+AA$11,COLUMN(Entrées!$C$37)+($C554-1),4,TRUE,"Entrées")))</f>
        <v>-144</v>
      </c>
      <c r="AB554" s="28">
        <f ca="1">IF($D554&gt;$D$8,"",INDIRECT(ADDRESS(ROW(Entrées!$C$37)+($D554-1)*24+AB$11,COLUMN(Entrées!$C$37)+($C554-1),4,TRUE,"Entrées")))</f>
        <v>552</v>
      </c>
      <c r="AC554" s="11"/>
      <c r="AD554" s="40">
        <f t="shared" ca="1" si="653"/>
        <v>-252.79166666666666</v>
      </c>
      <c r="AE554" s="40">
        <f t="shared" ca="1" si="655"/>
        <v>1684</v>
      </c>
      <c r="AF554" s="40">
        <f t="shared" ca="1" si="656"/>
        <v>-1800</v>
      </c>
      <c r="AG554" s="4"/>
      <c r="AH554" s="11">
        <f>Entrées!A581</f>
        <v>23</v>
      </c>
      <c r="AI554" s="13">
        <f>Entrées!B581</f>
        <v>16</v>
      </c>
      <c r="AJ554" s="31">
        <f t="shared" ca="1" si="649"/>
        <v>55625.834722222207</v>
      </c>
      <c r="AK554" s="31">
        <f t="shared" ca="1" si="602"/>
        <v>55155.277777777781</v>
      </c>
      <c r="AL554" s="31">
        <f t="shared" ca="1" si="603"/>
        <v>55132.569444444431</v>
      </c>
      <c r="AM554" s="31">
        <f t="shared" ca="1" si="604"/>
        <v>439.35972222222233</v>
      </c>
      <c r="AN554" s="31">
        <f t="shared" ca="1" si="605"/>
        <v>2143.2847222222222</v>
      </c>
      <c r="AO554" s="31">
        <f t="shared" ca="1" si="606"/>
        <v>1711.4715277777773</v>
      </c>
      <c r="AP554" s="31">
        <f t="shared" ca="1" si="607"/>
        <v>43686.806944444448</v>
      </c>
      <c r="AQ554" s="31">
        <f t="shared" ca="1" si="608"/>
        <v>2048.2006944444447</v>
      </c>
      <c r="AR554" s="31">
        <f t="shared" ca="1" si="609"/>
        <v>467.57708333333329</v>
      </c>
      <c r="AS554" s="31">
        <f t="shared" ca="1" si="610"/>
        <v>9872.0041666666693</v>
      </c>
      <c r="AT554" s="31">
        <f t="shared" ca="1" si="611"/>
        <v>-752.91041666666672</v>
      </c>
      <c r="AU554" s="31">
        <f t="shared" ca="1" si="612"/>
        <v>580.30277777777769</v>
      </c>
      <c r="AV554" s="31">
        <f t="shared" ca="1" si="613"/>
        <v>-4570.3041666666659</v>
      </c>
      <c r="AW554" s="31">
        <f t="shared" ca="1" si="614"/>
        <v>53.39583333333335</v>
      </c>
      <c r="AX554" s="31">
        <f t="shared" ca="1" si="615"/>
        <v>1401.9361111111111</v>
      </c>
      <c r="AY554" s="31">
        <f t="shared" ca="1" si="616"/>
        <v>-1132.0805555555555</v>
      </c>
      <c r="AZ554" s="31">
        <f t="shared" ca="1" si="617"/>
        <v>-2177.1819444444441</v>
      </c>
      <c r="BA554" s="31">
        <f t="shared" ca="1" si="618"/>
        <v>644.8125</v>
      </c>
      <c r="BB554" s="31">
        <f t="shared" ca="1" si="619"/>
        <v>-1410.101388888889</v>
      </c>
      <c r="BC554" s="31">
        <f t="shared" ca="1" si="620"/>
        <v>-1800.2902777777781</v>
      </c>
      <c r="BF554" s="11">
        <f t="shared" si="621"/>
        <v>23</v>
      </c>
      <c r="BG554" s="11">
        <f t="shared" si="658"/>
        <v>16</v>
      </c>
      <c r="BH554" s="32">
        <f>IF($BF554&gt;$Y$7,"",IF(AND($BF554=$Y$7,$BG554=23),"",Entrées!C582-Entrées!C581))</f>
        <v>-1447</v>
      </c>
      <c r="BI554" s="32">
        <f>IF($BF554&gt;$Y$7,"",IF(AND($BF554=$Y$7,$BG554=23),"",Entrées!D582-Entrées!D581))</f>
        <v>-1787.5</v>
      </c>
      <c r="BJ554" s="32">
        <f>IF($BF554&gt;$Y$7,"",IF(AND($BF554=$Y$7,$BG554=23),"",Entrées!E582-Entrées!E581))</f>
        <v>-1862.5</v>
      </c>
      <c r="BK554" s="32">
        <f>IF($BF554&gt;$Y$7,"",IF(AND($BF554=$Y$7,$BG554=23),"",Entrées!F582-Entrées!F581))</f>
        <v>-2.5</v>
      </c>
      <c r="BL554" s="32">
        <f>IF($BF554&gt;$Y$7,"",IF(AND($BF554=$Y$7,$BG554=23),"",Entrées!G582-Entrées!G581))</f>
        <v>-128.5</v>
      </c>
      <c r="BM554" s="32">
        <f>IF($BF554&gt;$Y$7,"",IF(AND($BF554=$Y$7,$BG554=23),"",Entrées!H582-Entrées!H581))</f>
        <v>-53</v>
      </c>
      <c r="BN554" s="32">
        <f>IF($BF554&gt;$Y$7,"",IF(AND($BF554=$Y$7,$BG554=23),"",Entrées!I582-Entrées!I581))</f>
        <v>99.5</v>
      </c>
      <c r="BO554" s="32">
        <f>IF($BF554&gt;$Y$7,"",IF(AND($BF554=$Y$7,$BG554=23),"",Entrées!J582-Entrées!J581))</f>
        <v>-47</v>
      </c>
      <c r="BP554" s="32">
        <f>IF($BF554&gt;$Y$7,"",IF(AND($BF554=$Y$7,$BG554=23),"",Entrées!K582-Entrées!K581))</f>
        <v>-268.5</v>
      </c>
      <c r="BQ554" s="32">
        <f>IF($BF554&gt;$Y$7,"",IF(AND($BF554=$Y$7,$BG554=23),"",Entrées!L582-Entrées!L581))</f>
        <v>-372</v>
      </c>
      <c r="BR554" s="32">
        <f>IF($BF554&gt;$Y$7,"",IF(AND($BF554=$Y$7,$BG554=23),"",Entrées!M582-Entrées!M581))</f>
        <v>7</v>
      </c>
      <c r="BS554" s="32">
        <f>IF($BF554&gt;$Y$7,"",IF(AND($BF554=$Y$7,$BG554=23),"",Entrées!N582-Entrées!N581))</f>
        <v>2.5</v>
      </c>
      <c r="BT554" s="32">
        <f>IF($BF554&gt;$Y$7,"",IF(AND($BF554=$Y$7,$BG554=23),"",Entrées!O582-Entrées!O581))</f>
        <v>-685.5</v>
      </c>
      <c r="BU554" s="32">
        <f>IF($BF554&gt;$Y$7,"",IF(AND($BF554=$Y$7,$BG554=23),"",Entrées!P582-Entrées!P581))</f>
        <v>-1.5</v>
      </c>
      <c r="BV554" s="32">
        <f>IF($BF554&gt;$Y$7,"",IF(AND($BF554=$Y$7,$BG554=23),"",Entrées!Q582-Entrées!Q581))</f>
        <v>-218</v>
      </c>
      <c r="BW554" s="32">
        <f>IF($BF554&gt;$Y$7,"",IF(AND($BF554=$Y$7,$BG554=23),"",Entrées!R582-Entrées!R581))</f>
        <v>0</v>
      </c>
      <c r="BX554" s="32">
        <f>IF($BF554&gt;$Y$7,"",IF(AND($BF554=$Y$7,$BG554=23),"",Entrées!S582-Entrées!S581))</f>
        <v>0</v>
      </c>
      <c r="BY554" s="32">
        <f>IF($BF554&gt;$Y$7,"",IF(AND($BF554=$Y$7,$BG554=23),"",Entrées!T582-Entrées!T581))</f>
        <v>-393</v>
      </c>
      <c r="BZ554" s="32">
        <f>IF($BF554&gt;$Y$7,"",IF(AND($BF554=$Y$7,$BG554=23),"",Entrées!U582-Entrées!U581))</f>
        <v>0</v>
      </c>
      <c r="CA554" s="32">
        <f>IF($BF554&gt;$Y$7,"",IF(AND($BF554=$Y$7,$BG554=23),"",Entrées!V582-Entrées!V581))</f>
        <v>289</v>
      </c>
      <c r="CD554" s="33">
        <f>IF($BF554&lt;=$Y$7,Entrées!J581/CD$2,"")</f>
        <v>6.1776315789473686E-2</v>
      </c>
      <c r="CE554" s="33">
        <f>IF($BF554&lt;=$Y$7,Entrées!K581/CE$2,"")</f>
        <v>0.3644047619047619</v>
      </c>
      <c r="CF554" s="11">
        <f t="shared" si="622"/>
        <v>7600</v>
      </c>
      <c r="CG554" s="11">
        <f t="shared" si="623"/>
        <v>4200</v>
      </c>
      <c r="CH554" s="52">
        <f t="shared" si="624"/>
        <v>0.26950009137426939</v>
      </c>
      <c r="CI554" s="52">
        <f t="shared" si="625"/>
        <v>0.11132787698412699</v>
      </c>
    </row>
    <row r="555" spans="1:87">
      <c r="C555" s="11">
        <f t="shared" si="657"/>
        <v>15</v>
      </c>
      <c r="D555" s="27">
        <f t="shared" si="654"/>
        <v>26</v>
      </c>
      <c r="E555" s="28">
        <f ca="1">IF($D555&gt;$D$8,"",INDIRECT(ADDRESS(ROW(Entrées!$C$37)+($D555-1)*24+E$11,COLUMN(Entrées!$C$37)+($C555-1),4,TRUE,"Entrées")))</f>
        <v>-115</v>
      </c>
      <c r="F555" s="28">
        <f ca="1">IF($D555&gt;$D$8,"",INDIRECT(ADDRESS(ROW(Entrées!$C$37)+($D555-1)*24+F$11,COLUMN(Entrées!$C$37)+($C555-1),4,TRUE,"Entrées")))</f>
        <v>24</v>
      </c>
      <c r="G555" s="28">
        <f ca="1">IF($D555&gt;$D$8,"",INDIRECT(ADDRESS(ROW(Entrées!$C$37)+($D555-1)*24+G$11,COLUMN(Entrées!$C$37)+($C555-1),4,TRUE,"Entrées")))</f>
        <v>-336</v>
      </c>
      <c r="H555" s="28">
        <f ca="1">IF($D555&gt;$D$8,"",INDIRECT(ADDRESS(ROW(Entrées!$C$37)+($D555-1)*24+H$11,COLUMN(Entrées!$C$37)+($C555-1),4,TRUE,"Entrées")))</f>
        <v>-421</v>
      </c>
      <c r="I555" s="28">
        <f ca="1">IF($D555&gt;$D$8,"",INDIRECT(ADDRESS(ROW(Entrées!$C$37)+($D555-1)*24+I$11,COLUMN(Entrées!$C$37)+($C555-1),4,TRUE,"Entrées")))</f>
        <v>-1600</v>
      </c>
      <c r="J555" s="28">
        <f ca="1">IF($D555&gt;$D$8,"",INDIRECT(ADDRESS(ROW(Entrées!$C$37)+($D555-1)*24+J$11,COLUMN(Entrées!$C$37)+($C555-1),4,TRUE,"Entrées")))</f>
        <v>-1420</v>
      </c>
      <c r="K555" s="28">
        <f ca="1">IF($D555&gt;$D$8,"",INDIRECT(ADDRESS(ROW(Entrées!$C$37)+($D555-1)*24+K$11,COLUMN(Entrées!$C$37)+($C555-1),4,TRUE,"Entrées")))</f>
        <v>-1134</v>
      </c>
      <c r="L555" s="28">
        <f ca="1">IF($D555&gt;$D$8,"",INDIRECT(ADDRESS(ROW(Entrées!$C$37)+($D555-1)*24+L$11,COLUMN(Entrées!$C$37)+($C555-1),4,TRUE,"Entrées")))</f>
        <v>-1053</v>
      </c>
      <c r="M555" s="28">
        <f ca="1">IF($D555&gt;$D$8,"",INDIRECT(ADDRESS(ROW(Entrées!$C$37)+($D555-1)*24+M$11,COLUMN(Entrées!$C$37)+($C555-1),4,TRUE,"Entrées")))</f>
        <v>839</v>
      </c>
      <c r="N555" s="28">
        <f ca="1">IF($D555&gt;$D$8,"",INDIRECT(ADDRESS(ROW(Entrées!$C$37)+($D555-1)*24+N$11,COLUMN(Entrées!$C$37)+($C555-1),4,TRUE,"Entrées")))</f>
        <v>2023</v>
      </c>
      <c r="O555" s="28">
        <f ca="1">IF($D555&gt;$D$8,"",INDIRECT(ADDRESS(ROW(Entrées!$C$37)+($D555-1)*24+O$11,COLUMN(Entrées!$C$37)+($C555-1),4,TRUE,"Entrées")))</f>
        <v>1516</v>
      </c>
      <c r="P555" s="28">
        <f ca="1">IF($D555&gt;$D$8,"",INDIRECT(ADDRESS(ROW(Entrées!$C$37)+($D555-1)*24+P$11,COLUMN(Entrées!$C$37)+($C555-1),4,TRUE,"Entrées")))</f>
        <v>2842</v>
      </c>
      <c r="Q555" s="28">
        <f ca="1">IF($D555&gt;$D$8,"",INDIRECT(ADDRESS(ROW(Entrées!$C$37)+($D555-1)*24+Q$11,COLUMN(Entrées!$C$37)+($C555-1),4,TRUE,"Entrées")))</f>
        <v>2985</v>
      </c>
      <c r="R555" s="28">
        <f ca="1">IF($D555&gt;$D$8,"",INDIRECT(ADDRESS(ROW(Entrées!$C$37)+($D555-1)*24+R$11,COLUMN(Entrées!$C$37)+($C555-1),4,TRUE,"Entrées")))</f>
        <v>2992</v>
      </c>
      <c r="S555" s="28">
        <f ca="1">IF($D555&gt;$D$8,"",INDIRECT(ADDRESS(ROW(Entrées!$C$37)+($D555-1)*24+S$11,COLUMN(Entrées!$C$37)+($C555-1),4,TRUE,"Entrées")))</f>
        <v>1442</v>
      </c>
      <c r="T555" s="28">
        <f ca="1">IF($D555&gt;$D$8,"",INDIRECT(ADDRESS(ROW(Entrées!$C$37)+($D555-1)*24+T$11,COLUMN(Entrées!$C$37)+($C555-1),4,TRUE,"Entrées")))</f>
        <v>516</v>
      </c>
      <c r="U555" s="28">
        <f ca="1">IF($D555&gt;$D$8,"",INDIRECT(ADDRESS(ROW(Entrées!$C$37)+($D555-1)*24+U$11,COLUMN(Entrées!$C$37)+($C555-1),4,TRUE,"Entrées")))</f>
        <v>-243</v>
      </c>
      <c r="V555" s="28">
        <f ca="1">IF($D555&gt;$D$8,"",INDIRECT(ADDRESS(ROW(Entrées!$C$37)+($D555-1)*24+V$11,COLUMN(Entrées!$C$37)+($C555-1),4,TRUE,"Entrées")))</f>
        <v>-489</v>
      </c>
      <c r="W555" s="28">
        <f ca="1">IF($D555&gt;$D$8,"",INDIRECT(ADDRESS(ROW(Entrées!$C$37)+($D555-1)*24+W$11,COLUMN(Entrées!$C$37)+($C555-1),4,TRUE,"Entrées")))</f>
        <v>-107</v>
      </c>
      <c r="X555" s="28">
        <f ca="1">IF($D555&gt;$D$8,"",INDIRECT(ADDRESS(ROW(Entrées!$C$37)+($D555-1)*24+X$11,COLUMN(Entrées!$C$37)+($C555-1),4,TRUE,"Entrées")))</f>
        <v>-236</v>
      </c>
      <c r="Y555" s="28">
        <f ca="1">IF($D555&gt;$D$8,"",INDIRECT(ADDRESS(ROW(Entrées!$C$37)+($D555-1)*24+Y$11,COLUMN(Entrées!$C$37)+($C555-1),4,TRUE,"Entrées")))</f>
        <v>1305</v>
      </c>
      <c r="Z555" s="28">
        <f ca="1">IF($D555&gt;$D$8,"",INDIRECT(ADDRESS(ROW(Entrées!$C$37)+($D555-1)*24+Z$11,COLUMN(Entrées!$C$37)+($C555-1),4,TRUE,"Entrées")))</f>
        <v>1267</v>
      </c>
      <c r="AA555" s="28">
        <f ca="1">IF($D555&gt;$D$8,"",INDIRECT(ADDRESS(ROW(Entrées!$C$37)+($D555-1)*24+AA$11,COLUMN(Entrées!$C$37)+($C555-1),4,TRUE,"Entrées")))</f>
        <v>181</v>
      </c>
      <c r="AB555" s="28">
        <f ca="1">IF($D555&gt;$D$8,"",INDIRECT(ADDRESS(ROW(Entrées!$C$37)+($D555-1)*24+AB$11,COLUMN(Entrées!$C$37)+($C555-1),4,TRUE,"Entrées")))</f>
        <v>1125</v>
      </c>
      <c r="AC555" s="11"/>
      <c r="AD555" s="40">
        <f t="shared" ca="1" si="653"/>
        <v>495.95833333333331</v>
      </c>
      <c r="AE555" s="40">
        <f t="shared" ca="1" si="655"/>
        <v>2992</v>
      </c>
      <c r="AF555" s="40">
        <f t="shared" ca="1" si="656"/>
        <v>-1600</v>
      </c>
      <c r="AG555" s="4"/>
      <c r="AH555" s="11">
        <f>Entrées!A582</f>
        <v>23</v>
      </c>
      <c r="AI555" s="13">
        <f>Entrées!B582</f>
        <v>17</v>
      </c>
      <c r="AJ555" s="31">
        <f t="shared" ca="1" si="649"/>
        <v>55625.834722222207</v>
      </c>
      <c r="AK555" s="31">
        <f t="shared" ca="1" si="602"/>
        <v>55155.277777777781</v>
      </c>
      <c r="AL555" s="31">
        <f t="shared" ca="1" si="603"/>
        <v>55132.569444444431</v>
      </c>
      <c r="AM555" s="31">
        <f t="shared" ca="1" si="604"/>
        <v>439.35972222222233</v>
      </c>
      <c r="AN555" s="31">
        <f t="shared" ca="1" si="605"/>
        <v>2143.2847222222222</v>
      </c>
      <c r="AO555" s="31">
        <f t="shared" ca="1" si="606"/>
        <v>1711.4715277777773</v>
      </c>
      <c r="AP555" s="31">
        <f t="shared" ca="1" si="607"/>
        <v>43686.806944444448</v>
      </c>
      <c r="AQ555" s="31">
        <f t="shared" ca="1" si="608"/>
        <v>2048.2006944444447</v>
      </c>
      <c r="AR555" s="31">
        <f t="shared" ca="1" si="609"/>
        <v>467.57708333333329</v>
      </c>
      <c r="AS555" s="31">
        <f t="shared" ca="1" si="610"/>
        <v>9872.0041666666693</v>
      </c>
      <c r="AT555" s="31">
        <f t="shared" ca="1" si="611"/>
        <v>-752.91041666666672</v>
      </c>
      <c r="AU555" s="31">
        <f t="shared" ca="1" si="612"/>
        <v>580.30277777777769</v>
      </c>
      <c r="AV555" s="31">
        <f t="shared" ca="1" si="613"/>
        <v>-4570.3041666666659</v>
      </c>
      <c r="AW555" s="31">
        <f t="shared" ca="1" si="614"/>
        <v>53.39583333333335</v>
      </c>
      <c r="AX555" s="31">
        <f t="shared" ca="1" si="615"/>
        <v>1401.9361111111111</v>
      </c>
      <c r="AY555" s="31">
        <f t="shared" ca="1" si="616"/>
        <v>-1132.0805555555555</v>
      </c>
      <c r="AZ555" s="31">
        <f t="shared" ca="1" si="617"/>
        <v>-2177.1819444444441</v>
      </c>
      <c r="BA555" s="31">
        <f t="shared" ca="1" si="618"/>
        <v>644.8125</v>
      </c>
      <c r="BB555" s="31">
        <f t="shared" ca="1" si="619"/>
        <v>-1410.101388888889</v>
      </c>
      <c r="BC555" s="31">
        <f t="shared" ca="1" si="620"/>
        <v>-1800.2902777777781</v>
      </c>
      <c r="BF555" s="11">
        <f t="shared" si="621"/>
        <v>23</v>
      </c>
      <c r="BG555" s="11">
        <f t="shared" si="658"/>
        <v>17</v>
      </c>
      <c r="BH555" s="32">
        <f>IF($BF555&gt;$Y$7,"",IF(AND($BF555=$Y$7,$BG555=23),"",Entrées!C583-Entrées!C582))</f>
        <v>-142</v>
      </c>
      <c r="BI555" s="32">
        <f>IF($BF555&gt;$Y$7,"",IF(AND($BF555=$Y$7,$BG555=23),"",Entrées!D583-Entrées!D582))</f>
        <v>-187.5</v>
      </c>
      <c r="BJ555" s="32">
        <f>IF($BF555&gt;$Y$7,"",IF(AND($BF555=$Y$7,$BG555=23),"",Entrées!E583-Entrées!E582))</f>
        <v>162.5</v>
      </c>
      <c r="BK555" s="32">
        <f>IF($BF555&gt;$Y$7,"",IF(AND($BF555=$Y$7,$BG555=23),"",Entrées!F583-Entrées!F582))</f>
        <v>1.5</v>
      </c>
      <c r="BL555" s="32">
        <f>IF($BF555&gt;$Y$7,"",IF(AND($BF555=$Y$7,$BG555=23),"",Entrées!G583-Entrées!G582))</f>
        <v>11.5</v>
      </c>
      <c r="BM555" s="32">
        <f>IF($BF555&gt;$Y$7,"",IF(AND($BF555=$Y$7,$BG555=23),"",Entrées!H583-Entrées!H582))</f>
        <v>-49</v>
      </c>
      <c r="BN555" s="32">
        <f>IF($BF555&gt;$Y$7,"",IF(AND($BF555=$Y$7,$BG555=23),"",Entrées!I583-Entrées!I582))</f>
        <v>-14.5</v>
      </c>
      <c r="BO555" s="32">
        <f>IF($BF555&gt;$Y$7,"",IF(AND($BF555=$Y$7,$BG555=23),"",Entrées!J583-Entrées!J582))</f>
        <v>-90.5</v>
      </c>
      <c r="BP555" s="32">
        <f>IF($BF555&gt;$Y$7,"",IF(AND($BF555=$Y$7,$BG555=23),"",Entrées!K583-Entrées!K582))</f>
        <v>-405.5</v>
      </c>
      <c r="BQ555" s="32">
        <f>IF($BF555&gt;$Y$7,"",IF(AND($BF555=$Y$7,$BG555=23),"",Entrées!L583-Entrées!L582))</f>
        <v>205.5</v>
      </c>
      <c r="BR555" s="32">
        <f>IF($BF555&gt;$Y$7,"",IF(AND($BF555=$Y$7,$BG555=23),"",Entrées!M583-Entrées!M582))</f>
        <v>-72.5</v>
      </c>
      <c r="BS555" s="32">
        <f>IF($BF555&gt;$Y$7,"",IF(AND($BF555=$Y$7,$BG555=23),"",Entrées!N583-Entrées!N582))</f>
        <v>-6</v>
      </c>
      <c r="BT555" s="32">
        <f>IF($BF555&gt;$Y$7,"",IF(AND($BF555=$Y$7,$BG555=23),"",Entrées!O583-Entrées!O582))</f>
        <v>278</v>
      </c>
      <c r="BU555" s="32">
        <f>IF($BF555&gt;$Y$7,"",IF(AND($BF555=$Y$7,$BG555=23),"",Entrées!P583-Entrées!P582))</f>
        <v>0</v>
      </c>
      <c r="BV555" s="32">
        <f>IF($BF555&gt;$Y$7,"",IF(AND($BF555=$Y$7,$BG555=23),"",Entrées!Q583-Entrées!Q582))</f>
        <v>180</v>
      </c>
      <c r="BW555" s="32">
        <f>IF($BF555&gt;$Y$7,"",IF(AND($BF555=$Y$7,$BG555=23),"",Entrées!R583-Entrées!R582))</f>
        <v>0</v>
      </c>
      <c r="BX555" s="32">
        <f>IF($BF555&gt;$Y$7,"",IF(AND($BF555=$Y$7,$BG555=23),"",Entrées!S583-Entrées!S582))</f>
        <v>0</v>
      </c>
      <c r="BY555" s="32">
        <f>IF($BF555&gt;$Y$7,"",IF(AND($BF555=$Y$7,$BG555=23),"",Entrées!T583-Entrées!T582))</f>
        <v>118</v>
      </c>
      <c r="BZ555" s="32">
        <f>IF($BF555&gt;$Y$7,"",IF(AND($BF555=$Y$7,$BG555=23),"",Entrées!U583-Entrées!U582))</f>
        <v>0</v>
      </c>
      <c r="CA555" s="32">
        <f>IF($BF555&gt;$Y$7,"",IF(AND($BF555=$Y$7,$BG555=23),"",Entrées!V583-Entrées!V582))</f>
        <v>458</v>
      </c>
      <c r="CD555" s="33">
        <f>IF($BF555&lt;=$Y$7,Entrées!J582/CD$2,"")</f>
        <v>5.5592105263157894E-2</v>
      </c>
      <c r="CE555" s="33">
        <f>IF($BF555&lt;=$Y$7,Entrées!K582/CE$2,"")</f>
        <v>0.30047619047619045</v>
      </c>
      <c r="CF555" s="11">
        <f t="shared" si="622"/>
        <v>7600</v>
      </c>
      <c r="CG555" s="11">
        <f t="shared" si="623"/>
        <v>4200</v>
      </c>
      <c r="CH555" s="52">
        <f t="shared" si="624"/>
        <v>0.26950009137426939</v>
      </c>
      <c r="CI555" s="52">
        <f t="shared" si="625"/>
        <v>0.11132787698412699</v>
      </c>
    </row>
    <row r="556" spans="1:87">
      <c r="C556" s="11">
        <f t="shared" si="657"/>
        <v>15</v>
      </c>
      <c r="D556" s="27">
        <f t="shared" si="654"/>
        <v>27</v>
      </c>
      <c r="E556" s="28">
        <f ca="1">IF($D556&gt;$D$8,"",INDIRECT(ADDRESS(ROW(Entrées!$C$37)+($D556-1)*24+E$11,COLUMN(Entrées!$C$37)+($C556-1),4,TRUE,"Entrées")))</f>
        <v>1670</v>
      </c>
      <c r="F556" s="28">
        <f ca="1">IF($D556&gt;$D$8,"",INDIRECT(ADDRESS(ROW(Entrées!$C$37)+($D556-1)*24+F$11,COLUMN(Entrées!$C$37)+($C556-1),4,TRUE,"Entrées")))</f>
        <v>384</v>
      </c>
      <c r="G556" s="28">
        <f ca="1">IF($D556&gt;$D$8,"",INDIRECT(ADDRESS(ROW(Entrées!$C$37)+($D556-1)*24+G$11,COLUMN(Entrées!$C$37)+($C556-1),4,TRUE,"Entrées")))</f>
        <v>-859</v>
      </c>
      <c r="H556" s="28">
        <f ca="1">IF($D556&gt;$D$8,"",INDIRECT(ADDRESS(ROW(Entrées!$C$37)+($D556-1)*24+H$11,COLUMN(Entrées!$C$37)+($C556-1),4,TRUE,"Entrées")))</f>
        <v>-1513</v>
      </c>
      <c r="I556" s="28">
        <f ca="1">IF($D556&gt;$D$8,"",INDIRECT(ADDRESS(ROW(Entrées!$C$37)+($D556-1)*24+I$11,COLUMN(Entrées!$C$37)+($C556-1),4,TRUE,"Entrées")))</f>
        <v>-1700</v>
      </c>
      <c r="J556" s="28">
        <f ca="1">IF($D556&gt;$D$8,"",INDIRECT(ADDRESS(ROW(Entrées!$C$37)+($D556-1)*24+J$11,COLUMN(Entrées!$C$37)+($C556-1),4,TRUE,"Entrées")))</f>
        <v>-1553</v>
      </c>
      <c r="K556" s="28">
        <f ca="1">IF($D556&gt;$D$8,"",INDIRECT(ADDRESS(ROW(Entrées!$C$37)+($D556-1)*24+K$11,COLUMN(Entrées!$C$37)+($C556-1),4,TRUE,"Entrées")))</f>
        <v>-1628</v>
      </c>
      <c r="L556" s="28">
        <f ca="1">IF($D556&gt;$D$8,"",INDIRECT(ADDRESS(ROW(Entrées!$C$37)+($D556-1)*24+L$11,COLUMN(Entrées!$C$37)+($C556-1),4,TRUE,"Entrées")))</f>
        <v>-1614</v>
      </c>
      <c r="M556" s="28">
        <f ca="1">IF($D556&gt;$D$8,"",INDIRECT(ADDRESS(ROW(Entrées!$C$37)+($D556-1)*24+M$11,COLUMN(Entrées!$C$37)+($C556-1),4,TRUE,"Entrées")))</f>
        <v>-1265</v>
      </c>
      <c r="N556" s="28">
        <f ca="1">IF($D556&gt;$D$8,"",INDIRECT(ADDRESS(ROW(Entrées!$C$37)+($D556-1)*24+N$11,COLUMN(Entrées!$C$37)+($C556-1),4,TRUE,"Entrées")))</f>
        <v>-526</v>
      </c>
      <c r="O556" s="28">
        <f ca="1">IF($D556&gt;$D$8,"",INDIRECT(ADDRESS(ROW(Entrées!$C$37)+($D556-1)*24+O$11,COLUMN(Entrées!$C$37)+($C556-1),4,TRUE,"Entrées")))</f>
        <v>-276</v>
      </c>
      <c r="P556" s="28">
        <f ca="1">IF($D556&gt;$D$8,"",INDIRECT(ADDRESS(ROW(Entrées!$C$37)+($D556-1)*24+P$11,COLUMN(Entrées!$C$37)+($C556-1),4,TRUE,"Entrées")))</f>
        <v>48</v>
      </c>
      <c r="Q556" s="28">
        <f ca="1">IF($D556&gt;$D$8,"",INDIRECT(ADDRESS(ROW(Entrées!$C$37)+($D556-1)*24+Q$11,COLUMN(Entrées!$C$37)+($C556-1),4,TRUE,"Entrées")))</f>
        <v>684</v>
      </c>
      <c r="R556" s="28">
        <f ca="1">IF($D556&gt;$D$8,"",INDIRECT(ADDRESS(ROW(Entrées!$C$37)+($D556-1)*24+R$11,COLUMN(Entrées!$C$37)+($C556-1),4,TRUE,"Entrées")))</f>
        <v>361</v>
      </c>
      <c r="S556" s="28">
        <f ca="1">IF($D556&gt;$D$8,"",INDIRECT(ADDRESS(ROW(Entrées!$C$37)+($D556-1)*24+S$11,COLUMN(Entrées!$C$37)+($C556-1),4,TRUE,"Entrées")))</f>
        <v>603</v>
      </c>
      <c r="T556" s="28">
        <f ca="1">IF($D556&gt;$D$8,"",INDIRECT(ADDRESS(ROW(Entrées!$C$37)+($D556-1)*24+T$11,COLUMN(Entrées!$C$37)+($C556-1),4,TRUE,"Entrées")))</f>
        <v>262</v>
      </c>
      <c r="U556" s="28">
        <f ca="1">IF($D556&gt;$D$8,"",INDIRECT(ADDRESS(ROW(Entrées!$C$37)+($D556-1)*24+U$11,COLUMN(Entrées!$C$37)+($C556-1),4,TRUE,"Entrées")))</f>
        <v>-344</v>
      </c>
      <c r="V556" s="28">
        <f ca="1">IF($D556&gt;$D$8,"",INDIRECT(ADDRESS(ROW(Entrées!$C$37)+($D556-1)*24+V$11,COLUMN(Entrées!$C$37)+($C556-1),4,TRUE,"Entrées")))</f>
        <v>-888</v>
      </c>
      <c r="W556" s="28">
        <f ca="1">IF($D556&gt;$D$8,"",INDIRECT(ADDRESS(ROW(Entrées!$C$37)+($D556-1)*24+W$11,COLUMN(Entrées!$C$37)+($C556-1),4,TRUE,"Entrées")))</f>
        <v>-1658</v>
      </c>
      <c r="X556" s="28">
        <f ca="1">IF($D556&gt;$D$8,"",INDIRECT(ADDRESS(ROW(Entrées!$C$37)+($D556-1)*24+X$11,COLUMN(Entrées!$C$37)+($C556-1),4,TRUE,"Entrées")))</f>
        <v>-1266</v>
      </c>
      <c r="Y556" s="28">
        <f ca="1">IF($D556&gt;$D$8,"",INDIRECT(ADDRESS(ROW(Entrées!$C$37)+($D556-1)*24+Y$11,COLUMN(Entrées!$C$37)+($C556-1),4,TRUE,"Entrées")))</f>
        <v>-1000</v>
      </c>
      <c r="Z556" s="28">
        <f ca="1">IF($D556&gt;$D$8,"",INDIRECT(ADDRESS(ROW(Entrées!$C$37)+($D556-1)*24+Z$11,COLUMN(Entrées!$C$37)+($C556-1),4,TRUE,"Entrées")))</f>
        <v>-285</v>
      </c>
      <c r="AA556" s="28">
        <f ca="1">IF($D556&gt;$D$8,"",INDIRECT(ADDRESS(ROW(Entrées!$C$37)+($D556-1)*24+AA$11,COLUMN(Entrées!$C$37)+($C556-1),4,TRUE,"Entrées")))</f>
        <v>937</v>
      </c>
      <c r="AB556" s="28">
        <f ca="1">IF($D556&gt;$D$8,"",INDIRECT(ADDRESS(ROW(Entrées!$C$37)+($D556-1)*24+AB$11,COLUMN(Entrées!$C$37)+($C556-1),4,TRUE,"Entrées")))</f>
        <v>2243</v>
      </c>
      <c r="AC556" s="11"/>
      <c r="AD556" s="40">
        <f t="shared" ca="1" si="653"/>
        <v>-382.625</v>
      </c>
      <c r="AE556" s="40">
        <f t="shared" ca="1" si="655"/>
        <v>2243</v>
      </c>
      <c r="AF556" s="40">
        <f t="shared" ca="1" si="656"/>
        <v>-1700</v>
      </c>
      <c r="AG556" s="4"/>
      <c r="AH556" s="11">
        <f>Entrées!A583</f>
        <v>23</v>
      </c>
      <c r="AI556" s="13">
        <f>Entrées!B583</f>
        <v>18</v>
      </c>
      <c r="AJ556" s="31">
        <f t="shared" ca="1" si="649"/>
        <v>55625.834722222207</v>
      </c>
      <c r="AK556" s="31">
        <f t="shared" ca="1" si="602"/>
        <v>55155.277777777781</v>
      </c>
      <c r="AL556" s="31">
        <f t="shared" ca="1" si="603"/>
        <v>55132.569444444431</v>
      </c>
      <c r="AM556" s="31">
        <f t="shared" ca="1" si="604"/>
        <v>439.35972222222233</v>
      </c>
      <c r="AN556" s="31">
        <f t="shared" ca="1" si="605"/>
        <v>2143.2847222222222</v>
      </c>
      <c r="AO556" s="31">
        <f t="shared" ca="1" si="606"/>
        <v>1711.4715277777773</v>
      </c>
      <c r="AP556" s="31">
        <f t="shared" ca="1" si="607"/>
        <v>43686.806944444448</v>
      </c>
      <c r="AQ556" s="31">
        <f t="shared" ca="1" si="608"/>
        <v>2048.2006944444447</v>
      </c>
      <c r="AR556" s="31">
        <f t="shared" ca="1" si="609"/>
        <v>467.57708333333329</v>
      </c>
      <c r="AS556" s="31">
        <f t="shared" ca="1" si="610"/>
        <v>9872.0041666666693</v>
      </c>
      <c r="AT556" s="31">
        <f t="shared" ca="1" si="611"/>
        <v>-752.91041666666672</v>
      </c>
      <c r="AU556" s="31">
        <f t="shared" ca="1" si="612"/>
        <v>580.30277777777769</v>
      </c>
      <c r="AV556" s="31">
        <f t="shared" ca="1" si="613"/>
        <v>-4570.3041666666659</v>
      </c>
      <c r="AW556" s="31">
        <f t="shared" ca="1" si="614"/>
        <v>53.39583333333335</v>
      </c>
      <c r="AX556" s="31">
        <f t="shared" ca="1" si="615"/>
        <v>1401.9361111111111</v>
      </c>
      <c r="AY556" s="31">
        <f t="shared" ca="1" si="616"/>
        <v>-1132.0805555555555</v>
      </c>
      <c r="AZ556" s="31">
        <f t="shared" ca="1" si="617"/>
        <v>-2177.1819444444441</v>
      </c>
      <c r="BA556" s="31">
        <f t="shared" ca="1" si="618"/>
        <v>644.8125</v>
      </c>
      <c r="BB556" s="31">
        <f t="shared" ca="1" si="619"/>
        <v>-1410.101388888889</v>
      </c>
      <c r="BC556" s="31">
        <f t="shared" ca="1" si="620"/>
        <v>-1800.2902777777781</v>
      </c>
      <c r="BF556" s="11">
        <f t="shared" si="621"/>
        <v>23</v>
      </c>
      <c r="BG556" s="11">
        <f t="shared" si="658"/>
        <v>18</v>
      </c>
      <c r="BH556" s="32">
        <f>IF($BF556&gt;$Y$7,"",IF(AND($BF556=$Y$7,$BG556=23),"",Entrées!C584-Entrées!C583))</f>
        <v>1437.5</v>
      </c>
      <c r="BI556" s="32">
        <f>IF($BF556&gt;$Y$7,"",IF(AND($BF556=$Y$7,$BG556=23),"",Entrées!D584-Entrées!D583))</f>
        <v>1225</v>
      </c>
      <c r="BJ556" s="32">
        <f>IF($BF556&gt;$Y$7,"",IF(AND($BF556=$Y$7,$BG556=23),"",Entrées!E584-Entrées!E583))</f>
        <v>1437.5</v>
      </c>
      <c r="BK556" s="32">
        <f>IF($BF556&gt;$Y$7,"",IF(AND($BF556=$Y$7,$BG556=23),"",Entrées!F584-Entrées!F583))</f>
        <v>0</v>
      </c>
      <c r="BL556" s="32">
        <f>IF($BF556&gt;$Y$7,"",IF(AND($BF556=$Y$7,$BG556=23),"",Entrées!G584-Entrées!G583))</f>
        <v>348</v>
      </c>
      <c r="BM556" s="32">
        <f>IF($BF556&gt;$Y$7,"",IF(AND($BF556=$Y$7,$BG556=23),"",Entrées!H584-Entrées!H583))</f>
        <v>-6</v>
      </c>
      <c r="BN556" s="32">
        <f>IF($BF556&gt;$Y$7,"",IF(AND($BF556=$Y$7,$BG556=23),"",Entrées!I584-Entrées!I583))</f>
        <v>303</v>
      </c>
      <c r="BO556" s="32">
        <f>IF($BF556&gt;$Y$7,"",IF(AND($BF556=$Y$7,$BG556=23),"",Entrées!J584-Entrées!J583))</f>
        <v>-68.5</v>
      </c>
      <c r="BP556" s="32">
        <f>IF($BF556&gt;$Y$7,"",IF(AND($BF556=$Y$7,$BG556=23),"",Entrées!K584-Entrées!K583))</f>
        <v>-472.5</v>
      </c>
      <c r="BQ556" s="32">
        <f>IF($BF556&gt;$Y$7,"",IF(AND($BF556=$Y$7,$BG556=23),"",Entrées!L584-Entrées!L583))</f>
        <v>1136</v>
      </c>
      <c r="BR556" s="32">
        <f>IF($BF556&gt;$Y$7,"",IF(AND($BF556=$Y$7,$BG556=23),"",Entrées!M584-Entrées!M583))</f>
        <v>-6.5</v>
      </c>
      <c r="BS556" s="32">
        <f>IF($BF556&gt;$Y$7,"",IF(AND($BF556=$Y$7,$BG556=23),"",Entrées!N584-Entrées!N583))</f>
        <v>0</v>
      </c>
      <c r="BT556" s="32">
        <f>IF($BF556&gt;$Y$7,"",IF(AND($BF556=$Y$7,$BG556=23),"",Entrées!O584-Entrées!O583))</f>
        <v>203</v>
      </c>
      <c r="BU556" s="32">
        <f>IF($BF556&gt;$Y$7,"",IF(AND($BF556=$Y$7,$BG556=23),"",Entrées!P584-Entrées!P583))</f>
        <v>4</v>
      </c>
      <c r="BV556" s="32">
        <f>IF($BF556&gt;$Y$7,"",IF(AND($BF556=$Y$7,$BG556=23),"",Entrées!Q584-Entrées!Q583))</f>
        <v>-1033</v>
      </c>
      <c r="BW556" s="32">
        <f>IF($BF556&gt;$Y$7,"",IF(AND($BF556=$Y$7,$BG556=23),"",Entrées!R584-Entrées!R583))</f>
        <v>0</v>
      </c>
      <c r="BX556" s="32">
        <f>IF($BF556&gt;$Y$7,"",IF(AND($BF556=$Y$7,$BG556=23),"",Entrées!S584-Entrées!S583))</f>
        <v>77</v>
      </c>
      <c r="BY556" s="32">
        <f>IF($BF556&gt;$Y$7,"",IF(AND($BF556=$Y$7,$BG556=23),"",Entrées!T584-Entrées!T583))</f>
        <v>657</v>
      </c>
      <c r="BZ556" s="32">
        <f>IF($BF556&gt;$Y$7,"",IF(AND($BF556=$Y$7,$BG556=23),"",Entrées!U584-Entrées!U583))</f>
        <v>0</v>
      </c>
      <c r="CA556" s="32">
        <f>IF($BF556&gt;$Y$7,"",IF(AND($BF556=$Y$7,$BG556=23),"",Entrées!V584-Entrées!V583))</f>
        <v>174</v>
      </c>
      <c r="CD556" s="33">
        <f>IF($BF556&lt;=$Y$7,Entrées!J583/CD$2,"")</f>
        <v>4.3684210526315791E-2</v>
      </c>
      <c r="CE556" s="33">
        <f>IF($BF556&lt;=$Y$7,Entrées!K583/CE$2,"")</f>
        <v>0.20392857142857143</v>
      </c>
      <c r="CF556" s="11">
        <f t="shared" si="622"/>
        <v>7600</v>
      </c>
      <c r="CG556" s="11">
        <f t="shared" si="623"/>
        <v>4200</v>
      </c>
      <c r="CH556" s="52">
        <f t="shared" si="624"/>
        <v>0.26950009137426939</v>
      </c>
      <c r="CI556" s="52">
        <f t="shared" si="625"/>
        <v>0.11132787698412699</v>
      </c>
    </row>
    <row r="557" spans="1:87">
      <c r="C557" s="11">
        <f t="shared" si="657"/>
        <v>15</v>
      </c>
      <c r="D557" s="27">
        <f t="shared" si="654"/>
        <v>28</v>
      </c>
      <c r="E557" s="28">
        <f ca="1">IF($D557&gt;$D$8,"",INDIRECT(ADDRESS(ROW(Entrées!$C$37)+($D557-1)*24+E$11,COLUMN(Entrées!$C$37)+($C557-1),4,TRUE,"Entrées")))</f>
        <v>2219</v>
      </c>
      <c r="F557" s="28">
        <f ca="1">IF($D557&gt;$D$8,"",INDIRECT(ADDRESS(ROW(Entrées!$C$37)+($D557-1)*24+F$11,COLUMN(Entrées!$C$37)+($C557-1),4,TRUE,"Entrées")))</f>
        <v>1489</v>
      </c>
      <c r="G557" s="28">
        <f ca="1">IF($D557&gt;$D$8,"",INDIRECT(ADDRESS(ROW(Entrées!$C$37)+($D557-1)*24+G$11,COLUMN(Entrées!$C$37)+($C557-1),4,TRUE,"Entrées")))</f>
        <v>1374</v>
      </c>
      <c r="H557" s="28">
        <f ca="1">IF($D557&gt;$D$8,"",INDIRECT(ADDRESS(ROW(Entrées!$C$37)+($D557-1)*24+H$11,COLUMN(Entrées!$C$37)+($C557-1),4,TRUE,"Entrées")))</f>
        <v>-539</v>
      </c>
      <c r="I557" s="28">
        <f ca="1">IF($D557&gt;$D$8,"",INDIRECT(ADDRESS(ROW(Entrées!$C$37)+($D557-1)*24+I$11,COLUMN(Entrées!$C$37)+($C557-1),4,TRUE,"Entrées")))</f>
        <v>-1048</v>
      </c>
      <c r="J557" s="28">
        <f ca="1">IF($D557&gt;$D$8,"",INDIRECT(ADDRESS(ROW(Entrées!$C$37)+($D557-1)*24+J$11,COLUMN(Entrées!$C$37)+($C557-1),4,TRUE,"Entrées")))</f>
        <v>-882</v>
      </c>
      <c r="K557" s="28">
        <f ca="1">IF($D557&gt;$D$8,"",INDIRECT(ADDRESS(ROW(Entrées!$C$37)+($D557-1)*24+K$11,COLUMN(Entrées!$C$37)+($C557-1),4,TRUE,"Entrées")))</f>
        <v>-386</v>
      </c>
      <c r="L557" s="28">
        <f ca="1">IF($D557&gt;$D$8,"",INDIRECT(ADDRESS(ROW(Entrées!$C$37)+($D557-1)*24+L$11,COLUMN(Entrées!$C$37)+($C557-1),4,TRUE,"Entrées")))</f>
        <v>-1229</v>
      </c>
      <c r="M557" s="28">
        <f ca="1">IF($D557&gt;$D$8,"",INDIRECT(ADDRESS(ROW(Entrées!$C$37)+($D557-1)*24+M$11,COLUMN(Entrées!$C$37)+($C557-1),4,TRUE,"Entrées")))</f>
        <v>-1298</v>
      </c>
      <c r="N557" s="28">
        <f ca="1">IF($D557&gt;$D$8,"",INDIRECT(ADDRESS(ROW(Entrées!$C$37)+($D557-1)*24+N$11,COLUMN(Entrées!$C$37)+($C557-1),4,TRUE,"Entrées")))</f>
        <v>-536</v>
      </c>
      <c r="O557" s="28">
        <f ca="1">IF($D557&gt;$D$8,"",INDIRECT(ADDRESS(ROW(Entrées!$C$37)+($D557-1)*24+O$11,COLUMN(Entrées!$C$37)+($C557-1),4,TRUE,"Entrées")))</f>
        <v>-270</v>
      </c>
      <c r="P557" s="28">
        <f ca="1">IF($D557&gt;$D$8,"",INDIRECT(ADDRESS(ROW(Entrées!$C$37)+($D557-1)*24+P$11,COLUMN(Entrées!$C$37)+($C557-1),4,TRUE,"Entrées")))</f>
        <v>-164</v>
      </c>
      <c r="Q557" s="28">
        <f ca="1">IF($D557&gt;$D$8,"",INDIRECT(ADDRESS(ROW(Entrées!$C$37)+($D557-1)*24+Q$11,COLUMN(Entrées!$C$37)+($C557-1),4,TRUE,"Entrées")))</f>
        <v>817</v>
      </c>
      <c r="R557" s="28">
        <f ca="1">IF($D557&gt;$D$8,"",INDIRECT(ADDRESS(ROW(Entrées!$C$37)+($D557-1)*24+R$11,COLUMN(Entrées!$C$37)+($C557-1),4,TRUE,"Entrées")))</f>
        <v>1096</v>
      </c>
      <c r="S557" s="28">
        <f ca="1">IF($D557&gt;$D$8,"",INDIRECT(ADDRESS(ROW(Entrées!$C$37)+($D557-1)*24+S$11,COLUMN(Entrées!$C$37)+($C557-1),4,TRUE,"Entrées")))</f>
        <v>902</v>
      </c>
      <c r="T557" s="28">
        <f ca="1">IF($D557&gt;$D$8,"",INDIRECT(ADDRESS(ROW(Entrées!$C$37)+($D557-1)*24+T$11,COLUMN(Entrées!$C$37)+($C557-1),4,TRUE,"Entrées")))</f>
        <v>-508</v>
      </c>
      <c r="U557" s="28">
        <f ca="1">IF($D557&gt;$D$8,"",INDIRECT(ADDRESS(ROW(Entrées!$C$37)+($D557-1)*24+U$11,COLUMN(Entrées!$C$37)+($C557-1),4,TRUE,"Entrées")))</f>
        <v>-1444</v>
      </c>
      <c r="V557" s="28">
        <f ca="1">IF($D557&gt;$D$8,"",INDIRECT(ADDRESS(ROW(Entrées!$C$37)+($D557-1)*24+V$11,COLUMN(Entrées!$C$37)+($C557-1),4,TRUE,"Entrées")))</f>
        <v>-1526</v>
      </c>
      <c r="W557" s="28">
        <f ca="1">IF($D557&gt;$D$8,"",INDIRECT(ADDRESS(ROW(Entrées!$C$37)+($D557-1)*24+W$11,COLUMN(Entrées!$C$37)+($C557-1),4,TRUE,"Entrées")))</f>
        <v>-726</v>
      </c>
      <c r="X557" s="28">
        <f ca="1">IF($D557&gt;$D$8,"",INDIRECT(ADDRESS(ROW(Entrées!$C$37)+($D557-1)*24+X$11,COLUMN(Entrées!$C$37)+($C557-1),4,TRUE,"Entrées")))</f>
        <v>-174</v>
      </c>
      <c r="Y557" s="28">
        <f ca="1">IF($D557&gt;$D$8,"",INDIRECT(ADDRESS(ROW(Entrées!$C$37)+($D557-1)*24+Y$11,COLUMN(Entrées!$C$37)+($C557-1),4,TRUE,"Entrées")))</f>
        <v>-572</v>
      </c>
      <c r="Z557" s="28">
        <f ca="1">IF($D557&gt;$D$8,"",INDIRECT(ADDRESS(ROW(Entrées!$C$37)+($D557-1)*24+Z$11,COLUMN(Entrées!$C$37)+($C557-1),4,TRUE,"Entrées")))</f>
        <v>247</v>
      </c>
      <c r="AA557" s="28">
        <f ca="1">IF($D557&gt;$D$8,"",INDIRECT(ADDRESS(ROW(Entrées!$C$37)+($D557-1)*24+AA$11,COLUMN(Entrées!$C$37)+($C557-1),4,TRUE,"Entrées")))</f>
        <v>1710</v>
      </c>
      <c r="AB557" s="28">
        <f ca="1">IF($D557&gt;$D$8,"",INDIRECT(ADDRESS(ROW(Entrées!$C$37)+($D557-1)*24+AB$11,COLUMN(Entrées!$C$37)+($C557-1),4,TRUE,"Entrées")))</f>
        <v>2500</v>
      </c>
      <c r="AC557" s="11"/>
      <c r="AD557" s="40">
        <f t="shared" ca="1" si="653"/>
        <v>43.833333333333336</v>
      </c>
      <c r="AE557" s="40">
        <f t="shared" ca="1" si="655"/>
        <v>2500</v>
      </c>
      <c r="AF557" s="40">
        <f t="shared" ca="1" si="656"/>
        <v>-1526</v>
      </c>
      <c r="AG557" s="4"/>
      <c r="AH557" s="11">
        <f>Entrées!A584</f>
        <v>23</v>
      </c>
      <c r="AI557" s="13">
        <f>Entrées!B584</f>
        <v>19</v>
      </c>
      <c r="AJ557" s="31">
        <f t="shared" ca="1" si="649"/>
        <v>55625.834722222207</v>
      </c>
      <c r="AK557" s="31">
        <f t="shared" ca="1" si="602"/>
        <v>55155.277777777781</v>
      </c>
      <c r="AL557" s="31">
        <f t="shared" ca="1" si="603"/>
        <v>55132.569444444431</v>
      </c>
      <c r="AM557" s="31">
        <f t="shared" ca="1" si="604"/>
        <v>439.35972222222233</v>
      </c>
      <c r="AN557" s="31">
        <f t="shared" ca="1" si="605"/>
        <v>2143.2847222222222</v>
      </c>
      <c r="AO557" s="31">
        <f t="shared" ca="1" si="606"/>
        <v>1711.4715277777773</v>
      </c>
      <c r="AP557" s="31">
        <f t="shared" ca="1" si="607"/>
        <v>43686.806944444448</v>
      </c>
      <c r="AQ557" s="31">
        <f t="shared" ca="1" si="608"/>
        <v>2048.2006944444447</v>
      </c>
      <c r="AR557" s="31">
        <f t="shared" ca="1" si="609"/>
        <v>467.57708333333329</v>
      </c>
      <c r="AS557" s="31">
        <f t="shared" ca="1" si="610"/>
        <v>9872.0041666666693</v>
      </c>
      <c r="AT557" s="31">
        <f t="shared" ca="1" si="611"/>
        <v>-752.91041666666672</v>
      </c>
      <c r="AU557" s="31">
        <f t="shared" ca="1" si="612"/>
        <v>580.30277777777769</v>
      </c>
      <c r="AV557" s="31">
        <f t="shared" ca="1" si="613"/>
        <v>-4570.3041666666659</v>
      </c>
      <c r="AW557" s="31">
        <f t="shared" ca="1" si="614"/>
        <v>53.39583333333335</v>
      </c>
      <c r="AX557" s="31">
        <f t="shared" ca="1" si="615"/>
        <v>1401.9361111111111</v>
      </c>
      <c r="AY557" s="31">
        <f t="shared" ca="1" si="616"/>
        <v>-1132.0805555555555</v>
      </c>
      <c r="AZ557" s="31">
        <f t="shared" ca="1" si="617"/>
        <v>-2177.1819444444441</v>
      </c>
      <c r="BA557" s="31">
        <f t="shared" ca="1" si="618"/>
        <v>644.8125</v>
      </c>
      <c r="BB557" s="31">
        <f t="shared" ca="1" si="619"/>
        <v>-1410.101388888889</v>
      </c>
      <c r="BC557" s="31">
        <f t="shared" ca="1" si="620"/>
        <v>-1800.2902777777781</v>
      </c>
      <c r="BF557" s="11">
        <f t="shared" si="621"/>
        <v>23</v>
      </c>
      <c r="BG557" s="11">
        <f t="shared" si="658"/>
        <v>19</v>
      </c>
      <c r="BH557" s="32">
        <f>IF($BF557&gt;$Y$7,"",IF(AND($BF557=$Y$7,$BG557=23),"",Entrées!C585-Entrées!C584))</f>
        <v>-949.5</v>
      </c>
      <c r="BI557" s="32">
        <f>IF($BF557&gt;$Y$7,"",IF(AND($BF557=$Y$7,$BG557=23),"",Entrées!D585-Entrées!D584))</f>
        <v>-350</v>
      </c>
      <c r="BJ557" s="32">
        <f>IF($BF557&gt;$Y$7,"",IF(AND($BF557=$Y$7,$BG557=23),"",Entrées!E585-Entrées!E584))</f>
        <v>-550</v>
      </c>
      <c r="BK557" s="32">
        <f>IF($BF557&gt;$Y$7,"",IF(AND($BF557=$Y$7,$BG557=23),"",Entrées!F585-Entrées!F584))</f>
        <v>-3</v>
      </c>
      <c r="BL557" s="32">
        <f>IF($BF557&gt;$Y$7,"",IF(AND($BF557=$Y$7,$BG557=23),"",Entrées!G585-Entrées!G584))</f>
        <v>54</v>
      </c>
      <c r="BM557" s="32">
        <f>IF($BF557&gt;$Y$7,"",IF(AND($BF557=$Y$7,$BG557=23),"",Entrées!H585-Entrées!H584))</f>
        <v>-168</v>
      </c>
      <c r="BN557" s="32">
        <f>IF($BF557&gt;$Y$7,"",IF(AND($BF557=$Y$7,$BG557=23),"",Entrées!I585-Entrées!I584))</f>
        <v>25.5</v>
      </c>
      <c r="BO557" s="32">
        <f>IF($BF557&gt;$Y$7,"",IF(AND($BF557=$Y$7,$BG557=23),"",Entrées!J585-Entrées!J584))</f>
        <v>-13</v>
      </c>
      <c r="BP557" s="32">
        <f>IF($BF557&gt;$Y$7,"",IF(AND($BF557=$Y$7,$BG557=23),"",Entrées!K585-Entrées!K584))</f>
        <v>-309.5</v>
      </c>
      <c r="BQ557" s="32">
        <f>IF($BF557&gt;$Y$7,"",IF(AND($BF557=$Y$7,$BG557=23),"",Entrées!L585-Entrées!L584))</f>
        <v>148.5</v>
      </c>
      <c r="BR557" s="32">
        <f>IF($BF557&gt;$Y$7,"",IF(AND($BF557=$Y$7,$BG557=23),"",Entrées!M585-Entrées!M584))</f>
        <v>85</v>
      </c>
      <c r="BS557" s="32">
        <f>IF($BF557&gt;$Y$7,"",IF(AND($BF557=$Y$7,$BG557=23),"",Entrées!N585-Entrées!N584))</f>
        <v>2.5</v>
      </c>
      <c r="BT557" s="32">
        <f>IF($BF557&gt;$Y$7,"",IF(AND($BF557=$Y$7,$BG557=23),"",Entrées!O585-Entrées!O584))</f>
        <v>-771</v>
      </c>
      <c r="BU557" s="32">
        <f>IF($BF557&gt;$Y$7,"",IF(AND($BF557=$Y$7,$BG557=23),"",Entrées!P585-Entrées!P584))</f>
        <v>0.5</v>
      </c>
      <c r="BV557" s="32">
        <f>IF($BF557&gt;$Y$7,"",IF(AND($BF557=$Y$7,$BG557=23),"",Entrées!Q585-Entrées!Q584))</f>
        <v>-1590</v>
      </c>
      <c r="BW557" s="32">
        <f>IF($BF557&gt;$Y$7,"",IF(AND($BF557=$Y$7,$BG557=23),"",Entrées!R585-Entrées!R584))</f>
        <v>0</v>
      </c>
      <c r="BX557" s="32">
        <f>IF($BF557&gt;$Y$7,"",IF(AND($BF557=$Y$7,$BG557=23),"",Entrées!S585-Entrées!S584))</f>
        <v>0</v>
      </c>
      <c r="BY557" s="32">
        <f>IF($BF557&gt;$Y$7,"",IF(AND($BF557=$Y$7,$BG557=23),"",Entrées!T585-Entrées!T584))</f>
        <v>282</v>
      </c>
      <c r="BZ557" s="32">
        <f>IF($BF557&gt;$Y$7,"",IF(AND($BF557=$Y$7,$BG557=23),"",Entrées!U585-Entrées!U584))</f>
        <v>0</v>
      </c>
      <c r="CA557" s="32">
        <f>IF($BF557&gt;$Y$7,"",IF(AND($BF557=$Y$7,$BG557=23),"",Entrées!V585-Entrées!V584))</f>
        <v>124</v>
      </c>
      <c r="CD557" s="33">
        <f>IF($BF557&lt;=$Y$7,Entrées!J584/CD$2,"")</f>
        <v>3.467105263157895E-2</v>
      </c>
      <c r="CE557" s="33">
        <f>IF($BF557&lt;=$Y$7,Entrées!K584/CE$2,"")</f>
        <v>9.1428571428571428E-2</v>
      </c>
      <c r="CF557" s="11">
        <f t="shared" si="622"/>
        <v>7600</v>
      </c>
      <c r="CG557" s="11">
        <f t="shared" si="623"/>
        <v>4200</v>
      </c>
      <c r="CH557" s="52">
        <f t="shared" si="624"/>
        <v>0.26950009137426939</v>
      </c>
      <c r="CI557" s="52">
        <f t="shared" si="625"/>
        <v>0.11132787698412699</v>
      </c>
    </row>
    <row r="558" spans="1:87">
      <c r="C558" s="11">
        <f t="shared" si="657"/>
        <v>15</v>
      </c>
      <c r="D558" s="27">
        <f t="shared" si="654"/>
        <v>29</v>
      </c>
      <c r="E558" s="28">
        <f ca="1">IF($D558&gt;$D$8,"",INDIRECT(ADDRESS(ROW(Entrées!$C$37)+($D558-1)*24+E$11,COLUMN(Entrées!$C$37)+($C558-1),4,TRUE,"Entrées")))</f>
        <v>484</v>
      </c>
      <c r="F558" s="28">
        <f ca="1">IF($D558&gt;$D$8,"",INDIRECT(ADDRESS(ROW(Entrées!$C$37)+($D558-1)*24+F$11,COLUMN(Entrées!$C$37)+($C558-1),4,TRUE,"Entrées")))</f>
        <v>332</v>
      </c>
      <c r="G558" s="28">
        <f ca="1">IF($D558&gt;$D$8,"",INDIRECT(ADDRESS(ROW(Entrées!$C$37)+($D558-1)*24+G$11,COLUMN(Entrées!$C$37)+($C558-1),4,TRUE,"Entrées")))</f>
        <v>255</v>
      </c>
      <c r="H558" s="28">
        <f ca="1">IF($D558&gt;$D$8,"",INDIRECT(ADDRESS(ROW(Entrées!$C$37)+($D558-1)*24+H$11,COLUMN(Entrées!$C$37)+($C558-1),4,TRUE,"Entrées")))</f>
        <v>-600</v>
      </c>
      <c r="I558" s="28">
        <f ca="1">IF($D558&gt;$D$8,"",INDIRECT(ADDRESS(ROW(Entrées!$C$37)+($D558-1)*24+I$11,COLUMN(Entrées!$C$37)+($C558-1),4,TRUE,"Entrées")))</f>
        <v>-732</v>
      </c>
      <c r="J558" s="28">
        <f ca="1">IF($D558&gt;$D$8,"",INDIRECT(ADDRESS(ROW(Entrées!$C$37)+($D558-1)*24+J$11,COLUMN(Entrées!$C$37)+($C558-1),4,TRUE,"Entrées")))</f>
        <v>48</v>
      </c>
      <c r="K558" s="28">
        <f ca="1">IF($D558&gt;$D$8,"",INDIRECT(ADDRESS(ROW(Entrées!$C$37)+($D558-1)*24+K$11,COLUMN(Entrées!$C$37)+($C558-1),4,TRUE,"Entrées")))</f>
        <v>879</v>
      </c>
      <c r="L558" s="28">
        <f ca="1">IF($D558&gt;$D$8,"",INDIRECT(ADDRESS(ROW(Entrées!$C$37)+($D558-1)*24+L$11,COLUMN(Entrées!$C$37)+($C558-1),4,TRUE,"Entrées")))</f>
        <v>2383</v>
      </c>
      <c r="M558" s="28">
        <f ca="1">IF($D558&gt;$D$8,"",INDIRECT(ADDRESS(ROW(Entrées!$C$37)+($D558-1)*24+M$11,COLUMN(Entrées!$C$37)+($C558-1),4,TRUE,"Entrées")))</f>
        <v>2500</v>
      </c>
      <c r="N558" s="28">
        <f ca="1">IF($D558&gt;$D$8,"",INDIRECT(ADDRESS(ROW(Entrées!$C$37)+($D558-1)*24+N$11,COLUMN(Entrées!$C$37)+($C558-1),4,TRUE,"Entrées")))</f>
        <v>2500</v>
      </c>
      <c r="O558" s="28">
        <f ca="1">IF($D558&gt;$D$8,"",INDIRECT(ADDRESS(ROW(Entrées!$C$37)+($D558-1)*24+O$11,COLUMN(Entrées!$C$37)+($C558-1),4,TRUE,"Entrées")))</f>
        <v>2246</v>
      </c>
      <c r="P558" s="28">
        <f ca="1">IF($D558&gt;$D$8,"",INDIRECT(ADDRESS(ROW(Entrées!$C$37)+($D558-1)*24+P$11,COLUMN(Entrées!$C$37)+($C558-1),4,TRUE,"Entrées")))</f>
        <v>1800</v>
      </c>
      <c r="Q558" s="28">
        <f ca="1">IF($D558&gt;$D$8,"",INDIRECT(ADDRESS(ROW(Entrées!$C$37)+($D558-1)*24+Q$11,COLUMN(Entrées!$C$37)+($C558-1),4,TRUE,"Entrées")))</f>
        <v>1765</v>
      </c>
      <c r="R558" s="28">
        <f ca="1">IF($D558&gt;$D$8,"",INDIRECT(ADDRESS(ROW(Entrées!$C$37)+($D558-1)*24+R$11,COLUMN(Entrées!$C$37)+($C558-1),4,TRUE,"Entrées")))</f>
        <v>1495</v>
      </c>
      <c r="S558" s="28">
        <f ca="1">IF($D558&gt;$D$8,"",INDIRECT(ADDRESS(ROW(Entrées!$C$37)+($D558-1)*24+S$11,COLUMN(Entrées!$C$37)+($C558-1),4,TRUE,"Entrées")))</f>
        <v>1526</v>
      </c>
      <c r="T558" s="28">
        <f ca="1">IF($D558&gt;$D$8,"",INDIRECT(ADDRESS(ROW(Entrées!$C$37)+($D558-1)*24+T$11,COLUMN(Entrées!$C$37)+($C558-1),4,TRUE,"Entrées")))</f>
        <v>1554</v>
      </c>
      <c r="U558" s="28">
        <f ca="1">IF($D558&gt;$D$8,"",INDIRECT(ADDRESS(ROW(Entrées!$C$37)+($D558-1)*24+U$11,COLUMN(Entrées!$C$37)+($C558-1),4,TRUE,"Entrées")))</f>
        <v>1725</v>
      </c>
      <c r="V558" s="28">
        <f ca="1">IF($D558&gt;$D$8,"",INDIRECT(ADDRESS(ROW(Entrées!$C$37)+($D558-1)*24+V$11,COLUMN(Entrées!$C$37)+($C558-1),4,TRUE,"Entrées")))</f>
        <v>1800</v>
      </c>
      <c r="W558" s="28">
        <f ca="1">IF($D558&gt;$D$8,"",INDIRECT(ADDRESS(ROW(Entrées!$C$37)+($D558-1)*24+W$11,COLUMN(Entrées!$C$37)+($C558-1),4,TRUE,"Entrées")))</f>
        <v>1770</v>
      </c>
      <c r="X558" s="28">
        <f ca="1">IF($D558&gt;$D$8,"",INDIRECT(ADDRESS(ROW(Entrées!$C$37)+($D558-1)*24+X$11,COLUMN(Entrées!$C$37)+($C558-1),4,TRUE,"Entrées")))</f>
        <v>1342</v>
      </c>
      <c r="Y558" s="28">
        <f ca="1">IF($D558&gt;$D$8,"",INDIRECT(ADDRESS(ROW(Entrées!$C$37)+($D558-1)*24+Y$11,COLUMN(Entrées!$C$37)+($C558-1),4,TRUE,"Entrées")))</f>
        <v>1508</v>
      </c>
      <c r="Z558" s="28">
        <f ca="1">IF($D558&gt;$D$8,"",INDIRECT(ADDRESS(ROW(Entrées!$C$37)+($D558-1)*24+Z$11,COLUMN(Entrées!$C$37)+($C558-1),4,TRUE,"Entrées")))</f>
        <v>1436</v>
      </c>
      <c r="AA558" s="28">
        <f ca="1">IF($D558&gt;$D$8,"",INDIRECT(ADDRESS(ROW(Entrées!$C$37)+($D558-1)*24+AA$11,COLUMN(Entrées!$C$37)+($C558-1),4,TRUE,"Entrées")))</f>
        <v>2500</v>
      </c>
      <c r="AB558" s="28">
        <f ca="1">IF($D558&gt;$D$8,"",INDIRECT(ADDRESS(ROW(Entrées!$C$37)+($D558-1)*24+AB$11,COLUMN(Entrées!$C$37)+($C558-1),4,TRUE,"Entrées")))</f>
        <v>2285</v>
      </c>
      <c r="AC558" s="11"/>
      <c r="AD558" s="40">
        <f t="shared" ca="1" si="653"/>
        <v>1366.7083333333333</v>
      </c>
      <c r="AE558" s="40">
        <f t="shared" ca="1" si="655"/>
        <v>2500</v>
      </c>
      <c r="AF558" s="40">
        <f t="shared" ca="1" si="656"/>
        <v>-732</v>
      </c>
      <c r="AG558" s="4"/>
      <c r="AH558" s="11">
        <f>Entrées!A585</f>
        <v>23</v>
      </c>
      <c r="AI558" s="13">
        <f>Entrées!B585</f>
        <v>20</v>
      </c>
      <c r="AJ558" s="31">
        <f t="shared" ca="1" si="649"/>
        <v>55625.834722222207</v>
      </c>
      <c r="AK558" s="31">
        <f t="shared" ca="1" si="602"/>
        <v>55155.277777777781</v>
      </c>
      <c r="AL558" s="31">
        <f t="shared" ca="1" si="603"/>
        <v>55132.569444444431</v>
      </c>
      <c r="AM558" s="31">
        <f t="shared" ca="1" si="604"/>
        <v>439.35972222222233</v>
      </c>
      <c r="AN558" s="31">
        <f t="shared" ca="1" si="605"/>
        <v>2143.2847222222222</v>
      </c>
      <c r="AO558" s="31">
        <f t="shared" ca="1" si="606"/>
        <v>1711.4715277777773</v>
      </c>
      <c r="AP558" s="31">
        <f t="shared" ca="1" si="607"/>
        <v>43686.806944444448</v>
      </c>
      <c r="AQ558" s="31">
        <f t="shared" ca="1" si="608"/>
        <v>2048.2006944444447</v>
      </c>
      <c r="AR558" s="31">
        <f t="shared" ca="1" si="609"/>
        <v>467.57708333333329</v>
      </c>
      <c r="AS558" s="31">
        <f t="shared" ca="1" si="610"/>
        <v>9872.0041666666693</v>
      </c>
      <c r="AT558" s="31">
        <f t="shared" ca="1" si="611"/>
        <v>-752.91041666666672</v>
      </c>
      <c r="AU558" s="31">
        <f t="shared" ca="1" si="612"/>
        <v>580.30277777777769</v>
      </c>
      <c r="AV558" s="31">
        <f t="shared" ca="1" si="613"/>
        <v>-4570.3041666666659</v>
      </c>
      <c r="AW558" s="31">
        <f t="shared" ca="1" si="614"/>
        <v>53.39583333333335</v>
      </c>
      <c r="AX558" s="31">
        <f t="shared" ca="1" si="615"/>
        <v>1401.9361111111111</v>
      </c>
      <c r="AY558" s="31">
        <f t="shared" ca="1" si="616"/>
        <v>-1132.0805555555555</v>
      </c>
      <c r="AZ558" s="31">
        <f t="shared" ca="1" si="617"/>
        <v>-2177.1819444444441</v>
      </c>
      <c r="BA558" s="31">
        <f t="shared" ca="1" si="618"/>
        <v>644.8125</v>
      </c>
      <c r="BB558" s="31">
        <f t="shared" ca="1" si="619"/>
        <v>-1410.101388888889</v>
      </c>
      <c r="BC558" s="31">
        <f t="shared" ca="1" si="620"/>
        <v>-1800.2902777777781</v>
      </c>
      <c r="BF558" s="11">
        <f t="shared" si="621"/>
        <v>23</v>
      </c>
      <c r="BG558" s="11">
        <f t="shared" si="658"/>
        <v>20</v>
      </c>
      <c r="BH558" s="32">
        <f>IF($BF558&gt;$Y$7,"",IF(AND($BF558=$Y$7,$BG558=23),"",Entrées!C586-Entrées!C585))</f>
        <v>329</v>
      </c>
      <c r="BI558" s="32">
        <f>IF($BF558&gt;$Y$7,"",IF(AND($BF558=$Y$7,$BG558=23),"",Entrées!D586-Entrées!D585))</f>
        <v>650</v>
      </c>
      <c r="BJ558" s="32">
        <f>IF($BF558&gt;$Y$7,"",IF(AND($BF558=$Y$7,$BG558=23),"",Entrées!E586-Entrées!E585))</f>
        <v>600</v>
      </c>
      <c r="BK558" s="32">
        <f>IF($BF558&gt;$Y$7,"",IF(AND($BF558=$Y$7,$BG558=23),"",Entrées!F586-Entrées!F585))</f>
        <v>2.5</v>
      </c>
      <c r="BL558" s="32">
        <f>IF($BF558&gt;$Y$7,"",IF(AND($BF558=$Y$7,$BG558=23),"",Entrées!G586-Entrées!G585))</f>
        <v>63.5</v>
      </c>
      <c r="BM558" s="32">
        <f>IF($BF558&gt;$Y$7,"",IF(AND($BF558=$Y$7,$BG558=23),"",Entrées!H586-Entrées!H585))</f>
        <v>-1.5</v>
      </c>
      <c r="BN558" s="32">
        <f>IF($BF558&gt;$Y$7,"",IF(AND($BF558=$Y$7,$BG558=23),"",Entrées!I586-Entrées!I585))</f>
        <v>208</v>
      </c>
      <c r="BO558" s="32">
        <f>IF($BF558&gt;$Y$7,"",IF(AND($BF558=$Y$7,$BG558=23),"",Entrées!J586-Entrées!J585))</f>
        <v>24</v>
      </c>
      <c r="BP558" s="32">
        <f>IF($BF558&gt;$Y$7,"",IF(AND($BF558=$Y$7,$BG558=23),"",Entrées!K586-Entrées!K585))</f>
        <v>-74</v>
      </c>
      <c r="BQ558" s="32">
        <f>IF($BF558&gt;$Y$7,"",IF(AND($BF558=$Y$7,$BG558=23),"",Entrées!L586-Entrées!L585))</f>
        <v>200</v>
      </c>
      <c r="BR558" s="32">
        <f>IF($BF558&gt;$Y$7,"",IF(AND($BF558=$Y$7,$BG558=23),"",Entrées!M586-Entrées!M585))</f>
        <v>10.5</v>
      </c>
      <c r="BS558" s="32">
        <f>IF($BF558&gt;$Y$7,"",IF(AND($BF558=$Y$7,$BG558=23),"",Entrées!N586-Entrées!N585))</f>
        <v>4.5</v>
      </c>
      <c r="BT558" s="32">
        <f>IF($BF558&gt;$Y$7,"",IF(AND($BF558=$Y$7,$BG558=23),"",Entrées!O586-Entrées!O585))</f>
        <v>-108</v>
      </c>
      <c r="BU558" s="32">
        <f>IF($BF558&gt;$Y$7,"",IF(AND($BF558=$Y$7,$BG558=23),"",Entrées!P586-Entrées!P585))</f>
        <v>1</v>
      </c>
      <c r="BV558" s="32">
        <f>IF($BF558&gt;$Y$7,"",IF(AND($BF558=$Y$7,$BG558=23),"",Entrées!Q586-Entrées!Q585))</f>
        <v>2220</v>
      </c>
      <c r="BW558" s="32">
        <f>IF($BF558&gt;$Y$7,"",IF(AND($BF558=$Y$7,$BG558=23),"",Entrées!R586-Entrées!R585))</f>
        <v>0</v>
      </c>
      <c r="BX558" s="32">
        <f>IF($BF558&gt;$Y$7,"",IF(AND($BF558=$Y$7,$BG558=23),"",Entrées!S586-Entrées!S585))</f>
        <v>6</v>
      </c>
      <c r="BY558" s="32">
        <f>IF($BF558&gt;$Y$7,"",IF(AND($BF558=$Y$7,$BG558=23),"",Entrées!T586-Entrées!T585))</f>
        <v>-1631</v>
      </c>
      <c r="BZ558" s="32">
        <f>IF($BF558&gt;$Y$7,"",IF(AND($BF558=$Y$7,$BG558=23),"",Entrées!U586-Entrées!U585))</f>
        <v>0</v>
      </c>
      <c r="CA558" s="32">
        <f>IF($BF558&gt;$Y$7,"",IF(AND($BF558=$Y$7,$BG558=23),"",Entrées!V586-Entrées!V585))</f>
        <v>-254</v>
      </c>
      <c r="CD558" s="33">
        <f>IF($BF558&lt;=$Y$7,Entrées!J585/CD$2,"")</f>
        <v>3.2960526315789475E-2</v>
      </c>
      <c r="CE558" s="33">
        <f>IF($BF558&lt;=$Y$7,Entrées!K585/CE$2,"")</f>
        <v>1.7738095238095237E-2</v>
      </c>
      <c r="CF558" s="11">
        <f t="shared" si="622"/>
        <v>7600</v>
      </c>
      <c r="CG558" s="11">
        <f t="shared" si="623"/>
        <v>4200</v>
      </c>
      <c r="CH558" s="52">
        <f t="shared" si="624"/>
        <v>0.26950009137426939</v>
      </c>
      <c r="CI558" s="52">
        <f t="shared" si="625"/>
        <v>0.11132787698412699</v>
      </c>
    </row>
    <row r="559" spans="1:87">
      <c r="C559" s="11">
        <f t="shared" si="657"/>
        <v>15</v>
      </c>
      <c r="D559" s="27">
        <f t="shared" si="654"/>
        <v>30</v>
      </c>
      <c r="E559" s="28">
        <f ca="1">IF($D559&gt;$D$8,"",INDIRECT(ADDRESS(ROW(Entrées!$C$37)+($D559-1)*24+E$11,COLUMN(Entrées!$C$37)+($C559-1),4,TRUE,"Entrées")))</f>
        <v>2400</v>
      </c>
      <c r="F559" s="28">
        <f ca="1">IF($D559&gt;$D$8,"",INDIRECT(ADDRESS(ROW(Entrées!$C$37)+($D559-1)*24+F$11,COLUMN(Entrées!$C$37)+($C559-1),4,TRUE,"Entrées")))</f>
        <v>2480</v>
      </c>
      <c r="G559" s="28">
        <f ca="1">IF($D559&gt;$D$8,"",INDIRECT(ADDRESS(ROW(Entrées!$C$37)+($D559-1)*24+G$11,COLUMN(Entrées!$C$37)+($C559-1),4,TRUE,"Entrées")))</f>
        <v>2402</v>
      </c>
      <c r="H559" s="28">
        <f ca="1">IF($D559&gt;$D$8,"",INDIRECT(ADDRESS(ROW(Entrées!$C$37)+($D559-1)*24+H$11,COLUMN(Entrées!$C$37)+($C559-1),4,TRUE,"Entrées")))</f>
        <v>1737</v>
      </c>
      <c r="I559" s="28">
        <f ca="1">IF($D559&gt;$D$8,"",INDIRECT(ADDRESS(ROW(Entrées!$C$37)+($D559-1)*24+I$11,COLUMN(Entrées!$C$37)+($C559-1),4,TRUE,"Entrées")))</f>
        <v>466</v>
      </c>
      <c r="J559" s="28">
        <f ca="1">IF($D559&gt;$D$8,"",INDIRECT(ADDRESS(ROW(Entrées!$C$37)+($D559-1)*24+J$11,COLUMN(Entrées!$C$37)+($C559-1),4,TRUE,"Entrées")))</f>
        <v>738</v>
      </c>
      <c r="K559" s="28">
        <f ca="1">IF($D559&gt;$D$8,"",INDIRECT(ADDRESS(ROW(Entrées!$C$37)+($D559-1)*24+K$11,COLUMN(Entrées!$C$37)+($C559-1),4,TRUE,"Entrées")))</f>
        <v>2286</v>
      </c>
      <c r="L559" s="28">
        <f ca="1">IF($D559&gt;$D$8,"",INDIRECT(ADDRESS(ROW(Entrées!$C$37)+($D559-1)*24+L$11,COLUMN(Entrées!$C$37)+($C559-1),4,TRUE,"Entrées")))</f>
        <v>1431</v>
      </c>
      <c r="M559" s="28">
        <f ca="1">IF($D559&gt;$D$8,"",INDIRECT(ADDRESS(ROW(Entrées!$C$37)+($D559-1)*24+M$11,COLUMN(Entrées!$C$37)+($C559-1),4,TRUE,"Entrées")))</f>
        <v>2170</v>
      </c>
      <c r="N559" s="28">
        <f ca="1">IF($D559&gt;$D$8,"",INDIRECT(ADDRESS(ROW(Entrées!$C$37)+($D559-1)*24+N$11,COLUMN(Entrées!$C$37)+($C559-1),4,TRUE,"Entrées")))</f>
        <v>1908</v>
      </c>
      <c r="O559" s="28">
        <f ca="1">IF($D559&gt;$D$8,"",INDIRECT(ADDRESS(ROW(Entrées!$C$37)+($D559-1)*24+O$11,COLUMN(Entrées!$C$37)+($C559-1),4,TRUE,"Entrées")))</f>
        <v>2219</v>
      </c>
      <c r="P559" s="28">
        <f ca="1">IF($D559&gt;$D$8,"",INDIRECT(ADDRESS(ROW(Entrées!$C$37)+($D559-1)*24+P$11,COLUMN(Entrées!$C$37)+($C559-1),4,TRUE,"Entrées")))</f>
        <v>2310</v>
      </c>
      <c r="Q559" s="28">
        <f ca="1">IF($D559&gt;$D$8,"",INDIRECT(ADDRESS(ROW(Entrées!$C$37)+($D559-1)*24+Q$11,COLUMN(Entrées!$C$37)+($C559-1),4,TRUE,"Entrées")))</f>
        <v>2500</v>
      </c>
      <c r="R559" s="28">
        <f ca="1">IF($D559&gt;$D$8,"",INDIRECT(ADDRESS(ROW(Entrées!$C$37)+($D559-1)*24+R$11,COLUMN(Entrées!$C$37)+($C559-1),4,TRUE,"Entrées")))</f>
        <v>1910</v>
      </c>
      <c r="S559" s="28">
        <f ca="1">IF($D559&gt;$D$8,"",INDIRECT(ADDRESS(ROW(Entrées!$C$37)+($D559-1)*24+S$11,COLUMN(Entrées!$C$37)+($C559-1),4,TRUE,"Entrées")))</f>
        <v>1946</v>
      </c>
      <c r="T559" s="28">
        <f ca="1">IF($D559&gt;$D$8,"",INDIRECT(ADDRESS(ROW(Entrées!$C$37)+($D559-1)*24+T$11,COLUMN(Entrées!$C$37)+($C559-1),4,TRUE,"Entrées")))</f>
        <v>2180</v>
      </c>
      <c r="U559" s="28">
        <f ca="1">IF($D559&gt;$D$8,"",INDIRECT(ADDRESS(ROW(Entrées!$C$37)+($D559-1)*24+U$11,COLUMN(Entrées!$C$37)+($C559-1),4,TRUE,"Entrées")))</f>
        <v>2130</v>
      </c>
      <c r="V559" s="28">
        <f ca="1">IF($D559&gt;$D$8,"",INDIRECT(ADDRESS(ROW(Entrées!$C$37)+($D559-1)*24+V$11,COLUMN(Entrées!$C$37)+($C559-1),4,TRUE,"Entrées")))</f>
        <v>1430</v>
      </c>
      <c r="W559" s="28">
        <f ca="1">IF($D559&gt;$D$8,"",INDIRECT(ADDRESS(ROW(Entrées!$C$37)+($D559-1)*24+W$11,COLUMN(Entrées!$C$37)+($C559-1),4,TRUE,"Entrées")))</f>
        <v>1937</v>
      </c>
      <c r="X559" s="28">
        <f ca="1">IF($D559&gt;$D$8,"",INDIRECT(ADDRESS(ROW(Entrées!$C$37)+($D559-1)*24+X$11,COLUMN(Entrées!$C$37)+($C559-1),4,TRUE,"Entrées")))</f>
        <v>2325</v>
      </c>
      <c r="Y559" s="28">
        <f ca="1">IF($D559&gt;$D$8,"",INDIRECT(ADDRESS(ROW(Entrées!$C$37)+($D559-1)*24+Y$11,COLUMN(Entrées!$C$37)+($C559-1),4,TRUE,"Entrées")))</f>
        <v>1220</v>
      </c>
      <c r="Z559" s="28">
        <f ca="1">IF($D559&gt;$D$8,"",INDIRECT(ADDRESS(ROW(Entrées!$C$37)+($D559-1)*24+Z$11,COLUMN(Entrées!$C$37)+($C559-1),4,TRUE,"Entrées")))</f>
        <v>461</v>
      </c>
      <c r="AA559" s="28">
        <f ca="1">IF($D559&gt;$D$8,"",INDIRECT(ADDRESS(ROW(Entrées!$C$37)+($D559-1)*24+AA$11,COLUMN(Entrées!$C$37)+($C559-1),4,TRUE,"Entrées")))</f>
        <v>1959</v>
      </c>
      <c r="AB559" s="28">
        <f ca="1">IF($D559&gt;$D$8,"",INDIRECT(ADDRESS(ROW(Entrées!$C$37)+($D559-1)*24+AB$11,COLUMN(Entrées!$C$37)+($C559-1),4,TRUE,"Entrées")))</f>
        <v>1798</v>
      </c>
      <c r="AC559" s="11"/>
      <c r="AD559" s="40">
        <f t="shared" ca="1" si="653"/>
        <v>1847.625</v>
      </c>
      <c r="AE559" s="40">
        <f t="shared" ca="1" si="655"/>
        <v>2500</v>
      </c>
      <c r="AF559" s="40">
        <f t="shared" ca="1" si="656"/>
        <v>461</v>
      </c>
      <c r="AG559" s="4"/>
      <c r="AH559" s="11">
        <f>Entrées!A586</f>
        <v>23</v>
      </c>
      <c r="AI559" s="13">
        <f>Entrées!B586</f>
        <v>21</v>
      </c>
      <c r="AJ559" s="31">
        <f t="shared" ca="1" si="649"/>
        <v>55625.834722222207</v>
      </c>
      <c r="AK559" s="31">
        <f t="shared" ca="1" si="602"/>
        <v>55155.277777777781</v>
      </c>
      <c r="AL559" s="31">
        <f t="shared" ca="1" si="603"/>
        <v>55132.569444444431</v>
      </c>
      <c r="AM559" s="31">
        <f t="shared" ca="1" si="604"/>
        <v>439.35972222222233</v>
      </c>
      <c r="AN559" s="31">
        <f t="shared" ca="1" si="605"/>
        <v>2143.2847222222222</v>
      </c>
      <c r="AO559" s="31">
        <f t="shared" ca="1" si="606"/>
        <v>1711.4715277777773</v>
      </c>
      <c r="AP559" s="31">
        <f t="shared" ca="1" si="607"/>
        <v>43686.806944444448</v>
      </c>
      <c r="AQ559" s="31">
        <f t="shared" ca="1" si="608"/>
        <v>2048.2006944444447</v>
      </c>
      <c r="AR559" s="31">
        <f t="shared" ca="1" si="609"/>
        <v>467.57708333333329</v>
      </c>
      <c r="AS559" s="31">
        <f t="shared" ca="1" si="610"/>
        <v>9872.0041666666693</v>
      </c>
      <c r="AT559" s="31">
        <f t="shared" ca="1" si="611"/>
        <v>-752.91041666666672</v>
      </c>
      <c r="AU559" s="31">
        <f t="shared" ca="1" si="612"/>
        <v>580.30277777777769</v>
      </c>
      <c r="AV559" s="31">
        <f t="shared" ca="1" si="613"/>
        <v>-4570.3041666666659</v>
      </c>
      <c r="AW559" s="31">
        <f t="shared" ca="1" si="614"/>
        <v>53.39583333333335</v>
      </c>
      <c r="AX559" s="31">
        <f t="shared" ca="1" si="615"/>
        <v>1401.9361111111111</v>
      </c>
      <c r="AY559" s="31">
        <f t="shared" ca="1" si="616"/>
        <v>-1132.0805555555555</v>
      </c>
      <c r="AZ559" s="31">
        <f t="shared" ca="1" si="617"/>
        <v>-2177.1819444444441</v>
      </c>
      <c r="BA559" s="31">
        <f t="shared" ca="1" si="618"/>
        <v>644.8125</v>
      </c>
      <c r="BB559" s="31">
        <f t="shared" ca="1" si="619"/>
        <v>-1410.101388888889</v>
      </c>
      <c r="BC559" s="31">
        <f t="shared" ca="1" si="620"/>
        <v>-1800.2902777777781</v>
      </c>
      <c r="BF559" s="11">
        <f t="shared" si="621"/>
        <v>23</v>
      </c>
      <c r="BG559" s="11">
        <f t="shared" si="658"/>
        <v>21</v>
      </c>
      <c r="BH559" s="32">
        <f>IF($BF559&gt;$Y$7,"",IF(AND($BF559=$Y$7,$BG559=23),"",Entrées!C587-Entrées!C586))</f>
        <v>-307.5</v>
      </c>
      <c r="BI559" s="32">
        <f>IF($BF559&gt;$Y$7,"",IF(AND($BF559=$Y$7,$BG559=23),"",Entrées!D587-Entrées!D586))</f>
        <v>-175</v>
      </c>
      <c r="BJ559" s="32">
        <f>IF($BF559&gt;$Y$7,"",IF(AND($BF559=$Y$7,$BG559=23),"",Entrées!E587-Entrées!E586))</f>
        <v>25</v>
      </c>
      <c r="BK559" s="32">
        <f>IF($BF559&gt;$Y$7,"",IF(AND($BF559=$Y$7,$BG559=23),"",Entrées!F587-Entrées!F586))</f>
        <v>-4</v>
      </c>
      <c r="BL559" s="32">
        <f>IF($BF559&gt;$Y$7,"",IF(AND($BF559=$Y$7,$BG559=23),"",Entrées!G587-Entrées!G586))</f>
        <v>-376</v>
      </c>
      <c r="BM559" s="32">
        <f>IF($BF559&gt;$Y$7,"",IF(AND($BF559=$Y$7,$BG559=23),"",Entrées!H587-Entrées!H586))</f>
        <v>2</v>
      </c>
      <c r="BN559" s="32">
        <f>IF($BF559&gt;$Y$7,"",IF(AND($BF559=$Y$7,$BG559=23),"",Entrées!I587-Entrées!I586))</f>
        <v>-214.5</v>
      </c>
      <c r="BO559" s="32">
        <f>IF($BF559&gt;$Y$7,"",IF(AND($BF559=$Y$7,$BG559=23),"",Entrées!J587-Entrées!J586))</f>
        <v>-5</v>
      </c>
      <c r="BP559" s="32">
        <f>IF($BF559&gt;$Y$7,"",IF(AND($BF559=$Y$7,$BG559=23),"",Entrées!K587-Entrées!K586))</f>
        <v>-0.5</v>
      </c>
      <c r="BQ559" s="32">
        <f>IF($BF559&gt;$Y$7,"",IF(AND($BF559=$Y$7,$BG559=23),"",Entrées!L587-Entrées!L586))</f>
        <v>-667</v>
      </c>
      <c r="BR559" s="32">
        <f>IF($BF559&gt;$Y$7,"",IF(AND($BF559=$Y$7,$BG559=23),"",Entrées!M587-Entrées!M586))</f>
        <v>0</v>
      </c>
      <c r="BS559" s="32">
        <f>IF($BF559&gt;$Y$7,"",IF(AND($BF559=$Y$7,$BG559=23),"",Entrées!N587-Entrées!N586))</f>
        <v>5.5</v>
      </c>
      <c r="BT559" s="32">
        <f>IF($BF559&gt;$Y$7,"",IF(AND($BF559=$Y$7,$BG559=23),"",Entrées!O587-Entrées!O586))</f>
        <v>952.5</v>
      </c>
      <c r="BU559" s="32">
        <f>IF($BF559&gt;$Y$7,"",IF(AND($BF559=$Y$7,$BG559=23),"",Entrées!P587-Entrées!P586))</f>
        <v>-5</v>
      </c>
      <c r="BV559" s="32">
        <f>IF($BF559&gt;$Y$7,"",IF(AND($BF559=$Y$7,$BG559=23),"",Entrées!Q587-Entrées!Q586))</f>
        <v>1209</v>
      </c>
      <c r="BW559" s="32">
        <f>IF($BF559&gt;$Y$7,"",IF(AND($BF559=$Y$7,$BG559=23),"",Entrées!R587-Entrées!R586))</f>
        <v>0</v>
      </c>
      <c r="BX559" s="32">
        <f>IF($BF559&gt;$Y$7,"",IF(AND($BF559=$Y$7,$BG559=23),"",Entrées!S587-Entrées!S586))</f>
        <v>-36</v>
      </c>
      <c r="BY559" s="32">
        <f>IF($BF559&gt;$Y$7,"",IF(AND($BF559=$Y$7,$BG559=23),"",Entrées!T587-Entrées!T586))</f>
        <v>847</v>
      </c>
      <c r="BZ559" s="32">
        <f>IF($BF559&gt;$Y$7,"",IF(AND($BF559=$Y$7,$BG559=23),"",Entrées!U587-Entrées!U586))</f>
        <v>0</v>
      </c>
      <c r="CA559" s="32">
        <f>IF($BF559&gt;$Y$7,"",IF(AND($BF559=$Y$7,$BG559=23),"",Entrées!V587-Entrées!V586))</f>
        <v>-295</v>
      </c>
      <c r="CD559" s="33">
        <f>IF($BF559&lt;=$Y$7,Entrées!J586/CD$2,"")</f>
        <v>3.6118421052631577E-2</v>
      </c>
      <c r="CE559" s="33">
        <f>IF($BF559&lt;=$Y$7,Entrées!K586/CE$2,"")</f>
        <v>1.1904761904761905E-4</v>
      </c>
      <c r="CF559" s="11">
        <f t="shared" si="622"/>
        <v>7600</v>
      </c>
      <c r="CG559" s="11">
        <f t="shared" si="623"/>
        <v>4200</v>
      </c>
      <c r="CH559" s="52">
        <f t="shared" si="624"/>
        <v>0.26950009137426939</v>
      </c>
      <c r="CI559" s="52">
        <f t="shared" si="625"/>
        <v>0.11132787698412699</v>
      </c>
    </row>
    <row r="560" spans="1:87">
      <c r="C560" s="11">
        <f t="shared" si="657"/>
        <v>15</v>
      </c>
      <c r="D560" s="27">
        <f t="shared" si="654"/>
        <v>31</v>
      </c>
      <c r="E560" s="28" t="str">
        <f ca="1">IF($D560&gt;$D$8,"",INDIRECT(ADDRESS(ROW(Entrées!$C$37)+($D560-1)*24+E$11,COLUMN(Entrées!$C$37)+($C560-1),4,TRUE,"Entrées")))</f>
        <v/>
      </c>
      <c r="F560" s="28" t="str">
        <f ca="1">IF($D560&gt;$D$8,"",INDIRECT(ADDRESS(ROW(Entrées!$C$37)+($D560-1)*24+F$11,COLUMN(Entrées!$C$37)+($C560-1),4,TRUE,"Entrées")))</f>
        <v/>
      </c>
      <c r="G560" s="28" t="str">
        <f ca="1">IF($D560&gt;$D$8,"",INDIRECT(ADDRESS(ROW(Entrées!$C$37)+($D560-1)*24+G$11,COLUMN(Entrées!$C$37)+($C560-1),4,TRUE,"Entrées")))</f>
        <v/>
      </c>
      <c r="H560" s="28" t="str">
        <f ca="1">IF($D560&gt;$D$8,"",INDIRECT(ADDRESS(ROW(Entrées!$C$37)+($D560-1)*24+H$11,COLUMN(Entrées!$C$37)+($C560-1),4,TRUE,"Entrées")))</f>
        <v/>
      </c>
      <c r="I560" s="28" t="str">
        <f ca="1">IF($D560&gt;$D$8,"",INDIRECT(ADDRESS(ROW(Entrées!$C$37)+($D560-1)*24+I$11,COLUMN(Entrées!$C$37)+($C560-1),4,TRUE,"Entrées")))</f>
        <v/>
      </c>
      <c r="J560" s="28" t="str">
        <f ca="1">IF($D560&gt;$D$8,"",INDIRECT(ADDRESS(ROW(Entrées!$C$37)+($D560-1)*24+J$11,COLUMN(Entrées!$C$37)+($C560-1),4,TRUE,"Entrées")))</f>
        <v/>
      </c>
      <c r="K560" s="28" t="str">
        <f ca="1">IF($D560&gt;$D$8,"",INDIRECT(ADDRESS(ROW(Entrées!$C$37)+($D560-1)*24+K$11,COLUMN(Entrées!$C$37)+($C560-1),4,TRUE,"Entrées")))</f>
        <v/>
      </c>
      <c r="L560" s="28" t="str">
        <f ca="1">IF($D560&gt;$D$8,"",INDIRECT(ADDRESS(ROW(Entrées!$C$37)+($D560-1)*24+L$11,COLUMN(Entrées!$C$37)+($C560-1),4,TRUE,"Entrées")))</f>
        <v/>
      </c>
      <c r="M560" s="28" t="str">
        <f ca="1">IF($D560&gt;$D$8,"",INDIRECT(ADDRESS(ROW(Entrées!$C$37)+($D560-1)*24+M$11,COLUMN(Entrées!$C$37)+($C560-1),4,TRUE,"Entrées")))</f>
        <v/>
      </c>
      <c r="N560" s="28" t="str">
        <f ca="1">IF($D560&gt;$D$8,"",INDIRECT(ADDRESS(ROW(Entrées!$C$37)+($D560-1)*24+N$11,COLUMN(Entrées!$C$37)+($C560-1),4,TRUE,"Entrées")))</f>
        <v/>
      </c>
      <c r="O560" s="28" t="str">
        <f ca="1">IF($D560&gt;$D$8,"",INDIRECT(ADDRESS(ROW(Entrées!$C$37)+($D560-1)*24+O$11,COLUMN(Entrées!$C$37)+($C560-1),4,TRUE,"Entrées")))</f>
        <v/>
      </c>
      <c r="P560" s="28" t="str">
        <f ca="1">IF($D560&gt;$D$8,"",INDIRECT(ADDRESS(ROW(Entrées!$C$37)+($D560-1)*24+P$11,COLUMN(Entrées!$C$37)+($C560-1),4,TRUE,"Entrées")))</f>
        <v/>
      </c>
      <c r="Q560" s="28" t="str">
        <f ca="1">IF($D560&gt;$D$8,"",INDIRECT(ADDRESS(ROW(Entrées!$C$37)+($D560-1)*24+Q$11,COLUMN(Entrées!$C$37)+($C560-1),4,TRUE,"Entrées")))</f>
        <v/>
      </c>
      <c r="R560" s="28" t="str">
        <f ca="1">IF($D560&gt;$D$8,"",INDIRECT(ADDRESS(ROW(Entrées!$C$37)+($D560-1)*24+R$11,COLUMN(Entrées!$C$37)+($C560-1),4,TRUE,"Entrées")))</f>
        <v/>
      </c>
      <c r="S560" s="28" t="str">
        <f ca="1">IF($D560&gt;$D$8,"",INDIRECT(ADDRESS(ROW(Entrées!$C$37)+($D560-1)*24+S$11,COLUMN(Entrées!$C$37)+($C560-1),4,TRUE,"Entrées")))</f>
        <v/>
      </c>
      <c r="T560" s="28" t="str">
        <f ca="1">IF($D560&gt;$D$8,"",INDIRECT(ADDRESS(ROW(Entrées!$C$37)+($D560-1)*24+T$11,COLUMN(Entrées!$C$37)+($C560-1),4,TRUE,"Entrées")))</f>
        <v/>
      </c>
      <c r="U560" s="28" t="str">
        <f ca="1">IF($D560&gt;$D$8,"",INDIRECT(ADDRESS(ROW(Entrées!$C$37)+($D560-1)*24+U$11,COLUMN(Entrées!$C$37)+($C560-1),4,TRUE,"Entrées")))</f>
        <v/>
      </c>
      <c r="V560" s="28" t="str">
        <f ca="1">IF($D560&gt;$D$8,"",INDIRECT(ADDRESS(ROW(Entrées!$C$37)+($D560-1)*24+V$11,COLUMN(Entrées!$C$37)+($C560-1),4,TRUE,"Entrées")))</f>
        <v/>
      </c>
      <c r="W560" s="28" t="str">
        <f ca="1">IF($D560&gt;$D$8,"",INDIRECT(ADDRESS(ROW(Entrées!$C$37)+($D560-1)*24+W$11,COLUMN(Entrées!$C$37)+($C560-1),4,TRUE,"Entrées")))</f>
        <v/>
      </c>
      <c r="X560" s="28" t="str">
        <f ca="1">IF($D560&gt;$D$8,"",INDIRECT(ADDRESS(ROW(Entrées!$C$37)+($D560-1)*24+X$11,COLUMN(Entrées!$C$37)+($C560-1),4,TRUE,"Entrées")))</f>
        <v/>
      </c>
      <c r="Y560" s="28" t="str">
        <f ca="1">IF($D560&gt;$D$8,"",INDIRECT(ADDRESS(ROW(Entrées!$C$37)+($D560-1)*24+Y$11,COLUMN(Entrées!$C$37)+($C560-1),4,TRUE,"Entrées")))</f>
        <v/>
      </c>
      <c r="Z560" s="28" t="str">
        <f ca="1">IF($D560&gt;$D$8,"",INDIRECT(ADDRESS(ROW(Entrées!$C$37)+($D560-1)*24+Z$11,COLUMN(Entrées!$C$37)+($C560-1),4,TRUE,"Entrées")))</f>
        <v/>
      </c>
      <c r="AA560" s="28" t="str">
        <f ca="1">IF($D560&gt;$D$8,"",INDIRECT(ADDRESS(ROW(Entrées!$C$37)+($D560-1)*24+AA$11,COLUMN(Entrées!$C$37)+($C560-1),4,TRUE,"Entrées")))</f>
        <v/>
      </c>
      <c r="AB560" s="28" t="str">
        <f ca="1">IF($D560&gt;$D$8,"",INDIRECT(ADDRESS(ROW(Entrées!$C$37)+($D560-1)*24+AB$11,COLUMN(Entrées!$C$37)+($C560-1),4,TRUE,"Entrées")))</f>
        <v/>
      </c>
      <c r="AC560" s="11"/>
      <c r="AD560" s="40">
        <f t="shared" ca="1" si="653"/>
        <v>0</v>
      </c>
      <c r="AE560" s="40">
        <f t="shared" ca="1" si="655"/>
        <v>0</v>
      </c>
      <c r="AF560" s="40">
        <f t="shared" ca="1" si="656"/>
        <v>0</v>
      </c>
      <c r="AG560" s="4"/>
      <c r="AH560" s="11">
        <f>Entrées!A587</f>
        <v>23</v>
      </c>
      <c r="AI560" s="13">
        <f>Entrées!B587</f>
        <v>22</v>
      </c>
      <c r="AJ560" s="31">
        <f t="shared" ca="1" si="649"/>
        <v>55625.834722222207</v>
      </c>
      <c r="AK560" s="31">
        <f t="shared" ca="1" si="602"/>
        <v>55155.277777777781</v>
      </c>
      <c r="AL560" s="31">
        <f t="shared" ca="1" si="603"/>
        <v>55132.569444444431</v>
      </c>
      <c r="AM560" s="31">
        <f t="shared" ca="1" si="604"/>
        <v>439.35972222222233</v>
      </c>
      <c r="AN560" s="31">
        <f t="shared" ca="1" si="605"/>
        <v>2143.2847222222222</v>
      </c>
      <c r="AO560" s="31">
        <f t="shared" ca="1" si="606"/>
        <v>1711.4715277777773</v>
      </c>
      <c r="AP560" s="31">
        <f t="shared" ca="1" si="607"/>
        <v>43686.806944444448</v>
      </c>
      <c r="AQ560" s="31">
        <f t="shared" ca="1" si="608"/>
        <v>2048.2006944444447</v>
      </c>
      <c r="AR560" s="31">
        <f t="shared" ca="1" si="609"/>
        <v>467.57708333333329</v>
      </c>
      <c r="AS560" s="31">
        <f t="shared" ca="1" si="610"/>
        <v>9872.0041666666693</v>
      </c>
      <c r="AT560" s="31">
        <f t="shared" ca="1" si="611"/>
        <v>-752.91041666666672</v>
      </c>
      <c r="AU560" s="31">
        <f t="shared" ca="1" si="612"/>
        <v>580.30277777777769</v>
      </c>
      <c r="AV560" s="31">
        <f t="shared" ca="1" si="613"/>
        <v>-4570.3041666666659</v>
      </c>
      <c r="AW560" s="31">
        <f t="shared" ca="1" si="614"/>
        <v>53.39583333333335</v>
      </c>
      <c r="AX560" s="31">
        <f t="shared" ca="1" si="615"/>
        <v>1401.9361111111111</v>
      </c>
      <c r="AY560" s="31">
        <f t="shared" ca="1" si="616"/>
        <v>-1132.0805555555555</v>
      </c>
      <c r="AZ560" s="31">
        <f t="shared" ca="1" si="617"/>
        <v>-2177.1819444444441</v>
      </c>
      <c r="BA560" s="31">
        <f t="shared" ca="1" si="618"/>
        <v>644.8125</v>
      </c>
      <c r="BB560" s="31">
        <f t="shared" ca="1" si="619"/>
        <v>-1410.101388888889</v>
      </c>
      <c r="BC560" s="31">
        <f t="shared" ca="1" si="620"/>
        <v>-1800.2902777777781</v>
      </c>
      <c r="BF560" s="11">
        <f t="shared" si="621"/>
        <v>23</v>
      </c>
      <c r="BG560" s="11">
        <f t="shared" si="658"/>
        <v>22</v>
      </c>
      <c r="BH560" s="32">
        <f>IF($BF560&gt;$Y$7,"",IF(AND($BF560=$Y$7,$BG560=23),"",Entrées!C588-Entrées!C587))</f>
        <v>2296.5</v>
      </c>
      <c r="BI560" s="32">
        <f>IF($BF560&gt;$Y$7,"",IF(AND($BF560=$Y$7,$BG560=23),"",Entrées!D588-Entrées!D587))</f>
        <v>1837.5</v>
      </c>
      <c r="BJ560" s="32">
        <f>IF($BF560&gt;$Y$7,"",IF(AND($BF560=$Y$7,$BG560=23),"",Entrées!E588-Entrées!E587))</f>
        <v>1950</v>
      </c>
      <c r="BK560" s="32">
        <f>IF($BF560&gt;$Y$7,"",IF(AND($BF560=$Y$7,$BG560=23),"",Entrées!F588-Entrées!F587))</f>
        <v>1.5</v>
      </c>
      <c r="BL560" s="32">
        <f>IF($BF560&gt;$Y$7,"",IF(AND($BF560=$Y$7,$BG560=23),"",Entrées!G588-Entrées!G587))</f>
        <v>401.5</v>
      </c>
      <c r="BM560" s="32">
        <f>IF($BF560&gt;$Y$7,"",IF(AND($BF560=$Y$7,$BG560=23),"",Entrées!H588-Entrées!H587))</f>
        <v>-2</v>
      </c>
      <c r="BN560" s="32">
        <f>IF($BF560&gt;$Y$7,"",IF(AND($BF560=$Y$7,$BG560=23),"",Entrées!I588-Entrées!I587))</f>
        <v>39</v>
      </c>
      <c r="BO560" s="32">
        <f>IF($BF560&gt;$Y$7,"",IF(AND($BF560=$Y$7,$BG560=23),"",Entrées!J588-Entrées!J587))</f>
        <v>-27</v>
      </c>
      <c r="BP560" s="32">
        <f>IF($BF560&gt;$Y$7,"",IF(AND($BF560=$Y$7,$BG560=23),"",Entrées!K588-Entrées!K587))</f>
        <v>0</v>
      </c>
      <c r="BQ560" s="32">
        <f>IF($BF560&gt;$Y$7,"",IF(AND($BF560=$Y$7,$BG560=23),"",Entrées!L588-Entrées!L587))</f>
        <v>748.5</v>
      </c>
      <c r="BR560" s="32">
        <f>IF($BF560&gt;$Y$7,"",IF(AND($BF560=$Y$7,$BG560=23),"",Entrées!M588-Entrées!M587))</f>
        <v>0</v>
      </c>
      <c r="BS560" s="32">
        <f>IF($BF560&gt;$Y$7,"",IF(AND($BF560=$Y$7,$BG560=23),"",Entrées!N588-Entrées!N587))</f>
        <v>2.5</v>
      </c>
      <c r="BT560" s="32">
        <f>IF($BF560&gt;$Y$7,"",IF(AND($BF560=$Y$7,$BG560=23),"",Entrées!O588-Entrées!O587))</f>
        <v>1131.5</v>
      </c>
      <c r="BU560" s="32">
        <f>IF($BF560&gt;$Y$7,"",IF(AND($BF560=$Y$7,$BG560=23),"",Entrées!P588-Entrées!P587))</f>
        <v>5</v>
      </c>
      <c r="BV560" s="32">
        <f>IF($BF560&gt;$Y$7,"",IF(AND($BF560=$Y$7,$BG560=23),"",Entrées!Q588-Entrées!Q587))</f>
        <v>98</v>
      </c>
      <c r="BW560" s="32">
        <f>IF($BF560&gt;$Y$7,"",IF(AND($BF560=$Y$7,$BG560=23),"",Entrées!R588-Entrées!R587))</f>
        <v>43</v>
      </c>
      <c r="BX560" s="32">
        <f>IF($BF560&gt;$Y$7,"",IF(AND($BF560=$Y$7,$BG560=23),"",Entrées!S588-Entrées!S587))</f>
        <v>0</v>
      </c>
      <c r="BY560" s="32">
        <f>IF($BF560&gt;$Y$7,"",IF(AND($BF560=$Y$7,$BG560=23),"",Entrées!T588-Entrées!T587))</f>
        <v>-493</v>
      </c>
      <c r="BZ560" s="32">
        <f>IF($BF560&gt;$Y$7,"",IF(AND($BF560=$Y$7,$BG560=23),"",Entrées!U588-Entrées!U587))</f>
        <v>155</v>
      </c>
      <c r="CA560" s="32">
        <f>IF($BF560&gt;$Y$7,"",IF(AND($BF560=$Y$7,$BG560=23),"",Entrées!V588-Entrées!V587))</f>
        <v>620</v>
      </c>
      <c r="CD560" s="33">
        <f>IF($BF560&lt;=$Y$7,Entrées!J587/CD$2,"")</f>
        <v>3.5460526315789477E-2</v>
      </c>
      <c r="CE560" s="33">
        <f>IF($BF560&lt;=$Y$7,Entrées!K587/CE$2,"")</f>
        <v>0</v>
      </c>
      <c r="CF560" s="11">
        <f t="shared" si="622"/>
        <v>7600</v>
      </c>
      <c r="CG560" s="11">
        <f t="shared" si="623"/>
        <v>4200</v>
      </c>
      <c r="CH560" s="52">
        <f t="shared" si="624"/>
        <v>0.26950009137426939</v>
      </c>
      <c r="CI560" s="52">
        <f t="shared" si="625"/>
        <v>0.11132787698412699</v>
      </c>
    </row>
    <row r="561" spans="3:87">
      <c r="C561" s="29" t="s">
        <v>93</v>
      </c>
      <c r="D561" s="29"/>
      <c r="E561" s="30">
        <f ca="1">SUM(E530:E560)/$D$8</f>
        <v>1779.5333333333333</v>
      </c>
      <c r="F561" s="30">
        <f t="shared" ref="F561" ca="1" si="659">SUM(F530:F560)/$D$8</f>
        <v>1749.4333333333334</v>
      </c>
      <c r="G561" s="30">
        <f t="shared" ref="G561" ca="1" si="660">SUM(G530:G560)/$D$8</f>
        <v>1376.2333333333333</v>
      </c>
      <c r="H561" s="30">
        <f t="shared" ref="H561" ca="1" si="661">SUM(H530:H560)/$D$8</f>
        <v>797.9666666666667</v>
      </c>
      <c r="I561" s="30">
        <f t="shared" ref="I561" ca="1" si="662">SUM(I530:I560)/$D$8</f>
        <v>375.2</v>
      </c>
      <c r="J561" s="30">
        <f t="shared" ref="J561" ca="1" si="663">SUM(J530:J560)/$D$8</f>
        <v>523.06666666666672</v>
      </c>
      <c r="K561" s="30">
        <f t="shared" ref="K561" ca="1" si="664">SUM(K530:K560)/$D$8</f>
        <v>1045.8666666666666</v>
      </c>
      <c r="L561" s="30">
        <f t="shared" ref="L561" ca="1" si="665">SUM(L530:L560)/$D$8</f>
        <v>1257.5999999999999</v>
      </c>
      <c r="M561" s="30">
        <f t="shared" ref="M561" ca="1" si="666">SUM(M530:M560)/$D$8</f>
        <v>1824.4333333333334</v>
      </c>
      <c r="N561" s="30">
        <f t="shared" ref="N561" ca="1" si="667">SUM(N530:N560)/$D$8</f>
        <v>1933.6333333333334</v>
      </c>
      <c r="O561" s="30">
        <f t="shared" ref="O561" ca="1" si="668">SUM(O530:O560)/$D$8</f>
        <v>1966.2</v>
      </c>
      <c r="P561" s="30">
        <f t="shared" ref="P561" ca="1" si="669">SUM(P530:P560)/$D$8</f>
        <v>1915.7666666666667</v>
      </c>
      <c r="Q561" s="30">
        <f t="shared" ref="Q561" ca="1" si="670">SUM(Q530:Q560)/$D$8</f>
        <v>2067.2333333333331</v>
      </c>
      <c r="R561" s="30">
        <f t="shared" ref="R561" ca="1" si="671">SUM(R530:R560)/$D$8</f>
        <v>1956.5666666666666</v>
      </c>
      <c r="S561" s="30">
        <f t="shared" ref="S561" ca="1" si="672">SUM(S530:S560)/$D$8</f>
        <v>1956.1</v>
      </c>
      <c r="T561" s="30">
        <f t="shared" ref="T561" ca="1" si="673">SUM(T530:T560)/$D$8</f>
        <v>1693.8666666666666</v>
      </c>
      <c r="U561" s="30">
        <f t="shared" ref="U561" ca="1" si="674">SUM(U530:U560)/$D$8</f>
        <v>1464.0666666666666</v>
      </c>
      <c r="V561" s="30">
        <f t="shared" ref="V561" ca="1" si="675">SUM(V530:V560)/$D$8</f>
        <v>937.5</v>
      </c>
      <c r="W561" s="30">
        <f t="shared" ref="W561" ca="1" si="676">SUM(W530:W560)/$D$8</f>
        <v>816.0333333333333</v>
      </c>
      <c r="X561" s="30">
        <f t="shared" ref="X561" ca="1" si="677">SUM(X530:X560)/$D$8</f>
        <v>709.5</v>
      </c>
      <c r="Y561" s="30">
        <f t="shared" ref="Y561" ca="1" si="678">SUM(Y530:Y560)/$D$8</f>
        <v>643.29999999999995</v>
      </c>
      <c r="Z561" s="30">
        <f t="shared" ref="Z561" ca="1" si="679">SUM(Z530:Z560)/$D$8</f>
        <v>1076.7333333333333</v>
      </c>
      <c r="AA561" s="30">
        <f t="shared" ref="AA561" ca="1" si="680">SUM(AA530:AA560)/$D$8</f>
        <v>1733.9666666666667</v>
      </c>
      <c r="AB561" s="30">
        <f t="shared" ref="AB561" ca="1" si="681">SUM(AB530:AB560)/$D$8</f>
        <v>2046.6666666666667</v>
      </c>
      <c r="AC561" s="41"/>
      <c r="AD561" s="42">
        <f ca="1">SUM(INDIRECT(A548):INDIRECT(A549))/$D$8</f>
        <v>1401.9361111111111</v>
      </c>
      <c r="AE561" s="42">
        <f ca="1">MAX(INDIRECT(A550):INDIRECT(A551))</f>
        <v>3001</v>
      </c>
      <c r="AF561" s="42">
        <f ca="1">MIN(INDIRECT(A552):INDIRECT(A553))</f>
        <v>-1800</v>
      </c>
      <c r="AG561" s="25"/>
      <c r="AH561" s="11">
        <f>Entrées!A588</f>
        <v>23</v>
      </c>
      <c r="AI561" s="13">
        <f>Entrées!B588</f>
        <v>23</v>
      </c>
      <c r="AJ561" s="31">
        <f t="shared" ca="1" si="649"/>
        <v>55625.834722222207</v>
      </c>
      <c r="AK561" s="31">
        <f t="shared" ca="1" si="602"/>
        <v>55155.277777777781</v>
      </c>
      <c r="AL561" s="31">
        <f t="shared" ca="1" si="603"/>
        <v>55132.569444444431</v>
      </c>
      <c r="AM561" s="31">
        <f t="shared" ca="1" si="604"/>
        <v>439.35972222222233</v>
      </c>
      <c r="AN561" s="31">
        <f t="shared" ca="1" si="605"/>
        <v>2143.2847222222222</v>
      </c>
      <c r="AO561" s="31">
        <f t="shared" ca="1" si="606"/>
        <v>1711.4715277777773</v>
      </c>
      <c r="AP561" s="31">
        <f t="shared" ca="1" si="607"/>
        <v>43686.806944444448</v>
      </c>
      <c r="AQ561" s="31">
        <f t="shared" ca="1" si="608"/>
        <v>2048.2006944444447</v>
      </c>
      <c r="AR561" s="31">
        <f t="shared" ca="1" si="609"/>
        <v>467.57708333333329</v>
      </c>
      <c r="AS561" s="31">
        <f t="shared" ca="1" si="610"/>
        <v>9872.0041666666693</v>
      </c>
      <c r="AT561" s="31">
        <f t="shared" ca="1" si="611"/>
        <v>-752.91041666666672</v>
      </c>
      <c r="AU561" s="31">
        <f t="shared" ca="1" si="612"/>
        <v>580.30277777777769</v>
      </c>
      <c r="AV561" s="31">
        <f t="shared" ca="1" si="613"/>
        <v>-4570.3041666666659</v>
      </c>
      <c r="AW561" s="31">
        <f t="shared" ca="1" si="614"/>
        <v>53.39583333333335</v>
      </c>
      <c r="AX561" s="31">
        <f t="shared" ca="1" si="615"/>
        <v>1401.9361111111111</v>
      </c>
      <c r="AY561" s="31">
        <f t="shared" ca="1" si="616"/>
        <v>-1132.0805555555555</v>
      </c>
      <c r="AZ561" s="31">
        <f t="shared" ca="1" si="617"/>
        <v>-2177.1819444444441</v>
      </c>
      <c r="BA561" s="31">
        <f t="shared" ca="1" si="618"/>
        <v>644.8125</v>
      </c>
      <c r="BB561" s="31">
        <f t="shared" ca="1" si="619"/>
        <v>-1410.101388888889</v>
      </c>
      <c r="BC561" s="31">
        <f t="shared" ca="1" si="620"/>
        <v>-1800.2902777777781</v>
      </c>
      <c r="BF561" s="11">
        <f t="shared" si="621"/>
        <v>23</v>
      </c>
      <c r="BG561" s="11">
        <f t="shared" si="658"/>
        <v>23</v>
      </c>
      <c r="BH561" s="32">
        <f>IF($BF561&gt;$Y$7,"",IF(AND($BF561=$Y$7,$BG561=23),"",Entrées!C589-Entrées!C588))</f>
        <v>-1480</v>
      </c>
      <c r="BI561" s="32">
        <f>IF($BF561&gt;$Y$7,"",IF(AND($BF561=$Y$7,$BG561=23),"",Entrées!D589-Entrées!D588))</f>
        <v>-1950</v>
      </c>
      <c r="BJ561" s="32">
        <f>IF($BF561&gt;$Y$7,"",IF(AND($BF561=$Y$7,$BG561=23),"",Entrées!E589-Entrées!E588))</f>
        <v>-1987.5</v>
      </c>
      <c r="BK561" s="32">
        <f>IF($BF561&gt;$Y$7,"",IF(AND($BF561=$Y$7,$BG561=23),"",Entrées!F589-Entrées!F588))</f>
        <v>-1</v>
      </c>
      <c r="BL561" s="32">
        <f>IF($BF561&gt;$Y$7,"",IF(AND($BF561=$Y$7,$BG561=23),"",Entrées!G589-Entrées!G588))</f>
        <v>52</v>
      </c>
      <c r="BM561" s="32">
        <f>IF($BF561&gt;$Y$7,"",IF(AND($BF561=$Y$7,$BG561=23),"",Entrées!H589-Entrées!H588))</f>
        <v>-1.5</v>
      </c>
      <c r="BN561" s="32">
        <f>IF($BF561&gt;$Y$7,"",IF(AND($BF561=$Y$7,$BG561=23),"",Entrées!I589-Entrées!I588))</f>
        <v>-236</v>
      </c>
      <c r="BO561" s="32">
        <f>IF($BF561&gt;$Y$7,"",IF(AND($BF561=$Y$7,$BG561=23),"",Entrées!J589-Entrées!J588))</f>
        <v>-13.5</v>
      </c>
      <c r="BP561" s="32">
        <f>IF($BF561&gt;$Y$7,"",IF(AND($BF561=$Y$7,$BG561=23),"",Entrées!K589-Entrées!K588))</f>
        <v>0</v>
      </c>
      <c r="BQ561" s="32">
        <f>IF($BF561&gt;$Y$7,"",IF(AND($BF561=$Y$7,$BG561=23),"",Entrées!L589-Entrées!L588))</f>
        <v>-1067.5</v>
      </c>
      <c r="BR561" s="32">
        <f>IF($BF561&gt;$Y$7,"",IF(AND($BF561=$Y$7,$BG561=23),"",Entrées!M589-Entrées!M588))</f>
        <v>-88.5</v>
      </c>
      <c r="BS561" s="32">
        <f>IF($BF561&gt;$Y$7,"",IF(AND($BF561=$Y$7,$BG561=23),"",Entrées!N589-Entrées!N588))</f>
        <v>-4</v>
      </c>
      <c r="BT561" s="32">
        <f>IF($BF561&gt;$Y$7,"",IF(AND($BF561=$Y$7,$BG561=23),"",Entrées!O589-Entrées!O588))</f>
        <v>-119</v>
      </c>
      <c r="BU561" s="32">
        <f>IF($BF561&gt;$Y$7,"",IF(AND($BF561=$Y$7,$BG561=23),"",Entrées!P589-Entrées!P588))</f>
        <v>2.5</v>
      </c>
      <c r="BV561" s="32">
        <f>IF($BF561&gt;$Y$7,"",IF(AND($BF561=$Y$7,$BG561=23),"",Entrées!Q589-Entrées!Q588))</f>
        <v>504</v>
      </c>
      <c r="BW561" s="32">
        <f>IF($BF561&gt;$Y$7,"",IF(AND($BF561=$Y$7,$BG561=23),"",Entrées!R589-Entrées!R588))</f>
        <v>-43</v>
      </c>
      <c r="BX561" s="32">
        <f>IF($BF561&gt;$Y$7,"",IF(AND($BF561=$Y$7,$BG561=23),"",Entrées!S589-Entrées!S588))</f>
        <v>-47</v>
      </c>
      <c r="BY561" s="32">
        <f>IF($BF561&gt;$Y$7,"",IF(AND($BF561=$Y$7,$BG561=23),"",Entrées!T589-Entrées!T588))</f>
        <v>-406</v>
      </c>
      <c r="BZ561" s="32">
        <f>IF($BF561&gt;$Y$7,"",IF(AND($BF561=$Y$7,$BG561=23),"",Entrées!U589-Entrées!U588))</f>
        <v>0</v>
      </c>
      <c r="CA561" s="32">
        <f>IF($BF561&gt;$Y$7,"",IF(AND($BF561=$Y$7,$BG561=23),"",Entrées!V589-Entrées!V588))</f>
        <v>-639</v>
      </c>
      <c r="CD561" s="33">
        <f>IF($BF561&lt;=$Y$7,Entrées!J588/CD$2,"")</f>
        <v>3.1907894736842107E-2</v>
      </c>
      <c r="CE561" s="33">
        <f>IF($BF561&lt;=$Y$7,Entrées!K588/CE$2,"")</f>
        <v>0</v>
      </c>
      <c r="CF561" s="11">
        <f t="shared" si="622"/>
        <v>7600</v>
      </c>
      <c r="CG561" s="11">
        <f t="shared" si="623"/>
        <v>4200</v>
      </c>
      <c r="CH561" s="52">
        <f t="shared" si="624"/>
        <v>0.26950009137426939</v>
      </c>
      <c r="CI561" s="52">
        <f t="shared" si="625"/>
        <v>0.11132787698412699</v>
      </c>
    </row>
    <row r="562" spans="3:87">
      <c r="C562" s="29" t="s">
        <v>140</v>
      </c>
      <c r="D562" s="29"/>
      <c r="E562" s="30">
        <f ca="1">MAX(E530:E560)</f>
        <v>3000</v>
      </c>
      <c r="F562" s="30">
        <f t="shared" ref="F562:AB562" ca="1" si="682">MAX(F530:F560)</f>
        <v>3000</v>
      </c>
      <c r="G562" s="30">
        <f t="shared" ca="1" si="682"/>
        <v>3000</v>
      </c>
      <c r="H562" s="30">
        <f t="shared" ca="1" si="682"/>
        <v>3000</v>
      </c>
      <c r="I562" s="30">
        <f t="shared" ca="1" si="682"/>
        <v>3000</v>
      </c>
      <c r="J562" s="30">
        <f t="shared" ca="1" si="682"/>
        <v>3000</v>
      </c>
      <c r="K562" s="30">
        <f t="shared" ca="1" si="682"/>
        <v>3000</v>
      </c>
      <c r="L562" s="30">
        <f t="shared" ca="1" si="682"/>
        <v>3000</v>
      </c>
      <c r="M562" s="30">
        <f t="shared" ca="1" si="682"/>
        <v>3000</v>
      </c>
      <c r="N562" s="30">
        <f t="shared" ca="1" si="682"/>
        <v>3001</v>
      </c>
      <c r="O562" s="30">
        <f t="shared" ca="1" si="682"/>
        <v>3001</v>
      </c>
      <c r="P562" s="30">
        <f t="shared" ca="1" si="682"/>
        <v>3001</v>
      </c>
      <c r="Q562" s="30">
        <f t="shared" ca="1" si="682"/>
        <v>3000</v>
      </c>
      <c r="R562" s="30">
        <f t="shared" ca="1" si="682"/>
        <v>3000</v>
      </c>
      <c r="S562" s="30">
        <f t="shared" ca="1" si="682"/>
        <v>3000</v>
      </c>
      <c r="T562" s="30">
        <f t="shared" ca="1" si="682"/>
        <v>3000</v>
      </c>
      <c r="U562" s="30">
        <f t="shared" ca="1" si="682"/>
        <v>3000</v>
      </c>
      <c r="V562" s="30">
        <f t="shared" ca="1" si="682"/>
        <v>3000</v>
      </c>
      <c r="W562" s="30">
        <f t="shared" ca="1" si="682"/>
        <v>3000</v>
      </c>
      <c r="X562" s="30">
        <f t="shared" ca="1" si="682"/>
        <v>3000</v>
      </c>
      <c r="Y562" s="30">
        <f t="shared" ca="1" si="682"/>
        <v>3000</v>
      </c>
      <c r="Z562" s="30">
        <f t="shared" ca="1" si="682"/>
        <v>3000</v>
      </c>
      <c r="AA562" s="30">
        <f t="shared" ca="1" si="682"/>
        <v>3001</v>
      </c>
      <c r="AB562" s="30">
        <f t="shared" ca="1" si="682"/>
        <v>3001</v>
      </c>
      <c r="AC562" s="41" t="s">
        <v>142</v>
      </c>
      <c r="AD562" s="42">
        <f ca="1">SUM(E561:AB561)/24</f>
        <v>1401.9361111111109</v>
      </c>
      <c r="AE562" s="42">
        <f ca="1">MAX(E562:AB562)</f>
        <v>3001</v>
      </c>
      <c r="AF562" s="42">
        <f ca="1">MIN(E563:AB563)</f>
        <v>-1800</v>
      </c>
      <c r="AG562" s="25"/>
      <c r="AH562" s="11">
        <f>Entrées!A589</f>
        <v>24</v>
      </c>
      <c r="AI562" s="13">
        <f>Entrées!B589</f>
        <v>0</v>
      </c>
      <c r="AJ562" s="31">
        <f t="shared" ca="1" si="649"/>
        <v>55625.834722222207</v>
      </c>
      <c r="AK562" s="31">
        <f t="shared" ca="1" si="602"/>
        <v>55155.277777777781</v>
      </c>
      <c r="AL562" s="31">
        <f t="shared" ca="1" si="603"/>
        <v>55132.569444444431</v>
      </c>
      <c r="AM562" s="31">
        <f t="shared" ca="1" si="604"/>
        <v>439.35972222222233</v>
      </c>
      <c r="AN562" s="31">
        <f t="shared" ca="1" si="605"/>
        <v>2143.2847222222222</v>
      </c>
      <c r="AO562" s="31">
        <f t="shared" ca="1" si="606"/>
        <v>1711.4715277777773</v>
      </c>
      <c r="AP562" s="31">
        <f t="shared" ca="1" si="607"/>
        <v>43686.806944444448</v>
      </c>
      <c r="AQ562" s="31">
        <f t="shared" ca="1" si="608"/>
        <v>2048.2006944444447</v>
      </c>
      <c r="AR562" s="31">
        <f t="shared" ca="1" si="609"/>
        <v>467.57708333333329</v>
      </c>
      <c r="AS562" s="31">
        <f t="shared" ca="1" si="610"/>
        <v>9872.0041666666693</v>
      </c>
      <c r="AT562" s="31">
        <f t="shared" ca="1" si="611"/>
        <v>-752.91041666666672</v>
      </c>
      <c r="AU562" s="31">
        <f t="shared" ca="1" si="612"/>
        <v>580.30277777777769</v>
      </c>
      <c r="AV562" s="31">
        <f t="shared" ca="1" si="613"/>
        <v>-4570.3041666666659</v>
      </c>
      <c r="AW562" s="31">
        <f t="shared" ca="1" si="614"/>
        <v>53.39583333333335</v>
      </c>
      <c r="AX562" s="31">
        <f t="shared" ca="1" si="615"/>
        <v>1401.9361111111111</v>
      </c>
      <c r="AY562" s="31">
        <f t="shared" ca="1" si="616"/>
        <v>-1132.0805555555555</v>
      </c>
      <c r="AZ562" s="31">
        <f t="shared" ca="1" si="617"/>
        <v>-2177.1819444444441</v>
      </c>
      <c r="BA562" s="31">
        <f t="shared" ca="1" si="618"/>
        <v>644.8125</v>
      </c>
      <c r="BB562" s="31">
        <f t="shared" ca="1" si="619"/>
        <v>-1410.101388888889</v>
      </c>
      <c r="BC562" s="31">
        <f t="shared" ca="1" si="620"/>
        <v>-1800.2902777777781</v>
      </c>
      <c r="BF562" s="11">
        <f t="shared" si="621"/>
        <v>24</v>
      </c>
      <c r="BG562" s="11">
        <f t="shared" si="658"/>
        <v>0</v>
      </c>
      <c r="BH562" s="32">
        <f>IF($BF562&gt;$Y$7,"",IF(AND($BF562=$Y$7,$BG562=23),"",Entrées!C590-Entrées!C589))</f>
        <v>-4102.5</v>
      </c>
      <c r="BI562" s="32">
        <f>IF($BF562&gt;$Y$7,"",IF(AND($BF562=$Y$7,$BG562=23),"",Entrées!D590-Entrées!D589))</f>
        <v>-2762.5</v>
      </c>
      <c r="BJ562" s="32">
        <f>IF($BF562&gt;$Y$7,"",IF(AND($BF562=$Y$7,$BG562=23),"",Entrées!E590-Entrées!E589))</f>
        <v>-2775</v>
      </c>
      <c r="BK562" s="32">
        <f>IF($BF562&gt;$Y$7,"",IF(AND($BF562=$Y$7,$BG562=23),"",Entrées!F590-Entrées!F589))</f>
        <v>0</v>
      </c>
      <c r="BL562" s="32">
        <f>IF($BF562&gt;$Y$7,"",IF(AND($BF562=$Y$7,$BG562=23),"",Entrées!G590-Entrées!G589))</f>
        <v>-478.5</v>
      </c>
      <c r="BM562" s="32">
        <f>IF($BF562&gt;$Y$7,"",IF(AND($BF562=$Y$7,$BG562=23),"",Entrées!H590-Entrées!H589))</f>
        <v>-8.5</v>
      </c>
      <c r="BN562" s="32">
        <f>IF($BF562&gt;$Y$7,"",IF(AND($BF562=$Y$7,$BG562=23),"",Entrées!I590-Entrées!I589))</f>
        <v>-539.5</v>
      </c>
      <c r="BO562" s="32">
        <f>IF($BF562&gt;$Y$7,"",IF(AND($BF562=$Y$7,$BG562=23),"",Entrées!J590-Entrées!J589))</f>
        <v>13.5</v>
      </c>
      <c r="BP562" s="32">
        <f>IF($BF562&gt;$Y$7,"",IF(AND($BF562=$Y$7,$BG562=23),"",Entrées!K590-Entrées!K589))</f>
        <v>0</v>
      </c>
      <c r="BQ562" s="32">
        <f>IF($BF562&gt;$Y$7,"",IF(AND($BF562=$Y$7,$BG562=23),"",Entrées!L590-Entrées!L589))</f>
        <v>-1095</v>
      </c>
      <c r="BR562" s="32">
        <f>IF($BF562&gt;$Y$7,"",IF(AND($BF562=$Y$7,$BG562=23),"",Entrées!M590-Entrées!M589))</f>
        <v>-1176.5</v>
      </c>
      <c r="BS562" s="32">
        <f>IF($BF562&gt;$Y$7,"",IF(AND($BF562=$Y$7,$BG562=23),"",Entrées!N590-Entrées!N589))</f>
        <v>-6</v>
      </c>
      <c r="BT562" s="32">
        <f>IF($BF562&gt;$Y$7,"",IF(AND($BF562=$Y$7,$BG562=23),"",Entrées!O590-Entrées!O589))</f>
        <v>-812.5</v>
      </c>
      <c r="BU562" s="32">
        <f>IF($BF562&gt;$Y$7,"",IF(AND($BF562=$Y$7,$BG562=23),"",Entrées!P590-Entrées!P589))</f>
        <v>-4.5</v>
      </c>
      <c r="BV562" s="32">
        <f>IF($BF562&gt;$Y$7,"",IF(AND($BF562=$Y$7,$BG562=23),"",Entrées!Q590-Entrées!Q589))</f>
        <v>-44</v>
      </c>
      <c r="BW562" s="32">
        <f>IF($BF562&gt;$Y$7,"",IF(AND($BF562=$Y$7,$BG562=23),"",Entrées!R590-Entrées!R589))</f>
        <v>0</v>
      </c>
      <c r="BX562" s="32">
        <f>IF($BF562&gt;$Y$7,"",IF(AND($BF562=$Y$7,$BG562=23),"",Entrées!S590-Entrées!S589))</f>
        <v>0</v>
      </c>
      <c r="BY562" s="32">
        <f>IF($BF562&gt;$Y$7,"",IF(AND($BF562=$Y$7,$BG562=23),"",Entrées!T590-Entrées!T589))</f>
        <v>-400</v>
      </c>
      <c r="BZ562" s="32">
        <f>IF($BF562&gt;$Y$7,"",IF(AND($BF562=$Y$7,$BG562=23),"",Entrées!U590-Entrées!U589))</f>
        <v>0</v>
      </c>
      <c r="CA562" s="32">
        <f>IF($BF562&gt;$Y$7,"",IF(AND($BF562=$Y$7,$BG562=23),"",Entrées!V590-Entrées!V589))</f>
        <v>-222</v>
      </c>
      <c r="CD562" s="33">
        <f>IF($BF562&lt;=$Y$7,Entrées!J589/CD$2,"")</f>
        <v>3.0131578947368422E-2</v>
      </c>
      <c r="CE562" s="33">
        <f>IF($BF562&lt;=$Y$7,Entrées!K589/CE$2,"")</f>
        <v>0</v>
      </c>
      <c r="CF562" s="11">
        <f t="shared" si="622"/>
        <v>7600</v>
      </c>
      <c r="CG562" s="11">
        <f t="shared" si="623"/>
        <v>4200</v>
      </c>
      <c r="CH562" s="52">
        <f t="shared" si="624"/>
        <v>0.26950009137426939</v>
      </c>
      <c r="CI562" s="52">
        <f t="shared" si="625"/>
        <v>0.11132787698412699</v>
      </c>
    </row>
    <row r="563" spans="3:87">
      <c r="C563" s="29" t="s">
        <v>141</v>
      </c>
      <c r="D563" s="29"/>
      <c r="E563" s="30">
        <f ca="1">MIN(E530:E560)</f>
        <v>-506</v>
      </c>
      <c r="F563" s="30">
        <f t="shared" ref="F563:AB563" ca="1" si="683">MIN(F530:F560)</f>
        <v>-452</v>
      </c>
      <c r="G563" s="30">
        <f t="shared" ca="1" si="683"/>
        <v>-1033</v>
      </c>
      <c r="H563" s="30">
        <f t="shared" ca="1" si="683"/>
        <v>-1738</v>
      </c>
      <c r="I563" s="30">
        <f t="shared" ca="1" si="683"/>
        <v>-1800</v>
      </c>
      <c r="J563" s="30">
        <f t="shared" ca="1" si="683"/>
        <v>-1800</v>
      </c>
      <c r="K563" s="30">
        <f t="shared" ca="1" si="683"/>
        <v>-1628</v>
      </c>
      <c r="L563" s="30">
        <f t="shared" ca="1" si="683"/>
        <v>-1614</v>
      </c>
      <c r="M563" s="30">
        <f t="shared" ca="1" si="683"/>
        <v>-1298</v>
      </c>
      <c r="N563" s="30">
        <f t="shared" ca="1" si="683"/>
        <v>-536</v>
      </c>
      <c r="O563" s="30">
        <f t="shared" ca="1" si="683"/>
        <v>-413</v>
      </c>
      <c r="P563" s="30">
        <f t="shared" ca="1" si="683"/>
        <v>-790</v>
      </c>
      <c r="Q563" s="30">
        <f t="shared" ca="1" si="683"/>
        <v>549</v>
      </c>
      <c r="R563" s="30">
        <f t="shared" ca="1" si="683"/>
        <v>-32</v>
      </c>
      <c r="S563" s="30">
        <f t="shared" ca="1" si="683"/>
        <v>-150</v>
      </c>
      <c r="T563" s="30">
        <f t="shared" ca="1" si="683"/>
        <v>-1195</v>
      </c>
      <c r="U563" s="30">
        <f t="shared" ca="1" si="683"/>
        <v>-1683</v>
      </c>
      <c r="V563" s="30">
        <f t="shared" ca="1" si="683"/>
        <v>-1800</v>
      </c>
      <c r="W563" s="30">
        <f t="shared" ca="1" si="683"/>
        <v>-1745</v>
      </c>
      <c r="X563" s="30">
        <f t="shared" ca="1" si="683"/>
        <v>-1800</v>
      </c>
      <c r="Y563" s="30">
        <f t="shared" ca="1" si="683"/>
        <v>-1800</v>
      </c>
      <c r="Z563" s="30">
        <f t="shared" ca="1" si="683"/>
        <v>-1778</v>
      </c>
      <c r="AA563" s="30">
        <f t="shared" ca="1" si="683"/>
        <v>-427</v>
      </c>
      <c r="AB563" s="30">
        <f t="shared" ca="1" si="683"/>
        <v>-4</v>
      </c>
      <c r="AC563" s="11"/>
      <c r="AD563" s="42">
        <f ca="1">SUM(INDIRECT(ADDRESS(ROW($C$37),COLUMN($C$37)+($C529-1),4, TRUE,"Entrées")):INDIRECT(ADDRESS(ROW(INDIRECT($A$42)),COLUMN($C$37)+($C529-1),4,TRUE,"Entrées")))/Entrées!$P$11</f>
        <v>1401.9361111111111</v>
      </c>
      <c r="AE563" s="42">
        <f ca="1">MAX(INDIRECT(ADDRESS(ROW($C$37),COLUMN($C$37)+($C529-1),4, TRUE,"Entrées")):INDIRECT(ADDRESS(ROW(INDIRECT($A$42)),COLUMN($C$37)+($C529-1),4,TRUE,"Entrées")))</f>
        <v>3001</v>
      </c>
      <c r="AF563" s="42">
        <f ca="1">MIN(INDIRECT(ADDRESS(ROW($C$37),COLUMN($C$37)+($C529-1),4, TRUE,"Entrées")):INDIRECT(ADDRESS(ROW(INDIRECT($A$42)),COLUMN($C$37)+($C529-1),4,TRUE,"Entrées")))</f>
        <v>-1800</v>
      </c>
      <c r="AH563" s="11">
        <f>Entrées!A590</f>
        <v>24</v>
      </c>
      <c r="AI563" s="13">
        <f>Entrées!B590</f>
        <v>1</v>
      </c>
      <c r="AJ563" s="31">
        <f t="shared" ca="1" si="649"/>
        <v>55625.834722222207</v>
      </c>
      <c r="AK563" s="31">
        <f t="shared" ca="1" si="602"/>
        <v>55155.277777777781</v>
      </c>
      <c r="AL563" s="31">
        <f t="shared" ca="1" si="603"/>
        <v>55132.569444444431</v>
      </c>
      <c r="AM563" s="31">
        <f t="shared" ca="1" si="604"/>
        <v>439.35972222222233</v>
      </c>
      <c r="AN563" s="31">
        <f t="shared" ca="1" si="605"/>
        <v>2143.2847222222222</v>
      </c>
      <c r="AO563" s="31">
        <f t="shared" ca="1" si="606"/>
        <v>1711.4715277777773</v>
      </c>
      <c r="AP563" s="31">
        <f t="shared" ca="1" si="607"/>
        <v>43686.806944444448</v>
      </c>
      <c r="AQ563" s="31">
        <f t="shared" ca="1" si="608"/>
        <v>2048.2006944444447</v>
      </c>
      <c r="AR563" s="31">
        <f t="shared" ca="1" si="609"/>
        <v>467.57708333333329</v>
      </c>
      <c r="AS563" s="31">
        <f t="shared" ca="1" si="610"/>
        <v>9872.0041666666693</v>
      </c>
      <c r="AT563" s="31">
        <f t="shared" ca="1" si="611"/>
        <v>-752.91041666666672</v>
      </c>
      <c r="AU563" s="31">
        <f t="shared" ca="1" si="612"/>
        <v>580.30277777777769</v>
      </c>
      <c r="AV563" s="31">
        <f t="shared" ca="1" si="613"/>
        <v>-4570.3041666666659</v>
      </c>
      <c r="AW563" s="31">
        <f t="shared" ca="1" si="614"/>
        <v>53.39583333333335</v>
      </c>
      <c r="AX563" s="31">
        <f t="shared" ca="1" si="615"/>
        <v>1401.9361111111111</v>
      </c>
      <c r="AY563" s="31">
        <f t="shared" ca="1" si="616"/>
        <v>-1132.0805555555555</v>
      </c>
      <c r="AZ563" s="31">
        <f t="shared" ca="1" si="617"/>
        <v>-2177.1819444444441</v>
      </c>
      <c r="BA563" s="31">
        <f t="shared" ca="1" si="618"/>
        <v>644.8125</v>
      </c>
      <c r="BB563" s="31">
        <f t="shared" ca="1" si="619"/>
        <v>-1410.101388888889</v>
      </c>
      <c r="BC563" s="31">
        <f t="shared" ca="1" si="620"/>
        <v>-1800.2902777777781</v>
      </c>
      <c r="BF563" s="11">
        <f t="shared" si="621"/>
        <v>24</v>
      </c>
      <c r="BG563" s="11">
        <f t="shared" si="658"/>
        <v>1</v>
      </c>
      <c r="BH563" s="32">
        <f>IF($BF563&gt;$Y$7,"",IF(AND($BF563=$Y$7,$BG563=23),"",Entrées!C591-Entrées!C590))</f>
        <v>-864.5</v>
      </c>
      <c r="BI563" s="32">
        <f>IF($BF563&gt;$Y$7,"",IF(AND($BF563=$Y$7,$BG563=23),"",Entrées!D591-Entrées!D590))</f>
        <v>-1175</v>
      </c>
      <c r="BJ563" s="32">
        <f>IF($BF563&gt;$Y$7,"",IF(AND($BF563=$Y$7,$BG563=23),"",Entrées!E591-Entrées!E590))</f>
        <v>-1312.5</v>
      </c>
      <c r="BK563" s="32">
        <f>IF($BF563&gt;$Y$7,"",IF(AND($BF563=$Y$7,$BG563=23),"",Entrées!F591-Entrées!F590))</f>
        <v>-1</v>
      </c>
      <c r="BL563" s="32">
        <f>IF($BF563&gt;$Y$7,"",IF(AND($BF563=$Y$7,$BG563=23),"",Entrées!G591-Entrées!G590))</f>
        <v>-4.5</v>
      </c>
      <c r="BM563" s="32">
        <f>IF($BF563&gt;$Y$7,"",IF(AND($BF563=$Y$7,$BG563=23),"",Entrées!H591-Entrées!H590))</f>
        <v>-3.5</v>
      </c>
      <c r="BN563" s="32">
        <f>IF($BF563&gt;$Y$7,"",IF(AND($BF563=$Y$7,$BG563=23),"",Entrées!I591-Entrées!I590))</f>
        <v>248.5</v>
      </c>
      <c r="BO563" s="32">
        <f>IF($BF563&gt;$Y$7,"",IF(AND($BF563=$Y$7,$BG563=23),"",Entrées!J591-Entrées!J590))</f>
        <v>-7</v>
      </c>
      <c r="BP563" s="32">
        <f>IF($BF563&gt;$Y$7,"",IF(AND($BF563=$Y$7,$BG563=23),"",Entrées!K591-Entrées!K590))</f>
        <v>0</v>
      </c>
      <c r="BQ563" s="32">
        <f>IF($BF563&gt;$Y$7,"",IF(AND($BF563=$Y$7,$BG563=23),"",Entrées!L591-Entrées!L590))</f>
        <v>-4</v>
      </c>
      <c r="BR563" s="32">
        <f>IF($BF563&gt;$Y$7,"",IF(AND($BF563=$Y$7,$BG563=23),"",Entrées!M591-Entrées!M590))</f>
        <v>-407</v>
      </c>
      <c r="BS563" s="32">
        <f>IF($BF563&gt;$Y$7,"",IF(AND($BF563=$Y$7,$BG563=23),"",Entrées!N591-Entrées!N590))</f>
        <v>-7.5</v>
      </c>
      <c r="BT563" s="32">
        <f>IF($BF563&gt;$Y$7,"",IF(AND($BF563=$Y$7,$BG563=23),"",Entrées!O591-Entrées!O590))</f>
        <v>-680</v>
      </c>
      <c r="BU563" s="32">
        <f>IF($BF563&gt;$Y$7,"",IF(AND($BF563=$Y$7,$BG563=23),"",Entrées!P591-Entrées!P590))</f>
        <v>0</v>
      </c>
      <c r="BV563" s="32">
        <f>IF($BF563&gt;$Y$7,"",IF(AND($BF563=$Y$7,$BG563=23),"",Entrées!Q591-Entrées!Q590))</f>
        <v>-1565</v>
      </c>
      <c r="BW563" s="32">
        <f>IF($BF563&gt;$Y$7,"",IF(AND($BF563=$Y$7,$BG563=23),"",Entrées!R591-Entrées!R590))</f>
        <v>0</v>
      </c>
      <c r="BX563" s="32">
        <f>IF($BF563&gt;$Y$7,"",IF(AND($BF563=$Y$7,$BG563=23),"",Entrées!S591-Entrées!S590))</f>
        <v>0</v>
      </c>
      <c r="BY563" s="32">
        <f>IF($BF563&gt;$Y$7,"",IF(AND($BF563=$Y$7,$BG563=23),"",Entrées!T591-Entrées!T590))</f>
        <v>0</v>
      </c>
      <c r="BZ563" s="32">
        <f>IF($BF563&gt;$Y$7,"",IF(AND($BF563=$Y$7,$BG563=23),"",Entrées!U591-Entrées!U590))</f>
        <v>104</v>
      </c>
      <c r="CA563" s="32">
        <f>IF($BF563&gt;$Y$7,"",IF(AND($BF563=$Y$7,$BG563=23),"",Entrées!V591-Entrées!V590))</f>
        <v>343</v>
      </c>
      <c r="CD563" s="33">
        <f>IF($BF563&lt;=$Y$7,Entrées!J590/CD$2,"")</f>
        <v>3.1907894736842107E-2</v>
      </c>
      <c r="CE563" s="33">
        <f>IF($BF563&lt;=$Y$7,Entrées!K590/CE$2,"")</f>
        <v>0</v>
      </c>
      <c r="CF563" s="11">
        <f t="shared" si="622"/>
        <v>7600</v>
      </c>
      <c r="CG563" s="11">
        <f t="shared" si="623"/>
        <v>4200</v>
      </c>
      <c r="CH563" s="52">
        <f t="shared" si="624"/>
        <v>0.26950009137426939</v>
      </c>
      <c r="CI563" s="52">
        <f t="shared" si="625"/>
        <v>0.11132787698412699</v>
      </c>
    </row>
    <row r="564" spans="3:87">
      <c r="C564" s="11" t="s">
        <v>91</v>
      </c>
      <c r="D564" s="11"/>
      <c r="E564" s="50" t="str">
        <f ca="1">INDIRECT(ADDRESS(ROW($C$36),COLUMN($C$36)+(C566-1),4,TRUE,"Entrées"))</f>
        <v>Ech. comm. Angleterre</v>
      </c>
      <c r="F564" s="50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39" t="s">
        <v>12</v>
      </c>
      <c r="AE564" s="39" t="s">
        <v>138</v>
      </c>
      <c r="AF564" s="39" t="s">
        <v>139</v>
      </c>
      <c r="AH564" s="11">
        <f>Entrées!A591</f>
        <v>24</v>
      </c>
      <c r="AI564" s="13">
        <f>Entrées!B591</f>
        <v>2</v>
      </c>
      <c r="AJ564" s="31">
        <f t="shared" ca="1" si="649"/>
        <v>55625.834722222207</v>
      </c>
      <c r="AK564" s="31">
        <f t="shared" ca="1" si="602"/>
        <v>55155.277777777781</v>
      </c>
      <c r="AL564" s="31">
        <f t="shared" ca="1" si="603"/>
        <v>55132.569444444431</v>
      </c>
      <c r="AM564" s="31">
        <f t="shared" ca="1" si="604"/>
        <v>439.35972222222233</v>
      </c>
      <c r="AN564" s="31">
        <f t="shared" ca="1" si="605"/>
        <v>2143.2847222222222</v>
      </c>
      <c r="AO564" s="31">
        <f t="shared" ca="1" si="606"/>
        <v>1711.4715277777773</v>
      </c>
      <c r="AP564" s="31">
        <f t="shared" ca="1" si="607"/>
        <v>43686.806944444448</v>
      </c>
      <c r="AQ564" s="31">
        <f t="shared" ca="1" si="608"/>
        <v>2048.2006944444447</v>
      </c>
      <c r="AR564" s="31">
        <f t="shared" ca="1" si="609"/>
        <v>467.57708333333329</v>
      </c>
      <c r="AS564" s="31">
        <f t="shared" ca="1" si="610"/>
        <v>9872.0041666666693</v>
      </c>
      <c r="AT564" s="31">
        <f t="shared" ca="1" si="611"/>
        <v>-752.91041666666672</v>
      </c>
      <c r="AU564" s="31">
        <f t="shared" ca="1" si="612"/>
        <v>580.30277777777769</v>
      </c>
      <c r="AV564" s="31">
        <f t="shared" ca="1" si="613"/>
        <v>-4570.3041666666659</v>
      </c>
      <c r="AW564" s="31">
        <f t="shared" ca="1" si="614"/>
        <v>53.39583333333335</v>
      </c>
      <c r="AX564" s="31">
        <f t="shared" ca="1" si="615"/>
        <v>1401.9361111111111</v>
      </c>
      <c r="AY564" s="31">
        <f t="shared" ca="1" si="616"/>
        <v>-1132.0805555555555</v>
      </c>
      <c r="AZ564" s="31">
        <f t="shared" ca="1" si="617"/>
        <v>-2177.1819444444441</v>
      </c>
      <c r="BA564" s="31">
        <f t="shared" ca="1" si="618"/>
        <v>644.8125</v>
      </c>
      <c r="BB564" s="31">
        <f t="shared" ca="1" si="619"/>
        <v>-1410.101388888889</v>
      </c>
      <c r="BC564" s="31">
        <f t="shared" ca="1" si="620"/>
        <v>-1800.2902777777781</v>
      </c>
      <c r="BF564" s="11">
        <f t="shared" si="621"/>
        <v>24</v>
      </c>
      <c r="BG564" s="11">
        <f t="shared" si="658"/>
        <v>2</v>
      </c>
      <c r="BH564" s="32">
        <f>IF($BF564&gt;$Y$7,"",IF(AND($BF564=$Y$7,$BG564=23),"",Entrées!C592-Entrées!C591))</f>
        <v>-2561.5</v>
      </c>
      <c r="BI564" s="32">
        <f>IF($BF564&gt;$Y$7,"",IF(AND($BF564=$Y$7,$BG564=23),"",Entrées!D592-Entrées!D591))</f>
        <v>-3087.5</v>
      </c>
      <c r="BJ564" s="32">
        <f>IF($BF564&gt;$Y$7,"",IF(AND($BF564=$Y$7,$BG564=23),"",Entrées!E592-Entrées!E591))</f>
        <v>-2962.5</v>
      </c>
      <c r="BK564" s="32">
        <f>IF($BF564&gt;$Y$7,"",IF(AND($BF564=$Y$7,$BG564=23),"",Entrées!F592-Entrées!F591))</f>
        <v>-4</v>
      </c>
      <c r="BL564" s="32">
        <f>IF($BF564&gt;$Y$7,"",IF(AND($BF564=$Y$7,$BG564=23),"",Entrées!G592-Entrées!G591))</f>
        <v>-116.5</v>
      </c>
      <c r="BM564" s="32">
        <f>IF($BF564&gt;$Y$7,"",IF(AND($BF564=$Y$7,$BG564=23),"",Entrées!H592-Entrées!H591))</f>
        <v>0.5</v>
      </c>
      <c r="BN564" s="32">
        <f>IF($BF564&gt;$Y$7,"",IF(AND($BF564=$Y$7,$BG564=23),"",Entrées!I592-Entrées!I591))</f>
        <v>-469</v>
      </c>
      <c r="BO564" s="32">
        <f>IF($BF564&gt;$Y$7,"",IF(AND($BF564=$Y$7,$BG564=23),"",Entrées!J592-Entrées!J591))</f>
        <v>19</v>
      </c>
      <c r="BP564" s="32">
        <f>IF($BF564&gt;$Y$7,"",IF(AND($BF564=$Y$7,$BG564=23),"",Entrées!K592-Entrées!K591))</f>
        <v>0</v>
      </c>
      <c r="BQ564" s="32">
        <f>IF($BF564&gt;$Y$7,"",IF(AND($BF564=$Y$7,$BG564=23),"",Entrées!L592-Entrées!L591))</f>
        <v>-439</v>
      </c>
      <c r="BR564" s="32">
        <f>IF($BF564&gt;$Y$7,"",IF(AND($BF564=$Y$7,$BG564=23),"",Entrées!M592-Entrées!M591))</f>
        <v>-284.5</v>
      </c>
      <c r="BS564" s="32">
        <f>IF($BF564&gt;$Y$7,"",IF(AND($BF564=$Y$7,$BG564=23),"",Entrées!N592-Entrées!N591))</f>
        <v>11.5</v>
      </c>
      <c r="BT564" s="32">
        <f>IF($BF564&gt;$Y$7,"",IF(AND($BF564=$Y$7,$BG564=23),"",Entrées!O592-Entrées!O591))</f>
        <v>-1279</v>
      </c>
      <c r="BU564" s="32">
        <f>IF($BF564&gt;$Y$7,"",IF(AND($BF564=$Y$7,$BG564=23),"",Entrées!P592-Entrées!P591))</f>
        <v>-0.5</v>
      </c>
      <c r="BV564" s="32">
        <f>IF($BF564&gt;$Y$7,"",IF(AND($BF564=$Y$7,$BG564=23),"",Entrées!Q592-Entrées!Q591))</f>
        <v>-1200</v>
      </c>
      <c r="BW564" s="32">
        <f>IF($BF564&gt;$Y$7,"",IF(AND($BF564=$Y$7,$BG564=23),"",Entrées!R592-Entrées!R591))</f>
        <v>0</v>
      </c>
      <c r="BX564" s="32">
        <f>IF($BF564&gt;$Y$7,"",IF(AND($BF564=$Y$7,$BG564=23),"",Entrées!S592-Entrées!S591))</f>
        <v>0</v>
      </c>
      <c r="BY564" s="32">
        <f>IF($BF564&gt;$Y$7,"",IF(AND($BF564=$Y$7,$BG564=23),"",Entrées!T592-Entrées!T591))</f>
        <v>0</v>
      </c>
      <c r="BZ564" s="32">
        <f>IF($BF564&gt;$Y$7,"",IF(AND($BF564=$Y$7,$BG564=23),"",Entrées!U592-Entrées!U591))</f>
        <v>0</v>
      </c>
      <c r="CA564" s="32">
        <f>IF($BF564&gt;$Y$7,"",IF(AND($BF564=$Y$7,$BG564=23),"",Entrées!V592-Entrées!V591))</f>
        <v>-52</v>
      </c>
      <c r="CD564" s="33">
        <f>IF($BF564&lt;=$Y$7,Entrées!J591/CD$2,"")</f>
        <v>3.0986842105263156E-2</v>
      </c>
      <c r="CE564" s="33">
        <f>IF($BF564&lt;=$Y$7,Entrées!K591/CE$2,"")</f>
        <v>0</v>
      </c>
      <c r="CF564" s="11">
        <f t="shared" si="622"/>
        <v>7600</v>
      </c>
      <c r="CG564" s="11">
        <f t="shared" si="623"/>
        <v>4200</v>
      </c>
      <c r="CH564" s="52">
        <f t="shared" si="624"/>
        <v>0.26950009137426939</v>
      </c>
      <c r="CI564" s="52">
        <f t="shared" si="625"/>
        <v>0.11132787698412699</v>
      </c>
    </row>
    <row r="565" spans="3:87">
      <c r="C565" s="11" t="s">
        <v>92</v>
      </c>
      <c r="D565" s="11" t="s">
        <v>3</v>
      </c>
      <c r="E565" s="11" t="s">
        <v>79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39" t="s">
        <v>3</v>
      </c>
      <c r="AE565" s="39" t="s">
        <v>3</v>
      </c>
      <c r="AF565" s="39" t="s">
        <v>3</v>
      </c>
      <c r="AH565" s="11">
        <f>Entrées!A592</f>
        <v>24</v>
      </c>
      <c r="AI565" s="13">
        <f>Entrées!B592</f>
        <v>3</v>
      </c>
      <c r="AJ565" s="31">
        <f t="shared" ca="1" si="649"/>
        <v>55625.834722222207</v>
      </c>
      <c r="AK565" s="31">
        <f t="shared" ca="1" si="602"/>
        <v>55155.277777777781</v>
      </c>
      <c r="AL565" s="31">
        <f t="shared" ca="1" si="603"/>
        <v>55132.569444444431</v>
      </c>
      <c r="AM565" s="31">
        <f t="shared" ca="1" si="604"/>
        <v>439.35972222222233</v>
      </c>
      <c r="AN565" s="31">
        <f t="shared" ca="1" si="605"/>
        <v>2143.2847222222222</v>
      </c>
      <c r="AO565" s="31">
        <f t="shared" ca="1" si="606"/>
        <v>1711.4715277777773</v>
      </c>
      <c r="AP565" s="31">
        <f t="shared" ca="1" si="607"/>
        <v>43686.806944444448</v>
      </c>
      <c r="AQ565" s="31">
        <f t="shared" ca="1" si="608"/>
        <v>2048.2006944444447</v>
      </c>
      <c r="AR565" s="31">
        <f t="shared" ca="1" si="609"/>
        <v>467.57708333333329</v>
      </c>
      <c r="AS565" s="31">
        <f t="shared" ca="1" si="610"/>
        <v>9872.0041666666693</v>
      </c>
      <c r="AT565" s="31">
        <f t="shared" ca="1" si="611"/>
        <v>-752.91041666666672</v>
      </c>
      <c r="AU565" s="31">
        <f t="shared" ca="1" si="612"/>
        <v>580.30277777777769</v>
      </c>
      <c r="AV565" s="31">
        <f t="shared" ca="1" si="613"/>
        <v>-4570.3041666666659</v>
      </c>
      <c r="AW565" s="31">
        <f t="shared" ca="1" si="614"/>
        <v>53.39583333333335</v>
      </c>
      <c r="AX565" s="31">
        <f t="shared" ca="1" si="615"/>
        <v>1401.9361111111111</v>
      </c>
      <c r="AY565" s="31">
        <f t="shared" ca="1" si="616"/>
        <v>-1132.0805555555555</v>
      </c>
      <c r="AZ565" s="31">
        <f t="shared" ca="1" si="617"/>
        <v>-2177.1819444444441</v>
      </c>
      <c r="BA565" s="31">
        <f t="shared" ca="1" si="618"/>
        <v>644.8125</v>
      </c>
      <c r="BB565" s="31">
        <f t="shared" ca="1" si="619"/>
        <v>-1410.101388888889</v>
      </c>
      <c r="BC565" s="31">
        <f t="shared" ca="1" si="620"/>
        <v>-1800.2902777777781</v>
      </c>
      <c r="BF565" s="11">
        <f t="shared" si="621"/>
        <v>24</v>
      </c>
      <c r="BG565" s="11">
        <f t="shared" si="658"/>
        <v>3</v>
      </c>
      <c r="BH565" s="32">
        <f>IF($BF565&gt;$Y$7,"",IF(AND($BF565=$Y$7,$BG565=23),"",Entrées!C593-Entrées!C592))</f>
        <v>-1286</v>
      </c>
      <c r="BI565" s="32">
        <f>IF($BF565&gt;$Y$7,"",IF(AND($BF565=$Y$7,$BG565=23),"",Entrées!D593-Entrées!D592))</f>
        <v>-1400</v>
      </c>
      <c r="BJ565" s="32">
        <f>IF($BF565&gt;$Y$7,"",IF(AND($BF565=$Y$7,$BG565=23),"",Entrées!E593-Entrées!E592))</f>
        <v>-812.5</v>
      </c>
      <c r="BK565" s="32">
        <f>IF($BF565&gt;$Y$7,"",IF(AND($BF565=$Y$7,$BG565=23),"",Entrées!F593-Entrées!F592))</f>
        <v>-2.5</v>
      </c>
      <c r="BL565" s="32">
        <f>IF($BF565&gt;$Y$7,"",IF(AND($BF565=$Y$7,$BG565=23),"",Entrées!G593-Entrées!G592))</f>
        <v>-238.5</v>
      </c>
      <c r="BM565" s="32">
        <f>IF($BF565&gt;$Y$7,"",IF(AND($BF565=$Y$7,$BG565=23),"",Entrées!H593-Entrées!H592))</f>
        <v>3</v>
      </c>
      <c r="BN565" s="32">
        <f>IF($BF565&gt;$Y$7,"",IF(AND($BF565=$Y$7,$BG565=23),"",Entrées!I593-Entrées!I592))</f>
        <v>375</v>
      </c>
      <c r="BO565" s="32">
        <f>IF($BF565&gt;$Y$7,"",IF(AND($BF565=$Y$7,$BG565=23),"",Entrées!J593-Entrées!J592))</f>
        <v>60</v>
      </c>
      <c r="BP565" s="32">
        <f>IF($BF565&gt;$Y$7,"",IF(AND($BF565=$Y$7,$BG565=23),"",Entrées!K593-Entrées!K592))</f>
        <v>0</v>
      </c>
      <c r="BQ565" s="32">
        <f>IF($BF565&gt;$Y$7,"",IF(AND($BF565=$Y$7,$BG565=23),"",Entrées!L593-Entrées!L592))</f>
        <v>-213.5</v>
      </c>
      <c r="BR565" s="32">
        <f>IF($BF565&gt;$Y$7,"",IF(AND($BF565=$Y$7,$BG565=23),"",Entrées!M593-Entrées!M592))</f>
        <v>-373</v>
      </c>
      <c r="BS565" s="32">
        <f>IF($BF565&gt;$Y$7,"",IF(AND($BF565=$Y$7,$BG565=23),"",Entrées!N593-Entrées!N592))</f>
        <v>1</v>
      </c>
      <c r="BT565" s="32">
        <f>IF($BF565&gt;$Y$7,"",IF(AND($BF565=$Y$7,$BG565=23),"",Entrées!O593-Entrées!O592))</f>
        <v>-897</v>
      </c>
      <c r="BU565" s="32">
        <f>IF($BF565&gt;$Y$7,"",IF(AND($BF565=$Y$7,$BG565=23),"",Entrées!P593-Entrées!P592))</f>
        <v>-3.5</v>
      </c>
      <c r="BV565" s="32">
        <f>IF($BF565&gt;$Y$7,"",IF(AND($BF565=$Y$7,$BG565=23),"",Entrées!Q593-Entrées!Q592))</f>
        <v>-779</v>
      </c>
      <c r="BW565" s="32">
        <f>IF($BF565&gt;$Y$7,"",IF(AND($BF565=$Y$7,$BG565=23),"",Entrées!R593-Entrées!R592))</f>
        <v>0</v>
      </c>
      <c r="BX565" s="32">
        <f>IF($BF565&gt;$Y$7,"",IF(AND($BF565=$Y$7,$BG565=23),"",Entrées!S593-Entrées!S592))</f>
        <v>0</v>
      </c>
      <c r="BY565" s="32">
        <f>IF($BF565&gt;$Y$7,"",IF(AND($BF565=$Y$7,$BG565=23),"",Entrées!T593-Entrées!T592))</f>
        <v>36</v>
      </c>
      <c r="BZ565" s="32">
        <f>IF($BF565&gt;$Y$7,"",IF(AND($BF565=$Y$7,$BG565=23),"",Entrées!U593-Entrées!U592))</f>
        <v>80</v>
      </c>
      <c r="CA565" s="32">
        <f>IF($BF565&gt;$Y$7,"",IF(AND($BF565=$Y$7,$BG565=23),"",Entrées!V593-Entrées!V592))</f>
        <v>-14</v>
      </c>
      <c r="CD565" s="33">
        <f>IF($BF565&lt;=$Y$7,Entrées!J592/CD$2,"")</f>
        <v>3.3486842105263155E-2</v>
      </c>
      <c r="CE565" s="33">
        <f>IF($BF565&lt;=$Y$7,Entrées!K592/CE$2,"")</f>
        <v>0</v>
      </c>
      <c r="CF565" s="11">
        <f t="shared" si="622"/>
        <v>7600</v>
      </c>
      <c r="CG565" s="11">
        <f t="shared" si="623"/>
        <v>4200</v>
      </c>
      <c r="CH565" s="52">
        <f t="shared" si="624"/>
        <v>0.26950009137426939</v>
      </c>
      <c r="CI565" s="52">
        <f t="shared" si="625"/>
        <v>0.11132787698412699</v>
      </c>
    </row>
    <row r="566" spans="3:87">
      <c r="C566" s="11">
        <f>C529+1</f>
        <v>16</v>
      </c>
      <c r="D566" s="27"/>
      <c r="E566" s="27">
        <v>0</v>
      </c>
      <c r="F566" s="27">
        <f t="shared" ref="F566:AB566" si="684">E566+1</f>
        <v>1</v>
      </c>
      <c r="G566" s="27">
        <f t="shared" si="684"/>
        <v>2</v>
      </c>
      <c r="H566" s="27">
        <f t="shared" si="684"/>
        <v>3</v>
      </c>
      <c r="I566" s="27">
        <f t="shared" si="684"/>
        <v>4</v>
      </c>
      <c r="J566" s="27">
        <f t="shared" si="684"/>
        <v>5</v>
      </c>
      <c r="K566" s="27">
        <f t="shared" si="684"/>
        <v>6</v>
      </c>
      <c r="L566" s="27">
        <f t="shared" si="684"/>
        <v>7</v>
      </c>
      <c r="M566" s="27">
        <f t="shared" si="684"/>
        <v>8</v>
      </c>
      <c r="N566" s="27">
        <f t="shared" si="684"/>
        <v>9</v>
      </c>
      <c r="O566" s="27">
        <f t="shared" si="684"/>
        <v>10</v>
      </c>
      <c r="P566" s="27">
        <f t="shared" si="684"/>
        <v>11</v>
      </c>
      <c r="Q566" s="27">
        <f t="shared" si="684"/>
        <v>12</v>
      </c>
      <c r="R566" s="27">
        <f t="shared" si="684"/>
        <v>13</v>
      </c>
      <c r="S566" s="27">
        <f t="shared" si="684"/>
        <v>14</v>
      </c>
      <c r="T566" s="27">
        <f t="shared" si="684"/>
        <v>15</v>
      </c>
      <c r="U566" s="27">
        <f t="shared" si="684"/>
        <v>16</v>
      </c>
      <c r="V566" s="27">
        <f t="shared" si="684"/>
        <v>17</v>
      </c>
      <c r="W566" s="27">
        <f t="shared" si="684"/>
        <v>18</v>
      </c>
      <c r="X566" s="27">
        <f t="shared" si="684"/>
        <v>19</v>
      </c>
      <c r="Y566" s="27">
        <f t="shared" si="684"/>
        <v>20</v>
      </c>
      <c r="Z566" s="27">
        <f t="shared" si="684"/>
        <v>21</v>
      </c>
      <c r="AA566" s="27">
        <f t="shared" si="684"/>
        <v>22</v>
      </c>
      <c r="AB566" s="27">
        <f t="shared" si="684"/>
        <v>23</v>
      </c>
      <c r="AC566" s="11"/>
      <c r="AD566" s="39" t="s">
        <v>81</v>
      </c>
      <c r="AE566" s="39" t="s">
        <v>81</v>
      </c>
      <c r="AF566" s="39" t="s">
        <v>81</v>
      </c>
      <c r="AH566" s="11">
        <f>Entrées!A593</f>
        <v>24</v>
      </c>
      <c r="AI566" s="13">
        <f>Entrées!B593</f>
        <v>4</v>
      </c>
      <c r="AJ566" s="31">
        <f t="shared" ca="1" si="649"/>
        <v>55625.834722222207</v>
      </c>
      <c r="AK566" s="31">
        <f t="shared" ca="1" si="602"/>
        <v>55155.277777777781</v>
      </c>
      <c r="AL566" s="31">
        <f t="shared" ca="1" si="603"/>
        <v>55132.569444444431</v>
      </c>
      <c r="AM566" s="31">
        <f t="shared" ca="1" si="604"/>
        <v>439.35972222222233</v>
      </c>
      <c r="AN566" s="31">
        <f t="shared" ca="1" si="605"/>
        <v>2143.2847222222222</v>
      </c>
      <c r="AO566" s="31">
        <f t="shared" ca="1" si="606"/>
        <v>1711.4715277777773</v>
      </c>
      <c r="AP566" s="31">
        <f t="shared" ca="1" si="607"/>
        <v>43686.806944444448</v>
      </c>
      <c r="AQ566" s="31">
        <f t="shared" ca="1" si="608"/>
        <v>2048.2006944444447</v>
      </c>
      <c r="AR566" s="31">
        <f t="shared" ca="1" si="609"/>
        <v>467.57708333333329</v>
      </c>
      <c r="AS566" s="31">
        <f t="shared" ca="1" si="610"/>
        <v>9872.0041666666693</v>
      </c>
      <c r="AT566" s="31">
        <f t="shared" ca="1" si="611"/>
        <v>-752.91041666666672</v>
      </c>
      <c r="AU566" s="31">
        <f t="shared" ca="1" si="612"/>
        <v>580.30277777777769</v>
      </c>
      <c r="AV566" s="31">
        <f t="shared" ca="1" si="613"/>
        <v>-4570.3041666666659</v>
      </c>
      <c r="AW566" s="31">
        <f t="shared" ca="1" si="614"/>
        <v>53.39583333333335</v>
      </c>
      <c r="AX566" s="31">
        <f t="shared" ca="1" si="615"/>
        <v>1401.9361111111111</v>
      </c>
      <c r="AY566" s="31">
        <f t="shared" ca="1" si="616"/>
        <v>-1132.0805555555555</v>
      </c>
      <c r="AZ566" s="31">
        <f t="shared" ca="1" si="617"/>
        <v>-2177.1819444444441</v>
      </c>
      <c r="BA566" s="31">
        <f t="shared" ca="1" si="618"/>
        <v>644.8125</v>
      </c>
      <c r="BB566" s="31">
        <f t="shared" ca="1" si="619"/>
        <v>-1410.101388888889</v>
      </c>
      <c r="BC566" s="31">
        <f t="shared" ca="1" si="620"/>
        <v>-1800.2902777777781</v>
      </c>
      <c r="BF566" s="11">
        <f t="shared" si="621"/>
        <v>24</v>
      </c>
      <c r="BG566" s="11">
        <f t="shared" si="658"/>
        <v>4</v>
      </c>
      <c r="BH566" s="32">
        <f>IF($BF566&gt;$Y$7,"",IF(AND($BF566=$Y$7,$BG566=23),"",Entrées!C594-Entrées!C593))</f>
        <v>1211.5</v>
      </c>
      <c r="BI566" s="32">
        <f>IF($BF566&gt;$Y$7,"",IF(AND($BF566=$Y$7,$BG566=23),"",Entrées!D594-Entrées!D593))</f>
        <v>1675</v>
      </c>
      <c r="BJ566" s="32">
        <f>IF($BF566&gt;$Y$7,"",IF(AND($BF566=$Y$7,$BG566=23),"",Entrées!E594-Entrées!E593))</f>
        <v>1912.5</v>
      </c>
      <c r="BK566" s="32">
        <f>IF($BF566&gt;$Y$7,"",IF(AND($BF566=$Y$7,$BG566=23),"",Entrées!F594-Entrées!F593))</f>
        <v>-2</v>
      </c>
      <c r="BL566" s="32">
        <f>IF($BF566&gt;$Y$7,"",IF(AND($BF566=$Y$7,$BG566=23),"",Entrées!G594-Entrées!G593))</f>
        <v>109</v>
      </c>
      <c r="BM566" s="32">
        <f>IF($BF566&gt;$Y$7,"",IF(AND($BF566=$Y$7,$BG566=23),"",Entrées!H594-Entrées!H593))</f>
        <v>0</v>
      </c>
      <c r="BN566" s="32">
        <f>IF($BF566&gt;$Y$7,"",IF(AND($BF566=$Y$7,$BG566=23),"",Entrées!I594-Entrées!I593))</f>
        <v>223</v>
      </c>
      <c r="BO566" s="32">
        <f>IF($BF566&gt;$Y$7,"",IF(AND($BF566=$Y$7,$BG566=23),"",Entrées!J594-Entrées!J593))</f>
        <v>68.5</v>
      </c>
      <c r="BP566" s="32">
        <f>IF($BF566&gt;$Y$7,"",IF(AND($BF566=$Y$7,$BG566=23),"",Entrées!K594-Entrées!K593))</f>
        <v>0</v>
      </c>
      <c r="BQ566" s="32">
        <f>IF($BF566&gt;$Y$7,"",IF(AND($BF566=$Y$7,$BG566=23),"",Entrées!L594-Entrées!L593))</f>
        <v>314</v>
      </c>
      <c r="BR566" s="32">
        <f>IF($BF566&gt;$Y$7,"",IF(AND($BF566=$Y$7,$BG566=23),"",Entrées!M594-Entrées!M593))</f>
        <v>531.5</v>
      </c>
      <c r="BS566" s="32">
        <f>IF($BF566&gt;$Y$7,"",IF(AND($BF566=$Y$7,$BG566=23),"",Entrées!N594-Entrées!N593))</f>
        <v>2</v>
      </c>
      <c r="BT566" s="32">
        <f>IF($BF566&gt;$Y$7,"",IF(AND($BF566=$Y$7,$BG566=23),"",Entrées!O594-Entrées!O593))</f>
        <v>-35</v>
      </c>
      <c r="BU566" s="32">
        <f>IF($BF566&gt;$Y$7,"",IF(AND($BF566=$Y$7,$BG566=23),"",Entrées!P594-Entrées!P593))</f>
        <v>0.5</v>
      </c>
      <c r="BV566" s="32">
        <f>IF($BF566&gt;$Y$7,"",IF(AND($BF566=$Y$7,$BG566=23),"",Entrées!Q594-Entrées!Q593))</f>
        <v>837</v>
      </c>
      <c r="BW566" s="32">
        <f>IF($BF566&gt;$Y$7,"",IF(AND($BF566=$Y$7,$BG566=23),"",Entrées!R594-Entrées!R593))</f>
        <v>0</v>
      </c>
      <c r="BX566" s="32">
        <f>IF($BF566&gt;$Y$7,"",IF(AND($BF566=$Y$7,$BG566=23),"",Entrées!S594-Entrées!S593))</f>
        <v>190</v>
      </c>
      <c r="BY566" s="32">
        <f>IF($BF566&gt;$Y$7,"",IF(AND($BF566=$Y$7,$BG566=23),"",Entrées!T594-Entrées!T593))</f>
        <v>-35</v>
      </c>
      <c r="BZ566" s="32">
        <f>IF($BF566&gt;$Y$7,"",IF(AND($BF566=$Y$7,$BG566=23),"",Entrées!U594-Entrées!U593))</f>
        <v>-149</v>
      </c>
      <c r="CA566" s="32">
        <f>IF($BF566&gt;$Y$7,"",IF(AND($BF566=$Y$7,$BG566=23),"",Entrées!V594-Entrées!V593))</f>
        <v>-319</v>
      </c>
      <c r="CD566" s="33">
        <f>IF($BF566&lt;=$Y$7,Entrées!J593/CD$2,"")</f>
        <v>4.1381578947368422E-2</v>
      </c>
      <c r="CE566" s="33">
        <f>IF($BF566&lt;=$Y$7,Entrées!K593/CE$2,"")</f>
        <v>0</v>
      </c>
      <c r="CF566" s="11">
        <f t="shared" si="622"/>
        <v>7600</v>
      </c>
      <c r="CG566" s="11">
        <f t="shared" si="623"/>
        <v>4200</v>
      </c>
      <c r="CH566" s="52">
        <f t="shared" si="624"/>
        <v>0.26950009137426939</v>
      </c>
      <c r="CI566" s="52">
        <f t="shared" si="625"/>
        <v>0.11132787698412699</v>
      </c>
    </row>
    <row r="567" spans="3:87">
      <c r="C567" s="11">
        <f>C566</f>
        <v>16</v>
      </c>
      <c r="D567" s="27">
        <v>1</v>
      </c>
      <c r="E567" s="28">
        <f ca="1">IF($D567&gt;$D$8,"",INDIRECT(ADDRESS(ROW(Entrées!$C$37)+($D567-1)*24+E$11,COLUMN(Entrées!$C$37)+($C567-1),4,TRUE,"Entrées")))</f>
        <v>-1500</v>
      </c>
      <c r="F567" s="28">
        <f ca="1">IF($D567&gt;$D$8,"",INDIRECT(ADDRESS(ROW(Entrées!$C$37)+($D567-1)*24+F$11,COLUMN(Entrées!$C$37)+($C567-1),4,TRUE,"Entrées")))</f>
        <v>-1500</v>
      </c>
      <c r="G567" s="28">
        <f ca="1">IF($D567&gt;$D$8,"",INDIRECT(ADDRESS(ROW(Entrées!$C$37)+($D567-1)*24+G$11,COLUMN(Entrées!$C$37)+($C567-1),4,TRUE,"Entrées")))</f>
        <v>-1500</v>
      </c>
      <c r="H567" s="28">
        <f ca="1">IF($D567&gt;$D$8,"",INDIRECT(ADDRESS(ROW(Entrées!$C$37)+($D567-1)*24+H$11,COLUMN(Entrées!$C$37)+($C567-1),4,TRUE,"Entrées")))</f>
        <v>-1500</v>
      </c>
      <c r="I567" s="28">
        <f ca="1">IF($D567&gt;$D$8,"",INDIRECT(ADDRESS(ROW(Entrées!$C$37)+($D567-1)*24+I$11,COLUMN(Entrées!$C$37)+($C567-1),4,TRUE,"Entrées")))</f>
        <v>-1500</v>
      </c>
      <c r="J567" s="28">
        <f ca="1">IF($D567&gt;$D$8,"",INDIRECT(ADDRESS(ROW(Entrées!$C$37)+($D567-1)*24+J$11,COLUMN(Entrées!$C$37)+($C567-1),4,TRUE,"Entrées")))</f>
        <v>-1500</v>
      </c>
      <c r="K567" s="28">
        <f ca="1">IF($D567&gt;$D$8,"",INDIRECT(ADDRESS(ROW(Entrées!$C$37)+($D567-1)*24+K$11,COLUMN(Entrées!$C$37)+($C567-1),4,TRUE,"Entrées")))</f>
        <v>-1500</v>
      </c>
      <c r="L567" s="28">
        <f ca="1">IF($D567&gt;$D$8,"",INDIRECT(ADDRESS(ROW(Entrées!$C$37)+($D567-1)*24+L$11,COLUMN(Entrées!$C$37)+($C567-1),4,TRUE,"Entrées")))</f>
        <v>-1500</v>
      </c>
      <c r="M567" s="28">
        <f ca="1">IF($D567&gt;$D$8,"",INDIRECT(ADDRESS(ROW(Entrées!$C$37)+($D567-1)*24+M$11,COLUMN(Entrées!$C$37)+($C567-1),4,TRUE,"Entrées")))</f>
        <v>-1500</v>
      </c>
      <c r="N567" s="28">
        <f ca="1">IF($D567&gt;$D$8,"",INDIRECT(ADDRESS(ROW(Entrées!$C$37)+($D567-1)*24+N$11,COLUMN(Entrées!$C$37)+($C567-1),4,TRUE,"Entrées")))</f>
        <v>-1500</v>
      </c>
      <c r="O567" s="28">
        <f ca="1">IF($D567&gt;$D$8,"",INDIRECT(ADDRESS(ROW(Entrées!$C$37)+($D567-1)*24+O$11,COLUMN(Entrées!$C$37)+($C567-1),4,TRUE,"Entrées")))</f>
        <v>-1450</v>
      </c>
      <c r="P567" s="28">
        <f ca="1">IF($D567&gt;$D$8,"",INDIRECT(ADDRESS(ROW(Entrées!$C$37)+($D567-1)*24+P$11,COLUMN(Entrées!$C$37)+($C567-1),4,TRUE,"Entrées")))</f>
        <v>-1500</v>
      </c>
      <c r="Q567" s="28">
        <f ca="1">IF($D567&gt;$D$8,"",INDIRECT(ADDRESS(ROW(Entrées!$C$37)+($D567-1)*24+Q$11,COLUMN(Entrées!$C$37)+($C567-1),4,TRUE,"Entrées")))</f>
        <v>-1500</v>
      </c>
      <c r="R567" s="28">
        <f ca="1">IF($D567&gt;$D$8,"",INDIRECT(ADDRESS(ROW(Entrées!$C$37)+($D567-1)*24+R$11,COLUMN(Entrées!$C$37)+($C567-1),4,TRUE,"Entrées")))</f>
        <v>-1500</v>
      </c>
      <c r="S567" s="28">
        <f ca="1">IF($D567&gt;$D$8,"",INDIRECT(ADDRESS(ROW(Entrées!$C$37)+($D567-1)*24+S$11,COLUMN(Entrées!$C$37)+($C567-1),4,TRUE,"Entrées")))</f>
        <v>-1500</v>
      </c>
      <c r="T567" s="28">
        <f ca="1">IF($D567&gt;$D$8,"",INDIRECT(ADDRESS(ROW(Entrées!$C$37)+($D567-1)*24+T$11,COLUMN(Entrées!$C$37)+($C567-1),4,TRUE,"Entrées")))</f>
        <v>-1500</v>
      </c>
      <c r="U567" s="28">
        <f ca="1">IF($D567&gt;$D$8,"",INDIRECT(ADDRESS(ROW(Entrées!$C$37)+($D567-1)*24+U$11,COLUMN(Entrées!$C$37)+($C567-1),4,TRUE,"Entrées")))</f>
        <v>-1500</v>
      </c>
      <c r="V567" s="28">
        <f ca="1">IF($D567&gt;$D$8,"",INDIRECT(ADDRESS(ROW(Entrées!$C$37)+($D567-1)*24+V$11,COLUMN(Entrées!$C$37)+($C567-1),4,TRUE,"Entrées")))</f>
        <v>-1500</v>
      </c>
      <c r="W567" s="28">
        <f ca="1">IF($D567&gt;$D$8,"",INDIRECT(ADDRESS(ROW(Entrées!$C$37)+($D567-1)*24+W$11,COLUMN(Entrées!$C$37)+($C567-1),4,TRUE,"Entrées")))</f>
        <v>-1500</v>
      </c>
      <c r="X567" s="28">
        <f ca="1">IF($D567&gt;$D$8,"",INDIRECT(ADDRESS(ROW(Entrées!$C$37)+($D567-1)*24+X$11,COLUMN(Entrées!$C$37)+($C567-1),4,TRUE,"Entrées")))</f>
        <v>-1500</v>
      </c>
      <c r="Y567" s="28">
        <f ca="1">IF($D567&gt;$D$8,"",INDIRECT(ADDRESS(ROW(Entrées!$C$37)+($D567-1)*24+Y$11,COLUMN(Entrées!$C$37)+($C567-1),4,TRUE,"Entrées")))</f>
        <v>-1500</v>
      </c>
      <c r="Z567" s="28">
        <f ca="1">IF($D567&gt;$D$8,"",INDIRECT(ADDRESS(ROW(Entrées!$C$37)+($D567-1)*24+Z$11,COLUMN(Entrées!$C$37)+($C567-1),4,TRUE,"Entrées")))</f>
        <v>-1500</v>
      </c>
      <c r="AA567" s="28">
        <f ca="1">IF($D567&gt;$D$8,"",INDIRECT(ADDRESS(ROW(Entrées!$C$37)+($D567-1)*24+AA$11,COLUMN(Entrées!$C$37)+($C567-1),4,TRUE,"Entrées")))</f>
        <v>-1500</v>
      </c>
      <c r="AB567" s="28">
        <f ca="1">IF($D567&gt;$D$8,"",INDIRECT(ADDRESS(ROW(Entrées!$C$37)+($D567-1)*24+AB$11,COLUMN(Entrées!$C$37)+($C567-1),4,TRUE,"Entrées")))</f>
        <v>-1500</v>
      </c>
      <c r="AC567" s="11"/>
      <c r="AD567" s="40">
        <f t="shared" ref="AD567:AD597" ca="1" si="685">SUM(E567:AB567)/24</f>
        <v>-1497.9166666666667</v>
      </c>
      <c r="AE567" s="40">
        <f ca="1">MAX(E567:AB567)</f>
        <v>-1450</v>
      </c>
      <c r="AF567" s="40">
        <f ca="1">MIN(E567:AB567)</f>
        <v>-1500</v>
      </c>
      <c r="AG567" s="4"/>
      <c r="AH567" s="11">
        <f>Entrées!A594</f>
        <v>24</v>
      </c>
      <c r="AI567" s="13">
        <f>Entrées!B594</f>
        <v>5</v>
      </c>
      <c r="AJ567" s="31">
        <f t="shared" ca="1" si="649"/>
        <v>55625.834722222207</v>
      </c>
      <c r="AK567" s="31">
        <f t="shared" ca="1" si="602"/>
        <v>55155.277777777781</v>
      </c>
      <c r="AL567" s="31">
        <f t="shared" ca="1" si="603"/>
        <v>55132.569444444431</v>
      </c>
      <c r="AM567" s="31">
        <f t="shared" ca="1" si="604"/>
        <v>439.35972222222233</v>
      </c>
      <c r="AN567" s="31">
        <f t="shared" ca="1" si="605"/>
        <v>2143.2847222222222</v>
      </c>
      <c r="AO567" s="31">
        <f t="shared" ca="1" si="606"/>
        <v>1711.4715277777773</v>
      </c>
      <c r="AP567" s="31">
        <f t="shared" ca="1" si="607"/>
        <v>43686.806944444448</v>
      </c>
      <c r="AQ567" s="31">
        <f t="shared" ca="1" si="608"/>
        <v>2048.2006944444447</v>
      </c>
      <c r="AR567" s="31">
        <f t="shared" ca="1" si="609"/>
        <v>467.57708333333329</v>
      </c>
      <c r="AS567" s="31">
        <f t="shared" ca="1" si="610"/>
        <v>9872.0041666666693</v>
      </c>
      <c r="AT567" s="31">
        <f t="shared" ca="1" si="611"/>
        <v>-752.91041666666672</v>
      </c>
      <c r="AU567" s="31">
        <f t="shared" ca="1" si="612"/>
        <v>580.30277777777769</v>
      </c>
      <c r="AV567" s="31">
        <f t="shared" ca="1" si="613"/>
        <v>-4570.3041666666659</v>
      </c>
      <c r="AW567" s="31">
        <f t="shared" ca="1" si="614"/>
        <v>53.39583333333335</v>
      </c>
      <c r="AX567" s="31">
        <f t="shared" ca="1" si="615"/>
        <v>1401.9361111111111</v>
      </c>
      <c r="AY567" s="31">
        <f t="shared" ca="1" si="616"/>
        <v>-1132.0805555555555</v>
      </c>
      <c r="AZ567" s="31">
        <f t="shared" ca="1" si="617"/>
        <v>-2177.1819444444441</v>
      </c>
      <c r="BA567" s="31">
        <f t="shared" ca="1" si="618"/>
        <v>644.8125</v>
      </c>
      <c r="BB567" s="31">
        <f t="shared" ca="1" si="619"/>
        <v>-1410.101388888889</v>
      </c>
      <c r="BC567" s="31">
        <f t="shared" ca="1" si="620"/>
        <v>-1800.2902777777781</v>
      </c>
      <c r="BF567" s="11">
        <f t="shared" si="621"/>
        <v>24</v>
      </c>
      <c r="BG567" s="11">
        <f t="shared" si="658"/>
        <v>5</v>
      </c>
      <c r="BH567" s="32">
        <f>IF($BF567&gt;$Y$7,"",IF(AND($BF567=$Y$7,$BG567=23),"",Entrées!C595-Entrées!C594))</f>
        <v>3813.5</v>
      </c>
      <c r="BI567" s="32">
        <f>IF($BF567&gt;$Y$7,"",IF(AND($BF567=$Y$7,$BG567=23),"",Entrées!D595-Entrées!D594))</f>
        <v>4262.5</v>
      </c>
      <c r="BJ567" s="32">
        <f>IF($BF567&gt;$Y$7,"",IF(AND($BF567=$Y$7,$BG567=23),"",Entrées!E595-Entrées!E594))</f>
        <v>4050</v>
      </c>
      <c r="BK567" s="32">
        <f>IF($BF567&gt;$Y$7,"",IF(AND($BF567=$Y$7,$BG567=23),"",Entrées!F595-Entrées!F594))</f>
        <v>-1.5</v>
      </c>
      <c r="BL567" s="32">
        <f>IF($BF567&gt;$Y$7,"",IF(AND($BF567=$Y$7,$BG567=23),"",Entrées!G595-Entrées!G594))</f>
        <v>830</v>
      </c>
      <c r="BM567" s="32">
        <f>IF($BF567&gt;$Y$7,"",IF(AND($BF567=$Y$7,$BG567=23),"",Entrées!H595-Entrées!H594))</f>
        <v>-0.5</v>
      </c>
      <c r="BN567" s="32">
        <f>IF($BF567&gt;$Y$7,"",IF(AND($BF567=$Y$7,$BG567=23),"",Entrées!I595-Entrées!I594))</f>
        <v>561.5</v>
      </c>
      <c r="BO567" s="32">
        <f>IF($BF567&gt;$Y$7,"",IF(AND($BF567=$Y$7,$BG567=23),"",Entrées!J595-Entrées!J594))</f>
        <v>36.5</v>
      </c>
      <c r="BP567" s="32">
        <f>IF($BF567&gt;$Y$7,"",IF(AND($BF567=$Y$7,$BG567=23),"",Entrées!K595-Entrées!K594))</f>
        <v>0</v>
      </c>
      <c r="BQ567" s="32">
        <f>IF($BF567&gt;$Y$7,"",IF(AND($BF567=$Y$7,$BG567=23),"",Entrées!L595-Entrées!L594))</f>
        <v>999.5</v>
      </c>
      <c r="BR567" s="32">
        <f>IF($BF567&gt;$Y$7,"",IF(AND($BF567=$Y$7,$BG567=23),"",Entrées!M595-Entrées!M594))</f>
        <v>996.5</v>
      </c>
      <c r="BS567" s="32">
        <f>IF($BF567&gt;$Y$7,"",IF(AND($BF567=$Y$7,$BG567=23),"",Entrées!N595-Entrées!N594))</f>
        <v>4.5</v>
      </c>
      <c r="BT567" s="32">
        <f>IF($BF567&gt;$Y$7,"",IF(AND($BF567=$Y$7,$BG567=23),"",Entrées!O595-Entrées!O594))</f>
        <v>386.5</v>
      </c>
      <c r="BU567" s="32">
        <f>IF($BF567&gt;$Y$7,"",IF(AND($BF567=$Y$7,$BG567=23),"",Entrées!P595-Entrées!P594))</f>
        <v>10</v>
      </c>
      <c r="BV567" s="32">
        <f>IF($BF567&gt;$Y$7,"",IF(AND($BF567=$Y$7,$BG567=23),"",Entrées!Q595-Entrées!Q594))</f>
        <v>559</v>
      </c>
      <c r="BW567" s="32">
        <f>IF($BF567&gt;$Y$7,"",IF(AND($BF567=$Y$7,$BG567=23),"",Entrées!R595-Entrées!R594))</f>
        <v>73</v>
      </c>
      <c r="BX567" s="32">
        <f>IF($BF567&gt;$Y$7,"",IF(AND($BF567=$Y$7,$BG567=23),"",Entrées!S595-Entrées!S594))</f>
        <v>-190</v>
      </c>
      <c r="BY567" s="32">
        <f>IF($BF567&gt;$Y$7,"",IF(AND($BF567=$Y$7,$BG567=23),"",Entrées!T595-Entrées!T594))</f>
        <v>-1</v>
      </c>
      <c r="BZ567" s="32">
        <f>IF($BF567&gt;$Y$7,"",IF(AND($BF567=$Y$7,$BG567=23),"",Entrées!U595-Entrées!U594))</f>
        <v>-35</v>
      </c>
      <c r="CA567" s="32">
        <f>IF($BF567&gt;$Y$7,"",IF(AND($BF567=$Y$7,$BG567=23),"",Entrées!V595-Entrées!V594))</f>
        <v>80</v>
      </c>
      <c r="CD567" s="33">
        <f>IF($BF567&lt;=$Y$7,Entrées!J594/CD$2,"")</f>
        <v>5.0394736842105263E-2</v>
      </c>
      <c r="CE567" s="33">
        <f>IF($BF567&lt;=$Y$7,Entrées!K594/CE$2,"")</f>
        <v>0</v>
      </c>
      <c r="CF567" s="11">
        <f t="shared" si="622"/>
        <v>7600</v>
      </c>
      <c r="CG567" s="11">
        <f t="shared" si="623"/>
        <v>4200</v>
      </c>
      <c r="CH567" s="52">
        <f t="shared" si="624"/>
        <v>0.26950009137426939</v>
      </c>
      <c r="CI567" s="52">
        <f t="shared" si="625"/>
        <v>0.11132787698412699</v>
      </c>
    </row>
    <row r="568" spans="3:87">
      <c r="C568" s="11">
        <f>C567</f>
        <v>16</v>
      </c>
      <c r="D568" s="27">
        <f t="shared" ref="D568:D597" si="686">D567+1</f>
        <v>2</v>
      </c>
      <c r="E568" s="28">
        <f ca="1">IF($D568&gt;$D$8,"",INDIRECT(ADDRESS(ROW(Entrées!$C$37)+($D568-1)*24+E$11,COLUMN(Entrées!$C$37)+($C568-1),4,TRUE,"Entrées")))</f>
        <v>-1100</v>
      </c>
      <c r="F568" s="28">
        <f ca="1">IF($D568&gt;$D$8,"",INDIRECT(ADDRESS(ROW(Entrées!$C$37)+($D568-1)*24+F$11,COLUMN(Entrées!$C$37)+($C568-1),4,TRUE,"Entrées")))</f>
        <v>-956</v>
      </c>
      <c r="G568" s="28">
        <f ca="1">IF($D568&gt;$D$8,"",INDIRECT(ADDRESS(ROW(Entrées!$C$37)+($D568-1)*24+G$11,COLUMN(Entrées!$C$37)+($C568-1),4,TRUE,"Entrées")))</f>
        <v>-1111</v>
      </c>
      <c r="H568" s="28">
        <f ca="1">IF($D568&gt;$D$8,"",INDIRECT(ADDRESS(ROW(Entrées!$C$37)+($D568-1)*24+H$11,COLUMN(Entrées!$C$37)+($C568-1),4,TRUE,"Entrées")))</f>
        <v>-1499</v>
      </c>
      <c r="I568" s="28">
        <f ca="1">IF($D568&gt;$D$8,"",INDIRECT(ADDRESS(ROW(Entrées!$C$37)+($D568-1)*24+I$11,COLUMN(Entrées!$C$37)+($C568-1),4,TRUE,"Entrées")))</f>
        <v>-1500</v>
      </c>
      <c r="J568" s="28">
        <f ca="1">IF($D568&gt;$D$8,"",INDIRECT(ADDRESS(ROW(Entrées!$C$37)+($D568-1)*24+J$11,COLUMN(Entrées!$C$37)+($C568-1),4,TRUE,"Entrées")))</f>
        <v>-1145</v>
      </c>
      <c r="K568" s="28">
        <f ca="1">IF($D568&gt;$D$8,"",INDIRECT(ADDRESS(ROW(Entrées!$C$37)+($D568-1)*24+K$11,COLUMN(Entrées!$C$37)+($C568-1),4,TRUE,"Entrées")))</f>
        <v>871</v>
      </c>
      <c r="L568" s="28">
        <f ca="1">IF($D568&gt;$D$8,"",INDIRECT(ADDRESS(ROW(Entrées!$C$37)+($D568-1)*24+L$11,COLUMN(Entrées!$C$37)+($C568-1),4,TRUE,"Entrées")))</f>
        <v>1232</v>
      </c>
      <c r="M568" s="28">
        <f ca="1">IF($D568&gt;$D$8,"",INDIRECT(ADDRESS(ROW(Entrées!$C$37)+($D568-1)*24+M$11,COLUMN(Entrées!$C$37)+($C568-1),4,TRUE,"Entrées")))</f>
        <v>1499</v>
      </c>
      <c r="N568" s="28">
        <f ca="1">IF($D568&gt;$D$8,"",INDIRECT(ADDRESS(ROW(Entrées!$C$37)+($D568-1)*24+N$11,COLUMN(Entrées!$C$37)+($C568-1),4,TRUE,"Entrées")))</f>
        <v>1499</v>
      </c>
      <c r="O568" s="28">
        <f ca="1">IF($D568&gt;$D$8,"",INDIRECT(ADDRESS(ROW(Entrées!$C$37)+($D568-1)*24+O$11,COLUMN(Entrées!$C$37)+($C568-1),4,TRUE,"Entrées")))</f>
        <v>1067</v>
      </c>
      <c r="P568" s="28">
        <f ca="1">IF($D568&gt;$D$8,"",INDIRECT(ADDRESS(ROW(Entrées!$C$37)+($D568-1)*24+P$11,COLUMN(Entrées!$C$37)+($C568-1),4,TRUE,"Entrées")))</f>
        <v>729</v>
      </c>
      <c r="Q568" s="28">
        <f ca="1">IF($D568&gt;$D$8,"",INDIRECT(ADDRESS(ROW(Entrées!$C$37)+($D568-1)*24+Q$11,COLUMN(Entrées!$C$37)+($C568-1),4,TRUE,"Entrées")))</f>
        <v>146</v>
      </c>
      <c r="R568" s="28">
        <f ca="1">IF($D568&gt;$D$8,"",INDIRECT(ADDRESS(ROW(Entrées!$C$37)+($D568-1)*24+R$11,COLUMN(Entrées!$C$37)+($C568-1),4,TRUE,"Entrées")))</f>
        <v>-446</v>
      </c>
      <c r="S568" s="28">
        <f ca="1">IF($D568&gt;$D$8,"",INDIRECT(ADDRESS(ROW(Entrées!$C$37)+($D568-1)*24+S$11,COLUMN(Entrées!$C$37)+($C568-1),4,TRUE,"Entrées")))</f>
        <v>-235</v>
      </c>
      <c r="T568" s="28">
        <f ca="1">IF($D568&gt;$D$8,"",INDIRECT(ADDRESS(ROW(Entrées!$C$37)+($D568-1)*24+T$11,COLUMN(Entrées!$C$37)+($C568-1),4,TRUE,"Entrées")))</f>
        <v>324</v>
      </c>
      <c r="U568" s="28">
        <f ca="1">IF($D568&gt;$D$8,"",INDIRECT(ADDRESS(ROW(Entrées!$C$37)+($D568-1)*24+U$11,COLUMN(Entrées!$C$37)+($C568-1),4,TRUE,"Entrées")))</f>
        <v>126</v>
      </c>
      <c r="V568" s="28">
        <f ca="1">IF($D568&gt;$D$8,"",INDIRECT(ADDRESS(ROW(Entrées!$C$37)+($D568-1)*24+V$11,COLUMN(Entrées!$C$37)+($C568-1),4,TRUE,"Entrées")))</f>
        <v>179</v>
      </c>
      <c r="W568" s="28">
        <f ca="1">IF($D568&gt;$D$8,"",INDIRECT(ADDRESS(ROW(Entrées!$C$37)+($D568-1)*24+W$11,COLUMN(Entrées!$C$37)+($C568-1),4,TRUE,"Entrées")))</f>
        <v>30</v>
      </c>
      <c r="X568" s="28">
        <f ca="1">IF($D568&gt;$D$8,"",INDIRECT(ADDRESS(ROW(Entrées!$C$37)+($D568-1)*24+X$11,COLUMN(Entrées!$C$37)+($C568-1),4,TRUE,"Entrées")))</f>
        <v>89</v>
      </c>
      <c r="Y568" s="28">
        <f ca="1">IF($D568&gt;$D$8,"",INDIRECT(ADDRESS(ROW(Entrées!$C$37)+($D568-1)*24+Y$11,COLUMN(Entrées!$C$37)+($C568-1),4,TRUE,"Entrées")))</f>
        <v>-967</v>
      </c>
      <c r="Z568" s="28">
        <f ca="1">IF($D568&gt;$D$8,"",INDIRECT(ADDRESS(ROW(Entrées!$C$37)+($D568-1)*24+Z$11,COLUMN(Entrées!$C$37)+($C568-1),4,TRUE,"Entrées")))</f>
        <v>-1498</v>
      </c>
      <c r="AA568" s="28">
        <f ca="1">IF($D568&gt;$D$8,"",INDIRECT(ADDRESS(ROW(Entrées!$C$37)+($D568-1)*24+AA$11,COLUMN(Entrées!$C$37)+($C568-1),4,TRUE,"Entrées")))</f>
        <v>-167</v>
      </c>
      <c r="AB568" s="28">
        <f ca="1">IF($D568&gt;$D$8,"",INDIRECT(ADDRESS(ROW(Entrées!$C$37)+($D568-1)*24+AB$11,COLUMN(Entrées!$C$37)+($C568-1),4,TRUE,"Entrées")))</f>
        <v>243</v>
      </c>
      <c r="AC568" s="11"/>
      <c r="AD568" s="40">
        <f t="shared" ca="1" si="685"/>
        <v>-107.91666666666667</v>
      </c>
      <c r="AE568" s="40">
        <f t="shared" ref="AE568:AE597" ca="1" si="687">MAX(E568:AB568)</f>
        <v>1499</v>
      </c>
      <c r="AF568" s="40">
        <f t="shared" ref="AF568:AF597" ca="1" si="688">MIN(E568:AB568)</f>
        <v>-1500</v>
      </c>
      <c r="AG568" s="4"/>
      <c r="AH568" s="11">
        <f>Entrées!A595</f>
        <v>24</v>
      </c>
      <c r="AI568" s="13">
        <f>Entrées!B595</f>
        <v>6</v>
      </c>
      <c r="AJ568" s="31">
        <f t="shared" ca="1" si="649"/>
        <v>55625.834722222207</v>
      </c>
      <c r="AK568" s="31">
        <f t="shared" ca="1" si="602"/>
        <v>55155.277777777781</v>
      </c>
      <c r="AL568" s="31">
        <f t="shared" ca="1" si="603"/>
        <v>55132.569444444431</v>
      </c>
      <c r="AM568" s="31">
        <f t="shared" ca="1" si="604"/>
        <v>439.35972222222233</v>
      </c>
      <c r="AN568" s="31">
        <f t="shared" ca="1" si="605"/>
        <v>2143.2847222222222</v>
      </c>
      <c r="AO568" s="31">
        <f t="shared" ca="1" si="606"/>
        <v>1711.4715277777773</v>
      </c>
      <c r="AP568" s="31">
        <f t="shared" ca="1" si="607"/>
        <v>43686.806944444448</v>
      </c>
      <c r="AQ568" s="31">
        <f t="shared" ca="1" si="608"/>
        <v>2048.2006944444447</v>
      </c>
      <c r="AR568" s="31">
        <f t="shared" ca="1" si="609"/>
        <v>467.57708333333329</v>
      </c>
      <c r="AS568" s="31">
        <f t="shared" ca="1" si="610"/>
        <v>9872.0041666666693</v>
      </c>
      <c r="AT568" s="31">
        <f t="shared" ca="1" si="611"/>
        <v>-752.91041666666672</v>
      </c>
      <c r="AU568" s="31">
        <f t="shared" ca="1" si="612"/>
        <v>580.30277777777769</v>
      </c>
      <c r="AV568" s="31">
        <f t="shared" ca="1" si="613"/>
        <v>-4570.3041666666659</v>
      </c>
      <c r="AW568" s="31">
        <f t="shared" ca="1" si="614"/>
        <v>53.39583333333335</v>
      </c>
      <c r="AX568" s="31">
        <f t="shared" ca="1" si="615"/>
        <v>1401.9361111111111</v>
      </c>
      <c r="AY568" s="31">
        <f t="shared" ca="1" si="616"/>
        <v>-1132.0805555555555</v>
      </c>
      <c r="AZ568" s="31">
        <f t="shared" ca="1" si="617"/>
        <v>-2177.1819444444441</v>
      </c>
      <c r="BA568" s="31">
        <f t="shared" ca="1" si="618"/>
        <v>644.8125</v>
      </c>
      <c r="BB568" s="31">
        <f t="shared" ca="1" si="619"/>
        <v>-1410.101388888889</v>
      </c>
      <c r="BC568" s="31">
        <f t="shared" ca="1" si="620"/>
        <v>-1800.2902777777781</v>
      </c>
      <c r="BF568" s="11">
        <f t="shared" si="621"/>
        <v>24</v>
      </c>
      <c r="BG568" s="11">
        <f t="shared" si="658"/>
        <v>6</v>
      </c>
      <c r="BH568" s="32">
        <f>IF($BF568&gt;$Y$7,"",IF(AND($BF568=$Y$7,$BG568=23),"",Entrées!C596-Entrées!C595))</f>
        <v>3955.5</v>
      </c>
      <c r="BI568" s="32">
        <f>IF($BF568&gt;$Y$7,"",IF(AND($BF568=$Y$7,$BG568=23),"",Entrées!D596-Entrées!D595))</f>
        <v>4812.5</v>
      </c>
      <c r="BJ568" s="32">
        <f>IF($BF568&gt;$Y$7,"",IF(AND($BF568=$Y$7,$BG568=23),"",Entrées!E596-Entrées!E595))</f>
        <v>3987.5</v>
      </c>
      <c r="BK568" s="32">
        <f>IF($BF568&gt;$Y$7,"",IF(AND($BF568=$Y$7,$BG568=23),"",Entrées!F596-Entrées!F595))</f>
        <v>0</v>
      </c>
      <c r="BL568" s="32">
        <f>IF($BF568&gt;$Y$7,"",IF(AND($BF568=$Y$7,$BG568=23),"",Entrées!G596-Entrées!G595))</f>
        <v>155</v>
      </c>
      <c r="BM568" s="32">
        <f>IF($BF568&gt;$Y$7,"",IF(AND($BF568=$Y$7,$BG568=23),"",Entrées!H596-Entrées!H595))</f>
        <v>-1.5</v>
      </c>
      <c r="BN568" s="32">
        <f>IF($BF568&gt;$Y$7,"",IF(AND($BF568=$Y$7,$BG568=23),"",Entrées!I596-Entrées!I595))</f>
        <v>153</v>
      </c>
      <c r="BO568" s="32">
        <f>IF($BF568&gt;$Y$7,"",IF(AND($BF568=$Y$7,$BG568=23),"",Entrées!J596-Entrées!J595))</f>
        <v>93</v>
      </c>
      <c r="BP568" s="32">
        <f>IF($BF568&gt;$Y$7,"",IF(AND($BF568=$Y$7,$BG568=23),"",Entrées!K596-Entrées!K595))</f>
        <v>36</v>
      </c>
      <c r="BQ568" s="32">
        <f>IF($BF568&gt;$Y$7,"",IF(AND($BF568=$Y$7,$BG568=23),"",Entrées!L596-Entrées!L595))</f>
        <v>926.5</v>
      </c>
      <c r="BR568" s="32">
        <f>IF($BF568&gt;$Y$7,"",IF(AND($BF568=$Y$7,$BG568=23),"",Entrées!M596-Entrées!M595))</f>
        <v>794.5</v>
      </c>
      <c r="BS568" s="32">
        <f>IF($BF568&gt;$Y$7,"",IF(AND($BF568=$Y$7,$BG568=23),"",Entrées!N596-Entrées!N595))</f>
        <v>8.5</v>
      </c>
      <c r="BT568" s="32">
        <f>IF($BF568&gt;$Y$7,"",IF(AND($BF568=$Y$7,$BG568=23),"",Entrées!O596-Entrées!O595))</f>
        <v>1791</v>
      </c>
      <c r="BU568" s="32">
        <f>IF($BF568&gt;$Y$7,"",IF(AND($BF568=$Y$7,$BG568=23),"",Entrées!P596-Entrées!P595))</f>
        <v>0</v>
      </c>
      <c r="BV568" s="32">
        <f>IF($BF568&gt;$Y$7,"",IF(AND($BF568=$Y$7,$BG568=23),"",Entrées!Q596-Entrées!Q595))</f>
        <v>8</v>
      </c>
      <c r="BW568" s="32">
        <f>IF($BF568&gt;$Y$7,"",IF(AND($BF568=$Y$7,$BG568=23),"",Entrées!R596-Entrées!R595))</f>
        <v>375</v>
      </c>
      <c r="BX568" s="32">
        <f>IF($BF568&gt;$Y$7,"",IF(AND($BF568=$Y$7,$BG568=23),"",Entrées!S596-Entrées!S595))</f>
        <v>414</v>
      </c>
      <c r="BY568" s="32">
        <f>IF($BF568&gt;$Y$7,"",IF(AND($BF568=$Y$7,$BG568=23),"",Entrées!T596-Entrées!T595))</f>
        <v>2275</v>
      </c>
      <c r="BZ568" s="32">
        <f>IF($BF568&gt;$Y$7,"",IF(AND($BF568=$Y$7,$BG568=23),"",Entrées!U596-Entrées!U595))</f>
        <v>-155</v>
      </c>
      <c r="CA568" s="32">
        <f>IF($BF568&gt;$Y$7,"",IF(AND($BF568=$Y$7,$BG568=23),"",Entrées!V596-Entrées!V595))</f>
        <v>-112</v>
      </c>
      <c r="CD568" s="33">
        <f>IF($BF568&lt;=$Y$7,Entrées!J595/CD$2,"")</f>
        <v>5.5197368421052634E-2</v>
      </c>
      <c r="CE568" s="33">
        <f>IF($BF568&lt;=$Y$7,Entrées!K595/CE$2,"")</f>
        <v>0</v>
      </c>
      <c r="CF568" s="11">
        <f t="shared" si="622"/>
        <v>7600</v>
      </c>
      <c r="CG568" s="11">
        <f t="shared" si="623"/>
        <v>4200</v>
      </c>
      <c r="CH568" s="52">
        <f t="shared" si="624"/>
        <v>0.26950009137426939</v>
      </c>
      <c r="CI568" s="52">
        <f t="shared" si="625"/>
        <v>0.11132787698412699</v>
      </c>
    </row>
    <row r="569" spans="3:87">
      <c r="C569" s="11">
        <f t="shared" ref="C569:C597" si="689">C568</f>
        <v>16</v>
      </c>
      <c r="D569" s="27">
        <f t="shared" si="686"/>
        <v>3</v>
      </c>
      <c r="E569" s="28">
        <f ca="1">IF($D569&gt;$D$8,"",INDIRECT(ADDRESS(ROW(Entrées!$C$37)+($D569-1)*24+E$11,COLUMN(Entrées!$C$37)+($C569-1),4,TRUE,"Entrées")))</f>
        <v>132</v>
      </c>
      <c r="F569" s="28">
        <f ca="1">IF($D569&gt;$D$8,"",INDIRECT(ADDRESS(ROW(Entrées!$C$37)+($D569-1)*24+F$11,COLUMN(Entrées!$C$37)+($C569-1),4,TRUE,"Entrées")))</f>
        <v>24</v>
      </c>
      <c r="G569" s="28">
        <f ca="1">IF($D569&gt;$D$8,"",INDIRECT(ADDRESS(ROW(Entrées!$C$37)+($D569-1)*24+G$11,COLUMN(Entrées!$C$37)+($C569-1),4,TRUE,"Entrées")))</f>
        <v>-424</v>
      </c>
      <c r="H569" s="28">
        <f ca="1">IF($D569&gt;$D$8,"",INDIRECT(ADDRESS(ROW(Entrées!$C$37)+($D569-1)*24+H$11,COLUMN(Entrées!$C$37)+($C569-1),4,TRUE,"Entrées")))</f>
        <v>-636</v>
      </c>
      <c r="I569" s="28">
        <f ca="1">IF($D569&gt;$D$8,"",INDIRECT(ADDRESS(ROW(Entrées!$C$37)+($D569-1)*24+I$11,COLUMN(Entrées!$C$37)+($C569-1),4,TRUE,"Entrées")))</f>
        <v>-462</v>
      </c>
      <c r="J569" s="28">
        <f ca="1">IF($D569&gt;$D$8,"",INDIRECT(ADDRESS(ROW(Entrées!$C$37)+($D569-1)*24+J$11,COLUMN(Entrées!$C$37)+($C569-1),4,TRUE,"Entrées")))</f>
        <v>124</v>
      </c>
      <c r="K569" s="28">
        <f ca="1">IF($D569&gt;$D$8,"",INDIRECT(ADDRESS(ROW(Entrées!$C$37)+($D569-1)*24+K$11,COLUMN(Entrées!$C$37)+($C569-1),4,TRUE,"Entrées")))</f>
        <v>626</v>
      </c>
      <c r="L569" s="28">
        <f ca="1">IF($D569&gt;$D$8,"",INDIRECT(ADDRESS(ROW(Entrées!$C$37)+($D569-1)*24+L$11,COLUMN(Entrées!$C$37)+($C569-1),4,TRUE,"Entrées")))</f>
        <v>1349</v>
      </c>
      <c r="M569" s="28">
        <f ca="1">IF($D569&gt;$D$8,"",INDIRECT(ADDRESS(ROW(Entrées!$C$37)+($D569-1)*24+M$11,COLUMN(Entrées!$C$37)+($C569-1),4,TRUE,"Entrées")))</f>
        <v>1499</v>
      </c>
      <c r="N569" s="28">
        <f ca="1">IF($D569&gt;$D$8,"",INDIRECT(ADDRESS(ROW(Entrées!$C$37)+($D569-1)*24+N$11,COLUMN(Entrées!$C$37)+($C569-1),4,TRUE,"Entrées")))</f>
        <v>1498</v>
      </c>
      <c r="O569" s="28">
        <f ca="1">IF($D569&gt;$D$8,"",INDIRECT(ADDRESS(ROW(Entrées!$C$37)+($D569-1)*24+O$11,COLUMN(Entrées!$C$37)+($C569-1),4,TRUE,"Entrées")))</f>
        <v>669</v>
      </c>
      <c r="P569" s="28">
        <f ca="1">IF($D569&gt;$D$8,"",INDIRECT(ADDRESS(ROW(Entrées!$C$37)+($D569-1)*24+P$11,COLUMN(Entrées!$C$37)+($C569-1),4,TRUE,"Entrées")))</f>
        <v>854</v>
      </c>
      <c r="Q569" s="28">
        <f ca="1">IF($D569&gt;$D$8,"",INDIRECT(ADDRESS(ROW(Entrées!$C$37)+($D569-1)*24+Q$11,COLUMN(Entrées!$C$37)+($C569-1),4,TRUE,"Entrées")))</f>
        <v>297</v>
      </c>
      <c r="R569" s="28">
        <f ca="1">IF($D569&gt;$D$8,"",INDIRECT(ADDRESS(ROW(Entrées!$C$37)+($D569-1)*24+R$11,COLUMN(Entrées!$C$37)+($C569-1),4,TRUE,"Entrées")))</f>
        <v>282</v>
      </c>
      <c r="S569" s="28">
        <f ca="1">IF($D569&gt;$D$8,"",INDIRECT(ADDRESS(ROW(Entrées!$C$37)+($D569-1)*24+S$11,COLUMN(Entrées!$C$37)+($C569-1),4,TRUE,"Entrées")))</f>
        <v>331</v>
      </c>
      <c r="T569" s="28">
        <f ca="1">IF($D569&gt;$D$8,"",INDIRECT(ADDRESS(ROW(Entrées!$C$37)+($D569-1)*24+T$11,COLUMN(Entrées!$C$37)+($C569-1),4,TRUE,"Entrées")))</f>
        <v>347</v>
      </c>
      <c r="U569" s="28">
        <f ca="1">IF($D569&gt;$D$8,"",INDIRECT(ADDRESS(ROW(Entrées!$C$37)+($D569-1)*24+U$11,COLUMN(Entrées!$C$37)+($C569-1),4,TRUE,"Entrées")))</f>
        <v>-162</v>
      </c>
      <c r="V569" s="28">
        <f ca="1">IF($D569&gt;$D$8,"",INDIRECT(ADDRESS(ROW(Entrées!$C$37)+($D569-1)*24+V$11,COLUMN(Entrées!$C$37)+($C569-1),4,TRUE,"Entrées")))</f>
        <v>-323</v>
      </c>
      <c r="W569" s="28">
        <f ca="1">IF($D569&gt;$D$8,"",INDIRECT(ADDRESS(ROW(Entrées!$C$37)+($D569-1)*24+W$11,COLUMN(Entrées!$C$37)+($C569-1),4,TRUE,"Entrées")))</f>
        <v>-483</v>
      </c>
      <c r="X569" s="28">
        <f ca="1">IF($D569&gt;$D$8,"",INDIRECT(ADDRESS(ROW(Entrées!$C$37)+($D569-1)*24+X$11,COLUMN(Entrées!$C$37)+($C569-1),4,TRUE,"Entrées")))</f>
        <v>-95</v>
      </c>
      <c r="Y569" s="28">
        <f ca="1">IF($D569&gt;$D$8,"",INDIRECT(ADDRESS(ROW(Entrées!$C$37)+($D569-1)*24+Y$11,COLUMN(Entrées!$C$37)+($C569-1),4,TRUE,"Entrées")))</f>
        <v>-546</v>
      </c>
      <c r="Z569" s="28">
        <f ca="1">IF($D569&gt;$D$8,"",INDIRECT(ADDRESS(ROW(Entrées!$C$37)+($D569-1)*24+Z$11,COLUMN(Entrées!$C$37)+($C569-1),4,TRUE,"Entrées")))</f>
        <v>-1167</v>
      </c>
      <c r="AA569" s="28">
        <f ca="1">IF($D569&gt;$D$8,"",INDIRECT(ADDRESS(ROW(Entrées!$C$37)+($D569-1)*24+AA$11,COLUMN(Entrées!$C$37)+($C569-1),4,TRUE,"Entrées")))</f>
        <v>-874</v>
      </c>
      <c r="AB569" s="28">
        <f ca="1">IF($D569&gt;$D$8,"",INDIRECT(ADDRESS(ROW(Entrées!$C$37)+($D569-1)*24+AB$11,COLUMN(Entrées!$C$37)+($C569-1),4,TRUE,"Entrées")))</f>
        <v>-862</v>
      </c>
      <c r="AC569" s="11"/>
      <c r="AD569" s="40">
        <f t="shared" ca="1" si="685"/>
        <v>83.25</v>
      </c>
      <c r="AE569" s="40">
        <f t="shared" ca="1" si="687"/>
        <v>1499</v>
      </c>
      <c r="AF569" s="40">
        <f t="shared" ca="1" si="688"/>
        <v>-1167</v>
      </c>
      <c r="AG569" s="4"/>
      <c r="AH569" s="11">
        <f>Entrées!A596</f>
        <v>24</v>
      </c>
      <c r="AI569" s="13">
        <f>Entrées!B596</f>
        <v>7</v>
      </c>
      <c r="AJ569" s="31">
        <f t="shared" ca="1" si="649"/>
        <v>55625.834722222207</v>
      </c>
      <c r="AK569" s="31">
        <f t="shared" ca="1" si="602"/>
        <v>55155.277777777781</v>
      </c>
      <c r="AL569" s="31">
        <f t="shared" ca="1" si="603"/>
        <v>55132.569444444431</v>
      </c>
      <c r="AM569" s="31">
        <f t="shared" ca="1" si="604"/>
        <v>439.35972222222233</v>
      </c>
      <c r="AN569" s="31">
        <f t="shared" ca="1" si="605"/>
        <v>2143.2847222222222</v>
      </c>
      <c r="AO569" s="31">
        <f t="shared" ca="1" si="606"/>
        <v>1711.4715277777773</v>
      </c>
      <c r="AP569" s="31">
        <f t="shared" ca="1" si="607"/>
        <v>43686.806944444448</v>
      </c>
      <c r="AQ569" s="31">
        <f t="shared" ca="1" si="608"/>
        <v>2048.2006944444447</v>
      </c>
      <c r="AR569" s="31">
        <f t="shared" ca="1" si="609"/>
        <v>467.57708333333329</v>
      </c>
      <c r="AS569" s="31">
        <f t="shared" ca="1" si="610"/>
        <v>9872.0041666666693</v>
      </c>
      <c r="AT569" s="31">
        <f t="shared" ca="1" si="611"/>
        <v>-752.91041666666672</v>
      </c>
      <c r="AU569" s="31">
        <f t="shared" ca="1" si="612"/>
        <v>580.30277777777769</v>
      </c>
      <c r="AV569" s="31">
        <f t="shared" ca="1" si="613"/>
        <v>-4570.3041666666659</v>
      </c>
      <c r="AW569" s="31">
        <f t="shared" ca="1" si="614"/>
        <v>53.39583333333335</v>
      </c>
      <c r="AX569" s="31">
        <f t="shared" ca="1" si="615"/>
        <v>1401.9361111111111</v>
      </c>
      <c r="AY569" s="31">
        <f t="shared" ca="1" si="616"/>
        <v>-1132.0805555555555</v>
      </c>
      <c r="AZ569" s="31">
        <f t="shared" ca="1" si="617"/>
        <v>-2177.1819444444441</v>
      </c>
      <c r="BA569" s="31">
        <f t="shared" ca="1" si="618"/>
        <v>644.8125</v>
      </c>
      <c r="BB569" s="31">
        <f t="shared" ca="1" si="619"/>
        <v>-1410.101388888889</v>
      </c>
      <c r="BC569" s="31">
        <f t="shared" ca="1" si="620"/>
        <v>-1800.2902777777781</v>
      </c>
      <c r="BF569" s="11">
        <f t="shared" si="621"/>
        <v>24</v>
      </c>
      <c r="BG569" s="11">
        <f t="shared" si="658"/>
        <v>7</v>
      </c>
      <c r="BH569" s="32">
        <f>IF($BF569&gt;$Y$7,"",IF(AND($BF569=$Y$7,$BG569=23),"",Entrées!C597-Entrées!C596))</f>
        <v>3176.5</v>
      </c>
      <c r="BI569" s="32">
        <f>IF($BF569&gt;$Y$7,"",IF(AND($BF569=$Y$7,$BG569=23),"",Entrées!D597-Entrées!D596))</f>
        <v>3162.5</v>
      </c>
      <c r="BJ569" s="32">
        <f>IF($BF569&gt;$Y$7,"",IF(AND($BF569=$Y$7,$BG569=23),"",Entrées!E597-Entrées!E596))</f>
        <v>2850</v>
      </c>
      <c r="BK569" s="32">
        <f>IF($BF569&gt;$Y$7,"",IF(AND($BF569=$Y$7,$BG569=23),"",Entrées!F597-Entrées!F596))</f>
        <v>0</v>
      </c>
      <c r="BL569" s="32">
        <f>IF($BF569&gt;$Y$7,"",IF(AND($BF569=$Y$7,$BG569=23),"",Entrées!G597-Entrées!G596))</f>
        <v>-5</v>
      </c>
      <c r="BM569" s="32">
        <f>IF($BF569&gt;$Y$7,"",IF(AND($BF569=$Y$7,$BG569=23),"",Entrées!H597-Entrées!H596))</f>
        <v>-18.5</v>
      </c>
      <c r="BN569" s="32">
        <f>IF($BF569&gt;$Y$7,"",IF(AND($BF569=$Y$7,$BG569=23),"",Entrées!I597-Entrées!I596))</f>
        <v>-278.5</v>
      </c>
      <c r="BO569" s="32">
        <f>IF($BF569&gt;$Y$7,"",IF(AND($BF569=$Y$7,$BG569=23),"",Entrées!J597-Entrées!J596))</f>
        <v>19.5</v>
      </c>
      <c r="BP569" s="32">
        <f>IF($BF569&gt;$Y$7,"",IF(AND($BF569=$Y$7,$BG569=23),"",Entrées!K597-Entrées!K596))</f>
        <v>286</v>
      </c>
      <c r="BQ569" s="32">
        <f>IF($BF569&gt;$Y$7,"",IF(AND($BF569=$Y$7,$BG569=23),"",Entrées!L597-Entrées!L596))</f>
        <v>382.5</v>
      </c>
      <c r="BR569" s="32">
        <f>IF($BF569&gt;$Y$7,"",IF(AND($BF569=$Y$7,$BG569=23),"",Entrées!M597-Entrées!M596))</f>
        <v>-7</v>
      </c>
      <c r="BS569" s="32">
        <f>IF($BF569&gt;$Y$7,"",IF(AND($BF569=$Y$7,$BG569=23),"",Entrées!N597-Entrées!N596))</f>
        <v>-2.5</v>
      </c>
      <c r="BT569" s="32">
        <f>IF($BF569&gt;$Y$7,"",IF(AND($BF569=$Y$7,$BG569=23),"",Entrées!O597-Entrées!O596))</f>
        <v>2800</v>
      </c>
      <c r="BU569" s="32">
        <f>IF($BF569&gt;$Y$7,"",IF(AND($BF569=$Y$7,$BG569=23),"",Entrées!P597-Entrées!P596))</f>
        <v>-0.5</v>
      </c>
      <c r="BV569" s="32">
        <f>IF($BF569&gt;$Y$7,"",IF(AND($BF569=$Y$7,$BG569=23),"",Entrées!Q597-Entrées!Q596))</f>
        <v>1559</v>
      </c>
      <c r="BW569" s="32">
        <f>IF($BF569&gt;$Y$7,"",IF(AND($BF569=$Y$7,$BG569=23),"",Entrées!R597-Entrées!R596))</f>
        <v>1</v>
      </c>
      <c r="BX569" s="32">
        <f>IF($BF569&gt;$Y$7,"",IF(AND($BF569=$Y$7,$BG569=23),"",Entrées!S597-Entrées!S596))</f>
        <v>355</v>
      </c>
      <c r="BY569" s="32">
        <f>IF($BF569&gt;$Y$7,"",IF(AND($BF569=$Y$7,$BG569=23),"",Entrées!T597-Entrées!T596))</f>
        <v>25</v>
      </c>
      <c r="BZ569" s="32">
        <f>IF($BF569&gt;$Y$7,"",IF(AND($BF569=$Y$7,$BG569=23),"",Entrées!U597-Entrées!U596))</f>
        <v>33</v>
      </c>
      <c r="CA569" s="32">
        <f>IF($BF569&gt;$Y$7,"",IF(AND($BF569=$Y$7,$BG569=23),"",Entrées!V597-Entrées!V596))</f>
        <v>900</v>
      </c>
      <c r="CD569" s="33">
        <f>IF($BF569&lt;=$Y$7,Entrées!J596/CD$2,"")</f>
        <v>6.7434210526315791E-2</v>
      </c>
      <c r="CE569" s="33">
        <f>IF($BF569&lt;=$Y$7,Entrées!K596/CE$2,"")</f>
        <v>8.5714285714285719E-3</v>
      </c>
      <c r="CF569" s="11">
        <f t="shared" si="622"/>
        <v>7600</v>
      </c>
      <c r="CG569" s="11">
        <f t="shared" si="623"/>
        <v>4200</v>
      </c>
      <c r="CH569" s="52">
        <f t="shared" si="624"/>
        <v>0.26950009137426939</v>
      </c>
      <c r="CI569" s="52">
        <f t="shared" si="625"/>
        <v>0.11132787698412699</v>
      </c>
    </row>
    <row r="570" spans="3:87">
      <c r="C570" s="11">
        <f t="shared" si="689"/>
        <v>16</v>
      </c>
      <c r="D570" s="27">
        <f t="shared" si="686"/>
        <v>4</v>
      </c>
      <c r="E570" s="28">
        <f ca="1">IF($D570&gt;$D$8,"",INDIRECT(ADDRESS(ROW(Entrées!$C$37)+($D570-1)*24+E$11,COLUMN(Entrées!$C$37)+($C570-1),4,TRUE,"Entrées")))</f>
        <v>263</v>
      </c>
      <c r="F570" s="28">
        <f ca="1">IF($D570&gt;$D$8,"",INDIRECT(ADDRESS(ROW(Entrées!$C$37)+($D570-1)*24+F$11,COLUMN(Entrées!$C$37)+($C570-1),4,TRUE,"Entrées")))</f>
        <v>696</v>
      </c>
      <c r="G570" s="28">
        <f ca="1">IF($D570&gt;$D$8,"",INDIRECT(ADDRESS(ROW(Entrées!$C$37)+($D570-1)*24+G$11,COLUMN(Entrées!$C$37)+($C570-1),4,TRUE,"Entrées")))</f>
        <v>56</v>
      </c>
      <c r="H570" s="28">
        <f ca="1">IF($D570&gt;$D$8,"",INDIRECT(ADDRESS(ROW(Entrées!$C$37)+($D570-1)*24+H$11,COLUMN(Entrées!$C$37)+($C570-1),4,TRUE,"Entrées")))</f>
        <v>-840</v>
      </c>
      <c r="I570" s="28">
        <f ca="1">IF($D570&gt;$D$8,"",INDIRECT(ADDRESS(ROW(Entrées!$C$37)+($D570-1)*24+I$11,COLUMN(Entrées!$C$37)+($C570-1),4,TRUE,"Entrées")))</f>
        <v>-731</v>
      </c>
      <c r="J570" s="28">
        <f ca="1">IF($D570&gt;$D$8,"",INDIRECT(ADDRESS(ROW(Entrées!$C$37)+($D570-1)*24+J$11,COLUMN(Entrées!$C$37)+($C570-1),4,TRUE,"Entrées")))</f>
        <v>199</v>
      </c>
      <c r="K570" s="28">
        <f ca="1">IF($D570&gt;$D$8,"",INDIRECT(ADDRESS(ROW(Entrées!$C$37)+($D570-1)*24+K$11,COLUMN(Entrées!$C$37)+($C570-1),4,TRUE,"Entrées")))</f>
        <v>752</v>
      </c>
      <c r="L570" s="28">
        <f ca="1">IF($D570&gt;$D$8,"",INDIRECT(ADDRESS(ROW(Entrées!$C$37)+($D570-1)*24+L$11,COLUMN(Entrées!$C$37)+($C570-1),4,TRUE,"Entrées")))</f>
        <v>723</v>
      </c>
      <c r="M570" s="28">
        <f ca="1">IF($D570&gt;$D$8,"",INDIRECT(ADDRESS(ROW(Entrées!$C$37)+($D570-1)*24+M$11,COLUMN(Entrées!$C$37)+($C570-1),4,TRUE,"Entrées")))</f>
        <v>1455</v>
      </c>
      <c r="N570" s="28">
        <f ca="1">IF($D570&gt;$D$8,"",INDIRECT(ADDRESS(ROW(Entrées!$C$37)+($D570-1)*24+N$11,COLUMN(Entrées!$C$37)+($C570-1),4,TRUE,"Entrées")))</f>
        <v>1326</v>
      </c>
      <c r="O570" s="28">
        <f ca="1">IF($D570&gt;$D$8,"",INDIRECT(ADDRESS(ROW(Entrées!$C$37)+($D570-1)*24+O$11,COLUMN(Entrées!$C$37)+($C570-1),4,TRUE,"Entrées")))</f>
        <v>186</v>
      </c>
      <c r="P570" s="28">
        <f ca="1">IF($D570&gt;$D$8,"",INDIRECT(ADDRESS(ROW(Entrées!$C$37)+($D570-1)*24+P$11,COLUMN(Entrées!$C$37)+($C570-1),4,TRUE,"Entrées")))</f>
        <v>-70</v>
      </c>
      <c r="Q570" s="28">
        <f ca="1">IF($D570&gt;$D$8,"",INDIRECT(ADDRESS(ROW(Entrées!$C$37)+($D570-1)*24+Q$11,COLUMN(Entrées!$C$37)+($C570-1),4,TRUE,"Entrées")))</f>
        <v>-425</v>
      </c>
      <c r="R570" s="28">
        <f ca="1">IF($D570&gt;$D$8,"",INDIRECT(ADDRESS(ROW(Entrées!$C$37)+($D570-1)*24+R$11,COLUMN(Entrées!$C$37)+($C570-1),4,TRUE,"Entrées")))</f>
        <v>-495</v>
      </c>
      <c r="S570" s="28">
        <f ca="1">IF($D570&gt;$D$8,"",INDIRECT(ADDRESS(ROW(Entrées!$C$37)+($D570-1)*24+S$11,COLUMN(Entrées!$C$37)+($C570-1),4,TRUE,"Entrées")))</f>
        <v>-285</v>
      </c>
      <c r="T570" s="28">
        <f ca="1">IF($D570&gt;$D$8,"",INDIRECT(ADDRESS(ROW(Entrées!$C$37)+($D570-1)*24+T$11,COLUMN(Entrées!$C$37)+($C570-1),4,TRUE,"Entrées")))</f>
        <v>-615</v>
      </c>
      <c r="U570" s="28">
        <f ca="1">IF($D570&gt;$D$8,"",INDIRECT(ADDRESS(ROW(Entrées!$C$37)+($D570-1)*24+U$11,COLUMN(Entrées!$C$37)+($C570-1),4,TRUE,"Entrées")))</f>
        <v>-698</v>
      </c>
      <c r="V570" s="28">
        <f ca="1">IF($D570&gt;$D$8,"",INDIRECT(ADDRESS(ROW(Entrées!$C$37)+($D570-1)*24+V$11,COLUMN(Entrées!$C$37)+($C570-1),4,TRUE,"Entrées")))</f>
        <v>-365</v>
      </c>
      <c r="W570" s="28">
        <f ca="1">IF($D570&gt;$D$8,"",INDIRECT(ADDRESS(ROW(Entrées!$C$37)+($D570-1)*24+W$11,COLUMN(Entrées!$C$37)+($C570-1),4,TRUE,"Entrées")))</f>
        <v>-420</v>
      </c>
      <c r="X570" s="28">
        <f ca="1">IF($D570&gt;$D$8,"",INDIRECT(ADDRESS(ROW(Entrées!$C$37)+($D570-1)*24+X$11,COLUMN(Entrées!$C$37)+($C570-1),4,TRUE,"Entrées")))</f>
        <v>-357</v>
      </c>
      <c r="Y570" s="28">
        <f ca="1">IF($D570&gt;$D$8,"",INDIRECT(ADDRESS(ROW(Entrées!$C$37)+($D570-1)*24+Y$11,COLUMN(Entrées!$C$37)+($C570-1),4,TRUE,"Entrées")))</f>
        <v>-1334</v>
      </c>
      <c r="Z570" s="28">
        <f ca="1">IF($D570&gt;$D$8,"",INDIRECT(ADDRESS(ROW(Entrées!$C$37)+($D570-1)*24+Z$11,COLUMN(Entrées!$C$37)+($C570-1),4,TRUE,"Entrées")))</f>
        <v>-1500</v>
      </c>
      <c r="AA570" s="28">
        <f ca="1">IF($D570&gt;$D$8,"",INDIRECT(ADDRESS(ROW(Entrées!$C$37)+($D570-1)*24+AA$11,COLUMN(Entrées!$C$37)+($C570-1),4,TRUE,"Entrées")))</f>
        <v>-1497</v>
      </c>
      <c r="AB570" s="28">
        <f ca="1">IF($D570&gt;$D$8,"",INDIRECT(ADDRESS(ROW(Entrées!$C$37)+($D570-1)*24+AB$11,COLUMN(Entrées!$C$37)+($C570-1),4,TRUE,"Entrées")))</f>
        <v>-659</v>
      </c>
      <c r="AC570" s="11"/>
      <c r="AD570" s="40">
        <f t="shared" ca="1" si="685"/>
        <v>-193.125</v>
      </c>
      <c r="AE570" s="40">
        <f t="shared" ca="1" si="687"/>
        <v>1455</v>
      </c>
      <c r="AF570" s="40">
        <f t="shared" ca="1" si="688"/>
        <v>-1500</v>
      </c>
      <c r="AG570" s="4"/>
      <c r="AH570" s="11">
        <f>Entrées!A597</f>
        <v>24</v>
      </c>
      <c r="AI570" s="13">
        <f>Entrées!B597</f>
        <v>8</v>
      </c>
      <c r="AJ570" s="31">
        <f t="shared" ca="1" si="649"/>
        <v>55625.834722222207</v>
      </c>
      <c r="AK570" s="31">
        <f t="shared" ca="1" si="602"/>
        <v>55155.277777777781</v>
      </c>
      <c r="AL570" s="31">
        <f t="shared" ca="1" si="603"/>
        <v>55132.569444444431</v>
      </c>
      <c r="AM570" s="31">
        <f t="shared" ca="1" si="604"/>
        <v>439.35972222222233</v>
      </c>
      <c r="AN570" s="31">
        <f t="shared" ca="1" si="605"/>
        <v>2143.2847222222222</v>
      </c>
      <c r="AO570" s="31">
        <f t="shared" ca="1" si="606"/>
        <v>1711.4715277777773</v>
      </c>
      <c r="AP570" s="31">
        <f t="shared" ca="1" si="607"/>
        <v>43686.806944444448</v>
      </c>
      <c r="AQ570" s="31">
        <f t="shared" ca="1" si="608"/>
        <v>2048.2006944444447</v>
      </c>
      <c r="AR570" s="31">
        <f t="shared" ca="1" si="609"/>
        <v>467.57708333333329</v>
      </c>
      <c r="AS570" s="31">
        <f t="shared" ca="1" si="610"/>
        <v>9872.0041666666693</v>
      </c>
      <c r="AT570" s="31">
        <f t="shared" ca="1" si="611"/>
        <v>-752.91041666666672</v>
      </c>
      <c r="AU570" s="31">
        <f t="shared" ca="1" si="612"/>
        <v>580.30277777777769</v>
      </c>
      <c r="AV570" s="31">
        <f t="shared" ca="1" si="613"/>
        <v>-4570.3041666666659</v>
      </c>
      <c r="AW570" s="31">
        <f t="shared" ca="1" si="614"/>
        <v>53.39583333333335</v>
      </c>
      <c r="AX570" s="31">
        <f t="shared" ca="1" si="615"/>
        <v>1401.9361111111111</v>
      </c>
      <c r="AY570" s="31">
        <f t="shared" ca="1" si="616"/>
        <v>-1132.0805555555555</v>
      </c>
      <c r="AZ570" s="31">
        <f t="shared" ca="1" si="617"/>
        <v>-2177.1819444444441</v>
      </c>
      <c r="BA570" s="31">
        <f t="shared" ca="1" si="618"/>
        <v>644.8125</v>
      </c>
      <c r="BB570" s="31">
        <f t="shared" ca="1" si="619"/>
        <v>-1410.101388888889</v>
      </c>
      <c r="BC570" s="31">
        <f t="shared" ca="1" si="620"/>
        <v>-1800.2902777777781</v>
      </c>
      <c r="BF570" s="11">
        <f t="shared" si="621"/>
        <v>24</v>
      </c>
      <c r="BG570" s="11">
        <f t="shared" si="658"/>
        <v>8</v>
      </c>
      <c r="BH570" s="32">
        <f>IF($BF570&gt;$Y$7,"",IF(AND($BF570=$Y$7,$BG570=23),"",Entrées!C598-Entrées!C597))</f>
        <v>1457</v>
      </c>
      <c r="BI570" s="32">
        <f>IF($BF570&gt;$Y$7,"",IF(AND($BF570=$Y$7,$BG570=23),"",Entrées!D598-Entrées!D597))</f>
        <v>1512.5</v>
      </c>
      <c r="BJ570" s="32">
        <f>IF($BF570&gt;$Y$7,"",IF(AND($BF570=$Y$7,$BG570=23),"",Entrées!E598-Entrées!E597))</f>
        <v>1462.5</v>
      </c>
      <c r="BK570" s="32">
        <f>IF($BF570&gt;$Y$7,"",IF(AND($BF570=$Y$7,$BG570=23),"",Entrées!F598-Entrées!F597))</f>
        <v>86.5</v>
      </c>
      <c r="BL570" s="32">
        <f>IF($BF570&gt;$Y$7,"",IF(AND($BF570=$Y$7,$BG570=23),"",Entrées!G598-Entrées!G597))</f>
        <v>-320.5</v>
      </c>
      <c r="BM570" s="32">
        <f>IF($BF570&gt;$Y$7,"",IF(AND($BF570=$Y$7,$BG570=23),"",Entrées!H598-Entrées!H597))</f>
        <v>-10.5</v>
      </c>
      <c r="BN570" s="32">
        <f>IF($BF570&gt;$Y$7,"",IF(AND($BF570=$Y$7,$BG570=23),"",Entrées!I598-Entrées!I597))</f>
        <v>17.5</v>
      </c>
      <c r="BO570" s="32">
        <f>IF($BF570&gt;$Y$7,"",IF(AND($BF570=$Y$7,$BG570=23),"",Entrées!J598-Entrées!J597))</f>
        <v>-119</v>
      </c>
      <c r="BP570" s="32">
        <f>IF($BF570&gt;$Y$7,"",IF(AND($BF570=$Y$7,$BG570=23),"",Entrées!K598-Entrées!K597))</f>
        <v>532.5</v>
      </c>
      <c r="BQ570" s="32">
        <f>IF($BF570&gt;$Y$7,"",IF(AND($BF570=$Y$7,$BG570=23),"",Entrées!L598-Entrées!L597))</f>
        <v>564</v>
      </c>
      <c r="BR570" s="32">
        <f>IF($BF570&gt;$Y$7,"",IF(AND($BF570=$Y$7,$BG570=23),"",Entrées!M598-Entrées!M597))</f>
        <v>14.5</v>
      </c>
      <c r="BS570" s="32">
        <f>IF($BF570&gt;$Y$7,"",IF(AND($BF570=$Y$7,$BG570=23),"",Entrées!N598-Entrées!N597))</f>
        <v>-7</v>
      </c>
      <c r="BT570" s="32">
        <f>IF($BF570&gt;$Y$7,"",IF(AND($BF570=$Y$7,$BG570=23),"",Entrées!O598-Entrées!O597))</f>
        <v>701</v>
      </c>
      <c r="BU570" s="32">
        <f>IF($BF570&gt;$Y$7,"",IF(AND($BF570=$Y$7,$BG570=23),"",Entrées!P598-Entrées!P597))</f>
        <v>-5</v>
      </c>
      <c r="BV570" s="32">
        <f>IF($BF570&gt;$Y$7,"",IF(AND($BF570=$Y$7,$BG570=23),"",Entrées!Q598-Entrées!Q597))</f>
        <v>-360</v>
      </c>
      <c r="BW570" s="32">
        <f>IF($BF570&gt;$Y$7,"",IF(AND($BF570=$Y$7,$BG570=23),"",Entrées!R598-Entrées!R597))</f>
        <v>-448</v>
      </c>
      <c r="BX570" s="32">
        <f>IF($BF570&gt;$Y$7,"",IF(AND($BF570=$Y$7,$BG570=23),"",Entrées!S598-Entrées!S597))</f>
        <v>-505</v>
      </c>
      <c r="BY570" s="32">
        <f>IF($BF570&gt;$Y$7,"",IF(AND($BF570=$Y$7,$BG570=23),"",Entrées!T598-Entrées!T597))</f>
        <v>-34</v>
      </c>
      <c r="BZ570" s="32">
        <f>IF($BF570&gt;$Y$7,"",IF(AND($BF570=$Y$7,$BG570=23),"",Entrées!U598-Entrées!U597))</f>
        <v>-33</v>
      </c>
      <c r="CA570" s="32">
        <f>IF($BF570&gt;$Y$7,"",IF(AND($BF570=$Y$7,$BG570=23),"",Entrées!V598-Entrées!V597))</f>
        <v>-81</v>
      </c>
      <c r="CD570" s="33">
        <f>IF($BF570&lt;=$Y$7,Entrées!J597/CD$2,"")</f>
        <v>7.0000000000000007E-2</v>
      </c>
      <c r="CE570" s="33">
        <f>IF($BF570&lt;=$Y$7,Entrées!K597/CE$2,"")</f>
        <v>7.6666666666666661E-2</v>
      </c>
      <c r="CF570" s="11">
        <f t="shared" si="622"/>
        <v>7600</v>
      </c>
      <c r="CG570" s="11">
        <f t="shared" si="623"/>
        <v>4200</v>
      </c>
      <c r="CH570" s="52">
        <f t="shared" si="624"/>
        <v>0.26950009137426939</v>
      </c>
      <c r="CI570" s="52">
        <f t="shared" si="625"/>
        <v>0.11132787698412699</v>
      </c>
    </row>
    <row r="571" spans="3:87">
      <c r="C571" s="11">
        <f t="shared" si="689"/>
        <v>16</v>
      </c>
      <c r="D571" s="27">
        <f t="shared" si="686"/>
        <v>5</v>
      </c>
      <c r="E571" s="28">
        <f ca="1">IF($D571&gt;$D$8,"",INDIRECT(ADDRESS(ROW(Entrées!$C$37)+($D571-1)*24+E$11,COLUMN(Entrées!$C$37)+($C571-1),4,TRUE,"Entrées")))</f>
        <v>-1195</v>
      </c>
      <c r="F571" s="28">
        <f ca="1">IF($D571&gt;$D$8,"",INDIRECT(ADDRESS(ROW(Entrées!$C$37)+($D571-1)*24+F$11,COLUMN(Entrées!$C$37)+($C571-1),4,TRUE,"Entrées")))</f>
        <v>-1049</v>
      </c>
      <c r="G571" s="28">
        <f ca="1">IF($D571&gt;$D$8,"",INDIRECT(ADDRESS(ROW(Entrées!$C$37)+($D571-1)*24+G$11,COLUMN(Entrées!$C$37)+($C571-1),4,TRUE,"Entrées")))</f>
        <v>-1440</v>
      </c>
      <c r="H571" s="28">
        <f ca="1">IF($D571&gt;$D$8,"",INDIRECT(ADDRESS(ROW(Entrées!$C$37)+($D571-1)*24+H$11,COLUMN(Entrées!$C$37)+($C571-1),4,TRUE,"Entrées")))</f>
        <v>-1499</v>
      </c>
      <c r="I571" s="28">
        <f ca="1">IF($D571&gt;$D$8,"",INDIRECT(ADDRESS(ROW(Entrées!$C$37)+($D571-1)*24+I$11,COLUMN(Entrées!$C$37)+($C571-1),4,TRUE,"Entrées")))</f>
        <v>-1499</v>
      </c>
      <c r="J571" s="28">
        <f ca="1">IF($D571&gt;$D$8,"",INDIRECT(ADDRESS(ROW(Entrées!$C$37)+($D571-1)*24+J$11,COLUMN(Entrées!$C$37)+($C571-1),4,TRUE,"Entrées")))</f>
        <v>-1299</v>
      </c>
      <c r="K571" s="28">
        <f ca="1">IF($D571&gt;$D$8,"",INDIRECT(ADDRESS(ROW(Entrées!$C$37)+($D571-1)*24+K$11,COLUMN(Entrées!$C$37)+($C571-1),4,TRUE,"Entrées")))</f>
        <v>-342</v>
      </c>
      <c r="L571" s="28">
        <f ca="1">IF($D571&gt;$D$8,"",INDIRECT(ADDRESS(ROW(Entrées!$C$37)+($D571-1)*24+L$11,COLUMN(Entrées!$C$37)+($C571-1),4,TRUE,"Entrées")))</f>
        <v>383</v>
      </c>
      <c r="M571" s="28">
        <f ca="1">IF($D571&gt;$D$8,"",INDIRECT(ADDRESS(ROW(Entrées!$C$37)+($D571-1)*24+M$11,COLUMN(Entrées!$C$37)+($C571-1),4,TRUE,"Entrées")))</f>
        <v>1116</v>
      </c>
      <c r="N571" s="28">
        <f ca="1">IF($D571&gt;$D$8,"",INDIRECT(ADDRESS(ROW(Entrées!$C$37)+($D571-1)*24+N$11,COLUMN(Entrées!$C$37)+($C571-1),4,TRUE,"Entrées")))</f>
        <v>-142</v>
      </c>
      <c r="O571" s="28">
        <f ca="1">IF($D571&gt;$D$8,"",INDIRECT(ADDRESS(ROW(Entrées!$C$37)+($D571-1)*24+O$11,COLUMN(Entrées!$C$37)+($C571-1),4,TRUE,"Entrées")))</f>
        <v>-825</v>
      </c>
      <c r="P571" s="28">
        <f ca="1">IF($D571&gt;$D$8,"",INDIRECT(ADDRESS(ROW(Entrées!$C$37)+($D571-1)*24+P$11,COLUMN(Entrées!$C$37)+($C571-1),4,TRUE,"Entrées")))</f>
        <v>-816</v>
      </c>
      <c r="Q571" s="28">
        <f ca="1">IF($D571&gt;$D$8,"",INDIRECT(ADDRESS(ROW(Entrées!$C$37)+($D571-1)*24+Q$11,COLUMN(Entrées!$C$37)+($C571-1),4,TRUE,"Entrées")))</f>
        <v>-980</v>
      </c>
      <c r="R571" s="28">
        <f ca="1">IF($D571&gt;$D$8,"",INDIRECT(ADDRESS(ROW(Entrées!$C$37)+($D571-1)*24+R$11,COLUMN(Entrées!$C$37)+($C571-1),4,TRUE,"Entrées")))</f>
        <v>-910</v>
      </c>
      <c r="S571" s="28">
        <f ca="1">IF($D571&gt;$D$8,"",INDIRECT(ADDRESS(ROW(Entrées!$C$37)+($D571-1)*24+S$11,COLUMN(Entrées!$C$37)+($C571-1),4,TRUE,"Entrées")))</f>
        <v>-765</v>
      </c>
      <c r="T571" s="28">
        <f ca="1">IF($D571&gt;$D$8,"",INDIRECT(ADDRESS(ROW(Entrées!$C$37)+($D571-1)*24+T$11,COLUMN(Entrées!$C$37)+($C571-1),4,TRUE,"Entrées")))</f>
        <v>-775</v>
      </c>
      <c r="U571" s="28">
        <f ca="1">IF($D571&gt;$D$8,"",INDIRECT(ADDRESS(ROW(Entrées!$C$37)+($D571-1)*24+U$11,COLUMN(Entrées!$C$37)+($C571-1),4,TRUE,"Entrées")))</f>
        <v>-1137</v>
      </c>
      <c r="V571" s="28">
        <f ca="1">IF($D571&gt;$D$8,"",INDIRECT(ADDRESS(ROW(Entrées!$C$37)+($D571-1)*24+V$11,COLUMN(Entrées!$C$37)+($C571-1),4,TRUE,"Entrées")))</f>
        <v>-1047</v>
      </c>
      <c r="W571" s="28">
        <f ca="1">IF($D571&gt;$D$8,"",INDIRECT(ADDRESS(ROW(Entrées!$C$37)+($D571-1)*24+W$11,COLUMN(Entrées!$C$37)+($C571-1),4,TRUE,"Entrées")))</f>
        <v>-885</v>
      </c>
      <c r="X571" s="28">
        <f ca="1">IF($D571&gt;$D$8,"",INDIRECT(ADDRESS(ROW(Entrées!$C$37)+($D571-1)*24+X$11,COLUMN(Entrées!$C$37)+($C571-1),4,TRUE,"Entrées")))</f>
        <v>-734</v>
      </c>
      <c r="Y571" s="28">
        <f ca="1">IF($D571&gt;$D$8,"",INDIRECT(ADDRESS(ROW(Entrées!$C$37)+($D571-1)*24+Y$11,COLUMN(Entrées!$C$37)+($C571-1),4,TRUE,"Entrées")))</f>
        <v>-896</v>
      </c>
      <c r="Z571" s="28">
        <f ca="1">IF($D571&gt;$D$8,"",INDIRECT(ADDRESS(ROW(Entrées!$C$37)+($D571-1)*24+Z$11,COLUMN(Entrées!$C$37)+($C571-1),4,TRUE,"Entrées")))</f>
        <v>-998</v>
      </c>
      <c r="AA571" s="28">
        <f ca="1">IF($D571&gt;$D$8,"",INDIRECT(ADDRESS(ROW(Entrées!$C$37)+($D571-1)*24+AA$11,COLUMN(Entrées!$C$37)+($C571-1),4,TRUE,"Entrées")))</f>
        <v>-778</v>
      </c>
      <c r="AB571" s="28">
        <f ca="1">IF($D571&gt;$D$8,"",INDIRECT(ADDRESS(ROW(Entrées!$C$37)+($D571-1)*24+AB$11,COLUMN(Entrées!$C$37)+($C571-1),4,TRUE,"Entrées")))</f>
        <v>-408</v>
      </c>
      <c r="AC571" s="11"/>
      <c r="AD571" s="40">
        <f t="shared" ca="1" si="685"/>
        <v>-788.33333333333337</v>
      </c>
      <c r="AE571" s="40">
        <f t="shared" ca="1" si="687"/>
        <v>1116</v>
      </c>
      <c r="AF571" s="40">
        <f t="shared" ca="1" si="688"/>
        <v>-1499</v>
      </c>
      <c r="AG571" s="4"/>
      <c r="AH571" s="11">
        <f>Entrées!A598</f>
        <v>24</v>
      </c>
      <c r="AI571" s="13">
        <f>Entrées!B598</f>
        <v>9</v>
      </c>
      <c r="AJ571" s="31">
        <f t="shared" ca="1" si="649"/>
        <v>55625.834722222207</v>
      </c>
      <c r="AK571" s="31">
        <f t="shared" ca="1" si="602"/>
        <v>55155.277777777781</v>
      </c>
      <c r="AL571" s="31">
        <f t="shared" ca="1" si="603"/>
        <v>55132.569444444431</v>
      </c>
      <c r="AM571" s="31">
        <f t="shared" ca="1" si="604"/>
        <v>439.35972222222233</v>
      </c>
      <c r="AN571" s="31">
        <f t="shared" ca="1" si="605"/>
        <v>2143.2847222222222</v>
      </c>
      <c r="AO571" s="31">
        <f t="shared" ca="1" si="606"/>
        <v>1711.4715277777773</v>
      </c>
      <c r="AP571" s="31">
        <f t="shared" ca="1" si="607"/>
        <v>43686.806944444448</v>
      </c>
      <c r="AQ571" s="31">
        <f t="shared" ca="1" si="608"/>
        <v>2048.2006944444447</v>
      </c>
      <c r="AR571" s="31">
        <f t="shared" ca="1" si="609"/>
        <v>467.57708333333329</v>
      </c>
      <c r="AS571" s="31">
        <f t="shared" ca="1" si="610"/>
        <v>9872.0041666666693</v>
      </c>
      <c r="AT571" s="31">
        <f t="shared" ca="1" si="611"/>
        <v>-752.91041666666672</v>
      </c>
      <c r="AU571" s="31">
        <f t="shared" ca="1" si="612"/>
        <v>580.30277777777769</v>
      </c>
      <c r="AV571" s="31">
        <f t="shared" ca="1" si="613"/>
        <v>-4570.3041666666659</v>
      </c>
      <c r="AW571" s="31">
        <f t="shared" ca="1" si="614"/>
        <v>53.39583333333335</v>
      </c>
      <c r="AX571" s="31">
        <f t="shared" ca="1" si="615"/>
        <v>1401.9361111111111</v>
      </c>
      <c r="AY571" s="31">
        <f t="shared" ca="1" si="616"/>
        <v>-1132.0805555555555</v>
      </c>
      <c r="AZ571" s="31">
        <f t="shared" ca="1" si="617"/>
        <v>-2177.1819444444441</v>
      </c>
      <c r="BA571" s="31">
        <f t="shared" ca="1" si="618"/>
        <v>644.8125</v>
      </c>
      <c r="BB571" s="31">
        <f t="shared" ca="1" si="619"/>
        <v>-1410.101388888889</v>
      </c>
      <c r="BC571" s="31">
        <f t="shared" ca="1" si="620"/>
        <v>-1800.2902777777781</v>
      </c>
      <c r="BF571" s="11">
        <f t="shared" si="621"/>
        <v>24</v>
      </c>
      <c r="BG571" s="11">
        <f t="shared" si="658"/>
        <v>9</v>
      </c>
      <c r="BH571" s="32">
        <f>IF($BF571&gt;$Y$7,"",IF(AND($BF571=$Y$7,$BG571=23),"",Entrées!C599-Entrées!C598))</f>
        <v>-152</v>
      </c>
      <c r="BI571" s="32">
        <f>IF($BF571&gt;$Y$7,"",IF(AND($BF571=$Y$7,$BG571=23),"",Entrées!D599-Entrées!D598))</f>
        <v>-462.5</v>
      </c>
      <c r="BJ571" s="32">
        <f>IF($BF571&gt;$Y$7,"",IF(AND($BF571=$Y$7,$BG571=23),"",Entrées!E599-Entrées!E598))</f>
        <v>-762.5</v>
      </c>
      <c r="BK571" s="32">
        <f>IF($BF571&gt;$Y$7,"",IF(AND($BF571=$Y$7,$BG571=23),"",Entrées!F599-Entrées!F598))</f>
        <v>85</v>
      </c>
      <c r="BL571" s="32">
        <f>IF($BF571&gt;$Y$7,"",IF(AND($BF571=$Y$7,$BG571=23),"",Entrées!G599-Entrées!G598))</f>
        <v>150</v>
      </c>
      <c r="BM571" s="32">
        <f>IF($BF571&gt;$Y$7,"",IF(AND($BF571=$Y$7,$BG571=23),"",Entrées!H599-Entrées!H598))</f>
        <v>31.5</v>
      </c>
      <c r="BN571" s="32">
        <f>IF($BF571&gt;$Y$7,"",IF(AND($BF571=$Y$7,$BG571=23),"",Entrées!I599-Entrées!I598))</f>
        <v>-237</v>
      </c>
      <c r="BO571" s="32">
        <f>IF($BF571&gt;$Y$7,"",IF(AND($BF571=$Y$7,$BG571=23),"",Entrées!J599-Entrées!J598))</f>
        <v>-12</v>
      </c>
      <c r="BP571" s="32">
        <f>IF($BF571&gt;$Y$7,"",IF(AND($BF571=$Y$7,$BG571=23),"",Entrées!K599-Entrées!K598))</f>
        <v>541.5</v>
      </c>
      <c r="BQ571" s="32">
        <f>IF($BF571&gt;$Y$7,"",IF(AND($BF571=$Y$7,$BG571=23),"",Entrées!L599-Entrées!L598))</f>
        <v>134.5</v>
      </c>
      <c r="BR571" s="32">
        <f>IF($BF571&gt;$Y$7,"",IF(AND($BF571=$Y$7,$BG571=23),"",Entrées!M599-Entrées!M598))</f>
        <v>-6</v>
      </c>
      <c r="BS571" s="32">
        <f>IF($BF571&gt;$Y$7,"",IF(AND($BF571=$Y$7,$BG571=23),"",Entrées!N599-Entrées!N598))</f>
        <v>-0.5</v>
      </c>
      <c r="BT571" s="32">
        <f>IF($BF571&gt;$Y$7,"",IF(AND($BF571=$Y$7,$BG571=23),"",Entrées!O599-Entrées!O598))</f>
        <v>-840.5</v>
      </c>
      <c r="BU571" s="32">
        <f>IF($BF571&gt;$Y$7,"",IF(AND($BF571=$Y$7,$BG571=23),"",Entrées!P599-Entrées!P598))</f>
        <v>3</v>
      </c>
      <c r="BV571" s="32">
        <f>IF($BF571&gt;$Y$7,"",IF(AND($BF571=$Y$7,$BG571=23),"",Entrées!Q599-Entrées!Q598))</f>
        <v>878</v>
      </c>
      <c r="BW571" s="32">
        <f>IF($BF571&gt;$Y$7,"",IF(AND($BF571=$Y$7,$BG571=23),"",Entrées!R599-Entrées!R598))</f>
        <v>-1</v>
      </c>
      <c r="BX571" s="32">
        <f>IF($BF571&gt;$Y$7,"",IF(AND($BF571=$Y$7,$BG571=23),"",Entrées!S599-Entrées!S598))</f>
        <v>-214</v>
      </c>
      <c r="BY571" s="32">
        <f>IF($BF571&gt;$Y$7,"",IF(AND($BF571=$Y$7,$BG571=23),"",Entrées!T599-Entrées!T598))</f>
        <v>-746</v>
      </c>
      <c r="BZ571" s="32">
        <f>IF($BF571&gt;$Y$7,"",IF(AND($BF571=$Y$7,$BG571=23),"",Entrées!U599-Entrées!U598))</f>
        <v>125</v>
      </c>
      <c r="CA571" s="32">
        <f>IF($BF571&gt;$Y$7,"",IF(AND($BF571=$Y$7,$BG571=23),"",Entrées!V599-Entrées!V598))</f>
        <v>-168</v>
      </c>
      <c r="CD571" s="33">
        <f>IF($BF571&lt;=$Y$7,Entrées!J598/CD$2,"")</f>
        <v>5.4342105263157893E-2</v>
      </c>
      <c r="CE571" s="33">
        <f>IF($BF571&lt;=$Y$7,Entrées!K598/CE$2,"")</f>
        <v>0.20345238095238094</v>
      </c>
      <c r="CF571" s="11">
        <f t="shared" si="622"/>
        <v>7600</v>
      </c>
      <c r="CG571" s="11">
        <f t="shared" si="623"/>
        <v>4200</v>
      </c>
      <c r="CH571" s="52">
        <f t="shared" si="624"/>
        <v>0.26950009137426939</v>
      </c>
      <c r="CI571" s="52">
        <f t="shared" si="625"/>
        <v>0.11132787698412699</v>
      </c>
    </row>
    <row r="572" spans="3:87">
      <c r="C572" s="11">
        <f t="shared" si="689"/>
        <v>16</v>
      </c>
      <c r="D572" s="27">
        <f t="shared" si="686"/>
        <v>6</v>
      </c>
      <c r="E572" s="28">
        <f ca="1">IF($D572&gt;$D$8,"",INDIRECT(ADDRESS(ROW(Entrées!$C$37)+($D572-1)*24+E$11,COLUMN(Entrées!$C$37)+($C572-1),4,TRUE,"Entrées")))</f>
        <v>-1343</v>
      </c>
      <c r="F572" s="28">
        <f ca="1">IF($D572&gt;$D$8,"",INDIRECT(ADDRESS(ROW(Entrées!$C$37)+($D572-1)*24+F$11,COLUMN(Entrées!$C$37)+($C572-1),4,TRUE,"Entrées")))</f>
        <v>-732</v>
      </c>
      <c r="G572" s="28">
        <f ca="1">IF($D572&gt;$D$8,"",INDIRECT(ADDRESS(ROW(Entrées!$C$37)+($D572-1)*24+G$11,COLUMN(Entrées!$C$37)+($C572-1),4,TRUE,"Entrées")))</f>
        <v>-1040</v>
      </c>
      <c r="H572" s="28">
        <f ca="1">IF($D572&gt;$D$8,"",INDIRECT(ADDRESS(ROW(Entrées!$C$37)+($D572-1)*24+H$11,COLUMN(Entrées!$C$37)+($C572-1),4,TRUE,"Entrées")))</f>
        <v>-1018</v>
      </c>
      <c r="I572" s="28">
        <f ca="1">IF($D572&gt;$D$8,"",INDIRECT(ADDRESS(ROW(Entrées!$C$37)+($D572-1)*24+I$11,COLUMN(Entrées!$C$37)+($C572-1),4,TRUE,"Entrées")))</f>
        <v>-1500</v>
      </c>
      <c r="J572" s="28">
        <f ca="1">IF($D572&gt;$D$8,"",INDIRECT(ADDRESS(ROW(Entrées!$C$37)+($D572-1)*24+J$11,COLUMN(Entrées!$C$37)+($C572-1),4,TRUE,"Entrées")))</f>
        <v>-1138</v>
      </c>
      <c r="K572" s="28">
        <f ca="1">IF($D572&gt;$D$8,"",INDIRECT(ADDRESS(ROW(Entrées!$C$37)+($D572-1)*24+K$11,COLUMN(Entrées!$C$37)+($C572-1),4,TRUE,"Entrées")))</f>
        <v>-900</v>
      </c>
      <c r="L572" s="28">
        <f ca="1">IF($D572&gt;$D$8,"",INDIRECT(ADDRESS(ROW(Entrées!$C$37)+($D572-1)*24+L$11,COLUMN(Entrées!$C$37)+($C572-1),4,TRUE,"Entrées")))</f>
        <v>-708</v>
      </c>
      <c r="M572" s="28">
        <f ca="1">IF($D572&gt;$D$8,"",INDIRECT(ADDRESS(ROW(Entrées!$C$37)+($D572-1)*24+M$11,COLUMN(Entrées!$C$37)+($C572-1),4,TRUE,"Entrées")))</f>
        <v>-248</v>
      </c>
      <c r="N572" s="28">
        <f ca="1">IF($D572&gt;$D$8,"",INDIRECT(ADDRESS(ROW(Entrées!$C$37)+($D572-1)*24+N$11,COLUMN(Entrées!$C$37)+($C572-1),4,TRUE,"Entrées")))</f>
        <v>-863</v>
      </c>
      <c r="O572" s="28">
        <f ca="1">IF($D572&gt;$D$8,"",INDIRECT(ADDRESS(ROW(Entrées!$C$37)+($D572-1)*24+O$11,COLUMN(Entrées!$C$37)+($C572-1),4,TRUE,"Entrées")))</f>
        <v>-1084</v>
      </c>
      <c r="P572" s="28">
        <f ca="1">IF($D572&gt;$D$8,"",INDIRECT(ADDRESS(ROW(Entrées!$C$37)+($D572-1)*24+P$11,COLUMN(Entrées!$C$37)+($C572-1),4,TRUE,"Entrées")))</f>
        <v>-1097</v>
      </c>
      <c r="Q572" s="28">
        <f ca="1">IF($D572&gt;$D$8,"",INDIRECT(ADDRESS(ROW(Entrées!$C$37)+($D572-1)*24+Q$11,COLUMN(Entrées!$C$37)+($C572-1),4,TRUE,"Entrées")))</f>
        <v>-1500</v>
      </c>
      <c r="R572" s="28">
        <f ca="1">IF($D572&gt;$D$8,"",INDIRECT(ADDRESS(ROW(Entrées!$C$37)+($D572-1)*24+R$11,COLUMN(Entrées!$C$37)+($C572-1),4,TRUE,"Entrées")))</f>
        <v>-1500</v>
      </c>
      <c r="S572" s="28">
        <f ca="1">IF($D572&gt;$D$8,"",INDIRECT(ADDRESS(ROW(Entrées!$C$37)+($D572-1)*24+S$11,COLUMN(Entrées!$C$37)+($C572-1),4,TRUE,"Entrées")))</f>
        <v>-1500</v>
      </c>
      <c r="T572" s="28">
        <f ca="1">IF($D572&gt;$D$8,"",INDIRECT(ADDRESS(ROW(Entrées!$C$37)+($D572-1)*24+T$11,COLUMN(Entrées!$C$37)+($C572-1),4,TRUE,"Entrées")))</f>
        <v>-1500</v>
      </c>
      <c r="U572" s="28">
        <f ca="1">IF($D572&gt;$D$8,"",INDIRECT(ADDRESS(ROW(Entrées!$C$37)+($D572-1)*24+U$11,COLUMN(Entrées!$C$37)+($C572-1),4,TRUE,"Entrées")))</f>
        <v>-1500</v>
      </c>
      <c r="V572" s="28">
        <f ca="1">IF($D572&gt;$D$8,"",INDIRECT(ADDRESS(ROW(Entrées!$C$37)+($D572-1)*24+V$11,COLUMN(Entrées!$C$37)+($C572-1),4,TRUE,"Entrées")))</f>
        <v>-1434</v>
      </c>
      <c r="W572" s="28">
        <f ca="1">IF($D572&gt;$D$8,"",INDIRECT(ADDRESS(ROW(Entrées!$C$37)+($D572-1)*24+W$11,COLUMN(Entrées!$C$37)+($C572-1),4,TRUE,"Entrées")))</f>
        <v>-1500</v>
      </c>
      <c r="X572" s="28">
        <f ca="1">IF($D572&gt;$D$8,"",INDIRECT(ADDRESS(ROW(Entrées!$C$37)+($D572-1)*24+X$11,COLUMN(Entrées!$C$37)+($C572-1),4,TRUE,"Entrées")))</f>
        <v>-1500</v>
      </c>
      <c r="Y572" s="28">
        <f ca="1">IF($D572&gt;$D$8,"",INDIRECT(ADDRESS(ROW(Entrées!$C$37)+($D572-1)*24+Y$11,COLUMN(Entrées!$C$37)+($C572-1),4,TRUE,"Entrées")))</f>
        <v>-1247</v>
      </c>
      <c r="Z572" s="28">
        <f ca="1">IF($D572&gt;$D$8,"",INDIRECT(ADDRESS(ROW(Entrées!$C$37)+($D572-1)*24+Z$11,COLUMN(Entrées!$C$37)+($C572-1),4,TRUE,"Entrées")))</f>
        <v>-1348</v>
      </c>
      <c r="AA572" s="28">
        <f ca="1">IF($D572&gt;$D$8,"",INDIRECT(ADDRESS(ROW(Entrées!$C$37)+($D572-1)*24+AA$11,COLUMN(Entrées!$C$37)+($C572-1),4,TRUE,"Entrées")))</f>
        <v>-1348</v>
      </c>
      <c r="AB572" s="28">
        <f ca="1">IF($D572&gt;$D$8,"",INDIRECT(ADDRESS(ROW(Entrées!$C$37)+($D572-1)*24+AB$11,COLUMN(Entrées!$C$37)+($C572-1),4,TRUE,"Entrées")))</f>
        <v>-948</v>
      </c>
      <c r="AC572" s="11"/>
      <c r="AD572" s="40">
        <f t="shared" ca="1" si="685"/>
        <v>-1187.3333333333333</v>
      </c>
      <c r="AE572" s="40">
        <f t="shared" ca="1" si="687"/>
        <v>-248</v>
      </c>
      <c r="AF572" s="40">
        <f t="shared" ca="1" si="688"/>
        <v>-1500</v>
      </c>
      <c r="AG572" s="4"/>
      <c r="AH572" s="11">
        <f>Entrées!A599</f>
        <v>24</v>
      </c>
      <c r="AI572" s="13">
        <f>Entrées!B599</f>
        <v>10</v>
      </c>
      <c r="AJ572" s="31">
        <f t="shared" ca="1" si="649"/>
        <v>55625.834722222207</v>
      </c>
      <c r="AK572" s="31">
        <f t="shared" ca="1" si="602"/>
        <v>55155.277777777781</v>
      </c>
      <c r="AL572" s="31">
        <f t="shared" ca="1" si="603"/>
        <v>55132.569444444431</v>
      </c>
      <c r="AM572" s="31">
        <f t="shared" ca="1" si="604"/>
        <v>439.35972222222233</v>
      </c>
      <c r="AN572" s="31">
        <f t="shared" ca="1" si="605"/>
        <v>2143.2847222222222</v>
      </c>
      <c r="AO572" s="31">
        <f t="shared" ca="1" si="606"/>
        <v>1711.4715277777773</v>
      </c>
      <c r="AP572" s="31">
        <f t="shared" ca="1" si="607"/>
        <v>43686.806944444448</v>
      </c>
      <c r="AQ572" s="31">
        <f t="shared" ca="1" si="608"/>
        <v>2048.2006944444447</v>
      </c>
      <c r="AR572" s="31">
        <f t="shared" ca="1" si="609"/>
        <v>467.57708333333329</v>
      </c>
      <c r="AS572" s="31">
        <f t="shared" ca="1" si="610"/>
        <v>9872.0041666666693</v>
      </c>
      <c r="AT572" s="31">
        <f t="shared" ca="1" si="611"/>
        <v>-752.91041666666672</v>
      </c>
      <c r="AU572" s="31">
        <f t="shared" ca="1" si="612"/>
        <v>580.30277777777769</v>
      </c>
      <c r="AV572" s="31">
        <f t="shared" ca="1" si="613"/>
        <v>-4570.3041666666659</v>
      </c>
      <c r="AW572" s="31">
        <f t="shared" ca="1" si="614"/>
        <v>53.39583333333335</v>
      </c>
      <c r="AX572" s="31">
        <f t="shared" ca="1" si="615"/>
        <v>1401.9361111111111</v>
      </c>
      <c r="AY572" s="31">
        <f t="shared" ca="1" si="616"/>
        <v>-1132.0805555555555</v>
      </c>
      <c r="AZ572" s="31">
        <f t="shared" ca="1" si="617"/>
        <v>-2177.1819444444441</v>
      </c>
      <c r="BA572" s="31">
        <f t="shared" ca="1" si="618"/>
        <v>644.8125</v>
      </c>
      <c r="BB572" s="31">
        <f t="shared" ca="1" si="619"/>
        <v>-1410.101388888889</v>
      </c>
      <c r="BC572" s="31">
        <f t="shared" ca="1" si="620"/>
        <v>-1800.2902777777781</v>
      </c>
      <c r="BF572" s="11">
        <f t="shared" si="621"/>
        <v>24</v>
      </c>
      <c r="BG572" s="11">
        <f t="shared" si="658"/>
        <v>10</v>
      </c>
      <c r="BH572" s="32">
        <f>IF($BF572&gt;$Y$7,"",IF(AND($BF572=$Y$7,$BG572=23),"",Entrées!C600-Entrées!C599))</f>
        <v>-539</v>
      </c>
      <c r="BI572" s="32">
        <f>IF($BF572&gt;$Y$7,"",IF(AND($BF572=$Y$7,$BG572=23),"",Entrées!D600-Entrées!D599))</f>
        <v>-725</v>
      </c>
      <c r="BJ572" s="32">
        <f>IF($BF572&gt;$Y$7,"",IF(AND($BF572=$Y$7,$BG572=23),"",Entrées!E600-Entrées!E599))</f>
        <v>-400</v>
      </c>
      <c r="BK572" s="32">
        <f>IF($BF572&gt;$Y$7,"",IF(AND($BF572=$Y$7,$BG572=23),"",Entrées!F600-Entrées!F599))</f>
        <v>-170</v>
      </c>
      <c r="BL572" s="32">
        <f>IF($BF572&gt;$Y$7,"",IF(AND($BF572=$Y$7,$BG572=23),"",Entrées!G600-Entrées!G599))</f>
        <v>-199</v>
      </c>
      <c r="BM572" s="32">
        <f>IF($BF572&gt;$Y$7,"",IF(AND($BF572=$Y$7,$BG572=23),"",Entrées!H600-Entrées!H599))</f>
        <v>59.5</v>
      </c>
      <c r="BN572" s="32">
        <f>IF($BF572&gt;$Y$7,"",IF(AND($BF572=$Y$7,$BG572=23),"",Entrées!I600-Entrées!I599))</f>
        <v>-190.5</v>
      </c>
      <c r="BO572" s="32">
        <f>IF($BF572&gt;$Y$7,"",IF(AND($BF572=$Y$7,$BG572=23),"",Entrées!J600-Entrées!J599))</f>
        <v>115</v>
      </c>
      <c r="BP572" s="32">
        <f>IF($BF572&gt;$Y$7,"",IF(AND($BF572=$Y$7,$BG572=23),"",Entrées!K600-Entrées!K599))</f>
        <v>404</v>
      </c>
      <c r="BQ572" s="32">
        <f>IF($BF572&gt;$Y$7,"",IF(AND($BF572=$Y$7,$BG572=23),"",Entrées!L600-Entrées!L599))</f>
        <v>-609.5</v>
      </c>
      <c r="BR572" s="32">
        <f>IF($BF572&gt;$Y$7,"",IF(AND($BF572=$Y$7,$BG572=23),"",Entrées!M600-Entrées!M599))</f>
        <v>-0.5</v>
      </c>
      <c r="BS572" s="32">
        <f>IF($BF572&gt;$Y$7,"",IF(AND($BF572=$Y$7,$BG572=23),"",Entrées!N600-Entrées!N599))</f>
        <v>7.5</v>
      </c>
      <c r="BT572" s="32">
        <f>IF($BF572&gt;$Y$7,"",IF(AND($BF572=$Y$7,$BG572=23),"",Entrées!O600-Entrées!O599))</f>
        <v>44</v>
      </c>
      <c r="BU572" s="32">
        <f>IF($BF572&gt;$Y$7,"",IF(AND($BF572=$Y$7,$BG572=23),"",Entrées!P600-Entrées!P599))</f>
        <v>-4</v>
      </c>
      <c r="BV572" s="32">
        <f>IF($BF572&gt;$Y$7,"",IF(AND($BF572=$Y$7,$BG572=23),"",Entrées!Q600-Entrées!Q599))</f>
        <v>107</v>
      </c>
      <c r="BW572" s="32">
        <f>IF($BF572&gt;$Y$7,"",IF(AND($BF572=$Y$7,$BG572=23),"",Entrées!R600-Entrées!R599))</f>
        <v>0</v>
      </c>
      <c r="BX572" s="32">
        <f>IF($BF572&gt;$Y$7,"",IF(AND($BF572=$Y$7,$BG572=23),"",Entrées!S600-Entrées!S599))</f>
        <v>-36</v>
      </c>
      <c r="BY572" s="32">
        <f>IF($BF572&gt;$Y$7,"",IF(AND($BF572=$Y$7,$BG572=23),"",Entrées!T600-Entrées!T599))</f>
        <v>-75</v>
      </c>
      <c r="BZ572" s="32">
        <f>IF($BF572&gt;$Y$7,"",IF(AND($BF572=$Y$7,$BG572=23),"",Entrées!U600-Entrées!U599))</f>
        <v>-67</v>
      </c>
      <c r="CA572" s="32">
        <f>IF($BF572&gt;$Y$7,"",IF(AND($BF572=$Y$7,$BG572=23),"",Entrées!V600-Entrées!V599))</f>
        <v>207</v>
      </c>
      <c r="CD572" s="33">
        <f>IF($BF572&lt;=$Y$7,Entrées!J599/CD$2,"")</f>
        <v>5.2763157894736845E-2</v>
      </c>
      <c r="CE572" s="33">
        <f>IF($BF572&lt;=$Y$7,Entrées!K599/CE$2,"")</f>
        <v>0.33238095238095239</v>
      </c>
      <c r="CF572" s="11">
        <f t="shared" si="622"/>
        <v>7600</v>
      </c>
      <c r="CG572" s="11">
        <f t="shared" si="623"/>
        <v>4200</v>
      </c>
      <c r="CH572" s="52">
        <f t="shared" si="624"/>
        <v>0.26950009137426939</v>
      </c>
      <c r="CI572" s="52">
        <f t="shared" si="625"/>
        <v>0.11132787698412699</v>
      </c>
    </row>
    <row r="573" spans="3:87">
      <c r="C573" s="11">
        <f t="shared" si="689"/>
        <v>16</v>
      </c>
      <c r="D573" s="27">
        <f t="shared" si="686"/>
        <v>7</v>
      </c>
      <c r="E573" s="28">
        <f ca="1">IF($D573&gt;$D$8,"",INDIRECT(ADDRESS(ROW(Entrées!$C$37)+($D573-1)*24+E$11,COLUMN(Entrées!$C$37)+($C573-1),4,TRUE,"Entrées")))</f>
        <v>-307</v>
      </c>
      <c r="F573" s="28">
        <f ca="1">IF($D573&gt;$D$8,"",INDIRECT(ADDRESS(ROW(Entrées!$C$37)+($D573-1)*24+F$11,COLUMN(Entrées!$C$37)+($C573-1),4,TRUE,"Entrées")))</f>
        <v>-223</v>
      </c>
      <c r="G573" s="28">
        <f ca="1">IF($D573&gt;$D$8,"",INDIRECT(ADDRESS(ROW(Entrées!$C$37)+($D573-1)*24+G$11,COLUMN(Entrées!$C$37)+($C573-1),4,TRUE,"Entrées")))</f>
        <v>-492</v>
      </c>
      <c r="H573" s="28">
        <f ca="1">IF($D573&gt;$D$8,"",INDIRECT(ADDRESS(ROW(Entrées!$C$37)+($D573-1)*24+H$11,COLUMN(Entrées!$C$37)+($C573-1),4,TRUE,"Entrées")))</f>
        <v>-948</v>
      </c>
      <c r="I573" s="28">
        <f ca="1">IF($D573&gt;$D$8,"",INDIRECT(ADDRESS(ROW(Entrées!$C$37)+($D573-1)*24+I$11,COLUMN(Entrées!$C$37)+($C573-1),4,TRUE,"Entrées")))</f>
        <v>-948</v>
      </c>
      <c r="J573" s="28">
        <f ca="1">IF($D573&gt;$D$8,"",INDIRECT(ADDRESS(ROW(Entrées!$C$37)+($D573-1)*24+J$11,COLUMN(Entrées!$C$37)+($C573-1),4,TRUE,"Entrées")))</f>
        <v>-538</v>
      </c>
      <c r="K573" s="28">
        <f ca="1">IF($D573&gt;$D$8,"",INDIRECT(ADDRESS(ROW(Entrées!$C$37)+($D573-1)*24+K$11,COLUMN(Entrées!$C$37)+($C573-1),4,TRUE,"Entrées")))</f>
        <v>-425</v>
      </c>
      <c r="L573" s="28">
        <f ca="1">IF($D573&gt;$D$8,"",INDIRECT(ADDRESS(ROW(Entrées!$C$37)+($D573-1)*24+L$11,COLUMN(Entrées!$C$37)+($C573-1),4,TRUE,"Entrées")))</f>
        <v>-238</v>
      </c>
      <c r="M573" s="28">
        <f ca="1">IF($D573&gt;$D$8,"",INDIRECT(ADDRESS(ROW(Entrées!$C$37)+($D573-1)*24+M$11,COLUMN(Entrées!$C$37)+($C573-1),4,TRUE,"Entrées")))</f>
        <v>-1017</v>
      </c>
      <c r="N573" s="28">
        <f ca="1">IF($D573&gt;$D$8,"",INDIRECT(ADDRESS(ROW(Entrées!$C$37)+($D573-1)*24+N$11,COLUMN(Entrées!$C$37)+($C573-1),4,TRUE,"Entrées")))</f>
        <v>-1267</v>
      </c>
      <c r="O573" s="28">
        <f ca="1">IF($D573&gt;$D$8,"",INDIRECT(ADDRESS(ROW(Entrées!$C$37)+($D573-1)*24+O$11,COLUMN(Entrées!$C$37)+($C573-1),4,TRUE,"Entrées")))</f>
        <v>-1174</v>
      </c>
      <c r="P573" s="28">
        <f ca="1">IF($D573&gt;$D$8,"",INDIRECT(ADDRESS(ROW(Entrées!$C$37)+($D573-1)*24+P$11,COLUMN(Entrées!$C$37)+($C573-1),4,TRUE,"Entrées")))</f>
        <v>-1500</v>
      </c>
      <c r="Q573" s="28">
        <f ca="1">IF($D573&gt;$D$8,"",INDIRECT(ADDRESS(ROW(Entrées!$C$37)+($D573-1)*24+Q$11,COLUMN(Entrées!$C$37)+($C573-1),4,TRUE,"Entrées")))</f>
        <v>-1500</v>
      </c>
      <c r="R573" s="28">
        <f ca="1">IF($D573&gt;$D$8,"",INDIRECT(ADDRESS(ROW(Entrées!$C$37)+($D573-1)*24+R$11,COLUMN(Entrées!$C$37)+($C573-1),4,TRUE,"Entrées")))</f>
        <v>-1500</v>
      </c>
      <c r="S573" s="28">
        <f ca="1">IF($D573&gt;$D$8,"",INDIRECT(ADDRESS(ROW(Entrées!$C$37)+($D573-1)*24+S$11,COLUMN(Entrées!$C$37)+($C573-1),4,TRUE,"Entrées")))</f>
        <v>-1500</v>
      </c>
      <c r="T573" s="28">
        <f ca="1">IF($D573&gt;$D$8,"",INDIRECT(ADDRESS(ROW(Entrées!$C$37)+($D573-1)*24+T$11,COLUMN(Entrées!$C$37)+($C573-1),4,TRUE,"Entrées")))</f>
        <v>-1500</v>
      </c>
      <c r="U573" s="28">
        <f ca="1">IF($D573&gt;$D$8,"",INDIRECT(ADDRESS(ROW(Entrées!$C$37)+($D573-1)*24+U$11,COLUMN(Entrées!$C$37)+($C573-1),4,TRUE,"Entrées")))</f>
        <v>-1500</v>
      </c>
      <c r="V573" s="28">
        <f ca="1">IF($D573&gt;$D$8,"",INDIRECT(ADDRESS(ROW(Entrées!$C$37)+($D573-1)*24+V$11,COLUMN(Entrées!$C$37)+($C573-1),4,TRUE,"Entrées")))</f>
        <v>-1500</v>
      </c>
      <c r="W573" s="28">
        <f ca="1">IF($D573&gt;$D$8,"",INDIRECT(ADDRESS(ROW(Entrées!$C$37)+($D573-1)*24+W$11,COLUMN(Entrées!$C$37)+($C573-1),4,TRUE,"Entrées")))</f>
        <v>-1500</v>
      </c>
      <c r="X573" s="28">
        <f ca="1">IF($D573&gt;$D$8,"",INDIRECT(ADDRESS(ROW(Entrées!$C$37)+($D573-1)*24+X$11,COLUMN(Entrées!$C$37)+($C573-1),4,TRUE,"Entrées")))</f>
        <v>-1500</v>
      </c>
      <c r="Y573" s="28">
        <f ca="1">IF($D573&gt;$D$8,"",INDIRECT(ADDRESS(ROW(Entrées!$C$37)+($D573-1)*24+Y$11,COLUMN(Entrées!$C$37)+($C573-1),4,TRUE,"Entrées")))</f>
        <v>-1500</v>
      </c>
      <c r="Z573" s="28">
        <f ca="1">IF($D573&gt;$D$8,"",INDIRECT(ADDRESS(ROW(Entrées!$C$37)+($D573-1)*24+Z$11,COLUMN(Entrées!$C$37)+($C573-1),4,TRUE,"Entrées")))</f>
        <v>-1500</v>
      </c>
      <c r="AA573" s="28">
        <f ca="1">IF($D573&gt;$D$8,"",INDIRECT(ADDRESS(ROW(Entrées!$C$37)+($D573-1)*24+AA$11,COLUMN(Entrées!$C$37)+($C573-1),4,TRUE,"Entrées")))</f>
        <v>-1500</v>
      </c>
      <c r="AB573" s="28">
        <f ca="1">IF($D573&gt;$D$8,"",INDIRECT(ADDRESS(ROW(Entrées!$C$37)+($D573-1)*24+AB$11,COLUMN(Entrées!$C$37)+($C573-1),4,TRUE,"Entrées")))</f>
        <v>-1080</v>
      </c>
      <c r="AC573" s="11"/>
      <c r="AD573" s="40">
        <f t="shared" ca="1" si="685"/>
        <v>-1110.7083333333333</v>
      </c>
      <c r="AE573" s="40">
        <f t="shared" ca="1" si="687"/>
        <v>-223</v>
      </c>
      <c r="AF573" s="40">
        <f t="shared" ca="1" si="688"/>
        <v>-1500</v>
      </c>
      <c r="AG573" s="4"/>
      <c r="AH573" s="11">
        <f>Entrées!A600</f>
        <v>24</v>
      </c>
      <c r="AI573" s="13">
        <f>Entrées!B600</f>
        <v>11</v>
      </c>
      <c r="AJ573" s="31">
        <f t="shared" ca="1" si="649"/>
        <v>55625.834722222207</v>
      </c>
      <c r="AK573" s="31">
        <f t="shared" ca="1" si="602"/>
        <v>55155.277777777781</v>
      </c>
      <c r="AL573" s="31">
        <f t="shared" ca="1" si="603"/>
        <v>55132.569444444431</v>
      </c>
      <c r="AM573" s="31">
        <f t="shared" ca="1" si="604"/>
        <v>439.35972222222233</v>
      </c>
      <c r="AN573" s="31">
        <f t="shared" ca="1" si="605"/>
        <v>2143.2847222222222</v>
      </c>
      <c r="AO573" s="31">
        <f t="shared" ca="1" si="606"/>
        <v>1711.4715277777773</v>
      </c>
      <c r="AP573" s="31">
        <f t="shared" ca="1" si="607"/>
        <v>43686.806944444448</v>
      </c>
      <c r="AQ573" s="31">
        <f t="shared" ca="1" si="608"/>
        <v>2048.2006944444447</v>
      </c>
      <c r="AR573" s="31">
        <f t="shared" ca="1" si="609"/>
        <v>467.57708333333329</v>
      </c>
      <c r="AS573" s="31">
        <f t="shared" ca="1" si="610"/>
        <v>9872.0041666666693</v>
      </c>
      <c r="AT573" s="31">
        <f t="shared" ca="1" si="611"/>
        <v>-752.91041666666672</v>
      </c>
      <c r="AU573" s="31">
        <f t="shared" ca="1" si="612"/>
        <v>580.30277777777769</v>
      </c>
      <c r="AV573" s="31">
        <f t="shared" ca="1" si="613"/>
        <v>-4570.3041666666659</v>
      </c>
      <c r="AW573" s="31">
        <f t="shared" ca="1" si="614"/>
        <v>53.39583333333335</v>
      </c>
      <c r="AX573" s="31">
        <f t="shared" ca="1" si="615"/>
        <v>1401.9361111111111</v>
      </c>
      <c r="AY573" s="31">
        <f t="shared" ca="1" si="616"/>
        <v>-1132.0805555555555</v>
      </c>
      <c r="AZ573" s="31">
        <f t="shared" ca="1" si="617"/>
        <v>-2177.1819444444441</v>
      </c>
      <c r="BA573" s="31">
        <f t="shared" ca="1" si="618"/>
        <v>644.8125</v>
      </c>
      <c r="BB573" s="31">
        <f t="shared" ca="1" si="619"/>
        <v>-1410.101388888889</v>
      </c>
      <c r="BC573" s="31">
        <f t="shared" ca="1" si="620"/>
        <v>-1800.2902777777781</v>
      </c>
      <c r="BF573" s="11">
        <f t="shared" si="621"/>
        <v>24</v>
      </c>
      <c r="BG573" s="11">
        <f t="shared" si="658"/>
        <v>11</v>
      </c>
      <c r="BH573" s="32">
        <f>IF($BF573&gt;$Y$7,"",IF(AND($BF573=$Y$7,$BG573=23),"",Entrées!C601-Entrées!C600))</f>
        <v>-186</v>
      </c>
      <c r="BI573" s="32">
        <f>IF($BF573&gt;$Y$7,"",IF(AND($BF573=$Y$7,$BG573=23),"",Entrées!D601-Entrées!D600))</f>
        <v>-487.5</v>
      </c>
      <c r="BJ573" s="32">
        <f>IF($BF573&gt;$Y$7,"",IF(AND($BF573=$Y$7,$BG573=23),"",Entrées!E601-Entrées!E600))</f>
        <v>-362.5</v>
      </c>
      <c r="BK573" s="32">
        <f>IF($BF573&gt;$Y$7,"",IF(AND($BF573=$Y$7,$BG573=23),"",Entrées!F601-Entrées!F600))</f>
        <v>5.5</v>
      </c>
      <c r="BL573" s="32">
        <f>IF($BF573&gt;$Y$7,"",IF(AND($BF573=$Y$7,$BG573=23),"",Entrées!G601-Entrées!G600))</f>
        <v>-838.5</v>
      </c>
      <c r="BM573" s="32">
        <f>IF($BF573&gt;$Y$7,"",IF(AND($BF573=$Y$7,$BG573=23),"",Entrées!H601-Entrées!H600))</f>
        <v>13.5</v>
      </c>
      <c r="BN573" s="32">
        <f>IF($BF573&gt;$Y$7,"",IF(AND($BF573=$Y$7,$BG573=23),"",Entrées!I601-Entrées!I600))</f>
        <v>-88.5</v>
      </c>
      <c r="BO573" s="32">
        <f>IF($BF573&gt;$Y$7,"",IF(AND($BF573=$Y$7,$BG573=23),"",Entrées!J601-Entrées!J600))</f>
        <v>113</v>
      </c>
      <c r="BP573" s="32">
        <f>IF($BF573&gt;$Y$7,"",IF(AND($BF573=$Y$7,$BG573=23),"",Entrées!K601-Entrées!K600))</f>
        <v>243</v>
      </c>
      <c r="BQ573" s="32">
        <f>IF($BF573&gt;$Y$7,"",IF(AND($BF573=$Y$7,$BG573=23),"",Entrées!L601-Entrées!L600))</f>
        <v>-285.5</v>
      </c>
      <c r="BR573" s="32">
        <f>IF($BF573&gt;$Y$7,"",IF(AND($BF573=$Y$7,$BG573=23),"",Entrées!M601-Entrées!M600))</f>
        <v>6</v>
      </c>
      <c r="BS573" s="32">
        <f>IF($BF573&gt;$Y$7,"",IF(AND($BF573=$Y$7,$BG573=23),"",Entrées!N601-Entrées!N600))</f>
        <v>10</v>
      </c>
      <c r="BT573" s="32">
        <f>IF($BF573&gt;$Y$7,"",IF(AND($BF573=$Y$7,$BG573=23),"",Entrées!O601-Entrées!O600))</f>
        <v>637.5</v>
      </c>
      <c r="BU573" s="32">
        <f>IF($BF573&gt;$Y$7,"",IF(AND($BF573=$Y$7,$BG573=23),"",Entrées!P601-Entrées!P600))</f>
        <v>-12</v>
      </c>
      <c r="BV573" s="32">
        <f>IF($BF573&gt;$Y$7,"",IF(AND($BF573=$Y$7,$BG573=23),"",Entrées!Q601-Entrées!Q600))</f>
        <v>-223</v>
      </c>
      <c r="BW573" s="32">
        <f>IF($BF573&gt;$Y$7,"",IF(AND($BF573=$Y$7,$BG573=23),"",Entrées!R601-Entrées!R600))</f>
        <v>0</v>
      </c>
      <c r="BX573" s="32">
        <f>IF($BF573&gt;$Y$7,"",IF(AND($BF573=$Y$7,$BG573=23),"",Entrées!S601-Entrées!S600))</f>
        <v>-14</v>
      </c>
      <c r="BY573" s="32">
        <f>IF($BF573&gt;$Y$7,"",IF(AND($BF573=$Y$7,$BG573=23),"",Entrées!T601-Entrées!T600))</f>
        <v>-435</v>
      </c>
      <c r="BZ573" s="32">
        <f>IF($BF573&gt;$Y$7,"",IF(AND($BF573=$Y$7,$BG573=23),"",Entrées!U601-Entrées!U600))</f>
        <v>702</v>
      </c>
      <c r="CA573" s="32">
        <f>IF($BF573&gt;$Y$7,"",IF(AND($BF573=$Y$7,$BG573=23),"",Entrées!V601-Entrées!V600))</f>
        <v>1056</v>
      </c>
      <c r="CD573" s="33">
        <f>IF($BF573&lt;=$Y$7,Entrées!J600/CD$2,"")</f>
        <v>6.7894736842105258E-2</v>
      </c>
      <c r="CE573" s="33">
        <f>IF($BF573&lt;=$Y$7,Entrées!K600/CE$2,"")</f>
        <v>0.42857142857142855</v>
      </c>
      <c r="CF573" s="11">
        <f t="shared" si="622"/>
        <v>7600</v>
      </c>
      <c r="CG573" s="11">
        <f t="shared" si="623"/>
        <v>4200</v>
      </c>
      <c r="CH573" s="52">
        <f t="shared" si="624"/>
        <v>0.26950009137426939</v>
      </c>
      <c r="CI573" s="52">
        <f t="shared" si="625"/>
        <v>0.11132787698412699</v>
      </c>
    </row>
    <row r="574" spans="3:87">
      <c r="C574" s="11">
        <f t="shared" si="689"/>
        <v>16</v>
      </c>
      <c r="D574" s="27">
        <f t="shared" si="686"/>
        <v>8</v>
      </c>
      <c r="E574" s="28">
        <f ca="1">IF($D574&gt;$D$8,"",INDIRECT(ADDRESS(ROW(Entrées!$C$37)+($D574-1)*24+E$11,COLUMN(Entrées!$C$37)+($C574-1),4,TRUE,"Entrées")))</f>
        <v>-371</v>
      </c>
      <c r="F574" s="28">
        <f ca="1">IF($D574&gt;$D$8,"",INDIRECT(ADDRESS(ROW(Entrées!$C$37)+($D574-1)*24+F$11,COLUMN(Entrées!$C$37)+($C574-1),4,TRUE,"Entrées")))</f>
        <v>65</v>
      </c>
      <c r="G574" s="28">
        <f ca="1">IF($D574&gt;$D$8,"",INDIRECT(ADDRESS(ROW(Entrées!$C$37)+($D574-1)*24+G$11,COLUMN(Entrées!$C$37)+($C574-1),4,TRUE,"Entrées")))</f>
        <v>-260</v>
      </c>
      <c r="H574" s="28">
        <f ca="1">IF($D574&gt;$D$8,"",INDIRECT(ADDRESS(ROW(Entrées!$C$37)+($D574-1)*24+H$11,COLUMN(Entrées!$C$37)+($C574-1),4,TRUE,"Entrées")))</f>
        <v>-535</v>
      </c>
      <c r="I574" s="28">
        <f ca="1">IF($D574&gt;$D$8,"",INDIRECT(ADDRESS(ROW(Entrées!$C$37)+($D574-1)*24+I$11,COLUMN(Entrées!$C$37)+($C574-1),4,TRUE,"Entrées")))</f>
        <v>-385</v>
      </c>
      <c r="J574" s="28">
        <f ca="1">IF($D574&gt;$D$8,"",INDIRECT(ADDRESS(ROW(Entrées!$C$37)+($D574-1)*24+J$11,COLUMN(Entrées!$C$37)+($C574-1),4,TRUE,"Entrées")))</f>
        <v>-54</v>
      </c>
      <c r="K574" s="28">
        <f ca="1">IF($D574&gt;$D$8,"",INDIRECT(ADDRESS(ROW(Entrées!$C$37)+($D574-1)*24+K$11,COLUMN(Entrées!$C$37)+($C574-1),4,TRUE,"Entrées")))</f>
        <v>1104</v>
      </c>
      <c r="L574" s="28">
        <f ca="1">IF($D574&gt;$D$8,"",INDIRECT(ADDRESS(ROW(Entrées!$C$37)+($D574-1)*24+L$11,COLUMN(Entrées!$C$37)+($C574-1),4,TRUE,"Entrées")))</f>
        <v>1459</v>
      </c>
      <c r="M574" s="28">
        <f ca="1">IF($D574&gt;$D$8,"",INDIRECT(ADDRESS(ROW(Entrées!$C$37)+($D574-1)*24+M$11,COLUMN(Entrées!$C$37)+($C574-1),4,TRUE,"Entrées")))</f>
        <v>1500</v>
      </c>
      <c r="N574" s="28">
        <f ca="1">IF($D574&gt;$D$8,"",INDIRECT(ADDRESS(ROW(Entrées!$C$37)+($D574-1)*24+N$11,COLUMN(Entrées!$C$37)+($C574-1),4,TRUE,"Entrées")))</f>
        <v>1500</v>
      </c>
      <c r="O574" s="28">
        <f ca="1">IF($D574&gt;$D$8,"",INDIRECT(ADDRESS(ROW(Entrées!$C$37)+($D574-1)*24+O$11,COLUMN(Entrées!$C$37)+($C574-1),4,TRUE,"Entrées")))</f>
        <v>1500</v>
      </c>
      <c r="P574" s="28">
        <f ca="1">IF($D574&gt;$D$8,"",INDIRECT(ADDRESS(ROW(Entrées!$C$37)+($D574-1)*24+P$11,COLUMN(Entrées!$C$37)+($C574-1),4,TRUE,"Entrées")))</f>
        <v>1477</v>
      </c>
      <c r="Q574" s="28">
        <f ca="1">IF($D574&gt;$D$8,"",INDIRECT(ADDRESS(ROW(Entrées!$C$37)+($D574-1)*24+Q$11,COLUMN(Entrées!$C$37)+($C574-1),4,TRUE,"Entrées")))</f>
        <v>1106</v>
      </c>
      <c r="R574" s="28">
        <f ca="1">IF($D574&gt;$D$8,"",INDIRECT(ADDRESS(ROW(Entrées!$C$37)+($D574-1)*24+R$11,COLUMN(Entrées!$C$37)+($C574-1),4,TRUE,"Entrées")))</f>
        <v>1134</v>
      </c>
      <c r="S574" s="28">
        <f ca="1">IF($D574&gt;$D$8,"",INDIRECT(ADDRESS(ROW(Entrées!$C$37)+($D574-1)*24+S$11,COLUMN(Entrées!$C$37)+($C574-1),4,TRUE,"Entrées")))</f>
        <v>745</v>
      </c>
      <c r="T574" s="28">
        <f ca="1">IF($D574&gt;$D$8,"",INDIRECT(ADDRESS(ROW(Entrées!$C$37)+($D574-1)*24+T$11,COLUMN(Entrées!$C$37)+($C574-1),4,TRUE,"Entrées")))</f>
        <v>757</v>
      </c>
      <c r="U574" s="28">
        <f ca="1">IF($D574&gt;$D$8,"",INDIRECT(ADDRESS(ROW(Entrées!$C$37)+($D574-1)*24+U$11,COLUMN(Entrées!$C$37)+($C574-1),4,TRUE,"Entrées")))</f>
        <v>-139</v>
      </c>
      <c r="V574" s="28">
        <f ca="1">IF($D574&gt;$D$8,"",INDIRECT(ADDRESS(ROW(Entrées!$C$37)+($D574-1)*24+V$11,COLUMN(Entrées!$C$37)+($C574-1),4,TRUE,"Entrées")))</f>
        <v>-331</v>
      </c>
      <c r="W574" s="28">
        <f ca="1">IF($D574&gt;$D$8,"",INDIRECT(ADDRESS(ROW(Entrées!$C$37)+($D574-1)*24+W$11,COLUMN(Entrées!$C$37)+($C574-1),4,TRUE,"Entrées")))</f>
        <v>-310</v>
      </c>
      <c r="X574" s="28">
        <f ca="1">IF($D574&gt;$D$8,"",INDIRECT(ADDRESS(ROW(Entrées!$C$37)+($D574-1)*24+X$11,COLUMN(Entrées!$C$37)+($C574-1),4,TRUE,"Entrées")))</f>
        <v>-20</v>
      </c>
      <c r="Y574" s="28">
        <f ca="1">IF($D574&gt;$D$8,"",INDIRECT(ADDRESS(ROW(Entrées!$C$37)+($D574-1)*24+Y$11,COLUMN(Entrées!$C$37)+($C574-1),4,TRUE,"Entrées")))</f>
        <v>61</v>
      </c>
      <c r="Z574" s="28">
        <f ca="1">IF($D574&gt;$D$8,"",INDIRECT(ADDRESS(ROW(Entrées!$C$37)+($D574-1)*24+Z$11,COLUMN(Entrées!$C$37)+($C574-1),4,TRUE,"Entrées")))</f>
        <v>-665</v>
      </c>
      <c r="AA574" s="28">
        <f ca="1">IF($D574&gt;$D$8,"",INDIRECT(ADDRESS(ROW(Entrées!$C$37)+($D574-1)*24+AA$11,COLUMN(Entrées!$C$37)+($C574-1),4,TRUE,"Entrées")))</f>
        <v>-148</v>
      </c>
      <c r="AB574" s="28">
        <f ca="1">IF($D574&gt;$D$8,"",INDIRECT(ADDRESS(ROW(Entrées!$C$37)+($D574-1)*24+AB$11,COLUMN(Entrées!$C$37)+($C574-1),4,TRUE,"Entrées")))</f>
        <v>181</v>
      </c>
      <c r="AC574" s="11"/>
      <c r="AD574" s="40">
        <f t="shared" ca="1" si="685"/>
        <v>390.45833333333331</v>
      </c>
      <c r="AE574" s="40">
        <f t="shared" ca="1" si="687"/>
        <v>1500</v>
      </c>
      <c r="AF574" s="40">
        <f t="shared" ca="1" si="688"/>
        <v>-665</v>
      </c>
      <c r="AG574" s="4"/>
      <c r="AH574" s="11">
        <f>Entrées!A601</f>
        <v>24</v>
      </c>
      <c r="AI574" s="13">
        <f>Entrées!B601</f>
        <v>12</v>
      </c>
      <c r="AJ574" s="31">
        <f t="shared" ca="1" si="649"/>
        <v>55625.834722222207</v>
      </c>
      <c r="AK574" s="31">
        <f t="shared" ca="1" si="602"/>
        <v>55155.277777777781</v>
      </c>
      <c r="AL574" s="31">
        <f t="shared" ca="1" si="603"/>
        <v>55132.569444444431</v>
      </c>
      <c r="AM574" s="31">
        <f t="shared" ca="1" si="604"/>
        <v>439.35972222222233</v>
      </c>
      <c r="AN574" s="31">
        <f t="shared" ca="1" si="605"/>
        <v>2143.2847222222222</v>
      </c>
      <c r="AO574" s="31">
        <f t="shared" ca="1" si="606"/>
        <v>1711.4715277777773</v>
      </c>
      <c r="AP574" s="31">
        <f t="shared" ca="1" si="607"/>
        <v>43686.806944444448</v>
      </c>
      <c r="AQ574" s="31">
        <f t="shared" ca="1" si="608"/>
        <v>2048.2006944444447</v>
      </c>
      <c r="AR574" s="31">
        <f t="shared" ca="1" si="609"/>
        <v>467.57708333333329</v>
      </c>
      <c r="AS574" s="31">
        <f t="shared" ca="1" si="610"/>
        <v>9872.0041666666693</v>
      </c>
      <c r="AT574" s="31">
        <f t="shared" ca="1" si="611"/>
        <v>-752.91041666666672</v>
      </c>
      <c r="AU574" s="31">
        <f t="shared" ca="1" si="612"/>
        <v>580.30277777777769</v>
      </c>
      <c r="AV574" s="31">
        <f t="shared" ca="1" si="613"/>
        <v>-4570.3041666666659</v>
      </c>
      <c r="AW574" s="31">
        <f t="shared" ca="1" si="614"/>
        <v>53.39583333333335</v>
      </c>
      <c r="AX574" s="31">
        <f t="shared" ca="1" si="615"/>
        <v>1401.9361111111111</v>
      </c>
      <c r="AY574" s="31">
        <f t="shared" ca="1" si="616"/>
        <v>-1132.0805555555555</v>
      </c>
      <c r="AZ574" s="31">
        <f t="shared" ca="1" si="617"/>
        <v>-2177.1819444444441</v>
      </c>
      <c r="BA574" s="31">
        <f t="shared" ca="1" si="618"/>
        <v>644.8125</v>
      </c>
      <c r="BB574" s="31">
        <f t="shared" ca="1" si="619"/>
        <v>-1410.101388888889</v>
      </c>
      <c r="BC574" s="31">
        <f t="shared" ca="1" si="620"/>
        <v>-1800.2902777777781</v>
      </c>
      <c r="BF574" s="11">
        <f t="shared" si="621"/>
        <v>24</v>
      </c>
      <c r="BG574" s="11">
        <f t="shared" si="658"/>
        <v>12</v>
      </c>
      <c r="BH574" s="32">
        <f>IF($BF574&gt;$Y$7,"",IF(AND($BF574=$Y$7,$BG574=23),"",Entrées!C602-Entrées!C601))</f>
        <v>-858.5</v>
      </c>
      <c r="BI574" s="32">
        <f>IF($BF574&gt;$Y$7,"",IF(AND($BF574=$Y$7,$BG574=23),"",Entrées!D602-Entrées!D601))</f>
        <v>-787.5</v>
      </c>
      <c r="BJ574" s="32">
        <f>IF($BF574&gt;$Y$7,"",IF(AND($BF574=$Y$7,$BG574=23),"",Entrées!E602-Entrées!E601))</f>
        <v>-737.5</v>
      </c>
      <c r="BK574" s="32">
        <f>IF($BF574&gt;$Y$7,"",IF(AND($BF574=$Y$7,$BG574=23),"",Entrées!F602-Entrées!F601))</f>
        <v>2.5</v>
      </c>
      <c r="BL574" s="32">
        <f>IF($BF574&gt;$Y$7,"",IF(AND($BF574=$Y$7,$BG574=23),"",Entrées!G602-Entrées!G601))</f>
        <v>-434</v>
      </c>
      <c r="BM574" s="32">
        <f>IF($BF574&gt;$Y$7,"",IF(AND($BF574=$Y$7,$BG574=23),"",Entrées!H602-Entrées!H601))</f>
        <v>-14.5</v>
      </c>
      <c r="BN574" s="32">
        <f>IF($BF574&gt;$Y$7,"",IF(AND($BF574=$Y$7,$BG574=23),"",Entrées!I602-Entrées!I601))</f>
        <v>-242.5</v>
      </c>
      <c r="BO574" s="32">
        <f>IF($BF574&gt;$Y$7,"",IF(AND($BF574=$Y$7,$BG574=23),"",Entrées!J602-Entrées!J601))</f>
        <v>47.5</v>
      </c>
      <c r="BP574" s="32">
        <f>IF($BF574&gt;$Y$7,"",IF(AND($BF574=$Y$7,$BG574=23),"",Entrées!K602-Entrées!K601))</f>
        <v>144</v>
      </c>
      <c r="BQ574" s="32">
        <f>IF($BF574&gt;$Y$7,"",IF(AND($BF574=$Y$7,$BG574=23),"",Entrées!L602-Entrées!L601))</f>
        <v>-379.5</v>
      </c>
      <c r="BR574" s="32">
        <f>IF($BF574&gt;$Y$7,"",IF(AND($BF574=$Y$7,$BG574=23),"",Entrées!M602-Entrées!M601))</f>
        <v>0</v>
      </c>
      <c r="BS574" s="32">
        <f>IF($BF574&gt;$Y$7,"",IF(AND($BF574=$Y$7,$BG574=23),"",Entrées!N602-Entrées!N601))</f>
        <v>0</v>
      </c>
      <c r="BT574" s="32">
        <f>IF($BF574&gt;$Y$7,"",IF(AND($BF574=$Y$7,$BG574=23),"",Entrées!O602-Entrées!O601))</f>
        <v>16.5</v>
      </c>
      <c r="BU574" s="32">
        <f>IF($BF574&gt;$Y$7,"",IF(AND($BF574=$Y$7,$BG574=23),"",Entrées!P602-Entrées!P601))</f>
        <v>-6.5</v>
      </c>
      <c r="BV574" s="32">
        <f>IF($BF574&gt;$Y$7,"",IF(AND($BF574=$Y$7,$BG574=23),"",Entrées!Q602-Entrées!Q601))</f>
        <v>-228</v>
      </c>
      <c r="BW574" s="32">
        <f>IF($BF574&gt;$Y$7,"",IF(AND($BF574=$Y$7,$BG574=23),"",Entrées!R602-Entrées!R601))</f>
        <v>0</v>
      </c>
      <c r="BX574" s="32">
        <f>IF($BF574&gt;$Y$7,"",IF(AND($BF574=$Y$7,$BG574=23),"",Entrées!S602-Entrées!S601))</f>
        <v>0</v>
      </c>
      <c r="BY574" s="32">
        <f>IF($BF574&gt;$Y$7,"",IF(AND($BF574=$Y$7,$BG574=23),"",Entrées!T602-Entrées!T601))</f>
        <v>-192</v>
      </c>
      <c r="BZ574" s="32">
        <f>IF($BF574&gt;$Y$7,"",IF(AND($BF574=$Y$7,$BG574=23),"",Entrées!U602-Entrées!U601))</f>
        <v>54</v>
      </c>
      <c r="CA574" s="32">
        <f>IF($BF574&gt;$Y$7,"",IF(AND($BF574=$Y$7,$BG574=23),"",Entrées!V602-Entrées!V601))</f>
        <v>-225</v>
      </c>
      <c r="CD574" s="33">
        <f>IF($BF574&lt;=$Y$7,Entrées!J601/CD$2,"")</f>
        <v>8.2763157894736844E-2</v>
      </c>
      <c r="CE574" s="33">
        <f>IF($BF574&lt;=$Y$7,Entrées!K601/CE$2,"")</f>
        <v>0.48642857142857143</v>
      </c>
      <c r="CF574" s="11">
        <f t="shared" si="622"/>
        <v>7600</v>
      </c>
      <c r="CG574" s="11">
        <f t="shared" si="623"/>
        <v>4200</v>
      </c>
      <c r="CH574" s="52">
        <f t="shared" si="624"/>
        <v>0.26950009137426939</v>
      </c>
      <c r="CI574" s="52">
        <f t="shared" si="625"/>
        <v>0.11132787698412699</v>
      </c>
    </row>
    <row r="575" spans="3:87">
      <c r="C575" s="11">
        <f t="shared" si="689"/>
        <v>16</v>
      </c>
      <c r="D575" s="27">
        <f t="shared" si="686"/>
        <v>9</v>
      </c>
      <c r="E575" s="28">
        <f ca="1">IF($D575&gt;$D$8,"",INDIRECT(ADDRESS(ROW(Entrées!$C$37)+($D575-1)*24+E$11,COLUMN(Entrées!$C$37)+($C575-1),4,TRUE,"Entrées")))</f>
        <v>502</v>
      </c>
      <c r="F575" s="28">
        <f ca="1">IF($D575&gt;$D$8,"",INDIRECT(ADDRESS(ROW(Entrées!$C$37)+($D575-1)*24+F$11,COLUMN(Entrées!$C$37)+($C575-1),4,TRUE,"Entrées")))</f>
        <v>559</v>
      </c>
      <c r="G575" s="28">
        <f ca="1">IF($D575&gt;$D$8,"",INDIRECT(ADDRESS(ROW(Entrées!$C$37)+($D575-1)*24+G$11,COLUMN(Entrées!$C$37)+($C575-1),4,TRUE,"Entrées")))</f>
        <v>-35</v>
      </c>
      <c r="H575" s="28">
        <f ca="1">IF($D575&gt;$D$8,"",INDIRECT(ADDRESS(ROW(Entrées!$C$37)+($D575-1)*24+H$11,COLUMN(Entrées!$C$37)+($C575-1),4,TRUE,"Entrées")))</f>
        <v>-332</v>
      </c>
      <c r="I575" s="28">
        <f ca="1">IF($D575&gt;$D$8,"",INDIRECT(ADDRESS(ROW(Entrées!$C$37)+($D575-1)*24+I$11,COLUMN(Entrées!$C$37)+($C575-1),4,TRUE,"Entrées")))</f>
        <v>-255</v>
      </c>
      <c r="J575" s="28">
        <f ca="1">IF($D575&gt;$D$8,"",INDIRECT(ADDRESS(ROW(Entrées!$C$37)+($D575-1)*24+J$11,COLUMN(Entrées!$C$37)+($C575-1),4,TRUE,"Entrées")))</f>
        <v>-51</v>
      </c>
      <c r="K575" s="28">
        <f ca="1">IF($D575&gt;$D$8,"",INDIRECT(ADDRESS(ROW(Entrées!$C$37)+($D575-1)*24+K$11,COLUMN(Entrées!$C$37)+($C575-1),4,TRUE,"Entrées")))</f>
        <v>725</v>
      </c>
      <c r="L575" s="28">
        <f ca="1">IF($D575&gt;$D$8,"",INDIRECT(ADDRESS(ROW(Entrées!$C$37)+($D575-1)*24+L$11,COLUMN(Entrées!$C$37)+($C575-1),4,TRUE,"Entrées")))</f>
        <v>812</v>
      </c>
      <c r="M575" s="28">
        <f ca="1">IF($D575&gt;$D$8,"",INDIRECT(ADDRESS(ROW(Entrées!$C$37)+($D575-1)*24+M$11,COLUMN(Entrées!$C$37)+($C575-1),4,TRUE,"Entrées")))</f>
        <v>1366</v>
      </c>
      <c r="N575" s="28">
        <f ca="1">IF($D575&gt;$D$8,"",INDIRECT(ADDRESS(ROW(Entrées!$C$37)+($D575-1)*24+N$11,COLUMN(Entrées!$C$37)+($C575-1),4,TRUE,"Entrées")))</f>
        <v>1205</v>
      </c>
      <c r="O575" s="28">
        <f ca="1">IF($D575&gt;$D$8,"",INDIRECT(ADDRESS(ROW(Entrées!$C$37)+($D575-1)*24+O$11,COLUMN(Entrées!$C$37)+($C575-1),4,TRUE,"Entrées")))</f>
        <v>672</v>
      </c>
      <c r="P575" s="28">
        <f ca="1">IF($D575&gt;$D$8,"",INDIRECT(ADDRESS(ROW(Entrées!$C$37)+($D575-1)*24+P$11,COLUMN(Entrées!$C$37)+($C575-1),4,TRUE,"Entrées")))</f>
        <v>578</v>
      </c>
      <c r="Q575" s="28">
        <f ca="1">IF($D575&gt;$D$8,"",INDIRECT(ADDRESS(ROW(Entrées!$C$37)+($D575-1)*24+Q$11,COLUMN(Entrées!$C$37)+($C575-1),4,TRUE,"Entrées")))</f>
        <v>-20</v>
      </c>
      <c r="R575" s="28">
        <f ca="1">IF($D575&gt;$D$8,"",INDIRECT(ADDRESS(ROW(Entrées!$C$37)+($D575-1)*24+R$11,COLUMN(Entrées!$C$37)+($C575-1),4,TRUE,"Entrées")))</f>
        <v>34</v>
      </c>
      <c r="S575" s="28">
        <f ca="1">IF($D575&gt;$D$8,"",INDIRECT(ADDRESS(ROW(Entrées!$C$37)+($D575-1)*24+S$11,COLUMN(Entrées!$C$37)+($C575-1),4,TRUE,"Entrées")))</f>
        <v>-265</v>
      </c>
      <c r="T575" s="28">
        <f ca="1">IF($D575&gt;$D$8,"",INDIRECT(ADDRESS(ROW(Entrées!$C$37)+($D575-1)*24+T$11,COLUMN(Entrées!$C$37)+($C575-1),4,TRUE,"Entrées")))</f>
        <v>-240</v>
      </c>
      <c r="U575" s="28">
        <f ca="1">IF($D575&gt;$D$8,"",INDIRECT(ADDRESS(ROW(Entrées!$C$37)+($D575-1)*24+U$11,COLUMN(Entrées!$C$37)+($C575-1),4,TRUE,"Entrées")))</f>
        <v>-840</v>
      </c>
      <c r="V575" s="28">
        <f ca="1">IF($D575&gt;$D$8,"",INDIRECT(ADDRESS(ROW(Entrées!$C$37)+($D575-1)*24+V$11,COLUMN(Entrées!$C$37)+($C575-1),4,TRUE,"Entrées")))</f>
        <v>-740</v>
      </c>
      <c r="W575" s="28">
        <f ca="1">IF($D575&gt;$D$8,"",INDIRECT(ADDRESS(ROW(Entrées!$C$37)+($D575-1)*24+W$11,COLUMN(Entrées!$C$37)+($C575-1),4,TRUE,"Entrées")))</f>
        <v>-852</v>
      </c>
      <c r="X575" s="28">
        <f ca="1">IF($D575&gt;$D$8,"",INDIRECT(ADDRESS(ROW(Entrées!$C$37)+($D575-1)*24+X$11,COLUMN(Entrées!$C$37)+($C575-1),4,TRUE,"Entrées")))</f>
        <v>-688</v>
      </c>
      <c r="Y575" s="28">
        <f ca="1">IF($D575&gt;$D$8,"",INDIRECT(ADDRESS(ROW(Entrées!$C$37)+($D575-1)*24+Y$11,COLUMN(Entrées!$C$37)+($C575-1),4,TRUE,"Entrées")))</f>
        <v>-1162</v>
      </c>
      <c r="Z575" s="28">
        <f ca="1">IF($D575&gt;$D$8,"",INDIRECT(ADDRESS(ROW(Entrées!$C$37)+($D575-1)*24+Z$11,COLUMN(Entrées!$C$37)+($C575-1),4,TRUE,"Entrées")))</f>
        <v>-1500</v>
      </c>
      <c r="AA575" s="28">
        <f ca="1">IF($D575&gt;$D$8,"",INDIRECT(ADDRESS(ROW(Entrées!$C$37)+($D575-1)*24+AA$11,COLUMN(Entrées!$C$37)+($C575-1),4,TRUE,"Entrées")))</f>
        <v>-867</v>
      </c>
      <c r="AB575" s="28">
        <f ca="1">IF($D575&gt;$D$8,"",INDIRECT(ADDRESS(ROW(Entrées!$C$37)+($D575-1)*24+AB$11,COLUMN(Entrées!$C$37)+($C575-1),4,TRUE,"Entrées")))</f>
        <v>-167</v>
      </c>
      <c r="AC575" s="11"/>
      <c r="AD575" s="40">
        <f t="shared" ca="1" si="685"/>
        <v>-65.041666666666671</v>
      </c>
      <c r="AE575" s="40">
        <f t="shared" ca="1" si="687"/>
        <v>1366</v>
      </c>
      <c r="AF575" s="40">
        <f t="shared" ca="1" si="688"/>
        <v>-1500</v>
      </c>
      <c r="AG575" s="4"/>
      <c r="AH575" s="11">
        <f>Entrées!A602</f>
        <v>24</v>
      </c>
      <c r="AI575" s="13">
        <f>Entrées!B602</f>
        <v>13</v>
      </c>
      <c r="AJ575" s="31">
        <f t="shared" ca="1" si="649"/>
        <v>55625.834722222207</v>
      </c>
      <c r="AK575" s="31">
        <f t="shared" ca="1" si="602"/>
        <v>55155.277777777781</v>
      </c>
      <c r="AL575" s="31">
        <f t="shared" ca="1" si="603"/>
        <v>55132.569444444431</v>
      </c>
      <c r="AM575" s="31">
        <f t="shared" ca="1" si="604"/>
        <v>439.35972222222233</v>
      </c>
      <c r="AN575" s="31">
        <f t="shared" ca="1" si="605"/>
        <v>2143.2847222222222</v>
      </c>
      <c r="AO575" s="31">
        <f t="shared" ca="1" si="606"/>
        <v>1711.4715277777773</v>
      </c>
      <c r="AP575" s="31">
        <f t="shared" ca="1" si="607"/>
        <v>43686.806944444448</v>
      </c>
      <c r="AQ575" s="31">
        <f t="shared" ca="1" si="608"/>
        <v>2048.2006944444447</v>
      </c>
      <c r="AR575" s="31">
        <f t="shared" ca="1" si="609"/>
        <v>467.57708333333329</v>
      </c>
      <c r="AS575" s="31">
        <f t="shared" ca="1" si="610"/>
        <v>9872.0041666666693</v>
      </c>
      <c r="AT575" s="31">
        <f t="shared" ca="1" si="611"/>
        <v>-752.91041666666672</v>
      </c>
      <c r="AU575" s="31">
        <f t="shared" ca="1" si="612"/>
        <v>580.30277777777769</v>
      </c>
      <c r="AV575" s="31">
        <f t="shared" ca="1" si="613"/>
        <v>-4570.3041666666659</v>
      </c>
      <c r="AW575" s="31">
        <f t="shared" ca="1" si="614"/>
        <v>53.39583333333335</v>
      </c>
      <c r="AX575" s="31">
        <f t="shared" ca="1" si="615"/>
        <v>1401.9361111111111</v>
      </c>
      <c r="AY575" s="31">
        <f t="shared" ca="1" si="616"/>
        <v>-1132.0805555555555</v>
      </c>
      <c r="AZ575" s="31">
        <f t="shared" ca="1" si="617"/>
        <v>-2177.1819444444441</v>
      </c>
      <c r="BA575" s="31">
        <f t="shared" ca="1" si="618"/>
        <v>644.8125</v>
      </c>
      <c r="BB575" s="31">
        <f t="shared" ca="1" si="619"/>
        <v>-1410.101388888889</v>
      </c>
      <c r="BC575" s="31">
        <f t="shared" ca="1" si="620"/>
        <v>-1800.2902777777781</v>
      </c>
      <c r="BF575" s="11">
        <f t="shared" si="621"/>
        <v>24</v>
      </c>
      <c r="BG575" s="11">
        <f t="shared" si="658"/>
        <v>13</v>
      </c>
      <c r="BH575" s="32">
        <f>IF($BF575&gt;$Y$7,"",IF(AND($BF575=$Y$7,$BG575=23),"",Entrées!C603-Entrées!C602))</f>
        <v>-924.5</v>
      </c>
      <c r="BI575" s="32">
        <f>IF($BF575&gt;$Y$7,"",IF(AND($BF575=$Y$7,$BG575=23),"",Entrées!D603-Entrées!D602))</f>
        <v>-1737.5</v>
      </c>
      <c r="BJ575" s="32">
        <f>IF($BF575&gt;$Y$7,"",IF(AND($BF575=$Y$7,$BG575=23),"",Entrées!E603-Entrées!E602))</f>
        <v>-1500</v>
      </c>
      <c r="BK575" s="32">
        <f>IF($BF575&gt;$Y$7,"",IF(AND($BF575=$Y$7,$BG575=23),"",Entrées!F603-Entrées!F602))</f>
        <v>-0.5</v>
      </c>
      <c r="BL575" s="32">
        <f>IF($BF575&gt;$Y$7,"",IF(AND($BF575=$Y$7,$BG575=23),"",Entrées!G603-Entrées!G602))</f>
        <v>-33.5</v>
      </c>
      <c r="BM575" s="32">
        <f>IF($BF575&gt;$Y$7,"",IF(AND($BF575=$Y$7,$BG575=23),"",Entrées!H603-Entrées!H602))</f>
        <v>7.5</v>
      </c>
      <c r="BN575" s="32">
        <f>IF($BF575&gt;$Y$7,"",IF(AND($BF575=$Y$7,$BG575=23),"",Entrées!I603-Entrées!I602))</f>
        <v>44</v>
      </c>
      <c r="BO575" s="32">
        <f>IF($BF575&gt;$Y$7,"",IF(AND($BF575=$Y$7,$BG575=23),"",Entrées!J603-Entrées!J602))</f>
        <v>-22</v>
      </c>
      <c r="BP575" s="32">
        <f>IF($BF575&gt;$Y$7,"",IF(AND($BF575=$Y$7,$BG575=23),"",Entrées!K603-Entrées!K602))</f>
        <v>23</v>
      </c>
      <c r="BQ575" s="32">
        <f>IF($BF575&gt;$Y$7,"",IF(AND($BF575=$Y$7,$BG575=23),"",Entrées!L603-Entrées!L602))</f>
        <v>-449</v>
      </c>
      <c r="BR575" s="32">
        <f>IF($BF575&gt;$Y$7,"",IF(AND($BF575=$Y$7,$BG575=23),"",Entrées!M603-Entrées!M602))</f>
        <v>-1.5</v>
      </c>
      <c r="BS575" s="32">
        <f>IF($BF575&gt;$Y$7,"",IF(AND($BF575=$Y$7,$BG575=23),"",Entrées!N603-Entrées!N602))</f>
        <v>-17</v>
      </c>
      <c r="BT575" s="32">
        <f>IF($BF575&gt;$Y$7,"",IF(AND($BF575=$Y$7,$BG575=23),"",Entrées!O603-Entrées!O602))</f>
        <v>-475</v>
      </c>
      <c r="BU575" s="32">
        <f>IF($BF575&gt;$Y$7,"",IF(AND($BF575=$Y$7,$BG575=23),"",Entrées!P603-Entrées!P602))</f>
        <v>0</v>
      </c>
      <c r="BV575" s="32">
        <f>IF($BF575&gt;$Y$7,"",IF(AND($BF575=$Y$7,$BG575=23),"",Entrées!Q603-Entrées!Q602))</f>
        <v>337</v>
      </c>
      <c r="BW575" s="32">
        <f>IF($BF575&gt;$Y$7,"",IF(AND($BF575=$Y$7,$BG575=23),"",Entrées!R603-Entrées!R602))</f>
        <v>0</v>
      </c>
      <c r="BX575" s="32">
        <f>IF($BF575&gt;$Y$7,"",IF(AND($BF575=$Y$7,$BG575=23),"",Entrées!S603-Entrées!S602))</f>
        <v>0</v>
      </c>
      <c r="BY575" s="32">
        <f>IF($BF575&gt;$Y$7,"",IF(AND($BF575=$Y$7,$BG575=23),"",Entrées!T603-Entrées!T602))</f>
        <v>19</v>
      </c>
      <c r="BZ575" s="32">
        <f>IF($BF575&gt;$Y$7,"",IF(AND($BF575=$Y$7,$BG575=23),"",Entrées!U603-Entrées!U602))</f>
        <v>-543</v>
      </c>
      <c r="CA575" s="32">
        <f>IF($BF575&gt;$Y$7,"",IF(AND($BF575=$Y$7,$BG575=23),"",Entrées!V603-Entrées!V602))</f>
        <v>-529</v>
      </c>
      <c r="CD575" s="33">
        <f>IF($BF575&lt;=$Y$7,Entrées!J602/CD$2,"")</f>
        <v>8.9013157894736836E-2</v>
      </c>
      <c r="CE575" s="33">
        <f>IF($BF575&lt;=$Y$7,Entrées!K602/CE$2,"")</f>
        <v>0.52071428571428569</v>
      </c>
      <c r="CF575" s="11">
        <f t="shared" si="622"/>
        <v>7600</v>
      </c>
      <c r="CG575" s="11">
        <f t="shared" si="623"/>
        <v>4200</v>
      </c>
      <c r="CH575" s="52">
        <f t="shared" si="624"/>
        <v>0.26950009137426939</v>
      </c>
      <c r="CI575" s="52">
        <f t="shared" si="625"/>
        <v>0.11132787698412699</v>
      </c>
    </row>
    <row r="576" spans="3:87">
      <c r="C576" s="11">
        <f t="shared" si="689"/>
        <v>16</v>
      </c>
      <c r="D576" s="27">
        <f t="shared" si="686"/>
        <v>10</v>
      </c>
      <c r="E576" s="28">
        <f ca="1">IF($D576&gt;$D$8,"",INDIRECT(ADDRESS(ROW(Entrées!$C$37)+($D576-1)*24+E$11,COLUMN(Entrées!$C$37)+($C576-1),4,TRUE,"Entrées")))</f>
        <v>-1081</v>
      </c>
      <c r="F576" s="28">
        <f ca="1">IF($D576&gt;$D$8,"",INDIRECT(ADDRESS(ROW(Entrées!$C$37)+($D576-1)*24+F$11,COLUMN(Entrées!$C$37)+($C576-1),4,TRUE,"Entrées")))</f>
        <v>-499</v>
      </c>
      <c r="G576" s="28">
        <f ca="1">IF($D576&gt;$D$8,"",INDIRECT(ADDRESS(ROW(Entrées!$C$37)+($D576-1)*24+G$11,COLUMN(Entrées!$C$37)+($C576-1),4,TRUE,"Entrées")))</f>
        <v>-1221</v>
      </c>
      <c r="H576" s="28">
        <f ca="1">IF($D576&gt;$D$8,"",INDIRECT(ADDRESS(ROW(Entrées!$C$37)+($D576-1)*24+H$11,COLUMN(Entrées!$C$37)+($C576-1),4,TRUE,"Entrées")))</f>
        <v>-1500</v>
      </c>
      <c r="I576" s="28">
        <f ca="1">IF($D576&gt;$D$8,"",INDIRECT(ADDRESS(ROW(Entrées!$C$37)+($D576-1)*24+I$11,COLUMN(Entrées!$C$37)+($C576-1),4,TRUE,"Entrées")))</f>
        <v>-1500</v>
      </c>
      <c r="J576" s="28">
        <f ca="1">IF($D576&gt;$D$8,"",INDIRECT(ADDRESS(ROW(Entrées!$C$37)+($D576-1)*24+J$11,COLUMN(Entrées!$C$37)+($C576-1),4,TRUE,"Entrées")))</f>
        <v>-1299</v>
      </c>
      <c r="K576" s="28">
        <f ca="1">IF($D576&gt;$D$8,"",INDIRECT(ADDRESS(ROW(Entrées!$C$37)+($D576-1)*24+K$11,COLUMN(Entrées!$C$37)+($C576-1),4,TRUE,"Entrées")))</f>
        <v>-315</v>
      </c>
      <c r="L576" s="28">
        <f ca="1">IF($D576&gt;$D$8,"",INDIRECT(ADDRESS(ROW(Entrées!$C$37)+($D576-1)*24+L$11,COLUMN(Entrées!$C$37)+($C576-1),4,TRUE,"Entrées")))</f>
        <v>-113</v>
      </c>
      <c r="M576" s="28">
        <f ca="1">IF($D576&gt;$D$8,"",INDIRECT(ADDRESS(ROW(Entrées!$C$37)+($D576-1)*24+M$11,COLUMN(Entrées!$C$37)+($C576-1),4,TRUE,"Entrées")))</f>
        <v>922</v>
      </c>
      <c r="N576" s="28">
        <f ca="1">IF($D576&gt;$D$8,"",INDIRECT(ADDRESS(ROW(Entrées!$C$37)+($D576-1)*24+N$11,COLUMN(Entrées!$C$37)+($C576-1),4,TRUE,"Entrées")))</f>
        <v>34</v>
      </c>
      <c r="O576" s="28">
        <f ca="1">IF($D576&gt;$D$8,"",INDIRECT(ADDRESS(ROW(Entrées!$C$37)+($D576-1)*24+O$11,COLUMN(Entrées!$C$37)+($C576-1),4,TRUE,"Entrées")))</f>
        <v>-326</v>
      </c>
      <c r="P576" s="28">
        <f ca="1">IF($D576&gt;$D$8,"",INDIRECT(ADDRESS(ROW(Entrées!$C$37)+($D576-1)*24+P$11,COLUMN(Entrées!$C$37)+($C576-1),4,TRUE,"Entrées")))</f>
        <v>-675</v>
      </c>
      <c r="Q576" s="28">
        <f ca="1">IF($D576&gt;$D$8,"",INDIRECT(ADDRESS(ROW(Entrées!$C$37)+($D576-1)*24+Q$11,COLUMN(Entrées!$C$37)+($C576-1),4,TRUE,"Entrées")))</f>
        <v>-882</v>
      </c>
      <c r="R576" s="28">
        <f ca="1">IF($D576&gt;$D$8,"",INDIRECT(ADDRESS(ROW(Entrées!$C$37)+($D576-1)*24+R$11,COLUMN(Entrées!$C$37)+($C576-1),4,TRUE,"Entrées")))</f>
        <v>-852</v>
      </c>
      <c r="S576" s="28">
        <f ca="1">IF($D576&gt;$D$8,"",INDIRECT(ADDRESS(ROW(Entrées!$C$37)+($D576-1)*24+S$11,COLUMN(Entrées!$C$37)+($C576-1),4,TRUE,"Entrées")))</f>
        <v>-614</v>
      </c>
      <c r="T576" s="28">
        <f ca="1">IF($D576&gt;$D$8,"",INDIRECT(ADDRESS(ROW(Entrées!$C$37)+($D576-1)*24+T$11,COLUMN(Entrées!$C$37)+($C576-1),4,TRUE,"Entrées")))</f>
        <v>-827</v>
      </c>
      <c r="U576" s="28">
        <f ca="1">IF($D576&gt;$D$8,"",INDIRECT(ADDRESS(ROW(Entrées!$C$37)+($D576-1)*24+U$11,COLUMN(Entrées!$C$37)+($C576-1),4,TRUE,"Entrées")))</f>
        <v>-1290</v>
      </c>
      <c r="V576" s="28">
        <f ca="1">IF($D576&gt;$D$8,"",INDIRECT(ADDRESS(ROW(Entrées!$C$37)+($D576-1)*24+V$11,COLUMN(Entrées!$C$37)+($C576-1),4,TRUE,"Entrées")))</f>
        <v>-1266</v>
      </c>
      <c r="W576" s="28">
        <f ca="1">IF($D576&gt;$D$8,"",INDIRECT(ADDRESS(ROW(Entrées!$C$37)+($D576-1)*24+W$11,COLUMN(Entrées!$C$37)+($C576-1),4,TRUE,"Entrées")))</f>
        <v>-1215</v>
      </c>
      <c r="X576" s="28">
        <f ca="1">IF($D576&gt;$D$8,"",INDIRECT(ADDRESS(ROW(Entrées!$C$37)+($D576-1)*24+X$11,COLUMN(Entrées!$C$37)+($C576-1),4,TRUE,"Entrées")))</f>
        <v>-922</v>
      </c>
      <c r="Y576" s="28">
        <f ca="1">IF($D576&gt;$D$8,"",INDIRECT(ADDRESS(ROW(Entrées!$C$37)+($D576-1)*24+Y$11,COLUMN(Entrées!$C$37)+($C576-1),4,TRUE,"Entrées")))</f>
        <v>-1379</v>
      </c>
      <c r="Z576" s="28">
        <f ca="1">IF($D576&gt;$D$8,"",INDIRECT(ADDRESS(ROW(Entrées!$C$37)+($D576-1)*24+Z$11,COLUMN(Entrées!$C$37)+($C576-1),4,TRUE,"Entrées")))</f>
        <v>-1500</v>
      </c>
      <c r="AA576" s="28">
        <f ca="1">IF($D576&gt;$D$8,"",INDIRECT(ADDRESS(ROW(Entrées!$C$37)+($D576-1)*24+AA$11,COLUMN(Entrées!$C$37)+($C576-1),4,TRUE,"Entrées")))</f>
        <v>-1183</v>
      </c>
      <c r="AB576" s="28">
        <f ca="1">IF($D576&gt;$D$8,"",INDIRECT(ADDRESS(ROW(Entrées!$C$37)+($D576-1)*24+AB$11,COLUMN(Entrées!$C$37)+($C576-1),4,TRUE,"Entrées")))</f>
        <v>-807</v>
      </c>
      <c r="AC576" s="11"/>
      <c r="AD576" s="40">
        <f t="shared" ca="1" si="685"/>
        <v>-846.25</v>
      </c>
      <c r="AE576" s="40">
        <f t="shared" ca="1" si="687"/>
        <v>922</v>
      </c>
      <c r="AF576" s="40">
        <f t="shared" ca="1" si="688"/>
        <v>-1500</v>
      </c>
      <c r="AG576" s="4"/>
      <c r="AH576" s="11">
        <f>Entrées!A603</f>
        <v>24</v>
      </c>
      <c r="AI576" s="13">
        <f>Entrées!B603</f>
        <v>14</v>
      </c>
      <c r="AJ576" s="31">
        <f t="shared" ca="1" si="649"/>
        <v>55625.834722222207</v>
      </c>
      <c r="AK576" s="31">
        <f t="shared" ca="1" si="602"/>
        <v>55155.277777777781</v>
      </c>
      <c r="AL576" s="31">
        <f t="shared" ca="1" si="603"/>
        <v>55132.569444444431</v>
      </c>
      <c r="AM576" s="31">
        <f t="shared" ca="1" si="604"/>
        <v>439.35972222222233</v>
      </c>
      <c r="AN576" s="31">
        <f t="shared" ca="1" si="605"/>
        <v>2143.2847222222222</v>
      </c>
      <c r="AO576" s="31">
        <f t="shared" ca="1" si="606"/>
        <v>1711.4715277777773</v>
      </c>
      <c r="AP576" s="31">
        <f t="shared" ca="1" si="607"/>
        <v>43686.806944444448</v>
      </c>
      <c r="AQ576" s="31">
        <f t="shared" ca="1" si="608"/>
        <v>2048.2006944444447</v>
      </c>
      <c r="AR576" s="31">
        <f t="shared" ca="1" si="609"/>
        <v>467.57708333333329</v>
      </c>
      <c r="AS576" s="31">
        <f t="shared" ca="1" si="610"/>
        <v>9872.0041666666693</v>
      </c>
      <c r="AT576" s="31">
        <f t="shared" ca="1" si="611"/>
        <v>-752.91041666666672</v>
      </c>
      <c r="AU576" s="31">
        <f t="shared" ca="1" si="612"/>
        <v>580.30277777777769</v>
      </c>
      <c r="AV576" s="31">
        <f t="shared" ca="1" si="613"/>
        <v>-4570.3041666666659</v>
      </c>
      <c r="AW576" s="31">
        <f t="shared" ca="1" si="614"/>
        <v>53.39583333333335</v>
      </c>
      <c r="AX576" s="31">
        <f t="shared" ca="1" si="615"/>
        <v>1401.9361111111111</v>
      </c>
      <c r="AY576" s="31">
        <f t="shared" ca="1" si="616"/>
        <v>-1132.0805555555555</v>
      </c>
      <c r="AZ576" s="31">
        <f t="shared" ca="1" si="617"/>
        <v>-2177.1819444444441</v>
      </c>
      <c r="BA576" s="31">
        <f t="shared" ca="1" si="618"/>
        <v>644.8125</v>
      </c>
      <c r="BB576" s="31">
        <f t="shared" ca="1" si="619"/>
        <v>-1410.101388888889</v>
      </c>
      <c r="BC576" s="31">
        <f t="shared" ca="1" si="620"/>
        <v>-1800.2902777777781</v>
      </c>
      <c r="BF576" s="11">
        <f t="shared" si="621"/>
        <v>24</v>
      </c>
      <c r="BG576" s="11">
        <f t="shared" si="658"/>
        <v>14</v>
      </c>
      <c r="BH576" s="32">
        <f>IF($BF576&gt;$Y$7,"",IF(AND($BF576=$Y$7,$BG576=23),"",Entrées!C604-Entrées!C603))</f>
        <v>-2238.5</v>
      </c>
      <c r="BI576" s="32">
        <f>IF($BF576&gt;$Y$7,"",IF(AND($BF576=$Y$7,$BG576=23),"",Entrées!D604-Entrées!D603))</f>
        <v>-2625</v>
      </c>
      <c r="BJ576" s="32">
        <f>IF($BF576&gt;$Y$7,"",IF(AND($BF576=$Y$7,$BG576=23),"",Entrées!E604-Entrées!E603))</f>
        <v>-2512.5</v>
      </c>
      <c r="BK576" s="32">
        <f>IF($BF576&gt;$Y$7,"",IF(AND($BF576=$Y$7,$BG576=23),"",Entrées!F604-Entrées!F603))</f>
        <v>2.5</v>
      </c>
      <c r="BL576" s="32">
        <f>IF($BF576&gt;$Y$7,"",IF(AND($BF576=$Y$7,$BG576=23),"",Entrées!G604-Entrées!G603))</f>
        <v>-91.5</v>
      </c>
      <c r="BM576" s="32">
        <f>IF($BF576&gt;$Y$7,"",IF(AND($BF576=$Y$7,$BG576=23),"",Entrées!H604-Entrées!H603))</f>
        <v>-4.5</v>
      </c>
      <c r="BN576" s="32">
        <f>IF($BF576&gt;$Y$7,"",IF(AND($BF576=$Y$7,$BG576=23),"",Entrées!I604-Entrées!I603))</f>
        <v>-574</v>
      </c>
      <c r="BO576" s="32">
        <f>IF($BF576&gt;$Y$7,"",IF(AND($BF576=$Y$7,$BG576=23),"",Entrées!J604-Entrées!J603))</f>
        <v>-37</v>
      </c>
      <c r="BP576" s="32">
        <f>IF($BF576&gt;$Y$7,"",IF(AND($BF576=$Y$7,$BG576=23),"",Entrées!K604-Entrées!K603))</f>
        <v>-108</v>
      </c>
      <c r="BQ576" s="32">
        <f>IF($BF576&gt;$Y$7,"",IF(AND($BF576=$Y$7,$BG576=23),"",Entrées!L604-Entrées!L603))</f>
        <v>-528</v>
      </c>
      <c r="BR576" s="32">
        <f>IF($BF576&gt;$Y$7,"",IF(AND($BF576=$Y$7,$BG576=23),"",Entrées!M604-Entrées!M603))</f>
        <v>0.5</v>
      </c>
      <c r="BS576" s="32">
        <f>IF($BF576&gt;$Y$7,"",IF(AND($BF576=$Y$7,$BG576=23),"",Entrées!N604-Entrées!N603))</f>
        <v>-3</v>
      </c>
      <c r="BT576" s="32">
        <f>IF($BF576&gt;$Y$7,"",IF(AND($BF576=$Y$7,$BG576=23),"",Entrées!O604-Entrées!O603))</f>
        <v>-895</v>
      </c>
      <c r="BU576" s="32">
        <f>IF($BF576&gt;$Y$7,"",IF(AND($BF576=$Y$7,$BG576=23),"",Entrées!P604-Entrées!P603))</f>
        <v>-0.5</v>
      </c>
      <c r="BV576" s="32">
        <f>IF($BF576&gt;$Y$7,"",IF(AND($BF576=$Y$7,$BG576=23),"",Entrées!Q604-Entrées!Q603))</f>
        <v>75</v>
      </c>
      <c r="BW576" s="32">
        <f>IF($BF576&gt;$Y$7,"",IF(AND($BF576=$Y$7,$BG576=23),"",Entrées!R604-Entrées!R603))</f>
        <v>0</v>
      </c>
      <c r="BX576" s="32">
        <f>IF($BF576&gt;$Y$7,"",IF(AND($BF576=$Y$7,$BG576=23),"",Entrées!S604-Entrées!S603))</f>
        <v>0</v>
      </c>
      <c r="BY576" s="32">
        <f>IF($BF576&gt;$Y$7,"",IF(AND($BF576=$Y$7,$BG576=23),"",Entrées!T604-Entrées!T603))</f>
        <v>-437</v>
      </c>
      <c r="BZ576" s="32">
        <f>IF($BF576&gt;$Y$7,"",IF(AND($BF576=$Y$7,$BG576=23),"",Entrées!U604-Entrées!U603))</f>
        <v>-102</v>
      </c>
      <c r="CA576" s="32">
        <f>IF($BF576&gt;$Y$7,"",IF(AND($BF576=$Y$7,$BG576=23),"",Entrées!V604-Entrées!V603))</f>
        <v>-390</v>
      </c>
      <c r="CD576" s="33">
        <f>IF($BF576&lt;=$Y$7,Entrées!J603/CD$2,"")</f>
        <v>8.611842105263158E-2</v>
      </c>
      <c r="CE576" s="33">
        <f>IF($BF576&lt;=$Y$7,Entrées!K603/CE$2,"")</f>
        <v>0.52619047619047621</v>
      </c>
      <c r="CF576" s="11">
        <f t="shared" si="622"/>
        <v>7600</v>
      </c>
      <c r="CG576" s="11">
        <f t="shared" si="623"/>
        <v>4200</v>
      </c>
      <c r="CH576" s="52">
        <f t="shared" si="624"/>
        <v>0.26950009137426939</v>
      </c>
      <c r="CI576" s="52">
        <f t="shared" si="625"/>
        <v>0.11132787698412699</v>
      </c>
    </row>
    <row r="577" spans="1:87">
      <c r="C577" s="11">
        <f t="shared" si="689"/>
        <v>16</v>
      </c>
      <c r="D577" s="27">
        <f t="shared" si="686"/>
        <v>11</v>
      </c>
      <c r="E577" s="28">
        <f ca="1">IF($D577&gt;$D$8,"",INDIRECT(ADDRESS(ROW(Entrées!$C$37)+($D577-1)*24+E$11,COLUMN(Entrées!$C$37)+($C577-1),4,TRUE,"Entrées")))</f>
        <v>-1500</v>
      </c>
      <c r="F577" s="28">
        <f ca="1">IF($D577&gt;$D$8,"",INDIRECT(ADDRESS(ROW(Entrées!$C$37)+($D577-1)*24+F$11,COLUMN(Entrées!$C$37)+($C577-1),4,TRUE,"Entrées")))</f>
        <v>-1497</v>
      </c>
      <c r="G577" s="28">
        <f ca="1">IF($D577&gt;$D$8,"",INDIRECT(ADDRESS(ROW(Entrées!$C$37)+($D577-1)*24+G$11,COLUMN(Entrées!$C$37)+($C577-1),4,TRUE,"Entrées")))</f>
        <v>-1500</v>
      </c>
      <c r="H577" s="28">
        <f ca="1">IF($D577&gt;$D$8,"",INDIRECT(ADDRESS(ROW(Entrées!$C$37)+($D577-1)*24+H$11,COLUMN(Entrées!$C$37)+($C577-1),4,TRUE,"Entrées")))</f>
        <v>-1500</v>
      </c>
      <c r="I577" s="28">
        <f ca="1">IF($D577&gt;$D$8,"",INDIRECT(ADDRESS(ROW(Entrées!$C$37)+($D577-1)*24+I$11,COLUMN(Entrées!$C$37)+($C577-1),4,TRUE,"Entrées")))</f>
        <v>-1500</v>
      </c>
      <c r="J577" s="28">
        <f ca="1">IF($D577&gt;$D$8,"",INDIRECT(ADDRESS(ROW(Entrées!$C$37)+($D577-1)*24+J$11,COLUMN(Entrées!$C$37)+($C577-1),4,TRUE,"Entrées")))</f>
        <v>-1500</v>
      </c>
      <c r="K577" s="28">
        <f ca="1">IF($D577&gt;$D$8,"",INDIRECT(ADDRESS(ROW(Entrées!$C$37)+($D577-1)*24+K$11,COLUMN(Entrées!$C$37)+($C577-1),4,TRUE,"Entrées")))</f>
        <v>-976</v>
      </c>
      <c r="L577" s="28">
        <f ca="1">IF($D577&gt;$D$8,"",INDIRECT(ADDRESS(ROW(Entrées!$C$37)+($D577-1)*24+L$11,COLUMN(Entrées!$C$37)+($C577-1),4,TRUE,"Entrées")))</f>
        <v>-669</v>
      </c>
      <c r="M577" s="28">
        <f ca="1">IF($D577&gt;$D$8,"",INDIRECT(ADDRESS(ROW(Entrées!$C$37)+($D577-1)*24+M$11,COLUMN(Entrées!$C$37)+($C577-1),4,TRUE,"Entrées")))</f>
        <v>-609</v>
      </c>
      <c r="N577" s="28">
        <f ca="1">IF($D577&gt;$D$8,"",INDIRECT(ADDRESS(ROW(Entrées!$C$37)+($D577-1)*24+N$11,COLUMN(Entrées!$C$37)+($C577-1),4,TRUE,"Entrées")))</f>
        <v>-841</v>
      </c>
      <c r="O577" s="28">
        <f ca="1">IF($D577&gt;$D$8,"",INDIRECT(ADDRESS(ROW(Entrées!$C$37)+($D577-1)*24+O$11,COLUMN(Entrées!$C$37)+($C577-1),4,TRUE,"Entrées")))</f>
        <v>-1500</v>
      </c>
      <c r="P577" s="28">
        <f ca="1">IF($D577&gt;$D$8,"",INDIRECT(ADDRESS(ROW(Entrées!$C$37)+($D577-1)*24+P$11,COLUMN(Entrées!$C$37)+($C577-1),4,TRUE,"Entrées")))</f>
        <v>-1500</v>
      </c>
      <c r="Q577" s="28">
        <f ca="1">IF($D577&gt;$D$8,"",INDIRECT(ADDRESS(ROW(Entrées!$C$37)+($D577-1)*24+Q$11,COLUMN(Entrées!$C$37)+($C577-1),4,TRUE,"Entrées")))</f>
        <v>-1500</v>
      </c>
      <c r="R577" s="28">
        <f ca="1">IF($D577&gt;$D$8,"",INDIRECT(ADDRESS(ROW(Entrées!$C$37)+($D577-1)*24+R$11,COLUMN(Entrées!$C$37)+($C577-1),4,TRUE,"Entrées")))</f>
        <v>-1500</v>
      </c>
      <c r="S577" s="28">
        <f ca="1">IF($D577&gt;$D$8,"",INDIRECT(ADDRESS(ROW(Entrées!$C$37)+($D577-1)*24+S$11,COLUMN(Entrées!$C$37)+($C577-1),4,TRUE,"Entrées")))</f>
        <v>-1500</v>
      </c>
      <c r="T577" s="28">
        <f ca="1">IF($D577&gt;$D$8,"",INDIRECT(ADDRESS(ROW(Entrées!$C$37)+($D577-1)*24+T$11,COLUMN(Entrées!$C$37)+($C577-1),4,TRUE,"Entrées")))</f>
        <v>-1500</v>
      </c>
      <c r="U577" s="28">
        <f ca="1">IF($D577&gt;$D$8,"",INDIRECT(ADDRESS(ROW(Entrées!$C$37)+($D577-1)*24+U$11,COLUMN(Entrées!$C$37)+($C577-1),4,TRUE,"Entrées")))</f>
        <v>-1500</v>
      </c>
      <c r="V577" s="28">
        <f ca="1">IF($D577&gt;$D$8,"",INDIRECT(ADDRESS(ROW(Entrées!$C$37)+($D577-1)*24+V$11,COLUMN(Entrées!$C$37)+($C577-1),4,TRUE,"Entrées")))</f>
        <v>-1500</v>
      </c>
      <c r="W577" s="28">
        <f ca="1">IF($D577&gt;$D$8,"",INDIRECT(ADDRESS(ROW(Entrées!$C$37)+($D577-1)*24+W$11,COLUMN(Entrées!$C$37)+($C577-1),4,TRUE,"Entrées")))</f>
        <v>-1500</v>
      </c>
      <c r="X577" s="28">
        <f ca="1">IF($D577&gt;$D$8,"",INDIRECT(ADDRESS(ROW(Entrées!$C$37)+($D577-1)*24+X$11,COLUMN(Entrées!$C$37)+($C577-1),4,TRUE,"Entrées")))</f>
        <v>-1500</v>
      </c>
      <c r="Y577" s="28">
        <f ca="1">IF($D577&gt;$D$8,"",INDIRECT(ADDRESS(ROW(Entrées!$C$37)+($D577-1)*24+Y$11,COLUMN(Entrées!$C$37)+($C577-1),4,TRUE,"Entrées")))</f>
        <v>-1500</v>
      </c>
      <c r="Z577" s="28">
        <f ca="1">IF($D577&gt;$D$8,"",INDIRECT(ADDRESS(ROW(Entrées!$C$37)+($D577-1)*24+Z$11,COLUMN(Entrées!$C$37)+($C577-1),4,TRUE,"Entrées")))</f>
        <v>-1500</v>
      </c>
      <c r="AA577" s="28">
        <f ca="1">IF($D577&gt;$D$8,"",INDIRECT(ADDRESS(ROW(Entrées!$C$37)+($D577-1)*24+AA$11,COLUMN(Entrées!$C$37)+($C577-1),4,TRUE,"Entrées")))</f>
        <v>-899</v>
      </c>
      <c r="AB577" s="28">
        <f ca="1">IF($D577&gt;$D$8,"",INDIRECT(ADDRESS(ROW(Entrées!$C$37)+($D577-1)*24+AB$11,COLUMN(Entrées!$C$37)+($C577-1),4,TRUE,"Entrées")))</f>
        <v>-850</v>
      </c>
      <c r="AC577" s="11"/>
      <c r="AD577" s="40">
        <f t="shared" ca="1" si="685"/>
        <v>-1326.7083333333333</v>
      </c>
      <c r="AE577" s="40">
        <f t="shared" ca="1" si="687"/>
        <v>-609</v>
      </c>
      <c r="AF577" s="40">
        <f t="shared" ca="1" si="688"/>
        <v>-1500</v>
      </c>
      <c r="AG577" s="4"/>
      <c r="AH577" s="11">
        <f>Entrées!A604</f>
        <v>24</v>
      </c>
      <c r="AI577" s="13">
        <f>Entrées!B604</f>
        <v>15</v>
      </c>
      <c r="AJ577" s="31">
        <f t="shared" ca="1" si="649"/>
        <v>55625.834722222207</v>
      </c>
      <c r="AK577" s="31">
        <f t="shared" ca="1" si="602"/>
        <v>55155.277777777781</v>
      </c>
      <c r="AL577" s="31">
        <f t="shared" ca="1" si="603"/>
        <v>55132.569444444431</v>
      </c>
      <c r="AM577" s="31">
        <f t="shared" ca="1" si="604"/>
        <v>439.35972222222233</v>
      </c>
      <c r="AN577" s="31">
        <f t="shared" ca="1" si="605"/>
        <v>2143.2847222222222</v>
      </c>
      <c r="AO577" s="31">
        <f t="shared" ca="1" si="606"/>
        <v>1711.4715277777773</v>
      </c>
      <c r="AP577" s="31">
        <f t="shared" ca="1" si="607"/>
        <v>43686.806944444448</v>
      </c>
      <c r="AQ577" s="31">
        <f t="shared" ca="1" si="608"/>
        <v>2048.2006944444447</v>
      </c>
      <c r="AR577" s="31">
        <f t="shared" ca="1" si="609"/>
        <v>467.57708333333329</v>
      </c>
      <c r="AS577" s="31">
        <f t="shared" ca="1" si="610"/>
        <v>9872.0041666666693</v>
      </c>
      <c r="AT577" s="31">
        <f t="shared" ca="1" si="611"/>
        <v>-752.91041666666672</v>
      </c>
      <c r="AU577" s="31">
        <f t="shared" ca="1" si="612"/>
        <v>580.30277777777769</v>
      </c>
      <c r="AV577" s="31">
        <f t="shared" ca="1" si="613"/>
        <v>-4570.3041666666659</v>
      </c>
      <c r="AW577" s="31">
        <f t="shared" ca="1" si="614"/>
        <v>53.39583333333335</v>
      </c>
      <c r="AX577" s="31">
        <f t="shared" ca="1" si="615"/>
        <v>1401.9361111111111</v>
      </c>
      <c r="AY577" s="31">
        <f t="shared" ca="1" si="616"/>
        <v>-1132.0805555555555</v>
      </c>
      <c r="AZ577" s="31">
        <f t="shared" ca="1" si="617"/>
        <v>-2177.1819444444441</v>
      </c>
      <c r="BA577" s="31">
        <f t="shared" ca="1" si="618"/>
        <v>644.8125</v>
      </c>
      <c r="BB577" s="31">
        <f t="shared" ca="1" si="619"/>
        <v>-1410.101388888889</v>
      </c>
      <c r="BC577" s="31">
        <f t="shared" ca="1" si="620"/>
        <v>-1800.2902777777781</v>
      </c>
      <c r="BF577" s="11">
        <f t="shared" si="621"/>
        <v>24</v>
      </c>
      <c r="BG577" s="11">
        <f t="shared" si="658"/>
        <v>15</v>
      </c>
      <c r="BH577" s="32">
        <f>IF($BF577&gt;$Y$7,"",IF(AND($BF577=$Y$7,$BG577=23),"",Entrées!C605-Entrées!C604))</f>
        <v>-1806</v>
      </c>
      <c r="BI577" s="32">
        <f>IF($BF577&gt;$Y$7,"",IF(AND($BF577=$Y$7,$BG577=23),"",Entrées!D605-Entrées!D604))</f>
        <v>-2012.5</v>
      </c>
      <c r="BJ577" s="32">
        <f>IF($BF577&gt;$Y$7,"",IF(AND($BF577=$Y$7,$BG577=23),"",Entrées!E605-Entrées!E604))</f>
        <v>-2012.5</v>
      </c>
      <c r="BK577" s="32">
        <f>IF($BF577&gt;$Y$7,"",IF(AND($BF577=$Y$7,$BG577=23),"",Entrées!F605-Entrées!F604))</f>
        <v>-1.5</v>
      </c>
      <c r="BL577" s="32">
        <f>IF($BF577&gt;$Y$7,"",IF(AND($BF577=$Y$7,$BG577=23),"",Entrées!G605-Entrées!G604))</f>
        <v>-73</v>
      </c>
      <c r="BM577" s="32">
        <f>IF($BF577&gt;$Y$7,"",IF(AND($BF577=$Y$7,$BG577=23),"",Entrées!H605-Entrées!H604))</f>
        <v>9</v>
      </c>
      <c r="BN577" s="32">
        <f>IF($BF577&gt;$Y$7,"",IF(AND($BF577=$Y$7,$BG577=23),"",Entrées!I605-Entrées!I604))</f>
        <v>-1546.5</v>
      </c>
      <c r="BO577" s="32">
        <f>IF($BF577&gt;$Y$7,"",IF(AND($BF577=$Y$7,$BG577=23),"",Entrées!J605-Entrées!J604))</f>
        <v>-61.5</v>
      </c>
      <c r="BP577" s="32">
        <f>IF($BF577&gt;$Y$7,"",IF(AND($BF577=$Y$7,$BG577=23),"",Entrées!K605-Entrées!K604))</f>
        <v>-221.5</v>
      </c>
      <c r="BQ577" s="32">
        <f>IF($BF577&gt;$Y$7,"",IF(AND($BF577=$Y$7,$BG577=23),"",Entrées!L605-Entrées!L604))</f>
        <v>987.5</v>
      </c>
      <c r="BR577" s="32">
        <f>IF($BF577&gt;$Y$7,"",IF(AND($BF577=$Y$7,$BG577=23),"",Entrées!M605-Entrées!M604))</f>
        <v>1</v>
      </c>
      <c r="BS577" s="32">
        <f>IF($BF577&gt;$Y$7,"",IF(AND($BF577=$Y$7,$BG577=23),"",Entrées!N605-Entrées!N604))</f>
        <v>8.5</v>
      </c>
      <c r="BT577" s="32">
        <f>IF($BF577&gt;$Y$7,"",IF(AND($BF577=$Y$7,$BG577=23),"",Entrées!O605-Entrées!O604))</f>
        <v>-909</v>
      </c>
      <c r="BU577" s="32">
        <f>IF($BF577&gt;$Y$7,"",IF(AND($BF577=$Y$7,$BG577=23),"",Entrées!P605-Entrées!P604))</f>
        <v>-1</v>
      </c>
      <c r="BV577" s="32">
        <f>IF($BF577&gt;$Y$7,"",IF(AND($BF577=$Y$7,$BG577=23),"",Entrées!Q605-Entrées!Q604))</f>
        <v>-173</v>
      </c>
      <c r="BW577" s="32">
        <f>IF($BF577&gt;$Y$7,"",IF(AND($BF577=$Y$7,$BG577=23),"",Entrées!R605-Entrées!R604))</f>
        <v>0</v>
      </c>
      <c r="BX577" s="32">
        <f>IF($BF577&gt;$Y$7,"",IF(AND($BF577=$Y$7,$BG577=23),"",Entrées!S605-Entrées!S604))</f>
        <v>0</v>
      </c>
      <c r="BY577" s="32">
        <f>IF($BF577&gt;$Y$7,"",IF(AND($BF577=$Y$7,$BG577=23),"",Entrées!T605-Entrées!T604))</f>
        <v>0</v>
      </c>
      <c r="BZ577" s="32">
        <f>IF($BF577&gt;$Y$7,"",IF(AND($BF577=$Y$7,$BG577=23),"",Entrées!U605-Entrées!U604))</f>
        <v>-169</v>
      </c>
      <c r="CA577" s="32">
        <f>IF($BF577&gt;$Y$7,"",IF(AND($BF577=$Y$7,$BG577=23),"",Entrées!V605-Entrées!V604))</f>
        <v>-492</v>
      </c>
      <c r="CD577" s="33">
        <f>IF($BF577&lt;=$Y$7,Entrées!J604/CD$2,"")</f>
        <v>8.1250000000000003E-2</v>
      </c>
      <c r="CE577" s="33">
        <f>IF($BF577&lt;=$Y$7,Entrées!K604/CE$2,"")</f>
        <v>0.50047619047619052</v>
      </c>
      <c r="CF577" s="11">
        <f t="shared" si="622"/>
        <v>7600</v>
      </c>
      <c r="CG577" s="11">
        <f t="shared" si="623"/>
        <v>4200</v>
      </c>
      <c r="CH577" s="52">
        <f t="shared" si="624"/>
        <v>0.26950009137426939</v>
      </c>
      <c r="CI577" s="52">
        <f t="shared" si="625"/>
        <v>0.11132787698412699</v>
      </c>
    </row>
    <row r="578" spans="1:87">
      <c r="C578" s="11">
        <f t="shared" si="689"/>
        <v>16</v>
      </c>
      <c r="D578" s="27">
        <f t="shared" si="686"/>
        <v>12</v>
      </c>
      <c r="E578" s="28">
        <f ca="1">IF($D578&gt;$D$8,"",INDIRECT(ADDRESS(ROW(Entrées!$C$37)+($D578-1)*24+E$11,COLUMN(Entrées!$C$37)+($C578-1),4,TRUE,"Entrées")))</f>
        <v>-1500</v>
      </c>
      <c r="F578" s="28">
        <f ca="1">IF($D578&gt;$D$8,"",INDIRECT(ADDRESS(ROW(Entrées!$C$37)+($D578-1)*24+F$11,COLUMN(Entrées!$C$37)+($C578-1),4,TRUE,"Entrées")))</f>
        <v>-1500</v>
      </c>
      <c r="G578" s="28">
        <f ca="1">IF($D578&gt;$D$8,"",INDIRECT(ADDRESS(ROW(Entrées!$C$37)+($D578-1)*24+G$11,COLUMN(Entrées!$C$37)+($C578-1),4,TRUE,"Entrées")))</f>
        <v>-1500</v>
      </c>
      <c r="H578" s="28">
        <f ca="1">IF($D578&gt;$D$8,"",INDIRECT(ADDRESS(ROW(Entrées!$C$37)+($D578-1)*24+H$11,COLUMN(Entrées!$C$37)+($C578-1),4,TRUE,"Entrées")))</f>
        <v>-1500</v>
      </c>
      <c r="I578" s="28">
        <f ca="1">IF($D578&gt;$D$8,"",INDIRECT(ADDRESS(ROW(Entrées!$C$37)+($D578-1)*24+I$11,COLUMN(Entrées!$C$37)+($C578-1),4,TRUE,"Entrées")))</f>
        <v>-1500</v>
      </c>
      <c r="J578" s="28">
        <f ca="1">IF($D578&gt;$D$8,"",INDIRECT(ADDRESS(ROW(Entrées!$C$37)+($D578-1)*24+J$11,COLUMN(Entrées!$C$37)+($C578-1),4,TRUE,"Entrées")))</f>
        <v>-1500</v>
      </c>
      <c r="K578" s="28">
        <f ca="1">IF($D578&gt;$D$8,"",INDIRECT(ADDRESS(ROW(Entrées!$C$37)+($D578-1)*24+K$11,COLUMN(Entrées!$C$37)+($C578-1),4,TRUE,"Entrées")))</f>
        <v>-1045</v>
      </c>
      <c r="L578" s="28">
        <f ca="1">IF($D578&gt;$D$8,"",INDIRECT(ADDRESS(ROW(Entrées!$C$37)+($D578-1)*24+L$11,COLUMN(Entrées!$C$37)+($C578-1),4,TRUE,"Entrées")))</f>
        <v>-795</v>
      </c>
      <c r="M578" s="28">
        <f ca="1">IF($D578&gt;$D$8,"",INDIRECT(ADDRESS(ROW(Entrées!$C$37)+($D578-1)*24+M$11,COLUMN(Entrées!$C$37)+($C578-1),4,TRUE,"Entrées")))</f>
        <v>-615</v>
      </c>
      <c r="N578" s="28">
        <f ca="1">IF($D578&gt;$D$8,"",INDIRECT(ADDRESS(ROW(Entrées!$C$37)+($D578-1)*24+N$11,COLUMN(Entrées!$C$37)+($C578-1),4,TRUE,"Entrées")))</f>
        <v>-1190</v>
      </c>
      <c r="O578" s="28">
        <f ca="1">IF($D578&gt;$D$8,"",INDIRECT(ADDRESS(ROW(Entrées!$C$37)+($D578-1)*24+O$11,COLUMN(Entrées!$C$37)+($C578-1),4,TRUE,"Entrées")))</f>
        <v>-1500</v>
      </c>
      <c r="P578" s="28">
        <f ca="1">IF($D578&gt;$D$8,"",INDIRECT(ADDRESS(ROW(Entrées!$C$37)+($D578-1)*24+P$11,COLUMN(Entrées!$C$37)+($C578-1),4,TRUE,"Entrées")))</f>
        <v>-1500</v>
      </c>
      <c r="Q578" s="28">
        <f ca="1">IF($D578&gt;$D$8,"",INDIRECT(ADDRESS(ROW(Entrées!$C$37)+($D578-1)*24+Q$11,COLUMN(Entrées!$C$37)+($C578-1),4,TRUE,"Entrées")))</f>
        <v>-1500</v>
      </c>
      <c r="R578" s="28">
        <f ca="1">IF($D578&gt;$D$8,"",INDIRECT(ADDRESS(ROW(Entrées!$C$37)+($D578-1)*24+R$11,COLUMN(Entrées!$C$37)+($C578-1),4,TRUE,"Entrées")))</f>
        <v>-1500</v>
      </c>
      <c r="S578" s="28">
        <f ca="1">IF($D578&gt;$D$8,"",INDIRECT(ADDRESS(ROW(Entrées!$C$37)+($D578-1)*24+S$11,COLUMN(Entrées!$C$37)+($C578-1),4,TRUE,"Entrées")))</f>
        <v>-1500</v>
      </c>
      <c r="T578" s="28">
        <f ca="1">IF($D578&gt;$D$8,"",INDIRECT(ADDRESS(ROW(Entrées!$C$37)+($D578-1)*24+T$11,COLUMN(Entrées!$C$37)+($C578-1),4,TRUE,"Entrées")))</f>
        <v>-1500</v>
      </c>
      <c r="U578" s="28">
        <f ca="1">IF($D578&gt;$D$8,"",INDIRECT(ADDRESS(ROW(Entrées!$C$37)+($D578-1)*24+U$11,COLUMN(Entrées!$C$37)+($C578-1),4,TRUE,"Entrées")))</f>
        <v>-1500</v>
      </c>
      <c r="V578" s="28">
        <f ca="1">IF($D578&gt;$D$8,"",INDIRECT(ADDRESS(ROW(Entrées!$C$37)+($D578-1)*24+V$11,COLUMN(Entrées!$C$37)+($C578-1),4,TRUE,"Entrées")))</f>
        <v>-1500</v>
      </c>
      <c r="W578" s="28">
        <f ca="1">IF($D578&gt;$D$8,"",INDIRECT(ADDRESS(ROW(Entrées!$C$37)+($D578-1)*24+W$11,COLUMN(Entrées!$C$37)+($C578-1),4,TRUE,"Entrées")))</f>
        <v>-1499</v>
      </c>
      <c r="X578" s="28">
        <f ca="1">IF($D578&gt;$D$8,"",INDIRECT(ADDRESS(ROW(Entrées!$C$37)+($D578-1)*24+X$11,COLUMN(Entrées!$C$37)+($C578-1),4,TRUE,"Entrées")))</f>
        <v>-1498</v>
      </c>
      <c r="Y578" s="28">
        <f ca="1">IF($D578&gt;$D$8,"",INDIRECT(ADDRESS(ROW(Entrées!$C$37)+($D578-1)*24+Y$11,COLUMN(Entrées!$C$37)+($C578-1),4,TRUE,"Entrées")))</f>
        <v>-1500</v>
      </c>
      <c r="Z578" s="28">
        <f ca="1">IF($D578&gt;$D$8,"",INDIRECT(ADDRESS(ROW(Entrées!$C$37)+($D578-1)*24+Z$11,COLUMN(Entrées!$C$37)+($C578-1),4,TRUE,"Entrées")))</f>
        <v>-1500</v>
      </c>
      <c r="AA578" s="28">
        <f ca="1">IF($D578&gt;$D$8,"",INDIRECT(ADDRESS(ROW(Entrées!$C$37)+($D578-1)*24+AA$11,COLUMN(Entrées!$C$37)+($C578-1),4,TRUE,"Entrées")))</f>
        <v>-1500</v>
      </c>
      <c r="AB578" s="28">
        <f ca="1">IF($D578&gt;$D$8,"",INDIRECT(ADDRESS(ROW(Entrées!$C$37)+($D578-1)*24+AB$11,COLUMN(Entrées!$C$37)+($C578-1),4,TRUE,"Entrées")))</f>
        <v>-1500</v>
      </c>
      <c r="AC578" s="11"/>
      <c r="AD578" s="40">
        <f t="shared" ca="1" si="685"/>
        <v>-1401.75</v>
      </c>
      <c r="AE578" s="40">
        <f t="shared" ca="1" si="687"/>
        <v>-615</v>
      </c>
      <c r="AF578" s="40">
        <f t="shared" ca="1" si="688"/>
        <v>-1500</v>
      </c>
      <c r="AG578" s="4"/>
      <c r="AH578" s="11">
        <f>Entrées!A605</f>
        <v>24</v>
      </c>
      <c r="AI578" s="13">
        <f>Entrées!B605</f>
        <v>16</v>
      </c>
      <c r="AJ578" s="31">
        <f t="shared" ca="1" si="649"/>
        <v>55625.834722222207</v>
      </c>
      <c r="AK578" s="31">
        <f t="shared" ca="1" si="602"/>
        <v>55155.277777777781</v>
      </c>
      <c r="AL578" s="31">
        <f t="shared" ca="1" si="603"/>
        <v>55132.569444444431</v>
      </c>
      <c r="AM578" s="31">
        <f t="shared" ca="1" si="604"/>
        <v>439.35972222222233</v>
      </c>
      <c r="AN578" s="31">
        <f t="shared" ca="1" si="605"/>
        <v>2143.2847222222222</v>
      </c>
      <c r="AO578" s="31">
        <f t="shared" ca="1" si="606"/>
        <v>1711.4715277777773</v>
      </c>
      <c r="AP578" s="31">
        <f t="shared" ca="1" si="607"/>
        <v>43686.806944444448</v>
      </c>
      <c r="AQ578" s="31">
        <f t="shared" ca="1" si="608"/>
        <v>2048.2006944444447</v>
      </c>
      <c r="AR578" s="31">
        <f t="shared" ca="1" si="609"/>
        <v>467.57708333333329</v>
      </c>
      <c r="AS578" s="31">
        <f t="shared" ca="1" si="610"/>
        <v>9872.0041666666693</v>
      </c>
      <c r="AT578" s="31">
        <f t="shared" ca="1" si="611"/>
        <v>-752.91041666666672</v>
      </c>
      <c r="AU578" s="31">
        <f t="shared" ca="1" si="612"/>
        <v>580.30277777777769</v>
      </c>
      <c r="AV578" s="31">
        <f t="shared" ca="1" si="613"/>
        <v>-4570.3041666666659</v>
      </c>
      <c r="AW578" s="31">
        <f t="shared" ca="1" si="614"/>
        <v>53.39583333333335</v>
      </c>
      <c r="AX578" s="31">
        <f t="shared" ca="1" si="615"/>
        <v>1401.9361111111111</v>
      </c>
      <c r="AY578" s="31">
        <f t="shared" ca="1" si="616"/>
        <v>-1132.0805555555555</v>
      </c>
      <c r="AZ578" s="31">
        <f t="shared" ca="1" si="617"/>
        <v>-2177.1819444444441</v>
      </c>
      <c r="BA578" s="31">
        <f t="shared" ca="1" si="618"/>
        <v>644.8125</v>
      </c>
      <c r="BB578" s="31">
        <f t="shared" ca="1" si="619"/>
        <v>-1410.101388888889</v>
      </c>
      <c r="BC578" s="31">
        <f t="shared" ca="1" si="620"/>
        <v>-1800.2902777777781</v>
      </c>
      <c r="BF578" s="11">
        <f t="shared" si="621"/>
        <v>24</v>
      </c>
      <c r="BG578" s="11">
        <f t="shared" si="658"/>
        <v>16</v>
      </c>
      <c r="BH578" s="32">
        <f>IF($BF578&gt;$Y$7,"",IF(AND($BF578=$Y$7,$BG578=23),"",Entrées!C606-Entrées!C605))</f>
        <v>-1255</v>
      </c>
      <c r="BI578" s="32">
        <f>IF($BF578&gt;$Y$7,"",IF(AND($BF578=$Y$7,$BG578=23),"",Entrées!D606-Entrées!D605))</f>
        <v>-1675</v>
      </c>
      <c r="BJ578" s="32">
        <f>IF($BF578&gt;$Y$7,"",IF(AND($BF578=$Y$7,$BG578=23),"",Entrées!E606-Entrées!E605))</f>
        <v>-1662.5</v>
      </c>
      <c r="BK578" s="32">
        <f>IF($BF578&gt;$Y$7,"",IF(AND($BF578=$Y$7,$BG578=23),"",Entrées!F606-Entrées!F605))</f>
        <v>0.5</v>
      </c>
      <c r="BL578" s="32">
        <f>IF($BF578&gt;$Y$7,"",IF(AND($BF578=$Y$7,$BG578=23),"",Entrées!G606-Entrées!G605))</f>
        <v>244</v>
      </c>
      <c r="BM578" s="32">
        <f>IF($BF578&gt;$Y$7,"",IF(AND($BF578=$Y$7,$BG578=23),"",Entrées!H606-Entrées!H605))</f>
        <v>-11.5</v>
      </c>
      <c r="BN578" s="32">
        <f>IF($BF578&gt;$Y$7,"",IF(AND($BF578=$Y$7,$BG578=23),"",Entrées!I606-Entrées!I605))</f>
        <v>-87</v>
      </c>
      <c r="BO578" s="32">
        <f>IF($BF578&gt;$Y$7,"",IF(AND($BF578=$Y$7,$BG578=23),"",Entrées!J606-Entrées!J605))</f>
        <v>-51.5</v>
      </c>
      <c r="BP578" s="32">
        <f>IF($BF578&gt;$Y$7,"",IF(AND($BF578=$Y$7,$BG578=23),"",Entrées!K606-Entrées!K605))</f>
        <v>-354</v>
      </c>
      <c r="BQ578" s="32">
        <f>IF($BF578&gt;$Y$7,"",IF(AND($BF578=$Y$7,$BG578=23),"",Entrées!L606-Entrées!L605))</f>
        <v>553</v>
      </c>
      <c r="BR578" s="32">
        <f>IF($BF578&gt;$Y$7,"",IF(AND($BF578=$Y$7,$BG578=23),"",Entrées!M606-Entrées!M605))</f>
        <v>-364.5</v>
      </c>
      <c r="BS578" s="32">
        <f>IF($BF578&gt;$Y$7,"",IF(AND($BF578=$Y$7,$BG578=23),"",Entrées!N606-Entrées!N605))</f>
        <v>8.5</v>
      </c>
      <c r="BT578" s="32">
        <f>IF($BF578&gt;$Y$7,"",IF(AND($BF578=$Y$7,$BG578=23),"",Entrées!O606-Entrées!O605))</f>
        <v>-1192.5</v>
      </c>
      <c r="BU578" s="32">
        <f>IF($BF578&gt;$Y$7,"",IF(AND($BF578=$Y$7,$BG578=23),"",Entrées!P606-Entrées!P605))</f>
        <v>4</v>
      </c>
      <c r="BV578" s="32">
        <f>IF($BF578&gt;$Y$7,"",IF(AND($BF578=$Y$7,$BG578=23),"",Entrées!Q606-Entrées!Q605))</f>
        <v>-1839</v>
      </c>
      <c r="BW578" s="32">
        <f>IF($BF578&gt;$Y$7,"",IF(AND($BF578=$Y$7,$BG578=23),"",Entrées!R606-Entrées!R605))</f>
        <v>0</v>
      </c>
      <c r="BX578" s="32">
        <f>IF($BF578&gt;$Y$7,"",IF(AND($BF578=$Y$7,$BG578=23),"",Entrées!S606-Entrées!S605))</f>
        <v>0</v>
      </c>
      <c r="BY578" s="32">
        <f>IF($BF578&gt;$Y$7,"",IF(AND($BF578=$Y$7,$BG578=23),"",Entrées!T606-Entrées!T605))</f>
        <v>0</v>
      </c>
      <c r="BZ578" s="32">
        <f>IF($BF578&gt;$Y$7,"",IF(AND($BF578=$Y$7,$BG578=23),"",Entrées!U606-Entrées!U605))</f>
        <v>0</v>
      </c>
      <c r="CA578" s="32">
        <f>IF($BF578&gt;$Y$7,"",IF(AND($BF578=$Y$7,$BG578=23),"",Entrées!V606-Entrées!V605))</f>
        <v>219</v>
      </c>
      <c r="CD578" s="33">
        <f>IF($BF578&lt;=$Y$7,Entrées!J605/CD$2,"")</f>
        <v>7.3157894736842102E-2</v>
      </c>
      <c r="CE578" s="33">
        <f>IF($BF578&lt;=$Y$7,Entrées!K605/CE$2,"")</f>
        <v>0.44773809523809521</v>
      </c>
      <c r="CF578" s="11">
        <f t="shared" si="622"/>
        <v>7600</v>
      </c>
      <c r="CG578" s="11">
        <f t="shared" si="623"/>
        <v>4200</v>
      </c>
      <c r="CH578" s="52">
        <f t="shared" si="624"/>
        <v>0.26950009137426939</v>
      </c>
      <c r="CI578" s="52">
        <f t="shared" si="625"/>
        <v>0.11132787698412699</v>
      </c>
    </row>
    <row r="579" spans="1:87">
      <c r="C579" s="11">
        <f t="shared" si="689"/>
        <v>16</v>
      </c>
      <c r="D579" s="27">
        <f t="shared" si="686"/>
        <v>13</v>
      </c>
      <c r="E579" s="28">
        <f ca="1">IF($D579&gt;$D$8,"",INDIRECT(ADDRESS(ROW(Entrées!$C$37)+($D579-1)*24+E$11,COLUMN(Entrées!$C$37)+($C579-1),4,TRUE,"Entrées")))</f>
        <v>-1500</v>
      </c>
      <c r="F579" s="28">
        <f ca="1">IF($D579&gt;$D$8,"",INDIRECT(ADDRESS(ROW(Entrées!$C$37)+($D579-1)*24+F$11,COLUMN(Entrées!$C$37)+($C579-1),4,TRUE,"Entrées")))</f>
        <v>-1500</v>
      </c>
      <c r="G579" s="28">
        <f ca="1">IF($D579&gt;$D$8,"",INDIRECT(ADDRESS(ROW(Entrées!$C$37)+($D579-1)*24+G$11,COLUMN(Entrées!$C$37)+($C579-1),4,TRUE,"Entrées")))</f>
        <v>-1500</v>
      </c>
      <c r="H579" s="28">
        <f ca="1">IF($D579&gt;$D$8,"",INDIRECT(ADDRESS(ROW(Entrées!$C$37)+($D579-1)*24+H$11,COLUMN(Entrées!$C$37)+($C579-1),4,TRUE,"Entrées")))</f>
        <v>-1500</v>
      </c>
      <c r="I579" s="28">
        <f ca="1">IF($D579&gt;$D$8,"",INDIRECT(ADDRESS(ROW(Entrées!$C$37)+($D579-1)*24+I$11,COLUMN(Entrées!$C$37)+($C579-1),4,TRUE,"Entrées")))</f>
        <v>-1500</v>
      </c>
      <c r="J579" s="28">
        <f ca="1">IF($D579&gt;$D$8,"",INDIRECT(ADDRESS(ROW(Entrées!$C$37)+($D579-1)*24+J$11,COLUMN(Entrées!$C$37)+($C579-1),4,TRUE,"Entrées")))</f>
        <v>-1500</v>
      </c>
      <c r="K579" s="28">
        <f ca="1">IF($D579&gt;$D$8,"",INDIRECT(ADDRESS(ROW(Entrées!$C$37)+($D579-1)*24+K$11,COLUMN(Entrées!$C$37)+($C579-1),4,TRUE,"Entrées")))</f>
        <v>-1500</v>
      </c>
      <c r="L579" s="28">
        <f ca="1">IF($D579&gt;$D$8,"",INDIRECT(ADDRESS(ROW(Entrées!$C$37)+($D579-1)*24+L$11,COLUMN(Entrées!$C$37)+($C579-1),4,TRUE,"Entrées")))</f>
        <v>-1500</v>
      </c>
      <c r="M579" s="28">
        <f ca="1">IF($D579&gt;$D$8,"",INDIRECT(ADDRESS(ROW(Entrées!$C$37)+($D579-1)*24+M$11,COLUMN(Entrées!$C$37)+($C579-1),4,TRUE,"Entrées")))</f>
        <v>-1500</v>
      </c>
      <c r="N579" s="28">
        <f ca="1">IF($D579&gt;$D$8,"",INDIRECT(ADDRESS(ROW(Entrées!$C$37)+($D579-1)*24+N$11,COLUMN(Entrées!$C$37)+($C579-1),4,TRUE,"Entrées")))</f>
        <v>-1500</v>
      </c>
      <c r="O579" s="28">
        <f ca="1">IF($D579&gt;$D$8,"",INDIRECT(ADDRESS(ROW(Entrées!$C$37)+($D579-1)*24+O$11,COLUMN(Entrées!$C$37)+($C579-1),4,TRUE,"Entrées")))</f>
        <v>-1500</v>
      </c>
      <c r="P579" s="28">
        <f ca="1">IF($D579&gt;$D$8,"",INDIRECT(ADDRESS(ROW(Entrées!$C$37)+($D579-1)*24+P$11,COLUMN(Entrées!$C$37)+($C579-1),4,TRUE,"Entrées")))</f>
        <v>-1500</v>
      </c>
      <c r="Q579" s="28">
        <f ca="1">IF($D579&gt;$D$8,"",INDIRECT(ADDRESS(ROW(Entrées!$C$37)+($D579-1)*24+Q$11,COLUMN(Entrées!$C$37)+($C579-1),4,TRUE,"Entrées")))</f>
        <v>-1500</v>
      </c>
      <c r="R579" s="28">
        <f ca="1">IF($D579&gt;$D$8,"",INDIRECT(ADDRESS(ROW(Entrées!$C$37)+($D579-1)*24+R$11,COLUMN(Entrées!$C$37)+($C579-1),4,TRUE,"Entrées")))</f>
        <v>-1500</v>
      </c>
      <c r="S579" s="28">
        <f ca="1">IF($D579&gt;$D$8,"",INDIRECT(ADDRESS(ROW(Entrées!$C$37)+($D579-1)*24+S$11,COLUMN(Entrées!$C$37)+($C579-1),4,TRUE,"Entrées")))</f>
        <v>-1500</v>
      </c>
      <c r="T579" s="28">
        <f ca="1">IF($D579&gt;$D$8,"",INDIRECT(ADDRESS(ROW(Entrées!$C$37)+($D579-1)*24+T$11,COLUMN(Entrées!$C$37)+($C579-1),4,TRUE,"Entrées")))</f>
        <v>-1500</v>
      </c>
      <c r="U579" s="28">
        <f ca="1">IF($D579&gt;$D$8,"",INDIRECT(ADDRESS(ROW(Entrées!$C$37)+($D579-1)*24+U$11,COLUMN(Entrées!$C$37)+($C579-1),4,TRUE,"Entrées")))</f>
        <v>-1500</v>
      </c>
      <c r="V579" s="28">
        <f ca="1">IF($D579&gt;$D$8,"",INDIRECT(ADDRESS(ROW(Entrées!$C$37)+($D579-1)*24+V$11,COLUMN(Entrées!$C$37)+($C579-1),4,TRUE,"Entrées")))</f>
        <v>-1500</v>
      </c>
      <c r="W579" s="28">
        <f ca="1">IF($D579&gt;$D$8,"",INDIRECT(ADDRESS(ROW(Entrées!$C$37)+($D579-1)*24+W$11,COLUMN(Entrées!$C$37)+($C579-1),4,TRUE,"Entrées")))</f>
        <v>-1500</v>
      </c>
      <c r="X579" s="28">
        <f ca="1">IF($D579&gt;$D$8,"",INDIRECT(ADDRESS(ROW(Entrées!$C$37)+($D579-1)*24+X$11,COLUMN(Entrées!$C$37)+($C579-1),4,TRUE,"Entrées")))</f>
        <v>-1500</v>
      </c>
      <c r="Y579" s="28">
        <f ca="1">IF($D579&gt;$D$8,"",INDIRECT(ADDRESS(ROW(Entrées!$C$37)+($D579-1)*24+Y$11,COLUMN(Entrées!$C$37)+($C579-1),4,TRUE,"Entrées")))</f>
        <v>-1500</v>
      </c>
      <c r="Z579" s="28">
        <f ca="1">IF($D579&gt;$D$8,"",INDIRECT(ADDRESS(ROW(Entrées!$C$37)+($D579-1)*24+Z$11,COLUMN(Entrées!$C$37)+($C579-1),4,TRUE,"Entrées")))</f>
        <v>-1500</v>
      </c>
      <c r="AA579" s="28">
        <f ca="1">IF($D579&gt;$D$8,"",INDIRECT(ADDRESS(ROW(Entrées!$C$37)+($D579-1)*24+AA$11,COLUMN(Entrées!$C$37)+($C579-1),4,TRUE,"Entrées")))</f>
        <v>-1500</v>
      </c>
      <c r="AB579" s="28">
        <f ca="1">IF($D579&gt;$D$8,"",INDIRECT(ADDRESS(ROW(Entrées!$C$37)+($D579-1)*24+AB$11,COLUMN(Entrées!$C$37)+($C579-1),4,TRUE,"Entrées")))</f>
        <v>-1500</v>
      </c>
      <c r="AC579" s="11"/>
      <c r="AD579" s="40">
        <f t="shared" ca="1" si="685"/>
        <v>-1500</v>
      </c>
      <c r="AE579" s="40">
        <f t="shared" ca="1" si="687"/>
        <v>-1500</v>
      </c>
      <c r="AF579" s="40">
        <f t="shared" ca="1" si="688"/>
        <v>-1500</v>
      </c>
      <c r="AG579" s="4"/>
      <c r="AH579" s="11">
        <f>Entrées!A606</f>
        <v>24</v>
      </c>
      <c r="AI579" s="13">
        <f>Entrées!B606</f>
        <v>17</v>
      </c>
      <c r="AJ579" s="31">
        <f t="shared" ca="1" si="649"/>
        <v>55625.834722222207</v>
      </c>
      <c r="AK579" s="31">
        <f t="shared" ca="1" si="602"/>
        <v>55155.277777777781</v>
      </c>
      <c r="AL579" s="31">
        <f t="shared" ca="1" si="603"/>
        <v>55132.569444444431</v>
      </c>
      <c r="AM579" s="31">
        <f t="shared" ca="1" si="604"/>
        <v>439.35972222222233</v>
      </c>
      <c r="AN579" s="31">
        <f t="shared" ca="1" si="605"/>
        <v>2143.2847222222222</v>
      </c>
      <c r="AO579" s="31">
        <f t="shared" ca="1" si="606"/>
        <v>1711.4715277777773</v>
      </c>
      <c r="AP579" s="31">
        <f t="shared" ca="1" si="607"/>
        <v>43686.806944444448</v>
      </c>
      <c r="AQ579" s="31">
        <f t="shared" ca="1" si="608"/>
        <v>2048.2006944444447</v>
      </c>
      <c r="AR579" s="31">
        <f t="shared" ca="1" si="609"/>
        <v>467.57708333333329</v>
      </c>
      <c r="AS579" s="31">
        <f t="shared" ca="1" si="610"/>
        <v>9872.0041666666693</v>
      </c>
      <c r="AT579" s="31">
        <f t="shared" ca="1" si="611"/>
        <v>-752.91041666666672</v>
      </c>
      <c r="AU579" s="31">
        <f t="shared" ca="1" si="612"/>
        <v>580.30277777777769</v>
      </c>
      <c r="AV579" s="31">
        <f t="shared" ca="1" si="613"/>
        <v>-4570.3041666666659</v>
      </c>
      <c r="AW579" s="31">
        <f t="shared" ca="1" si="614"/>
        <v>53.39583333333335</v>
      </c>
      <c r="AX579" s="31">
        <f t="shared" ca="1" si="615"/>
        <v>1401.9361111111111</v>
      </c>
      <c r="AY579" s="31">
        <f t="shared" ca="1" si="616"/>
        <v>-1132.0805555555555</v>
      </c>
      <c r="AZ579" s="31">
        <f t="shared" ca="1" si="617"/>
        <v>-2177.1819444444441</v>
      </c>
      <c r="BA579" s="31">
        <f t="shared" ca="1" si="618"/>
        <v>644.8125</v>
      </c>
      <c r="BB579" s="31">
        <f t="shared" ca="1" si="619"/>
        <v>-1410.101388888889</v>
      </c>
      <c r="BC579" s="31">
        <f t="shared" ca="1" si="620"/>
        <v>-1800.2902777777781</v>
      </c>
      <c r="BF579" s="11">
        <f t="shared" si="621"/>
        <v>24</v>
      </c>
      <c r="BG579" s="11">
        <f t="shared" si="658"/>
        <v>17</v>
      </c>
      <c r="BH579" s="32">
        <f>IF($BF579&gt;$Y$7,"",IF(AND($BF579=$Y$7,$BG579=23),"",Entrées!C607-Entrées!C606))</f>
        <v>-40</v>
      </c>
      <c r="BI579" s="32">
        <f>IF($BF579&gt;$Y$7,"",IF(AND($BF579=$Y$7,$BG579=23),"",Entrées!D607-Entrées!D606))</f>
        <v>562.5</v>
      </c>
      <c r="BJ579" s="32">
        <f>IF($BF579&gt;$Y$7,"",IF(AND($BF579=$Y$7,$BG579=23),"",Entrées!E607-Entrées!E606))</f>
        <v>725</v>
      </c>
      <c r="BK579" s="32">
        <f>IF($BF579&gt;$Y$7,"",IF(AND($BF579=$Y$7,$BG579=23),"",Entrées!F607-Entrées!F606))</f>
        <v>0.5</v>
      </c>
      <c r="BL579" s="32">
        <f>IF($BF579&gt;$Y$7,"",IF(AND($BF579=$Y$7,$BG579=23),"",Entrées!G607-Entrées!G606))</f>
        <v>145.5</v>
      </c>
      <c r="BM579" s="32">
        <f>IF($BF579&gt;$Y$7,"",IF(AND($BF579=$Y$7,$BG579=23),"",Entrées!H607-Entrées!H606))</f>
        <v>17</v>
      </c>
      <c r="BN579" s="32">
        <f>IF($BF579&gt;$Y$7,"",IF(AND($BF579=$Y$7,$BG579=23),"",Entrées!I607-Entrées!I606))</f>
        <v>633</v>
      </c>
      <c r="BO579" s="32">
        <f>IF($BF579&gt;$Y$7,"",IF(AND($BF579=$Y$7,$BG579=23),"",Entrées!J607-Entrées!J606))</f>
        <v>-73</v>
      </c>
      <c r="BP579" s="32">
        <f>IF($BF579&gt;$Y$7,"",IF(AND($BF579=$Y$7,$BG579=23),"",Entrées!K607-Entrées!K606))</f>
        <v>-496.5</v>
      </c>
      <c r="BQ579" s="32">
        <f>IF($BF579&gt;$Y$7,"",IF(AND($BF579=$Y$7,$BG579=23),"",Entrées!L607-Entrées!L606))</f>
        <v>373.5</v>
      </c>
      <c r="BR579" s="32">
        <f>IF($BF579&gt;$Y$7,"",IF(AND($BF579=$Y$7,$BG579=23),"",Entrées!M607-Entrées!M606))</f>
        <v>137</v>
      </c>
      <c r="BS579" s="32">
        <f>IF($BF579&gt;$Y$7,"",IF(AND($BF579=$Y$7,$BG579=23),"",Entrées!N607-Entrées!N606))</f>
        <v>1</v>
      </c>
      <c r="BT579" s="32">
        <f>IF($BF579&gt;$Y$7,"",IF(AND($BF579=$Y$7,$BG579=23),"",Entrées!O607-Entrées!O606))</f>
        <v>-778.5</v>
      </c>
      <c r="BU579" s="32">
        <f>IF($BF579&gt;$Y$7,"",IF(AND($BF579=$Y$7,$BG579=23),"",Entrées!P607-Entrées!P606))</f>
        <v>2.5</v>
      </c>
      <c r="BV579" s="32">
        <f>IF($BF579&gt;$Y$7,"",IF(AND($BF579=$Y$7,$BG579=23),"",Entrées!Q607-Entrées!Q606))</f>
        <v>-216</v>
      </c>
      <c r="BW579" s="32">
        <f>IF($BF579&gt;$Y$7,"",IF(AND($BF579=$Y$7,$BG579=23),"",Entrées!R607-Entrées!R606))</f>
        <v>0</v>
      </c>
      <c r="BX579" s="32">
        <f>IF($BF579&gt;$Y$7,"",IF(AND($BF579=$Y$7,$BG579=23),"",Entrées!S607-Entrées!S606))</f>
        <v>0</v>
      </c>
      <c r="BY579" s="32">
        <f>IF($BF579&gt;$Y$7,"",IF(AND($BF579=$Y$7,$BG579=23),"",Entrées!T607-Entrées!T606))</f>
        <v>0</v>
      </c>
      <c r="BZ579" s="32">
        <f>IF($BF579&gt;$Y$7,"",IF(AND($BF579=$Y$7,$BG579=23),"",Entrées!U607-Entrées!U606))</f>
        <v>0</v>
      </c>
      <c r="CA579" s="32">
        <f>IF($BF579&gt;$Y$7,"",IF(AND($BF579=$Y$7,$BG579=23),"",Entrées!V607-Entrées!V606))</f>
        <v>164</v>
      </c>
      <c r="CD579" s="33">
        <f>IF($BF579&lt;=$Y$7,Entrées!J606/CD$2,"")</f>
        <v>6.6381578947368416E-2</v>
      </c>
      <c r="CE579" s="33">
        <f>IF($BF579&lt;=$Y$7,Entrées!K606/CE$2,"")</f>
        <v>0.36345238095238097</v>
      </c>
      <c r="CF579" s="11">
        <f t="shared" si="622"/>
        <v>7600</v>
      </c>
      <c r="CG579" s="11">
        <f t="shared" si="623"/>
        <v>4200</v>
      </c>
      <c r="CH579" s="52">
        <f t="shared" si="624"/>
        <v>0.26950009137426939</v>
      </c>
      <c r="CI579" s="52">
        <f t="shared" si="625"/>
        <v>0.11132787698412699</v>
      </c>
    </row>
    <row r="580" spans="1:87">
      <c r="C580" s="11">
        <f t="shared" si="689"/>
        <v>16</v>
      </c>
      <c r="D580" s="27">
        <f t="shared" si="686"/>
        <v>14</v>
      </c>
      <c r="E580" s="28">
        <f ca="1">IF($D580&gt;$D$8,"",INDIRECT(ADDRESS(ROW(Entrées!$C$37)+($D580-1)*24+E$11,COLUMN(Entrées!$C$37)+($C580-1),4,TRUE,"Entrées")))</f>
        <v>-1500</v>
      </c>
      <c r="F580" s="28">
        <f ca="1">IF($D580&gt;$D$8,"",INDIRECT(ADDRESS(ROW(Entrées!$C$37)+($D580-1)*24+F$11,COLUMN(Entrées!$C$37)+($C580-1),4,TRUE,"Entrées")))</f>
        <v>-1500</v>
      </c>
      <c r="G580" s="28">
        <f ca="1">IF($D580&gt;$D$8,"",INDIRECT(ADDRESS(ROW(Entrées!$C$37)+($D580-1)*24+G$11,COLUMN(Entrées!$C$37)+($C580-1),4,TRUE,"Entrées")))</f>
        <v>-1500</v>
      </c>
      <c r="H580" s="28">
        <f ca="1">IF($D580&gt;$D$8,"",INDIRECT(ADDRESS(ROW(Entrées!$C$37)+($D580-1)*24+H$11,COLUMN(Entrées!$C$37)+($C580-1),4,TRUE,"Entrées")))</f>
        <v>-1500</v>
      </c>
      <c r="I580" s="28">
        <f ca="1">IF($D580&gt;$D$8,"",INDIRECT(ADDRESS(ROW(Entrées!$C$37)+($D580-1)*24+I$11,COLUMN(Entrées!$C$37)+($C580-1),4,TRUE,"Entrées")))</f>
        <v>-1500</v>
      </c>
      <c r="J580" s="28">
        <f ca="1">IF($D580&gt;$D$8,"",INDIRECT(ADDRESS(ROW(Entrées!$C$37)+($D580-1)*24+J$11,COLUMN(Entrées!$C$37)+($C580-1),4,TRUE,"Entrées")))</f>
        <v>-1500</v>
      </c>
      <c r="K580" s="28">
        <f ca="1">IF($D580&gt;$D$8,"",INDIRECT(ADDRESS(ROW(Entrées!$C$37)+($D580-1)*24+K$11,COLUMN(Entrées!$C$37)+($C580-1),4,TRUE,"Entrées")))</f>
        <v>-1500</v>
      </c>
      <c r="L580" s="28">
        <f ca="1">IF($D580&gt;$D$8,"",INDIRECT(ADDRESS(ROW(Entrées!$C$37)+($D580-1)*24+L$11,COLUMN(Entrées!$C$37)+($C580-1),4,TRUE,"Entrées")))</f>
        <v>-1500</v>
      </c>
      <c r="M580" s="28">
        <f ca="1">IF($D580&gt;$D$8,"",INDIRECT(ADDRESS(ROW(Entrées!$C$37)+($D580-1)*24+M$11,COLUMN(Entrées!$C$37)+($C580-1),4,TRUE,"Entrées")))</f>
        <v>-1500</v>
      </c>
      <c r="N580" s="28">
        <f ca="1">IF($D580&gt;$D$8,"",INDIRECT(ADDRESS(ROW(Entrées!$C$37)+($D580-1)*24+N$11,COLUMN(Entrées!$C$37)+($C580-1),4,TRUE,"Entrées")))</f>
        <v>-1500</v>
      </c>
      <c r="O580" s="28">
        <f ca="1">IF($D580&gt;$D$8,"",INDIRECT(ADDRESS(ROW(Entrées!$C$37)+($D580-1)*24+O$11,COLUMN(Entrées!$C$37)+($C580-1),4,TRUE,"Entrées")))</f>
        <v>-1500</v>
      </c>
      <c r="P580" s="28">
        <f ca="1">IF($D580&gt;$D$8,"",INDIRECT(ADDRESS(ROW(Entrées!$C$37)+($D580-1)*24+P$11,COLUMN(Entrées!$C$37)+($C580-1),4,TRUE,"Entrées")))</f>
        <v>-1500</v>
      </c>
      <c r="Q580" s="28">
        <f ca="1">IF($D580&gt;$D$8,"",INDIRECT(ADDRESS(ROW(Entrées!$C$37)+($D580-1)*24+Q$11,COLUMN(Entrées!$C$37)+($C580-1),4,TRUE,"Entrées")))</f>
        <v>-1500</v>
      </c>
      <c r="R580" s="28">
        <f ca="1">IF($D580&gt;$D$8,"",INDIRECT(ADDRESS(ROW(Entrées!$C$37)+($D580-1)*24+R$11,COLUMN(Entrées!$C$37)+($C580-1),4,TRUE,"Entrées")))</f>
        <v>-1500</v>
      </c>
      <c r="S580" s="28">
        <f ca="1">IF($D580&gt;$D$8,"",INDIRECT(ADDRESS(ROW(Entrées!$C$37)+($D580-1)*24+S$11,COLUMN(Entrées!$C$37)+($C580-1),4,TRUE,"Entrées")))</f>
        <v>-1500</v>
      </c>
      <c r="T580" s="28">
        <f ca="1">IF($D580&gt;$D$8,"",INDIRECT(ADDRESS(ROW(Entrées!$C$37)+($D580-1)*24+T$11,COLUMN(Entrées!$C$37)+($C580-1),4,TRUE,"Entrées")))</f>
        <v>-1500</v>
      </c>
      <c r="U580" s="28">
        <f ca="1">IF($D580&gt;$D$8,"",INDIRECT(ADDRESS(ROW(Entrées!$C$37)+($D580-1)*24+U$11,COLUMN(Entrées!$C$37)+($C580-1),4,TRUE,"Entrées")))</f>
        <v>-1500</v>
      </c>
      <c r="V580" s="28">
        <f ca="1">IF($D580&gt;$D$8,"",INDIRECT(ADDRESS(ROW(Entrées!$C$37)+($D580-1)*24+V$11,COLUMN(Entrées!$C$37)+($C580-1),4,TRUE,"Entrées")))</f>
        <v>-1500</v>
      </c>
      <c r="W580" s="28">
        <f ca="1">IF($D580&gt;$D$8,"",INDIRECT(ADDRESS(ROW(Entrées!$C$37)+($D580-1)*24+W$11,COLUMN(Entrées!$C$37)+($C580-1),4,TRUE,"Entrées")))</f>
        <v>-1500</v>
      </c>
      <c r="X580" s="28">
        <f ca="1">IF($D580&gt;$D$8,"",INDIRECT(ADDRESS(ROW(Entrées!$C$37)+($D580-1)*24+X$11,COLUMN(Entrées!$C$37)+($C580-1),4,TRUE,"Entrées")))</f>
        <v>-1500</v>
      </c>
      <c r="Y580" s="28">
        <f ca="1">IF($D580&gt;$D$8,"",INDIRECT(ADDRESS(ROW(Entrées!$C$37)+($D580-1)*24+Y$11,COLUMN(Entrées!$C$37)+($C580-1),4,TRUE,"Entrées")))</f>
        <v>-1500</v>
      </c>
      <c r="Z580" s="28">
        <f ca="1">IF($D580&gt;$D$8,"",INDIRECT(ADDRESS(ROW(Entrées!$C$37)+($D580-1)*24+Z$11,COLUMN(Entrées!$C$37)+($C580-1),4,TRUE,"Entrées")))</f>
        <v>-1500</v>
      </c>
      <c r="AA580" s="28">
        <f ca="1">IF($D580&gt;$D$8,"",INDIRECT(ADDRESS(ROW(Entrées!$C$37)+($D580-1)*24+AA$11,COLUMN(Entrées!$C$37)+($C580-1),4,TRUE,"Entrées")))</f>
        <v>-1500</v>
      </c>
      <c r="AB580" s="28">
        <f ca="1">IF($D580&gt;$D$8,"",INDIRECT(ADDRESS(ROW(Entrées!$C$37)+($D580-1)*24+AB$11,COLUMN(Entrées!$C$37)+($C580-1),4,TRUE,"Entrées")))</f>
        <v>-1500</v>
      </c>
      <c r="AC580" s="11"/>
      <c r="AD580" s="40">
        <f t="shared" ca="1" si="685"/>
        <v>-1500</v>
      </c>
      <c r="AE580" s="40">
        <f t="shared" ca="1" si="687"/>
        <v>-1500</v>
      </c>
      <c r="AF580" s="40">
        <f t="shared" ca="1" si="688"/>
        <v>-1500</v>
      </c>
      <c r="AG580" s="4"/>
      <c r="AH580" s="11">
        <f>Entrées!A607</f>
        <v>24</v>
      </c>
      <c r="AI580" s="13">
        <f>Entrées!B607</f>
        <v>18</v>
      </c>
      <c r="AJ580" s="31">
        <f t="shared" ca="1" si="649"/>
        <v>55625.834722222207</v>
      </c>
      <c r="AK580" s="31">
        <f t="shared" ca="1" si="602"/>
        <v>55155.277777777781</v>
      </c>
      <c r="AL580" s="31">
        <f t="shared" ca="1" si="603"/>
        <v>55132.569444444431</v>
      </c>
      <c r="AM580" s="31">
        <f t="shared" ca="1" si="604"/>
        <v>439.35972222222233</v>
      </c>
      <c r="AN580" s="31">
        <f t="shared" ca="1" si="605"/>
        <v>2143.2847222222222</v>
      </c>
      <c r="AO580" s="31">
        <f t="shared" ca="1" si="606"/>
        <v>1711.4715277777773</v>
      </c>
      <c r="AP580" s="31">
        <f t="shared" ca="1" si="607"/>
        <v>43686.806944444448</v>
      </c>
      <c r="AQ580" s="31">
        <f t="shared" ca="1" si="608"/>
        <v>2048.2006944444447</v>
      </c>
      <c r="AR580" s="31">
        <f t="shared" ca="1" si="609"/>
        <v>467.57708333333329</v>
      </c>
      <c r="AS580" s="31">
        <f t="shared" ca="1" si="610"/>
        <v>9872.0041666666693</v>
      </c>
      <c r="AT580" s="31">
        <f t="shared" ca="1" si="611"/>
        <v>-752.91041666666672</v>
      </c>
      <c r="AU580" s="31">
        <f t="shared" ca="1" si="612"/>
        <v>580.30277777777769</v>
      </c>
      <c r="AV580" s="31">
        <f t="shared" ca="1" si="613"/>
        <v>-4570.3041666666659</v>
      </c>
      <c r="AW580" s="31">
        <f t="shared" ca="1" si="614"/>
        <v>53.39583333333335</v>
      </c>
      <c r="AX580" s="31">
        <f t="shared" ca="1" si="615"/>
        <v>1401.9361111111111</v>
      </c>
      <c r="AY580" s="31">
        <f t="shared" ca="1" si="616"/>
        <v>-1132.0805555555555</v>
      </c>
      <c r="AZ580" s="31">
        <f t="shared" ca="1" si="617"/>
        <v>-2177.1819444444441</v>
      </c>
      <c r="BA580" s="31">
        <f t="shared" ca="1" si="618"/>
        <v>644.8125</v>
      </c>
      <c r="BB580" s="31">
        <f t="shared" ca="1" si="619"/>
        <v>-1410.101388888889</v>
      </c>
      <c r="BC580" s="31">
        <f t="shared" ca="1" si="620"/>
        <v>-1800.2902777777781</v>
      </c>
      <c r="BF580" s="11">
        <f t="shared" si="621"/>
        <v>24</v>
      </c>
      <c r="BG580" s="11">
        <f t="shared" si="658"/>
        <v>18</v>
      </c>
      <c r="BH580" s="32">
        <f>IF($BF580&gt;$Y$7,"",IF(AND($BF580=$Y$7,$BG580=23),"",Entrées!C608-Entrées!C607))</f>
        <v>1319</v>
      </c>
      <c r="BI580" s="32">
        <f>IF($BF580&gt;$Y$7,"",IF(AND($BF580=$Y$7,$BG580=23),"",Entrées!D608-Entrées!D607))</f>
        <v>1300</v>
      </c>
      <c r="BJ580" s="32">
        <f>IF($BF580&gt;$Y$7,"",IF(AND($BF580=$Y$7,$BG580=23),"",Entrées!E608-Entrées!E607))</f>
        <v>1475</v>
      </c>
      <c r="BK580" s="32">
        <f>IF($BF580&gt;$Y$7,"",IF(AND($BF580=$Y$7,$BG580=23),"",Entrées!F608-Entrées!F607))</f>
        <v>-1.5</v>
      </c>
      <c r="BL580" s="32">
        <f>IF($BF580&gt;$Y$7,"",IF(AND($BF580=$Y$7,$BG580=23),"",Entrées!G608-Entrées!G607))</f>
        <v>169.5</v>
      </c>
      <c r="BM580" s="32">
        <f>IF($BF580&gt;$Y$7,"",IF(AND($BF580=$Y$7,$BG580=23),"",Entrées!H608-Entrées!H607))</f>
        <v>49</v>
      </c>
      <c r="BN580" s="32">
        <f>IF($BF580&gt;$Y$7,"",IF(AND($BF580=$Y$7,$BG580=23),"",Entrées!I608-Entrées!I607))</f>
        <v>888</v>
      </c>
      <c r="BO580" s="32">
        <f>IF($BF580&gt;$Y$7,"",IF(AND($BF580=$Y$7,$BG580=23),"",Entrées!J608-Entrées!J607))</f>
        <v>-49</v>
      </c>
      <c r="BP580" s="32">
        <f>IF($BF580&gt;$Y$7,"",IF(AND($BF580=$Y$7,$BG580=23),"",Entrées!K608-Entrées!K607))</f>
        <v>-568</v>
      </c>
      <c r="BQ580" s="32">
        <f>IF($BF580&gt;$Y$7,"",IF(AND($BF580=$Y$7,$BG580=23),"",Entrées!L608-Entrées!L607))</f>
        <v>652.5</v>
      </c>
      <c r="BR580" s="32">
        <f>IF($BF580&gt;$Y$7,"",IF(AND($BF580=$Y$7,$BG580=23),"",Entrées!M608-Entrées!M607))</f>
        <v>227.5</v>
      </c>
      <c r="BS580" s="32">
        <f>IF($BF580&gt;$Y$7,"",IF(AND($BF580=$Y$7,$BG580=23),"",Entrées!N608-Entrées!N607))</f>
        <v>-8.5</v>
      </c>
      <c r="BT580" s="32">
        <f>IF($BF580&gt;$Y$7,"",IF(AND($BF580=$Y$7,$BG580=23),"",Entrées!O608-Entrées!O607))</f>
        <v>-41.5</v>
      </c>
      <c r="BU580" s="32">
        <f>IF($BF580&gt;$Y$7,"",IF(AND($BF580=$Y$7,$BG580=23),"",Entrées!P608-Entrées!P607))</f>
        <v>1.5</v>
      </c>
      <c r="BV580" s="32">
        <f>IF($BF580&gt;$Y$7,"",IF(AND($BF580=$Y$7,$BG580=23),"",Entrées!Q608-Entrées!Q607))</f>
        <v>-110</v>
      </c>
      <c r="BW580" s="32">
        <f>IF($BF580&gt;$Y$7,"",IF(AND($BF580=$Y$7,$BG580=23),"",Entrées!R608-Entrées!R607))</f>
        <v>0</v>
      </c>
      <c r="BX580" s="32">
        <f>IF($BF580&gt;$Y$7,"",IF(AND($BF580=$Y$7,$BG580=23),"",Entrées!S608-Entrées!S607))</f>
        <v>45</v>
      </c>
      <c r="BY580" s="32">
        <f>IF($BF580&gt;$Y$7,"",IF(AND($BF580=$Y$7,$BG580=23),"",Entrées!T608-Entrées!T607))</f>
        <v>100</v>
      </c>
      <c r="BZ580" s="32">
        <f>IF($BF580&gt;$Y$7,"",IF(AND($BF580=$Y$7,$BG580=23),"",Entrées!U608-Entrées!U607))</f>
        <v>0</v>
      </c>
      <c r="CA580" s="32">
        <f>IF($BF580&gt;$Y$7,"",IF(AND($BF580=$Y$7,$BG580=23),"",Entrées!V608-Entrées!V607))</f>
        <v>-204</v>
      </c>
      <c r="CD580" s="33">
        <f>IF($BF580&lt;=$Y$7,Entrées!J607/CD$2,"")</f>
        <v>5.6776315789473682E-2</v>
      </c>
      <c r="CE580" s="33">
        <f>IF($BF580&lt;=$Y$7,Entrées!K607/CE$2,"")</f>
        <v>0.24523809523809523</v>
      </c>
      <c r="CF580" s="11">
        <f t="shared" si="622"/>
        <v>7600</v>
      </c>
      <c r="CG580" s="11">
        <f t="shared" si="623"/>
        <v>4200</v>
      </c>
      <c r="CH580" s="52">
        <f t="shared" si="624"/>
        <v>0.26950009137426939</v>
      </c>
      <c r="CI580" s="52">
        <f t="shared" si="625"/>
        <v>0.11132787698412699</v>
      </c>
    </row>
    <row r="581" spans="1:87">
      <c r="C581" s="11">
        <f t="shared" si="689"/>
        <v>16</v>
      </c>
      <c r="D581" s="27">
        <f t="shared" si="686"/>
        <v>15</v>
      </c>
      <c r="E581" s="28">
        <f ca="1">IF($D581&gt;$D$8,"",INDIRECT(ADDRESS(ROW(Entrées!$C$37)+($D581-1)*24+E$11,COLUMN(Entrées!$C$37)+($C581-1),4,TRUE,"Entrées")))</f>
        <v>-1500</v>
      </c>
      <c r="F581" s="28">
        <f ca="1">IF($D581&gt;$D$8,"",INDIRECT(ADDRESS(ROW(Entrées!$C$37)+($D581-1)*24+F$11,COLUMN(Entrées!$C$37)+($C581-1),4,TRUE,"Entrées")))</f>
        <v>-1500</v>
      </c>
      <c r="G581" s="28">
        <f ca="1">IF($D581&gt;$D$8,"",INDIRECT(ADDRESS(ROW(Entrées!$C$37)+($D581-1)*24+G$11,COLUMN(Entrées!$C$37)+($C581-1),4,TRUE,"Entrées")))</f>
        <v>-1500</v>
      </c>
      <c r="H581" s="28">
        <f ca="1">IF($D581&gt;$D$8,"",INDIRECT(ADDRESS(ROW(Entrées!$C$37)+($D581-1)*24+H$11,COLUMN(Entrées!$C$37)+($C581-1),4,TRUE,"Entrées")))</f>
        <v>-1500</v>
      </c>
      <c r="I581" s="28">
        <f ca="1">IF($D581&gt;$D$8,"",INDIRECT(ADDRESS(ROW(Entrées!$C$37)+($D581-1)*24+I$11,COLUMN(Entrées!$C$37)+($C581-1),4,TRUE,"Entrées")))</f>
        <v>-1500</v>
      </c>
      <c r="J581" s="28">
        <f ca="1">IF($D581&gt;$D$8,"",INDIRECT(ADDRESS(ROW(Entrées!$C$37)+($D581-1)*24+J$11,COLUMN(Entrées!$C$37)+($C581-1),4,TRUE,"Entrées")))</f>
        <v>-1500</v>
      </c>
      <c r="K581" s="28">
        <f ca="1">IF($D581&gt;$D$8,"",INDIRECT(ADDRESS(ROW(Entrées!$C$37)+($D581-1)*24+K$11,COLUMN(Entrées!$C$37)+($C581-1),4,TRUE,"Entrées")))</f>
        <v>-1425</v>
      </c>
      <c r="L581" s="28">
        <f ca="1">IF($D581&gt;$D$8,"",INDIRECT(ADDRESS(ROW(Entrées!$C$37)+($D581-1)*24+L$11,COLUMN(Entrées!$C$37)+($C581-1),4,TRUE,"Entrées")))</f>
        <v>-972</v>
      </c>
      <c r="M581" s="28">
        <f ca="1">IF($D581&gt;$D$8,"",INDIRECT(ADDRESS(ROW(Entrées!$C$37)+($D581-1)*24+M$11,COLUMN(Entrées!$C$37)+($C581-1),4,TRUE,"Entrées")))</f>
        <v>-866</v>
      </c>
      <c r="N581" s="28">
        <f ca="1">IF($D581&gt;$D$8,"",INDIRECT(ADDRESS(ROW(Entrées!$C$37)+($D581-1)*24+N$11,COLUMN(Entrées!$C$37)+($C581-1),4,TRUE,"Entrées")))</f>
        <v>-1008</v>
      </c>
      <c r="O581" s="28">
        <f ca="1">IF($D581&gt;$D$8,"",INDIRECT(ADDRESS(ROW(Entrées!$C$37)+($D581-1)*24+O$11,COLUMN(Entrées!$C$37)+($C581-1),4,TRUE,"Entrées")))</f>
        <v>-1197</v>
      </c>
      <c r="P581" s="28">
        <f ca="1">IF($D581&gt;$D$8,"",INDIRECT(ADDRESS(ROW(Entrées!$C$37)+($D581-1)*24+P$11,COLUMN(Entrées!$C$37)+($C581-1),4,TRUE,"Entrées")))</f>
        <v>-1197</v>
      </c>
      <c r="Q581" s="28">
        <f ca="1">IF($D581&gt;$D$8,"",INDIRECT(ADDRESS(ROW(Entrées!$C$37)+($D581-1)*24+Q$11,COLUMN(Entrées!$C$37)+($C581-1),4,TRUE,"Entrées")))</f>
        <v>-1500</v>
      </c>
      <c r="R581" s="28">
        <f ca="1">IF($D581&gt;$D$8,"",INDIRECT(ADDRESS(ROW(Entrées!$C$37)+($D581-1)*24+R$11,COLUMN(Entrées!$C$37)+($C581-1),4,TRUE,"Entrées")))</f>
        <v>-1500</v>
      </c>
      <c r="S581" s="28">
        <f ca="1">IF($D581&gt;$D$8,"",INDIRECT(ADDRESS(ROW(Entrées!$C$37)+($D581-1)*24+S$11,COLUMN(Entrées!$C$37)+($C581-1),4,TRUE,"Entrées")))</f>
        <v>-1500</v>
      </c>
      <c r="T581" s="28">
        <f ca="1">IF($D581&gt;$D$8,"",INDIRECT(ADDRESS(ROW(Entrées!$C$37)+($D581-1)*24+T$11,COLUMN(Entrées!$C$37)+($C581-1),4,TRUE,"Entrées")))</f>
        <v>-1500</v>
      </c>
      <c r="U581" s="28">
        <f ca="1">IF($D581&gt;$D$8,"",INDIRECT(ADDRESS(ROW(Entrées!$C$37)+($D581-1)*24+U$11,COLUMN(Entrées!$C$37)+($C581-1),4,TRUE,"Entrées")))</f>
        <v>-1500</v>
      </c>
      <c r="V581" s="28">
        <f ca="1">IF($D581&gt;$D$8,"",INDIRECT(ADDRESS(ROW(Entrées!$C$37)+($D581-1)*24+V$11,COLUMN(Entrées!$C$37)+($C581-1),4,TRUE,"Entrées")))</f>
        <v>-1500</v>
      </c>
      <c r="W581" s="28">
        <f ca="1">IF($D581&gt;$D$8,"",INDIRECT(ADDRESS(ROW(Entrées!$C$37)+($D581-1)*24+W$11,COLUMN(Entrées!$C$37)+($C581-1),4,TRUE,"Entrées")))</f>
        <v>-1500</v>
      </c>
      <c r="X581" s="28">
        <f ca="1">IF($D581&gt;$D$8,"",INDIRECT(ADDRESS(ROW(Entrées!$C$37)+($D581-1)*24+X$11,COLUMN(Entrées!$C$37)+($C581-1),4,TRUE,"Entrées")))</f>
        <v>-1500</v>
      </c>
      <c r="Y581" s="28">
        <f ca="1">IF($D581&gt;$D$8,"",INDIRECT(ADDRESS(ROW(Entrées!$C$37)+($D581-1)*24+Y$11,COLUMN(Entrées!$C$37)+($C581-1),4,TRUE,"Entrées")))</f>
        <v>-1500</v>
      </c>
      <c r="Z581" s="28">
        <f ca="1">IF($D581&gt;$D$8,"",INDIRECT(ADDRESS(ROW(Entrées!$C$37)+($D581-1)*24+Z$11,COLUMN(Entrées!$C$37)+($C581-1),4,TRUE,"Entrées")))</f>
        <v>-1500</v>
      </c>
      <c r="AA581" s="28">
        <f ca="1">IF($D581&gt;$D$8,"",INDIRECT(ADDRESS(ROW(Entrées!$C$37)+($D581-1)*24+AA$11,COLUMN(Entrées!$C$37)+($C581-1),4,TRUE,"Entrées")))</f>
        <v>-1500</v>
      </c>
      <c r="AB581" s="28">
        <f ca="1">IF($D581&gt;$D$8,"",INDIRECT(ADDRESS(ROW(Entrées!$C$37)+($D581-1)*24+AB$11,COLUMN(Entrées!$C$37)+($C581-1),4,TRUE,"Entrées")))</f>
        <v>-1229</v>
      </c>
      <c r="AC581" s="11"/>
      <c r="AD581" s="40">
        <f t="shared" ca="1" si="685"/>
        <v>-1391.4166666666667</v>
      </c>
      <c r="AE581" s="40">
        <f t="shared" ca="1" si="687"/>
        <v>-866</v>
      </c>
      <c r="AF581" s="40">
        <f t="shared" ca="1" si="688"/>
        <v>-1500</v>
      </c>
      <c r="AG581" s="4"/>
      <c r="AH581" s="11">
        <f>Entrées!A608</f>
        <v>24</v>
      </c>
      <c r="AI581" s="13">
        <f>Entrées!B608</f>
        <v>19</v>
      </c>
      <c r="AJ581" s="31">
        <f t="shared" ca="1" si="649"/>
        <v>55625.834722222207</v>
      </c>
      <c r="AK581" s="31">
        <f t="shared" ca="1" si="602"/>
        <v>55155.277777777781</v>
      </c>
      <c r="AL581" s="31">
        <f t="shared" ca="1" si="603"/>
        <v>55132.569444444431</v>
      </c>
      <c r="AM581" s="31">
        <f t="shared" ca="1" si="604"/>
        <v>439.35972222222233</v>
      </c>
      <c r="AN581" s="31">
        <f t="shared" ca="1" si="605"/>
        <v>2143.2847222222222</v>
      </c>
      <c r="AO581" s="31">
        <f t="shared" ca="1" si="606"/>
        <v>1711.4715277777773</v>
      </c>
      <c r="AP581" s="31">
        <f t="shared" ca="1" si="607"/>
        <v>43686.806944444448</v>
      </c>
      <c r="AQ581" s="31">
        <f t="shared" ca="1" si="608"/>
        <v>2048.2006944444447</v>
      </c>
      <c r="AR581" s="31">
        <f t="shared" ca="1" si="609"/>
        <v>467.57708333333329</v>
      </c>
      <c r="AS581" s="31">
        <f t="shared" ca="1" si="610"/>
        <v>9872.0041666666693</v>
      </c>
      <c r="AT581" s="31">
        <f t="shared" ca="1" si="611"/>
        <v>-752.91041666666672</v>
      </c>
      <c r="AU581" s="31">
        <f t="shared" ca="1" si="612"/>
        <v>580.30277777777769</v>
      </c>
      <c r="AV581" s="31">
        <f t="shared" ca="1" si="613"/>
        <v>-4570.3041666666659</v>
      </c>
      <c r="AW581" s="31">
        <f t="shared" ca="1" si="614"/>
        <v>53.39583333333335</v>
      </c>
      <c r="AX581" s="31">
        <f t="shared" ca="1" si="615"/>
        <v>1401.9361111111111</v>
      </c>
      <c r="AY581" s="31">
        <f t="shared" ca="1" si="616"/>
        <v>-1132.0805555555555</v>
      </c>
      <c r="AZ581" s="31">
        <f t="shared" ca="1" si="617"/>
        <v>-2177.1819444444441</v>
      </c>
      <c r="BA581" s="31">
        <f t="shared" ca="1" si="618"/>
        <v>644.8125</v>
      </c>
      <c r="BB581" s="31">
        <f t="shared" ca="1" si="619"/>
        <v>-1410.101388888889</v>
      </c>
      <c r="BC581" s="31">
        <f t="shared" ca="1" si="620"/>
        <v>-1800.2902777777781</v>
      </c>
      <c r="BF581" s="11">
        <f t="shared" si="621"/>
        <v>24</v>
      </c>
      <c r="BG581" s="11">
        <f t="shared" si="658"/>
        <v>19</v>
      </c>
      <c r="BH581" s="32">
        <f>IF($BF581&gt;$Y$7,"",IF(AND($BF581=$Y$7,$BG581=23),"",Entrées!C609-Entrées!C608))</f>
        <v>-1074</v>
      </c>
      <c r="BI581" s="32">
        <f>IF($BF581&gt;$Y$7,"",IF(AND($BF581=$Y$7,$BG581=23),"",Entrées!D609-Entrées!D608))</f>
        <v>-450</v>
      </c>
      <c r="BJ581" s="32">
        <f>IF($BF581&gt;$Y$7,"",IF(AND($BF581=$Y$7,$BG581=23),"",Entrées!E609-Entrées!E608))</f>
        <v>-512.5</v>
      </c>
      <c r="BK581" s="32">
        <f>IF($BF581&gt;$Y$7,"",IF(AND($BF581=$Y$7,$BG581=23),"",Entrées!F609-Entrées!F608))</f>
        <v>-0.5</v>
      </c>
      <c r="BL581" s="32">
        <f>IF($BF581&gt;$Y$7,"",IF(AND($BF581=$Y$7,$BG581=23),"",Entrées!G609-Entrées!G608))</f>
        <v>5.5</v>
      </c>
      <c r="BM581" s="32">
        <f>IF($BF581&gt;$Y$7,"",IF(AND($BF581=$Y$7,$BG581=23),"",Entrées!H609-Entrées!H608))</f>
        <v>54</v>
      </c>
      <c r="BN581" s="32">
        <f>IF($BF581&gt;$Y$7,"",IF(AND($BF581=$Y$7,$BG581=23),"",Entrées!I609-Entrées!I608))</f>
        <v>-119.5</v>
      </c>
      <c r="BO581" s="32">
        <f>IF($BF581&gt;$Y$7,"",IF(AND($BF581=$Y$7,$BG581=23),"",Entrées!J609-Entrées!J608))</f>
        <v>-43</v>
      </c>
      <c r="BP581" s="32">
        <f>IF($BF581&gt;$Y$7,"",IF(AND($BF581=$Y$7,$BG581=23),"",Entrées!K609-Entrées!K608))</f>
        <v>-382</v>
      </c>
      <c r="BQ581" s="32">
        <f>IF($BF581&gt;$Y$7,"",IF(AND($BF581=$Y$7,$BG581=23),"",Entrées!L609-Entrées!L608))</f>
        <v>264.5</v>
      </c>
      <c r="BR581" s="32">
        <f>IF($BF581&gt;$Y$7,"",IF(AND($BF581=$Y$7,$BG581=23),"",Entrées!M609-Entrées!M608))</f>
        <v>-8</v>
      </c>
      <c r="BS581" s="32">
        <f>IF($BF581&gt;$Y$7,"",IF(AND($BF581=$Y$7,$BG581=23),"",Entrées!N609-Entrées!N608))</f>
        <v>0</v>
      </c>
      <c r="BT581" s="32">
        <f>IF($BF581&gt;$Y$7,"",IF(AND($BF581=$Y$7,$BG581=23),"",Entrées!O609-Entrées!O608))</f>
        <v>-843</v>
      </c>
      <c r="BU581" s="32">
        <f>IF($BF581&gt;$Y$7,"",IF(AND($BF581=$Y$7,$BG581=23),"",Entrées!P609-Entrées!P608))</f>
        <v>0.5</v>
      </c>
      <c r="BV581" s="32">
        <f>IF($BF581&gt;$Y$7,"",IF(AND($BF581=$Y$7,$BG581=23),"",Entrées!Q609-Entrées!Q608))</f>
        <v>-237</v>
      </c>
      <c r="BW581" s="32">
        <f>IF($BF581&gt;$Y$7,"",IF(AND($BF581=$Y$7,$BG581=23),"",Entrées!R609-Entrées!R608))</f>
        <v>0</v>
      </c>
      <c r="BX581" s="32">
        <f>IF($BF581&gt;$Y$7,"",IF(AND($BF581=$Y$7,$BG581=23),"",Entrées!S609-Entrées!S608))</f>
        <v>5</v>
      </c>
      <c r="BY581" s="32">
        <f>IF($BF581&gt;$Y$7,"",IF(AND($BF581=$Y$7,$BG581=23),"",Entrées!T609-Entrées!T608))</f>
        <v>-100</v>
      </c>
      <c r="BZ581" s="32">
        <f>IF($BF581&gt;$Y$7,"",IF(AND($BF581=$Y$7,$BG581=23),"",Entrées!U609-Entrées!U608))</f>
        <v>0</v>
      </c>
      <c r="CA581" s="32">
        <f>IF($BF581&gt;$Y$7,"",IF(AND($BF581=$Y$7,$BG581=23),"",Entrées!V609-Entrées!V608))</f>
        <v>-646</v>
      </c>
      <c r="CD581" s="33">
        <f>IF($BF581&lt;=$Y$7,Entrées!J608/CD$2,"")</f>
        <v>5.0328947368421049E-2</v>
      </c>
      <c r="CE581" s="33">
        <f>IF($BF581&lt;=$Y$7,Entrées!K608/CE$2,"")</f>
        <v>0.11</v>
      </c>
      <c r="CF581" s="11">
        <f t="shared" si="622"/>
        <v>7600</v>
      </c>
      <c r="CG581" s="11">
        <f t="shared" si="623"/>
        <v>4200</v>
      </c>
      <c r="CH581" s="52">
        <f t="shared" si="624"/>
        <v>0.26950009137426939</v>
      </c>
      <c r="CI581" s="52">
        <f t="shared" si="625"/>
        <v>0.11132787698412699</v>
      </c>
    </row>
    <row r="582" spans="1:87">
      <c r="C582" s="11">
        <f t="shared" si="689"/>
        <v>16</v>
      </c>
      <c r="D582" s="27">
        <f t="shared" si="686"/>
        <v>16</v>
      </c>
      <c r="E582" s="28">
        <f ca="1">IF($D582&gt;$D$8,"",INDIRECT(ADDRESS(ROW(Entrées!$C$37)+($D582-1)*24+E$11,COLUMN(Entrées!$C$37)+($C582-1),4,TRUE,"Entrées")))</f>
        <v>-1244</v>
      </c>
      <c r="F582" s="28">
        <f ca="1">IF($D582&gt;$D$8,"",INDIRECT(ADDRESS(ROW(Entrées!$C$37)+($D582-1)*24+F$11,COLUMN(Entrées!$C$37)+($C582-1),4,TRUE,"Entrées")))</f>
        <v>-1411</v>
      </c>
      <c r="G582" s="28">
        <f ca="1">IF($D582&gt;$D$8,"",INDIRECT(ADDRESS(ROW(Entrées!$C$37)+($D582-1)*24+G$11,COLUMN(Entrées!$C$37)+($C582-1),4,TRUE,"Entrées")))</f>
        <v>-1500</v>
      </c>
      <c r="H582" s="28">
        <f ca="1">IF($D582&gt;$D$8,"",INDIRECT(ADDRESS(ROW(Entrées!$C$37)+($D582-1)*24+H$11,COLUMN(Entrées!$C$37)+($C582-1),4,TRUE,"Entrées")))</f>
        <v>-1500</v>
      </c>
      <c r="I582" s="28">
        <f ca="1">IF($D582&gt;$D$8,"",INDIRECT(ADDRESS(ROW(Entrées!$C$37)+($D582-1)*24+I$11,COLUMN(Entrées!$C$37)+($C582-1),4,TRUE,"Entrées")))</f>
        <v>-1499</v>
      </c>
      <c r="J582" s="28">
        <f ca="1">IF($D582&gt;$D$8,"",INDIRECT(ADDRESS(ROW(Entrées!$C$37)+($D582-1)*24+J$11,COLUMN(Entrées!$C$37)+($C582-1),4,TRUE,"Entrées")))</f>
        <v>-1415</v>
      </c>
      <c r="K582" s="28">
        <f ca="1">IF($D582&gt;$D$8,"",INDIRECT(ADDRESS(ROW(Entrées!$C$37)+($D582-1)*24+K$11,COLUMN(Entrées!$C$37)+($C582-1),4,TRUE,"Entrées")))</f>
        <v>1030</v>
      </c>
      <c r="L582" s="28">
        <f ca="1">IF($D582&gt;$D$8,"",INDIRECT(ADDRESS(ROW(Entrées!$C$37)+($D582-1)*24+L$11,COLUMN(Entrées!$C$37)+($C582-1),4,TRUE,"Entrées")))</f>
        <v>1143</v>
      </c>
      <c r="M582" s="28">
        <f ca="1">IF($D582&gt;$D$8,"",INDIRECT(ADDRESS(ROW(Entrées!$C$37)+($D582-1)*24+M$11,COLUMN(Entrées!$C$37)+($C582-1),4,TRUE,"Entrées")))</f>
        <v>183</v>
      </c>
      <c r="N582" s="28">
        <f ca="1">IF($D582&gt;$D$8,"",INDIRECT(ADDRESS(ROW(Entrées!$C$37)+($D582-1)*24+N$11,COLUMN(Entrées!$C$37)+($C582-1),4,TRUE,"Entrées")))</f>
        <v>-358</v>
      </c>
      <c r="O582" s="28">
        <f ca="1">IF($D582&gt;$D$8,"",INDIRECT(ADDRESS(ROW(Entrées!$C$37)+($D582-1)*24+O$11,COLUMN(Entrées!$C$37)+($C582-1),4,TRUE,"Entrées")))</f>
        <v>-987</v>
      </c>
      <c r="P582" s="28">
        <f ca="1">IF($D582&gt;$D$8,"",INDIRECT(ADDRESS(ROW(Entrées!$C$37)+($D582-1)*24+P$11,COLUMN(Entrées!$C$37)+($C582-1),4,TRUE,"Entrées")))</f>
        <v>-1107</v>
      </c>
      <c r="Q582" s="28">
        <f ca="1">IF($D582&gt;$D$8,"",INDIRECT(ADDRESS(ROW(Entrées!$C$37)+($D582-1)*24+Q$11,COLUMN(Entrées!$C$37)+($C582-1),4,TRUE,"Entrées")))</f>
        <v>-1455</v>
      </c>
      <c r="R582" s="28">
        <f ca="1">IF($D582&gt;$D$8,"",INDIRECT(ADDRESS(ROW(Entrées!$C$37)+($D582-1)*24+R$11,COLUMN(Entrées!$C$37)+($C582-1),4,TRUE,"Entrées")))</f>
        <v>-1455</v>
      </c>
      <c r="S582" s="28">
        <f ca="1">IF($D582&gt;$D$8,"",INDIRECT(ADDRESS(ROW(Entrées!$C$37)+($D582-1)*24+S$11,COLUMN(Entrées!$C$37)+($C582-1),4,TRUE,"Entrées")))</f>
        <v>-1500</v>
      </c>
      <c r="T582" s="28">
        <f ca="1">IF($D582&gt;$D$8,"",INDIRECT(ADDRESS(ROW(Entrées!$C$37)+($D582-1)*24+T$11,COLUMN(Entrées!$C$37)+($C582-1),4,TRUE,"Entrées")))</f>
        <v>-1500</v>
      </c>
      <c r="U582" s="28">
        <f ca="1">IF($D582&gt;$D$8,"",INDIRECT(ADDRESS(ROW(Entrées!$C$37)+($D582-1)*24+U$11,COLUMN(Entrées!$C$37)+($C582-1),4,TRUE,"Entrées")))</f>
        <v>-1500</v>
      </c>
      <c r="V582" s="28">
        <f ca="1">IF($D582&gt;$D$8,"",INDIRECT(ADDRESS(ROW(Entrées!$C$37)+($D582-1)*24+V$11,COLUMN(Entrées!$C$37)+($C582-1),4,TRUE,"Entrées")))</f>
        <v>-1500</v>
      </c>
      <c r="W582" s="28">
        <f ca="1">IF($D582&gt;$D$8,"",INDIRECT(ADDRESS(ROW(Entrées!$C$37)+($D582-1)*24+W$11,COLUMN(Entrées!$C$37)+($C582-1),4,TRUE,"Entrées")))</f>
        <v>-1500</v>
      </c>
      <c r="X582" s="28">
        <f ca="1">IF($D582&gt;$D$8,"",INDIRECT(ADDRESS(ROW(Entrées!$C$37)+($D582-1)*24+X$11,COLUMN(Entrées!$C$37)+($C582-1),4,TRUE,"Entrées")))</f>
        <v>-1450</v>
      </c>
      <c r="Y582" s="28">
        <f ca="1">IF($D582&gt;$D$8,"",INDIRECT(ADDRESS(ROW(Entrées!$C$37)+($D582-1)*24+Y$11,COLUMN(Entrées!$C$37)+($C582-1),4,TRUE,"Entrées")))</f>
        <v>-1442</v>
      </c>
      <c r="Z582" s="28">
        <f ca="1">IF($D582&gt;$D$8,"",INDIRECT(ADDRESS(ROW(Entrées!$C$37)+($D582-1)*24+Z$11,COLUMN(Entrées!$C$37)+($C582-1),4,TRUE,"Entrées")))</f>
        <v>-1490</v>
      </c>
      <c r="AA582" s="28">
        <f ca="1">IF($D582&gt;$D$8,"",INDIRECT(ADDRESS(ROW(Entrées!$C$37)+($D582-1)*24+AA$11,COLUMN(Entrées!$C$37)+($C582-1),4,TRUE,"Entrées")))</f>
        <v>-1500</v>
      </c>
      <c r="AB582" s="28">
        <f ca="1">IF($D582&gt;$D$8,"",INDIRECT(ADDRESS(ROW(Entrées!$C$37)+($D582-1)*24+AB$11,COLUMN(Entrées!$C$37)+($C582-1),4,TRUE,"Entrées")))</f>
        <v>-1179</v>
      </c>
      <c r="AC582" s="11"/>
      <c r="AD582" s="40">
        <f t="shared" ca="1" si="685"/>
        <v>-1089</v>
      </c>
      <c r="AE582" s="40">
        <f t="shared" ca="1" si="687"/>
        <v>1143</v>
      </c>
      <c r="AF582" s="40">
        <f t="shared" ca="1" si="688"/>
        <v>-1500</v>
      </c>
      <c r="AG582" s="4"/>
      <c r="AH582" s="11">
        <f>Entrées!A609</f>
        <v>24</v>
      </c>
      <c r="AI582" s="13">
        <f>Entrées!B609</f>
        <v>20</v>
      </c>
      <c r="AJ582" s="31">
        <f t="shared" ca="1" si="649"/>
        <v>55625.834722222207</v>
      </c>
      <c r="AK582" s="31">
        <f t="shared" ca="1" si="602"/>
        <v>55155.277777777781</v>
      </c>
      <c r="AL582" s="31">
        <f t="shared" ca="1" si="603"/>
        <v>55132.569444444431</v>
      </c>
      <c r="AM582" s="31">
        <f t="shared" ca="1" si="604"/>
        <v>439.35972222222233</v>
      </c>
      <c r="AN582" s="31">
        <f t="shared" ca="1" si="605"/>
        <v>2143.2847222222222</v>
      </c>
      <c r="AO582" s="31">
        <f t="shared" ca="1" si="606"/>
        <v>1711.4715277777773</v>
      </c>
      <c r="AP582" s="31">
        <f t="shared" ca="1" si="607"/>
        <v>43686.806944444448</v>
      </c>
      <c r="AQ582" s="31">
        <f t="shared" ca="1" si="608"/>
        <v>2048.2006944444447</v>
      </c>
      <c r="AR582" s="31">
        <f t="shared" ca="1" si="609"/>
        <v>467.57708333333329</v>
      </c>
      <c r="AS582" s="31">
        <f t="shared" ca="1" si="610"/>
        <v>9872.0041666666693</v>
      </c>
      <c r="AT582" s="31">
        <f t="shared" ca="1" si="611"/>
        <v>-752.91041666666672</v>
      </c>
      <c r="AU582" s="31">
        <f t="shared" ca="1" si="612"/>
        <v>580.30277777777769</v>
      </c>
      <c r="AV582" s="31">
        <f t="shared" ca="1" si="613"/>
        <v>-4570.3041666666659</v>
      </c>
      <c r="AW582" s="31">
        <f t="shared" ca="1" si="614"/>
        <v>53.39583333333335</v>
      </c>
      <c r="AX582" s="31">
        <f t="shared" ca="1" si="615"/>
        <v>1401.9361111111111</v>
      </c>
      <c r="AY582" s="31">
        <f t="shared" ca="1" si="616"/>
        <v>-1132.0805555555555</v>
      </c>
      <c r="AZ582" s="31">
        <f t="shared" ca="1" si="617"/>
        <v>-2177.1819444444441</v>
      </c>
      <c r="BA582" s="31">
        <f t="shared" ca="1" si="618"/>
        <v>644.8125</v>
      </c>
      <c r="BB582" s="31">
        <f t="shared" ca="1" si="619"/>
        <v>-1410.101388888889</v>
      </c>
      <c r="BC582" s="31">
        <f t="shared" ca="1" si="620"/>
        <v>-1800.2902777777781</v>
      </c>
      <c r="BF582" s="11">
        <f t="shared" si="621"/>
        <v>24</v>
      </c>
      <c r="BG582" s="11">
        <f t="shared" si="658"/>
        <v>20</v>
      </c>
      <c r="BH582" s="32">
        <f>IF($BF582&gt;$Y$7,"",IF(AND($BF582=$Y$7,$BG582=23),"",Entrées!C610-Entrées!C609))</f>
        <v>291</v>
      </c>
      <c r="BI582" s="32">
        <f>IF($BF582&gt;$Y$7,"",IF(AND($BF582=$Y$7,$BG582=23),"",Entrées!D610-Entrées!D609))</f>
        <v>337.5</v>
      </c>
      <c r="BJ582" s="32">
        <f>IF($BF582&gt;$Y$7,"",IF(AND($BF582=$Y$7,$BG582=23),"",Entrées!E610-Entrées!E609))</f>
        <v>237.5</v>
      </c>
      <c r="BK582" s="32">
        <f>IF($BF582&gt;$Y$7,"",IF(AND($BF582=$Y$7,$BG582=23),"",Entrées!F610-Entrées!F609))</f>
        <v>1.5</v>
      </c>
      <c r="BL582" s="32">
        <f>IF($BF582&gt;$Y$7,"",IF(AND($BF582=$Y$7,$BG582=23),"",Entrées!G610-Entrées!G609))</f>
        <v>37</v>
      </c>
      <c r="BM582" s="32">
        <f>IF($BF582&gt;$Y$7,"",IF(AND($BF582=$Y$7,$BG582=23),"",Entrées!H610-Entrées!H609))</f>
        <v>-18</v>
      </c>
      <c r="BN582" s="32">
        <f>IF($BF582&gt;$Y$7,"",IF(AND($BF582=$Y$7,$BG582=23),"",Entrées!I610-Entrées!I609))</f>
        <v>-157</v>
      </c>
      <c r="BO582" s="32">
        <f>IF($BF582&gt;$Y$7,"",IF(AND($BF582=$Y$7,$BG582=23),"",Entrées!J610-Entrées!J609))</f>
        <v>52</v>
      </c>
      <c r="BP582" s="32">
        <f>IF($BF582&gt;$Y$7,"",IF(AND($BF582=$Y$7,$BG582=23),"",Entrées!K610-Entrées!K609))</f>
        <v>-79.5</v>
      </c>
      <c r="BQ582" s="32">
        <f>IF($BF582&gt;$Y$7,"",IF(AND($BF582=$Y$7,$BG582=23),"",Entrées!L610-Entrées!L609))</f>
        <v>0.5</v>
      </c>
      <c r="BR582" s="32">
        <f>IF($BF582&gt;$Y$7,"",IF(AND($BF582=$Y$7,$BG582=23),"",Entrées!M610-Entrées!M609))</f>
        <v>-4</v>
      </c>
      <c r="BS582" s="32">
        <f>IF($BF582&gt;$Y$7,"",IF(AND($BF582=$Y$7,$BG582=23),"",Entrées!N610-Entrées!N609))</f>
        <v>-6.5</v>
      </c>
      <c r="BT582" s="32">
        <f>IF($BF582&gt;$Y$7,"",IF(AND($BF582=$Y$7,$BG582=23),"",Entrées!O610-Entrées!O609))</f>
        <v>464.5</v>
      </c>
      <c r="BU582" s="32">
        <f>IF($BF582&gt;$Y$7,"",IF(AND($BF582=$Y$7,$BG582=23),"",Entrées!P610-Entrées!P609))</f>
        <v>1</v>
      </c>
      <c r="BV582" s="32">
        <f>IF($BF582&gt;$Y$7,"",IF(AND($BF582=$Y$7,$BG582=23),"",Entrées!Q610-Entrées!Q609))</f>
        <v>312</v>
      </c>
      <c r="BW582" s="32">
        <f>IF($BF582&gt;$Y$7,"",IF(AND($BF582=$Y$7,$BG582=23),"",Entrées!R610-Entrées!R609))</f>
        <v>0</v>
      </c>
      <c r="BX582" s="32">
        <f>IF($BF582&gt;$Y$7,"",IF(AND($BF582=$Y$7,$BG582=23),"",Entrées!S610-Entrées!S609))</f>
        <v>-50</v>
      </c>
      <c r="BY582" s="32">
        <f>IF($BF582&gt;$Y$7,"",IF(AND($BF582=$Y$7,$BG582=23),"",Entrées!T610-Entrées!T609))</f>
        <v>0</v>
      </c>
      <c r="BZ582" s="32">
        <f>IF($BF582&gt;$Y$7,"",IF(AND($BF582=$Y$7,$BG582=23),"",Entrées!U610-Entrées!U609))</f>
        <v>471</v>
      </c>
      <c r="CA582" s="32">
        <f>IF($BF582&gt;$Y$7,"",IF(AND($BF582=$Y$7,$BG582=23),"",Entrées!V610-Entrées!V609))</f>
        <v>158</v>
      </c>
      <c r="CD582" s="33">
        <f>IF($BF582&lt;=$Y$7,Entrées!J609/CD$2,"")</f>
        <v>4.4671052631578945E-2</v>
      </c>
      <c r="CE582" s="33">
        <f>IF($BF582&lt;=$Y$7,Entrées!K609/CE$2,"")</f>
        <v>1.9047619047619049E-2</v>
      </c>
      <c r="CF582" s="11">
        <f t="shared" si="622"/>
        <v>7600</v>
      </c>
      <c r="CG582" s="11">
        <f t="shared" si="623"/>
        <v>4200</v>
      </c>
      <c r="CH582" s="52">
        <f t="shared" si="624"/>
        <v>0.26950009137426939</v>
      </c>
      <c r="CI582" s="52">
        <f t="shared" si="625"/>
        <v>0.11132787698412699</v>
      </c>
    </row>
    <row r="583" spans="1:87">
      <c r="A583" s="11">
        <f>ROW(E567)</f>
        <v>567</v>
      </c>
      <c r="C583" s="11">
        <f t="shared" si="689"/>
        <v>16</v>
      </c>
      <c r="D583" s="27">
        <f t="shared" si="686"/>
        <v>17</v>
      </c>
      <c r="E583" s="28">
        <f ca="1">IF($D583&gt;$D$8,"",INDIRECT(ADDRESS(ROW(Entrées!$C$37)+($D583-1)*24+E$11,COLUMN(Entrées!$C$37)+($C583-1),4,TRUE,"Entrées")))</f>
        <v>-1180</v>
      </c>
      <c r="F583" s="28">
        <f ca="1">IF($D583&gt;$D$8,"",INDIRECT(ADDRESS(ROW(Entrées!$C$37)+($D583-1)*24+F$11,COLUMN(Entrées!$C$37)+($C583-1),4,TRUE,"Entrées")))</f>
        <v>-1499</v>
      </c>
      <c r="G583" s="28">
        <f ca="1">IF($D583&gt;$D$8,"",INDIRECT(ADDRESS(ROW(Entrées!$C$37)+($D583-1)*24+G$11,COLUMN(Entrées!$C$37)+($C583-1),4,TRUE,"Entrées")))</f>
        <v>-1499</v>
      </c>
      <c r="H583" s="28">
        <f ca="1">IF($D583&gt;$D$8,"",INDIRECT(ADDRESS(ROW(Entrées!$C$37)+($D583-1)*24+H$11,COLUMN(Entrées!$C$37)+($C583-1),4,TRUE,"Entrées")))</f>
        <v>-1499</v>
      </c>
      <c r="I583" s="28">
        <f ca="1">IF($D583&gt;$D$8,"",INDIRECT(ADDRESS(ROW(Entrées!$C$37)+($D583-1)*24+I$11,COLUMN(Entrées!$C$37)+($C583-1),4,TRUE,"Entrées")))</f>
        <v>-1499</v>
      </c>
      <c r="J583" s="28">
        <f ca="1">IF($D583&gt;$D$8,"",INDIRECT(ADDRESS(ROW(Entrées!$C$37)+($D583-1)*24+J$11,COLUMN(Entrées!$C$37)+($C583-1),4,TRUE,"Entrées")))</f>
        <v>-1494</v>
      </c>
      <c r="K583" s="28">
        <f ca="1">IF($D583&gt;$D$8,"",INDIRECT(ADDRESS(ROW(Entrées!$C$37)+($D583-1)*24+K$11,COLUMN(Entrées!$C$37)+($C583-1),4,TRUE,"Entrées")))</f>
        <v>-557</v>
      </c>
      <c r="L583" s="28">
        <f ca="1">IF($D583&gt;$D$8,"",INDIRECT(ADDRESS(ROW(Entrées!$C$37)+($D583-1)*24+L$11,COLUMN(Entrées!$C$37)+($C583-1),4,TRUE,"Entrées")))</f>
        <v>-375</v>
      </c>
      <c r="M583" s="28">
        <f ca="1">IF($D583&gt;$D$8,"",INDIRECT(ADDRESS(ROW(Entrées!$C$37)+($D583-1)*24+M$11,COLUMN(Entrées!$C$37)+($C583-1),4,TRUE,"Entrées")))</f>
        <v>-657</v>
      </c>
      <c r="N583" s="28">
        <f ca="1">IF($D583&gt;$D$8,"",INDIRECT(ADDRESS(ROW(Entrées!$C$37)+($D583-1)*24+N$11,COLUMN(Entrées!$C$37)+($C583-1),4,TRUE,"Entrées")))</f>
        <v>-1000</v>
      </c>
      <c r="O583" s="28">
        <f ca="1">IF($D583&gt;$D$8,"",INDIRECT(ADDRESS(ROW(Entrées!$C$37)+($D583-1)*24+O$11,COLUMN(Entrées!$C$37)+($C583-1),4,TRUE,"Entrées")))</f>
        <v>-1000</v>
      </c>
      <c r="P583" s="28">
        <f ca="1">IF($D583&gt;$D$8,"",INDIRECT(ADDRESS(ROW(Entrées!$C$37)+($D583-1)*24+P$11,COLUMN(Entrées!$C$37)+($C583-1),4,TRUE,"Entrées")))</f>
        <v>-1000</v>
      </c>
      <c r="Q583" s="28">
        <f ca="1">IF($D583&gt;$D$8,"",INDIRECT(ADDRESS(ROW(Entrées!$C$37)+($D583-1)*24+Q$11,COLUMN(Entrées!$C$37)+($C583-1),4,TRUE,"Entrées")))</f>
        <v>-1000</v>
      </c>
      <c r="R583" s="28">
        <f ca="1">IF($D583&gt;$D$8,"",INDIRECT(ADDRESS(ROW(Entrées!$C$37)+($D583-1)*24+R$11,COLUMN(Entrées!$C$37)+($C583-1),4,TRUE,"Entrées")))</f>
        <v>-1000</v>
      </c>
      <c r="S583" s="28">
        <f ca="1">IF($D583&gt;$D$8,"",INDIRECT(ADDRESS(ROW(Entrées!$C$37)+($D583-1)*24+S$11,COLUMN(Entrées!$C$37)+($C583-1),4,TRUE,"Entrées")))</f>
        <v>-1000</v>
      </c>
      <c r="T583" s="28">
        <f ca="1">IF($D583&gt;$D$8,"",INDIRECT(ADDRESS(ROW(Entrées!$C$37)+($D583-1)*24+T$11,COLUMN(Entrées!$C$37)+($C583-1),4,TRUE,"Entrées")))</f>
        <v>-1000</v>
      </c>
      <c r="U583" s="28">
        <f ca="1">IF($D583&gt;$D$8,"",INDIRECT(ADDRESS(ROW(Entrées!$C$37)+($D583-1)*24+U$11,COLUMN(Entrées!$C$37)+($C583-1),4,TRUE,"Entrées")))</f>
        <v>-1000</v>
      </c>
      <c r="V583" s="28">
        <f ca="1">IF($D583&gt;$D$8,"",INDIRECT(ADDRESS(ROW(Entrées!$C$37)+($D583-1)*24+V$11,COLUMN(Entrées!$C$37)+($C583-1),4,TRUE,"Entrées")))</f>
        <v>-500</v>
      </c>
      <c r="W583" s="28">
        <f ca="1">IF($D583&gt;$D$8,"",INDIRECT(ADDRESS(ROW(Entrées!$C$37)+($D583-1)*24+W$11,COLUMN(Entrées!$C$37)+($C583-1),4,TRUE,"Entrées")))</f>
        <v>-1333</v>
      </c>
      <c r="X583" s="28">
        <f ca="1">IF($D583&gt;$D$8,"",INDIRECT(ADDRESS(ROW(Entrées!$C$37)+($D583-1)*24+X$11,COLUMN(Entrées!$C$37)+($C583-1),4,TRUE,"Entrées")))</f>
        <v>-1500</v>
      </c>
      <c r="Y583" s="28">
        <f ca="1">IF($D583&gt;$D$8,"",INDIRECT(ADDRESS(ROW(Entrées!$C$37)+($D583-1)*24+Y$11,COLUMN(Entrées!$C$37)+($C583-1),4,TRUE,"Entrées")))</f>
        <v>-1495</v>
      </c>
      <c r="Z583" s="28">
        <f ca="1">IF($D583&gt;$D$8,"",INDIRECT(ADDRESS(ROW(Entrées!$C$37)+($D583-1)*24+Z$11,COLUMN(Entrées!$C$37)+($C583-1),4,TRUE,"Entrées")))</f>
        <v>-1499</v>
      </c>
      <c r="AA583" s="28">
        <f ca="1">IF($D583&gt;$D$8,"",INDIRECT(ADDRESS(ROW(Entrées!$C$37)+($D583-1)*24+AA$11,COLUMN(Entrées!$C$37)+($C583-1),4,TRUE,"Entrées")))</f>
        <v>-1499</v>
      </c>
      <c r="AB583" s="28">
        <f ca="1">IF($D583&gt;$D$8,"",INDIRECT(ADDRESS(ROW(Entrées!$C$37)+($D583-1)*24+AB$11,COLUMN(Entrées!$C$37)+($C583-1),4,TRUE,"Entrées")))</f>
        <v>-1246</v>
      </c>
      <c r="AC583" s="11"/>
      <c r="AD583" s="40">
        <f t="shared" ca="1" si="685"/>
        <v>-1138.7916666666667</v>
      </c>
      <c r="AE583" s="40">
        <f t="shared" ca="1" si="687"/>
        <v>-375</v>
      </c>
      <c r="AF583" s="40">
        <f t="shared" ca="1" si="688"/>
        <v>-1500</v>
      </c>
      <c r="AG583" s="4"/>
      <c r="AH583" s="11">
        <f>Entrées!A610</f>
        <v>24</v>
      </c>
      <c r="AI583" s="13">
        <f>Entrées!B610</f>
        <v>21</v>
      </c>
      <c r="AJ583" s="31">
        <f t="shared" ca="1" si="649"/>
        <v>55625.834722222207</v>
      </c>
      <c r="AK583" s="31">
        <f t="shared" ca="1" si="602"/>
        <v>55155.277777777781</v>
      </c>
      <c r="AL583" s="31">
        <f t="shared" ca="1" si="603"/>
        <v>55132.569444444431</v>
      </c>
      <c r="AM583" s="31">
        <f t="shared" ca="1" si="604"/>
        <v>439.35972222222233</v>
      </c>
      <c r="AN583" s="31">
        <f t="shared" ca="1" si="605"/>
        <v>2143.2847222222222</v>
      </c>
      <c r="AO583" s="31">
        <f t="shared" ca="1" si="606"/>
        <v>1711.4715277777773</v>
      </c>
      <c r="AP583" s="31">
        <f t="shared" ca="1" si="607"/>
        <v>43686.806944444448</v>
      </c>
      <c r="AQ583" s="31">
        <f t="shared" ca="1" si="608"/>
        <v>2048.2006944444447</v>
      </c>
      <c r="AR583" s="31">
        <f t="shared" ca="1" si="609"/>
        <v>467.57708333333329</v>
      </c>
      <c r="AS583" s="31">
        <f t="shared" ca="1" si="610"/>
        <v>9872.0041666666693</v>
      </c>
      <c r="AT583" s="31">
        <f t="shared" ca="1" si="611"/>
        <v>-752.91041666666672</v>
      </c>
      <c r="AU583" s="31">
        <f t="shared" ca="1" si="612"/>
        <v>580.30277777777769</v>
      </c>
      <c r="AV583" s="31">
        <f t="shared" ca="1" si="613"/>
        <v>-4570.3041666666659</v>
      </c>
      <c r="AW583" s="31">
        <f t="shared" ca="1" si="614"/>
        <v>53.39583333333335</v>
      </c>
      <c r="AX583" s="31">
        <f t="shared" ca="1" si="615"/>
        <v>1401.9361111111111</v>
      </c>
      <c r="AY583" s="31">
        <f t="shared" ca="1" si="616"/>
        <v>-1132.0805555555555</v>
      </c>
      <c r="AZ583" s="31">
        <f t="shared" ca="1" si="617"/>
        <v>-2177.1819444444441</v>
      </c>
      <c r="BA583" s="31">
        <f t="shared" ca="1" si="618"/>
        <v>644.8125</v>
      </c>
      <c r="BB583" s="31">
        <f t="shared" ca="1" si="619"/>
        <v>-1410.101388888889</v>
      </c>
      <c r="BC583" s="31">
        <f t="shared" ca="1" si="620"/>
        <v>-1800.2902777777781</v>
      </c>
      <c r="BF583" s="11">
        <f t="shared" si="621"/>
        <v>24</v>
      </c>
      <c r="BG583" s="11">
        <f t="shared" si="658"/>
        <v>21</v>
      </c>
      <c r="BH583" s="32">
        <f>IF($BF583&gt;$Y$7,"",IF(AND($BF583=$Y$7,$BG583=23),"",Entrées!C611-Entrées!C610))</f>
        <v>-362.5</v>
      </c>
      <c r="BI583" s="32">
        <f>IF($BF583&gt;$Y$7,"",IF(AND($BF583=$Y$7,$BG583=23),"",Entrées!D611-Entrées!D610))</f>
        <v>-12.5</v>
      </c>
      <c r="BJ583" s="32">
        <f>IF($BF583&gt;$Y$7,"",IF(AND($BF583=$Y$7,$BG583=23),"",Entrées!E611-Entrées!E610))</f>
        <v>-112.5</v>
      </c>
      <c r="BK583" s="32">
        <f>IF($BF583&gt;$Y$7,"",IF(AND($BF583=$Y$7,$BG583=23),"",Entrées!F611-Entrées!F610))</f>
        <v>-1.5</v>
      </c>
      <c r="BL583" s="32">
        <f>IF($BF583&gt;$Y$7,"",IF(AND($BF583=$Y$7,$BG583=23),"",Entrées!G611-Entrées!G610))</f>
        <v>-163</v>
      </c>
      <c r="BM583" s="32">
        <f>IF($BF583&gt;$Y$7,"",IF(AND($BF583=$Y$7,$BG583=23),"",Entrées!H611-Entrées!H610))</f>
        <v>-165.5</v>
      </c>
      <c r="BN583" s="32">
        <f>IF($BF583&gt;$Y$7,"",IF(AND($BF583=$Y$7,$BG583=23),"",Entrées!I611-Entrées!I610))</f>
        <v>-538.5</v>
      </c>
      <c r="BO583" s="32">
        <f>IF($BF583&gt;$Y$7,"",IF(AND($BF583=$Y$7,$BG583=23),"",Entrées!J611-Entrées!J610))</f>
        <v>54.5</v>
      </c>
      <c r="BP583" s="32">
        <f>IF($BF583&gt;$Y$7,"",IF(AND($BF583=$Y$7,$BG583=23),"",Entrées!K611-Entrées!K610))</f>
        <v>-0.5</v>
      </c>
      <c r="BQ583" s="32">
        <f>IF($BF583&gt;$Y$7,"",IF(AND($BF583=$Y$7,$BG583=23),"",Entrées!L611-Entrées!L610))</f>
        <v>-1551.5</v>
      </c>
      <c r="BR583" s="32">
        <f>IF($BF583&gt;$Y$7,"",IF(AND($BF583=$Y$7,$BG583=23),"",Entrées!M611-Entrées!M610))</f>
        <v>12</v>
      </c>
      <c r="BS583" s="32">
        <f>IF($BF583&gt;$Y$7,"",IF(AND($BF583=$Y$7,$BG583=23),"",Entrées!N611-Entrées!N610))</f>
        <v>-10.5</v>
      </c>
      <c r="BT583" s="32">
        <f>IF($BF583&gt;$Y$7,"",IF(AND($BF583=$Y$7,$BG583=23),"",Entrées!O611-Entrées!O610))</f>
        <v>2001</v>
      </c>
      <c r="BU583" s="32">
        <f>IF($BF583&gt;$Y$7,"",IF(AND($BF583=$Y$7,$BG583=23),"",Entrées!P611-Entrées!P610))</f>
        <v>-2</v>
      </c>
      <c r="BV583" s="32">
        <f>IF($BF583&gt;$Y$7,"",IF(AND($BF583=$Y$7,$BG583=23),"",Entrées!Q611-Entrées!Q610))</f>
        <v>1412</v>
      </c>
      <c r="BW583" s="32">
        <f>IF($BF583&gt;$Y$7,"",IF(AND($BF583=$Y$7,$BG583=23),"",Entrées!R611-Entrées!R610))</f>
        <v>0</v>
      </c>
      <c r="BX583" s="32">
        <f>IF($BF583&gt;$Y$7,"",IF(AND($BF583=$Y$7,$BG583=23),"",Entrées!S611-Entrées!S610))</f>
        <v>0</v>
      </c>
      <c r="BY583" s="32">
        <f>IF($BF583&gt;$Y$7,"",IF(AND($BF583=$Y$7,$BG583=23),"",Entrées!T611-Entrées!T610))</f>
        <v>0</v>
      </c>
      <c r="BZ583" s="32">
        <f>IF($BF583&gt;$Y$7,"",IF(AND($BF583=$Y$7,$BG583=23),"",Entrées!U611-Entrées!U610))</f>
        <v>471</v>
      </c>
      <c r="CA583" s="32">
        <f>IF($BF583&gt;$Y$7,"",IF(AND($BF583=$Y$7,$BG583=23),"",Entrées!V611-Entrées!V610))</f>
        <v>583</v>
      </c>
      <c r="CD583" s="33">
        <f>IF($BF583&lt;=$Y$7,Entrées!J610/CD$2,"")</f>
        <v>5.1513157894736844E-2</v>
      </c>
      <c r="CE583" s="33">
        <f>IF($BF583&lt;=$Y$7,Entrées!K610/CE$2,"")</f>
        <v>1.1904761904761905E-4</v>
      </c>
      <c r="CF583" s="11">
        <f t="shared" si="622"/>
        <v>7600</v>
      </c>
      <c r="CG583" s="11">
        <f t="shared" si="623"/>
        <v>4200</v>
      </c>
      <c r="CH583" s="52">
        <f t="shared" si="624"/>
        <v>0.26950009137426939</v>
      </c>
      <c r="CI583" s="52">
        <f t="shared" si="625"/>
        <v>0.11132787698412699</v>
      </c>
    </row>
    <row r="584" spans="1:87">
      <c r="A584" s="11">
        <f>A583+$Y$7-1</f>
        <v>596</v>
      </c>
      <c r="C584" s="11">
        <f t="shared" si="689"/>
        <v>16</v>
      </c>
      <c r="D584" s="27">
        <f t="shared" si="686"/>
        <v>18</v>
      </c>
      <c r="E584" s="28">
        <f ca="1">IF($D584&gt;$D$8,"",INDIRECT(ADDRESS(ROW(Entrées!$C$37)+($D584-1)*24+E$11,COLUMN(Entrées!$C$37)+($C584-1),4,TRUE,"Entrées")))</f>
        <v>-1500</v>
      </c>
      <c r="F584" s="28">
        <f ca="1">IF($D584&gt;$D$8,"",INDIRECT(ADDRESS(ROW(Entrées!$C$37)+($D584-1)*24+F$11,COLUMN(Entrées!$C$37)+($C584-1),4,TRUE,"Entrées")))</f>
        <v>-1500</v>
      </c>
      <c r="G584" s="28">
        <f ca="1">IF($D584&gt;$D$8,"",INDIRECT(ADDRESS(ROW(Entrées!$C$37)+($D584-1)*24+G$11,COLUMN(Entrées!$C$37)+($C584-1),4,TRUE,"Entrées")))</f>
        <v>-1500</v>
      </c>
      <c r="H584" s="28">
        <f ca="1">IF($D584&gt;$D$8,"",INDIRECT(ADDRESS(ROW(Entrées!$C$37)+($D584-1)*24+H$11,COLUMN(Entrées!$C$37)+($C584-1),4,TRUE,"Entrées")))</f>
        <v>-1500</v>
      </c>
      <c r="I584" s="28">
        <f ca="1">IF($D584&gt;$D$8,"",INDIRECT(ADDRESS(ROW(Entrées!$C$37)+($D584-1)*24+I$11,COLUMN(Entrées!$C$37)+($C584-1),4,TRUE,"Entrées")))</f>
        <v>-1500</v>
      </c>
      <c r="J584" s="28">
        <f ca="1">IF($D584&gt;$D$8,"",INDIRECT(ADDRESS(ROW(Entrées!$C$37)+($D584-1)*24+J$11,COLUMN(Entrées!$C$37)+($C584-1),4,TRUE,"Entrées")))</f>
        <v>-1500</v>
      </c>
      <c r="K584" s="28">
        <f ca="1">IF($D584&gt;$D$8,"",INDIRECT(ADDRESS(ROW(Entrées!$C$37)+($D584-1)*24+K$11,COLUMN(Entrées!$C$37)+($C584-1),4,TRUE,"Entrées")))</f>
        <v>-1500</v>
      </c>
      <c r="L584" s="28">
        <f ca="1">IF($D584&gt;$D$8,"",INDIRECT(ADDRESS(ROW(Entrées!$C$37)+($D584-1)*24+L$11,COLUMN(Entrées!$C$37)+($C584-1),4,TRUE,"Entrées")))</f>
        <v>-1500</v>
      </c>
      <c r="M584" s="28">
        <f ca="1">IF($D584&gt;$D$8,"",INDIRECT(ADDRESS(ROW(Entrées!$C$37)+($D584-1)*24+M$11,COLUMN(Entrées!$C$37)+($C584-1),4,TRUE,"Entrées")))</f>
        <v>-1500</v>
      </c>
      <c r="N584" s="28">
        <f ca="1">IF($D584&gt;$D$8,"",INDIRECT(ADDRESS(ROW(Entrées!$C$37)+($D584-1)*24+N$11,COLUMN(Entrées!$C$37)+($C584-1),4,TRUE,"Entrées")))</f>
        <v>-1500</v>
      </c>
      <c r="O584" s="28">
        <f ca="1">IF($D584&gt;$D$8,"",INDIRECT(ADDRESS(ROW(Entrées!$C$37)+($D584-1)*24+O$11,COLUMN(Entrées!$C$37)+($C584-1),4,TRUE,"Entrées")))</f>
        <v>-1500</v>
      </c>
      <c r="P584" s="28">
        <f ca="1">IF($D584&gt;$D$8,"",INDIRECT(ADDRESS(ROW(Entrées!$C$37)+($D584-1)*24+P$11,COLUMN(Entrées!$C$37)+($C584-1),4,TRUE,"Entrées")))</f>
        <v>-1500</v>
      </c>
      <c r="Q584" s="28">
        <f ca="1">IF($D584&gt;$D$8,"",INDIRECT(ADDRESS(ROW(Entrées!$C$37)+($D584-1)*24+Q$11,COLUMN(Entrées!$C$37)+($C584-1),4,TRUE,"Entrées")))</f>
        <v>-1500</v>
      </c>
      <c r="R584" s="28">
        <f ca="1">IF($D584&gt;$D$8,"",INDIRECT(ADDRESS(ROW(Entrées!$C$37)+($D584-1)*24+R$11,COLUMN(Entrées!$C$37)+($C584-1),4,TRUE,"Entrées")))</f>
        <v>-1500</v>
      </c>
      <c r="S584" s="28">
        <f ca="1">IF($D584&gt;$D$8,"",INDIRECT(ADDRESS(ROW(Entrées!$C$37)+($D584-1)*24+S$11,COLUMN(Entrées!$C$37)+($C584-1),4,TRUE,"Entrées")))</f>
        <v>-1500</v>
      </c>
      <c r="T584" s="28">
        <f ca="1">IF($D584&gt;$D$8,"",INDIRECT(ADDRESS(ROW(Entrées!$C$37)+($D584-1)*24+T$11,COLUMN(Entrées!$C$37)+($C584-1),4,TRUE,"Entrées")))</f>
        <v>-1500</v>
      </c>
      <c r="U584" s="28">
        <f ca="1">IF($D584&gt;$D$8,"",INDIRECT(ADDRESS(ROW(Entrées!$C$37)+($D584-1)*24+U$11,COLUMN(Entrées!$C$37)+($C584-1),4,TRUE,"Entrées")))</f>
        <v>-1500</v>
      </c>
      <c r="V584" s="28">
        <f ca="1">IF($D584&gt;$D$8,"",INDIRECT(ADDRESS(ROW(Entrées!$C$37)+($D584-1)*24+V$11,COLUMN(Entrées!$C$37)+($C584-1),4,TRUE,"Entrées")))</f>
        <v>-1500</v>
      </c>
      <c r="W584" s="28">
        <f ca="1">IF($D584&gt;$D$8,"",INDIRECT(ADDRESS(ROW(Entrées!$C$37)+($D584-1)*24+W$11,COLUMN(Entrées!$C$37)+($C584-1),4,TRUE,"Entrées")))</f>
        <v>-1500</v>
      </c>
      <c r="X584" s="28">
        <f ca="1">IF($D584&gt;$D$8,"",INDIRECT(ADDRESS(ROW(Entrées!$C$37)+($D584-1)*24+X$11,COLUMN(Entrées!$C$37)+($C584-1),4,TRUE,"Entrées")))</f>
        <v>-1500</v>
      </c>
      <c r="Y584" s="28">
        <f ca="1">IF($D584&gt;$D$8,"",INDIRECT(ADDRESS(ROW(Entrées!$C$37)+($D584-1)*24+Y$11,COLUMN(Entrées!$C$37)+($C584-1),4,TRUE,"Entrées")))</f>
        <v>-1500</v>
      </c>
      <c r="Z584" s="28">
        <f ca="1">IF($D584&gt;$D$8,"",INDIRECT(ADDRESS(ROW(Entrées!$C$37)+($D584-1)*24+Z$11,COLUMN(Entrées!$C$37)+($C584-1),4,TRUE,"Entrées")))</f>
        <v>-1500</v>
      </c>
      <c r="AA584" s="28">
        <f ca="1">IF($D584&gt;$D$8,"",INDIRECT(ADDRESS(ROW(Entrées!$C$37)+($D584-1)*24+AA$11,COLUMN(Entrées!$C$37)+($C584-1),4,TRUE,"Entrées")))</f>
        <v>-1500</v>
      </c>
      <c r="AB584" s="28">
        <f ca="1">IF($D584&gt;$D$8,"",INDIRECT(ADDRESS(ROW(Entrées!$C$37)+($D584-1)*24+AB$11,COLUMN(Entrées!$C$37)+($C584-1),4,TRUE,"Entrées")))</f>
        <v>-1500</v>
      </c>
      <c r="AC584" s="11"/>
      <c r="AD584" s="40">
        <f t="shared" ca="1" si="685"/>
        <v>-1500</v>
      </c>
      <c r="AE584" s="40">
        <f t="shared" ca="1" si="687"/>
        <v>-1500</v>
      </c>
      <c r="AF584" s="40">
        <f t="shared" ca="1" si="688"/>
        <v>-1500</v>
      </c>
      <c r="AG584" s="4"/>
      <c r="AH584" s="11">
        <f>Entrées!A611</f>
        <v>24</v>
      </c>
      <c r="AI584" s="13">
        <f>Entrées!B611</f>
        <v>22</v>
      </c>
      <c r="AJ584" s="31">
        <f t="shared" ca="1" si="649"/>
        <v>55625.834722222207</v>
      </c>
      <c r="AK584" s="31">
        <f t="shared" ca="1" si="602"/>
        <v>55155.277777777781</v>
      </c>
      <c r="AL584" s="31">
        <f t="shared" ca="1" si="603"/>
        <v>55132.569444444431</v>
      </c>
      <c r="AM584" s="31">
        <f t="shared" ca="1" si="604"/>
        <v>439.35972222222233</v>
      </c>
      <c r="AN584" s="31">
        <f t="shared" ca="1" si="605"/>
        <v>2143.2847222222222</v>
      </c>
      <c r="AO584" s="31">
        <f t="shared" ca="1" si="606"/>
        <v>1711.4715277777773</v>
      </c>
      <c r="AP584" s="31">
        <f t="shared" ca="1" si="607"/>
        <v>43686.806944444448</v>
      </c>
      <c r="AQ584" s="31">
        <f t="shared" ca="1" si="608"/>
        <v>2048.2006944444447</v>
      </c>
      <c r="AR584" s="31">
        <f t="shared" ca="1" si="609"/>
        <v>467.57708333333329</v>
      </c>
      <c r="AS584" s="31">
        <f t="shared" ca="1" si="610"/>
        <v>9872.0041666666693</v>
      </c>
      <c r="AT584" s="31">
        <f t="shared" ca="1" si="611"/>
        <v>-752.91041666666672</v>
      </c>
      <c r="AU584" s="31">
        <f t="shared" ca="1" si="612"/>
        <v>580.30277777777769</v>
      </c>
      <c r="AV584" s="31">
        <f t="shared" ca="1" si="613"/>
        <v>-4570.3041666666659</v>
      </c>
      <c r="AW584" s="31">
        <f t="shared" ca="1" si="614"/>
        <v>53.39583333333335</v>
      </c>
      <c r="AX584" s="31">
        <f t="shared" ca="1" si="615"/>
        <v>1401.9361111111111</v>
      </c>
      <c r="AY584" s="31">
        <f t="shared" ca="1" si="616"/>
        <v>-1132.0805555555555</v>
      </c>
      <c r="AZ584" s="31">
        <f t="shared" ca="1" si="617"/>
        <v>-2177.1819444444441</v>
      </c>
      <c r="BA584" s="31">
        <f t="shared" ca="1" si="618"/>
        <v>644.8125</v>
      </c>
      <c r="BB584" s="31">
        <f t="shared" ca="1" si="619"/>
        <v>-1410.101388888889</v>
      </c>
      <c r="BC584" s="31">
        <f t="shared" ca="1" si="620"/>
        <v>-1800.2902777777781</v>
      </c>
      <c r="BF584" s="11">
        <f t="shared" si="621"/>
        <v>24</v>
      </c>
      <c r="BG584" s="11">
        <f t="shared" si="658"/>
        <v>22</v>
      </c>
      <c r="BH584" s="32">
        <f>IF($BF584&gt;$Y$7,"",IF(AND($BF584=$Y$7,$BG584=23),"",Entrées!C612-Entrées!C611))</f>
        <v>2339.5</v>
      </c>
      <c r="BI584" s="32">
        <f>IF($BF584&gt;$Y$7,"",IF(AND($BF584=$Y$7,$BG584=23),"",Entrées!D612-Entrées!D611))</f>
        <v>1762.5</v>
      </c>
      <c r="BJ584" s="32">
        <f>IF($BF584&gt;$Y$7,"",IF(AND($BF584=$Y$7,$BG584=23),"",Entrées!E612-Entrées!E611))</f>
        <v>1675</v>
      </c>
      <c r="BK584" s="32">
        <f>IF($BF584&gt;$Y$7,"",IF(AND($BF584=$Y$7,$BG584=23),"",Entrées!F612-Entrées!F611))</f>
        <v>4.5</v>
      </c>
      <c r="BL584" s="32">
        <f>IF($BF584&gt;$Y$7,"",IF(AND($BF584=$Y$7,$BG584=23),"",Entrées!G612-Entrées!G611))</f>
        <v>-122</v>
      </c>
      <c r="BM584" s="32">
        <f>IF($BF584&gt;$Y$7,"",IF(AND($BF584=$Y$7,$BG584=23),"",Entrées!H612-Entrées!H611))</f>
        <v>3</v>
      </c>
      <c r="BN584" s="32">
        <f>IF($BF584&gt;$Y$7,"",IF(AND($BF584=$Y$7,$BG584=23),"",Entrées!I612-Entrées!I611))</f>
        <v>59</v>
      </c>
      <c r="BO584" s="32">
        <f>IF($BF584&gt;$Y$7,"",IF(AND($BF584=$Y$7,$BG584=23),"",Entrées!J612-Entrées!J611))</f>
        <v>79.5</v>
      </c>
      <c r="BP584" s="32">
        <f>IF($BF584&gt;$Y$7,"",IF(AND($BF584=$Y$7,$BG584=23),"",Entrées!K612-Entrées!K611))</f>
        <v>0</v>
      </c>
      <c r="BQ584" s="32">
        <f>IF($BF584&gt;$Y$7,"",IF(AND($BF584=$Y$7,$BG584=23),"",Entrées!L612-Entrées!L611))</f>
        <v>699.5</v>
      </c>
      <c r="BR584" s="32">
        <f>IF($BF584&gt;$Y$7,"",IF(AND($BF584=$Y$7,$BG584=23),"",Entrées!M612-Entrées!M611))</f>
        <v>-269.5</v>
      </c>
      <c r="BS584" s="32">
        <f>IF($BF584&gt;$Y$7,"",IF(AND($BF584=$Y$7,$BG584=23),"",Entrées!N612-Entrées!N611))</f>
        <v>0.5</v>
      </c>
      <c r="BT584" s="32">
        <f>IF($BF584&gt;$Y$7,"",IF(AND($BF584=$Y$7,$BG584=23),"",Entrées!O612-Entrées!O611))</f>
        <v>1886.5</v>
      </c>
      <c r="BU584" s="32">
        <f>IF($BF584&gt;$Y$7,"",IF(AND($BF584=$Y$7,$BG584=23),"",Entrées!P612-Entrées!P611))</f>
        <v>-2</v>
      </c>
      <c r="BV584" s="32">
        <f>IF($BF584&gt;$Y$7,"",IF(AND($BF584=$Y$7,$BG584=23),"",Entrées!Q612-Entrées!Q611))</f>
        <v>-28</v>
      </c>
      <c r="BW584" s="32">
        <f>IF($BF584&gt;$Y$7,"",IF(AND($BF584=$Y$7,$BG584=23),"",Entrées!R612-Entrées!R611))</f>
        <v>0</v>
      </c>
      <c r="BX584" s="32">
        <f>IF($BF584&gt;$Y$7,"",IF(AND($BF584=$Y$7,$BG584=23),"",Entrées!S612-Entrées!S611))</f>
        <v>0</v>
      </c>
      <c r="BY584" s="32">
        <f>IF($BF584&gt;$Y$7,"",IF(AND($BF584=$Y$7,$BG584=23),"",Entrées!T612-Entrées!T611))</f>
        <v>0</v>
      </c>
      <c r="BZ584" s="32">
        <f>IF($BF584&gt;$Y$7,"",IF(AND($BF584=$Y$7,$BG584=23),"",Entrées!U612-Entrées!U611))</f>
        <v>471</v>
      </c>
      <c r="CA584" s="32">
        <f>IF($BF584&gt;$Y$7,"",IF(AND($BF584=$Y$7,$BG584=23),"",Entrées!V612-Entrées!V611))</f>
        <v>1184</v>
      </c>
      <c r="CD584" s="33">
        <f>IF($BF584&lt;=$Y$7,Entrées!J611/CD$2,"")</f>
        <v>5.868421052631579E-2</v>
      </c>
      <c r="CE584" s="33">
        <f>IF($BF584&lt;=$Y$7,Entrées!K611/CE$2,"")</f>
        <v>0</v>
      </c>
      <c r="CF584" s="11">
        <f t="shared" si="622"/>
        <v>7600</v>
      </c>
      <c r="CG584" s="11">
        <f t="shared" si="623"/>
        <v>4200</v>
      </c>
      <c r="CH584" s="52">
        <f t="shared" si="624"/>
        <v>0.26950009137426939</v>
      </c>
      <c r="CI584" s="52">
        <f t="shared" si="625"/>
        <v>0.11132787698412699</v>
      </c>
    </row>
    <row r="585" spans="1:87">
      <c r="A585" s="11" t="str">
        <f>"AD"&amp;A583</f>
        <v>AD567</v>
      </c>
      <c r="C585" s="11">
        <f t="shared" si="689"/>
        <v>16</v>
      </c>
      <c r="D585" s="27">
        <f t="shared" si="686"/>
        <v>19</v>
      </c>
      <c r="E585" s="28">
        <f ca="1">IF($D585&gt;$D$8,"",INDIRECT(ADDRESS(ROW(Entrées!$C$37)+($D585-1)*24+E$11,COLUMN(Entrées!$C$37)+($C585-1),4,TRUE,"Entrées")))</f>
        <v>-1500</v>
      </c>
      <c r="F585" s="28">
        <f ca="1">IF($D585&gt;$D$8,"",INDIRECT(ADDRESS(ROW(Entrées!$C$37)+($D585-1)*24+F$11,COLUMN(Entrées!$C$37)+($C585-1),4,TRUE,"Entrées")))</f>
        <v>-1500</v>
      </c>
      <c r="G585" s="28">
        <f ca="1">IF($D585&gt;$D$8,"",INDIRECT(ADDRESS(ROW(Entrées!$C$37)+($D585-1)*24+G$11,COLUMN(Entrées!$C$37)+($C585-1),4,TRUE,"Entrées")))</f>
        <v>-1500</v>
      </c>
      <c r="H585" s="28">
        <f ca="1">IF($D585&gt;$D$8,"",INDIRECT(ADDRESS(ROW(Entrées!$C$37)+($D585-1)*24+H$11,COLUMN(Entrées!$C$37)+($C585-1),4,TRUE,"Entrées")))</f>
        <v>-1500</v>
      </c>
      <c r="I585" s="28">
        <f ca="1">IF($D585&gt;$D$8,"",INDIRECT(ADDRESS(ROW(Entrées!$C$37)+($D585-1)*24+I$11,COLUMN(Entrées!$C$37)+($C585-1),4,TRUE,"Entrées")))</f>
        <v>-1500</v>
      </c>
      <c r="J585" s="28">
        <f ca="1">IF($D585&gt;$D$8,"",INDIRECT(ADDRESS(ROW(Entrées!$C$37)+($D585-1)*24+J$11,COLUMN(Entrées!$C$37)+($C585-1),4,TRUE,"Entrées")))</f>
        <v>-1500</v>
      </c>
      <c r="K585" s="28">
        <f ca="1">IF($D585&gt;$D$8,"",INDIRECT(ADDRESS(ROW(Entrées!$C$37)+($D585-1)*24+K$11,COLUMN(Entrées!$C$37)+($C585-1),4,TRUE,"Entrées")))</f>
        <v>-1500</v>
      </c>
      <c r="L585" s="28">
        <f ca="1">IF($D585&gt;$D$8,"",INDIRECT(ADDRESS(ROW(Entrées!$C$37)+($D585-1)*24+L$11,COLUMN(Entrées!$C$37)+($C585-1),4,TRUE,"Entrées")))</f>
        <v>-1500</v>
      </c>
      <c r="M585" s="28">
        <f ca="1">IF($D585&gt;$D$8,"",INDIRECT(ADDRESS(ROW(Entrées!$C$37)+($D585-1)*24+M$11,COLUMN(Entrées!$C$37)+($C585-1),4,TRUE,"Entrées")))</f>
        <v>-1500</v>
      </c>
      <c r="N585" s="28">
        <f ca="1">IF($D585&gt;$D$8,"",INDIRECT(ADDRESS(ROW(Entrées!$C$37)+($D585-1)*24+N$11,COLUMN(Entrées!$C$37)+($C585-1),4,TRUE,"Entrées")))</f>
        <v>-1500</v>
      </c>
      <c r="O585" s="28">
        <f ca="1">IF($D585&gt;$D$8,"",INDIRECT(ADDRESS(ROW(Entrées!$C$37)+($D585-1)*24+O$11,COLUMN(Entrées!$C$37)+($C585-1),4,TRUE,"Entrées")))</f>
        <v>-1500</v>
      </c>
      <c r="P585" s="28">
        <f ca="1">IF($D585&gt;$D$8,"",INDIRECT(ADDRESS(ROW(Entrées!$C$37)+($D585-1)*24+P$11,COLUMN(Entrées!$C$37)+($C585-1),4,TRUE,"Entrées")))</f>
        <v>-1500</v>
      </c>
      <c r="Q585" s="28">
        <f ca="1">IF($D585&gt;$D$8,"",INDIRECT(ADDRESS(ROW(Entrées!$C$37)+($D585-1)*24+Q$11,COLUMN(Entrées!$C$37)+($C585-1),4,TRUE,"Entrées")))</f>
        <v>-1500</v>
      </c>
      <c r="R585" s="28">
        <f ca="1">IF($D585&gt;$D$8,"",INDIRECT(ADDRESS(ROW(Entrées!$C$37)+($D585-1)*24+R$11,COLUMN(Entrées!$C$37)+($C585-1),4,TRUE,"Entrées")))</f>
        <v>-1500</v>
      </c>
      <c r="S585" s="28">
        <f ca="1">IF($D585&gt;$D$8,"",INDIRECT(ADDRESS(ROW(Entrées!$C$37)+($D585-1)*24+S$11,COLUMN(Entrées!$C$37)+($C585-1),4,TRUE,"Entrées")))</f>
        <v>-1500</v>
      </c>
      <c r="T585" s="28">
        <f ca="1">IF($D585&gt;$D$8,"",INDIRECT(ADDRESS(ROW(Entrées!$C$37)+($D585-1)*24+T$11,COLUMN(Entrées!$C$37)+($C585-1),4,TRUE,"Entrées")))</f>
        <v>-1500</v>
      </c>
      <c r="U585" s="28">
        <f ca="1">IF($D585&gt;$D$8,"",INDIRECT(ADDRESS(ROW(Entrées!$C$37)+($D585-1)*24+U$11,COLUMN(Entrées!$C$37)+($C585-1),4,TRUE,"Entrées")))</f>
        <v>-1500</v>
      </c>
      <c r="V585" s="28">
        <f ca="1">IF($D585&gt;$D$8,"",INDIRECT(ADDRESS(ROW(Entrées!$C$37)+($D585-1)*24+V$11,COLUMN(Entrées!$C$37)+($C585-1),4,TRUE,"Entrées")))</f>
        <v>-1500</v>
      </c>
      <c r="W585" s="28">
        <f ca="1">IF($D585&gt;$D$8,"",INDIRECT(ADDRESS(ROW(Entrées!$C$37)+($D585-1)*24+W$11,COLUMN(Entrées!$C$37)+($C585-1),4,TRUE,"Entrées")))</f>
        <v>-1500</v>
      </c>
      <c r="X585" s="28">
        <f ca="1">IF($D585&gt;$D$8,"",INDIRECT(ADDRESS(ROW(Entrées!$C$37)+($D585-1)*24+X$11,COLUMN(Entrées!$C$37)+($C585-1),4,TRUE,"Entrées")))</f>
        <v>-1500</v>
      </c>
      <c r="Y585" s="28">
        <f ca="1">IF($D585&gt;$D$8,"",INDIRECT(ADDRESS(ROW(Entrées!$C$37)+($D585-1)*24+Y$11,COLUMN(Entrées!$C$37)+($C585-1),4,TRUE,"Entrées")))</f>
        <v>-1500</v>
      </c>
      <c r="Z585" s="28">
        <f ca="1">IF($D585&gt;$D$8,"",INDIRECT(ADDRESS(ROW(Entrées!$C$37)+($D585-1)*24+Z$11,COLUMN(Entrées!$C$37)+($C585-1),4,TRUE,"Entrées")))</f>
        <v>-1500</v>
      </c>
      <c r="AA585" s="28">
        <f ca="1">IF($D585&gt;$D$8,"",INDIRECT(ADDRESS(ROW(Entrées!$C$37)+($D585-1)*24+AA$11,COLUMN(Entrées!$C$37)+($C585-1),4,TRUE,"Entrées")))</f>
        <v>-1500</v>
      </c>
      <c r="AB585" s="28">
        <f ca="1">IF($D585&gt;$D$8,"",INDIRECT(ADDRESS(ROW(Entrées!$C$37)+($D585-1)*24+AB$11,COLUMN(Entrées!$C$37)+($C585-1),4,TRUE,"Entrées")))</f>
        <v>-1500</v>
      </c>
      <c r="AC585" s="11"/>
      <c r="AD585" s="40">
        <f t="shared" ca="1" si="685"/>
        <v>-1500</v>
      </c>
      <c r="AE585" s="40">
        <f t="shared" ca="1" si="687"/>
        <v>-1500</v>
      </c>
      <c r="AF585" s="40">
        <f t="shared" ca="1" si="688"/>
        <v>-1500</v>
      </c>
      <c r="AG585" s="4"/>
      <c r="AH585" s="11">
        <f>Entrées!A612</f>
        <v>24</v>
      </c>
      <c r="AI585" s="13">
        <f>Entrées!B612</f>
        <v>23</v>
      </c>
      <c r="AJ585" s="31">
        <f t="shared" ca="1" si="649"/>
        <v>55625.834722222207</v>
      </c>
      <c r="AK585" s="31">
        <f t="shared" ca="1" si="602"/>
        <v>55155.277777777781</v>
      </c>
      <c r="AL585" s="31">
        <f t="shared" ca="1" si="603"/>
        <v>55132.569444444431</v>
      </c>
      <c r="AM585" s="31">
        <f t="shared" ca="1" si="604"/>
        <v>439.35972222222233</v>
      </c>
      <c r="AN585" s="31">
        <f t="shared" ca="1" si="605"/>
        <v>2143.2847222222222</v>
      </c>
      <c r="AO585" s="31">
        <f t="shared" ca="1" si="606"/>
        <v>1711.4715277777773</v>
      </c>
      <c r="AP585" s="31">
        <f t="shared" ca="1" si="607"/>
        <v>43686.806944444448</v>
      </c>
      <c r="AQ585" s="31">
        <f t="shared" ca="1" si="608"/>
        <v>2048.2006944444447</v>
      </c>
      <c r="AR585" s="31">
        <f t="shared" ca="1" si="609"/>
        <v>467.57708333333329</v>
      </c>
      <c r="AS585" s="31">
        <f t="shared" ca="1" si="610"/>
        <v>9872.0041666666693</v>
      </c>
      <c r="AT585" s="31">
        <f t="shared" ca="1" si="611"/>
        <v>-752.91041666666672</v>
      </c>
      <c r="AU585" s="31">
        <f t="shared" ca="1" si="612"/>
        <v>580.30277777777769</v>
      </c>
      <c r="AV585" s="31">
        <f t="shared" ca="1" si="613"/>
        <v>-4570.3041666666659</v>
      </c>
      <c r="AW585" s="31">
        <f t="shared" ca="1" si="614"/>
        <v>53.39583333333335</v>
      </c>
      <c r="AX585" s="31">
        <f t="shared" ca="1" si="615"/>
        <v>1401.9361111111111</v>
      </c>
      <c r="AY585" s="31">
        <f t="shared" ca="1" si="616"/>
        <v>-1132.0805555555555</v>
      </c>
      <c r="AZ585" s="31">
        <f t="shared" ca="1" si="617"/>
        <v>-2177.1819444444441</v>
      </c>
      <c r="BA585" s="31">
        <f t="shared" ca="1" si="618"/>
        <v>644.8125</v>
      </c>
      <c r="BB585" s="31">
        <f t="shared" ca="1" si="619"/>
        <v>-1410.101388888889</v>
      </c>
      <c r="BC585" s="31">
        <f t="shared" ca="1" si="620"/>
        <v>-1800.2902777777781</v>
      </c>
      <c r="BF585" s="11">
        <f t="shared" si="621"/>
        <v>24</v>
      </c>
      <c r="BG585" s="11">
        <f t="shared" si="658"/>
        <v>23</v>
      </c>
      <c r="BH585" s="32">
        <f>IF($BF585&gt;$Y$7,"",IF(AND($BF585=$Y$7,$BG585=23),"",Entrées!C613-Entrées!C612))</f>
        <v>-1638</v>
      </c>
      <c r="BI585" s="32">
        <f>IF($BF585&gt;$Y$7,"",IF(AND($BF585=$Y$7,$BG585=23),"",Entrées!D613-Entrées!D612))</f>
        <v>-2012.5</v>
      </c>
      <c r="BJ585" s="32">
        <f>IF($BF585&gt;$Y$7,"",IF(AND($BF585=$Y$7,$BG585=23),"",Entrées!E613-Entrées!E612))</f>
        <v>-2412.5</v>
      </c>
      <c r="BK585" s="32">
        <f>IF($BF585&gt;$Y$7,"",IF(AND($BF585=$Y$7,$BG585=23),"",Entrées!F613-Entrées!F612))</f>
        <v>-1.5</v>
      </c>
      <c r="BL585" s="32">
        <f>IF($BF585&gt;$Y$7,"",IF(AND($BF585=$Y$7,$BG585=23),"",Entrées!G613-Entrées!G612))</f>
        <v>-217.5</v>
      </c>
      <c r="BM585" s="32">
        <f>IF($BF585&gt;$Y$7,"",IF(AND($BF585=$Y$7,$BG585=23),"",Entrées!H613-Entrées!H612))</f>
        <v>2.5</v>
      </c>
      <c r="BN585" s="32">
        <f>IF($BF585&gt;$Y$7,"",IF(AND($BF585=$Y$7,$BG585=23),"",Entrées!I613-Entrées!I612))</f>
        <v>-108</v>
      </c>
      <c r="BO585" s="32">
        <f>IF($BF585&gt;$Y$7,"",IF(AND($BF585=$Y$7,$BG585=23),"",Entrées!J613-Entrées!J612))</f>
        <v>44</v>
      </c>
      <c r="BP585" s="32">
        <f>IF($BF585&gt;$Y$7,"",IF(AND($BF585=$Y$7,$BG585=23),"",Entrées!K613-Entrées!K612))</f>
        <v>0</v>
      </c>
      <c r="BQ585" s="32">
        <f>IF($BF585&gt;$Y$7,"",IF(AND($BF585=$Y$7,$BG585=23),"",Entrées!L613-Entrées!L612))</f>
        <v>-993.5</v>
      </c>
      <c r="BR585" s="32">
        <f>IF($BF585&gt;$Y$7,"",IF(AND($BF585=$Y$7,$BG585=23),"",Entrées!M613-Entrées!M612))</f>
        <v>-198</v>
      </c>
      <c r="BS585" s="32">
        <f>IF($BF585&gt;$Y$7,"",IF(AND($BF585=$Y$7,$BG585=23),"",Entrées!N613-Entrées!N612))</f>
        <v>6</v>
      </c>
      <c r="BT585" s="32">
        <f>IF($BF585&gt;$Y$7,"",IF(AND($BF585=$Y$7,$BG585=23),"",Entrées!O613-Entrées!O612))</f>
        <v>-172</v>
      </c>
      <c r="BU585" s="32">
        <f>IF($BF585&gt;$Y$7,"",IF(AND($BF585=$Y$7,$BG585=23),"",Entrées!P613-Entrées!P612))</f>
        <v>-2.5</v>
      </c>
      <c r="BV585" s="32">
        <f>IF($BF585&gt;$Y$7,"",IF(AND($BF585=$Y$7,$BG585=23),"",Entrées!Q613-Entrées!Q612))</f>
        <v>-1122</v>
      </c>
      <c r="BW585" s="32">
        <f>IF($BF585&gt;$Y$7,"",IF(AND($BF585=$Y$7,$BG585=23),"",Entrées!R613-Entrées!R612))</f>
        <v>0</v>
      </c>
      <c r="BX585" s="32">
        <f>IF($BF585&gt;$Y$7,"",IF(AND($BF585=$Y$7,$BG585=23),"",Entrées!S613-Entrées!S612))</f>
        <v>0</v>
      </c>
      <c r="BY585" s="32">
        <f>IF($BF585&gt;$Y$7,"",IF(AND($BF585=$Y$7,$BG585=23),"",Entrées!T613-Entrées!T612))</f>
        <v>0</v>
      </c>
      <c r="BZ585" s="32">
        <f>IF($BF585&gt;$Y$7,"",IF(AND($BF585=$Y$7,$BG585=23),"",Entrées!U613-Entrées!U612))</f>
        <v>467</v>
      </c>
      <c r="CA585" s="32">
        <f>IF($BF585&gt;$Y$7,"",IF(AND($BF585=$Y$7,$BG585=23),"",Entrées!V613-Entrées!V612))</f>
        <v>-579</v>
      </c>
      <c r="CD585" s="33">
        <f>IF($BF585&lt;=$Y$7,Entrées!J612/CD$2,"")</f>
        <v>6.9144736842105259E-2</v>
      </c>
      <c r="CE585" s="33">
        <f>IF($BF585&lt;=$Y$7,Entrées!K612/CE$2,"")</f>
        <v>0</v>
      </c>
      <c r="CF585" s="11">
        <f t="shared" si="622"/>
        <v>7600</v>
      </c>
      <c r="CG585" s="11">
        <f t="shared" si="623"/>
        <v>4200</v>
      </c>
      <c r="CH585" s="52">
        <f t="shared" si="624"/>
        <v>0.26950009137426939</v>
      </c>
      <c r="CI585" s="52">
        <f t="shared" si="625"/>
        <v>0.11132787698412699</v>
      </c>
    </row>
    <row r="586" spans="1:87">
      <c r="A586" s="11" t="str">
        <f>"AD"&amp;A584</f>
        <v>AD596</v>
      </c>
      <c r="C586" s="11">
        <f t="shared" si="689"/>
        <v>16</v>
      </c>
      <c r="D586" s="27">
        <f t="shared" si="686"/>
        <v>20</v>
      </c>
      <c r="E586" s="28">
        <f ca="1">IF($D586&gt;$D$8,"",INDIRECT(ADDRESS(ROW(Entrées!$C$37)+($D586-1)*24+E$11,COLUMN(Entrées!$C$37)+($C586-1),4,TRUE,"Entrées")))</f>
        <v>-1500</v>
      </c>
      <c r="F586" s="28">
        <f ca="1">IF($D586&gt;$D$8,"",INDIRECT(ADDRESS(ROW(Entrées!$C$37)+($D586-1)*24+F$11,COLUMN(Entrées!$C$37)+($C586-1),4,TRUE,"Entrées")))</f>
        <v>-1500</v>
      </c>
      <c r="G586" s="28">
        <f ca="1">IF($D586&gt;$D$8,"",INDIRECT(ADDRESS(ROW(Entrées!$C$37)+($D586-1)*24+G$11,COLUMN(Entrées!$C$37)+($C586-1),4,TRUE,"Entrées")))</f>
        <v>-1500</v>
      </c>
      <c r="H586" s="28">
        <f ca="1">IF($D586&gt;$D$8,"",INDIRECT(ADDRESS(ROW(Entrées!$C$37)+($D586-1)*24+H$11,COLUMN(Entrées!$C$37)+($C586-1),4,TRUE,"Entrées")))</f>
        <v>-1500</v>
      </c>
      <c r="I586" s="28">
        <f ca="1">IF($D586&gt;$D$8,"",INDIRECT(ADDRESS(ROW(Entrées!$C$37)+($D586-1)*24+I$11,COLUMN(Entrées!$C$37)+($C586-1),4,TRUE,"Entrées")))</f>
        <v>-1500</v>
      </c>
      <c r="J586" s="28">
        <f ca="1">IF($D586&gt;$D$8,"",INDIRECT(ADDRESS(ROW(Entrées!$C$37)+($D586-1)*24+J$11,COLUMN(Entrées!$C$37)+($C586-1),4,TRUE,"Entrées")))</f>
        <v>-1500</v>
      </c>
      <c r="K586" s="28">
        <f ca="1">IF($D586&gt;$D$8,"",INDIRECT(ADDRESS(ROW(Entrées!$C$37)+($D586-1)*24+K$11,COLUMN(Entrées!$C$37)+($C586-1),4,TRUE,"Entrées")))</f>
        <v>-1500</v>
      </c>
      <c r="L586" s="28">
        <f ca="1">IF($D586&gt;$D$8,"",INDIRECT(ADDRESS(ROW(Entrées!$C$37)+($D586-1)*24+L$11,COLUMN(Entrées!$C$37)+($C586-1),4,TRUE,"Entrées")))</f>
        <v>-1500</v>
      </c>
      <c r="M586" s="28">
        <f ca="1">IF($D586&gt;$D$8,"",INDIRECT(ADDRESS(ROW(Entrées!$C$37)+($D586-1)*24+M$11,COLUMN(Entrées!$C$37)+($C586-1),4,TRUE,"Entrées")))</f>
        <v>-1500</v>
      </c>
      <c r="N586" s="28">
        <f ca="1">IF($D586&gt;$D$8,"",INDIRECT(ADDRESS(ROW(Entrées!$C$37)+($D586-1)*24+N$11,COLUMN(Entrées!$C$37)+($C586-1),4,TRUE,"Entrées")))</f>
        <v>-1500</v>
      </c>
      <c r="O586" s="28">
        <f ca="1">IF($D586&gt;$D$8,"",INDIRECT(ADDRESS(ROW(Entrées!$C$37)+($D586-1)*24+O$11,COLUMN(Entrées!$C$37)+($C586-1),4,TRUE,"Entrées")))</f>
        <v>-1500</v>
      </c>
      <c r="P586" s="28">
        <f ca="1">IF($D586&gt;$D$8,"",INDIRECT(ADDRESS(ROW(Entrées!$C$37)+($D586-1)*24+P$11,COLUMN(Entrées!$C$37)+($C586-1),4,TRUE,"Entrées")))</f>
        <v>-1500</v>
      </c>
      <c r="Q586" s="28">
        <f ca="1">IF($D586&gt;$D$8,"",INDIRECT(ADDRESS(ROW(Entrées!$C$37)+($D586-1)*24+Q$11,COLUMN(Entrées!$C$37)+($C586-1),4,TRUE,"Entrées")))</f>
        <v>-1500</v>
      </c>
      <c r="R586" s="28">
        <f ca="1">IF($D586&gt;$D$8,"",INDIRECT(ADDRESS(ROW(Entrées!$C$37)+($D586-1)*24+R$11,COLUMN(Entrées!$C$37)+($C586-1),4,TRUE,"Entrées")))</f>
        <v>-1500</v>
      </c>
      <c r="S586" s="28">
        <f ca="1">IF($D586&gt;$D$8,"",INDIRECT(ADDRESS(ROW(Entrées!$C$37)+($D586-1)*24+S$11,COLUMN(Entrées!$C$37)+($C586-1),4,TRUE,"Entrées")))</f>
        <v>-1500</v>
      </c>
      <c r="T586" s="28">
        <f ca="1">IF($D586&gt;$D$8,"",INDIRECT(ADDRESS(ROW(Entrées!$C$37)+($D586-1)*24+T$11,COLUMN(Entrées!$C$37)+($C586-1),4,TRUE,"Entrées")))</f>
        <v>-1500</v>
      </c>
      <c r="U586" s="28">
        <f ca="1">IF($D586&gt;$D$8,"",INDIRECT(ADDRESS(ROW(Entrées!$C$37)+($D586-1)*24+U$11,COLUMN(Entrées!$C$37)+($C586-1),4,TRUE,"Entrées")))</f>
        <v>-1500</v>
      </c>
      <c r="V586" s="28">
        <f ca="1">IF($D586&gt;$D$8,"",INDIRECT(ADDRESS(ROW(Entrées!$C$37)+($D586-1)*24+V$11,COLUMN(Entrées!$C$37)+($C586-1),4,TRUE,"Entrées")))</f>
        <v>-1500</v>
      </c>
      <c r="W586" s="28">
        <f ca="1">IF($D586&gt;$D$8,"",INDIRECT(ADDRESS(ROW(Entrées!$C$37)+($D586-1)*24+W$11,COLUMN(Entrées!$C$37)+($C586-1),4,TRUE,"Entrées")))</f>
        <v>-1500</v>
      </c>
      <c r="X586" s="28">
        <f ca="1">IF($D586&gt;$D$8,"",INDIRECT(ADDRESS(ROW(Entrées!$C$37)+($D586-1)*24+X$11,COLUMN(Entrées!$C$37)+($C586-1),4,TRUE,"Entrées")))</f>
        <v>-1500</v>
      </c>
      <c r="Y586" s="28">
        <f ca="1">IF($D586&gt;$D$8,"",INDIRECT(ADDRESS(ROW(Entrées!$C$37)+($D586-1)*24+Y$11,COLUMN(Entrées!$C$37)+($C586-1),4,TRUE,"Entrées")))</f>
        <v>-1500</v>
      </c>
      <c r="Z586" s="28">
        <f ca="1">IF($D586&gt;$D$8,"",INDIRECT(ADDRESS(ROW(Entrées!$C$37)+($D586-1)*24+Z$11,COLUMN(Entrées!$C$37)+($C586-1),4,TRUE,"Entrées")))</f>
        <v>-1500</v>
      </c>
      <c r="AA586" s="28">
        <f ca="1">IF($D586&gt;$D$8,"",INDIRECT(ADDRESS(ROW(Entrées!$C$37)+($D586-1)*24+AA$11,COLUMN(Entrées!$C$37)+($C586-1),4,TRUE,"Entrées")))</f>
        <v>-1500</v>
      </c>
      <c r="AB586" s="28">
        <f ca="1">IF($D586&gt;$D$8,"",INDIRECT(ADDRESS(ROW(Entrées!$C$37)+($D586-1)*24+AB$11,COLUMN(Entrées!$C$37)+($C586-1),4,TRUE,"Entrées")))</f>
        <v>-1500</v>
      </c>
      <c r="AC586" s="11"/>
      <c r="AD586" s="40">
        <f t="shared" ca="1" si="685"/>
        <v>-1500</v>
      </c>
      <c r="AE586" s="40">
        <f t="shared" ca="1" si="687"/>
        <v>-1500</v>
      </c>
      <c r="AF586" s="40">
        <f t="shared" ca="1" si="688"/>
        <v>-1500</v>
      </c>
      <c r="AG586" s="4"/>
      <c r="AH586" s="11">
        <f>Entrées!A613</f>
        <v>25</v>
      </c>
      <c r="AI586" s="13">
        <f>Entrées!B613</f>
        <v>0</v>
      </c>
      <c r="AJ586" s="31">
        <f t="shared" ca="1" si="649"/>
        <v>55625.834722222207</v>
      </c>
      <c r="AK586" s="31">
        <f t="shared" ca="1" si="602"/>
        <v>55155.277777777781</v>
      </c>
      <c r="AL586" s="31">
        <f t="shared" ca="1" si="603"/>
        <v>55132.569444444431</v>
      </c>
      <c r="AM586" s="31">
        <f t="shared" ca="1" si="604"/>
        <v>439.35972222222233</v>
      </c>
      <c r="AN586" s="31">
        <f t="shared" ca="1" si="605"/>
        <v>2143.2847222222222</v>
      </c>
      <c r="AO586" s="31">
        <f t="shared" ca="1" si="606"/>
        <v>1711.4715277777773</v>
      </c>
      <c r="AP586" s="31">
        <f t="shared" ca="1" si="607"/>
        <v>43686.806944444448</v>
      </c>
      <c r="AQ586" s="31">
        <f t="shared" ca="1" si="608"/>
        <v>2048.2006944444447</v>
      </c>
      <c r="AR586" s="31">
        <f t="shared" ca="1" si="609"/>
        <v>467.57708333333329</v>
      </c>
      <c r="AS586" s="31">
        <f t="shared" ca="1" si="610"/>
        <v>9872.0041666666693</v>
      </c>
      <c r="AT586" s="31">
        <f t="shared" ca="1" si="611"/>
        <v>-752.91041666666672</v>
      </c>
      <c r="AU586" s="31">
        <f t="shared" ca="1" si="612"/>
        <v>580.30277777777769</v>
      </c>
      <c r="AV586" s="31">
        <f t="shared" ca="1" si="613"/>
        <v>-4570.3041666666659</v>
      </c>
      <c r="AW586" s="31">
        <f t="shared" ca="1" si="614"/>
        <v>53.39583333333335</v>
      </c>
      <c r="AX586" s="31">
        <f t="shared" ca="1" si="615"/>
        <v>1401.9361111111111</v>
      </c>
      <c r="AY586" s="31">
        <f t="shared" ca="1" si="616"/>
        <v>-1132.0805555555555</v>
      </c>
      <c r="AZ586" s="31">
        <f t="shared" ca="1" si="617"/>
        <v>-2177.1819444444441</v>
      </c>
      <c r="BA586" s="31">
        <f t="shared" ca="1" si="618"/>
        <v>644.8125</v>
      </c>
      <c r="BB586" s="31">
        <f t="shared" ca="1" si="619"/>
        <v>-1410.101388888889</v>
      </c>
      <c r="BC586" s="31">
        <f t="shared" ca="1" si="620"/>
        <v>-1800.2902777777781</v>
      </c>
      <c r="BF586" s="11">
        <f t="shared" si="621"/>
        <v>25</v>
      </c>
      <c r="BG586" s="11">
        <f t="shared" si="658"/>
        <v>0</v>
      </c>
      <c r="BH586" s="32">
        <f>IF($BF586&gt;$Y$7,"",IF(AND($BF586=$Y$7,$BG586=23),"",Entrées!C614-Entrées!C613))</f>
        <v>-4140</v>
      </c>
      <c r="BI586" s="32">
        <f>IF($BF586&gt;$Y$7,"",IF(AND($BF586=$Y$7,$BG586=23),"",Entrées!D614-Entrées!D613))</f>
        <v>-2712.5</v>
      </c>
      <c r="BJ586" s="32">
        <f>IF($BF586&gt;$Y$7,"",IF(AND($BF586=$Y$7,$BG586=23),"",Entrées!E614-Entrées!E613))</f>
        <v>-2750</v>
      </c>
      <c r="BK586" s="32">
        <f>IF($BF586&gt;$Y$7,"",IF(AND($BF586=$Y$7,$BG586=23),"",Entrées!F614-Entrées!F613))</f>
        <v>-9.5</v>
      </c>
      <c r="BL586" s="32">
        <f>IF($BF586&gt;$Y$7,"",IF(AND($BF586=$Y$7,$BG586=23),"",Entrées!G614-Entrées!G613))</f>
        <v>-383</v>
      </c>
      <c r="BM586" s="32">
        <f>IF($BF586&gt;$Y$7,"",IF(AND($BF586=$Y$7,$BG586=23),"",Entrées!H614-Entrées!H613))</f>
        <v>-1</v>
      </c>
      <c r="BN586" s="32">
        <f>IF($BF586&gt;$Y$7,"",IF(AND($BF586=$Y$7,$BG586=23),"",Entrées!I614-Entrées!I613))</f>
        <v>-646.5</v>
      </c>
      <c r="BO586" s="32">
        <f>IF($BF586&gt;$Y$7,"",IF(AND($BF586=$Y$7,$BG586=23),"",Entrées!J614-Entrées!J613))</f>
        <v>22</v>
      </c>
      <c r="BP586" s="32">
        <f>IF($BF586&gt;$Y$7,"",IF(AND($BF586=$Y$7,$BG586=23),"",Entrées!K614-Entrées!K613))</f>
        <v>0</v>
      </c>
      <c r="BQ586" s="32">
        <f>IF($BF586&gt;$Y$7,"",IF(AND($BF586=$Y$7,$BG586=23),"",Entrées!L614-Entrées!L613))</f>
        <v>-1010</v>
      </c>
      <c r="BR586" s="32">
        <f>IF($BF586&gt;$Y$7,"",IF(AND($BF586=$Y$7,$BG586=23),"",Entrées!M614-Entrées!M613))</f>
        <v>-896.5</v>
      </c>
      <c r="BS586" s="32">
        <f>IF($BF586&gt;$Y$7,"",IF(AND($BF586=$Y$7,$BG586=23),"",Entrées!N614-Entrées!N613))</f>
        <v>4.5</v>
      </c>
      <c r="BT586" s="32">
        <f>IF($BF586&gt;$Y$7,"",IF(AND($BF586=$Y$7,$BG586=23),"",Entrées!O614-Entrées!O613))</f>
        <v>-1221</v>
      </c>
      <c r="BU586" s="32">
        <f>IF($BF586&gt;$Y$7,"",IF(AND($BF586=$Y$7,$BG586=23),"",Entrées!P614-Entrées!P613))</f>
        <v>-4.5</v>
      </c>
      <c r="BV586" s="32">
        <f>IF($BF586&gt;$Y$7,"",IF(AND($BF586=$Y$7,$BG586=23),"",Entrées!Q614-Entrées!Q613))</f>
        <v>436</v>
      </c>
      <c r="BW586" s="32">
        <f>IF($BF586&gt;$Y$7,"",IF(AND($BF586=$Y$7,$BG586=23),"",Entrées!R614-Entrées!R613))</f>
        <v>0</v>
      </c>
      <c r="BX586" s="32">
        <f>IF($BF586&gt;$Y$7,"",IF(AND($BF586=$Y$7,$BG586=23),"",Entrées!S614-Entrées!S613))</f>
        <v>0</v>
      </c>
      <c r="BY586" s="32">
        <f>IF($BF586&gt;$Y$7,"",IF(AND($BF586=$Y$7,$BG586=23),"",Entrées!T614-Entrées!T613))</f>
        <v>-400</v>
      </c>
      <c r="BZ586" s="32">
        <f>IF($BF586&gt;$Y$7,"",IF(AND($BF586=$Y$7,$BG586=23),"",Entrées!U614-Entrées!U613))</f>
        <v>0</v>
      </c>
      <c r="CA586" s="32">
        <f>IF($BF586&gt;$Y$7,"",IF(AND($BF586=$Y$7,$BG586=23),"",Entrées!V614-Entrées!V613))</f>
        <v>-705</v>
      </c>
      <c r="CD586" s="33">
        <f>IF($BF586&lt;=$Y$7,Entrées!J613/CD$2,"")</f>
        <v>7.4934210526315784E-2</v>
      </c>
      <c r="CE586" s="33">
        <f>IF($BF586&lt;=$Y$7,Entrées!K613/CE$2,"")</f>
        <v>0</v>
      </c>
      <c r="CF586" s="11">
        <f t="shared" si="622"/>
        <v>7600</v>
      </c>
      <c r="CG586" s="11">
        <f t="shared" si="623"/>
        <v>4200</v>
      </c>
      <c r="CH586" s="52">
        <f t="shared" si="624"/>
        <v>0.26950009137426939</v>
      </c>
      <c r="CI586" s="52">
        <f t="shared" si="625"/>
        <v>0.11132787698412699</v>
      </c>
    </row>
    <row r="587" spans="1:87">
      <c r="A587" s="11" t="str">
        <f>"AE"&amp;A583</f>
        <v>AE567</v>
      </c>
      <c r="C587" s="11">
        <f t="shared" si="689"/>
        <v>16</v>
      </c>
      <c r="D587" s="27">
        <f t="shared" si="686"/>
        <v>21</v>
      </c>
      <c r="E587" s="28">
        <f ca="1">IF($D587&gt;$D$8,"",INDIRECT(ADDRESS(ROW(Entrées!$C$37)+($D587-1)*24+E$11,COLUMN(Entrées!$C$37)+($C587-1),4,TRUE,"Entrées")))</f>
        <v>-1500</v>
      </c>
      <c r="F587" s="28">
        <f ca="1">IF($D587&gt;$D$8,"",INDIRECT(ADDRESS(ROW(Entrées!$C$37)+($D587-1)*24+F$11,COLUMN(Entrées!$C$37)+($C587-1),4,TRUE,"Entrées")))</f>
        <v>-1500</v>
      </c>
      <c r="G587" s="28">
        <f ca="1">IF($D587&gt;$D$8,"",INDIRECT(ADDRESS(ROW(Entrées!$C$37)+($D587-1)*24+G$11,COLUMN(Entrées!$C$37)+($C587-1),4,TRUE,"Entrées")))</f>
        <v>-1500</v>
      </c>
      <c r="H587" s="28">
        <f ca="1">IF($D587&gt;$D$8,"",INDIRECT(ADDRESS(ROW(Entrées!$C$37)+($D587-1)*24+H$11,COLUMN(Entrées!$C$37)+($C587-1),4,TRUE,"Entrées")))</f>
        <v>-1500</v>
      </c>
      <c r="I587" s="28">
        <f ca="1">IF($D587&gt;$D$8,"",INDIRECT(ADDRESS(ROW(Entrées!$C$37)+($D587-1)*24+I$11,COLUMN(Entrées!$C$37)+($C587-1),4,TRUE,"Entrées")))</f>
        <v>-1500</v>
      </c>
      <c r="J587" s="28">
        <f ca="1">IF($D587&gt;$D$8,"",INDIRECT(ADDRESS(ROW(Entrées!$C$37)+($D587-1)*24+J$11,COLUMN(Entrées!$C$37)+($C587-1),4,TRUE,"Entrées")))</f>
        <v>-1500</v>
      </c>
      <c r="K587" s="28">
        <f ca="1">IF($D587&gt;$D$8,"",INDIRECT(ADDRESS(ROW(Entrées!$C$37)+($D587-1)*24+K$11,COLUMN(Entrées!$C$37)+($C587-1),4,TRUE,"Entrées")))</f>
        <v>-1500</v>
      </c>
      <c r="L587" s="28">
        <f ca="1">IF($D587&gt;$D$8,"",INDIRECT(ADDRESS(ROW(Entrées!$C$37)+($D587-1)*24+L$11,COLUMN(Entrées!$C$37)+($C587-1),4,TRUE,"Entrées")))</f>
        <v>-1500</v>
      </c>
      <c r="M587" s="28">
        <f ca="1">IF($D587&gt;$D$8,"",INDIRECT(ADDRESS(ROW(Entrées!$C$37)+($D587-1)*24+M$11,COLUMN(Entrées!$C$37)+($C587-1),4,TRUE,"Entrées")))</f>
        <v>-1500</v>
      </c>
      <c r="N587" s="28">
        <f ca="1">IF($D587&gt;$D$8,"",INDIRECT(ADDRESS(ROW(Entrées!$C$37)+($D587-1)*24+N$11,COLUMN(Entrées!$C$37)+($C587-1),4,TRUE,"Entrées")))</f>
        <v>-1500</v>
      </c>
      <c r="O587" s="28">
        <f ca="1">IF($D587&gt;$D$8,"",INDIRECT(ADDRESS(ROW(Entrées!$C$37)+($D587-1)*24+O$11,COLUMN(Entrées!$C$37)+($C587-1),4,TRUE,"Entrées")))</f>
        <v>-1500</v>
      </c>
      <c r="P587" s="28">
        <f ca="1">IF($D587&gt;$D$8,"",INDIRECT(ADDRESS(ROW(Entrées!$C$37)+($D587-1)*24+P$11,COLUMN(Entrées!$C$37)+($C587-1),4,TRUE,"Entrées")))</f>
        <v>-1500</v>
      </c>
      <c r="Q587" s="28">
        <f ca="1">IF($D587&gt;$D$8,"",INDIRECT(ADDRESS(ROW(Entrées!$C$37)+($D587-1)*24+Q$11,COLUMN(Entrées!$C$37)+($C587-1),4,TRUE,"Entrées")))</f>
        <v>-1500</v>
      </c>
      <c r="R587" s="28">
        <f ca="1">IF($D587&gt;$D$8,"",INDIRECT(ADDRESS(ROW(Entrées!$C$37)+($D587-1)*24+R$11,COLUMN(Entrées!$C$37)+($C587-1),4,TRUE,"Entrées")))</f>
        <v>-1500</v>
      </c>
      <c r="S587" s="28">
        <f ca="1">IF($D587&gt;$D$8,"",INDIRECT(ADDRESS(ROW(Entrées!$C$37)+($D587-1)*24+S$11,COLUMN(Entrées!$C$37)+($C587-1),4,TRUE,"Entrées")))</f>
        <v>-1500</v>
      </c>
      <c r="T587" s="28">
        <f ca="1">IF($D587&gt;$D$8,"",INDIRECT(ADDRESS(ROW(Entrées!$C$37)+($D587-1)*24+T$11,COLUMN(Entrées!$C$37)+($C587-1),4,TRUE,"Entrées")))</f>
        <v>-1500</v>
      </c>
      <c r="U587" s="28">
        <f ca="1">IF($D587&gt;$D$8,"",INDIRECT(ADDRESS(ROW(Entrées!$C$37)+($D587-1)*24+U$11,COLUMN(Entrées!$C$37)+($C587-1),4,TRUE,"Entrées")))</f>
        <v>-1500</v>
      </c>
      <c r="V587" s="28">
        <f ca="1">IF($D587&gt;$D$8,"",INDIRECT(ADDRESS(ROW(Entrées!$C$37)+($D587-1)*24+V$11,COLUMN(Entrées!$C$37)+($C587-1),4,TRUE,"Entrées")))</f>
        <v>-1500</v>
      </c>
      <c r="W587" s="28">
        <f ca="1">IF($D587&gt;$D$8,"",INDIRECT(ADDRESS(ROW(Entrées!$C$37)+($D587-1)*24+W$11,COLUMN(Entrées!$C$37)+($C587-1),4,TRUE,"Entrées")))</f>
        <v>-1500</v>
      </c>
      <c r="X587" s="28">
        <f ca="1">IF($D587&gt;$D$8,"",INDIRECT(ADDRESS(ROW(Entrées!$C$37)+($D587-1)*24+X$11,COLUMN(Entrées!$C$37)+($C587-1),4,TRUE,"Entrées")))</f>
        <v>-1500</v>
      </c>
      <c r="Y587" s="28">
        <f ca="1">IF($D587&gt;$D$8,"",INDIRECT(ADDRESS(ROW(Entrées!$C$37)+($D587-1)*24+Y$11,COLUMN(Entrées!$C$37)+($C587-1),4,TRUE,"Entrées")))</f>
        <v>-1500</v>
      </c>
      <c r="Z587" s="28">
        <f ca="1">IF($D587&gt;$D$8,"",INDIRECT(ADDRESS(ROW(Entrées!$C$37)+($D587-1)*24+Z$11,COLUMN(Entrées!$C$37)+($C587-1),4,TRUE,"Entrées")))</f>
        <v>-1500</v>
      </c>
      <c r="AA587" s="28">
        <f ca="1">IF($D587&gt;$D$8,"",INDIRECT(ADDRESS(ROW(Entrées!$C$37)+($D587-1)*24+AA$11,COLUMN(Entrées!$C$37)+($C587-1),4,TRUE,"Entrées")))</f>
        <v>-1500</v>
      </c>
      <c r="AB587" s="28">
        <f ca="1">IF($D587&gt;$D$8,"",INDIRECT(ADDRESS(ROW(Entrées!$C$37)+($D587-1)*24+AB$11,COLUMN(Entrées!$C$37)+($C587-1),4,TRUE,"Entrées")))</f>
        <v>-1500</v>
      </c>
      <c r="AC587" s="11"/>
      <c r="AD587" s="40">
        <f t="shared" ca="1" si="685"/>
        <v>-1500</v>
      </c>
      <c r="AE587" s="40">
        <f t="shared" ca="1" si="687"/>
        <v>-1500</v>
      </c>
      <c r="AF587" s="40">
        <f t="shared" ca="1" si="688"/>
        <v>-1500</v>
      </c>
      <c r="AG587" s="4"/>
      <c r="AH587" s="11">
        <f>Entrées!A614</f>
        <v>25</v>
      </c>
      <c r="AI587" s="13">
        <f>Entrées!B614</f>
        <v>1</v>
      </c>
      <c r="AJ587" s="31">
        <f t="shared" ca="1" si="649"/>
        <v>55625.834722222207</v>
      </c>
      <c r="AK587" s="31">
        <f t="shared" ref="AK587:AK650" ca="1" si="690">IF($AH587&gt;$Y$7,"",AK586)</f>
        <v>55155.277777777781</v>
      </c>
      <c r="AL587" s="31">
        <f t="shared" ref="AL587:AL650" ca="1" si="691">IF($AH587&gt;$Y$7,"",AL586)</f>
        <v>55132.569444444431</v>
      </c>
      <c r="AM587" s="31">
        <f t="shared" ref="AM587:AM650" ca="1" si="692">IF($AH587&gt;$Y$7,"",AM586)</f>
        <v>439.35972222222233</v>
      </c>
      <c r="AN587" s="31">
        <f t="shared" ref="AN587:AN650" ca="1" si="693">IF($AH587&gt;$Y$7,"",AN586)</f>
        <v>2143.2847222222222</v>
      </c>
      <c r="AO587" s="31">
        <f t="shared" ref="AO587:AO650" ca="1" si="694">IF($AH587&gt;$Y$7,"",AO586)</f>
        <v>1711.4715277777773</v>
      </c>
      <c r="AP587" s="31">
        <f t="shared" ref="AP587:AP650" ca="1" si="695">IF($AH587&gt;$Y$7,"",AP586)</f>
        <v>43686.806944444448</v>
      </c>
      <c r="AQ587" s="31">
        <f t="shared" ref="AQ587:AQ650" ca="1" si="696">IF($AH587&gt;$Y$7,"",AQ586)</f>
        <v>2048.2006944444447</v>
      </c>
      <c r="AR587" s="31">
        <f t="shared" ref="AR587:AR650" ca="1" si="697">IF($AH587&gt;$Y$7,"",AR586)</f>
        <v>467.57708333333329</v>
      </c>
      <c r="AS587" s="31">
        <f t="shared" ref="AS587:AS650" ca="1" si="698">IF($AH587&gt;$Y$7,"",AS586)</f>
        <v>9872.0041666666693</v>
      </c>
      <c r="AT587" s="31">
        <f t="shared" ref="AT587:AT650" ca="1" si="699">IF($AH587&gt;$Y$7,"",AT586)</f>
        <v>-752.91041666666672</v>
      </c>
      <c r="AU587" s="31">
        <f t="shared" ref="AU587:AU650" ca="1" si="700">IF($AH587&gt;$Y$7,"",AU586)</f>
        <v>580.30277777777769</v>
      </c>
      <c r="AV587" s="31">
        <f t="shared" ref="AV587:AV650" ca="1" si="701">IF($AH587&gt;$Y$7,"",AV586)</f>
        <v>-4570.3041666666659</v>
      </c>
      <c r="AW587" s="31">
        <f t="shared" ref="AW587:AW650" ca="1" si="702">IF($AH587&gt;$Y$7,"",AW586)</f>
        <v>53.39583333333335</v>
      </c>
      <c r="AX587" s="31">
        <f t="shared" ref="AX587:AX650" ca="1" si="703">IF($AH587&gt;$Y$7,"",AX586)</f>
        <v>1401.9361111111111</v>
      </c>
      <c r="AY587" s="31">
        <f t="shared" ref="AY587:AY650" ca="1" si="704">IF($AH587&gt;$Y$7,"",AY586)</f>
        <v>-1132.0805555555555</v>
      </c>
      <c r="AZ587" s="31">
        <f t="shared" ref="AZ587:AZ650" ca="1" si="705">IF($AH587&gt;$Y$7,"",AZ586)</f>
        <v>-2177.1819444444441</v>
      </c>
      <c r="BA587" s="31">
        <f t="shared" ref="BA587:BA650" ca="1" si="706">IF($AH587&gt;$Y$7,"",BA586)</f>
        <v>644.8125</v>
      </c>
      <c r="BB587" s="31">
        <f t="shared" ref="BB587:BB650" ca="1" si="707">IF($AH587&gt;$Y$7,"",BB586)</f>
        <v>-1410.101388888889</v>
      </c>
      <c r="BC587" s="31">
        <f t="shared" ref="BC587:BC650" ca="1" si="708">IF($AH587&gt;$Y$7,"",BC586)</f>
        <v>-1800.2902777777781</v>
      </c>
      <c r="BF587" s="11">
        <f t="shared" ref="BF587:BF650" si="709">AH587</f>
        <v>25</v>
      </c>
      <c r="BG587" s="11">
        <f t="shared" si="658"/>
        <v>1</v>
      </c>
      <c r="BH587" s="32">
        <f>IF($BF587&gt;$Y$7,"",IF(AND($BF587=$Y$7,$BG587=23),"",Entrées!C615-Entrées!C614))</f>
        <v>-1186</v>
      </c>
      <c r="BI587" s="32">
        <f>IF($BF587&gt;$Y$7,"",IF(AND($BF587=$Y$7,$BG587=23),"",Entrées!D615-Entrées!D614))</f>
        <v>-1262.5</v>
      </c>
      <c r="BJ587" s="32">
        <f>IF($BF587&gt;$Y$7,"",IF(AND($BF587=$Y$7,$BG587=23),"",Entrées!E615-Entrées!E614))</f>
        <v>-1575</v>
      </c>
      <c r="BK587" s="32">
        <f>IF($BF587&gt;$Y$7,"",IF(AND($BF587=$Y$7,$BG587=23),"",Entrées!F615-Entrées!F614))</f>
        <v>-1</v>
      </c>
      <c r="BL587" s="32">
        <f>IF($BF587&gt;$Y$7,"",IF(AND($BF587=$Y$7,$BG587=23),"",Entrées!G615-Entrées!G614))</f>
        <v>-34</v>
      </c>
      <c r="BM587" s="32">
        <f>IF($BF587&gt;$Y$7,"",IF(AND($BF587=$Y$7,$BG587=23),"",Entrées!H615-Entrées!H614))</f>
        <v>1</v>
      </c>
      <c r="BN587" s="32">
        <f>IF($BF587&gt;$Y$7,"",IF(AND($BF587=$Y$7,$BG587=23),"",Entrées!I615-Entrées!I614))</f>
        <v>212.5</v>
      </c>
      <c r="BO587" s="32">
        <f>IF($BF587&gt;$Y$7,"",IF(AND($BF587=$Y$7,$BG587=23),"",Entrées!J615-Entrées!J614))</f>
        <v>-20</v>
      </c>
      <c r="BP587" s="32">
        <f>IF($BF587&gt;$Y$7,"",IF(AND($BF587=$Y$7,$BG587=23),"",Entrées!K615-Entrées!K614))</f>
        <v>0</v>
      </c>
      <c r="BQ587" s="32">
        <f>IF($BF587&gt;$Y$7,"",IF(AND($BF587=$Y$7,$BG587=23),"",Entrées!L615-Entrées!L614))</f>
        <v>-62.5</v>
      </c>
      <c r="BR587" s="32">
        <f>IF($BF587&gt;$Y$7,"",IF(AND($BF587=$Y$7,$BG587=23),"",Entrées!M615-Entrées!M614))</f>
        <v>-407.5</v>
      </c>
      <c r="BS587" s="32">
        <f>IF($BF587&gt;$Y$7,"",IF(AND($BF587=$Y$7,$BG587=23),"",Entrées!N615-Entrées!N614))</f>
        <v>0.5</v>
      </c>
      <c r="BT587" s="32">
        <f>IF($BF587&gt;$Y$7,"",IF(AND($BF587=$Y$7,$BG587=23),"",Entrées!O615-Entrées!O614))</f>
        <v>-874</v>
      </c>
      <c r="BU587" s="32">
        <f>IF($BF587&gt;$Y$7,"",IF(AND($BF587=$Y$7,$BG587=23),"",Entrées!P615-Entrées!P614))</f>
        <v>-1</v>
      </c>
      <c r="BV587" s="32">
        <f>IF($BF587&gt;$Y$7,"",IF(AND($BF587=$Y$7,$BG587=23),"",Entrées!Q615-Entrées!Q614))</f>
        <v>-964</v>
      </c>
      <c r="BW587" s="32">
        <f>IF($BF587&gt;$Y$7,"",IF(AND($BF587=$Y$7,$BG587=23),"",Entrées!R615-Entrées!R614))</f>
        <v>0</v>
      </c>
      <c r="BX587" s="32">
        <f>IF($BF587&gt;$Y$7,"",IF(AND($BF587=$Y$7,$BG587=23),"",Entrées!S615-Entrées!S614))</f>
        <v>0</v>
      </c>
      <c r="BY587" s="32">
        <f>IF($BF587&gt;$Y$7,"",IF(AND($BF587=$Y$7,$BG587=23),"",Entrées!T615-Entrées!T614))</f>
        <v>0</v>
      </c>
      <c r="BZ587" s="32">
        <f>IF($BF587&gt;$Y$7,"",IF(AND($BF587=$Y$7,$BG587=23),"",Entrées!U615-Entrées!U614))</f>
        <v>0</v>
      </c>
      <c r="CA587" s="32">
        <f>IF($BF587&gt;$Y$7,"",IF(AND($BF587=$Y$7,$BG587=23),"",Entrées!V615-Entrées!V614))</f>
        <v>-306</v>
      </c>
      <c r="CD587" s="33">
        <f>IF($BF587&lt;=$Y$7,Entrées!J614/CD$2,"")</f>
        <v>7.7828947368421053E-2</v>
      </c>
      <c r="CE587" s="33">
        <f>IF($BF587&lt;=$Y$7,Entrées!K614/CE$2,"")</f>
        <v>0</v>
      </c>
      <c r="CF587" s="11">
        <f t="shared" ref="CF587:CF650" si="710">CD$2</f>
        <v>7600</v>
      </c>
      <c r="CG587" s="11">
        <f t="shared" ref="CG587:CG650" si="711">CE$2</f>
        <v>4200</v>
      </c>
      <c r="CH587" s="52">
        <f t="shared" ref="CH587:CH650" si="712">CD$4</f>
        <v>0.26950009137426939</v>
      </c>
      <c r="CI587" s="52">
        <f t="shared" ref="CI587:CI650" si="713">CE$4</f>
        <v>0.11132787698412699</v>
      </c>
    </row>
    <row r="588" spans="1:87">
      <c r="A588" s="11" t="str">
        <f>"AE"&amp;A584</f>
        <v>AE596</v>
      </c>
      <c r="C588" s="11">
        <f t="shared" si="689"/>
        <v>16</v>
      </c>
      <c r="D588" s="27">
        <f t="shared" si="686"/>
        <v>22</v>
      </c>
      <c r="E588" s="28">
        <f ca="1">IF($D588&gt;$D$8,"",INDIRECT(ADDRESS(ROW(Entrées!$C$37)+($D588-1)*24+E$11,COLUMN(Entrées!$C$37)+($C588-1),4,TRUE,"Entrées")))</f>
        <v>-1500</v>
      </c>
      <c r="F588" s="28">
        <f ca="1">IF($D588&gt;$D$8,"",INDIRECT(ADDRESS(ROW(Entrées!$C$37)+($D588-1)*24+F$11,COLUMN(Entrées!$C$37)+($C588-1),4,TRUE,"Entrées")))</f>
        <v>-1500</v>
      </c>
      <c r="G588" s="28">
        <f ca="1">IF($D588&gt;$D$8,"",INDIRECT(ADDRESS(ROW(Entrées!$C$37)+($D588-1)*24+G$11,COLUMN(Entrées!$C$37)+($C588-1),4,TRUE,"Entrées")))</f>
        <v>-1500</v>
      </c>
      <c r="H588" s="28">
        <f ca="1">IF($D588&gt;$D$8,"",INDIRECT(ADDRESS(ROW(Entrées!$C$37)+($D588-1)*24+H$11,COLUMN(Entrées!$C$37)+($C588-1),4,TRUE,"Entrées")))</f>
        <v>-1500</v>
      </c>
      <c r="I588" s="28">
        <f ca="1">IF($D588&gt;$D$8,"",INDIRECT(ADDRESS(ROW(Entrées!$C$37)+($D588-1)*24+I$11,COLUMN(Entrées!$C$37)+($C588-1),4,TRUE,"Entrées")))</f>
        <v>-1500</v>
      </c>
      <c r="J588" s="28">
        <f ca="1">IF($D588&gt;$D$8,"",INDIRECT(ADDRESS(ROW(Entrées!$C$37)+($D588-1)*24+J$11,COLUMN(Entrées!$C$37)+($C588-1),4,TRUE,"Entrées")))</f>
        <v>-1500</v>
      </c>
      <c r="K588" s="28">
        <f ca="1">IF($D588&gt;$D$8,"",INDIRECT(ADDRESS(ROW(Entrées!$C$37)+($D588-1)*24+K$11,COLUMN(Entrées!$C$37)+($C588-1),4,TRUE,"Entrées")))</f>
        <v>-937</v>
      </c>
      <c r="L588" s="28">
        <f ca="1">IF($D588&gt;$D$8,"",INDIRECT(ADDRESS(ROW(Entrées!$C$37)+($D588-1)*24+L$11,COLUMN(Entrées!$C$37)+($C588-1),4,TRUE,"Entrées")))</f>
        <v>-1021</v>
      </c>
      <c r="M588" s="28">
        <f ca="1">IF($D588&gt;$D$8,"",INDIRECT(ADDRESS(ROW(Entrées!$C$37)+($D588-1)*24+M$11,COLUMN(Entrées!$C$37)+($C588-1),4,TRUE,"Entrées")))</f>
        <v>-637</v>
      </c>
      <c r="N588" s="28">
        <f ca="1">IF($D588&gt;$D$8,"",INDIRECT(ADDRESS(ROW(Entrées!$C$37)+($D588-1)*24+N$11,COLUMN(Entrées!$C$37)+($C588-1),4,TRUE,"Entrées")))</f>
        <v>-749</v>
      </c>
      <c r="O588" s="28">
        <f ca="1">IF($D588&gt;$D$8,"",INDIRECT(ADDRESS(ROW(Entrées!$C$37)+($D588-1)*24+O$11,COLUMN(Entrées!$C$37)+($C588-1),4,TRUE,"Entrées")))</f>
        <v>-1485</v>
      </c>
      <c r="P588" s="28">
        <f ca="1">IF($D588&gt;$D$8,"",INDIRECT(ADDRESS(ROW(Entrées!$C$37)+($D588-1)*24+P$11,COLUMN(Entrées!$C$37)+($C588-1),4,TRUE,"Entrées")))</f>
        <v>-1500</v>
      </c>
      <c r="Q588" s="28">
        <f ca="1">IF($D588&gt;$D$8,"",INDIRECT(ADDRESS(ROW(Entrées!$C$37)+($D588-1)*24+Q$11,COLUMN(Entrées!$C$37)+($C588-1),4,TRUE,"Entrées")))</f>
        <v>-1500</v>
      </c>
      <c r="R588" s="28">
        <f ca="1">IF($D588&gt;$D$8,"",INDIRECT(ADDRESS(ROW(Entrées!$C$37)+($D588-1)*24+R$11,COLUMN(Entrées!$C$37)+($C588-1),4,TRUE,"Entrées")))</f>
        <v>-1500</v>
      </c>
      <c r="S588" s="28">
        <f ca="1">IF($D588&gt;$D$8,"",INDIRECT(ADDRESS(ROW(Entrées!$C$37)+($D588-1)*24+S$11,COLUMN(Entrées!$C$37)+($C588-1),4,TRUE,"Entrées")))</f>
        <v>-1500</v>
      </c>
      <c r="T588" s="28">
        <f ca="1">IF($D588&gt;$D$8,"",INDIRECT(ADDRESS(ROW(Entrées!$C$37)+($D588-1)*24+T$11,COLUMN(Entrées!$C$37)+($C588-1),4,TRUE,"Entrées")))</f>
        <v>-1500</v>
      </c>
      <c r="U588" s="28">
        <f ca="1">IF($D588&gt;$D$8,"",INDIRECT(ADDRESS(ROW(Entrées!$C$37)+($D588-1)*24+U$11,COLUMN(Entrées!$C$37)+($C588-1),4,TRUE,"Entrées")))</f>
        <v>-1500</v>
      </c>
      <c r="V588" s="28">
        <f ca="1">IF($D588&gt;$D$8,"",INDIRECT(ADDRESS(ROW(Entrées!$C$37)+($D588-1)*24+V$11,COLUMN(Entrées!$C$37)+($C588-1),4,TRUE,"Entrées")))</f>
        <v>-1500</v>
      </c>
      <c r="W588" s="28">
        <f ca="1">IF($D588&gt;$D$8,"",INDIRECT(ADDRESS(ROW(Entrées!$C$37)+($D588-1)*24+W$11,COLUMN(Entrées!$C$37)+($C588-1),4,TRUE,"Entrées")))</f>
        <v>-1500</v>
      </c>
      <c r="X588" s="28">
        <f ca="1">IF($D588&gt;$D$8,"",INDIRECT(ADDRESS(ROW(Entrées!$C$37)+($D588-1)*24+X$11,COLUMN(Entrées!$C$37)+($C588-1),4,TRUE,"Entrées")))</f>
        <v>-1450</v>
      </c>
      <c r="Y588" s="28">
        <f ca="1">IF($D588&gt;$D$8,"",INDIRECT(ADDRESS(ROW(Entrées!$C$37)+($D588-1)*24+Y$11,COLUMN(Entrées!$C$37)+($C588-1),4,TRUE,"Entrées")))</f>
        <v>-1500</v>
      </c>
      <c r="Z588" s="28">
        <f ca="1">IF($D588&gt;$D$8,"",INDIRECT(ADDRESS(ROW(Entrées!$C$37)+($D588-1)*24+Z$11,COLUMN(Entrées!$C$37)+($C588-1),4,TRUE,"Entrées")))</f>
        <v>-1500</v>
      </c>
      <c r="AA588" s="28">
        <f ca="1">IF($D588&gt;$D$8,"",INDIRECT(ADDRESS(ROW(Entrées!$C$37)+($D588-1)*24+AA$11,COLUMN(Entrées!$C$37)+($C588-1),4,TRUE,"Entrées")))</f>
        <v>-1500</v>
      </c>
      <c r="AB588" s="28">
        <f ca="1">IF($D588&gt;$D$8,"",INDIRECT(ADDRESS(ROW(Entrées!$C$37)+($D588-1)*24+AB$11,COLUMN(Entrées!$C$37)+($C588-1),4,TRUE,"Entrées")))</f>
        <v>-1160</v>
      </c>
      <c r="AC588" s="11"/>
      <c r="AD588" s="40">
        <f t="shared" ca="1" si="685"/>
        <v>-1372.4583333333333</v>
      </c>
      <c r="AE588" s="40">
        <f t="shared" ca="1" si="687"/>
        <v>-637</v>
      </c>
      <c r="AF588" s="40">
        <f t="shared" ca="1" si="688"/>
        <v>-1500</v>
      </c>
      <c r="AG588" s="4"/>
      <c r="AH588" s="11">
        <f>Entrées!A615</f>
        <v>25</v>
      </c>
      <c r="AI588" s="13">
        <f>Entrées!B615</f>
        <v>2</v>
      </c>
      <c r="AJ588" s="31">
        <f t="shared" ref="AJ588:AJ651" ca="1" si="714">IF($AH588&gt;$Y$7,"",AJ587)</f>
        <v>55625.834722222207</v>
      </c>
      <c r="AK588" s="31">
        <f t="shared" ca="1" si="690"/>
        <v>55155.277777777781</v>
      </c>
      <c r="AL588" s="31">
        <f t="shared" ca="1" si="691"/>
        <v>55132.569444444431</v>
      </c>
      <c r="AM588" s="31">
        <f t="shared" ca="1" si="692"/>
        <v>439.35972222222233</v>
      </c>
      <c r="AN588" s="31">
        <f t="shared" ca="1" si="693"/>
        <v>2143.2847222222222</v>
      </c>
      <c r="AO588" s="31">
        <f t="shared" ca="1" si="694"/>
        <v>1711.4715277777773</v>
      </c>
      <c r="AP588" s="31">
        <f t="shared" ca="1" si="695"/>
        <v>43686.806944444448</v>
      </c>
      <c r="AQ588" s="31">
        <f t="shared" ca="1" si="696"/>
        <v>2048.2006944444447</v>
      </c>
      <c r="AR588" s="31">
        <f t="shared" ca="1" si="697"/>
        <v>467.57708333333329</v>
      </c>
      <c r="AS588" s="31">
        <f t="shared" ca="1" si="698"/>
        <v>9872.0041666666693</v>
      </c>
      <c r="AT588" s="31">
        <f t="shared" ca="1" si="699"/>
        <v>-752.91041666666672</v>
      </c>
      <c r="AU588" s="31">
        <f t="shared" ca="1" si="700"/>
        <v>580.30277777777769</v>
      </c>
      <c r="AV588" s="31">
        <f t="shared" ca="1" si="701"/>
        <v>-4570.3041666666659</v>
      </c>
      <c r="AW588" s="31">
        <f t="shared" ca="1" si="702"/>
        <v>53.39583333333335</v>
      </c>
      <c r="AX588" s="31">
        <f t="shared" ca="1" si="703"/>
        <v>1401.9361111111111</v>
      </c>
      <c r="AY588" s="31">
        <f t="shared" ca="1" si="704"/>
        <v>-1132.0805555555555</v>
      </c>
      <c r="AZ588" s="31">
        <f t="shared" ca="1" si="705"/>
        <v>-2177.1819444444441</v>
      </c>
      <c r="BA588" s="31">
        <f t="shared" ca="1" si="706"/>
        <v>644.8125</v>
      </c>
      <c r="BB588" s="31">
        <f t="shared" ca="1" si="707"/>
        <v>-1410.101388888889</v>
      </c>
      <c r="BC588" s="31">
        <f t="shared" ca="1" si="708"/>
        <v>-1800.2902777777781</v>
      </c>
      <c r="BF588" s="11">
        <f t="shared" si="709"/>
        <v>25</v>
      </c>
      <c r="BG588" s="11">
        <f t="shared" si="658"/>
        <v>2</v>
      </c>
      <c r="BH588" s="32">
        <f>IF($BF588&gt;$Y$7,"",IF(AND($BF588=$Y$7,$BG588=23),"",Entrées!C616-Entrées!C615))</f>
        <v>-2580.5</v>
      </c>
      <c r="BI588" s="32">
        <f>IF($BF588&gt;$Y$7,"",IF(AND($BF588=$Y$7,$BG588=23),"",Entrées!D616-Entrées!D615))</f>
        <v>-3012.5</v>
      </c>
      <c r="BJ588" s="32">
        <f>IF($BF588&gt;$Y$7,"",IF(AND($BF588=$Y$7,$BG588=23),"",Entrées!E616-Entrées!E615))</f>
        <v>-3125</v>
      </c>
      <c r="BK588" s="32">
        <f>IF($BF588&gt;$Y$7,"",IF(AND($BF588=$Y$7,$BG588=23),"",Entrées!F616-Entrées!F615))</f>
        <v>24</v>
      </c>
      <c r="BL588" s="32">
        <f>IF($BF588&gt;$Y$7,"",IF(AND($BF588=$Y$7,$BG588=23),"",Entrées!G616-Entrées!G615))</f>
        <v>-160</v>
      </c>
      <c r="BM588" s="32">
        <f>IF($BF588&gt;$Y$7,"",IF(AND($BF588=$Y$7,$BG588=23),"",Entrées!H616-Entrées!H615))</f>
        <v>0</v>
      </c>
      <c r="BN588" s="32">
        <f>IF($BF588&gt;$Y$7,"",IF(AND($BF588=$Y$7,$BG588=23),"",Entrées!I616-Entrées!I615))</f>
        <v>-368</v>
      </c>
      <c r="BO588" s="32">
        <f>IF($BF588&gt;$Y$7,"",IF(AND($BF588=$Y$7,$BG588=23),"",Entrées!J616-Entrées!J615))</f>
        <v>1.5</v>
      </c>
      <c r="BP588" s="32">
        <f>IF($BF588&gt;$Y$7,"",IF(AND($BF588=$Y$7,$BG588=23),"",Entrées!K616-Entrées!K615))</f>
        <v>0</v>
      </c>
      <c r="BQ588" s="32">
        <f>IF($BF588&gt;$Y$7,"",IF(AND($BF588=$Y$7,$BG588=23),"",Entrées!L616-Entrées!L615))</f>
        <v>-359</v>
      </c>
      <c r="BR588" s="32">
        <f>IF($BF588&gt;$Y$7,"",IF(AND($BF588=$Y$7,$BG588=23),"",Entrées!M616-Entrées!M615))</f>
        <v>-486.5</v>
      </c>
      <c r="BS588" s="32">
        <f>IF($BF588&gt;$Y$7,"",IF(AND($BF588=$Y$7,$BG588=23),"",Entrées!N616-Entrées!N615))</f>
        <v>1.5</v>
      </c>
      <c r="BT588" s="32">
        <f>IF($BF588&gt;$Y$7,"",IF(AND($BF588=$Y$7,$BG588=23),"",Entrées!O616-Entrées!O615))</f>
        <v>-1234.5</v>
      </c>
      <c r="BU588" s="32">
        <f>IF($BF588&gt;$Y$7,"",IF(AND($BF588=$Y$7,$BG588=23),"",Entrées!P616-Entrées!P615))</f>
        <v>-1</v>
      </c>
      <c r="BV588" s="32">
        <f>IF($BF588&gt;$Y$7,"",IF(AND($BF588=$Y$7,$BG588=23),"",Entrées!Q616-Entrées!Q615))</f>
        <v>-1155</v>
      </c>
      <c r="BW588" s="32">
        <f>IF($BF588&gt;$Y$7,"",IF(AND($BF588=$Y$7,$BG588=23),"",Entrées!R616-Entrées!R615))</f>
        <v>0</v>
      </c>
      <c r="BX588" s="32">
        <f>IF($BF588&gt;$Y$7,"",IF(AND($BF588=$Y$7,$BG588=23),"",Entrées!S616-Entrées!S615))</f>
        <v>0</v>
      </c>
      <c r="BY588" s="32">
        <f>IF($BF588&gt;$Y$7,"",IF(AND($BF588=$Y$7,$BG588=23),"",Entrées!T616-Entrées!T615))</f>
        <v>0</v>
      </c>
      <c r="BZ588" s="32">
        <f>IF($BF588&gt;$Y$7,"",IF(AND($BF588=$Y$7,$BG588=23),"",Entrées!U616-Entrées!U615))</f>
        <v>0</v>
      </c>
      <c r="CA588" s="32">
        <f>IF($BF588&gt;$Y$7,"",IF(AND($BF588=$Y$7,$BG588=23),"",Entrées!V616-Entrées!V615))</f>
        <v>-72</v>
      </c>
      <c r="CD588" s="33">
        <f>IF($BF588&lt;=$Y$7,Entrées!J615/CD$2,"")</f>
        <v>7.5197368421052638E-2</v>
      </c>
      <c r="CE588" s="33">
        <f>IF($BF588&lt;=$Y$7,Entrées!K615/CE$2,"")</f>
        <v>0</v>
      </c>
      <c r="CF588" s="11">
        <f t="shared" si="710"/>
        <v>7600</v>
      </c>
      <c r="CG588" s="11">
        <f t="shared" si="711"/>
        <v>4200</v>
      </c>
      <c r="CH588" s="52">
        <f t="shared" si="712"/>
        <v>0.26950009137426939</v>
      </c>
      <c r="CI588" s="52">
        <f t="shared" si="713"/>
        <v>0.11132787698412699</v>
      </c>
    </row>
    <row r="589" spans="1:87">
      <c r="A589" s="11" t="str">
        <f>"AF"&amp;A583</f>
        <v>AF567</v>
      </c>
      <c r="C589" s="11">
        <f t="shared" si="689"/>
        <v>16</v>
      </c>
      <c r="D589" s="27">
        <f t="shared" si="686"/>
        <v>23</v>
      </c>
      <c r="E589" s="28">
        <f ca="1">IF($D589&gt;$D$8,"",INDIRECT(ADDRESS(ROW(Entrées!$C$37)+($D589-1)*24+E$11,COLUMN(Entrées!$C$37)+($C589-1),4,TRUE,"Entrées")))</f>
        <v>-1500</v>
      </c>
      <c r="F589" s="28">
        <f ca="1">IF($D589&gt;$D$8,"",INDIRECT(ADDRESS(ROW(Entrées!$C$37)+($D589-1)*24+F$11,COLUMN(Entrées!$C$37)+($C589-1),4,TRUE,"Entrées")))</f>
        <v>-1500</v>
      </c>
      <c r="G589" s="28">
        <f ca="1">IF($D589&gt;$D$8,"",INDIRECT(ADDRESS(ROW(Entrées!$C$37)+($D589-1)*24+G$11,COLUMN(Entrées!$C$37)+($C589-1),4,TRUE,"Entrées")))</f>
        <v>-1500</v>
      </c>
      <c r="H589" s="28">
        <f ca="1">IF($D589&gt;$D$8,"",INDIRECT(ADDRESS(ROW(Entrées!$C$37)+($D589-1)*24+H$11,COLUMN(Entrées!$C$37)+($C589-1),4,TRUE,"Entrées")))</f>
        <v>-1500</v>
      </c>
      <c r="I589" s="28">
        <f ca="1">IF($D589&gt;$D$8,"",INDIRECT(ADDRESS(ROW(Entrées!$C$37)+($D589-1)*24+I$11,COLUMN(Entrées!$C$37)+($C589-1),4,TRUE,"Entrées")))</f>
        <v>-1500</v>
      </c>
      <c r="J589" s="28">
        <f ca="1">IF($D589&gt;$D$8,"",INDIRECT(ADDRESS(ROW(Entrées!$C$37)+($D589-1)*24+J$11,COLUMN(Entrées!$C$37)+($C589-1),4,TRUE,"Entrées")))</f>
        <v>-1500</v>
      </c>
      <c r="K589" s="28">
        <f ca="1">IF($D589&gt;$D$8,"",INDIRECT(ADDRESS(ROW(Entrées!$C$37)+($D589-1)*24+K$11,COLUMN(Entrées!$C$37)+($C589-1),4,TRUE,"Entrées")))</f>
        <v>-1390</v>
      </c>
      <c r="L589" s="28">
        <f ca="1">IF($D589&gt;$D$8,"",INDIRECT(ADDRESS(ROW(Entrées!$C$37)+($D589-1)*24+L$11,COLUMN(Entrées!$C$37)+($C589-1),4,TRUE,"Entrées")))</f>
        <v>-1300</v>
      </c>
      <c r="M589" s="28">
        <f ca="1">IF($D589&gt;$D$8,"",INDIRECT(ADDRESS(ROW(Entrées!$C$37)+($D589-1)*24+M$11,COLUMN(Entrées!$C$37)+($C589-1),4,TRUE,"Entrées")))</f>
        <v>-1175</v>
      </c>
      <c r="N589" s="28">
        <f ca="1">IF($D589&gt;$D$8,"",INDIRECT(ADDRESS(ROW(Entrées!$C$37)+($D589-1)*24+N$11,COLUMN(Entrées!$C$37)+($C589-1),4,TRUE,"Entrées")))</f>
        <v>-1425</v>
      </c>
      <c r="O589" s="28">
        <f ca="1">IF($D589&gt;$D$8,"",INDIRECT(ADDRESS(ROW(Entrées!$C$37)+($D589-1)*24+O$11,COLUMN(Entrées!$C$37)+($C589-1),4,TRUE,"Entrées")))</f>
        <v>-1500</v>
      </c>
      <c r="P589" s="28">
        <f ca="1">IF($D589&gt;$D$8,"",INDIRECT(ADDRESS(ROW(Entrées!$C$37)+($D589-1)*24+P$11,COLUMN(Entrées!$C$37)+($C589-1),4,TRUE,"Entrées")))</f>
        <v>-1500</v>
      </c>
      <c r="Q589" s="28">
        <f ca="1">IF($D589&gt;$D$8,"",INDIRECT(ADDRESS(ROW(Entrées!$C$37)+($D589-1)*24+Q$11,COLUMN(Entrées!$C$37)+($C589-1),4,TRUE,"Entrées")))</f>
        <v>-1500</v>
      </c>
      <c r="R589" s="28">
        <f ca="1">IF($D589&gt;$D$8,"",INDIRECT(ADDRESS(ROW(Entrées!$C$37)+($D589-1)*24+R$11,COLUMN(Entrées!$C$37)+($C589-1),4,TRUE,"Entrées")))</f>
        <v>-1500</v>
      </c>
      <c r="S589" s="28">
        <f ca="1">IF($D589&gt;$D$8,"",INDIRECT(ADDRESS(ROW(Entrées!$C$37)+($D589-1)*24+S$11,COLUMN(Entrées!$C$37)+($C589-1),4,TRUE,"Entrées")))</f>
        <v>-1500</v>
      </c>
      <c r="T589" s="28">
        <f ca="1">IF($D589&gt;$D$8,"",INDIRECT(ADDRESS(ROW(Entrées!$C$37)+($D589-1)*24+T$11,COLUMN(Entrées!$C$37)+($C589-1),4,TRUE,"Entrées")))</f>
        <v>-1500</v>
      </c>
      <c r="U589" s="28">
        <f ca="1">IF($D589&gt;$D$8,"",INDIRECT(ADDRESS(ROW(Entrées!$C$37)+($D589-1)*24+U$11,COLUMN(Entrées!$C$37)+($C589-1),4,TRUE,"Entrées")))</f>
        <v>-1500</v>
      </c>
      <c r="V589" s="28">
        <f ca="1">IF($D589&gt;$D$8,"",INDIRECT(ADDRESS(ROW(Entrées!$C$37)+($D589-1)*24+V$11,COLUMN(Entrées!$C$37)+($C589-1),4,TRUE,"Entrées")))</f>
        <v>-1500</v>
      </c>
      <c r="W589" s="28">
        <f ca="1">IF($D589&gt;$D$8,"",INDIRECT(ADDRESS(ROW(Entrées!$C$37)+($D589-1)*24+W$11,COLUMN(Entrées!$C$37)+($C589-1),4,TRUE,"Entrées")))</f>
        <v>-1500</v>
      </c>
      <c r="X589" s="28">
        <f ca="1">IF($D589&gt;$D$8,"",INDIRECT(ADDRESS(ROW(Entrées!$C$37)+($D589-1)*24+X$11,COLUMN(Entrées!$C$37)+($C589-1),4,TRUE,"Entrées")))</f>
        <v>-1500</v>
      </c>
      <c r="Y589" s="28">
        <f ca="1">IF($D589&gt;$D$8,"",INDIRECT(ADDRESS(ROW(Entrées!$C$37)+($D589-1)*24+Y$11,COLUMN(Entrées!$C$37)+($C589-1),4,TRUE,"Entrées")))</f>
        <v>-1500</v>
      </c>
      <c r="Z589" s="28">
        <f ca="1">IF($D589&gt;$D$8,"",INDIRECT(ADDRESS(ROW(Entrées!$C$37)+($D589-1)*24+Z$11,COLUMN(Entrées!$C$37)+($C589-1),4,TRUE,"Entrées")))</f>
        <v>-1500</v>
      </c>
      <c r="AA589" s="28">
        <f ca="1">IF($D589&gt;$D$8,"",INDIRECT(ADDRESS(ROW(Entrées!$C$37)+($D589-1)*24+AA$11,COLUMN(Entrées!$C$37)+($C589-1),4,TRUE,"Entrées")))</f>
        <v>-1500</v>
      </c>
      <c r="AB589" s="28">
        <f ca="1">IF($D589&gt;$D$8,"",INDIRECT(ADDRESS(ROW(Entrées!$C$37)+($D589-1)*24+AB$11,COLUMN(Entrées!$C$37)+($C589-1),4,TRUE,"Entrées")))</f>
        <v>-1457</v>
      </c>
      <c r="AC589" s="11"/>
      <c r="AD589" s="40">
        <f t="shared" ca="1" si="685"/>
        <v>-1468.625</v>
      </c>
      <c r="AE589" s="40">
        <f t="shared" ca="1" si="687"/>
        <v>-1175</v>
      </c>
      <c r="AF589" s="40">
        <f t="shared" ca="1" si="688"/>
        <v>-1500</v>
      </c>
      <c r="AG589" s="4"/>
      <c r="AH589" s="11">
        <f>Entrées!A616</f>
        <v>25</v>
      </c>
      <c r="AI589" s="13">
        <f>Entrées!B616</f>
        <v>3</v>
      </c>
      <c r="AJ589" s="31">
        <f t="shared" ca="1" si="714"/>
        <v>55625.834722222207</v>
      </c>
      <c r="AK589" s="31">
        <f t="shared" ca="1" si="690"/>
        <v>55155.277777777781</v>
      </c>
      <c r="AL589" s="31">
        <f t="shared" ca="1" si="691"/>
        <v>55132.569444444431</v>
      </c>
      <c r="AM589" s="31">
        <f t="shared" ca="1" si="692"/>
        <v>439.35972222222233</v>
      </c>
      <c r="AN589" s="31">
        <f t="shared" ca="1" si="693"/>
        <v>2143.2847222222222</v>
      </c>
      <c r="AO589" s="31">
        <f t="shared" ca="1" si="694"/>
        <v>1711.4715277777773</v>
      </c>
      <c r="AP589" s="31">
        <f t="shared" ca="1" si="695"/>
        <v>43686.806944444448</v>
      </c>
      <c r="AQ589" s="31">
        <f t="shared" ca="1" si="696"/>
        <v>2048.2006944444447</v>
      </c>
      <c r="AR589" s="31">
        <f t="shared" ca="1" si="697"/>
        <v>467.57708333333329</v>
      </c>
      <c r="AS589" s="31">
        <f t="shared" ca="1" si="698"/>
        <v>9872.0041666666693</v>
      </c>
      <c r="AT589" s="31">
        <f t="shared" ca="1" si="699"/>
        <v>-752.91041666666672</v>
      </c>
      <c r="AU589" s="31">
        <f t="shared" ca="1" si="700"/>
        <v>580.30277777777769</v>
      </c>
      <c r="AV589" s="31">
        <f t="shared" ca="1" si="701"/>
        <v>-4570.3041666666659</v>
      </c>
      <c r="AW589" s="31">
        <f t="shared" ca="1" si="702"/>
        <v>53.39583333333335</v>
      </c>
      <c r="AX589" s="31">
        <f t="shared" ca="1" si="703"/>
        <v>1401.9361111111111</v>
      </c>
      <c r="AY589" s="31">
        <f t="shared" ca="1" si="704"/>
        <v>-1132.0805555555555</v>
      </c>
      <c r="AZ589" s="31">
        <f t="shared" ca="1" si="705"/>
        <v>-2177.1819444444441</v>
      </c>
      <c r="BA589" s="31">
        <f t="shared" ca="1" si="706"/>
        <v>644.8125</v>
      </c>
      <c r="BB589" s="31">
        <f t="shared" ca="1" si="707"/>
        <v>-1410.101388888889</v>
      </c>
      <c r="BC589" s="31">
        <f t="shared" ca="1" si="708"/>
        <v>-1800.2902777777781</v>
      </c>
      <c r="BF589" s="11">
        <f t="shared" si="709"/>
        <v>25</v>
      </c>
      <c r="BG589" s="11">
        <f t="shared" si="658"/>
        <v>3</v>
      </c>
      <c r="BH589" s="32">
        <f>IF($BF589&gt;$Y$7,"",IF(AND($BF589=$Y$7,$BG589=23),"",Entrées!C617-Entrées!C616))</f>
        <v>-1525.5</v>
      </c>
      <c r="BI589" s="32">
        <f>IF($BF589&gt;$Y$7,"",IF(AND($BF589=$Y$7,$BG589=23),"",Entrées!D617-Entrées!D616))</f>
        <v>-1300</v>
      </c>
      <c r="BJ589" s="32">
        <f>IF($BF589&gt;$Y$7,"",IF(AND($BF589=$Y$7,$BG589=23),"",Entrées!E617-Entrées!E616))</f>
        <v>-1187.5</v>
      </c>
      <c r="BK589" s="32">
        <f>IF($BF589&gt;$Y$7,"",IF(AND($BF589=$Y$7,$BG589=23),"",Entrées!F617-Entrées!F616))</f>
        <v>87.5</v>
      </c>
      <c r="BL589" s="32">
        <f>IF($BF589&gt;$Y$7,"",IF(AND($BF589=$Y$7,$BG589=23),"",Entrées!G617-Entrées!G616))</f>
        <v>-131</v>
      </c>
      <c r="BM589" s="32">
        <f>IF($BF589&gt;$Y$7,"",IF(AND($BF589=$Y$7,$BG589=23),"",Entrées!H617-Entrées!H616))</f>
        <v>0</v>
      </c>
      <c r="BN589" s="32">
        <f>IF($BF589&gt;$Y$7,"",IF(AND($BF589=$Y$7,$BG589=23),"",Entrées!I617-Entrées!I616))</f>
        <v>-565.5</v>
      </c>
      <c r="BO589" s="32">
        <f>IF($BF589&gt;$Y$7,"",IF(AND($BF589=$Y$7,$BG589=23),"",Entrées!J617-Entrées!J616))</f>
        <v>-23.5</v>
      </c>
      <c r="BP589" s="32">
        <f>IF($BF589&gt;$Y$7,"",IF(AND($BF589=$Y$7,$BG589=23),"",Entrées!K617-Entrées!K616))</f>
        <v>0</v>
      </c>
      <c r="BQ589" s="32">
        <f>IF($BF589&gt;$Y$7,"",IF(AND($BF589=$Y$7,$BG589=23),"",Entrées!L617-Entrées!L616))</f>
        <v>188</v>
      </c>
      <c r="BR589" s="32">
        <f>IF($BF589&gt;$Y$7,"",IF(AND($BF589=$Y$7,$BG589=23),"",Entrées!M617-Entrées!M616))</f>
        <v>348</v>
      </c>
      <c r="BS589" s="32">
        <f>IF($BF589&gt;$Y$7,"",IF(AND($BF589=$Y$7,$BG589=23),"",Entrées!N617-Entrées!N616))</f>
        <v>0</v>
      </c>
      <c r="BT589" s="32">
        <f>IF($BF589&gt;$Y$7,"",IF(AND($BF589=$Y$7,$BG589=23),"",Entrées!O617-Entrées!O616))</f>
        <v>-1429.5</v>
      </c>
      <c r="BU589" s="32">
        <f>IF($BF589&gt;$Y$7,"",IF(AND($BF589=$Y$7,$BG589=23),"",Entrées!P617-Entrées!P616))</f>
        <v>-1</v>
      </c>
      <c r="BV589" s="32">
        <f>IF($BF589&gt;$Y$7,"",IF(AND($BF589=$Y$7,$BG589=23),"",Entrées!Q617-Entrées!Q616))</f>
        <v>-1077</v>
      </c>
      <c r="BW589" s="32">
        <f>IF($BF589&gt;$Y$7,"",IF(AND($BF589=$Y$7,$BG589=23),"",Entrées!R617-Entrées!R616))</f>
        <v>0</v>
      </c>
      <c r="BX589" s="32">
        <f>IF($BF589&gt;$Y$7,"",IF(AND($BF589=$Y$7,$BG589=23),"",Entrées!S617-Entrées!S616))</f>
        <v>0</v>
      </c>
      <c r="BY589" s="32">
        <f>IF($BF589&gt;$Y$7,"",IF(AND($BF589=$Y$7,$BG589=23),"",Entrées!T617-Entrées!T616))</f>
        <v>0</v>
      </c>
      <c r="BZ589" s="32">
        <f>IF($BF589&gt;$Y$7,"",IF(AND($BF589=$Y$7,$BG589=23),"",Entrées!U617-Entrées!U616))</f>
        <v>0</v>
      </c>
      <c r="CA589" s="32">
        <f>IF($BF589&gt;$Y$7,"",IF(AND($BF589=$Y$7,$BG589=23),"",Entrées!V617-Entrées!V616))</f>
        <v>-483</v>
      </c>
      <c r="CD589" s="33">
        <f>IF($BF589&lt;=$Y$7,Entrées!J616/CD$2,"")</f>
        <v>7.5394736842105264E-2</v>
      </c>
      <c r="CE589" s="33">
        <f>IF($BF589&lt;=$Y$7,Entrées!K616/CE$2,"")</f>
        <v>0</v>
      </c>
      <c r="CF589" s="11">
        <f t="shared" si="710"/>
        <v>7600</v>
      </c>
      <c r="CG589" s="11">
        <f t="shared" si="711"/>
        <v>4200</v>
      </c>
      <c r="CH589" s="52">
        <f t="shared" si="712"/>
        <v>0.26950009137426939</v>
      </c>
      <c r="CI589" s="52">
        <f t="shared" si="713"/>
        <v>0.11132787698412699</v>
      </c>
    </row>
    <row r="590" spans="1:87">
      <c r="A590" s="11" t="str">
        <f>"AF"&amp;A584</f>
        <v>AF596</v>
      </c>
      <c r="C590" s="11">
        <f t="shared" si="689"/>
        <v>16</v>
      </c>
      <c r="D590" s="27">
        <f t="shared" si="686"/>
        <v>24</v>
      </c>
      <c r="E590" s="28">
        <f ca="1">IF($D590&gt;$D$8,"",INDIRECT(ADDRESS(ROW(Entrées!$C$37)+($D590-1)*24+E$11,COLUMN(Entrées!$C$37)+($C590-1),4,TRUE,"Entrées")))</f>
        <v>-1500</v>
      </c>
      <c r="F590" s="28">
        <f ca="1">IF($D590&gt;$D$8,"",INDIRECT(ADDRESS(ROW(Entrées!$C$37)+($D590-1)*24+F$11,COLUMN(Entrées!$C$37)+($C590-1),4,TRUE,"Entrées")))</f>
        <v>-1500</v>
      </c>
      <c r="G590" s="28">
        <f ca="1">IF($D590&gt;$D$8,"",INDIRECT(ADDRESS(ROW(Entrées!$C$37)+($D590-1)*24+G$11,COLUMN(Entrées!$C$37)+($C590-1),4,TRUE,"Entrées")))</f>
        <v>-1500</v>
      </c>
      <c r="H590" s="28">
        <f ca="1">IF($D590&gt;$D$8,"",INDIRECT(ADDRESS(ROW(Entrées!$C$37)+($D590-1)*24+H$11,COLUMN(Entrées!$C$37)+($C590-1),4,TRUE,"Entrées")))</f>
        <v>-1500</v>
      </c>
      <c r="I590" s="28">
        <f ca="1">IF($D590&gt;$D$8,"",INDIRECT(ADDRESS(ROW(Entrées!$C$37)+($D590-1)*24+I$11,COLUMN(Entrées!$C$37)+($C590-1),4,TRUE,"Entrées")))</f>
        <v>-1500</v>
      </c>
      <c r="J590" s="28">
        <f ca="1">IF($D590&gt;$D$8,"",INDIRECT(ADDRESS(ROW(Entrées!$C$37)+($D590-1)*24+J$11,COLUMN(Entrées!$C$37)+($C590-1),4,TRUE,"Entrées")))</f>
        <v>-1500</v>
      </c>
      <c r="K590" s="28">
        <f ca="1">IF($D590&gt;$D$8,"",INDIRECT(ADDRESS(ROW(Entrées!$C$37)+($D590-1)*24+K$11,COLUMN(Entrées!$C$37)+($C590-1),4,TRUE,"Entrées")))</f>
        <v>-1427</v>
      </c>
      <c r="L590" s="28">
        <f ca="1">IF($D590&gt;$D$8,"",INDIRECT(ADDRESS(ROW(Entrées!$C$37)+($D590-1)*24+L$11,COLUMN(Entrées!$C$37)+($C590-1),4,TRUE,"Entrées")))</f>
        <v>-1052</v>
      </c>
      <c r="M590" s="28">
        <f ca="1">IF($D590&gt;$D$8,"",INDIRECT(ADDRESS(ROW(Entrées!$C$37)+($D590-1)*24+M$11,COLUMN(Entrées!$C$37)+($C590-1),4,TRUE,"Entrées")))</f>
        <v>-1051</v>
      </c>
      <c r="N590" s="28">
        <f ca="1">IF($D590&gt;$D$8,"",INDIRECT(ADDRESS(ROW(Entrées!$C$37)+($D590-1)*24+N$11,COLUMN(Entrées!$C$37)+($C590-1),4,TRUE,"Entrées")))</f>
        <v>-1499</v>
      </c>
      <c r="O590" s="28">
        <f ca="1">IF($D590&gt;$D$8,"",INDIRECT(ADDRESS(ROW(Entrées!$C$37)+($D590-1)*24+O$11,COLUMN(Entrées!$C$37)+($C590-1),4,TRUE,"Entrées")))</f>
        <v>-1500</v>
      </c>
      <c r="P590" s="28">
        <f ca="1">IF($D590&gt;$D$8,"",INDIRECT(ADDRESS(ROW(Entrées!$C$37)+($D590-1)*24+P$11,COLUMN(Entrées!$C$37)+($C590-1),4,TRUE,"Entrées")))</f>
        <v>-1500</v>
      </c>
      <c r="Q590" s="28">
        <f ca="1">IF($D590&gt;$D$8,"",INDIRECT(ADDRESS(ROW(Entrées!$C$37)+($D590-1)*24+Q$11,COLUMN(Entrées!$C$37)+($C590-1),4,TRUE,"Entrées")))</f>
        <v>-1500</v>
      </c>
      <c r="R590" s="28">
        <f ca="1">IF($D590&gt;$D$8,"",INDIRECT(ADDRESS(ROW(Entrées!$C$37)+($D590-1)*24+R$11,COLUMN(Entrées!$C$37)+($C590-1),4,TRUE,"Entrées")))</f>
        <v>-1500</v>
      </c>
      <c r="S590" s="28">
        <f ca="1">IF($D590&gt;$D$8,"",INDIRECT(ADDRESS(ROW(Entrées!$C$37)+($D590-1)*24+S$11,COLUMN(Entrées!$C$37)+($C590-1),4,TRUE,"Entrées")))</f>
        <v>-1500</v>
      </c>
      <c r="T590" s="28">
        <f ca="1">IF($D590&gt;$D$8,"",INDIRECT(ADDRESS(ROW(Entrées!$C$37)+($D590-1)*24+T$11,COLUMN(Entrées!$C$37)+($C590-1),4,TRUE,"Entrées")))</f>
        <v>-1500</v>
      </c>
      <c r="U590" s="28">
        <f ca="1">IF($D590&gt;$D$8,"",INDIRECT(ADDRESS(ROW(Entrées!$C$37)+($D590-1)*24+U$11,COLUMN(Entrées!$C$37)+($C590-1),4,TRUE,"Entrées")))</f>
        <v>-1500</v>
      </c>
      <c r="V590" s="28">
        <f ca="1">IF($D590&gt;$D$8,"",INDIRECT(ADDRESS(ROW(Entrées!$C$37)+($D590-1)*24+V$11,COLUMN(Entrées!$C$37)+($C590-1),4,TRUE,"Entrées")))</f>
        <v>-1500</v>
      </c>
      <c r="W590" s="28">
        <f ca="1">IF($D590&gt;$D$8,"",INDIRECT(ADDRESS(ROW(Entrées!$C$37)+($D590-1)*24+W$11,COLUMN(Entrées!$C$37)+($C590-1),4,TRUE,"Entrées")))</f>
        <v>-1500</v>
      </c>
      <c r="X590" s="28">
        <f ca="1">IF($D590&gt;$D$8,"",INDIRECT(ADDRESS(ROW(Entrées!$C$37)+($D590-1)*24+X$11,COLUMN(Entrées!$C$37)+($C590-1),4,TRUE,"Entrées")))</f>
        <v>-1500</v>
      </c>
      <c r="Y590" s="28">
        <f ca="1">IF($D590&gt;$D$8,"",INDIRECT(ADDRESS(ROW(Entrées!$C$37)+($D590-1)*24+Y$11,COLUMN(Entrées!$C$37)+($C590-1),4,TRUE,"Entrées")))</f>
        <v>-1500</v>
      </c>
      <c r="Z590" s="28">
        <f ca="1">IF($D590&gt;$D$8,"",INDIRECT(ADDRESS(ROW(Entrées!$C$37)+($D590-1)*24+Z$11,COLUMN(Entrées!$C$37)+($C590-1),4,TRUE,"Entrées")))</f>
        <v>-1500</v>
      </c>
      <c r="AA590" s="28">
        <f ca="1">IF($D590&gt;$D$8,"",INDIRECT(ADDRESS(ROW(Entrées!$C$37)+($D590-1)*24+AA$11,COLUMN(Entrées!$C$37)+($C590-1),4,TRUE,"Entrées")))</f>
        <v>-1500</v>
      </c>
      <c r="AB590" s="28">
        <f ca="1">IF($D590&gt;$D$8,"",INDIRECT(ADDRESS(ROW(Entrées!$C$37)+($D590-1)*24+AB$11,COLUMN(Entrées!$C$37)+($C590-1),4,TRUE,"Entrées")))</f>
        <v>-1500</v>
      </c>
      <c r="AC590" s="11"/>
      <c r="AD590" s="40">
        <f t="shared" ca="1" si="685"/>
        <v>-1459.5416666666667</v>
      </c>
      <c r="AE590" s="40">
        <f t="shared" ca="1" si="687"/>
        <v>-1051</v>
      </c>
      <c r="AF590" s="40">
        <f t="shared" ca="1" si="688"/>
        <v>-1500</v>
      </c>
      <c r="AG590" s="4"/>
      <c r="AH590" s="11">
        <f>Entrées!A617</f>
        <v>25</v>
      </c>
      <c r="AI590" s="13">
        <f>Entrées!B617</f>
        <v>4</v>
      </c>
      <c r="AJ590" s="31">
        <f t="shared" ca="1" si="714"/>
        <v>55625.834722222207</v>
      </c>
      <c r="AK590" s="31">
        <f t="shared" ca="1" si="690"/>
        <v>55155.277777777781</v>
      </c>
      <c r="AL590" s="31">
        <f t="shared" ca="1" si="691"/>
        <v>55132.569444444431</v>
      </c>
      <c r="AM590" s="31">
        <f t="shared" ca="1" si="692"/>
        <v>439.35972222222233</v>
      </c>
      <c r="AN590" s="31">
        <f t="shared" ca="1" si="693"/>
        <v>2143.2847222222222</v>
      </c>
      <c r="AO590" s="31">
        <f t="shared" ca="1" si="694"/>
        <v>1711.4715277777773</v>
      </c>
      <c r="AP590" s="31">
        <f t="shared" ca="1" si="695"/>
        <v>43686.806944444448</v>
      </c>
      <c r="AQ590" s="31">
        <f t="shared" ca="1" si="696"/>
        <v>2048.2006944444447</v>
      </c>
      <c r="AR590" s="31">
        <f t="shared" ca="1" si="697"/>
        <v>467.57708333333329</v>
      </c>
      <c r="AS590" s="31">
        <f t="shared" ca="1" si="698"/>
        <v>9872.0041666666693</v>
      </c>
      <c r="AT590" s="31">
        <f t="shared" ca="1" si="699"/>
        <v>-752.91041666666672</v>
      </c>
      <c r="AU590" s="31">
        <f t="shared" ca="1" si="700"/>
        <v>580.30277777777769</v>
      </c>
      <c r="AV590" s="31">
        <f t="shared" ca="1" si="701"/>
        <v>-4570.3041666666659</v>
      </c>
      <c r="AW590" s="31">
        <f t="shared" ca="1" si="702"/>
        <v>53.39583333333335</v>
      </c>
      <c r="AX590" s="31">
        <f t="shared" ca="1" si="703"/>
        <v>1401.9361111111111</v>
      </c>
      <c r="AY590" s="31">
        <f t="shared" ca="1" si="704"/>
        <v>-1132.0805555555555</v>
      </c>
      <c r="AZ590" s="31">
        <f t="shared" ca="1" si="705"/>
        <v>-2177.1819444444441</v>
      </c>
      <c r="BA590" s="31">
        <f t="shared" ca="1" si="706"/>
        <v>644.8125</v>
      </c>
      <c r="BB590" s="31">
        <f t="shared" ca="1" si="707"/>
        <v>-1410.101388888889</v>
      </c>
      <c r="BC590" s="31">
        <f t="shared" ca="1" si="708"/>
        <v>-1800.2902777777781</v>
      </c>
      <c r="BF590" s="11">
        <f t="shared" si="709"/>
        <v>25</v>
      </c>
      <c r="BG590" s="11">
        <f t="shared" si="658"/>
        <v>4</v>
      </c>
      <c r="BH590" s="32">
        <f>IF($BF590&gt;$Y$7,"",IF(AND($BF590=$Y$7,$BG590=23),"",Entrées!C618-Entrées!C617))</f>
        <v>906</v>
      </c>
      <c r="BI590" s="32">
        <f>IF($BF590&gt;$Y$7,"",IF(AND($BF590=$Y$7,$BG590=23),"",Entrées!D618-Entrées!D617))</f>
        <v>1587.5</v>
      </c>
      <c r="BJ590" s="32">
        <f>IF($BF590&gt;$Y$7,"",IF(AND($BF590=$Y$7,$BG590=23),"",Entrées!E618-Entrées!E617))</f>
        <v>1725</v>
      </c>
      <c r="BK590" s="32">
        <f>IF($BF590&gt;$Y$7,"",IF(AND($BF590=$Y$7,$BG590=23),"",Entrées!F618-Entrées!F617))</f>
        <v>73.5</v>
      </c>
      <c r="BL590" s="32">
        <f>IF($BF590&gt;$Y$7,"",IF(AND($BF590=$Y$7,$BG590=23),"",Entrées!G618-Entrées!G617))</f>
        <v>50</v>
      </c>
      <c r="BM590" s="32">
        <f>IF($BF590&gt;$Y$7,"",IF(AND($BF590=$Y$7,$BG590=23),"",Entrées!H618-Entrées!H617))</f>
        <v>0.5</v>
      </c>
      <c r="BN590" s="32">
        <f>IF($BF590&gt;$Y$7,"",IF(AND($BF590=$Y$7,$BG590=23),"",Entrées!I618-Entrées!I617))</f>
        <v>490.5</v>
      </c>
      <c r="BO590" s="32">
        <f>IF($BF590&gt;$Y$7,"",IF(AND($BF590=$Y$7,$BG590=23),"",Entrées!J618-Entrées!J617))</f>
        <v>44</v>
      </c>
      <c r="BP590" s="32">
        <f>IF($BF590&gt;$Y$7,"",IF(AND($BF590=$Y$7,$BG590=23),"",Entrées!K618-Entrées!K617))</f>
        <v>0</v>
      </c>
      <c r="BQ590" s="32">
        <f>IF($BF590&gt;$Y$7,"",IF(AND($BF590=$Y$7,$BG590=23),"",Entrées!L618-Entrées!L617))</f>
        <v>490</v>
      </c>
      <c r="BR590" s="32">
        <f>IF($BF590&gt;$Y$7,"",IF(AND($BF590=$Y$7,$BG590=23),"",Entrées!M618-Entrées!M617))</f>
        <v>138.5</v>
      </c>
      <c r="BS590" s="32">
        <f>IF($BF590&gt;$Y$7,"",IF(AND($BF590=$Y$7,$BG590=23),"",Entrées!N618-Entrées!N617))</f>
        <v>-6.5</v>
      </c>
      <c r="BT590" s="32">
        <f>IF($BF590&gt;$Y$7,"",IF(AND($BF590=$Y$7,$BG590=23),"",Entrées!O618-Entrées!O617))</f>
        <v>-374</v>
      </c>
      <c r="BU590" s="32">
        <f>IF($BF590&gt;$Y$7,"",IF(AND($BF590=$Y$7,$BG590=23),"",Entrées!P618-Entrées!P617))</f>
        <v>0.5</v>
      </c>
      <c r="BV590" s="32">
        <f>IF($BF590&gt;$Y$7,"",IF(AND($BF590=$Y$7,$BG590=23),"",Entrées!Q618-Entrées!Q617))</f>
        <v>0</v>
      </c>
      <c r="BW590" s="32">
        <f>IF($BF590&gt;$Y$7,"",IF(AND($BF590=$Y$7,$BG590=23),"",Entrées!R618-Entrées!R617))</f>
        <v>0</v>
      </c>
      <c r="BX590" s="32">
        <f>IF($BF590&gt;$Y$7,"",IF(AND($BF590=$Y$7,$BG590=23),"",Entrées!S618-Entrées!S617))</f>
        <v>0</v>
      </c>
      <c r="BY590" s="32">
        <f>IF($BF590&gt;$Y$7,"",IF(AND($BF590=$Y$7,$BG590=23),"",Entrées!T618-Entrées!T617))</f>
        <v>0</v>
      </c>
      <c r="BZ590" s="32">
        <f>IF($BF590&gt;$Y$7,"",IF(AND($BF590=$Y$7,$BG590=23),"",Entrées!U618-Entrées!U617))</f>
        <v>0</v>
      </c>
      <c r="CA590" s="32">
        <f>IF($BF590&gt;$Y$7,"",IF(AND($BF590=$Y$7,$BG590=23),"",Entrées!V618-Entrées!V617))</f>
        <v>353</v>
      </c>
      <c r="CD590" s="33">
        <f>IF($BF590&lt;=$Y$7,Entrées!J617/CD$2,"")</f>
        <v>7.2302631578947368E-2</v>
      </c>
      <c r="CE590" s="33">
        <f>IF($BF590&lt;=$Y$7,Entrées!K617/CE$2,"")</f>
        <v>0</v>
      </c>
      <c r="CF590" s="11">
        <f t="shared" si="710"/>
        <v>7600</v>
      </c>
      <c r="CG590" s="11">
        <f t="shared" si="711"/>
        <v>4200</v>
      </c>
      <c r="CH590" s="52">
        <f t="shared" si="712"/>
        <v>0.26950009137426939</v>
      </c>
      <c r="CI590" s="52">
        <f t="shared" si="713"/>
        <v>0.11132787698412699</v>
      </c>
    </row>
    <row r="591" spans="1:87">
      <c r="C591" s="11">
        <f t="shared" si="689"/>
        <v>16</v>
      </c>
      <c r="D591" s="27">
        <f t="shared" si="686"/>
        <v>25</v>
      </c>
      <c r="E591" s="28">
        <f ca="1">IF($D591&gt;$D$8,"",INDIRECT(ADDRESS(ROW(Entrées!$C$37)+($D591-1)*24+E$11,COLUMN(Entrées!$C$37)+($C591-1),4,TRUE,"Entrées")))</f>
        <v>-1500</v>
      </c>
      <c r="F591" s="28">
        <f ca="1">IF($D591&gt;$D$8,"",INDIRECT(ADDRESS(ROW(Entrées!$C$37)+($D591-1)*24+F$11,COLUMN(Entrées!$C$37)+($C591-1),4,TRUE,"Entrées")))</f>
        <v>-1500</v>
      </c>
      <c r="G591" s="28">
        <f ca="1">IF($D591&gt;$D$8,"",INDIRECT(ADDRESS(ROW(Entrées!$C$37)+($D591-1)*24+G$11,COLUMN(Entrées!$C$37)+($C591-1),4,TRUE,"Entrées")))</f>
        <v>-1500</v>
      </c>
      <c r="H591" s="28">
        <f ca="1">IF($D591&gt;$D$8,"",INDIRECT(ADDRESS(ROW(Entrées!$C$37)+($D591-1)*24+H$11,COLUMN(Entrées!$C$37)+($C591-1),4,TRUE,"Entrées")))</f>
        <v>-1500</v>
      </c>
      <c r="I591" s="28">
        <f ca="1">IF($D591&gt;$D$8,"",INDIRECT(ADDRESS(ROW(Entrées!$C$37)+($D591-1)*24+I$11,COLUMN(Entrées!$C$37)+($C591-1),4,TRUE,"Entrées")))</f>
        <v>-1500</v>
      </c>
      <c r="J591" s="28">
        <f ca="1">IF($D591&gt;$D$8,"",INDIRECT(ADDRESS(ROW(Entrées!$C$37)+($D591-1)*24+J$11,COLUMN(Entrées!$C$37)+($C591-1),4,TRUE,"Entrées")))</f>
        <v>-1500</v>
      </c>
      <c r="K591" s="28">
        <f ca="1">IF($D591&gt;$D$8,"",INDIRECT(ADDRESS(ROW(Entrées!$C$37)+($D591-1)*24+K$11,COLUMN(Entrées!$C$37)+($C591-1),4,TRUE,"Entrées")))</f>
        <v>-1289</v>
      </c>
      <c r="L591" s="28">
        <f ca="1">IF($D591&gt;$D$8,"",INDIRECT(ADDRESS(ROW(Entrées!$C$37)+($D591-1)*24+L$11,COLUMN(Entrées!$C$37)+($C591-1),4,TRUE,"Entrées")))</f>
        <v>-1500</v>
      </c>
      <c r="M591" s="28">
        <f ca="1">IF($D591&gt;$D$8,"",INDIRECT(ADDRESS(ROW(Entrées!$C$37)+($D591-1)*24+M$11,COLUMN(Entrées!$C$37)+($C591-1),4,TRUE,"Entrées")))</f>
        <v>-1500</v>
      </c>
      <c r="N591" s="28">
        <f ca="1">IF($D591&gt;$D$8,"",INDIRECT(ADDRESS(ROW(Entrées!$C$37)+($D591-1)*24+N$11,COLUMN(Entrées!$C$37)+($C591-1),4,TRUE,"Entrées")))</f>
        <v>-1500</v>
      </c>
      <c r="O591" s="28">
        <f ca="1">IF($D591&gt;$D$8,"",INDIRECT(ADDRESS(ROW(Entrées!$C$37)+($D591-1)*24+O$11,COLUMN(Entrées!$C$37)+($C591-1),4,TRUE,"Entrées")))</f>
        <v>-1500</v>
      </c>
      <c r="P591" s="28">
        <f ca="1">IF($D591&gt;$D$8,"",INDIRECT(ADDRESS(ROW(Entrées!$C$37)+($D591-1)*24+P$11,COLUMN(Entrées!$C$37)+($C591-1),4,TRUE,"Entrées")))</f>
        <v>-1500</v>
      </c>
      <c r="Q591" s="28">
        <f ca="1">IF($D591&gt;$D$8,"",INDIRECT(ADDRESS(ROW(Entrées!$C$37)+($D591-1)*24+Q$11,COLUMN(Entrées!$C$37)+($C591-1),4,TRUE,"Entrées")))</f>
        <v>-1500</v>
      </c>
      <c r="R591" s="28">
        <f ca="1">IF($D591&gt;$D$8,"",INDIRECT(ADDRESS(ROW(Entrées!$C$37)+($D591-1)*24+R$11,COLUMN(Entrées!$C$37)+($C591-1),4,TRUE,"Entrées")))</f>
        <v>-1500</v>
      </c>
      <c r="S591" s="28">
        <f ca="1">IF($D591&gt;$D$8,"",INDIRECT(ADDRESS(ROW(Entrées!$C$37)+($D591-1)*24+S$11,COLUMN(Entrées!$C$37)+($C591-1),4,TRUE,"Entrées")))</f>
        <v>-1500</v>
      </c>
      <c r="T591" s="28">
        <f ca="1">IF($D591&gt;$D$8,"",INDIRECT(ADDRESS(ROW(Entrées!$C$37)+($D591-1)*24+T$11,COLUMN(Entrées!$C$37)+($C591-1),4,TRUE,"Entrées")))</f>
        <v>-1500</v>
      </c>
      <c r="U591" s="28">
        <f ca="1">IF($D591&gt;$D$8,"",INDIRECT(ADDRESS(ROW(Entrées!$C$37)+($D591-1)*24+U$11,COLUMN(Entrées!$C$37)+($C591-1),4,TRUE,"Entrées")))</f>
        <v>-1500</v>
      </c>
      <c r="V591" s="28">
        <f ca="1">IF($D591&gt;$D$8,"",INDIRECT(ADDRESS(ROW(Entrées!$C$37)+($D591-1)*24+V$11,COLUMN(Entrées!$C$37)+($C591-1),4,TRUE,"Entrées")))</f>
        <v>-1500</v>
      </c>
      <c r="W591" s="28">
        <f ca="1">IF($D591&gt;$D$8,"",INDIRECT(ADDRESS(ROW(Entrées!$C$37)+($D591-1)*24+W$11,COLUMN(Entrées!$C$37)+($C591-1),4,TRUE,"Entrées")))</f>
        <v>-1500</v>
      </c>
      <c r="X591" s="28">
        <f ca="1">IF($D591&gt;$D$8,"",INDIRECT(ADDRESS(ROW(Entrées!$C$37)+($D591-1)*24+X$11,COLUMN(Entrées!$C$37)+($C591-1),4,TRUE,"Entrées")))</f>
        <v>-1500</v>
      </c>
      <c r="Y591" s="28">
        <f ca="1">IF($D591&gt;$D$8,"",INDIRECT(ADDRESS(ROW(Entrées!$C$37)+($D591-1)*24+Y$11,COLUMN(Entrées!$C$37)+($C591-1),4,TRUE,"Entrées")))</f>
        <v>-1500</v>
      </c>
      <c r="Z591" s="28">
        <f ca="1">IF($D591&gt;$D$8,"",INDIRECT(ADDRESS(ROW(Entrées!$C$37)+($D591-1)*24+Z$11,COLUMN(Entrées!$C$37)+($C591-1),4,TRUE,"Entrées")))</f>
        <v>-1500</v>
      </c>
      <c r="AA591" s="28">
        <f ca="1">IF($D591&gt;$D$8,"",INDIRECT(ADDRESS(ROW(Entrées!$C$37)+($D591-1)*24+AA$11,COLUMN(Entrées!$C$37)+($C591-1),4,TRUE,"Entrées")))</f>
        <v>-1500</v>
      </c>
      <c r="AB591" s="28">
        <f ca="1">IF($D591&gt;$D$8,"",INDIRECT(ADDRESS(ROW(Entrées!$C$37)+($D591-1)*24+AB$11,COLUMN(Entrées!$C$37)+($C591-1),4,TRUE,"Entrées")))</f>
        <v>-1500</v>
      </c>
      <c r="AC591" s="11"/>
      <c r="AD591" s="40">
        <f t="shared" ca="1" si="685"/>
        <v>-1491.2083333333333</v>
      </c>
      <c r="AE591" s="40">
        <f t="shared" ca="1" si="687"/>
        <v>-1289</v>
      </c>
      <c r="AF591" s="40">
        <f t="shared" ca="1" si="688"/>
        <v>-1500</v>
      </c>
      <c r="AG591" s="4"/>
      <c r="AH591" s="11">
        <f>Entrées!A618</f>
        <v>25</v>
      </c>
      <c r="AI591" s="13">
        <f>Entrées!B618</f>
        <v>5</v>
      </c>
      <c r="AJ591" s="31">
        <f t="shared" ca="1" si="714"/>
        <v>55625.834722222207</v>
      </c>
      <c r="AK591" s="31">
        <f t="shared" ca="1" si="690"/>
        <v>55155.277777777781</v>
      </c>
      <c r="AL591" s="31">
        <f t="shared" ca="1" si="691"/>
        <v>55132.569444444431</v>
      </c>
      <c r="AM591" s="31">
        <f t="shared" ca="1" si="692"/>
        <v>439.35972222222233</v>
      </c>
      <c r="AN591" s="31">
        <f t="shared" ca="1" si="693"/>
        <v>2143.2847222222222</v>
      </c>
      <c r="AO591" s="31">
        <f t="shared" ca="1" si="694"/>
        <v>1711.4715277777773</v>
      </c>
      <c r="AP591" s="31">
        <f t="shared" ca="1" si="695"/>
        <v>43686.806944444448</v>
      </c>
      <c r="AQ591" s="31">
        <f t="shared" ca="1" si="696"/>
        <v>2048.2006944444447</v>
      </c>
      <c r="AR591" s="31">
        <f t="shared" ca="1" si="697"/>
        <v>467.57708333333329</v>
      </c>
      <c r="AS591" s="31">
        <f t="shared" ca="1" si="698"/>
        <v>9872.0041666666693</v>
      </c>
      <c r="AT591" s="31">
        <f t="shared" ca="1" si="699"/>
        <v>-752.91041666666672</v>
      </c>
      <c r="AU591" s="31">
        <f t="shared" ca="1" si="700"/>
        <v>580.30277777777769</v>
      </c>
      <c r="AV591" s="31">
        <f t="shared" ca="1" si="701"/>
        <v>-4570.3041666666659</v>
      </c>
      <c r="AW591" s="31">
        <f t="shared" ca="1" si="702"/>
        <v>53.39583333333335</v>
      </c>
      <c r="AX591" s="31">
        <f t="shared" ca="1" si="703"/>
        <v>1401.9361111111111</v>
      </c>
      <c r="AY591" s="31">
        <f t="shared" ca="1" si="704"/>
        <v>-1132.0805555555555</v>
      </c>
      <c r="AZ591" s="31">
        <f t="shared" ca="1" si="705"/>
        <v>-2177.1819444444441</v>
      </c>
      <c r="BA591" s="31">
        <f t="shared" ca="1" si="706"/>
        <v>644.8125</v>
      </c>
      <c r="BB591" s="31">
        <f t="shared" ca="1" si="707"/>
        <v>-1410.101388888889</v>
      </c>
      <c r="BC591" s="31">
        <f t="shared" ca="1" si="708"/>
        <v>-1800.2902777777781</v>
      </c>
      <c r="BF591" s="11">
        <f t="shared" si="709"/>
        <v>25</v>
      </c>
      <c r="BG591" s="11">
        <f t="shared" si="658"/>
        <v>5</v>
      </c>
      <c r="BH591" s="32">
        <f>IF($BF591&gt;$Y$7,"",IF(AND($BF591=$Y$7,$BG591=23),"",Entrées!C619-Entrées!C618))</f>
        <v>3599.5</v>
      </c>
      <c r="BI591" s="32">
        <f>IF($BF591&gt;$Y$7,"",IF(AND($BF591=$Y$7,$BG591=23),"",Entrées!D619-Entrées!D618))</f>
        <v>4062.5</v>
      </c>
      <c r="BJ591" s="32">
        <f>IF($BF591&gt;$Y$7,"",IF(AND($BF591=$Y$7,$BG591=23),"",Entrées!E619-Entrées!E618))</f>
        <v>3862.5</v>
      </c>
      <c r="BK591" s="32">
        <f>IF($BF591&gt;$Y$7,"",IF(AND($BF591=$Y$7,$BG591=23),"",Entrées!F619-Entrées!F618))</f>
        <v>24</v>
      </c>
      <c r="BL591" s="32">
        <f>IF($BF591&gt;$Y$7,"",IF(AND($BF591=$Y$7,$BG591=23),"",Entrées!G619-Entrées!G618))</f>
        <v>306.5</v>
      </c>
      <c r="BM591" s="32">
        <f>IF($BF591&gt;$Y$7,"",IF(AND($BF591=$Y$7,$BG591=23),"",Entrées!H619-Entrées!H618))</f>
        <v>-2</v>
      </c>
      <c r="BN591" s="32">
        <f>IF($BF591&gt;$Y$7,"",IF(AND($BF591=$Y$7,$BG591=23),"",Entrées!I619-Entrées!I618))</f>
        <v>1668.5</v>
      </c>
      <c r="BO591" s="32">
        <f>IF($BF591&gt;$Y$7,"",IF(AND($BF591=$Y$7,$BG591=23),"",Entrées!J619-Entrées!J618))</f>
        <v>37</v>
      </c>
      <c r="BP591" s="32">
        <f>IF($BF591&gt;$Y$7,"",IF(AND($BF591=$Y$7,$BG591=23),"",Entrées!K619-Entrées!K618))</f>
        <v>0</v>
      </c>
      <c r="BQ591" s="32">
        <f>IF($BF591&gt;$Y$7,"",IF(AND($BF591=$Y$7,$BG591=23),"",Entrées!L619-Entrées!L618))</f>
        <v>683</v>
      </c>
      <c r="BR591" s="32">
        <f>IF($BF591&gt;$Y$7,"",IF(AND($BF591=$Y$7,$BG591=23),"",Entrées!M619-Entrées!M618))</f>
        <v>277.5</v>
      </c>
      <c r="BS591" s="32">
        <f>IF($BF591&gt;$Y$7,"",IF(AND($BF591=$Y$7,$BG591=23),"",Entrées!N619-Entrées!N618))</f>
        <v>-13.5</v>
      </c>
      <c r="BT591" s="32">
        <f>IF($BF591&gt;$Y$7,"",IF(AND($BF591=$Y$7,$BG591=23),"",Entrées!O619-Entrées!O618))</f>
        <v>619</v>
      </c>
      <c r="BU591" s="32">
        <f>IF($BF591&gt;$Y$7,"",IF(AND($BF591=$Y$7,$BG591=23),"",Entrées!P619-Entrées!P618))</f>
        <v>4</v>
      </c>
      <c r="BV591" s="32">
        <f>IF($BF591&gt;$Y$7,"",IF(AND($BF591=$Y$7,$BG591=23),"",Entrées!Q619-Entrées!Q618))</f>
        <v>518</v>
      </c>
      <c r="BW591" s="32">
        <f>IF($BF591&gt;$Y$7,"",IF(AND($BF591=$Y$7,$BG591=23),"",Entrées!R619-Entrées!R618))</f>
        <v>211</v>
      </c>
      <c r="BX591" s="32">
        <f>IF($BF591&gt;$Y$7,"",IF(AND($BF591=$Y$7,$BG591=23),"",Entrées!S619-Entrées!S618))</f>
        <v>0</v>
      </c>
      <c r="BY591" s="32">
        <f>IF($BF591&gt;$Y$7,"",IF(AND($BF591=$Y$7,$BG591=23),"",Entrées!T619-Entrées!T618))</f>
        <v>0</v>
      </c>
      <c r="BZ591" s="32">
        <f>IF($BF591&gt;$Y$7,"",IF(AND($BF591=$Y$7,$BG591=23),"",Entrées!U619-Entrées!U618))</f>
        <v>203</v>
      </c>
      <c r="CA591" s="32">
        <f>IF($BF591&gt;$Y$7,"",IF(AND($BF591=$Y$7,$BG591=23),"",Entrées!V619-Entrées!V618))</f>
        <v>133</v>
      </c>
      <c r="CD591" s="33">
        <f>IF($BF591&lt;=$Y$7,Entrées!J618/CD$2,"")</f>
        <v>7.8092105263157893E-2</v>
      </c>
      <c r="CE591" s="33">
        <f>IF($BF591&lt;=$Y$7,Entrées!K618/CE$2,"")</f>
        <v>0</v>
      </c>
      <c r="CF591" s="11">
        <f t="shared" si="710"/>
        <v>7600</v>
      </c>
      <c r="CG591" s="11">
        <f t="shared" si="711"/>
        <v>4200</v>
      </c>
      <c r="CH591" s="52">
        <f t="shared" si="712"/>
        <v>0.26950009137426939</v>
      </c>
      <c r="CI591" s="52">
        <f t="shared" si="713"/>
        <v>0.11132787698412699</v>
      </c>
    </row>
    <row r="592" spans="1:87">
      <c r="C592" s="11">
        <f t="shared" si="689"/>
        <v>16</v>
      </c>
      <c r="D592" s="27">
        <f t="shared" si="686"/>
        <v>26</v>
      </c>
      <c r="E592" s="28">
        <f ca="1">IF($D592&gt;$D$8,"",INDIRECT(ADDRESS(ROW(Entrées!$C$37)+($D592-1)*24+E$11,COLUMN(Entrées!$C$37)+($C592-1),4,TRUE,"Entrées")))</f>
        <v>-1500</v>
      </c>
      <c r="F592" s="28">
        <f ca="1">IF($D592&gt;$D$8,"",INDIRECT(ADDRESS(ROW(Entrées!$C$37)+($D592-1)*24+F$11,COLUMN(Entrées!$C$37)+($C592-1),4,TRUE,"Entrées")))</f>
        <v>-1500</v>
      </c>
      <c r="G592" s="28">
        <f ca="1">IF($D592&gt;$D$8,"",INDIRECT(ADDRESS(ROW(Entrées!$C$37)+($D592-1)*24+G$11,COLUMN(Entrées!$C$37)+($C592-1),4,TRUE,"Entrées")))</f>
        <v>-1500</v>
      </c>
      <c r="H592" s="28">
        <f ca="1">IF($D592&gt;$D$8,"",INDIRECT(ADDRESS(ROW(Entrées!$C$37)+($D592-1)*24+H$11,COLUMN(Entrées!$C$37)+($C592-1),4,TRUE,"Entrées")))</f>
        <v>-1500</v>
      </c>
      <c r="I592" s="28">
        <f ca="1">IF($D592&gt;$D$8,"",INDIRECT(ADDRESS(ROW(Entrées!$C$37)+($D592-1)*24+I$11,COLUMN(Entrées!$C$37)+($C592-1),4,TRUE,"Entrées")))</f>
        <v>-1500</v>
      </c>
      <c r="J592" s="28">
        <f ca="1">IF($D592&gt;$D$8,"",INDIRECT(ADDRESS(ROW(Entrées!$C$37)+($D592-1)*24+J$11,COLUMN(Entrées!$C$37)+($C592-1),4,TRUE,"Entrées")))</f>
        <v>-1500</v>
      </c>
      <c r="K592" s="28">
        <f ca="1">IF($D592&gt;$D$8,"",INDIRECT(ADDRESS(ROW(Entrées!$C$37)+($D592-1)*24+K$11,COLUMN(Entrées!$C$37)+($C592-1),4,TRUE,"Entrées")))</f>
        <v>-1500</v>
      </c>
      <c r="L592" s="28">
        <f ca="1">IF($D592&gt;$D$8,"",INDIRECT(ADDRESS(ROW(Entrées!$C$37)+($D592-1)*24+L$11,COLUMN(Entrées!$C$37)+($C592-1),4,TRUE,"Entrées")))</f>
        <v>-1500</v>
      </c>
      <c r="M592" s="28">
        <f ca="1">IF($D592&gt;$D$8,"",INDIRECT(ADDRESS(ROW(Entrées!$C$37)+($D592-1)*24+M$11,COLUMN(Entrées!$C$37)+($C592-1),4,TRUE,"Entrées")))</f>
        <v>-1500</v>
      </c>
      <c r="N592" s="28">
        <f ca="1">IF($D592&gt;$D$8,"",INDIRECT(ADDRESS(ROW(Entrées!$C$37)+($D592-1)*24+N$11,COLUMN(Entrées!$C$37)+($C592-1),4,TRUE,"Entrées")))</f>
        <v>-1500</v>
      </c>
      <c r="O592" s="28">
        <f ca="1">IF($D592&gt;$D$8,"",INDIRECT(ADDRESS(ROW(Entrées!$C$37)+($D592-1)*24+O$11,COLUMN(Entrées!$C$37)+($C592-1),4,TRUE,"Entrées")))</f>
        <v>-1500</v>
      </c>
      <c r="P592" s="28">
        <f ca="1">IF($D592&gt;$D$8,"",INDIRECT(ADDRESS(ROW(Entrées!$C$37)+($D592-1)*24+P$11,COLUMN(Entrées!$C$37)+($C592-1),4,TRUE,"Entrées")))</f>
        <v>-1500</v>
      </c>
      <c r="Q592" s="28">
        <f ca="1">IF($D592&gt;$D$8,"",INDIRECT(ADDRESS(ROW(Entrées!$C$37)+($D592-1)*24+Q$11,COLUMN(Entrées!$C$37)+($C592-1),4,TRUE,"Entrées")))</f>
        <v>-1500</v>
      </c>
      <c r="R592" s="28">
        <f ca="1">IF($D592&gt;$D$8,"",INDIRECT(ADDRESS(ROW(Entrées!$C$37)+($D592-1)*24+R$11,COLUMN(Entrées!$C$37)+($C592-1),4,TRUE,"Entrées")))</f>
        <v>-1500</v>
      </c>
      <c r="S592" s="28">
        <f ca="1">IF($D592&gt;$D$8,"",INDIRECT(ADDRESS(ROW(Entrées!$C$37)+($D592-1)*24+S$11,COLUMN(Entrées!$C$37)+($C592-1),4,TRUE,"Entrées")))</f>
        <v>-1500</v>
      </c>
      <c r="T592" s="28">
        <f ca="1">IF($D592&gt;$D$8,"",INDIRECT(ADDRESS(ROW(Entrées!$C$37)+($D592-1)*24+T$11,COLUMN(Entrées!$C$37)+($C592-1),4,TRUE,"Entrées")))</f>
        <v>-1500</v>
      </c>
      <c r="U592" s="28">
        <f ca="1">IF($D592&gt;$D$8,"",INDIRECT(ADDRESS(ROW(Entrées!$C$37)+($D592-1)*24+U$11,COLUMN(Entrées!$C$37)+($C592-1),4,TRUE,"Entrées")))</f>
        <v>-1500</v>
      </c>
      <c r="V592" s="28">
        <f ca="1">IF($D592&gt;$D$8,"",INDIRECT(ADDRESS(ROW(Entrées!$C$37)+($D592-1)*24+V$11,COLUMN(Entrées!$C$37)+($C592-1),4,TRUE,"Entrées")))</f>
        <v>-1500</v>
      </c>
      <c r="W592" s="28">
        <f ca="1">IF($D592&gt;$D$8,"",INDIRECT(ADDRESS(ROW(Entrées!$C$37)+($D592-1)*24+W$11,COLUMN(Entrées!$C$37)+($C592-1),4,TRUE,"Entrées")))</f>
        <v>-1500</v>
      </c>
      <c r="X592" s="28">
        <f ca="1">IF($D592&gt;$D$8,"",INDIRECT(ADDRESS(ROW(Entrées!$C$37)+($D592-1)*24+X$11,COLUMN(Entrées!$C$37)+($C592-1),4,TRUE,"Entrées")))</f>
        <v>-1500</v>
      </c>
      <c r="Y592" s="28">
        <f ca="1">IF($D592&gt;$D$8,"",INDIRECT(ADDRESS(ROW(Entrées!$C$37)+($D592-1)*24+Y$11,COLUMN(Entrées!$C$37)+($C592-1),4,TRUE,"Entrées")))</f>
        <v>-1500</v>
      </c>
      <c r="Z592" s="28">
        <f ca="1">IF($D592&gt;$D$8,"",INDIRECT(ADDRESS(ROW(Entrées!$C$37)+($D592-1)*24+Z$11,COLUMN(Entrées!$C$37)+($C592-1),4,TRUE,"Entrées")))</f>
        <v>-1500</v>
      </c>
      <c r="AA592" s="28">
        <f ca="1">IF($D592&gt;$D$8,"",INDIRECT(ADDRESS(ROW(Entrées!$C$37)+($D592-1)*24+AA$11,COLUMN(Entrées!$C$37)+($C592-1),4,TRUE,"Entrées")))</f>
        <v>-1500</v>
      </c>
      <c r="AB592" s="28">
        <f ca="1">IF($D592&gt;$D$8,"",INDIRECT(ADDRESS(ROW(Entrées!$C$37)+($D592-1)*24+AB$11,COLUMN(Entrées!$C$37)+($C592-1),4,TRUE,"Entrées")))</f>
        <v>-1500</v>
      </c>
      <c r="AC592" s="11"/>
      <c r="AD592" s="40">
        <f t="shared" ca="1" si="685"/>
        <v>-1500</v>
      </c>
      <c r="AE592" s="40">
        <f t="shared" ca="1" si="687"/>
        <v>-1500</v>
      </c>
      <c r="AF592" s="40">
        <f t="shared" ca="1" si="688"/>
        <v>-1500</v>
      </c>
      <c r="AG592" s="4"/>
      <c r="AH592" s="11">
        <f>Entrées!A619</f>
        <v>25</v>
      </c>
      <c r="AI592" s="13">
        <f>Entrées!B619</f>
        <v>6</v>
      </c>
      <c r="AJ592" s="31">
        <f t="shared" ca="1" si="714"/>
        <v>55625.834722222207</v>
      </c>
      <c r="AK592" s="31">
        <f t="shared" ca="1" si="690"/>
        <v>55155.277777777781</v>
      </c>
      <c r="AL592" s="31">
        <f t="shared" ca="1" si="691"/>
        <v>55132.569444444431</v>
      </c>
      <c r="AM592" s="31">
        <f t="shared" ca="1" si="692"/>
        <v>439.35972222222233</v>
      </c>
      <c r="AN592" s="31">
        <f t="shared" ca="1" si="693"/>
        <v>2143.2847222222222</v>
      </c>
      <c r="AO592" s="31">
        <f t="shared" ca="1" si="694"/>
        <v>1711.4715277777773</v>
      </c>
      <c r="AP592" s="31">
        <f t="shared" ca="1" si="695"/>
        <v>43686.806944444448</v>
      </c>
      <c r="AQ592" s="31">
        <f t="shared" ca="1" si="696"/>
        <v>2048.2006944444447</v>
      </c>
      <c r="AR592" s="31">
        <f t="shared" ca="1" si="697"/>
        <v>467.57708333333329</v>
      </c>
      <c r="AS592" s="31">
        <f t="shared" ca="1" si="698"/>
        <v>9872.0041666666693</v>
      </c>
      <c r="AT592" s="31">
        <f t="shared" ca="1" si="699"/>
        <v>-752.91041666666672</v>
      </c>
      <c r="AU592" s="31">
        <f t="shared" ca="1" si="700"/>
        <v>580.30277777777769</v>
      </c>
      <c r="AV592" s="31">
        <f t="shared" ca="1" si="701"/>
        <v>-4570.3041666666659</v>
      </c>
      <c r="AW592" s="31">
        <f t="shared" ca="1" si="702"/>
        <v>53.39583333333335</v>
      </c>
      <c r="AX592" s="31">
        <f t="shared" ca="1" si="703"/>
        <v>1401.9361111111111</v>
      </c>
      <c r="AY592" s="31">
        <f t="shared" ca="1" si="704"/>
        <v>-1132.0805555555555</v>
      </c>
      <c r="AZ592" s="31">
        <f t="shared" ca="1" si="705"/>
        <v>-2177.1819444444441</v>
      </c>
      <c r="BA592" s="31">
        <f t="shared" ca="1" si="706"/>
        <v>644.8125</v>
      </c>
      <c r="BB592" s="31">
        <f t="shared" ca="1" si="707"/>
        <v>-1410.101388888889</v>
      </c>
      <c r="BC592" s="31">
        <f t="shared" ca="1" si="708"/>
        <v>-1800.2902777777781</v>
      </c>
      <c r="BF592" s="11">
        <f t="shared" si="709"/>
        <v>25</v>
      </c>
      <c r="BG592" s="11">
        <f t="shared" si="658"/>
        <v>6</v>
      </c>
      <c r="BH592" s="32">
        <f>IF($BF592&gt;$Y$7,"",IF(AND($BF592=$Y$7,$BG592=23),"",Entrées!C620-Entrées!C619))</f>
        <v>3938.5</v>
      </c>
      <c r="BI592" s="32">
        <f>IF($BF592&gt;$Y$7,"",IF(AND($BF592=$Y$7,$BG592=23),"",Entrées!D620-Entrées!D619))</f>
        <v>4300</v>
      </c>
      <c r="BJ592" s="32">
        <f>IF($BF592&gt;$Y$7,"",IF(AND($BF592=$Y$7,$BG592=23),"",Entrées!E620-Entrées!E619))</f>
        <v>3900</v>
      </c>
      <c r="BK592" s="32">
        <f>IF($BF592&gt;$Y$7,"",IF(AND($BF592=$Y$7,$BG592=23),"",Entrées!F620-Entrées!F619))</f>
        <v>94</v>
      </c>
      <c r="BL592" s="32">
        <f>IF($BF592&gt;$Y$7,"",IF(AND($BF592=$Y$7,$BG592=23),"",Entrées!G620-Entrées!G619))</f>
        <v>206</v>
      </c>
      <c r="BM592" s="32">
        <f>IF($BF592&gt;$Y$7,"",IF(AND($BF592=$Y$7,$BG592=23),"",Entrées!H620-Entrées!H619))</f>
        <v>0</v>
      </c>
      <c r="BN592" s="32">
        <f>IF($BF592&gt;$Y$7,"",IF(AND($BF592=$Y$7,$BG592=23),"",Entrées!I620-Entrées!I619))</f>
        <v>437.5</v>
      </c>
      <c r="BO592" s="32">
        <f>IF($BF592&gt;$Y$7,"",IF(AND($BF592=$Y$7,$BG592=23),"",Entrées!J620-Entrées!J619))</f>
        <v>59</v>
      </c>
      <c r="BP592" s="32">
        <f>IF($BF592&gt;$Y$7,"",IF(AND($BF592=$Y$7,$BG592=23),"",Entrées!K620-Entrées!K619))</f>
        <v>28.5</v>
      </c>
      <c r="BQ592" s="32">
        <f>IF($BF592&gt;$Y$7,"",IF(AND($BF592=$Y$7,$BG592=23),"",Entrées!L620-Entrées!L619))</f>
        <v>476</v>
      </c>
      <c r="BR592" s="32">
        <f>IF($BF592&gt;$Y$7,"",IF(AND($BF592=$Y$7,$BG592=23),"",Entrées!M620-Entrées!M619))</f>
        <v>813</v>
      </c>
      <c r="BS592" s="32">
        <f>IF($BF592&gt;$Y$7,"",IF(AND($BF592=$Y$7,$BG592=23),"",Entrées!N620-Entrées!N619))</f>
        <v>-13.5</v>
      </c>
      <c r="BT592" s="32">
        <f>IF($BF592&gt;$Y$7,"",IF(AND($BF592=$Y$7,$BG592=23),"",Entrées!O620-Entrées!O619))</f>
        <v>1836</v>
      </c>
      <c r="BU592" s="32">
        <f>IF($BF592&gt;$Y$7,"",IF(AND($BF592=$Y$7,$BG592=23),"",Entrées!P620-Entrées!P619))</f>
        <v>2.5</v>
      </c>
      <c r="BV592" s="32">
        <f>IF($BF592&gt;$Y$7,"",IF(AND($BF592=$Y$7,$BG592=23),"",Entrées!Q620-Entrées!Q619))</f>
        <v>1554</v>
      </c>
      <c r="BW592" s="32">
        <f>IF($BF592&gt;$Y$7,"",IF(AND($BF592=$Y$7,$BG592=23),"",Entrées!R620-Entrées!R619))</f>
        <v>-211</v>
      </c>
      <c r="BX592" s="32">
        <f>IF($BF592&gt;$Y$7,"",IF(AND($BF592=$Y$7,$BG592=23),"",Entrées!S620-Entrées!S619))</f>
        <v>0</v>
      </c>
      <c r="BY592" s="32">
        <f>IF($BF592&gt;$Y$7,"",IF(AND($BF592=$Y$7,$BG592=23),"",Entrées!T620-Entrées!T619))</f>
        <v>580</v>
      </c>
      <c r="BZ592" s="32">
        <f>IF($BF592&gt;$Y$7,"",IF(AND($BF592=$Y$7,$BG592=23),"",Entrées!U620-Entrées!U619))</f>
        <v>317</v>
      </c>
      <c r="CA592" s="32">
        <f>IF($BF592&gt;$Y$7,"",IF(AND($BF592=$Y$7,$BG592=23),"",Entrées!V620-Entrées!V619))</f>
        <v>150</v>
      </c>
      <c r="CD592" s="33">
        <f>IF($BF592&lt;=$Y$7,Entrées!J619/CD$2,"")</f>
        <v>8.2960526315789471E-2</v>
      </c>
      <c r="CE592" s="33">
        <f>IF($BF592&lt;=$Y$7,Entrées!K619/CE$2,"")</f>
        <v>0</v>
      </c>
      <c r="CF592" s="11">
        <f t="shared" si="710"/>
        <v>7600</v>
      </c>
      <c r="CG592" s="11">
        <f t="shared" si="711"/>
        <v>4200</v>
      </c>
      <c r="CH592" s="52">
        <f t="shared" si="712"/>
        <v>0.26950009137426939</v>
      </c>
      <c r="CI592" s="52">
        <f t="shared" si="713"/>
        <v>0.11132787698412699</v>
      </c>
    </row>
    <row r="593" spans="3:87">
      <c r="C593" s="11">
        <f t="shared" si="689"/>
        <v>16</v>
      </c>
      <c r="D593" s="27">
        <f t="shared" si="686"/>
        <v>27</v>
      </c>
      <c r="E593" s="28">
        <f ca="1">IF($D593&gt;$D$8,"",INDIRECT(ADDRESS(ROW(Entrées!$C$37)+($D593-1)*24+E$11,COLUMN(Entrées!$C$37)+($C593-1),4,TRUE,"Entrées")))</f>
        <v>-1500</v>
      </c>
      <c r="F593" s="28">
        <f ca="1">IF($D593&gt;$D$8,"",INDIRECT(ADDRESS(ROW(Entrées!$C$37)+($D593-1)*24+F$11,COLUMN(Entrées!$C$37)+($C593-1),4,TRUE,"Entrées")))</f>
        <v>-1500</v>
      </c>
      <c r="G593" s="28">
        <f ca="1">IF($D593&gt;$D$8,"",INDIRECT(ADDRESS(ROW(Entrées!$C$37)+($D593-1)*24+G$11,COLUMN(Entrées!$C$37)+($C593-1),4,TRUE,"Entrées")))</f>
        <v>-1500</v>
      </c>
      <c r="H593" s="28">
        <f ca="1">IF($D593&gt;$D$8,"",INDIRECT(ADDRESS(ROW(Entrées!$C$37)+($D593-1)*24+H$11,COLUMN(Entrées!$C$37)+($C593-1),4,TRUE,"Entrées")))</f>
        <v>-1500</v>
      </c>
      <c r="I593" s="28">
        <f ca="1">IF($D593&gt;$D$8,"",INDIRECT(ADDRESS(ROW(Entrées!$C$37)+($D593-1)*24+I$11,COLUMN(Entrées!$C$37)+($C593-1),4,TRUE,"Entrées")))</f>
        <v>-1500</v>
      </c>
      <c r="J593" s="28">
        <f ca="1">IF($D593&gt;$D$8,"",INDIRECT(ADDRESS(ROW(Entrées!$C$37)+($D593-1)*24+J$11,COLUMN(Entrées!$C$37)+($C593-1),4,TRUE,"Entrées")))</f>
        <v>-1500</v>
      </c>
      <c r="K593" s="28">
        <f ca="1">IF($D593&gt;$D$8,"",INDIRECT(ADDRESS(ROW(Entrées!$C$37)+($D593-1)*24+K$11,COLUMN(Entrées!$C$37)+($C593-1),4,TRUE,"Entrées")))</f>
        <v>-1500</v>
      </c>
      <c r="L593" s="28">
        <f ca="1">IF($D593&gt;$D$8,"",INDIRECT(ADDRESS(ROW(Entrées!$C$37)+($D593-1)*24+L$11,COLUMN(Entrées!$C$37)+($C593-1),4,TRUE,"Entrées")))</f>
        <v>-1500</v>
      </c>
      <c r="M593" s="28">
        <f ca="1">IF($D593&gt;$D$8,"",INDIRECT(ADDRESS(ROW(Entrées!$C$37)+($D593-1)*24+M$11,COLUMN(Entrées!$C$37)+($C593-1),4,TRUE,"Entrées")))</f>
        <v>-1500</v>
      </c>
      <c r="N593" s="28">
        <f ca="1">IF($D593&gt;$D$8,"",INDIRECT(ADDRESS(ROW(Entrées!$C$37)+($D593-1)*24+N$11,COLUMN(Entrées!$C$37)+($C593-1),4,TRUE,"Entrées")))</f>
        <v>-1500</v>
      </c>
      <c r="O593" s="28">
        <f ca="1">IF($D593&gt;$D$8,"",INDIRECT(ADDRESS(ROW(Entrées!$C$37)+($D593-1)*24+O$11,COLUMN(Entrées!$C$37)+($C593-1),4,TRUE,"Entrées")))</f>
        <v>-1500</v>
      </c>
      <c r="P593" s="28">
        <f ca="1">IF($D593&gt;$D$8,"",INDIRECT(ADDRESS(ROW(Entrées!$C$37)+($D593-1)*24+P$11,COLUMN(Entrées!$C$37)+($C593-1),4,TRUE,"Entrées")))</f>
        <v>-1500</v>
      </c>
      <c r="Q593" s="28">
        <f ca="1">IF($D593&gt;$D$8,"",INDIRECT(ADDRESS(ROW(Entrées!$C$37)+($D593-1)*24+Q$11,COLUMN(Entrées!$C$37)+($C593-1),4,TRUE,"Entrées")))</f>
        <v>-1500</v>
      </c>
      <c r="R593" s="28">
        <f ca="1">IF($D593&gt;$D$8,"",INDIRECT(ADDRESS(ROW(Entrées!$C$37)+($D593-1)*24+R$11,COLUMN(Entrées!$C$37)+($C593-1),4,TRUE,"Entrées")))</f>
        <v>-1500</v>
      </c>
      <c r="S593" s="28">
        <f ca="1">IF($D593&gt;$D$8,"",INDIRECT(ADDRESS(ROW(Entrées!$C$37)+($D593-1)*24+S$11,COLUMN(Entrées!$C$37)+($C593-1),4,TRUE,"Entrées")))</f>
        <v>-1500</v>
      </c>
      <c r="T593" s="28">
        <f ca="1">IF($D593&gt;$D$8,"",INDIRECT(ADDRESS(ROW(Entrées!$C$37)+($D593-1)*24+T$11,COLUMN(Entrées!$C$37)+($C593-1),4,TRUE,"Entrées")))</f>
        <v>-1500</v>
      </c>
      <c r="U593" s="28">
        <f ca="1">IF($D593&gt;$D$8,"",INDIRECT(ADDRESS(ROW(Entrées!$C$37)+($D593-1)*24+U$11,COLUMN(Entrées!$C$37)+($C593-1),4,TRUE,"Entrées")))</f>
        <v>-1500</v>
      </c>
      <c r="V593" s="28">
        <f ca="1">IF($D593&gt;$D$8,"",INDIRECT(ADDRESS(ROW(Entrées!$C$37)+($D593-1)*24+V$11,COLUMN(Entrées!$C$37)+($C593-1),4,TRUE,"Entrées")))</f>
        <v>-1500</v>
      </c>
      <c r="W593" s="28">
        <f ca="1">IF($D593&gt;$D$8,"",INDIRECT(ADDRESS(ROW(Entrées!$C$37)+($D593-1)*24+W$11,COLUMN(Entrées!$C$37)+($C593-1),4,TRUE,"Entrées")))</f>
        <v>-1500</v>
      </c>
      <c r="X593" s="28">
        <f ca="1">IF($D593&gt;$D$8,"",INDIRECT(ADDRESS(ROW(Entrées!$C$37)+($D593-1)*24+X$11,COLUMN(Entrées!$C$37)+($C593-1),4,TRUE,"Entrées")))</f>
        <v>-1500</v>
      </c>
      <c r="Y593" s="28">
        <f ca="1">IF($D593&gt;$D$8,"",INDIRECT(ADDRESS(ROW(Entrées!$C$37)+($D593-1)*24+Y$11,COLUMN(Entrées!$C$37)+($C593-1),4,TRUE,"Entrées")))</f>
        <v>-1500</v>
      </c>
      <c r="Z593" s="28">
        <f ca="1">IF($D593&gt;$D$8,"",INDIRECT(ADDRESS(ROW(Entrées!$C$37)+($D593-1)*24+Z$11,COLUMN(Entrées!$C$37)+($C593-1),4,TRUE,"Entrées")))</f>
        <v>-1500</v>
      </c>
      <c r="AA593" s="28">
        <f ca="1">IF($D593&gt;$D$8,"",INDIRECT(ADDRESS(ROW(Entrées!$C$37)+($D593-1)*24+AA$11,COLUMN(Entrées!$C$37)+($C593-1),4,TRUE,"Entrées")))</f>
        <v>-1500</v>
      </c>
      <c r="AB593" s="28">
        <f ca="1">IF($D593&gt;$D$8,"",INDIRECT(ADDRESS(ROW(Entrées!$C$37)+($D593-1)*24+AB$11,COLUMN(Entrées!$C$37)+($C593-1),4,TRUE,"Entrées")))</f>
        <v>-1500</v>
      </c>
      <c r="AC593" s="11"/>
      <c r="AD593" s="40">
        <f t="shared" ca="1" si="685"/>
        <v>-1500</v>
      </c>
      <c r="AE593" s="40">
        <f t="shared" ca="1" si="687"/>
        <v>-1500</v>
      </c>
      <c r="AF593" s="40">
        <f t="shared" ca="1" si="688"/>
        <v>-1500</v>
      </c>
      <c r="AG593" s="4"/>
      <c r="AH593" s="11">
        <f>Entrées!A620</f>
        <v>25</v>
      </c>
      <c r="AI593" s="13">
        <f>Entrées!B620</f>
        <v>7</v>
      </c>
      <c r="AJ593" s="31">
        <f t="shared" ca="1" si="714"/>
        <v>55625.834722222207</v>
      </c>
      <c r="AK593" s="31">
        <f t="shared" ca="1" si="690"/>
        <v>55155.277777777781</v>
      </c>
      <c r="AL593" s="31">
        <f t="shared" ca="1" si="691"/>
        <v>55132.569444444431</v>
      </c>
      <c r="AM593" s="31">
        <f t="shared" ca="1" si="692"/>
        <v>439.35972222222233</v>
      </c>
      <c r="AN593" s="31">
        <f t="shared" ca="1" si="693"/>
        <v>2143.2847222222222</v>
      </c>
      <c r="AO593" s="31">
        <f t="shared" ca="1" si="694"/>
        <v>1711.4715277777773</v>
      </c>
      <c r="AP593" s="31">
        <f t="shared" ca="1" si="695"/>
        <v>43686.806944444448</v>
      </c>
      <c r="AQ593" s="31">
        <f t="shared" ca="1" si="696"/>
        <v>2048.2006944444447</v>
      </c>
      <c r="AR593" s="31">
        <f t="shared" ca="1" si="697"/>
        <v>467.57708333333329</v>
      </c>
      <c r="AS593" s="31">
        <f t="shared" ca="1" si="698"/>
        <v>9872.0041666666693</v>
      </c>
      <c r="AT593" s="31">
        <f t="shared" ca="1" si="699"/>
        <v>-752.91041666666672</v>
      </c>
      <c r="AU593" s="31">
        <f t="shared" ca="1" si="700"/>
        <v>580.30277777777769</v>
      </c>
      <c r="AV593" s="31">
        <f t="shared" ca="1" si="701"/>
        <v>-4570.3041666666659</v>
      </c>
      <c r="AW593" s="31">
        <f t="shared" ca="1" si="702"/>
        <v>53.39583333333335</v>
      </c>
      <c r="AX593" s="31">
        <f t="shared" ca="1" si="703"/>
        <v>1401.9361111111111</v>
      </c>
      <c r="AY593" s="31">
        <f t="shared" ca="1" si="704"/>
        <v>-1132.0805555555555</v>
      </c>
      <c r="AZ593" s="31">
        <f t="shared" ca="1" si="705"/>
        <v>-2177.1819444444441</v>
      </c>
      <c r="BA593" s="31">
        <f t="shared" ca="1" si="706"/>
        <v>644.8125</v>
      </c>
      <c r="BB593" s="31">
        <f t="shared" ca="1" si="707"/>
        <v>-1410.101388888889</v>
      </c>
      <c r="BC593" s="31">
        <f t="shared" ca="1" si="708"/>
        <v>-1800.2902777777781</v>
      </c>
      <c r="BF593" s="11">
        <f t="shared" si="709"/>
        <v>25</v>
      </c>
      <c r="BG593" s="11">
        <f t="shared" si="658"/>
        <v>7</v>
      </c>
      <c r="BH593" s="32">
        <f>IF($BF593&gt;$Y$7,"",IF(AND($BF593=$Y$7,$BG593=23),"",Entrées!C621-Entrées!C620))</f>
        <v>3379</v>
      </c>
      <c r="BI593" s="32">
        <f>IF($BF593&gt;$Y$7,"",IF(AND($BF593=$Y$7,$BG593=23),"",Entrées!D621-Entrées!D620))</f>
        <v>3300</v>
      </c>
      <c r="BJ593" s="32">
        <f>IF($BF593&gt;$Y$7,"",IF(AND($BF593=$Y$7,$BG593=23),"",Entrées!E621-Entrées!E620))</f>
        <v>3225</v>
      </c>
      <c r="BK593" s="32">
        <f>IF($BF593&gt;$Y$7,"",IF(AND($BF593=$Y$7,$BG593=23),"",Entrées!F621-Entrées!F620))</f>
        <v>55</v>
      </c>
      <c r="BL593" s="32">
        <f>IF($BF593&gt;$Y$7,"",IF(AND($BF593=$Y$7,$BG593=23),"",Entrées!G621-Entrées!G620))</f>
        <v>2.5</v>
      </c>
      <c r="BM593" s="32">
        <f>IF($BF593&gt;$Y$7,"",IF(AND($BF593=$Y$7,$BG593=23),"",Entrées!H621-Entrées!H620))</f>
        <v>38</v>
      </c>
      <c r="BN593" s="32">
        <f>IF($BF593&gt;$Y$7,"",IF(AND($BF593=$Y$7,$BG593=23),"",Entrées!I621-Entrées!I620))</f>
        <v>14.5</v>
      </c>
      <c r="BO593" s="32">
        <f>IF($BF593&gt;$Y$7,"",IF(AND($BF593=$Y$7,$BG593=23),"",Entrées!J621-Entrées!J620))</f>
        <v>49.5</v>
      </c>
      <c r="BP593" s="32">
        <f>IF($BF593&gt;$Y$7,"",IF(AND($BF593=$Y$7,$BG593=23),"",Entrées!K621-Entrées!K620))</f>
        <v>233</v>
      </c>
      <c r="BQ593" s="32">
        <f>IF($BF593&gt;$Y$7,"",IF(AND($BF593=$Y$7,$BG593=23),"",Entrées!L621-Entrées!L620))</f>
        <v>297</v>
      </c>
      <c r="BR593" s="32">
        <f>IF($BF593&gt;$Y$7,"",IF(AND($BF593=$Y$7,$BG593=23),"",Entrées!M621-Entrées!M620))</f>
        <v>9.5</v>
      </c>
      <c r="BS593" s="32">
        <f>IF($BF593&gt;$Y$7,"",IF(AND($BF593=$Y$7,$BG593=23),"",Entrées!N621-Entrées!N620))</f>
        <v>-1</v>
      </c>
      <c r="BT593" s="32">
        <f>IF($BF593&gt;$Y$7,"",IF(AND($BF593=$Y$7,$BG593=23),"",Entrées!O621-Entrées!O620))</f>
        <v>2682.5</v>
      </c>
      <c r="BU593" s="32">
        <f>IF($BF593&gt;$Y$7,"",IF(AND($BF593=$Y$7,$BG593=23),"",Entrées!P621-Entrées!P620))</f>
        <v>1</v>
      </c>
      <c r="BV593" s="32">
        <f>IF($BF593&gt;$Y$7,"",IF(AND($BF593=$Y$7,$BG593=23),"",Entrées!Q621-Entrées!Q620))</f>
        <v>1412</v>
      </c>
      <c r="BW593" s="32">
        <f>IF($BF593&gt;$Y$7,"",IF(AND($BF593=$Y$7,$BG593=23),"",Entrées!R621-Entrées!R620))</f>
        <v>0</v>
      </c>
      <c r="BX593" s="32">
        <f>IF($BF593&gt;$Y$7,"",IF(AND($BF593=$Y$7,$BG593=23),"",Entrées!S621-Entrées!S620))</f>
        <v>0</v>
      </c>
      <c r="BY593" s="32">
        <f>IF($BF593&gt;$Y$7,"",IF(AND($BF593=$Y$7,$BG593=23),"",Entrées!T621-Entrées!T620))</f>
        <v>474</v>
      </c>
      <c r="BZ593" s="32">
        <f>IF($BF593&gt;$Y$7,"",IF(AND($BF593=$Y$7,$BG593=23),"",Entrées!U621-Entrées!U620))</f>
        <v>255</v>
      </c>
      <c r="CA593" s="32">
        <f>IF($BF593&gt;$Y$7,"",IF(AND($BF593=$Y$7,$BG593=23),"",Entrées!V621-Entrées!V620))</f>
        <v>651</v>
      </c>
      <c r="CD593" s="33">
        <f>IF($BF593&lt;=$Y$7,Entrées!J620/CD$2,"")</f>
        <v>9.0723684210526317E-2</v>
      </c>
      <c r="CE593" s="33">
        <f>IF($BF593&lt;=$Y$7,Entrées!K620/CE$2,"")</f>
        <v>6.7857142857142855E-3</v>
      </c>
      <c r="CF593" s="11">
        <f t="shared" si="710"/>
        <v>7600</v>
      </c>
      <c r="CG593" s="11">
        <f t="shared" si="711"/>
        <v>4200</v>
      </c>
      <c r="CH593" s="52">
        <f t="shared" si="712"/>
        <v>0.26950009137426939</v>
      </c>
      <c r="CI593" s="52">
        <f t="shared" si="713"/>
        <v>0.11132787698412699</v>
      </c>
    </row>
    <row r="594" spans="3:87">
      <c r="C594" s="11">
        <f t="shared" si="689"/>
        <v>16</v>
      </c>
      <c r="D594" s="27">
        <f t="shared" si="686"/>
        <v>28</v>
      </c>
      <c r="E594" s="28">
        <f ca="1">IF($D594&gt;$D$8,"",INDIRECT(ADDRESS(ROW(Entrées!$C$37)+($D594-1)*24+E$11,COLUMN(Entrées!$C$37)+($C594-1),4,TRUE,"Entrées")))</f>
        <v>-1500</v>
      </c>
      <c r="F594" s="28">
        <f ca="1">IF($D594&gt;$D$8,"",INDIRECT(ADDRESS(ROW(Entrées!$C$37)+($D594-1)*24+F$11,COLUMN(Entrées!$C$37)+($C594-1),4,TRUE,"Entrées")))</f>
        <v>-1500</v>
      </c>
      <c r="G594" s="28">
        <f ca="1">IF($D594&gt;$D$8,"",INDIRECT(ADDRESS(ROW(Entrées!$C$37)+($D594-1)*24+G$11,COLUMN(Entrées!$C$37)+($C594-1),4,TRUE,"Entrées")))</f>
        <v>-1500</v>
      </c>
      <c r="H594" s="28">
        <f ca="1">IF($D594&gt;$D$8,"",INDIRECT(ADDRESS(ROW(Entrées!$C$37)+($D594-1)*24+H$11,COLUMN(Entrées!$C$37)+($C594-1),4,TRUE,"Entrées")))</f>
        <v>-1500</v>
      </c>
      <c r="I594" s="28">
        <f ca="1">IF($D594&gt;$D$8,"",INDIRECT(ADDRESS(ROW(Entrées!$C$37)+($D594-1)*24+I$11,COLUMN(Entrées!$C$37)+($C594-1),4,TRUE,"Entrées")))</f>
        <v>-1500</v>
      </c>
      <c r="J594" s="28">
        <f ca="1">IF($D594&gt;$D$8,"",INDIRECT(ADDRESS(ROW(Entrées!$C$37)+($D594-1)*24+J$11,COLUMN(Entrées!$C$37)+($C594-1),4,TRUE,"Entrées")))</f>
        <v>-1500</v>
      </c>
      <c r="K594" s="28">
        <f ca="1">IF($D594&gt;$D$8,"",INDIRECT(ADDRESS(ROW(Entrées!$C$37)+($D594-1)*24+K$11,COLUMN(Entrées!$C$37)+($C594-1),4,TRUE,"Entrées")))</f>
        <v>-1500</v>
      </c>
      <c r="L594" s="28">
        <f ca="1">IF($D594&gt;$D$8,"",INDIRECT(ADDRESS(ROW(Entrées!$C$37)+($D594-1)*24+L$11,COLUMN(Entrées!$C$37)+($C594-1),4,TRUE,"Entrées")))</f>
        <v>-1500</v>
      </c>
      <c r="M594" s="28">
        <f ca="1">IF($D594&gt;$D$8,"",INDIRECT(ADDRESS(ROW(Entrées!$C$37)+($D594-1)*24+M$11,COLUMN(Entrées!$C$37)+($C594-1),4,TRUE,"Entrées")))</f>
        <v>-1500</v>
      </c>
      <c r="N594" s="28">
        <f ca="1">IF($D594&gt;$D$8,"",INDIRECT(ADDRESS(ROW(Entrées!$C$37)+($D594-1)*24+N$11,COLUMN(Entrées!$C$37)+($C594-1),4,TRUE,"Entrées")))</f>
        <v>-1500</v>
      </c>
      <c r="O594" s="28">
        <f ca="1">IF($D594&gt;$D$8,"",INDIRECT(ADDRESS(ROW(Entrées!$C$37)+($D594-1)*24+O$11,COLUMN(Entrées!$C$37)+($C594-1),4,TRUE,"Entrées")))</f>
        <v>-1500</v>
      </c>
      <c r="P594" s="28">
        <f ca="1">IF($D594&gt;$D$8,"",INDIRECT(ADDRESS(ROW(Entrées!$C$37)+($D594-1)*24+P$11,COLUMN(Entrées!$C$37)+($C594-1),4,TRUE,"Entrées")))</f>
        <v>-1500</v>
      </c>
      <c r="Q594" s="28">
        <f ca="1">IF($D594&gt;$D$8,"",INDIRECT(ADDRESS(ROW(Entrées!$C$37)+($D594-1)*24+Q$11,COLUMN(Entrées!$C$37)+($C594-1),4,TRUE,"Entrées")))</f>
        <v>-1500</v>
      </c>
      <c r="R594" s="28">
        <f ca="1">IF($D594&gt;$D$8,"",INDIRECT(ADDRESS(ROW(Entrées!$C$37)+($D594-1)*24+R$11,COLUMN(Entrées!$C$37)+($C594-1),4,TRUE,"Entrées")))</f>
        <v>-1500</v>
      </c>
      <c r="S594" s="28">
        <f ca="1">IF($D594&gt;$D$8,"",INDIRECT(ADDRESS(ROW(Entrées!$C$37)+($D594-1)*24+S$11,COLUMN(Entrées!$C$37)+($C594-1),4,TRUE,"Entrées")))</f>
        <v>-1500</v>
      </c>
      <c r="T594" s="28">
        <f ca="1">IF($D594&gt;$D$8,"",INDIRECT(ADDRESS(ROW(Entrées!$C$37)+($D594-1)*24+T$11,COLUMN(Entrées!$C$37)+($C594-1),4,TRUE,"Entrées")))</f>
        <v>-1500</v>
      </c>
      <c r="U594" s="28">
        <f ca="1">IF($D594&gt;$D$8,"",INDIRECT(ADDRESS(ROW(Entrées!$C$37)+($D594-1)*24+U$11,COLUMN(Entrées!$C$37)+($C594-1),4,TRUE,"Entrées")))</f>
        <v>-1500</v>
      </c>
      <c r="V594" s="28">
        <f ca="1">IF($D594&gt;$D$8,"",INDIRECT(ADDRESS(ROW(Entrées!$C$37)+($D594-1)*24+V$11,COLUMN(Entrées!$C$37)+($C594-1),4,TRUE,"Entrées")))</f>
        <v>-1500</v>
      </c>
      <c r="W594" s="28">
        <f ca="1">IF($D594&gt;$D$8,"",INDIRECT(ADDRESS(ROW(Entrées!$C$37)+($D594-1)*24+W$11,COLUMN(Entrées!$C$37)+($C594-1),4,TRUE,"Entrées")))</f>
        <v>-1500</v>
      </c>
      <c r="X594" s="28">
        <f ca="1">IF($D594&gt;$D$8,"",INDIRECT(ADDRESS(ROW(Entrées!$C$37)+($D594-1)*24+X$11,COLUMN(Entrées!$C$37)+($C594-1),4,TRUE,"Entrées")))</f>
        <v>-1500</v>
      </c>
      <c r="Y594" s="28">
        <f ca="1">IF($D594&gt;$D$8,"",INDIRECT(ADDRESS(ROW(Entrées!$C$37)+($D594-1)*24+Y$11,COLUMN(Entrées!$C$37)+($C594-1),4,TRUE,"Entrées")))</f>
        <v>-1500</v>
      </c>
      <c r="Z594" s="28">
        <f ca="1">IF($D594&gt;$D$8,"",INDIRECT(ADDRESS(ROW(Entrées!$C$37)+($D594-1)*24+Z$11,COLUMN(Entrées!$C$37)+($C594-1),4,TRUE,"Entrées")))</f>
        <v>-1500</v>
      </c>
      <c r="AA594" s="28">
        <f ca="1">IF($D594&gt;$D$8,"",INDIRECT(ADDRESS(ROW(Entrées!$C$37)+($D594-1)*24+AA$11,COLUMN(Entrées!$C$37)+($C594-1),4,TRUE,"Entrées")))</f>
        <v>-1500</v>
      </c>
      <c r="AB594" s="28">
        <f ca="1">IF($D594&gt;$D$8,"",INDIRECT(ADDRESS(ROW(Entrées!$C$37)+($D594-1)*24+AB$11,COLUMN(Entrées!$C$37)+($C594-1),4,TRUE,"Entrées")))</f>
        <v>-1500</v>
      </c>
      <c r="AC594" s="11"/>
      <c r="AD594" s="40">
        <f t="shared" ca="1" si="685"/>
        <v>-1500</v>
      </c>
      <c r="AE594" s="40">
        <f t="shared" ca="1" si="687"/>
        <v>-1500</v>
      </c>
      <c r="AF594" s="40">
        <f t="shared" ca="1" si="688"/>
        <v>-1500</v>
      </c>
      <c r="AG594" s="4"/>
      <c r="AH594" s="11">
        <f>Entrées!A621</f>
        <v>25</v>
      </c>
      <c r="AI594" s="13">
        <f>Entrées!B621</f>
        <v>8</v>
      </c>
      <c r="AJ594" s="31">
        <f t="shared" ca="1" si="714"/>
        <v>55625.834722222207</v>
      </c>
      <c r="AK594" s="31">
        <f t="shared" ca="1" si="690"/>
        <v>55155.277777777781</v>
      </c>
      <c r="AL594" s="31">
        <f t="shared" ca="1" si="691"/>
        <v>55132.569444444431</v>
      </c>
      <c r="AM594" s="31">
        <f t="shared" ca="1" si="692"/>
        <v>439.35972222222233</v>
      </c>
      <c r="AN594" s="31">
        <f t="shared" ca="1" si="693"/>
        <v>2143.2847222222222</v>
      </c>
      <c r="AO594" s="31">
        <f t="shared" ca="1" si="694"/>
        <v>1711.4715277777773</v>
      </c>
      <c r="AP594" s="31">
        <f t="shared" ca="1" si="695"/>
        <v>43686.806944444448</v>
      </c>
      <c r="AQ594" s="31">
        <f t="shared" ca="1" si="696"/>
        <v>2048.2006944444447</v>
      </c>
      <c r="AR594" s="31">
        <f t="shared" ca="1" si="697"/>
        <v>467.57708333333329</v>
      </c>
      <c r="AS594" s="31">
        <f t="shared" ca="1" si="698"/>
        <v>9872.0041666666693</v>
      </c>
      <c r="AT594" s="31">
        <f t="shared" ca="1" si="699"/>
        <v>-752.91041666666672</v>
      </c>
      <c r="AU594" s="31">
        <f t="shared" ca="1" si="700"/>
        <v>580.30277777777769</v>
      </c>
      <c r="AV594" s="31">
        <f t="shared" ca="1" si="701"/>
        <v>-4570.3041666666659</v>
      </c>
      <c r="AW594" s="31">
        <f t="shared" ca="1" si="702"/>
        <v>53.39583333333335</v>
      </c>
      <c r="AX594" s="31">
        <f t="shared" ca="1" si="703"/>
        <v>1401.9361111111111</v>
      </c>
      <c r="AY594" s="31">
        <f t="shared" ca="1" si="704"/>
        <v>-1132.0805555555555</v>
      </c>
      <c r="AZ594" s="31">
        <f t="shared" ca="1" si="705"/>
        <v>-2177.1819444444441</v>
      </c>
      <c r="BA594" s="31">
        <f t="shared" ca="1" si="706"/>
        <v>644.8125</v>
      </c>
      <c r="BB594" s="31">
        <f t="shared" ca="1" si="707"/>
        <v>-1410.101388888889</v>
      </c>
      <c r="BC594" s="31">
        <f t="shared" ca="1" si="708"/>
        <v>-1800.2902777777781</v>
      </c>
      <c r="BF594" s="11">
        <f t="shared" si="709"/>
        <v>25</v>
      </c>
      <c r="BG594" s="11">
        <f t="shared" si="658"/>
        <v>8</v>
      </c>
      <c r="BH594" s="32">
        <f>IF($BF594&gt;$Y$7,"",IF(AND($BF594=$Y$7,$BG594=23),"",Entrées!C622-Entrées!C621))</f>
        <v>1661</v>
      </c>
      <c r="BI594" s="32">
        <f>IF($BF594&gt;$Y$7,"",IF(AND($BF594=$Y$7,$BG594=23),"",Entrées!D622-Entrées!D621))</f>
        <v>1425</v>
      </c>
      <c r="BJ594" s="32">
        <f>IF($BF594&gt;$Y$7,"",IF(AND($BF594=$Y$7,$BG594=23),"",Entrées!E622-Entrées!E621))</f>
        <v>1787.5</v>
      </c>
      <c r="BK594" s="32">
        <f>IF($BF594&gt;$Y$7,"",IF(AND($BF594=$Y$7,$BG594=23),"",Entrées!F622-Entrées!F621))</f>
        <v>2</v>
      </c>
      <c r="BL594" s="32">
        <f>IF($BF594&gt;$Y$7,"",IF(AND($BF594=$Y$7,$BG594=23),"",Entrées!G622-Entrées!G621))</f>
        <v>-124</v>
      </c>
      <c r="BM594" s="32">
        <f>IF($BF594&gt;$Y$7,"",IF(AND($BF594=$Y$7,$BG594=23),"",Entrées!H622-Entrées!H621))</f>
        <v>171.5</v>
      </c>
      <c r="BN594" s="32">
        <f>IF($BF594&gt;$Y$7,"",IF(AND($BF594=$Y$7,$BG594=23),"",Entrées!I622-Entrées!I621))</f>
        <v>53.5</v>
      </c>
      <c r="BO594" s="32">
        <f>IF($BF594&gt;$Y$7,"",IF(AND($BF594=$Y$7,$BG594=23),"",Entrées!J622-Entrées!J621))</f>
        <v>-69</v>
      </c>
      <c r="BP594" s="32">
        <f>IF($BF594&gt;$Y$7,"",IF(AND($BF594=$Y$7,$BG594=23),"",Entrées!K622-Entrées!K621))</f>
        <v>437.5</v>
      </c>
      <c r="BQ594" s="32">
        <f>IF($BF594&gt;$Y$7,"",IF(AND($BF594=$Y$7,$BG594=23),"",Entrées!L622-Entrées!L621))</f>
        <v>266</v>
      </c>
      <c r="BR594" s="32">
        <f>IF($BF594&gt;$Y$7,"",IF(AND($BF594=$Y$7,$BG594=23),"",Entrées!M622-Entrées!M621))</f>
        <v>83.5</v>
      </c>
      <c r="BS594" s="32">
        <f>IF($BF594&gt;$Y$7,"",IF(AND($BF594=$Y$7,$BG594=23),"",Entrées!N622-Entrées!N621))</f>
        <v>-4.5</v>
      </c>
      <c r="BT594" s="32">
        <f>IF($BF594&gt;$Y$7,"",IF(AND($BF594=$Y$7,$BG594=23),"",Entrées!O622-Entrées!O621))</f>
        <v>844.5</v>
      </c>
      <c r="BU594" s="32">
        <f>IF($BF594&gt;$Y$7,"",IF(AND($BF594=$Y$7,$BG594=23),"",Entrées!P622-Entrées!P621))</f>
        <v>-1.5</v>
      </c>
      <c r="BV594" s="32">
        <f>IF($BF594&gt;$Y$7,"",IF(AND($BF594=$Y$7,$BG594=23),"",Entrées!Q622-Entrées!Q621))</f>
        <v>-380</v>
      </c>
      <c r="BW594" s="32">
        <f>IF($BF594&gt;$Y$7,"",IF(AND($BF594=$Y$7,$BG594=23),"",Entrées!R622-Entrées!R621))</f>
        <v>0</v>
      </c>
      <c r="BX594" s="32">
        <f>IF($BF594&gt;$Y$7,"",IF(AND($BF594=$Y$7,$BG594=23),"",Entrées!S622-Entrées!S621))</f>
        <v>0</v>
      </c>
      <c r="BY594" s="32">
        <f>IF($BF594&gt;$Y$7,"",IF(AND($BF594=$Y$7,$BG594=23),"",Entrées!T622-Entrées!T621))</f>
        <v>-529</v>
      </c>
      <c r="BZ594" s="32">
        <f>IF($BF594&gt;$Y$7,"",IF(AND($BF594=$Y$7,$BG594=23),"",Entrées!U622-Entrées!U621))</f>
        <v>252</v>
      </c>
      <c r="CA594" s="32">
        <f>IF($BF594&gt;$Y$7,"",IF(AND($BF594=$Y$7,$BG594=23),"",Entrées!V622-Entrées!V621))</f>
        <v>-216</v>
      </c>
      <c r="CD594" s="33">
        <f>IF($BF594&lt;=$Y$7,Entrées!J621/CD$2,"")</f>
        <v>9.7236842105263163E-2</v>
      </c>
      <c r="CE594" s="33">
        <f>IF($BF594&lt;=$Y$7,Entrées!K621/CE$2,"")</f>
        <v>6.2261904761904761E-2</v>
      </c>
      <c r="CF594" s="11">
        <f t="shared" si="710"/>
        <v>7600</v>
      </c>
      <c r="CG594" s="11">
        <f t="shared" si="711"/>
        <v>4200</v>
      </c>
      <c r="CH594" s="52">
        <f t="shared" si="712"/>
        <v>0.26950009137426939</v>
      </c>
      <c r="CI594" s="52">
        <f t="shared" si="713"/>
        <v>0.11132787698412699</v>
      </c>
    </row>
    <row r="595" spans="3:87">
      <c r="C595" s="11">
        <f t="shared" si="689"/>
        <v>16</v>
      </c>
      <c r="D595" s="27">
        <f t="shared" si="686"/>
        <v>29</v>
      </c>
      <c r="E595" s="28">
        <f ca="1">IF($D595&gt;$D$8,"",INDIRECT(ADDRESS(ROW(Entrées!$C$37)+($D595-1)*24+E$11,COLUMN(Entrées!$C$37)+($C595-1),4,TRUE,"Entrées")))</f>
        <v>-1500</v>
      </c>
      <c r="F595" s="28">
        <f ca="1">IF($D595&gt;$D$8,"",INDIRECT(ADDRESS(ROW(Entrées!$C$37)+($D595-1)*24+F$11,COLUMN(Entrées!$C$37)+($C595-1),4,TRUE,"Entrées")))</f>
        <v>-1500</v>
      </c>
      <c r="G595" s="28">
        <f ca="1">IF($D595&gt;$D$8,"",INDIRECT(ADDRESS(ROW(Entrées!$C$37)+($D595-1)*24+G$11,COLUMN(Entrées!$C$37)+($C595-1),4,TRUE,"Entrées")))</f>
        <v>-1500</v>
      </c>
      <c r="H595" s="28">
        <f ca="1">IF($D595&gt;$D$8,"",INDIRECT(ADDRESS(ROW(Entrées!$C$37)+($D595-1)*24+H$11,COLUMN(Entrées!$C$37)+($C595-1),4,TRUE,"Entrées")))</f>
        <v>-1500</v>
      </c>
      <c r="I595" s="28">
        <f ca="1">IF($D595&gt;$D$8,"",INDIRECT(ADDRESS(ROW(Entrées!$C$37)+($D595-1)*24+I$11,COLUMN(Entrées!$C$37)+($C595-1),4,TRUE,"Entrées")))</f>
        <v>-1500</v>
      </c>
      <c r="J595" s="28">
        <f ca="1">IF($D595&gt;$D$8,"",INDIRECT(ADDRESS(ROW(Entrées!$C$37)+($D595-1)*24+J$11,COLUMN(Entrées!$C$37)+($C595-1),4,TRUE,"Entrées")))</f>
        <v>-1500</v>
      </c>
      <c r="K595" s="28">
        <f ca="1">IF($D595&gt;$D$8,"",INDIRECT(ADDRESS(ROW(Entrées!$C$37)+($D595-1)*24+K$11,COLUMN(Entrées!$C$37)+($C595-1),4,TRUE,"Entrées")))</f>
        <v>-1500</v>
      </c>
      <c r="L595" s="28">
        <f ca="1">IF($D595&gt;$D$8,"",INDIRECT(ADDRESS(ROW(Entrées!$C$37)+($D595-1)*24+L$11,COLUMN(Entrées!$C$37)+($C595-1),4,TRUE,"Entrées")))</f>
        <v>-1500</v>
      </c>
      <c r="M595" s="28">
        <f ca="1">IF($D595&gt;$D$8,"",INDIRECT(ADDRESS(ROW(Entrées!$C$37)+($D595-1)*24+M$11,COLUMN(Entrées!$C$37)+($C595-1),4,TRUE,"Entrées")))</f>
        <v>-1500</v>
      </c>
      <c r="N595" s="28">
        <f ca="1">IF($D595&gt;$D$8,"",INDIRECT(ADDRESS(ROW(Entrées!$C$37)+($D595-1)*24+N$11,COLUMN(Entrées!$C$37)+($C595-1),4,TRUE,"Entrées")))</f>
        <v>-1500</v>
      </c>
      <c r="O595" s="28">
        <f ca="1">IF($D595&gt;$D$8,"",INDIRECT(ADDRESS(ROW(Entrées!$C$37)+($D595-1)*24+O$11,COLUMN(Entrées!$C$37)+($C595-1),4,TRUE,"Entrées")))</f>
        <v>-1500</v>
      </c>
      <c r="P595" s="28">
        <f ca="1">IF($D595&gt;$D$8,"",INDIRECT(ADDRESS(ROW(Entrées!$C$37)+($D595-1)*24+P$11,COLUMN(Entrées!$C$37)+($C595-1),4,TRUE,"Entrées")))</f>
        <v>-1500</v>
      </c>
      <c r="Q595" s="28">
        <f ca="1">IF($D595&gt;$D$8,"",INDIRECT(ADDRESS(ROW(Entrées!$C$37)+($D595-1)*24+Q$11,COLUMN(Entrées!$C$37)+($C595-1),4,TRUE,"Entrées")))</f>
        <v>-1500</v>
      </c>
      <c r="R595" s="28">
        <f ca="1">IF($D595&gt;$D$8,"",INDIRECT(ADDRESS(ROW(Entrées!$C$37)+($D595-1)*24+R$11,COLUMN(Entrées!$C$37)+($C595-1),4,TRUE,"Entrées")))</f>
        <v>-1500</v>
      </c>
      <c r="S595" s="28">
        <f ca="1">IF($D595&gt;$D$8,"",INDIRECT(ADDRESS(ROW(Entrées!$C$37)+($D595-1)*24+S$11,COLUMN(Entrées!$C$37)+($C595-1),4,TRUE,"Entrées")))</f>
        <v>-1500</v>
      </c>
      <c r="T595" s="28">
        <f ca="1">IF($D595&gt;$D$8,"",INDIRECT(ADDRESS(ROW(Entrées!$C$37)+($D595-1)*24+T$11,COLUMN(Entrées!$C$37)+($C595-1),4,TRUE,"Entrées")))</f>
        <v>-1500</v>
      </c>
      <c r="U595" s="28">
        <f ca="1">IF($D595&gt;$D$8,"",INDIRECT(ADDRESS(ROW(Entrées!$C$37)+($D595-1)*24+U$11,COLUMN(Entrées!$C$37)+($C595-1),4,TRUE,"Entrées")))</f>
        <v>-1500</v>
      </c>
      <c r="V595" s="28">
        <f ca="1">IF($D595&gt;$D$8,"",INDIRECT(ADDRESS(ROW(Entrées!$C$37)+($D595-1)*24+V$11,COLUMN(Entrées!$C$37)+($C595-1),4,TRUE,"Entrées")))</f>
        <v>-1500</v>
      </c>
      <c r="W595" s="28">
        <f ca="1">IF($D595&gt;$D$8,"",INDIRECT(ADDRESS(ROW(Entrées!$C$37)+($D595-1)*24+W$11,COLUMN(Entrées!$C$37)+($C595-1),4,TRUE,"Entrées")))</f>
        <v>-1500</v>
      </c>
      <c r="X595" s="28">
        <f ca="1">IF($D595&gt;$D$8,"",INDIRECT(ADDRESS(ROW(Entrées!$C$37)+($D595-1)*24+X$11,COLUMN(Entrées!$C$37)+($C595-1),4,TRUE,"Entrées")))</f>
        <v>-1500</v>
      </c>
      <c r="Y595" s="28">
        <f ca="1">IF($D595&gt;$D$8,"",INDIRECT(ADDRESS(ROW(Entrées!$C$37)+($D595-1)*24+Y$11,COLUMN(Entrées!$C$37)+($C595-1),4,TRUE,"Entrées")))</f>
        <v>-1500</v>
      </c>
      <c r="Z595" s="28">
        <f ca="1">IF($D595&gt;$D$8,"",INDIRECT(ADDRESS(ROW(Entrées!$C$37)+($D595-1)*24+Z$11,COLUMN(Entrées!$C$37)+($C595-1),4,TRUE,"Entrées")))</f>
        <v>-1500</v>
      </c>
      <c r="AA595" s="28">
        <f ca="1">IF($D595&gt;$D$8,"",INDIRECT(ADDRESS(ROW(Entrées!$C$37)+($D595-1)*24+AA$11,COLUMN(Entrées!$C$37)+($C595-1),4,TRUE,"Entrées")))</f>
        <v>-1500</v>
      </c>
      <c r="AB595" s="28">
        <f ca="1">IF($D595&gt;$D$8,"",INDIRECT(ADDRESS(ROW(Entrées!$C$37)+($D595-1)*24+AB$11,COLUMN(Entrées!$C$37)+($C595-1),4,TRUE,"Entrées")))</f>
        <v>-1500</v>
      </c>
      <c r="AC595" s="11"/>
      <c r="AD595" s="40">
        <f t="shared" ca="1" si="685"/>
        <v>-1500</v>
      </c>
      <c r="AE595" s="40">
        <f t="shared" ca="1" si="687"/>
        <v>-1500</v>
      </c>
      <c r="AF595" s="40">
        <f t="shared" ca="1" si="688"/>
        <v>-1500</v>
      </c>
      <c r="AG595" s="4"/>
      <c r="AH595" s="11">
        <f>Entrées!A622</f>
        <v>25</v>
      </c>
      <c r="AI595" s="13">
        <f>Entrées!B622</f>
        <v>9</v>
      </c>
      <c r="AJ595" s="31">
        <f t="shared" ca="1" si="714"/>
        <v>55625.834722222207</v>
      </c>
      <c r="AK595" s="31">
        <f t="shared" ca="1" si="690"/>
        <v>55155.277777777781</v>
      </c>
      <c r="AL595" s="31">
        <f t="shared" ca="1" si="691"/>
        <v>55132.569444444431</v>
      </c>
      <c r="AM595" s="31">
        <f t="shared" ca="1" si="692"/>
        <v>439.35972222222233</v>
      </c>
      <c r="AN595" s="31">
        <f t="shared" ca="1" si="693"/>
        <v>2143.2847222222222</v>
      </c>
      <c r="AO595" s="31">
        <f t="shared" ca="1" si="694"/>
        <v>1711.4715277777773</v>
      </c>
      <c r="AP595" s="31">
        <f t="shared" ca="1" si="695"/>
        <v>43686.806944444448</v>
      </c>
      <c r="AQ595" s="31">
        <f t="shared" ca="1" si="696"/>
        <v>2048.2006944444447</v>
      </c>
      <c r="AR595" s="31">
        <f t="shared" ca="1" si="697"/>
        <v>467.57708333333329</v>
      </c>
      <c r="AS595" s="31">
        <f t="shared" ca="1" si="698"/>
        <v>9872.0041666666693</v>
      </c>
      <c r="AT595" s="31">
        <f t="shared" ca="1" si="699"/>
        <v>-752.91041666666672</v>
      </c>
      <c r="AU595" s="31">
        <f t="shared" ca="1" si="700"/>
        <v>580.30277777777769</v>
      </c>
      <c r="AV595" s="31">
        <f t="shared" ca="1" si="701"/>
        <v>-4570.3041666666659</v>
      </c>
      <c r="AW595" s="31">
        <f t="shared" ca="1" si="702"/>
        <v>53.39583333333335</v>
      </c>
      <c r="AX595" s="31">
        <f t="shared" ca="1" si="703"/>
        <v>1401.9361111111111</v>
      </c>
      <c r="AY595" s="31">
        <f t="shared" ca="1" si="704"/>
        <v>-1132.0805555555555</v>
      </c>
      <c r="AZ595" s="31">
        <f t="shared" ca="1" si="705"/>
        <v>-2177.1819444444441</v>
      </c>
      <c r="BA595" s="31">
        <f t="shared" ca="1" si="706"/>
        <v>644.8125</v>
      </c>
      <c r="BB595" s="31">
        <f t="shared" ca="1" si="707"/>
        <v>-1410.101388888889</v>
      </c>
      <c r="BC595" s="31">
        <f t="shared" ca="1" si="708"/>
        <v>-1800.2902777777781</v>
      </c>
      <c r="BF595" s="11">
        <f t="shared" si="709"/>
        <v>25</v>
      </c>
      <c r="BG595" s="11">
        <f t="shared" si="658"/>
        <v>9</v>
      </c>
      <c r="BH595" s="32">
        <f>IF($BF595&gt;$Y$7,"",IF(AND($BF595=$Y$7,$BG595=23),"",Entrées!C623-Entrées!C622))</f>
        <v>271</v>
      </c>
      <c r="BI595" s="32">
        <f>IF($BF595&gt;$Y$7,"",IF(AND($BF595=$Y$7,$BG595=23),"",Entrées!D623-Entrées!D622))</f>
        <v>-375</v>
      </c>
      <c r="BJ595" s="32">
        <f>IF($BF595&gt;$Y$7,"",IF(AND($BF595=$Y$7,$BG595=23),"",Entrées!E623-Entrées!E622))</f>
        <v>-225</v>
      </c>
      <c r="BK595" s="32">
        <f>IF($BF595&gt;$Y$7,"",IF(AND($BF595=$Y$7,$BG595=23),"",Entrées!F623-Entrées!F622))</f>
        <v>-4</v>
      </c>
      <c r="BL595" s="32">
        <f>IF($BF595&gt;$Y$7,"",IF(AND($BF595=$Y$7,$BG595=23),"",Entrées!G623-Entrées!G622))</f>
        <v>21.5</v>
      </c>
      <c r="BM595" s="32">
        <f>IF($BF595&gt;$Y$7,"",IF(AND($BF595=$Y$7,$BG595=23),"",Entrées!H623-Entrées!H622))</f>
        <v>-10</v>
      </c>
      <c r="BN595" s="32">
        <f>IF($BF595&gt;$Y$7,"",IF(AND($BF595=$Y$7,$BG595=23),"",Entrées!I623-Entrées!I622))</f>
        <v>59.5</v>
      </c>
      <c r="BO595" s="32">
        <f>IF($BF595&gt;$Y$7,"",IF(AND($BF595=$Y$7,$BG595=23),"",Entrées!J623-Entrées!J622))</f>
        <v>-169.5</v>
      </c>
      <c r="BP595" s="32">
        <f>IF($BF595&gt;$Y$7,"",IF(AND($BF595=$Y$7,$BG595=23),"",Entrées!K623-Entrées!K622))</f>
        <v>471.5</v>
      </c>
      <c r="BQ595" s="32">
        <f>IF($BF595&gt;$Y$7,"",IF(AND($BF595=$Y$7,$BG595=23),"",Entrées!L623-Entrées!L622))</f>
        <v>541</v>
      </c>
      <c r="BR595" s="32">
        <f>IF($BF595&gt;$Y$7,"",IF(AND($BF595=$Y$7,$BG595=23),"",Entrées!M623-Entrées!M622))</f>
        <v>585.5</v>
      </c>
      <c r="BS595" s="32">
        <f>IF($BF595&gt;$Y$7,"",IF(AND($BF595=$Y$7,$BG595=23),"",Entrées!N623-Entrées!N622))</f>
        <v>1</v>
      </c>
      <c r="BT595" s="32">
        <f>IF($BF595&gt;$Y$7,"",IF(AND($BF595=$Y$7,$BG595=23),"",Entrées!O623-Entrées!O622))</f>
        <v>-1225.5</v>
      </c>
      <c r="BU595" s="32">
        <f>IF($BF595&gt;$Y$7,"",IF(AND($BF595=$Y$7,$BG595=23),"",Entrées!P623-Entrées!P622))</f>
        <v>-1</v>
      </c>
      <c r="BV595" s="32">
        <f>IF($BF595&gt;$Y$7,"",IF(AND($BF595=$Y$7,$BG595=23),"",Entrées!Q623-Entrées!Q622))</f>
        <v>-1125</v>
      </c>
      <c r="BW595" s="32">
        <f>IF($BF595&gt;$Y$7,"",IF(AND($BF595=$Y$7,$BG595=23),"",Entrées!R623-Entrées!R622))</f>
        <v>0</v>
      </c>
      <c r="BX595" s="32">
        <f>IF($BF595&gt;$Y$7,"",IF(AND($BF595=$Y$7,$BG595=23),"",Entrées!S623-Entrées!S622))</f>
        <v>0</v>
      </c>
      <c r="BY595" s="32">
        <f>IF($BF595&gt;$Y$7,"",IF(AND($BF595=$Y$7,$BG595=23),"",Entrées!T623-Entrées!T622))</f>
        <v>-125</v>
      </c>
      <c r="BZ595" s="32">
        <f>IF($BF595&gt;$Y$7,"",IF(AND($BF595=$Y$7,$BG595=23),"",Entrées!U623-Entrées!U622))</f>
        <v>-19</v>
      </c>
      <c r="CA595" s="32">
        <f>IF($BF595&gt;$Y$7,"",IF(AND($BF595=$Y$7,$BG595=23),"",Entrées!V623-Entrées!V622))</f>
        <v>-53</v>
      </c>
      <c r="CD595" s="33">
        <f>IF($BF595&lt;=$Y$7,Entrées!J622/CD$2,"")</f>
        <v>8.8157894736842102E-2</v>
      </c>
      <c r="CE595" s="33">
        <f>IF($BF595&lt;=$Y$7,Entrées!K622/CE$2,"")</f>
        <v>0.16642857142857143</v>
      </c>
      <c r="CF595" s="11">
        <f t="shared" si="710"/>
        <v>7600</v>
      </c>
      <c r="CG595" s="11">
        <f t="shared" si="711"/>
        <v>4200</v>
      </c>
      <c r="CH595" s="52">
        <f t="shared" si="712"/>
        <v>0.26950009137426939</v>
      </c>
      <c r="CI595" s="52">
        <f t="shared" si="713"/>
        <v>0.11132787698412699</v>
      </c>
    </row>
    <row r="596" spans="3:87">
      <c r="C596" s="11">
        <f t="shared" si="689"/>
        <v>16</v>
      </c>
      <c r="D596" s="27">
        <f t="shared" si="686"/>
        <v>30</v>
      </c>
      <c r="E596" s="28">
        <f ca="1">IF($D596&gt;$D$8,"",INDIRECT(ADDRESS(ROW(Entrées!$C$37)+($D596-1)*24+E$11,COLUMN(Entrées!$C$37)+($C596-1),4,TRUE,"Entrées")))</f>
        <v>-1500</v>
      </c>
      <c r="F596" s="28">
        <f ca="1">IF($D596&gt;$D$8,"",INDIRECT(ADDRESS(ROW(Entrées!$C$37)+($D596-1)*24+F$11,COLUMN(Entrées!$C$37)+($C596-1),4,TRUE,"Entrées")))</f>
        <v>-1500</v>
      </c>
      <c r="G596" s="28">
        <f ca="1">IF($D596&gt;$D$8,"",INDIRECT(ADDRESS(ROW(Entrées!$C$37)+($D596-1)*24+G$11,COLUMN(Entrées!$C$37)+($C596-1),4,TRUE,"Entrées")))</f>
        <v>-1500</v>
      </c>
      <c r="H596" s="28">
        <f ca="1">IF($D596&gt;$D$8,"",INDIRECT(ADDRESS(ROW(Entrées!$C$37)+($D596-1)*24+H$11,COLUMN(Entrées!$C$37)+($C596-1),4,TRUE,"Entrées")))</f>
        <v>-1500</v>
      </c>
      <c r="I596" s="28">
        <f ca="1">IF($D596&gt;$D$8,"",INDIRECT(ADDRESS(ROW(Entrées!$C$37)+($D596-1)*24+I$11,COLUMN(Entrées!$C$37)+($C596-1),4,TRUE,"Entrées")))</f>
        <v>-1500</v>
      </c>
      <c r="J596" s="28">
        <f ca="1">IF($D596&gt;$D$8,"",INDIRECT(ADDRESS(ROW(Entrées!$C$37)+($D596-1)*24+J$11,COLUMN(Entrées!$C$37)+($C596-1),4,TRUE,"Entrées")))</f>
        <v>-1500</v>
      </c>
      <c r="K596" s="28">
        <f ca="1">IF($D596&gt;$D$8,"",INDIRECT(ADDRESS(ROW(Entrées!$C$37)+($D596-1)*24+K$11,COLUMN(Entrées!$C$37)+($C596-1),4,TRUE,"Entrées")))</f>
        <v>-1500</v>
      </c>
      <c r="L596" s="28">
        <f ca="1">IF($D596&gt;$D$8,"",INDIRECT(ADDRESS(ROW(Entrées!$C$37)+($D596-1)*24+L$11,COLUMN(Entrées!$C$37)+($C596-1),4,TRUE,"Entrées")))</f>
        <v>-1500</v>
      </c>
      <c r="M596" s="28">
        <f ca="1">IF($D596&gt;$D$8,"",INDIRECT(ADDRESS(ROW(Entrées!$C$37)+($D596-1)*24+M$11,COLUMN(Entrées!$C$37)+($C596-1),4,TRUE,"Entrées")))</f>
        <v>-1500</v>
      </c>
      <c r="N596" s="28">
        <f ca="1">IF($D596&gt;$D$8,"",INDIRECT(ADDRESS(ROW(Entrées!$C$37)+($D596-1)*24+N$11,COLUMN(Entrées!$C$37)+($C596-1),4,TRUE,"Entrées")))</f>
        <v>-1500</v>
      </c>
      <c r="O596" s="28">
        <f ca="1">IF($D596&gt;$D$8,"",INDIRECT(ADDRESS(ROW(Entrées!$C$37)+($D596-1)*24+O$11,COLUMN(Entrées!$C$37)+($C596-1),4,TRUE,"Entrées")))</f>
        <v>-1500</v>
      </c>
      <c r="P596" s="28">
        <f ca="1">IF($D596&gt;$D$8,"",INDIRECT(ADDRESS(ROW(Entrées!$C$37)+($D596-1)*24+P$11,COLUMN(Entrées!$C$37)+($C596-1),4,TRUE,"Entrées")))</f>
        <v>-1500</v>
      </c>
      <c r="Q596" s="28">
        <f ca="1">IF($D596&gt;$D$8,"",INDIRECT(ADDRESS(ROW(Entrées!$C$37)+($D596-1)*24+Q$11,COLUMN(Entrées!$C$37)+($C596-1),4,TRUE,"Entrées")))</f>
        <v>-1500</v>
      </c>
      <c r="R596" s="28">
        <f ca="1">IF($D596&gt;$D$8,"",INDIRECT(ADDRESS(ROW(Entrées!$C$37)+($D596-1)*24+R$11,COLUMN(Entrées!$C$37)+($C596-1),4,TRUE,"Entrées")))</f>
        <v>-1500</v>
      </c>
      <c r="S596" s="28">
        <f ca="1">IF($D596&gt;$D$8,"",INDIRECT(ADDRESS(ROW(Entrées!$C$37)+($D596-1)*24+S$11,COLUMN(Entrées!$C$37)+($C596-1),4,TRUE,"Entrées")))</f>
        <v>-1500</v>
      </c>
      <c r="T596" s="28">
        <f ca="1">IF($D596&gt;$D$8,"",INDIRECT(ADDRESS(ROW(Entrées!$C$37)+($D596-1)*24+T$11,COLUMN(Entrées!$C$37)+($C596-1),4,TRUE,"Entrées")))</f>
        <v>-1500</v>
      </c>
      <c r="U596" s="28">
        <f ca="1">IF($D596&gt;$D$8,"",INDIRECT(ADDRESS(ROW(Entrées!$C$37)+($D596-1)*24+U$11,COLUMN(Entrées!$C$37)+($C596-1),4,TRUE,"Entrées")))</f>
        <v>-1500</v>
      </c>
      <c r="V596" s="28">
        <f ca="1">IF($D596&gt;$D$8,"",INDIRECT(ADDRESS(ROW(Entrées!$C$37)+($D596-1)*24+V$11,COLUMN(Entrées!$C$37)+($C596-1),4,TRUE,"Entrées")))</f>
        <v>-1500</v>
      </c>
      <c r="W596" s="28">
        <f ca="1">IF($D596&gt;$D$8,"",INDIRECT(ADDRESS(ROW(Entrées!$C$37)+($D596-1)*24+W$11,COLUMN(Entrées!$C$37)+($C596-1),4,TRUE,"Entrées")))</f>
        <v>-1500</v>
      </c>
      <c r="X596" s="28">
        <f ca="1">IF($D596&gt;$D$8,"",INDIRECT(ADDRESS(ROW(Entrées!$C$37)+($D596-1)*24+X$11,COLUMN(Entrées!$C$37)+($C596-1),4,TRUE,"Entrées")))</f>
        <v>-1500</v>
      </c>
      <c r="Y596" s="28">
        <f ca="1">IF($D596&gt;$D$8,"",INDIRECT(ADDRESS(ROW(Entrées!$C$37)+($D596-1)*24+Y$11,COLUMN(Entrées!$C$37)+($C596-1),4,TRUE,"Entrées")))</f>
        <v>-1500</v>
      </c>
      <c r="Z596" s="28">
        <f ca="1">IF($D596&gt;$D$8,"",INDIRECT(ADDRESS(ROW(Entrées!$C$37)+($D596-1)*24+Z$11,COLUMN(Entrées!$C$37)+($C596-1),4,TRUE,"Entrées")))</f>
        <v>-1500</v>
      </c>
      <c r="AA596" s="28">
        <f ca="1">IF($D596&gt;$D$8,"",INDIRECT(ADDRESS(ROW(Entrées!$C$37)+($D596-1)*24+AA$11,COLUMN(Entrées!$C$37)+($C596-1),4,TRUE,"Entrées")))</f>
        <v>-1500</v>
      </c>
      <c r="AB596" s="28">
        <f ca="1">IF($D596&gt;$D$8,"",INDIRECT(ADDRESS(ROW(Entrées!$C$37)+($D596-1)*24+AB$11,COLUMN(Entrées!$C$37)+($C596-1),4,TRUE,"Entrées")))</f>
        <v>-1500</v>
      </c>
      <c r="AC596" s="11"/>
      <c r="AD596" s="40">
        <f t="shared" ca="1" si="685"/>
        <v>-1500</v>
      </c>
      <c r="AE596" s="40">
        <f t="shared" ca="1" si="687"/>
        <v>-1500</v>
      </c>
      <c r="AF596" s="40">
        <f t="shared" ca="1" si="688"/>
        <v>-1500</v>
      </c>
      <c r="AG596" s="4"/>
      <c r="AH596" s="11">
        <f>Entrées!A623</f>
        <v>25</v>
      </c>
      <c r="AI596" s="13">
        <f>Entrées!B623</f>
        <v>10</v>
      </c>
      <c r="AJ596" s="31">
        <f t="shared" ca="1" si="714"/>
        <v>55625.834722222207</v>
      </c>
      <c r="AK596" s="31">
        <f t="shared" ca="1" si="690"/>
        <v>55155.277777777781</v>
      </c>
      <c r="AL596" s="31">
        <f t="shared" ca="1" si="691"/>
        <v>55132.569444444431</v>
      </c>
      <c r="AM596" s="31">
        <f t="shared" ca="1" si="692"/>
        <v>439.35972222222233</v>
      </c>
      <c r="AN596" s="31">
        <f t="shared" ca="1" si="693"/>
        <v>2143.2847222222222</v>
      </c>
      <c r="AO596" s="31">
        <f t="shared" ca="1" si="694"/>
        <v>1711.4715277777773</v>
      </c>
      <c r="AP596" s="31">
        <f t="shared" ca="1" si="695"/>
        <v>43686.806944444448</v>
      </c>
      <c r="AQ596" s="31">
        <f t="shared" ca="1" si="696"/>
        <v>2048.2006944444447</v>
      </c>
      <c r="AR596" s="31">
        <f t="shared" ca="1" si="697"/>
        <v>467.57708333333329</v>
      </c>
      <c r="AS596" s="31">
        <f t="shared" ca="1" si="698"/>
        <v>9872.0041666666693</v>
      </c>
      <c r="AT596" s="31">
        <f t="shared" ca="1" si="699"/>
        <v>-752.91041666666672</v>
      </c>
      <c r="AU596" s="31">
        <f t="shared" ca="1" si="700"/>
        <v>580.30277777777769</v>
      </c>
      <c r="AV596" s="31">
        <f t="shared" ca="1" si="701"/>
        <v>-4570.3041666666659</v>
      </c>
      <c r="AW596" s="31">
        <f t="shared" ca="1" si="702"/>
        <v>53.39583333333335</v>
      </c>
      <c r="AX596" s="31">
        <f t="shared" ca="1" si="703"/>
        <v>1401.9361111111111</v>
      </c>
      <c r="AY596" s="31">
        <f t="shared" ca="1" si="704"/>
        <v>-1132.0805555555555</v>
      </c>
      <c r="AZ596" s="31">
        <f t="shared" ca="1" si="705"/>
        <v>-2177.1819444444441</v>
      </c>
      <c r="BA596" s="31">
        <f t="shared" ca="1" si="706"/>
        <v>644.8125</v>
      </c>
      <c r="BB596" s="31">
        <f t="shared" ca="1" si="707"/>
        <v>-1410.101388888889</v>
      </c>
      <c r="BC596" s="31">
        <f t="shared" ca="1" si="708"/>
        <v>-1800.2902777777781</v>
      </c>
      <c r="BF596" s="11">
        <f t="shared" si="709"/>
        <v>25</v>
      </c>
      <c r="BG596" s="11">
        <f t="shared" si="658"/>
        <v>10</v>
      </c>
      <c r="BH596" s="32">
        <f>IF($BF596&gt;$Y$7,"",IF(AND($BF596=$Y$7,$BG596=23),"",Entrées!C624-Entrées!C623))</f>
        <v>168</v>
      </c>
      <c r="BI596" s="32">
        <f>IF($BF596&gt;$Y$7,"",IF(AND($BF596=$Y$7,$BG596=23),"",Entrées!D624-Entrées!D623))</f>
        <v>-400</v>
      </c>
      <c r="BJ596" s="32">
        <f>IF($BF596&gt;$Y$7,"",IF(AND($BF596=$Y$7,$BG596=23),"",Entrées!E624-Entrées!E623))</f>
        <v>0</v>
      </c>
      <c r="BK596" s="32">
        <f>IF($BF596&gt;$Y$7,"",IF(AND($BF596=$Y$7,$BG596=23),"",Entrées!F624-Entrées!F623))</f>
        <v>-5.5</v>
      </c>
      <c r="BL596" s="32">
        <f>IF($BF596&gt;$Y$7,"",IF(AND($BF596=$Y$7,$BG596=23),"",Entrées!G624-Entrées!G623))</f>
        <v>-28.5</v>
      </c>
      <c r="BM596" s="32">
        <f>IF($BF596&gt;$Y$7,"",IF(AND($BF596=$Y$7,$BG596=23),"",Entrées!H624-Entrées!H623))</f>
        <v>-259.5</v>
      </c>
      <c r="BN596" s="32">
        <f>IF($BF596&gt;$Y$7,"",IF(AND($BF596=$Y$7,$BG596=23),"",Entrées!I624-Entrées!I623))</f>
        <v>164</v>
      </c>
      <c r="BO596" s="32">
        <f>IF($BF596&gt;$Y$7,"",IF(AND($BF596=$Y$7,$BG596=23),"",Entrées!J624-Entrées!J623))</f>
        <v>4.5</v>
      </c>
      <c r="BP596" s="32">
        <f>IF($BF596&gt;$Y$7,"",IF(AND($BF596=$Y$7,$BG596=23),"",Entrées!K624-Entrées!K623))</f>
        <v>319</v>
      </c>
      <c r="BQ596" s="32">
        <f>IF($BF596&gt;$Y$7,"",IF(AND($BF596=$Y$7,$BG596=23),"",Entrées!L624-Entrées!L623))</f>
        <v>274.5</v>
      </c>
      <c r="BR596" s="32">
        <f>IF($BF596&gt;$Y$7,"",IF(AND($BF596=$Y$7,$BG596=23),"",Entrées!M624-Entrées!M623))</f>
        <v>0</v>
      </c>
      <c r="BS596" s="32">
        <f>IF($BF596&gt;$Y$7,"",IF(AND($BF596=$Y$7,$BG596=23),"",Entrées!N624-Entrées!N623))</f>
        <v>6</v>
      </c>
      <c r="BT596" s="32">
        <f>IF($BF596&gt;$Y$7,"",IF(AND($BF596=$Y$7,$BG596=23),"",Entrées!O624-Entrées!O623))</f>
        <v>-306.5</v>
      </c>
      <c r="BU596" s="32">
        <f>IF($BF596&gt;$Y$7,"",IF(AND($BF596=$Y$7,$BG596=23),"",Entrées!P624-Entrées!P623))</f>
        <v>-2</v>
      </c>
      <c r="BV596" s="32">
        <f>IF($BF596&gt;$Y$7,"",IF(AND($BF596=$Y$7,$BG596=23),"",Entrées!Q624-Entrées!Q623))</f>
        <v>-174</v>
      </c>
      <c r="BW596" s="32">
        <f>IF($BF596&gt;$Y$7,"",IF(AND($BF596=$Y$7,$BG596=23),"",Entrées!R624-Entrées!R623))</f>
        <v>0</v>
      </c>
      <c r="BX596" s="32">
        <f>IF($BF596&gt;$Y$7,"",IF(AND($BF596=$Y$7,$BG596=23),"",Entrées!S624-Entrées!S623))</f>
        <v>0</v>
      </c>
      <c r="BY596" s="32">
        <f>IF($BF596&gt;$Y$7,"",IF(AND($BF596=$Y$7,$BG596=23),"",Entrées!T624-Entrées!T623))</f>
        <v>0</v>
      </c>
      <c r="BZ596" s="32">
        <f>IF($BF596&gt;$Y$7,"",IF(AND($BF596=$Y$7,$BG596=23),"",Entrées!U624-Entrées!U623))</f>
        <v>258</v>
      </c>
      <c r="CA596" s="32">
        <f>IF($BF596&gt;$Y$7,"",IF(AND($BF596=$Y$7,$BG596=23),"",Entrées!V624-Entrées!V623))</f>
        <v>262</v>
      </c>
      <c r="CD596" s="33">
        <f>IF($BF596&lt;=$Y$7,Entrées!J623/CD$2,"")</f>
        <v>6.5855263157894736E-2</v>
      </c>
      <c r="CE596" s="33">
        <f>IF($BF596&lt;=$Y$7,Entrées!K623/CE$2,"")</f>
        <v>0.27869047619047621</v>
      </c>
      <c r="CF596" s="11">
        <f t="shared" si="710"/>
        <v>7600</v>
      </c>
      <c r="CG596" s="11">
        <f t="shared" si="711"/>
        <v>4200</v>
      </c>
      <c r="CH596" s="52">
        <f t="shared" si="712"/>
        <v>0.26950009137426939</v>
      </c>
      <c r="CI596" s="52">
        <f t="shared" si="713"/>
        <v>0.11132787698412699</v>
      </c>
    </row>
    <row r="597" spans="3:87">
      <c r="C597" s="11">
        <f t="shared" si="689"/>
        <v>16</v>
      </c>
      <c r="D597" s="27">
        <f t="shared" si="686"/>
        <v>31</v>
      </c>
      <c r="E597" s="28" t="str">
        <f ca="1">IF($D597&gt;$D$8,"",INDIRECT(ADDRESS(ROW(Entrées!$C$37)+($D597-1)*24+E$11,COLUMN(Entrées!$C$37)+($C597-1),4,TRUE,"Entrées")))</f>
        <v/>
      </c>
      <c r="F597" s="28" t="str">
        <f ca="1">IF($D597&gt;$D$8,"",INDIRECT(ADDRESS(ROW(Entrées!$C$37)+($D597-1)*24+F$11,COLUMN(Entrées!$C$37)+($C597-1),4,TRUE,"Entrées")))</f>
        <v/>
      </c>
      <c r="G597" s="28" t="str">
        <f ca="1">IF($D597&gt;$D$8,"",INDIRECT(ADDRESS(ROW(Entrées!$C$37)+($D597-1)*24+G$11,COLUMN(Entrées!$C$37)+($C597-1),4,TRUE,"Entrées")))</f>
        <v/>
      </c>
      <c r="H597" s="28" t="str">
        <f ca="1">IF($D597&gt;$D$8,"",INDIRECT(ADDRESS(ROW(Entrées!$C$37)+($D597-1)*24+H$11,COLUMN(Entrées!$C$37)+($C597-1),4,TRUE,"Entrées")))</f>
        <v/>
      </c>
      <c r="I597" s="28" t="str">
        <f ca="1">IF($D597&gt;$D$8,"",INDIRECT(ADDRESS(ROW(Entrées!$C$37)+($D597-1)*24+I$11,COLUMN(Entrées!$C$37)+($C597-1),4,TRUE,"Entrées")))</f>
        <v/>
      </c>
      <c r="J597" s="28" t="str">
        <f ca="1">IF($D597&gt;$D$8,"",INDIRECT(ADDRESS(ROW(Entrées!$C$37)+($D597-1)*24+J$11,COLUMN(Entrées!$C$37)+($C597-1),4,TRUE,"Entrées")))</f>
        <v/>
      </c>
      <c r="K597" s="28" t="str">
        <f ca="1">IF($D597&gt;$D$8,"",INDIRECT(ADDRESS(ROW(Entrées!$C$37)+($D597-1)*24+K$11,COLUMN(Entrées!$C$37)+($C597-1),4,TRUE,"Entrées")))</f>
        <v/>
      </c>
      <c r="L597" s="28" t="str">
        <f ca="1">IF($D597&gt;$D$8,"",INDIRECT(ADDRESS(ROW(Entrées!$C$37)+($D597-1)*24+L$11,COLUMN(Entrées!$C$37)+($C597-1),4,TRUE,"Entrées")))</f>
        <v/>
      </c>
      <c r="M597" s="28" t="str">
        <f ca="1">IF($D597&gt;$D$8,"",INDIRECT(ADDRESS(ROW(Entrées!$C$37)+($D597-1)*24+M$11,COLUMN(Entrées!$C$37)+($C597-1),4,TRUE,"Entrées")))</f>
        <v/>
      </c>
      <c r="N597" s="28" t="str">
        <f ca="1">IF($D597&gt;$D$8,"",INDIRECT(ADDRESS(ROW(Entrées!$C$37)+($D597-1)*24+N$11,COLUMN(Entrées!$C$37)+($C597-1),4,TRUE,"Entrées")))</f>
        <v/>
      </c>
      <c r="O597" s="28" t="str">
        <f ca="1">IF($D597&gt;$D$8,"",INDIRECT(ADDRESS(ROW(Entrées!$C$37)+($D597-1)*24+O$11,COLUMN(Entrées!$C$37)+($C597-1),4,TRUE,"Entrées")))</f>
        <v/>
      </c>
      <c r="P597" s="28" t="str">
        <f ca="1">IF($D597&gt;$D$8,"",INDIRECT(ADDRESS(ROW(Entrées!$C$37)+($D597-1)*24+P$11,COLUMN(Entrées!$C$37)+($C597-1),4,TRUE,"Entrées")))</f>
        <v/>
      </c>
      <c r="Q597" s="28" t="str">
        <f ca="1">IF($D597&gt;$D$8,"",INDIRECT(ADDRESS(ROW(Entrées!$C$37)+($D597-1)*24+Q$11,COLUMN(Entrées!$C$37)+($C597-1),4,TRUE,"Entrées")))</f>
        <v/>
      </c>
      <c r="R597" s="28" t="str">
        <f ca="1">IF($D597&gt;$D$8,"",INDIRECT(ADDRESS(ROW(Entrées!$C$37)+($D597-1)*24+R$11,COLUMN(Entrées!$C$37)+($C597-1),4,TRUE,"Entrées")))</f>
        <v/>
      </c>
      <c r="S597" s="28" t="str">
        <f ca="1">IF($D597&gt;$D$8,"",INDIRECT(ADDRESS(ROW(Entrées!$C$37)+($D597-1)*24+S$11,COLUMN(Entrées!$C$37)+($C597-1),4,TRUE,"Entrées")))</f>
        <v/>
      </c>
      <c r="T597" s="28" t="str">
        <f ca="1">IF($D597&gt;$D$8,"",INDIRECT(ADDRESS(ROW(Entrées!$C$37)+($D597-1)*24+T$11,COLUMN(Entrées!$C$37)+($C597-1),4,TRUE,"Entrées")))</f>
        <v/>
      </c>
      <c r="U597" s="28" t="str">
        <f ca="1">IF($D597&gt;$D$8,"",INDIRECT(ADDRESS(ROW(Entrées!$C$37)+($D597-1)*24+U$11,COLUMN(Entrées!$C$37)+($C597-1),4,TRUE,"Entrées")))</f>
        <v/>
      </c>
      <c r="V597" s="28" t="str">
        <f ca="1">IF($D597&gt;$D$8,"",INDIRECT(ADDRESS(ROW(Entrées!$C$37)+($D597-1)*24+V$11,COLUMN(Entrées!$C$37)+($C597-1),4,TRUE,"Entrées")))</f>
        <v/>
      </c>
      <c r="W597" s="28" t="str">
        <f ca="1">IF($D597&gt;$D$8,"",INDIRECT(ADDRESS(ROW(Entrées!$C$37)+($D597-1)*24+W$11,COLUMN(Entrées!$C$37)+($C597-1),4,TRUE,"Entrées")))</f>
        <v/>
      </c>
      <c r="X597" s="28" t="str">
        <f ca="1">IF($D597&gt;$D$8,"",INDIRECT(ADDRESS(ROW(Entrées!$C$37)+($D597-1)*24+X$11,COLUMN(Entrées!$C$37)+($C597-1),4,TRUE,"Entrées")))</f>
        <v/>
      </c>
      <c r="Y597" s="28" t="str">
        <f ca="1">IF($D597&gt;$D$8,"",INDIRECT(ADDRESS(ROW(Entrées!$C$37)+($D597-1)*24+Y$11,COLUMN(Entrées!$C$37)+($C597-1),4,TRUE,"Entrées")))</f>
        <v/>
      </c>
      <c r="Z597" s="28" t="str">
        <f ca="1">IF($D597&gt;$D$8,"",INDIRECT(ADDRESS(ROW(Entrées!$C$37)+($D597-1)*24+Z$11,COLUMN(Entrées!$C$37)+($C597-1),4,TRUE,"Entrées")))</f>
        <v/>
      </c>
      <c r="AA597" s="28" t="str">
        <f ca="1">IF($D597&gt;$D$8,"",INDIRECT(ADDRESS(ROW(Entrées!$C$37)+($D597-1)*24+AA$11,COLUMN(Entrées!$C$37)+($C597-1),4,TRUE,"Entrées")))</f>
        <v/>
      </c>
      <c r="AB597" s="28" t="str">
        <f ca="1">IF($D597&gt;$D$8,"",INDIRECT(ADDRESS(ROW(Entrées!$C$37)+($D597-1)*24+AB$11,COLUMN(Entrées!$C$37)+($C597-1),4,TRUE,"Entrées")))</f>
        <v/>
      </c>
      <c r="AC597" s="11"/>
      <c r="AD597" s="40">
        <f t="shared" ca="1" si="685"/>
        <v>0</v>
      </c>
      <c r="AE597" s="40">
        <f t="shared" ca="1" si="687"/>
        <v>0</v>
      </c>
      <c r="AF597" s="40">
        <f t="shared" ca="1" si="688"/>
        <v>0</v>
      </c>
      <c r="AG597" s="4"/>
      <c r="AH597" s="11">
        <f>Entrées!A624</f>
        <v>25</v>
      </c>
      <c r="AI597" s="13">
        <f>Entrées!B624</f>
        <v>11</v>
      </c>
      <c r="AJ597" s="31">
        <f t="shared" ca="1" si="714"/>
        <v>55625.834722222207</v>
      </c>
      <c r="AK597" s="31">
        <f t="shared" ca="1" si="690"/>
        <v>55155.277777777781</v>
      </c>
      <c r="AL597" s="31">
        <f t="shared" ca="1" si="691"/>
        <v>55132.569444444431</v>
      </c>
      <c r="AM597" s="31">
        <f t="shared" ca="1" si="692"/>
        <v>439.35972222222233</v>
      </c>
      <c r="AN597" s="31">
        <f t="shared" ca="1" si="693"/>
        <v>2143.2847222222222</v>
      </c>
      <c r="AO597" s="31">
        <f t="shared" ca="1" si="694"/>
        <v>1711.4715277777773</v>
      </c>
      <c r="AP597" s="31">
        <f t="shared" ca="1" si="695"/>
        <v>43686.806944444448</v>
      </c>
      <c r="AQ597" s="31">
        <f t="shared" ca="1" si="696"/>
        <v>2048.2006944444447</v>
      </c>
      <c r="AR597" s="31">
        <f t="shared" ca="1" si="697"/>
        <v>467.57708333333329</v>
      </c>
      <c r="AS597" s="31">
        <f t="shared" ca="1" si="698"/>
        <v>9872.0041666666693</v>
      </c>
      <c r="AT597" s="31">
        <f t="shared" ca="1" si="699"/>
        <v>-752.91041666666672</v>
      </c>
      <c r="AU597" s="31">
        <f t="shared" ca="1" si="700"/>
        <v>580.30277777777769</v>
      </c>
      <c r="AV597" s="31">
        <f t="shared" ca="1" si="701"/>
        <v>-4570.3041666666659</v>
      </c>
      <c r="AW597" s="31">
        <f t="shared" ca="1" si="702"/>
        <v>53.39583333333335</v>
      </c>
      <c r="AX597" s="31">
        <f t="shared" ca="1" si="703"/>
        <v>1401.9361111111111</v>
      </c>
      <c r="AY597" s="31">
        <f t="shared" ca="1" si="704"/>
        <v>-1132.0805555555555</v>
      </c>
      <c r="AZ597" s="31">
        <f t="shared" ca="1" si="705"/>
        <v>-2177.1819444444441</v>
      </c>
      <c r="BA597" s="31">
        <f t="shared" ca="1" si="706"/>
        <v>644.8125</v>
      </c>
      <c r="BB597" s="31">
        <f t="shared" ca="1" si="707"/>
        <v>-1410.101388888889</v>
      </c>
      <c r="BC597" s="31">
        <f t="shared" ca="1" si="708"/>
        <v>-1800.2902777777781</v>
      </c>
      <c r="BF597" s="11">
        <f t="shared" si="709"/>
        <v>25</v>
      </c>
      <c r="BG597" s="11">
        <f t="shared" si="658"/>
        <v>11</v>
      </c>
      <c r="BH597" s="32">
        <f>IF($BF597&gt;$Y$7,"",IF(AND($BF597=$Y$7,$BG597=23),"",Entrées!C625-Entrées!C624))</f>
        <v>28.5</v>
      </c>
      <c r="BI597" s="32">
        <f>IF($BF597&gt;$Y$7,"",IF(AND($BF597=$Y$7,$BG597=23),"",Entrées!D625-Entrées!D624))</f>
        <v>112.5</v>
      </c>
      <c r="BJ597" s="32">
        <f>IF($BF597&gt;$Y$7,"",IF(AND($BF597=$Y$7,$BG597=23),"",Entrées!E625-Entrées!E624))</f>
        <v>125</v>
      </c>
      <c r="BK597" s="32">
        <f>IF($BF597&gt;$Y$7,"",IF(AND($BF597=$Y$7,$BG597=23),"",Entrées!F625-Entrées!F624))</f>
        <v>14.5</v>
      </c>
      <c r="BL597" s="32">
        <f>IF($BF597&gt;$Y$7,"",IF(AND($BF597=$Y$7,$BG597=23),"",Entrées!G625-Entrées!G624))</f>
        <v>-28</v>
      </c>
      <c r="BM597" s="32">
        <f>IF($BF597&gt;$Y$7,"",IF(AND($BF597=$Y$7,$BG597=23),"",Entrées!H625-Entrées!H624))</f>
        <v>-196.5</v>
      </c>
      <c r="BN597" s="32">
        <f>IF($BF597&gt;$Y$7,"",IF(AND($BF597=$Y$7,$BG597=23),"",Entrées!I625-Entrées!I624))</f>
        <v>-206</v>
      </c>
      <c r="BO597" s="32">
        <f>IF($BF597&gt;$Y$7,"",IF(AND($BF597=$Y$7,$BG597=23),"",Entrées!J625-Entrées!J624))</f>
        <v>58.5</v>
      </c>
      <c r="BP597" s="32">
        <f>IF($BF597&gt;$Y$7,"",IF(AND($BF597=$Y$7,$BG597=23),"",Entrées!K625-Entrées!K624))</f>
        <v>241</v>
      </c>
      <c r="BQ597" s="32">
        <f>IF($BF597&gt;$Y$7,"",IF(AND($BF597=$Y$7,$BG597=23),"",Entrées!L625-Entrées!L624))</f>
        <v>-538.5</v>
      </c>
      <c r="BR597" s="32">
        <f>IF($BF597&gt;$Y$7,"",IF(AND($BF597=$Y$7,$BG597=23),"",Entrées!M625-Entrées!M624))</f>
        <v>2.5</v>
      </c>
      <c r="BS597" s="32">
        <f>IF($BF597&gt;$Y$7,"",IF(AND($BF597=$Y$7,$BG597=23),"",Entrées!N625-Entrées!N624))</f>
        <v>-6</v>
      </c>
      <c r="BT597" s="32">
        <f>IF($BF597&gt;$Y$7,"",IF(AND($BF597=$Y$7,$BG597=23),"",Entrées!O625-Entrées!O624))</f>
        <v>686.5</v>
      </c>
      <c r="BU597" s="32">
        <f>IF($BF597&gt;$Y$7,"",IF(AND($BF597=$Y$7,$BG597=23),"",Entrées!P625-Entrées!P624))</f>
        <v>-1.5</v>
      </c>
      <c r="BV597" s="32">
        <f>IF($BF597&gt;$Y$7,"",IF(AND($BF597=$Y$7,$BG597=23),"",Entrées!Q625-Entrées!Q624))</f>
        <v>714</v>
      </c>
      <c r="BW597" s="32">
        <f>IF($BF597&gt;$Y$7,"",IF(AND($BF597=$Y$7,$BG597=23),"",Entrées!R625-Entrées!R624))</f>
        <v>0</v>
      </c>
      <c r="BX597" s="32">
        <f>IF($BF597&gt;$Y$7,"",IF(AND($BF597=$Y$7,$BG597=23),"",Entrées!S625-Entrées!S624))</f>
        <v>0</v>
      </c>
      <c r="BY597" s="32">
        <f>IF($BF597&gt;$Y$7,"",IF(AND($BF597=$Y$7,$BG597=23),"",Entrées!T625-Entrées!T624))</f>
        <v>0</v>
      </c>
      <c r="BZ597" s="32">
        <f>IF($BF597&gt;$Y$7,"",IF(AND($BF597=$Y$7,$BG597=23),"",Entrées!U625-Entrées!U624))</f>
        <v>318</v>
      </c>
      <c r="CA597" s="32">
        <f>IF($BF597&gt;$Y$7,"",IF(AND($BF597=$Y$7,$BG597=23),"",Entrées!V625-Entrées!V624))</f>
        <v>63</v>
      </c>
      <c r="CD597" s="33">
        <f>IF($BF597&lt;=$Y$7,Entrées!J624/CD$2,"")</f>
        <v>6.644736842105263E-2</v>
      </c>
      <c r="CE597" s="33">
        <f>IF($BF597&lt;=$Y$7,Entrées!K624/CE$2,"")</f>
        <v>0.35464285714285715</v>
      </c>
      <c r="CF597" s="11">
        <f t="shared" si="710"/>
        <v>7600</v>
      </c>
      <c r="CG597" s="11">
        <f t="shared" si="711"/>
        <v>4200</v>
      </c>
      <c r="CH597" s="52">
        <f t="shared" si="712"/>
        <v>0.26950009137426939</v>
      </c>
      <c r="CI597" s="52">
        <f t="shared" si="713"/>
        <v>0.11132787698412699</v>
      </c>
    </row>
    <row r="598" spans="3:87">
      <c r="C598" s="29" t="s">
        <v>93</v>
      </c>
      <c r="D598" s="29"/>
      <c r="E598" s="30">
        <f ca="1">SUM(E567:E597)/$D$8</f>
        <v>-1180.8</v>
      </c>
      <c r="F598" s="30">
        <f t="shared" ref="F598" ca="1" si="715">SUM(F567:F597)/$D$8</f>
        <v>-1117.4000000000001</v>
      </c>
      <c r="G598" s="30">
        <f t="shared" ref="G598" ca="1" si="716">SUM(G567:G597)/$D$8</f>
        <v>-1248.8666666666666</v>
      </c>
      <c r="H598" s="30">
        <f t="shared" ref="H598" ca="1" si="717">SUM(H567:H597)/$D$8</f>
        <v>-1343.5333333333333</v>
      </c>
      <c r="I598" s="30">
        <f t="shared" ref="I598" ca="1" si="718">SUM(I567:I597)/$D$8</f>
        <v>-1342.6</v>
      </c>
      <c r="J598" s="30">
        <f t="shared" ref="J598" ca="1" si="719">SUM(J567:J597)/$D$8</f>
        <v>-1220.3333333333333</v>
      </c>
      <c r="K598" s="30">
        <f t="shared" ref="K598" ca="1" si="720">SUM(K567:K597)/$D$8</f>
        <v>-797.33333333333337</v>
      </c>
      <c r="L598" s="30">
        <f t="shared" ref="L598" ca="1" si="721">SUM(L567:L597)/$D$8</f>
        <v>-654.73333333333335</v>
      </c>
      <c r="M598" s="30">
        <f t="shared" ref="M598" ca="1" si="722">SUM(M567:M597)/$D$8</f>
        <v>-561.16666666666663</v>
      </c>
      <c r="N598" s="30">
        <f t="shared" ref="N598" ca="1" si="723">SUM(N567:N597)/$D$8</f>
        <v>-759.33333333333337</v>
      </c>
      <c r="O598" s="30">
        <f t="shared" ref="O598" ca="1" si="724">SUM(O567:O597)/$D$8</f>
        <v>-981.13333333333333</v>
      </c>
      <c r="P598" s="30">
        <f t="shared" ref="P598" ca="1" si="725">SUM(P567:P597)/$D$8</f>
        <v>-1027.4666666666667</v>
      </c>
      <c r="Q598" s="30">
        <f t="shared" ref="Q598" ca="1" si="726">SUM(Q567:Q597)/$D$8</f>
        <v>-1157.0999999999999</v>
      </c>
      <c r="R598" s="30">
        <f t="shared" ref="R598" ca="1" si="727">SUM(R567:R597)/$D$8</f>
        <v>-1173.5999999999999</v>
      </c>
      <c r="S598" s="30">
        <f t="shared" ref="S598" ca="1" si="728">SUM(S567:S597)/$D$8</f>
        <v>-1169.5999999999999</v>
      </c>
      <c r="T598" s="30">
        <f t="shared" ref="T598" ca="1" si="729">SUM(T567:T597)/$D$8</f>
        <v>-1167.6333333333334</v>
      </c>
      <c r="U598" s="30">
        <f t="shared" ref="U598" ca="1" si="730">SUM(U567:U597)/$D$8</f>
        <v>-1271.3333333333333</v>
      </c>
      <c r="V598" s="30">
        <f t="shared" ref="V598" ca="1" si="731">SUM(V567:V597)/$D$8</f>
        <v>-1244.2333333333333</v>
      </c>
      <c r="W598" s="30">
        <f t="shared" ref="W598" ca="1" si="732">SUM(W567:W597)/$D$8</f>
        <v>-1282.2333333333333</v>
      </c>
      <c r="X598" s="30">
        <f t="shared" ref="X598" ca="1" si="733">SUM(X567:X597)/$D$8</f>
        <v>-1237.5</v>
      </c>
      <c r="Y598" s="30">
        <f t="shared" ref="Y598" ca="1" si="734">SUM(Y567:Y597)/$D$8</f>
        <v>-1346.9</v>
      </c>
      <c r="Z598" s="30">
        <f t="shared" ref="Z598" ca="1" si="735">SUM(Z567:Z597)/$D$8</f>
        <v>-1438.8333333333333</v>
      </c>
      <c r="AA598" s="30">
        <f t="shared" ref="AA598" ca="1" si="736">SUM(AA567:AA597)/$D$8</f>
        <v>-1308.6666666666667</v>
      </c>
      <c r="AB598" s="30">
        <f t="shared" ref="AB598" ca="1" si="737">SUM(AB567:AB597)/$D$8</f>
        <v>-1137.5999999999999</v>
      </c>
      <c r="AC598" s="41"/>
      <c r="AD598" s="42">
        <f ca="1">SUM(INDIRECT(A585):INDIRECT(A586))/$D$8</f>
        <v>-1132.0805555555555</v>
      </c>
      <c r="AE598" s="42">
        <f ca="1">MAX(INDIRECT(A587):INDIRECT(A588))</f>
        <v>1500</v>
      </c>
      <c r="AF598" s="42">
        <f ca="1">MIN(INDIRECT(A589):INDIRECT(A590))</f>
        <v>-1500</v>
      </c>
      <c r="AG598" s="25"/>
      <c r="AH598" s="11">
        <f>Entrées!A625</f>
        <v>25</v>
      </c>
      <c r="AI598" s="13">
        <f>Entrées!B625</f>
        <v>12</v>
      </c>
      <c r="AJ598" s="31">
        <f t="shared" ca="1" si="714"/>
        <v>55625.834722222207</v>
      </c>
      <c r="AK598" s="31">
        <f t="shared" ca="1" si="690"/>
        <v>55155.277777777781</v>
      </c>
      <c r="AL598" s="31">
        <f t="shared" ca="1" si="691"/>
        <v>55132.569444444431</v>
      </c>
      <c r="AM598" s="31">
        <f t="shared" ca="1" si="692"/>
        <v>439.35972222222233</v>
      </c>
      <c r="AN598" s="31">
        <f t="shared" ca="1" si="693"/>
        <v>2143.2847222222222</v>
      </c>
      <c r="AO598" s="31">
        <f t="shared" ca="1" si="694"/>
        <v>1711.4715277777773</v>
      </c>
      <c r="AP598" s="31">
        <f t="shared" ca="1" si="695"/>
        <v>43686.806944444448</v>
      </c>
      <c r="AQ598" s="31">
        <f t="shared" ca="1" si="696"/>
        <v>2048.2006944444447</v>
      </c>
      <c r="AR598" s="31">
        <f t="shared" ca="1" si="697"/>
        <v>467.57708333333329</v>
      </c>
      <c r="AS598" s="31">
        <f t="shared" ca="1" si="698"/>
        <v>9872.0041666666693</v>
      </c>
      <c r="AT598" s="31">
        <f t="shared" ca="1" si="699"/>
        <v>-752.91041666666672</v>
      </c>
      <c r="AU598" s="31">
        <f t="shared" ca="1" si="700"/>
        <v>580.30277777777769</v>
      </c>
      <c r="AV598" s="31">
        <f t="shared" ca="1" si="701"/>
        <v>-4570.3041666666659</v>
      </c>
      <c r="AW598" s="31">
        <f t="shared" ca="1" si="702"/>
        <v>53.39583333333335</v>
      </c>
      <c r="AX598" s="31">
        <f t="shared" ca="1" si="703"/>
        <v>1401.9361111111111</v>
      </c>
      <c r="AY598" s="31">
        <f t="shared" ca="1" si="704"/>
        <v>-1132.0805555555555</v>
      </c>
      <c r="AZ598" s="31">
        <f t="shared" ca="1" si="705"/>
        <v>-2177.1819444444441</v>
      </c>
      <c r="BA598" s="31">
        <f t="shared" ca="1" si="706"/>
        <v>644.8125</v>
      </c>
      <c r="BB598" s="31">
        <f t="shared" ca="1" si="707"/>
        <v>-1410.101388888889</v>
      </c>
      <c r="BC598" s="31">
        <f t="shared" ca="1" si="708"/>
        <v>-1800.2902777777781</v>
      </c>
      <c r="BF598" s="11">
        <f t="shared" si="709"/>
        <v>25</v>
      </c>
      <c r="BG598" s="11">
        <f t="shared" si="658"/>
        <v>12</v>
      </c>
      <c r="BH598" s="32">
        <f>IF($BF598&gt;$Y$7,"",IF(AND($BF598=$Y$7,$BG598=23),"",Entrées!C626-Entrées!C625))</f>
        <v>-342</v>
      </c>
      <c r="BI598" s="32">
        <f>IF($BF598&gt;$Y$7,"",IF(AND($BF598=$Y$7,$BG598=23),"",Entrées!D626-Entrées!D625))</f>
        <v>-325</v>
      </c>
      <c r="BJ598" s="32">
        <f>IF($BF598&gt;$Y$7,"",IF(AND($BF598=$Y$7,$BG598=23),"",Entrées!E626-Entrées!E625))</f>
        <v>-225</v>
      </c>
      <c r="BK598" s="32">
        <f>IF($BF598&gt;$Y$7,"",IF(AND($BF598=$Y$7,$BG598=23),"",Entrées!F626-Entrées!F625))</f>
        <v>9.5</v>
      </c>
      <c r="BL598" s="32">
        <f>IF($BF598&gt;$Y$7,"",IF(AND($BF598=$Y$7,$BG598=23),"",Entrées!G626-Entrées!G625))</f>
        <v>-18</v>
      </c>
      <c r="BM598" s="32">
        <f>IF($BF598&gt;$Y$7,"",IF(AND($BF598=$Y$7,$BG598=23),"",Entrées!H626-Entrées!H625))</f>
        <v>-1.5</v>
      </c>
      <c r="BN598" s="32">
        <f>IF($BF598&gt;$Y$7,"",IF(AND($BF598=$Y$7,$BG598=23),"",Entrées!I626-Entrées!I625))</f>
        <v>-64</v>
      </c>
      <c r="BO598" s="32">
        <f>IF($BF598&gt;$Y$7,"",IF(AND($BF598=$Y$7,$BG598=23),"",Entrées!J626-Entrées!J625))</f>
        <v>6</v>
      </c>
      <c r="BP598" s="32">
        <f>IF($BF598&gt;$Y$7,"",IF(AND($BF598=$Y$7,$BG598=23),"",Entrées!K626-Entrées!K625))</f>
        <v>56</v>
      </c>
      <c r="BQ598" s="32">
        <f>IF($BF598&gt;$Y$7,"",IF(AND($BF598=$Y$7,$BG598=23),"",Entrées!L626-Entrées!L625))</f>
        <v>-451.5</v>
      </c>
      <c r="BR598" s="32">
        <f>IF($BF598&gt;$Y$7,"",IF(AND($BF598=$Y$7,$BG598=23),"",Entrées!M626-Entrées!M625))</f>
        <v>0</v>
      </c>
      <c r="BS598" s="32">
        <f>IF($BF598&gt;$Y$7,"",IF(AND($BF598=$Y$7,$BG598=23),"",Entrées!N626-Entrées!N625))</f>
        <v>-11</v>
      </c>
      <c r="BT598" s="32">
        <f>IF($BF598&gt;$Y$7,"",IF(AND($BF598=$Y$7,$BG598=23),"",Entrées!O626-Entrées!O625))</f>
        <v>132.5</v>
      </c>
      <c r="BU598" s="32">
        <f>IF($BF598&gt;$Y$7,"",IF(AND($BF598=$Y$7,$BG598=23),"",Entrées!P626-Entrées!P625))</f>
        <v>0</v>
      </c>
      <c r="BV598" s="32">
        <f>IF($BF598&gt;$Y$7,"",IF(AND($BF598=$Y$7,$BG598=23),"",Entrées!Q626-Entrées!Q625))</f>
        <v>-751</v>
      </c>
      <c r="BW598" s="32">
        <f>IF($BF598&gt;$Y$7,"",IF(AND($BF598=$Y$7,$BG598=23),"",Entrées!R626-Entrées!R625))</f>
        <v>0</v>
      </c>
      <c r="BX598" s="32">
        <f>IF($BF598&gt;$Y$7,"",IF(AND($BF598=$Y$7,$BG598=23),"",Entrées!S626-Entrées!S625))</f>
        <v>40</v>
      </c>
      <c r="BY598" s="32">
        <f>IF($BF598&gt;$Y$7,"",IF(AND($BF598=$Y$7,$BG598=23),"",Entrées!T626-Entrées!T625))</f>
        <v>0</v>
      </c>
      <c r="BZ598" s="32">
        <f>IF($BF598&gt;$Y$7,"",IF(AND($BF598=$Y$7,$BG598=23),"",Entrées!U626-Entrées!U625))</f>
        <v>148</v>
      </c>
      <c r="CA598" s="32">
        <f>IF($BF598&gt;$Y$7,"",IF(AND($BF598=$Y$7,$BG598=23),"",Entrées!V626-Entrées!V625))</f>
        <v>84</v>
      </c>
      <c r="CD598" s="33">
        <f>IF($BF598&lt;=$Y$7,Entrées!J625/CD$2,"")</f>
        <v>7.4144736842105263E-2</v>
      </c>
      <c r="CE598" s="33">
        <f>IF($BF598&lt;=$Y$7,Entrées!K625/CE$2,"")</f>
        <v>0.41202380952380951</v>
      </c>
      <c r="CF598" s="11">
        <f t="shared" si="710"/>
        <v>7600</v>
      </c>
      <c r="CG598" s="11">
        <f t="shared" si="711"/>
        <v>4200</v>
      </c>
      <c r="CH598" s="52">
        <f t="shared" si="712"/>
        <v>0.26950009137426939</v>
      </c>
      <c r="CI598" s="52">
        <f t="shared" si="713"/>
        <v>0.11132787698412699</v>
      </c>
    </row>
    <row r="599" spans="3:87">
      <c r="C599" s="29" t="s">
        <v>140</v>
      </c>
      <c r="D599" s="29"/>
      <c r="E599" s="30">
        <f ca="1">MAX(E567:E597)</f>
        <v>502</v>
      </c>
      <c r="F599" s="30">
        <f t="shared" ref="F599:AB599" ca="1" si="738">MAX(F567:F597)</f>
        <v>696</v>
      </c>
      <c r="G599" s="30">
        <f t="shared" ca="1" si="738"/>
        <v>56</v>
      </c>
      <c r="H599" s="30">
        <f t="shared" ca="1" si="738"/>
        <v>-332</v>
      </c>
      <c r="I599" s="30">
        <f t="shared" ca="1" si="738"/>
        <v>-255</v>
      </c>
      <c r="J599" s="30">
        <f t="shared" ca="1" si="738"/>
        <v>199</v>
      </c>
      <c r="K599" s="30">
        <f t="shared" ca="1" si="738"/>
        <v>1104</v>
      </c>
      <c r="L599" s="30">
        <f t="shared" ca="1" si="738"/>
        <v>1459</v>
      </c>
      <c r="M599" s="30">
        <f t="shared" ca="1" si="738"/>
        <v>1500</v>
      </c>
      <c r="N599" s="30">
        <f t="shared" ca="1" si="738"/>
        <v>1500</v>
      </c>
      <c r="O599" s="30">
        <f t="shared" ca="1" si="738"/>
        <v>1500</v>
      </c>
      <c r="P599" s="30">
        <f t="shared" ca="1" si="738"/>
        <v>1477</v>
      </c>
      <c r="Q599" s="30">
        <f t="shared" ca="1" si="738"/>
        <v>1106</v>
      </c>
      <c r="R599" s="30">
        <f t="shared" ca="1" si="738"/>
        <v>1134</v>
      </c>
      <c r="S599" s="30">
        <f t="shared" ca="1" si="738"/>
        <v>745</v>
      </c>
      <c r="T599" s="30">
        <f t="shared" ca="1" si="738"/>
        <v>757</v>
      </c>
      <c r="U599" s="30">
        <f t="shared" ca="1" si="738"/>
        <v>126</v>
      </c>
      <c r="V599" s="30">
        <f t="shared" ca="1" si="738"/>
        <v>179</v>
      </c>
      <c r="W599" s="30">
        <f t="shared" ca="1" si="738"/>
        <v>30</v>
      </c>
      <c r="X599" s="30">
        <f t="shared" ca="1" si="738"/>
        <v>89</v>
      </c>
      <c r="Y599" s="30">
        <f t="shared" ca="1" si="738"/>
        <v>61</v>
      </c>
      <c r="Z599" s="30">
        <f t="shared" ca="1" si="738"/>
        <v>-665</v>
      </c>
      <c r="AA599" s="30">
        <f t="shared" ca="1" si="738"/>
        <v>-148</v>
      </c>
      <c r="AB599" s="30">
        <f t="shared" ca="1" si="738"/>
        <v>243</v>
      </c>
      <c r="AC599" s="41" t="s">
        <v>142</v>
      </c>
      <c r="AD599" s="42">
        <f ca="1">SUM(E598:AB598)/24</f>
        <v>-1132.0805555555555</v>
      </c>
      <c r="AE599" s="42">
        <f ca="1">MAX(E599:AB599)</f>
        <v>1500</v>
      </c>
      <c r="AF599" s="42">
        <f ca="1">MIN(E600:AB600)</f>
        <v>-1500</v>
      </c>
      <c r="AG599" s="25"/>
      <c r="AH599" s="11">
        <f>Entrées!A626</f>
        <v>25</v>
      </c>
      <c r="AI599" s="13">
        <f>Entrées!B626</f>
        <v>13</v>
      </c>
      <c r="AJ599" s="31">
        <f t="shared" ca="1" si="714"/>
        <v>55625.834722222207</v>
      </c>
      <c r="AK599" s="31">
        <f t="shared" ca="1" si="690"/>
        <v>55155.277777777781</v>
      </c>
      <c r="AL599" s="31">
        <f t="shared" ca="1" si="691"/>
        <v>55132.569444444431</v>
      </c>
      <c r="AM599" s="31">
        <f t="shared" ca="1" si="692"/>
        <v>439.35972222222233</v>
      </c>
      <c r="AN599" s="31">
        <f t="shared" ca="1" si="693"/>
        <v>2143.2847222222222</v>
      </c>
      <c r="AO599" s="31">
        <f t="shared" ca="1" si="694"/>
        <v>1711.4715277777773</v>
      </c>
      <c r="AP599" s="31">
        <f t="shared" ca="1" si="695"/>
        <v>43686.806944444448</v>
      </c>
      <c r="AQ599" s="31">
        <f t="shared" ca="1" si="696"/>
        <v>2048.2006944444447</v>
      </c>
      <c r="AR599" s="31">
        <f t="shared" ca="1" si="697"/>
        <v>467.57708333333329</v>
      </c>
      <c r="AS599" s="31">
        <f t="shared" ca="1" si="698"/>
        <v>9872.0041666666693</v>
      </c>
      <c r="AT599" s="31">
        <f t="shared" ca="1" si="699"/>
        <v>-752.91041666666672</v>
      </c>
      <c r="AU599" s="31">
        <f t="shared" ca="1" si="700"/>
        <v>580.30277777777769</v>
      </c>
      <c r="AV599" s="31">
        <f t="shared" ca="1" si="701"/>
        <v>-4570.3041666666659</v>
      </c>
      <c r="AW599" s="31">
        <f t="shared" ca="1" si="702"/>
        <v>53.39583333333335</v>
      </c>
      <c r="AX599" s="31">
        <f t="shared" ca="1" si="703"/>
        <v>1401.9361111111111</v>
      </c>
      <c r="AY599" s="31">
        <f t="shared" ca="1" si="704"/>
        <v>-1132.0805555555555</v>
      </c>
      <c r="AZ599" s="31">
        <f t="shared" ca="1" si="705"/>
        <v>-2177.1819444444441</v>
      </c>
      <c r="BA599" s="31">
        <f t="shared" ca="1" si="706"/>
        <v>644.8125</v>
      </c>
      <c r="BB599" s="31">
        <f t="shared" ca="1" si="707"/>
        <v>-1410.101388888889</v>
      </c>
      <c r="BC599" s="31">
        <f t="shared" ca="1" si="708"/>
        <v>-1800.2902777777781</v>
      </c>
      <c r="BF599" s="11">
        <f t="shared" si="709"/>
        <v>25</v>
      </c>
      <c r="BG599" s="11">
        <f t="shared" si="658"/>
        <v>13</v>
      </c>
      <c r="BH599" s="32">
        <f>IF($BF599&gt;$Y$7,"",IF(AND($BF599=$Y$7,$BG599=23),"",Entrées!C627-Entrées!C626))</f>
        <v>-665</v>
      </c>
      <c r="BI599" s="32">
        <f>IF($BF599&gt;$Y$7,"",IF(AND($BF599=$Y$7,$BG599=23),"",Entrées!D627-Entrées!D626))</f>
        <v>-1187.5</v>
      </c>
      <c r="BJ599" s="32">
        <f>IF($BF599&gt;$Y$7,"",IF(AND($BF599=$Y$7,$BG599=23),"",Entrées!E627-Entrées!E626))</f>
        <v>-1075</v>
      </c>
      <c r="BK599" s="32">
        <f>IF($BF599&gt;$Y$7,"",IF(AND($BF599=$Y$7,$BG599=23),"",Entrées!F627-Entrées!F626))</f>
        <v>-135.5</v>
      </c>
      <c r="BL599" s="32">
        <f>IF($BF599&gt;$Y$7,"",IF(AND($BF599=$Y$7,$BG599=23),"",Entrées!G627-Entrées!G626))</f>
        <v>-10.5</v>
      </c>
      <c r="BM599" s="32">
        <f>IF($BF599&gt;$Y$7,"",IF(AND($BF599=$Y$7,$BG599=23),"",Entrées!H627-Entrées!H626))</f>
        <v>36</v>
      </c>
      <c r="BN599" s="32">
        <f>IF($BF599&gt;$Y$7,"",IF(AND($BF599=$Y$7,$BG599=23),"",Entrées!I627-Entrées!I626))</f>
        <v>69.5</v>
      </c>
      <c r="BO599" s="32">
        <f>IF($BF599&gt;$Y$7,"",IF(AND($BF599=$Y$7,$BG599=23),"",Entrées!J627-Entrées!J626))</f>
        <v>24</v>
      </c>
      <c r="BP599" s="32">
        <f>IF($BF599&gt;$Y$7,"",IF(AND($BF599=$Y$7,$BG599=23),"",Entrées!K627-Entrées!K626))</f>
        <v>-65</v>
      </c>
      <c r="BQ599" s="32">
        <f>IF($BF599&gt;$Y$7,"",IF(AND($BF599=$Y$7,$BG599=23),"",Entrées!L627-Entrées!L626))</f>
        <v>-83</v>
      </c>
      <c r="BR599" s="32">
        <f>IF($BF599&gt;$Y$7,"",IF(AND($BF599=$Y$7,$BG599=23),"",Entrées!M627-Entrées!M626))</f>
        <v>-212.5</v>
      </c>
      <c r="BS599" s="32">
        <f>IF($BF599&gt;$Y$7,"",IF(AND($BF599=$Y$7,$BG599=23),"",Entrées!N627-Entrées!N626))</f>
        <v>-4.5</v>
      </c>
      <c r="BT599" s="32">
        <f>IF($BF599&gt;$Y$7,"",IF(AND($BF599=$Y$7,$BG599=23),"",Entrées!O627-Entrées!O626))</f>
        <v>-282.5</v>
      </c>
      <c r="BU599" s="32">
        <f>IF($BF599&gt;$Y$7,"",IF(AND($BF599=$Y$7,$BG599=23),"",Entrées!P627-Entrées!P626))</f>
        <v>-1</v>
      </c>
      <c r="BV599" s="32">
        <f>IF($BF599&gt;$Y$7,"",IF(AND($BF599=$Y$7,$BG599=23),"",Entrées!Q627-Entrées!Q626))</f>
        <v>33</v>
      </c>
      <c r="BW599" s="32">
        <f>IF($BF599&gt;$Y$7,"",IF(AND($BF599=$Y$7,$BG599=23),"",Entrées!R627-Entrées!R626))</f>
        <v>0</v>
      </c>
      <c r="BX599" s="32">
        <f>IF($BF599&gt;$Y$7,"",IF(AND($BF599=$Y$7,$BG599=23),"",Entrées!S627-Entrées!S626))</f>
        <v>20</v>
      </c>
      <c r="BY599" s="32">
        <f>IF($BF599&gt;$Y$7,"",IF(AND($BF599=$Y$7,$BG599=23),"",Entrées!T627-Entrées!T626))</f>
        <v>0</v>
      </c>
      <c r="BZ599" s="32">
        <f>IF($BF599&gt;$Y$7,"",IF(AND($BF599=$Y$7,$BG599=23),"",Entrées!U627-Entrées!U626))</f>
        <v>-180</v>
      </c>
      <c r="CA599" s="32">
        <f>IF($BF599&gt;$Y$7,"",IF(AND($BF599=$Y$7,$BG599=23),"",Entrées!V627-Entrées!V626))</f>
        <v>-131</v>
      </c>
      <c r="CD599" s="33">
        <f>IF($BF599&lt;=$Y$7,Entrées!J626/CD$2,"")</f>
        <v>7.4934210526315784E-2</v>
      </c>
      <c r="CE599" s="33">
        <f>IF($BF599&lt;=$Y$7,Entrées!K626/CE$2,"")</f>
        <v>0.42535714285714288</v>
      </c>
      <c r="CF599" s="11">
        <f t="shared" si="710"/>
        <v>7600</v>
      </c>
      <c r="CG599" s="11">
        <f t="shared" si="711"/>
        <v>4200</v>
      </c>
      <c r="CH599" s="52">
        <f t="shared" si="712"/>
        <v>0.26950009137426939</v>
      </c>
      <c r="CI599" s="52">
        <f t="shared" si="713"/>
        <v>0.11132787698412699</v>
      </c>
    </row>
    <row r="600" spans="3:87">
      <c r="C600" s="29" t="s">
        <v>141</v>
      </c>
      <c r="D600" s="29"/>
      <c r="E600" s="30">
        <f ca="1">MIN(E567:E597)</f>
        <v>-1500</v>
      </c>
      <c r="F600" s="30">
        <f t="shared" ref="F600:AB600" ca="1" si="739">MIN(F567:F597)</f>
        <v>-1500</v>
      </c>
      <c r="G600" s="30">
        <f t="shared" ca="1" si="739"/>
        <v>-1500</v>
      </c>
      <c r="H600" s="30">
        <f t="shared" ca="1" si="739"/>
        <v>-1500</v>
      </c>
      <c r="I600" s="30">
        <f t="shared" ca="1" si="739"/>
        <v>-1500</v>
      </c>
      <c r="J600" s="30">
        <f t="shared" ca="1" si="739"/>
        <v>-1500</v>
      </c>
      <c r="K600" s="30">
        <f t="shared" ca="1" si="739"/>
        <v>-1500</v>
      </c>
      <c r="L600" s="30">
        <f t="shared" ca="1" si="739"/>
        <v>-1500</v>
      </c>
      <c r="M600" s="30">
        <f t="shared" ca="1" si="739"/>
        <v>-1500</v>
      </c>
      <c r="N600" s="30">
        <f t="shared" ca="1" si="739"/>
        <v>-1500</v>
      </c>
      <c r="O600" s="30">
        <f t="shared" ca="1" si="739"/>
        <v>-1500</v>
      </c>
      <c r="P600" s="30">
        <f t="shared" ca="1" si="739"/>
        <v>-1500</v>
      </c>
      <c r="Q600" s="30">
        <f t="shared" ca="1" si="739"/>
        <v>-1500</v>
      </c>
      <c r="R600" s="30">
        <f t="shared" ca="1" si="739"/>
        <v>-1500</v>
      </c>
      <c r="S600" s="30">
        <f t="shared" ca="1" si="739"/>
        <v>-1500</v>
      </c>
      <c r="T600" s="30">
        <f t="shared" ca="1" si="739"/>
        <v>-1500</v>
      </c>
      <c r="U600" s="30">
        <f t="shared" ca="1" si="739"/>
        <v>-1500</v>
      </c>
      <c r="V600" s="30">
        <f t="shared" ca="1" si="739"/>
        <v>-1500</v>
      </c>
      <c r="W600" s="30">
        <f t="shared" ca="1" si="739"/>
        <v>-1500</v>
      </c>
      <c r="X600" s="30">
        <f t="shared" ca="1" si="739"/>
        <v>-1500</v>
      </c>
      <c r="Y600" s="30">
        <f t="shared" ca="1" si="739"/>
        <v>-1500</v>
      </c>
      <c r="Z600" s="30">
        <f t="shared" ca="1" si="739"/>
        <v>-1500</v>
      </c>
      <c r="AA600" s="30">
        <f t="shared" ca="1" si="739"/>
        <v>-1500</v>
      </c>
      <c r="AB600" s="30">
        <f t="shared" ca="1" si="739"/>
        <v>-1500</v>
      </c>
      <c r="AC600" s="11"/>
      <c r="AD600" s="42">
        <f ca="1">SUM(INDIRECT(ADDRESS(ROW($C$37),COLUMN($C$37)+($C566-1),4, TRUE,"Entrées")):INDIRECT(ADDRESS(ROW(INDIRECT($A$42)),COLUMN($C$37)+($C566-1),4,TRUE,"Entrées")))/Entrées!$P$11</f>
        <v>-1132.0805555555555</v>
      </c>
      <c r="AE600" s="42">
        <f ca="1">MAX(INDIRECT(ADDRESS(ROW($C$37),COLUMN($C$37)+($C566-1),4, TRUE,"Entrées")):INDIRECT(ADDRESS(ROW(INDIRECT($A$42)),COLUMN($C$37)+($C566-1),4,TRUE,"Entrées")))</f>
        <v>1500</v>
      </c>
      <c r="AF600" s="42">
        <f ca="1">MIN(INDIRECT(ADDRESS(ROW($C$37),COLUMN($C$37)+($C566-1),4, TRUE,"Entrées")):INDIRECT(ADDRESS(ROW(INDIRECT($A$42)),COLUMN($C$37)+($C566-1),4,TRUE,"Entrées")))</f>
        <v>-1500</v>
      </c>
      <c r="AH600" s="11">
        <f>Entrées!A627</f>
        <v>25</v>
      </c>
      <c r="AI600" s="13">
        <f>Entrées!B627</f>
        <v>14</v>
      </c>
      <c r="AJ600" s="31">
        <f t="shared" ca="1" si="714"/>
        <v>55625.834722222207</v>
      </c>
      <c r="AK600" s="31">
        <f t="shared" ca="1" si="690"/>
        <v>55155.277777777781</v>
      </c>
      <c r="AL600" s="31">
        <f t="shared" ca="1" si="691"/>
        <v>55132.569444444431</v>
      </c>
      <c r="AM600" s="31">
        <f t="shared" ca="1" si="692"/>
        <v>439.35972222222233</v>
      </c>
      <c r="AN600" s="31">
        <f t="shared" ca="1" si="693"/>
        <v>2143.2847222222222</v>
      </c>
      <c r="AO600" s="31">
        <f t="shared" ca="1" si="694"/>
        <v>1711.4715277777773</v>
      </c>
      <c r="AP600" s="31">
        <f t="shared" ca="1" si="695"/>
        <v>43686.806944444448</v>
      </c>
      <c r="AQ600" s="31">
        <f t="shared" ca="1" si="696"/>
        <v>2048.2006944444447</v>
      </c>
      <c r="AR600" s="31">
        <f t="shared" ca="1" si="697"/>
        <v>467.57708333333329</v>
      </c>
      <c r="AS600" s="31">
        <f t="shared" ca="1" si="698"/>
        <v>9872.0041666666693</v>
      </c>
      <c r="AT600" s="31">
        <f t="shared" ca="1" si="699"/>
        <v>-752.91041666666672</v>
      </c>
      <c r="AU600" s="31">
        <f t="shared" ca="1" si="700"/>
        <v>580.30277777777769</v>
      </c>
      <c r="AV600" s="31">
        <f t="shared" ca="1" si="701"/>
        <v>-4570.3041666666659</v>
      </c>
      <c r="AW600" s="31">
        <f t="shared" ca="1" si="702"/>
        <v>53.39583333333335</v>
      </c>
      <c r="AX600" s="31">
        <f t="shared" ca="1" si="703"/>
        <v>1401.9361111111111</v>
      </c>
      <c r="AY600" s="31">
        <f t="shared" ca="1" si="704"/>
        <v>-1132.0805555555555</v>
      </c>
      <c r="AZ600" s="31">
        <f t="shared" ca="1" si="705"/>
        <v>-2177.1819444444441</v>
      </c>
      <c r="BA600" s="31">
        <f t="shared" ca="1" si="706"/>
        <v>644.8125</v>
      </c>
      <c r="BB600" s="31">
        <f t="shared" ca="1" si="707"/>
        <v>-1410.101388888889</v>
      </c>
      <c r="BC600" s="31">
        <f t="shared" ca="1" si="708"/>
        <v>-1800.2902777777781</v>
      </c>
      <c r="BF600" s="11">
        <f t="shared" si="709"/>
        <v>25</v>
      </c>
      <c r="BG600" s="11">
        <f t="shared" si="658"/>
        <v>14</v>
      </c>
      <c r="BH600" s="32">
        <f>IF($BF600&gt;$Y$7,"",IF(AND($BF600=$Y$7,$BG600=23),"",Entrées!C628-Entrées!C627))</f>
        <v>-1794</v>
      </c>
      <c r="BI600" s="32">
        <f>IF($BF600&gt;$Y$7,"",IF(AND($BF600=$Y$7,$BG600=23),"",Entrées!D628-Entrées!D627))</f>
        <v>-2112.5</v>
      </c>
      <c r="BJ600" s="32">
        <f>IF($BF600&gt;$Y$7,"",IF(AND($BF600=$Y$7,$BG600=23),"",Entrées!E628-Entrées!E627))</f>
        <v>-2050</v>
      </c>
      <c r="BK600" s="32">
        <f>IF($BF600&gt;$Y$7,"",IF(AND($BF600=$Y$7,$BG600=23),"",Entrées!F628-Entrées!F627))</f>
        <v>-202</v>
      </c>
      <c r="BL600" s="32">
        <f>IF($BF600&gt;$Y$7,"",IF(AND($BF600=$Y$7,$BG600=23),"",Entrées!G628-Entrées!G627))</f>
        <v>-114</v>
      </c>
      <c r="BM600" s="32">
        <f>IF($BF600&gt;$Y$7,"",IF(AND($BF600=$Y$7,$BG600=23),"",Entrées!H628-Entrées!H627))</f>
        <v>202</v>
      </c>
      <c r="BN600" s="32">
        <f>IF($BF600&gt;$Y$7,"",IF(AND($BF600=$Y$7,$BG600=23),"",Entrées!I628-Entrées!I627))</f>
        <v>-564.5</v>
      </c>
      <c r="BO600" s="32">
        <f>IF($BF600&gt;$Y$7,"",IF(AND($BF600=$Y$7,$BG600=23),"",Entrées!J628-Entrées!J627))</f>
        <v>51.5</v>
      </c>
      <c r="BP600" s="32">
        <f>IF($BF600&gt;$Y$7,"",IF(AND($BF600=$Y$7,$BG600=23),"",Entrées!K628-Entrées!K627))</f>
        <v>-116.5</v>
      </c>
      <c r="BQ600" s="32">
        <f>IF($BF600&gt;$Y$7,"",IF(AND($BF600=$Y$7,$BG600=23),"",Entrées!L628-Entrées!L627))</f>
        <v>-471.5</v>
      </c>
      <c r="BR600" s="32">
        <f>IF($BF600&gt;$Y$7,"",IF(AND($BF600=$Y$7,$BG600=23),"",Entrées!M628-Entrées!M627))</f>
        <v>66.5</v>
      </c>
      <c r="BS600" s="32">
        <f>IF($BF600&gt;$Y$7,"",IF(AND($BF600=$Y$7,$BG600=23),"",Entrées!N628-Entrées!N627))</f>
        <v>-0.5</v>
      </c>
      <c r="BT600" s="32">
        <f>IF($BF600&gt;$Y$7,"",IF(AND($BF600=$Y$7,$BG600=23),"",Entrées!O628-Entrées!O627))</f>
        <v>-645.5</v>
      </c>
      <c r="BU600" s="32">
        <f>IF($BF600&gt;$Y$7,"",IF(AND($BF600=$Y$7,$BG600=23),"",Entrées!P628-Entrées!P627))</f>
        <v>-3</v>
      </c>
      <c r="BV600" s="32">
        <f>IF($BF600&gt;$Y$7,"",IF(AND($BF600=$Y$7,$BG600=23),"",Entrées!Q628-Entrées!Q627))</f>
        <v>-529</v>
      </c>
      <c r="BW600" s="32">
        <f>IF($BF600&gt;$Y$7,"",IF(AND($BF600=$Y$7,$BG600=23),"",Entrées!R628-Entrées!R627))</f>
        <v>0</v>
      </c>
      <c r="BX600" s="32">
        <f>IF($BF600&gt;$Y$7,"",IF(AND($BF600=$Y$7,$BG600=23),"",Entrées!S628-Entrées!S627))</f>
        <v>-60</v>
      </c>
      <c r="BY600" s="32">
        <f>IF($BF600&gt;$Y$7,"",IF(AND($BF600=$Y$7,$BG600=23),"",Entrées!T628-Entrées!T627))</f>
        <v>0</v>
      </c>
      <c r="BZ600" s="32">
        <f>IF($BF600&gt;$Y$7,"",IF(AND($BF600=$Y$7,$BG600=23),"",Entrées!U628-Entrées!U627))</f>
        <v>-159</v>
      </c>
      <c r="CA600" s="32">
        <f>IF($BF600&gt;$Y$7,"",IF(AND($BF600=$Y$7,$BG600=23),"",Entrées!V628-Entrées!V627))</f>
        <v>-4</v>
      </c>
      <c r="CD600" s="33">
        <f>IF($BF600&lt;=$Y$7,Entrées!J627/CD$2,"")</f>
        <v>7.8092105263157893E-2</v>
      </c>
      <c r="CE600" s="33">
        <f>IF($BF600&lt;=$Y$7,Entrées!K627/CE$2,"")</f>
        <v>0.4098809523809524</v>
      </c>
      <c r="CF600" s="11">
        <f t="shared" si="710"/>
        <v>7600</v>
      </c>
      <c r="CG600" s="11">
        <f t="shared" si="711"/>
        <v>4200</v>
      </c>
      <c r="CH600" s="52">
        <f t="shared" si="712"/>
        <v>0.26950009137426939</v>
      </c>
      <c r="CI600" s="52">
        <f t="shared" si="713"/>
        <v>0.11132787698412699</v>
      </c>
    </row>
    <row r="601" spans="3:87">
      <c r="C601" s="11" t="s">
        <v>91</v>
      </c>
      <c r="D601" s="11"/>
      <c r="E601" s="50" t="str">
        <f ca="1">INDIRECT(ADDRESS(ROW($C$36),COLUMN($C$36)+(C603-1),4,TRUE,"Entrées"))</f>
        <v>Ech. comm. Belgique</v>
      </c>
      <c r="F601" s="50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39" t="s">
        <v>12</v>
      </c>
      <c r="AE601" s="39" t="s">
        <v>138</v>
      </c>
      <c r="AF601" s="39" t="s">
        <v>139</v>
      </c>
      <c r="AH601" s="11">
        <f>Entrées!A628</f>
        <v>25</v>
      </c>
      <c r="AI601" s="13">
        <f>Entrées!B628</f>
        <v>15</v>
      </c>
      <c r="AJ601" s="31">
        <f t="shared" ca="1" si="714"/>
        <v>55625.834722222207</v>
      </c>
      <c r="AK601" s="31">
        <f t="shared" ca="1" si="690"/>
        <v>55155.277777777781</v>
      </c>
      <c r="AL601" s="31">
        <f t="shared" ca="1" si="691"/>
        <v>55132.569444444431</v>
      </c>
      <c r="AM601" s="31">
        <f t="shared" ca="1" si="692"/>
        <v>439.35972222222233</v>
      </c>
      <c r="AN601" s="31">
        <f t="shared" ca="1" si="693"/>
        <v>2143.2847222222222</v>
      </c>
      <c r="AO601" s="31">
        <f t="shared" ca="1" si="694"/>
        <v>1711.4715277777773</v>
      </c>
      <c r="AP601" s="31">
        <f t="shared" ca="1" si="695"/>
        <v>43686.806944444448</v>
      </c>
      <c r="AQ601" s="31">
        <f t="shared" ca="1" si="696"/>
        <v>2048.2006944444447</v>
      </c>
      <c r="AR601" s="31">
        <f t="shared" ca="1" si="697"/>
        <v>467.57708333333329</v>
      </c>
      <c r="AS601" s="31">
        <f t="shared" ca="1" si="698"/>
        <v>9872.0041666666693</v>
      </c>
      <c r="AT601" s="31">
        <f t="shared" ca="1" si="699"/>
        <v>-752.91041666666672</v>
      </c>
      <c r="AU601" s="31">
        <f t="shared" ca="1" si="700"/>
        <v>580.30277777777769</v>
      </c>
      <c r="AV601" s="31">
        <f t="shared" ca="1" si="701"/>
        <v>-4570.3041666666659</v>
      </c>
      <c r="AW601" s="31">
        <f t="shared" ca="1" si="702"/>
        <v>53.39583333333335</v>
      </c>
      <c r="AX601" s="31">
        <f t="shared" ca="1" si="703"/>
        <v>1401.9361111111111</v>
      </c>
      <c r="AY601" s="31">
        <f t="shared" ca="1" si="704"/>
        <v>-1132.0805555555555</v>
      </c>
      <c r="AZ601" s="31">
        <f t="shared" ca="1" si="705"/>
        <v>-2177.1819444444441</v>
      </c>
      <c r="BA601" s="31">
        <f t="shared" ca="1" si="706"/>
        <v>644.8125</v>
      </c>
      <c r="BB601" s="31">
        <f t="shared" ca="1" si="707"/>
        <v>-1410.101388888889</v>
      </c>
      <c r="BC601" s="31">
        <f t="shared" ca="1" si="708"/>
        <v>-1800.2902777777781</v>
      </c>
      <c r="BF601" s="11">
        <f t="shared" si="709"/>
        <v>25</v>
      </c>
      <c r="BG601" s="11">
        <f t="shared" ref="BG601:BG664" si="740">AI601</f>
        <v>15</v>
      </c>
      <c r="BH601" s="32">
        <f>IF($BF601&gt;$Y$7,"",IF(AND($BF601=$Y$7,$BG601=23),"",Entrées!C629-Entrées!C628))</f>
        <v>-1590</v>
      </c>
      <c r="BI601" s="32">
        <f>IF($BF601&gt;$Y$7,"",IF(AND($BF601=$Y$7,$BG601=23),"",Entrées!D629-Entrées!D628))</f>
        <v>-1987.5</v>
      </c>
      <c r="BJ601" s="32">
        <f>IF($BF601&gt;$Y$7,"",IF(AND($BF601=$Y$7,$BG601=23),"",Entrées!E629-Entrées!E628))</f>
        <v>-1837.5</v>
      </c>
      <c r="BK601" s="32">
        <f>IF($BF601&gt;$Y$7,"",IF(AND($BF601=$Y$7,$BG601=23),"",Entrées!F629-Entrées!F628))</f>
        <v>-33</v>
      </c>
      <c r="BL601" s="32">
        <f>IF($BF601&gt;$Y$7,"",IF(AND($BF601=$Y$7,$BG601=23),"",Entrées!G629-Entrées!G628))</f>
        <v>-57.5</v>
      </c>
      <c r="BM601" s="32">
        <f>IF($BF601&gt;$Y$7,"",IF(AND($BF601=$Y$7,$BG601=23),"",Entrées!H629-Entrées!H628))</f>
        <v>200.5</v>
      </c>
      <c r="BN601" s="32">
        <f>IF($BF601&gt;$Y$7,"",IF(AND($BF601=$Y$7,$BG601=23),"",Entrées!I629-Entrées!I628))</f>
        <v>-136.5</v>
      </c>
      <c r="BO601" s="32">
        <f>IF($BF601&gt;$Y$7,"",IF(AND($BF601=$Y$7,$BG601=23),"",Entrées!J629-Entrées!J628))</f>
        <v>-42</v>
      </c>
      <c r="BP601" s="32">
        <f>IF($BF601&gt;$Y$7,"",IF(AND($BF601=$Y$7,$BG601=23),"",Entrées!K629-Entrées!K628))</f>
        <v>-141.5</v>
      </c>
      <c r="BQ601" s="32">
        <f>IF($BF601&gt;$Y$7,"",IF(AND($BF601=$Y$7,$BG601=23),"",Entrées!L629-Entrées!L628))</f>
        <v>-283</v>
      </c>
      <c r="BR601" s="32">
        <f>IF($BF601&gt;$Y$7,"",IF(AND($BF601=$Y$7,$BG601=23),"",Entrées!M629-Entrées!M628))</f>
        <v>-179</v>
      </c>
      <c r="BS601" s="32">
        <f>IF($BF601&gt;$Y$7,"",IF(AND($BF601=$Y$7,$BG601=23),"",Entrées!N629-Entrées!N628))</f>
        <v>17.5</v>
      </c>
      <c r="BT601" s="32">
        <f>IF($BF601&gt;$Y$7,"",IF(AND($BF601=$Y$7,$BG601=23),"",Entrées!O629-Entrées!O628))</f>
        <v>-935.5</v>
      </c>
      <c r="BU601" s="32">
        <f>IF($BF601&gt;$Y$7,"",IF(AND($BF601=$Y$7,$BG601=23),"",Entrées!P629-Entrées!P628))</f>
        <v>0</v>
      </c>
      <c r="BV601" s="32">
        <f>IF($BF601&gt;$Y$7,"",IF(AND($BF601=$Y$7,$BG601=23),"",Entrées!Q629-Entrées!Q628))</f>
        <v>-190</v>
      </c>
      <c r="BW601" s="32">
        <f>IF($BF601&gt;$Y$7,"",IF(AND($BF601=$Y$7,$BG601=23),"",Entrées!R629-Entrées!R628))</f>
        <v>0</v>
      </c>
      <c r="BX601" s="32">
        <f>IF($BF601&gt;$Y$7,"",IF(AND($BF601=$Y$7,$BG601=23),"",Entrées!S629-Entrées!S628))</f>
        <v>50</v>
      </c>
      <c r="BY601" s="32">
        <f>IF($BF601&gt;$Y$7,"",IF(AND($BF601=$Y$7,$BG601=23),"",Entrées!T629-Entrées!T628))</f>
        <v>12</v>
      </c>
      <c r="BZ601" s="32">
        <f>IF($BF601&gt;$Y$7,"",IF(AND($BF601=$Y$7,$BG601=23),"",Entrées!U629-Entrées!U628))</f>
        <v>-517</v>
      </c>
      <c r="CA601" s="32">
        <f>IF($BF601&gt;$Y$7,"",IF(AND($BF601=$Y$7,$BG601=23),"",Entrées!V629-Entrées!V628))</f>
        <v>-356</v>
      </c>
      <c r="CD601" s="33">
        <f>IF($BF601&lt;=$Y$7,Entrées!J628/CD$2,"")</f>
        <v>8.4868421052631579E-2</v>
      </c>
      <c r="CE601" s="33">
        <f>IF($BF601&lt;=$Y$7,Entrées!K628/CE$2,"")</f>
        <v>0.38214285714285712</v>
      </c>
      <c r="CF601" s="11">
        <f t="shared" si="710"/>
        <v>7600</v>
      </c>
      <c r="CG601" s="11">
        <f t="shared" si="711"/>
        <v>4200</v>
      </c>
      <c r="CH601" s="52">
        <f t="shared" si="712"/>
        <v>0.26950009137426939</v>
      </c>
      <c r="CI601" s="52">
        <f t="shared" si="713"/>
        <v>0.11132787698412699</v>
      </c>
    </row>
    <row r="602" spans="3:87">
      <c r="C602" s="11" t="s">
        <v>92</v>
      </c>
      <c r="D602" s="11" t="s">
        <v>3</v>
      </c>
      <c r="E602" s="11" t="s">
        <v>79</v>
      </c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39" t="s">
        <v>3</v>
      </c>
      <c r="AE602" s="39" t="s">
        <v>3</v>
      </c>
      <c r="AF602" s="39" t="s">
        <v>3</v>
      </c>
      <c r="AH602" s="11">
        <f>Entrées!A629</f>
        <v>25</v>
      </c>
      <c r="AI602" s="13">
        <f>Entrées!B629</f>
        <v>16</v>
      </c>
      <c r="AJ602" s="31">
        <f t="shared" ca="1" si="714"/>
        <v>55625.834722222207</v>
      </c>
      <c r="AK602" s="31">
        <f t="shared" ca="1" si="690"/>
        <v>55155.277777777781</v>
      </c>
      <c r="AL602" s="31">
        <f t="shared" ca="1" si="691"/>
        <v>55132.569444444431</v>
      </c>
      <c r="AM602" s="31">
        <f t="shared" ca="1" si="692"/>
        <v>439.35972222222233</v>
      </c>
      <c r="AN602" s="31">
        <f t="shared" ca="1" si="693"/>
        <v>2143.2847222222222</v>
      </c>
      <c r="AO602" s="31">
        <f t="shared" ca="1" si="694"/>
        <v>1711.4715277777773</v>
      </c>
      <c r="AP602" s="31">
        <f t="shared" ca="1" si="695"/>
        <v>43686.806944444448</v>
      </c>
      <c r="AQ602" s="31">
        <f t="shared" ca="1" si="696"/>
        <v>2048.2006944444447</v>
      </c>
      <c r="AR602" s="31">
        <f t="shared" ca="1" si="697"/>
        <v>467.57708333333329</v>
      </c>
      <c r="AS602" s="31">
        <f t="shared" ca="1" si="698"/>
        <v>9872.0041666666693</v>
      </c>
      <c r="AT602" s="31">
        <f t="shared" ca="1" si="699"/>
        <v>-752.91041666666672</v>
      </c>
      <c r="AU602" s="31">
        <f t="shared" ca="1" si="700"/>
        <v>580.30277777777769</v>
      </c>
      <c r="AV602" s="31">
        <f t="shared" ca="1" si="701"/>
        <v>-4570.3041666666659</v>
      </c>
      <c r="AW602" s="31">
        <f t="shared" ca="1" si="702"/>
        <v>53.39583333333335</v>
      </c>
      <c r="AX602" s="31">
        <f t="shared" ca="1" si="703"/>
        <v>1401.9361111111111</v>
      </c>
      <c r="AY602" s="31">
        <f t="shared" ca="1" si="704"/>
        <v>-1132.0805555555555</v>
      </c>
      <c r="AZ602" s="31">
        <f t="shared" ca="1" si="705"/>
        <v>-2177.1819444444441</v>
      </c>
      <c r="BA602" s="31">
        <f t="shared" ca="1" si="706"/>
        <v>644.8125</v>
      </c>
      <c r="BB602" s="31">
        <f t="shared" ca="1" si="707"/>
        <v>-1410.101388888889</v>
      </c>
      <c r="BC602" s="31">
        <f t="shared" ca="1" si="708"/>
        <v>-1800.2902777777781</v>
      </c>
      <c r="BF602" s="11">
        <f t="shared" si="709"/>
        <v>25</v>
      </c>
      <c r="BG602" s="11">
        <f t="shared" si="740"/>
        <v>16</v>
      </c>
      <c r="BH602" s="32">
        <f>IF($BF602&gt;$Y$7,"",IF(AND($BF602=$Y$7,$BG602=23),"",Entrées!C630-Entrées!C629))</f>
        <v>-1385.5</v>
      </c>
      <c r="BI602" s="32">
        <f>IF($BF602&gt;$Y$7,"",IF(AND($BF602=$Y$7,$BG602=23),"",Entrées!D630-Entrées!D629))</f>
        <v>-1437.5</v>
      </c>
      <c r="BJ602" s="32">
        <f>IF($BF602&gt;$Y$7,"",IF(AND($BF602=$Y$7,$BG602=23),"",Entrées!E630-Entrées!E629))</f>
        <v>-1387.5</v>
      </c>
      <c r="BK602" s="32">
        <f>IF($BF602&gt;$Y$7,"",IF(AND($BF602=$Y$7,$BG602=23),"",Entrées!F630-Entrées!F629))</f>
        <v>2.5</v>
      </c>
      <c r="BL602" s="32">
        <f>IF($BF602&gt;$Y$7,"",IF(AND($BF602=$Y$7,$BG602=23),"",Entrées!G630-Entrées!G629))</f>
        <v>-24</v>
      </c>
      <c r="BM602" s="32">
        <f>IF($BF602&gt;$Y$7,"",IF(AND($BF602=$Y$7,$BG602=23),"",Entrées!H630-Entrées!H629))</f>
        <v>-12.5</v>
      </c>
      <c r="BN602" s="32">
        <f>IF($BF602&gt;$Y$7,"",IF(AND($BF602=$Y$7,$BG602=23),"",Entrées!I630-Entrées!I629))</f>
        <v>-56.5</v>
      </c>
      <c r="BO602" s="32">
        <f>IF($BF602&gt;$Y$7,"",IF(AND($BF602=$Y$7,$BG602=23),"",Entrées!J630-Entrées!J629))</f>
        <v>-71.5</v>
      </c>
      <c r="BP602" s="32">
        <f>IF($BF602&gt;$Y$7,"",IF(AND($BF602=$Y$7,$BG602=23),"",Entrées!K630-Entrées!K629))</f>
        <v>-284.5</v>
      </c>
      <c r="BQ602" s="32">
        <f>IF($BF602&gt;$Y$7,"",IF(AND($BF602=$Y$7,$BG602=23),"",Entrées!L630-Entrées!L629))</f>
        <v>347</v>
      </c>
      <c r="BR602" s="32">
        <f>IF($BF602&gt;$Y$7,"",IF(AND($BF602=$Y$7,$BG602=23),"",Entrées!M630-Entrées!M629))</f>
        <v>-356</v>
      </c>
      <c r="BS602" s="32">
        <f>IF($BF602&gt;$Y$7,"",IF(AND($BF602=$Y$7,$BG602=23),"",Entrées!N630-Entrées!N629))</f>
        <v>1</v>
      </c>
      <c r="BT602" s="32">
        <f>IF($BF602&gt;$Y$7,"",IF(AND($BF602=$Y$7,$BG602=23),"",Entrées!O630-Entrées!O629))</f>
        <v>-930</v>
      </c>
      <c r="BU602" s="32">
        <f>IF($BF602&gt;$Y$7,"",IF(AND($BF602=$Y$7,$BG602=23),"",Entrées!P630-Entrées!P629))</f>
        <v>0</v>
      </c>
      <c r="BV602" s="32">
        <f>IF($BF602&gt;$Y$7,"",IF(AND($BF602=$Y$7,$BG602=23),"",Entrées!Q630-Entrées!Q629))</f>
        <v>-142</v>
      </c>
      <c r="BW602" s="32">
        <f>IF($BF602&gt;$Y$7,"",IF(AND($BF602=$Y$7,$BG602=23),"",Entrées!R630-Entrées!R629))</f>
        <v>0</v>
      </c>
      <c r="BX602" s="32">
        <f>IF($BF602&gt;$Y$7,"",IF(AND($BF602=$Y$7,$BG602=23),"",Entrées!S630-Entrées!S629))</f>
        <v>-50</v>
      </c>
      <c r="BY602" s="32">
        <f>IF($BF602&gt;$Y$7,"",IF(AND($BF602=$Y$7,$BG602=23),"",Entrées!T630-Entrées!T629))</f>
        <v>142</v>
      </c>
      <c r="BZ602" s="32">
        <f>IF($BF602&gt;$Y$7,"",IF(AND($BF602=$Y$7,$BG602=23),"",Entrées!U630-Entrées!U629))</f>
        <v>-356</v>
      </c>
      <c r="CA602" s="32">
        <f>IF($BF602&gt;$Y$7,"",IF(AND($BF602=$Y$7,$BG602=23),"",Entrées!V630-Entrées!V629))</f>
        <v>-506</v>
      </c>
      <c r="CD602" s="33">
        <f>IF($BF602&lt;=$Y$7,Entrées!J629/CD$2,"")</f>
        <v>7.9342105263157894E-2</v>
      </c>
      <c r="CE602" s="33">
        <f>IF($BF602&lt;=$Y$7,Entrées!K629/CE$2,"")</f>
        <v>0.34845238095238096</v>
      </c>
      <c r="CF602" s="11">
        <f t="shared" si="710"/>
        <v>7600</v>
      </c>
      <c r="CG602" s="11">
        <f t="shared" si="711"/>
        <v>4200</v>
      </c>
      <c r="CH602" s="52">
        <f t="shared" si="712"/>
        <v>0.26950009137426939</v>
      </c>
      <c r="CI602" s="52">
        <f t="shared" si="713"/>
        <v>0.11132787698412699</v>
      </c>
    </row>
    <row r="603" spans="3:87">
      <c r="C603" s="11">
        <f>C566+1</f>
        <v>17</v>
      </c>
      <c r="D603" s="27"/>
      <c r="E603" s="27">
        <v>0</v>
      </c>
      <c r="F603" s="27">
        <f t="shared" ref="F603:AB603" si="741">E603+1</f>
        <v>1</v>
      </c>
      <c r="G603" s="27">
        <f t="shared" si="741"/>
        <v>2</v>
      </c>
      <c r="H603" s="27">
        <f t="shared" si="741"/>
        <v>3</v>
      </c>
      <c r="I603" s="27">
        <f t="shared" si="741"/>
        <v>4</v>
      </c>
      <c r="J603" s="27">
        <f t="shared" si="741"/>
        <v>5</v>
      </c>
      <c r="K603" s="27">
        <f t="shared" si="741"/>
        <v>6</v>
      </c>
      <c r="L603" s="27">
        <f t="shared" si="741"/>
        <v>7</v>
      </c>
      <c r="M603" s="27">
        <f t="shared" si="741"/>
        <v>8</v>
      </c>
      <c r="N603" s="27">
        <f t="shared" si="741"/>
        <v>9</v>
      </c>
      <c r="O603" s="27">
        <f t="shared" si="741"/>
        <v>10</v>
      </c>
      <c r="P603" s="27">
        <f t="shared" si="741"/>
        <v>11</v>
      </c>
      <c r="Q603" s="27">
        <f t="shared" si="741"/>
        <v>12</v>
      </c>
      <c r="R603" s="27">
        <f t="shared" si="741"/>
        <v>13</v>
      </c>
      <c r="S603" s="27">
        <f t="shared" si="741"/>
        <v>14</v>
      </c>
      <c r="T603" s="27">
        <f t="shared" si="741"/>
        <v>15</v>
      </c>
      <c r="U603" s="27">
        <f t="shared" si="741"/>
        <v>16</v>
      </c>
      <c r="V603" s="27">
        <f t="shared" si="741"/>
        <v>17</v>
      </c>
      <c r="W603" s="27">
        <f t="shared" si="741"/>
        <v>18</v>
      </c>
      <c r="X603" s="27">
        <f t="shared" si="741"/>
        <v>19</v>
      </c>
      <c r="Y603" s="27">
        <f t="shared" si="741"/>
        <v>20</v>
      </c>
      <c r="Z603" s="27">
        <f t="shared" si="741"/>
        <v>21</v>
      </c>
      <c r="AA603" s="27">
        <f t="shared" si="741"/>
        <v>22</v>
      </c>
      <c r="AB603" s="27">
        <f t="shared" si="741"/>
        <v>23</v>
      </c>
      <c r="AC603" s="11"/>
      <c r="AD603" s="39" t="s">
        <v>81</v>
      </c>
      <c r="AE603" s="39" t="s">
        <v>81</v>
      </c>
      <c r="AF603" s="39" t="s">
        <v>81</v>
      </c>
      <c r="AH603" s="11">
        <f>Entrées!A630</f>
        <v>25</v>
      </c>
      <c r="AI603" s="13">
        <f>Entrées!B630</f>
        <v>17</v>
      </c>
      <c r="AJ603" s="31">
        <f t="shared" ca="1" si="714"/>
        <v>55625.834722222207</v>
      </c>
      <c r="AK603" s="31">
        <f t="shared" ca="1" si="690"/>
        <v>55155.277777777781</v>
      </c>
      <c r="AL603" s="31">
        <f t="shared" ca="1" si="691"/>
        <v>55132.569444444431</v>
      </c>
      <c r="AM603" s="31">
        <f t="shared" ca="1" si="692"/>
        <v>439.35972222222233</v>
      </c>
      <c r="AN603" s="31">
        <f t="shared" ca="1" si="693"/>
        <v>2143.2847222222222</v>
      </c>
      <c r="AO603" s="31">
        <f t="shared" ca="1" si="694"/>
        <v>1711.4715277777773</v>
      </c>
      <c r="AP603" s="31">
        <f t="shared" ca="1" si="695"/>
        <v>43686.806944444448</v>
      </c>
      <c r="AQ603" s="31">
        <f t="shared" ca="1" si="696"/>
        <v>2048.2006944444447</v>
      </c>
      <c r="AR603" s="31">
        <f t="shared" ca="1" si="697"/>
        <v>467.57708333333329</v>
      </c>
      <c r="AS603" s="31">
        <f t="shared" ca="1" si="698"/>
        <v>9872.0041666666693</v>
      </c>
      <c r="AT603" s="31">
        <f t="shared" ca="1" si="699"/>
        <v>-752.91041666666672</v>
      </c>
      <c r="AU603" s="31">
        <f t="shared" ca="1" si="700"/>
        <v>580.30277777777769</v>
      </c>
      <c r="AV603" s="31">
        <f t="shared" ca="1" si="701"/>
        <v>-4570.3041666666659</v>
      </c>
      <c r="AW603" s="31">
        <f t="shared" ca="1" si="702"/>
        <v>53.39583333333335</v>
      </c>
      <c r="AX603" s="31">
        <f t="shared" ca="1" si="703"/>
        <v>1401.9361111111111</v>
      </c>
      <c r="AY603" s="31">
        <f t="shared" ca="1" si="704"/>
        <v>-1132.0805555555555</v>
      </c>
      <c r="AZ603" s="31">
        <f t="shared" ca="1" si="705"/>
        <v>-2177.1819444444441</v>
      </c>
      <c r="BA603" s="31">
        <f t="shared" ca="1" si="706"/>
        <v>644.8125</v>
      </c>
      <c r="BB603" s="31">
        <f t="shared" ca="1" si="707"/>
        <v>-1410.101388888889</v>
      </c>
      <c r="BC603" s="31">
        <f t="shared" ca="1" si="708"/>
        <v>-1800.2902777777781</v>
      </c>
      <c r="BF603" s="11">
        <f t="shared" si="709"/>
        <v>25</v>
      </c>
      <c r="BG603" s="11">
        <f t="shared" si="740"/>
        <v>17</v>
      </c>
      <c r="BH603" s="32">
        <f>IF($BF603&gt;$Y$7,"",IF(AND($BF603=$Y$7,$BG603=23),"",Entrées!C631-Entrées!C630))</f>
        <v>378.5</v>
      </c>
      <c r="BI603" s="32">
        <f>IF($BF603&gt;$Y$7,"",IF(AND($BF603=$Y$7,$BG603=23),"",Entrées!D631-Entrées!D630))</f>
        <v>625</v>
      </c>
      <c r="BJ603" s="32">
        <f>IF($BF603&gt;$Y$7,"",IF(AND($BF603=$Y$7,$BG603=23),"",Entrées!E631-Entrées!E630))</f>
        <v>312.5</v>
      </c>
      <c r="BK603" s="32">
        <f>IF($BF603&gt;$Y$7,"",IF(AND($BF603=$Y$7,$BG603=23),"",Entrées!F631-Entrées!F630))</f>
        <v>0</v>
      </c>
      <c r="BL603" s="32">
        <f>IF($BF603&gt;$Y$7,"",IF(AND($BF603=$Y$7,$BG603=23),"",Entrées!G631-Entrées!G630))</f>
        <v>-165</v>
      </c>
      <c r="BM603" s="32">
        <f>IF($BF603&gt;$Y$7,"",IF(AND($BF603=$Y$7,$BG603=23),"",Entrées!H631-Entrées!H630))</f>
        <v>25.5</v>
      </c>
      <c r="BN603" s="32">
        <f>IF($BF603&gt;$Y$7,"",IF(AND($BF603=$Y$7,$BG603=23),"",Entrées!I631-Entrées!I630))</f>
        <v>602</v>
      </c>
      <c r="BO603" s="32">
        <f>IF($BF603&gt;$Y$7,"",IF(AND($BF603=$Y$7,$BG603=23),"",Entrées!J631-Entrées!J630))</f>
        <v>-15</v>
      </c>
      <c r="BP603" s="32">
        <f>IF($BF603&gt;$Y$7,"",IF(AND($BF603=$Y$7,$BG603=23),"",Entrées!K631-Entrées!K630))</f>
        <v>-415</v>
      </c>
      <c r="BQ603" s="32">
        <f>IF($BF603&gt;$Y$7,"",IF(AND($BF603=$Y$7,$BG603=23),"",Entrées!L631-Entrées!L630))</f>
        <v>496.5</v>
      </c>
      <c r="BR603" s="32">
        <f>IF($BF603&gt;$Y$7,"",IF(AND($BF603=$Y$7,$BG603=23),"",Entrées!M631-Entrées!M630))</f>
        <v>502.5</v>
      </c>
      <c r="BS603" s="32">
        <f>IF($BF603&gt;$Y$7,"",IF(AND($BF603=$Y$7,$BG603=23),"",Entrées!N631-Entrées!N630))</f>
        <v>-15</v>
      </c>
      <c r="BT603" s="32">
        <f>IF($BF603&gt;$Y$7,"",IF(AND($BF603=$Y$7,$BG603=23),"",Entrées!O631-Entrées!O630))</f>
        <v>-639.5</v>
      </c>
      <c r="BU603" s="32">
        <f>IF($BF603&gt;$Y$7,"",IF(AND($BF603=$Y$7,$BG603=23),"",Entrées!P631-Entrées!P630))</f>
        <v>-3</v>
      </c>
      <c r="BV603" s="32">
        <f>IF($BF603&gt;$Y$7,"",IF(AND($BF603=$Y$7,$BG603=23),"",Entrées!Q631-Entrées!Q630))</f>
        <v>-806</v>
      </c>
      <c r="BW603" s="32">
        <f>IF($BF603&gt;$Y$7,"",IF(AND($BF603=$Y$7,$BG603=23),"",Entrées!R631-Entrées!R630))</f>
        <v>0</v>
      </c>
      <c r="BX603" s="32">
        <f>IF($BF603&gt;$Y$7,"",IF(AND($BF603=$Y$7,$BG603=23),"",Entrées!S631-Entrées!S630))</f>
        <v>0</v>
      </c>
      <c r="BY603" s="32">
        <f>IF($BF603&gt;$Y$7,"",IF(AND($BF603=$Y$7,$BG603=23),"",Entrées!T631-Entrées!T630))</f>
        <v>-39</v>
      </c>
      <c r="BZ603" s="32">
        <f>IF($BF603&gt;$Y$7,"",IF(AND($BF603=$Y$7,$BG603=23),"",Entrées!U631-Entrées!U630))</f>
        <v>0</v>
      </c>
      <c r="CA603" s="32">
        <f>IF($BF603&gt;$Y$7,"",IF(AND($BF603=$Y$7,$BG603=23),"",Entrées!V631-Entrées!V630))</f>
        <v>202</v>
      </c>
      <c r="CD603" s="33">
        <f>IF($BF603&lt;=$Y$7,Entrées!J630/CD$2,"")</f>
        <v>6.9934210526315793E-2</v>
      </c>
      <c r="CE603" s="33">
        <f>IF($BF603&lt;=$Y$7,Entrées!K630/CE$2,"")</f>
        <v>0.28071428571428569</v>
      </c>
      <c r="CF603" s="11">
        <f t="shared" si="710"/>
        <v>7600</v>
      </c>
      <c r="CG603" s="11">
        <f t="shared" si="711"/>
        <v>4200</v>
      </c>
      <c r="CH603" s="52">
        <f t="shared" si="712"/>
        <v>0.26950009137426939</v>
      </c>
      <c r="CI603" s="52">
        <f t="shared" si="713"/>
        <v>0.11132787698412699</v>
      </c>
    </row>
    <row r="604" spans="3:87">
      <c r="C604" s="11">
        <f>C603</f>
        <v>17</v>
      </c>
      <c r="D604" s="27">
        <v>1</v>
      </c>
      <c r="E604" s="28">
        <f ca="1">IF($D604&gt;$D$8,"",INDIRECT(ADDRESS(ROW(Entrées!$C$37)+($D604-1)*24+E$11,COLUMN(Entrées!$C$37)+($C604-1),4,TRUE,"Entrées")))</f>
        <v>-2589</v>
      </c>
      <c r="F604" s="28">
        <f ca="1">IF($D604&gt;$D$8,"",INDIRECT(ADDRESS(ROW(Entrées!$C$37)+($D604-1)*24+F$11,COLUMN(Entrées!$C$37)+($C604-1),4,TRUE,"Entrées")))</f>
        <v>-1963</v>
      </c>
      <c r="G604" s="28">
        <f ca="1">IF($D604&gt;$D$8,"",INDIRECT(ADDRESS(ROW(Entrées!$C$37)+($D604-1)*24+G$11,COLUMN(Entrées!$C$37)+($C604-1),4,TRUE,"Entrées")))</f>
        <v>-2042</v>
      </c>
      <c r="H604" s="28">
        <f ca="1">IF($D604&gt;$D$8,"",INDIRECT(ADDRESS(ROW(Entrées!$C$37)+($D604-1)*24+H$11,COLUMN(Entrées!$C$37)+($C604-1),4,TRUE,"Entrées")))</f>
        <v>-2738</v>
      </c>
      <c r="I604" s="28">
        <f ca="1">IF($D604&gt;$D$8,"",INDIRECT(ADDRESS(ROW(Entrées!$C$37)+($D604-1)*24+I$11,COLUMN(Entrées!$C$37)+($C604-1),4,TRUE,"Entrées")))</f>
        <v>-3050</v>
      </c>
      <c r="J604" s="28">
        <f ca="1">IF($D604&gt;$D$8,"",INDIRECT(ADDRESS(ROW(Entrées!$C$37)+($D604-1)*24+J$11,COLUMN(Entrées!$C$37)+($C604-1),4,TRUE,"Entrées")))</f>
        <v>-3050</v>
      </c>
      <c r="K604" s="28">
        <f ca="1">IF($D604&gt;$D$8,"",INDIRECT(ADDRESS(ROW(Entrées!$C$37)+($D604-1)*24+K$11,COLUMN(Entrées!$C$37)+($C604-1),4,TRUE,"Entrées")))</f>
        <v>-2967</v>
      </c>
      <c r="L604" s="28">
        <f ca="1">IF($D604&gt;$D$8,"",INDIRECT(ADDRESS(ROW(Entrées!$C$37)+($D604-1)*24+L$11,COLUMN(Entrées!$C$37)+($C604-1),4,TRUE,"Entrées")))</f>
        <v>-2264</v>
      </c>
      <c r="M604" s="28">
        <f ca="1">IF($D604&gt;$D$8,"",INDIRECT(ADDRESS(ROW(Entrées!$C$37)+($D604-1)*24+M$11,COLUMN(Entrées!$C$37)+($C604-1),4,TRUE,"Entrées")))</f>
        <v>-2103</v>
      </c>
      <c r="N604" s="28">
        <f ca="1">IF($D604&gt;$D$8,"",INDIRECT(ADDRESS(ROW(Entrées!$C$37)+($D604-1)*24+N$11,COLUMN(Entrées!$C$37)+($C604-1),4,TRUE,"Entrées")))</f>
        <v>-1761</v>
      </c>
      <c r="O604" s="28">
        <f ca="1">IF($D604&gt;$D$8,"",INDIRECT(ADDRESS(ROW(Entrées!$C$37)+($D604-1)*24+O$11,COLUMN(Entrées!$C$37)+($C604-1),4,TRUE,"Entrées")))</f>
        <v>-2253</v>
      </c>
      <c r="P604" s="28">
        <f ca="1">IF($D604&gt;$D$8,"",INDIRECT(ADDRESS(ROW(Entrées!$C$37)+($D604-1)*24+P$11,COLUMN(Entrées!$C$37)+($C604-1),4,TRUE,"Entrées")))</f>
        <v>-2836</v>
      </c>
      <c r="Q604" s="28">
        <f ca="1">IF($D604&gt;$D$8,"",INDIRECT(ADDRESS(ROW(Entrées!$C$37)+($D604-1)*24+Q$11,COLUMN(Entrées!$C$37)+($C604-1),4,TRUE,"Entrées")))</f>
        <v>-1441</v>
      </c>
      <c r="R604" s="28">
        <f ca="1">IF($D604&gt;$D$8,"",INDIRECT(ADDRESS(ROW(Entrées!$C$37)+($D604-1)*24+R$11,COLUMN(Entrées!$C$37)+($C604-1),4,TRUE,"Entrées")))</f>
        <v>-2115</v>
      </c>
      <c r="S604" s="28">
        <f ca="1">IF($D604&gt;$D$8,"",INDIRECT(ADDRESS(ROW(Entrées!$C$37)+($D604-1)*24+S$11,COLUMN(Entrées!$C$37)+($C604-1),4,TRUE,"Entrées")))</f>
        <v>-1845</v>
      </c>
      <c r="T604" s="28">
        <f ca="1">IF($D604&gt;$D$8,"",INDIRECT(ADDRESS(ROW(Entrées!$C$37)+($D604-1)*24+T$11,COLUMN(Entrées!$C$37)+($C604-1),4,TRUE,"Entrées")))</f>
        <v>-1793</v>
      </c>
      <c r="U604" s="28">
        <f ca="1">IF($D604&gt;$D$8,"",INDIRECT(ADDRESS(ROW(Entrées!$C$37)+($D604-1)*24+U$11,COLUMN(Entrées!$C$37)+($C604-1),4,TRUE,"Entrées")))</f>
        <v>-2173</v>
      </c>
      <c r="V604" s="28">
        <f ca="1">IF($D604&gt;$D$8,"",INDIRECT(ADDRESS(ROW(Entrées!$C$37)+($D604-1)*24+V$11,COLUMN(Entrées!$C$37)+($C604-1),4,TRUE,"Entrées")))</f>
        <v>-2551</v>
      </c>
      <c r="W604" s="28">
        <f ca="1">IF($D604&gt;$D$8,"",INDIRECT(ADDRESS(ROW(Entrées!$C$37)+($D604-1)*24+W$11,COLUMN(Entrées!$C$37)+($C604-1),4,TRUE,"Entrées")))</f>
        <v>-2935</v>
      </c>
      <c r="X604" s="28">
        <f ca="1">IF($D604&gt;$D$8,"",INDIRECT(ADDRESS(ROW(Entrées!$C$37)+($D604-1)*24+X$11,COLUMN(Entrées!$C$37)+($C604-1),4,TRUE,"Entrées")))</f>
        <v>-2957</v>
      </c>
      <c r="Y604" s="28">
        <f ca="1">IF($D604&gt;$D$8,"",INDIRECT(ADDRESS(ROW(Entrées!$C$37)+($D604-1)*24+Y$11,COLUMN(Entrées!$C$37)+($C604-1),4,TRUE,"Entrées")))</f>
        <v>-2561</v>
      </c>
      <c r="Z604" s="28">
        <f ca="1">IF($D604&gt;$D$8,"",INDIRECT(ADDRESS(ROW(Entrées!$C$37)+($D604-1)*24+Z$11,COLUMN(Entrées!$C$37)+($C604-1),4,TRUE,"Entrées")))</f>
        <v>-3071</v>
      </c>
      <c r="AA604" s="28">
        <f ca="1">IF($D604&gt;$D$8,"",INDIRECT(ADDRESS(ROW(Entrées!$C$37)+($D604-1)*24+AA$11,COLUMN(Entrées!$C$37)+($C604-1),4,TRUE,"Entrées")))</f>
        <v>-3073</v>
      </c>
      <c r="AB604" s="28">
        <f ca="1">IF($D604&gt;$D$8,"",INDIRECT(ADDRESS(ROW(Entrées!$C$37)+($D604-1)*24+AB$11,COLUMN(Entrées!$C$37)+($C604-1),4,TRUE,"Entrées")))</f>
        <v>-2221</v>
      </c>
      <c r="AC604" s="11"/>
      <c r="AD604" s="40">
        <f t="shared" ref="AD604:AD634" ca="1" si="742">SUM(E604:AB604)/24</f>
        <v>-2431.3333333333335</v>
      </c>
      <c r="AE604" s="40">
        <f ca="1">MAX(E604:AB604)</f>
        <v>-1441</v>
      </c>
      <c r="AF604" s="40">
        <f ca="1">MIN(E604:AB604)</f>
        <v>-3073</v>
      </c>
      <c r="AG604" s="4"/>
      <c r="AH604" s="11">
        <f>Entrées!A631</f>
        <v>25</v>
      </c>
      <c r="AI604" s="13">
        <f>Entrées!B631</f>
        <v>18</v>
      </c>
      <c r="AJ604" s="31">
        <f t="shared" ca="1" si="714"/>
        <v>55625.834722222207</v>
      </c>
      <c r="AK604" s="31">
        <f t="shared" ca="1" si="690"/>
        <v>55155.277777777781</v>
      </c>
      <c r="AL604" s="31">
        <f t="shared" ca="1" si="691"/>
        <v>55132.569444444431</v>
      </c>
      <c r="AM604" s="31">
        <f t="shared" ca="1" si="692"/>
        <v>439.35972222222233</v>
      </c>
      <c r="AN604" s="31">
        <f t="shared" ca="1" si="693"/>
        <v>2143.2847222222222</v>
      </c>
      <c r="AO604" s="31">
        <f t="shared" ca="1" si="694"/>
        <v>1711.4715277777773</v>
      </c>
      <c r="AP604" s="31">
        <f t="shared" ca="1" si="695"/>
        <v>43686.806944444448</v>
      </c>
      <c r="AQ604" s="31">
        <f t="shared" ca="1" si="696"/>
        <v>2048.2006944444447</v>
      </c>
      <c r="AR604" s="31">
        <f t="shared" ca="1" si="697"/>
        <v>467.57708333333329</v>
      </c>
      <c r="AS604" s="31">
        <f t="shared" ca="1" si="698"/>
        <v>9872.0041666666693</v>
      </c>
      <c r="AT604" s="31">
        <f t="shared" ca="1" si="699"/>
        <v>-752.91041666666672</v>
      </c>
      <c r="AU604" s="31">
        <f t="shared" ca="1" si="700"/>
        <v>580.30277777777769</v>
      </c>
      <c r="AV604" s="31">
        <f t="shared" ca="1" si="701"/>
        <v>-4570.3041666666659</v>
      </c>
      <c r="AW604" s="31">
        <f t="shared" ca="1" si="702"/>
        <v>53.39583333333335</v>
      </c>
      <c r="AX604" s="31">
        <f t="shared" ca="1" si="703"/>
        <v>1401.9361111111111</v>
      </c>
      <c r="AY604" s="31">
        <f t="shared" ca="1" si="704"/>
        <v>-1132.0805555555555</v>
      </c>
      <c r="AZ604" s="31">
        <f t="shared" ca="1" si="705"/>
        <v>-2177.1819444444441</v>
      </c>
      <c r="BA604" s="31">
        <f t="shared" ca="1" si="706"/>
        <v>644.8125</v>
      </c>
      <c r="BB604" s="31">
        <f t="shared" ca="1" si="707"/>
        <v>-1410.101388888889</v>
      </c>
      <c r="BC604" s="31">
        <f t="shared" ca="1" si="708"/>
        <v>-1800.2902777777781</v>
      </c>
      <c r="BF604" s="11">
        <f t="shared" si="709"/>
        <v>25</v>
      </c>
      <c r="BG604" s="11">
        <f t="shared" si="740"/>
        <v>18</v>
      </c>
      <c r="BH604" s="32">
        <f>IF($BF604&gt;$Y$7,"",IF(AND($BF604=$Y$7,$BG604=23),"",Entrées!C632-Entrées!C631))</f>
        <v>919</v>
      </c>
      <c r="BI604" s="32">
        <f>IF($BF604&gt;$Y$7,"",IF(AND($BF604=$Y$7,$BG604=23),"",Entrées!D632-Entrées!D631))</f>
        <v>1325</v>
      </c>
      <c r="BJ604" s="32">
        <f>IF($BF604&gt;$Y$7,"",IF(AND($BF604=$Y$7,$BG604=23),"",Entrées!E632-Entrées!E631))</f>
        <v>1337.5</v>
      </c>
      <c r="BK604" s="32">
        <f>IF($BF604&gt;$Y$7,"",IF(AND($BF604=$Y$7,$BG604=23),"",Entrées!F632-Entrées!F631))</f>
        <v>0</v>
      </c>
      <c r="BL604" s="32">
        <f>IF($BF604&gt;$Y$7,"",IF(AND($BF604=$Y$7,$BG604=23),"",Entrées!G632-Entrées!G631))</f>
        <v>-89.5</v>
      </c>
      <c r="BM604" s="32">
        <f>IF($BF604&gt;$Y$7,"",IF(AND($BF604=$Y$7,$BG604=23),"",Entrées!H632-Entrées!H631))</f>
        <v>4</v>
      </c>
      <c r="BN604" s="32">
        <f>IF($BF604&gt;$Y$7,"",IF(AND($BF604=$Y$7,$BG604=23),"",Entrées!I632-Entrées!I631))</f>
        <v>111</v>
      </c>
      <c r="BO604" s="32">
        <f>IF($BF604&gt;$Y$7,"",IF(AND($BF604=$Y$7,$BG604=23),"",Entrées!J632-Entrées!J631))</f>
        <v>-61</v>
      </c>
      <c r="BP604" s="32">
        <f>IF($BF604&gt;$Y$7,"",IF(AND($BF604=$Y$7,$BG604=23),"",Entrées!K632-Entrées!K631))</f>
        <v>-416</v>
      </c>
      <c r="BQ604" s="32">
        <f>IF($BF604&gt;$Y$7,"",IF(AND($BF604=$Y$7,$BG604=23),"",Entrées!L632-Entrées!L631))</f>
        <v>1873.5</v>
      </c>
      <c r="BR604" s="32">
        <f>IF($BF604&gt;$Y$7,"",IF(AND($BF604=$Y$7,$BG604=23),"",Entrées!M632-Entrées!M631))</f>
        <v>178.5</v>
      </c>
      <c r="BS604" s="32">
        <f>IF($BF604&gt;$Y$7,"",IF(AND($BF604=$Y$7,$BG604=23),"",Entrées!N632-Entrées!N631))</f>
        <v>0.5</v>
      </c>
      <c r="BT604" s="32">
        <f>IF($BF604&gt;$Y$7,"",IF(AND($BF604=$Y$7,$BG604=23),"",Entrées!O632-Entrées!O631))</f>
        <v>-682</v>
      </c>
      <c r="BU604" s="32">
        <f>IF($BF604&gt;$Y$7,"",IF(AND($BF604=$Y$7,$BG604=23),"",Entrées!P632-Entrées!P631))</f>
        <v>-2.5</v>
      </c>
      <c r="BV604" s="32">
        <f>IF($BF604&gt;$Y$7,"",IF(AND($BF604=$Y$7,$BG604=23),"",Entrées!Q632-Entrées!Q631))</f>
        <v>27</v>
      </c>
      <c r="BW604" s="32">
        <f>IF($BF604&gt;$Y$7,"",IF(AND($BF604=$Y$7,$BG604=23),"",Entrées!R632-Entrées!R631))</f>
        <v>0</v>
      </c>
      <c r="BX604" s="32">
        <f>IF($BF604&gt;$Y$7,"",IF(AND($BF604=$Y$7,$BG604=23),"",Entrées!S632-Entrées!S631))</f>
        <v>0</v>
      </c>
      <c r="BY604" s="32">
        <f>IF($BF604&gt;$Y$7,"",IF(AND($BF604=$Y$7,$BG604=23),"",Entrées!T632-Entrées!T631))</f>
        <v>181</v>
      </c>
      <c r="BZ604" s="32">
        <f>IF($BF604&gt;$Y$7,"",IF(AND($BF604=$Y$7,$BG604=23),"",Entrées!U632-Entrées!U631))</f>
        <v>-347</v>
      </c>
      <c r="CA604" s="32">
        <f>IF($BF604&gt;$Y$7,"",IF(AND($BF604=$Y$7,$BG604=23),"",Entrées!V632-Entrées!V631))</f>
        <v>-632</v>
      </c>
      <c r="CD604" s="33">
        <f>IF($BF604&lt;=$Y$7,Entrées!J631/CD$2,"")</f>
        <v>6.7960526315789471E-2</v>
      </c>
      <c r="CE604" s="33">
        <f>IF($BF604&lt;=$Y$7,Entrées!K631/CE$2,"")</f>
        <v>0.1819047619047619</v>
      </c>
      <c r="CF604" s="11">
        <f t="shared" si="710"/>
        <v>7600</v>
      </c>
      <c r="CG604" s="11">
        <f t="shared" si="711"/>
        <v>4200</v>
      </c>
      <c r="CH604" s="52">
        <f t="shared" si="712"/>
        <v>0.26950009137426939</v>
      </c>
      <c r="CI604" s="52">
        <f t="shared" si="713"/>
        <v>0.11132787698412699</v>
      </c>
    </row>
    <row r="605" spans="3:87">
      <c r="C605" s="11">
        <f>C604</f>
        <v>17</v>
      </c>
      <c r="D605" s="27">
        <f t="shared" ref="D605:D634" si="743">D604+1</f>
        <v>2</v>
      </c>
      <c r="E605" s="28">
        <f ca="1">IF($D605&gt;$D$8,"",INDIRECT(ADDRESS(ROW(Entrées!$C$37)+($D605-1)*24+E$11,COLUMN(Entrées!$C$37)+($C605-1),4,TRUE,"Entrées")))</f>
        <v>-3000</v>
      </c>
      <c r="F605" s="28">
        <f ca="1">IF($D605&gt;$D$8,"",INDIRECT(ADDRESS(ROW(Entrées!$C$37)+($D605-1)*24+F$11,COLUMN(Entrées!$C$37)+($C605-1),4,TRUE,"Entrées")))</f>
        <v>-2880</v>
      </c>
      <c r="G605" s="28">
        <f ca="1">IF($D605&gt;$D$8,"",INDIRECT(ADDRESS(ROW(Entrées!$C$37)+($D605-1)*24+G$11,COLUMN(Entrées!$C$37)+($C605-1),4,TRUE,"Entrées")))</f>
        <v>-2890</v>
      </c>
      <c r="H605" s="28">
        <f ca="1">IF($D605&gt;$D$8,"",INDIRECT(ADDRESS(ROW(Entrées!$C$37)+($D605-1)*24+H$11,COLUMN(Entrées!$C$37)+($C605-1),4,TRUE,"Entrées")))</f>
        <v>-2790</v>
      </c>
      <c r="I605" s="28">
        <f ca="1">IF($D605&gt;$D$8,"",INDIRECT(ADDRESS(ROW(Entrées!$C$37)+($D605-1)*24+I$11,COLUMN(Entrées!$C$37)+($C605-1),4,TRUE,"Entrées")))</f>
        <v>-2790</v>
      </c>
      <c r="J605" s="28">
        <f ca="1">IF($D605&gt;$D$8,"",INDIRECT(ADDRESS(ROW(Entrées!$C$37)+($D605-1)*24+J$11,COLUMN(Entrées!$C$37)+($C605-1),4,TRUE,"Entrées")))</f>
        <v>-2650</v>
      </c>
      <c r="K605" s="28">
        <f ca="1">IF($D605&gt;$D$8,"",INDIRECT(ADDRESS(ROW(Entrées!$C$37)+($D605-1)*24+K$11,COLUMN(Entrées!$C$37)+($C605-1),4,TRUE,"Entrées")))</f>
        <v>-2782</v>
      </c>
      <c r="L605" s="28">
        <f ca="1">IF($D605&gt;$D$8,"",INDIRECT(ADDRESS(ROW(Entrées!$C$37)+($D605-1)*24+L$11,COLUMN(Entrées!$C$37)+($C605-1),4,TRUE,"Entrées")))</f>
        <v>-1633</v>
      </c>
      <c r="M605" s="28">
        <f ca="1">IF($D605&gt;$D$8,"",INDIRECT(ADDRESS(ROW(Entrées!$C$37)+($D605-1)*24+M$11,COLUMN(Entrées!$C$37)+($C605-1),4,TRUE,"Entrées")))</f>
        <v>-987</v>
      </c>
      <c r="N605" s="28">
        <f ca="1">IF($D605&gt;$D$8,"",INDIRECT(ADDRESS(ROW(Entrées!$C$37)+($D605-1)*24+N$11,COLUMN(Entrées!$C$37)+($C605-1),4,TRUE,"Entrées")))</f>
        <v>-837</v>
      </c>
      <c r="O605" s="28">
        <f ca="1">IF($D605&gt;$D$8,"",INDIRECT(ADDRESS(ROW(Entrées!$C$37)+($D605-1)*24+O$11,COLUMN(Entrées!$C$37)+($C605-1),4,TRUE,"Entrées")))</f>
        <v>-687</v>
      </c>
      <c r="P605" s="28">
        <f ca="1">IF($D605&gt;$D$8,"",INDIRECT(ADDRESS(ROW(Entrées!$C$37)+($D605-1)*24+P$11,COLUMN(Entrées!$C$37)+($C605-1),4,TRUE,"Entrées")))</f>
        <v>-535</v>
      </c>
      <c r="Q605" s="28">
        <f ca="1">IF($D605&gt;$D$8,"",INDIRECT(ADDRESS(ROW(Entrées!$C$37)+($D605-1)*24+Q$11,COLUMN(Entrées!$C$37)+($C605-1),4,TRUE,"Entrées")))</f>
        <v>-821</v>
      </c>
      <c r="R605" s="28">
        <f ca="1">IF($D605&gt;$D$8,"",INDIRECT(ADDRESS(ROW(Entrées!$C$37)+($D605-1)*24+R$11,COLUMN(Entrées!$C$37)+($C605-1),4,TRUE,"Entrées")))</f>
        <v>-1023</v>
      </c>
      <c r="S605" s="28">
        <f ca="1">IF($D605&gt;$D$8,"",INDIRECT(ADDRESS(ROW(Entrées!$C$37)+($D605-1)*24+S$11,COLUMN(Entrées!$C$37)+($C605-1),4,TRUE,"Entrées")))</f>
        <v>-842</v>
      </c>
      <c r="T605" s="28">
        <f ca="1">IF($D605&gt;$D$8,"",INDIRECT(ADDRESS(ROW(Entrées!$C$37)+($D605-1)*24+T$11,COLUMN(Entrées!$C$37)+($C605-1),4,TRUE,"Entrées")))</f>
        <v>-1624</v>
      </c>
      <c r="U605" s="28">
        <f ca="1">IF($D605&gt;$D$8,"",INDIRECT(ADDRESS(ROW(Entrées!$C$37)+($D605-1)*24+U$11,COLUMN(Entrées!$C$37)+($C605-1),4,TRUE,"Entrées")))</f>
        <v>-1551</v>
      </c>
      <c r="V605" s="28">
        <f ca="1">IF($D605&gt;$D$8,"",INDIRECT(ADDRESS(ROW(Entrées!$C$37)+($D605-1)*24+V$11,COLUMN(Entrées!$C$37)+($C605-1),4,TRUE,"Entrées")))</f>
        <v>-2235</v>
      </c>
      <c r="W605" s="28">
        <f ca="1">IF($D605&gt;$D$8,"",INDIRECT(ADDRESS(ROW(Entrées!$C$37)+($D605-1)*24+W$11,COLUMN(Entrées!$C$37)+($C605-1),4,TRUE,"Entrées")))</f>
        <v>-1259</v>
      </c>
      <c r="X605" s="28">
        <f ca="1">IF($D605&gt;$D$8,"",INDIRECT(ADDRESS(ROW(Entrées!$C$37)+($D605-1)*24+X$11,COLUMN(Entrées!$C$37)+($C605-1),4,TRUE,"Entrées")))</f>
        <v>-1211</v>
      </c>
      <c r="Y605" s="28">
        <f ca="1">IF($D605&gt;$D$8,"",INDIRECT(ADDRESS(ROW(Entrées!$C$37)+($D605-1)*24+Y$11,COLUMN(Entrées!$C$37)+($C605-1),4,TRUE,"Entrées")))</f>
        <v>-1207</v>
      </c>
      <c r="Z605" s="28">
        <f ca="1">IF($D605&gt;$D$8,"",INDIRECT(ADDRESS(ROW(Entrées!$C$37)+($D605-1)*24+Z$11,COLUMN(Entrées!$C$37)+($C605-1),4,TRUE,"Entrées")))</f>
        <v>-1467</v>
      </c>
      <c r="AA605" s="28">
        <f ca="1">IF($D605&gt;$D$8,"",INDIRECT(ADDRESS(ROW(Entrées!$C$37)+($D605-1)*24+AA$11,COLUMN(Entrées!$C$37)+($C605-1),4,TRUE,"Entrées")))</f>
        <v>-2368</v>
      </c>
      <c r="AB605" s="28">
        <f ca="1">IF($D605&gt;$D$8,"",INDIRECT(ADDRESS(ROW(Entrées!$C$37)+($D605-1)*24+AB$11,COLUMN(Entrées!$C$37)+($C605-1),4,TRUE,"Entrées")))</f>
        <v>-2331</v>
      </c>
      <c r="AC605" s="11"/>
      <c r="AD605" s="40">
        <f t="shared" ca="1" si="742"/>
        <v>-1766.6666666666667</v>
      </c>
      <c r="AE605" s="40">
        <f t="shared" ref="AE605:AE634" ca="1" si="744">MAX(E605:AB605)</f>
        <v>-535</v>
      </c>
      <c r="AF605" s="40">
        <f t="shared" ref="AF605:AF634" ca="1" si="745">MIN(E605:AB605)</f>
        <v>-3000</v>
      </c>
      <c r="AG605" s="4"/>
      <c r="AH605" s="11">
        <f>Entrées!A632</f>
        <v>25</v>
      </c>
      <c r="AI605" s="13">
        <f>Entrées!B632</f>
        <v>19</v>
      </c>
      <c r="AJ605" s="31">
        <f t="shared" ca="1" si="714"/>
        <v>55625.834722222207</v>
      </c>
      <c r="AK605" s="31">
        <f t="shared" ca="1" si="690"/>
        <v>55155.277777777781</v>
      </c>
      <c r="AL605" s="31">
        <f t="shared" ca="1" si="691"/>
        <v>55132.569444444431</v>
      </c>
      <c r="AM605" s="31">
        <f t="shared" ca="1" si="692"/>
        <v>439.35972222222233</v>
      </c>
      <c r="AN605" s="31">
        <f t="shared" ca="1" si="693"/>
        <v>2143.2847222222222</v>
      </c>
      <c r="AO605" s="31">
        <f t="shared" ca="1" si="694"/>
        <v>1711.4715277777773</v>
      </c>
      <c r="AP605" s="31">
        <f t="shared" ca="1" si="695"/>
        <v>43686.806944444448</v>
      </c>
      <c r="AQ605" s="31">
        <f t="shared" ca="1" si="696"/>
        <v>2048.2006944444447</v>
      </c>
      <c r="AR605" s="31">
        <f t="shared" ca="1" si="697"/>
        <v>467.57708333333329</v>
      </c>
      <c r="AS605" s="31">
        <f t="shared" ca="1" si="698"/>
        <v>9872.0041666666693</v>
      </c>
      <c r="AT605" s="31">
        <f t="shared" ca="1" si="699"/>
        <v>-752.91041666666672</v>
      </c>
      <c r="AU605" s="31">
        <f t="shared" ca="1" si="700"/>
        <v>580.30277777777769</v>
      </c>
      <c r="AV605" s="31">
        <f t="shared" ca="1" si="701"/>
        <v>-4570.3041666666659</v>
      </c>
      <c r="AW605" s="31">
        <f t="shared" ca="1" si="702"/>
        <v>53.39583333333335</v>
      </c>
      <c r="AX605" s="31">
        <f t="shared" ca="1" si="703"/>
        <v>1401.9361111111111</v>
      </c>
      <c r="AY605" s="31">
        <f t="shared" ca="1" si="704"/>
        <v>-1132.0805555555555</v>
      </c>
      <c r="AZ605" s="31">
        <f t="shared" ca="1" si="705"/>
        <v>-2177.1819444444441</v>
      </c>
      <c r="BA605" s="31">
        <f t="shared" ca="1" si="706"/>
        <v>644.8125</v>
      </c>
      <c r="BB605" s="31">
        <f t="shared" ca="1" si="707"/>
        <v>-1410.101388888889</v>
      </c>
      <c r="BC605" s="31">
        <f t="shared" ca="1" si="708"/>
        <v>-1800.2902777777781</v>
      </c>
      <c r="BF605" s="11">
        <f t="shared" si="709"/>
        <v>25</v>
      </c>
      <c r="BG605" s="11">
        <f t="shared" si="740"/>
        <v>19</v>
      </c>
      <c r="BH605" s="32">
        <f>IF($BF605&gt;$Y$7,"",IF(AND($BF605=$Y$7,$BG605=23),"",Entrées!C633-Entrées!C632))</f>
        <v>-1318</v>
      </c>
      <c r="BI605" s="32">
        <f>IF($BF605&gt;$Y$7,"",IF(AND($BF605=$Y$7,$BG605=23),"",Entrées!D633-Entrées!D632))</f>
        <v>-1037.5</v>
      </c>
      <c r="BJ605" s="32">
        <f>IF($BF605&gt;$Y$7,"",IF(AND($BF605=$Y$7,$BG605=23),"",Entrées!E633-Entrées!E632))</f>
        <v>-875</v>
      </c>
      <c r="BK605" s="32">
        <f>IF($BF605&gt;$Y$7,"",IF(AND($BF605=$Y$7,$BG605=23),"",Entrées!F633-Entrées!F632))</f>
        <v>-1.5</v>
      </c>
      <c r="BL605" s="32">
        <f>IF($BF605&gt;$Y$7,"",IF(AND($BF605=$Y$7,$BG605=23),"",Entrées!G633-Entrées!G632))</f>
        <v>-12</v>
      </c>
      <c r="BM605" s="32">
        <f>IF($BF605&gt;$Y$7,"",IF(AND($BF605=$Y$7,$BG605=23),"",Entrées!H633-Entrées!H632))</f>
        <v>-153</v>
      </c>
      <c r="BN605" s="32">
        <f>IF($BF605&gt;$Y$7,"",IF(AND($BF605=$Y$7,$BG605=23),"",Entrées!I633-Entrées!I632))</f>
        <v>62</v>
      </c>
      <c r="BO605" s="32">
        <f>IF($BF605&gt;$Y$7,"",IF(AND($BF605=$Y$7,$BG605=23),"",Entrées!J633-Entrées!J632))</f>
        <v>-56</v>
      </c>
      <c r="BP605" s="32">
        <f>IF($BF605&gt;$Y$7,"",IF(AND($BF605=$Y$7,$BG605=23),"",Entrées!K633-Entrées!K632))</f>
        <v>-277</v>
      </c>
      <c r="BQ605" s="32">
        <f>IF($BF605&gt;$Y$7,"",IF(AND($BF605=$Y$7,$BG605=23),"",Entrées!L633-Entrées!L632))</f>
        <v>-117</v>
      </c>
      <c r="BR605" s="32">
        <f>IF($BF605&gt;$Y$7,"",IF(AND($BF605=$Y$7,$BG605=23),"",Entrées!M633-Entrées!M632))</f>
        <v>0</v>
      </c>
      <c r="BS605" s="32">
        <f>IF($BF605&gt;$Y$7,"",IF(AND($BF605=$Y$7,$BG605=23),"",Entrées!N633-Entrées!N632))</f>
        <v>13.5</v>
      </c>
      <c r="BT605" s="32">
        <f>IF($BF605&gt;$Y$7,"",IF(AND($BF605=$Y$7,$BG605=23),"",Entrées!O633-Entrées!O632))</f>
        <v>-777</v>
      </c>
      <c r="BU605" s="32">
        <f>IF($BF605&gt;$Y$7,"",IF(AND($BF605=$Y$7,$BG605=23),"",Entrées!P633-Entrées!P632))</f>
        <v>-1</v>
      </c>
      <c r="BV605" s="32">
        <f>IF($BF605&gt;$Y$7,"",IF(AND($BF605=$Y$7,$BG605=23),"",Entrées!Q633-Entrées!Q632))</f>
        <v>-161</v>
      </c>
      <c r="BW605" s="32">
        <f>IF($BF605&gt;$Y$7,"",IF(AND($BF605=$Y$7,$BG605=23),"",Entrées!R633-Entrées!R632))</f>
        <v>0</v>
      </c>
      <c r="BX605" s="32">
        <f>IF($BF605&gt;$Y$7,"",IF(AND($BF605=$Y$7,$BG605=23),"",Entrées!S633-Entrées!S632))</f>
        <v>0</v>
      </c>
      <c r="BY605" s="32">
        <f>IF($BF605&gt;$Y$7,"",IF(AND($BF605=$Y$7,$BG605=23),"",Entrées!T633-Entrées!T632))</f>
        <v>-84</v>
      </c>
      <c r="BZ605" s="32">
        <f>IF($BF605&gt;$Y$7,"",IF(AND($BF605=$Y$7,$BG605=23),"",Entrées!U633-Entrées!U632))</f>
        <v>-173</v>
      </c>
      <c r="CA605" s="32">
        <f>IF($BF605&gt;$Y$7,"",IF(AND($BF605=$Y$7,$BG605=23),"",Entrées!V633-Entrées!V632))</f>
        <v>0</v>
      </c>
      <c r="CD605" s="33">
        <f>IF($BF605&lt;=$Y$7,Entrées!J632/CD$2,"")</f>
        <v>5.9934210526315791E-2</v>
      </c>
      <c r="CE605" s="33">
        <f>IF($BF605&lt;=$Y$7,Entrées!K632/CE$2,"")</f>
        <v>8.2857142857142851E-2</v>
      </c>
      <c r="CF605" s="11">
        <f t="shared" si="710"/>
        <v>7600</v>
      </c>
      <c r="CG605" s="11">
        <f t="shared" si="711"/>
        <v>4200</v>
      </c>
      <c r="CH605" s="52">
        <f t="shared" si="712"/>
        <v>0.26950009137426939</v>
      </c>
      <c r="CI605" s="52">
        <f t="shared" si="713"/>
        <v>0.11132787698412699</v>
      </c>
    </row>
    <row r="606" spans="3:87">
      <c r="C606" s="11">
        <f t="shared" ref="C606:C634" si="746">C605</f>
        <v>17</v>
      </c>
      <c r="D606" s="27">
        <f t="shared" si="743"/>
        <v>3</v>
      </c>
      <c r="E606" s="28">
        <f ca="1">IF($D606&gt;$D$8,"",INDIRECT(ADDRESS(ROW(Entrées!$C$37)+($D606-1)*24+E$11,COLUMN(Entrées!$C$37)+($C606-1),4,TRUE,"Entrées")))</f>
        <v>-1935</v>
      </c>
      <c r="F606" s="28">
        <f ca="1">IF($D606&gt;$D$8,"",INDIRECT(ADDRESS(ROW(Entrées!$C$37)+($D606-1)*24+F$11,COLUMN(Entrées!$C$37)+($C606-1),4,TRUE,"Entrées")))</f>
        <v>-2429</v>
      </c>
      <c r="G606" s="28">
        <f ca="1">IF($D606&gt;$D$8,"",INDIRECT(ADDRESS(ROW(Entrées!$C$37)+($D606-1)*24+G$11,COLUMN(Entrées!$C$37)+($C606-1),4,TRUE,"Entrées")))</f>
        <v>-2187</v>
      </c>
      <c r="H606" s="28">
        <f ca="1">IF($D606&gt;$D$8,"",INDIRECT(ADDRESS(ROW(Entrées!$C$37)+($D606-1)*24+H$11,COLUMN(Entrées!$C$37)+($C606-1),4,TRUE,"Entrées")))</f>
        <v>-2283</v>
      </c>
      <c r="I606" s="28">
        <f ca="1">IF($D606&gt;$D$8,"",INDIRECT(ADDRESS(ROW(Entrées!$C$37)+($D606-1)*24+I$11,COLUMN(Entrées!$C$37)+($C606-1),4,TRUE,"Entrées")))</f>
        <v>-2444</v>
      </c>
      <c r="J606" s="28">
        <f ca="1">IF($D606&gt;$D$8,"",INDIRECT(ADDRESS(ROW(Entrées!$C$37)+($D606-1)*24+J$11,COLUMN(Entrées!$C$37)+($C606-1),4,TRUE,"Entrées")))</f>
        <v>-1615</v>
      </c>
      <c r="K606" s="28">
        <f ca="1">IF($D606&gt;$D$8,"",INDIRECT(ADDRESS(ROW(Entrées!$C$37)+($D606-1)*24+K$11,COLUMN(Entrées!$C$37)+($C606-1),4,TRUE,"Entrées")))</f>
        <v>-1045</v>
      </c>
      <c r="L606" s="28">
        <f ca="1">IF($D606&gt;$D$8,"",INDIRECT(ADDRESS(ROW(Entrées!$C$37)+($D606-1)*24+L$11,COLUMN(Entrées!$C$37)+($C606-1),4,TRUE,"Entrées")))</f>
        <v>-1154</v>
      </c>
      <c r="M606" s="28">
        <f ca="1">IF($D606&gt;$D$8,"",INDIRECT(ADDRESS(ROW(Entrées!$C$37)+($D606-1)*24+M$11,COLUMN(Entrées!$C$37)+($C606-1),4,TRUE,"Entrées")))</f>
        <v>-324</v>
      </c>
      <c r="N606" s="28">
        <f ca="1">IF($D606&gt;$D$8,"",INDIRECT(ADDRESS(ROW(Entrées!$C$37)+($D606-1)*24+N$11,COLUMN(Entrées!$C$37)+($C606-1),4,TRUE,"Entrées")))</f>
        <v>-42</v>
      </c>
      <c r="O606" s="28">
        <f ca="1">IF($D606&gt;$D$8,"",INDIRECT(ADDRESS(ROW(Entrées!$C$37)+($D606-1)*24+O$11,COLUMN(Entrées!$C$37)+($C606-1),4,TRUE,"Entrées")))</f>
        <v>-130</v>
      </c>
      <c r="P606" s="28">
        <f ca="1">IF($D606&gt;$D$8,"",INDIRECT(ADDRESS(ROW(Entrées!$C$37)+($D606-1)*24+P$11,COLUMN(Entrées!$C$37)+($C606-1),4,TRUE,"Entrées")))</f>
        <v>-666</v>
      </c>
      <c r="Q606" s="28">
        <f ca="1">IF($D606&gt;$D$8,"",INDIRECT(ADDRESS(ROW(Entrées!$C$37)+($D606-1)*24+Q$11,COLUMN(Entrées!$C$37)+($C606-1),4,TRUE,"Entrées")))</f>
        <v>-860</v>
      </c>
      <c r="R606" s="28">
        <f ca="1">IF($D606&gt;$D$8,"",INDIRECT(ADDRESS(ROW(Entrées!$C$37)+($D606-1)*24+R$11,COLUMN(Entrées!$C$37)+($C606-1),4,TRUE,"Entrées")))</f>
        <v>-1273</v>
      </c>
      <c r="S606" s="28">
        <f ca="1">IF($D606&gt;$D$8,"",INDIRECT(ADDRESS(ROW(Entrées!$C$37)+($D606-1)*24+S$11,COLUMN(Entrées!$C$37)+($C606-1),4,TRUE,"Entrées")))</f>
        <v>-1015</v>
      </c>
      <c r="T606" s="28">
        <f ca="1">IF($D606&gt;$D$8,"",INDIRECT(ADDRESS(ROW(Entrées!$C$37)+($D606-1)*24+T$11,COLUMN(Entrées!$C$37)+($C606-1),4,TRUE,"Entrées")))</f>
        <v>-2137</v>
      </c>
      <c r="U606" s="28">
        <f ca="1">IF($D606&gt;$D$8,"",INDIRECT(ADDRESS(ROW(Entrées!$C$37)+($D606-1)*24+U$11,COLUMN(Entrées!$C$37)+($C606-1),4,TRUE,"Entrées")))</f>
        <v>-1790</v>
      </c>
      <c r="V606" s="28">
        <f ca="1">IF($D606&gt;$D$8,"",INDIRECT(ADDRESS(ROW(Entrées!$C$37)+($D606-1)*24+V$11,COLUMN(Entrées!$C$37)+($C606-1),4,TRUE,"Entrées")))</f>
        <v>-2053</v>
      </c>
      <c r="W606" s="28">
        <f ca="1">IF($D606&gt;$D$8,"",INDIRECT(ADDRESS(ROW(Entrées!$C$37)+($D606-1)*24+W$11,COLUMN(Entrées!$C$37)+($C606-1),4,TRUE,"Entrées")))</f>
        <v>-1616</v>
      </c>
      <c r="X606" s="28">
        <f ca="1">IF($D606&gt;$D$8,"",INDIRECT(ADDRESS(ROW(Entrées!$C$37)+($D606-1)*24+X$11,COLUMN(Entrées!$C$37)+($C606-1),4,TRUE,"Entrées")))</f>
        <v>-1765</v>
      </c>
      <c r="Y606" s="28">
        <f ca="1">IF($D606&gt;$D$8,"",INDIRECT(ADDRESS(ROW(Entrées!$C$37)+($D606-1)*24+Y$11,COLUMN(Entrées!$C$37)+($C606-1),4,TRUE,"Entrées")))</f>
        <v>-1684</v>
      </c>
      <c r="Z606" s="28">
        <f ca="1">IF($D606&gt;$D$8,"",INDIRECT(ADDRESS(ROW(Entrées!$C$37)+($D606-1)*24+Z$11,COLUMN(Entrées!$C$37)+($C606-1),4,TRUE,"Entrées")))</f>
        <v>-2244</v>
      </c>
      <c r="AA606" s="28">
        <f ca="1">IF($D606&gt;$D$8,"",INDIRECT(ADDRESS(ROW(Entrées!$C$37)+($D606-1)*24+AA$11,COLUMN(Entrées!$C$37)+($C606-1),4,TRUE,"Entrées")))</f>
        <v>-2213</v>
      </c>
      <c r="AB606" s="28">
        <f ca="1">IF($D606&gt;$D$8,"",INDIRECT(ADDRESS(ROW(Entrées!$C$37)+($D606-1)*24+AB$11,COLUMN(Entrées!$C$37)+($C606-1),4,TRUE,"Entrées")))</f>
        <v>-2399</v>
      </c>
      <c r="AC606" s="11"/>
      <c r="AD606" s="40">
        <f t="shared" ca="1" si="742"/>
        <v>-1554.2916666666667</v>
      </c>
      <c r="AE606" s="40">
        <f t="shared" ca="1" si="744"/>
        <v>-42</v>
      </c>
      <c r="AF606" s="40">
        <f t="shared" ca="1" si="745"/>
        <v>-2444</v>
      </c>
      <c r="AG606" s="4"/>
      <c r="AH606" s="11">
        <f>Entrées!A633</f>
        <v>25</v>
      </c>
      <c r="AI606" s="13">
        <f>Entrées!B633</f>
        <v>20</v>
      </c>
      <c r="AJ606" s="31">
        <f t="shared" ca="1" si="714"/>
        <v>55625.834722222207</v>
      </c>
      <c r="AK606" s="31">
        <f t="shared" ca="1" si="690"/>
        <v>55155.277777777781</v>
      </c>
      <c r="AL606" s="31">
        <f t="shared" ca="1" si="691"/>
        <v>55132.569444444431</v>
      </c>
      <c r="AM606" s="31">
        <f t="shared" ca="1" si="692"/>
        <v>439.35972222222233</v>
      </c>
      <c r="AN606" s="31">
        <f t="shared" ca="1" si="693"/>
        <v>2143.2847222222222</v>
      </c>
      <c r="AO606" s="31">
        <f t="shared" ca="1" si="694"/>
        <v>1711.4715277777773</v>
      </c>
      <c r="AP606" s="31">
        <f t="shared" ca="1" si="695"/>
        <v>43686.806944444448</v>
      </c>
      <c r="AQ606" s="31">
        <f t="shared" ca="1" si="696"/>
        <v>2048.2006944444447</v>
      </c>
      <c r="AR606" s="31">
        <f t="shared" ca="1" si="697"/>
        <v>467.57708333333329</v>
      </c>
      <c r="AS606" s="31">
        <f t="shared" ca="1" si="698"/>
        <v>9872.0041666666693</v>
      </c>
      <c r="AT606" s="31">
        <f t="shared" ca="1" si="699"/>
        <v>-752.91041666666672</v>
      </c>
      <c r="AU606" s="31">
        <f t="shared" ca="1" si="700"/>
        <v>580.30277777777769</v>
      </c>
      <c r="AV606" s="31">
        <f t="shared" ca="1" si="701"/>
        <v>-4570.3041666666659</v>
      </c>
      <c r="AW606" s="31">
        <f t="shared" ca="1" si="702"/>
        <v>53.39583333333335</v>
      </c>
      <c r="AX606" s="31">
        <f t="shared" ca="1" si="703"/>
        <v>1401.9361111111111</v>
      </c>
      <c r="AY606" s="31">
        <f t="shared" ca="1" si="704"/>
        <v>-1132.0805555555555</v>
      </c>
      <c r="AZ606" s="31">
        <f t="shared" ca="1" si="705"/>
        <v>-2177.1819444444441</v>
      </c>
      <c r="BA606" s="31">
        <f t="shared" ca="1" si="706"/>
        <v>644.8125</v>
      </c>
      <c r="BB606" s="31">
        <f t="shared" ca="1" si="707"/>
        <v>-1410.101388888889</v>
      </c>
      <c r="BC606" s="31">
        <f t="shared" ca="1" si="708"/>
        <v>-1800.2902777777781</v>
      </c>
      <c r="BF606" s="11">
        <f t="shared" si="709"/>
        <v>25</v>
      </c>
      <c r="BG606" s="11">
        <f t="shared" si="740"/>
        <v>20</v>
      </c>
      <c r="BH606" s="32">
        <f>IF($BF606&gt;$Y$7,"",IF(AND($BF606=$Y$7,$BG606=23),"",Entrées!C634-Entrées!C633))</f>
        <v>-156</v>
      </c>
      <c r="BI606" s="32">
        <f>IF($BF606&gt;$Y$7,"",IF(AND($BF606=$Y$7,$BG606=23),"",Entrées!D634-Entrées!D633))</f>
        <v>312.5</v>
      </c>
      <c r="BJ606" s="32">
        <f>IF($BF606&gt;$Y$7,"",IF(AND($BF606=$Y$7,$BG606=23),"",Entrées!E634-Entrées!E633))</f>
        <v>450</v>
      </c>
      <c r="BK606" s="32">
        <f>IF($BF606&gt;$Y$7,"",IF(AND($BF606=$Y$7,$BG606=23),"",Entrées!F634-Entrées!F633))</f>
        <v>0.5</v>
      </c>
      <c r="BL606" s="32">
        <f>IF($BF606&gt;$Y$7,"",IF(AND($BF606=$Y$7,$BG606=23),"",Entrées!G634-Entrées!G633))</f>
        <v>4</v>
      </c>
      <c r="BM606" s="32">
        <f>IF($BF606&gt;$Y$7,"",IF(AND($BF606=$Y$7,$BG606=23),"",Entrées!H634-Entrées!H633))</f>
        <v>-1</v>
      </c>
      <c r="BN606" s="32">
        <f>IF($BF606&gt;$Y$7,"",IF(AND($BF606=$Y$7,$BG606=23),"",Entrées!I634-Entrées!I633))</f>
        <v>-222.5</v>
      </c>
      <c r="BO606" s="32">
        <f>IF($BF606&gt;$Y$7,"",IF(AND($BF606=$Y$7,$BG606=23),"",Entrées!J634-Entrées!J633))</f>
        <v>27.5</v>
      </c>
      <c r="BP606" s="32">
        <f>IF($BF606&gt;$Y$7,"",IF(AND($BF606=$Y$7,$BG606=23),"",Entrées!K634-Entrées!K633))</f>
        <v>-70</v>
      </c>
      <c r="BQ606" s="32">
        <f>IF($BF606&gt;$Y$7,"",IF(AND($BF606=$Y$7,$BG606=23),"",Entrées!L634-Entrées!L633))</f>
        <v>-414.5</v>
      </c>
      <c r="BR606" s="32">
        <f>IF($BF606&gt;$Y$7,"",IF(AND($BF606=$Y$7,$BG606=23),"",Entrées!M634-Entrées!M633))</f>
        <v>0.5</v>
      </c>
      <c r="BS606" s="32">
        <f>IF($BF606&gt;$Y$7,"",IF(AND($BF606=$Y$7,$BG606=23),"",Entrées!N634-Entrées!N633))</f>
        <v>14.5</v>
      </c>
      <c r="BT606" s="32">
        <f>IF($BF606&gt;$Y$7,"",IF(AND($BF606=$Y$7,$BG606=23),"",Entrées!O634-Entrées!O633))</f>
        <v>505.5</v>
      </c>
      <c r="BU606" s="32">
        <f>IF($BF606&gt;$Y$7,"",IF(AND($BF606=$Y$7,$BG606=23),"",Entrées!P634-Entrées!P633))</f>
        <v>0.5</v>
      </c>
      <c r="BV606" s="32">
        <f>IF($BF606&gt;$Y$7,"",IF(AND($BF606=$Y$7,$BG606=23),"",Entrées!Q634-Entrées!Q633))</f>
        <v>1221</v>
      </c>
      <c r="BW606" s="32">
        <f>IF($BF606&gt;$Y$7,"",IF(AND($BF606=$Y$7,$BG606=23),"",Entrées!R634-Entrées!R633))</f>
        <v>0</v>
      </c>
      <c r="BX606" s="32">
        <f>IF($BF606&gt;$Y$7,"",IF(AND($BF606=$Y$7,$BG606=23),"",Entrées!S634-Entrées!S633))</f>
        <v>0</v>
      </c>
      <c r="BY606" s="32">
        <f>IF($BF606&gt;$Y$7,"",IF(AND($BF606=$Y$7,$BG606=23),"",Entrées!T634-Entrées!T633))</f>
        <v>-212</v>
      </c>
      <c r="BZ606" s="32">
        <f>IF($BF606&gt;$Y$7,"",IF(AND($BF606=$Y$7,$BG606=23),"",Entrées!U634-Entrées!U633))</f>
        <v>0</v>
      </c>
      <c r="CA606" s="32">
        <f>IF($BF606&gt;$Y$7,"",IF(AND($BF606=$Y$7,$BG606=23),"",Entrées!V634-Entrées!V633))</f>
        <v>15</v>
      </c>
      <c r="CD606" s="33">
        <f>IF($BF606&lt;=$Y$7,Entrées!J633/CD$2,"")</f>
        <v>5.2565789473684212E-2</v>
      </c>
      <c r="CE606" s="33">
        <f>IF($BF606&lt;=$Y$7,Entrées!K633/CE$2,"")</f>
        <v>1.6904761904761905E-2</v>
      </c>
      <c r="CF606" s="11">
        <f t="shared" si="710"/>
        <v>7600</v>
      </c>
      <c r="CG606" s="11">
        <f t="shared" si="711"/>
        <v>4200</v>
      </c>
      <c r="CH606" s="52">
        <f t="shared" si="712"/>
        <v>0.26950009137426939</v>
      </c>
      <c r="CI606" s="52">
        <f t="shared" si="713"/>
        <v>0.11132787698412699</v>
      </c>
    </row>
    <row r="607" spans="3:87">
      <c r="C607" s="11">
        <f t="shared" si="746"/>
        <v>17</v>
      </c>
      <c r="D607" s="27">
        <f t="shared" si="743"/>
        <v>4</v>
      </c>
      <c r="E607" s="28">
        <f ca="1">IF($D607&gt;$D$8,"",INDIRECT(ADDRESS(ROW(Entrées!$C$37)+($D607-1)*24+E$11,COLUMN(Entrées!$C$37)+($C607-1),4,TRUE,"Entrées")))</f>
        <v>-2109</v>
      </c>
      <c r="F607" s="28">
        <f ca="1">IF($D607&gt;$D$8,"",INDIRECT(ADDRESS(ROW(Entrées!$C$37)+($D607-1)*24+F$11,COLUMN(Entrées!$C$37)+($C607-1),4,TRUE,"Entrées")))</f>
        <v>-2888</v>
      </c>
      <c r="G607" s="28">
        <f ca="1">IF($D607&gt;$D$8,"",INDIRECT(ADDRESS(ROW(Entrées!$C$37)+($D607-1)*24+G$11,COLUMN(Entrées!$C$37)+($C607-1),4,TRUE,"Entrées")))</f>
        <v>-2909</v>
      </c>
      <c r="H607" s="28">
        <f ca="1">IF($D607&gt;$D$8,"",INDIRECT(ADDRESS(ROW(Entrées!$C$37)+($D607-1)*24+H$11,COLUMN(Entrées!$C$37)+($C607-1),4,TRUE,"Entrées")))</f>
        <v>-2601</v>
      </c>
      <c r="I607" s="28">
        <f ca="1">IF($D607&gt;$D$8,"",INDIRECT(ADDRESS(ROW(Entrées!$C$37)+($D607-1)*24+I$11,COLUMN(Entrées!$C$37)+($C607-1),4,TRUE,"Entrées")))</f>
        <v>-2975</v>
      </c>
      <c r="J607" s="28">
        <f ca="1">IF($D607&gt;$D$8,"",INDIRECT(ADDRESS(ROW(Entrées!$C$37)+($D607-1)*24+J$11,COLUMN(Entrées!$C$37)+($C607-1),4,TRUE,"Entrées")))</f>
        <v>-2871</v>
      </c>
      <c r="K607" s="28">
        <f ca="1">IF($D607&gt;$D$8,"",INDIRECT(ADDRESS(ROW(Entrées!$C$37)+($D607-1)*24+K$11,COLUMN(Entrées!$C$37)+($C607-1),4,TRUE,"Entrées")))</f>
        <v>-1966</v>
      </c>
      <c r="L607" s="28">
        <f ca="1">IF($D607&gt;$D$8,"",INDIRECT(ADDRESS(ROW(Entrées!$C$37)+($D607-1)*24+L$11,COLUMN(Entrées!$C$37)+($C607-1),4,TRUE,"Entrées")))</f>
        <v>-1338</v>
      </c>
      <c r="M607" s="28">
        <f ca="1">IF($D607&gt;$D$8,"",INDIRECT(ADDRESS(ROW(Entrées!$C$37)+($D607-1)*24+M$11,COLUMN(Entrées!$C$37)+($C607-1),4,TRUE,"Entrées")))</f>
        <v>-256</v>
      </c>
      <c r="N607" s="28">
        <f ca="1">IF($D607&gt;$D$8,"",INDIRECT(ADDRESS(ROW(Entrées!$C$37)+($D607-1)*24+N$11,COLUMN(Entrées!$C$37)+($C607-1),4,TRUE,"Entrées")))</f>
        <v>-1136</v>
      </c>
      <c r="O607" s="28">
        <f ca="1">IF($D607&gt;$D$8,"",INDIRECT(ADDRESS(ROW(Entrées!$C$37)+($D607-1)*24+O$11,COLUMN(Entrées!$C$37)+($C607-1),4,TRUE,"Entrées")))</f>
        <v>-596</v>
      </c>
      <c r="P607" s="28">
        <f ca="1">IF($D607&gt;$D$8,"",INDIRECT(ADDRESS(ROW(Entrées!$C$37)+($D607-1)*24+P$11,COLUMN(Entrées!$C$37)+($C607-1),4,TRUE,"Entrées")))</f>
        <v>-468</v>
      </c>
      <c r="Q607" s="28">
        <f ca="1">IF($D607&gt;$D$8,"",INDIRECT(ADDRESS(ROW(Entrées!$C$37)+($D607-1)*24+Q$11,COLUMN(Entrées!$C$37)+($C607-1),4,TRUE,"Entrées")))</f>
        <v>-789</v>
      </c>
      <c r="R607" s="28">
        <f ca="1">IF($D607&gt;$D$8,"",INDIRECT(ADDRESS(ROW(Entrées!$C$37)+($D607-1)*24+R$11,COLUMN(Entrées!$C$37)+($C607-1),4,TRUE,"Entrées")))</f>
        <v>-482</v>
      </c>
      <c r="S607" s="28">
        <f ca="1">IF($D607&gt;$D$8,"",INDIRECT(ADDRESS(ROW(Entrées!$C$37)+($D607-1)*24+S$11,COLUMN(Entrées!$C$37)+($C607-1),4,TRUE,"Entrées")))</f>
        <v>-594</v>
      </c>
      <c r="T607" s="28">
        <f ca="1">IF($D607&gt;$D$8,"",INDIRECT(ADDRESS(ROW(Entrées!$C$37)+($D607-1)*24+T$11,COLUMN(Entrées!$C$37)+($C607-1),4,TRUE,"Entrées")))</f>
        <v>-1289</v>
      </c>
      <c r="U607" s="28">
        <f ca="1">IF($D607&gt;$D$8,"",INDIRECT(ADDRESS(ROW(Entrées!$C$37)+($D607-1)*24+U$11,COLUMN(Entrées!$C$37)+($C607-1),4,TRUE,"Entrées")))</f>
        <v>-770</v>
      </c>
      <c r="V607" s="28">
        <f ca="1">IF($D607&gt;$D$8,"",INDIRECT(ADDRESS(ROW(Entrées!$C$37)+($D607-1)*24+V$11,COLUMN(Entrées!$C$37)+($C607-1),4,TRUE,"Entrées")))</f>
        <v>-955</v>
      </c>
      <c r="W607" s="28">
        <f ca="1">IF($D607&gt;$D$8,"",INDIRECT(ADDRESS(ROW(Entrées!$C$37)+($D607-1)*24+W$11,COLUMN(Entrées!$C$37)+($C607-1),4,TRUE,"Entrées")))</f>
        <v>-1103</v>
      </c>
      <c r="X607" s="28">
        <f ca="1">IF($D607&gt;$D$8,"",INDIRECT(ADDRESS(ROW(Entrées!$C$37)+($D607-1)*24+X$11,COLUMN(Entrées!$C$37)+($C607-1),4,TRUE,"Entrées")))</f>
        <v>-968</v>
      </c>
      <c r="Y607" s="28">
        <f ca="1">IF($D607&gt;$D$8,"",INDIRECT(ADDRESS(ROW(Entrées!$C$37)+($D607-1)*24+Y$11,COLUMN(Entrées!$C$37)+($C607-1),4,TRUE,"Entrées")))</f>
        <v>-964</v>
      </c>
      <c r="Z607" s="28">
        <f ca="1">IF($D607&gt;$D$8,"",INDIRECT(ADDRESS(ROW(Entrées!$C$37)+($D607-1)*24+Z$11,COLUMN(Entrées!$C$37)+($C607-1),4,TRUE,"Entrées")))</f>
        <v>-1146</v>
      </c>
      <c r="AA607" s="28">
        <f ca="1">IF($D607&gt;$D$8,"",INDIRECT(ADDRESS(ROW(Entrées!$C$37)+($D607-1)*24+AA$11,COLUMN(Entrées!$C$37)+($C607-1),4,TRUE,"Entrées")))</f>
        <v>-1037</v>
      </c>
      <c r="AB607" s="28">
        <f ca="1">IF($D607&gt;$D$8,"",INDIRECT(ADDRESS(ROW(Entrées!$C$37)+($D607-1)*24+AB$11,COLUMN(Entrées!$C$37)+($C607-1),4,TRUE,"Entrées")))</f>
        <v>-1018</v>
      </c>
      <c r="AC607" s="11"/>
      <c r="AD607" s="40">
        <f t="shared" ca="1" si="742"/>
        <v>-1384.5</v>
      </c>
      <c r="AE607" s="40">
        <f t="shared" ca="1" si="744"/>
        <v>-256</v>
      </c>
      <c r="AF607" s="40">
        <f t="shared" ca="1" si="745"/>
        <v>-2975</v>
      </c>
      <c r="AG607" s="4"/>
      <c r="AH607" s="11">
        <f>Entrées!A634</f>
        <v>25</v>
      </c>
      <c r="AI607" s="13">
        <f>Entrées!B634</f>
        <v>21</v>
      </c>
      <c r="AJ607" s="31">
        <f t="shared" ca="1" si="714"/>
        <v>55625.834722222207</v>
      </c>
      <c r="AK607" s="31">
        <f t="shared" ca="1" si="690"/>
        <v>55155.277777777781</v>
      </c>
      <c r="AL607" s="31">
        <f t="shared" ca="1" si="691"/>
        <v>55132.569444444431</v>
      </c>
      <c r="AM607" s="31">
        <f t="shared" ca="1" si="692"/>
        <v>439.35972222222233</v>
      </c>
      <c r="AN607" s="31">
        <f t="shared" ca="1" si="693"/>
        <v>2143.2847222222222</v>
      </c>
      <c r="AO607" s="31">
        <f t="shared" ca="1" si="694"/>
        <v>1711.4715277777773</v>
      </c>
      <c r="AP607" s="31">
        <f t="shared" ca="1" si="695"/>
        <v>43686.806944444448</v>
      </c>
      <c r="AQ607" s="31">
        <f t="shared" ca="1" si="696"/>
        <v>2048.2006944444447</v>
      </c>
      <c r="AR607" s="31">
        <f t="shared" ca="1" si="697"/>
        <v>467.57708333333329</v>
      </c>
      <c r="AS607" s="31">
        <f t="shared" ca="1" si="698"/>
        <v>9872.0041666666693</v>
      </c>
      <c r="AT607" s="31">
        <f t="shared" ca="1" si="699"/>
        <v>-752.91041666666672</v>
      </c>
      <c r="AU607" s="31">
        <f t="shared" ca="1" si="700"/>
        <v>580.30277777777769</v>
      </c>
      <c r="AV607" s="31">
        <f t="shared" ca="1" si="701"/>
        <v>-4570.3041666666659</v>
      </c>
      <c r="AW607" s="31">
        <f t="shared" ca="1" si="702"/>
        <v>53.39583333333335</v>
      </c>
      <c r="AX607" s="31">
        <f t="shared" ca="1" si="703"/>
        <v>1401.9361111111111</v>
      </c>
      <c r="AY607" s="31">
        <f t="shared" ca="1" si="704"/>
        <v>-1132.0805555555555</v>
      </c>
      <c r="AZ607" s="31">
        <f t="shared" ca="1" si="705"/>
        <v>-2177.1819444444441</v>
      </c>
      <c r="BA607" s="31">
        <f t="shared" ca="1" si="706"/>
        <v>644.8125</v>
      </c>
      <c r="BB607" s="31">
        <f t="shared" ca="1" si="707"/>
        <v>-1410.101388888889</v>
      </c>
      <c r="BC607" s="31">
        <f t="shared" ca="1" si="708"/>
        <v>-1800.2902777777781</v>
      </c>
      <c r="BF607" s="11">
        <f t="shared" si="709"/>
        <v>25</v>
      </c>
      <c r="BG607" s="11">
        <f t="shared" si="740"/>
        <v>21</v>
      </c>
      <c r="BH607" s="32">
        <f>IF($BF607&gt;$Y$7,"",IF(AND($BF607=$Y$7,$BG607=23),"",Entrées!C635-Entrées!C634))</f>
        <v>-88.5</v>
      </c>
      <c r="BI607" s="32">
        <f>IF($BF607&gt;$Y$7,"",IF(AND($BF607=$Y$7,$BG607=23),"",Entrées!D635-Entrées!D634))</f>
        <v>-125</v>
      </c>
      <c r="BJ607" s="32">
        <f>IF($BF607&gt;$Y$7,"",IF(AND($BF607=$Y$7,$BG607=23),"",Entrées!E635-Entrées!E634))</f>
        <v>37.5</v>
      </c>
      <c r="BK607" s="32">
        <f>IF($BF607&gt;$Y$7,"",IF(AND($BF607=$Y$7,$BG607=23),"",Entrées!F635-Entrées!F634))</f>
        <v>0.5</v>
      </c>
      <c r="BL607" s="32">
        <f>IF($BF607&gt;$Y$7,"",IF(AND($BF607=$Y$7,$BG607=23),"",Entrées!G635-Entrées!G634))</f>
        <v>27</v>
      </c>
      <c r="BM607" s="32">
        <f>IF($BF607&gt;$Y$7,"",IF(AND($BF607=$Y$7,$BG607=23),"",Entrées!H635-Entrées!H634))</f>
        <v>-0.5</v>
      </c>
      <c r="BN607" s="32">
        <f>IF($BF607&gt;$Y$7,"",IF(AND($BF607=$Y$7,$BG607=23),"",Entrées!I635-Entrées!I634))</f>
        <v>-378.5</v>
      </c>
      <c r="BO607" s="32">
        <f>IF($BF607&gt;$Y$7,"",IF(AND($BF607=$Y$7,$BG607=23),"",Entrées!J635-Entrées!J634))</f>
        <v>5</v>
      </c>
      <c r="BP607" s="32">
        <f>IF($BF607&gt;$Y$7,"",IF(AND($BF607=$Y$7,$BG607=23),"",Entrées!K635-Entrées!K634))</f>
        <v>-1</v>
      </c>
      <c r="BQ607" s="32">
        <f>IF($BF607&gt;$Y$7,"",IF(AND($BF607=$Y$7,$BG607=23),"",Entrées!L635-Entrées!L634))</f>
        <v>-637</v>
      </c>
      <c r="BR607" s="32">
        <f>IF($BF607&gt;$Y$7,"",IF(AND($BF607=$Y$7,$BG607=23),"",Entrées!M635-Entrées!M634))</f>
        <v>0</v>
      </c>
      <c r="BS607" s="32">
        <f>IF($BF607&gt;$Y$7,"",IF(AND($BF607=$Y$7,$BG607=23),"",Entrées!N635-Entrées!N634))</f>
        <v>18</v>
      </c>
      <c r="BT607" s="32">
        <f>IF($BF607&gt;$Y$7,"",IF(AND($BF607=$Y$7,$BG607=23),"",Entrées!O635-Entrées!O634))</f>
        <v>878</v>
      </c>
      <c r="BU607" s="32">
        <f>IF($BF607&gt;$Y$7,"",IF(AND($BF607=$Y$7,$BG607=23),"",Entrées!P635-Entrées!P634))</f>
        <v>1.5</v>
      </c>
      <c r="BV607" s="32">
        <f>IF($BF607&gt;$Y$7,"",IF(AND($BF607=$Y$7,$BG607=23),"",Entrées!Q635-Entrées!Q634))</f>
        <v>435</v>
      </c>
      <c r="BW607" s="32">
        <f>IF($BF607&gt;$Y$7,"",IF(AND($BF607=$Y$7,$BG607=23),"",Entrées!R635-Entrées!R634))</f>
        <v>0</v>
      </c>
      <c r="BX607" s="32">
        <f>IF($BF607&gt;$Y$7,"",IF(AND($BF607=$Y$7,$BG607=23),"",Entrées!S635-Entrées!S634))</f>
        <v>0</v>
      </c>
      <c r="BY607" s="32">
        <f>IF($BF607&gt;$Y$7,"",IF(AND($BF607=$Y$7,$BG607=23),"",Entrées!T635-Entrées!T634))</f>
        <v>0</v>
      </c>
      <c r="BZ607" s="32">
        <f>IF($BF607&gt;$Y$7,"",IF(AND($BF607=$Y$7,$BG607=23),"",Entrées!U635-Entrées!U634))</f>
        <v>0</v>
      </c>
      <c r="CA607" s="32">
        <f>IF($BF607&gt;$Y$7,"",IF(AND($BF607=$Y$7,$BG607=23),"",Entrées!V635-Entrées!V634))</f>
        <v>474</v>
      </c>
      <c r="CD607" s="33">
        <f>IF($BF607&lt;=$Y$7,Entrées!J634/CD$2,"")</f>
        <v>5.6184210526315788E-2</v>
      </c>
      <c r="CE607" s="33">
        <f>IF($BF607&lt;=$Y$7,Entrées!K634/CE$2,"")</f>
        <v>2.380952380952381E-4</v>
      </c>
      <c r="CF607" s="11">
        <f t="shared" si="710"/>
        <v>7600</v>
      </c>
      <c r="CG607" s="11">
        <f t="shared" si="711"/>
        <v>4200</v>
      </c>
      <c r="CH607" s="52">
        <f t="shared" si="712"/>
        <v>0.26950009137426939</v>
      </c>
      <c r="CI607" s="52">
        <f t="shared" si="713"/>
        <v>0.11132787698412699</v>
      </c>
    </row>
    <row r="608" spans="3:87">
      <c r="C608" s="11">
        <f t="shared" si="746"/>
        <v>17</v>
      </c>
      <c r="D608" s="27">
        <f t="shared" si="743"/>
        <v>5</v>
      </c>
      <c r="E608" s="28">
        <f ca="1">IF($D608&gt;$D$8,"",INDIRECT(ADDRESS(ROW(Entrées!$C$37)+($D608-1)*24+E$11,COLUMN(Entrées!$C$37)+($C608-1),4,TRUE,"Entrées")))</f>
        <v>-2067</v>
      </c>
      <c r="F608" s="28">
        <f ca="1">IF($D608&gt;$D$8,"",INDIRECT(ADDRESS(ROW(Entrées!$C$37)+($D608-1)*24+F$11,COLUMN(Entrées!$C$37)+($C608-1),4,TRUE,"Entrées")))</f>
        <v>-1991</v>
      </c>
      <c r="G608" s="28">
        <f ca="1">IF($D608&gt;$D$8,"",INDIRECT(ADDRESS(ROW(Entrées!$C$37)+($D608-1)*24+G$11,COLUMN(Entrées!$C$37)+($C608-1),4,TRUE,"Entrées")))</f>
        <v>-2175</v>
      </c>
      <c r="H608" s="28">
        <f ca="1">IF($D608&gt;$D$8,"",INDIRECT(ADDRESS(ROW(Entrées!$C$37)+($D608-1)*24+H$11,COLUMN(Entrées!$C$37)+($C608-1),4,TRUE,"Entrées")))</f>
        <v>-2855</v>
      </c>
      <c r="I608" s="28">
        <f ca="1">IF($D608&gt;$D$8,"",INDIRECT(ADDRESS(ROW(Entrées!$C$37)+($D608-1)*24+I$11,COLUMN(Entrées!$C$37)+($C608-1),4,TRUE,"Entrées")))</f>
        <v>-2838</v>
      </c>
      <c r="J608" s="28">
        <f ca="1">IF($D608&gt;$D$8,"",INDIRECT(ADDRESS(ROW(Entrées!$C$37)+($D608-1)*24+J$11,COLUMN(Entrées!$C$37)+($C608-1),4,TRUE,"Entrées")))</f>
        <v>-1911</v>
      </c>
      <c r="K608" s="28">
        <f ca="1">IF($D608&gt;$D$8,"",INDIRECT(ADDRESS(ROW(Entrées!$C$37)+($D608-1)*24+K$11,COLUMN(Entrées!$C$37)+($C608-1),4,TRUE,"Entrées")))</f>
        <v>-973</v>
      </c>
      <c r="L608" s="28">
        <f ca="1">IF($D608&gt;$D$8,"",INDIRECT(ADDRESS(ROW(Entrées!$C$37)+($D608-1)*24+L$11,COLUMN(Entrées!$C$37)+($C608-1),4,TRUE,"Entrées")))</f>
        <v>-452</v>
      </c>
      <c r="M608" s="28">
        <f ca="1">IF($D608&gt;$D$8,"",INDIRECT(ADDRESS(ROW(Entrées!$C$37)+($D608-1)*24+M$11,COLUMN(Entrées!$C$37)+($C608-1),4,TRUE,"Entrées")))</f>
        <v>-800</v>
      </c>
      <c r="N608" s="28">
        <f ca="1">IF($D608&gt;$D$8,"",INDIRECT(ADDRESS(ROW(Entrées!$C$37)+($D608-1)*24+N$11,COLUMN(Entrées!$C$37)+($C608-1),4,TRUE,"Entrées")))</f>
        <v>-451</v>
      </c>
      <c r="O608" s="28">
        <f ca="1">IF($D608&gt;$D$8,"",INDIRECT(ADDRESS(ROW(Entrées!$C$37)+($D608-1)*24+O$11,COLUMN(Entrées!$C$37)+($C608-1),4,TRUE,"Entrées")))</f>
        <v>-379</v>
      </c>
      <c r="P608" s="28">
        <f ca="1">IF($D608&gt;$D$8,"",INDIRECT(ADDRESS(ROW(Entrées!$C$37)+($D608-1)*24+P$11,COLUMN(Entrées!$C$37)+($C608-1),4,TRUE,"Entrées")))</f>
        <v>-514</v>
      </c>
      <c r="Q608" s="28">
        <f ca="1">IF($D608&gt;$D$8,"",INDIRECT(ADDRESS(ROW(Entrées!$C$37)+($D608-1)*24+Q$11,COLUMN(Entrées!$C$37)+($C608-1),4,TRUE,"Entrées")))</f>
        <v>-536</v>
      </c>
      <c r="R608" s="28">
        <f ca="1">IF($D608&gt;$D$8,"",INDIRECT(ADDRESS(ROW(Entrées!$C$37)+($D608-1)*24+R$11,COLUMN(Entrées!$C$37)+($C608-1),4,TRUE,"Entrées")))</f>
        <v>-394</v>
      </c>
      <c r="S608" s="28">
        <f ca="1">IF($D608&gt;$D$8,"",INDIRECT(ADDRESS(ROW(Entrées!$C$37)+($D608-1)*24+S$11,COLUMN(Entrées!$C$37)+($C608-1),4,TRUE,"Entrées")))</f>
        <v>-791</v>
      </c>
      <c r="T608" s="28">
        <f ca="1">IF($D608&gt;$D$8,"",INDIRECT(ADDRESS(ROW(Entrées!$C$37)+($D608-1)*24+T$11,COLUMN(Entrées!$C$37)+($C608-1),4,TRUE,"Entrées")))</f>
        <v>-655</v>
      </c>
      <c r="U608" s="28">
        <f ca="1">IF($D608&gt;$D$8,"",INDIRECT(ADDRESS(ROW(Entrées!$C$37)+($D608-1)*24+U$11,COLUMN(Entrées!$C$37)+($C608-1),4,TRUE,"Entrées")))</f>
        <v>-1162</v>
      </c>
      <c r="V608" s="28">
        <f ca="1">IF($D608&gt;$D$8,"",INDIRECT(ADDRESS(ROW(Entrées!$C$37)+($D608-1)*24+V$11,COLUMN(Entrées!$C$37)+($C608-1),4,TRUE,"Entrées")))</f>
        <v>-686</v>
      </c>
      <c r="W608" s="28">
        <f ca="1">IF($D608&gt;$D$8,"",INDIRECT(ADDRESS(ROW(Entrées!$C$37)+($D608-1)*24+W$11,COLUMN(Entrées!$C$37)+($C608-1),4,TRUE,"Entrées")))</f>
        <v>-544</v>
      </c>
      <c r="X608" s="28">
        <f ca="1">IF($D608&gt;$D$8,"",INDIRECT(ADDRESS(ROW(Entrées!$C$37)+($D608-1)*24+X$11,COLUMN(Entrées!$C$37)+($C608-1),4,TRUE,"Entrées")))</f>
        <v>-591</v>
      </c>
      <c r="Y608" s="28">
        <f ca="1">IF($D608&gt;$D$8,"",INDIRECT(ADDRESS(ROW(Entrées!$C$37)+($D608-1)*24+Y$11,COLUMN(Entrées!$C$37)+($C608-1),4,TRUE,"Entrées")))</f>
        <v>-714</v>
      </c>
      <c r="Z608" s="28">
        <f ca="1">IF($D608&gt;$D$8,"",INDIRECT(ADDRESS(ROW(Entrées!$C$37)+($D608-1)*24+Z$11,COLUMN(Entrées!$C$37)+($C608-1),4,TRUE,"Entrées")))</f>
        <v>-809</v>
      </c>
      <c r="AA608" s="28">
        <f ca="1">IF($D608&gt;$D$8,"",INDIRECT(ADDRESS(ROW(Entrées!$C$37)+($D608-1)*24+AA$11,COLUMN(Entrées!$C$37)+($C608-1),4,TRUE,"Entrées")))</f>
        <v>-1228</v>
      </c>
      <c r="AB608" s="28">
        <f ca="1">IF($D608&gt;$D$8,"",INDIRECT(ADDRESS(ROW(Entrées!$C$37)+($D608-1)*24+AB$11,COLUMN(Entrées!$C$37)+($C608-1),4,TRUE,"Entrées")))</f>
        <v>-1787</v>
      </c>
      <c r="AC608" s="11"/>
      <c r="AD608" s="40">
        <f t="shared" ca="1" si="742"/>
        <v>-1137.625</v>
      </c>
      <c r="AE608" s="40">
        <f t="shared" ca="1" si="744"/>
        <v>-379</v>
      </c>
      <c r="AF608" s="40">
        <f t="shared" ca="1" si="745"/>
        <v>-2855</v>
      </c>
      <c r="AG608" s="4"/>
      <c r="AH608" s="11">
        <f>Entrées!A635</f>
        <v>25</v>
      </c>
      <c r="AI608" s="13">
        <f>Entrées!B635</f>
        <v>22</v>
      </c>
      <c r="AJ608" s="31">
        <f t="shared" ca="1" si="714"/>
        <v>55625.834722222207</v>
      </c>
      <c r="AK608" s="31">
        <f t="shared" ca="1" si="690"/>
        <v>55155.277777777781</v>
      </c>
      <c r="AL608" s="31">
        <f t="shared" ca="1" si="691"/>
        <v>55132.569444444431</v>
      </c>
      <c r="AM608" s="31">
        <f t="shared" ca="1" si="692"/>
        <v>439.35972222222233</v>
      </c>
      <c r="AN608" s="31">
        <f t="shared" ca="1" si="693"/>
        <v>2143.2847222222222</v>
      </c>
      <c r="AO608" s="31">
        <f t="shared" ca="1" si="694"/>
        <v>1711.4715277777773</v>
      </c>
      <c r="AP608" s="31">
        <f t="shared" ca="1" si="695"/>
        <v>43686.806944444448</v>
      </c>
      <c r="AQ608" s="31">
        <f t="shared" ca="1" si="696"/>
        <v>2048.2006944444447</v>
      </c>
      <c r="AR608" s="31">
        <f t="shared" ca="1" si="697"/>
        <v>467.57708333333329</v>
      </c>
      <c r="AS608" s="31">
        <f t="shared" ca="1" si="698"/>
        <v>9872.0041666666693</v>
      </c>
      <c r="AT608" s="31">
        <f t="shared" ca="1" si="699"/>
        <v>-752.91041666666672</v>
      </c>
      <c r="AU608" s="31">
        <f t="shared" ca="1" si="700"/>
        <v>580.30277777777769</v>
      </c>
      <c r="AV608" s="31">
        <f t="shared" ca="1" si="701"/>
        <v>-4570.3041666666659</v>
      </c>
      <c r="AW608" s="31">
        <f t="shared" ca="1" si="702"/>
        <v>53.39583333333335</v>
      </c>
      <c r="AX608" s="31">
        <f t="shared" ca="1" si="703"/>
        <v>1401.9361111111111</v>
      </c>
      <c r="AY608" s="31">
        <f t="shared" ca="1" si="704"/>
        <v>-1132.0805555555555</v>
      </c>
      <c r="AZ608" s="31">
        <f t="shared" ca="1" si="705"/>
        <v>-2177.1819444444441</v>
      </c>
      <c r="BA608" s="31">
        <f t="shared" ca="1" si="706"/>
        <v>644.8125</v>
      </c>
      <c r="BB608" s="31">
        <f t="shared" ca="1" si="707"/>
        <v>-1410.101388888889</v>
      </c>
      <c r="BC608" s="31">
        <f t="shared" ca="1" si="708"/>
        <v>-1800.2902777777781</v>
      </c>
      <c r="BF608" s="11">
        <f t="shared" si="709"/>
        <v>25</v>
      </c>
      <c r="BG608" s="11">
        <f t="shared" si="740"/>
        <v>22</v>
      </c>
      <c r="BH608" s="32">
        <f>IF($BF608&gt;$Y$7,"",IF(AND($BF608=$Y$7,$BG608=23),"",Entrées!C636-Entrées!C635))</f>
        <v>2256</v>
      </c>
      <c r="BI608" s="32">
        <f>IF($BF608&gt;$Y$7,"",IF(AND($BF608=$Y$7,$BG608=23),"",Entrées!D636-Entrées!D635))</f>
        <v>1525</v>
      </c>
      <c r="BJ608" s="32">
        <f>IF($BF608&gt;$Y$7,"",IF(AND($BF608=$Y$7,$BG608=23),"",Entrées!E636-Entrées!E635))</f>
        <v>1450</v>
      </c>
      <c r="BK608" s="32">
        <f>IF($BF608&gt;$Y$7,"",IF(AND($BF608=$Y$7,$BG608=23),"",Entrées!F636-Entrées!F635))</f>
        <v>0</v>
      </c>
      <c r="BL608" s="32">
        <f>IF($BF608&gt;$Y$7,"",IF(AND($BF608=$Y$7,$BG608=23),"",Entrées!G636-Entrées!G635))</f>
        <v>117</v>
      </c>
      <c r="BM608" s="32">
        <f>IF($BF608&gt;$Y$7,"",IF(AND($BF608=$Y$7,$BG608=23),"",Entrées!H636-Entrées!H635))</f>
        <v>-1.5</v>
      </c>
      <c r="BN608" s="32">
        <f>IF($BF608&gt;$Y$7,"",IF(AND($BF608=$Y$7,$BG608=23),"",Entrées!I636-Entrées!I635))</f>
        <v>-52</v>
      </c>
      <c r="BO608" s="32">
        <f>IF($BF608&gt;$Y$7,"",IF(AND($BF608=$Y$7,$BG608=23),"",Entrées!J636-Entrées!J635))</f>
        <v>-1</v>
      </c>
      <c r="BP608" s="32">
        <f>IF($BF608&gt;$Y$7,"",IF(AND($BF608=$Y$7,$BG608=23),"",Entrées!K636-Entrées!K635))</f>
        <v>0</v>
      </c>
      <c r="BQ608" s="32">
        <f>IF($BF608&gt;$Y$7,"",IF(AND($BF608=$Y$7,$BG608=23),"",Entrées!L636-Entrées!L635))</f>
        <v>484</v>
      </c>
      <c r="BR608" s="32">
        <f>IF($BF608&gt;$Y$7,"",IF(AND($BF608=$Y$7,$BG608=23),"",Entrées!M636-Entrées!M635))</f>
        <v>0</v>
      </c>
      <c r="BS608" s="32">
        <f>IF($BF608&gt;$Y$7,"",IF(AND($BF608=$Y$7,$BG608=23),"",Entrées!N636-Entrées!N635))</f>
        <v>2.5</v>
      </c>
      <c r="BT608" s="32">
        <f>IF($BF608&gt;$Y$7,"",IF(AND($BF608=$Y$7,$BG608=23),"",Entrées!O636-Entrées!O635))</f>
        <v>1706.5</v>
      </c>
      <c r="BU608" s="32">
        <f>IF($BF608&gt;$Y$7,"",IF(AND($BF608=$Y$7,$BG608=23),"",Entrées!P636-Entrées!P635))</f>
        <v>1.5</v>
      </c>
      <c r="BV608" s="32">
        <f>IF($BF608&gt;$Y$7,"",IF(AND($BF608=$Y$7,$BG608=23),"",Entrées!Q636-Entrées!Q635))</f>
        <v>696</v>
      </c>
      <c r="BW608" s="32">
        <f>IF($BF608&gt;$Y$7,"",IF(AND($BF608=$Y$7,$BG608=23),"",Entrées!R636-Entrées!R635))</f>
        <v>0</v>
      </c>
      <c r="BX608" s="32">
        <f>IF($BF608&gt;$Y$7,"",IF(AND($BF608=$Y$7,$BG608=23),"",Entrées!S636-Entrées!S635))</f>
        <v>0</v>
      </c>
      <c r="BY608" s="32">
        <f>IF($BF608&gt;$Y$7,"",IF(AND($BF608=$Y$7,$BG608=23),"",Entrées!T636-Entrées!T635))</f>
        <v>0</v>
      </c>
      <c r="BZ608" s="32">
        <f>IF($BF608&gt;$Y$7,"",IF(AND($BF608=$Y$7,$BG608=23),"",Entrées!U636-Entrées!U635))</f>
        <v>0</v>
      </c>
      <c r="CA608" s="32">
        <f>IF($BF608&gt;$Y$7,"",IF(AND($BF608=$Y$7,$BG608=23),"",Entrées!V636-Entrées!V635))</f>
        <v>1183</v>
      </c>
      <c r="CD608" s="33">
        <f>IF($BF608&lt;=$Y$7,Entrées!J635/CD$2,"")</f>
        <v>5.6842105263157895E-2</v>
      </c>
      <c r="CE608" s="33">
        <f>IF($BF608&lt;=$Y$7,Entrées!K635/CE$2,"")</f>
        <v>0</v>
      </c>
      <c r="CF608" s="11">
        <f t="shared" si="710"/>
        <v>7600</v>
      </c>
      <c r="CG608" s="11">
        <f t="shared" si="711"/>
        <v>4200</v>
      </c>
      <c r="CH608" s="52">
        <f t="shared" si="712"/>
        <v>0.26950009137426939</v>
      </c>
      <c r="CI608" s="52">
        <f t="shared" si="713"/>
        <v>0.11132787698412699</v>
      </c>
    </row>
    <row r="609" spans="1:87">
      <c r="C609" s="11">
        <f t="shared" si="746"/>
        <v>17</v>
      </c>
      <c r="D609" s="27">
        <f t="shared" si="743"/>
        <v>6</v>
      </c>
      <c r="E609" s="28">
        <f ca="1">IF($D609&gt;$D$8,"",INDIRECT(ADDRESS(ROW(Entrées!$C$37)+($D609-1)*24+E$11,COLUMN(Entrées!$C$37)+($C609-1),4,TRUE,"Entrées")))</f>
        <v>-1797</v>
      </c>
      <c r="F609" s="28">
        <f ca="1">IF($D609&gt;$D$8,"",INDIRECT(ADDRESS(ROW(Entrées!$C$37)+($D609-1)*24+F$11,COLUMN(Entrées!$C$37)+($C609-1),4,TRUE,"Entrées")))</f>
        <v>-1444</v>
      </c>
      <c r="G609" s="28">
        <f ca="1">IF($D609&gt;$D$8,"",INDIRECT(ADDRESS(ROW(Entrées!$C$37)+($D609-1)*24+G$11,COLUMN(Entrées!$C$37)+($C609-1),4,TRUE,"Entrées")))</f>
        <v>-1131</v>
      </c>
      <c r="H609" s="28">
        <f ca="1">IF($D609&gt;$D$8,"",INDIRECT(ADDRESS(ROW(Entrées!$C$37)+($D609-1)*24+H$11,COLUMN(Entrées!$C$37)+($C609-1),4,TRUE,"Entrées")))</f>
        <v>-1812</v>
      </c>
      <c r="I609" s="28">
        <f ca="1">IF($D609&gt;$D$8,"",INDIRECT(ADDRESS(ROW(Entrées!$C$37)+($D609-1)*24+I$11,COLUMN(Entrées!$C$37)+($C609-1),4,TRUE,"Entrées")))</f>
        <v>-1910</v>
      </c>
      <c r="J609" s="28">
        <f ca="1">IF($D609&gt;$D$8,"",INDIRECT(ADDRESS(ROW(Entrées!$C$37)+($D609-1)*24+J$11,COLUMN(Entrées!$C$37)+($C609-1),4,TRUE,"Entrées")))</f>
        <v>-1361</v>
      </c>
      <c r="K609" s="28">
        <f ca="1">IF($D609&gt;$D$8,"",INDIRECT(ADDRESS(ROW(Entrées!$C$37)+($D609-1)*24+K$11,COLUMN(Entrées!$C$37)+($C609-1),4,TRUE,"Entrées")))</f>
        <v>-813</v>
      </c>
      <c r="L609" s="28">
        <f ca="1">IF($D609&gt;$D$8,"",INDIRECT(ADDRESS(ROW(Entrées!$C$37)+($D609-1)*24+L$11,COLUMN(Entrées!$C$37)+($C609-1),4,TRUE,"Entrées")))</f>
        <v>-1132</v>
      </c>
      <c r="M609" s="28">
        <f ca="1">IF($D609&gt;$D$8,"",INDIRECT(ADDRESS(ROW(Entrées!$C$37)+($D609-1)*24+M$11,COLUMN(Entrées!$C$37)+($C609-1),4,TRUE,"Entrées")))</f>
        <v>-1256</v>
      </c>
      <c r="N609" s="28">
        <f ca="1">IF($D609&gt;$D$8,"",INDIRECT(ADDRESS(ROW(Entrées!$C$37)+($D609-1)*24+N$11,COLUMN(Entrées!$C$37)+($C609-1),4,TRUE,"Entrées")))</f>
        <v>-1679</v>
      </c>
      <c r="O609" s="28">
        <f ca="1">IF($D609&gt;$D$8,"",INDIRECT(ADDRESS(ROW(Entrées!$C$37)+($D609-1)*24+O$11,COLUMN(Entrées!$C$37)+($C609-1),4,TRUE,"Entrées")))</f>
        <v>-1855</v>
      </c>
      <c r="P609" s="28">
        <f ca="1">IF($D609&gt;$D$8,"",INDIRECT(ADDRESS(ROW(Entrées!$C$37)+($D609-1)*24+P$11,COLUMN(Entrées!$C$37)+($C609-1),4,TRUE,"Entrées")))</f>
        <v>-2065</v>
      </c>
      <c r="Q609" s="28">
        <f ca="1">IF($D609&gt;$D$8,"",INDIRECT(ADDRESS(ROW(Entrées!$C$37)+($D609-1)*24+Q$11,COLUMN(Entrées!$C$37)+($C609-1),4,TRUE,"Entrées")))</f>
        <v>-1643</v>
      </c>
      <c r="R609" s="28">
        <f ca="1">IF($D609&gt;$D$8,"",INDIRECT(ADDRESS(ROW(Entrées!$C$37)+($D609-1)*24+R$11,COLUMN(Entrées!$C$37)+($C609-1),4,TRUE,"Entrées")))</f>
        <v>-1711</v>
      </c>
      <c r="S609" s="28">
        <f ca="1">IF($D609&gt;$D$8,"",INDIRECT(ADDRESS(ROW(Entrées!$C$37)+($D609-1)*24+S$11,COLUMN(Entrées!$C$37)+($C609-1),4,TRUE,"Entrées")))</f>
        <v>-1515</v>
      </c>
      <c r="T609" s="28">
        <f ca="1">IF($D609&gt;$D$8,"",INDIRECT(ADDRESS(ROW(Entrées!$C$37)+($D609-1)*24+T$11,COLUMN(Entrées!$C$37)+($C609-1),4,TRUE,"Entrées")))</f>
        <v>-1917</v>
      </c>
      <c r="U609" s="28">
        <f ca="1">IF($D609&gt;$D$8,"",INDIRECT(ADDRESS(ROW(Entrées!$C$37)+($D609-1)*24+U$11,COLUMN(Entrées!$C$37)+($C609-1),4,TRUE,"Entrées")))</f>
        <v>-1574</v>
      </c>
      <c r="V609" s="28">
        <f ca="1">IF($D609&gt;$D$8,"",INDIRECT(ADDRESS(ROW(Entrées!$C$37)+($D609-1)*24+V$11,COLUMN(Entrées!$C$37)+($C609-1),4,TRUE,"Entrées")))</f>
        <v>-1492</v>
      </c>
      <c r="W609" s="28">
        <f ca="1">IF($D609&gt;$D$8,"",INDIRECT(ADDRESS(ROW(Entrées!$C$37)+($D609-1)*24+W$11,COLUMN(Entrées!$C$37)+($C609-1),4,TRUE,"Entrées")))</f>
        <v>-1547</v>
      </c>
      <c r="X609" s="28">
        <f ca="1">IF($D609&gt;$D$8,"",INDIRECT(ADDRESS(ROW(Entrées!$C$37)+($D609-1)*24+X$11,COLUMN(Entrées!$C$37)+($C609-1),4,TRUE,"Entrées")))</f>
        <v>-688</v>
      </c>
      <c r="Y609" s="28">
        <f ca="1">IF($D609&gt;$D$8,"",INDIRECT(ADDRESS(ROW(Entrées!$C$37)+($D609-1)*24+Y$11,COLUMN(Entrées!$C$37)+($C609-1),4,TRUE,"Entrées")))</f>
        <v>-1253</v>
      </c>
      <c r="Z609" s="28">
        <f ca="1">IF($D609&gt;$D$8,"",INDIRECT(ADDRESS(ROW(Entrées!$C$37)+($D609-1)*24+Z$11,COLUMN(Entrées!$C$37)+($C609-1),4,TRUE,"Entrées")))</f>
        <v>-1558</v>
      </c>
      <c r="AA609" s="28">
        <f ca="1">IF($D609&gt;$D$8,"",INDIRECT(ADDRESS(ROW(Entrées!$C$37)+($D609-1)*24+AA$11,COLUMN(Entrées!$C$37)+($C609-1),4,TRUE,"Entrées")))</f>
        <v>-1122</v>
      </c>
      <c r="AB609" s="28">
        <f ca="1">IF($D609&gt;$D$8,"",INDIRECT(ADDRESS(ROW(Entrées!$C$37)+($D609-1)*24+AB$11,COLUMN(Entrées!$C$37)+($C609-1),4,TRUE,"Entrées")))</f>
        <v>-1136</v>
      </c>
      <c r="AC609" s="11"/>
      <c r="AD609" s="40">
        <f t="shared" ca="1" si="742"/>
        <v>-1475.4583333333333</v>
      </c>
      <c r="AE609" s="40">
        <f t="shared" ca="1" si="744"/>
        <v>-688</v>
      </c>
      <c r="AF609" s="40">
        <f t="shared" ca="1" si="745"/>
        <v>-2065</v>
      </c>
      <c r="AG609" s="4"/>
      <c r="AH609" s="11">
        <f>Entrées!A636</f>
        <v>25</v>
      </c>
      <c r="AI609" s="13">
        <f>Entrées!B636</f>
        <v>23</v>
      </c>
      <c r="AJ609" s="31">
        <f t="shared" ca="1" si="714"/>
        <v>55625.834722222207</v>
      </c>
      <c r="AK609" s="31">
        <f t="shared" ca="1" si="690"/>
        <v>55155.277777777781</v>
      </c>
      <c r="AL609" s="31">
        <f t="shared" ca="1" si="691"/>
        <v>55132.569444444431</v>
      </c>
      <c r="AM609" s="31">
        <f t="shared" ca="1" si="692"/>
        <v>439.35972222222233</v>
      </c>
      <c r="AN609" s="31">
        <f t="shared" ca="1" si="693"/>
        <v>2143.2847222222222</v>
      </c>
      <c r="AO609" s="31">
        <f t="shared" ca="1" si="694"/>
        <v>1711.4715277777773</v>
      </c>
      <c r="AP609" s="31">
        <f t="shared" ca="1" si="695"/>
        <v>43686.806944444448</v>
      </c>
      <c r="AQ609" s="31">
        <f t="shared" ca="1" si="696"/>
        <v>2048.2006944444447</v>
      </c>
      <c r="AR609" s="31">
        <f t="shared" ca="1" si="697"/>
        <v>467.57708333333329</v>
      </c>
      <c r="AS609" s="31">
        <f t="shared" ca="1" si="698"/>
        <v>9872.0041666666693</v>
      </c>
      <c r="AT609" s="31">
        <f t="shared" ca="1" si="699"/>
        <v>-752.91041666666672</v>
      </c>
      <c r="AU609" s="31">
        <f t="shared" ca="1" si="700"/>
        <v>580.30277777777769</v>
      </c>
      <c r="AV609" s="31">
        <f t="shared" ca="1" si="701"/>
        <v>-4570.3041666666659</v>
      </c>
      <c r="AW609" s="31">
        <f t="shared" ca="1" si="702"/>
        <v>53.39583333333335</v>
      </c>
      <c r="AX609" s="31">
        <f t="shared" ca="1" si="703"/>
        <v>1401.9361111111111</v>
      </c>
      <c r="AY609" s="31">
        <f t="shared" ca="1" si="704"/>
        <v>-1132.0805555555555</v>
      </c>
      <c r="AZ609" s="31">
        <f t="shared" ca="1" si="705"/>
        <v>-2177.1819444444441</v>
      </c>
      <c r="BA609" s="31">
        <f t="shared" ca="1" si="706"/>
        <v>644.8125</v>
      </c>
      <c r="BB609" s="31">
        <f t="shared" ca="1" si="707"/>
        <v>-1410.101388888889</v>
      </c>
      <c r="BC609" s="31">
        <f t="shared" ca="1" si="708"/>
        <v>-1800.2902777777781</v>
      </c>
      <c r="BF609" s="11">
        <f t="shared" si="709"/>
        <v>25</v>
      </c>
      <c r="BG609" s="11">
        <f t="shared" si="740"/>
        <v>23</v>
      </c>
      <c r="BH609" s="32">
        <f>IF($BF609&gt;$Y$7,"",IF(AND($BF609=$Y$7,$BG609=23),"",Entrées!C637-Entrées!C636))</f>
        <v>-1850</v>
      </c>
      <c r="BI609" s="32">
        <f>IF($BF609&gt;$Y$7,"",IF(AND($BF609=$Y$7,$BG609=23),"",Entrées!D637-Entrées!D636))</f>
        <v>-2312.5</v>
      </c>
      <c r="BJ609" s="32">
        <f>IF($BF609&gt;$Y$7,"",IF(AND($BF609=$Y$7,$BG609=23),"",Entrées!E637-Entrées!E636))</f>
        <v>-3075</v>
      </c>
      <c r="BK609" s="32">
        <f>IF($BF609&gt;$Y$7,"",IF(AND($BF609=$Y$7,$BG609=23),"",Entrées!F637-Entrées!F636))</f>
        <v>0.5</v>
      </c>
      <c r="BL609" s="32">
        <f>IF($BF609&gt;$Y$7,"",IF(AND($BF609=$Y$7,$BG609=23),"",Entrées!G637-Entrées!G636))</f>
        <v>-133.5</v>
      </c>
      <c r="BM609" s="32">
        <f>IF($BF609&gt;$Y$7,"",IF(AND($BF609=$Y$7,$BG609=23),"",Entrées!H637-Entrées!H636))</f>
        <v>1</v>
      </c>
      <c r="BN609" s="32">
        <f>IF($BF609&gt;$Y$7,"",IF(AND($BF609=$Y$7,$BG609=23),"",Entrées!I637-Entrées!I636))</f>
        <v>-1045</v>
      </c>
      <c r="BO609" s="32">
        <f>IF($BF609&gt;$Y$7,"",IF(AND($BF609=$Y$7,$BG609=23),"",Entrées!J637-Entrées!J636))</f>
        <v>33.5</v>
      </c>
      <c r="BP609" s="32">
        <f>IF($BF609&gt;$Y$7,"",IF(AND($BF609=$Y$7,$BG609=23),"",Entrées!K637-Entrées!K636))</f>
        <v>0</v>
      </c>
      <c r="BQ609" s="32">
        <f>IF($BF609&gt;$Y$7,"",IF(AND($BF609=$Y$7,$BG609=23),"",Entrées!L637-Entrées!L636))</f>
        <v>-1262</v>
      </c>
      <c r="BR609" s="32">
        <f>IF($BF609&gt;$Y$7,"",IF(AND($BF609=$Y$7,$BG609=23),"",Entrées!M637-Entrées!M636))</f>
        <v>-171.5</v>
      </c>
      <c r="BS609" s="32">
        <f>IF($BF609&gt;$Y$7,"",IF(AND($BF609=$Y$7,$BG609=23),"",Entrées!N637-Entrées!N636))</f>
        <v>10</v>
      </c>
      <c r="BT609" s="32">
        <f>IF($BF609&gt;$Y$7,"",IF(AND($BF609=$Y$7,$BG609=23),"",Entrées!O637-Entrées!O636))</f>
        <v>718</v>
      </c>
      <c r="BU609" s="32">
        <f>IF($BF609&gt;$Y$7,"",IF(AND($BF609=$Y$7,$BG609=23),"",Entrées!P637-Entrées!P636))</f>
        <v>-1</v>
      </c>
      <c r="BV609" s="32">
        <f>IF($BF609&gt;$Y$7,"",IF(AND($BF609=$Y$7,$BG609=23),"",Entrées!Q637-Entrées!Q636))</f>
        <v>-667</v>
      </c>
      <c r="BW609" s="32">
        <f>IF($BF609&gt;$Y$7,"",IF(AND($BF609=$Y$7,$BG609=23),"",Entrées!R637-Entrées!R636))</f>
        <v>0</v>
      </c>
      <c r="BX609" s="32">
        <f>IF($BF609&gt;$Y$7,"",IF(AND($BF609=$Y$7,$BG609=23),"",Entrées!S637-Entrées!S636))</f>
        <v>0</v>
      </c>
      <c r="BY609" s="32">
        <f>IF($BF609&gt;$Y$7,"",IF(AND($BF609=$Y$7,$BG609=23),"",Entrées!T637-Entrées!T636))</f>
        <v>0</v>
      </c>
      <c r="BZ609" s="32">
        <f>IF($BF609&gt;$Y$7,"",IF(AND($BF609=$Y$7,$BG609=23),"",Entrées!U637-Entrées!U636))</f>
        <v>0</v>
      </c>
      <c r="CA609" s="32">
        <f>IF($BF609&gt;$Y$7,"",IF(AND($BF609=$Y$7,$BG609=23),"",Entrées!V637-Entrées!V636))</f>
        <v>495</v>
      </c>
      <c r="CD609" s="33">
        <f>IF($BF609&lt;=$Y$7,Entrées!J636/CD$2,"")</f>
        <v>5.6710526315789475E-2</v>
      </c>
      <c r="CE609" s="33">
        <f>IF($BF609&lt;=$Y$7,Entrées!K636/CE$2,"")</f>
        <v>0</v>
      </c>
      <c r="CF609" s="11">
        <f t="shared" si="710"/>
        <v>7600</v>
      </c>
      <c r="CG609" s="11">
        <f t="shared" si="711"/>
        <v>4200</v>
      </c>
      <c r="CH609" s="52">
        <f t="shared" si="712"/>
        <v>0.26950009137426939</v>
      </c>
      <c r="CI609" s="52">
        <f t="shared" si="713"/>
        <v>0.11132787698412699</v>
      </c>
    </row>
    <row r="610" spans="1:87">
      <c r="C610" s="11">
        <f t="shared" si="746"/>
        <v>17</v>
      </c>
      <c r="D610" s="27">
        <f t="shared" si="743"/>
        <v>7</v>
      </c>
      <c r="E610" s="28">
        <f ca="1">IF($D610&gt;$D$8,"",INDIRECT(ADDRESS(ROW(Entrées!$C$37)+($D610-1)*24+E$11,COLUMN(Entrées!$C$37)+($C610-1),4,TRUE,"Entrées")))</f>
        <v>-1776</v>
      </c>
      <c r="F610" s="28">
        <f ca="1">IF($D610&gt;$D$8,"",INDIRECT(ADDRESS(ROW(Entrées!$C$37)+($D610-1)*24+F$11,COLUMN(Entrées!$C$37)+($C610-1),4,TRUE,"Entrées")))</f>
        <v>-1461</v>
      </c>
      <c r="G610" s="28">
        <f ca="1">IF($D610&gt;$D$8,"",INDIRECT(ADDRESS(ROW(Entrées!$C$37)+($D610-1)*24+G$11,COLUMN(Entrées!$C$37)+($C610-1),4,TRUE,"Entrées")))</f>
        <v>-1546</v>
      </c>
      <c r="H610" s="28">
        <f ca="1">IF($D610&gt;$D$8,"",INDIRECT(ADDRESS(ROW(Entrées!$C$37)+($D610-1)*24+H$11,COLUMN(Entrées!$C$37)+($C610-1),4,TRUE,"Entrées")))</f>
        <v>-1912</v>
      </c>
      <c r="I610" s="28">
        <f ca="1">IF($D610&gt;$D$8,"",INDIRECT(ADDRESS(ROW(Entrées!$C$37)+($D610-1)*24+I$11,COLUMN(Entrées!$C$37)+($C610-1),4,TRUE,"Entrées")))</f>
        <v>-1732</v>
      </c>
      <c r="J610" s="28">
        <f ca="1">IF($D610&gt;$D$8,"",INDIRECT(ADDRESS(ROW(Entrées!$C$37)+($D610-1)*24+J$11,COLUMN(Entrées!$C$37)+($C610-1),4,TRUE,"Entrées")))</f>
        <v>-1897</v>
      </c>
      <c r="K610" s="28">
        <f ca="1">IF($D610&gt;$D$8,"",INDIRECT(ADDRESS(ROW(Entrées!$C$37)+($D610-1)*24+K$11,COLUMN(Entrées!$C$37)+($C610-1),4,TRUE,"Entrées")))</f>
        <v>-1257</v>
      </c>
      <c r="L610" s="28">
        <f ca="1">IF($D610&gt;$D$8,"",INDIRECT(ADDRESS(ROW(Entrées!$C$37)+($D610-1)*24+L$11,COLUMN(Entrées!$C$37)+($C610-1),4,TRUE,"Entrées")))</f>
        <v>-1606</v>
      </c>
      <c r="M610" s="28">
        <f ca="1">IF($D610&gt;$D$8,"",INDIRECT(ADDRESS(ROW(Entrées!$C$37)+($D610-1)*24+M$11,COLUMN(Entrées!$C$37)+($C610-1),4,TRUE,"Entrées")))</f>
        <v>-1463</v>
      </c>
      <c r="N610" s="28">
        <f ca="1">IF($D610&gt;$D$8,"",INDIRECT(ADDRESS(ROW(Entrées!$C$37)+($D610-1)*24+N$11,COLUMN(Entrées!$C$37)+($C610-1),4,TRUE,"Entrées")))</f>
        <v>-901</v>
      </c>
      <c r="O610" s="28">
        <f ca="1">IF($D610&gt;$D$8,"",INDIRECT(ADDRESS(ROW(Entrées!$C$37)+($D610-1)*24+O$11,COLUMN(Entrées!$C$37)+($C610-1),4,TRUE,"Entrées")))</f>
        <v>-1019</v>
      </c>
      <c r="P610" s="28">
        <f ca="1">IF($D610&gt;$D$8,"",INDIRECT(ADDRESS(ROW(Entrées!$C$37)+($D610-1)*24+P$11,COLUMN(Entrées!$C$37)+($C610-1),4,TRUE,"Entrées")))</f>
        <v>-1636</v>
      </c>
      <c r="Q610" s="28">
        <f ca="1">IF($D610&gt;$D$8,"",INDIRECT(ADDRESS(ROW(Entrées!$C$37)+($D610-1)*24+Q$11,COLUMN(Entrées!$C$37)+($C610-1),4,TRUE,"Entrées")))</f>
        <v>-1525</v>
      </c>
      <c r="R610" s="28">
        <f ca="1">IF($D610&gt;$D$8,"",INDIRECT(ADDRESS(ROW(Entrées!$C$37)+($D610-1)*24+R$11,COLUMN(Entrées!$C$37)+($C610-1),4,TRUE,"Entrées")))</f>
        <v>-1965</v>
      </c>
      <c r="S610" s="28">
        <f ca="1">IF($D610&gt;$D$8,"",INDIRECT(ADDRESS(ROW(Entrées!$C$37)+($D610-1)*24+S$11,COLUMN(Entrées!$C$37)+($C610-1),4,TRUE,"Entrées")))</f>
        <v>-2836</v>
      </c>
      <c r="T610" s="28">
        <f ca="1">IF($D610&gt;$D$8,"",INDIRECT(ADDRESS(ROW(Entrées!$C$37)+($D610-1)*24+T$11,COLUMN(Entrées!$C$37)+($C610-1),4,TRUE,"Entrées")))</f>
        <v>-2894</v>
      </c>
      <c r="U610" s="28">
        <f ca="1">IF($D610&gt;$D$8,"",INDIRECT(ADDRESS(ROW(Entrées!$C$37)+($D610-1)*24+U$11,COLUMN(Entrées!$C$37)+($C610-1),4,TRUE,"Entrées")))</f>
        <v>-3000</v>
      </c>
      <c r="V610" s="28">
        <f ca="1">IF($D610&gt;$D$8,"",INDIRECT(ADDRESS(ROW(Entrées!$C$37)+($D610-1)*24+V$11,COLUMN(Entrées!$C$37)+($C610-1),4,TRUE,"Entrées")))</f>
        <v>-2645</v>
      </c>
      <c r="W610" s="28">
        <f ca="1">IF($D610&gt;$D$8,"",INDIRECT(ADDRESS(ROW(Entrées!$C$37)+($D610-1)*24+W$11,COLUMN(Entrées!$C$37)+($C610-1),4,TRUE,"Entrées")))</f>
        <v>-2772</v>
      </c>
      <c r="X610" s="28">
        <f ca="1">IF($D610&gt;$D$8,"",INDIRECT(ADDRESS(ROW(Entrées!$C$37)+($D610-1)*24+X$11,COLUMN(Entrées!$C$37)+($C610-1),4,TRUE,"Entrées")))</f>
        <v>-1896</v>
      </c>
      <c r="Y610" s="28">
        <f ca="1">IF($D610&gt;$D$8,"",INDIRECT(ADDRESS(ROW(Entrées!$C$37)+($D610-1)*24+Y$11,COLUMN(Entrées!$C$37)+($C610-1),4,TRUE,"Entrées")))</f>
        <v>-1923</v>
      </c>
      <c r="Z610" s="28">
        <f ca="1">IF($D610&gt;$D$8,"",INDIRECT(ADDRESS(ROW(Entrées!$C$37)+($D610-1)*24+Z$11,COLUMN(Entrées!$C$37)+($C610-1),4,TRUE,"Entrées")))</f>
        <v>-1997</v>
      </c>
      <c r="AA610" s="28">
        <f ca="1">IF($D610&gt;$D$8,"",INDIRECT(ADDRESS(ROW(Entrées!$C$37)+($D610-1)*24+AA$11,COLUMN(Entrées!$C$37)+($C610-1),4,TRUE,"Entrées")))</f>
        <v>-1943</v>
      </c>
      <c r="AB610" s="28">
        <f ca="1">IF($D610&gt;$D$8,"",INDIRECT(ADDRESS(ROW(Entrées!$C$37)+($D610-1)*24+AB$11,COLUMN(Entrées!$C$37)+($C610-1),4,TRUE,"Entrées")))</f>
        <v>-1298</v>
      </c>
      <c r="AC610" s="11"/>
      <c r="AD610" s="40">
        <f t="shared" ca="1" si="742"/>
        <v>-1870.8333333333333</v>
      </c>
      <c r="AE610" s="40">
        <f t="shared" ca="1" si="744"/>
        <v>-901</v>
      </c>
      <c r="AF610" s="40">
        <f t="shared" ca="1" si="745"/>
        <v>-3000</v>
      </c>
      <c r="AG610" s="4"/>
      <c r="AH610" s="11">
        <f>Entrées!A637</f>
        <v>26</v>
      </c>
      <c r="AI610" s="13">
        <f>Entrées!B637</f>
        <v>0</v>
      </c>
      <c r="AJ610" s="31">
        <f t="shared" ca="1" si="714"/>
        <v>55625.834722222207</v>
      </c>
      <c r="AK610" s="31">
        <f t="shared" ca="1" si="690"/>
        <v>55155.277777777781</v>
      </c>
      <c r="AL610" s="31">
        <f t="shared" ca="1" si="691"/>
        <v>55132.569444444431</v>
      </c>
      <c r="AM610" s="31">
        <f t="shared" ca="1" si="692"/>
        <v>439.35972222222233</v>
      </c>
      <c r="AN610" s="31">
        <f t="shared" ca="1" si="693"/>
        <v>2143.2847222222222</v>
      </c>
      <c r="AO610" s="31">
        <f t="shared" ca="1" si="694"/>
        <v>1711.4715277777773</v>
      </c>
      <c r="AP610" s="31">
        <f t="shared" ca="1" si="695"/>
        <v>43686.806944444448</v>
      </c>
      <c r="AQ610" s="31">
        <f t="shared" ca="1" si="696"/>
        <v>2048.2006944444447</v>
      </c>
      <c r="AR610" s="31">
        <f t="shared" ca="1" si="697"/>
        <v>467.57708333333329</v>
      </c>
      <c r="AS610" s="31">
        <f t="shared" ca="1" si="698"/>
        <v>9872.0041666666693</v>
      </c>
      <c r="AT610" s="31">
        <f t="shared" ca="1" si="699"/>
        <v>-752.91041666666672</v>
      </c>
      <c r="AU610" s="31">
        <f t="shared" ca="1" si="700"/>
        <v>580.30277777777769</v>
      </c>
      <c r="AV610" s="31">
        <f t="shared" ca="1" si="701"/>
        <v>-4570.3041666666659</v>
      </c>
      <c r="AW610" s="31">
        <f t="shared" ca="1" si="702"/>
        <v>53.39583333333335</v>
      </c>
      <c r="AX610" s="31">
        <f t="shared" ca="1" si="703"/>
        <v>1401.9361111111111</v>
      </c>
      <c r="AY610" s="31">
        <f t="shared" ca="1" si="704"/>
        <v>-1132.0805555555555</v>
      </c>
      <c r="AZ610" s="31">
        <f t="shared" ca="1" si="705"/>
        <v>-2177.1819444444441</v>
      </c>
      <c r="BA610" s="31">
        <f t="shared" ca="1" si="706"/>
        <v>644.8125</v>
      </c>
      <c r="BB610" s="31">
        <f t="shared" ca="1" si="707"/>
        <v>-1410.101388888889</v>
      </c>
      <c r="BC610" s="31">
        <f t="shared" ca="1" si="708"/>
        <v>-1800.2902777777781</v>
      </c>
      <c r="BF610" s="11">
        <f t="shared" si="709"/>
        <v>26</v>
      </c>
      <c r="BG610" s="11">
        <f t="shared" si="740"/>
        <v>0</v>
      </c>
      <c r="BH610" s="32">
        <f>IF($BF610&gt;$Y$7,"",IF(AND($BF610=$Y$7,$BG610=23),"",Entrées!C638-Entrées!C637))</f>
        <v>-4228.5</v>
      </c>
      <c r="BI610" s="32">
        <f>IF($BF610&gt;$Y$7,"",IF(AND($BF610=$Y$7,$BG610=23),"",Entrées!D638-Entrées!D637))</f>
        <v>-3100</v>
      </c>
      <c r="BJ610" s="32">
        <f>IF($BF610&gt;$Y$7,"",IF(AND($BF610=$Y$7,$BG610=23),"",Entrées!E638-Entrées!E637))</f>
        <v>-3137.5</v>
      </c>
      <c r="BK610" s="32">
        <f>IF($BF610&gt;$Y$7,"",IF(AND($BF610=$Y$7,$BG610=23),"",Entrées!F638-Entrées!F637))</f>
        <v>-0.5</v>
      </c>
      <c r="BL610" s="32">
        <f>IF($BF610&gt;$Y$7,"",IF(AND($BF610=$Y$7,$BG610=23),"",Entrées!G638-Entrées!G637))</f>
        <v>-420.5</v>
      </c>
      <c r="BM610" s="32">
        <f>IF($BF610&gt;$Y$7,"",IF(AND($BF610=$Y$7,$BG610=23),"",Entrées!H638-Entrées!H637))</f>
        <v>0.5</v>
      </c>
      <c r="BN610" s="32">
        <f>IF($BF610&gt;$Y$7,"",IF(AND($BF610=$Y$7,$BG610=23),"",Entrées!I638-Entrées!I637))</f>
        <v>-690.5</v>
      </c>
      <c r="BO610" s="32">
        <f>IF($BF610&gt;$Y$7,"",IF(AND($BF610=$Y$7,$BG610=23),"",Entrées!J638-Entrées!J637))</f>
        <v>56</v>
      </c>
      <c r="BP610" s="32">
        <f>IF($BF610&gt;$Y$7,"",IF(AND($BF610=$Y$7,$BG610=23),"",Entrées!K638-Entrées!K637))</f>
        <v>0</v>
      </c>
      <c r="BQ610" s="32">
        <f>IF($BF610&gt;$Y$7,"",IF(AND($BF610=$Y$7,$BG610=23),"",Entrées!L638-Entrées!L637))</f>
        <v>-1330</v>
      </c>
      <c r="BR610" s="32">
        <f>IF($BF610&gt;$Y$7,"",IF(AND($BF610=$Y$7,$BG610=23),"",Entrées!M638-Entrées!M637))</f>
        <v>-824</v>
      </c>
      <c r="BS610" s="32">
        <f>IF($BF610&gt;$Y$7,"",IF(AND($BF610=$Y$7,$BG610=23),"",Entrées!N638-Entrées!N637))</f>
        <v>-7</v>
      </c>
      <c r="BT610" s="32">
        <f>IF($BF610&gt;$Y$7,"",IF(AND($BF610=$Y$7,$BG610=23),"",Entrées!O638-Entrées!O637))</f>
        <v>-1014.5</v>
      </c>
      <c r="BU610" s="32">
        <f>IF($BF610&gt;$Y$7,"",IF(AND($BF610=$Y$7,$BG610=23),"",Entrées!P638-Entrées!P637))</f>
        <v>-5.5</v>
      </c>
      <c r="BV610" s="32">
        <f>IF($BF610&gt;$Y$7,"",IF(AND($BF610=$Y$7,$BG610=23),"",Entrées!Q638-Entrées!Q637))</f>
        <v>139</v>
      </c>
      <c r="BW610" s="32">
        <f>IF($BF610&gt;$Y$7,"",IF(AND($BF610=$Y$7,$BG610=23),"",Entrées!R638-Entrées!R637))</f>
        <v>0</v>
      </c>
      <c r="BX610" s="32">
        <f>IF($BF610&gt;$Y$7,"",IF(AND($BF610=$Y$7,$BG610=23),"",Entrées!S638-Entrées!S637))</f>
        <v>0</v>
      </c>
      <c r="BY610" s="32">
        <f>IF($BF610&gt;$Y$7,"",IF(AND($BF610=$Y$7,$BG610=23),"",Entrées!T638-Entrées!T637))</f>
        <v>-400</v>
      </c>
      <c r="BZ610" s="32">
        <f>IF($BF610&gt;$Y$7,"",IF(AND($BF610=$Y$7,$BG610=23),"",Entrées!U638-Entrées!U637))</f>
        <v>0</v>
      </c>
      <c r="CA610" s="32">
        <f>IF($BF610&gt;$Y$7,"",IF(AND($BF610=$Y$7,$BG610=23),"",Entrées!V638-Entrées!V637))</f>
        <v>-434</v>
      </c>
      <c r="CD610" s="33">
        <f>IF($BF610&lt;=$Y$7,Entrées!J637/CD$2,"")</f>
        <v>6.1118421052631579E-2</v>
      </c>
      <c r="CE610" s="33">
        <f>IF($BF610&lt;=$Y$7,Entrées!K637/CE$2,"")</f>
        <v>0</v>
      </c>
      <c r="CF610" s="11">
        <f t="shared" si="710"/>
        <v>7600</v>
      </c>
      <c r="CG610" s="11">
        <f t="shared" si="711"/>
        <v>4200</v>
      </c>
      <c r="CH610" s="52">
        <f t="shared" si="712"/>
        <v>0.26950009137426939</v>
      </c>
      <c r="CI610" s="52">
        <f t="shared" si="713"/>
        <v>0.11132787698412699</v>
      </c>
    </row>
    <row r="611" spans="1:87">
      <c r="C611" s="11">
        <f t="shared" si="746"/>
        <v>17</v>
      </c>
      <c r="D611" s="27">
        <f t="shared" si="743"/>
        <v>8</v>
      </c>
      <c r="E611" s="28">
        <f ca="1">IF($D611&gt;$D$8,"",INDIRECT(ADDRESS(ROW(Entrées!$C$37)+($D611-1)*24+E$11,COLUMN(Entrées!$C$37)+($C611-1),4,TRUE,"Entrées")))</f>
        <v>-1133</v>
      </c>
      <c r="F611" s="28">
        <f ca="1">IF($D611&gt;$D$8,"",INDIRECT(ADDRESS(ROW(Entrées!$C$37)+($D611-1)*24+F$11,COLUMN(Entrées!$C$37)+($C611-1),4,TRUE,"Entrées")))</f>
        <v>-946</v>
      </c>
      <c r="G611" s="28">
        <f ca="1">IF($D611&gt;$D$8,"",INDIRECT(ADDRESS(ROW(Entrées!$C$37)+($D611-1)*24+G$11,COLUMN(Entrées!$C$37)+($C611-1),4,TRUE,"Entrées")))</f>
        <v>-975</v>
      </c>
      <c r="H611" s="28">
        <f ca="1">IF($D611&gt;$D$8,"",INDIRECT(ADDRESS(ROW(Entrées!$C$37)+($D611-1)*24+H$11,COLUMN(Entrées!$C$37)+($C611-1),4,TRUE,"Entrées")))</f>
        <v>-1518</v>
      </c>
      <c r="I611" s="28">
        <f ca="1">IF($D611&gt;$D$8,"",INDIRECT(ADDRESS(ROW(Entrées!$C$37)+($D611-1)*24+I$11,COLUMN(Entrées!$C$37)+($C611-1),4,TRUE,"Entrées")))</f>
        <v>-1663</v>
      </c>
      <c r="J611" s="28">
        <f ca="1">IF($D611&gt;$D$8,"",INDIRECT(ADDRESS(ROW(Entrées!$C$37)+($D611-1)*24+J$11,COLUMN(Entrées!$C$37)+($C611-1),4,TRUE,"Entrées")))</f>
        <v>-351</v>
      </c>
      <c r="K611" s="28">
        <f ca="1">IF($D611&gt;$D$8,"",INDIRECT(ADDRESS(ROW(Entrées!$C$37)+($D611-1)*24+K$11,COLUMN(Entrées!$C$37)+($C611-1),4,TRUE,"Entrées")))</f>
        <v>-576</v>
      </c>
      <c r="L611" s="28">
        <f ca="1">IF($D611&gt;$D$8,"",INDIRECT(ADDRESS(ROW(Entrées!$C$37)+($D611-1)*24+L$11,COLUMN(Entrées!$C$37)+($C611-1),4,TRUE,"Entrées")))</f>
        <v>-394</v>
      </c>
      <c r="M611" s="28">
        <f ca="1">IF($D611&gt;$D$8,"",INDIRECT(ADDRESS(ROW(Entrées!$C$37)+($D611-1)*24+M$11,COLUMN(Entrées!$C$37)+($C611-1),4,TRUE,"Entrées")))</f>
        <v>-447</v>
      </c>
      <c r="N611" s="28">
        <f ca="1">IF($D611&gt;$D$8,"",INDIRECT(ADDRESS(ROW(Entrées!$C$37)+($D611-1)*24+N$11,COLUMN(Entrées!$C$37)+($C611-1),4,TRUE,"Entrées")))</f>
        <v>-31</v>
      </c>
      <c r="O611" s="28">
        <f ca="1">IF($D611&gt;$D$8,"",INDIRECT(ADDRESS(ROW(Entrées!$C$37)+($D611-1)*24+O$11,COLUMN(Entrées!$C$37)+($C611-1),4,TRUE,"Entrées")))</f>
        <v>-145</v>
      </c>
      <c r="P611" s="28">
        <f ca="1">IF($D611&gt;$D$8,"",INDIRECT(ADDRESS(ROW(Entrées!$C$37)+($D611-1)*24+P$11,COLUMN(Entrées!$C$37)+($C611-1),4,TRUE,"Entrées")))</f>
        <v>-439</v>
      </c>
      <c r="Q611" s="28">
        <f ca="1">IF($D611&gt;$D$8,"",INDIRECT(ADDRESS(ROW(Entrées!$C$37)+($D611-1)*24+Q$11,COLUMN(Entrées!$C$37)+($C611-1),4,TRUE,"Entrées")))</f>
        <v>-788</v>
      </c>
      <c r="R611" s="28">
        <f ca="1">IF($D611&gt;$D$8,"",INDIRECT(ADDRESS(ROW(Entrées!$C$37)+($D611-1)*24+R$11,COLUMN(Entrées!$C$37)+($C611-1),4,TRUE,"Entrées")))</f>
        <v>-931</v>
      </c>
      <c r="S611" s="28">
        <f ca="1">IF($D611&gt;$D$8,"",INDIRECT(ADDRESS(ROW(Entrées!$C$37)+($D611-1)*24+S$11,COLUMN(Entrées!$C$37)+($C611-1),4,TRUE,"Entrées")))</f>
        <v>-1030</v>
      </c>
      <c r="T611" s="28">
        <f ca="1">IF($D611&gt;$D$8,"",INDIRECT(ADDRESS(ROW(Entrées!$C$37)+($D611-1)*24+T$11,COLUMN(Entrées!$C$37)+($C611-1),4,TRUE,"Entrées")))</f>
        <v>-1272</v>
      </c>
      <c r="U611" s="28">
        <f ca="1">IF($D611&gt;$D$8,"",INDIRECT(ADDRESS(ROW(Entrées!$C$37)+($D611-1)*24+U$11,COLUMN(Entrées!$C$37)+($C611-1),4,TRUE,"Entrées")))</f>
        <v>-1207</v>
      </c>
      <c r="V611" s="28">
        <f ca="1">IF($D611&gt;$D$8,"",INDIRECT(ADDRESS(ROW(Entrées!$C$37)+($D611-1)*24+V$11,COLUMN(Entrées!$C$37)+($C611-1),4,TRUE,"Entrées")))</f>
        <v>-1374</v>
      </c>
      <c r="W611" s="28">
        <f ca="1">IF($D611&gt;$D$8,"",INDIRECT(ADDRESS(ROW(Entrées!$C$37)+($D611-1)*24+W$11,COLUMN(Entrées!$C$37)+($C611-1),4,TRUE,"Entrées")))</f>
        <v>-1398</v>
      </c>
      <c r="X611" s="28">
        <f ca="1">IF($D611&gt;$D$8,"",INDIRECT(ADDRESS(ROW(Entrées!$C$37)+($D611-1)*24+X$11,COLUMN(Entrées!$C$37)+($C611-1),4,TRUE,"Entrées")))</f>
        <v>-1133</v>
      </c>
      <c r="Y611" s="28">
        <f ca="1">IF($D611&gt;$D$8,"",INDIRECT(ADDRESS(ROW(Entrées!$C$37)+($D611-1)*24+Y$11,COLUMN(Entrées!$C$37)+($C611-1),4,TRUE,"Entrées")))</f>
        <v>-781</v>
      </c>
      <c r="Z611" s="28">
        <f ca="1">IF($D611&gt;$D$8,"",INDIRECT(ADDRESS(ROW(Entrées!$C$37)+($D611-1)*24+Z$11,COLUMN(Entrées!$C$37)+($C611-1),4,TRUE,"Entrées")))</f>
        <v>-955</v>
      </c>
      <c r="AA611" s="28">
        <f ca="1">IF($D611&gt;$D$8,"",INDIRECT(ADDRESS(ROW(Entrées!$C$37)+($D611-1)*24+AA$11,COLUMN(Entrées!$C$37)+($C611-1),4,TRUE,"Entrées")))</f>
        <v>-1330</v>
      </c>
      <c r="AB611" s="28">
        <f ca="1">IF($D611&gt;$D$8,"",INDIRECT(ADDRESS(ROW(Entrées!$C$37)+($D611-1)*24+AB$11,COLUMN(Entrées!$C$37)+($C611-1),4,TRUE,"Entrées")))</f>
        <v>-1068</v>
      </c>
      <c r="AC611" s="11"/>
      <c r="AD611" s="40">
        <f t="shared" ca="1" si="742"/>
        <v>-911.875</v>
      </c>
      <c r="AE611" s="40">
        <f t="shared" ca="1" si="744"/>
        <v>-31</v>
      </c>
      <c r="AF611" s="40">
        <f t="shared" ca="1" si="745"/>
        <v>-1663</v>
      </c>
      <c r="AG611" s="4"/>
      <c r="AH611" s="11">
        <f>Entrées!A638</f>
        <v>26</v>
      </c>
      <c r="AI611" s="13">
        <f>Entrées!B638</f>
        <v>1</v>
      </c>
      <c r="AJ611" s="31">
        <f t="shared" ca="1" si="714"/>
        <v>55625.834722222207</v>
      </c>
      <c r="AK611" s="31">
        <f t="shared" ca="1" si="690"/>
        <v>55155.277777777781</v>
      </c>
      <c r="AL611" s="31">
        <f t="shared" ca="1" si="691"/>
        <v>55132.569444444431</v>
      </c>
      <c r="AM611" s="31">
        <f t="shared" ca="1" si="692"/>
        <v>439.35972222222233</v>
      </c>
      <c r="AN611" s="31">
        <f t="shared" ca="1" si="693"/>
        <v>2143.2847222222222</v>
      </c>
      <c r="AO611" s="31">
        <f t="shared" ca="1" si="694"/>
        <v>1711.4715277777773</v>
      </c>
      <c r="AP611" s="31">
        <f t="shared" ca="1" si="695"/>
        <v>43686.806944444448</v>
      </c>
      <c r="AQ611" s="31">
        <f t="shared" ca="1" si="696"/>
        <v>2048.2006944444447</v>
      </c>
      <c r="AR611" s="31">
        <f t="shared" ca="1" si="697"/>
        <v>467.57708333333329</v>
      </c>
      <c r="AS611" s="31">
        <f t="shared" ca="1" si="698"/>
        <v>9872.0041666666693</v>
      </c>
      <c r="AT611" s="31">
        <f t="shared" ca="1" si="699"/>
        <v>-752.91041666666672</v>
      </c>
      <c r="AU611" s="31">
        <f t="shared" ca="1" si="700"/>
        <v>580.30277777777769</v>
      </c>
      <c r="AV611" s="31">
        <f t="shared" ca="1" si="701"/>
        <v>-4570.3041666666659</v>
      </c>
      <c r="AW611" s="31">
        <f t="shared" ca="1" si="702"/>
        <v>53.39583333333335</v>
      </c>
      <c r="AX611" s="31">
        <f t="shared" ca="1" si="703"/>
        <v>1401.9361111111111</v>
      </c>
      <c r="AY611" s="31">
        <f t="shared" ca="1" si="704"/>
        <v>-1132.0805555555555</v>
      </c>
      <c r="AZ611" s="31">
        <f t="shared" ca="1" si="705"/>
        <v>-2177.1819444444441</v>
      </c>
      <c r="BA611" s="31">
        <f t="shared" ca="1" si="706"/>
        <v>644.8125</v>
      </c>
      <c r="BB611" s="31">
        <f t="shared" ca="1" si="707"/>
        <v>-1410.101388888889</v>
      </c>
      <c r="BC611" s="31">
        <f t="shared" ca="1" si="708"/>
        <v>-1800.2902777777781</v>
      </c>
      <c r="BF611" s="11">
        <f t="shared" si="709"/>
        <v>26</v>
      </c>
      <c r="BG611" s="11">
        <f t="shared" si="740"/>
        <v>1</v>
      </c>
      <c r="BH611" s="32">
        <f>IF($BF611&gt;$Y$7,"",IF(AND($BF611=$Y$7,$BG611=23),"",Entrées!C639-Entrées!C638))</f>
        <v>-1313.5</v>
      </c>
      <c r="BI611" s="32">
        <f>IF($BF611&gt;$Y$7,"",IF(AND($BF611=$Y$7,$BG611=23),"",Entrées!D639-Entrées!D638))</f>
        <v>-1550</v>
      </c>
      <c r="BJ611" s="32">
        <f>IF($BF611&gt;$Y$7,"",IF(AND($BF611=$Y$7,$BG611=23),"",Entrées!E639-Entrées!E638))</f>
        <v>-1687.5</v>
      </c>
      <c r="BK611" s="32">
        <f>IF($BF611&gt;$Y$7,"",IF(AND($BF611=$Y$7,$BG611=23),"",Entrées!F639-Entrées!F638))</f>
        <v>-2.5</v>
      </c>
      <c r="BL611" s="32">
        <f>IF($BF611&gt;$Y$7,"",IF(AND($BF611=$Y$7,$BG611=23),"",Entrées!G639-Entrées!G638))</f>
        <v>-140.5</v>
      </c>
      <c r="BM611" s="32">
        <f>IF($BF611&gt;$Y$7,"",IF(AND($BF611=$Y$7,$BG611=23),"",Entrées!H639-Entrées!H638))</f>
        <v>-1</v>
      </c>
      <c r="BN611" s="32">
        <f>IF($BF611&gt;$Y$7,"",IF(AND($BF611=$Y$7,$BG611=23),"",Entrées!I639-Entrées!I638))</f>
        <v>71</v>
      </c>
      <c r="BO611" s="32">
        <f>IF($BF611&gt;$Y$7,"",IF(AND($BF611=$Y$7,$BG611=23),"",Entrées!J639-Entrées!J638))</f>
        <v>115</v>
      </c>
      <c r="BP611" s="32">
        <f>IF($BF611&gt;$Y$7,"",IF(AND($BF611=$Y$7,$BG611=23),"",Entrées!K639-Entrées!K638))</f>
        <v>0</v>
      </c>
      <c r="BQ611" s="32">
        <f>IF($BF611&gt;$Y$7,"",IF(AND($BF611=$Y$7,$BG611=23),"",Entrées!L639-Entrées!L638))</f>
        <v>-219</v>
      </c>
      <c r="BR611" s="32">
        <f>IF($BF611&gt;$Y$7,"",IF(AND($BF611=$Y$7,$BG611=23),"",Entrées!M639-Entrées!M638))</f>
        <v>-1012.5</v>
      </c>
      <c r="BS611" s="32">
        <f>IF($BF611&gt;$Y$7,"",IF(AND($BF611=$Y$7,$BG611=23),"",Entrées!N639-Entrées!N638))</f>
        <v>4.5</v>
      </c>
      <c r="BT611" s="32">
        <f>IF($BF611&gt;$Y$7,"",IF(AND($BF611=$Y$7,$BG611=23),"",Entrées!O639-Entrées!O638))</f>
        <v>-128.5</v>
      </c>
      <c r="BU611" s="32">
        <f>IF($BF611&gt;$Y$7,"",IF(AND($BF611=$Y$7,$BG611=23),"",Entrées!P639-Entrées!P638))</f>
        <v>-2</v>
      </c>
      <c r="BV611" s="32">
        <f>IF($BF611&gt;$Y$7,"",IF(AND($BF611=$Y$7,$BG611=23),"",Entrées!Q639-Entrées!Q638))</f>
        <v>-360</v>
      </c>
      <c r="BW611" s="32">
        <f>IF($BF611&gt;$Y$7,"",IF(AND($BF611=$Y$7,$BG611=23),"",Entrées!R639-Entrées!R638))</f>
        <v>0</v>
      </c>
      <c r="BX611" s="32">
        <f>IF($BF611&gt;$Y$7,"",IF(AND($BF611=$Y$7,$BG611=23),"",Entrées!S639-Entrées!S638))</f>
        <v>0</v>
      </c>
      <c r="BY611" s="32">
        <f>IF($BF611&gt;$Y$7,"",IF(AND($BF611=$Y$7,$BG611=23),"",Entrées!T639-Entrées!T638))</f>
        <v>0</v>
      </c>
      <c r="BZ611" s="32">
        <f>IF($BF611&gt;$Y$7,"",IF(AND($BF611=$Y$7,$BG611=23),"",Entrées!U639-Entrées!U638))</f>
        <v>0</v>
      </c>
      <c r="CA611" s="32">
        <f>IF($BF611&gt;$Y$7,"",IF(AND($BF611=$Y$7,$BG611=23),"",Entrées!V639-Entrées!V638))</f>
        <v>74</v>
      </c>
      <c r="CD611" s="33">
        <f>IF($BF611&lt;=$Y$7,Entrées!J638/CD$2,"")</f>
        <v>6.8486842105263152E-2</v>
      </c>
      <c r="CE611" s="33">
        <f>IF($BF611&lt;=$Y$7,Entrées!K638/CE$2,"")</f>
        <v>0</v>
      </c>
      <c r="CF611" s="11">
        <f t="shared" si="710"/>
        <v>7600</v>
      </c>
      <c r="CG611" s="11">
        <f t="shared" si="711"/>
        <v>4200</v>
      </c>
      <c r="CH611" s="52">
        <f t="shared" si="712"/>
        <v>0.26950009137426939</v>
      </c>
      <c r="CI611" s="52">
        <f t="shared" si="713"/>
        <v>0.11132787698412699</v>
      </c>
    </row>
    <row r="612" spans="1:87">
      <c r="C612" s="11">
        <f t="shared" si="746"/>
        <v>17</v>
      </c>
      <c r="D612" s="27">
        <f t="shared" si="743"/>
        <v>9</v>
      </c>
      <c r="E612" s="28">
        <f ca="1">IF($D612&gt;$D$8,"",INDIRECT(ADDRESS(ROW(Entrées!$C$37)+($D612-1)*24+E$11,COLUMN(Entrées!$C$37)+($C612-1),4,TRUE,"Entrées")))</f>
        <v>-2089</v>
      </c>
      <c r="F612" s="28">
        <f ca="1">IF($D612&gt;$D$8,"",INDIRECT(ADDRESS(ROW(Entrées!$C$37)+($D612-1)*24+F$11,COLUMN(Entrées!$C$37)+($C612-1),4,TRUE,"Entrées")))</f>
        <v>-2020</v>
      </c>
      <c r="G612" s="28">
        <f ca="1">IF($D612&gt;$D$8,"",INDIRECT(ADDRESS(ROW(Entrées!$C$37)+($D612-1)*24+G$11,COLUMN(Entrées!$C$37)+($C612-1),4,TRUE,"Entrées")))</f>
        <v>-1988</v>
      </c>
      <c r="H612" s="28">
        <f ca="1">IF($D612&gt;$D$8,"",INDIRECT(ADDRESS(ROW(Entrées!$C$37)+($D612-1)*24+H$11,COLUMN(Entrées!$C$37)+($C612-1),4,TRUE,"Entrées")))</f>
        <v>-2322</v>
      </c>
      <c r="I612" s="28">
        <f ca="1">IF($D612&gt;$D$8,"",INDIRECT(ADDRESS(ROW(Entrées!$C$37)+($D612-1)*24+I$11,COLUMN(Entrées!$C$37)+($C612-1),4,TRUE,"Entrées")))</f>
        <v>-2393</v>
      </c>
      <c r="J612" s="28">
        <f ca="1">IF($D612&gt;$D$8,"",INDIRECT(ADDRESS(ROW(Entrées!$C$37)+($D612-1)*24+J$11,COLUMN(Entrées!$C$37)+($C612-1),4,TRUE,"Entrées")))</f>
        <v>-1948</v>
      </c>
      <c r="K612" s="28">
        <f ca="1">IF($D612&gt;$D$8,"",INDIRECT(ADDRESS(ROW(Entrées!$C$37)+($D612-1)*24+K$11,COLUMN(Entrées!$C$37)+($C612-1),4,TRUE,"Entrées")))</f>
        <v>-1531</v>
      </c>
      <c r="L612" s="28">
        <f ca="1">IF($D612&gt;$D$8,"",INDIRECT(ADDRESS(ROW(Entrées!$C$37)+($D612-1)*24+L$11,COLUMN(Entrées!$C$37)+($C612-1),4,TRUE,"Entrées")))</f>
        <v>-1211</v>
      </c>
      <c r="M612" s="28">
        <f ca="1">IF($D612&gt;$D$8,"",INDIRECT(ADDRESS(ROW(Entrées!$C$37)+($D612-1)*24+M$11,COLUMN(Entrées!$C$37)+($C612-1),4,TRUE,"Entrées")))</f>
        <v>-603</v>
      </c>
      <c r="N612" s="28">
        <f ca="1">IF($D612&gt;$D$8,"",INDIRECT(ADDRESS(ROW(Entrées!$C$37)+($D612-1)*24+N$11,COLUMN(Entrées!$C$37)+($C612-1),4,TRUE,"Entrées")))</f>
        <v>-805</v>
      </c>
      <c r="O612" s="28">
        <f ca="1">IF($D612&gt;$D$8,"",INDIRECT(ADDRESS(ROW(Entrées!$C$37)+($D612-1)*24+O$11,COLUMN(Entrées!$C$37)+($C612-1),4,TRUE,"Entrées")))</f>
        <v>-949</v>
      </c>
      <c r="P612" s="28">
        <f ca="1">IF($D612&gt;$D$8,"",INDIRECT(ADDRESS(ROW(Entrées!$C$37)+($D612-1)*24+P$11,COLUMN(Entrées!$C$37)+($C612-1),4,TRUE,"Entrées")))</f>
        <v>-1660</v>
      </c>
      <c r="Q612" s="28">
        <f ca="1">IF($D612&gt;$D$8,"",INDIRECT(ADDRESS(ROW(Entrées!$C$37)+($D612-1)*24+Q$11,COLUMN(Entrées!$C$37)+($C612-1),4,TRUE,"Entrées")))</f>
        <v>-1450</v>
      </c>
      <c r="R612" s="28">
        <f ca="1">IF($D612&gt;$D$8,"",INDIRECT(ADDRESS(ROW(Entrées!$C$37)+($D612-1)*24+R$11,COLUMN(Entrées!$C$37)+($C612-1),4,TRUE,"Entrées")))</f>
        <v>-1339</v>
      </c>
      <c r="S612" s="28">
        <f ca="1">IF($D612&gt;$D$8,"",INDIRECT(ADDRESS(ROW(Entrées!$C$37)+($D612-1)*24+S$11,COLUMN(Entrées!$C$37)+($C612-1),4,TRUE,"Entrées")))</f>
        <v>-1296</v>
      </c>
      <c r="T612" s="28">
        <f ca="1">IF($D612&gt;$D$8,"",INDIRECT(ADDRESS(ROW(Entrées!$C$37)+($D612-1)*24+T$11,COLUMN(Entrées!$C$37)+($C612-1),4,TRUE,"Entrées")))</f>
        <v>-1443</v>
      </c>
      <c r="U612" s="28">
        <f ca="1">IF($D612&gt;$D$8,"",INDIRECT(ADDRESS(ROW(Entrées!$C$37)+($D612-1)*24+U$11,COLUMN(Entrées!$C$37)+($C612-1),4,TRUE,"Entrées")))</f>
        <v>-1645</v>
      </c>
      <c r="V612" s="28">
        <f ca="1">IF($D612&gt;$D$8,"",INDIRECT(ADDRESS(ROW(Entrées!$C$37)+($D612-1)*24+V$11,COLUMN(Entrées!$C$37)+($C612-1),4,TRUE,"Entrées")))</f>
        <v>-1980</v>
      </c>
      <c r="W612" s="28">
        <f ca="1">IF($D612&gt;$D$8,"",INDIRECT(ADDRESS(ROW(Entrées!$C$37)+($D612-1)*24+W$11,COLUMN(Entrées!$C$37)+($C612-1),4,TRUE,"Entrées")))</f>
        <v>-1724</v>
      </c>
      <c r="X612" s="28">
        <f ca="1">IF($D612&gt;$D$8,"",INDIRECT(ADDRESS(ROW(Entrées!$C$37)+($D612-1)*24+X$11,COLUMN(Entrées!$C$37)+($C612-1),4,TRUE,"Entrées")))</f>
        <v>-1380</v>
      </c>
      <c r="Y612" s="28">
        <f ca="1">IF($D612&gt;$D$8,"",INDIRECT(ADDRESS(ROW(Entrées!$C$37)+($D612-1)*24+Y$11,COLUMN(Entrées!$C$37)+($C612-1),4,TRUE,"Entrées")))</f>
        <v>-1351</v>
      </c>
      <c r="Z612" s="28">
        <f ca="1">IF($D612&gt;$D$8,"",INDIRECT(ADDRESS(ROW(Entrées!$C$37)+($D612-1)*24+Z$11,COLUMN(Entrées!$C$37)+($C612-1),4,TRUE,"Entrées")))</f>
        <v>-2392</v>
      </c>
      <c r="AA612" s="28">
        <f ca="1">IF($D612&gt;$D$8,"",INDIRECT(ADDRESS(ROW(Entrées!$C$37)+($D612-1)*24+AA$11,COLUMN(Entrées!$C$37)+($C612-1),4,TRUE,"Entrées")))</f>
        <v>-1829</v>
      </c>
      <c r="AB612" s="28">
        <f ca="1">IF($D612&gt;$D$8,"",INDIRECT(ADDRESS(ROW(Entrées!$C$37)+($D612-1)*24+AB$11,COLUMN(Entrées!$C$37)+($C612-1),4,TRUE,"Entrées")))</f>
        <v>-1859</v>
      </c>
      <c r="AC612" s="11"/>
      <c r="AD612" s="40">
        <f t="shared" ca="1" si="742"/>
        <v>-1633.625</v>
      </c>
      <c r="AE612" s="40">
        <f t="shared" ca="1" si="744"/>
        <v>-603</v>
      </c>
      <c r="AF612" s="40">
        <f t="shared" ca="1" si="745"/>
        <v>-2393</v>
      </c>
      <c r="AG612" s="4"/>
      <c r="AH612" s="11">
        <f>Entrées!A639</f>
        <v>26</v>
      </c>
      <c r="AI612" s="13">
        <f>Entrées!B639</f>
        <v>2</v>
      </c>
      <c r="AJ612" s="31">
        <f t="shared" ca="1" si="714"/>
        <v>55625.834722222207</v>
      </c>
      <c r="AK612" s="31">
        <f t="shared" ca="1" si="690"/>
        <v>55155.277777777781</v>
      </c>
      <c r="AL612" s="31">
        <f t="shared" ca="1" si="691"/>
        <v>55132.569444444431</v>
      </c>
      <c r="AM612" s="31">
        <f t="shared" ca="1" si="692"/>
        <v>439.35972222222233</v>
      </c>
      <c r="AN612" s="31">
        <f t="shared" ca="1" si="693"/>
        <v>2143.2847222222222</v>
      </c>
      <c r="AO612" s="31">
        <f t="shared" ca="1" si="694"/>
        <v>1711.4715277777773</v>
      </c>
      <c r="AP612" s="31">
        <f t="shared" ca="1" si="695"/>
        <v>43686.806944444448</v>
      </c>
      <c r="AQ612" s="31">
        <f t="shared" ca="1" si="696"/>
        <v>2048.2006944444447</v>
      </c>
      <c r="AR612" s="31">
        <f t="shared" ca="1" si="697"/>
        <v>467.57708333333329</v>
      </c>
      <c r="AS612" s="31">
        <f t="shared" ca="1" si="698"/>
        <v>9872.0041666666693</v>
      </c>
      <c r="AT612" s="31">
        <f t="shared" ca="1" si="699"/>
        <v>-752.91041666666672</v>
      </c>
      <c r="AU612" s="31">
        <f t="shared" ca="1" si="700"/>
        <v>580.30277777777769</v>
      </c>
      <c r="AV612" s="31">
        <f t="shared" ca="1" si="701"/>
        <v>-4570.3041666666659</v>
      </c>
      <c r="AW612" s="31">
        <f t="shared" ca="1" si="702"/>
        <v>53.39583333333335</v>
      </c>
      <c r="AX612" s="31">
        <f t="shared" ca="1" si="703"/>
        <v>1401.9361111111111</v>
      </c>
      <c r="AY612" s="31">
        <f t="shared" ca="1" si="704"/>
        <v>-1132.0805555555555</v>
      </c>
      <c r="AZ612" s="31">
        <f t="shared" ca="1" si="705"/>
        <v>-2177.1819444444441</v>
      </c>
      <c r="BA612" s="31">
        <f t="shared" ca="1" si="706"/>
        <v>644.8125</v>
      </c>
      <c r="BB612" s="31">
        <f t="shared" ca="1" si="707"/>
        <v>-1410.101388888889</v>
      </c>
      <c r="BC612" s="31">
        <f t="shared" ca="1" si="708"/>
        <v>-1800.2902777777781</v>
      </c>
      <c r="BF612" s="11">
        <f t="shared" si="709"/>
        <v>26</v>
      </c>
      <c r="BG612" s="11">
        <f t="shared" si="740"/>
        <v>2</v>
      </c>
      <c r="BH612" s="32">
        <f>IF($BF612&gt;$Y$7,"",IF(AND($BF612=$Y$7,$BG612=23),"",Entrées!C640-Entrées!C639))</f>
        <v>-2820</v>
      </c>
      <c r="BI612" s="32">
        <f>IF($BF612&gt;$Y$7,"",IF(AND($BF612=$Y$7,$BG612=23),"",Entrées!D640-Entrées!D639))</f>
        <v>-3237.5</v>
      </c>
      <c r="BJ612" s="32">
        <f>IF($BF612&gt;$Y$7,"",IF(AND($BF612=$Y$7,$BG612=23),"",Entrées!E640-Entrées!E639))</f>
        <v>-3037.5</v>
      </c>
      <c r="BK612" s="32">
        <f>IF($BF612&gt;$Y$7,"",IF(AND($BF612=$Y$7,$BG612=23),"",Entrées!F640-Entrées!F639))</f>
        <v>-6.5</v>
      </c>
      <c r="BL612" s="32">
        <f>IF($BF612&gt;$Y$7,"",IF(AND($BF612=$Y$7,$BG612=23),"",Entrées!G640-Entrées!G639))</f>
        <v>17.5</v>
      </c>
      <c r="BM612" s="32">
        <f>IF($BF612&gt;$Y$7,"",IF(AND($BF612=$Y$7,$BG612=23),"",Entrées!H640-Entrées!H639))</f>
        <v>1.5</v>
      </c>
      <c r="BN612" s="32">
        <f>IF($BF612&gt;$Y$7,"",IF(AND($BF612=$Y$7,$BG612=23),"",Entrées!I640-Entrées!I639))</f>
        <v>-1766</v>
      </c>
      <c r="BO612" s="32">
        <f>IF($BF612&gt;$Y$7,"",IF(AND($BF612=$Y$7,$BG612=23),"",Entrées!J640-Entrées!J639))</f>
        <v>59.5</v>
      </c>
      <c r="BP612" s="32">
        <f>IF($BF612&gt;$Y$7,"",IF(AND($BF612=$Y$7,$BG612=23),"",Entrées!K640-Entrées!K639))</f>
        <v>0</v>
      </c>
      <c r="BQ612" s="32">
        <f>IF($BF612&gt;$Y$7,"",IF(AND($BF612=$Y$7,$BG612=23),"",Entrées!L640-Entrées!L639))</f>
        <v>-261.5</v>
      </c>
      <c r="BR612" s="32">
        <f>IF($BF612&gt;$Y$7,"",IF(AND($BF612=$Y$7,$BG612=23),"",Entrées!M640-Entrées!M639))</f>
        <v>-263</v>
      </c>
      <c r="BS612" s="32">
        <f>IF($BF612&gt;$Y$7,"",IF(AND($BF612=$Y$7,$BG612=23),"",Entrées!N640-Entrées!N639))</f>
        <v>8.5</v>
      </c>
      <c r="BT612" s="32">
        <f>IF($BF612&gt;$Y$7,"",IF(AND($BF612=$Y$7,$BG612=23),"",Entrées!O640-Entrées!O639))</f>
        <v>-608</v>
      </c>
      <c r="BU612" s="32">
        <f>IF($BF612&gt;$Y$7,"",IF(AND($BF612=$Y$7,$BG612=23),"",Entrées!P640-Entrées!P639))</f>
        <v>1.5</v>
      </c>
      <c r="BV612" s="32">
        <f>IF($BF612&gt;$Y$7,"",IF(AND($BF612=$Y$7,$BG612=23),"",Entrées!Q640-Entrées!Q639))</f>
        <v>-85</v>
      </c>
      <c r="BW612" s="32">
        <f>IF($BF612&gt;$Y$7,"",IF(AND($BF612=$Y$7,$BG612=23),"",Entrées!R640-Entrées!R639))</f>
        <v>0</v>
      </c>
      <c r="BX612" s="32">
        <f>IF($BF612&gt;$Y$7,"",IF(AND($BF612=$Y$7,$BG612=23),"",Entrées!S640-Entrées!S639))</f>
        <v>0</v>
      </c>
      <c r="BY612" s="32">
        <f>IF($BF612&gt;$Y$7,"",IF(AND($BF612=$Y$7,$BG612=23),"",Entrées!T640-Entrées!T639))</f>
        <v>0</v>
      </c>
      <c r="BZ612" s="32">
        <f>IF($BF612&gt;$Y$7,"",IF(AND($BF612=$Y$7,$BG612=23),"",Entrées!U640-Entrées!U639))</f>
        <v>0</v>
      </c>
      <c r="CA612" s="32">
        <f>IF($BF612&gt;$Y$7,"",IF(AND($BF612=$Y$7,$BG612=23),"",Entrées!V640-Entrées!V639))</f>
        <v>-945</v>
      </c>
      <c r="CD612" s="33">
        <f>IF($BF612&lt;=$Y$7,Entrées!J639/CD$2,"")</f>
        <v>8.3618421052631578E-2</v>
      </c>
      <c r="CE612" s="33">
        <f>IF($BF612&lt;=$Y$7,Entrées!K639/CE$2,"")</f>
        <v>0</v>
      </c>
      <c r="CF612" s="11">
        <f t="shared" si="710"/>
        <v>7600</v>
      </c>
      <c r="CG612" s="11">
        <f t="shared" si="711"/>
        <v>4200</v>
      </c>
      <c r="CH612" s="52">
        <f t="shared" si="712"/>
        <v>0.26950009137426939</v>
      </c>
      <c r="CI612" s="52">
        <f t="shared" si="713"/>
        <v>0.11132787698412699</v>
      </c>
    </row>
    <row r="613" spans="1:87">
      <c r="C613" s="11">
        <f t="shared" si="746"/>
        <v>17</v>
      </c>
      <c r="D613" s="27">
        <f t="shared" si="743"/>
        <v>10</v>
      </c>
      <c r="E613" s="28">
        <f ca="1">IF($D613&gt;$D$8,"",INDIRECT(ADDRESS(ROW(Entrées!$C$37)+($D613-1)*24+E$11,COLUMN(Entrées!$C$37)+($C613-1),4,TRUE,"Entrées")))</f>
        <v>-1960</v>
      </c>
      <c r="F613" s="28">
        <f ca="1">IF($D613&gt;$D$8,"",INDIRECT(ADDRESS(ROW(Entrées!$C$37)+($D613-1)*24+F$11,COLUMN(Entrées!$C$37)+($C613-1),4,TRUE,"Entrées")))</f>
        <v>-2385</v>
      </c>
      <c r="G613" s="28">
        <f ca="1">IF($D613&gt;$D$8,"",INDIRECT(ADDRESS(ROW(Entrées!$C$37)+($D613-1)*24+G$11,COLUMN(Entrées!$C$37)+($C613-1),4,TRUE,"Entrées")))</f>
        <v>-2469</v>
      </c>
      <c r="H613" s="28">
        <f ca="1">IF($D613&gt;$D$8,"",INDIRECT(ADDRESS(ROW(Entrées!$C$37)+($D613-1)*24+H$11,COLUMN(Entrées!$C$37)+($C613-1),4,TRUE,"Entrées")))</f>
        <v>-2500</v>
      </c>
      <c r="I613" s="28">
        <f ca="1">IF($D613&gt;$D$8,"",INDIRECT(ADDRESS(ROW(Entrées!$C$37)+($D613-1)*24+I$11,COLUMN(Entrées!$C$37)+($C613-1),4,TRUE,"Entrées")))</f>
        <v>-2500</v>
      </c>
      <c r="J613" s="28">
        <f ca="1">IF($D613&gt;$D$8,"",INDIRECT(ADDRESS(ROW(Entrées!$C$37)+($D613-1)*24+J$11,COLUMN(Entrées!$C$37)+($C613-1),4,TRUE,"Entrées")))</f>
        <v>-2500</v>
      </c>
      <c r="K613" s="28">
        <f ca="1">IF($D613&gt;$D$8,"",INDIRECT(ADDRESS(ROW(Entrées!$C$37)+($D613-1)*24+K$11,COLUMN(Entrées!$C$37)+($C613-1),4,TRUE,"Entrées")))</f>
        <v>-1307</v>
      </c>
      <c r="L613" s="28">
        <f ca="1">IF($D613&gt;$D$8,"",INDIRECT(ADDRESS(ROW(Entrées!$C$37)+($D613-1)*24+L$11,COLUMN(Entrées!$C$37)+($C613-1),4,TRUE,"Entrées")))</f>
        <v>-1625</v>
      </c>
      <c r="M613" s="28">
        <f ca="1">IF($D613&gt;$D$8,"",INDIRECT(ADDRESS(ROW(Entrées!$C$37)+($D613-1)*24+M$11,COLUMN(Entrées!$C$37)+($C613-1),4,TRUE,"Entrées")))</f>
        <v>-1555</v>
      </c>
      <c r="N613" s="28">
        <f ca="1">IF($D613&gt;$D$8,"",INDIRECT(ADDRESS(ROW(Entrées!$C$37)+($D613-1)*24+N$11,COLUMN(Entrées!$C$37)+($C613-1),4,TRUE,"Entrées")))</f>
        <v>-1262</v>
      </c>
      <c r="O613" s="28">
        <f ca="1">IF($D613&gt;$D$8,"",INDIRECT(ADDRESS(ROW(Entrées!$C$37)+($D613-1)*24+O$11,COLUMN(Entrées!$C$37)+($C613-1),4,TRUE,"Entrées")))</f>
        <v>-1361</v>
      </c>
      <c r="P613" s="28">
        <f ca="1">IF($D613&gt;$D$8,"",INDIRECT(ADDRESS(ROW(Entrées!$C$37)+($D613-1)*24+P$11,COLUMN(Entrées!$C$37)+($C613-1),4,TRUE,"Entrées")))</f>
        <v>-1407</v>
      </c>
      <c r="Q613" s="28">
        <f ca="1">IF($D613&gt;$D$8,"",INDIRECT(ADDRESS(ROW(Entrées!$C$37)+($D613-1)*24+Q$11,COLUMN(Entrées!$C$37)+($C613-1),4,TRUE,"Entrées")))</f>
        <v>-1458</v>
      </c>
      <c r="R613" s="28">
        <f ca="1">IF($D613&gt;$D$8,"",INDIRECT(ADDRESS(ROW(Entrées!$C$37)+($D613-1)*24+R$11,COLUMN(Entrées!$C$37)+($C613-1),4,TRUE,"Entrées")))</f>
        <v>-1699</v>
      </c>
      <c r="S613" s="28">
        <f ca="1">IF($D613&gt;$D$8,"",INDIRECT(ADDRESS(ROW(Entrées!$C$37)+($D613-1)*24+S$11,COLUMN(Entrées!$C$37)+($C613-1),4,TRUE,"Entrées")))</f>
        <v>-1719</v>
      </c>
      <c r="T613" s="28">
        <f ca="1">IF($D613&gt;$D$8,"",INDIRECT(ADDRESS(ROW(Entrées!$C$37)+($D613-1)*24+T$11,COLUMN(Entrées!$C$37)+($C613-1),4,TRUE,"Entrées")))</f>
        <v>-2296</v>
      </c>
      <c r="U613" s="28">
        <f ca="1">IF($D613&gt;$D$8,"",INDIRECT(ADDRESS(ROW(Entrées!$C$37)+($D613-1)*24+U$11,COLUMN(Entrées!$C$37)+($C613-1),4,TRUE,"Entrées")))</f>
        <v>-2296</v>
      </c>
      <c r="V613" s="28">
        <f ca="1">IF($D613&gt;$D$8,"",INDIRECT(ADDRESS(ROW(Entrées!$C$37)+($D613-1)*24+V$11,COLUMN(Entrées!$C$37)+($C613-1),4,TRUE,"Entrées")))</f>
        <v>-2388</v>
      </c>
      <c r="W613" s="28">
        <f ca="1">IF($D613&gt;$D$8,"",INDIRECT(ADDRESS(ROW(Entrées!$C$37)+($D613-1)*24+W$11,COLUMN(Entrées!$C$37)+($C613-1),4,TRUE,"Entrées")))</f>
        <v>-2412</v>
      </c>
      <c r="X613" s="28">
        <f ca="1">IF($D613&gt;$D$8,"",INDIRECT(ADDRESS(ROW(Entrées!$C$37)+($D613-1)*24+X$11,COLUMN(Entrées!$C$37)+($C613-1),4,TRUE,"Entrées")))</f>
        <v>-2304</v>
      </c>
      <c r="Y613" s="28">
        <f ca="1">IF($D613&gt;$D$8,"",INDIRECT(ADDRESS(ROW(Entrées!$C$37)+($D613-1)*24+Y$11,COLUMN(Entrées!$C$37)+($C613-1),4,TRUE,"Entrées")))</f>
        <v>-2253</v>
      </c>
      <c r="Z613" s="28">
        <f ca="1">IF($D613&gt;$D$8,"",INDIRECT(ADDRESS(ROW(Entrées!$C$37)+($D613-1)*24+Z$11,COLUMN(Entrées!$C$37)+($C613-1),4,TRUE,"Entrées")))</f>
        <v>-2182</v>
      </c>
      <c r="AA613" s="28">
        <f ca="1">IF($D613&gt;$D$8,"",INDIRECT(ADDRESS(ROW(Entrées!$C$37)+($D613-1)*24+AA$11,COLUMN(Entrées!$C$37)+($C613-1),4,TRUE,"Entrées")))</f>
        <v>-2347</v>
      </c>
      <c r="AB613" s="28">
        <f ca="1">IF($D613&gt;$D$8,"",INDIRECT(ADDRESS(ROW(Entrées!$C$37)+($D613-1)*24+AB$11,COLUMN(Entrées!$C$37)+($C613-1),4,TRUE,"Entrées")))</f>
        <v>-2342</v>
      </c>
      <c r="AC613" s="11"/>
      <c r="AD613" s="40">
        <f t="shared" ca="1" si="742"/>
        <v>-2021.9583333333333</v>
      </c>
      <c r="AE613" s="40">
        <f t="shared" ca="1" si="744"/>
        <v>-1262</v>
      </c>
      <c r="AF613" s="40">
        <f t="shared" ca="1" si="745"/>
        <v>-2500</v>
      </c>
      <c r="AG613" s="4"/>
      <c r="AH613" s="11">
        <f>Entrées!A640</f>
        <v>26</v>
      </c>
      <c r="AI613" s="13">
        <f>Entrées!B640</f>
        <v>3</v>
      </c>
      <c r="AJ613" s="31">
        <f t="shared" ca="1" si="714"/>
        <v>55625.834722222207</v>
      </c>
      <c r="AK613" s="31">
        <f t="shared" ca="1" si="690"/>
        <v>55155.277777777781</v>
      </c>
      <c r="AL613" s="31">
        <f t="shared" ca="1" si="691"/>
        <v>55132.569444444431</v>
      </c>
      <c r="AM613" s="31">
        <f t="shared" ca="1" si="692"/>
        <v>439.35972222222233</v>
      </c>
      <c r="AN613" s="31">
        <f t="shared" ca="1" si="693"/>
        <v>2143.2847222222222</v>
      </c>
      <c r="AO613" s="31">
        <f t="shared" ca="1" si="694"/>
        <v>1711.4715277777773</v>
      </c>
      <c r="AP613" s="31">
        <f t="shared" ca="1" si="695"/>
        <v>43686.806944444448</v>
      </c>
      <c r="AQ613" s="31">
        <f t="shared" ca="1" si="696"/>
        <v>2048.2006944444447</v>
      </c>
      <c r="AR613" s="31">
        <f t="shared" ca="1" si="697"/>
        <v>467.57708333333329</v>
      </c>
      <c r="AS613" s="31">
        <f t="shared" ca="1" si="698"/>
        <v>9872.0041666666693</v>
      </c>
      <c r="AT613" s="31">
        <f t="shared" ca="1" si="699"/>
        <v>-752.91041666666672</v>
      </c>
      <c r="AU613" s="31">
        <f t="shared" ca="1" si="700"/>
        <v>580.30277777777769</v>
      </c>
      <c r="AV613" s="31">
        <f t="shared" ca="1" si="701"/>
        <v>-4570.3041666666659</v>
      </c>
      <c r="AW613" s="31">
        <f t="shared" ca="1" si="702"/>
        <v>53.39583333333335</v>
      </c>
      <c r="AX613" s="31">
        <f t="shared" ca="1" si="703"/>
        <v>1401.9361111111111</v>
      </c>
      <c r="AY613" s="31">
        <f t="shared" ca="1" si="704"/>
        <v>-1132.0805555555555</v>
      </c>
      <c r="AZ613" s="31">
        <f t="shared" ca="1" si="705"/>
        <v>-2177.1819444444441</v>
      </c>
      <c r="BA613" s="31">
        <f t="shared" ca="1" si="706"/>
        <v>644.8125</v>
      </c>
      <c r="BB613" s="31">
        <f t="shared" ca="1" si="707"/>
        <v>-1410.101388888889</v>
      </c>
      <c r="BC613" s="31">
        <f t="shared" ca="1" si="708"/>
        <v>-1800.2902777777781</v>
      </c>
      <c r="BF613" s="11">
        <f t="shared" si="709"/>
        <v>26</v>
      </c>
      <c r="BG613" s="11">
        <f t="shared" si="740"/>
        <v>3</v>
      </c>
      <c r="BH613" s="32">
        <f>IF($BF613&gt;$Y$7,"",IF(AND($BF613=$Y$7,$BG613=23),"",Entrées!C641-Entrées!C640))</f>
        <v>-1649</v>
      </c>
      <c r="BI613" s="32">
        <f>IF($BF613&gt;$Y$7,"",IF(AND($BF613=$Y$7,$BG613=23),"",Entrées!D641-Entrées!D640))</f>
        <v>-1312.5</v>
      </c>
      <c r="BJ613" s="32">
        <f>IF($BF613&gt;$Y$7,"",IF(AND($BF613=$Y$7,$BG613=23),"",Entrées!E641-Entrées!E640))</f>
        <v>-1312.5</v>
      </c>
      <c r="BK613" s="32">
        <f>IF($BF613&gt;$Y$7,"",IF(AND($BF613=$Y$7,$BG613=23),"",Entrées!F641-Entrées!F640))</f>
        <v>0</v>
      </c>
      <c r="BL613" s="32">
        <f>IF($BF613&gt;$Y$7,"",IF(AND($BF613=$Y$7,$BG613=23),"",Entrées!G641-Entrées!G640))</f>
        <v>6</v>
      </c>
      <c r="BM613" s="32">
        <f>IF($BF613&gt;$Y$7,"",IF(AND($BF613=$Y$7,$BG613=23),"",Entrées!H641-Entrées!H640))</f>
        <v>0</v>
      </c>
      <c r="BN613" s="32">
        <f>IF($BF613&gt;$Y$7,"",IF(AND($BF613=$Y$7,$BG613=23),"",Entrées!I641-Entrées!I640))</f>
        <v>-443</v>
      </c>
      <c r="BO613" s="32">
        <f>IF($BF613&gt;$Y$7,"",IF(AND($BF613=$Y$7,$BG613=23),"",Entrées!J641-Entrées!J640))</f>
        <v>110</v>
      </c>
      <c r="BP613" s="32">
        <f>IF($BF613&gt;$Y$7,"",IF(AND($BF613=$Y$7,$BG613=23),"",Entrées!K641-Entrées!K640))</f>
        <v>0</v>
      </c>
      <c r="BQ613" s="32">
        <f>IF($BF613&gt;$Y$7,"",IF(AND($BF613=$Y$7,$BG613=23),"",Entrées!L641-Entrées!L640))</f>
        <v>-84.5</v>
      </c>
      <c r="BR613" s="32">
        <f>IF($BF613&gt;$Y$7,"",IF(AND($BF613=$Y$7,$BG613=23),"",Entrées!M641-Entrées!M640))</f>
        <v>-73</v>
      </c>
      <c r="BS613" s="32">
        <f>IF($BF613&gt;$Y$7,"",IF(AND($BF613=$Y$7,$BG613=23),"",Entrées!N641-Entrées!N640))</f>
        <v>8</v>
      </c>
      <c r="BT613" s="32">
        <f>IF($BF613&gt;$Y$7,"",IF(AND($BF613=$Y$7,$BG613=23),"",Entrées!O641-Entrées!O640))</f>
        <v>-1172.5</v>
      </c>
      <c r="BU613" s="32">
        <f>IF($BF613&gt;$Y$7,"",IF(AND($BF613=$Y$7,$BG613=23),"",Entrées!P641-Entrées!P640))</f>
        <v>0.5</v>
      </c>
      <c r="BV613" s="32">
        <f>IF($BF613&gt;$Y$7,"",IF(AND($BF613=$Y$7,$BG613=23),"",Entrées!Q641-Entrées!Q640))</f>
        <v>-1179</v>
      </c>
      <c r="BW613" s="32">
        <f>IF($BF613&gt;$Y$7,"",IF(AND($BF613=$Y$7,$BG613=23),"",Entrées!R641-Entrées!R640))</f>
        <v>0</v>
      </c>
      <c r="BX613" s="32">
        <f>IF($BF613&gt;$Y$7,"",IF(AND($BF613=$Y$7,$BG613=23),"",Entrées!S641-Entrées!S640))</f>
        <v>0</v>
      </c>
      <c r="BY613" s="32">
        <f>IF($BF613&gt;$Y$7,"",IF(AND($BF613=$Y$7,$BG613=23),"",Entrées!T641-Entrées!T640))</f>
        <v>0</v>
      </c>
      <c r="BZ613" s="32">
        <f>IF($BF613&gt;$Y$7,"",IF(AND($BF613=$Y$7,$BG613=23),"",Entrées!U641-Entrées!U640))</f>
        <v>0</v>
      </c>
      <c r="CA613" s="32">
        <f>IF($BF613&gt;$Y$7,"",IF(AND($BF613=$Y$7,$BG613=23),"",Entrées!V641-Entrées!V640))</f>
        <v>-65</v>
      </c>
      <c r="CD613" s="33">
        <f>IF($BF613&lt;=$Y$7,Entrées!J640/CD$2,"")</f>
        <v>9.1447368421052638E-2</v>
      </c>
      <c r="CE613" s="33">
        <f>IF($BF613&lt;=$Y$7,Entrées!K640/CE$2,"")</f>
        <v>0</v>
      </c>
      <c r="CF613" s="11">
        <f t="shared" si="710"/>
        <v>7600</v>
      </c>
      <c r="CG613" s="11">
        <f t="shared" si="711"/>
        <v>4200</v>
      </c>
      <c r="CH613" s="52">
        <f t="shared" si="712"/>
        <v>0.26950009137426939</v>
      </c>
      <c r="CI613" s="52">
        <f t="shared" si="713"/>
        <v>0.11132787698412699</v>
      </c>
    </row>
    <row r="614" spans="1:87">
      <c r="C614" s="11">
        <f t="shared" si="746"/>
        <v>17</v>
      </c>
      <c r="D614" s="27">
        <f t="shared" si="743"/>
        <v>11</v>
      </c>
      <c r="E614" s="28">
        <f ca="1">IF($D614&gt;$D$8,"",INDIRECT(ADDRESS(ROW(Entrées!$C$37)+($D614-1)*24+E$11,COLUMN(Entrées!$C$37)+($C614-1),4,TRUE,"Entrées")))</f>
        <v>-2231</v>
      </c>
      <c r="F614" s="28">
        <f ca="1">IF($D614&gt;$D$8,"",INDIRECT(ADDRESS(ROW(Entrées!$C$37)+($D614-1)*24+F$11,COLUMN(Entrées!$C$37)+($C614-1),4,TRUE,"Entrées")))</f>
        <v>-2500</v>
      </c>
      <c r="G614" s="28">
        <f ca="1">IF($D614&gt;$D$8,"",INDIRECT(ADDRESS(ROW(Entrées!$C$37)+($D614-1)*24+G$11,COLUMN(Entrées!$C$37)+($C614-1),4,TRUE,"Entrées")))</f>
        <v>-2500</v>
      </c>
      <c r="H614" s="28">
        <f ca="1">IF($D614&gt;$D$8,"",INDIRECT(ADDRESS(ROW(Entrées!$C$37)+($D614-1)*24+H$11,COLUMN(Entrées!$C$37)+($C614-1),4,TRUE,"Entrées")))</f>
        <v>-2500</v>
      </c>
      <c r="I614" s="28">
        <f ca="1">IF($D614&gt;$D$8,"",INDIRECT(ADDRESS(ROW(Entrées!$C$37)+($D614-1)*24+I$11,COLUMN(Entrées!$C$37)+($C614-1),4,TRUE,"Entrées")))</f>
        <v>-2500</v>
      </c>
      <c r="J614" s="28">
        <f ca="1">IF($D614&gt;$D$8,"",INDIRECT(ADDRESS(ROW(Entrées!$C$37)+($D614-1)*24+J$11,COLUMN(Entrées!$C$37)+($C614-1),4,TRUE,"Entrées")))</f>
        <v>-2500</v>
      </c>
      <c r="K614" s="28">
        <f ca="1">IF($D614&gt;$D$8,"",INDIRECT(ADDRESS(ROW(Entrées!$C$37)+($D614-1)*24+K$11,COLUMN(Entrées!$C$37)+($C614-1),4,TRUE,"Entrées")))</f>
        <v>-1032</v>
      </c>
      <c r="L614" s="28">
        <f ca="1">IF($D614&gt;$D$8,"",INDIRECT(ADDRESS(ROW(Entrées!$C$37)+($D614-1)*24+L$11,COLUMN(Entrées!$C$37)+($C614-1),4,TRUE,"Entrées")))</f>
        <v>-657</v>
      </c>
      <c r="M614" s="28">
        <f ca="1">IF($D614&gt;$D$8,"",INDIRECT(ADDRESS(ROW(Entrées!$C$37)+($D614-1)*24+M$11,COLUMN(Entrées!$C$37)+($C614-1),4,TRUE,"Entrées")))</f>
        <v>-359</v>
      </c>
      <c r="N614" s="28">
        <f ca="1">IF($D614&gt;$D$8,"",INDIRECT(ADDRESS(ROW(Entrées!$C$37)+($D614-1)*24+N$11,COLUMN(Entrées!$C$37)+($C614-1),4,TRUE,"Entrées")))</f>
        <v>-634</v>
      </c>
      <c r="O614" s="28">
        <f ca="1">IF($D614&gt;$D$8,"",INDIRECT(ADDRESS(ROW(Entrées!$C$37)+($D614-1)*24+O$11,COLUMN(Entrées!$C$37)+($C614-1),4,TRUE,"Entrées")))</f>
        <v>-639</v>
      </c>
      <c r="P614" s="28">
        <f ca="1">IF($D614&gt;$D$8,"",INDIRECT(ADDRESS(ROW(Entrées!$C$37)+($D614-1)*24+P$11,COLUMN(Entrées!$C$37)+($C614-1),4,TRUE,"Entrées")))</f>
        <v>-1028</v>
      </c>
      <c r="Q614" s="28">
        <f ca="1">IF($D614&gt;$D$8,"",INDIRECT(ADDRESS(ROW(Entrées!$C$37)+($D614-1)*24+Q$11,COLUMN(Entrées!$C$37)+($C614-1),4,TRUE,"Entrées")))</f>
        <v>-1372</v>
      </c>
      <c r="R614" s="28">
        <f ca="1">IF($D614&gt;$D$8,"",INDIRECT(ADDRESS(ROW(Entrées!$C$37)+($D614-1)*24+R$11,COLUMN(Entrées!$C$37)+($C614-1),4,TRUE,"Entrées")))</f>
        <v>-1398</v>
      </c>
      <c r="S614" s="28">
        <f ca="1">IF($D614&gt;$D$8,"",INDIRECT(ADDRESS(ROW(Entrées!$C$37)+($D614-1)*24+S$11,COLUMN(Entrées!$C$37)+($C614-1),4,TRUE,"Entrées")))</f>
        <v>-1544</v>
      </c>
      <c r="T614" s="28">
        <f ca="1">IF($D614&gt;$D$8,"",INDIRECT(ADDRESS(ROW(Entrées!$C$37)+($D614-1)*24+T$11,COLUMN(Entrées!$C$37)+($C614-1),4,TRUE,"Entrées")))</f>
        <v>-1425</v>
      </c>
      <c r="U614" s="28">
        <f ca="1">IF($D614&gt;$D$8,"",INDIRECT(ADDRESS(ROW(Entrées!$C$37)+($D614-1)*24+U$11,COLUMN(Entrées!$C$37)+($C614-1),4,TRUE,"Entrées")))</f>
        <v>-1519</v>
      </c>
      <c r="V614" s="28">
        <f ca="1">IF($D614&gt;$D$8,"",INDIRECT(ADDRESS(ROW(Entrées!$C$37)+($D614-1)*24+V$11,COLUMN(Entrées!$C$37)+($C614-1),4,TRUE,"Entrées")))</f>
        <v>-1699</v>
      </c>
      <c r="W614" s="28">
        <f ca="1">IF($D614&gt;$D$8,"",INDIRECT(ADDRESS(ROW(Entrées!$C$37)+($D614-1)*24+W$11,COLUMN(Entrées!$C$37)+($C614-1),4,TRUE,"Entrées")))</f>
        <v>-1532</v>
      </c>
      <c r="X614" s="28">
        <f ca="1">IF($D614&gt;$D$8,"",INDIRECT(ADDRESS(ROW(Entrées!$C$37)+($D614-1)*24+X$11,COLUMN(Entrées!$C$37)+($C614-1),4,TRUE,"Entrées")))</f>
        <v>-1408</v>
      </c>
      <c r="Y614" s="28">
        <f ca="1">IF($D614&gt;$D$8,"",INDIRECT(ADDRESS(ROW(Entrées!$C$37)+($D614-1)*24+Y$11,COLUMN(Entrées!$C$37)+($C614-1),4,TRUE,"Entrées")))</f>
        <v>-1302</v>
      </c>
      <c r="Z614" s="28">
        <f ca="1">IF($D614&gt;$D$8,"",INDIRECT(ADDRESS(ROW(Entrées!$C$37)+($D614-1)*24+Z$11,COLUMN(Entrées!$C$37)+($C614-1),4,TRUE,"Entrées")))</f>
        <v>-1617</v>
      </c>
      <c r="AA614" s="28">
        <f ca="1">IF($D614&gt;$D$8,"",INDIRECT(ADDRESS(ROW(Entrées!$C$37)+($D614-1)*24+AA$11,COLUMN(Entrées!$C$37)+($C614-1),4,TRUE,"Entrées")))</f>
        <v>-1599</v>
      </c>
      <c r="AB614" s="28">
        <f ca="1">IF($D614&gt;$D$8,"",INDIRECT(ADDRESS(ROW(Entrées!$C$37)+($D614-1)*24+AB$11,COLUMN(Entrées!$C$37)+($C614-1),4,TRUE,"Entrées")))</f>
        <v>-1487</v>
      </c>
      <c r="AC614" s="11"/>
      <c r="AD614" s="40">
        <f t="shared" ca="1" si="742"/>
        <v>-1540.9166666666667</v>
      </c>
      <c r="AE614" s="40">
        <f t="shared" ca="1" si="744"/>
        <v>-359</v>
      </c>
      <c r="AF614" s="40">
        <f t="shared" ca="1" si="745"/>
        <v>-2500</v>
      </c>
      <c r="AG614" s="4"/>
      <c r="AH614" s="11">
        <f>Entrées!A641</f>
        <v>26</v>
      </c>
      <c r="AI614" s="13">
        <f>Entrées!B641</f>
        <v>4</v>
      </c>
      <c r="AJ614" s="31">
        <f t="shared" ca="1" si="714"/>
        <v>55625.834722222207</v>
      </c>
      <c r="AK614" s="31">
        <f t="shared" ca="1" si="690"/>
        <v>55155.277777777781</v>
      </c>
      <c r="AL614" s="31">
        <f t="shared" ca="1" si="691"/>
        <v>55132.569444444431</v>
      </c>
      <c r="AM614" s="31">
        <f t="shared" ca="1" si="692"/>
        <v>439.35972222222233</v>
      </c>
      <c r="AN614" s="31">
        <f t="shared" ca="1" si="693"/>
        <v>2143.2847222222222</v>
      </c>
      <c r="AO614" s="31">
        <f t="shared" ca="1" si="694"/>
        <v>1711.4715277777773</v>
      </c>
      <c r="AP614" s="31">
        <f t="shared" ca="1" si="695"/>
        <v>43686.806944444448</v>
      </c>
      <c r="AQ614" s="31">
        <f t="shared" ca="1" si="696"/>
        <v>2048.2006944444447</v>
      </c>
      <c r="AR614" s="31">
        <f t="shared" ca="1" si="697"/>
        <v>467.57708333333329</v>
      </c>
      <c r="AS614" s="31">
        <f t="shared" ca="1" si="698"/>
        <v>9872.0041666666693</v>
      </c>
      <c r="AT614" s="31">
        <f t="shared" ca="1" si="699"/>
        <v>-752.91041666666672</v>
      </c>
      <c r="AU614" s="31">
        <f t="shared" ca="1" si="700"/>
        <v>580.30277777777769</v>
      </c>
      <c r="AV614" s="31">
        <f t="shared" ca="1" si="701"/>
        <v>-4570.3041666666659</v>
      </c>
      <c r="AW614" s="31">
        <f t="shared" ca="1" si="702"/>
        <v>53.39583333333335</v>
      </c>
      <c r="AX614" s="31">
        <f t="shared" ca="1" si="703"/>
        <v>1401.9361111111111</v>
      </c>
      <c r="AY614" s="31">
        <f t="shared" ca="1" si="704"/>
        <v>-1132.0805555555555</v>
      </c>
      <c r="AZ614" s="31">
        <f t="shared" ca="1" si="705"/>
        <v>-2177.1819444444441</v>
      </c>
      <c r="BA614" s="31">
        <f t="shared" ca="1" si="706"/>
        <v>644.8125</v>
      </c>
      <c r="BB614" s="31">
        <f t="shared" ca="1" si="707"/>
        <v>-1410.101388888889</v>
      </c>
      <c r="BC614" s="31">
        <f t="shared" ca="1" si="708"/>
        <v>-1800.2902777777781</v>
      </c>
      <c r="BF614" s="11">
        <f t="shared" si="709"/>
        <v>26</v>
      </c>
      <c r="BG614" s="11">
        <f t="shared" si="740"/>
        <v>4</v>
      </c>
      <c r="BH614" s="32">
        <f>IF($BF614&gt;$Y$7,"",IF(AND($BF614=$Y$7,$BG614=23),"",Entrées!C642-Entrées!C641))</f>
        <v>794.5</v>
      </c>
      <c r="BI614" s="32">
        <f>IF($BF614&gt;$Y$7,"",IF(AND($BF614=$Y$7,$BG614=23),"",Entrées!D642-Entrées!D641))</f>
        <v>1725</v>
      </c>
      <c r="BJ614" s="32">
        <f>IF($BF614&gt;$Y$7,"",IF(AND($BF614=$Y$7,$BG614=23),"",Entrées!E642-Entrées!E641))</f>
        <v>1475</v>
      </c>
      <c r="BK614" s="32">
        <f>IF($BF614&gt;$Y$7,"",IF(AND($BF614=$Y$7,$BG614=23),"",Entrées!F642-Entrées!F641))</f>
        <v>88</v>
      </c>
      <c r="BL614" s="32">
        <f>IF($BF614&gt;$Y$7,"",IF(AND($BF614=$Y$7,$BG614=23),"",Entrées!G642-Entrées!G641))</f>
        <v>4.5</v>
      </c>
      <c r="BM614" s="32">
        <f>IF($BF614&gt;$Y$7,"",IF(AND($BF614=$Y$7,$BG614=23),"",Entrées!H642-Entrées!H641))</f>
        <v>-0.5</v>
      </c>
      <c r="BN614" s="32">
        <f>IF($BF614&gt;$Y$7,"",IF(AND($BF614=$Y$7,$BG614=23),"",Entrées!I642-Entrées!I641))</f>
        <v>1062.5</v>
      </c>
      <c r="BO614" s="32">
        <f>IF($BF614&gt;$Y$7,"",IF(AND($BF614=$Y$7,$BG614=23),"",Entrées!J642-Entrées!J641))</f>
        <v>196</v>
      </c>
      <c r="BP614" s="32">
        <f>IF($BF614&gt;$Y$7,"",IF(AND($BF614=$Y$7,$BG614=23),"",Entrées!K642-Entrées!K641))</f>
        <v>0</v>
      </c>
      <c r="BQ614" s="32">
        <f>IF($BF614&gt;$Y$7,"",IF(AND($BF614=$Y$7,$BG614=23),"",Entrées!L642-Entrées!L641))</f>
        <v>39.5</v>
      </c>
      <c r="BR614" s="32">
        <f>IF($BF614&gt;$Y$7,"",IF(AND($BF614=$Y$7,$BG614=23),"",Entrées!M642-Entrées!M641))</f>
        <v>5.5</v>
      </c>
      <c r="BS614" s="32">
        <f>IF($BF614&gt;$Y$7,"",IF(AND($BF614=$Y$7,$BG614=23),"",Entrées!N642-Entrées!N641))</f>
        <v>-2</v>
      </c>
      <c r="BT614" s="32">
        <f>IF($BF614&gt;$Y$7,"",IF(AND($BF614=$Y$7,$BG614=23),"",Entrées!O642-Entrées!O641))</f>
        <v>-598</v>
      </c>
      <c r="BU614" s="32">
        <f>IF($BF614&gt;$Y$7,"",IF(AND($BF614=$Y$7,$BG614=23),"",Entrées!P642-Entrées!P641))</f>
        <v>1</v>
      </c>
      <c r="BV614" s="32">
        <f>IF($BF614&gt;$Y$7,"",IF(AND($BF614=$Y$7,$BG614=23),"",Entrées!Q642-Entrées!Q641))</f>
        <v>180</v>
      </c>
      <c r="BW614" s="32">
        <f>IF($BF614&gt;$Y$7,"",IF(AND($BF614=$Y$7,$BG614=23),"",Entrées!R642-Entrées!R641))</f>
        <v>0</v>
      </c>
      <c r="BX614" s="32">
        <f>IF($BF614&gt;$Y$7,"",IF(AND($BF614=$Y$7,$BG614=23),"",Entrées!S642-Entrées!S641))</f>
        <v>0</v>
      </c>
      <c r="BY614" s="32">
        <f>IF($BF614&gt;$Y$7,"",IF(AND($BF614=$Y$7,$BG614=23),"",Entrées!T642-Entrées!T641))</f>
        <v>0</v>
      </c>
      <c r="BZ614" s="32">
        <f>IF($BF614&gt;$Y$7,"",IF(AND($BF614=$Y$7,$BG614=23),"",Entrées!U642-Entrées!U641))</f>
        <v>0</v>
      </c>
      <c r="CA614" s="32">
        <f>IF($BF614&gt;$Y$7,"",IF(AND($BF614=$Y$7,$BG614=23),"",Entrées!V642-Entrées!V641))</f>
        <v>-410</v>
      </c>
      <c r="CD614" s="33">
        <f>IF($BF614&lt;=$Y$7,Entrées!J641/CD$2,"")</f>
        <v>0.10592105263157894</v>
      </c>
      <c r="CE614" s="33">
        <f>IF($BF614&lt;=$Y$7,Entrées!K641/CE$2,"")</f>
        <v>0</v>
      </c>
      <c r="CF614" s="11">
        <f t="shared" si="710"/>
        <v>7600</v>
      </c>
      <c r="CG614" s="11">
        <f t="shared" si="711"/>
        <v>4200</v>
      </c>
      <c r="CH614" s="52">
        <f t="shared" si="712"/>
        <v>0.26950009137426939</v>
      </c>
      <c r="CI614" s="52">
        <f t="shared" si="713"/>
        <v>0.11132787698412699</v>
      </c>
    </row>
    <row r="615" spans="1:87">
      <c r="C615" s="11">
        <f t="shared" si="746"/>
        <v>17</v>
      </c>
      <c r="D615" s="27">
        <f t="shared" si="743"/>
        <v>12</v>
      </c>
      <c r="E615" s="28">
        <f ca="1">IF($D615&gt;$D$8,"",INDIRECT(ADDRESS(ROW(Entrées!$C$37)+($D615-1)*24+E$11,COLUMN(Entrées!$C$37)+($C615-1),4,TRUE,"Entrées")))</f>
        <v>-2250</v>
      </c>
      <c r="F615" s="28">
        <f ca="1">IF($D615&gt;$D$8,"",INDIRECT(ADDRESS(ROW(Entrées!$C$37)+($D615-1)*24+F$11,COLUMN(Entrées!$C$37)+($C615-1),4,TRUE,"Entrées")))</f>
        <v>-2500</v>
      </c>
      <c r="G615" s="28">
        <f ca="1">IF($D615&gt;$D$8,"",INDIRECT(ADDRESS(ROW(Entrées!$C$37)+($D615-1)*24+G$11,COLUMN(Entrées!$C$37)+($C615-1),4,TRUE,"Entrées")))</f>
        <v>-2500</v>
      </c>
      <c r="H615" s="28">
        <f ca="1">IF($D615&gt;$D$8,"",INDIRECT(ADDRESS(ROW(Entrées!$C$37)+($D615-1)*24+H$11,COLUMN(Entrées!$C$37)+($C615-1),4,TRUE,"Entrées")))</f>
        <v>-2500</v>
      </c>
      <c r="I615" s="28">
        <f ca="1">IF($D615&gt;$D$8,"",INDIRECT(ADDRESS(ROW(Entrées!$C$37)+($D615-1)*24+I$11,COLUMN(Entrées!$C$37)+($C615-1),4,TRUE,"Entrées")))</f>
        <v>-2500</v>
      </c>
      <c r="J615" s="28">
        <f ca="1">IF($D615&gt;$D$8,"",INDIRECT(ADDRESS(ROW(Entrées!$C$37)+($D615-1)*24+J$11,COLUMN(Entrées!$C$37)+($C615-1),4,TRUE,"Entrées")))</f>
        <v>-2500</v>
      </c>
      <c r="K615" s="28">
        <f ca="1">IF($D615&gt;$D$8,"",INDIRECT(ADDRESS(ROW(Entrées!$C$37)+($D615-1)*24+K$11,COLUMN(Entrées!$C$37)+($C615-1),4,TRUE,"Entrées")))</f>
        <v>-2500</v>
      </c>
      <c r="L615" s="28">
        <f ca="1">IF($D615&gt;$D$8,"",INDIRECT(ADDRESS(ROW(Entrées!$C$37)+($D615-1)*24+L$11,COLUMN(Entrées!$C$37)+($C615-1),4,TRUE,"Entrées")))</f>
        <v>-1383</v>
      </c>
      <c r="M615" s="28">
        <f ca="1">IF($D615&gt;$D$8,"",INDIRECT(ADDRESS(ROW(Entrées!$C$37)+($D615-1)*24+M$11,COLUMN(Entrées!$C$37)+($C615-1),4,TRUE,"Entrées")))</f>
        <v>-1334</v>
      </c>
      <c r="N615" s="28">
        <f ca="1">IF($D615&gt;$D$8,"",INDIRECT(ADDRESS(ROW(Entrées!$C$37)+($D615-1)*24+N$11,COLUMN(Entrées!$C$37)+($C615-1),4,TRUE,"Entrées")))</f>
        <v>-1649</v>
      </c>
      <c r="O615" s="28">
        <f ca="1">IF($D615&gt;$D$8,"",INDIRECT(ADDRESS(ROW(Entrées!$C$37)+($D615-1)*24+O$11,COLUMN(Entrées!$C$37)+($C615-1),4,TRUE,"Entrées")))</f>
        <v>-1918</v>
      </c>
      <c r="P615" s="28">
        <f ca="1">IF($D615&gt;$D$8,"",INDIRECT(ADDRESS(ROW(Entrées!$C$37)+($D615-1)*24+P$11,COLUMN(Entrées!$C$37)+($C615-1),4,TRUE,"Entrées")))</f>
        <v>-1900</v>
      </c>
      <c r="Q615" s="28">
        <f ca="1">IF($D615&gt;$D$8,"",INDIRECT(ADDRESS(ROW(Entrées!$C$37)+($D615-1)*24+Q$11,COLUMN(Entrées!$C$37)+($C615-1),4,TRUE,"Entrées")))</f>
        <v>-2305</v>
      </c>
      <c r="R615" s="28">
        <f ca="1">IF($D615&gt;$D$8,"",INDIRECT(ADDRESS(ROW(Entrées!$C$37)+($D615-1)*24+R$11,COLUMN(Entrées!$C$37)+($C615-1),4,TRUE,"Entrées")))</f>
        <v>-2500</v>
      </c>
      <c r="S615" s="28">
        <f ca="1">IF($D615&gt;$D$8,"",INDIRECT(ADDRESS(ROW(Entrées!$C$37)+($D615-1)*24+S$11,COLUMN(Entrées!$C$37)+($C615-1),4,TRUE,"Entrées")))</f>
        <v>-2500</v>
      </c>
      <c r="T615" s="28">
        <f ca="1">IF($D615&gt;$D$8,"",INDIRECT(ADDRESS(ROW(Entrées!$C$37)+($D615-1)*24+T$11,COLUMN(Entrées!$C$37)+($C615-1),4,TRUE,"Entrées")))</f>
        <v>-2500</v>
      </c>
      <c r="U615" s="28">
        <f ca="1">IF($D615&gt;$D$8,"",INDIRECT(ADDRESS(ROW(Entrées!$C$37)+($D615-1)*24+U$11,COLUMN(Entrées!$C$37)+($C615-1),4,TRUE,"Entrées")))</f>
        <v>-2500</v>
      </c>
      <c r="V615" s="28">
        <f ca="1">IF($D615&gt;$D$8,"",INDIRECT(ADDRESS(ROW(Entrées!$C$37)+($D615-1)*24+V$11,COLUMN(Entrées!$C$37)+($C615-1),4,TRUE,"Entrées")))</f>
        <v>-2500</v>
      </c>
      <c r="W615" s="28">
        <f ca="1">IF($D615&gt;$D$8,"",INDIRECT(ADDRESS(ROW(Entrées!$C$37)+($D615-1)*24+W$11,COLUMN(Entrées!$C$37)+($C615-1),4,TRUE,"Entrées")))</f>
        <v>-2500</v>
      </c>
      <c r="X615" s="28">
        <f ca="1">IF($D615&gt;$D$8,"",INDIRECT(ADDRESS(ROW(Entrées!$C$37)+($D615-1)*24+X$11,COLUMN(Entrées!$C$37)+($C615-1),4,TRUE,"Entrées")))</f>
        <v>-2500</v>
      </c>
      <c r="Y615" s="28">
        <f ca="1">IF($D615&gt;$D$8,"",INDIRECT(ADDRESS(ROW(Entrées!$C$37)+($D615-1)*24+Y$11,COLUMN(Entrées!$C$37)+($C615-1),4,TRUE,"Entrées")))</f>
        <v>-2500</v>
      </c>
      <c r="Z615" s="28">
        <f ca="1">IF($D615&gt;$D$8,"",INDIRECT(ADDRESS(ROW(Entrées!$C$37)+($D615-1)*24+Z$11,COLUMN(Entrées!$C$37)+($C615-1),4,TRUE,"Entrées")))</f>
        <v>-2500</v>
      </c>
      <c r="AA615" s="28">
        <f ca="1">IF($D615&gt;$D$8,"",INDIRECT(ADDRESS(ROW(Entrées!$C$37)+($D615-1)*24+AA$11,COLUMN(Entrées!$C$37)+($C615-1),4,TRUE,"Entrées")))</f>
        <v>-1593</v>
      </c>
      <c r="AB615" s="28">
        <f ca="1">IF($D615&gt;$D$8,"",INDIRECT(ADDRESS(ROW(Entrées!$C$37)+($D615-1)*24+AB$11,COLUMN(Entrées!$C$37)+($C615-1),4,TRUE,"Entrées")))</f>
        <v>-1278</v>
      </c>
      <c r="AC615" s="11"/>
      <c r="AD615" s="40">
        <f t="shared" ca="1" si="742"/>
        <v>-2212.9166666666665</v>
      </c>
      <c r="AE615" s="40">
        <f t="shared" ca="1" si="744"/>
        <v>-1278</v>
      </c>
      <c r="AF615" s="40">
        <f t="shared" ca="1" si="745"/>
        <v>-2500</v>
      </c>
      <c r="AG615" s="4"/>
      <c r="AH615" s="11">
        <f>Entrées!A642</f>
        <v>26</v>
      </c>
      <c r="AI615" s="13">
        <f>Entrées!B642</f>
        <v>5</v>
      </c>
      <c r="AJ615" s="31">
        <f t="shared" ca="1" si="714"/>
        <v>55625.834722222207</v>
      </c>
      <c r="AK615" s="31">
        <f t="shared" ca="1" si="690"/>
        <v>55155.277777777781</v>
      </c>
      <c r="AL615" s="31">
        <f t="shared" ca="1" si="691"/>
        <v>55132.569444444431</v>
      </c>
      <c r="AM615" s="31">
        <f t="shared" ca="1" si="692"/>
        <v>439.35972222222233</v>
      </c>
      <c r="AN615" s="31">
        <f t="shared" ca="1" si="693"/>
        <v>2143.2847222222222</v>
      </c>
      <c r="AO615" s="31">
        <f t="shared" ca="1" si="694"/>
        <v>1711.4715277777773</v>
      </c>
      <c r="AP615" s="31">
        <f t="shared" ca="1" si="695"/>
        <v>43686.806944444448</v>
      </c>
      <c r="AQ615" s="31">
        <f t="shared" ca="1" si="696"/>
        <v>2048.2006944444447</v>
      </c>
      <c r="AR615" s="31">
        <f t="shared" ca="1" si="697"/>
        <v>467.57708333333329</v>
      </c>
      <c r="AS615" s="31">
        <f t="shared" ca="1" si="698"/>
        <v>9872.0041666666693</v>
      </c>
      <c r="AT615" s="31">
        <f t="shared" ca="1" si="699"/>
        <v>-752.91041666666672</v>
      </c>
      <c r="AU615" s="31">
        <f t="shared" ca="1" si="700"/>
        <v>580.30277777777769</v>
      </c>
      <c r="AV615" s="31">
        <f t="shared" ca="1" si="701"/>
        <v>-4570.3041666666659</v>
      </c>
      <c r="AW615" s="31">
        <f t="shared" ca="1" si="702"/>
        <v>53.39583333333335</v>
      </c>
      <c r="AX615" s="31">
        <f t="shared" ca="1" si="703"/>
        <v>1401.9361111111111</v>
      </c>
      <c r="AY615" s="31">
        <f t="shared" ca="1" si="704"/>
        <v>-1132.0805555555555</v>
      </c>
      <c r="AZ615" s="31">
        <f t="shared" ca="1" si="705"/>
        <v>-2177.1819444444441</v>
      </c>
      <c r="BA615" s="31">
        <f t="shared" ca="1" si="706"/>
        <v>644.8125</v>
      </c>
      <c r="BB615" s="31">
        <f t="shared" ca="1" si="707"/>
        <v>-1410.101388888889</v>
      </c>
      <c r="BC615" s="31">
        <f t="shared" ca="1" si="708"/>
        <v>-1800.2902777777781</v>
      </c>
      <c r="BF615" s="11">
        <f t="shared" si="709"/>
        <v>26</v>
      </c>
      <c r="BG615" s="11">
        <f t="shared" si="740"/>
        <v>5</v>
      </c>
      <c r="BH615" s="32">
        <f>IF($BF615&gt;$Y$7,"",IF(AND($BF615=$Y$7,$BG615=23),"",Entrées!C643-Entrées!C642))</f>
        <v>3208</v>
      </c>
      <c r="BI615" s="32">
        <f>IF($BF615&gt;$Y$7,"",IF(AND($BF615=$Y$7,$BG615=23),"",Entrées!D643-Entrées!D642))</f>
        <v>4212.5</v>
      </c>
      <c r="BJ615" s="32">
        <f>IF($BF615&gt;$Y$7,"",IF(AND($BF615=$Y$7,$BG615=23),"",Entrées!E643-Entrées!E642))</f>
        <v>3575</v>
      </c>
      <c r="BK615" s="32">
        <f>IF($BF615&gt;$Y$7,"",IF(AND($BF615=$Y$7,$BG615=23),"",Entrées!F643-Entrées!F642))</f>
        <v>99</v>
      </c>
      <c r="BL615" s="32">
        <f>IF($BF615&gt;$Y$7,"",IF(AND($BF615=$Y$7,$BG615=23),"",Entrées!G643-Entrées!G642))</f>
        <v>-2.5</v>
      </c>
      <c r="BM615" s="32">
        <f>IF($BF615&gt;$Y$7,"",IF(AND($BF615=$Y$7,$BG615=23),"",Entrées!H643-Entrées!H642))</f>
        <v>-2</v>
      </c>
      <c r="BN615" s="32">
        <f>IF($BF615&gt;$Y$7,"",IF(AND($BF615=$Y$7,$BG615=23),"",Entrées!I643-Entrées!I642))</f>
        <v>1778</v>
      </c>
      <c r="BO615" s="32">
        <f>IF($BF615&gt;$Y$7,"",IF(AND($BF615=$Y$7,$BG615=23),"",Entrées!J643-Entrées!J642))</f>
        <v>406</v>
      </c>
      <c r="BP615" s="32">
        <f>IF($BF615&gt;$Y$7,"",IF(AND($BF615=$Y$7,$BG615=23),"",Entrées!K643-Entrées!K642))</f>
        <v>0</v>
      </c>
      <c r="BQ615" s="32">
        <f>IF($BF615&gt;$Y$7,"",IF(AND($BF615=$Y$7,$BG615=23),"",Entrées!L643-Entrées!L642))</f>
        <v>535</v>
      </c>
      <c r="BR615" s="32">
        <f>IF($BF615&gt;$Y$7,"",IF(AND($BF615=$Y$7,$BG615=23),"",Entrées!M643-Entrées!M642))</f>
        <v>783.5</v>
      </c>
      <c r="BS615" s="32">
        <f>IF($BF615&gt;$Y$7,"",IF(AND($BF615=$Y$7,$BG615=23),"",Entrées!N643-Entrées!N642))</f>
        <v>3</v>
      </c>
      <c r="BT615" s="32">
        <f>IF($BF615&gt;$Y$7,"",IF(AND($BF615=$Y$7,$BG615=23),"",Entrées!O643-Entrées!O642))</f>
        <v>-392.5</v>
      </c>
      <c r="BU615" s="32">
        <f>IF($BF615&gt;$Y$7,"",IF(AND($BF615=$Y$7,$BG615=23),"",Entrées!P643-Entrées!P642))</f>
        <v>-0.5</v>
      </c>
      <c r="BV615" s="32">
        <f>IF($BF615&gt;$Y$7,"",IF(AND($BF615=$Y$7,$BG615=23),"",Entrées!Q643-Entrées!Q642))</f>
        <v>286</v>
      </c>
      <c r="BW615" s="32">
        <f>IF($BF615&gt;$Y$7,"",IF(AND($BF615=$Y$7,$BG615=23),"",Entrées!R643-Entrées!R642))</f>
        <v>0</v>
      </c>
      <c r="BX615" s="32">
        <f>IF($BF615&gt;$Y$7,"",IF(AND($BF615=$Y$7,$BG615=23),"",Entrées!S643-Entrées!S642))</f>
        <v>0</v>
      </c>
      <c r="BY615" s="32">
        <f>IF($BF615&gt;$Y$7,"",IF(AND($BF615=$Y$7,$BG615=23),"",Entrées!T643-Entrées!T642))</f>
        <v>0</v>
      </c>
      <c r="BZ615" s="32">
        <f>IF($BF615&gt;$Y$7,"",IF(AND($BF615=$Y$7,$BG615=23),"",Entrées!U643-Entrées!U642))</f>
        <v>0</v>
      </c>
      <c r="CA615" s="32">
        <f>IF($BF615&gt;$Y$7,"",IF(AND($BF615=$Y$7,$BG615=23),"",Entrées!V643-Entrées!V642))</f>
        <v>33</v>
      </c>
      <c r="CD615" s="33">
        <f>IF($BF615&lt;=$Y$7,Entrées!J642/CD$2,"")</f>
        <v>0.13171052631578947</v>
      </c>
      <c r="CE615" s="33">
        <f>IF($BF615&lt;=$Y$7,Entrées!K642/CE$2,"")</f>
        <v>0</v>
      </c>
      <c r="CF615" s="11">
        <f t="shared" si="710"/>
        <v>7600</v>
      </c>
      <c r="CG615" s="11">
        <f t="shared" si="711"/>
        <v>4200</v>
      </c>
      <c r="CH615" s="52">
        <f t="shared" si="712"/>
        <v>0.26950009137426939</v>
      </c>
      <c r="CI615" s="52">
        <f t="shared" si="713"/>
        <v>0.11132787698412699</v>
      </c>
    </row>
    <row r="616" spans="1:87">
      <c r="C616" s="11">
        <f t="shared" si="746"/>
        <v>17</v>
      </c>
      <c r="D616" s="27">
        <f t="shared" si="743"/>
        <v>13</v>
      </c>
      <c r="E616" s="28">
        <f ca="1">IF($D616&gt;$D$8,"",INDIRECT(ADDRESS(ROW(Entrées!$C$37)+($D616-1)*24+E$11,COLUMN(Entrées!$C$37)+($C616-1),4,TRUE,"Entrées")))</f>
        <v>-2500</v>
      </c>
      <c r="F616" s="28">
        <f ca="1">IF($D616&gt;$D$8,"",INDIRECT(ADDRESS(ROW(Entrées!$C$37)+($D616-1)*24+F$11,COLUMN(Entrées!$C$37)+($C616-1),4,TRUE,"Entrées")))</f>
        <v>-2500</v>
      </c>
      <c r="G616" s="28">
        <f ca="1">IF($D616&gt;$D$8,"",INDIRECT(ADDRESS(ROW(Entrées!$C$37)+($D616-1)*24+G$11,COLUMN(Entrées!$C$37)+($C616-1),4,TRUE,"Entrées")))</f>
        <v>-2500</v>
      </c>
      <c r="H616" s="28">
        <f ca="1">IF($D616&gt;$D$8,"",INDIRECT(ADDRESS(ROW(Entrées!$C$37)+($D616-1)*24+H$11,COLUMN(Entrées!$C$37)+($C616-1),4,TRUE,"Entrées")))</f>
        <v>-2500</v>
      </c>
      <c r="I616" s="28">
        <f ca="1">IF($D616&gt;$D$8,"",INDIRECT(ADDRESS(ROW(Entrées!$C$37)+($D616-1)*24+I$11,COLUMN(Entrées!$C$37)+($C616-1),4,TRUE,"Entrées")))</f>
        <v>-2500</v>
      </c>
      <c r="J616" s="28">
        <f ca="1">IF($D616&gt;$D$8,"",INDIRECT(ADDRESS(ROW(Entrées!$C$37)+($D616-1)*24+J$11,COLUMN(Entrées!$C$37)+($C616-1),4,TRUE,"Entrées")))</f>
        <v>-2500</v>
      </c>
      <c r="K616" s="28">
        <f ca="1">IF($D616&gt;$D$8,"",INDIRECT(ADDRESS(ROW(Entrées!$C$37)+($D616-1)*24+K$11,COLUMN(Entrées!$C$37)+($C616-1),4,TRUE,"Entrées")))</f>
        <v>-2500</v>
      </c>
      <c r="L616" s="28">
        <f ca="1">IF($D616&gt;$D$8,"",INDIRECT(ADDRESS(ROW(Entrées!$C$37)+($D616-1)*24+L$11,COLUMN(Entrées!$C$37)+($C616-1),4,TRUE,"Entrées")))</f>
        <v>-2500</v>
      </c>
      <c r="M616" s="28">
        <f ca="1">IF($D616&gt;$D$8,"",INDIRECT(ADDRESS(ROW(Entrées!$C$37)+($D616-1)*24+M$11,COLUMN(Entrées!$C$37)+($C616-1),4,TRUE,"Entrées")))</f>
        <v>-2500</v>
      </c>
      <c r="N616" s="28">
        <f ca="1">IF($D616&gt;$D$8,"",INDIRECT(ADDRESS(ROW(Entrées!$C$37)+($D616-1)*24+N$11,COLUMN(Entrées!$C$37)+($C616-1),4,TRUE,"Entrées")))</f>
        <v>-2500</v>
      </c>
      <c r="O616" s="28">
        <f ca="1">IF($D616&gt;$D$8,"",INDIRECT(ADDRESS(ROW(Entrées!$C$37)+($D616-1)*24+O$11,COLUMN(Entrées!$C$37)+($C616-1),4,TRUE,"Entrées")))</f>
        <v>-2500</v>
      </c>
      <c r="P616" s="28">
        <f ca="1">IF($D616&gt;$D$8,"",INDIRECT(ADDRESS(ROW(Entrées!$C$37)+($D616-1)*24+P$11,COLUMN(Entrées!$C$37)+($C616-1),4,TRUE,"Entrées")))</f>
        <v>-2500</v>
      </c>
      <c r="Q616" s="28">
        <f ca="1">IF($D616&gt;$D$8,"",INDIRECT(ADDRESS(ROW(Entrées!$C$37)+($D616-1)*24+Q$11,COLUMN(Entrées!$C$37)+($C616-1),4,TRUE,"Entrées")))</f>
        <v>-2500</v>
      </c>
      <c r="R616" s="28">
        <f ca="1">IF($D616&gt;$D$8,"",INDIRECT(ADDRESS(ROW(Entrées!$C$37)+($D616-1)*24+R$11,COLUMN(Entrées!$C$37)+($C616-1),4,TRUE,"Entrées")))</f>
        <v>-2500</v>
      </c>
      <c r="S616" s="28">
        <f ca="1">IF($D616&gt;$D$8,"",INDIRECT(ADDRESS(ROW(Entrées!$C$37)+($D616-1)*24+S$11,COLUMN(Entrées!$C$37)+($C616-1),4,TRUE,"Entrées")))</f>
        <v>-2500</v>
      </c>
      <c r="T616" s="28">
        <f ca="1">IF($D616&gt;$D$8,"",INDIRECT(ADDRESS(ROW(Entrées!$C$37)+($D616-1)*24+T$11,COLUMN(Entrées!$C$37)+($C616-1),4,TRUE,"Entrées")))</f>
        <v>-2500</v>
      </c>
      <c r="U616" s="28">
        <f ca="1">IF($D616&gt;$D$8,"",INDIRECT(ADDRESS(ROW(Entrées!$C$37)+($D616-1)*24+U$11,COLUMN(Entrées!$C$37)+($C616-1),4,TRUE,"Entrées")))</f>
        <v>-2500</v>
      </c>
      <c r="V616" s="28">
        <f ca="1">IF($D616&gt;$D$8,"",INDIRECT(ADDRESS(ROW(Entrées!$C$37)+($D616-1)*24+V$11,COLUMN(Entrées!$C$37)+($C616-1),4,TRUE,"Entrées")))</f>
        <v>-2500</v>
      </c>
      <c r="W616" s="28">
        <f ca="1">IF($D616&gt;$D$8,"",INDIRECT(ADDRESS(ROW(Entrées!$C$37)+($D616-1)*24+W$11,COLUMN(Entrées!$C$37)+($C616-1),4,TRUE,"Entrées")))</f>
        <v>-2500</v>
      </c>
      <c r="X616" s="28">
        <f ca="1">IF($D616&gt;$D$8,"",INDIRECT(ADDRESS(ROW(Entrées!$C$37)+($D616-1)*24+X$11,COLUMN(Entrées!$C$37)+($C616-1),4,TRUE,"Entrées")))</f>
        <v>-2500</v>
      </c>
      <c r="Y616" s="28">
        <f ca="1">IF($D616&gt;$D$8,"",INDIRECT(ADDRESS(ROW(Entrées!$C$37)+($D616-1)*24+Y$11,COLUMN(Entrées!$C$37)+($C616-1),4,TRUE,"Entrées")))</f>
        <v>-2500</v>
      </c>
      <c r="Z616" s="28">
        <f ca="1">IF($D616&gt;$D$8,"",INDIRECT(ADDRESS(ROW(Entrées!$C$37)+($D616-1)*24+Z$11,COLUMN(Entrées!$C$37)+($C616-1),4,TRUE,"Entrées")))</f>
        <v>-2500</v>
      </c>
      <c r="AA616" s="28">
        <f ca="1">IF($D616&gt;$D$8,"",INDIRECT(ADDRESS(ROW(Entrées!$C$37)+($D616-1)*24+AA$11,COLUMN(Entrées!$C$37)+($C616-1),4,TRUE,"Entrées")))</f>
        <v>-2500</v>
      </c>
      <c r="AB616" s="28">
        <f ca="1">IF($D616&gt;$D$8,"",INDIRECT(ADDRESS(ROW(Entrées!$C$37)+($D616-1)*24+AB$11,COLUMN(Entrées!$C$37)+($C616-1),4,TRUE,"Entrées")))</f>
        <v>-2500</v>
      </c>
      <c r="AC616" s="11"/>
      <c r="AD616" s="40">
        <f t="shared" ca="1" si="742"/>
        <v>-2500</v>
      </c>
      <c r="AE616" s="40">
        <f t="shared" ca="1" si="744"/>
        <v>-2500</v>
      </c>
      <c r="AF616" s="40">
        <f t="shared" ca="1" si="745"/>
        <v>-2500</v>
      </c>
      <c r="AG616" s="4"/>
      <c r="AH616" s="11">
        <f>Entrées!A643</f>
        <v>26</v>
      </c>
      <c r="AI616" s="13">
        <f>Entrées!B643</f>
        <v>6</v>
      </c>
      <c r="AJ616" s="31">
        <f t="shared" ca="1" si="714"/>
        <v>55625.834722222207</v>
      </c>
      <c r="AK616" s="31">
        <f t="shared" ca="1" si="690"/>
        <v>55155.277777777781</v>
      </c>
      <c r="AL616" s="31">
        <f t="shared" ca="1" si="691"/>
        <v>55132.569444444431</v>
      </c>
      <c r="AM616" s="31">
        <f t="shared" ca="1" si="692"/>
        <v>439.35972222222233</v>
      </c>
      <c r="AN616" s="31">
        <f t="shared" ca="1" si="693"/>
        <v>2143.2847222222222</v>
      </c>
      <c r="AO616" s="31">
        <f t="shared" ca="1" si="694"/>
        <v>1711.4715277777773</v>
      </c>
      <c r="AP616" s="31">
        <f t="shared" ca="1" si="695"/>
        <v>43686.806944444448</v>
      </c>
      <c r="AQ616" s="31">
        <f t="shared" ca="1" si="696"/>
        <v>2048.2006944444447</v>
      </c>
      <c r="AR616" s="31">
        <f t="shared" ca="1" si="697"/>
        <v>467.57708333333329</v>
      </c>
      <c r="AS616" s="31">
        <f t="shared" ca="1" si="698"/>
        <v>9872.0041666666693</v>
      </c>
      <c r="AT616" s="31">
        <f t="shared" ca="1" si="699"/>
        <v>-752.91041666666672</v>
      </c>
      <c r="AU616" s="31">
        <f t="shared" ca="1" si="700"/>
        <v>580.30277777777769</v>
      </c>
      <c r="AV616" s="31">
        <f t="shared" ca="1" si="701"/>
        <v>-4570.3041666666659</v>
      </c>
      <c r="AW616" s="31">
        <f t="shared" ca="1" si="702"/>
        <v>53.39583333333335</v>
      </c>
      <c r="AX616" s="31">
        <f t="shared" ca="1" si="703"/>
        <v>1401.9361111111111</v>
      </c>
      <c r="AY616" s="31">
        <f t="shared" ca="1" si="704"/>
        <v>-1132.0805555555555</v>
      </c>
      <c r="AZ616" s="31">
        <f t="shared" ca="1" si="705"/>
        <v>-2177.1819444444441</v>
      </c>
      <c r="BA616" s="31">
        <f t="shared" ca="1" si="706"/>
        <v>644.8125</v>
      </c>
      <c r="BB616" s="31">
        <f t="shared" ca="1" si="707"/>
        <v>-1410.101388888889</v>
      </c>
      <c r="BC616" s="31">
        <f t="shared" ca="1" si="708"/>
        <v>-1800.2902777777781</v>
      </c>
      <c r="BF616" s="11">
        <f t="shared" si="709"/>
        <v>26</v>
      </c>
      <c r="BG616" s="11">
        <f t="shared" si="740"/>
        <v>6</v>
      </c>
      <c r="BH616" s="32">
        <f>IF($BF616&gt;$Y$7,"",IF(AND($BF616=$Y$7,$BG616=23),"",Entrées!C644-Entrées!C643))</f>
        <v>4066</v>
      </c>
      <c r="BI616" s="32">
        <f>IF($BF616&gt;$Y$7,"",IF(AND($BF616=$Y$7,$BG616=23),"",Entrées!D644-Entrées!D643))</f>
        <v>3875</v>
      </c>
      <c r="BJ616" s="32">
        <f>IF($BF616&gt;$Y$7,"",IF(AND($BF616=$Y$7,$BG616=23),"",Entrées!E644-Entrées!E643))</f>
        <v>4325</v>
      </c>
      <c r="BK616" s="32">
        <f>IF($BF616&gt;$Y$7,"",IF(AND($BF616=$Y$7,$BG616=23),"",Entrées!F644-Entrées!F643))</f>
        <v>40.5</v>
      </c>
      <c r="BL616" s="32">
        <f>IF($BF616&gt;$Y$7,"",IF(AND($BF616=$Y$7,$BG616=23),"",Entrées!G644-Entrées!G643))</f>
        <v>26.5</v>
      </c>
      <c r="BM616" s="32">
        <f>IF($BF616&gt;$Y$7,"",IF(AND($BF616=$Y$7,$BG616=23),"",Entrées!H644-Entrées!H643))</f>
        <v>1</v>
      </c>
      <c r="BN616" s="32">
        <f>IF($BF616&gt;$Y$7,"",IF(AND($BF616=$Y$7,$BG616=23),"",Entrées!I644-Entrées!I643))</f>
        <v>986.5</v>
      </c>
      <c r="BO616" s="32">
        <f>IF($BF616&gt;$Y$7,"",IF(AND($BF616=$Y$7,$BG616=23),"",Entrées!J644-Entrées!J643))</f>
        <v>386</v>
      </c>
      <c r="BP616" s="32">
        <f>IF($BF616&gt;$Y$7,"",IF(AND($BF616=$Y$7,$BG616=23),"",Entrées!K644-Entrées!K643))</f>
        <v>9.5</v>
      </c>
      <c r="BQ616" s="32">
        <f>IF($BF616&gt;$Y$7,"",IF(AND($BF616=$Y$7,$BG616=23),"",Entrées!L644-Entrées!L643))</f>
        <v>1072</v>
      </c>
      <c r="BR616" s="32">
        <f>IF($BF616&gt;$Y$7,"",IF(AND($BF616=$Y$7,$BG616=23),"",Entrées!M644-Entrées!M643))</f>
        <v>577.5</v>
      </c>
      <c r="BS616" s="32">
        <f>IF($BF616&gt;$Y$7,"",IF(AND($BF616=$Y$7,$BG616=23),"",Entrées!N644-Entrées!N643))</f>
        <v>-12</v>
      </c>
      <c r="BT616" s="32">
        <f>IF($BF616&gt;$Y$7,"",IF(AND($BF616=$Y$7,$BG616=23),"",Entrées!O644-Entrées!O643))</f>
        <v>978</v>
      </c>
      <c r="BU616" s="32">
        <f>IF($BF616&gt;$Y$7,"",IF(AND($BF616=$Y$7,$BG616=23),"",Entrées!P644-Entrées!P643))</f>
        <v>-0.5</v>
      </c>
      <c r="BV616" s="32">
        <f>IF($BF616&gt;$Y$7,"",IF(AND($BF616=$Y$7,$BG616=23),"",Entrées!Q644-Entrées!Q643))</f>
        <v>81</v>
      </c>
      <c r="BW616" s="32">
        <f>IF($BF616&gt;$Y$7,"",IF(AND($BF616=$Y$7,$BG616=23),"",Entrées!R644-Entrées!R643))</f>
        <v>0</v>
      </c>
      <c r="BX616" s="32">
        <f>IF($BF616&gt;$Y$7,"",IF(AND($BF616=$Y$7,$BG616=23),"",Entrées!S644-Entrées!S643))</f>
        <v>0</v>
      </c>
      <c r="BY616" s="32">
        <f>IF($BF616&gt;$Y$7,"",IF(AND($BF616=$Y$7,$BG616=23),"",Entrées!T644-Entrées!T643))</f>
        <v>486</v>
      </c>
      <c r="BZ616" s="32">
        <f>IF($BF616&gt;$Y$7,"",IF(AND($BF616=$Y$7,$BG616=23),"",Entrées!U644-Entrées!U643))</f>
        <v>0</v>
      </c>
      <c r="CA616" s="32">
        <f>IF($BF616&gt;$Y$7,"",IF(AND($BF616=$Y$7,$BG616=23),"",Entrées!V644-Entrées!V643))</f>
        <v>145</v>
      </c>
      <c r="CD616" s="33">
        <f>IF($BF616&lt;=$Y$7,Entrées!J643/CD$2,"")</f>
        <v>0.18513157894736842</v>
      </c>
      <c r="CE616" s="33">
        <f>IF($BF616&lt;=$Y$7,Entrées!K643/CE$2,"")</f>
        <v>0</v>
      </c>
      <c r="CF616" s="11">
        <f t="shared" si="710"/>
        <v>7600</v>
      </c>
      <c r="CG616" s="11">
        <f t="shared" si="711"/>
        <v>4200</v>
      </c>
      <c r="CH616" s="52">
        <f t="shared" si="712"/>
        <v>0.26950009137426939</v>
      </c>
      <c r="CI616" s="52">
        <f t="shared" si="713"/>
        <v>0.11132787698412699</v>
      </c>
    </row>
    <row r="617" spans="1:87">
      <c r="C617" s="11">
        <f t="shared" si="746"/>
        <v>17</v>
      </c>
      <c r="D617" s="27">
        <f t="shared" si="743"/>
        <v>14</v>
      </c>
      <c r="E617" s="28">
        <f ca="1">IF($D617&gt;$D$8,"",INDIRECT(ADDRESS(ROW(Entrées!$C$37)+($D617-1)*24+E$11,COLUMN(Entrées!$C$37)+($C617-1),4,TRUE,"Entrées")))</f>
        <v>-2500</v>
      </c>
      <c r="F617" s="28">
        <f ca="1">IF($D617&gt;$D$8,"",INDIRECT(ADDRESS(ROW(Entrées!$C$37)+($D617-1)*24+F$11,COLUMN(Entrées!$C$37)+($C617-1),4,TRUE,"Entrées")))</f>
        <v>-2500</v>
      </c>
      <c r="G617" s="28">
        <f ca="1">IF($D617&gt;$D$8,"",INDIRECT(ADDRESS(ROW(Entrées!$C$37)+($D617-1)*24+G$11,COLUMN(Entrées!$C$37)+($C617-1),4,TRUE,"Entrées")))</f>
        <v>-2500</v>
      </c>
      <c r="H617" s="28">
        <f ca="1">IF($D617&gt;$D$8,"",INDIRECT(ADDRESS(ROW(Entrées!$C$37)+($D617-1)*24+H$11,COLUMN(Entrées!$C$37)+($C617-1),4,TRUE,"Entrées")))</f>
        <v>-2500</v>
      </c>
      <c r="I617" s="28">
        <f ca="1">IF($D617&gt;$D$8,"",INDIRECT(ADDRESS(ROW(Entrées!$C$37)+($D617-1)*24+I$11,COLUMN(Entrées!$C$37)+($C617-1),4,TRUE,"Entrées")))</f>
        <v>-2500</v>
      </c>
      <c r="J617" s="28">
        <f ca="1">IF($D617&gt;$D$8,"",INDIRECT(ADDRESS(ROW(Entrées!$C$37)+($D617-1)*24+J$11,COLUMN(Entrées!$C$37)+($C617-1),4,TRUE,"Entrées")))</f>
        <v>-2500</v>
      </c>
      <c r="K617" s="28">
        <f ca="1">IF($D617&gt;$D$8,"",INDIRECT(ADDRESS(ROW(Entrées!$C$37)+($D617-1)*24+K$11,COLUMN(Entrées!$C$37)+($C617-1),4,TRUE,"Entrées")))</f>
        <v>-2500</v>
      </c>
      <c r="L617" s="28">
        <f ca="1">IF($D617&gt;$D$8,"",INDIRECT(ADDRESS(ROW(Entrées!$C$37)+($D617-1)*24+L$11,COLUMN(Entrées!$C$37)+($C617-1),4,TRUE,"Entrées")))</f>
        <v>-2500</v>
      </c>
      <c r="M617" s="28">
        <f ca="1">IF($D617&gt;$D$8,"",INDIRECT(ADDRESS(ROW(Entrées!$C$37)+($D617-1)*24+M$11,COLUMN(Entrées!$C$37)+($C617-1),4,TRUE,"Entrées")))</f>
        <v>-2500</v>
      </c>
      <c r="N617" s="28">
        <f ca="1">IF($D617&gt;$D$8,"",INDIRECT(ADDRESS(ROW(Entrées!$C$37)+($D617-1)*24+N$11,COLUMN(Entrées!$C$37)+($C617-1),4,TRUE,"Entrées")))</f>
        <v>-2500</v>
      </c>
      <c r="O617" s="28">
        <f ca="1">IF($D617&gt;$D$8,"",INDIRECT(ADDRESS(ROW(Entrées!$C$37)+($D617-1)*24+O$11,COLUMN(Entrées!$C$37)+($C617-1),4,TRUE,"Entrées")))</f>
        <v>-2500</v>
      </c>
      <c r="P617" s="28">
        <f ca="1">IF($D617&gt;$D$8,"",INDIRECT(ADDRESS(ROW(Entrées!$C$37)+($D617-1)*24+P$11,COLUMN(Entrées!$C$37)+($C617-1),4,TRUE,"Entrées")))</f>
        <v>-2500</v>
      </c>
      <c r="Q617" s="28">
        <f ca="1">IF($D617&gt;$D$8,"",INDIRECT(ADDRESS(ROW(Entrées!$C$37)+($D617-1)*24+Q$11,COLUMN(Entrées!$C$37)+($C617-1),4,TRUE,"Entrées")))</f>
        <v>-2500</v>
      </c>
      <c r="R617" s="28">
        <f ca="1">IF($D617&gt;$D$8,"",INDIRECT(ADDRESS(ROW(Entrées!$C$37)+($D617-1)*24+R$11,COLUMN(Entrées!$C$37)+($C617-1),4,TRUE,"Entrées")))</f>
        <v>-2300</v>
      </c>
      <c r="S617" s="28">
        <f ca="1">IF($D617&gt;$D$8,"",INDIRECT(ADDRESS(ROW(Entrées!$C$37)+($D617-1)*24+S$11,COLUMN(Entrées!$C$37)+($C617-1),4,TRUE,"Entrées")))</f>
        <v>-2247</v>
      </c>
      <c r="T617" s="28">
        <f ca="1">IF($D617&gt;$D$8,"",INDIRECT(ADDRESS(ROW(Entrées!$C$37)+($D617-1)*24+T$11,COLUMN(Entrées!$C$37)+($C617-1),4,TRUE,"Entrées")))</f>
        <v>-2087</v>
      </c>
      <c r="U617" s="28">
        <f ca="1">IF($D617&gt;$D$8,"",INDIRECT(ADDRESS(ROW(Entrées!$C$37)+($D617-1)*24+U$11,COLUMN(Entrées!$C$37)+($C617-1),4,TRUE,"Entrées")))</f>
        <v>-2237</v>
      </c>
      <c r="V617" s="28">
        <f ca="1">IF($D617&gt;$D$8,"",INDIRECT(ADDRESS(ROW(Entrées!$C$37)+($D617-1)*24+V$11,COLUMN(Entrées!$C$37)+($C617-1),4,TRUE,"Entrées")))</f>
        <v>-2450</v>
      </c>
      <c r="W617" s="28">
        <f ca="1">IF($D617&gt;$D$8,"",INDIRECT(ADDRESS(ROW(Entrées!$C$37)+($D617-1)*24+W$11,COLUMN(Entrées!$C$37)+($C617-1),4,TRUE,"Entrées")))</f>
        <v>-2500</v>
      </c>
      <c r="X617" s="28">
        <f ca="1">IF($D617&gt;$D$8,"",INDIRECT(ADDRESS(ROW(Entrées!$C$37)+($D617-1)*24+X$11,COLUMN(Entrées!$C$37)+($C617-1),4,TRUE,"Entrées")))</f>
        <v>-2500</v>
      </c>
      <c r="Y617" s="28">
        <f ca="1">IF($D617&gt;$D$8,"",INDIRECT(ADDRESS(ROW(Entrées!$C$37)+($D617-1)*24+Y$11,COLUMN(Entrées!$C$37)+($C617-1),4,TRUE,"Entrées")))</f>
        <v>-2500</v>
      </c>
      <c r="Z617" s="28">
        <f ca="1">IF($D617&gt;$D$8,"",INDIRECT(ADDRESS(ROW(Entrées!$C$37)+($D617-1)*24+Z$11,COLUMN(Entrées!$C$37)+($C617-1),4,TRUE,"Entrées")))</f>
        <v>-2500</v>
      </c>
      <c r="AA617" s="28">
        <f ca="1">IF($D617&gt;$D$8,"",INDIRECT(ADDRESS(ROW(Entrées!$C$37)+($D617-1)*24+AA$11,COLUMN(Entrées!$C$37)+($C617-1),4,TRUE,"Entrées")))</f>
        <v>-2500</v>
      </c>
      <c r="AB617" s="28">
        <f ca="1">IF($D617&gt;$D$8,"",INDIRECT(ADDRESS(ROW(Entrées!$C$37)+($D617-1)*24+AB$11,COLUMN(Entrées!$C$37)+($C617-1),4,TRUE,"Entrées")))</f>
        <v>-2500</v>
      </c>
      <c r="AC617" s="11"/>
      <c r="AD617" s="40">
        <f t="shared" ca="1" si="742"/>
        <v>-2450.875</v>
      </c>
      <c r="AE617" s="40">
        <f t="shared" ca="1" si="744"/>
        <v>-2087</v>
      </c>
      <c r="AF617" s="40">
        <f t="shared" ca="1" si="745"/>
        <v>-2500</v>
      </c>
      <c r="AG617" s="4"/>
      <c r="AH617" s="11">
        <f>Entrées!A644</f>
        <v>26</v>
      </c>
      <c r="AI617" s="13">
        <f>Entrées!B644</f>
        <v>7</v>
      </c>
      <c r="AJ617" s="31">
        <f t="shared" ca="1" si="714"/>
        <v>55625.834722222207</v>
      </c>
      <c r="AK617" s="31">
        <f t="shared" ca="1" si="690"/>
        <v>55155.277777777781</v>
      </c>
      <c r="AL617" s="31">
        <f t="shared" ca="1" si="691"/>
        <v>55132.569444444431</v>
      </c>
      <c r="AM617" s="31">
        <f t="shared" ca="1" si="692"/>
        <v>439.35972222222233</v>
      </c>
      <c r="AN617" s="31">
        <f t="shared" ca="1" si="693"/>
        <v>2143.2847222222222</v>
      </c>
      <c r="AO617" s="31">
        <f t="shared" ca="1" si="694"/>
        <v>1711.4715277777773</v>
      </c>
      <c r="AP617" s="31">
        <f t="shared" ca="1" si="695"/>
        <v>43686.806944444448</v>
      </c>
      <c r="AQ617" s="31">
        <f t="shared" ca="1" si="696"/>
        <v>2048.2006944444447</v>
      </c>
      <c r="AR617" s="31">
        <f t="shared" ca="1" si="697"/>
        <v>467.57708333333329</v>
      </c>
      <c r="AS617" s="31">
        <f t="shared" ca="1" si="698"/>
        <v>9872.0041666666693</v>
      </c>
      <c r="AT617" s="31">
        <f t="shared" ca="1" si="699"/>
        <v>-752.91041666666672</v>
      </c>
      <c r="AU617" s="31">
        <f t="shared" ca="1" si="700"/>
        <v>580.30277777777769</v>
      </c>
      <c r="AV617" s="31">
        <f t="shared" ca="1" si="701"/>
        <v>-4570.3041666666659</v>
      </c>
      <c r="AW617" s="31">
        <f t="shared" ca="1" si="702"/>
        <v>53.39583333333335</v>
      </c>
      <c r="AX617" s="31">
        <f t="shared" ca="1" si="703"/>
        <v>1401.9361111111111</v>
      </c>
      <c r="AY617" s="31">
        <f t="shared" ca="1" si="704"/>
        <v>-1132.0805555555555</v>
      </c>
      <c r="AZ617" s="31">
        <f t="shared" ca="1" si="705"/>
        <v>-2177.1819444444441</v>
      </c>
      <c r="BA617" s="31">
        <f t="shared" ca="1" si="706"/>
        <v>644.8125</v>
      </c>
      <c r="BB617" s="31">
        <f t="shared" ca="1" si="707"/>
        <v>-1410.101388888889</v>
      </c>
      <c r="BC617" s="31">
        <f t="shared" ca="1" si="708"/>
        <v>-1800.2902777777781</v>
      </c>
      <c r="BF617" s="11">
        <f t="shared" si="709"/>
        <v>26</v>
      </c>
      <c r="BG617" s="11">
        <f t="shared" si="740"/>
        <v>7</v>
      </c>
      <c r="BH617" s="32">
        <f>IF($BF617&gt;$Y$7,"",IF(AND($BF617=$Y$7,$BG617=23),"",Entrées!C645-Entrées!C644))</f>
        <v>4002</v>
      </c>
      <c r="BI617" s="32">
        <f>IF($BF617&gt;$Y$7,"",IF(AND($BF617=$Y$7,$BG617=23),"",Entrées!D645-Entrées!D644))</f>
        <v>3325</v>
      </c>
      <c r="BJ617" s="32">
        <f>IF($BF617&gt;$Y$7,"",IF(AND($BF617=$Y$7,$BG617=23),"",Entrées!E645-Entrées!E644))</f>
        <v>4212.5</v>
      </c>
      <c r="BK617" s="32">
        <f>IF($BF617&gt;$Y$7,"",IF(AND($BF617=$Y$7,$BG617=23),"",Entrées!F645-Entrées!F644))</f>
        <v>133.5</v>
      </c>
      <c r="BL617" s="32">
        <f>IF($BF617&gt;$Y$7,"",IF(AND($BF617=$Y$7,$BG617=23),"",Entrées!G645-Entrées!G644))</f>
        <v>1</v>
      </c>
      <c r="BM617" s="32">
        <f>IF($BF617&gt;$Y$7,"",IF(AND($BF617=$Y$7,$BG617=23),"",Entrées!H645-Entrées!H644))</f>
        <v>107</v>
      </c>
      <c r="BN617" s="32">
        <f>IF($BF617&gt;$Y$7,"",IF(AND($BF617=$Y$7,$BG617=23),"",Entrées!I645-Entrées!I644))</f>
        <v>213.5</v>
      </c>
      <c r="BO617" s="32">
        <f>IF($BF617&gt;$Y$7,"",IF(AND($BF617=$Y$7,$BG617=23),"",Entrées!J645-Entrées!J644))</f>
        <v>97.5</v>
      </c>
      <c r="BP617" s="32">
        <f>IF($BF617&gt;$Y$7,"",IF(AND($BF617=$Y$7,$BG617=23),"",Entrées!K645-Entrées!K644))</f>
        <v>88</v>
      </c>
      <c r="BQ617" s="32">
        <f>IF($BF617&gt;$Y$7,"",IF(AND($BF617=$Y$7,$BG617=23),"",Entrées!L645-Entrées!L644))</f>
        <v>1178.5</v>
      </c>
      <c r="BR617" s="32">
        <f>IF($BF617&gt;$Y$7,"",IF(AND($BF617=$Y$7,$BG617=23),"",Entrées!M645-Entrées!M644))</f>
        <v>811</v>
      </c>
      <c r="BS617" s="32">
        <f>IF($BF617&gt;$Y$7,"",IF(AND($BF617=$Y$7,$BG617=23),"",Entrées!N645-Entrées!N644))</f>
        <v>-10</v>
      </c>
      <c r="BT617" s="32">
        <f>IF($BF617&gt;$Y$7,"",IF(AND($BF617=$Y$7,$BG617=23),"",Entrées!O645-Entrées!O644))</f>
        <v>1381.5</v>
      </c>
      <c r="BU617" s="32">
        <f>IF($BF617&gt;$Y$7,"",IF(AND($BF617=$Y$7,$BG617=23),"",Entrées!P645-Entrées!P644))</f>
        <v>1.5</v>
      </c>
      <c r="BV617" s="32">
        <f>IF($BF617&gt;$Y$7,"",IF(AND($BF617=$Y$7,$BG617=23),"",Entrées!Q645-Entrées!Q644))</f>
        <v>1892</v>
      </c>
      <c r="BW617" s="32">
        <f>IF($BF617&gt;$Y$7,"",IF(AND($BF617=$Y$7,$BG617=23),"",Entrées!R645-Entrées!R644))</f>
        <v>0</v>
      </c>
      <c r="BX617" s="32">
        <f>IF($BF617&gt;$Y$7,"",IF(AND($BF617=$Y$7,$BG617=23),"",Entrées!S645-Entrées!S644))</f>
        <v>0</v>
      </c>
      <c r="BY617" s="32">
        <f>IF($BF617&gt;$Y$7,"",IF(AND($BF617=$Y$7,$BG617=23),"",Entrées!T645-Entrées!T644))</f>
        <v>-86</v>
      </c>
      <c r="BZ617" s="32">
        <f>IF($BF617&gt;$Y$7,"",IF(AND($BF617=$Y$7,$BG617=23),"",Entrées!U645-Entrées!U644))</f>
        <v>0</v>
      </c>
      <c r="CA617" s="32">
        <f>IF($BF617&gt;$Y$7,"",IF(AND($BF617=$Y$7,$BG617=23),"",Entrées!V645-Entrées!V644))</f>
        <v>151</v>
      </c>
      <c r="CD617" s="33">
        <f>IF($BF617&lt;=$Y$7,Entrées!J644/CD$2,"")</f>
        <v>0.23592105263157895</v>
      </c>
      <c r="CE617" s="33">
        <f>IF($BF617&lt;=$Y$7,Entrées!K644/CE$2,"")</f>
        <v>2.2619047619047618E-3</v>
      </c>
      <c r="CF617" s="11">
        <f t="shared" si="710"/>
        <v>7600</v>
      </c>
      <c r="CG617" s="11">
        <f t="shared" si="711"/>
        <v>4200</v>
      </c>
      <c r="CH617" s="52">
        <f t="shared" si="712"/>
        <v>0.26950009137426939</v>
      </c>
      <c r="CI617" s="52">
        <f t="shared" si="713"/>
        <v>0.11132787698412699</v>
      </c>
    </row>
    <row r="618" spans="1:87">
      <c r="C618" s="11">
        <f t="shared" si="746"/>
        <v>17</v>
      </c>
      <c r="D618" s="27">
        <f t="shared" si="743"/>
        <v>15</v>
      </c>
      <c r="E618" s="28">
        <f ca="1">IF($D618&gt;$D$8,"",INDIRECT(ADDRESS(ROW(Entrées!$C$37)+($D618-1)*24+E$11,COLUMN(Entrées!$C$37)+($C618-1),4,TRUE,"Entrées")))</f>
        <v>-2500</v>
      </c>
      <c r="F618" s="28">
        <f ca="1">IF($D618&gt;$D$8,"",INDIRECT(ADDRESS(ROW(Entrées!$C$37)+($D618-1)*24+F$11,COLUMN(Entrées!$C$37)+($C618-1),4,TRUE,"Entrées")))</f>
        <v>-2500</v>
      </c>
      <c r="G618" s="28">
        <f ca="1">IF($D618&gt;$D$8,"",INDIRECT(ADDRESS(ROW(Entrées!$C$37)+($D618-1)*24+G$11,COLUMN(Entrées!$C$37)+($C618-1),4,TRUE,"Entrées")))</f>
        <v>-2500</v>
      </c>
      <c r="H618" s="28">
        <f ca="1">IF($D618&gt;$D$8,"",INDIRECT(ADDRESS(ROW(Entrées!$C$37)+($D618-1)*24+H$11,COLUMN(Entrées!$C$37)+($C618-1),4,TRUE,"Entrées")))</f>
        <v>-2500</v>
      </c>
      <c r="I618" s="28">
        <f ca="1">IF($D618&gt;$D$8,"",INDIRECT(ADDRESS(ROW(Entrées!$C$37)+($D618-1)*24+I$11,COLUMN(Entrées!$C$37)+($C618-1),4,TRUE,"Entrées")))</f>
        <v>-2500</v>
      </c>
      <c r="J618" s="28">
        <f ca="1">IF($D618&gt;$D$8,"",INDIRECT(ADDRESS(ROW(Entrées!$C$37)+($D618-1)*24+J$11,COLUMN(Entrées!$C$37)+($C618-1),4,TRUE,"Entrées")))</f>
        <v>-2500</v>
      </c>
      <c r="K618" s="28">
        <f ca="1">IF($D618&gt;$D$8,"",INDIRECT(ADDRESS(ROW(Entrées!$C$37)+($D618-1)*24+K$11,COLUMN(Entrées!$C$37)+($C618-1),4,TRUE,"Entrées")))</f>
        <v>-2500</v>
      </c>
      <c r="L618" s="28">
        <f ca="1">IF($D618&gt;$D$8,"",INDIRECT(ADDRESS(ROW(Entrées!$C$37)+($D618-1)*24+L$11,COLUMN(Entrées!$C$37)+($C618-1),4,TRUE,"Entrées")))</f>
        <v>-2500</v>
      </c>
      <c r="M618" s="28">
        <f ca="1">IF($D618&gt;$D$8,"",INDIRECT(ADDRESS(ROW(Entrées!$C$37)+($D618-1)*24+M$11,COLUMN(Entrées!$C$37)+($C618-1),4,TRUE,"Entrées")))</f>
        <v>-2370</v>
      </c>
      <c r="N618" s="28">
        <f ca="1">IF($D618&gt;$D$8,"",INDIRECT(ADDRESS(ROW(Entrées!$C$37)+($D618-1)*24+N$11,COLUMN(Entrées!$C$37)+($C618-1),4,TRUE,"Entrées")))</f>
        <v>-1825</v>
      </c>
      <c r="O618" s="28">
        <f ca="1">IF($D618&gt;$D$8,"",INDIRECT(ADDRESS(ROW(Entrées!$C$37)+($D618-1)*24+O$11,COLUMN(Entrées!$C$37)+($C618-1),4,TRUE,"Entrées")))</f>
        <v>-2450</v>
      </c>
      <c r="P618" s="28">
        <f ca="1">IF($D618&gt;$D$8,"",INDIRECT(ADDRESS(ROW(Entrées!$C$37)+($D618-1)*24+P$11,COLUMN(Entrées!$C$37)+($C618-1),4,TRUE,"Entrées")))</f>
        <v>-2475</v>
      </c>
      <c r="Q618" s="28">
        <f ca="1">IF($D618&gt;$D$8,"",INDIRECT(ADDRESS(ROW(Entrées!$C$37)+($D618-1)*24+Q$11,COLUMN(Entrées!$C$37)+($C618-1),4,TRUE,"Entrées")))</f>
        <v>-2475</v>
      </c>
      <c r="R618" s="28">
        <f ca="1">IF($D618&gt;$D$8,"",INDIRECT(ADDRESS(ROW(Entrées!$C$37)+($D618-1)*24+R$11,COLUMN(Entrées!$C$37)+($C618-1),4,TRUE,"Entrées")))</f>
        <v>-2500</v>
      </c>
      <c r="S618" s="28">
        <f ca="1">IF($D618&gt;$D$8,"",INDIRECT(ADDRESS(ROW(Entrées!$C$37)+($D618-1)*24+S$11,COLUMN(Entrées!$C$37)+($C618-1),4,TRUE,"Entrées")))</f>
        <v>-2500</v>
      </c>
      <c r="T618" s="28">
        <f ca="1">IF($D618&gt;$D$8,"",INDIRECT(ADDRESS(ROW(Entrées!$C$37)+($D618-1)*24+T$11,COLUMN(Entrées!$C$37)+($C618-1),4,TRUE,"Entrées")))</f>
        <v>-2500</v>
      </c>
      <c r="U618" s="28">
        <f ca="1">IF($D618&gt;$D$8,"",INDIRECT(ADDRESS(ROW(Entrées!$C$37)+($D618-1)*24+U$11,COLUMN(Entrées!$C$37)+($C618-1),4,TRUE,"Entrées")))</f>
        <v>-2500</v>
      </c>
      <c r="V618" s="28">
        <f ca="1">IF($D618&gt;$D$8,"",INDIRECT(ADDRESS(ROW(Entrées!$C$37)+($D618-1)*24+V$11,COLUMN(Entrées!$C$37)+($C618-1),4,TRUE,"Entrées")))</f>
        <v>-2500</v>
      </c>
      <c r="W618" s="28">
        <f ca="1">IF($D618&gt;$D$8,"",INDIRECT(ADDRESS(ROW(Entrées!$C$37)+($D618-1)*24+W$11,COLUMN(Entrées!$C$37)+($C618-1),4,TRUE,"Entrées")))</f>
        <v>-2500</v>
      </c>
      <c r="X618" s="28">
        <f ca="1">IF($D618&gt;$D$8,"",INDIRECT(ADDRESS(ROW(Entrées!$C$37)+($D618-1)*24+X$11,COLUMN(Entrées!$C$37)+($C618-1),4,TRUE,"Entrées")))</f>
        <v>-2500</v>
      </c>
      <c r="Y618" s="28">
        <f ca="1">IF($D618&gt;$D$8,"",INDIRECT(ADDRESS(ROW(Entrées!$C$37)+($D618-1)*24+Y$11,COLUMN(Entrées!$C$37)+($C618-1),4,TRUE,"Entrées")))</f>
        <v>-2489</v>
      </c>
      <c r="Z618" s="28">
        <f ca="1">IF($D618&gt;$D$8,"",INDIRECT(ADDRESS(ROW(Entrées!$C$37)+($D618-1)*24+Z$11,COLUMN(Entrées!$C$37)+($C618-1),4,TRUE,"Entrées")))</f>
        <v>-2339</v>
      </c>
      <c r="AA618" s="28">
        <f ca="1">IF($D618&gt;$D$8,"",INDIRECT(ADDRESS(ROW(Entrées!$C$37)+($D618-1)*24+AA$11,COLUMN(Entrées!$C$37)+($C618-1),4,TRUE,"Entrées")))</f>
        <v>-2429</v>
      </c>
      <c r="AB618" s="28">
        <f ca="1">IF($D618&gt;$D$8,"",INDIRECT(ADDRESS(ROW(Entrées!$C$37)+($D618-1)*24+AB$11,COLUMN(Entrées!$C$37)+($C618-1),4,TRUE,"Entrées")))</f>
        <v>-2500</v>
      </c>
      <c r="AC618" s="11"/>
      <c r="AD618" s="40">
        <f t="shared" ca="1" si="742"/>
        <v>-2452.1666666666665</v>
      </c>
      <c r="AE618" s="40">
        <f t="shared" ca="1" si="744"/>
        <v>-1825</v>
      </c>
      <c r="AF618" s="40">
        <f t="shared" ca="1" si="745"/>
        <v>-2500</v>
      </c>
      <c r="AG618" s="4"/>
      <c r="AH618" s="11">
        <f>Entrées!A645</f>
        <v>26</v>
      </c>
      <c r="AI618" s="13">
        <f>Entrées!B645</f>
        <v>8</v>
      </c>
      <c r="AJ618" s="31">
        <f t="shared" ca="1" si="714"/>
        <v>55625.834722222207</v>
      </c>
      <c r="AK618" s="31">
        <f t="shared" ca="1" si="690"/>
        <v>55155.277777777781</v>
      </c>
      <c r="AL618" s="31">
        <f t="shared" ca="1" si="691"/>
        <v>55132.569444444431</v>
      </c>
      <c r="AM618" s="31">
        <f t="shared" ca="1" si="692"/>
        <v>439.35972222222233</v>
      </c>
      <c r="AN618" s="31">
        <f t="shared" ca="1" si="693"/>
        <v>2143.2847222222222</v>
      </c>
      <c r="AO618" s="31">
        <f t="shared" ca="1" si="694"/>
        <v>1711.4715277777773</v>
      </c>
      <c r="AP618" s="31">
        <f t="shared" ca="1" si="695"/>
        <v>43686.806944444448</v>
      </c>
      <c r="AQ618" s="31">
        <f t="shared" ca="1" si="696"/>
        <v>2048.2006944444447</v>
      </c>
      <c r="AR618" s="31">
        <f t="shared" ca="1" si="697"/>
        <v>467.57708333333329</v>
      </c>
      <c r="AS618" s="31">
        <f t="shared" ca="1" si="698"/>
        <v>9872.0041666666693</v>
      </c>
      <c r="AT618" s="31">
        <f t="shared" ca="1" si="699"/>
        <v>-752.91041666666672</v>
      </c>
      <c r="AU618" s="31">
        <f t="shared" ca="1" si="700"/>
        <v>580.30277777777769</v>
      </c>
      <c r="AV618" s="31">
        <f t="shared" ca="1" si="701"/>
        <v>-4570.3041666666659</v>
      </c>
      <c r="AW618" s="31">
        <f t="shared" ca="1" si="702"/>
        <v>53.39583333333335</v>
      </c>
      <c r="AX618" s="31">
        <f t="shared" ca="1" si="703"/>
        <v>1401.9361111111111</v>
      </c>
      <c r="AY618" s="31">
        <f t="shared" ca="1" si="704"/>
        <v>-1132.0805555555555</v>
      </c>
      <c r="AZ618" s="31">
        <f t="shared" ca="1" si="705"/>
        <v>-2177.1819444444441</v>
      </c>
      <c r="BA618" s="31">
        <f t="shared" ca="1" si="706"/>
        <v>644.8125</v>
      </c>
      <c r="BB618" s="31">
        <f t="shared" ca="1" si="707"/>
        <v>-1410.101388888889</v>
      </c>
      <c r="BC618" s="31">
        <f t="shared" ca="1" si="708"/>
        <v>-1800.2902777777781</v>
      </c>
      <c r="BF618" s="11">
        <f t="shared" si="709"/>
        <v>26</v>
      </c>
      <c r="BG618" s="11">
        <f t="shared" si="740"/>
        <v>8</v>
      </c>
      <c r="BH618" s="32">
        <f>IF($BF618&gt;$Y$7,"",IF(AND($BF618=$Y$7,$BG618=23),"",Entrées!C646-Entrées!C645))</f>
        <v>2782.5</v>
      </c>
      <c r="BI618" s="32">
        <f>IF($BF618&gt;$Y$7,"",IF(AND($BF618=$Y$7,$BG618=23),"",Entrées!D646-Entrées!D645))</f>
        <v>2187.5</v>
      </c>
      <c r="BJ618" s="32">
        <f>IF($BF618&gt;$Y$7,"",IF(AND($BF618=$Y$7,$BG618=23),"",Entrées!E646-Entrées!E645))</f>
        <v>2625</v>
      </c>
      <c r="BK618" s="32">
        <f>IF($BF618&gt;$Y$7,"",IF(AND($BF618=$Y$7,$BG618=23),"",Entrées!F646-Entrées!F645))</f>
        <v>-1</v>
      </c>
      <c r="BL618" s="32">
        <f>IF($BF618&gt;$Y$7,"",IF(AND($BF618=$Y$7,$BG618=23),"",Entrées!G646-Entrées!G645))</f>
        <v>102.5</v>
      </c>
      <c r="BM618" s="32">
        <f>IF($BF618&gt;$Y$7,"",IF(AND($BF618=$Y$7,$BG618=23),"",Entrées!H646-Entrées!H645))</f>
        <v>87.5</v>
      </c>
      <c r="BN618" s="32">
        <f>IF($BF618&gt;$Y$7,"",IF(AND($BF618=$Y$7,$BG618=23),"",Entrées!I646-Entrées!I645))</f>
        <v>49</v>
      </c>
      <c r="BO618" s="32">
        <f>IF($BF618&gt;$Y$7,"",IF(AND($BF618=$Y$7,$BG618=23),"",Entrées!J646-Entrées!J645))</f>
        <v>13.5</v>
      </c>
      <c r="BP618" s="32">
        <f>IF($BF618&gt;$Y$7,"",IF(AND($BF618=$Y$7,$BG618=23),"",Entrées!K646-Entrées!K645))</f>
        <v>135</v>
      </c>
      <c r="BQ618" s="32">
        <f>IF($BF618&gt;$Y$7,"",IF(AND($BF618=$Y$7,$BG618=23),"",Entrées!L646-Entrées!L645))</f>
        <v>459.5</v>
      </c>
      <c r="BR618" s="32">
        <f>IF($BF618&gt;$Y$7,"",IF(AND($BF618=$Y$7,$BG618=23),"",Entrées!M646-Entrées!M645))</f>
        <v>166</v>
      </c>
      <c r="BS618" s="32">
        <f>IF($BF618&gt;$Y$7,"",IF(AND($BF618=$Y$7,$BG618=23),"",Entrées!N646-Entrées!N645))</f>
        <v>10.5</v>
      </c>
      <c r="BT618" s="32">
        <f>IF($BF618&gt;$Y$7,"",IF(AND($BF618=$Y$7,$BG618=23),"",Entrées!O646-Entrées!O645))</f>
        <v>1760</v>
      </c>
      <c r="BU618" s="32">
        <f>IF($BF618&gt;$Y$7,"",IF(AND($BF618=$Y$7,$BG618=23),"",Entrées!P646-Entrées!P645))</f>
        <v>1.5</v>
      </c>
      <c r="BV618" s="32">
        <f>IF($BF618&gt;$Y$7,"",IF(AND($BF618=$Y$7,$BG618=23),"",Entrées!Q646-Entrées!Q645))</f>
        <v>1184</v>
      </c>
      <c r="BW618" s="32">
        <f>IF($BF618&gt;$Y$7,"",IF(AND($BF618=$Y$7,$BG618=23),"",Entrées!R646-Entrées!R645))</f>
        <v>0</v>
      </c>
      <c r="BX618" s="32">
        <f>IF($BF618&gt;$Y$7,"",IF(AND($BF618=$Y$7,$BG618=23),"",Entrées!S646-Entrées!S645))</f>
        <v>0</v>
      </c>
      <c r="BY618" s="32">
        <f>IF($BF618&gt;$Y$7,"",IF(AND($BF618=$Y$7,$BG618=23),"",Entrées!T646-Entrées!T645))</f>
        <v>0</v>
      </c>
      <c r="BZ618" s="32">
        <f>IF($BF618&gt;$Y$7,"",IF(AND($BF618=$Y$7,$BG618=23),"",Entrées!U646-Entrées!U645))</f>
        <v>0</v>
      </c>
      <c r="CA618" s="32">
        <f>IF($BF618&gt;$Y$7,"",IF(AND($BF618=$Y$7,$BG618=23),"",Entrées!V646-Entrées!V645))</f>
        <v>364</v>
      </c>
      <c r="CD618" s="33">
        <f>IF($BF618&lt;=$Y$7,Entrées!J645/CD$2,"")</f>
        <v>0.24875</v>
      </c>
      <c r="CE618" s="33">
        <f>IF($BF618&lt;=$Y$7,Entrées!K645/CE$2,"")</f>
        <v>2.3214285714285715E-2</v>
      </c>
      <c r="CF618" s="11">
        <f t="shared" si="710"/>
        <v>7600</v>
      </c>
      <c r="CG618" s="11">
        <f t="shared" si="711"/>
        <v>4200</v>
      </c>
      <c r="CH618" s="52">
        <f t="shared" si="712"/>
        <v>0.26950009137426939</v>
      </c>
      <c r="CI618" s="52">
        <f t="shared" si="713"/>
        <v>0.11132787698412699</v>
      </c>
    </row>
    <row r="619" spans="1:87">
      <c r="C619" s="11">
        <f t="shared" si="746"/>
        <v>17</v>
      </c>
      <c r="D619" s="27">
        <f t="shared" si="743"/>
        <v>16</v>
      </c>
      <c r="E619" s="28">
        <f ca="1">IF($D619&gt;$D$8,"",INDIRECT(ADDRESS(ROW(Entrées!$C$37)+($D619-1)*24+E$11,COLUMN(Entrées!$C$37)+($C619-1),4,TRUE,"Entrées")))</f>
        <v>-2500</v>
      </c>
      <c r="F619" s="28">
        <f ca="1">IF($D619&gt;$D$8,"",INDIRECT(ADDRESS(ROW(Entrées!$C$37)+($D619-1)*24+F$11,COLUMN(Entrées!$C$37)+($C619-1),4,TRUE,"Entrées")))</f>
        <v>-2500</v>
      </c>
      <c r="G619" s="28">
        <f ca="1">IF($D619&gt;$D$8,"",INDIRECT(ADDRESS(ROW(Entrées!$C$37)+($D619-1)*24+G$11,COLUMN(Entrées!$C$37)+($C619-1),4,TRUE,"Entrées")))</f>
        <v>-2500</v>
      </c>
      <c r="H619" s="28">
        <f ca="1">IF($D619&gt;$D$8,"",INDIRECT(ADDRESS(ROW(Entrées!$C$37)+($D619-1)*24+H$11,COLUMN(Entrées!$C$37)+($C619-1),4,TRUE,"Entrées")))</f>
        <v>-2400</v>
      </c>
      <c r="I619" s="28">
        <f ca="1">IF($D619&gt;$D$8,"",INDIRECT(ADDRESS(ROW(Entrées!$C$37)+($D619-1)*24+I$11,COLUMN(Entrées!$C$37)+($C619-1),4,TRUE,"Entrées")))</f>
        <v>-2400</v>
      </c>
      <c r="J619" s="28">
        <f ca="1">IF($D619&gt;$D$8,"",INDIRECT(ADDRESS(ROW(Entrées!$C$37)+($D619-1)*24+J$11,COLUMN(Entrées!$C$37)+($C619-1),4,TRUE,"Entrées")))</f>
        <v>-2500</v>
      </c>
      <c r="K619" s="28">
        <f ca="1">IF($D619&gt;$D$8,"",INDIRECT(ADDRESS(ROW(Entrées!$C$37)+($D619-1)*24+K$11,COLUMN(Entrées!$C$37)+($C619-1),4,TRUE,"Entrées")))</f>
        <v>-2500</v>
      </c>
      <c r="L619" s="28">
        <f ca="1">IF($D619&gt;$D$8,"",INDIRECT(ADDRESS(ROW(Entrées!$C$37)+($D619-1)*24+L$11,COLUMN(Entrées!$C$37)+($C619-1),4,TRUE,"Entrées")))</f>
        <v>-2500</v>
      </c>
      <c r="M619" s="28">
        <f ca="1">IF($D619&gt;$D$8,"",INDIRECT(ADDRESS(ROW(Entrées!$C$37)+($D619-1)*24+M$11,COLUMN(Entrées!$C$37)+($C619-1),4,TRUE,"Entrées")))</f>
        <v>-2285</v>
      </c>
      <c r="N619" s="28">
        <f ca="1">IF($D619&gt;$D$8,"",INDIRECT(ADDRESS(ROW(Entrées!$C$37)+($D619-1)*24+N$11,COLUMN(Entrées!$C$37)+($C619-1),4,TRUE,"Entrées")))</f>
        <v>-2072</v>
      </c>
      <c r="O619" s="28">
        <f ca="1">IF($D619&gt;$D$8,"",INDIRECT(ADDRESS(ROW(Entrées!$C$37)+($D619-1)*24+O$11,COLUMN(Entrées!$C$37)+($C619-1),4,TRUE,"Entrées")))</f>
        <v>-2267</v>
      </c>
      <c r="P619" s="28">
        <f ca="1">IF($D619&gt;$D$8,"",INDIRECT(ADDRESS(ROW(Entrées!$C$37)+($D619-1)*24+P$11,COLUMN(Entrées!$C$37)+($C619-1),4,TRUE,"Entrées")))</f>
        <v>-2128</v>
      </c>
      <c r="Q619" s="28">
        <f ca="1">IF($D619&gt;$D$8,"",INDIRECT(ADDRESS(ROW(Entrées!$C$37)+($D619-1)*24+Q$11,COLUMN(Entrées!$C$37)+($C619-1),4,TRUE,"Entrées")))</f>
        <v>-1930</v>
      </c>
      <c r="R619" s="28">
        <f ca="1">IF($D619&gt;$D$8,"",INDIRECT(ADDRESS(ROW(Entrées!$C$37)+($D619-1)*24+R$11,COLUMN(Entrées!$C$37)+($C619-1),4,TRUE,"Entrées")))</f>
        <v>-1987</v>
      </c>
      <c r="S619" s="28">
        <f ca="1">IF($D619&gt;$D$8,"",INDIRECT(ADDRESS(ROW(Entrées!$C$37)+($D619-1)*24+S$11,COLUMN(Entrées!$C$37)+($C619-1),4,TRUE,"Entrées")))</f>
        <v>-2231</v>
      </c>
      <c r="T619" s="28">
        <f ca="1">IF($D619&gt;$D$8,"",INDIRECT(ADDRESS(ROW(Entrées!$C$37)+($D619-1)*24+T$11,COLUMN(Entrées!$C$37)+($C619-1),4,TRUE,"Entrées")))</f>
        <v>-2393</v>
      </c>
      <c r="U619" s="28">
        <f ca="1">IF($D619&gt;$D$8,"",INDIRECT(ADDRESS(ROW(Entrées!$C$37)+($D619-1)*24+U$11,COLUMN(Entrées!$C$37)+($C619-1),4,TRUE,"Entrées")))</f>
        <v>-2500</v>
      </c>
      <c r="V619" s="28">
        <f ca="1">IF($D619&gt;$D$8,"",INDIRECT(ADDRESS(ROW(Entrées!$C$37)+($D619-1)*24+V$11,COLUMN(Entrées!$C$37)+($C619-1),4,TRUE,"Entrées")))</f>
        <v>-2500</v>
      </c>
      <c r="W619" s="28">
        <f ca="1">IF($D619&gt;$D$8,"",INDIRECT(ADDRESS(ROW(Entrées!$C$37)+($D619-1)*24+W$11,COLUMN(Entrées!$C$37)+($C619-1),4,TRUE,"Entrées")))</f>
        <v>-2500</v>
      </c>
      <c r="X619" s="28">
        <f ca="1">IF($D619&gt;$D$8,"",INDIRECT(ADDRESS(ROW(Entrées!$C$37)+($D619-1)*24+X$11,COLUMN(Entrées!$C$37)+($C619-1),4,TRUE,"Entrées")))</f>
        <v>-2264</v>
      </c>
      <c r="Y619" s="28">
        <f ca="1">IF($D619&gt;$D$8,"",INDIRECT(ADDRESS(ROW(Entrées!$C$37)+($D619-1)*24+Y$11,COLUMN(Entrées!$C$37)+($C619-1),4,TRUE,"Entrées")))</f>
        <v>-2392</v>
      </c>
      <c r="Z619" s="28">
        <f ca="1">IF($D619&gt;$D$8,"",INDIRECT(ADDRESS(ROW(Entrées!$C$37)+($D619-1)*24+Z$11,COLUMN(Entrées!$C$37)+($C619-1),4,TRUE,"Entrées")))</f>
        <v>-2500</v>
      </c>
      <c r="AA619" s="28">
        <f ca="1">IF($D619&gt;$D$8,"",INDIRECT(ADDRESS(ROW(Entrées!$C$37)+($D619-1)*24+AA$11,COLUMN(Entrées!$C$37)+($C619-1),4,TRUE,"Entrées")))</f>
        <v>-2326</v>
      </c>
      <c r="AB619" s="28">
        <f ca="1">IF($D619&gt;$D$8,"",INDIRECT(ADDRESS(ROW(Entrées!$C$37)+($D619-1)*24+AB$11,COLUMN(Entrées!$C$37)+($C619-1),4,TRUE,"Entrées")))</f>
        <v>-2474</v>
      </c>
      <c r="AC619" s="11"/>
      <c r="AD619" s="40">
        <f t="shared" ca="1" si="742"/>
        <v>-2356.2083333333335</v>
      </c>
      <c r="AE619" s="40">
        <f t="shared" ca="1" si="744"/>
        <v>-1930</v>
      </c>
      <c r="AF619" s="40">
        <f t="shared" ca="1" si="745"/>
        <v>-2500</v>
      </c>
      <c r="AG619" s="4"/>
      <c r="AH619" s="11">
        <f>Entrées!A646</f>
        <v>26</v>
      </c>
      <c r="AI619" s="13">
        <f>Entrées!B646</f>
        <v>9</v>
      </c>
      <c r="AJ619" s="31">
        <f t="shared" ca="1" si="714"/>
        <v>55625.834722222207</v>
      </c>
      <c r="AK619" s="31">
        <f t="shared" ca="1" si="690"/>
        <v>55155.277777777781</v>
      </c>
      <c r="AL619" s="31">
        <f t="shared" ca="1" si="691"/>
        <v>55132.569444444431</v>
      </c>
      <c r="AM619" s="31">
        <f t="shared" ca="1" si="692"/>
        <v>439.35972222222233</v>
      </c>
      <c r="AN619" s="31">
        <f t="shared" ca="1" si="693"/>
        <v>2143.2847222222222</v>
      </c>
      <c r="AO619" s="31">
        <f t="shared" ca="1" si="694"/>
        <v>1711.4715277777773</v>
      </c>
      <c r="AP619" s="31">
        <f t="shared" ca="1" si="695"/>
        <v>43686.806944444448</v>
      </c>
      <c r="AQ619" s="31">
        <f t="shared" ca="1" si="696"/>
        <v>2048.2006944444447</v>
      </c>
      <c r="AR619" s="31">
        <f t="shared" ca="1" si="697"/>
        <v>467.57708333333329</v>
      </c>
      <c r="AS619" s="31">
        <f t="shared" ca="1" si="698"/>
        <v>9872.0041666666693</v>
      </c>
      <c r="AT619" s="31">
        <f t="shared" ca="1" si="699"/>
        <v>-752.91041666666672</v>
      </c>
      <c r="AU619" s="31">
        <f t="shared" ca="1" si="700"/>
        <v>580.30277777777769</v>
      </c>
      <c r="AV619" s="31">
        <f t="shared" ca="1" si="701"/>
        <v>-4570.3041666666659</v>
      </c>
      <c r="AW619" s="31">
        <f t="shared" ca="1" si="702"/>
        <v>53.39583333333335</v>
      </c>
      <c r="AX619" s="31">
        <f t="shared" ca="1" si="703"/>
        <v>1401.9361111111111</v>
      </c>
      <c r="AY619" s="31">
        <f t="shared" ca="1" si="704"/>
        <v>-1132.0805555555555</v>
      </c>
      <c r="AZ619" s="31">
        <f t="shared" ca="1" si="705"/>
        <v>-2177.1819444444441</v>
      </c>
      <c r="BA619" s="31">
        <f t="shared" ca="1" si="706"/>
        <v>644.8125</v>
      </c>
      <c r="BB619" s="31">
        <f t="shared" ca="1" si="707"/>
        <v>-1410.101388888889</v>
      </c>
      <c r="BC619" s="31">
        <f t="shared" ca="1" si="708"/>
        <v>-1800.2902777777781</v>
      </c>
      <c r="BF619" s="11">
        <f t="shared" si="709"/>
        <v>26</v>
      </c>
      <c r="BG619" s="11">
        <f t="shared" si="740"/>
        <v>9</v>
      </c>
      <c r="BH619" s="32">
        <f>IF($BF619&gt;$Y$7,"",IF(AND($BF619=$Y$7,$BG619=23),"",Entrées!C647-Entrées!C646))</f>
        <v>1400</v>
      </c>
      <c r="BI619" s="32">
        <f>IF($BF619&gt;$Y$7,"",IF(AND($BF619=$Y$7,$BG619=23),"",Entrées!D647-Entrées!D646))</f>
        <v>362.5</v>
      </c>
      <c r="BJ619" s="32">
        <f>IF($BF619&gt;$Y$7,"",IF(AND($BF619=$Y$7,$BG619=23),"",Entrées!E647-Entrées!E646))</f>
        <v>1287.5</v>
      </c>
      <c r="BK619" s="32">
        <f>IF($BF619&gt;$Y$7,"",IF(AND($BF619=$Y$7,$BG619=23),"",Entrées!F647-Entrées!F646))</f>
        <v>-363.5</v>
      </c>
      <c r="BL619" s="32">
        <f>IF($BF619&gt;$Y$7,"",IF(AND($BF619=$Y$7,$BG619=23),"",Entrées!G647-Entrées!G646))</f>
        <v>67.5</v>
      </c>
      <c r="BM619" s="32">
        <f>IF($BF619&gt;$Y$7,"",IF(AND($BF619=$Y$7,$BG619=23),"",Entrées!H647-Entrées!H646))</f>
        <v>-16.5</v>
      </c>
      <c r="BN619" s="32">
        <f>IF($BF619&gt;$Y$7,"",IF(AND($BF619=$Y$7,$BG619=23),"",Entrées!I647-Entrées!I646))</f>
        <v>127.5</v>
      </c>
      <c r="BO619" s="32">
        <f>IF($BF619&gt;$Y$7,"",IF(AND($BF619=$Y$7,$BG619=23),"",Entrées!J647-Entrées!J646))</f>
        <v>89.5</v>
      </c>
      <c r="BP619" s="32">
        <f>IF($BF619&gt;$Y$7,"",IF(AND($BF619=$Y$7,$BG619=23),"",Entrées!K647-Entrées!K646))</f>
        <v>118.5</v>
      </c>
      <c r="BQ619" s="32">
        <f>IF($BF619&gt;$Y$7,"",IF(AND($BF619=$Y$7,$BG619=23),"",Entrées!L647-Entrées!L646))</f>
        <v>786.5</v>
      </c>
      <c r="BR619" s="32">
        <f>IF($BF619&gt;$Y$7,"",IF(AND($BF619=$Y$7,$BG619=23),"",Entrées!M647-Entrées!M646))</f>
        <v>0</v>
      </c>
      <c r="BS619" s="32">
        <f>IF($BF619&gt;$Y$7,"",IF(AND($BF619=$Y$7,$BG619=23),"",Entrées!N647-Entrées!N646))</f>
        <v>5</v>
      </c>
      <c r="BT619" s="32">
        <f>IF($BF619&gt;$Y$7,"",IF(AND($BF619=$Y$7,$BG619=23),"",Entrées!O647-Entrées!O646))</f>
        <v>585.5</v>
      </c>
      <c r="BU619" s="32">
        <f>IF($BF619&gt;$Y$7,"",IF(AND($BF619=$Y$7,$BG619=23),"",Entrées!P647-Entrées!P646))</f>
        <v>-4</v>
      </c>
      <c r="BV619" s="32">
        <f>IF($BF619&gt;$Y$7,"",IF(AND($BF619=$Y$7,$BG619=23),"",Entrées!Q647-Entrées!Q646))</f>
        <v>-507</v>
      </c>
      <c r="BW619" s="32">
        <f>IF($BF619&gt;$Y$7,"",IF(AND($BF619=$Y$7,$BG619=23),"",Entrées!R647-Entrées!R646))</f>
        <v>0</v>
      </c>
      <c r="BX619" s="32">
        <f>IF($BF619&gt;$Y$7,"",IF(AND($BF619=$Y$7,$BG619=23),"",Entrées!S647-Entrées!S646))</f>
        <v>0</v>
      </c>
      <c r="BY619" s="32">
        <f>IF($BF619&gt;$Y$7,"",IF(AND($BF619=$Y$7,$BG619=23),"",Entrées!T647-Entrées!T646))</f>
        <v>0</v>
      </c>
      <c r="BZ619" s="32">
        <f>IF($BF619&gt;$Y$7,"",IF(AND($BF619=$Y$7,$BG619=23),"",Entrées!U647-Entrées!U646))</f>
        <v>0</v>
      </c>
      <c r="CA619" s="32">
        <f>IF($BF619&gt;$Y$7,"",IF(AND($BF619=$Y$7,$BG619=23),"",Entrées!V647-Entrées!V646))</f>
        <v>653</v>
      </c>
      <c r="CD619" s="33">
        <f>IF($BF619&lt;=$Y$7,Entrées!J646/CD$2,"")</f>
        <v>0.25052631578947371</v>
      </c>
      <c r="CE619" s="33">
        <f>IF($BF619&lt;=$Y$7,Entrées!K646/CE$2,"")</f>
        <v>5.5357142857142855E-2</v>
      </c>
      <c r="CF619" s="11">
        <f t="shared" si="710"/>
        <v>7600</v>
      </c>
      <c r="CG619" s="11">
        <f t="shared" si="711"/>
        <v>4200</v>
      </c>
      <c r="CH619" s="52">
        <f t="shared" si="712"/>
        <v>0.26950009137426939</v>
      </c>
      <c r="CI619" s="52">
        <f t="shared" si="713"/>
        <v>0.11132787698412699</v>
      </c>
    </row>
    <row r="620" spans="1:87">
      <c r="A620" s="11">
        <f>ROW(E604)</f>
        <v>604</v>
      </c>
      <c r="C620" s="11">
        <f t="shared" si="746"/>
        <v>17</v>
      </c>
      <c r="D620" s="27">
        <f t="shared" si="743"/>
        <v>17</v>
      </c>
      <c r="E620" s="28">
        <f ca="1">IF($D620&gt;$D$8,"",INDIRECT(ADDRESS(ROW(Entrées!$C$37)+($D620-1)*24+E$11,COLUMN(Entrées!$C$37)+($C620-1),4,TRUE,"Entrées")))</f>
        <v>-2500</v>
      </c>
      <c r="F620" s="28">
        <f ca="1">IF($D620&gt;$D$8,"",INDIRECT(ADDRESS(ROW(Entrées!$C$37)+($D620-1)*24+F$11,COLUMN(Entrées!$C$37)+($C620-1),4,TRUE,"Entrées")))</f>
        <v>-2500</v>
      </c>
      <c r="G620" s="28">
        <f ca="1">IF($D620&gt;$D$8,"",INDIRECT(ADDRESS(ROW(Entrées!$C$37)+($D620-1)*24+G$11,COLUMN(Entrées!$C$37)+($C620-1),4,TRUE,"Entrées")))</f>
        <v>-2500</v>
      </c>
      <c r="H620" s="28">
        <f ca="1">IF($D620&gt;$D$8,"",INDIRECT(ADDRESS(ROW(Entrées!$C$37)+($D620-1)*24+H$11,COLUMN(Entrées!$C$37)+($C620-1),4,TRUE,"Entrées")))</f>
        <v>-2500</v>
      </c>
      <c r="I620" s="28">
        <f ca="1">IF($D620&gt;$D$8,"",INDIRECT(ADDRESS(ROW(Entrées!$C$37)+($D620-1)*24+I$11,COLUMN(Entrées!$C$37)+($C620-1),4,TRUE,"Entrées")))</f>
        <v>-2500</v>
      </c>
      <c r="J620" s="28">
        <f ca="1">IF($D620&gt;$D$8,"",INDIRECT(ADDRESS(ROW(Entrées!$C$37)+($D620-1)*24+J$11,COLUMN(Entrées!$C$37)+($C620-1),4,TRUE,"Entrées")))</f>
        <v>-2500</v>
      </c>
      <c r="K620" s="28">
        <f ca="1">IF($D620&gt;$D$8,"",INDIRECT(ADDRESS(ROW(Entrées!$C$37)+($D620-1)*24+K$11,COLUMN(Entrées!$C$37)+($C620-1),4,TRUE,"Entrées")))</f>
        <v>-2500</v>
      </c>
      <c r="L620" s="28">
        <f ca="1">IF($D620&gt;$D$8,"",INDIRECT(ADDRESS(ROW(Entrées!$C$37)+($D620-1)*24+L$11,COLUMN(Entrées!$C$37)+($C620-1),4,TRUE,"Entrées")))</f>
        <v>-2500</v>
      </c>
      <c r="M620" s="28">
        <f ca="1">IF($D620&gt;$D$8,"",INDIRECT(ADDRESS(ROW(Entrées!$C$37)+($D620-1)*24+M$11,COLUMN(Entrées!$C$37)+($C620-1),4,TRUE,"Entrées")))</f>
        <v>-2500</v>
      </c>
      <c r="N620" s="28">
        <f ca="1">IF($D620&gt;$D$8,"",INDIRECT(ADDRESS(ROW(Entrées!$C$37)+($D620-1)*24+N$11,COLUMN(Entrées!$C$37)+($C620-1),4,TRUE,"Entrées")))</f>
        <v>-2500</v>
      </c>
      <c r="O620" s="28">
        <f ca="1">IF($D620&gt;$D$8,"",INDIRECT(ADDRESS(ROW(Entrées!$C$37)+($D620-1)*24+O$11,COLUMN(Entrées!$C$37)+($C620-1),4,TRUE,"Entrées")))</f>
        <v>-2500</v>
      </c>
      <c r="P620" s="28">
        <f ca="1">IF($D620&gt;$D$8,"",INDIRECT(ADDRESS(ROW(Entrées!$C$37)+($D620-1)*24+P$11,COLUMN(Entrées!$C$37)+($C620-1),4,TRUE,"Entrées")))</f>
        <v>-2500</v>
      </c>
      <c r="Q620" s="28">
        <f ca="1">IF($D620&gt;$D$8,"",INDIRECT(ADDRESS(ROW(Entrées!$C$37)+($D620-1)*24+Q$11,COLUMN(Entrées!$C$37)+($C620-1),4,TRUE,"Entrées")))</f>
        <v>-2500</v>
      </c>
      <c r="R620" s="28">
        <f ca="1">IF($D620&gt;$D$8,"",INDIRECT(ADDRESS(ROW(Entrées!$C$37)+($D620-1)*24+R$11,COLUMN(Entrées!$C$37)+($C620-1),4,TRUE,"Entrées")))</f>
        <v>-2500</v>
      </c>
      <c r="S620" s="28">
        <f ca="1">IF($D620&gt;$D$8,"",INDIRECT(ADDRESS(ROW(Entrées!$C$37)+($D620-1)*24+S$11,COLUMN(Entrées!$C$37)+($C620-1),4,TRUE,"Entrées")))</f>
        <v>-2500</v>
      </c>
      <c r="T620" s="28">
        <f ca="1">IF($D620&gt;$D$8,"",INDIRECT(ADDRESS(ROW(Entrées!$C$37)+($D620-1)*24+T$11,COLUMN(Entrées!$C$37)+($C620-1),4,TRUE,"Entrées")))</f>
        <v>-2500</v>
      </c>
      <c r="U620" s="28">
        <f ca="1">IF($D620&gt;$D$8,"",INDIRECT(ADDRESS(ROW(Entrées!$C$37)+($D620-1)*24+U$11,COLUMN(Entrées!$C$37)+($C620-1),4,TRUE,"Entrées")))</f>
        <v>-2500</v>
      </c>
      <c r="V620" s="28">
        <f ca="1">IF($D620&gt;$D$8,"",INDIRECT(ADDRESS(ROW(Entrées!$C$37)+($D620-1)*24+V$11,COLUMN(Entrées!$C$37)+($C620-1),4,TRUE,"Entrées")))</f>
        <v>-2500</v>
      </c>
      <c r="W620" s="28">
        <f ca="1">IF($D620&gt;$D$8,"",INDIRECT(ADDRESS(ROW(Entrées!$C$37)+($D620-1)*24+W$11,COLUMN(Entrées!$C$37)+($C620-1),4,TRUE,"Entrées")))</f>
        <v>-2500</v>
      </c>
      <c r="X620" s="28">
        <f ca="1">IF($D620&gt;$D$8,"",INDIRECT(ADDRESS(ROW(Entrées!$C$37)+($D620-1)*24+X$11,COLUMN(Entrées!$C$37)+($C620-1),4,TRUE,"Entrées")))</f>
        <v>-2500</v>
      </c>
      <c r="Y620" s="28">
        <f ca="1">IF($D620&gt;$D$8,"",INDIRECT(ADDRESS(ROW(Entrées!$C$37)+($D620-1)*24+Y$11,COLUMN(Entrées!$C$37)+($C620-1),4,TRUE,"Entrées")))</f>
        <v>-2500</v>
      </c>
      <c r="Z620" s="28">
        <f ca="1">IF($D620&gt;$D$8,"",INDIRECT(ADDRESS(ROW(Entrées!$C$37)+($D620-1)*24+Z$11,COLUMN(Entrées!$C$37)+($C620-1),4,TRUE,"Entrées")))</f>
        <v>-2500</v>
      </c>
      <c r="AA620" s="28">
        <f ca="1">IF($D620&gt;$D$8,"",INDIRECT(ADDRESS(ROW(Entrées!$C$37)+($D620-1)*24+AA$11,COLUMN(Entrées!$C$37)+($C620-1),4,TRUE,"Entrées")))</f>
        <v>-2500</v>
      </c>
      <c r="AB620" s="28">
        <f ca="1">IF($D620&gt;$D$8,"",INDIRECT(ADDRESS(ROW(Entrées!$C$37)+($D620-1)*24+AB$11,COLUMN(Entrées!$C$37)+($C620-1),4,TRUE,"Entrées")))</f>
        <v>-2500</v>
      </c>
      <c r="AC620" s="11"/>
      <c r="AD620" s="40">
        <f t="shared" ca="1" si="742"/>
        <v>-2500</v>
      </c>
      <c r="AE620" s="40">
        <f t="shared" ca="1" si="744"/>
        <v>-2500</v>
      </c>
      <c r="AF620" s="40">
        <f t="shared" ca="1" si="745"/>
        <v>-2500</v>
      </c>
      <c r="AG620" s="4"/>
      <c r="AH620" s="11">
        <f>Entrées!A647</f>
        <v>26</v>
      </c>
      <c r="AI620" s="13">
        <f>Entrées!B647</f>
        <v>10</v>
      </c>
      <c r="AJ620" s="31">
        <f t="shared" ca="1" si="714"/>
        <v>55625.834722222207</v>
      </c>
      <c r="AK620" s="31">
        <f t="shared" ca="1" si="690"/>
        <v>55155.277777777781</v>
      </c>
      <c r="AL620" s="31">
        <f t="shared" ca="1" si="691"/>
        <v>55132.569444444431</v>
      </c>
      <c r="AM620" s="31">
        <f t="shared" ca="1" si="692"/>
        <v>439.35972222222233</v>
      </c>
      <c r="AN620" s="31">
        <f t="shared" ca="1" si="693"/>
        <v>2143.2847222222222</v>
      </c>
      <c r="AO620" s="31">
        <f t="shared" ca="1" si="694"/>
        <v>1711.4715277777773</v>
      </c>
      <c r="AP620" s="31">
        <f t="shared" ca="1" si="695"/>
        <v>43686.806944444448</v>
      </c>
      <c r="AQ620" s="31">
        <f t="shared" ca="1" si="696"/>
        <v>2048.2006944444447</v>
      </c>
      <c r="AR620" s="31">
        <f t="shared" ca="1" si="697"/>
        <v>467.57708333333329</v>
      </c>
      <c r="AS620" s="31">
        <f t="shared" ca="1" si="698"/>
        <v>9872.0041666666693</v>
      </c>
      <c r="AT620" s="31">
        <f t="shared" ca="1" si="699"/>
        <v>-752.91041666666672</v>
      </c>
      <c r="AU620" s="31">
        <f t="shared" ca="1" si="700"/>
        <v>580.30277777777769</v>
      </c>
      <c r="AV620" s="31">
        <f t="shared" ca="1" si="701"/>
        <v>-4570.3041666666659</v>
      </c>
      <c r="AW620" s="31">
        <f t="shared" ca="1" si="702"/>
        <v>53.39583333333335</v>
      </c>
      <c r="AX620" s="31">
        <f t="shared" ca="1" si="703"/>
        <v>1401.9361111111111</v>
      </c>
      <c r="AY620" s="31">
        <f t="shared" ca="1" si="704"/>
        <v>-1132.0805555555555</v>
      </c>
      <c r="AZ620" s="31">
        <f t="shared" ca="1" si="705"/>
        <v>-2177.1819444444441</v>
      </c>
      <c r="BA620" s="31">
        <f t="shared" ca="1" si="706"/>
        <v>644.8125</v>
      </c>
      <c r="BB620" s="31">
        <f t="shared" ca="1" si="707"/>
        <v>-1410.101388888889</v>
      </c>
      <c r="BC620" s="31">
        <f t="shared" ca="1" si="708"/>
        <v>-1800.2902777777781</v>
      </c>
      <c r="BF620" s="11">
        <f t="shared" si="709"/>
        <v>26</v>
      </c>
      <c r="BG620" s="11">
        <f t="shared" si="740"/>
        <v>10</v>
      </c>
      <c r="BH620" s="32">
        <f>IF($BF620&gt;$Y$7,"",IF(AND($BF620=$Y$7,$BG620=23),"",Entrées!C648-Entrées!C647))</f>
        <v>710.5</v>
      </c>
      <c r="BI620" s="32">
        <f>IF($BF620&gt;$Y$7,"",IF(AND($BF620=$Y$7,$BG620=23),"",Entrées!D648-Entrées!D647))</f>
        <v>300</v>
      </c>
      <c r="BJ620" s="32">
        <f>IF($BF620&gt;$Y$7,"",IF(AND($BF620=$Y$7,$BG620=23),"",Entrées!E648-Entrées!E647))</f>
        <v>1087.5</v>
      </c>
      <c r="BK620" s="32">
        <f>IF($BF620&gt;$Y$7,"",IF(AND($BF620=$Y$7,$BG620=23),"",Entrées!F648-Entrées!F647))</f>
        <v>173.5</v>
      </c>
      <c r="BL620" s="32">
        <f>IF($BF620&gt;$Y$7,"",IF(AND($BF620=$Y$7,$BG620=23),"",Entrées!G648-Entrées!G647))</f>
        <v>-15.5</v>
      </c>
      <c r="BM620" s="32">
        <f>IF($BF620&gt;$Y$7,"",IF(AND($BF620=$Y$7,$BG620=23),"",Entrées!H648-Entrées!H647))</f>
        <v>28.5</v>
      </c>
      <c r="BN620" s="32">
        <f>IF($BF620&gt;$Y$7,"",IF(AND($BF620=$Y$7,$BG620=23),"",Entrées!I648-Entrées!I647))</f>
        <v>-247</v>
      </c>
      <c r="BO620" s="32">
        <f>IF($BF620&gt;$Y$7,"",IF(AND($BF620=$Y$7,$BG620=23),"",Entrées!J648-Entrées!J647))</f>
        <v>313.5</v>
      </c>
      <c r="BP620" s="32">
        <f>IF($BF620&gt;$Y$7,"",IF(AND($BF620=$Y$7,$BG620=23),"",Entrées!K648-Entrées!K647))</f>
        <v>78</v>
      </c>
      <c r="BQ620" s="32">
        <f>IF($BF620&gt;$Y$7,"",IF(AND($BF620=$Y$7,$BG620=23),"",Entrées!L648-Entrées!L647))</f>
        <v>-255.5</v>
      </c>
      <c r="BR620" s="32">
        <f>IF($BF620&gt;$Y$7,"",IF(AND($BF620=$Y$7,$BG620=23),"",Entrées!M648-Entrées!M647))</f>
        <v>-2</v>
      </c>
      <c r="BS620" s="32">
        <f>IF($BF620&gt;$Y$7,"",IF(AND($BF620=$Y$7,$BG620=23),"",Entrées!N648-Entrées!N647))</f>
        <v>-10</v>
      </c>
      <c r="BT620" s="32">
        <f>IF($BF620&gt;$Y$7,"",IF(AND($BF620=$Y$7,$BG620=23),"",Entrées!O648-Entrées!O647))</f>
        <v>647.5</v>
      </c>
      <c r="BU620" s="32">
        <f>IF($BF620&gt;$Y$7,"",IF(AND($BF620=$Y$7,$BG620=23),"",Entrées!P648-Entrées!P647))</f>
        <v>2</v>
      </c>
      <c r="BV620" s="32">
        <f>IF($BF620&gt;$Y$7,"",IF(AND($BF620=$Y$7,$BG620=23),"",Entrées!Q648-Entrées!Q647))</f>
        <v>1326</v>
      </c>
      <c r="BW620" s="32">
        <f>IF($BF620&gt;$Y$7,"",IF(AND($BF620=$Y$7,$BG620=23),"",Entrées!R648-Entrées!R647))</f>
        <v>0</v>
      </c>
      <c r="BX620" s="32">
        <f>IF($BF620&gt;$Y$7,"",IF(AND($BF620=$Y$7,$BG620=23),"",Entrées!S648-Entrées!S647))</f>
        <v>0</v>
      </c>
      <c r="BY620" s="32">
        <f>IF($BF620&gt;$Y$7,"",IF(AND($BF620=$Y$7,$BG620=23),"",Entrées!T648-Entrées!T647))</f>
        <v>0</v>
      </c>
      <c r="BZ620" s="32">
        <f>IF($BF620&gt;$Y$7,"",IF(AND($BF620=$Y$7,$BG620=23),"",Entrées!U648-Entrées!U647))</f>
        <v>0</v>
      </c>
      <c r="CA620" s="32">
        <f>IF($BF620&gt;$Y$7,"",IF(AND($BF620=$Y$7,$BG620=23),"",Entrées!V648-Entrées!V647))</f>
        <v>-72</v>
      </c>
      <c r="CD620" s="33">
        <f>IF($BF620&lt;=$Y$7,Entrées!J647/CD$2,"")</f>
        <v>0.26230263157894734</v>
      </c>
      <c r="CE620" s="33">
        <f>IF($BF620&lt;=$Y$7,Entrées!K647/CE$2,"")</f>
        <v>8.3571428571428574E-2</v>
      </c>
      <c r="CF620" s="11">
        <f t="shared" si="710"/>
        <v>7600</v>
      </c>
      <c r="CG620" s="11">
        <f t="shared" si="711"/>
        <v>4200</v>
      </c>
      <c r="CH620" s="52">
        <f t="shared" si="712"/>
        <v>0.26950009137426939</v>
      </c>
      <c r="CI620" s="52">
        <f t="shared" si="713"/>
        <v>0.11132787698412699</v>
      </c>
    </row>
    <row r="621" spans="1:87">
      <c r="A621" s="11">
        <f>A620+$Y$7-1</f>
        <v>633</v>
      </c>
      <c r="C621" s="11">
        <f t="shared" si="746"/>
        <v>17</v>
      </c>
      <c r="D621" s="27">
        <f t="shared" si="743"/>
        <v>18</v>
      </c>
      <c r="E621" s="28">
        <f ca="1">IF($D621&gt;$D$8,"",INDIRECT(ADDRESS(ROW(Entrées!$C$37)+($D621-1)*24+E$11,COLUMN(Entrées!$C$37)+($C621-1),4,TRUE,"Entrées")))</f>
        <v>-2500</v>
      </c>
      <c r="F621" s="28">
        <f ca="1">IF($D621&gt;$D$8,"",INDIRECT(ADDRESS(ROW(Entrées!$C$37)+($D621-1)*24+F$11,COLUMN(Entrées!$C$37)+($C621-1),4,TRUE,"Entrées")))</f>
        <v>-2500</v>
      </c>
      <c r="G621" s="28">
        <f ca="1">IF($D621&gt;$D$8,"",INDIRECT(ADDRESS(ROW(Entrées!$C$37)+($D621-1)*24+G$11,COLUMN(Entrées!$C$37)+($C621-1),4,TRUE,"Entrées")))</f>
        <v>-2500</v>
      </c>
      <c r="H621" s="28">
        <f ca="1">IF($D621&gt;$D$8,"",INDIRECT(ADDRESS(ROW(Entrées!$C$37)+($D621-1)*24+H$11,COLUMN(Entrées!$C$37)+($C621-1),4,TRUE,"Entrées")))</f>
        <v>-2500</v>
      </c>
      <c r="I621" s="28">
        <f ca="1">IF($D621&gt;$D$8,"",INDIRECT(ADDRESS(ROW(Entrées!$C$37)+($D621-1)*24+I$11,COLUMN(Entrées!$C$37)+($C621-1),4,TRUE,"Entrées")))</f>
        <v>-2500</v>
      </c>
      <c r="J621" s="28">
        <f ca="1">IF($D621&gt;$D$8,"",INDIRECT(ADDRESS(ROW(Entrées!$C$37)+($D621-1)*24+J$11,COLUMN(Entrées!$C$37)+($C621-1),4,TRUE,"Entrées")))</f>
        <v>-2500</v>
      </c>
      <c r="K621" s="28">
        <f ca="1">IF($D621&gt;$D$8,"",INDIRECT(ADDRESS(ROW(Entrées!$C$37)+($D621-1)*24+K$11,COLUMN(Entrées!$C$37)+($C621-1),4,TRUE,"Entrées")))</f>
        <v>-2500</v>
      </c>
      <c r="L621" s="28">
        <f ca="1">IF($D621&gt;$D$8,"",INDIRECT(ADDRESS(ROW(Entrées!$C$37)+($D621-1)*24+L$11,COLUMN(Entrées!$C$37)+($C621-1),4,TRUE,"Entrées")))</f>
        <v>-2500</v>
      </c>
      <c r="M621" s="28">
        <f ca="1">IF($D621&gt;$D$8,"",INDIRECT(ADDRESS(ROW(Entrées!$C$37)+($D621-1)*24+M$11,COLUMN(Entrées!$C$37)+($C621-1),4,TRUE,"Entrées")))</f>
        <v>-2500</v>
      </c>
      <c r="N621" s="28">
        <f ca="1">IF($D621&gt;$D$8,"",INDIRECT(ADDRESS(ROW(Entrées!$C$37)+($D621-1)*24+N$11,COLUMN(Entrées!$C$37)+($C621-1),4,TRUE,"Entrées")))</f>
        <v>-2500</v>
      </c>
      <c r="O621" s="28">
        <f ca="1">IF($D621&gt;$D$8,"",INDIRECT(ADDRESS(ROW(Entrées!$C$37)+($D621-1)*24+O$11,COLUMN(Entrées!$C$37)+($C621-1),4,TRUE,"Entrées")))</f>
        <v>-2500</v>
      </c>
      <c r="P621" s="28">
        <f ca="1">IF($D621&gt;$D$8,"",INDIRECT(ADDRESS(ROW(Entrées!$C$37)+($D621-1)*24+P$11,COLUMN(Entrées!$C$37)+($C621-1),4,TRUE,"Entrées")))</f>
        <v>-2500</v>
      </c>
      <c r="Q621" s="28">
        <f ca="1">IF($D621&gt;$D$8,"",INDIRECT(ADDRESS(ROW(Entrées!$C$37)+($D621-1)*24+Q$11,COLUMN(Entrées!$C$37)+($C621-1),4,TRUE,"Entrées")))</f>
        <v>-2500</v>
      </c>
      <c r="R621" s="28">
        <f ca="1">IF($D621&gt;$D$8,"",INDIRECT(ADDRESS(ROW(Entrées!$C$37)+($D621-1)*24+R$11,COLUMN(Entrées!$C$37)+($C621-1),4,TRUE,"Entrées")))</f>
        <v>-2500</v>
      </c>
      <c r="S621" s="28">
        <f ca="1">IF($D621&gt;$D$8,"",INDIRECT(ADDRESS(ROW(Entrées!$C$37)+($D621-1)*24+S$11,COLUMN(Entrées!$C$37)+($C621-1),4,TRUE,"Entrées")))</f>
        <v>-2500</v>
      </c>
      <c r="T621" s="28">
        <f ca="1">IF($D621&gt;$D$8,"",INDIRECT(ADDRESS(ROW(Entrées!$C$37)+($D621-1)*24+T$11,COLUMN(Entrées!$C$37)+($C621-1),4,TRUE,"Entrées")))</f>
        <v>-2500</v>
      </c>
      <c r="U621" s="28">
        <f ca="1">IF($D621&gt;$D$8,"",INDIRECT(ADDRESS(ROW(Entrées!$C$37)+($D621-1)*24+U$11,COLUMN(Entrées!$C$37)+($C621-1),4,TRUE,"Entrées")))</f>
        <v>-2500</v>
      </c>
      <c r="V621" s="28">
        <f ca="1">IF($D621&gt;$D$8,"",INDIRECT(ADDRESS(ROW(Entrées!$C$37)+($D621-1)*24+V$11,COLUMN(Entrées!$C$37)+($C621-1),4,TRUE,"Entrées")))</f>
        <v>-2500</v>
      </c>
      <c r="W621" s="28">
        <f ca="1">IF($D621&gt;$D$8,"",INDIRECT(ADDRESS(ROW(Entrées!$C$37)+($D621-1)*24+W$11,COLUMN(Entrées!$C$37)+($C621-1),4,TRUE,"Entrées")))</f>
        <v>-2500</v>
      </c>
      <c r="X621" s="28">
        <f ca="1">IF($D621&gt;$D$8,"",INDIRECT(ADDRESS(ROW(Entrées!$C$37)+($D621-1)*24+X$11,COLUMN(Entrées!$C$37)+($C621-1),4,TRUE,"Entrées")))</f>
        <v>-2500</v>
      </c>
      <c r="Y621" s="28">
        <f ca="1">IF($D621&gt;$D$8,"",INDIRECT(ADDRESS(ROW(Entrées!$C$37)+($D621-1)*24+Y$11,COLUMN(Entrées!$C$37)+($C621-1),4,TRUE,"Entrées")))</f>
        <v>-2500</v>
      </c>
      <c r="Z621" s="28">
        <f ca="1">IF($D621&gt;$D$8,"",INDIRECT(ADDRESS(ROW(Entrées!$C$37)+($D621-1)*24+Z$11,COLUMN(Entrées!$C$37)+($C621-1),4,TRUE,"Entrées")))</f>
        <v>-2500</v>
      </c>
      <c r="AA621" s="28">
        <f ca="1">IF($D621&gt;$D$8,"",INDIRECT(ADDRESS(ROW(Entrées!$C$37)+($D621-1)*24+AA$11,COLUMN(Entrées!$C$37)+($C621-1),4,TRUE,"Entrées")))</f>
        <v>-2500</v>
      </c>
      <c r="AB621" s="28">
        <f ca="1">IF($D621&gt;$D$8,"",INDIRECT(ADDRESS(ROW(Entrées!$C$37)+($D621-1)*24+AB$11,COLUMN(Entrées!$C$37)+($C621-1),4,TRUE,"Entrées")))</f>
        <v>-2500</v>
      </c>
      <c r="AC621" s="11"/>
      <c r="AD621" s="40">
        <f t="shared" ca="1" si="742"/>
        <v>-2500</v>
      </c>
      <c r="AE621" s="40">
        <f t="shared" ca="1" si="744"/>
        <v>-2500</v>
      </c>
      <c r="AF621" s="40">
        <f t="shared" ca="1" si="745"/>
        <v>-2500</v>
      </c>
      <c r="AG621" s="4"/>
      <c r="AH621" s="11">
        <f>Entrées!A648</f>
        <v>26</v>
      </c>
      <c r="AI621" s="13">
        <f>Entrées!B648</f>
        <v>11</v>
      </c>
      <c r="AJ621" s="31">
        <f t="shared" ca="1" si="714"/>
        <v>55625.834722222207</v>
      </c>
      <c r="AK621" s="31">
        <f t="shared" ca="1" si="690"/>
        <v>55155.277777777781</v>
      </c>
      <c r="AL621" s="31">
        <f t="shared" ca="1" si="691"/>
        <v>55132.569444444431</v>
      </c>
      <c r="AM621" s="31">
        <f t="shared" ca="1" si="692"/>
        <v>439.35972222222233</v>
      </c>
      <c r="AN621" s="31">
        <f t="shared" ca="1" si="693"/>
        <v>2143.2847222222222</v>
      </c>
      <c r="AO621" s="31">
        <f t="shared" ca="1" si="694"/>
        <v>1711.4715277777773</v>
      </c>
      <c r="AP621" s="31">
        <f t="shared" ca="1" si="695"/>
        <v>43686.806944444448</v>
      </c>
      <c r="AQ621" s="31">
        <f t="shared" ca="1" si="696"/>
        <v>2048.2006944444447</v>
      </c>
      <c r="AR621" s="31">
        <f t="shared" ca="1" si="697"/>
        <v>467.57708333333329</v>
      </c>
      <c r="AS621" s="31">
        <f t="shared" ca="1" si="698"/>
        <v>9872.0041666666693</v>
      </c>
      <c r="AT621" s="31">
        <f t="shared" ca="1" si="699"/>
        <v>-752.91041666666672</v>
      </c>
      <c r="AU621" s="31">
        <f t="shared" ca="1" si="700"/>
        <v>580.30277777777769</v>
      </c>
      <c r="AV621" s="31">
        <f t="shared" ca="1" si="701"/>
        <v>-4570.3041666666659</v>
      </c>
      <c r="AW621" s="31">
        <f t="shared" ca="1" si="702"/>
        <v>53.39583333333335</v>
      </c>
      <c r="AX621" s="31">
        <f t="shared" ca="1" si="703"/>
        <v>1401.9361111111111</v>
      </c>
      <c r="AY621" s="31">
        <f t="shared" ca="1" si="704"/>
        <v>-1132.0805555555555</v>
      </c>
      <c r="AZ621" s="31">
        <f t="shared" ca="1" si="705"/>
        <v>-2177.1819444444441</v>
      </c>
      <c r="BA621" s="31">
        <f t="shared" ca="1" si="706"/>
        <v>644.8125</v>
      </c>
      <c r="BB621" s="31">
        <f t="shared" ca="1" si="707"/>
        <v>-1410.101388888889</v>
      </c>
      <c r="BC621" s="31">
        <f t="shared" ca="1" si="708"/>
        <v>-1800.2902777777781</v>
      </c>
      <c r="BF621" s="11">
        <f t="shared" si="709"/>
        <v>26</v>
      </c>
      <c r="BG621" s="11">
        <f t="shared" si="740"/>
        <v>11</v>
      </c>
      <c r="BH621" s="32">
        <f>IF($BF621&gt;$Y$7,"",IF(AND($BF621=$Y$7,$BG621=23),"",Entrées!C649-Entrées!C648))</f>
        <v>985.5</v>
      </c>
      <c r="BI621" s="32">
        <f>IF($BF621&gt;$Y$7,"",IF(AND($BF621=$Y$7,$BG621=23),"",Entrées!D649-Entrées!D648))</f>
        <v>450</v>
      </c>
      <c r="BJ621" s="32">
        <f>IF($BF621&gt;$Y$7,"",IF(AND($BF621=$Y$7,$BG621=23),"",Entrées!E649-Entrées!E648))</f>
        <v>825</v>
      </c>
      <c r="BK621" s="32">
        <f>IF($BF621&gt;$Y$7,"",IF(AND($BF621=$Y$7,$BG621=23),"",Entrées!F649-Entrées!F648))</f>
        <v>187.5</v>
      </c>
      <c r="BL621" s="32">
        <f>IF($BF621&gt;$Y$7,"",IF(AND($BF621=$Y$7,$BG621=23),"",Entrées!G649-Entrées!G648))</f>
        <v>-5.5</v>
      </c>
      <c r="BM621" s="32">
        <f>IF($BF621&gt;$Y$7,"",IF(AND($BF621=$Y$7,$BG621=23),"",Entrées!H649-Entrées!H648))</f>
        <v>-30</v>
      </c>
      <c r="BN621" s="32">
        <f>IF($BF621&gt;$Y$7,"",IF(AND($BF621=$Y$7,$BG621=23),"",Entrées!I649-Entrées!I648))</f>
        <v>-84.5</v>
      </c>
      <c r="BO621" s="32">
        <f>IF($BF621&gt;$Y$7,"",IF(AND($BF621=$Y$7,$BG621=23),"",Entrées!J649-Entrées!J648))</f>
        <v>314</v>
      </c>
      <c r="BP621" s="32">
        <f>IF($BF621&gt;$Y$7,"",IF(AND($BF621=$Y$7,$BG621=23),"",Entrées!K649-Entrées!K648))</f>
        <v>26</v>
      </c>
      <c r="BQ621" s="32">
        <f>IF($BF621&gt;$Y$7,"",IF(AND($BF621=$Y$7,$BG621=23),"",Entrées!L649-Entrées!L648))</f>
        <v>-435.5</v>
      </c>
      <c r="BR621" s="32">
        <f>IF($BF621&gt;$Y$7,"",IF(AND($BF621=$Y$7,$BG621=23),"",Entrées!M649-Entrées!M648))</f>
        <v>2</v>
      </c>
      <c r="BS621" s="32">
        <f>IF($BF621&gt;$Y$7,"",IF(AND($BF621=$Y$7,$BG621=23),"",Entrées!N649-Entrées!N648))</f>
        <v>-2.5</v>
      </c>
      <c r="BT621" s="32">
        <f>IF($BF621&gt;$Y$7,"",IF(AND($BF621=$Y$7,$BG621=23),"",Entrées!O649-Entrées!O648))</f>
        <v>1014</v>
      </c>
      <c r="BU621" s="32">
        <f>IF($BF621&gt;$Y$7,"",IF(AND($BF621=$Y$7,$BG621=23),"",Entrées!P649-Entrées!P648))</f>
        <v>2</v>
      </c>
      <c r="BV621" s="32">
        <f>IF($BF621&gt;$Y$7,"",IF(AND($BF621=$Y$7,$BG621=23),"",Entrées!Q649-Entrées!Q648))</f>
        <v>143</v>
      </c>
      <c r="BW621" s="32">
        <f>IF($BF621&gt;$Y$7,"",IF(AND($BF621=$Y$7,$BG621=23),"",Entrées!R649-Entrées!R648))</f>
        <v>0</v>
      </c>
      <c r="BX621" s="32">
        <f>IF($BF621&gt;$Y$7,"",IF(AND($BF621=$Y$7,$BG621=23),"",Entrées!S649-Entrées!S648))</f>
        <v>0</v>
      </c>
      <c r="BY621" s="32">
        <f>IF($BF621&gt;$Y$7,"",IF(AND($BF621=$Y$7,$BG621=23),"",Entrées!T649-Entrées!T648))</f>
        <v>0</v>
      </c>
      <c r="BZ621" s="32">
        <f>IF($BF621&gt;$Y$7,"",IF(AND($BF621=$Y$7,$BG621=23),"",Entrées!U649-Entrées!U648))</f>
        <v>0</v>
      </c>
      <c r="CA621" s="32">
        <f>IF($BF621&gt;$Y$7,"",IF(AND($BF621=$Y$7,$BG621=23),"",Entrées!V649-Entrées!V648))</f>
        <v>141</v>
      </c>
      <c r="CD621" s="33">
        <f>IF($BF621&lt;=$Y$7,Entrées!J648/CD$2,"")</f>
        <v>0.30355263157894735</v>
      </c>
      <c r="CE621" s="33">
        <f>IF($BF621&lt;=$Y$7,Entrées!K648/CE$2,"")</f>
        <v>0.10214285714285715</v>
      </c>
      <c r="CF621" s="11">
        <f t="shared" si="710"/>
        <v>7600</v>
      </c>
      <c r="CG621" s="11">
        <f t="shared" si="711"/>
        <v>4200</v>
      </c>
      <c r="CH621" s="52">
        <f t="shared" si="712"/>
        <v>0.26950009137426939</v>
      </c>
      <c r="CI621" s="52">
        <f t="shared" si="713"/>
        <v>0.11132787698412699</v>
      </c>
    </row>
    <row r="622" spans="1:87">
      <c r="A622" s="11" t="str">
        <f>"AD"&amp;A620</f>
        <v>AD604</v>
      </c>
      <c r="C622" s="11">
        <f t="shared" si="746"/>
        <v>17</v>
      </c>
      <c r="D622" s="27">
        <f t="shared" si="743"/>
        <v>19</v>
      </c>
      <c r="E622" s="28">
        <f ca="1">IF($D622&gt;$D$8,"",INDIRECT(ADDRESS(ROW(Entrées!$C$37)+($D622-1)*24+E$11,COLUMN(Entrées!$C$37)+($C622-1),4,TRUE,"Entrées")))</f>
        <v>-2500</v>
      </c>
      <c r="F622" s="28">
        <f ca="1">IF($D622&gt;$D$8,"",INDIRECT(ADDRESS(ROW(Entrées!$C$37)+($D622-1)*24+F$11,COLUMN(Entrées!$C$37)+($C622-1),4,TRUE,"Entrées")))</f>
        <v>-2500</v>
      </c>
      <c r="G622" s="28">
        <f ca="1">IF($D622&gt;$D$8,"",INDIRECT(ADDRESS(ROW(Entrées!$C$37)+($D622-1)*24+G$11,COLUMN(Entrées!$C$37)+($C622-1),4,TRUE,"Entrées")))</f>
        <v>-2500</v>
      </c>
      <c r="H622" s="28">
        <f ca="1">IF($D622&gt;$D$8,"",INDIRECT(ADDRESS(ROW(Entrées!$C$37)+($D622-1)*24+H$11,COLUMN(Entrées!$C$37)+($C622-1),4,TRUE,"Entrées")))</f>
        <v>-2500</v>
      </c>
      <c r="I622" s="28">
        <f ca="1">IF($D622&gt;$D$8,"",INDIRECT(ADDRESS(ROW(Entrées!$C$37)+($D622-1)*24+I$11,COLUMN(Entrées!$C$37)+($C622-1),4,TRUE,"Entrées")))</f>
        <v>-2500</v>
      </c>
      <c r="J622" s="28">
        <f ca="1">IF($D622&gt;$D$8,"",INDIRECT(ADDRESS(ROW(Entrées!$C$37)+($D622-1)*24+J$11,COLUMN(Entrées!$C$37)+($C622-1),4,TRUE,"Entrées")))</f>
        <v>-2500</v>
      </c>
      <c r="K622" s="28">
        <f ca="1">IF($D622&gt;$D$8,"",INDIRECT(ADDRESS(ROW(Entrées!$C$37)+($D622-1)*24+K$11,COLUMN(Entrées!$C$37)+($C622-1),4,TRUE,"Entrées")))</f>
        <v>-2500</v>
      </c>
      <c r="L622" s="28">
        <f ca="1">IF($D622&gt;$D$8,"",INDIRECT(ADDRESS(ROW(Entrées!$C$37)+($D622-1)*24+L$11,COLUMN(Entrées!$C$37)+($C622-1),4,TRUE,"Entrées")))</f>
        <v>-2500</v>
      </c>
      <c r="M622" s="28">
        <f ca="1">IF($D622&gt;$D$8,"",INDIRECT(ADDRESS(ROW(Entrées!$C$37)+($D622-1)*24+M$11,COLUMN(Entrées!$C$37)+($C622-1),4,TRUE,"Entrées")))</f>
        <v>-2500</v>
      </c>
      <c r="N622" s="28">
        <f ca="1">IF($D622&gt;$D$8,"",INDIRECT(ADDRESS(ROW(Entrées!$C$37)+($D622-1)*24+N$11,COLUMN(Entrées!$C$37)+($C622-1),4,TRUE,"Entrées")))</f>
        <v>-2500</v>
      </c>
      <c r="O622" s="28">
        <f ca="1">IF($D622&gt;$D$8,"",INDIRECT(ADDRESS(ROW(Entrées!$C$37)+($D622-1)*24+O$11,COLUMN(Entrées!$C$37)+($C622-1),4,TRUE,"Entrées")))</f>
        <v>-2500</v>
      </c>
      <c r="P622" s="28">
        <f ca="1">IF($D622&gt;$D$8,"",INDIRECT(ADDRESS(ROW(Entrées!$C$37)+($D622-1)*24+P$11,COLUMN(Entrées!$C$37)+($C622-1),4,TRUE,"Entrées")))</f>
        <v>-2500</v>
      </c>
      <c r="Q622" s="28">
        <f ca="1">IF($D622&gt;$D$8,"",INDIRECT(ADDRESS(ROW(Entrées!$C$37)+($D622-1)*24+Q$11,COLUMN(Entrées!$C$37)+($C622-1),4,TRUE,"Entrées")))</f>
        <v>-2500</v>
      </c>
      <c r="R622" s="28">
        <f ca="1">IF($D622&gt;$D$8,"",INDIRECT(ADDRESS(ROW(Entrées!$C$37)+($D622-1)*24+R$11,COLUMN(Entrées!$C$37)+($C622-1),4,TRUE,"Entrées")))</f>
        <v>-2500</v>
      </c>
      <c r="S622" s="28">
        <f ca="1">IF($D622&gt;$D$8,"",INDIRECT(ADDRESS(ROW(Entrées!$C$37)+($D622-1)*24+S$11,COLUMN(Entrées!$C$37)+($C622-1),4,TRUE,"Entrées")))</f>
        <v>-2500</v>
      </c>
      <c r="T622" s="28">
        <f ca="1">IF($D622&gt;$D$8,"",INDIRECT(ADDRESS(ROW(Entrées!$C$37)+($D622-1)*24+T$11,COLUMN(Entrées!$C$37)+($C622-1),4,TRUE,"Entrées")))</f>
        <v>-2500</v>
      </c>
      <c r="U622" s="28">
        <f ca="1">IF($D622&gt;$D$8,"",INDIRECT(ADDRESS(ROW(Entrées!$C$37)+($D622-1)*24+U$11,COLUMN(Entrées!$C$37)+($C622-1),4,TRUE,"Entrées")))</f>
        <v>-2500</v>
      </c>
      <c r="V622" s="28">
        <f ca="1">IF($D622&gt;$D$8,"",INDIRECT(ADDRESS(ROW(Entrées!$C$37)+($D622-1)*24+V$11,COLUMN(Entrées!$C$37)+($C622-1),4,TRUE,"Entrées")))</f>
        <v>-2500</v>
      </c>
      <c r="W622" s="28">
        <f ca="1">IF($D622&gt;$D$8,"",INDIRECT(ADDRESS(ROW(Entrées!$C$37)+($D622-1)*24+W$11,COLUMN(Entrées!$C$37)+($C622-1),4,TRUE,"Entrées")))</f>
        <v>-2500</v>
      </c>
      <c r="X622" s="28">
        <f ca="1">IF($D622&gt;$D$8,"",INDIRECT(ADDRESS(ROW(Entrées!$C$37)+($D622-1)*24+X$11,COLUMN(Entrées!$C$37)+($C622-1),4,TRUE,"Entrées")))</f>
        <v>-2500</v>
      </c>
      <c r="Y622" s="28">
        <f ca="1">IF($D622&gt;$D$8,"",INDIRECT(ADDRESS(ROW(Entrées!$C$37)+($D622-1)*24+Y$11,COLUMN(Entrées!$C$37)+($C622-1),4,TRUE,"Entrées")))</f>
        <v>-2500</v>
      </c>
      <c r="Z622" s="28">
        <f ca="1">IF($D622&gt;$D$8,"",INDIRECT(ADDRESS(ROW(Entrées!$C$37)+($D622-1)*24+Z$11,COLUMN(Entrées!$C$37)+($C622-1),4,TRUE,"Entrées")))</f>
        <v>-2500</v>
      </c>
      <c r="AA622" s="28">
        <f ca="1">IF($D622&gt;$D$8,"",INDIRECT(ADDRESS(ROW(Entrées!$C$37)+($D622-1)*24+AA$11,COLUMN(Entrées!$C$37)+($C622-1),4,TRUE,"Entrées")))</f>
        <v>-2500</v>
      </c>
      <c r="AB622" s="28">
        <f ca="1">IF($D622&gt;$D$8,"",INDIRECT(ADDRESS(ROW(Entrées!$C$37)+($D622-1)*24+AB$11,COLUMN(Entrées!$C$37)+($C622-1),4,TRUE,"Entrées")))</f>
        <v>-2500</v>
      </c>
      <c r="AC622" s="11"/>
      <c r="AD622" s="40">
        <f t="shared" ca="1" si="742"/>
        <v>-2500</v>
      </c>
      <c r="AE622" s="40">
        <f t="shared" ca="1" si="744"/>
        <v>-2500</v>
      </c>
      <c r="AF622" s="40">
        <f t="shared" ca="1" si="745"/>
        <v>-2500</v>
      </c>
      <c r="AG622" s="4"/>
      <c r="AH622" s="11">
        <f>Entrées!A649</f>
        <v>26</v>
      </c>
      <c r="AI622" s="13">
        <f>Entrées!B649</f>
        <v>12</v>
      </c>
      <c r="AJ622" s="31">
        <f t="shared" ca="1" si="714"/>
        <v>55625.834722222207</v>
      </c>
      <c r="AK622" s="31">
        <f t="shared" ca="1" si="690"/>
        <v>55155.277777777781</v>
      </c>
      <c r="AL622" s="31">
        <f t="shared" ca="1" si="691"/>
        <v>55132.569444444431</v>
      </c>
      <c r="AM622" s="31">
        <f t="shared" ca="1" si="692"/>
        <v>439.35972222222233</v>
      </c>
      <c r="AN622" s="31">
        <f t="shared" ca="1" si="693"/>
        <v>2143.2847222222222</v>
      </c>
      <c r="AO622" s="31">
        <f t="shared" ca="1" si="694"/>
        <v>1711.4715277777773</v>
      </c>
      <c r="AP622" s="31">
        <f t="shared" ca="1" si="695"/>
        <v>43686.806944444448</v>
      </c>
      <c r="AQ622" s="31">
        <f t="shared" ca="1" si="696"/>
        <v>2048.2006944444447</v>
      </c>
      <c r="AR622" s="31">
        <f t="shared" ca="1" si="697"/>
        <v>467.57708333333329</v>
      </c>
      <c r="AS622" s="31">
        <f t="shared" ca="1" si="698"/>
        <v>9872.0041666666693</v>
      </c>
      <c r="AT622" s="31">
        <f t="shared" ca="1" si="699"/>
        <v>-752.91041666666672</v>
      </c>
      <c r="AU622" s="31">
        <f t="shared" ca="1" si="700"/>
        <v>580.30277777777769</v>
      </c>
      <c r="AV622" s="31">
        <f t="shared" ca="1" si="701"/>
        <v>-4570.3041666666659</v>
      </c>
      <c r="AW622" s="31">
        <f t="shared" ca="1" si="702"/>
        <v>53.39583333333335</v>
      </c>
      <c r="AX622" s="31">
        <f t="shared" ca="1" si="703"/>
        <v>1401.9361111111111</v>
      </c>
      <c r="AY622" s="31">
        <f t="shared" ca="1" si="704"/>
        <v>-1132.0805555555555</v>
      </c>
      <c r="AZ622" s="31">
        <f t="shared" ca="1" si="705"/>
        <v>-2177.1819444444441</v>
      </c>
      <c r="BA622" s="31">
        <f t="shared" ca="1" si="706"/>
        <v>644.8125</v>
      </c>
      <c r="BB622" s="31">
        <f t="shared" ca="1" si="707"/>
        <v>-1410.101388888889</v>
      </c>
      <c r="BC622" s="31">
        <f t="shared" ca="1" si="708"/>
        <v>-1800.2902777777781</v>
      </c>
      <c r="BF622" s="11">
        <f t="shared" si="709"/>
        <v>26</v>
      </c>
      <c r="BG622" s="11">
        <f t="shared" si="740"/>
        <v>12</v>
      </c>
      <c r="BH622" s="32">
        <f>IF($BF622&gt;$Y$7,"",IF(AND($BF622=$Y$7,$BG622=23),"",Entrées!C650-Entrées!C649))</f>
        <v>-389</v>
      </c>
      <c r="BI622" s="32">
        <f>IF($BF622&gt;$Y$7,"",IF(AND($BF622=$Y$7,$BG622=23),"",Entrées!D650-Entrées!D649))</f>
        <v>-312.5</v>
      </c>
      <c r="BJ622" s="32">
        <f>IF($BF622&gt;$Y$7,"",IF(AND($BF622=$Y$7,$BG622=23),"",Entrées!E650-Entrées!E649))</f>
        <v>-550</v>
      </c>
      <c r="BK622" s="32">
        <f>IF($BF622&gt;$Y$7,"",IF(AND($BF622=$Y$7,$BG622=23),"",Entrées!F650-Entrées!F649))</f>
        <v>-3.5</v>
      </c>
      <c r="BL622" s="32">
        <f>IF($BF622&gt;$Y$7,"",IF(AND($BF622=$Y$7,$BG622=23),"",Entrées!G650-Entrées!G649))</f>
        <v>-5.5</v>
      </c>
      <c r="BM622" s="32">
        <f>IF($BF622&gt;$Y$7,"",IF(AND($BF622=$Y$7,$BG622=23),"",Entrées!H650-Entrées!H649))</f>
        <v>28.5</v>
      </c>
      <c r="BN622" s="32">
        <f>IF($BF622&gt;$Y$7,"",IF(AND($BF622=$Y$7,$BG622=23),"",Entrées!I650-Entrées!I649))</f>
        <v>-233</v>
      </c>
      <c r="BO622" s="32">
        <f>IF($BF622&gt;$Y$7,"",IF(AND($BF622=$Y$7,$BG622=23),"",Entrées!J650-Entrées!J649))</f>
        <v>121</v>
      </c>
      <c r="BP622" s="32">
        <f>IF($BF622&gt;$Y$7,"",IF(AND($BF622=$Y$7,$BG622=23),"",Entrées!K650-Entrées!K649))</f>
        <v>-16</v>
      </c>
      <c r="BQ622" s="32">
        <f>IF($BF622&gt;$Y$7,"",IF(AND($BF622=$Y$7,$BG622=23),"",Entrées!L650-Entrées!L649))</f>
        <v>-203</v>
      </c>
      <c r="BR622" s="32">
        <f>IF($BF622&gt;$Y$7,"",IF(AND($BF622=$Y$7,$BG622=23),"",Entrées!M650-Entrées!M649))</f>
        <v>0</v>
      </c>
      <c r="BS622" s="32">
        <f>IF($BF622&gt;$Y$7,"",IF(AND($BF622=$Y$7,$BG622=23),"",Entrées!N650-Entrées!N649))</f>
        <v>21.5</v>
      </c>
      <c r="BT622" s="32">
        <f>IF($BF622&gt;$Y$7,"",IF(AND($BF622=$Y$7,$BG622=23),"",Entrées!O650-Entrées!O649))</f>
        <v>-99.5</v>
      </c>
      <c r="BU622" s="32">
        <f>IF($BF622&gt;$Y$7,"",IF(AND($BF622=$Y$7,$BG622=23),"",Entrées!P650-Entrées!P649))</f>
        <v>0.5</v>
      </c>
      <c r="BV622" s="32">
        <f>IF($BF622&gt;$Y$7,"",IF(AND($BF622=$Y$7,$BG622=23),"",Entrées!Q650-Entrées!Q649))</f>
        <v>7</v>
      </c>
      <c r="BW622" s="32">
        <f>IF($BF622&gt;$Y$7,"",IF(AND($BF622=$Y$7,$BG622=23),"",Entrées!R650-Entrées!R649))</f>
        <v>0</v>
      </c>
      <c r="BX622" s="32">
        <f>IF($BF622&gt;$Y$7,"",IF(AND($BF622=$Y$7,$BG622=23),"",Entrées!S650-Entrées!S649))</f>
        <v>0</v>
      </c>
      <c r="BY622" s="32">
        <f>IF($BF622&gt;$Y$7,"",IF(AND($BF622=$Y$7,$BG622=23),"",Entrées!T650-Entrées!T649))</f>
        <v>0</v>
      </c>
      <c r="BZ622" s="32">
        <f>IF($BF622&gt;$Y$7,"",IF(AND($BF622=$Y$7,$BG622=23),"",Entrées!U650-Entrées!U649))</f>
        <v>0</v>
      </c>
      <c r="CA622" s="32">
        <f>IF($BF622&gt;$Y$7,"",IF(AND($BF622=$Y$7,$BG622=23),"",Entrées!V650-Entrées!V649))</f>
        <v>-42</v>
      </c>
      <c r="CD622" s="33">
        <f>IF($BF622&lt;=$Y$7,Entrées!J649/CD$2,"")</f>
        <v>0.3448684210526316</v>
      </c>
      <c r="CE622" s="33">
        <f>IF($BF622&lt;=$Y$7,Entrées!K649/CE$2,"")</f>
        <v>0.10833333333333334</v>
      </c>
      <c r="CF622" s="11">
        <f t="shared" si="710"/>
        <v>7600</v>
      </c>
      <c r="CG622" s="11">
        <f t="shared" si="711"/>
        <v>4200</v>
      </c>
      <c r="CH622" s="52">
        <f t="shared" si="712"/>
        <v>0.26950009137426939</v>
      </c>
      <c r="CI622" s="52">
        <f t="shared" si="713"/>
        <v>0.11132787698412699</v>
      </c>
    </row>
    <row r="623" spans="1:87">
      <c r="A623" s="11" t="str">
        <f>"AD"&amp;A621</f>
        <v>AD633</v>
      </c>
      <c r="C623" s="11">
        <f t="shared" si="746"/>
        <v>17</v>
      </c>
      <c r="D623" s="27">
        <f t="shared" si="743"/>
        <v>20</v>
      </c>
      <c r="E623" s="28">
        <f ca="1">IF($D623&gt;$D$8,"",INDIRECT(ADDRESS(ROW(Entrées!$C$37)+($D623-1)*24+E$11,COLUMN(Entrées!$C$37)+($C623-1),4,TRUE,"Entrées")))</f>
        <v>-2600</v>
      </c>
      <c r="F623" s="28">
        <f ca="1">IF($D623&gt;$D$8,"",INDIRECT(ADDRESS(ROW(Entrées!$C$37)+($D623-1)*24+F$11,COLUMN(Entrées!$C$37)+($C623-1),4,TRUE,"Entrées")))</f>
        <v>-2600</v>
      </c>
      <c r="G623" s="28">
        <f ca="1">IF($D623&gt;$D$8,"",INDIRECT(ADDRESS(ROW(Entrées!$C$37)+($D623-1)*24+G$11,COLUMN(Entrées!$C$37)+($C623-1),4,TRUE,"Entrées")))</f>
        <v>-2600</v>
      </c>
      <c r="H623" s="28">
        <f ca="1">IF($D623&gt;$D$8,"",INDIRECT(ADDRESS(ROW(Entrées!$C$37)+($D623-1)*24+H$11,COLUMN(Entrées!$C$37)+($C623-1),4,TRUE,"Entrées")))</f>
        <v>-2600</v>
      </c>
      <c r="I623" s="28">
        <f ca="1">IF($D623&gt;$D$8,"",INDIRECT(ADDRESS(ROW(Entrées!$C$37)+($D623-1)*24+I$11,COLUMN(Entrées!$C$37)+($C623-1),4,TRUE,"Entrées")))</f>
        <v>-2600</v>
      </c>
      <c r="J623" s="28">
        <f ca="1">IF($D623&gt;$D$8,"",INDIRECT(ADDRESS(ROW(Entrées!$C$37)+($D623-1)*24+J$11,COLUMN(Entrées!$C$37)+($C623-1),4,TRUE,"Entrées")))</f>
        <v>-2600</v>
      </c>
      <c r="K623" s="28">
        <f ca="1">IF($D623&gt;$D$8,"",INDIRECT(ADDRESS(ROW(Entrées!$C$37)+($D623-1)*24+K$11,COLUMN(Entrées!$C$37)+($C623-1),4,TRUE,"Entrées")))</f>
        <v>-2600</v>
      </c>
      <c r="L623" s="28">
        <f ca="1">IF($D623&gt;$D$8,"",INDIRECT(ADDRESS(ROW(Entrées!$C$37)+($D623-1)*24+L$11,COLUMN(Entrées!$C$37)+($C623-1),4,TRUE,"Entrées")))</f>
        <v>-2600</v>
      </c>
      <c r="M623" s="28">
        <f ca="1">IF($D623&gt;$D$8,"",INDIRECT(ADDRESS(ROW(Entrées!$C$37)+($D623-1)*24+M$11,COLUMN(Entrées!$C$37)+($C623-1),4,TRUE,"Entrées")))</f>
        <v>-2600</v>
      </c>
      <c r="N623" s="28">
        <f ca="1">IF($D623&gt;$D$8,"",INDIRECT(ADDRESS(ROW(Entrées!$C$37)+($D623-1)*24+N$11,COLUMN(Entrées!$C$37)+($C623-1),4,TRUE,"Entrées")))</f>
        <v>-2600</v>
      </c>
      <c r="O623" s="28">
        <f ca="1">IF($D623&gt;$D$8,"",INDIRECT(ADDRESS(ROW(Entrées!$C$37)+($D623-1)*24+O$11,COLUMN(Entrées!$C$37)+($C623-1),4,TRUE,"Entrées")))</f>
        <v>-2600</v>
      </c>
      <c r="P623" s="28">
        <f ca="1">IF($D623&gt;$D$8,"",INDIRECT(ADDRESS(ROW(Entrées!$C$37)+($D623-1)*24+P$11,COLUMN(Entrées!$C$37)+($C623-1),4,TRUE,"Entrées")))</f>
        <v>-2575</v>
      </c>
      <c r="Q623" s="28">
        <f ca="1">IF($D623&gt;$D$8,"",INDIRECT(ADDRESS(ROW(Entrées!$C$37)+($D623-1)*24+Q$11,COLUMN(Entrées!$C$37)+($C623-1),4,TRUE,"Entrées")))</f>
        <v>-2565</v>
      </c>
      <c r="R623" s="28">
        <f ca="1">IF($D623&gt;$D$8,"",INDIRECT(ADDRESS(ROW(Entrées!$C$37)+($D623-1)*24+R$11,COLUMN(Entrées!$C$37)+($C623-1),4,TRUE,"Entrées")))</f>
        <v>-2425</v>
      </c>
      <c r="S623" s="28">
        <f ca="1">IF($D623&gt;$D$8,"",INDIRECT(ADDRESS(ROW(Entrées!$C$37)+($D623-1)*24+S$11,COLUMN(Entrées!$C$37)+($C623-1),4,TRUE,"Entrées")))</f>
        <v>-2524</v>
      </c>
      <c r="T623" s="28">
        <f ca="1">IF($D623&gt;$D$8,"",INDIRECT(ADDRESS(ROW(Entrées!$C$37)+($D623-1)*24+T$11,COLUMN(Entrées!$C$37)+($C623-1),4,TRUE,"Entrées")))</f>
        <v>-2564</v>
      </c>
      <c r="U623" s="28">
        <f ca="1">IF($D623&gt;$D$8,"",INDIRECT(ADDRESS(ROW(Entrées!$C$37)+($D623-1)*24+U$11,COLUMN(Entrées!$C$37)+($C623-1),4,TRUE,"Entrées")))</f>
        <v>-2600</v>
      </c>
      <c r="V623" s="28">
        <f ca="1">IF($D623&gt;$D$8,"",INDIRECT(ADDRESS(ROW(Entrées!$C$37)+($D623-1)*24+V$11,COLUMN(Entrées!$C$37)+($C623-1),4,TRUE,"Entrées")))</f>
        <v>-2600</v>
      </c>
      <c r="W623" s="28">
        <f ca="1">IF($D623&gt;$D$8,"",INDIRECT(ADDRESS(ROW(Entrées!$C$37)+($D623-1)*24+W$11,COLUMN(Entrées!$C$37)+($C623-1),4,TRUE,"Entrées")))</f>
        <v>-2575</v>
      </c>
      <c r="X623" s="28">
        <f ca="1">IF($D623&gt;$D$8,"",INDIRECT(ADDRESS(ROW(Entrées!$C$37)+($D623-1)*24+X$11,COLUMN(Entrées!$C$37)+($C623-1),4,TRUE,"Entrées")))</f>
        <v>-2600</v>
      </c>
      <c r="Y623" s="28">
        <f ca="1">IF($D623&gt;$D$8,"",INDIRECT(ADDRESS(ROW(Entrées!$C$37)+($D623-1)*24+Y$11,COLUMN(Entrées!$C$37)+($C623-1),4,TRUE,"Entrées")))</f>
        <v>-2600</v>
      </c>
      <c r="Z623" s="28">
        <f ca="1">IF($D623&gt;$D$8,"",INDIRECT(ADDRESS(ROW(Entrées!$C$37)+($D623-1)*24+Z$11,COLUMN(Entrées!$C$37)+($C623-1),4,TRUE,"Entrées")))</f>
        <v>-2600</v>
      </c>
      <c r="AA623" s="28">
        <f ca="1">IF($D623&gt;$D$8,"",INDIRECT(ADDRESS(ROW(Entrées!$C$37)+($D623-1)*24+AA$11,COLUMN(Entrées!$C$37)+($C623-1),4,TRUE,"Entrées")))</f>
        <v>-2600</v>
      </c>
      <c r="AB623" s="28">
        <f ca="1">IF($D623&gt;$D$8,"",INDIRECT(ADDRESS(ROW(Entrées!$C$37)+($D623-1)*24+AB$11,COLUMN(Entrées!$C$37)+($C623-1),4,TRUE,"Entrées")))</f>
        <v>-2600</v>
      </c>
      <c r="AC623" s="11"/>
      <c r="AD623" s="40">
        <f t="shared" ca="1" si="742"/>
        <v>-2584.5</v>
      </c>
      <c r="AE623" s="40">
        <f t="shared" ca="1" si="744"/>
        <v>-2425</v>
      </c>
      <c r="AF623" s="40">
        <f t="shared" ca="1" si="745"/>
        <v>-2600</v>
      </c>
      <c r="AG623" s="4"/>
      <c r="AH623" s="11">
        <f>Entrées!A650</f>
        <v>26</v>
      </c>
      <c r="AI623" s="13">
        <f>Entrées!B650</f>
        <v>13</v>
      </c>
      <c r="AJ623" s="31">
        <f t="shared" ca="1" si="714"/>
        <v>55625.834722222207</v>
      </c>
      <c r="AK623" s="31">
        <f t="shared" ca="1" si="690"/>
        <v>55155.277777777781</v>
      </c>
      <c r="AL623" s="31">
        <f t="shared" ca="1" si="691"/>
        <v>55132.569444444431</v>
      </c>
      <c r="AM623" s="31">
        <f t="shared" ca="1" si="692"/>
        <v>439.35972222222233</v>
      </c>
      <c r="AN623" s="31">
        <f t="shared" ca="1" si="693"/>
        <v>2143.2847222222222</v>
      </c>
      <c r="AO623" s="31">
        <f t="shared" ca="1" si="694"/>
        <v>1711.4715277777773</v>
      </c>
      <c r="AP623" s="31">
        <f t="shared" ca="1" si="695"/>
        <v>43686.806944444448</v>
      </c>
      <c r="AQ623" s="31">
        <f t="shared" ca="1" si="696"/>
        <v>2048.2006944444447</v>
      </c>
      <c r="AR623" s="31">
        <f t="shared" ca="1" si="697"/>
        <v>467.57708333333329</v>
      </c>
      <c r="AS623" s="31">
        <f t="shared" ca="1" si="698"/>
        <v>9872.0041666666693</v>
      </c>
      <c r="AT623" s="31">
        <f t="shared" ca="1" si="699"/>
        <v>-752.91041666666672</v>
      </c>
      <c r="AU623" s="31">
        <f t="shared" ca="1" si="700"/>
        <v>580.30277777777769</v>
      </c>
      <c r="AV623" s="31">
        <f t="shared" ca="1" si="701"/>
        <v>-4570.3041666666659</v>
      </c>
      <c r="AW623" s="31">
        <f t="shared" ca="1" si="702"/>
        <v>53.39583333333335</v>
      </c>
      <c r="AX623" s="31">
        <f t="shared" ca="1" si="703"/>
        <v>1401.9361111111111</v>
      </c>
      <c r="AY623" s="31">
        <f t="shared" ca="1" si="704"/>
        <v>-1132.0805555555555</v>
      </c>
      <c r="AZ623" s="31">
        <f t="shared" ca="1" si="705"/>
        <v>-2177.1819444444441</v>
      </c>
      <c r="BA623" s="31">
        <f t="shared" ca="1" si="706"/>
        <v>644.8125</v>
      </c>
      <c r="BB623" s="31">
        <f t="shared" ca="1" si="707"/>
        <v>-1410.101388888889</v>
      </c>
      <c r="BC623" s="31">
        <f t="shared" ca="1" si="708"/>
        <v>-1800.2902777777781</v>
      </c>
      <c r="BF623" s="11">
        <f t="shared" si="709"/>
        <v>26</v>
      </c>
      <c r="BG623" s="11">
        <f t="shared" si="740"/>
        <v>13</v>
      </c>
      <c r="BH623" s="32">
        <f>IF($BF623&gt;$Y$7,"",IF(AND($BF623=$Y$7,$BG623=23),"",Entrées!C651-Entrées!C650))</f>
        <v>-936</v>
      </c>
      <c r="BI623" s="32">
        <f>IF($BF623&gt;$Y$7,"",IF(AND($BF623=$Y$7,$BG623=23),"",Entrées!D651-Entrées!D650))</f>
        <v>-1287.5</v>
      </c>
      <c r="BJ623" s="32">
        <f>IF($BF623&gt;$Y$7,"",IF(AND($BF623=$Y$7,$BG623=23),"",Entrées!E651-Entrées!E650))</f>
        <v>-1062.5</v>
      </c>
      <c r="BK623" s="32">
        <f>IF($BF623&gt;$Y$7,"",IF(AND($BF623=$Y$7,$BG623=23),"",Entrées!F651-Entrées!F650))</f>
        <v>4.5</v>
      </c>
      <c r="BL623" s="32">
        <f>IF($BF623&gt;$Y$7,"",IF(AND($BF623=$Y$7,$BG623=23),"",Entrées!G651-Entrées!G650))</f>
        <v>3.5</v>
      </c>
      <c r="BM623" s="32">
        <f>IF($BF623&gt;$Y$7,"",IF(AND($BF623=$Y$7,$BG623=23),"",Entrées!H651-Entrées!H650))</f>
        <v>0</v>
      </c>
      <c r="BN623" s="32">
        <f>IF($BF623&gt;$Y$7,"",IF(AND($BF623=$Y$7,$BG623=23),"",Entrées!I651-Entrées!I650))</f>
        <v>66.5</v>
      </c>
      <c r="BO623" s="32">
        <f>IF($BF623&gt;$Y$7,"",IF(AND($BF623=$Y$7,$BG623=23),"",Entrées!J651-Entrées!J650))</f>
        <v>65.5</v>
      </c>
      <c r="BP623" s="32">
        <f>IF($BF623&gt;$Y$7,"",IF(AND($BF623=$Y$7,$BG623=23),"",Entrées!K651-Entrées!K650))</f>
        <v>-6</v>
      </c>
      <c r="BQ623" s="32">
        <f>IF($BF623&gt;$Y$7,"",IF(AND($BF623=$Y$7,$BG623=23),"",Entrées!L651-Entrées!L650))</f>
        <v>-499.5</v>
      </c>
      <c r="BR623" s="32">
        <f>IF($BF623&gt;$Y$7,"",IF(AND($BF623=$Y$7,$BG623=23),"",Entrées!M651-Entrées!M650))</f>
        <v>-5</v>
      </c>
      <c r="BS623" s="32">
        <f>IF($BF623&gt;$Y$7,"",IF(AND($BF623=$Y$7,$BG623=23),"",Entrées!N651-Entrées!N650))</f>
        <v>17</v>
      </c>
      <c r="BT623" s="32">
        <f>IF($BF623&gt;$Y$7,"",IF(AND($BF623=$Y$7,$BG623=23),"",Entrées!O651-Entrées!O650))</f>
        <v>-581</v>
      </c>
      <c r="BU623" s="32">
        <f>IF($BF623&gt;$Y$7,"",IF(AND($BF623=$Y$7,$BG623=23),"",Entrées!P651-Entrées!P650))</f>
        <v>0.5</v>
      </c>
      <c r="BV623" s="32">
        <f>IF($BF623&gt;$Y$7,"",IF(AND($BF623=$Y$7,$BG623=23),"",Entrées!Q651-Entrées!Q650))</f>
        <v>-1550</v>
      </c>
      <c r="BW623" s="32">
        <f>IF($BF623&gt;$Y$7,"",IF(AND($BF623=$Y$7,$BG623=23),"",Entrées!R651-Entrées!R650))</f>
        <v>0</v>
      </c>
      <c r="BX623" s="32">
        <f>IF($BF623&gt;$Y$7,"",IF(AND($BF623=$Y$7,$BG623=23),"",Entrées!S651-Entrées!S650))</f>
        <v>0</v>
      </c>
      <c r="BY623" s="32">
        <f>IF($BF623&gt;$Y$7,"",IF(AND($BF623=$Y$7,$BG623=23),"",Entrées!T651-Entrées!T650))</f>
        <v>444</v>
      </c>
      <c r="BZ623" s="32">
        <f>IF($BF623&gt;$Y$7,"",IF(AND($BF623=$Y$7,$BG623=23),"",Entrées!U651-Entrées!U650))</f>
        <v>0</v>
      </c>
      <c r="CA623" s="32">
        <f>IF($BF623&gt;$Y$7,"",IF(AND($BF623=$Y$7,$BG623=23),"",Entrées!V651-Entrées!V650))</f>
        <v>-142</v>
      </c>
      <c r="CD623" s="33">
        <f>IF($BF623&lt;=$Y$7,Entrées!J650/CD$2,"")</f>
        <v>0.36078947368421055</v>
      </c>
      <c r="CE623" s="33">
        <f>IF($BF623&lt;=$Y$7,Entrées!K650/CE$2,"")</f>
        <v>0.10452380952380952</v>
      </c>
      <c r="CF623" s="11">
        <f t="shared" si="710"/>
        <v>7600</v>
      </c>
      <c r="CG623" s="11">
        <f t="shared" si="711"/>
        <v>4200</v>
      </c>
      <c r="CH623" s="52">
        <f t="shared" si="712"/>
        <v>0.26950009137426939</v>
      </c>
      <c r="CI623" s="52">
        <f t="shared" si="713"/>
        <v>0.11132787698412699</v>
      </c>
    </row>
    <row r="624" spans="1:87">
      <c r="A624" s="11" t="str">
        <f>"AE"&amp;A620</f>
        <v>AE604</v>
      </c>
      <c r="C624" s="11">
        <f t="shared" si="746"/>
        <v>17</v>
      </c>
      <c r="D624" s="27">
        <f t="shared" si="743"/>
        <v>21</v>
      </c>
      <c r="E624" s="28">
        <f ca="1">IF($D624&gt;$D$8,"",INDIRECT(ADDRESS(ROW(Entrées!$C$37)+($D624-1)*24+E$11,COLUMN(Entrées!$C$37)+($C624-1),4,TRUE,"Entrées")))</f>
        <v>-2600</v>
      </c>
      <c r="F624" s="28">
        <f ca="1">IF($D624&gt;$D$8,"",INDIRECT(ADDRESS(ROW(Entrées!$C$37)+($D624-1)*24+F$11,COLUMN(Entrées!$C$37)+($C624-1),4,TRUE,"Entrées")))</f>
        <v>-2600</v>
      </c>
      <c r="G624" s="28">
        <f ca="1">IF($D624&gt;$D$8,"",INDIRECT(ADDRESS(ROW(Entrées!$C$37)+($D624-1)*24+G$11,COLUMN(Entrées!$C$37)+($C624-1),4,TRUE,"Entrées")))</f>
        <v>-2600</v>
      </c>
      <c r="H624" s="28">
        <f ca="1">IF($D624&gt;$D$8,"",INDIRECT(ADDRESS(ROW(Entrées!$C$37)+($D624-1)*24+H$11,COLUMN(Entrées!$C$37)+($C624-1),4,TRUE,"Entrées")))</f>
        <v>-2600</v>
      </c>
      <c r="I624" s="28">
        <f ca="1">IF($D624&gt;$D$8,"",INDIRECT(ADDRESS(ROW(Entrées!$C$37)+($D624-1)*24+I$11,COLUMN(Entrées!$C$37)+($C624-1),4,TRUE,"Entrées")))</f>
        <v>-2600</v>
      </c>
      <c r="J624" s="28">
        <f ca="1">IF($D624&gt;$D$8,"",INDIRECT(ADDRESS(ROW(Entrées!$C$37)+($D624-1)*24+J$11,COLUMN(Entrées!$C$37)+($C624-1),4,TRUE,"Entrées")))</f>
        <v>-2600</v>
      </c>
      <c r="K624" s="28">
        <f ca="1">IF($D624&gt;$D$8,"",INDIRECT(ADDRESS(ROW(Entrées!$C$37)+($D624-1)*24+K$11,COLUMN(Entrées!$C$37)+($C624-1),4,TRUE,"Entrées")))</f>
        <v>-2600</v>
      </c>
      <c r="L624" s="28">
        <f ca="1">IF($D624&gt;$D$8,"",INDIRECT(ADDRESS(ROW(Entrées!$C$37)+($D624-1)*24+L$11,COLUMN(Entrées!$C$37)+($C624-1),4,TRUE,"Entrées")))</f>
        <v>-2600</v>
      </c>
      <c r="M624" s="28">
        <f ca="1">IF($D624&gt;$D$8,"",INDIRECT(ADDRESS(ROW(Entrées!$C$37)+($D624-1)*24+M$11,COLUMN(Entrées!$C$37)+($C624-1),4,TRUE,"Entrées")))</f>
        <v>-2600</v>
      </c>
      <c r="N624" s="28">
        <f ca="1">IF($D624&gt;$D$8,"",INDIRECT(ADDRESS(ROW(Entrées!$C$37)+($D624-1)*24+N$11,COLUMN(Entrées!$C$37)+($C624-1),4,TRUE,"Entrées")))</f>
        <v>-2600</v>
      </c>
      <c r="O624" s="28">
        <f ca="1">IF($D624&gt;$D$8,"",INDIRECT(ADDRESS(ROW(Entrées!$C$37)+($D624-1)*24+O$11,COLUMN(Entrées!$C$37)+($C624-1),4,TRUE,"Entrées")))</f>
        <v>-2600</v>
      </c>
      <c r="P624" s="28">
        <f ca="1">IF($D624&gt;$D$8,"",INDIRECT(ADDRESS(ROW(Entrées!$C$37)+($D624-1)*24+P$11,COLUMN(Entrées!$C$37)+($C624-1),4,TRUE,"Entrées")))</f>
        <v>-2600</v>
      </c>
      <c r="Q624" s="28">
        <f ca="1">IF($D624&gt;$D$8,"",INDIRECT(ADDRESS(ROW(Entrées!$C$37)+($D624-1)*24+Q$11,COLUMN(Entrées!$C$37)+($C624-1),4,TRUE,"Entrées")))</f>
        <v>-2600</v>
      </c>
      <c r="R624" s="28">
        <f ca="1">IF($D624&gt;$D$8,"",INDIRECT(ADDRESS(ROW(Entrées!$C$37)+($D624-1)*24+R$11,COLUMN(Entrées!$C$37)+($C624-1),4,TRUE,"Entrées")))</f>
        <v>-2600</v>
      </c>
      <c r="S624" s="28">
        <f ca="1">IF($D624&gt;$D$8,"",INDIRECT(ADDRESS(ROW(Entrées!$C$37)+($D624-1)*24+S$11,COLUMN(Entrées!$C$37)+($C624-1),4,TRUE,"Entrées")))</f>
        <v>-2600</v>
      </c>
      <c r="T624" s="28">
        <f ca="1">IF($D624&gt;$D$8,"",INDIRECT(ADDRESS(ROW(Entrées!$C$37)+($D624-1)*24+T$11,COLUMN(Entrées!$C$37)+($C624-1),4,TRUE,"Entrées")))</f>
        <v>-2600</v>
      </c>
      <c r="U624" s="28">
        <f ca="1">IF($D624&gt;$D$8,"",INDIRECT(ADDRESS(ROW(Entrées!$C$37)+($D624-1)*24+U$11,COLUMN(Entrées!$C$37)+($C624-1),4,TRUE,"Entrées")))</f>
        <v>-2600</v>
      </c>
      <c r="V624" s="28">
        <f ca="1">IF($D624&gt;$D$8,"",INDIRECT(ADDRESS(ROW(Entrées!$C$37)+($D624-1)*24+V$11,COLUMN(Entrées!$C$37)+($C624-1),4,TRUE,"Entrées")))</f>
        <v>-2600</v>
      </c>
      <c r="W624" s="28">
        <f ca="1">IF($D624&gt;$D$8,"",INDIRECT(ADDRESS(ROW(Entrées!$C$37)+($D624-1)*24+W$11,COLUMN(Entrées!$C$37)+($C624-1),4,TRUE,"Entrées")))</f>
        <v>-2600</v>
      </c>
      <c r="X624" s="28">
        <f ca="1">IF($D624&gt;$D$8,"",INDIRECT(ADDRESS(ROW(Entrées!$C$37)+($D624-1)*24+X$11,COLUMN(Entrées!$C$37)+($C624-1),4,TRUE,"Entrées")))</f>
        <v>-2600</v>
      </c>
      <c r="Y624" s="28">
        <f ca="1">IF($D624&gt;$D$8,"",INDIRECT(ADDRESS(ROW(Entrées!$C$37)+($D624-1)*24+Y$11,COLUMN(Entrées!$C$37)+($C624-1),4,TRUE,"Entrées")))</f>
        <v>-2600</v>
      </c>
      <c r="Z624" s="28">
        <f ca="1">IF($D624&gt;$D$8,"",INDIRECT(ADDRESS(ROW(Entrées!$C$37)+($D624-1)*24+Z$11,COLUMN(Entrées!$C$37)+($C624-1),4,TRUE,"Entrées")))</f>
        <v>-2600</v>
      </c>
      <c r="AA624" s="28">
        <f ca="1">IF($D624&gt;$D$8,"",INDIRECT(ADDRESS(ROW(Entrées!$C$37)+($D624-1)*24+AA$11,COLUMN(Entrées!$C$37)+($C624-1),4,TRUE,"Entrées")))</f>
        <v>-2600</v>
      </c>
      <c r="AB624" s="28">
        <f ca="1">IF($D624&gt;$D$8,"",INDIRECT(ADDRESS(ROW(Entrées!$C$37)+($D624-1)*24+AB$11,COLUMN(Entrées!$C$37)+($C624-1),4,TRUE,"Entrées")))</f>
        <v>-2600</v>
      </c>
      <c r="AC624" s="11"/>
      <c r="AD624" s="40">
        <f t="shared" ca="1" si="742"/>
        <v>-2600</v>
      </c>
      <c r="AE624" s="40">
        <f t="shared" ca="1" si="744"/>
        <v>-2600</v>
      </c>
      <c r="AF624" s="40">
        <f t="shared" ca="1" si="745"/>
        <v>-2600</v>
      </c>
      <c r="AG624" s="4"/>
      <c r="AH624" s="11">
        <f>Entrées!A651</f>
        <v>26</v>
      </c>
      <c r="AI624" s="13">
        <f>Entrées!B651</f>
        <v>14</v>
      </c>
      <c r="AJ624" s="31">
        <f t="shared" ca="1" si="714"/>
        <v>55625.834722222207</v>
      </c>
      <c r="AK624" s="31">
        <f t="shared" ca="1" si="690"/>
        <v>55155.277777777781</v>
      </c>
      <c r="AL624" s="31">
        <f t="shared" ca="1" si="691"/>
        <v>55132.569444444431</v>
      </c>
      <c r="AM624" s="31">
        <f t="shared" ca="1" si="692"/>
        <v>439.35972222222233</v>
      </c>
      <c r="AN624" s="31">
        <f t="shared" ca="1" si="693"/>
        <v>2143.2847222222222</v>
      </c>
      <c r="AO624" s="31">
        <f t="shared" ca="1" si="694"/>
        <v>1711.4715277777773</v>
      </c>
      <c r="AP624" s="31">
        <f t="shared" ca="1" si="695"/>
        <v>43686.806944444448</v>
      </c>
      <c r="AQ624" s="31">
        <f t="shared" ca="1" si="696"/>
        <v>2048.2006944444447</v>
      </c>
      <c r="AR624" s="31">
        <f t="shared" ca="1" si="697"/>
        <v>467.57708333333329</v>
      </c>
      <c r="AS624" s="31">
        <f t="shared" ca="1" si="698"/>
        <v>9872.0041666666693</v>
      </c>
      <c r="AT624" s="31">
        <f t="shared" ca="1" si="699"/>
        <v>-752.91041666666672</v>
      </c>
      <c r="AU624" s="31">
        <f t="shared" ca="1" si="700"/>
        <v>580.30277777777769</v>
      </c>
      <c r="AV624" s="31">
        <f t="shared" ca="1" si="701"/>
        <v>-4570.3041666666659</v>
      </c>
      <c r="AW624" s="31">
        <f t="shared" ca="1" si="702"/>
        <v>53.39583333333335</v>
      </c>
      <c r="AX624" s="31">
        <f t="shared" ca="1" si="703"/>
        <v>1401.9361111111111</v>
      </c>
      <c r="AY624" s="31">
        <f t="shared" ca="1" si="704"/>
        <v>-1132.0805555555555</v>
      </c>
      <c r="AZ624" s="31">
        <f t="shared" ca="1" si="705"/>
        <v>-2177.1819444444441</v>
      </c>
      <c r="BA624" s="31">
        <f t="shared" ca="1" si="706"/>
        <v>644.8125</v>
      </c>
      <c r="BB624" s="31">
        <f t="shared" ca="1" si="707"/>
        <v>-1410.101388888889</v>
      </c>
      <c r="BC624" s="31">
        <f t="shared" ca="1" si="708"/>
        <v>-1800.2902777777781</v>
      </c>
      <c r="BF624" s="11">
        <f t="shared" si="709"/>
        <v>26</v>
      </c>
      <c r="BG624" s="11">
        <f t="shared" si="740"/>
        <v>14</v>
      </c>
      <c r="BH624" s="32">
        <f>IF($BF624&gt;$Y$7,"",IF(AND($BF624=$Y$7,$BG624=23),"",Entrées!C652-Entrées!C651))</f>
        <v>-1477.5</v>
      </c>
      <c r="BI624" s="32">
        <f>IF($BF624&gt;$Y$7,"",IF(AND($BF624=$Y$7,$BG624=23),"",Entrées!D652-Entrées!D651))</f>
        <v>-1962.5</v>
      </c>
      <c r="BJ624" s="32">
        <f>IF($BF624&gt;$Y$7,"",IF(AND($BF624=$Y$7,$BG624=23),"",Entrées!E652-Entrées!E651))</f>
        <v>-2412.5</v>
      </c>
      <c r="BK624" s="32">
        <f>IF($BF624&gt;$Y$7,"",IF(AND($BF624=$Y$7,$BG624=23),"",Entrées!F652-Entrées!F651))</f>
        <v>-151</v>
      </c>
      <c r="BL624" s="32">
        <f>IF($BF624&gt;$Y$7,"",IF(AND($BF624=$Y$7,$BG624=23),"",Entrées!G652-Entrées!G651))</f>
        <v>13.5</v>
      </c>
      <c r="BM624" s="32">
        <f>IF($BF624&gt;$Y$7,"",IF(AND($BF624=$Y$7,$BG624=23),"",Entrées!H652-Entrées!H651))</f>
        <v>-74</v>
      </c>
      <c r="BN624" s="32">
        <f>IF($BF624&gt;$Y$7,"",IF(AND($BF624=$Y$7,$BG624=23),"",Entrées!I652-Entrées!I651))</f>
        <v>255</v>
      </c>
      <c r="BO624" s="32">
        <f>IF($BF624&gt;$Y$7,"",IF(AND($BF624=$Y$7,$BG624=23),"",Entrées!J652-Entrées!J651))</f>
        <v>12.5</v>
      </c>
      <c r="BP624" s="32">
        <f>IF($BF624&gt;$Y$7,"",IF(AND($BF624=$Y$7,$BG624=23),"",Entrées!K652-Entrées!K651))</f>
        <v>-13.5</v>
      </c>
      <c r="BQ624" s="32">
        <f>IF($BF624&gt;$Y$7,"",IF(AND($BF624=$Y$7,$BG624=23),"",Entrées!L652-Entrées!L651))</f>
        <v>-124</v>
      </c>
      <c r="BR624" s="32">
        <f>IF($BF624&gt;$Y$7,"",IF(AND($BF624=$Y$7,$BG624=23),"",Entrées!M652-Entrées!M651))</f>
        <v>-64.5</v>
      </c>
      <c r="BS624" s="32">
        <f>IF($BF624&gt;$Y$7,"",IF(AND($BF624=$Y$7,$BG624=23),"",Entrées!N652-Entrées!N651))</f>
        <v>-10.5</v>
      </c>
      <c r="BT624" s="32">
        <f>IF($BF624&gt;$Y$7,"",IF(AND($BF624=$Y$7,$BG624=23),"",Entrées!O652-Entrées!O651))</f>
        <v>-1322.5</v>
      </c>
      <c r="BU624" s="32">
        <f>IF($BF624&gt;$Y$7,"",IF(AND($BF624=$Y$7,$BG624=23),"",Entrées!P652-Entrées!P651))</f>
        <v>-2.5</v>
      </c>
      <c r="BV624" s="32">
        <f>IF($BF624&gt;$Y$7,"",IF(AND($BF624=$Y$7,$BG624=23),"",Entrées!Q652-Entrées!Q651))</f>
        <v>-926</v>
      </c>
      <c r="BW624" s="32">
        <f>IF($BF624&gt;$Y$7,"",IF(AND($BF624=$Y$7,$BG624=23),"",Entrées!R652-Entrées!R651))</f>
        <v>0</v>
      </c>
      <c r="BX624" s="32">
        <f>IF($BF624&gt;$Y$7,"",IF(AND($BF624=$Y$7,$BG624=23),"",Entrées!S652-Entrées!S651))</f>
        <v>0</v>
      </c>
      <c r="BY624" s="32">
        <f>IF($BF624&gt;$Y$7,"",IF(AND($BF624=$Y$7,$BG624=23),"",Entrées!T652-Entrées!T651))</f>
        <v>-94</v>
      </c>
      <c r="BZ624" s="32">
        <f>IF($BF624&gt;$Y$7,"",IF(AND($BF624=$Y$7,$BG624=23),"",Entrées!U652-Entrées!U651))</f>
        <v>0</v>
      </c>
      <c r="CA624" s="32">
        <f>IF($BF624&gt;$Y$7,"",IF(AND($BF624=$Y$7,$BG624=23),"",Entrées!V652-Entrées!V651))</f>
        <v>-565</v>
      </c>
      <c r="CD624" s="33">
        <f>IF($BF624&lt;=$Y$7,Entrées!J651/CD$2,"")</f>
        <v>0.3694078947368421</v>
      </c>
      <c r="CE624" s="33">
        <f>IF($BF624&lt;=$Y$7,Entrées!K651/CE$2,"")</f>
        <v>0.1030952380952381</v>
      </c>
      <c r="CF624" s="11">
        <f t="shared" si="710"/>
        <v>7600</v>
      </c>
      <c r="CG624" s="11">
        <f t="shared" si="711"/>
        <v>4200</v>
      </c>
      <c r="CH624" s="52">
        <f t="shared" si="712"/>
        <v>0.26950009137426939</v>
      </c>
      <c r="CI624" s="52">
        <f t="shared" si="713"/>
        <v>0.11132787698412699</v>
      </c>
    </row>
    <row r="625" spans="1:87">
      <c r="A625" s="11" t="str">
        <f>"AE"&amp;A621</f>
        <v>AE633</v>
      </c>
      <c r="C625" s="11">
        <f t="shared" si="746"/>
        <v>17</v>
      </c>
      <c r="D625" s="27">
        <f t="shared" si="743"/>
        <v>22</v>
      </c>
      <c r="E625" s="28">
        <f ca="1">IF($D625&gt;$D$8,"",INDIRECT(ADDRESS(ROW(Entrées!$C$37)+($D625-1)*24+E$11,COLUMN(Entrées!$C$37)+($C625-1),4,TRUE,"Entrées")))</f>
        <v>-2600</v>
      </c>
      <c r="F625" s="28">
        <f ca="1">IF($D625&gt;$D$8,"",INDIRECT(ADDRESS(ROW(Entrées!$C$37)+($D625-1)*24+F$11,COLUMN(Entrées!$C$37)+($C625-1),4,TRUE,"Entrées")))</f>
        <v>-2600</v>
      </c>
      <c r="G625" s="28">
        <f ca="1">IF($D625&gt;$D$8,"",INDIRECT(ADDRESS(ROW(Entrées!$C$37)+($D625-1)*24+G$11,COLUMN(Entrées!$C$37)+($C625-1),4,TRUE,"Entrées")))</f>
        <v>-2600</v>
      </c>
      <c r="H625" s="28">
        <f ca="1">IF($D625&gt;$D$8,"",INDIRECT(ADDRESS(ROW(Entrées!$C$37)+($D625-1)*24+H$11,COLUMN(Entrées!$C$37)+($C625-1),4,TRUE,"Entrées")))</f>
        <v>-2600</v>
      </c>
      <c r="I625" s="28">
        <f ca="1">IF($D625&gt;$D$8,"",INDIRECT(ADDRESS(ROW(Entrées!$C$37)+($D625-1)*24+I$11,COLUMN(Entrées!$C$37)+($C625-1),4,TRUE,"Entrées")))</f>
        <v>-2600</v>
      </c>
      <c r="J625" s="28">
        <f ca="1">IF($D625&gt;$D$8,"",INDIRECT(ADDRESS(ROW(Entrées!$C$37)+($D625-1)*24+J$11,COLUMN(Entrées!$C$37)+($C625-1),4,TRUE,"Entrées")))</f>
        <v>-2600</v>
      </c>
      <c r="K625" s="28">
        <f ca="1">IF($D625&gt;$D$8,"",INDIRECT(ADDRESS(ROW(Entrées!$C$37)+($D625-1)*24+K$11,COLUMN(Entrées!$C$37)+($C625-1),4,TRUE,"Entrées")))</f>
        <v>-2600</v>
      </c>
      <c r="L625" s="28">
        <f ca="1">IF($D625&gt;$D$8,"",INDIRECT(ADDRESS(ROW(Entrées!$C$37)+($D625-1)*24+L$11,COLUMN(Entrées!$C$37)+($C625-1),4,TRUE,"Entrées")))</f>
        <v>-2600</v>
      </c>
      <c r="M625" s="28">
        <f ca="1">IF($D625&gt;$D$8,"",INDIRECT(ADDRESS(ROW(Entrées!$C$37)+($D625-1)*24+M$11,COLUMN(Entrées!$C$37)+($C625-1),4,TRUE,"Entrées")))</f>
        <v>-2575</v>
      </c>
      <c r="N625" s="28">
        <f ca="1">IF($D625&gt;$D$8,"",INDIRECT(ADDRESS(ROW(Entrées!$C$37)+($D625-1)*24+N$11,COLUMN(Entrées!$C$37)+($C625-1),4,TRUE,"Entrées")))</f>
        <v>-2430</v>
      </c>
      <c r="O625" s="28">
        <f ca="1">IF($D625&gt;$D$8,"",INDIRECT(ADDRESS(ROW(Entrées!$C$37)+($D625-1)*24+O$11,COLUMN(Entrées!$C$37)+($C625-1),4,TRUE,"Entrées")))</f>
        <v>-1828</v>
      </c>
      <c r="P625" s="28">
        <f ca="1">IF($D625&gt;$D$8,"",INDIRECT(ADDRESS(ROW(Entrées!$C$37)+($D625-1)*24+P$11,COLUMN(Entrées!$C$37)+($C625-1),4,TRUE,"Entrées")))</f>
        <v>-2131</v>
      </c>
      <c r="Q625" s="28">
        <f ca="1">IF($D625&gt;$D$8,"",INDIRECT(ADDRESS(ROW(Entrées!$C$37)+($D625-1)*24+Q$11,COLUMN(Entrées!$C$37)+($C625-1),4,TRUE,"Entrées")))</f>
        <v>-1813</v>
      </c>
      <c r="R625" s="28">
        <f ca="1">IF($D625&gt;$D$8,"",INDIRECT(ADDRESS(ROW(Entrées!$C$37)+($D625-1)*24+R$11,COLUMN(Entrées!$C$37)+($C625-1),4,TRUE,"Entrées")))</f>
        <v>-1837</v>
      </c>
      <c r="S625" s="28">
        <f ca="1">IF($D625&gt;$D$8,"",INDIRECT(ADDRESS(ROW(Entrées!$C$37)+($D625-1)*24+S$11,COLUMN(Entrées!$C$37)+($C625-1),4,TRUE,"Entrées")))</f>
        <v>-2381</v>
      </c>
      <c r="T625" s="28">
        <f ca="1">IF($D625&gt;$D$8,"",INDIRECT(ADDRESS(ROW(Entrées!$C$37)+($D625-1)*24+T$11,COLUMN(Entrées!$C$37)+($C625-1),4,TRUE,"Entrées")))</f>
        <v>-2600</v>
      </c>
      <c r="U625" s="28">
        <f ca="1">IF($D625&gt;$D$8,"",INDIRECT(ADDRESS(ROW(Entrées!$C$37)+($D625-1)*24+U$11,COLUMN(Entrées!$C$37)+($C625-1),4,TRUE,"Entrées")))</f>
        <v>-2575</v>
      </c>
      <c r="V625" s="28">
        <f ca="1">IF($D625&gt;$D$8,"",INDIRECT(ADDRESS(ROW(Entrées!$C$37)+($D625-1)*24+V$11,COLUMN(Entrées!$C$37)+($C625-1),4,TRUE,"Entrées")))</f>
        <v>-2600</v>
      </c>
      <c r="W625" s="28">
        <f ca="1">IF($D625&gt;$D$8,"",INDIRECT(ADDRESS(ROW(Entrées!$C$37)+($D625-1)*24+W$11,COLUMN(Entrées!$C$37)+($C625-1),4,TRUE,"Entrées")))</f>
        <v>-2430</v>
      </c>
      <c r="X625" s="28">
        <f ca="1">IF($D625&gt;$D$8,"",INDIRECT(ADDRESS(ROW(Entrées!$C$37)+($D625-1)*24+X$11,COLUMN(Entrées!$C$37)+($C625-1),4,TRUE,"Entrées")))</f>
        <v>-2116</v>
      </c>
      <c r="Y625" s="28">
        <f ca="1">IF($D625&gt;$D$8,"",INDIRECT(ADDRESS(ROW(Entrées!$C$37)+($D625-1)*24+Y$11,COLUMN(Entrées!$C$37)+($C625-1),4,TRUE,"Entrées")))</f>
        <v>-2304</v>
      </c>
      <c r="Z625" s="28">
        <f ca="1">IF($D625&gt;$D$8,"",INDIRECT(ADDRESS(ROW(Entrées!$C$37)+($D625-1)*24+Z$11,COLUMN(Entrées!$C$37)+($C625-1),4,TRUE,"Entrées")))</f>
        <v>-2600</v>
      </c>
      <c r="AA625" s="28">
        <f ca="1">IF($D625&gt;$D$8,"",INDIRECT(ADDRESS(ROW(Entrées!$C$37)+($D625-1)*24+AA$11,COLUMN(Entrées!$C$37)+($C625-1),4,TRUE,"Entrées")))</f>
        <v>-2482</v>
      </c>
      <c r="AB625" s="28">
        <f ca="1">IF($D625&gt;$D$8,"",INDIRECT(ADDRESS(ROW(Entrées!$C$37)+($D625-1)*24+AB$11,COLUMN(Entrées!$C$37)+($C625-1),4,TRUE,"Entrées")))</f>
        <v>-2554</v>
      </c>
      <c r="AC625" s="11"/>
      <c r="AD625" s="40">
        <f t="shared" ca="1" si="742"/>
        <v>-2419</v>
      </c>
      <c r="AE625" s="40">
        <f t="shared" ca="1" si="744"/>
        <v>-1813</v>
      </c>
      <c r="AF625" s="40">
        <f t="shared" ca="1" si="745"/>
        <v>-2600</v>
      </c>
      <c r="AG625" s="4"/>
      <c r="AH625" s="11">
        <f>Entrées!A652</f>
        <v>26</v>
      </c>
      <c r="AI625" s="13">
        <f>Entrées!B652</f>
        <v>15</v>
      </c>
      <c r="AJ625" s="31">
        <f t="shared" ca="1" si="714"/>
        <v>55625.834722222207</v>
      </c>
      <c r="AK625" s="31">
        <f t="shared" ca="1" si="690"/>
        <v>55155.277777777781</v>
      </c>
      <c r="AL625" s="31">
        <f t="shared" ca="1" si="691"/>
        <v>55132.569444444431</v>
      </c>
      <c r="AM625" s="31">
        <f t="shared" ca="1" si="692"/>
        <v>439.35972222222233</v>
      </c>
      <c r="AN625" s="31">
        <f t="shared" ca="1" si="693"/>
        <v>2143.2847222222222</v>
      </c>
      <c r="AO625" s="31">
        <f t="shared" ca="1" si="694"/>
        <v>1711.4715277777773</v>
      </c>
      <c r="AP625" s="31">
        <f t="shared" ca="1" si="695"/>
        <v>43686.806944444448</v>
      </c>
      <c r="AQ625" s="31">
        <f t="shared" ca="1" si="696"/>
        <v>2048.2006944444447</v>
      </c>
      <c r="AR625" s="31">
        <f t="shared" ca="1" si="697"/>
        <v>467.57708333333329</v>
      </c>
      <c r="AS625" s="31">
        <f t="shared" ca="1" si="698"/>
        <v>9872.0041666666693</v>
      </c>
      <c r="AT625" s="31">
        <f t="shared" ca="1" si="699"/>
        <v>-752.91041666666672</v>
      </c>
      <c r="AU625" s="31">
        <f t="shared" ca="1" si="700"/>
        <v>580.30277777777769</v>
      </c>
      <c r="AV625" s="31">
        <f t="shared" ca="1" si="701"/>
        <v>-4570.3041666666659</v>
      </c>
      <c r="AW625" s="31">
        <f t="shared" ca="1" si="702"/>
        <v>53.39583333333335</v>
      </c>
      <c r="AX625" s="31">
        <f t="shared" ca="1" si="703"/>
        <v>1401.9361111111111</v>
      </c>
      <c r="AY625" s="31">
        <f t="shared" ca="1" si="704"/>
        <v>-1132.0805555555555</v>
      </c>
      <c r="AZ625" s="31">
        <f t="shared" ca="1" si="705"/>
        <v>-2177.1819444444441</v>
      </c>
      <c r="BA625" s="31">
        <f t="shared" ca="1" si="706"/>
        <v>644.8125</v>
      </c>
      <c r="BB625" s="31">
        <f t="shared" ca="1" si="707"/>
        <v>-1410.101388888889</v>
      </c>
      <c r="BC625" s="31">
        <f t="shared" ca="1" si="708"/>
        <v>-1800.2902777777781</v>
      </c>
      <c r="BF625" s="11">
        <f t="shared" si="709"/>
        <v>26</v>
      </c>
      <c r="BG625" s="11">
        <f t="shared" si="740"/>
        <v>15</v>
      </c>
      <c r="BH625" s="32">
        <f>IF($BF625&gt;$Y$7,"",IF(AND($BF625=$Y$7,$BG625=23),"",Entrées!C653-Entrées!C652))</f>
        <v>-1521</v>
      </c>
      <c r="BI625" s="32">
        <f>IF($BF625&gt;$Y$7,"",IF(AND($BF625=$Y$7,$BG625=23),"",Entrées!D653-Entrées!D652))</f>
        <v>-1650</v>
      </c>
      <c r="BJ625" s="32">
        <f>IF($BF625&gt;$Y$7,"",IF(AND($BF625=$Y$7,$BG625=23),"",Entrées!E653-Entrées!E652))</f>
        <v>-2250</v>
      </c>
      <c r="BK625" s="32">
        <f>IF($BF625&gt;$Y$7,"",IF(AND($BF625=$Y$7,$BG625=23),"",Entrées!F653-Entrées!F652))</f>
        <v>-13</v>
      </c>
      <c r="BL625" s="32">
        <f>IF($BF625&gt;$Y$7,"",IF(AND($BF625=$Y$7,$BG625=23),"",Entrées!G653-Entrées!G652))</f>
        <v>-7</v>
      </c>
      <c r="BM625" s="32">
        <f>IF($BF625&gt;$Y$7,"",IF(AND($BF625=$Y$7,$BG625=23),"",Entrées!H653-Entrées!H652))</f>
        <v>-111.5</v>
      </c>
      <c r="BN625" s="32">
        <f>IF($BF625&gt;$Y$7,"",IF(AND($BF625=$Y$7,$BG625=23),"",Entrées!I653-Entrées!I652))</f>
        <v>-217.5</v>
      </c>
      <c r="BO625" s="32">
        <f>IF($BF625&gt;$Y$7,"",IF(AND($BF625=$Y$7,$BG625=23),"",Entrées!J653-Entrées!J652))</f>
        <v>-161.5</v>
      </c>
      <c r="BP625" s="32">
        <f>IF($BF625&gt;$Y$7,"",IF(AND($BF625=$Y$7,$BG625=23),"",Entrées!K653-Entrées!K652))</f>
        <v>-57.5</v>
      </c>
      <c r="BQ625" s="32">
        <f>IF($BF625&gt;$Y$7,"",IF(AND($BF625=$Y$7,$BG625=23),"",Entrées!L653-Entrées!L652))</f>
        <v>152.5</v>
      </c>
      <c r="BR625" s="32">
        <f>IF($BF625&gt;$Y$7,"",IF(AND($BF625=$Y$7,$BG625=23),"",Entrées!M653-Entrées!M652))</f>
        <v>41</v>
      </c>
      <c r="BS625" s="32">
        <f>IF($BF625&gt;$Y$7,"",IF(AND($BF625=$Y$7,$BG625=23),"",Entrées!N653-Entrées!N652))</f>
        <v>-10</v>
      </c>
      <c r="BT625" s="32">
        <f>IF($BF625&gt;$Y$7,"",IF(AND($BF625=$Y$7,$BG625=23),"",Entrées!O653-Entrées!O652))</f>
        <v>-1136.5</v>
      </c>
      <c r="BU625" s="32">
        <f>IF($BF625&gt;$Y$7,"",IF(AND($BF625=$Y$7,$BG625=23),"",Entrées!P653-Entrées!P652))</f>
        <v>-0.5</v>
      </c>
      <c r="BV625" s="32">
        <f>IF($BF625&gt;$Y$7,"",IF(AND($BF625=$Y$7,$BG625=23),"",Entrées!Q653-Entrées!Q652))</f>
        <v>-759</v>
      </c>
      <c r="BW625" s="32">
        <f>IF($BF625&gt;$Y$7,"",IF(AND($BF625=$Y$7,$BG625=23),"",Entrées!R653-Entrées!R652))</f>
        <v>0</v>
      </c>
      <c r="BX625" s="32">
        <f>IF($BF625&gt;$Y$7,"",IF(AND($BF625=$Y$7,$BG625=23),"",Entrées!S653-Entrées!S652))</f>
        <v>0</v>
      </c>
      <c r="BY625" s="32">
        <f>IF($BF625&gt;$Y$7,"",IF(AND($BF625=$Y$7,$BG625=23),"",Entrées!T653-Entrées!T652))</f>
        <v>816</v>
      </c>
      <c r="BZ625" s="32">
        <f>IF($BF625&gt;$Y$7,"",IF(AND($BF625=$Y$7,$BG625=23),"",Entrées!U653-Entrées!U652))</f>
        <v>0</v>
      </c>
      <c r="CA625" s="32">
        <f>IF($BF625&gt;$Y$7,"",IF(AND($BF625=$Y$7,$BG625=23),"",Entrées!V653-Entrées!V652))</f>
        <v>-521</v>
      </c>
      <c r="CD625" s="33">
        <f>IF($BF625&lt;=$Y$7,Entrées!J652/CD$2,"")</f>
        <v>0.37105263157894736</v>
      </c>
      <c r="CE625" s="33">
        <f>IF($BF625&lt;=$Y$7,Entrées!K652/CE$2,"")</f>
        <v>9.9880952380952376E-2</v>
      </c>
      <c r="CF625" s="11">
        <f t="shared" si="710"/>
        <v>7600</v>
      </c>
      <c r="CG625" s="11">
        <f t="shared" si="711"/>
        <v>4200</v>
      </c>
      <c r="CH625" s="52">
        <f t="shared" si="712"/>
        <v>0.26950009137426939</v>
      </c>
      <c r="CI625" s="52">
        <f t="shared" si="713"/>
        <v>0.11132787698412699</v>
      </c>
    </row>
    <row r="626" spans="1:87">
      <c r="A626" s="11" t="str">
        <f>"AF"&amp;A620</f>
        <v>AF604</v>
      </c>
      <c r="C626" s="11">
        <f t="shared" si="746"/>
        <v>17</v>
      </c>
      <c r="D626" s="27">
        <f t="shared" si="743"/>
        <v>23</v>
      </c>
      <c r="E626" s="28">
        <f ca="1">IF($D626&gt;$D$8,"",INDIRECT(ADDRESS(ROW(Entrées!$C$37)+($D626-1)*24+E$11,COLUMN(Entrées!$C$37)+($C626-1),4,TRUE,"Entrées")))</f>
        <v>-2550</v>
      </c>
      <c r="F626" s="28">
        <f ca="1">IF($D626&gt;$D$8,"",INDIRECT(ADDRESS(ROW(Entrées!$C$37)+($D626-1)*24+F$11,COLUMN(Entrées!$C$37)+($C626-1),4,TRUE,"Entrées")))</f>
        <v>-2550</v>
      </c>
      <c r="G626" s="28">
        <f ca="1">IF($D626&gt;$D$8,"",INDIRECT(ADDRESS(ROW(Entrées!$C$37)+($D626-1)*24+G$11,COLUMN(Entrées!$C$37)+($C626-1),4,TRUE,"Entrées")))</f>
        <v>-2550</v>
      </c>
      <c r="H626" s="28">
        <f ca="1">IF($D626&gt;$D$8,"",INDIRECT(ADDRESS(ROW(Entrées!$C$37)+($D626-1)*24+H$11,COLUMN(Entrées!$C$37)+($C626-1),4,TRUE,"Entrées")))</f>
        <v>-2550</v>
      </c>
      <c r="I626" s="28">
        <f ca="1">IF($D626&gt;$D$8,"",INDIRECT(ADDRESS(ROW(Entrées!$C$37)+($D626-1)*24+I$11,COLUMN(Entrées!$C$37)+($C626-1),4,TRUE,"Entrées")))</f>
        <v>-2600</v>
      </c>
      <c r="J626" s="28">
        <f ca="1">IF($D626&gt;$D$8,"",INDIRECT(ADDRESS(ROW(Entrées!$C$37)+($D626-1)*24+J$11,COLUMN(Entrées!$C$37)+($C626-1),4,TRUE,"Entrées")))</f>
        <v>-2598</v>
      </c>
      <c r="K626" s="28">
        <f ca="1">IF($D626&gt;$D$8,"",INDIRECT(ADDRESS(ROW(Entrées!$C$37)+($D626-1)*24+K$11,COLUMN(Entrées!$C$37)+($C626-1),4,TRUE,"Entrées")))</f>
        <v>-2575</v>
      </c>
      <c r="L626" s="28">
        <f ca="1">IF($D626&gt;$D$8,"",INDIRECT(ADDRESS(ROW(Entrées!$C$37)+($D626-1)*24+L$11,COLUMN(Entrées!$C$37)+($C626-1),4,TRUE,"Entrées")))</f>
        <v>-2600</v>
      </c>
      <c r="M626" s="28">
        <f ca="1">IF($D626&gt;$D$8,"",INDIRECT(ADDRESS(ROW(Entrées!$C$37)+($D626-1)*24+M$11,COLUMN(Entrées!$C$37)+($C626-1),4,TRUE,"Entrées")))</f>
        <v>-2005</v>
      </c>
      <c r="N626" s="28">
        <f ca="1">IF($D626&gt;$D$8,"",INDIRECT(ADDRESS(ROW(Entrées!$C$37)+($D626-1)*24+N$11,COLUMN(Entrées!$C$37)+($C626-1),4,TRUE,"Entrées")))</f>
        <v>-2520</v>
      </c>
      <c r="O626" s="28">
        <f ca="1">IF($D626&gt;$D$8,"",INDIRECT(ADDRESS(ROW(Entrées!$C$37)+($D626-1)*24+O$11,COLUMN(Entrées!$C$37)+($C626-1),4,TRUE,"Entrées")))</f>
        <v>-2600</v>
      </c>
      <c r="P626" s="28">
        <f ca="1">IF($D626&gt;$D$8,"",INDIRECT(ADDRESS(ROW(Entrées!$C$37)+($D626-1)*24+P$11,COLUMN(Entrées!$C$37)+($C626-1),4,TRUE,"Entrées")))</f>
        <v>-2415</v>
      </c>
      <c r="Q626" s="28">
        <f ca="1">IF($D626&gt;$D$8,"",INDIRECT(ADDRESS(ROW(Entrées!$C$37)+($D626-1)*24+Q$11,COLUMN(Entrées!$C$37)+($C626-1),4,TRUE,"Entrées")))</f>
        <v>-2549</v>
      </c>
      <c r="R626" s="28">
        <f ca="1">IF($D626&gt;$D$8,"",INDIRECT(ADDRESS(ROW(Entrées!$C$37)+($D626-1)*24+R$11,COLUMN(Entrées!$C$37)+($C626-1),4,TRUE,"Entrées")))</f>
        <v>-2600</v>
      </c>
      <c r="S626" s="28">
        <f ca="1">IF($D626&gt;$D$8,"",INDIRECT(ADDRESS(ROW(Entrées!$C$37)+($D626-1)*24+S$11,COLUMN(Entrées!$C$37)+($C626-1),4,TRUE,"Entrées")))</f>
        <v>-2600</v>
      </c>
      <c r="T626" s="28">
        <f ca="1">IF($D626&gt;$D$8,"",INDIRECT(ADDRESS(ROW(Entrées!$C$37)+($D626-1)*24+T$11,COLUMN(Entrées!$C$37)+($C626-1),4,TRUE,"Entrées")))</f>
        <v>-2600</v>
      </c>
      <c r="U626" s="28">
        <f ca="1">IF($D626&gt;$D$8,"",INDIRECT(ADDRESS(ROW(Entrées!$C$37)+($D626-1)*24+U$11,COLUMN(Entrées!$C$37)+($C626-1),4,TRUE,"Entrées")))</f>
        <v>-2600</v>
      </c>
      <c r="V626" s="28">
        <f ca="1">IF($D626&gt;$D$8,"",INDIRECT(ADDRESS(ROW(Entrées!$C$37)+($D626-1)*24+V$11,COLUMN(Entrées!$C$37)+($C626-1),4,TRUE,"Entrées")))</f>
        <v>-2600</v>
      </c>
      <c r="W626" s="28">
        <f ca="1">IF($D626&gt;$D$8,"",INDIRECT(ADDRESS(ROW(Entrées!$C$37)+($D626-1)*24+W$11,COLUMN(Entrées!$C$37)+($C626-1),4,TRUE,"Entrées")))</f>
        <v>-2600</v>
      </c>
      <c r="X626" s="28">
        <f ca="1">IF($D626&gt;$D$8,"",INDIRECT(ADDRESS(ROW(Entrées!$C$37)+($D626-1)*24+X$11,COLUMN(Entrées!$C$37)+($C626-1),4,TRUE,"Entrées")))</f>
        <v>-2523</v>
      </c>
      <c r="Y626" s="28">
        <f ca="1">IF($D626&gt;$D$8,"",INDIRECT(ADDRESS(ROW(Entrées!$C$37)+($D626-1)*24+Y$11,COLUMN(Entrées!$C$37)+($C626-1),4,TRUE,"Entrées")))</f>
        <v>-2523</v>
      </c>
      <c r="Z626" s="28">
        <f ca="1">IF($D626&gt;$D$8,"",INDIRECT(ADDRESS(ROW(Entrées!$C$37)+($D626-1)*24+Z$11,COLUMN(Entrées!$C$37)+($C626-1),4,TRUE,"Entrées")))</f>
        <v>-2517</v>
      </c>
      <c r="AA626" s="28">
        <f ca="1">IF($D626&gt;$D$8,"",INDIRECT(ADDRESS(ROW(Entrées!$C$37)+($D626-1)*24+AA$11,COLUMN(Entrées!$C$37)+($C626-1),4,TRUE,"Entrées")))</f>
        <v>-2553</v>
      </c>
      <c r="AB626" s="28">
        <f ca="1">IF($D626&gt;$D$8,"",INDIRECT(ADDRESS(ROW(Entrées!$C$37)+($D626-1)*24+AB$11,COLUMN(Entrées!$C$37)+($C626-1),4,TRUE,"Entrées")))</f>
        <v>-2553</v>
      </c>
      <c r="AC626" s="11"/>
      <c r="AD626" s="40">
        <f t="shared" ca="1" si="742"/>
        <v>-2538.7916666666665</v>
      </c>
      <c r="AE626" s="40">
        <f t="shared" ca="1" si="744"/>
        <v>-2005</v>
      </c>
      <c r="AF626" s="40">
        <f t="shared" ca="1" si="745"/>
        <v>-2600</v>
      </c>
      <c r="AG626" s="4"/>
      <c r="AH626" s="11">
        <f>Entrées!A653</f>
        <v>26</v>
      </c>
      <c r="AI626" s="13">
        <f>Entrées!B653</f>
        <v>16</v>
      </c>
      <c r="AJ626" s="31">
        <f t="shared" ca="1" si="714"/>
        <v>55625.834722222207</v>
      </c>
      <c r="AK626" s="31">
        <f t="shared" ca="1" si="690"/>
        <v>55155.277777777781</v>
      </c>
      <c r="AL626" s="31">
        <f t="shared" ca="1" si="691"/>
        <v>55132.569444444431</v>
      </c>
      <c r="AM626" s="31">
        <f t="shared" ca="1" si="692"/>
        <v>439.35972222222233</v>
      </c>
      <c r="AN626" s="31">
        <f t="shared" ca="1" si="693"/>
        <v>2143.2847222222222</v>
      </c>
      <c r="AO626" s="31">
        <f t="shared" ca="1" si="694"/>
        <v>1711.4715277777773</v>
      </c>
      <c r="AP626" s="31">
        <f t="shared" ca="1" si="695"/>
        <v>43686.806944444448</v>
      </c>
      <c r="AQ626" s="31">
        <f t="shared" ca="1" si="696"/>
        <v>2048.2006944444447</v>
      </c>
      <c r="AR626" s="31">
        <f t="shared" ca="1" si="697"/>
        <v>467.57708333333329</v>
      </c>
      <c r="AS626" s="31">
        <f t="shared" ca="1" si="698"/>
        <v>9872.0041666666693</v>
      </c>
      <c r="AT626" s="31">
        <f t="shared" ca="1" si="699"/>
        <v>-752.91041666666672</v>
      </c>
      <c r="AU626" s="31">
        <f t="shared" ca="1" si="700"/>
        <v>580.30277777777769</v>
      </c>
      <c r="AV626" s="31">
        <f t="shared" ca="1" si="701"/>
        <v>-4570.3041666666659</v>
      </c>
      <c r="AW626" s="31">
        <f t="shared" ca="1" si="702"/>
        <v>53.39583333333335</v>
      </c>
      <c r="AX626" s="31">
        <f t="shared" ca="1" si="703"/>
        <v>1401.9361111111111</v>
      </c>
      <c r="AY626" s="31">
        <f t="shared" ca="1" si="704"/>
        <v>-1132.0805555555555</v>
      </c>
      <c r="AZ626" s="31">
        <f t="shared" ca="1" si="705"/>
        <v>-2177.1819444444441</v>
      </c>
      <c r="BA626" s="31">
        <f t="shared" ca="1" si="706"/>
        <v>644.8125</v>
      </c>
      <c r="BB626" s="31">
        <f t="shared" ca="1" si="707"/>
        <v>-1410.101388888889</v>
      </c>
      <c r="BC626" s="31">
        <f t="shared" ca="1" si="708"/>
        <v>-1800.2902777777781</v>
      </c>
      <c r="BF626" s="11">
        <f t="shared" si="709"/>
        <v>26</v>
      </c>
      <c r="BG626" s="11">
        <f t="shared" si="740"/>
        <v>16</v>
      </c>
      <c r="BH626" s="32">
        <f>IF($BF626&gt;$Y$7,"",IF(AND($BF626=$Y$7,$BG626=23),"",Entrées!C654-Entrées!C653))</f>
        <v>-910.5</v>
      </c>
      <c r="BI626" s="32">
        <f>IF($BF626&gt;$Y$7,"",IF(AND($BF626=$Y$7,$BG626=23),"",Entrées!D654-Entrées!D653))</f>
        <v>-1037.5</v>
      </c>
      <c r="BJ626" s="32">
        <f>IF($BF626&gt;$Y$7,"",IF(AND($BF626=$Y$7,$BG626=23),"",Entrées!E654-Entrées!E653))</f>
        <v>-1400</v>
      </c>
      <c r="BK626" s="32">
        <f>IF($BF626&gt;$Y$7,"",IF(AND($BF626=$Y$7,$BG626=23),"",Entrées!F654-Entrées!F653))</f>
        <v>4.5</v>
      </c>
      <c r="BL626" s="32">
        <f>IF($BF626&gt;$Y$7,"",IF(AND($BF626=$Y$7,$BG626=23),"",Entrées!G654-Entrées!G653))</f>
        <v>0.5</v>
      </c>
      <c r="BM626" s="32">
        <f>IF($BF626&gt;$Y$7,"",IF(AND($BF626=$Y$7,$BG626=23),"",Entrées!H654-Entrées!H653))</f>
        <v>167</v>
      </c>
      <c r="BN626" s="32">
        <f>IF($BF626&gt;$Y$7,"",IF(AND($BF626=$Y$7,$BG626=23),"",Entrées!I654-Entrées!I653))</f>
        <v>-139.5</v>
      </c>
      <c r="BO626" s="32">
        <f>IF($BF626&gt;$Y$7,"",IF(AND($BF626=$Y$7,$BG626=23),"",Entrées!J654-Entrées!J653))</f>
        <v>-144</v>
      </c>
      <c r="BP626" s="32">
        <f>IF($BF626&gt;$Y$7,"",IF(AND($BF626=$Y$7,$BG626=23),"",Entrées!K654-Entrées!K653))</f>
        <v>-53.5</v>
      </c>
      <c r="BQ626" s="32">
        <f>IF($BF626&gt;$Y$7,"",IF(AND($BF626=$Y$7,$BG626=23),"",Entrées!L654-Entrées!L653))</f>
        <v>-576</v>
      </c>
      <c r="BR626" s="32">
        <f>IF($BF626&gt;$Y$7,"",IF(AND($BF626=$Y$7,$BG626=23),"",Entrées!M654-Entrées!M653))</f>
        <v>-331.5</v>
      </c>
      <c r="BS626" s="32">
        <f>IF($BF626&gt;$Y$7,"",IF(AND($BF626=$Y$7,$BG626=23),"",Entrées!N654-Entrées!N653))</f>
        <v>-1.5</v>
      </c>
      <c r="BT626" s="32">
        <f>IF($BF626&gt;$Y$7,"",IF(AND($BF626=$Y$7,$BG626=23),"",Entrées!O654-Entrées!O653))</f>
        <v>163</v>
      </c>
      <c r="BU626" s="32">
        <f>IF($BF626&gt;$Y$7,"",IF(AND($BF626=$Y$7,$BG626=23),"",Entrées!P654-Entrées!P653))</f>
        <v>1</v>
      </c>
      <c r="BV626" s="32">
        <f>IF($BF626&gt;$Y$7,"",IF(AND($BF626=$Y$7,$BG626=23),"",Entrées!Q654-Entrées!Q653))</f>
        <v>-246</v>
      </c>
      <c r="BW626" s="32">
        <f>IF($BF626&gt;$Y$7,"",IF(AND($BF626=$Y$7,$BG626=23),"",Entrées!R654-Entrées!R653))</f>
        <v>0</v>
      </c>
      <c r="BX626" s="32">
        <f>IF($BF626&gt;$Y$7,"",IF(AND($BF626=$Y$7,$BG626=23),"",Entrées!S654-Entrées!S653))</f>
        <v>0</v>
      </c>
      <c r="BY626" s="32">
        <f>IF($BF626&gt;$Y$7,"",IF(AND($BF626=$Y$7,$BG626=23),"",Entrées!T654-Entrées!T653))</f>
        <v>734</v>
      </c>
      <c r="BZ626" s="32">
        <f>IF($BF626&gt;$Y$7,"",IF(AND($BF626=$Y$7,$BG626=23),"",Entrées!U654-Entrées!U653))</f>
        <v>0</v>
      </c>
      <c r="CA626" s="32">
        <f>IF($BF626&gt;$Y$7,"",IF(AND($BF626=$Y$7,$BG626=23),"",Entrées!V654-Entrées!V653))</f>
        <v>66</v>
      </c>
      <c r="CD626" s="33">
        <f>IF($BF626&lt;=$Y$7,Entrées!J653/CD$2,"")</f>
        <v>0.34980263157894737</v>
      </c>
      <c r="CE626" s="33">
        <f>IF($BF626&lt;=$Y$7,Entrées!K653/CE$2,"")</f>
        <v>8.6190476190476192E-2</v>
      </c>
      <c r="CF626" s="11">
        <f t="shared" si="710"/>
        <v>7600</v>
      </c>
      <c r="CG626" s="11">
        <f t="shared" si="711"/>
        <v>4200</v>
      </c>
      <c r="CH626" s="52">
        <f t="shared" si="712"/>
        <v>0.26950009137426939</v>
      </c>
      <c r="CI626" s="52">
        <f t="shared" si="713"/>
        <v>0.11132787698412699</v>
      </c>
    </row>
    <row r="627" spans="1:87">
      <c r="A627" s="11" t="str">
        <f>"AF"&amp;A621</f>
        <v>AF633</v>
      </c>
      <c r="C627" s="11">
        <f t="shared" si="746"/>
        <v>17</v>
      </c>
      <c r="D627" s="27">
        <f t="shared" si="743"/>
        <v>24</v>
      </c>
      <c r="E627" s="28">
        <f ca="1">IF($D627&gt;$D$8,"",INDIRECT(ADDRESS(ROW(Entrées!$C$37)+($D627-1)*24+E$11,COLUMN(Entrées!$C$37)+($C627-1),4,TRUE,"Entrées")))</f>
        <v>-2600</v>
      </c>
      <c r="F627" s="28">
        <f ca="1">IF($D627&gt;$D$8,"",INDIRECT(ADDRESS(ROW(Entrées!$C$37)+($D627-1)*24+F$11,COLUMN(Entrées!$C$37)+($C627-1),4,TRUE,"Entrées")))</f>
        <v>-2600</v>
      </c>
      <c r="G627" s="28">
        <f ca="1">IF($D627&gt;$D$8,"",INDIRECT(ADDRESS(ROW(Entrées!$C$37)+($D627-1)*24+G$11,COLUMN(Entrées!$C$37)+($C627-1),4,TRUE,"Entrées")))</f>
        <v>-2600</v>
      </c>
      <c r="H627" s="28">
        <f ca="1">IF($D627&gt;$D$8,"",INDIRECT(ADDRESS(ROW(Entrées!$C$37)+($D627-1)*24+H$11,COLUMN(Entrées!$C$37)+($C627-1),4,TRUE,"Entrées")))</f>
        <v>-2600</v>
      </c>
      <c r="I627" s="28">
        <f ca="1">IF($D627&gt;$D$8,"",INDIRECT(ADDRESS(ROW(Entrées!$C$37)+($D627-1)*24+I$11,COLUMN(Entrées!$C$37)+($C627-1),4,TRUE,"Entrées")))</f>
        <v>-2600</v>
      </c>
      <c r="J627" s="28">
        <f ca="1">IF($D627&gt;$D$8,"",INDIRECT(ADDRESS(ROW(Entrées!$C$37)+($D627-1)*24+J$11,COLUMN(Entrées!$C$37)+($C627-1),4,TRUE,"Entrées")))</f>
        <v>-2410</v>
      </c>
      <c r="K627" s="28">
        <f ca="1">IF($D627&gt;$D$8,"",INDIRECT(ADDRESS(ROW(Entrées!$C$37)+($D627-1)*24+K$11,COLUMN(Entrées!$C$37)+($C627-1),4,TRUE,"Entrées")))</f>
        <v>-2600</v>
      </c>
      <c r="L627" s="28">
        <f ca="1">IF($D627&gt;$D$8,"",INDIRECT(ADDRESS(ROW(Entrées!$C$37)+($D627-1)*24+L$11,COLUMN(Entrées!$C$37)+($C627-1),4,TRUE,"Entrées")))</f>
        <v>-2186</v>
      </c>
      <c r="M627" s="28">
        <f ca="1">IF($D627&gt;$D$8,"",INDIRECT(ADDRESS(ROW(Entrées!$C$37)+($D627-1)*24+M$11,COLUMN(Entrées!$C$37)+($C627-1),4,TRUE,"Entrées")))</f>
        <v>-1831</v>
      </c>
      <c r="N627" s="28">
        <f ca="1">IF($D627&gt;$D$8,"",INDIRECT(ADDRESS(ROW(Entrées!$C$37)+($D627-1)*24+N$11,COLUMN(Entrées!$C$37)+($C627-1),4,TRUE,"Entrées")))</f>
        <v>-2336</v>
      </c>
      <c r="O627" s="28">
        <f ca="1">IF($D627&gt;$D$8,"",INDIRECT(ADDRESS(ROW(Entrées!$C$37)+($D627-1)*24+O$11,COLUMN(Entrées!$C$37)+($C627-1),4,TRUE,"Entrées")))</f>
        <v>-2550</v>
      </c>
      <c r="P627" s="28">
        <f ca="1">IF($D627&gt;$D$8,"",INDIRECT(ADDRESS(ROW(Entrées!$C$37)+($D627-1)*24+P$11,COLUMN(Entrées!$C$37)+($C627-1),4,TRUE,"Entrées")))</f>
        <v>-2586</v>
      </c>
      <c r="Q627" s="28">
        <f ca="1">IF($D627&gt;$D$8,"",INDIRECT(ADDRESS(ROW(Entrées!$C$37)+($D627-1)*24+Q$11,COLUMN(Entrées!$C$37)+($C627-1),4,TRUE,"Entrées")))</f>
        <v>-2600</v>
      </c>
      <c r="R627" s="28">
        <f ca="1">IF($D627&gt;$D$8,"",INDIRECT(ADDRESS(ROW(Entrées!$C$37)+($D627-1)*24+R$11,COLUMN(Entrées!$C$37)+($C627-1),4,TRUE,"Entrées")))</f>
        <v>-2600</v>
      </c>
      <c r="S627" s="28">
        <f ca="1">IF($D627&gt;$D$8,"",INDIRECT(ADDRESS(ROW(Entrées!$C$37)+($D627-1)*24+S$11,COLUMN(Entrées!$C$37)+($C627-1),4,TRUE,"Entrées")))</f>
        <v>-2600</v>
      </c>
      <c r="T627" s="28">
        <f ca="1">IF($D627&gt;$D$8,"",INDIRECT(ADDRESS(ROW(Entrées!$C$37)+($D627-1)*24+T$11,COLUMN(Entrées!$C$37)+($C627-1),4,TRUE,"Entrées")))</f>
        <v>-2600</v>
      </c>
      <c r="U627" s="28">
        <f ca="1">IF($D627&gt;$D$8,"",INDIRECT(ADDRESS(ROW(Entrées!$C$37)+($D627-1)*24+U$11,COLUMN(Entrées!$C$37)+($C627-1),4,TRUE,"Entrées")))</f>
        <v>-2600</v>
      </c>
      <c r="V627" s="28">
        <f ca="1">IF($D627&gt;$D$8,"",INDIRECT(ADDRESS(ROW(Entrées!$C$37)+($D627-1)*24+V$11,COLUMN(Entrées!$C$37)+($C627-1),4,TRUE,"Entrées")))</f>
        <v>-2600</v>
      </c>
      <c r="W627" s="28">
        <f ca="1">IF($D627&gt;$D$8,"",INDIRECT(ADDRESS(ROW(Entrées!$C$37)+($D627-1)*24+W$11,COLUMN(Entrées!$C$37)+($C627-1),4,TRUE,"Entrées")))</f>
        <v>-2600</v>
      </c>
      <c r="X627" s="28">
        <f ca="1">IF($D627&gt;$D$8,"",INDIRECT(ADDRESS(ROW(Entrées!$C$37)+($D627-1)*24+X$11,COLUMN(Entrées!$C$37)+($C627-1),4,TRUE,"Entrées")))</f>
        <v>-2555</v>
      </c>
      <c r="Y627" s="28">
        <f ca="1">IF($D627&gt;$D$8,"",INDIRECT(ADDRESS(ROW(Entrées!$C$37)+($D627-1)*24+Y$11,COLUMN(Entrées!$C$37)+($C627-1),4,TRUE,"Entrées")))</f>
        <v>-2550</v>
      </c>
      <c r="Z627" s="28">
        <f ca="1">IF($D627&gt;$D$8,"",INDIRECT(ADDRESS(ROW(Entrées!$C$37)+($D627-1)*24+Z$11,COLUMN(Entrées!$C$37)+($C627-1),4,TRUE,"Entrées")))</f>
        <v>-2600</v>
      </c>
      <c r="AA627" s="28">
        <f ca="1">IF($D627&gt;$D$8,"",INDIRECT(ADDRESS(ROW(Entrées!$C$37)+($D627-1)*24+AA$11,COLUMN(Entrées!$C$37)+($C627-1),4,TRUE,"Entrées")))</f>
        <v>-2600</v>
      </c>
      <c r="AB627" s="28">
        <f ca="1">IF($D627&gt;$D$8,"",INDIRECT(ADDRESS(ROW(Entrées!$C$37)+($D627-1)*24+AB$11,COLUMN(Entrées!$C$37)+($C627-1),4,TRUE,"Entrées")))</f>
        <v>-2600</v>
      </c>
      <c r="AC627" s="11"/>
      <c r="AD627" s="40">
        <f t="shared" ca="1" si="742"/>
        <v>-2525.1666666666665</v>
      </c>
      <c r="AE627" s="40">
        <f t="shared" ca="1" si="744"/>
        <v>-1831</v>
      </c>
      <c r="AF627" s="40">
        <f t="shared" ca="1" si="745"/>
        <v>-2600</v>
      </c>
      <c r="AG627" s="4"/>
      <c r="AH627" s="11">
        <f>Entrées!A654</f>
        <v>26</v>
      </c>
      <c r="AI627" s="13">
        <f>Entrées!B654</f>
        <v>17</v>
      </c>
      <c r="AJ627" s="31">
        <f t="shared" ca="1" si="714"/>
        <v>55625.834722222207</v>
      </c>
      <c r="AK627" s="31">
        <f t="shared" ca="1" si="690"/>
        <v>55155.277777777781</v>
      </c>
      <c r="AL627" s="31">
        <f t="shared" ca="1" si="691"/>
        <v>55132.569444444431</v>
      </c>
      <c r="AM627" s="31">
        <f t="shared" ca="1" si="692"/>
        <v>439.35972222222233</v>
      </c>
      <c r="AN627" s="31">
        <f t="shared" ca="1" si="693"/>
        <v>2143.2847222222222</v>
      </c>
      <c r="AO627" s="31">
        <f t="shared" ca="1" si="694"/>
        <v>1711.4715277777773</v>
      </c>
      <c r="AP627" s="31">
        <f t="shared" ca="1" si="695"/>
        <v>43686.806944444448</v>
      </c>
      <c r="AQ627" s="31">
        <f t="shared" ca="1" si="696"/>
        <v>2048.2006944444447</v>
      </c>
      <c r="AR627" s="31">
        <f t="shared" ca="1" si="697"/>
        <v>467.57708333333329</v>
      </c>
      <c r="AS627" s="31">
        <f t="shared" ca="1" si="698"/>
        <v>9872.0041666666693</v>
      </c>
      <c r="AT627" s="31">
        <f t="shared" ca="1" si="699"/>
        <v>-752.91041666666672</v>
      </c>
      <c r="AU627" s="31">
        <f t="shared" ca="1" si="700"/>
        <v>580.30277777777769</v>
      </c>
      <c r="AV627" s="31">
        <f t="shared" ca="1" si="701"/>
        <v>-4570.3041666666659</v>
      </c>
      <c r="AW627" s="31">
        <f t="shared" ca="1" si="702"/>
        <v>53.39583333333335</v>
      </c>
      <c r="AX627" s="31">
        <f t="shared" ca="1" si="703"/>
        <v>1401.9361111111111</v>
      </c>
      <c r="AY627" s="31">
        <f t="shared" ca="1" si="704"/>
        <v>-1132.0805555555555</v>
      </c>
      <c r="AZ627" s="31">
        <f t="shared" ca="1" si="705"/>
        <v>-2177.1819444444441</v>
      </c>
      <c r="BA627" s="31">
        <f t="shared" ca="1" si="706"/>
        <v>644.8125</v>
      </c>
      <c r="BB627" s="31">
        <f t="shared" ca="1" si="707"/>
        <v>-1410.101388888889</v>
      </c>
      <c r="BC627" s="31">
        <f t="shared" ca="1" si="708"/>
        <v>-1800.2902777777781</v>
      </c>
      <c r="BF627" s="11">
        <f t="shared" si="709"/>
        <v>26</v>
      </c>
      <c r="BG627" s="11">
        <f t="shared" si="740"/>
        <v>17</v>
      </c>
      <c r="BH627" s="32">
        <f>IF($BF627&gt;$Y$7,"",IF(AND($BF627=$Y$7,$BG627=23),"",Entrées!C655-Entrées!C654))</f>
        <v>615.5</v>
      </c>
      <c r="BI627" s="32">
        <f>IF($BF627&gt;$Y$7,"",IF(AND($BF627=$Y$7,$BG627=23),"",Entrées!D655-Entrées!D654))</f>
        <v>900</v>
      </c>
      <c r="BJ627" s="32">
        <f>IF($BF627&gt;$Y$7,"",IF(AND($BF627=$Y$7,$BG627=23),"",Entrées!E655-Entrées!E654))</f>
        <v>1050</v>
      </c>
      <c r="BK627" s="32">
        <f>IF($BF627&gt;$Y$7,"",IF(AND($BF627=$Y$7,$BG627=23),"",Entrées!F655-Entrées!F654))</f>
        <v>4</v>
      </c>
      <c r="BL627" s="32">
        <f>IF($BF627&gt;$Y$7,"",IF(AND($BF627=$Y$7,$BG627=23),"",Entrées!G655-Entrées!G654))</f>
        <v>-1</v>
      </c>
      <c r="BM627" s="32">
        <f>IF($BF627&gt;$Y$7,"",IF(AND($BF627=$Y$7,$BG627=23),"",Entrées!H655-Entrées!H654))</f>
        <v>13.5</v>
      </c>
      <c r="BN627" s="32">
        <f>IF($BF627&gt;$Y$7,"",IF(AND($BF627=$Y$7,$BG627=23),"",Entrées!I655-Entrées!I654))</f>
        <v>-45</v>
      </c>
      <c r="BO627" s="32">
        <f>IF($BF627&gt;$Y$7,"",IF(AND($BF627=$Y$7,$BG627=23),"",Entrées!J655-Entrées!J654))</f>
        <v>-117</v>
      </c>
      <c r="BP627" s="32">
        <f>IF($BF627&gt;$Y$7,"",IF(AND($BF627=$Y$7,$BG627=23),"",Entrées!K655-Entrées!K654))</f>
        <v>-101.5</v>
      </c>
      <c r="BQ627" s="32">
        <f>IF($BF627&gt;$Y$7,"",IF(AND($BF627=$Y$7,$BG627=23),"",Entrées!L655-Entrées!L654))</f>
        <v>330.5</v>
      </c>
      <c r="BR627" s="32">
        <f>IF($BF627&gt;$Y$7,"",IF(AND($BF627=$Y$7,$BG627=23),"",Entrées!M655-Entrées!M654))</f>
        <v>27</v>
      </c>
      <c r="BS627" s="32">
        <f>IF($BF627&gt;$Y$7,"",IF(AND($BF627=$Y$7,$BG627=23),"",Entrées!N655-Entrées!N654))</f>
        <v>7.5</v>
      </c>
      <c r="BT627" s="32">
        <f>IF($BF627&gt;$Y$7,"",IF(AND($BF627=$Y$7,$BG627=23),"",Entrées!O655-Entrées!O654))</f>
        <v>498.5</v>
      </c>
      <c r="BU627" s="32">
        <f>IF($BF627&gt;$Y$7,"",IF(AND($BF627=$Y$7,$BG627=23),"",Entrées!P655-Entrées!P654))</f>
        <v>0</v>
      </c>
      <c r="BV627" s="32">
        <f>IF($BF627&gt;$Y$7,"",IF(AND($BF627=$Y$7,$BG627=23),"",Entrées!Q655-Entrées!Q654))</f>
        <v>382</v>
      </c>
      <c r="BW627" s="32">
        <f>IF($BF627&gt;$Y$7,"",IF(AND($BF627=$Y$7,$BG627=23),"",Entrées!R655-Entrées!R654))</f>
        <v>0</v>
      </c>
      <c r="BX627" s="32">
        <f>IF($BF627&gt;$Y$7,"",IF(AND($BF627=$Y$7,$BG627=23),"",Entrées!S655-Entrées!S654))</f>
        <v>0</v>
      </c>
      <c r="BY627" s="32">
        <f>IF($BF627&gt;$Y$7,"",IF(AND($BF627=$Y$7,$BG627=23),"",Entrées!T655-Entrées!T654))</f>
        <v>0</v>
      </c>
      <c r="BZ627" s="32">
        <f>IF($BF627&gt;$Y$7,"",IF(AND($BF627=$Y$7,$BG627=23),"",Entrées!U655-Entrées!U654))</f>
        <v>0</v>
      </c>
      <c r="CA627" s="32">
        <f>IF($BF627&gt;$Y$7,"",IF(AND($BF627=$Y$7,$BG627=23),"",Entrées!V655-Entrées!V654))</f>
        <v>22</v>
      </c>
      <c r="CD627" s="33">
        <f>IF($BF627&lt;=$Y$7,Entrées!J654/CD$2,"")</f>
        <v>0.33085526315789476</v>
      </c>
      <c r="CE627" s="33">
        <f>IF($BF627&lt;=$Y$7,Entrées!K654/CE$2,"")</f>
        <v>7.345238095238095E-2</v>
      </c>
      <c r="CF627" s="11">
        <f t="shared" si="710"/>
        <v>7600</v>
      </c>
      <c r="CG627" s="11">
        <f t="shared" si="711"/>
        <v>4200</v>
      </c>
      <c r="CH627" s="52">
        <f t="shared" si="712"/>
        <v>0.26950009137426939</v>
      </c>
      <c r="CI627" s="52">
        <f t="shared" si="713"/>
        <v>0.11132787698412699</v>
      </c>
    </row>
    <row r="628" spans="1:87">
      <c r="C628" s="11">
        <f t="shared" si="746"/>
        <v>17</v>
      </c>
      <c r="D628" s="27">
        <f t="shared" si="743"/>
        <v>25</v>
      </c>
      <c r="E628" s="28">
        <f ca="1">IF($D628&gt;$D$8,"",INDIRECT(ADDRESS(ROW(Entrées!$C$37)+($D628-1)*24+E$11,COLUMN(Entrées!$C$37)+($C628-1),4,TRUE,"Entrées")))</f>
        <v>-2600</v>
      </c>
      <c r="F628" s="28">
        <f ca="1">IF($D628&gt;$D$8,"",INDIRECT(ADDRESS(ROW(Entrées!$C$37)+($D628-1)*24+F$11,COLUMN(Entrées!$C$37)+($C628-1),4,TRUE,"Entrées")))</f>
        <v>-2600</v>
      </c>
      <c r="G628" s="28">
        <f ca="1">IF($D628&gt;$D$8,"",INDIRECT(ADDRESS(ROW(Entrées!$C$37)+($D628-1)*24+G$11,COLUMN(Entrées!$C$37)+($C628-1),4,TRUE,"Entrées")))</f>
        <v>-2600</v>
      </c>
      <c r="H628" s="28">
        <f ca="1">IF($D628&gt;$D$8,"",INDIRECT(ADDRESS(ROW(Entrées!$C$37)+($D628-1)*24+H$11,COLUMN(Entrées!$C$37)+($C628-1),4,TRUE,"Entrées")))</f>
        <v>-2600</v>
      </c>
      <c r="I628" s="28">
        <f ca="1">IF($D628&gt;$D$8,"",INDIRECT(ADDRESS(ROW(Entrées!$C$37)+($D628-1)*24+I$11,COLUMN(Entrées!$C$37)+($C628-1),4,TRUE,"Entrées")))</f>
        <v>-2600</v>
      </c>
      <c r="J628" s="28">
        <f ca="1">IF($D628&gt;$D$8,"",INDIRECT(ADDRESS(ROW(Entrées!$C$37)+($D628-1)*24+J$11,COLUMN(Entrées!$C$37)+($C628-1),4,TRUE,"Entrées")))</f>
        <v>-2600</v>
      </c>
      <c r="K628" s="28">
        <f ca="1">IF($D628&gt;$D$8,"",INDIRECT(ADDRESS(ROW(Entrées!$C$37)+($D628-1)*24+K$11,COLUMN(Entrées!$C$37)+($C628-1),4,TRUE,"Entrées")))</f>
        <v>-2600</v>
      </c>
      <c r="L628" s="28">
        <f ca="1">IF($D628&gt;$D$8,"",INDIRECT(ADDRESS(ROW(Entrées!$C$37)+($D628-1)*24+L$11,COLUMN(Entrées!$C$37)+($C628-1),4,TRUE,"Entrées")))</f>
        <v>-2600</v>
      </c>
      <c r="M628" s="28">
        <f ca="1">IF($D628&gt;$D$8,"",INDIRECT(ADDRESS(ROW(Entrées!$C$37)+($D628-1)*24+M$11,COLUMN(Entrées!$C$37)+($C628-1),4,TRUE,"Entrées")))</f>
        <v>-2600</v>
      </c>
      <c r="N628" s="28">
        <f ca="1">IF($D628&gt;$D$8,"",INDIRECT(ADDRESS(ROW(Entrées!$C$37)+($D628-1)*24+N$11,COLUMN(Entrées!$C$37)+($C628-1),4,TRUE,"Entrées")))</f>
        <v>-2600</v>
      </c>
      <c r="O628" s="28">
        <f ca="1">IF($D628&gt;$D$8,"",INDIRECT(ADDRESS(ROW(Entrées!$C$37)+($D628-1)*24+O$11,COLUMN(Entrées!$C$37)+($C628-1),4,TRUE,"Entrées")))</f>
        <v>-2600</v>
      </c>
      <c r="P628" s="28">
        <f ca="1">IF($D628&gt;$D$8,"",INDIRECT(ADDRESS(ROW(Entrées!$C$37)+($D628-1)*24+P$11,COLUMN(Entrées!$C$37)+($C628-1),4,TRUE,"Entrées")))</f>
        <v>-2600</v>
      </c>
      <c r="Q628" s="28">
        <f ca="1">IF($D628&gt;$D$8,"",INDIRECT(ADDRESS(ROW(Entrées!$C$37)+($D628-1)*24+Q$11,COLUMN(Entrées!$C$37)+($C628-1),4,TRUE,"Entrées")))</f>
        <v>-2600</v>
      </c>
      <c r="R628" s="28">
        <f ca="1">IF($D628&gt;$D$8,"",INDIRECT(ADDRESS(ROW(Entrées!$C$37)+($D628-1)*24+R$11,COLUMN(Entrées!$C$37)+($C628-1),4,TRUE,"Entrées")))</f>
        <v>-2560</v>
      </c>
      <c r="S628" s="28">
        <f ca="1">IF($D628&gt;$D$8,"",INDIRECT(ADDRESS(ROW(Entrées!$C$37)+($D628-1)*24+S$11,COLUMN(Entrées!$C$37)+($C628-1),4,TRUE,"Entrées")))</f>
        <v>-2540</v>
      </c>
      <c r="T628" s="28">
        <f ca="1">IF($D628&gt;$D$8,"",INDIRECT(ADDRESS(ROW(Entrées!$C$37)+($D628-1)*24+T$11,COLUMN(Entrées!$C$37)+($C628-1),4,TRUE,"Entrées")))</f>
        <v>-2600</v>
      </c>
      <c r="U628" s="28">
        <f ca="1">IF($D628&gt;$D$8,"",INDIRECT(ADDRESS(ROW(Entrées!$C$37)+($D628-1)*24+U$11,COLUMN(Entrées!$C$37)+($C628-1),4,TRUE,"Entrées")))</f>
        <v>-2550</v>
      </c>
      <c r="V628" s="28">
        <f ca="1">IF($D628&gt;$D$8,"",INDIRECT(ADDRESS(ROW(Entrées!$C$37)+($D628-1)*24+V$11,COLUMN(Entrées!$C$37)+($C628-1),4,TRUE,"Entrées")))</f>
        <v>-2600</v>
      </c>
      <c r="W628" s="28">
        <f ca="1">IF($D628&gt;$D$8,"",INDIRECT(ADDRESS(ROW(Entrées!$C$37)+($D628-1)*24+W$11,COLUMN(Entrées!$C$37)+($C628-1),4,TRUE,"Entrées")))</f>
        <v>-2600</v>
      </c>
      <c r="X628" s="28">
        <f ca="1">IF($D628&gt;$D$8,"",INDIRECT(ADDRESS(ROW(Entrées!$C$37)+($D628-1)*24+X$11,COLUMN(Entrées!$C$37)+($C628-1),4,TRUE,"Entrées")))</f>
        <v>-2600</v>
      </c>
      <c r="Y628" s="28">
        <f ca="1">IF($D628&gt;$D$8,"",INDIRECT(ADDRESS(ROW(Entrées!$C$37)+($D628-1)*24+Y$11,COLUMN(Entrées!$C$37)+($C628-1),4,TRUE,"Entrées")))</f>
        <v>-2600</v>
      </c>
      <c r="Z628" s="28">
        <f ca="1">IF($D628&gt;$D$8,"",INDIRECT(ADDRESS(ROW(Entrées!$C$37)+($D628-1)*24+Z$11,COLUMN(Entrées!$C$37)+($C628-1),4,TRUE,"Entrées")))</f>
        <v>-2600</v>
      </c>
      <c r="AA628" s="28">
        <f ca="1">IF($D628&gt;$D$8,"",INDIRECT(ADDRESS(ROW(Entrées!$C$37)+($D628-1)*24+AA$11,COLUMN(Entrées!$C$37)+($C628-1),4,TRUE,"Entrées")))</f>
        <v>-2600</v>
      </c>
      <c r="AB628" s="28">
        <f ca="1">IF($D628&gt;$D$8,"",INDIRECT(ADDRESS(ROW(Entrées!$C$37)+($D628-1)*24+AB$11,COLUMN(Entrées!$C$37)+($C628-1),4,TRUE,"Entrées")))</f>
        <v>-2600</v>
      </c>
      <c r="AC628" s="11"/>
      <c r="AD628" s="40">
        <f t="shared" ca="1" si="742"/>
        <v>-2593.75</v>
      </c>
      <c r="AE628" s="40">
        <f t="shared" ca="1" si="744"/>
        <v>-2540</v>
      </c>
      <c r="AF628" s="40">
        <f t="shared" ca="1" si="745"/>
        <v>-2600</v>
      </c>
      <c r="AG628" s="4"/>
      <c r="AH628" s="11">
        <f>Entrées!A655</f>
        <v>26</v>
      </c>
      <c r="AI628" s="13">
        <f>Entrées!B655</f>
        <v>18</v>
      </c>
      <c r="AJ628" s="31">
        <f t="shared" ca="1" si="714"/>
        <v>55625.834722222207</v>
      </c>
      <c r="AK628" s="31">
        <f t="shared" ca="1" si="690"/>
        <v>55155.277777777781</v>
      </c>
      <c r="AL628" s="31">
        <f t="shared" ca="1" si="691"/>
        <v>55132.569444444431</v>
      </c>
      <c r="AM628" s="31">
        <f t="shared" ca="1" si="692"/>
        <v>439.35972222222233</v>
      </c>
      <c r="AN628" s="31">
        <f t="shared" ca="1" si="693"/>
        <v>2143.2847222222222</v>
      </c>
      <c r="AO628" s="31">
        <f t="shared" ca="1" si="694"/>
        <v>1711.4715277777773</v>
      </c>
      <c r="AP628" s="31">
        <f t="shared" ca="1" si="695"/>
        <v>43686.806944444448</v>
      </c>
      <c r="AQ628" s="31">
        <f t="shared" ca="1" si="696"/>
        <v>2048.2006944444447</v>
      </c>
      <c r="AR628" s="31">
        <f t="shared" ca="1" si="697"/>
        <v>467.57708333333329</v>
      </c>
      <c r="AS628" s="31">
        <f t="shared" ca="1" si="698"/>
        <v>9872.0041666666693</v>
      </c>
      <c r="AT628" s="31">
        <f t="shared" ca="1" si="699"/>
        <v>-752.91041666666672</v>
      </c>
      <c r="AU628" s="31">
        <f t="shared" ca="1" si="700"/>
        <v>580.30277777777769</v>
      </c>
      <c r="AV628" s="31">
        <f t="shared" ca="1" si="701"/>
        <v>-4570.3041666666659</v>
      </c>
      <c r="AW628" s="31">
        <f t="shared" ca="1" si="702"/>
        <v>53.39583333333335</v>
      </c>
      <c r="AX628" s="31">
        <f t="shared" ca="1" si="703"/>
        <v>1401.9361111111111</v>
      </c>
      <c r="AY628" s="31">
        <f t="shared" ca="1" si="704"/>
        <v>-1132.0805555555555</v>
      </c>
      <c r="AZ628" s="31">
        <f t="shared" ca="1" si="705"/>
        <v>-2177.1819444444441</v>
      </c>
      <c r="BA628" s="31">
        <f t="shared" ca="1" si="706"/>
        <v>644.8125</v>
      </c>
      <c r="BB628" s="31">
        <f t="shared" ca="1" si="707"/>
        <v>-1410.101388888889</v>
      </c>
      <c r="BC628" s="31">
        <f t="shared" ca="1" si="708"/>
        <v>-1800.2902777777781</v>
      </c>
      <c r="BF628" s="11">
        <f t="shared" si="709"/>
        <v>26</v>
      </c>
      <c r="BG628" s="11">
        <f t="shared" si="740"/>
        <v>18</v>
      </c>
      <c r="BH628" s="32">
        <f>IF($BF628&gt;$Y$7,"",IF(AND($BF628=$Y$7,$BG628=23),"",Entrées!C656-Entrées!C655))</f>
        <v>1452</v>
      </c>
      <c r="BI628" s="32">
        <f>IF($BF628&gt;$Y$7,"",IF(AND($BF628=$Y$7,$BG628=23),"",Entrées!D656-Entrées!D655))</f>
        <v>1462.5</v>
      </c>
      <c r="BJ628" s="32">
        <f>IF($BF628&gt;$Y$7,"",IF(AND($BF628=$Y$7,$BG628=23),"",Entrées!E656-Entrées!E655))</f>
        <v>1550</v>
      </c>
      <c r="BK628" s="32">
        <f>IF($BF628&gt;$Y$7,"",IF(AND($BF628=$Y$7,$BG628=23),"",Entrées!F656-Entrées!F655))</f>
        <v>-1.5</v>
      </c>
      <c r="BL628" s="32">
        <f>IF($BF628&gt;$Y$7,"",IF(AND($BF628=$Y$7,$BG628=23),"",Entrées!G656-Entrées!G655))</f>
        <v>0.5</v>
      </c>
      <c r="BM628" s="32">
        <f>IF($BF628&gt;$Y$7,"",IF(AND($BF628=$Y$7,$BG628=23),"",Entrées!H656-Entrées!H655))</f>
        <v>-11</v>
      </c>
      <c r="BN628" s="32">
        <f>IF($BF628&gt;$Y$7,"",IF(AND($BF628=$Y$7,$BG628=23),"",Entrées!I656-Entrées!I655))</f>
        <v>284.5</v>
      </c>
      <c r="BO628" s="32">
        <f>IF($BF628&gt;$Y$7,"",IF(AND($BF628=$Y$7,$BG628=23),"",Entrées!J656-Entrées!J655))</f>
        <v>130</v>
      </c>
      <c r="BP628" s="32">
        <f>IF($BF628&gt;$Y$7,"",IF(AND($BF628=$Y$7,$BG628=23),"",Entrées!K656-Entrées!K655))</f>
        <v>-105</v>
      </c>
      <c r="BQ628" s="32">
        <f>IF($BF628&gt;$Y$7,"",IF(AND($BF628=$Y$7,$BG628=23),"",Entrées!L656-Entrées!L655))</f>
        <v>1104.5</v>
      </c>
      <c r="BR628" s="32">
        <f>IF($BF628&gt;$Y$7,"",IF(AND($BF628=$Y$7,$BG628=23),"",Entrées!M656-Entrées!M655))</f>
        <v>0.5</v>
      </c>
      <c r="BS628" s="32">
        <f>IF($BF628&gt;$Y$7,"",IF(AND($BF628=$Y$7,$BG628=23),"",Entrées!N656-Entrées!N655))</f>
        <v>7.5</v>
      </c>
      <c r="BT628" s="32">
        <f>IF($BF628&gt;$Y$7,"",IF(AND($BF628=$Y$7,$BG628=23),"",Entrées!O656-Entrées!O655))</f>
        <v>41</v>
      </c>
      <c r="BU628" s="32">
        <f>IF($BF628&gt;$Y$7,"",IF(AND($BF628=$Y$7,$BG628=23),"",Entrées!P656-Entrées!P655))</f>
        <v>0</v>
      </c>
      <c r="BV628" s="32">
        <f>IF($BF628&gt;$Y$7,"",IF(AND($BF628=$Y$7,$BG628=23),"",Entrées!Q656-Entrées!Q655))</f>
        <v>-129</v>
      </c>
      <c r="BW628" s="32">
        <f>IF($BF628&gt;$Y$7,"",IF(AND($BF628=$Y$7,$BG628=23),"",Entrées!R656-Entrées!R655))</f>
        <v>0</v>
      </c>
      <c r="BX628" s="32">
        <f>IF($BF628&gt;$Y$7,"",IF(AND($BF628=$Y$7,$BG628=23),"",Entrées!S656-Entrées!S655))</f>
        <v>0</v>
      </c>
      <c r="BY628" s="32">
        <f>IF($BF628&gt;$Y$7,"",IF(AND($BF628=$Y$7,$BG628=23),"",Entrées!T656-Entrées!T655))</f>
        <v>-87</v>
      </c>
      <c r="BZ628" s="32">
        <f>IF($BF628&gt;$Y$7,"",IF(AND($BF628=$Y$7,$BG628=23),"",Entrées!U656-Entrées!U655))</f>
        <v>0</v>
      </c>
      <c r="CA628" s="32">
        <f>IF($BF628&gt;$Y$7,"",IF(AND($BF628=$Y$7,$BG628=23),"",Entrées!V656-Entrées!V655))</f>
        <v>-25</v>
      </c>
      <c r="CD628" s="33">
        <f>IF($BF628&lt;=$Y$7,Entrées!J655/CD$2,"")</f>
        <v>0.31546052631578947</v>
      </c>
      <c r="CE628" s="33">
        <f>IF($BF628&lt;=$Y$7,Entrées!K655/CE$2,"")</f>
        <v>4.9285714285714287E-2</v>
      </c>
      <c r="CF628" s="11">
        <f t="shared" si="710"/>
        <v>7600</v>
      </c>
      <c r="CG628" s="11">
        <f t="shared" si="711"/>
        <v>4200</v>
      </c>
      <c r="CH628" s="52">
        <f t="shared" si="712"/>
        <v>0.26950009137426939</v>
      </c>
      <c r="CI628" s="52">
        <f t="shared" si="713"/>
        <v>0.11132787698412699</v>
      </c>
    </row>
    <row r="629" spans="1:87">
      <c r="C629" s="11">
        <f t="shared" si="746"/>
        <v>17</v>
      </c>
      <c r="D629" s="27">
        <f t="shared" si="743"/>
        <v>26</v>
      </c>
      <c r="E629" s="28">
        <f ca="1">IF($D629&gt;$D$8,"",INDIRECT(ADDRESS(ROW(Entrées!$C$37)+($D629-1)*24+E$11,COLUMN(Entrées!$C$37)+($C629-1),4,TRUE,"Entrées")))</f>
        <v>-2600</v>
      </c>
      <c r="F629" s="28">
        <f ca="1">IF($D629&gt;$D$8,"",INDIRECT(ADDRESS(ROW(Entrées!$C$37)+($D629-1)*24+F$11,COLUMN(Entrées!$C$37)+($C629-1),4,TRUE,"Entrées")))</f>
        <v>-2600</v>
      </c>
      <c r="G629" s="28">
        <f ca="1">IF($D629&gt;$D$8,"",INDIRECT(ADDRESS(ROW(Entrées!$C$37)+($D629-1)*24+G$11,COLUMN(Entrées!$C$37)+($C629-1),4,TRUE,"Entrées")))</f>
        <v>-2600</v>
      </c>
      <c r="H629" s="28">
        <f ca="1">IF($D629&gt;$D$8,"",INDIRECT(ADDRESS(ROW(Entrées!$C$37)+($D629-1)*24+H$11,COLUMN(Entrées!$C$37)+($C629-1),4,TRUE,"Entrées")))</f>
        <v>-2600</v>
      </c>
      <c r="I629" s="28">
        <f ca="1">IF($D629&gt;$D$8,"",INDIRECT(ADDRESS(ROW(Entrées!$C$37)+($D629-1)*24+I$11,COLUMN(Entrées!$C$37)+($C629-1),4,TRUE,"Entrées")))</f>
        <v>-2600</v>
      </c>
      <c r="J629" s="28">
        <f ca="1">IF($D629&gt;$D$8,"",INDIRECT(ADDRESS(ROW(Entrées!$C$37)+($D629-1)*24+J$11,COLUMN(Entrées!$C$37)+($C629-1),4,TRUE,"Entrées")))</f>
        <v>-2600</v>
      </c>
      <c r="K629" s="28">
        <f ca="1">IF($D629&gt;$D$8,"",INDIRECT(ADDRESS(ROW(Entrées!$C$37)+($D629-1)*24+K$11,COLUMN(Entrées!$C$37)+($C629-1),4,TRUE,"Entrées")))</f>
        <v>-2600</v>
      </c>
      <c r="L629" s="28">
        <f ca="1">IF($D629&gt;$D$8,"",INDIRECT(ADDRESS(ROW(Entrées!$C$37)+($D629-1)*24+L$11,COLUMN(Entrées!$C$37)+($C629-1),4,TRUE,"Entrées")))</f>
        <v>-2600</v>
      </c>
      <c r="M629" s="28">
        <f ca="1">IF($D629&gt;$D$8,"",INDIRECT(ADDRESS(ROW(Entrées!$C$37)+($D629-1)*24+M$11,COLUMN(Entrées!$C$37)+($C629-1),4,TRUE,"Entrées")))</f>
        <v>-2600</v>
      </c>
      <c r="N629" s="28">
        <f ca="1">IF($D629&gt;$D$8,"",INDIRECT(ADDRESS(ROW(Entrées!$C$37)+($D629-1)*24+N$11,COLUMN(Entrées!$C$37)+($C629-1),4,TRUE,"Entrées")))</f>
        <v>-2600</v>
      </c>
      <c r="O629" s="28">
        <f ca="1">IF($D629&gt;$D$8,"",INDIRECT(ADDRESS(ROW(Entrées!$C$37)+($D629-1)*24+O$11,COLUMN(Entrées!$C$37)+($C629-1),4,TRUE,"Entrées")))</f>
        <v>-2600</v>
      </c>
      <c r="P629" s="28">
        <f ca="1">IF($D629&gt;$D$8,"",INDIRECT(ADDRESS(ROW(Entrées!$C$37)+($D629-1)*24+P$11,COLUMN(Entrées!$C$37)+($C629-1),4,TRUE,"Entrées")))</f>
        <v>-2600</v>
      </c>
      <c r="Q629" s="28">
        <f ca="1">IF($D629&gt;$D$8,"",INDIRECT(ADDRESS(ROW(Entrées!$C$37)+($D629-1)*24+Q$11,COLUMN(Entrées!$C$37)+($C629-1),4,TRUE,"Entrées")))</f>
        <v>-2600</v>
      </c>
      <c r="R629" s="28">
        <f ca="1">IF($D629&gt;$D$8,"",INDIRECT(ADDRESS(ROW(Entrées!$C$37)+($D629-1)*24+R$11,COLUMN(Entrées!$C$37)+($C629-1),4,TRUE,"Entrées")))</f>
        <v>-2600</v>
      </c>
      <c r="S629" s="28">
        <f ca="1">IF($D629&gt;$D$8,"",INDIRECT(ADDRESS(ROW(Entrées!$C$37)+($D629-1)*24+S$11,COLUMN(Entrées!$C$37)+($C629-1),4,TRUE,"Entrées")))</f>
        <v>-2600</v>
      </c>
      <c r="T629" s="28">
        <f ca="1">IF($D629&gt;$D$8,"",INDIRECT(ADDRESS(ROW(Entrées!$C$37)+($D629-1)*24+T$11,COLUMN(Entrées!$C$37)+($C629-1),4,TRUE,"Entrées")))</f>
        <v>-2600</v>
      </c>
      <c r="U629" s="28">
        <f ca="1">IF($D629&gt;$D$8,"",INDIRECT(ADDRESS(ROW(Entrées!$C$37)+($D629-1)*24+U$11,COLUMN(Entrées!$C$37)+($C629-1),4,TRUE,"Entrées")))</f>
        <v>-2600</v>
      </c>
      <c r="V629" s="28">
        <f ca="1">IF($D629&gt;$D$8,"",INDIRECT(ADDRESS(ROW(Entrées!$C$37)+($D629-1)*24+V$11,COLUMN(Entrées!$C$37)+($C629-1),4,TRUE,"Entrées")))</f>
        <v>-2600</v>
      </c>
      <c r="W629" s="28">
        <f ca="1">IF($D629&gt;$D$8,"",INDIRECT(ADDRESS(ROW(Entrées!$C$37)+($D629-1)*24+W$11,COLUMN(Entrées!$C$37)+($C629-1),4,TRUE,"Entrées")))</f>
        <v>-2600</v>
      </c>
      <c r="X629" s="28">
        <f ca="1">IF($D629&gt;$D$8,"",INDIRECT(ADDRESS(ROW(Entrées!$C$37)+($D629-1)*24+X$11,COLUMN(Entrées!$C$37)+($C629-1),4,TRUE,"Entrées")))</f>
        <v>-2600</v>
      </c>
      <c r="Y629" s="28">
        <f ca="1">IF($D629&gt;$D$8,"",INDIRECT(ADDRESS(ROW(Entrées!$C$37)+($D629-1)*24+Y$11,COLUMN(Entrées!$C$37)+($C629-1),4,TRUE,"Entrées")))</f>
        <v>-2600</v>
      </c>
      <c r="Z629" s="28">
        <f ca="1">IF($D629&gt;$D$8,"",INDIRECT(ADDRESS(ROW(Entrées!$C$37)+($D629-1)*24+Z$11,COLUMN(Entrées!$C$37)+($C629-1),4,TRUE,"Entrées")))</f>
        <v>-2600</v>
      </c>
      <c r="AA629" s="28">
        <f ca="1">IF($D629&gt;$D$8,"",INDIRECT(ADDRESS(ROW(Entrées!$C$37)+($D629-1)*24+AA$11,COLUMN(Entrées!$C$37)+($C629-1),4,TRUE,"Entrées")))</f>
        <v>-2600</v>
      </c>
      <c r="AB629" s="28">
        <f ca="1">IF($D629&gt;$D$8,"",INDIRECT(ADDRESS(ROW(Entrées!$C$37)+($D629-1)*24+AB$11,COLUMN(Entrées!$C$37)+($C629-1),4,TRUE,"Entrées")))</f>
        <v>-2600</v>
      </c>
      <c r="AC629" s="11"/>
      <c r="AD629" s="40">
        <f t="shared" ca="1" si="742"/>
        <v>-2600</v>
      </c>
      <c r="AE629" s="40">
        <f t="shared" ca="1" si="744"/>
        <v>-2600</v>
      </c>
      <c r="AF629" s="40">
        <f t="shared" ca="1" si="745"/>
        <v>-2600</v>
      </c>
      <c r="AG629" s="4"/>
      <c r="AH629" s="11">
        <f>Entrées!A656</f>
        <v>26</v>
      </c>
      <c r="AI629" s="13">
        <f>Entrées!B656</f>
        <v>19</v>
      </c>
      <c r="AJ629" s="31">
        <f t="shared" ca="1" si="714"/>
        <v>55625.834722222207</v>
      </c>
      <c r="AK629" s="31">
        <f t="shared" ca="1" si="690"/>
        <v>55155.277777777781</v>
      </c>
      <c r="AL629" s="31">
        <f t="shared" ca="1" si="691"/>
        <v>55132.569444444431</v>
      </c>
      <c r="AM629" s="31">
        <f t="shared" ca="1" si="692"/>
        <v>439.35972222222233</v>
      </c>
      <c r="AN629" s="31">
        <f t="shared" ca="1" si="693"/>
        <v>2143.2847222222222</v>
      </c>
      <c r="AO629" s="31">
        <f t="shared" ca="1" si="694"/>
        <v>1711.4715277777773</v>
      </c>
      <c r="AP629" s="31">
        <f t="shared" ca="1" si="695"/>
        <v>43686.806944444448</v>
      </c>
      <c r="AQ629" s="31">
        <f t="shared" ca="1" si="696"/>
        <v>2048.2006944444447</v>
      </c>
      <c r="AR629" s="31">
        <f t="shared" ca="1" si="697"/>
        <v>467.57708333333329</v>
      </c>
      <c r="AS629" s="31">
        <f t="shared" ca="1" si="698"/>
        <v>9872.0041666666693</v>
      </c>
      <c r="AT629" s="31">
        <f t="shared" ca="1" si="699"/>
        <v>-752.91041666666672</v>
      </c>
      <c r="AU629" s="31">
        <f t="shared" ca="1" si="700"/>
        <v>580.30277777777769</v>
      </c>
      <c r="AV629" s="31">
        <f t="shared" ca="1" si="701"/>
        <v>-4570.3041666666659</v>
      </c>
      <c r="AW629" s="31">
        <f t="shared" ca="1" si="702"/>
        <v>53.39583333333335</v>
      </c>
      <c r="AX629" s="31">
        <f t="shared" ca="1" si="703"/>
        <v>1401.9361111111111</v>
      </c>
      <c r="AY629" s="31">
        <f t="shared" ca="1" si="704"/>
        <v>-1132.0805555555555</v>
      </c>
      <c r="AZ629" s="31">
        <f t="shared" ca="1" si="705"/>
        <v>-2177.1819444444441</v>
      </c>
      <c r="BA629" s="31">
        <f t="shared" ca="1" si="706"/>
        <v>644.8125</v>
      </c>
      <c r="BB629" s="31">
        <f t="shared" ca="1" si="707"/>
        <v>-1410.101388888889</v>
      </c>
      <c r="BC629" s="31">
        <f t="shared" ca="1" si="708"/>
        <v>-1800.2902777777781</v>
      </c>
      <c r="BF629" s="11">
        <f t="shared" si="709"/>
        <v>26</v>
      </c>
      <c r="BG629" s="11">
        <f t="shared" si="740"/>
        <v>19</v>
      </c>
      <c r="BH629" s="32">
        <f>IF($BF629&gt;$Y$7,"",IF(AND($BF629=$Y$7,$BG629=23),"",Entrées!C657-Entrées!C656))</f>
        <v>-1380.5</v>
      </c>
      <c r="BI629" s="32">
        <f>IF($BF629&gt;$Y$7,"",IF(AND($BF629=$Y$7,$BG629=23),"",Entrées!D657-Entrées!D656))</f>
        <v>-687.5</v>
      </c>
      <c r="BJ629" s="32">
        <f>IF($BF629&gt;$Y$7,"",IF(AND($BF629=$Y$7,$BG629=23),"",Entrées!E657-Entrées!E656))</f>
        <v>-812.5</v>
      </c>
      <c r="BK629" s="32">
        <f>IF($BF629&gt;$Y$7,"",IF(AND($BF629=$Y$7,$BG629=23),"",Entrées!F657-Entrées!F656))</f>
        <v>-1</v>
      </c>
      <c r="BL629" s="32">
        <f>IF($BF629&gt;$Y$7,"",IF(AND($BF629=$Y$7,$BG629=23),"",Entrées!G657-Entrées!G656))</f>
        <v>-13</v>
      </c>
      <c r="BM629" s="32">
        <f>IF($BF629&gt;$Y$7,"",IF(AND($BF629=$Y$7,$BG629=23),"",Entrées!H657-Entrées!H656))</f>
        <v>-389</v>
      </c>
      <c r="BN629" s="32">
        <f>IF($BF629&gt;$Y$7,"",IF(AND($BF629=$Y$7,$BG629=23),"",Entrées!I657-Entrées!I656))</f>
        <v>-209.5</v>
      </c>
      <c r="BO629" s="32">
        <f>IF($BF629&gt;$Y$7,"",IF(AND($BF629=$Y$7,$BG629=23),"",Entrées!J657-Entrées!J656))</f>
        <v>-169.5</v>
      </c>
      <c r="BP629" s="32">
        <f>IF($BF629&gt;$Y$7,"",IF(AND($BF629=$Y$7,$BG629=23),"",Entrées!K657-Entrées!K656))</f>
        <v>-71.5</v>
      </c>
      <c r="BQ629" s="32">
        <f>IF($BF629&gt;$Y$7,"",IF(AND($BF629=$Y$7,$BG629=23),"",Entrées!L657-Entrées!L656))</f>
        <v>-390</v>
      </c>
      <c r="BR629" s="32">
        <f>IF($BF629&gt;$Y$7,"",IF(AND($BF629=$Y$7,$BG629=23),"",Entrées!M657-Entrées!M656))</f>
        <v>0</v>
      </c>
      <c r="BS629" s="32">
        <f>IF($BF629&gt;$Y$7,"",IF(AND($BF629=$Y$7,$BG629=23),"",Entrées!N657-Entrées!N656))</f>
        <v>-1.5</v>
      </c>
      <c r="BT629" s="32">
        <f>IF($BF629&gt;$Y$7,"",IF(AND($BF629=$Y$7,$BG629=23),"",Entrées!O657-Entrées!O656))</f>
        <v>-134</v>
      </c>
      <c r="BU629" s="32">
        <f>IF($BF629&gt;$Y$7,"",IF(AND($BF629=$Y$7,$BG629=23),"",Entrées!P657-Entrées!P656))</f>
        <v>-2</v>
      </c>
      <c r="BV629" s="32">
        <f>IF($BF629&gt;$Y$7,"",IF(AND($BF629=$Y$7,$BG629=23),"",Entrées!Q657-Entrées!Q656))</f>
        <v>1541</v>
      </c>
      <c r="BW629" s="32">
        <f>IF($BF629&gt;$Y$7,"",IF(AND($BF629=$Y$7,$BG629=23),"",Entrées!R657-Entrées!R656))</f>
        <v>0</v>
      </c>
      <c r="BX629" s="32">
        <f>IF($BF629&gt;$Y$7,"",IF(AND($BF629=$Y$7,$BG629=23),"",Entrées!S657-Entrées!S656))</f>
        <v>0</v>
      </c>
      <c r="BY629" s="32">
        <f>IF($BF629&gt;$Y$7,"",IF(AND($BF629=$Y$7,$BG629=23),"",Entrées!T657-Entrées!T656))</f>
        <v>-388</v>
      </c>
      <c r="BZ629" s="32">
        <f>IF($BF629&gt;$Y$7,"",IF(AND($BF629=$Y$7,$BG629=23),"",Entrées!U657-Entrées!U656))</f>
        <v>0</v>
      </c>
      <c r="CA629" s="32">
        <f>IF($BF629&gt;$Y$7,"",IF(AND($BF629=$Y$7,$BG629=23),"",Entrées!V657-Entrées!V656))</f>
        <v>-445</v>
      </c>
      <c r="CD629" s="33">
        <f>IF($BF629&lt;=$Y$7,Entrées!J656/CD$2,"")</f>
        <v>0.3325657894736842</v>
      </c>
      <c r="CE629" s="33">
        <f>IF($BF629&lt;=$Y$7,Entrées!K656/CE$2,"")</f>
        <v>2.4285714285714285E-2</v>
      </c>
      <c r="CF629" s="11">
        <f t="shared" si="710"/>
        <v>7600</v>
      </c>
      <c r="CG629" s="11">
        <f t="shared" si="711"/>
        <v>4200</v>
      </c>
      <c r="CH629" s="52">
        <f t="shared" si="712"/>
        <v>0.26950009137426939</v>
      </c>
      <c r="CI629" s="52">
        <f t="shared" si="713"/>
        <v>0.11132787698412699</v>
      </c>
    </row>
    <row r="630" spans="1:87">
      <c r="C630" s="11">
        <f t="shared" si="746"/>
        <v>17</v>
      </c>
      <c r="D630" s="27">
        <f t="shared" si="743"/>
        <v>27</v>
      </c>
      <c r="E630" s="28">
        <f ca="1">IF($D630&gt;$D$8,"",INDIRECT(ADDRESS(ROW(Entrées!$C$37)+($D630-1)*24+E$11,COLUMN(Entrées!$C$37)+($C630-1),4,TRUE,"Entrées")))</f>
        <v>-2600</v>
      </c>
      <c r="F630" s="28">
        <f ca="1">IF($D630&gt;$D$8,"",INDIRECT(ADDRESS(ROW(Entrées!$C$37)+($D630-1)*24+F$11,COLUMN(Entrées!$C$37)+($C630-1),4,TRUE,"Entrées")))</f>
        <v>-2600</v>
      </c>
      <c r="G630" s="28">
        <f ca="1">IF($D630&gt;$D$8,"",INDIRECT(ADDRESS(ROW(Entrées!$C$37)+($D630-1)*24+G$11,COLUMN(Entrées!$C$37)+($C630-1),4,TRUE,"Entrées")))</f>
        <v>-2600</v>
      </c>
      <c r="H630" s="28">
        <f ca="1">IF($D630&gt;$D$8,"",INDIRECT(ADDRESS(ROW(Entrées!$C$37)+($D630-1)*24+H$11,COLUMN(Entrées!$C$37)+($C630-1),4,TRUE,"Entrées")))</f>
        <v>-2600</v>
      </c>
      <c r="I630" s="28">
        <f ca="1">IF($D630&gt;$D$8,"",INDIRECT(ADDRESS(ROW(Entrées!$C$37)+($D630-1)*24+I$11,COLUMN(Entrées!$C$37)+($C630-1),4,TRUE,"Entrées")))</f>
        <v>-2600</v>
      </c>
      <c r="J630" s="28">
        <f ca="1">IF($D630&gt;$D$8,"",INDIRECT(ADDRESS(ROW(Entrées!$C$37)+($D630-1)*24+J$11,COLUMN(Entrées!$C$37)+($C630-1),4,TRUE,"Entrées")))</f>
        <v>-2600</v>
      </c>
      <c r="K630" s="28">
        <f ca="1">IF($D630&gt;$D$8,"",INDIRECT(ADDRESS(ROW(Entrées!$C$37)+($D630-1)*24+K$11,COLUMN(Entrées!$C$37)+($C630-1),4,TRUE,"Entrées")))</f>
        <v>-2600</v>
      </c>
      <c r="L630" s="28">
        <f ca="1">IF($D630&gt;$D$8,"",INDIRECT(ADDRESS(ROW(Entrées!$C$37)+($D630-1)*24+L$11,COLUMN(Entrées!$C$37)+($C630-1),4,TRUE,"Entrées")))</f>
        <v>-2600</v>
      </c>
      <c r="M630" s="28">
        <f ca="1">IF($D630&gt;$D$8,"",INDIRECT(ADDRESS(ROW(Entrées!$C$37)+($D630-1)*24+M$11,COLUMN(Entrées!$C$37)+($C630-1),4,TRUE,"Entrées")))</f>
        <v>-2600</v>
      </c>
      <c r="N630" s="28">
        <f ca="1">IF($D630&gt;$D$8,"",INDIRECT(ADDRESS(ROW(Entrées!$C$37)+($D630-1)*24+N$11,COLUMN(Entrées!$C$37)+($C630-1),4,TRUE,"Entrées")))</f>
        <v>-2600</v>
      </c>
      <c r="O630" s="28">
        <f ca="1">IF($D630&gt;$D$8,"",INDIRECT(ADDRESS(ROW(Entrées!$C$37)+($D630-1)*24+O$11,COLUMN(Entrées!$C$37)+($C630-1),4,TRUE,"Entrées")))</f>
        <v>-2600</v>
      </c>
      <c r="P630" s="28">
        <f ca="1">IF($D630&gt;$D$8,"",INDIRECT(ADDRESS(ROW(Entrées!$C$37)+($D630-1)*24+P$11,COLUMN(Entrées!$C$37)+($C630-1),4,TRUE,"Entrées")))</f>
        <v>-2600</v>
      </c>
      <c r="Q630" s="28">
        <f ca="1">IF($D630&gt;$D$8,"",INDIRECT(ADDRESS(ROW(Entrées!$C$37)+($D630-1)*24+Q$11,COLUMN(Entrées!$C$37)+($C630-1),4,TRUE,"Entrées")))</f>
        <v>-2595</v>
      </c>
      <c r="R630" s="28">
        <f ca="1">IF($D630&gt;$D$8,"",INDIRECT(ADDRESS(ROW(Entrées!$C$37)+($D630-1)*24+R$11,COLUMN(Entrées!$C$37)+($C630-1),4,TRUE,"Entrées")))</f>
        <v>-2369</v>
      </c>
      <c r="S630" s="28">
        <f ca="1">IF($D630&gt;$D$8,"",INDIRECT(ADDRESS(ROW(Entrées!$C$37)+($D630-1)*24+S$11,COLUMN(Entrées!$C$37)+($C630-1),4,TRUE,"Entrées")))</f>
        <v>-2226</v>
      </c>
      <c r="T630" s="28">
        <f ca="1">IF($D630&gt;$D$8,"",INDIRECT(ADDRESS(ROW(Entrées!$C$37)+($D630-1)*24+T$11,COLUMN(Entrées!$C$37)+($C630-1),4,TRUE,"Entrées")))</f>
        <v>-2224</v>
      </c>
      <c r="U630" s="28">
        <f ca="1">IF($D630&gt;$D$8,"",INDIRECT(ADDRESS(ROW(Entrées!$C$37)+($D630-1)*24+U$11,COLUMN(Entrées!$C$37)+($C630-1),4,TRUE,"Entrées")))</f>
        <v>-2346</v>
      </c>
      <c r="V630" s="28">
        <f ca="1">IF($D630&gt;$D$8,"",INDIRECT(ADDRESS(ROW(Entrées!$C$37)+($D630-1)*24+V$11,COLUMN(Entrées!$C$37)+($C630-1),4,TRUE,"Entrées")))</f>
        <v>-2589</v>
      </c>
      <c r="W630" s="28">
        <f ca="1">IF($D630&gt;$D$8,"",INDIRECT(ADDRESS(ROW(Entrées!$C$37)+($D630-1)*24+W$11,COLUMN(Entrées!$C$37)+($C630-1),4,TRUE,"Entrées")))</f>
        <v>-2600</v>
      </c>
      <c r="X630" s="28">
        <f ca="1">IF($D630&gt;$D$8,"",INDIRECT(ADDRESS(ROW(Entrées!$C$37)+($D630-1)*24+X$11,COLUMN(Entrées!$C$37)+($C630-1),4,TRUE,"Entrées")))</f>
        <v>-2600</v>
      </c>
      <c r="Y630" s="28">
        <f ca="1">IF($D630&gt;$D$8,"",INDIRECT(ADDRESS(ROW(Entrées!$C$37)+($D630-1)*24+Y$11,COLUMN(Entrées!$C$37)+($C630-1),4,TRUE,"Entrées")))</f>
        <v>-2600</v>
      </c>
      <c r="Z630" s="28">
        <f ca="1">IF($D630&gt;$D$8,"",INDIRECT(ADDRESS(ROW(Entrées!$C$37)+($D630-1)*24+Z$11,COLUMN(Entrées!$C$37)+($C630-1),4,TRUE,"Entrées")))</f>
        <v>-2600</v>
      </c>
      <c r="AA630" s="28">
        <f ca="1">IF($D630&gt;$D$8,"",INDIRECT(ADDRESS(ROW(Entrées!$C$37)+($D630-1)*24+AA$11,COLUMN(Entrées!$C$37)+($C630-1),4,TRUE,"Entrées")))</f>
        <v>-2600</v>
      </c>
      <c r="AB630" s="28">
        <f ca="1">IF($D630&gt;$D$8,"",INDIRECT(ADDRESS(ROW(Entrées!$C$37)+($D630-1)*24+AB$11,COLUMN(Entrées!$C$37)+($C630-1),4,TRUE,"Entrées")))</f>
        <v>-2600</v>
      </c>
      <c r="AC630" s="11"/>
      <c r="AD630" s="40">
        <f t="shared" ca="1" si="742"/>
        <v>-2547.875</v>
      </c>
      <c r="AE630" s="40">
        <f t="shared" ca="1" si="744"/>
        <v>-2224</v>
      </c>
      <c r="AF630" s="40">
        <f t="shared" ca="1" si="745"/>
        <v>-2600</v>
      </c>
      <c r="AG630" s="4"/>
      <c r="AH630" s="11">
        <f>Entrées!A657</f>
        <v>26</v>
      </c>
      <c r="AI630" s="13">
        <f>Entrées!B657</f>
        <v>20</v>
      </c>
      <c r="AJ630" s="31">
        <f t="shared" ca="1" si="714"/>
        <v>55625.834722222207</v>
      </c>
      <c r="AK630" s="31">
        <f t="shared" ca="1" si="690"/>
        <v>55155.277777777781</v>
      </c>
      <c r="AL630" s="31">
        <f t="shared" ca="1" si="691"/>
        <v>55132.569444444431</v>
      </c>
      <c r="AM630" s="31">
        <f t="shared" ca="1" si="692"/>
        <v>439.35972222222233</v>
      </c>
      <c r="AN630" s="31">
        <f t="shared" ca="1" si="693"/>
        <v>2143.2847222222222</v>
      </c>
      <c r="AO630" s="31">
        <f t="shared" ca="1" si="694"/>
        <v>1711.4715277777773</v>
      </c>
      <c r="AP630" s="31">
        <f t="shared" ca="1" si="695"/>
        <v>43686.806944444448</v>
      </c>
      <c r="AQ630" s="31">
        <f t="shared" ca="1" si="696"/>
        <v>2048.2006944444447</v>
      </c>
      <c r="AR630" s="31">
        <f t="shared" ca="1" si="697"/>
        <v>467.57708333333329</v>
      </c>
      <c r="AS630" s="31">
        <f t="shared" ca="1" si="698"/>
        <v>9872.0041666666693</v>
      </c>
      <c r="AT630" s="31">
        <f t="shared" ca="1" si="699"/>
        <v>-752.91041666666672</v>
      </c>
      <c r="AU630" s="31">
        <f t="shared" ca="1" si="700"/>
        <v>580.30277777777769</v>
      </c>
      <c r="AV630" s="31">
        <f t="shared" ca="1" si="701"/>
        <v>-4570.3041666666659</v>
      </c>
      <c r="AW630" s="31">
        <f t="shared" ca="1" si="702"/>
        <v>53.39583333333335</v>
      </c>
      <c r="AX630" s="31">
        <f t="shared" ca="1" si="703"/>
        <v>1401.9361111111111</v>
      </c>
      <c r="AY630" s="31">
        <f t="shared" ca="1" si="704"/>
        <v>-1132.0805555555555</v>
      </c>
      <c r="AZ630" s="31">
        <f t="shared" ca="1" si="705"/>
        <v>-2177.1819444444441</v>
      </c>
      <c r="BA630" s="31">
        <f t="shared" ca="1" si="706"/>
        <v>644.8125</v>
      </c>
      <c r="BB630" s="31">
        <f t="shared" ca="1" si="707"/>
        <v>-1410.101388888889</v>
      </c>
      <c r="BC630" s="31">
        <f t="shared" ca="1" si="708"/>
        <v>-1800.2902777777781</v>
      </c>
      <c r="BF630" s="11">
        <f t="shared" si="709"/>
        <v>26</v>
      </c>
      <c r="BG630" s="11">
        <f t="shared" si="740"/>
        <v>20</v>
      </c>
      <c r="BH630" s="32">
        <f>IF($BF630&gt;$Y$7,"",IF(AND($BF630=$Y$7,$BG630=23),"",Entrées!C658-Entrées!C657))</f>
        <v>-865.5</v>
      </c>
      <c r="BI630" s="32">
        <f>IF($BF630&gt;$Y$7,"",IF(AND($BF630=$Y$7,$BG630=23),"",Entrées!D658-Entrées!D657))</f>
        <v>987.5</v>
      </c>
      <c r="BJ630" s="32">
        <f>IF($BF630&gt;$Y$7,"",IF(AND($BF630=$Y$7,$BG630=23),"",Entrées!E658-Entrées!E657))</f>
        <v>850</v>
      </c>
      <c r="BK630" s="32">
        <f>IF($BF630&gt;$Y$7,"",IF(AND($BF630=$Y$7,$BG630=23),"",Entrées!F658-Entrées!F657))</f>
        <v>-4.5</v>
      </c>
      <c r="BL630" s="32">
        <f>IF($BF630&gt;$Y$7,"",IF(AND($BF630=$Y$7,$BG630=23),"",Entrées!G658-Entrées!G657))</f>
        <v>-10.5</v>
      </c>
      <c r="BM630" s="32">
        <f>IF($BF630&gt;$Y$7,"",IF(AND($BF630=$Y$7,$BG630=23),"",Entrées!H658-Entrées!H657))</f>
        <v>-29.5</v>
      </c>
      <c r="BN630" s="32">
        <f>IF($BF630&gt;$Y$7,"",IF(AND($BF630=$Y$7,$BG630=23),"",Entrées!I658-Entrées!I657))</f>
        <v>-292</v>
      </c>
      <c r="BO630" s="32">
        <f>IF($BF630&gt;$Y$7,"",IF(AND($BF630=$Y$7,$BG630=23),"",Entrées!J658-Entrées!J657))</f>
        <v>-294</v>
      </c>
      <c r="BP630" s="32">
        <f>IF($BF630&gt;$Y$7,"",IF(AND($BF630=$Y$7,$BG630=23),"",Entrées!K658-Entrées!K657))</f>
        <v>-28.5</v>
      </c>
      <c r="BQ630" s="32">
        <f>IF($BF630&gt;$Y$7,"",IF(AND($BF630=$Y$7,$BG630=23),"",Entrées!L658-Entrées!L657))</f>
        <v>-889.5</v>
      </c>
      <c r="BR630" s="32">
        <f>IF($BF630&gt;$Y$7,"",IF(AND($BF630=$Y$7,$BG630=23),"",Entrées!M658-Entrées!M657))</f>
        <v>0.5</v>
      </c>
      <c r="BS630" s="32">
        <f>IF($BF630&gt;$Y$7,"",IF(AND($BF630=$Y$7,$BG630=23),"",Entrées!N658-Entrées!N657))</f>
        <v>-1.5</v>
      </c>
      <c r="BT630" s="32">
        <f>IF($BF630&gt;$Y$7,"",IF(AND($BF630=$Y$7,$BG630=23),"",Entrées!O658-Entrées!O657))</f>
        <v>684</v>
      </c>
      <c r="BU630" s="32">
        <f>IF($BF630&gt;$Y$7,"",IF(AND($BF630=$Y$7,$BG630=23),"",Entrées!P658-Entrées!P657))</f>
        <v>0</v>
      </c>
      <c r="BV630" s="32">
        <f>IF($BF630&gt;$Y$7,"",IF(AND($BF630=$Y$7,$BG630=23),"",Entrées!Q658-Entrées!Q657))</f>
        <v>-38</v>
      </c>
      <c r="BW630" s="32">
        <f>IF($BF630&gt;$Y$7,"",IF(AND($BF630=$Y$7,$BG630=23),"",Entrées!R658-Entrées!R657))</f>
        <v>0</v>
      </c>
      <c r="BX630" s="32">
        <f>IF($BF630&gt;$Y$7,"",IF(AND($BF630=$Y$7,$BG630=23),"",Entrées!S658-Entrées!S657))</f>
        <v>0</v>
      </c>
      <c r="BY630" s="32">
        <f>IF($BF630&gt;$Y$7,"",IF(AND($BF630=$Y$7,$BG630=23),"",Entrées!T658-Entrées!T657))</f>
        <v>-176</v>
      </c>
      <c r="BZ630" s="32">
        <f>IF($BF630&gt;$Y$7,"",IF(AND($BF630=$Y$7,$BG630=23),"",Entrées!U658-Entrées!U657))</f>
        <v>0</v>
      </c>
      <c r="CA630" s="32">
        <f>IF($BF630&gt;$Y$7,"",IF(AND($BF630=$Y$7,$BG630=23),"",Entrées!V658-Entrées!V657))</f>
        <v>570</v>
      </c>
      <c r="CD630" s="33">
        <f>IF($BF630&lt;=$Y$7,Entrées!J657/CD$2,"")</f>
        <v>0.31026315789473685</v>
      </c>
      <c r="CE630" s="33">
        <f>IF($BF630&lt;=$Y$7,Entrées!K657/CE$2,"")</f>
        <v>7.261904761904762E-3</v>
      </c>
      <c r="CF630" s="11">
        <f t="shared" si="710"/>
        <v>7600</v>
      </c>
      <c r="CG630" s="11">
        <f t="shared" si="711"/>
        <v>4200</v>
      </c>
      <c r="CH630" s="52">
        <f t="shared" si="712"/>
        <v>0.26950009137426939</v>
      </c>
      <c r="CI630" s="52">
        <f t="shared" si="713"/>
        <v>0.11132787698412699</v>
      </c>
    </row>
    <row r="631" spans="1:87">
      <c r="C631" s="11">
        <f t="shared" si="746"/>
        <v>17</v>
      </c>
      <c r="D631" s="27">
        <f t="shared" si="743"/>
        <v>28</v>
      </c>
      <c r="E631" s="28">
        <f ca="1">IF($D631&gt;$D$8,"",INDIRECT(ADDRESS(ROW(Entrées!$C$37)+($D631-1)*24+E$11,COLUMN(Entrées!$C$37)+($C631-1),4,TRUE,"Entrées")))</f>
        <v>-2600</v>
      </c>
      <c r="F631" s="28">
        <f ca="1">IF($D631&gt;$D$8,"",INDIRECT(ADDRESS(ROW(Entrées!$C$37)+($D631-1)*24+F$11,COLUMN(Entrées!$C$37)+($C631-1),4,TRUE,"Entrées")))</f>
        <v>-2600</v>
      </c>
      <c r="G631" s="28">
        <f ca="1">IF($D631&gt;$D$8,"",INDIRECT(ADDRESS(ROW(Entrées!$C$37)+($D631-1)*24+G$11,COLUMN(Entrées!$C$37)+($C631-1),4,TRUE,"Entrées")))</f>
        <v>-2600</v>
      </c>
      <c r="H631" s="28">
        <f ca="1">IF($D631&gt;$D$8,"",INDIRECT(ADDRESS(ROW(Entrées!$C$37)+($D631-1)*24+H$11,COLUMN(Entrées!$C$37)+($C631-1),4,TRUE,"Entrées")))</f>
        <v>-2600</v>
      </c>
      <c r="I631" s="28">
        <f ca="1">IF($D631&gt;$D$8,"",INDIRECT(ADDRESS(ROW(Entrées!$C$37)+($D631-1)*24+I$11,COLUMN(Entrées!$C$37)+($C631-1),4,TRUE,"Entrées")))</f>
        <v>-2600</v>
      </c>
      <c r="J631" s="28">
        <f ca="1">IF($D631&gt;$D$8,"",INDIRECT(ADDRESS(ROW(Entrées!$C$37)+($D631-1)*24+J$11,COLUMN(Entrées!$C$37)+($C631-1),4,TRUE,"Entrées")))</f>
        <v>-2525</v>
      </c>
      <c r="K631" s="28">
        <f ca="1">IF($D631&gt;$D$8,"",INDIRECT(ADDRESS(ROW(Entrées!$C$37)+($D631-1)*24+K$11,COLUMN(Entrées!$C$37)+($C631-1),4,TRUE,"Entrées")))</f>
        <v>-2550</v>
      </c>
      <c r="L631" s="28">
        <f ca="1">IF($D631&gt;$D$8,"",INDIRECT(ADDRESS(ROW(Entrées!$C$37)+($D631-1)*24+L$11,COLUMN(Entrées!$C$37)+($C631-1),4,TRUE,"Entrées")))</f>
        <v>-2600</v>
      </c>
      <c r="M631" s="28">
        <f ca="1">IF($D631&gt;$D$8,"",INDIRECT(ADDRESS(ROW(Entrées!$C$37)+($D631-1)*24+M$11,COLUMN(Entrées!$C$37)+($C631-1),4,TRUE,"Entrées")))</f>
        <v>-2600</v>
      </c>
      <c r="N631" s="28">
        <f ca="1">IF($D631&gt;$D$8,"",INDIRECT(ADDRESS(ROW(Entrées!$C$37)+($D631-1)*24+N$11,COLUMN(Entrées!$C$37)+($C631-1),4,TRUE,"Entrées")))</f>
        <v>-2600</v>
      </c>
      <c r="O631" s="28">
        <f ca="1">IF($D631&gt;$D$8,"",INDIRECT(ADDRESS(ROW(Entrées!$C$37)+($D631-1)*24+O$11,COLUMN(Entrées!$C$37)+($C631-1),4,TRUE,"Entrées")))</f>
        <v>-2600</v>
      </c>
      <c r="P631" s="28">
        <f ca="1">IF($D631&gt;$D$8,"",INDIRECT(ADDRESS(ROW(Entrées!$C$37)+($D631-1)*24+P$11,COLUMN(Entrées!$C$37)+($C631-1),4,TRUE,"Entrées")))</f>
        <v>-2400</v>
      </c>
      <c r="Q631" s="28">
        <f ca="1">IF($D631&gt;$D$8,"",INDIRECT(ADDRESS(ROW(Entrées!$C$37)+($D631-1)*24+Q$11,COLUMN(Entrées!$C$37)+($C631-1),4,TRUE,"Entrées")))</f>
        <v>-2400</v>
      </c>
      <c r="R631" s="28">
        <f ca="1">IF($D631&gt;$D$8,"",INDIRECT(ADDRESS(ROW(Entrées!$C$37)+($D631-1)*24+R$11,COLUMN(Entrées!$C$37)+($C631-1),4,TRUE,"Entrées")))</f>
        <v>-2368</v>
      </c>
      <c r="S631" s="28">
        <f ca="1">IF($D631&gt;$D$8,"",INDIRECT(ADDRESS(ROW(Entrées!$C$37)+($D631-1)*24+S$11,COLUMN(Entrées!$C$37)+($C631-1),4,TRUE,"Entrées")))</f>
        <v>-2285</v>
      </c>
      <c r="T631" s="28">
        <f ca="1">IF($D631&gt;$D$8,"",INDIRECT(ADDRESS(ROW(Entrées!$C$37)+($D631-1)*24+T$11,COLUMN(Entrées!$C$37)+($C631-1),4,TRUE,"Entrées")))</f>
        <v>-2399</v>
      </c>
      <c r="U631" s="28">
        <f ca="1">IF($D631&gt;$D$8,"",INDIRECT(ADDRESS(ROW(Entrées!$C$37)+($D631-1)*24+U$11,COLUMN(Entrées!$C$37)+($C631-1),4,TRUE,"Entrées")))</f>
        <v>-2497</v>
      </c>
      <c r="V631" s="28">
        <f ca="1">IF($D631&gt;$D$8,"",INDIRECT(ADDRESS(ROW(Entrées!$C$37)+($D631-1)*24+V$11,COLUMN(Entrées!$C$37)+($C631-1),4,TRUE,"Entrées")))</f>
        <v>-2600</v>
      </c>
      <c r="W631" s="28">
        <f ca="1">IF($D631&gt;$D$8,"",INDIRECT(ADDRESS(ROW(Entrées!$C$37)+($D631-1)*24+W$11,COLUMN(Entrées!$C$37)+($C631-1),4,TRUE,"Entrées")))</f>
        <v>-2600</v>
      </c>
      <c r="X631" s="28">
        <f ca="1">IF($D631&gt;$D$8,"",INDIRECT(ADDRESS(ROW(Entrées!$C$37)+($D631-1)*24+X$11,COLUMN(Entrées!$C$37)+($C631-1),4,TRUE,"Entrées")))</f>
        <v>-2600</v>
      </c>
      <c r="Y631" s="28">
        <f ca="1">IF($D631&gt;$D$8,"",INDIRECT(ADDRESS(ROW(Entrées!$C$37)+($D631-1)*24+Y$11,COLUMN(Entrées!$C$37)+($C631-1),4,TRUE,"Entrées")))</f>
        <v>-2600</v>
      </c>
      <c r="Z631" s="28">
        <f ca="1">IF($D631&gt;$D$8,"",INDIRECT(ADDRESS(ROW(Entrées!$C$37)+($D631-1)*24+Z$11,COLUMN(Entrées!$C$37)+($C631-1),4,TRUE,"Entrées")))</f>
        <v>-2600</v>
      </c>
      <c r="AA631" s="28">
        <f ca="1">IF($D631&gt;$D$8,"",INDIRECT(ADDRESS(ROW(Entrées!$C$37)+($D631-1)*24+AA$11,COLUMN(Entrées!$C$37)+($C631-1),4,TRUE,"Entrées")))</f>
        <v>-2600</v>
      </c>
      <c r="AB631" s="28">
        <f ca="1">IF($D631&gt;$D$8,"",INDIRECT(ADDRESS(ROW(Entrées!$C$37)+($D631-1)*24+AB$11,COLUMN(Entrées!$C$37)+($C631-1),4,TRUE,"Entrées")))</f>
        <v>-2600</v>
      </c>
      <c r="AC631" s="11"/>
      <c r="AD631" s="40">
        <f t="shared" ca="1" si="742"/>
        <v>-2542.6666666666665</v>
      </c>
      <c r="AE631" s="40">
        <f t="shared" ca="1" si="744"/>
        <v>-2285</v>
      </c>
      <c r="AF631" s="40">
        <f t="shared" ca="1" si="745"/>
        <v>-2600</v>
      </c>
      <c r="AG631" s="4"/>
      <c r="AH631" s="11">
        <f>Entrées!A658</f>
        <v>26</v>
      </c>
      <c r="AI631" s="13">
        <f>Entrées!B658</f>
        <v>21</v>
      </c>
      <c r="AJ631" s="31">
        <f t="shared" ca="1" si="714"/>
        <v>55625.834722222207</v>
      </c>
      <c r="AK631" s="31">
        <f t="shared" ca="1" si="690"/>
        <v>55155.277777777781</v>
      </c>
      <c r="AL631" s="31">
        <f t="shared" ca="1" si="691"/>
        <v>55132.569444444431</v>
      </c>
      <c r="AM631" s="31">
        <f t="shared" ca="1" si="692"/>
        <v>439.35972222222233</v>
      </c>
      <c r="AN631" s="31">
        <f t="shared" ca="1" si="693"/>
        <v>2143.2847222222222</v>
      </c>
      <c r="AO631" s="31">
        <f t="shared" ca="1" si="694"/>
        <v>1711.4715277777773</v>
      </c>
      <c r="AP631" s="31">
        <f t="shared" ca="1" si="695"/>
        <v>43686.806944444448</v>
      </c>
      <c r="AQ631" s="31">
        <f t="shared" ca="1" si="696"/>
        <v>2048.2006944444447</v>
      </c>
      <c r="AR631" s="31">
        <f t="shared" ca="1" si="697"/>
        <v>467.57708333333329</v>
      </c>
      <c r="AS631" s="31">
        <f t="shared" ca="1" si="698"/>
        <v>9872.0041666666693</v>
      </c>
      <c r="AT631" s="31">
        <f t="shared" ca="1" si="699"/>
        <v>-752.91041666666672</v>
      </c>
      <c r="AU631" s="31">
        <f t="shared" ca="1" si="700"/>
        <v>580.30277777777769</v>
      </c>
      <c r="AV631" s="31">
        <f t="shared" ca="1" si="701"/>
        <v>-4570.3041666666659</v>
      </c>
      <c r="AW631" s="31">
        <f t="shared" ca="1" si="702"/>
        <v>53.39583333333335</v>
      </c>
      <c r="AX631" s="31">
        <f t="shared" ca="1" si="703"/>
        <v>1401.9361111111111</v>
      </c>
      <c r="AY631" s="31">
        <f t="shared" ca="1" si="704"/>
        <v>-1132.0805555555555</v>
      </c>
      <c r="AZ631" s="31">
        <f t="shared" ca="1" si="705"/>
        <v>-2177.1819444444441</v>
      </c>
      <c r="BA631" s="31">
        <f t="shared" ca="1" si="706"/>
        <v>644.8125</v>
      </c>
      <c r="BB631" s="31">
        <f t="shared" ca="1" si="707"/>
        <v>-1410.101388888889</v>
      </c>
      <c r="BC631" s="31">
        <f t="shared" ca="1" si="708"/>
        <v>-1800.2902777777781</v>
      </c>
      <c r="BF631" s="11">
        <f t="shared" si="709"/>
        <v>26</v>
      </c>
      <c r="BG631" s="11">
        <f t="shared" si="740"/>
        <v>21</v>
      </c>
      <c r="BH631" s="32">
        <f>IF($BF631&gt;$Y$7,"",IF(AND($BF631=$Y$7,$BG631=23),"",Entrées!C659-Entrées!C658))</f>
        <v>-587.5</v>
      </c>
      <c r="BI631" s="32">
        <f>IF($BF631&gt;$Y$7,"",IF(AND($BF631=$Y$7,$BG631=23),"",Entrées!D659-Entrées!D658))</f>
        <v>12.5</v>
      </c>
      <c r="BJ631" s="32">
        <f>IF($BF631&gt;$Y$7,"",IF(AND($BF631=$Y$7,$BG631=23),"",Entrées!E659-Entrées!E658))</f>
        <v>-150</v>
      </c>
      <c r="BK631" s="32">
        <f>IF($BF631&gt;$Y$7,"",IF(AND($BF631=$Y$7,$BG631=23),"",Entrées!F659-Entrées!F658))</f>
        <v>-5</v>
      </c>
      <c r="BL631" s="32">
        <f>IF($BF631&gt;$Y$7,"",IF(AND($BF631=$Y$7,$BG631=23),"",Entrées!G659-Entrées!G658))</f>
        <v>-7</v>
      </c>
      <c r="BM631" s="32">
        <f>IF($BF631&gt;$Y$7,"",IF(AND($BF631=$Y$7,$BG631=23),"",Entrées!H659-Entrées!H658))</f>
        <v>10</v>
      </c>
      <c r="BN631" s="32">
        <f>IF($BF631&gt;$Y$7,"",IF(AND($BF631=$Y$7,$BG631=23),"",Entrées!I659-Entrées!I658))</f>
        <v>-414</v>
      </c>
      <c r="BO631" s="32">
        <f>IF($BF631&gt;$Y$7,"",IF(AND($BF631=$Y$7,$BG631=23),"",Entrées!J659-Entrées!J658))</f>
        <v>-234.5</v>
      </c>
      <c r="BP631" s="32">
        <f>IF($BF631&gt;$Y$7,"",IF(AND($BF631=$Y$7,$BG631=23),"",Entrées!K659-Entrées!K658))</f>
        <v>-2</v>
      </c>
      <c r="BQ631" s="32">
        <f>IF($BF631&gt;$Y$7,"",IF(AND($BF631=$Y$7,$BG631=23),"",Entrées!L659-Entrées!L658))</f>
        <v>-272</v>
      </c>
      <c r="BR631" s="32">
        <f>IF($BF631&gt;$Y$7,"",IF(AND($BF631=$Y$7,$BG631=23),"",Entrées!M659-Entrées!M658))</f>
        <v>50</v>
      </c>
      <c r="BS631" s="32">
        <f>IF($BF631&gt;$Y$7,"",IF(AND($BF631=$Y$7,$BG631=23),"",Entrées!N659-Entrées!N658))</f>
        <v>-3</v>
      </c>
      <c r="BT631" s="32">
        <f>IF($BF631&gt;$Y$7,"",IF(AND($BF631=$Y$7,$BG631=23),"",Entrées!O659-Entrées!O658))</f>
        <v>289.5</v>
      </c>
      <c r="BU631" s="32">
        <f>IF($BF631&gt;$Y$7,"",IF(AND($BF631=$Y$7,$BG631=23),"",Entrées!P659-Entrées!P658))</f>
        <v>0</v>
      </c>
      <c r="BV631" s="32">
        <f>IF($BF631&gt;$Y$7,"",IF(AND($BF631=$Y$7,$BG631=23),"",Entrées!Q659-Entrées!Q658))</f>
        <v>-1086</v>
      </c>
      <c r="BW631" s="32">
        <f>IF($BF631&gt;$Y$7,"",IF(AND($BF631=$Y$7,$BG631=23),"",Entrées!R659-Entrées!R658))</f>
        <v>0</v>
      </c>
      <c r="BX631" s="32">
        <f>IF($BF631&gt;$Y$7,"",IF(AND($BF631=$Y$7,$BG631=23),"",Entrées!S659-Entrées!S658))</f>
        <v>0</v>
      </c>
      <c r="BY631" s="32">
        <f>IF($BF631&gt;$Y$7,"",IF(AND($BF631=$Y$7,$BG631=23),"",Entrées!T659-Entrées!T658))</f>
        <v>409</v>
      </c>
      <c r="BZ631" s="32">
        <f>IF($BF631&gt;$Y$7,"",IF(AND($BF631=$Y$7,$BG631=23),"",Entrées!U659-Entrées!U658))</f>
        <v>0</v>
      </c>
      <c r="CA631" s="32">
        <f>IF($BF631&gt;$Y$7,"",IF(AND($BF631=$Y$7,$BG631=23),"",Entrées!V659-Entrées!V658))</f>
        <v>1105</v>
      </c>
      <c r="CD631" s="33">
        <f>IF($BF631&lt;=$Y$7,Entrées!J658/CD$2,"")</f>
        <v>0.27157894736842103</v>
      </c>
      <c r="CE631" s="33">
        <f>IF($BF631&lt;=$Y$7,Entrées!K658/CE$2,"")</f>
        <v>4.7619047619047619E-4</v>
      </c>
      <c r="CF631" s="11">
        <f t="shared" si="710"/>
        <v>7600</v>
      </c>
      <c r="CG631" s="11">
        <f t="shared" si="711"/>
        <v>4200</v>
      </c>
      <c r="CH631" s="52">
        <f t="shared" si="712"/>
        <v>0.26950009137426939</v>
      </c>
      <c r="CI631" s="52">
        <f t="shared" si="713"/>
        <v>0.11132787698412699</v>
      </c>
    </row>
    <row r="632" spans="1:87">
      <c r="C632" s="11">
        <f t="shared" si="746"/>
        <v>17</v>
      </c>
      <c r="D632" s="27">
        <f t="shared" si="743"/>
        <v>29</v>
      </c>
      <c r="E632" s="28">
        <f ca="1">IF($D632&gt;$D$8,"",INDIRECT(ADDRESS(ROW(Entrées!$C$37)+($D632-1)*24+E$11,COLUMN(Entrées!$C$37)+($C632-1),4,TRUE,"Entrées")))</f>
        <v>-2600</v>
      </c>
      <c r="F632" s="28">
        <f ca="1">IF($D632&gt;$D$8,"",INDIRECT(ADDRESS(ROW(Entrées!$C$37)+($D632-1)*24+F$11,COLUMN(Entrées!$C$37)+($C632-1),4,TRUE,"Entrées")))</f>
        <v>-2600</v>
      </c>
      <c r="G632" s="28">
        <f ca="1">IF($D632&gt;$D$8,"",INDIRECT(ADDRESS(ROW(Entrées!$C$37)+($D632-1)*24+G$11,COLUMN(Entrées!$C$37)+($C632-1),4,TRUE,"Entrées")))</f>
        <v>-2600</v>
      </c>
      <c r="H632" s="28">
        <f ca="1">IF($D632&gt;$D$8,"",INDIRECT(ADDRESS(ROW(Entrées!$C$37)+($D632-1)*24+H$11,COLUMN(Entrées!$C$37)+($C632-1),4,TRUE,"Entrées")))</f>
        <v>-2600</v>
      </c>
      <c r="I632" s="28">
        <f ca="1">IF($D632&gt;$D$8,"",INDIRECT(ADDRESS(ROW(Entrées!$C$37)+($D632-1)*24+I$11,COLUMN(Entrées!$C$37)+($C632-1),4,TRUE,"Entrées")))</f>
        <v>-2600</v>
      </c>
      <c r="J632" s="28">
        <f ca="1">IF($D632&gt;$D$8,"",INDIRECT(ADDRESS(ROW(Entrées!$C$37)+($D632-1)*24+J$11,COLUMN(Entrées!$C$37)+($C632-1),4,TRUE,"Entrées")))</f>
        <v>-2600</v>
      </c>
      <c r="K632" s="28">
        <f ca="1">IF($D632&gt;$D$8,"",INDIRECT(ADDRESS(ROW(Entrées!$C$37)+($D632-1)*24+K$11,COLUMN(Entrées!$C$37)+($C632-1),4,TRUE,"Entrées")))</f>
        <v>-2600</v>
      </c>
      <c r="L632" s="28">
        <f ca="1">IF($D632&gt;$D$8,"",INDIRECT(ADDRESS(ROW(Entrées!$C$37)+($D632-1)*24+L$11,COLUMN(Entrées!$C$37)+($C632-1),4,TRUE,"Entrées")))</f>
        <v>-2600</v>
      </c>
      <c r="M632" s="28">
        <f ca="1">IF($D632&gt;$D$8,"",INDIRECT(ADDRESS(ROW(Entrées!$C$37)+($D632-1)*24+M$11,COLUMN(Entrées!$C$37)+($C632-1),4,TRUE,"Entrées")))</f>
        <v>-2528</v>
      </c>
      <c r="N632" s="28">
        <f ca="1">IF($D632&gt;$D$8,"",INDIRECT(ADDRESS(ROW(Entrées!$C$37)+($D632-1)*24+N$11,COLUMN(Entrées!$C$37)+($C632-1),4,TRUE,"Entrées")))</f>
        <v>-2585</v>
      </c>
      <c r="O632" s="28">
        <f ca="1">IF($D632&gt;$D$8,"",INDIRECT(ADDRESS(ROW(Entrées!$C$37)+($D632-1)*24+O$11,COLUMN(Entrées!$C$37)+($C632-1),4,TRUE,"Entrées")))</f>
        <v>-2600</v>
      </c>
      <c r="P632" s="28">
        <f ca="1">IF($D632&gt;$D$8,"",INDIRECT(ADDRESS(ROW(Entrées!$C$37)+($D632-1)*24+P$11,COLUMN(Entrées!$C$37)+($C632-1),4,TRUE,"Entrées")))</f>
        <v>-2600</v>
      </c>
      <c r="Q632" s="28">
        <f ca="1">IF($D632&gt;$D$8,"",INDIRECT(ADDRESS(ROW(Entrées!$C$37)+($D632-1)*24+Q$11,COLUMN(Entrées!$C$37)+($C632-1),4,TRUE,"Entrées")))</f>
        <v>-2600</v>
      </c>
      <c r="R632" s="28">
        <f ca="1">IF($D632&gt;$D$8,"",INDIRECT(ADDRESS(ROW(Entrées!$C$37)+($D632-1)*24+R$11,COLUMN(Entrées!$C$37)+($C632-1),4,TRUE,"Entrées")))</f>
        <v>-2600</v>
      </c>
      <c r="S632" s="28">
        <f ca="1">IF($D632&gt;$D$8,"",INDIRECT(ADDRESS(ROW(Entrées!$C$37)+($D632-1)*24+S$11,COLUMN(Entrées!$C$37)+($C632-1),4,TRUE,"Entrées")))</f>
        <v>-2600</v>
      </c>
      <c r="T632" s="28">
        <f ca="1">IF($D632&gt;$D$8,"",INDIRECT(ADDRESS(ROW(Entrées!$C$37)+($D632-1)*24+T$11,COLUMN(Entrées!$C$37)+($C632-1),4,TRUE,"Entrées")))</f>
        <v>-2560</v>
      </c>
      <c r="U632" s="28">
        <f ca="1">IF($D632&gt;$D$8,"",INDIRECT(ADDRESS(ROW(Entrées!$C$37)+($D632-1)*24+U$11,COLUMN(Entrées!$C$37)+($C632-1),4,TRUE,"Entrées")))</f>
        <v>-2560</v>
      </c>
      <c r="V632" s="28">
        <f ca="1">IF($D632&gt;$D$8,"",INDIRECT(ADDRESS(ROW(Entrées!$C$37)+($D632-1)*24+V$11,COLUMN(Entrées!$C$37)+($C632-1),4,TRUE,"Entrées")))</f>
        <v>-2600</v>
      </c>
      <c r="W632" s="28">
        <f ca="1">IF($D632&gt;$D$8,"",INDIRECT(ADDRESS(ROW(Entrées!$C$37)+($D632-1)*24+W$11,COLUMN(Entrées!$C$37)+($C632-1),4,TRUE,"Entrées")))</f>
        <v>-2600</v>
      </c>
      <c r="X632" s="28">
        <f ca="1">IF($D632&gt;$D$8,"",INDIRECT(ADDRESS(ROW(Entrées!$C$37)+($D632-1)*24+X$11,COLUMN(Entrées!$C$37)+($C632-1),4,TRUE,"Entrées")))</f>
        <v>-2400</v>
      </c>
      <c r="Y632" s="28">
        <f ca="1">IF($D632&gt;$D$8,"",INDIRECT(ADDRESS(ROW(Entrées!$C$37)+($D632-1)*24+Y$11,COLUMN(Entrées!$C$37)+($C632-1),4,TRUE,"Entrées")))</f>
        <v>-2400</v>
      </c>
      <c r="Z632" s="28">
        <f ca="1">IF($D632&gt;$D$8,"",INDIRECT(ADDRESS(ROW(Entrées!$C$37)+($D632-1)*24+Z$11,COLUMN(Entrées!$C$37)+($C632-1),4,TRUE,"Entrées")))</f>
        <v>-2400</v>
      </c>
      <c r="AA632" s="28">
        <f ca="1">IF($D632&gt;$D$8,"",INDIRECT(ADDRESS(ROW(Entrées!$C$37)+($D632-1)*24+AA$11,COLUMN(Entrées!$C$37)+($C632-1),4,TRUE,"Entrées")))</f>
        <v>-2600</v>
      </c>
      <c r="AB632" s="28">
        <f ca="1">IF($D632&gt;$D$8,"",INDIRECT(ADDRESS(ROW(Entrées!$C$37)+($D632-1)*24+AB$11,COLUMN(Entrées!$C$37)+($C632-1),4,TRUE,"Entrées")))</f>
        <v>-2600</v>
      </c>
      <c r="AC632" s="11"/>
      <c r="AD632" s="40">
        <f t="shared" ca="1" si="742"/>
        <v>-2568.0416666666665</v>
      </c>
      <c r="AE632" s="40">
        <f t="shared" ca="1" si="744"/>
        <v>-2400</v>
      </c>
      <c r="AF632" s="40">
        <f t="shared" ca="1" si="745"/>
        <v>-2600</v>
      </c>
      <c r="AG632" s="4"/>
      <c r="AH632" s="11">
        <f>Entrées!A659</f>
        <v>26</v>
      </c>
      <c r="AI632" s="13">
        <f>Entrées!B659</f>
        <v>22</v>
      </c>
      <c r="AJ632" s="31">
        <f t="shared" ca="1" si="714"/>
        <v>55625.834722222207</v>
      </c>
      <c r="AK632" s="31">
        <f t="shared" ca="1" si="690"/>
        <v>55155.277777777781</v>
      </c>
      <c r="AL632" s="31">
        <f t="shared" ca="1" si="691"/>
        <v>55132.569444444431</v>
      </c>
      <c r="AM632" s="31">
        <f t="shared" ca="1" si="692"/>
        <v>439.35972222222233</v>
      </c>
      <c r="AN632" s="31">
        <f t="shared" ca="1" si="693"/>
        <v>2143.2847222222222</v>
      </c>
      <c r="AO632" s="31">
        <f t="shared" ca="1" si="694"/>
        <v>1711.4715277777773</v>
      </c>
      <c r="AP632" s="31">
        <f t="shared" ca="1" si="695"/>
        <v>43686.806944444448</v>
      </c>
      <c r="AQ632" s="31">
        <f t="shared" ca="1" si="696"/>
        <v>2048.2006944444447</v>
      </c>
      <c r="AR632" s="31">
        <f t="shared" ca="1" si="697"/>
        <v>467.57708333333329</v>
      </c>
      <c r="AS632" s="31">
        <f t="shared" ca="1" si="698"/>
        <v>9872.0041666666693</v>
      </c>
      <c r="AT632" s="31">
        <f t="shared" ca="1" si="699"/>
        <v>-752.91041666666672</v>
      </c>
      <c r="AU632" s="31">
        <f t="shared" ca="1" si="700"/>
        <v>580.30277777777769</v>
      </c>
      <c r="AV632" s="31">
        <f t="shared" ca="1" si="701"/>
        <v>-4570.3041666666659</v>
      </c>
      <c r="AW632" s="31">
        <f t="shared" ca="1" si="702"/>
        <v>53.39583333333335</v>
      </c>
      <c r="AX632" s="31">
        <f t="shared" ca="1" si="703"/>
        <v>1401.9361111111111</v>
      </c>
      <c r="AY632" s="31">
        <f t="shared" ca="1" si="704"/>
        <v>-1132.0805555555555</v>
      </c>
      <c r="AZ632" s="31">
        <f t="shared" ca="1" si="705"/>
        <v>-2177.1819444444441</v>
      </c>
      <c r="BA632" s="31">
        <f t="shared" ca="1" si="706"/>
        <v>644.8125</v>
      </c>
      <c r="BB632" s="31">
        <f t="shared" ca="1" si="707"/>
        <v>-1410.101388888889</v>
      </c>
      <c r="BC632" s="31">
        <f t="shared" ca="1" si="708"/>
        <v>-1800.2902777777781</v>
      </c>
      <c r="BF632" s="11">
        <f t="shared" si="709"/>
        <v>26</v>
      </c>
      <c r="BG632" s="11">
        <f t="shared" si="740"/>
        <v>22</v>
      </c>
      <c r="BH632" s="32">
        <f>IF($BF632&gt;$Y$7,"",IF(AND($BF632=$Y$7,$BG632=23),"",Entrées!C660-Entrées!C659))</f>
        <v>2462.5</v>
      </c>
      <c r="BI632" s="32">
        <f>IF($BF632&gt;$Y$7,"",IF(AND($BF632=$Y$7,$BG632=23),"",Entrées!D660-Entrées!D659))</f>
        <v>1350</v>
      </c>
      <c r="BJ632" s="32">
        <f>IF($BF632&gt;$Y$7,"",IF(AND($BF632=$Y$7,$BG632=23),"",Entrées!E660-Entrées!E659))</f>
        <v>1137.5</v>
      </c>
      <c r="BK632" s="32">
        <f>IF($BF632&gt;$Y$7,"",IF(AND($BF632=$Y$7,$BG632=23),"",Entrées!F660-Entrées!F659))</f>
        <v>3.5</v>
      </c>
      <c r="BL632" s="32">
        <f>IF($BF632&gt;$Y$7,"",IF(AND($BF632=$Y$7,$BG632=23),"",Entrées!G660-Entrées!G659))</f>
        <v>21.5</v>
      </c>
      <c r="BM632" s="32">
        <f>IF($BF632&gt;$Y$7,"",IF(AND($BF632=$Y$7,$BG632=23),"",Entrées!H660-Entrées!H659))</f>
        <v>-13</v>
      </c>
      <c r="BN632" s="32">
        <f>IF($BF632&gt;$Y$7,"",IF(AND($BF632=$Y$7,$BG632=23),"",Entrées!I660-Entrées!I659))</f>
        <v>-228</v>
      </c>
      <c r="BO632" s="32">
        <f>IF($BF632&gt;$Y$7,"",IF(AND($BF632=$Y$7,$BG632=23),"",Entrées!J660-Entrées!J659))</f>
        <v>-103</v>
      </c>
      <c r="BP632" s="32">
        <f>IF($BF632&gt;$Y$7,"",IF(AND($BF632=$Y$7,$BG632=23),"",Entrées!K660-Entrées!K659))</f>
        <v>0</v>
      </c>
      <c r="BQ632" s="32">
        <f>IF($BF632&gt;$Y$7,"",IF(AND($BF632=$Y$7,$BG632=23),"",Entrées!L660-Entrées!L659))</f>
        <v>905.5</v>
      </c>
      <c r="BR632" s="32">
        <f>IF($BF632&gt;$Y$7,"",IF(AND($BF632=$Y$7,$BG632=23),"",Entrées!M660-Entrées!M659))</f>
        <v>280.5</v>
      </c>
      <c r="BS632" s="32">
        <f>IF($BF632&gt;$Y$7,"",IF(AND($BF632=$Y$7,$BG632=23),"",Entrées!N660-Entrées!N659))</f>
        <v>1.5</v>
      </c>
      <c r="BT632" s="32">
        <f>IF($BF632&gt;$Y$7,"",IF(AND($BF632=$Y$7,$BG632=23),"",Entrées!O660-Entrées!O659))</f>
        <v>1593</v>
      </c>
      <c r="BU632" s="32">
        <f>IF($BF632&gt;$Y$7,"",IF(AND($BF632=$Y$7,$BG632=23),"",Entrées!P660-Entrées!P659))</f>
        <v>0.5</v>
      </c>
      <c r="BV632" s="32">
        <f>IF($BF632&gt;$Y$7,"",IF(AND($BF632=$Y$7,$BG632=23),"",Entrées!Q660-Entrées!Q659))</f>
        <v>944</v>
      </c>
      <c r="BW632" s="32">
        <f>IF($BF632&gt;$Y$7,"",IF(AND($BF632=$Y$7,$BG632=23),"",Entrées!R660-Entrées!R659))</f>
        <v>0</v>
      </c>
      <c r="BX632" s="32">
        <f>IF($BF632&gt;$Y$7,"",IF(AND($BF632=$Y$7,$BG632=23),"",Entrées!S660-Entrées!S659))</f>
        <v>0</v>
      </c>
      <c r="BY632" s="32">
        <f>IF($BF632&gt;$Y$7,"",IF(AND($BF632=$Y$7,$BG632=23),"",Entrées!T660-Entrées!T659))</f>
        <v>70</v>
      </c>
      <c r="BZ632" s="32">
        <f>IF($BF632&gt;$Y$7,"",IF(AND($BF632=$Y$7,$BG632=23),"",Entrées!U660-Entrées!U659))</f>
        <v>0</v>
      </c>
      <c r="CA632" s="32">
        <f>IF($BF632&gt;$Y$7,"",IF(AND($BF632=$Y$7,$BG632=23),"",Entrées!V660-Entrées!V659))</f>
        <v>316</v>
      </c>
      <c r="CD632" s="33">
        <f>IF($BF632&lt;=$Y$7,Entrées!J659/CD$2,"")</f>
        <v>0.24072368421052631</v>
      </c>
      <c r="CE632" s="33">
        <f>IF($BF632&lt;=$Y$7,Entrées!K659/CE$2,"")</f>
        <v>0</v>
      </c>
      <c r="CF632" s="11">
        <f t="shared" si="710"/>
        <v>7600</v>
      </c>
      <c r="CG632" s="11">
        <f t="shared" si="711"/>
        <v>4200</v>
      </c>
      <c r="CH632" s="52">
        <f t="shared" si="712"/>
        <v>0.26950009137426939</v>
      </c>
      <c r="CI632" s="52">
        <f t="shared" si="713"/>
        <v>0.11132787698412699</v>
      </c>
    </row>
    <row r="633" spans="1:87">
      <c r="C633" s="11">
        <f t="shared" si="746"/>
        <v>17</v>
      </c>
      <c r="D633" s="27">
        <f t="shared" si="743"/>
        <v>30</v>
      </c>
      <c r="E633" s="28">
        <f ca="1">IF($D633&gt;$D$8,"",INDIRECT(ADDRESS(ROW(Entrées!$C$37)+($D633-1)*24+E$11,COLUMN(Entrées!$C$37)+($C633-1),4,TRUE,"Entrées")))</f>
        <v>-2600</v>
      </c>
      <c r="F633" s="28">
        <f ca="1">IF($D633&gt;$D$8,"",INDIRECT(ADDRESS(ROW(Entrées!$C$37)+($D633-1)*24+F$11,COLUMN(Entrées!$C$37)+($C633-1),4,TRUE,"Entrées")))</f>
        <v>-2600</v>
      </c>
      <c r="G633" s="28">
        <f ca="1">IF($D633&gt;$D$8,"",INDIRECT(ADDRESS(ROW(Entrées!$C$37)+($D633-1)*24+G$11,COLUMN(Entrées!$C$37)+($C633-1),4,TRUE,"Entrées")))</f>
        <v>-2600</v>
      </c>
      <c r="H633" s="28">
        <f ca="1">IF($D633&gt;$D$8,"",INDIRECT(ADDRESS(ROW(Entrées!$C$37)+($D633-1)*24+H$11,COLUMN(Entrées!$C$37)+($C633-1),4,TRUE,"Entrées")))</f>
        <v>-2600</v>
      </c>
      <c r="I633" s="28">
        <f ca="1">IF($D633&gt;$D$8,"",INDIRECT(ADDRESS(ROW(Entrées!$C$37)+($D633-1)*24+I$11,COLUMN(Entrées!$C$37)+($C633-1),4,TRUE,"Entrées")))</f>
        <v>-2600</v>
      </c>
      <c r="J633" s="28">
        <f ca="1">IF($D633&gt;$D$8,"",INDIRECT(ADDRESS(ROW(Entrées!$C$37)+($D633-1)*24+J$11,COLUMN(Entrées!$C$37)+($C633-1),4,TRUE,"Entrées")))</f>
        <v>-2600</v>
      </c>
      <c r="K633" s="28">
        <f ca="1">IF($D633&gt;$D$8,"",INDIRECT(ADDRESS(ROW(Entrées!$C$37)+($D633-1)*24+K$11,COLUMN(Entrées!$C$37)+($C633-1),4,TRUE,"Entrées")))</f>
        <v>-2600</v>
      </c>
      <c r="L633" s="28">
        <f ca="1">IF($D633&gt;$D$8,"",INDIRECT(ADDRESS(ROW(Entrées!$C$37)+($D633-1)*24+L$11,COLUMN(Entrées!$C$37)+($C633-1),4,TRUE,"Entrées")))</f>
        <v>-2600</v>
      </c>
      <c r="M633" s="28">
        <f ca="1">IF($D633&gt;$D$8,"",INDIRECT(ADDRESS(ROW(Entrées!$C$37)+($D633-1)*24+M$11,COLUMN(Entrées!$C$37)+($C633-1),4,TRUE,"Entrées")))</f>
        <v>-2572</v>
      </c>
      <c r="N633" s="28">
        <f ca="1">IF($D633&gt;$D$8,"",INDIRECT(ADDRESS(ROW(Entrées!$C$37)+($D633-1)*24+N$11,COLUMN(Entrées!$C$37)+($C633-1),4,TRUE,"Entrées")))</f>
        <v>-2513</v>
      </c>
      <c r="O633" s="28">
        <f ca="1">IF($D633&gt;$D$8,"",INDIRECT(ADDRESS(ROW(Entrées!$C$37)+($D633-1)*24+O$11,COLUMN(Entrées!$C$37)+($C633-1),4,TRUE,"Entrées")))</f>
        <v>-2600</v>
      </c>
      <c r="P633" s="28">
        <f ca="1">IF($D633&gt;$D$8,"",INDIRECT(ADDRESS(ROW(Entrées!$C$37)+($D633-1)*24+P$11,COLUMN(Entrées!$C$37)+($C633-1),4,TRUE,"Entrées")))</f>
        <v>-2585</v>
      </c>
      <c r="Q633" s="28">
        <f ca="1">IF($D633&gt;$D$8,"",INDIRECT(ADDRESS(ROW(Entrées!$C$37)+($D633-1)*24+Q$11,COLUMN(Entrées!$C$37)+($C633-1),4,TRUE,"Entrées")))</f>
        <v>-2600</v>
      </c>
      <c r="R633" s="28">
        <f ca="1">IF($D633&gt;$D$8,"",INDIRECT(ADDRESS(ROW(Entrées!$C$37)+($D633-1)*24+R$11,COLUMN(Entrées!$C$37)+($C633-1),4,TRUE,"Entrées")))</f>
        <v>-2596</v>
      </c>
      <c r="S633" s="28">
        <f ca="1">IF($D633&gt;$D$8,"",INDIRECT(ADDRESS(ROW(Entrées!$C$37)+($D633-1)*24+S$11,COLUMN(Entrées!$C$37)+($C633-1),4,TRUE,"Entrées")))</f>
        <v>-2600</v>
      </c>
      <c r="T633" s="28">
        <f ca="1">IF($D633&gt;$D$8,"",INDIRECT(ADDRESS(ROW(Entrées!$C$37)+($D633-1)*24+T$11,COLUMN(Entrées!$C$37)+($C633-1),4,TRUE,"Entrées")))</f>
        <v>-2600</v>
      </c>
      <c r="U633" s="28">
        <f ca="1">IF($D633&gt;$D$8,"",INDIRECT(ADDRESS(ROW(Entrées!$C$37)+($D633-1)*24+U$11,COLUMN(Entrées!$C$37)+($C633-1),4,TRUE,"Entrées")))</f>
        <v>-2600</v>
      </c>
      <c r="V633" s="28">
        <f ca="1">IF($D633&gt;$D$8,"",INDIRECT(ADDRESS(ROW(Entrées!$C$37)+($D633-1)*24+V$11,COLUMN(Entrées!$C$37)+($C633-1),4,TRUE,"Entrées")))</f>
        <v>-2600</v>
      </c>
      <c r="W633" s="28">
        <f ca="1">IF($D633&gt;$D$8,"",INDIRECT(ADDRESS(ROW(Entrées!$C$37)+($D633-1)*24+W$11,COLUMN(Entrées!$C$37)+($C633-1),4,TRUE,"Entrées")))</f>
        <v>-2600</v>
      </c>
      <c r="X633" s="28">
        <f ca="1">IF($D633&gt;$D$8,"",INDIRECT(ADDRESS(ROW(Entrées!$C$37)+($D633-1)*24+X$11,COLUMN(Entrées!$C$37)+($C633-1),4,TRUE,"Entrées")))</f>
        <v>-2600</v>
      </c>
      <c r="Y633" s="28">
        <f ca="1">IF($D633&gt;$D$8,"",INDIRECT(ADDRESS(ROW(Entrées!$C$37)+($D633-1)*24+Y$11,COLUMN(Entrées!$C$37)+($C633-1),4,TRUE,"Entrées")))</f>
        <v>-2600</v>
      </c>
      <c r="Z633" s="28">
        <f ca="1">IF($D633&gt;$D$8,"",INDIRECT(ADDRESS(ROW(Entrées!$C$37)+($D633-1)*24+Z$11,COLUMN(Entrées!$C$37)+($C633-1),4,TRUE,"Entrées")))</f>
        <v>-2600</v>
      </c>
      <c r="AA633" s="28">
        <f ca="1">IF($D633&gt;$D$8,"",INDIRECT(ADDRESS(ROW(Entrées!$C$37)+($D633-1)*24+AA$11,COLUMN(Entrées!$C$37)+($C633-1),4,TRUE,"Entrées")))</f>
        <v>-2600</v>
      </c>
      <c r="AB633" s="28">
        <f ca="1">IF($D633&gt;$D$8,"",INDIRECT(ADDRESS(ROW(Entrées!$C$37)+($D633-1)*24+AB$11,COLUMN(Entrées!$C$37)+($C633-1),4,TRUE,"Entrées")))</f>
        <v>-2600</v>
      </c>
      <c r="AC633" s="11"/>
      <c r="AD633" s="40">
        <f t="shared" ca="1" si="742"/>
        <v>-2594.4166666666665</v>
      </c>
      <c r="AE633" s="40">
        <f t="shared" ca="1" si="744"/>
        <v>-2513</v>
      </c>
      <c r="AF633" s="40">
        <f t="shared" ca="1" si="745"/>
        <v>-2600</v>
      </c>
      <c r="AG633" s="4"/>
      <c r="AH633" s="11">
        <f>Entrées!A660</f>
        <v>26</v>
      </c>
      <c r="AI633" s="13">
        <f>Entrées!B660</f>
        <v>23</v>
      </c>
      <c r="AJ633" s="31">
        <f t="shared" ca="1" si="714"/>
        <v>55625.834722222207</v>
      </c>
      <c r="AK633" s="31">
        <f t="shared" ca="1" si="690"/>
        <v>55155.277777777781</v>
      </c>
      <c r="AL633" s="31">
        <f t="shared" ca="1" si="691"/>
        <v>55132.569444444431</v>
      </c>
      <c r="AM633" s="31">
        <f t="shared" ca="1" si="692"/>
        <v>439.35972222222233</v>
      </c>
      <c r="AN633" s="31">
        <f t="shared" ca="1" si="693"/>
        <v>2143.2847222222222</v>
      </c>
      <c r="AO633" s="31">
        <f t="shared" ca="1" si="694"/>
        <v>1711.4715277777773</v>
      </c>
      <c r="AP633" s="31">
        <f t="shared" ca="1" si="695"/>
        <v>43686.806944444448</v>
      </c>
      <c r="AQ633" s="31">
        <f t="shared" ca="1" si="696"/>
        <v>2048.2006944444447</v>
      </c>
      <c r="AR633" s="31">
        <f t="shared" ca="1" si="697"/>
        <v>467.57708333333329</v>
      </c>
      <c r="AS633" s="31">
        <f t="shared" ca="1" si="698"/>
        <v>9872.0041666666693</v>
      </c>
      <c r="AT633" s="31">
        <f t="shared" ca="1" si="699"/>
        <v>-752.91041666666672</v>
      </c>
      <c r="AU633" s="31">
        <f t="shared" ca="1" si="700"/>
        <v>580.30277777777769</v>
      </c>
      <c r="AV633" s="31">
        <f t="shared" ca="1" si="701"/>
        <v>-4570.3041666666659</v>
      </c>
      <c r="AW633" s="31">
        <f t="shared" ca="1" si="702"/>
        <v>53.39583333333335</v>
      </c>
      <c r="AX633" s="31">
        <f t="shared" ca="1" si="703"/>
        <v>1401.9361111111111</v>
      </c>
      <c r="AY633" s="31">
        <f t="shared" ca="1" si="704"/>
        <v>-1132.0805555555555</v>
      </c>
      <c r="AZ633" s="31">
        <f t="shared" ca="1" si="705"/>
        <v>-2177.1819444444441</v>
      </c>
      <c r="BA633" s="31">
        <f t="shared" ca="1" si="706"/>
        <v>644.8125</v>
      </c>
      <c r="BB633" s="31">
        <f t="shared" ca="1" si="707"/>
        <v>-1410.101388888889</v>
      </c>
      <c r="BC633" s="31">
        <f t="shared" ca="1" si="708"/>
        <v>-1800.2902777777781</v>
      </c>
      <c r="BF633" s="11">
        <f t="shared" si="709"/>
        <v>26</v>
      </c>
      <c r="BG633" s="11">
        <f t="shared" si="740"/>
        <v>23</v>
      </c>
      <c r="BH633" s="32">
        <f>IF($BF633&gt;$Y$7,"",IF(AND($BF633=$Y$7,$BG633=23),"",Entrées!C661-Entrées!C660))</f>
        <v>-1865</v>
      </c>
      <c r="BI633" s="32">
        <f>IF($BF633&gt;$Y$7,"",IF(AND($BF633=$Y$7,$BG633=23),"",Entrées!D661-Entrées!D660))</f>
        <v>-1875</v>
      </c>
      <c r="BJ633" s="32">
        <f>IF($BF633&gt;$Y$7,"",IF(AND($BF633=$Y$7,$BG633=23),"",Entrées!E661-Entrées!E660))</f>
        <v>-3762.5</v>
      </c>
      <c r="BK633" s="32">
        <f>IF($BF633&gt;$Y$7,"",IF(AND($BF633=$Y$7,$BG633=23),"",Entrées!F661-Entrées!F660))</f>
        <v>-189</v>
      </c>
      <c r="BL633" s="32">
        <f>IF($BF633&gt;$Y$7,"",IF(AND($BF633=$Y$7,$BG633=23),"",Entrées!G661-Entrées!G660))</f>
        <v>-5.5</v>
      </c>
      <c r="BM633" s="32">
        <f>IF($BF633&gt;$Y$7,"",IF(AND($BF633=$Y$7,$BG633=23),"",Entrées!H661-Entrées!H660))</f>
        <v>-13.5</v>
      </c>
      <c r="BN633" s="32">
        <f>IF($BF633&gt;$Y$7,"",IF(AND($BF633=$Y$7,$BG633=23),"",Entrées!I661-Entrées!I660))</f>
        <v>-783.5</v>
      </c>
      <c r="BO633" s="32">
        <f>IF($BF633&gt;$Y$7,"",IF(AND($BF633=$Y$7,$BG633=23),"",Entrées!J661-Entrées!J660))</f>
        <v>-75.5</v>
      </c>
      <c r="BP633" s="32">
        <f>IF($BF633&gt;$Y$7,"",IF(AND($BF633=$Y$7,$BG633=23),"",Entrées!K661-Entrées!K660))</f>
        <v>0</v>
      </c>
      <c r="BQ633" s="32">
        <f>IF($BF633&gt;$Y$7,"",IF(AND($BF633=$Y$7,$BG633=23),"",Entrées!L661-Entrées!L660))</f>
        <v>-730</v>
      </c>
      <c r="BR633" s="32">
        <f>IF($BF633&gt;$Y$7,"",IF(AND($BF633=$Y$7,$BG633=23),"",Entrées!M661-Entrées!M660))</f>
        <v>-111</v>
      </c>
      <c r="BS633" s="32">
        <f>IF($BF633&gt;$Y$7,"",IF(AND($BF633=$Y$7,$BG633=23),"",Entrées!N661-Entrées!N660))</f>
        <v>3</v>
      </c>
      <c r="BT633" s="32">
        <f>IF($BF633&gt;$Y$7,"",IF(AND($BF633=$Y$7,$BG633=23),"",Entrées!O661-Entrées!O660))</f>
        <v>41.5</v>
      </c>
      <c r="BU633" s="32">
        <f>IF($BF633&gt;$Y$7,"",IF(AND($BF633=$Y$7,$BG633=23),"",Entrées!P661-Entrées!P660))</f>
        <v>-2.5</v>
      </c>
      <c r="BV633" s="32">
        <f>IF($BF633&gt;$Y$7,"",IF(AND($BF633=$Y$7,$BG633=23),"",Entrées!Q661-Entrées!Q660))</f>
        <v>545</v>
      </c>
      <c r="BW633" s="32">
        <f>IF($BF633&gt;$Y$7,"",IF(AND($BF633=$Y$7,$BG633=23),"",Entrées!R661-Entrées!R660))</f>
        <v>0</v>
      </c>
      <c r="BX633" s="32">
        <f>IF($BF633&gt;$Y$7,"",IF(AND($BF633=$Y$7,$BG633=23),"",Entrées!S661-Entrées!S660))</f>
        <v>0</v>
      </c>
      <c r="BY633" s="32">
        <f>IF($BF633&gt;$Y$7,"",IF(AND($BF633=$Y$7,$BG633=23),"",Entrées!T661-Entrées!T660))</f>
        <v>-591</v>
      </c>
      <c r="BZ633" s="32">
        <f>IF($BF633&gt;$Y$7,"",IF(AND($BF633=$Y$7,$BG633=23),"",Entrées!U661-Entrées!U660))</f>
        <v>0</v>
      </c>
      <c r="CA633" s="32">
        <f>IF($BF633&gt;$Y$7,"",IF(AND($BF633=$Y$7,$BG633=23),"",Entrées!V661-Entrées!V660))</f>
        <v>-599</v>
      </c>
      <c r="CD633" s="33">
        <f>IF($BF633&lt;=$Y$7,Entrées!J660/CD$2,"")</f>
        <v>0.22717105263157894</v>
      </c>
      <c r="CE633" s="33">
        <f>IF($BF633&lt;=$Y$7,Entrées!K660/CE$2,"")</f>
        <v>0</v>
      </c>
      <c r="CF633" s="11">
        <f t="shared" si="710"/>
        <v>7600</v>
      </c>
      <c r="CG633" s="11">
        <f t="shared" si="711"/>
        <v>4200</v>
      </c>
      <c r="CH633" s="52">
        <f t="shared" si="712"/>
        <v>0.26950009137426939</v>
      </c>
      <c r="CI633" s="52">
        <f t="shared" si="713"/>
        <v>0.11132787698412699</v>
      </c>
    </row>
    <row r="634" spans="1:87">
      <c r="C634" s="11">
        <f t="shared" si="746"/>
        <v>17</v>
      </c>
      <c r="D634" s="27">
        <f t="shared" si="743"/>
        <v>31</v>
      </c>
      <c r="E634" s="28" t="str">
        <f ca="1">IF($D634&gt;$D$8,"",INDIRECT(ADDRESS(ROW(Entrées!$C$37)+($D634-1)*24+E$11,COLUMN(Entrées!$C$37)+($C634-1),4,TRUE,"Entrées")))</f>
        <v/>
      </c>
      <c r="F634" s="28" t="str">
        <f ca="1">IF($D634&gt;$D$8,"",INDIRECT(ADDRESS(ROW(Entrées!$C$37)+($D634-1)*24+F$11,COLUMN(Entrées!$C$37)+($C634-1),4,TRUE,"Entrées")))</f>
        <v/>
      </c>
      <c r="G634" s="28" t="str">
        <f ca="1">IF($D634&gt;$D$8,"",INDIRECT(ADDRESS(ROW(Entrées!$C$37)+($D634-1)*24+G$11,COLUMN(Entrées!$C$37)+($C634-1),4,TRUE,"Entrées")))</f>
        <v/>
      </c>
      <c r="H634" s="28" t="str">
        <f ca="1">IF($D634&gt;$D$8,"",INDIRECT(ADDRESS(ROW(Entrées!$C$37)+($D634-1)*24+H$11,COLUMN(Entrées!$C$37)+($C634-1),4,TRUE,"Entrées")))</f>
        <v/>
      </c>
      <c r="I634" s="28" t="str">
        <f ca="1">IF($D634&gt;$D$8,"",INDIRECT(ADDRESS(ROW(Entrées!$C$37)+($D634-1)*24+I$11,COLUMN(Entrées!$C$37)+($C634-1),4,TRUE,"Entrées")))</f>
        <v/>
      </c>
      <c r="J634" s="28" t="str">
        <f ca="1">IF($D634&gt;$D$8,"",INDIRECT(ADDRESS(ROW(Entrées!$C$37)+($D634-1)*24+J$11,COLUMN(Entrées!$C$37)+($C634-1),4,TRUE,"Entrées")))</f>
        <v/>
      </c>
      <c r="K634" s="28" t="str">
        <f ca="1">IF($D634&gt;$D$8,"",INDIRECT(ADDRESS(ROW(Entrées!$C$37)+($D634-1)*24+K$11,COLUMN(Entrées!$C$37)+($C634-1),4,TRUE,"Entrées")))</f>
        <v/>
      </c>
      <c r="L634" s="28" t="str">
        <f ca="1">IF($D634&gt;$D$8,"",INDIRECT(ADDRESS(ROW(Entrées!$C$37)+($D634-1)*24+L$11,COLUMN(Entrées!$C$37)+($C634-1),4,TRUE,"Entrées")))</f>
        <v/>
      </c>
      <c r="M634" s="28" t="str">
        <f ca="1">IF($D634&gt;$D$8,"",INDIRECT(ADDRESS(ROW(Entrées!$C$37)+($D634-1)*24+M$11,COLUMN(Entrées!$C$37)+($C634-1),4,TRUE,"Entrées")))</f>
        <v/>
      </c>
      <c r="N634" s="28" t="str">
        <f ca="1">IF($D634&gt;$D$8,"",INDIRECT(ADDRESS(ROW(Entrées!$C$37)+($D634-1)*24+N$11,COLUMN(Entrées!$C$37)+($C634-1),4,TRUE,"Entrées")))</f>
        <v/>
      </c>
      <c r="O634" s="28" t="str">
        <f ca="1">IF($D634&gt;$D$8,"",INDIRECT(ADDRESS(ROW(Entrées!$C$37)+($D634-1)*24+O$11,COLUMN(Entrées!$C$37)+($C634-1),4,TRUE,"Entrées")))</f>
        <v/>
      </c>
      <c r="P634" s="28" t="str">
        <f ca="1">IF($D634&gt;$D$8,"",INDIRECT(ADDRESS(ROW(Entrées!$C$37)+($D634-1)*24+P$11,COLUMN(Entrées!$C$37)+($C634-1),4,TRUE,"Entrées")))</f>
        <v/>
      </c>
      <c r="Q634" s="28" t="str">
        <f ca="1">IF($D634&gt;$D$8,"",INDIRECT(ADDRESS(ROW(Entrées!$C$37)+($D634-1)*24+Q$11,COLUMN(Entrées!$C$37)+($C634-1),4,TRUE,"Entrées")))</f>
        <v/>
      </c>
      <c r="R634" s="28" t="str">
        <f ca="1">IF($D634&gt;$D$8,"",INDIRECT(ADDRESS(ROW(Entrées!$C$37)+($D634-1)*24+R$11,COLUMN(Entrées!$C$37)+($C634-1),4,TRUE,"Entrées")))</f>
        <v/>
      </c>
      <c r="S634" s="28" t="str">
        <f ca="1">IF($D634&gt;$D$8,"",INDIRECT(ADDRESS(ROW(Entrées!$C$37)+($D634-1)*24+S$11,COLUMN(Entrées!$C$37)+($C634-1),4,TRUE,"Entrées")))</f>
        <v/>
      </c>
      <c r="T634" s="28" t="str">
        <f ca="1">IF($D634&gt;$D$8,"",INDIRECT(ADDRESS(ROW(Entrées!$C$37)+($D634-1)*24+T$11,COLUMN(Entrées!$C$37)+($C634-1),4,TRUE,"Entrées")))</f>
        <v/>
      </c>
      <c r="U634" s="28" t="str">
        <f ca="1">IF($D634&gt;$D$8,"",INDIRECT(ADDRESS(ROW(Entrées!$C$37)+($D634-1)*24+U$11,COLUMN(Entrées!$C$37)+($C634-1),4,TRUE,"Entrées")))</f>
        <v/>
      </c>
      <c r="V634" s="28" t="str">
        <f ca="1">IF($D634&gt;$D$8,"",INDIRECT(ADDRESS(ROW(Entrées!$C$37)+($D634-1)*24+V$11,COLUMN(Entrées!$C$37)+($C634-1),4,TRUE,"Entrées")))</f>
        <v/>
      </c>
      <c r="W634" s="28" t="str">
        <f ca="1">IF($D634&gt;$D$8,"",INDIRECT(ADDRESS(ROW(Entrées!$C$37)+($D634-1)*24+W$11,COLUMN(Entrées!$C$37)+($C634-1),4,TRUE,"Entrées")))</f>
        <v/>
      </c>
      <c r="X634" s="28" t="str">
        <f ca="1">IF($D634&gt;$D$8,"",INDIRECT(ADDRESS(ROW(Entrées!$C$37)+($D634-1)*24+X$11,COLUMN(Entrées!$C$37)+($C634-1),4,TRUE,"Entrées")))</f>
        <v/>
      </c>
      <c r="Y634" s="28" t="str">
        <f ca="1">IF($D634&gt;$D$8,"",INDIRECT(ADDRESS(ROW(Entrées!$C$37)+($D634-1)*24+Y$11,COLUMN(Entrées!$C$37)+($C634-1),4,TRUE,"Entrées")))</f>
        <v/>
      </c>
      <c r="Z634" s="28" t="str">
        <f ca="1">IF($D634&gt;$D$8,"",INDIRECT(ADDRESS(ROW(Entrées!$C$37)+($D634-1)*24+Z$11,COLUMN(Entrées!$C$37)+($C634-1),4,TRUE,"Entrées")))</f>
        <v/>
      </c>
      <c r="AA634" s="28" t="str">
        <f ca="1">IF($D634&gt;$D$8,"",INDIRECT(ADDRESS(ROW(Entrées!$C$37)+($D634-1)*24+AA$11,COLUMN(Entrées!$C$37)+($C634-1),4,TRUE,"Entrées")))</f>
        <v/>
      </c>
      <c r="AB634" s="28" t="str">
        <f ca="1">IF($D634&gt;$D$8,"",INDIRECT(ADDRESS(ROW(Entrées!$C$37)+($D634-1)*24+AB$11,COLUMN(Entrées!$C$37)+($C634-1),4,TRUE,"Entrées")))</f>
        <v/>
      </c>
      <c r="AC634" s="11"/>
      <c r="AD634" s="40">
        <f t="shared" ca="1" si="742"/>
        <v>0</v>
      </c>
      <c r="AE634" s="40">
        <f t="shared" ca="1" si="744"/>
        <v>0</v>
      </c>
      <c r="AF634" s="40">
        <f t="shared" ca="1" si="745"/>
        <v>0</v>
      </c>
      <c r="AG634" s="4"/>
      <c r="AH634" s="11">
        <f>Entrées!A661</f>
        <v>27</v>
      </c>
      <c r="AI634" s="13">
        <f>Entrées!B661</f>
        <v>0</v>
      </c>
      <c r="AJ634" s="31">
        <f t="shared" ca="1" si="714"/>
        <v>55625.834722222207</v>
      </c>
      <c r="AK634" s="31">
        <f t="shared" ca="1" si="690"/>
        <v>55155.277777777781</v>
      </c>
      <c r="AL634" s="31">
        <f t="shared" ca="1" si="691"/>
        <v>55132.569444444431</v>
      </c>
      <c r="AM634" s="31">
        <f t="shared" ca="1" si="692"/>
        <v>439.35972222222233</v>
      </c>
      <c r="AN634" s="31">
        <f t="shared" ca="1" si="693"/>
        <v>2143.2847222222222</v>
      </c>
      <c r="AO634" s="31">
        <f t="shared" ca="1" si="694"/>
        <v>1711.4715277777773</v>
      </c>
      <c r="AP634" s="31">
        <f t="shared" ca="1" si="695"/>
        <v>43686.806944444448</v>
      </c>
      <c r="AQ634" s="31">
        <f t="shared" ca="1" si="696"/>
        <v>2048.2006944444447</v>
      </c>
      <c r="AR634" s="31">
        <f t="shared" ca="1" si="697"/>
        <v>467.57708333333329</v>
      </c>
      <c r="AS634" s="31">
        <f t="shared" ca="1" si="698"/>
        <v>9872.0041666666693</v>
      </c>
      <c r="AT634" s="31">
        <f t="shared" ca="1" si="699"/>
        <v>-752.91041666666672</v>
      </c>
      <c r="AU634" s="31">
        <f t="shared" ca="1" si="700"/>
        <v>580.30277777777769</v>
      </c>
      <c r="AV634" s="31">
        <f t="shared" ca="1" si="701"/>
        <v>-4570.3041666666659</v>
      </c>
      <c r="AW634" s="31">
        <f t="shared" ca="1" si="702"/>
        <v>53.39583333333335</v>
      </c>
      <c r="AX634" s="31">
        <f t="shared" ca="1" si="703"/>
        <v>1401.9361111111111</v>
      </c>
      <c r="AY634" s="31">
        <f t="shared" ca="1" si="704"/>
        <v>-1132.0805555555555</v>
      </c>
      <c r="AZ634" s="31">
        <f t="shared" ca="1" si="705"/>
        <v>-2177.1819444444441</v>
      </c>
      <c r="BA634" s="31">
        <f t="shared" ca="1" si="706"/>
        <v>644.8125</v>
      </c>
      <c r="BB634" s="31">
        <f t="shared" ca="1" si="707"/>
        <v>-1410.101388888889</v>
      </c>
      <c r="BC634" s="31">
        <f t="shared" ca="1" si="708"/>
        <v>-1800.2902777777781</v>
      </c>
      <c r="BF634" s="11">
        <f t="shared" si="709"/>
        <v>27</v>
      </c>
      <c r="BG634" s="11">
        <f t="shared" si="740"/>
        <v>0</v>
      </c>
      <c r="BH634" s="32">
        <f>IF($BF634&gt;$Y$7,"",IF(AND($BF634=$Y$7,$BG634=23),"",Entrées!C662-Entrées!C661))</f>
        <v>-4406</v>
      </c>
      <c r="BI634" s="32">
        <f>IF($BF634&gt;$Y$7,"",IF(AND($BF634=$Y$7,$BG634=23),"",Entrées!D662-Entrées!D661))</f>
        <v>-3012.5</v>
      </c>
      <c r="BJ634" s="32">
        <f>IF($BF634&gt;$Y$7,"",IF(AND($BF634=$Y$7,$BG634=23),"",Entrées!E662-Entrées!E661))</f>
        <v>-3275</v>
      </c>
      <c r="BK634" s="32">
        <f>IF($BF634&gt;$Y$7,"",IF(AND($BF634=$Y$7,$BG634=23),"",Entrées!F662-Entrées!F661))</f>
        <v>4.5</v>
      </c>
      <c r="BL634" s="32">
        <f>IF($BF634&gt;$Y$7,"",IF(AND($BF634=$Y$7,$BG634=23),"",Entrées!G662-Entrées!G661))</f>
        <v>-7</v>
      </c>
      <c r="BM634" s="32">
        <f>IF($BF634&gt;$Y$7,"",IF(AND($BF634=$Y$7,$BG634=23),"",Entrées!H662-Entrées!H661))</f>
        <v>1</v>
      </c>
      <c r="BN634" s="32">
        <f>IF($BF634&gt;$Y$7,"",IF(AND($BF634=$Y$7,$BG634=23),"",Entrées!I662-Entrées!I661))</f>
        <v>167</v>
      </c>
      <c r="BO634" s="32">
        <f>IF($BF634&gt;$Y$7,"",IF(AND($BF634=$Y$7,$BG634=23),"",Entrées!J662-Entrées!J661))</f>
        <v>-26.5</v>
      </c>
      <c r="BP634" s="32">
        <f>IF($BF634&gt;$Y$7,"",IF(AND($BF634=$Y$7,$BG634=23),"",Entrées!K662-Entrées!K661))</f>
        <v>0</v>
      </c>
      <c r="BQ634" s="32">
        <f>IF($BF634&gt;$Y$7,"",IF(AND($BF634=$Y$7,$BG634=23),"",Entrées!L662-Entrées!L661))</f>
        <v>-1226</v>
      </c>
      <c r="BR634" s="32">
        <f>IF($BF634&gt;$Y$7,"",IF(AND($BF634=$Y$7,$BG634=23),"",Entrées!M662-Entrées!M661))</f>
        <v>-2000</v>
      </c>
      <c r="BS634" s="32">
        <f>IF($BF634&gt;$Y$7,"",IF(AND($BF634=$Y$7,$BG634=23),"",Entrées!N662-Entrées!N661))</f>
        <v>4.5</v>
      </c>
      <c r="BT634" s="32">
        <f>IF($BF634&gt;$Y$7,"",IF(AND($BF634=$Y$7,$BG634=23),"",Entrées!O662-Entrées!O661))</f>
        <v>-1326</v>
      </c>
      <c r="BU634" s="32">
        <f>IF($BF634&gt;$Y$7,"",IF(AND($BF634=$Y$7,$BG634=23),"",Entrées!P662-Entrées!P661))</f>
        <v>1.5</v>
      </c>
      <c r="BV634" s="32">
        <f>IF($BF634&gt;$Y$7,"",IF(AND($BF634=$Y$7,$BG634=23),"",Entrées!Q662-Entrées!Q661))</f>
        <v>-1286</v>
      </c>
      <c r="BW634" s="32">
        <f>IF($BF634&gt;$Y$7,"",IF(AND($BF634=$Y$7,$BG634=23),"",Entrées!R662-Entrées!R661))</f>
        <v>0</v>
      </c>
      <c r="BX634" s="32">
        <f>IF($BF634&gt;$Y$7,"",IF(AND($BF634=$Y$7,$BG634=23),"",Entrées!S662-Entrées!S661))</f>
        <v>0</v>
      </c>
      <c r="BY634" s="32">
        <f>IF($BF634&gt;$Y$7,"",IF(AND($BF634=$Y$7,$BG634=23),"",Entrées!T662-Entrées!T661))</f>
        <v>558</v>
      </c>
      <c r="BZ634" s="32">
        <f>IF($BF634&gt;$Y$7,"",IF(AND($BF634=$Y$7,$BG634=23),"",Entrées!U662-Entrées!U661))</f>
        <v>0</v>
      </c>
      <c r="CA634" s="32">
        <f>IF($BF634&gt;$Y$7,"",IF(AND($BF634=$Y$7,$BG634=23),"",Entrées!V662-Entrées!V661))</f>
        <v>-144</v>
      </c>
      <c r="CD634" s="33">
        <f>IF($BF634&lt;=$Y$7,Entrées!J661/CD$2,"")</f>
        <v>0.21723684210526314</v>
      </c>
      <c r="CE634" s="33">
        <f>IF($BF634&lt;=$Y$7,Entrées!K661/CE$2,"")</f>
        <v>0</v>
      </c>
      <c r="CF634" s="11">
        <f t="shared" si="710"/>
        <v>7600</v>
      </c>
      <c r="CG634" s="11">
        <f t="shared" si="711"/>
        <v>4200</v>
      </c>
      <c r="CH634" s="52">
        <f t="shared" si="712"/>
        <v>0.26950009137426939</v>
      </c>
      <c r="CI634" s="52">
        <f t="shared" si="713"/>
        <v>0.11132787698412699</v>
      </c>
    </row>
    <row r="635" spans="1:87">
      <c r="C635" s="29" t="s">
        <v>93</v>
      </c>
      <c r="D635" s="29"/>
      <c r="E635" s="30">
        <f ca="1">SUM(E604:E634)/$D$8</f>
        <v>-2366.1999999999998</v>
      </c>
      <c r="F635" s="30">
        <f t="shared" ref="F635" ca="1" si="747">SUM(F604:F634)/$D$8</f>
        <v>-2381.9</v>
      </c>
      <c r="G635" s="30">
        <f t="shared" ref="G635" ca="1" si="748">SUM(G604:G634)/$D$8</f>
        <v>-2378.7333333333331</v>
      </c>
      <c r="H635" s="30">
        <f t="shared" ref="H635" ca="1" si="749">SUM(H604:H634)/$D$8</f>
        <v>-2476.0333333333333</v>
      </c>
      <c r="I635" s="30">
        <f t="shared" ref="I635" ca="1" si="750">SUM(I604:I634)/$D$8</f>
        <v>-2509.8333333333335</v>
      </c>
      <c r="J635" s="30">
        <f t="shared" ref="J635" ca="1" si="751">SUM(J604:J634)/$D$8</f>
        <v>-2366.2333333333331</v>
      </c>
      <c r="K635" s="30">
        <f t="shared" ref="K635" ca="1" si="752">SUM(K604:K634)/$D$8</f>
        <v>-2159.1333333333332</v>
      </c>
      <c r="L635" s="30">
        <f t="shared" ref="L635" ca="1" si="753">SUM(L604:L634)/$D$8</f>
        <v>-2017.8333333333333</v>
      </c>
      <c r="M635" s="30">
        <f t="shared" ref="M635" ca="1" si="754">SUM(M604:M634)/$D$8</f>
        <v>-1858.4333333333334</v>
      </c>
      <c r="N635" s="30">
        <f t="shared" ref="N635" ca="1" si="755">SUM(N604:N634)/$D$8</f>
        <v>-1852.3</v>
      </c>
      <c r="O635" s="30">
        <f t="shared" ref="O635" ca="1" si="756">SUM(O604:O634)/$D$8</f>
        <v>-1897.5333333333333</v>
      </c>
      <c r="P635" s="30">
        <f t="shared" ref="P635" ca="1" si="757">SUM(P604:P634)/$D$8</f>
        <v>-1998.3</v>
      </c>
      <c r="Q635" s="30">
        <f t="shared" ref="Q635" ca="1" si="758">SUM(Q604:Q634)/$D$8</f>
        <v>-1980.5</v>
      </c>
      <c r="R635" s="30">
        <f t="shared" ref="R635" ca="1" si="759">SUM(R604:R634)/$D$8</f>
        <v>-2025.7333333333333</v>
      </c>
      <c r="S635" s="30">
        <f t="shared" ref="S635" ca="1" si="760">SUM(S604:S634)/$D$8</f>
        <v>-2068.6999999999998</v>
      </c>
      <c r="T635" s="30">
        <f t="shared" ref="T635" ca="1" si="761">SUM(T604:T634)/$D$8</f>
        <v>-2205.7333333333331</v>
      </c>
      <c r="U635" s="30">
        <f t="shared" ref="U635" ca="1" si="762">SUM(U604:U634)/$D$8</f>
        <v>-2218.4</v>
      </c>
      <c r="V635" s="30">
        <f t="shared" ref="V635" ca="1" si="763">SUM(V604:V634)/$D$8</f>
        <v>-2286.5666666666666</v>
      </c>
      <c r="W635" s="30">
        <f t="shared" ref="W635" ca="1" si="764">SUM(W604:W634)/$D$8</f>
        <v>-2241.5666666666666</v>
      </c>
      <c r="X635" s="30">
        <f t="shared" ref="X635" ca="1" si="765">SUM(X604:X634)/$D$8</f>
        <v>-2128.6333333333332</v>
      </c>
      <c r="Y635" s="30">
        <f t="shared" ref="Y635" ca="1" si="766">SUM(Y604:Y634)/$D$8</f>
        <v>-2128.3666666666668</v>
      </c>
      <c r="Z635" s="30">
        <f t="shared" ref="Z635" ca="1" si="767">SUM(Z604:Z634)/$D$8</f>
        <v>-2253.1333333333332</v>
      </c>
      <c r="AA635" s="30">
        <f t="shared" ref="AA635" ca="1" si="768">SUM(AA604:AA634)/$D$8</f>
        <v>-2245.7333333333331</v>
      </c>
      <c r="AB635" s="30">
        <f t="shared" ref="AB635" ca="1" si="769">SUM(AB604:AB634)/$D$8</f>
        <v>-2206.8333333333335</v>
      </c>
      <c r="AC635" s="41"/>
      <c r="AD635" s="42">
        <f ca="1">SUM(INDIRECT(A622):INDIRECT(A623))/$D$8</f>
        <v>-2177.1819444444441</v>
      </c>
      <c r="AE635" s="42">
        <f ca="1">MAX(INDIRECT(A624):INDIRECT(A625))</f>
        <v>-31</v>
      </c>
      <c r="AF635" s="42">
        <f ca="1">MIN(INDIRECT(A626):INDIRECT(A627))</f>
        <v>-3073</v>
      </c>
      <c r="AG635" s="25"/>
      <c r="AH635" s="11">
        <f>Entrées!A662</f>
        <v>27</v>
      </c>
      <c r="AI635" s="13">
        <f>Entrées!B662</f>
        <v>1</v>
      </c>
      <c r="AJ635" s="31">
        <f t="shared" ca="1" si="714"/>
        <v>55625.834722222207</v>
      </c>
      <c r="AK635" s="31">
        <f t="shared" ca="1" si="690"/>
        <v>55155.277777777781</v>
      </c>
      <c r="AL635" s="31">
        <f t="shared" ca="1" si="691"/>
        <v>55132.569444444431</v>
      </c>
      <c r="AM635" s="31">
        <f t="shared" ca="1" si="692"/>
        <v>439.35972222222233</v>
      </c>
      <c r="AN635" s="31">
        <f t="shared" ca="1" si="693"/>
        <v>2143.2847222222222</v>
      </c>
      <c r="AO635" s="31">
        <f t="shared" ca="1" si="694"/>
        <v>1711.4715277777773</v>
      </c>
      <c r="AP635" s="31">
        <f t="shared" ca="1" si="695"/>
        <v>43686.806944444448</v>
      </c>
      <c r="AQ635" s="31">
        <f t="shared" ca="1" si="696"/>
        <v>2048.2006944444447</v>
      </c>
      <c r="AR635" s="31">
        <f t="shared" ca="1" si="697"/>
        <v>467.57708333333329</v>
      </c>
      <c r="AS635" s="31">
        <f t="shared" ca="1" si="698"/>
        <v>9872.0041666666693</v>
      </c>
      <c r="AT635" s="31">
        <f t="shared" ca="1" si="699"/>
        <v>-752.91041666666672</v>
      </c>
      <c r="AU635" s="31">
        <f t="shared" ca="1" si="700"/>
        <v>580.30277777777769</v>
      </c>
      <c r="AV635" s="31">
        <f t="shared" ca="1" si="701"/>
        <v>-4570.3041666666659</v>
      </c>
      <c r="AW635" s="31">
        <f t="shared" ca="1" si="702"/>
        <v>53.39583333333335</v>
      </c>
      <c r="AX635" s="31">
        <f t="shared" ca="1" si="703"/>
        <v>1401.9361111111111</v>
      </c>
      <c r="AY635" s="31">
        <f t="shared" ca="1" si="704"/>
        <v>-1132.0805555555555</v>
      </c>
      <c r="AZ635" s="31">
        <f t="shared" ca="1" si="705"/>
        <v>-2177.1819444444441</v>
      </c>
      <c r="BA635" s="31">
        <f t="shared" ca="1" si="706"/>
        <v>644.8125</v>
      </c>
      <c r="BB635" s="31">
        <f t="shared" ca="1" si="707"/>
        <v>-1410.101388888889</v>
      </c>
      <c r="BC635" s="31">
        <f t="shared" ca="1" si="708"/>
        <v>-1800.2902777777781</v>
      </c>
      <c r="BF635" s="11">
        <f t="shared" si="709"/>
        <v>27</v>
      </c>
      <c r="BG635" s="11">
        <f t="shared" si="740"/>
        <v>1</v>
      </c>
      <c r="BH635" s="32">
        <f>IF($BF635&gt;$Y$7,"",IF(AND($BF635=$Y$7,$BG635=23),"",Entrées!C663-Entrées!C662))</f>
        <v>-1289.5</v>
      </c>
      <c r="BI635" s="32">
        <f>IF($BF635&gt;$Y$7,"",IF(AND($BF635=$Y$7,$BG635=23),"",Entrées!D663-Entrées!D662))</f>
        <v>-1750</v>
      </c>
      <c r="BJ635" s="32">
        <f>IF($BF635&gt;$Y$7,"",IF(AND($BF635=$Y$7,$BG635=23),"",Entrées!E663-Entrées!E662))</f>
        <v>-1537.5</v>
      </c>
      <c r="BK635" s="32">
        <f>IF($BF635&gt;$Y$7,"",IF(AND($BF635=$Y$7,$BG635=23),"",Entrées!F663-Entrées!F662))</f>
        <v>0</v>
      </c>
      <c r="BL635" s="32">
        <f>IF($BF635&gt;$Y$7,"",IF(AND($BF635=$Y$7,$BG635=23),"",Entrées!G663-Entrées!G662))</f>
        <v>14.5</v>
      </c>
      <c r="BM635" s="32">
        <f>IF($BF635&gt;$Y$7,"",IF(AND($BF635=$Y$7,$BG635=23),"",Entrées!H663-Entrées!H662))</f>
        <v>0</v>
      </c>
      <c r="BN635" s="32">
        <f>IF($BF635&gt;$Y$7,"",IF(AND($BF635=$Y$7,$BG635=23),"",Entrées!I663-Entrées!I662))</f>
        <v>405.5</v>
      </c>
      <c r="BO635" s="32">
        <f>IF($BF635&gt;$Y$7,"",IF(AND($BF635=$Y$7,$BG635=23),"",Entrées!J663-Entrées!J662))</f>
        <v>-21.5</v>
      </c>
      <c r="BP635" s="32">
        <f>IF($BF635&gt;$Y$7,"",IF(AND($BF635=$Y$7,$BG635=23),"",Entrées!K663-Entrées!K662))</f>
        <v>0</v>
      </c>
      <c r="BQ635" s="32">
        <f>IF($BF635&gt;$Y$7,"",IF(AND($BF635=$Y$7,$BG635=23),"",Entrées!L663-Entrées!L662))</f>
        <v>-457.5</v>
      </c>
      <c r="BR635" s="32">
        <f>IF($BF635&gt;$Y$7,"",IF(AND($BF635=$Y$7,$BG635=23),"",Entrées!M663-Entrées!M662))</f>
        <v>-773</v>
      </c>
      <c r="BS635" s="32">
        <f>IF($BF635&gt;$Y$7,"",IF(AND($BF635=$Y$7,$BG635=23),"",Entrées!N663-Entrées!N662))</f>
        <v>3</v>
      </c>
      <c r="BT635" s="32">
        <f>IF($BF635&gt;$Y$7,"",IF(AND($BF635=$Y$7,$BG635=23),"",Entrées!O663-Entrées!O662))</f>
        <v>-458</v>
      </c>
      <c r="BU635" s="32">
        <f>IF($BF635&gt;$Y$7,"",IF(AND($BF635=$Y$7,$BG635=23),"",Entrées!P663-Entrées!P662))</f>
        <v>0.5</v>
      </c>
      <c r="BV635" s="32">
        <f>IF($BF635&gt;$Y$7,"",IF(AND($BF635=$Y$7,$BG635=23),"",Entrées!Q663-Entrées!Q662))</f>
        <v>-1243</v>
      </c>
      <c r="BW635" s="32">
        <f>IF($BF635&gt;$Y$7,"",IF(AND($BF635=$Y$7,$BG635=23),"",Entrées!R663-Entrées!R662))</f>
        <v>0</v>
      </c>
      <c r="BX635" s="32">
        <f>IF($BF635&gt;$Y$7,"",IF(AND($BF635=$Y$7,$BG635=23),"",Entrées!S663-Entrées!S662))</f>
        <v>0</v>
      </c>
      <c r="BY635" s="32">
        <f>IF($BF635&gt;$Y$7,"",IF(AND($BF635=$Y$7,$BG635=23),"",Entrées!T663-Entrées!T662))</f>
        <v>24</v>
      </c>
      <c r="BZ635" s="32">
        <f>IF($BF635&gt;$Y$7,"",IF(AND($BF635=$Y$7,$BG635=23),"",Entrées!U663-Entrées!U662))</f>
        <v>0</v>
      </c>
      <c r="CA635" s="32">
        <f>IF($BF635&gt;$Y$7,"",IF(AND($BF635=$Y$7,$BG635=23),"",Entrées!V663-Entrées!V662))</f>
        <v>235</v>
      </c>
      <c r="CD635" s="33">
        <f>IF($BF635&lt;=$Y$7,Entrées!J662/CD$2,"")</f>
        <v>0.21375</v>
      </c>
      <c r="CE635" s="33">
        <f>IF($BF635&lt;=$Y$7,Entrées!K662/CE$2,"")</f>
        <v>0</v>
      </c>
      <c r="CF635" s="11">
        <f t="shared" si="710"/>
        <v>7600</v>
      </c>
      <c r="CG635" s="11">
        <f t="shared" si="711"/>
        <v>4200</v>
      </c>
      <c r="CH635" s="52">
        <f t="shared" si="712"/>
        <v>0.26950009137426939</v>
      </c>
      <c r="CI635" s="52">
        <f t="shared" si="713"/>
        <v>0.11132787698412699</v>
      </c>
    </row>
    <row r="636" spans="1:87">
      <c r="C636" s="29" t="s">
        <v>140</v>
      </c>
      <c r="D636" s="29"/>
      <c r="E636" s="30">
        <f ca="1">MAX(E604:E634)</f>
        <v>-1133</v>
      </c>
      <c r="F636" s="30">
        <f t="shared" ref="F636:AB636" ca="1" si="770">MAX(F604:F634)</f>
        <v>-946</v>
      </c>
      <c r="G636" s="30">
        <f t="shared" ca="1" si="770"/>
        <v>-975</v>
      </c>
      <c r="H636" s="30">
        <f t="shared" ca="1" si="770"/>
        <v>-1518</v>
      </c>
      <c r="I636" s="30">
        <f t="shared" ca="1" si="770"/>
        <v>-1663</v>
      </c>
      <c r="J636" s="30">
        <f t="shared" ca="1" si="770"/>
        <v>-351</v>
      </c>
      <c r="K636" s="30">
        <f t="shared" ca="1" si="770"/>
        <v>-576</v>
      </c>
      <c r="L636" s="30">
        <f t="shared" ca="1" si="770"/>
        <v>-394</v>
      </c>
      <c r="M636" s="30">
        <f t="shared" ca="1" si="770"/>
        <v>-256</v>
      </c>
      <c r="N636" s="30">
        <f t="shared" ca="1" si="770"/>
        <v>-31</v>
      </c>
      <c r="O636" s="30">
        <f t="shared" ca="1" si="770"/>
        <v>-130</v>
      </c>
      <c r="P636" s="30">
        <f t="shared" ca="1" si="770"/>
        <v>-439</v>
      </c>
      <c r="Q636" s="30">
        <f t="shared" ca="1" si="770"/>
        <v>-536</v>
      </c>
      <c r="R636" s="30">
        <f t="shared" ca="1" si="770"/>
        <v>-394</v>
      </c>
      <c r="S636" s="30">
        <f t="shared" ca="1" si="770"/>
        <v>-594</v>
      </c>
      <c r="T636" s="30">
        <f t="shared" ca="1" si="770"/>
        <v>-655</v>
      </c>
      <c r="U636" s="30">
        <f t="shared" ca="1" si="770"/>
        <v>-770</v>
      </c>
      <c r="V636" s="30">
        <f t="shared" ca="1" si="770"/>
        <v>-686</v>
      </c>
      <c r="W636" s="30">
        <f t="shared" ca="1" si="770"/>
        <v>-544</v>
      </c>
      <c r="X636" s="30">
        <f t="shared" ca="1" si="770"/>
        <v>-591</v>
      </c>
      <c r="Y636" s="30">
        <f t="shared" ca="1" si="770"/>
        <v>-714</v>
      </c>
      <c r="Z636" s="30">
        <f t="shared" ca="1" si="770"/>
        <v>-809</v>
      </c>
      <c r="AA636" s="30">
        <f t="shared" ca="1" si="770"/>
        <v>-1037</v>
      </c>
      <c r="AB636" s="30">
        <f t="shared" ca="1" si="770"/>
        <v>-1018</v>
      </c>
      <c r="AC636" s="41" t="s">
        <v>142</v>
      </c>
      <c r="AD636" s="42">
        <f ca="1">SUM(E635:AB635)/24</f>
        <v>-2177.1819444444441</v>
      </c>
      <c r="AE636" s="42">
        <f ca="1">MAX(E636:AB636)</f>
        <v>-31</v>
      </c>
      <c r="AF636" s="42">
        <f ca="1">MIN(E637:AB637)</f>
        <v>-3073</v>
      </c>
      <c r="AG636" s="25"/>
      <c r="AH636" s="11">
        <f>Entrées!A663</f>
        <v>27</v>
      </c>
      <c r="AI636" s="13">
        <f>Entrées!B663</f>
        <v>2</v>
      </c>
      <c r="AJ636" s="31">
        <f t="shared" ca="1" si="714"/>
        <v>55625.834722222207</v>
      </c>
      <c r="AK636" s="31">
        <f t="shared" ca="1" si="690"/>
        <v>55155.277777777781</v>
      </c>
      <c r="AL636" s="31">
        <f t="shared" ca="1" si="691"/>
        <v>55132.569444444431</v>
      </c>
      <c r="AM636" s="31">
        <f t="shared" ca="1" si="692"/>
        <v>439.35972222222233</v>
      </c>
      <c r="AN636" s="31">
        <f t="shared" ca="1" si="693"/>
        <v>2143.2847222222222</v>
      </c>
      <c r="AO636" s="31">
        <f t="shared" ca="1" si="694"/>
        <v>1711.4715277777773</v>
      </c>
      <c r="AP636" s="31">
        <f t="shared" ca="1" si="695"/>
        <v>43686.806944444448</v>
      </c>
      <c r="AQ636" s="31">
        <f t="shared" ca="1" si="696"/>
        <v>2048.2006944444447</v>
      </c>
      <c r="AR636" s="31">
        <f t="shared" ca="1" si="697"/>
        <v>467.57708333333329</v>
      </c>
      <c r="AS636" s="31">
        <f t="shared" ca="1" si="698"/>
        <v>9872.0041666666693</v>
      </c>
      <c r="AT636" s="31">
        <f t="shared" ca="1" si="699"/>
        <v>-752.91041666666672</v>
      </c>
      <c r="AU636" s="31">
        <f t="shared" ca="1" si="700"/>
        <v>580.30277777777769</v>
      </c>
      <c r="AV636" s="31">
        <f t="shared" ca="1" si="701"/>
        <v>-4570.3041666666659</v>
      </c>
      <c r="AW636" s="31">
        <f t="shared" ca="1" si="702"/>
        <v>53.39583333333335</v>
      </c>
      <c r="AX636" s="31">
        <f t="shared" ca="1" si="703"/>
        <v>1401.9361111111111</v>
      </c>
      <c r="AY636" s="31">
        <f t="shared" ca="1" si="704"/>
        <v>-1132.0805555555555</v>
      </c>
      <c r="AZ636" s="31">
        <f t="shared" ca="1" si="705"/>
        <v>-2177.1819444444441</v>
      </c>
      <c r="BA636" s="31">
        <f t="shared" ca="1" si="706"/>
        <v>644.8125</v>
      </c>
      <c r="BB636" s="31">
        <f t="shared" ca="1" si="707"/>
        <v>-1410.101388888889</v>
      </c>
      <c r="BC636" s="31">
        <f t="shared" ca="1" si="708"/>
        <v>-1800.2902777777781</v>
      </c>
      <c r="BF636" s="11">
        <f t="shared" si="709"/>
        <v>27</v>
      </c>
      <c r="BG636" s="11">
        <f t="shared" si="740"/>
        <v>2</v>
      </c>
      <c r="BH636" s="32">
        <f>IF($BF636&gt;$Y$7,"",IF(AND($BF636=$Y$7,$BG636=23),"",Entrées!C664-Entrées!C663))</f>
        <v>-2878.5</v>
      </c>
      <c r="BI636" s="32">
        <f>IF($BF636&gt;$Y$7,"",IF(AND($BF636=$Y$7,$BG636=23),"",Entrées!D664-Entrées!D663))</f>
        <v>-3400</v>
      </c>
      <c r="BJ636" s="32">
        <f>IF($BF636&gt;$Y$7,"",IF(AND($BF636=$Y$7,$BG636=23),"",Entrées!E664-Entrées!E663))</f>
        <v>-3112.5</v>
      </c>
      <c r="BK636" s="32">
        <f>IF($BF636&gt;$Y$7,"",IF(AND($BF636=$Y$7,$BG636=23),"",Entrées!F664-Entrées!F663))</f>
        <v>1</v>
      </c>
      <c r="BL636" s="32">
        <f>IF($BF636&gt;$Y$7,"",IF(AND($BF636=$Y$7,$BG636=23),"",Entrées!G664-Entrées!G663))</f>
        <v>-113.5</v>
      </c>
      <c r="BM636" s="32">
        <f>IF($BF636&gt;$Y$7,"",IF(AND($BF636=$Y$7,$BG636=23),"",Entrées!H664-Entrées!H663))</f>
        <v>3.5</v>
      </c>
      <c r="BN636" s="32">
        <f>IF($BF636&gt;$Y$7,"",IF(AND($BF636=$Y$7,$BG636=23),"",Entrées!I664-Entrées!I663))</f>
        <v>-1039</v>
      </c>
      <c r="BO636" s="32">
        <f>IF($BF636&gt;$Y$7,"",IF(AND($BF636=$Y$7,$BG636=23),"",Entrées!J664-Entrées!J663))</f>
        <v>-135.5</v>
      </c>
      <c r="BP636" s="32">
        <f>IF($BF636&gt;$Y$7,"",IF(AND($BF636=$Y$7,$BG636=23),"",Entrées!K664-Entrées!K663))</f>
        <v>0</v>
      </c>
      <c r="BQ636" s="32">
        <f>IF($BF636&gt;$Y$7,"",IF(AND($BF636=$Y$7,$BG636=23),"",Entrées!L664-Entrées!L663))</f>
        <v>-333</v>
      </c>
      <c r="BR636" s="32">
        <f>IF($BF636&gt;$Y$7,"",IF(AND($BF636=$Y$7,$BG636=23),"",Entrées!M664-Entrées!M663))</f>
        <v>-199.5</v>
      </c>
      <c r="BS636" s="32">
        <f>IF($BF636&gt;$Y$7,"",IF(AND($BF636=$Y$7,$BG636=23),"",Entrées!N664-Entrées!N663))</f>
        <v>1</v>
      </c>
      <c r="BT636" s="32">
        <f>IF($BF636&gt;$Y$7,"",IF(AND($BF636=$Y$7,$BG636=23),"",Entrées!O664-Entrées!O663))</f>
        <v>-1064.5</v>
      </c>
      <c r="BU636" s="32">
        <f>IF($BF636&gt;$Y$7,"",IF(AND($BF636=$Y$7,$BG636=23),"",Entrées!P664-Entrées!P663))</f>
        <v>-1</v>
      </c>
      <c r="BV636" s="32">
        <f>IF($BF636&gt;$Y$7,"",IF(AND($BF636=$Y$7,$BG636=23),"",Entrées!Q664-Entrées!Q663))</f>
        <v>-654</v>
      </c>
      <c r="BW636" s="32">
        <f>IF($BF636&gt;$Y$7,"",IF(AND($BF636=$Y$7,$BG636=23),"",Entrées!R664-Entrées!R663))</f>
        <v>0</v>
      </c>
      <c r="BX636" s="32">
        <f>IF($BF636&gt;$Y$7,"",IF(AND($BF636=$Y$7,$BG636=23),"",Entrées!S664-Entrées!S663))</f>
        <v>0</v>
      </c>
      <c r="BY636" s="32">
        <f>IF($BF636&gt;$Y$7,"",IF(AND($BF636=$Y$7,$BG636=23),"",Entrées!T664-Entrées!T663))</f>
        <v>-32</v>
      </c>
      <c r="BZ636" s="32">
        <f>IF($BF636&gt;$Y$7,"",IF(AND($BF636=$Y$7,$BG636=23),"",Entrées!U664-Entrées!U663))</f>
        <v>0</v>
      </c>
      <c r="CA636" s="32">
        <f>IF($BF636&gt;$Y$7,"",IF(AND($BF636=$Y$7,$BG636=23),"",Entrées!V664-Entrées!V663))</f>
        <v>-932</v>
      </c>
      <c r="CD636" s="33">
        <f>IF($BF636&lt;=$Y$7,Entrées!J663/CD$2,"")</f>
        <v>0.21092105263157895</v>
      </c>
      <c r="CE636" s="33">
        <f>IF($BF636&lt;=$Y$7,Entrées!K663/CE$2,"")</f>
        <v>0</v>
      </c>
      <c r="CF636" s="11">
        <f t="shared" si="710"/>
        <v>7600</v>
      </c>
      <c r="CG636" s="11">
        <f t="shared" si="711"/>
        <v>4200</v>
      </c>
      <c r="CH636" s="52">
        <f t="shared" si="712"/>
        <v>0.26950009137426939</v>
      </c>
      <c r="CI636" s="52">
        <f t="shared" si="713"/>
        <v>0.11132787698412699</v>
      </c>
    </row>
    <row r="637" spans="1:87">
      <c r="C637" s="29" t="s">
        <v>141</v>
      </c>
      <c r="D637" s="29"/>
      <c r="E637" s="30">
        <f ca="1">MIN(E604:E634)</f>
        <v>-3000</v>
      </c>
      <c r="F637" s="30">
        <f t="shared" ref="F637:AB637" ca="1" si="771">MIN(F604:F634)</f>
        <v>-2888</v>
      </c>
      <c r="G637" s="30">
        <f t="shared" ca="1" si="771"/>
        <v>-2909</v>
      </c>
      <c r="H637" s="30">
        <f t="shared" ca="1" si="771"/>
        <v>-2855</v>
      </c>
      <c r="I637" s="30">
        <f t="shared" ca="1" si="771"/>
        <v>-3050</v>
      </c>
      <c r="J637" s="30">
        <f t="shared" ca="1" si="771"/>
        <v>-3050</v>
      </c>
      <c r="K637" s="30">
        <f t="shared" ca="1" si="771"/>
        <v>-2967</v>
      </c>
      <c r="L637" s="30">
        <f t="shared" ca="1" si="771"/>
        <v>-2600</v>
      </c>
      <c r="M637" s="30">
        <f t="shared" ca="1" si="771"/>
        <v>-2600</v>
      </c>
      <c r="N637" s="30">
        <f t="shared" ca="1" si="771"/>
        <v>-2600</v>
      </c>
      <c r="O637" s="30">
        <f t="shared" ca="1" si="771"/>
        <v>-2600</v>
      </c>
      <c r="P637" s="30">
        <f t="shared" ca="1" si="771"/>
        <v>-2836</v>
      </c>
      <c r="Q637" s="30">
        <f t="shared" ca="1" si="771"/>
        <v>-2600</v>
      </c>
      <c r="R637" s="30">
        <f t="shared" ca="1" si="771"/>
        <v>-2600</v>
      </c>
      <c r="S637" s="30">
        <f t="shared" ca="1" si="771"/>
        <v>-2836</v>
      </c>
      <c r="T637" s="30">
        <f t="shared" ca="1" si="771"/>
        <v>-2894</v>
      </c>
      <c r="U637" s="30">
        <f t="shared" ca="1" si="771"/>
        <v>-3000</v>
      </c>
      <c r="V637" s="30">
        <f t="shared" ca="1" si="771"/>
        <v>-2645</v>
      </c>
      <c r="W637" s="30">
        <f t="shared" ca="1" si="771"/>
        <v>-2935</v>
      </c>
      <c r="X637" s="30">
        <f t="shared" ca="1" si="771"/>
        <v>-2957</v>
      </c>
      <c r="Y637" s="30">
        <f t="shared" ca="1" si="771"/>
        <v>-2600</v>
      </c>
      <c r="Z637" s="30">
        <f t="shared" ca="1" si="771"/>
        <v>-3071</v>
      </c>
      <c r="AA637" s="30">
        <f t="shared" ca="1" si="771"/>
        <v>-3073</v>
      </c>
      <c r="AB637" s="30">
        <f t="shared" ca="1" si="771"/>
        <v>-2600</v>
      </c>
      <c r="AC637" s="11"/>
      <c r="AD637" s="42">
        <f ca="1">SUM(INDIRECT(ADDRESS(ROW($C$37),COLUMN($C$37)+($C603-1),4, TRUE,"Entrées")):INDIRECT(ADDRESS(ROW(INDIRECT($A$42)),COLUMN($C$37)+($C603-1),4,TRUE,"Entrées")))/Entrées!$P$11</f>
        <v>-2177.1819444444445</v>
      </c>
      <c r="AE637" s="42">
        <f ca="1">MAX(INDIRECT(ADDRESS(ROW($C$37),COLUMN($C$37)+($C603-1),4, TRUE,"Entrées")):INDIRECT(ADDRESS(ROW(INDIRECT($A$42)),COLUMN($C$37)+($C603-1),4,TRUE,"Entrées")))</f>
        <v>-31</v>
      </c>
      <c r="AF637" s="42">
        <f ca="1">MIN(INDIRECT(ADDRESS(ROW($C$37),COLUMN($C$37)+($C603-1),4, TRUE,"Entrées")):INDIRECT(ADDRESS(ROW(INDIRECT($A$42)),COLUMN($C$37)+($C603-1),4,TRUE,"Entrées")))</f>
        <v>-3073</v>
      </c>
      <c r="AH637" s="11">
        <f>Entrées!A664</f>
        <v>27</v>
      </c>
      <c r="AI637" s="13">
        <f>Entrées!B664</f>
        <v>3</v>
      </c>
      <c r="AJ637" s="31">
        <f t="shared" ca="1" si="714"/>
        <v>55625.834722222207</v>
      </c>
      <c r="AK637" s="31">
        <f t="shared" ca="1" si="690"/>
        <v>55155.277777777781</v>
      </c>
      <c r="AL637" s="31">
        <f t="shared" ca="1" si="691"/>
        <v>55132.569444444431</v>
      </c>
      <c r="AM637" s="31">
        <f t="shared" ca="1" si="692"/>
        <v>439.35972222222233</v>
      </c>
      <c r="AN637" s="31">
        <f t="shared" ca="1" si="693"/>
        <v>2143.2847222222222</v>
      </c>
      <c r="AO637" s="31">
        <f t="shared" ca="1" si="694"/>
        <v>1711.4715277777773</v>
      </c>
      <c r="AP637" s="31">
        <f t="shared" ca="1" si="695"/>
        <v>43686.806944444448</v>
      </c>
      <c r="AQ637" s="31">
        <f t="shared" ca="1" si="696"/>
        <v>2048.2006944444447</v>
      </c>
      <c r="AR637" s="31">
        <f t="shared" ca="1" si="697"/>
        <v>467.57708333333329</v>
      </c>
      <c r="AS637" s="31">
        <f t="shared" ca="1" si="698"/>
        <v>9872.0041666666693</v>
      </c>
      <c r="AT637" s="31">
        <f t="shared" ca="1" si="699"/>
        <v>-752.91041666666672</v>
      </c>
      <c r="AU637" s="31">
        <f t="shared" ca="1" si="700"/>
        <v>580.30277777777769</v>
      </c>
      <c r="AV637" s="31">
        <f t="shared" ca="1" si="701"/>
        <v>-4570.3041666666659</v>
      </c>
      <c r="AW637" s="31">
        <f t="shared" ca="1" si="702"/>
        <v>53.39583333333335</v>
      </c>
      <c r="AX637" s="31">
        <f t="shared" ca="1" si="703"/>
        <v>1401.9361111111111</v>
      </c>
      <c r="AY637" s="31">
        <f t="shared" ca="1" si="704"/>
        <v>-1132.0805555555555</v>
      </c>
      <c r="AZ637" s="31">
        <f t="shared" ca="1" si="705"/>
        <v>-2177.1819444444441</v>
      </c>
      <c r="BA637" s="31">
        <f t="shared" ca="1" si="706"/>
        <v>644.8125</v>
      </c>
      <c r="BB637" s="31">
        <f t="shared" ca="1" si="707"/>
        <v>-1410.101388888889</v>
      </c>
      <c r="BC637" s="31">
        <f t="shared" ca="1" si="708"/>
        <v>-1800.2902777777781</v>
      </c>
      <c r="BF637" s="11">
        <f t="shared" si="709"/>
        <v>27</v>
      </c>
      <c r="BG637" s="11">
        <f t="shared" si="740"/>
        <v>3</v>
      </c>
      <c r="BH637" s="32">
        <f>IF($BF637&gt;$Y$7,"",IF(AND($BF637=$Y$7,$BG637=23),"",Entrées!C665-Entrées!C664))</f>
        <v>-1785.5</v>
      </c>
      <c r="BI637" s="32">
        <f>IF($BF637&gt;$Y$7,"",IF(AND($BF637=$Y$7,$BG637=23),"",Entrées!D665-Entrées!D664))</f>
        <v>-2037.5</v>
      </c>
      <c r="BJ637" s="32">
        <f>IF($BF637&gt;$Y$7,"",IF(AND($BF637=$Y$7,$BG637=23),"",Entrées!E665-Entrées!E664))</f>
        <v>-1587.5</v>
      </c>
      <c r="BK637" s="32">
        <f>IF($BF637&gt;$Y$7,"",IF(AND($BF637=$Y$7,$BG637=23),"",Entrées!F665-Entrées!F664))</f>
        <v>-1</v>
      </c>
      <c r="BL637" s="32">
        <f>IF($BF637&gt;$Y$7,"",IF(AND($BF637=$Y$7,$BG637=23),"",Entrées!G665-Entrées!G664))</f>
        <v>-26.5</v>
      </c>
      <c r="BM637" s="32">
        <f>IF($BF637&gt;$Y$7,"",IF(AND($BF637=$Y$7,$BG637=23),"",Entrées!H665-Entrées!H664))</f>
        <v>-0.5</v>
      </c>
      <c r="BN637" s="32">
        <f>IF($BF637&gt;$Y$7,"",IF(AND($BF637=$Y$7,$BG637=23),"",Entrées!I665-Entrées!I664))</f>
        <v>-88</v>
      </c>
      <c r="BO637" s="32">
        <f>IF($BF637&gt;$Y$7,"",IF(AND($BF637=$Y$7,$BG637=23),"",Entrées!J665-Entrées!J664))</f>
        <v>10</v>
      </c>
      <c r="BP637" s="32">
        <f>IF($BF637&gt;$Y$7,"",IF(AND($BF637=$Y$7,$BG637=23),"",Entrées!K665-Entrées!K664))</f>
        <v>0</v>
      </c>
      <c r="BQ637" s="32">
        <f>IF($BF637&gt;$Y$7,"",IF(AND($BF637=$Y$7,$BG637=23),"",Entrées!L665-Entrées!L664))</f>
        <v>-157.5</v>
      </c>
      <c r="BR637" s="32">
        <f>IF($BF637&gt;$Y$7,"",IF(AND($BF637=$Y$7,$BG637=23),"",Entrées!M665-Entrées!M664))</f>
        <v>-114.5</v>
      </c>
      <c r="BS637" s="32">
        <f>IF($BF637&gt;$Y$7,"",IF(AND($BF637=$Y$7,$BG637=23),"",Entrées!N665-Entrées!N664))</f>
        <v>-4</v>
      </c>
      <c r="BT637" s="32">
        <f>IF($BF637&gt;$Y$7,"",IF(AND($BF637=$Y$7,$BG637=23),"",Entrées!O665-Entrées!O664))</f>
        <v>-1402.5</v>
      </c>
      <c r="BU637" s="32">
        <f>IF($BF637&gt;$Y$7,"",IF(AND($BF637=$Y$7,$BG637=23),"",Entrées!P665-Entrées!P664))</f>
        <v>0</v>
      </c>
      <c r="BV637" s="32">
        <f>IF($BF637&gt;$Y$7,"",IF(AND($BF637=$Y$7,$BG637=23),"",Entrées!Q665-Entrées!Q664))</f>
        <v>-187</v>
      </c>
      <c r="BW637" s="32">
        <f>IF($BF637&gt;$Y$7,"",IF(AND($BF637=$Y$7,$BG637=23),"",Entrées!R665-Entrées!R664))</f>
        <v>0</v>
      </c>
      <c r="BX637" s="32">
        <f>IF($BF637&gt;$Y$7,"",IF(AND($BF637=$Y$7,$BG637=23),"",Entrées!S665-Entrées!S664))</f>
        <v>0</v>
      </c>
      <c r="BY637" s="32">
        <f>IF($BF637&gt;$Y$7,"",IF(AND($BF637=$Y$7,$BG637=23),"",Entrées!T665-Entrées!T664))</f>
        <v>-129</v>
      </c>
      <c r="BZ637" s="32">
        <f>IF($BF637&gt;$Y$7,"",IF(AND($BF637=$Y$7,$BG637=23),"",Entrées!U665-Entrées!U664))</f>
        <v>0</v>
      </c>
      <c r="CA637" s="32">
        <f>IF($BF637&gt;$Y$7,"",IF(AND($BF637=$Y$7,$BG637=23),"",Entrées!V665-Entrées!V664))</f>
        <v>-559</v>
      </c>
      <c r="CD637" s="33">
        <f>IF($BF637&lt;=$Y$7,Entrées!J664/CD$2,"")</f>
        <v>0.1930921052631579</v>
      </c>
      <c r="CE637" s="33">
        <f>IF($BF637&lt;=$Y$7,Entrées!K664/CE$2,"")</f>
        <v>0</v>
      </c>
      <c r="CF637" s="11">
        <f t="shared" si="710"/>
        <v>7600</v>
      </c>
      <c r="CG637" s="11">
        <f t="shared" si="711"/>
        <v>4200</v>
      </c>
      <c r="CH637" s="52">
        <f t="shared" si="712"/>
        <v>0.26950009137426939</v>
      </c>
      <c r="CI637" s="52">
        <f t="shared" si="713"/>
        <v>0.11132787698412699</v>
      </c>
    </row>
    <row r="638" spans="1:87">
      <c r="C638" s="11" t="s">
        <v>91</v>
      </c>
      <c r="D638" s="11"/>
      <c r="E638" s="50" t="str">
        <f ca="1">INDIRECT(ADDRESS(ROW($C$36),COLUMN($C$36)+(C640-1),4,TRUE,"Entrées"))</f>
        <v>Ech. comm. Espagne</v>
      </c>
      <c r="F638" s="50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39" t="s">
        <v>12</v>
      </c>
      <c r="AE638" s="39" t="s">
        <v>138</v>
      </c>
      <c r="AF638" s="39" t="s">
        <v>139</v>
      </c>
      <c r="AH638" s="11">
        <f>Entrées!A665</f>
        <v>27</v>
      </c>
      <c r="AI638" s="13">
        <f>Entrées!B665</f>
        <v>4</v>
      </c>
      <c r="AJ638" s="31">
        <f t="shared" ca="1" si="714"/>
        <v>55625.834722222207</v>
      </c>
      <c r="AK638" s="31">
        <f t="shared" ca="1" si="690"/>
        <v>55155.277777777781</v>
      </c>
      <c r="AL638" s="31">
        <f t="shared" ca="1" si="691"/>
        <v>55132.569444444431</v>
      </c>
      <c r="AM638" s="31">
        <f t="shared" ca="1" si="692"/>
        <v>439.35972222222233</v>
      </c>
      <c r="AN638" s="31">
        <f t="shared" ca="1" si="693"/>
        <v>2143.2847222222222</v>
      </c>
      <c r="AO638" s="31">
        <f t="shared" ca="1" si="694"/>
        <v>1711.4715277777773</v>
      </c>
      <c r="AP638" s="31">
        <f t="shared" ca="1" si="695"/>
        <v>43686.806944444448</v>
      </c>
      <c r="AQ638" s="31">
        <f t="shared" ca="1" si="696"/>
        <v>2048.2006944444447</v>
      </c>
      <c r="AR638" s="31">
        <f t="shared" ca="1" si="697"/>
        <v>467.57708333333329</v>
      </c>
      <c r="AS638" s="31">
        <f t="shared" ca="1" si="698"/>
        <v>9872.0041666666693</v>
      </c>
      <c r="AT638" s="31">
        <f t="shared" ca="1" si="699"/>
        <v>-752.91041666666672</v>
      </c>
      <c r="AU638" s="31">
        <f t="shared" ca="1" si="700"/>
        <v>580.30277777777769</v>
      </c>
      <c r="AV638" s="31">
        <f t="shared" ca="1" si="701"/>
        <v>-4570.3041666666659</v>
      </c>
      <c r="AW638" s="31">
        <f t="shared" ca="1" si="702"/>
        <v>53.39583333333335</v>
      </c>
      <c r="AX638" s="31">
        <f t="shared" ca="1" si="703"/>
        <v>1401.9361111111111</v>
      </c>
      <c r="AY638" s="31">
        <f t="shared" ca="1" si="704"/>
        <v>-1132.0805555555555</v>
      </c>
      <c r="AZ638" s="31">
        <f t="shared" ca="1" si="705"/>
        <v>-2177.1819444444441</v>
      </c>
      <c r="BA638" s="31">
        <f t="shared" ca="1" si="706"/>
        <v>644.8125</v>
      </c>
      <c r="BB638" s="31">
        <f t="shared" ca="1" si="707"/>
        <v>-1410.101388888889</v>
      </c>
      <c r="BC638" s="31">
        <f t="shared" ca="1" si="708"/>
        <v>-1800.2902777777781</v>
      </c>
      <c r="BF638" s="11">
        <f t="shared" si="709"/>
        <v>27</v>
      </c>
      <c r="BG638" s="11">
        <f t="shared" si="740"/>
        <v>4</v>
      </c>
      <c r="BH638" s="32">
        <f>IF($BF638&gt;$Y$7,"",IF(AND($BF638=$Y$7,$BG638=23),"",Entrées!C666-Entrées!C665))</f>
        <v>17</v>
      </c>
      <c r="BI638" s="32">
        <f>IF($BF638&gt;$Y$7,"",IF(AND($BF638=$Y$7,$BG638=23),"",Entrées!D666-Entrées!D665))</f>
        <v>-187.5</v>
      </c>
      <c r="BJ638" s="32">
        <f>IF($BF638&gt;$Y$7,"",IF(AND($BF638=$Y$7,$BG638=23),"",Entrées!E666-Entrées!E665))</f>
        <v>275</v>
      </c>
      <c r="BK638" s="32">
        <f>IF($BF638&gt;$Y$7,"",IF(AND($BF638=$Y$7,$BG638=23),"",Entrées!F666-Entrées!F665))</f>
        <v>1.5</v>
      </c>
      <c r="BL638" s="32">
        <f>IF($BF638&gt;$Y$7,"",IF(AND($BF638=$Y$7,$BG638=23),"",Entrées!G666-Entrées!G665))</f>
        <v>-2</v>
      </c>
      <c r="BM638" s="32">
        <f>IF($BF638&gt;$Y$7,"",IF(AND($BF638=$Y$7,$BG638=23),"",Entrées!H666-Entrées!H665))</f>
        <v>-1.5</v>
      </c>
      <c r="BN638" s="32">
        <f>IF($BF638&gt;$Y$7,"",IF(AND($BF638=$Y$7,$BG638=23),"",Entrées!I666-Entrées!I665))</f>
        <v>44</v>
      </c>
      <c r="BO638" s="32">
        <f>IF($BF638&gt;$Y$7,"",IF(AND($BF638=$Y$7,$BG638=23),"",Entrées!J666-Entrées!J665))</f>
        <v>34.5</v>
      </c>
      <c r="BP638" s="32">
        <f>IF($BF638&gt;$Y$7,"",IF(AND($BF638=$Y$7,$BG638=23),"",Entrées!K666-Entrées!K665))</f>
        <v>0</v>
      </c>
      <c r="BQ638" s="32">
        <f>IF($BF638&gt;$Y$7,"",IF(AND($BF638=$Y$7,$BG638=23),"",Entrées!L666-Entrées!L665))</f>
        <v>-12</v>
      </c>
      <c r="BR638" s="32">
        <f>IF($BF638&gt;$Y$7,"",IF(AND($BF638=$Y$7,$BG638=23),"",Entrées!M666-Entrées!M665))</f>
        <v>6.5</v>
      </c>
      <c r="BS638" s="32">
        <f>IF($BF638&gt;$Y$7,"",IF(AND($BF638=$Y$7,$BG638=23),"",Entrées!N666-Entrées!N665))</f>
        <v>-5</v>
      </c>
      <c r="BT638" s="32">
        <f>IF($BF638&gt;$Y$7,"",IF(AND($BF638=$Y$7,$BG638=23),"",Entrées!O666-Entrées!O665))</f>
        <v>-50.5</v>
      </c>
      <c r="BU638" s="32">
        <f>IF($BF638&gt;$Y$7,"",IF(AND($BF638=$Y$7,$BG638=23),"",Entrées!P666-Entrées!P665))</f>
        <v>0</v>
      </c>
      <c r="BV638" s="32">
        <f>IF($BF638&gt;$Y$7,"",IF(AND($BF638=$Y$7,$BG638=23),"",Entrées!Q666-Entrées!Q665))</f>
        <v>147</v>
      </c>
      <c r="BW638" s="32">
        <f>IF($BF638&gt;$Y$7,"",IF(AND($BF638=$Y$7,$BG638=23),"",Entrées!R666-Entrées!R665))</f>
        <v>0</v>
      </c>
      <c r="BX638" s="32">
        <f>IF($BF638&gt;$Y$7,"",IF(AND($BF638=$Y$7,$BG638=23),"",Entrées!S666-Entrées!S665))</f>
        <v>0</v>
      </c>
      <c r="BY638" s="32">
        <f>IF($BF638&gt;$Y$7,"",IF(AND($BF638=$Y$7,$BG638=23),"",Entrées!T666-Entrées!T665))</f>
        <v>198</v>
      </c>
      <c r="BZ638" s="32">
        <f>IF($BF638&gt;$Y$7,"",IF(AND($BF638=$Y$7,$BG638=23),"",Entrées!U666-Entrées!U665))</f>
        <v>0</v>
      </c>
      <c r="CA638" s="32">
        <f>IF($BF638&gt;$Y$7,"",IF(AND($BF638=$Y$7,$BG638=23),"",Entrées!V666-Entrées!V665))</f>
        <v>180</v>
      </c>
      <c r="CD638" s="33">
        <f>IF($BF638&lt;=$Y$7,Entrées!J665/CD$2,"")</f>
        <v>0.19440789473684211</v>
      </c>
      <c r="CE638" s="33">
        <f>IF($BF638&lt;=$Y$7,Entrées!K665/CE$2,"")</f>
        <v>0</v>
      </c>
      <c r="CF638" s="11">
        <f t="shared" si="710"/>
        <v>7600</v>
      </c>
      <c r="CG638" s="11">
        <f t="shared" si="711"/>
        <v>4200</v>
      </c>
      <c r="CH638" s="52">
        <f t="shared" si="712"/>
        <v>0.26950009137426939</v>
      </c>
      <c r="CI638" s="52">
        <f t="shared" si="713"/>
        <v>0.11132787698412699</v>
      </c>
    </row>
    <row r="639" spans="1:87">
      <c r="C639" s="11" t="s">
        <v>92</v>
      </c>
      <c r="D639" s="11" t="s">
        <v>3</v>
      </c>
      <c r="E639" s="11" t="s">
        <v>79</v>
      </c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39" t="s">
        <v>3</v>
      </c>
      <c r="AE639" s="39" t="s">
        <v>3</v>
      </c>
      <c r="AF639" s="39" t="s">
        <v>3</v>
      </c>
      <c r="AH639" s="11">
        <f>Entrées!A666</f>
        <v>27</v>
      </c>
      <c r="AI639" s="13">
        <f>Entrées!B666</f>
        <v>5</v>
      </c>
      <c r="AJ639" s="31">
        <f t="shared" ca="1" si="714"/>
        <v>55625.834722222207</v>
      </c>
      <c r="AK639" s="31">
        <f t="shared" ca="1" si="690"/>
        <v>55155.277777777781</v>
      </c>
      <c r="AL639" s="31">
        <f t="shared" ca="1" si="691"/>
        <v>55132.569444444431</v>
      </c>
      <c r="AM639" s="31">
        <f t="shared" ca="1" si="692"/>
        <v>439.35972222222233</v>
      </c>
      <c r="AN639" s="31">
        <f t="shared" ca="1" si="693"/>
        <v>2143.2847222222222</v>
      </c>
      <c r="AO639" s="31">
        <f t="shared" ca="1" si="694"/>
        <v>1711.4715277777773</v>
      </c>
      <c r="AP639" s="31">
        <f t="shared" ca="1" si="695"/>
        <v>43686.806944444448</v>
      </c>
      <c r="AQ639" s="31">
        <f t="shared" ca="1" si="696"/>
        <v>2048.2006944444447</v>
      </c>
      <c r="AR639" s="31">
        <f t="shared" ca="1" si="697"/>
        <v>467.57708333333329</v>
      </c>
      <c r="AS639" s="31">
        <f t="shared" ca="1" si="698"/>
        <v>9872.0041666666693</v>
      </c>
      <c r="AT639" s="31">
        <f t="shared" ca="1" si="699"/>
        <v>-752.91041666666672</v>
      </c>
      <c r="AU639" s="31">
        <f t="shared" ca="1" si="700"/>
        <v>580.30277777777769</v>
      </c>
      <c r="AV639" s="31">
        <f t="shared" ca="1" si="701"/>
        <v>-4570.3041666666659</v>
      </c>
      <c r="AW639" s="31">
        <f t="shared" ca="1" si="702"/>
        <v>53.39583333333335</v>
      </c>
      <c r="AX639" s="31">
        <f t="shared" ca="1" si="703"/>
        <v>1401.9361111111111</v>
      </c>
      <c r="AY639" s="31">
        <f t="shared" ca="1" si="704"/>
        <v>-1132.0805555555555</v>
      </c>
      <c r="AZ639" s="31">
        <f t="shared" ca="1" si="705"/>
        <v>-2177.1819444444441</v>
      </c>
      <c r="BA639" s="31">
        <f t="shared" ca="1" si="706"/>
        <v>644.8125</v>
      </c>
      <c r="BB639" s="31">
        <f t="shared" ca="1" si="707"/>
        <v>-1410.101388888889</v>
      </c>
      <c r="BC639" s="31">
        <f t="shared" ca="1" si="708"/>
        <v>-1800.2902777777781</v>
      </c>
      <c r="BF639" s="11">
        <f t="shared" si="709"/>
        <v>27</v>
      </c>
      <c r="BG639" s="11">
        <f t="shared" si="740"/>
        <v>5</v>
      </c>
      <c r="BH639" s="32">
        <f>IF($BF639&gt;$Y$7,"",IF(AND($BF639=$Y$7,$BG639=23),"",Entrées!C667-Entrées!C666))</f>
        <v>1241</v>
      </c>
      <c r="BI639" s="32">
        <f>IF($BF639&gt;$Y$7,"",IF(AND($BF639=$Y$7,$BG639=23),"",Entrées!D667-Entrées!D666))</f>
        <v>1000</v>
      </c>
      <c r="BJ639" s="32">
        <f>IF($BF639&gt;$Y$7,"",IF(AND($BF639=$Y$7,$BG639=23),"",Entrées!E667-Entrées!E666))</f>
        <v>1412.5</v>
      </c>
      <c r="BK639" s="32">
        <f>IF($BF639&gt;$Y$7,"",IF(AND($BF639=$Y$7,$BG639=23),"",Entrées!F667-Entrées!F666))</f>
        <v>-1.5</v>
      </c>
      <c r="BL639" s="32">
        <f>IF($BF639&gt;$Y$7,"",IF(AND($BF639=$Y$7,$BG639=23),"",Entrées!G667-Entrées!G666))</f>
        <v>0.5</v>
      </c>
      <c r="BM639" s="32">
        <f>IF($BF639&gt;$Y$7,"",IF(AND($BF639=$Y$7,$BG639=23),"",Entrées!H667-Entrées!H666))</f>
        <v>0.5</v>
      </c>
      <c r="BN639" s="32">
        <f>IF($BF639&gt;$Y$7,"",IF(AND($BF639=$Y$7,$BG639=23),"",Entrées!I667-Entrées!I666))</f>
        <v>607.5</v>
      </c>
      <c r="BO639" s="32">
        <f>IF($BF639&gt;$Y$7,"",IF(AND($BF639=$Y$7,$BG639=23),"",Entrées!J667-Entrées!J666))</f>
        <v>77</v>
      </c>
      <c r="BP639" s="32">
        <f>IF($BF639&gt;$Y$7,"",IF(AND($BF639=$Y$7,$BG639=23),"",Entrées!K667-Entrées!K666))</f>
        <v>0</v>
      </c>
      <c r="BQ639" s="32">
        <f>IF($BF639&gt;$Y$7,"",IF(AND($BF639=$Y$7,$BG639=23),"",Entrées!L667-Entrées!L666))</f>
        <v>298.5</v>
      </c>
      <c r="BR639" s="32">
        <f>IF($BF639&gt;$Y$7,"",IF(AND($BF639=$Y$7,$BG639=23),"",Entrées!M667-Entrées!M666))</f>
        <v>23.5</v>
      </c>
      <c r="BS639" s="32">
        <f>IF($BF639&gt;$Y$7,"",IF(AND($BF639=$Y$7,$BG639=23),"",Entrées!N667-Entrées!N666))</f>
        <v>-10.5</v>
      </c>
      <c r="BT639" s="32">
        <f>IF($BF639&gt;$Y$7,"",IF(AND($BF639=$Y$7,$BG639=23),"",Entrées!O667-Entrées!O666))</f>
        <v>247</v>
      </c>
      <c r="BU639" s="32">
        <f>IF($BF639&gt;$Y$7,"",IF(AND($BF639=$Y$7,$BG639=23),"",Entrées!P667-Entrées!P666))</f>
        <v>-1</v>
      </c>
      <c r="BV639" s="32">
        <f>IF($BF639&gt;$Y$7,"",IF(AND($BF639=$Y$7,$BG639=23),"",Entrées!Q667-Entrées!Q666))</f>
        <v>-75</v>
      </c>
      <c r="BW639" s="32">
        <f>IF($BF639&gt;$Y$7,"",IF(AND($BF639=$Y$7,$BG639=23),"",Entrées!R667-Entrées!R666))</f>
        <v>0</v>
      </c>
      <c r="BX639" s="32">
        <f>IF($BF639&gt;$Y$7,"",IF(AND($BF639=$Y$7,$BG639=23),"",Entrées!S667-Entrées!S666))</f>
        <v>0</v>
      </c>
      <c r="BY639" s="32">
        <f>IF($BF639&gt;$Y$7,"",IF(AND($BF639=$Y$7,$BG639=23),"",Entrées!T667-Entrées!T666))</f>
        <v>96</v>
      </c>
      <c r="BZ639" s="32">
        <f>IF($BF639&gt;$Y$7,"",IF(AND($BF639=$Y$7,$BG639=23),"",Entrées!U667-Entrées!U666))</f>
        <v>0</v>
      </c>
      <c r="CA639" s="32">
        <f>IF($BF639&gt;$Y$7,"",IF(AND($BF639=$Y$7,$BG639=23),"",Entrées!V667-Entrées!V666))</f>
        <v>66</v>
      </c>
      <c r="CD639" s="33">
        <f>IF($BF639&lt;=$Y$7,Entrées!J666/CD$2,"")</f>
        <v>0.19894736842105262</v>
      </c>
      <c r="CE639" s="33">
        <f>IF($BF639&lt;=$Y$7,Entrées!K666/CE$2,"")</f>
        <v>0</v>
      </c>
      <c r="CF639" s="11">
        <f t="shared" si="710"/>
        <v>7600</v>
      </c>
      <c r="CG639" s="11">
        <f t="shared" si="711"/>
        <v>4200</v>
      </c>
      <c r="CH639" s="52">
        <f t="shared" si="712"/>
        <v>0.26950009137426939</v>
      </c>
      <c r="CI639" s="52">
        <f t="shared" si="713"/>
        <v>0.11132787698412699</v>
      </c>
    </row>
    <row r="640" spans="1:87">
      <c r="C640" s="11">
        <f>C603+1</f>
        <v>18</v>
      </c>
      <c r="D640" s="27"/>
      <c r="E640" s="27">
        <v>0</v>
      </c>
      <c r="F640" s="27">
        <f t="shared" ref="F640:AB640" si="772">E640+1</f>
        <v>1</v>
      </c>
      <c r="G640" s="27">
        <f t="shared" si="772"/>
        <v>2</v>
      </c>
      <c r="H640" s="27">
        <f t="shared" si="772"/>
        <v>3</v>
      </c>
      <c r="I640" s="27">
        <f t="shared" si="772"/>
        <v>4</v>
      </c>
      <c r="J640" s="27">
        <f t="shared" si="772"/>
        <v>5</v>
      </c>
      <c r="K640" s="27">
        <f t="shared" si="772"/>
        <v>6</v>
      </c>
      <c r="L640" s="27">
        <f t="shared" si="772"/>
        <v>7</v>
      </c>
      <c r="M640" s="27">
        <f t="shared" si="772"/>
        <v>8</v>
      </c>
      <c r="N640" s="27">
        <f t="shared" si="772"/>
        <v>9</v>
      </c>
      <c r="O640" s="27">
        <f t="shared" si="772"/>
        <v>10</v>
      </c>
      <c r="P640" s="27">
        <f t="shared" si="772"/>
        <v>11</v>
      </c>
      <c r="Q640" s="27">
        <f t="shared" si="772"/>
        <v>12</v>
      </c>
      <c r="R640" s="27">
        <f t="shared" si="772"/>
        <v>13</v>
      </c>
      <c r="S640" s="27">
        <f t="shared" si="772"/>
        <v>14</v>
      </c>
      <c r="T640" s="27">
        <f t="shared" si="772"/>
        <v>15</v>
      </c>
      <c r="U640" s="27">
        <f t="shared" si="772"/>
        <v>16</v>
      </c>
      <c r="V640" s="27">
        <f t="shared" si="772"/>
        <v>17</v>
      </c>
      <c r="W640" s="27">
        <f t="shared" si="772"/>
        <v>18</v>
      </c>
      <c r="X640" s="27">
        <f t="shared" si="772"/>
        <v>19</v>
      </c>
      <c r="Y640" s="27">
        <f t="shared" si="772"/>
        <v>20</v>
      </c>
      <c r="Z640" s="27">
        <f t="shared" si="772"/>
        <v>21</v>
      </c>
      <c r="AA640" s="27">
        <f t="shared" si="772"/>
        <v>22</v>
      </c>
      <c r="AB640" s="27">
        <f t="shared" si="772"/>
        <v>23</v>
      </c>
      <c r="AC640" s="11"/>
      <c r="AD640" s="39" t="s">
        <v>81</v>
      </c>
      <c r="AE640" s="39" t="s">
        <v>81</v>
      </c>
      <c r="AF640" s="39" t="s">
        <v>81</v>
      </c>
      <c r="AH640" s="11">
        <f>Entrées!A667</f>
        <v>27</v>
      </c>
      <c r="AI640" s="13">
        <f>Entrées!B667</f>
        <v>6</v>
      </c>
      <c r="AJ640" s="31">
        <f t="shared" ca="1" si="714"/>
        <v>55625.834722222207</v>
      </c>
      <c r="AK640" s="31">
        <f t="shared" ca="1" si="690"/>
        <v>55155.277777777781</v>
      </c>
      <c r="AL640" s="31">
        <f t="shared" ca="1" si="691"/>
        <v>55132.569444444431</v>
      </c>
      <c r="AM640" s="31">
        <f t="shared" ca="1" si="692"/>
        <v>439.35972222222233</v>
      </c>
      <c r="AN640" s="31">
        <f t="shared" ca="1" si="693"/>
        <v>2143.2847222222222</v>
      </c>
      <c r="AO640" s="31">
        <f t="shared" ca="1" si="694"/>
        <v>1711.4715277777773</v>
      </c>
      <c r="AP640" s="31">
        <f t="shared" ca="1" si="695"/>
        <v>43686.806944444448</v>
      </c>
      <c r="AQ640" s="31">
        <f t="shared" ca="1" si="696"/>
        <v>2048.2006944444447</v>
      </c>
      <c r="AR640" s="31">
        <f t="shared" ca="1" si="697"/>
        <v>467.57708333333329</v>
      </c>
      <c r="AS640" s="31">
        <f t="shared" ca="1" si="698"/>
        <v>9872.0041666666693</v>
      </c>
      <c r="AT640" s="31">
        <f t="shared" ca="1" si="699"/>
        <v>-752.91041666666672</v>
      </c>
      <c r="AU640" s="31">
        <f t="shared" ca="1" si="700"/>
        <v>580.30277777777769</v>
      </c>
      <c r="AV640" s="31">
        <f t="shared" ca="1" si="701"/>
        <v>-4570.3041666666659</v>
      </c>
      <c r="AW640" s="31">
        <f t="shared" ca="1" si="702"/>
        <v>53.39583333333335</v>
      </c>
      <c r="AX640" s="31">
        <f t="shared" ca="1" si="703"/>
        <v>1401.9361111111111</v>
      </c>
      <c r="AY640" s="31">
        <f t="shared" ca="1" si="704"/>
        <v>-1132.0805555555555</v>
      </c>
      <c r="AZ640" s="31">
        <f t="shared" ca="1" si="705"/>
        <v>-2177.1819444444441</v>
      </c>
      <c r="BA640" s="31">
        <f t="shared" ca="1" si="706"/>
        <v>644.8125</v>
      </c>
      <c r="BB640" s="31">
        <f t="shared" ca="1" si="707"/>
        <v>-1410.101388888889</v>
      </c>
      <c r="BC640" s="31">
        <f t="shared" ca="1" si="708"/>
        <v>-1800.2902777777781</v>
      </c>
      <c r="BF640" s="11">
        <f t="shared" si="709"/>
        <v>27</v>
      </c>
      <c r="BG640" s="11">
        <f t="shared" si="740"/>
        <v>6</v>
      </c>
      <c r="BH640" s="32">
        <f>IF($BF640&gt;$Y$7,"",IF(AND($BF640=$Y$7,$BG640=23),"",Entrées!C668-Entrées!C667))</f>
        <v>828.5</v>
      </c>
      <c r="BI640" s="32">
        <f>IF($BF640&gt;$Y$7,"",IF(AND($BF640=$Y$7,$BG640=23),"",Entrées!D668-Entrées!D667))</f>
        <v>1212.5</v>
      </c>
      <c r="BJ640" s="32">
        <f>IF($BF640&gt;$Y$7,"",IF(AND($BF640=$Y$7,$BG640=23),"",Entrées!E668-Entrées!E667))</f>
        <v>1475</v>
      </c>
      <c r="BK640" s="32">
        <f>IF($BF640&gt;$Y$7,"",IF(AND($BF640=$Y$7,$BG640=23),"",Entrées!F668-Entrées!F667))</f>
        <v>0</v>
      </c>
      <c r="BL640" s="32">
        <f>IF($BF640&gt;$Y$7,"",IF(AND($BF640=$Y$7,$BG640=23),"",Entrées!G668-Entrées!G667))</f>
        <v>-0.5</v>
      </c>
      <c r="BM640" s="32">
        <f>IF($BF640&gt;$Y$7,"",IF(AND($BF640=$Y$7,$BG640=23),"",Entrées!H668-Entrées!H667))</f>
        <v>0.5</v>
      </c>
      <c r="BN640" s="32">
        <f>IF($BF640&gt;$Y$7,"",IF(AND($BF640=$Y$7,$BG640=23),"",Entrées!I668-Entrées!I667))</f>
        <v>291.5</v>
      </c>
      <c r="BO640" s="32">
        <f>IF($BF640&gt;$Y$7,"",IF(AND($BF640=$Y$7,$BG640=23),"",Entrées!J668-Entrées!J667))</f>
        <v>-55.5</v>
      </c>
      <c r="BP640" s="32">
        <f>IF($BF640&gt;$Y$7,"",IF(AND($BF640=$Y$7,$BG640=23),"",Entrées!K668-Entrées!K667))</f>
        <v>8.5</v>
      </c>
      <c r="BQ640" s="32">
        <f>IF($BF640&gt;$Y$7,"",IF(AND($BF640=$Y$7,$BG640=23),"",Entrées!L668-Entrées!L667))</f>
        <v>315</v>
      </c>
      <c r="BR640" s="32">
        <f>IF($BF640&gt;$Y$7,"",IF(AND($BF640=$Y$7,$BG640=23),"",Entrées!M668-Entrées!M667))</f>
        <v>165.5</v>
      </c>
      <c r="BS640" s="32">
        <f>IF($BF640&gt;$Y$7,"",IF(AND($BF640=$Y$7,$BG640=23),"",Entrées!N668-Entrées!N667))</f>
        <v>2</v>
      </c>
      <c r="BT640" s="32">
        <f>IF($BF640&gt;$Y$7,"",IF(AND($BF640=$Y$7,$BG640=23),"",Entrées!O668-Entrées!O667))</f>
        <v>100.5</v>
      </c>
      <c r="BU640" s="32">
        <f>IF($BF640&gt;$Y$7,"",IF(AND($BF640=$Y$7,$BG640=23),"",Entrées!P668-Entrées!P667))</f>
        <v>0</v>
      </c>
      <c r="BV640" s="32">
        <f>IF($BF640&gt;$Y$7,"",IF(AND($BF640=$Y$7,$BG640=23),"",Entrées!Q668-Entrées!Q667))</f>
        <v>14</v>
      </c>
      <c r="BW640" s="32">
        <f>IF($BF640&gt;$Y$7,"",IF(AND($BF640=$Y$7,$BG640=23),"",Entrées!R668-Entrées!R667))</f>
        <v>0</v>
      </c>
      <c r="BX640" s="32">
        <f>IF($BF640&gt;$Y$7,"",IF(AND($BF640=$Y$7,$BG640=23),"",Entrées!S668-Entrées!S667))</f>
        <v>0</v>
      </c>
      <c r="BY640" s="32">
        <f>IF($BF640&gt;$Y$7,"",IF(AND($BF640=$Y$7,$BG640=23),"",Entrées!T668-Entrées!T667))</f>
        <v>95</v>
      </c>
      <c r="BZ640" s="32">
        <f>IF($BF640&gt;$Y$7,"",IF(AND($BF640=$Y$7,$BG640=23),"",Entrées!U668-Entrées!U667))</f>
        <v>0</v>
      </c>
      <c r="CA640" s="32">
        <f>IF($BF640&gt;$Y$7,"",IF(AND($BF640=$Y$7,$BG640=23),"",Entrées!V668-Entrées!V667))</f>
        <v>273</v>
      </c>
      <c r="CD640" s="33">
        <f>IF($BF640&lt;=$Y$7,Entrées!J667/CD$2,"")</f>
        <v>0.20907894736842106</v>
      </c>
      <c r="CE640" s="33">
        <f>IF($BF640&lt;=$Y$7,Entrées!K667/CE$2,"")</f>
        <v>0</v>
      </c>
      <c r="CF640" s="11">
        <f t="shared" si="710"/>
        <v>7600</v>
      </c>
      <c r="CG640" s="11">
        <f t="shared" si="711"/>
        <v>4200</v>
      </c>
      <c r="CH640" s="52">
        <f t="shared" si="712"/>
        <v>0.26950009137426939</v>
      </c>
      <c r="CI640" s="52">
        <f t="shared" si="713"/>
        <v>0.11132787698412699</v>
      </c>
    </row>
    <row r="641" spans="3:87">
      <c r="C641" s="11">
        <f>C640</f>
        <v>18</v>
      </c>
      <c r="D641" s="27">
        <v>1</v>
      </c>
      <c r="E641" s="28">
        <f ca="1">IF($D641&gt;$D$8,"",INDIRECT(ADDRESS(ROW(Entrées!$C$37)+($D641-1)*24+E$11,COLUMN(Entrées!$C$37)+($C641-1),4,TRUE,"Entrées")))</f>
        <v>1000</v>
      </c>
      <c r="F641" s="28">
        <f ca="1">IF($D641&gt;$D$8,"",INDIRECT(ADDRESS(ROW(Entrées!$C$37)+($D641-1)*24+F$11,COLUMN(Entrées!$C$37)+($C641-1),4,TRUE,"Entrées")))</f>
        <v>1100</v>
      </c>
      <c r="G641" s="28">
        <f ca="1">IF($D641&gt;$D$8,"",INDIRECT(ADDRESS(ROW(Entrées!$C$37)+($D641-1)*24+G$11,COLUMN(Entrées!$C$37)+($C641-1),4,TRUE,"Entrées")))</f>
        <v>1100</v>
      </c>
      <c r="H641" s="28">
        <f ca="1">IF($D641&gt;$D$8,"",INDIRECT(ADDRESS(ROW(Entrées!$C$37)+($D641-1)*24+H$11,COLUMN(Entrées!$C$37)+($C641-1),4,TRUE,"Entrées")))</f>
        <v>1100</v>
      </c>
      <c r="I641" s="28">
        <f ca="1">IF($D641&gt;$D$8,"",INDIRECT(ADDRESS(ROW(Entrées!$C$37)+($D641-1)*24+I$11,COLUMN(Entrées!$C$37)+($C641-1),4,TRUE,"Entrées")))</f>
        <v>1100</v>
      </c>
      <c r="J641" s="28">
        <f ca="1">IF($D641&gt;$D$8,"",INDIRECT(ADDRESS(ROW(Entrées!$C$37)+($D641-1)*24+J$11,COLUMN(Entrées!$C$37)+($C641-1),4,TRUE,"Entrées")))</f>
        <v>1100</v>
      </c>
      <c r="K641" s="28">
        <f ca="1">IF($D641&gt;$D$8,"",INDIRECT(ADDRESS(ROW(Entrées!$C$37)+($D641-1)*24+K$11,COLUMN(Entrées!$C$37)+($C641-1),4,TRUE,"Entrées")))</f>
        <v>1100</v>
      </c>
      <c r="L641" s="28">
        <f ca="1">IF($D641&gt;$D$8,"",INDIRECT(ADDRESS(ROW(Entrées!$C$37)+($D641-1)*24+L$11,COLUMN(Entrées!$C$37)+($C641-1),4,TRUE,"Entrées")))</f>
        <v>1000</v>
      </c>
      <c r="M641" s="28">
        <f ca="1">IF($D641&gt;$D$8,"",INDIRECT(ADDRESS(ROW(Entrées!$C$37)+($D641-1)*24+M$11,COLUMN(Entrées!$C$37)+($C641-1),4,TRUE,"Entrées")))</f>
        <v>1000</v>
      </c>
      <c r="N641" s="28">
        <f ca="1">IF($D641&gt;$D$8,"",INDIRECT(ADDRESS(ROW(Entrées!$C$37)+($D641-1)*24+N$11,COLUMN(Entrées!$C$37)+($C641-1),4,TRUE,"Entrées")))</f>
        <v>1000</v>
      </c>
      <c r="O641" s="28">
        <f ca="1">IF($D641&gt;$D$8,"",INDIRECT(ADDRESS(ROW(Entrées!$C$37)+($D641-1)*24+O$11,COLUMN(Entrées!$C$37)+($C641-1),4,TRUE,"Entrées")))</f>
        <v>1000</v>
      </c>
      <c r="P641" s="28">
        <f ca="1">IF($D641&gt;$D$8,"",INDIRECT(ADDRESS(ROW(Entrées!$C$37)+($D641-1)*24+P$11,COLUMN(Entrées!$C$37)+($C641-1),4,TRUE,"Entrées")))</f>
        <v>1000</v>
      </c>
      <c r="Q641" s="28">
        <f ca="1">IF($D641&gt;$D$8,"",INDIRECT(ADDRESS(ROW(Entrées!$C$37)+($D641-1)*24+Q$11,COLUMN(Entrées!$C$37)+($C641-1),4,TRUE,"Entrées")))</f>
        <v>1000</v>
      </c>
      <c r="R641" s="28">
        <f ca="1">IF($D641&gt;$D$8,"",INDIRECT(ADDRESS(ROW(Entrées!$C$37)+($D641-1)*24+R$11,COLUMN(Entrées!$C$37)+($C641-1),4,TRUE,"Entrées")))</f>
        <v>1000</v>
      </c>
      <c r="S641" s="28">
        <f ca="1">IF($D641&gt;$D$8,"",INDIRECT(ADDRESS(ROW(Entrées!$C$37)+($D641-1)*24+S$11,COLUMN(Entrées!$C$37)+($C641-1),4,TRUE,"Entrées")))</f>
        <v>1000</v>
      </c>
      <c r="T641" s="28">
        <f ca="1">IF($D641&gt;$D$8,"",INDIRECT(ADDRESS(ROW(Entrées!$C$37)+($D641-1)*24+T$11,COLUMN(Entrées!$C$37)+($C641-1),4,TRUE,"Entrées")))</f>
        <v>1000</v>
      </c>
      <c r="U641" s="28">
        <f ca="1">IF($D641&gt;$D$8,"",INDIRECT(ADDRESS(ROW(Entrées!$C$37)+($D641-1)*24+U$11,COLUMN(Entrées!$C$37)+($C641-1),4,TRUE,"Entrées")))</f>
        <v>1000</v>
      </c>
      <c r="V641" s="28">
        <f ca="1">IF($D641&gt;$D$8,"",INDIRECT(ADDRESS(ROW(Entrées!$C$37)+($D641-1)*24+V$11,COLUMN(Entrées!$C$37)+($C641-1),4,TRUE,"Entrées")))</f>
        <v>1000</v>
      </c>
      <c r="W641" s="28">
        <f ca="1">IF($D641&gt;$D$8,"",INDIRECT(ADDRESS(ROW(Entrées!$C$37)+($D641-1)*24+W$11,COLUMN(Entrées!$C$37)+($C641-1),4,TRUE,"Entrées")))</f>
        <v>1000</v>
      </c>
      <c r="X641" s="28">
        <f ca="1">IF($D641&gt;$D$8,"",INDIRECT(ADDRESS(ROW(Entrées!$C$37)+($D641-1)*24+X$11,COLUMN(Entrées!$C$37)+($C641-1),4,TRUE,"Entrées")))</f>
        <v>1000</v>
      </c>
      <c r="Y641" s="28">
        <f ca="1">IF($D641&gt;$D$8,"",INDIRECT(ADDRESS(ROW(Entrées!$C$37)+($D641-1)*24+Y$11,COLUMN(Entrées!$C$37)+($C641-1),4,TRUE,"Entrées")))</f>
        <v>1000</v>
      </c>
      <c r="Z641" s="28">
        <f ca="1">IF($D641&gt;$D$8,"",INDIRECT(ADDRESS(ROW(Entrées!$C$37)+($D641-1)*24+Z$11,COLUMN(Entrées!$C$37)+($C641-1),4,TRUE,"Entrées")))</f>
        <v>1000</v>
      </c>
      <c r="AA641" s="28">
        <f ca="1">IF($D641&gt;$D$8,"",INDIRECT(ADDRESS(ROW(Entrées!$C$37)+($D641-1)*24+AA$11,COLUMN(Entrées!$C$37)+($C641-1),4,TRUE,"Entrées")))</f>
        <v>1000</v>
      </c>
      <c r="AB641" s="28">
        <f ca="1">IF($D641&gt;$D$8,"",INDIRECT(ADDRESS(ROW(Entrées!$C$37)+($D641-1)*24+AB$11,COLUMN(Entrées!$C$37)+($C641-1),4,TRUE,"Entrées")))</f>
        <v>1000</v>
      </c>
      <c r="AC641" s="11"/>
      <c r="AD641" s="40">
        <f t="shared" ref="AD641:AD671" ca="1" si="773">SUM(E641:AB641)/24</f>
        <v>1025</v>
      </c>
      <c r="AE641" s="40">
        <f ca="1">MAX(E641:AB641)</f>
        <v>1100</v>
      </c>
      <c r="AF641" s="40">
        <f ca="1">MIN(E641:AB641)</f>
        <v>1000</v>
      </c>
      <c r="AG641" s="4"/>
      <c r="AH641" s="11">
        <f>Entrées!A668</f>
        <v>27</v>
      </c>
      <c r="AI641" s="13">
        <f>Entrées!B668</f>
        <v>7</v>
      </c>
      <c r="AJ641" s="31">
        <f t="shared" ca="1" si="714"/>
        <v>55625.834722222207</v>
      </c>
      <c r="AK641" s="31">
        <f t="shared" ca="1" si="690"/>
        <v>55155.277777777781</v>
      </c>
      <c r="AL641" s="31">
        <f t="shared" ca="1" si="691"/>
        <v>55132.569444444431</v>
      </c>
      <c r="AM641" s="31">
        <f t="shared" ca="1" si="692"/>
        <v>439.35972222222233</v>
      </c>
      <c r="AN641" s="31">
        <f t="shared" ca="1" si="693"/>
        <v>2143.2847222222222</v>
      </c>
      <c r="AO641" s="31">
        <f t="shared" ca="1" si="694"/>
        <v>1711.4715277777773</v>
      </c>
      <c r="AP641" s="31">
        <f t="shared" ca="1" si="695"/>
        <v>43686.806944444448</v>
      </c>
      <c r="AQ641" s="31">
        <f t="shared" ca="1" si="696"/>
        <v>2048.2006944444447</v>
      </c>
      <c r="AR641" s="31">
        <f t="shared" ca="1" si="697"/>
        <v>467.57708333333329</v>
      </c>
      <c r="AS641" s="31">
        <f t="shared" ca="1" si="698"/>
        <v>9872.0041666666693</v>
      </c>
      <c r="AT641" s="31">
        <f t="shared" ca="1" si="699"/>
        <v>-752.91041666666672</v>
      </c>
      <c r="AU641" s="31">
        <f t="shared" ca="1" si="700"/>
        <v>580.30277777777769</v>
      </c>
      <c r="AV641" s="31">
        <f t="shared" ca="1" si="701"/>
        <v>-4570.3041666666659</v>
      </c>
      <c r="AW641" s="31">
        <f t="shared" ca="1" si="702"/>
        <v>53.39583333333335</v>
      </c>
      <c r="AX641" s="31">
        <f t="shared" ca="1" si="703"/>
        <v>1401.9361111111111</v>
      </c>
      <c r="AY641" s="31">
        <f t="shared" ca="1" si="704"/>
        <v>-1132.0805555555555</v>
      </c>
      <c r="AZ641" s="31">
        <f t="shared" ca="1" si="705"/>
        <v>-2177.1819444444441</v>
      </c>
      <c r="BA641" s="31">
        <f t="shared" ca="1" si="706"/>
        <v>644.8125</v>
      </c>
      <c r="BB641" s="31">
        <f t="shared" ca="1" si="707"/>
        <v>-1410.101388888889</v>
      </c>
      <c r="BC641" s="31">
        <f t="shared" ca="1" si="708"/>
        <v>-1800.2902777777781</v>
      </c>
      <c r="BF641" s="11">
        <f t="shared" si="709"/>
        <v>27</v>
      </c>
      <c r="BG641" s="11">
        <f t="shared" si="740"/>
        <v>7</v>
      </c>
      <c r="BH641" s="32">
        <f>IF($BF641&gt;$Y$7,"",IF(AND($BF641=$Y$7,$BG641=23),"",Entrées!C669-Entrées!C668))</f>
        <v>2924</v>
      </c>
      <c r="BI641" s="32">
        <f>IF($BF641&gt;$Y$7,"",IF(AND($BF641=$Y$7,$BG641=23),"",Entrées!D669-Entrées!D668))</f>
        <v>4062.5</v>
      </c>
      <c r="BJ641" s="32">
        <f>IF($BF641&gt;$Y$7,"",IF(AND($BF641=$Y$7,$BG641=23),"",Entrées!E669-Entrées!E668))</f>
        <v>3500</v>
      </c>
      <c r="BK641" s="32">
        <f>IF($BF641&gt;$Y$7,"",IF(AND($BF641=$Y$7,$BG641=23),"",Entrées!F669-Entrées!F668))</f>
        <v>0</v>
      </c>
      <c r="BL641" s="32">
        <f>IF($BF641&gt;$Y$7,"",IF(AND($BF641=$Y$7,$BG641=23),"",Entrées!G669-Entrées!G668))</f>
        <v>157</v>
      </c>
      <c r="BM641" s="32">
        <f>IF($BF641&gt;$Y$7,"",IF(AND($BF641=$Y$7,$BG641=23),"",Entrées!H669-Entrées!H668))</f>
        <v>0.5</v>
      </c>
      <c r="BN641" s="32">
        <f>IF($BF641&gt;$Y$7,"",IF(AND($BF641=$Y$7,$BG641=23),"",Entrées!I669-Entrées!I668))</f>
        <v>857</v>
      </c>
      <c r="BO641" s="32">
        <f>IF($BF641&gt;$Y$7,"",IF(AND($BF641=$Y$7,$BG641=23),"",Entrées!J669-Entrées!J668))</f>
        <v>-111</v>
      </c>
      <c r="BP641" s="32">
        <f>IF($BF641&gt;$Y$7,"",IF(AND($BF641=$Y$7,$BG641=23),"",Entrées!K669-Entrées!K668))</f>
        <v>94.5</v>
      </c>
      <c r="BQ641" s="32">
        <f>IF($BF641&gt;$Y$7,"",IF(AND($BF641=$Y$7,$BG641=23),"",Entrées!L669-Entrées!L668))</f>
        <v>906.5</v>
      </c>
      <c r="BR641" s="32">
        <f>IF($BF641&gt;$Y$7,"",IF(AND($BF641=$Y$7,$BG641=23),"",Entrées!M669-Entrées!M668))</f>
        <v>664.5</v>
      </c>
      <c r="BS641" s="32">
        <f>IF($BF641&gt;$Y$7,"",IF(AND($BF641=$Y$7,$BG641=23),"",Entrées!N669-Entrées!N668))</f>
        <v>2</v>
      </c>
      <c r="BT641" s="32">
        <f>IF($BF641&gt;$Y$7,"",IF(AND($BF641=$Y$7,$BG641=23),"",Entrées!O669-Entrées!O668))</f>
        <v>353</v>
      </c>
      <c r="BU641" s="32">
        <f>IF($BF641&gt;$Y$7,"",IF(AND($BF641=$Y$7,$BG641=23),"",Entrées!P669-Entrées!P668))</f>
        <v>1.5</v>
      </c>
      <c r="BV641" s="32">
        <f>IF($BF641&gt;$Y$7,"",IF(AND($BF641=$Y$7,$BG641=23),"",Entrées!Q669-Entrées!Q668))</f>
        <v>349</v>
      </c>
      <c r="BW641" s="32">
        <f>IF($BF641&gt;$Y$7,"",IF(AND($BF641=$Y$7,$BG641=23),"",Entrées!R669-Entrées!R668))</f>
        <v>0</v>
      </c>
      <c r="BX641" s="32">
        <f>IF($BF641&gt;$Y$7,"",IF(AND($BF641=$Y$7,$BG641=23),"",Entrées!S669-Entrées!S668))</f>
        <v>0</v>
      </c>
      <c r="BY641" s="32">
        <f>IF($BF641&gt;$Y$7,"",IF(AND($BF641=$Y$7,$BG641=23),"",Entrées!T669-Entrées!T668))</f>
        <v>-47</v>
      </c>
      <c r="BZ641" s="32">
        <f>IF($BF641&gt;$Y$7,"",IF(AND($BF641=$Y$7,$BG641=23),"",Entrées!U669-Entrées!U668))</f>
        <v>0</v>
      </c>
      <c r="CA641" s="32">
        <f>IF($BF641&gt;$Y$7,"",IF(AND($BF641=$Y$7,$BG641=23),"",Entrées!V669-Entrées!V668))</f>
        <v>-6</v>
      </c>
      <c r="CD641" s="33">
        <f>IF($BF641&lt;=$Y$7,Entrées!J668/CD$2,"")</f>
        <v>0.20177631578947369</v>
      </c>
      <c r="CE641" s="33">
        <f>IF($BF641&lt;=$Y$7,Entrées!K668/CE$2,"")</f>
        <v>2.0238095238095236E-3</v>
      </c>
      <c r="CF641" s="11">
        <f t="shared" si="710"/>
        <v>7600</v>
      </c>
      <c r="CG641" s="11">
        <f t="shared" si="711"/>
        <v>4200</v>
      </c>
      <c r="CH641" s="52">
        <f t="shared" si="712"/>
        <v>0.26950009137426939</v>
      </c>
      <c r="CI641" s="52">
        <f t="shared" si="713"/>
        <v>0.11132787698412699</v>
      </c>
    </row>
    <row r="642" spans="3:87">
      <c r="C642" s="11">
        <f>C641</f>
        <v>18</v>
      </c>
      <c r="D642" s="27">
        <f t="shared" ref="D642:D671" si="774">D641+1</f>
        <v>2</v>
      </c>
      <c r="E642" s="28">
        <f ca="1">IF($D642&gt;$D$8,"",INDIRECT(ADDRESS(ROW(Entrées!$C$37)+($D642-1)*24+E$11,COLUMN(Entrées!$C$37)+($C642-1),4,TRUE,"Entrées")))</f>
        <v>1000</v>
      </c>
      <c r="F642" s="28">
        <f ca="1">IF($D642&gt;$D$8,"",INDIRECT(ADDRESS(ROW(Entrées!$C$37)+($D642-1)*24+F$11,COLUMN(Entrées!$C$37)+($C642-1),4,TRUE,"Entrées")))</f>
        <v>1100</v>
      </c>
      <c r="G642" s="28">
        <f ca="1">IF($D642&gt;$D$8,"",INDIRECT(ADDRESS(ROW(Entrées!$C$37)+($D642-1)*24+G$11,COLUMN(Entrées!$C$37)+($C642-1),4,TRUE,"Entrées")))</f>
        <v>1100</v>
      </c>
      <c r="H642" s="28">
        <f ca="1">IF($D642&gt;$D$8,"",INDIRECT(ADDRESS(ROW(Entrées!$C$37)+($D642-1)*24+H$11,COLUMN(Entrées!$C$37)+($C642-1),4,TRUE,"Entrées")))</f>
        <v>1100</v>
      </c>
      <c r="I642" s="28">
        <f ca="1">IF($D642&gt;$D$8,"",INDIRECT(ADDRESS(ROW(Entrées!$C$37)+($D642-1)*24+I$11,COLUMN(Entrées!$C$37)+($C642-1),4,TRUE,"Entrées")))</f>
        <v>1100</v>
      </c>
      <c r="J642" s="28">
        <f ca="1">IF($D642&gt;$D$8,"",INDIRECT(ADDRESS(ROW(Entrées!$C$37)+($D642-1)*24+J$11,COLUMN(Entrées!$C$37)+($C642-1),4,TRUE,"Entrées")))</f>
        <v>1100</v>
      </c>
      <c r="K642" s="28">
        <f ca="1">IF($D642&gt;$D$8,"",INDIRECT(ADDRESS(ROW(Entrées!$C$37)+($D642-1)*24+K$11,COLUMN(Entrées!$C$37)+($C642-1),4,TRUE,"Entrées")))</f>
        <v>1100</v>
      </c>
      <c r="L642" s="28">
        <f ca="1">IF($D642&gt;$D$8,"",INDIRECT(ADDRESS(ROW(Entrées!$C$37)+($D642-1)*24+L$11,COLUMN(Entrées!$C$37)+($C642-1),4,TRUE,"Entrées")))</f>
        <v>1000</v>
      </c>
      <c r="M642" s="28">
        <f ca="1">IF($D642&gt;$D$8,"",INDIRECT(ADDRESS(ROW(Entrées!$C$37)+($D642-1)*24+M$11,COLUMN(Entrées!$C$37)+($C642-1),4,TRUE,"Entrées")))</f>
        <v>500</v>
      </c>
      <c r="N642" s="28">
        <f ca="1">IF($D642&gt;$D$8,"",INDIRECT(ADDRESS(ROW(Entrées!$C$37)+($D642-1)*24+N$11,COLUMN(Entrées!$C$37)+($C642-1),4,TRUE,"Entrées")))</f>
        <v>500</v>
      </c>
      <c r="O642" s="28">
        <f ca="1">IF($D642&gt;$D$8,"",INDIRECT(ADDRESS(ROW(Entrées!$C$37)+($D642-1)*24+O$11,COLUMN(Entrées!$C$37)+($C642-1),4,TRUE,"Entrées")))</f>
        <v>500</v>
      </c>
      <c r="P642" s="28">
        <f ca="1">IF($D642&gt;$D$8,"",INDIRECT(ADDRESS(ROW(Entrées!$C$37)+($D642-1)*24+P$11,COLUMN(Entrées!$C$37)+($C642-1),4,TRUE,"Entrées")))</f>
        <v>500</v>
      </c>
      <c r="Q642" s="28">
        <f ca="1">IF($D642&gt;$D$8,"",INDIRECT(ADDRESS(ROW(Entrées!$C$37)+($D642-1)*24+Q$11,COLUMN(Entrées!$C$37)+($C642-1),4,TRUE,"Entrées")))</f>
        <v>500</v>
      </c>
      <c r="R642" s="28">
        <f ca="1">IF($D642&gt;$D$8,"",INDIRECT(ADDRESS(ROW(Entrées!$C$37)+($D642-1)*24+R$11,COLUMN(Entrées!$C$37)+($C642-1),4,TRUE,"Entrées")))</f>
        <v>500</v>
      </c>
      <c r="S642" s="28">
        <f ca="1">IF($D642&gt;$D$8,"",INDIRECT(ADDRESS(ROW(Entrées!$C$37)+($D642-1)*24+S$11,COLUMN(Entrées!$C$37)+($C642-1),4,TRUE,"Entrées")))</f>
        <v>500</v>
      </c>
      <c r="T642" s="28">
        <f ca="1">IF($D642&gt;$D$8,"",INDIRECT(ADDRESS(ROW(Entrées!$C$37)+($D642-1)*24+T$11,COLUMN(Entrées!$C$37)+($C642-1),4,TRUE,"Entrées")))</f>
        <v>500</v>
      </c>
      <c r="U642" s="28">
        <f ca="1">IF($D642&gt;$D$8,"",INDIRECT(ADDRESS(ROW(Entrées!$C$37)+($D642-1)*24+U$11,COLUMN(Entrées!$C$37)+($C642-1),4,TRUE,"Entrées")))</f>
        <v>500</v>
      </c>
      <c r="V642" s="28">
        <f ca="1">IF($D642&gt;$D$8,"",INDIRECT(ADDRESS(ROW(Entrées!$C$37)+($D642-1)*24+V$11,COLUMN(Entrées!$C$37)+($C642-1),4,TRUE,"Entrées")))</f>
        <v>500</v>
      </c>
      <c r="W642" s="28">
        <f ca="1">IF($D642&gt;$D$8,"",INDIRECT(ADDRESS(ROW(Entrées!$C$37)+($D642-1)*24+W$11,COLUMN(Entrées!$C$37)+($C642-1),4,TRUE,"Entrées")))</f>
        <v>500</v>
      </c>
      <c r="X642" s="28">
        <f ca="1">IF($D642&gt;$D$8,"",INDIRECT(ADDRESS(ROW(Entrées!$C$37)+($D642-1)*24+X$11,COLUMN(Entrées!$C$37)+($C642-1),4,TRUE,"Entrées")))</f>
        <v>1000</v>
      </c>
      <c r="Y642" s="28">
        <f ca="1">IF($D642&gt;$D$8,"",INDIRECT(ADDRESS(ROW(Entrées!$C$37)+($D642-1)*24+Y$11,COLUMN(Entrées!$C$37)+($C642-1),4,TRUE,"Entrées")))</f>
        <v>1000</v>
      </c>
      <c r="Z642" s="28">
        <f ca="1">IF($D642&gt;$D$8,"",INDIRECT(ADDRESS(ROW(Entrées!$C$37)+($D642-1)*24+Z$11,COLUMN(Entrées!$C$37)+($C642-1),4,TRUE,"Entrées")))</f>
        <v>1000</v>
      </c>
      <c r="AA642" s="28">
        <f ca="1">IF($D642&gt;$D$8,"",INDIRECT(ADDRESS(ROW(Entrées!$C$37)+($D642-1)*24+AA$11,COLUMN(Entrées!$C$37)+($C642-1),4,TRUE,"Entrées")))</f>
        <v>1000</v>
      </c>
      <c r="AB642" s="28">
        <f ca="1">IF($D642&gt;$D$8,"",INDIRECT(ADDRESS(ROW(Entrées!$C$37)+($D642-1)*24+AB$11,COLUMN(Entrées!$C$37)+($C642-1),4,TRUE,"Entrées")))</f>
        <v>1000</v>
      </c>
      <c r="AC642" s="11"/>
      <c r="AD642" s="40">
        <f t="shared" ca="1" si="773"/>
        <v>795.83333333333337</v>
      </c>
      <c r="AE642" s="40">
        <f t="shared" ref="AE642:AE671" ca="1" si="775">MAX(E642:AB642)</f>
        <v>1100</v>
      </c>
      <c r="AF642" s="40">
        <f t="shared" ref="AF642:AF671" ca="1" si="776">MIN(E642:AB642)</f>
        <v>500</v>
      </c>
      <c r="AG642" s="4"/>
      <c r="AH642" s="11">
        <f>Entrées!A669</f>
        <v>27</v>
      </c>
      <c r="AI642" s="13">
        <f>Entrées!B669</f>
        <v>8</v>
      </c>
      <c r="AJ642" s="31">
        <f t="shared" ca="1" si="714"/>
        <v>55625.834722222207</v>
      </c>
      <c r="AK642" s="31">
        <f t="shared" ca="1" si="690"/>
        <v>55155.277777777781</v>
      </c>
      <c r="AL642" s="31">
        <f t="shared" ca="1" si="691"/>
        <v>55132.569444444431</v>
      </c>
      <c r="AM642" s="31">
        <f t="shared" ca="1" si="692"/>
        <v>439.35972222222233</v>
      </c>
      <c r="AN642" s="31">
        <f t="shared" ca="1" si="693"/>
        <v>2143.2847222222222</v>
      </c>
      <c r="AO642" s="31">
        <f t="shared" ca="1" si="694"/>
        <v>1711.4715277777773</v>
      </c>
      <c r="AP642" s="31">
        <f t="shared" ca="1" si="695"/>
        <v>43686.806944444448</v>
      </c>
      <c r="AQ642" s="31">
        <f t="shared" ca="1" si="696"/>
        <v>2048.2006944444447</v>
      </c>
      <c r="AR642" s="31">
        <f t="shared" ca="1" si="697"/>
        <v>467.57708333333329</v>
      </c>
      <c r="AS642" s="31">
        <f t="shared" ca="1" si="698"/>
        <v>9872.0041666666693</v>
      </c>
      <c r="AT642" s="31">
        <f t="shared" ca="1" si="699"/>
        <v>-752.91041666666672</v>
      </c>
      <c r="AU642" s="31">
        <f t="shared" ca="1" si="700"/>
        <v>580.30277777777769</v>
      </c>
      <c r="AV642" s="31">
        <f t="shared" ca="1" si="701"/>
        <v>-4570.3041666666659</v>
      </c>
      <c r="AW642" s="31">
        <f t="shared" ca="1" si="702"/>
        <v>53.39583333333335</v>
      </c>
      <c r="AX642" s="31">
        <f t="shared" ca="1" si="703"/>
        <v>1401.9361111111111</v>
      </c>
      <c r="AY642" s="31">
        <f t="shared" ca="1" si="704"/>
        <v>-1132.0805555555555</v>
      </c>
      <c r="AZ642" s="31">
        <f t="shared" ca="1" si="705"/>
        <v>-2177.1819444444441</v>
      </c>
      <c r="BA642" s="31">
        <f t="shared" ca="1" si="706"/>
        <v>644.8125</v>
      </c>
      <c r="BB642" s="31">
        <f t="shared" ca="1" si="707"/>
        <v>-1410.101388888889</v>
      </c>
      <c r="BC642" s="31">
        <f t="shared" ca="1" si="708"/>
        <v>-1800.2902777777781</v>
      </c>
      <c r="BF642" s="11">
        <f t="shared" si="709"/>
        <v>27</v>
      </c>
      <c r="BG642" s="11">
        <f t="shared" si="740"/>
        <v>8</v>
      </c>
      <c r="BH642" s="32">
        <f>IF($BF642&gt;$Y$7,"",IF(AND($BF642=$Y$7,$BG642=23),"",Entrées!C670-Entrées!C669))</f>
        <v>3246</v>
      </c>
      <c r="BI642" s="32">
        <f>IF($BF642&gt;$Y$7,"",IF(AND($BF642=$Y$7,$BG642=23),"",Entrées!D670-Entrées!D669))</f>
        <v>4312.5</v>
      </c>
      <c r="BJ642" s="32">
        <f>IF($BF642&gt;$Y$7,"",IF(AND($BF642=$Y$7,$BG642=23),"",Entrées!E670-Entrées!E669))</f>
        <v>3225</v>
      </c>
      <c r="BK642" s="32">
        <f>IF($BF642&gt;$Y$7,"",IF(AND($BF642=$Y$7,$BG642=23),"",Entrées!F670-Entrées!F669))</f>
        <v>0</v>
      </c>
      <c r="BL642" s="32">
        <f>IF($BF642&gt;$Y$7,"",IF(AND($BF642=$Y$7,$BG642=23),"",Entrées!G670-Entrées!G669))</f>
        <v>14</v>
      </c>
      <c r="BM642" s="32">
        <f>IF($BF642&gt;$Y$7,"",IF(AND($BF642=$Y$7,$BG642=23),"",Entrées!H670-Entrées!H669))</f>
        <v>17.5</v>
      </c>
      <c r="BN642" s="32">
        <f>IF($BF642&gt;$Y$7,"",IF(AND($BF642=$Y$7,$BG642=23),"",Entrées!I670-Entrées!I669))</f>
        <v>85.5</v>
      </c>
      <c r="BO642" s="32">
        <f>IF($BF642&gt;$Y$7,"",IF(AND($BF642=$Y$7,$BG642=23),"",Entrées!J670-Entrées!J669))</f>
        <v>-93</v>
      </c>
      <c r="BP642" s="32">
        <f>IF($BF642&gt;$Y$7,"",IF(AND($BF642=$Y$7,$BG642=23),"",Entrées!K670-Entrées!K669))</f>
        <v>180</v>
      </c>
      <c r="BQ642" s="32">
        <f>IF($BF642&gt;$Y$7,"",IF(AND($BF642=$Y$7,$BG642=23),"",Entrées!L670-Entrées!L669))</f>
        <v>1338.5</v>
      </c>
      <c r="BR642" s="32">
        <f>IF($BF642&gt;$Y$7,"",IF(AND($BF642=$Y$7,$BG642=23),"",Entrées!M670-Entrées!M669))</f>
        <v>1335</v>
      </c>
      <c r="BS642" s="32">
        <f>IF($BF642&gt;$Y$7,"",IF(AND($BF642=$Y$7,$BG642=23),"",Entrées!N670-Entrées!N669))</f>
        <v>6.5</v>
      </c>
      <c r="BT642" s="32">
        <f>IF($BF642&gt;$Y$7,"",IF(AND($BF642=$Y$7,$BG642=23),"",Entrées!O670-Entrées!O669))</f>
        <v>362.5</v>
      </c>
      <c r="BU642" s="32">
        <f>IF($BF642&gt;$Y$7,"",IF(AND($BF642=$Y$7,$BG642=23),"",Entrées!P670-Entrées!P669))</f>
        <v>-1</v>
      </c>
      <c r="BV642" s="32">
        <f>IF($BF642&gt;$Y$7,"",IF(AND($BF642=$Y$7,$BG642=23),"",Entrées!Q670-Entrées!Q669))</f>
        <v>739</v>
      </c>
      <c r="BW642" s="32">
        <f>IF($BF642&gt;$Y$7,"",IF(AND($BF642=$Y$7,$BG642=23),"",Entrées!R670-Entrées!R669))</f>
        <v>0</v>
      </c>
      <c r="BX642" s="32">
        <f>IF($BF642&gt;$Y$7,"",IF(AND($BF642=$Y$7,$BG642=23),"",Entrées!S670-Entrées!S669))</f>
        <v>0</v>
      </c>
      <c r="BY642" s="32">
        <f>IF($BF642&gt;$Y$7,"",IF(AND($BF642=$Y$7,$BG642=23),"",Entrées!T670-Entrées!T669))</f>
        <v>-41</v>
      </c>
      <c r="BZ642" s="32">
        <f>IF($BF642&gt;$Y$7,"",IF(AND($BF642=$Y$7,$BG642=23),"",Entrées!U670-Entrées!U669))</f>
        <v>0</v>
      </c>
      <c r="CA642" s="32">
        <f>IF($BF642&gt;$Y$7,"",IF(AND($BF642=$Y$7,$BG642=23),"",Entrées!V670-Entrées!V669))</f>
        <v>-12</v>
      </c>
      <c r="CD642" s="33">
        <f>IF($BF642&lt;=$Y$7,Entrées!J669/CD$2,"")</f>
        <v>0.18717105263157896</v>
      </c>
      <c r="CE642" s="33">
        <f>IF($BF642&lt;=$Y$7,Entrées!K669/CE$2,"")</f>
        <v>2.4523809523809524E-2</v>
      </c>
      <c r="CF642" s="11">
        <f t="shared" si="710"/>
        <v>7600</v>
      </c>
      <c r="CG642" s="11">
        <f t="shared" si="711"/>
        <v>4200</v>
      </c>
      <c r="CH642" s="52">
        <f t="shared" si="712"/>
        <v>0.26950009137426939</v>
      </c>
      <c r="CI642" s="52">
        <f t="shared" si="713"/>
        <v>0.11132787698412699</v>
      </c>
    </row>
    <row r="643" spans="3:87">
      <c r="C643" s="11">
        <f t="shared" ref="C643:C671" si="777">C642</f>
        <v>18</v>
      </c>
      <c r="D643" s="27">
        <f t="shared" si="774"/>
        <v>3</v>
      </c>
      <c r="E643" s="28">
        <f ca="1">IF($D643&gt;$D$8,"",INDIRECT(ADDRESS(ROW(Entrées!$C$37)+($D643-1)*24+E$11,COLUMN(Entrées!$C$37)+($C643-1),4,TRUE,"Entrées")))</f>
        <v>950</v>
      </c>
      <c r="F643" s="28">
        <f ca="1">IF($D643&gt;$D$8,"",INDIRECT(ADDRESS(ROW(Entrées!$C$37)+($D643-1)*24+F$11,COLUMN(Entrées!$C$37)+($C643-1),4,TRUE,"Entrées")))</f>
        <v>1100</v>
      </c>
      <c r="G643" s="28">
        <f ca="1">IF($D643&gt;$D$8,"",INDIRECT(ADDRESS(ROW(Entrées!$C$37)+($D643-1)*24+G$11,COLUMN(Entrées!$C$37)+($C643-1),4,TRUE,"Entrées")))</f>
        <v>1100</v>
      </c>
      <c r="H643" s="28">
        <f ca="1">IF($D643&gt;$D$8,"",INDIRECT(ADDRESS(ROW(Entrées!$C$37)+($D643-1)*24+H$11,COLUMN(Entrées!$C$37)+($C643-1),4,TRUE,"Entrées")))</f>
        <v>1100</v>
      </c>
      <c r="I643" s="28">
        <f ca="1">IF($D643&gt;$D$8,"",INDIRECT(ADDRESS(ROW(Entrées!$C$37)+($D643-1)*24+I$11,COLUMN(Entrées!$C$37)+($C643-1),4,TRUE,"Entrées")))</f>
        <v>1100</v>
      </c>
      <c r="J643" s="28">
        <f ca="1">IF($D643&gt;$D$8,"",INDIRECT(ADDRESS(ROW(Entrées!$C$37)+($D643-1)*24+J$11,COLUMN(Entrées!$C$37)+($C643-1),4,TRUE,"Entrées")))</f>
        <v>1100</v>
      </c>
      <c r="K643" s="28">
        <f ca="1">IF($D643&gt;$D$8,"",INDIRECT(ADDRESS(ROW(Entrées!$C$37)+($D643-1)*24+K$11,COLUMN(Entrées!$C$37)+($C643-1),4,TRUE,"Entrées")))</f>
        <v>1100</v>
      </c>
      <c r="L643" s="28">
        <f ca="1">IF($D643&gt;$D$8,"",INDIRECT(ADDRESS(ROW(Entrées!$C$37)+($D643-1)*24+L$11,COLUMN(Entrées!$C$37)+($C643-1),4,TRUE,"Entrées")))</f>
        <v>925</v>
      </c>
      <c r="M643" s="28">
        <f ca="1">IF($D643&gt;$D$8,"",INDIRECT(ADDRESS(ROW(Entrées!$C$37)+($D643-1)*24+M$11,COLUMN(Entrées!$C$37)+($C643-1),4,TRUE,"Entrées")))</f>
        <v>375</v>
      </c>
      <c r="N643" s="28">
        <f ca="1">IF($D643&gt;$D$8,"",INDIRECT(ADDRESS(ROW(Entrées!$C$37)+($D643-1)*24+N$11,COLUMN(Entrées!$C$37)+($C643-1),4,TRUE,"Entrées")))</f>
        <v>350</v>
      </c>
      <c r="O643" s="28">
        <f ca="1">IF($D643&gt;$D$8,"",INDIRECT(ADDRESS(ROW(Entrées!$C$37)+($D643-1)*24+O$11,COLUMN(Entrées!$C$37)+($C643-1),4,TRUE,"Entrées")))</f>
        <v>375</v>
      </c>
      <c r="P643" s="28">
        <f ca="1">IF($D643&gt;$D$8,"",INDIRECT(ADDRESS(ROW(Entrées!$C$37)+($D643-1)*24+P$11,COLUMN(Entrées!$C$37)+($C643-1),4,TRUE,"Entrées")))</f>
        <v>376</v>
      </c>
      <c r="Q643" s="28">
        <f ca="1">IF($D643&gt;$D$8,"",INDIRECT(ADDRESS(ROW(Entrées!$C$37)+($D643-1)*24+Q$11,COLUMN(Entrées!$C$37)+($C643-1),4,TRUE,"Entrées")))</f>
        <v>375</v>
      </c>
      <c r="R643" s="28">
        <f ca="1">IF($D643&gt;$D$8,"",INDIRECT(ADDRESS(ROW(Entrées!$C$37)+($D643-1)*24+R$11,COLUMN(Entrées!$C$37)+($C643-1),4,TRUE,"Entrées")))</f>
        <v>500</v>
      </c>
      <c r="S643" s="28">
        <f ca="1">IF($D643&gt;$D$8,"",INDIRECT(ADDRESS(ROW(Entrées!$C$37)+($D643-1)*24+S$11,COLUMN(Entrées!$C$37)+($C643-1),4,TRUE,"Entrées")))</f>
        <v>475</v>
      </c>
      <c r="T643" s="28">
        <f ca="1">IF($D643&gt;$D$8,"",INDIRECT(ADDRESS(ROW(Entrées!$C$37)+($D643-1)*24+T$11,COLUMN(Entrées!$C$37)+($C643-1),4,TRUE,"Entrées")))</f>
        <v>500</v>
      </c>
      <c r="U643" s="28">
        <f ca="1">IF($D643&gt;$D$8,"",INDIRECT(ADDRESS(ROW(Entrées!$C$37)+($D643-1)*24+U$11,COLUMN(Entrées!$C$37)+($C643-1),4,TRUE,"Entrées")))</f>
        <v>500</v>
      </c>
      <c r="V643" s="28">
        <f ca="1">IF($D643&gt;$D$8,"",INDIRECT(ADDRESS(ROW(Entrées!$C$37)+($D643-1)*24+V$11,COLUMN(Entrées!$C$37)+($C643-1),4,TRUE,"Entrées")))</f>
        <v>500</v>
      </c>
      <c r="W643" s="28">
        <f ca="1">IF($D643&gt;$D$8,"",INDIRECT(ADDRESS(ROW(Entrées!$C$37)+($D643-1)*24+W$11,COLUMN(Entrées!$C$37)+($C643-1),4,TRUE,"Entrées")))</f>
        <v>500</v>
      </c>
      <c r="X643" s="28">
        <f ca="1">IF($D643&gt;$D$8,"",INDIRECT(ADDRESS(ROW(Entrées!$C$37)+($D643-1)*24+X$11,COLUMN(Entrées!$C$37)+($C643-1),4,TRUE,"Entrées")))</f>
        <v>1000</v>
      </c>
      <c r="Y643" s="28">
        <f ca="1">IF($D643&gt;$D$8,"",INDIRECT(ADDRESS(ROW(Entrées!$C$37)+($D643-1)*24+Y$11,COLUMN(Entrées!$C$37)+($C643-1),4,TRUE,"Entrées")))</f>
        <v>1000</v>
      </c>
      <c r="Z643" s="28">
        <f ca="1">IF($D643&gt;$D$8,"",INDIRECT(ADDRESS(ROW(Entrées!$C$37)+($D643-1)*24+Z$11,COLUMN(Entrées!$C$37)+($C643-1),4,TRUE,"Entrées")))</f>
        <v>937</v>
      </c>
      <c r="AA643" s="28">
        <f ca="1">IF($D643&gt;$D$8,"",INDIRECT(ADDRESS(ROW(Entrées!$C$37)+($D643-1)*24+AA$11,COLUMN(Entrées!$C$37)+($C643-1),4,TRUE,"Entrées")))</f>
        <v>1000</v>
      </c>
      <c r="AB643" s="28">
        <f ca="1">IF($D643&gt;$D$8,"",INDIRECT(ADDRESS(ROW(Entrées!$C$37)+($D643-1)*24+AB$11,COLUMN(Entrées!$C$37)+($C643-1),4,TRUE,"Entrées")))</f>
        <v>1000</v>
      </c>
      <c r="AC643" s="11"/>
      <c r="AD643" s="40">
        <f t="shared" ca="1" si="773"/>
        <v>759.91666666666663</v>
      </c>
      <c r="AE643" s="40">
        <f t="shared" ca="1" si="775"/>
        <v>1100</v>
      </c>
      <c r="AF643" s="40">
        <f t="shared" ca="1" si="776"/>
        <v>350</v>
      </c>
      <c r="AG643" s="4"/>
      <c r="AH643" s="11">
        <f>Entrées!A670</f>
        <v>27</v>
      </c>
      <c r="AI643" s="13">
        <f>Entrées!B670</f>
        <v>9</v>
      </c>
      <c r="AJ643" s="31">
        <f t="shared" ca="1" si="714"/>
        <v>55625.834722222207</v>
      </c>
      <c r="AK643" s="31">
        <f t="shared" ca="1" si="690"/>
        <v>55155.277777777781</v>
      </c>
      <c r="AL643" s="31">
        <f t="shared" ca="1" si="691"/>
        <v>55132.569444444431</v>
      </c>
      <c r="AM643" s="31">
        <f t="shared" ca="1" si="692"/>
        <v>439.35972222222233</v>
      </c>
      <c r="AN643" s="31">
        <f t="shared" ca="1" si="693"/>
        <v>2143.2847222222222</v>
      </c>
      <c r="AO643" s="31">
        <f t="shared" ca="1" si="694"/>
        <v>1711.4715277777773</v>
      </c>
      <c r="AP643" s="31">
        <f t="shared" ca="1" si="695"/>
        <v>43686.806944444448</v>
      </c>
      <c r="AQ643" s="31">
        <f t="shared" ca="1" si="696"/>
        <v>2048.2006944444447</v>
      </c>
      <c r="AR643" s="31">
        <f t="shared" ca="1" si="697"/>
        <v>467.57708333333329</v>
      </c>
      <c r="AS643" s="31">
        <f t="shared" ca="1" si="698"/>
        <v>9872.0041666666693</v>
      </c>
      <c r="AT643" s="31">
        <f t="shared" ca="1" si="699"/>
        <v>-752.91041666666672</v>
      </c>
      <c r="AU643" s="31">
        <f t="shared" ca="1" si="700"/>
        <v>580.30277777777769</v>
      </c>
      <c r="AV643" s="31">
        <f t="shared" ca="1" si="701"/>
        <v>-4570.3041666666659</v>
      </c>
      <c r="AW643" s="31">
        <f t="shared" ca="1" si="702"/>
        <v>53.39583333333335</v>
      </c>
      <c r="AX643" s="31">
        <f t="shared" ca="1" si="703"/>
        <v>1401.9361111111111</v>
      </c>
      <c r="AY643" s="31">
        <f t="shared" ca="1" si="704"/>
        <v>-1132.0805555555555</v>
      </c>
      <c r="AZ643" s="31">
        <f t="shared" ca="1" si="705"/>
        <v>-2177.1819444444441</v>
      </c>
      <c r="BA643" s="31">
        <f t="shared" ca="1" si="706"/>
        <v>644.8125</v>
      </c>
      <c r="BB643" s="31">
        <f t="shared" ca="1" si="707"/>
        <v>-1410.101388888889</v>
      </c>
      <c r="BC643" s="31">
        <f t="shared" ca="1" si="708"/>
        <v>-1800.2902777777781</v>
      </c>
      <c r="BF643" s="11">
        <f t="shared" si="709"/>
        <v>27</v>
      </c>
      <c r="BG643" s="11">
        <f t="shared" si="740"/>
        <v>9</v>
      </c>
      <c r="BH643" s="32">
        <f>IF($BF643&gt;$Y$7,"",IF(AND($BF643=$Y$7,$BG643=23),"",Entrées!C671-Entrées!C670))</f>
        <v>1873</v>
      </c>
      <c r="BI643" s="32">
        <f>IF($BF643&gt;$Y$7,"",IF(AND($BF643=$Y$7,$BG643=23),"",Entrées!D671-Entrées!D670))</f>
        <v>1787.5</v>
      </c>
      <c r="BJ643" s="32">
        <f>IF($BF643&gt;$Y$7,"",IF(AND($BF643=$Y$7,$BG643=23),"",Entrées!E671-Entrées!E670))</f>
        <v>1375</v>
      </c>
      <c r="BK643" s="32">
        <f>IF($BF643&gt;$Y$7,"",IF(AND($BF643=$Y$7,$BG643=23),"",Entrées!F671-Entrées!F670))</f>
        <v>1.5</v>
      </c>
      <c r="BL643" s="32">
        <f>IF($BF643&gt;$Y$7,"",IF(AND($BF643=$Y$7,$BG643=23),"",Entrées!G671-Entrées!G670))</f>
        <v>-24</v>
      </c>
      <c r="BM643" s="32">
        <f>IF($BF643&gt;$Y$7,"",IF(AND($BF643=$Y$7,$BG643=23),"",Entrées!H671-Entrées!H670))</f>
        <v>285</v>
      </c>
      <c r="BN643" s="32">
        <f>IF($BF643&gt;$Y$7,"",IF(AND($BF643=$Y$7,$BG643=23),"",Entrées!I671-Entrées!I670))</f>
        <v>-132.5</v>
      </c>
      <c r="BO643" s="32">
        <f>IF($BF643&gt;$Y$7,"",IF(AND($BF643=$Y$7,$BG643=23),"",Entrées!J671-Entrées!J670))</f>
        <v>208</v>
      </c>
      <c r="BP643" s="32">
        <f>IF($BF643&gt;$Y$7,"",IF(AND($BF643=$Y$7,$BG643=23),"",Entrées!K671-Entrées!K670))</f>
        <v>206.5</v>
      </c>
      <c r="BQ643" s="32">
        <f>IF($BF643&gt;$Y$7,"",IF(AND($BF643=$Y$7,$BG643=23),"",Entrées!L671-Entrées!L670))</f>
        <v>147.5</v>
      </c>
      <c r="BR643" s="32">
        <f>IF($BF643&gt;$Y$7,"",IF(AND($BF643=$Y$7,$BG643=23),"",Entrées!M671-Entrées!M670))</f>
        <v>792.5</v>
      </c>
      <c r="BS643" s="32">
        <f>IF($BF643&gt;$Y$7,"",IF(AND($BF643=$Y$7,$BG643=23),"",Entrées!N671-Entrées!N670))</f>
        <v>1.5</v>
      </c>
      <c r="BT643" s="32">
        <f>IF($BF643&gt;$Y$7,"",IF(AND($BF643=$Y$7,$BG643=23),"",Entrées!O671-Entrées!O670))</f>
        <v>386.5</v>
      </c>
      <c r="BU643" s="32">
        <f>IF($BF643&gt;$Y$7,"",IF(AND($BF643=$Y$7,$BG643=23),"",Entrées!P671-Entrées!P670))</f>
        <v>0.5</v>
      </c>
      <c r="BV643" s="32">
        <f>IF($BF643&gt;$Y$7,"",IF(AND($BF643=$Y$7,$BG643=23),"",Entrées!Q671-Entrées!Q670))</f>
        <v>250</v>
      </c>
      <c r="BW643" s="32">
        <f>IF($BF643&gt;$Y$7,"",IF(AND($BF643=$Y$7,$BG643=23),"",Entrées!R671-Entrées!R670))</f>
        <v>0</v>
      </c>
      <c r="BX643" s="32">
        <f>IF($BF643&gt;$Y$7,"",IF(AND($BF643=$Y$7,$BG643=23),"",Entrées!S671-Entrées!S670))</f>
        <v>0</v>
      </c>
      <c r="BY643" s="32">
        <f>IF($BF643&gt;$Y$7,"",IF(AND($BF643=$Y$7,$BG643=23),"",Entrées!T671-Entrées!T670))</f>
        <v>-48</v>
      </c>
      <c r="BZ643" s="32">
        <f>IF($BF643&gt;$Y$7,"",IF(AND($BF643=$Y$7,$BG643=23),"",Entrées!U671-Entrées!U670))</f>
        <v>0</v>
      </c>
      <c r="CA643" s="32">
        <f>IF($BF643&gt;$Y$7,"",IF(AND($BF643=$Y$7,$BG643=23),"",Entrées!V671-Entrées!V670))</f>
        <v>-143</v>
      </c>
      <c r="CD643" s="33">
        <f>IF($BF643&lt;=$Y$7,Entrées!J670/CD$2,"")</f>
        <v>0.1749342105263158</v>
      </c>
      <c r="CE643" s="33">
        <f>IF($BF643&lt;=$Y$7,Entrées!K670/CE$2,"")</f>
        <v>6.7380952380952375E-2</v>
      </c>
      <c r="CF643" s="11">
        <f t="shared" si="710"/>
        <v>7600</v>
      </c>
      <c r="CG643" s="11">
        <f t="shared" si="711"/>
        <v>4200</v>
      </c>
      <c r="CH643" s="52">
        <f t="shared" si="712"/>
        <v>0.26950009137426939</v>
      </c>
      <c r="CI643" s="52">
        <f t="shared" si="713"/>
        <v>0.11132787698412699</v>
      </c>
    </row>
    <row r="644" spans="3:87">
      <c r="C644" s="11">
        <f t="shared" si="777"/>
        <v>18</v>
      </c>
      <c r="D644" s="27">
        <f t="shared" si="774"/>
        <v>4</v>
      </c>
      <c r="E644" s="28">
        <f ca="1">IF($D644&gt;$D$8,"",INDIRECT(ADDRESS(ROW(Entrées!$C$37)+($D644-1)*24+E$11,COLUMN(Entrées!$C$37)+($C644-1),4,TRUE,"Entrées")))</f>
        <v>1000</v>
      </c>
      <c r="F644" s="28">
        <f ca="1">IF($D644&gt;$D$8,"",INDIRECT(ADDRESS(ROW(Entrées!$C$37)+($D644-1)*24+F$11,COLUMN(Entrées!$C$37)+($C644-1),4,TRUE,"Entrées")))</f>
        <v>1100</v>
      </c>
      <c r="G644" s="28">
        <f ca="1">IF($D644&gt;$D$8,"",INDIRECT(ADDRESS(ROW(Entrées!$C$37)+($D644-1)*24+G$11,COLUMN(Entrées!$C$37)+($C644-1),4,TRUE,"Entrées")))</f>
        <v>1100</v>
      </c>
      <c r="H644" s="28">
        <f ca="1">IF($D644&gt;$D$8,"",INDIRECT(ADDRESS(ROW(Entrées!$C$37)+($D644-1)*24+H$11,COLUMN(Entrées!$C$37)+($C644-1),4,TRUE,"Entrées")))</f>
        <v>1100</v>
      </c>
      <c r="I644" s="28">
        <f ca="1">IF($D644&gt;$D$8,"",INDIRECT(ADDRESS(ROW(Entrées!$C$37)+($D644-1)*24+I$11,COLUMN(Entrées!$C$37)+($C644-1),4,TRUE,"Entrées")))</f>
        <v>1100</v>
      </c>
      <c r="J644" s="28">
        <f ca="1">IF($D644&gt;$D$8,"",INDIRECT(ADDRESS(ROW(Entrées!$C$37)+($D644-1)*24+J$11,COLUMN(Entrées!$C$37)+($C644-1),4,TRUE,"Entrées")))</f>
        <v>1100</v>
      </c>
      <c r="K644" s="28">
        <f ca="1">IF($D644&gt;$D$8,"",INDIRECT(ADDRESS(ROW(Entrées!$C$37)+($D644-1)*24+K$11,COLUMN(Entrées!$C$37)+($C644-1),4,TRUE,"Entrées")))</f>
        <v>1100</v>
      </c>
      <c r="L644" s="28">
        <f ca="1">IF($D644&gt;$D$8,"",INDIRECT(ADDRESS(ROW(Entrées!$C$37)+($D644-1)*24+L$11,COLUMN(Entrées!$C$37)+($C644-1),4,TRUE,"Entrées")))</f>
        <v>1000</v>
      </c>
      <c r="M644" s="28">
        <f ca="1">IF($D644&gt;$D$8,"",INDIRECT(ADDRESS(ROW(Entrées!$C$37)+($D644-1)*24+M$11,COLUMN(Entrées!$C$37)+($C644-1),4,TRUE,"Entrées")))</f>
        <v>500</v>
      </c>
      <c r="N644" s="28">
        <f ca="1">IF($D644&gt;$D$8,"",INDIRECT(ADDRESS(ROW(Entrées!$C$37)+($D644-1)*24+N$11,COLUMN(Entrées!$C$37)+($C644-1),4,TRUE,"Entrées")))</f>
        <v>500</v>
      </c>
      <c r="O644" s="28">
        <f ca="1">IF($D644&gt;$D$8,"",INDIRECT(ADDRESS(ROW(Entrées!$C$37)+($D644-1)*24+O$11,COLUMN(Entrées!$C$37)+($C644-1),4,TRUE,"Entrées")))</f>
        <v>500</v>
      </c>
      <c r="P644" s="28">
        <f ca="1">IF($D644&gt;$D$8,"",INDIRECT(ADDRESS(ROW(Entrées!$C$37)+($D644-1)*24+P$11,COLUMN(Entrées!$C$37)+($C644-1),4,TRUE,"Entrées")))</f>
        <v>500</v>
      </c>
      <c r="Q644" s="28">
        <f ca="1">IF($D644&gt;$D$8,"",INDIRECT(ADDRESS(ROW(Entrées!$C$37)+($D644-1)*24+Q$11,COLUMN(Entrées!$C$37)+($C644-1),4,TRUE,"Entrées")))</f>
        <v>500</v>
      </c>
      <c r="R644" s="28">
        <f ca="1">IF($D644&gt;$D$8,"",INDIRECT(ADDRESS(ROW(Entrées!$C$37)+($D644-1)*24+R$11,COLUMN(Entrées!$C$37)+($C644-1),4,TRUE,"Entrées")))</f>
        <v>500</v>
      </c>
      <c r="S644" s="28">
        <f ca="1">IF($D644&gt;$D$8,"",INDIRECT(ADDRESS(ROW(Entrées!$C$37)+($D644-1)*24+S$11,COLUMN(Entrées!$C$37)+($C644-1),4,TRUE,"Entrées")))</f>
        <v>500</v>
      </c>
      <c r="T644" s="28">
        <f ca="1">IF($D644&gt;$D$8,"",INDIRECT(ADDRESS(ROW(Entrées!$C$37)+($D644-1)*24+T$11,COLUMN(Entrées!$C$37)+($C644-1),4,TRUE,"Entrées")))</f>
        <v>500</v>
      </c>
      <c r="U644" s="28">
        <f ca="1">IF($D644&gt;$D$8,"",INDIRECT(ADDRESS(ROW(Entrées!$C$37)+($D644-1)*24+U$11,COLUMN(Entrées!$C$37)+($C644-1),4,TRUE,"Entrées")))</f>
        <v>500</v>
      </c>
      <c r="V644" s="28">
        <f ca="1">IF($D644&gt;$D$8,"",INDIRECT(ADDRESS(ROW(Entrées!$C$37)+($D644-1)*24+V$11,COLUMN(Entrées!$C$37)+($C644-1),4,TRUE,"Entrées")))</f>
        <v>500</v>
      </c>
      <c r="W644" s="28">
        <f ca="1">IF($D644&gt;$D$8,"",INDIRECT(ADDRESS(ROW(Entrées!$C$37)+($D644-1)*24+W$11,COLUMN(Entrées!$C$37)+($C644-1),4,TRUE,"Entrées")))</f>
        <v>500</v>
      </c>
      <c r="X644" s="28">
        <f ca="1">IF($D644&gt;$D$8,"",INDIRECT(ADDRESS(ROW(Entrées!$C$37)+($D644-1)*24+X$11,COLUMN(Entrées!$C$37)+($C644-1),4,TRUE,"Entrées")))</f>
        <v>1000</v>
      </c>
      <c r="Y644" s="28">
        <f ca="1">IF($D644&gt;$D$8,"",INDIRECT(ADDRESS(ROW(Entrées!$C$37)+($D644-1)*24+Y$11,COLUMN(Entrées!$C$37)+($C644-1),4,TRUE,"Entrées")))</f>
        <v>1000</v>
      </c>
      <c r="Z644" s="28">
        <f ca="1">IF($D644&gt;$D$8,"",INDIRECT(ADDRESS(ROW(Entrées!$C$37)+($D644-1)*24+Z$11,COLUMN(Entrées!$C$37)+($C644-1),4,TRUE,"Entrées")))</f>
        <v>1000</v>
      </c>
      <c r="AA644" s="28">
        <f ca="1">IF($D644&gt;$D$8,"",INDIRECT(ADDRESS(ROW(Entrées!$C$37)+($D644-1)*24+AA$11,COLUMN(Entrées!$C$37)+($C644-1),4,TRUE,"Entrées")))</f>
        <v>1000</v>
      </c>
      <c r="AB644" s="28">
        <f ca="1">IF($D644&gt;$D$8,"",INDIRECT(ADDRESS(ROW(Entrées!$C$37)+($D644-1)*24+AB$11,COLUMN(Entrées!$C$37)+($C644-1),4,TRUE,"Entrées")))</f>
        <v>1000</v>
      </c>
      <c r="AC644" s="11"/>
      <c r="AD644" s="40">
        <f t="shared" ca="1" si="773"/>
        <v>795.83333333333337</v>
      </c>
      <c r="AE644" s="40">
        <f t="shared" ca="1" si="775"/>
        <v>1100</v>
      </c>
      <c r="AF644" s="40">
        <f t="shared" ca="1" si="776"/>
        <v>500</v>
      </c>
      <c r="AG644" s="4"/>
      <c r="AH644" s="11">
        <f>Entrées!A671</f>
        <v>27</v>
      </c>
      <c r="AI644" s="13">
        <f>Entrées!B671</f>
        <v>10</v>
      </c>
      <c r="AJ644" s="31">
        <f t="shared" ca="1" si="714"/>
        <v>55625.834722222207</v>
      </c>
      <c r="AK644" s="31">
        <f t="shared" ca="1" si="690"/>
        <v>55155.277777777781</v>
      </c>
      <c r="AL644" s="31">
        <f t="shared" ca="1" si="691"/>
        <v>55132.569444444431</v>
      </c>
      <c r="AM644" s="31">
        <f t="shared" ca="1" si="692"/>
        <v>439.35972222222233</v>
      </c>
      <c r="AN644" s="31">
        <f t="shared" ca="1" si="693"/>
        <v>2143.2847222222222</v>
      </c>
      <c r="AO644" s="31">
        <f t="shared" ca="1" si="694"/>
        <v>1711.4715277777773</v>
      </c>
      <c r="AP644" s="31">
        <f t="shared" ca="1" si="695"/>
        <v>43686.806944444448</v>
      </c>
      <c r="AQ644" s="31">
        <f t="shared" ca="1" si="696"/>
        <v>2048.2006944444447</v>
      </c>
      <c r="AR644" s="31">
        <f t="shared" ca="1" si="697"/>
        <v>467.57708333333329</v>
      </c>
      <c r="AS644" s="31">
        <f t="shared" ca="1" si="698"/>
        <v>9872.0041666666693</v>
      </c>
      <c r="AT644" s="31">
        <f t="shared" ca="1" si="699"/>
        <v>-752.91041666666672</v>
      </c>
      <c r="AU644" s="31">
        <f t="shared" ca="1" si="700"/>
        <v>580.30277777777769</v>
      </c>
      <c r="AV644" s="31">
        <f t="shared" ca="1" si="701"/>
        <v>-4570.3041666666659</v>
      </c>
      <c r="AW644" s="31">
        <f t="shared" ca="1" si="702"/>
        <v>53.39583333333335</v>
      </c>
      <c r="AX644" s="31">
        <f t="shared" ca="1" si="703"/>
        <v>1401.9361111111111</v>
      </c>
      <c r="AY644" s="31">
        <f t="shared" ca="1" si="704"/>
        <v>-1132.0805555555555</v>
      </c>
      <c r="AZ644" s="31">
        <f t="shared" ca="1" si="705"/>
        <v>-2177.1819444444441</v>
      </c>
      <c r="BA644" s="31">
        <f t="shared" ca="1" si="706"/>
        <v>644.8125</v>
      </c>
      <c r="BB644" s="31">
        <f t="shared" ca="1" si="707"/>
        <v>-1410.101388888889</v>
      </c>
      <c r="BC644" s="31">
        <f t="shared" ca="1" si="708"/>
        <v>-1800.2902777777781</v>
      </c>
      <c r="BF644" s="11">
        <f t="shared" si="709"/>
        <v>27</v>
      </c>
      <c r="BG644" s="11">
        <f t="shared" si="740"/>
        <v>10</v>
      </c>
      <c r="BH644" s="32">
        <f>IF($BF644&gt;$Y$7,"",IF(AND($BF644=$Y$7,$BG644=23),"",Entrées!C672-Entrées!C671))</f>
        <v>830.5</v>
      </c>
      <c r="BI644" s="32">
        <f>IF($BF644&gt;$Y$7,"",IF(AND($BF644=$Y$7,$BG644=23),"",Entrées!D672-Entrées!D671))</f>
        <v>950</v>
      </c>
      <c r="BJ644" s="32">
        <f>IF($BF644&gt;$Y$7,"",IF(AND($BF644=$Y$7,$BG644=23),"",Entrées!E672-Entrées!E671))</f>
        <v>912.5</v>
      </c>
      <c r="BK644" s="32">
        <f>IF($BF644&gt;$Y$7,"",IF(AND($BF644=$Y$7,$BG644=23),"",Entrées!F672-Entrées!F671))</f>
        <v>-0.5</v>
      </c>
      <c r="BL644" s="32">
        <f>IF($BF644&gt;$Y$7,"",IF(AND($BF644=$Y$7,$BG644=23),"",Entrées!G672-Entrées!G671))</f>
        <v>15</v>
      </c>
      <c r="BM644" s="32">
        <f>IF($BF644&gt;$Y$7,"",IF(AND($BF644=$Y$7,$BG644=23),"",Entrées!H672-Entrées!H671))</f>
        <v>-237.5</v>
      </c>
      <c r="BN644" s="32">
        <f>IF($BF644&gt;$Y$7,"",IF(AND($BF644=$Y$7,$BG644=23),"",Entrées!I672-Entrées!I671))</f>
        <v>190.5</v>
      </c>
      <c r="BO644" s="32">
        <f>IF($BF644&gt;$Y$7,"",IF(AND($BF644=$Y$7,$BG644=23),"",Entrées!J672-Entrées!J671))</f>
        <v>193.5</v>
      </c>
      <c r="BP644" s="32">
        <f>IF($BF644&gt;$Y$7,"",IF(AND($BF644=$Y$7,$BG644=23),"",Entrées!K672-Entrées!K671))</f>
        <v>165</v>
      </c>
      <c r="BQ644" s="32">
        <f>IF($BF644&gt;$Y$7,"",IF(AND($BF644=$Y$7,$BG644=23),"",Entrées!L672-Entrées!L671))</f>
        <v>-118.5</v>
      </c>
      <c r="BR644" s="32">
        <f>IF($BF644&gt;$Y$7,"",IF(AND($BF644=$Y$7,$BG644=23),"",Entrées!M672-Entrées!M671))</f>
        <v>210</v>
      </c>
      <c r="BS644" s="32">
        <f>IF($BF644&gt;$Y$7,"",IF(AND($BF644=$Y$7,$BG644=23),"",Entrées!N672-Entrées!N671))</f>
        <v>-3.5</v>
      </c>
      <c r="BT644" s="32">
        <f>IF($BF644&gt;$Y$7,"",IF(AND($BF644=$Y$7,$BG644=23),"",Entrées!O672-Entrées!O671))</f>
        <v>417</v>
      </c>
      <c r="BU644" s="32">
        <f>IF($BF644&gt;$Y$7,"",IF(AND($BF644=$Y$7,$BG644=23),"",Entrées!P672-Entrées!P671))</f>
        <v>-1</v>
      </c>
      <c r="BV644" s="32">
        <f>IF($BF644&gt;$Y$7,"",IF(AND($BF644=$Y$7,$BG644=23),"",Entrées!Q672-Entrées!Q671))</f>
        <v>324</v>
      </c>
      <c r="BW644" s="32">
        <f>IF($BF644&gt;$Y$7,"",IF(AND($BF644=$Y$7,$BG644=23),"",Entrées!R672-Entrées!R671))</f>
        <v>0</v>
      </c>
      <c r="BX644" s="32">
        <f>IF($BF644&gt;$Y$7,"",IF(AND($BF644=$Y$7,$BG644=23),"",Entrées!S672-Entrées!S671))</f>
        <v>0</v>
      </c>
      <c r="BY644" s="32">
        <f>IF($BF644&gt;$Y$7,"",IF(AND($BF644=$Y$7,$BG644=23),"",Entrées!T672-Entrées!T671))</f>
        <v>74</v>
      </c>
      <c r="BZ644" s="32">
        <f>IF($BF644&gt;$Y$7,"",IF(AND($BF644=$Y$7,$BG644=23),"",Entrées!U672-Entrées!U671))</f>
        <v>0</v>
      </c>
      <c r="CA644" s="32">
        <f>IF($BF644&gt;$Y$7,"",IF(AND($BF644=$Y$7,$BG644=23),"",Entrées!V672-Entrées!V671))</f>
        <v>14</v>
      </c>
      <c r="CD644" s="33">
        <f>IF($BF644&lt;=$Y$7,Entrées!J671/CD$2,"")</f>
        <v>0.20230263157894737</v>
      </c>
      <c r="CE644" s="33">
        <f>IF($BF644&lt;=$Y$7,Entrées!K671/CE$2,"")</f>
        <v>0.11654761904761905</v>
      </c>
      <c r="CF644" s="11">
        <f t="shared" si="710"/>
        <v>7600</v>
      </c>
      <c r="CG644" s="11">
        <f t="shared" si="711"/>
        <v>4200</v>
      </c>
      <c r="CH644" s="52">
        <f t="shared" si="712"/>
        <v>0.26950009137426939</v>
      </c>
      <c r="CI644" s="52">
        <f t="shared" si="713"/>
        <v>0.11132787698412699</v>
      </c>
    </row>
    <row r="645" spans="3:87">
      <c r="C645" s="11">
        <f t="shared" si="777"/>
        <v>18</v>
      </c>
      <c r="D645" s="27">
        <f t="shared" si="774"/>
        <v>5</v>
      </c>
      <c r="E645" s="28">
        <f ca="1">IF($D645&gt;$D$8,"",INDIRECT(ADDRESS(ROW(Entrées!$C$37)+($D645-1)*24+E$11,COLUMN(Entrées!$C$37)+($C645-1),4,TRUE,"Entrées")))</f>
        <v>1000</v>
      </c>
      <c r="F645" s="28">
        <f ca="1">IF($D645&gt;$D$8,"",INDIRECT(ADDRESS(ROW(Entrées!$C$37)+($D645-1)*24+F$11,COLUMN(Entrées!$C$37)+($C645-1),4,TRUE,"Entrées")))</f>
        <v>1100</v>
      </c>
      <c r="G645" s="28">
        <f ca="1">IF($D645&gt;$D$8,"",INDIRECT(ADDRESS(ROW(Entrées!$C$37)+($D645-1)*24+G$11,COLUMN(Entrées!$C$37)+($C645-1),4,TRUE,"Entrées")))</f>
        <v>1100</v>
      </c>
      <c r="H645" s="28">
        <f ca="1">IF($D645&gt;$D$8,"",INDIRECT(ADDRESS(ROW(Entrées!$C$37)+($D645-1)*24+H$11,COLUMN(Entrées!$C$37)+($C645-1),4,TRUE,"Entrées")))</f>
        <v>1100</v>
      </c>
      <c r="I645" s="28">
        <f ca="1">IF($D645&gt;$D$8,"",INDIRECT(ADDRESS(ROW(Entrées!$C$37)+($D645-1)*24+I$11,COLUMN(Entrées!$C$37)+($C645-1),4,TRUE,"Entrées")))</f>
        <v>1100</v>
      </c>
      <c r="J645" s="28">
        <f ca="1">IF($D645&gt;$D$8,"",INDIRECT(ADDRESS(ROW(Entrées!$C$37)+($D645-1)*24+J$11,COLUMN(Entrées!$C$37)+($C645-1),4,TRUE,"Entrées")))</f>
        <v>1100</v>
      </c>
      <c r="K645" s="28">
        <f ca="1">IF($D645&gt;$D$8,"",INDIRECT(ADDRESS(ROW(Entrées!$C$37)+($D645-1)*24+K$11,COLUMN(Entrées!$C$37)+($C645-1),4,TRUE,"Entrées")))</f>
        <v>1100</v>
      </c>
      <c r="L645" s="28">
        <f ca="1">IF($D645&gt;$D$8,"",INDIRECT(ADDRESS(ROW(Entrées!$C$37)+($D645-1)*24+L$11,COLUMN(Entrées!$C$37)+($C645-1),4,TRUE,"Entrées")))</f>
        <v>1000</v>
      </c>
      <c r="M645" s="28">
        <f ca="1">IF($D645&gt;$D$8,"",INDIRECT(ADDRESS(ROW(Entrées!$C$37)+($D645-1)*24+M$11,COLUMN(Entrées!$C$37)+($C645-1),4,TRUE,"Entrées")))</f>
        <v>500</v>
      </c>
      <c r="N645" s="28">
        <f ca="1">IF($D645&gt;$D$8,"",INDIRECT(ADDRESS(ROW(Entrées!$C$37)+($D645-1)*24+N$11,COLUMN(Entrées!$C$37)+($C645-1),4,TRUE,"Entrées")))</f>
        <v>500</v>
      </c>
      <c r="O645" s="28">
        <f ca="1">IF($D645&gt;$D$8,"",INDIRECT(ADDRESS(ROW(Entrées!$C$37)+($D645-1)*24+O$11,COLUMN(Entrées!$C$37)+($C645-1),4,TRUE,"Entrées")))</f>
        <v>500</v>
      </c>
      <c r="P645" s="28">
        <f ca="1">IF($D645&gt;$D$8,"",INDIRECT(ADDRESS(ROW(Entrées!$C$37)+($D645-1)*24+P$11,COLUMN(Entrées!$C$37)+($C645-1),4,TRUE,"Entrées")))</f>
        <v>500</v>
      </c>
      <c r="Q645" s="28">
        <f ca="1">IF($D645&gt;$D$8,"",INDIRECT(ADDRESS(ROW(Entrées!$C$37)+($D645-1)*24+Q$11,COLUMN(Entrées!$C$37)+($C645-1),4,TRUE,"Entrées")))</f>
        <v>500</v>
      </c>
      <c r="R645" s="28">
        <f ca="1">IF($D645&gt;$D$8,"",INDIRECT(ADDRESS(ROW(Entrées!$C$37)+($D645-1)*24+R$11,COLUMN(Entrées!$C$37)+($C645-1),4,TRUE,"Entrées")))</f>
        <v>500</v>
      </c>
      <c r="S645" s="28">
        <f ca="1">IF($D645&gt;$D$8,"",INDIRECT(ADDRESS(ROW(Entrées!$C$37)+($D645-1)*24+S$11,COLUMN(Entrées!$C$37)+($C645-1),4,TRUE,"Entrées")))</f>
        <v>500</v>
      </c>
      <c r="T645" s="28">
        <f ca="1">IF($D645&gt;$D$8,"",INDIRECT(ADDRESS(ROW(Entrées!$C$37)+($D645-1)*24+T$11,COLUMN(Entrées!$C$37)+($C645-1),4,TRUE,"Entrées")))</f>
        <v>500</v>
      </c>
      <c r="U645" s="28">
        <f ca="1">IF($D645&gt;$D$8,"",INDIRECT(ADDRESS(ROW(Entrées!$C$37)+($D645-1)*24+U$11,COLUMN(Entrées!$C$37)+($C645-1),4,TRUE,"Entrées")))</f>
        <v>500</v>
      </c>
      <c r="V645" s="28">
        <f ca="1">IF($D645&gt;$D$8,"",INDIRECT(ADDRESS(ROW(Entrées!$C$37)+($D645-1)*24+V$11,COLUMN(Entrées!$C$37)+($C645-1),4,TRUE,"Entrées")))</f>
        <v>500</v>
      </c>
      <c r="W645" s="28">
        <f ca="1">IF($D645&gt;$D$8,"",INDIRECT(ADDRESS(ROW(Entrées!$C$37)+($D645-1)*24+W$11,COLUMN(Entrées!$C$37)+($C645-1),4,TRUE,"Entrées")))</f>
        <v>500</v>
      </c>
      <c r="X645" s="28">
        <f ca="1">IF($D645&gt;$D$8,"",INDIRECT(ADDRESS(ROW(Entrées!$C$37)+($D645-1)*24+X$11,COLUMN(Entrées!$C$37)+($C645-1),4,TRUE,"Entrées")))</f>
        <v>1000</v>
      </c>
      <c r="Y645" s="28">
        <f ca="1">IF($D645&gt;$D$8,"",INDIRECT(ADDRESS(ROW(Entrées!$C$37)+($D645-1)*24+Y$11,COLUMN(Entrées!$C$37)+($C645-1),4,TRUE,"Entrées")))</f>
        <v>1000</v>
      </c>
      <c r="Z645" s="28">
        <f ca="1">IF($D645&gt;$D$8,"",INDIRECT(ADDRESS(ROW(Entrées!$C$37)+($D645-1)*24+Z$11,COLUMN(Entrées!$C$37)+($C645-1),4,TRUE,"Entrées")))</f>
        <v>1000</v>
      </c>
      <c r="AA645" s="28">
        <f ca="1">IF($D645&gt;$D$8,"",INDIRECT(ADDRESS(ROW(Entrées!$C$37)+($D645-1)*24+AA$11,COLUMN(Entrées!$C$37)+($C645-1),4,TRUE,"Entrées")))</f>
        <v>1000</v>
      </c>
      <c r="AB645" s="28">
        <f ca="1">IF($D645&gt;$D$8,"",INDIRECT(ADDRESS(ROW(Entrées!$C$37)+($D645-1)*24+AB$11,COLUMN(Entrées!$C$37)+($C645-1),4,TRUE,"Entrées")))</f>
        <v>1000</v>
      </c>
      <c r="AC645" s="11"/>
      <c r="AD645" s="40">
        <f t="shared" ca="1" si="773"/>
        <v>795.83333333333337</v>
      </c>
      <c r="AE645" s="40">
        <f t="shared" ca="1" si="775"/>
        <v>1100</v>
      </c>
      <c r="AF645" s="40">
        <f t="shared" ca="1" si="776"/>
        <v>500</v>
      </c>
      <c r="AG645" s="4"/>
      <c r="AH645" s="11">
        <f>Entrées!A672</f>
        <v>27</v>
      </c>
      <c r="AI645" s="13">
        <f>Entrées!B672</f>
        <v>11</v>
      </c>
      <c r="AJ645" s="31">
        <f t="shared" ca="1" si="714"/>
        <v>55625.834722222207</v>
      </c>
      <c r="AK645" s="31">
        <f t="shared" ca="1" si="690"/>
        <v>55155.277777777781</v>
      </c>
      <c r="AL645" s="31">
        <f t="shared" ca="1" si="691"/>
        <v>55132.569444444431</v>
      </c>
      <c r="AM645" s="31">
        <f t="shared" ca="1" si="692"/>
        <v>439.35972222222233</v>
      </c>
      <c r="AN645" s="31">
        <f t="shared" ca="1" si="693"/>
        <v>2143.2847222222222</v>
      </c>
      <c r="AO645" s="31">
        <f t="shared" ca="1" si="694"/>
        <v>1711.4715277777773</v>
      </c>
      <c r="AP645" s="31">
        <f t="shared" ca="1" si="695"/>
        <v>43686.806944444448</v>
      </c>
      <c r="AQ645" s="31">
        <f t="shared" ca="1" si="696"/>
        <v>2048.2006944444447</v>
      </c>
      <c r="AR645" s="31">
        <f t="shared" ca="1" si="697"/>
        <v>467.57708333333329</v>
      </c>
      <c r="AS645" s="31">
        <f t="shared" ca="1" si="698"/>
        <v>9872.0041666666693</v>
      </c>
      <c r="AT645" s="31">
        <f t="shared" ca="1" si="699"/>
        <v>-752.91041666666672</v>
      </c>
      <c r="AU645" s="31">
        <f t="shared" ca="1" si="700"/>
        <v>580.30277777777769</v>
      </c>
      <c r="AV645" s="31">
        <f t="shared" ca="1" si="701"/>
        <v>-4570.3041666666659</v>
      </c>
      <c r="AW645" s="31">
        <f t="shared" ca="1" si="702"/>
        <v>53.39583333333335</v>
      </c>
      <c r="AX645" s="31">
        <f t="shared" ca="1" si="703"/>
        <v>1401.9361111111111</v>
      </c>
      <c r="AY645" s="31">
        <f t="shared" ca="1" si="704"/>
        <v>-1132.0805555555555</v>
      </c>
      <c r="AZ645" s="31">
        <f t="shared" ca="1" si="705"/>
        <v>-2177.1819444444441</v>
      </c>
      <c r="BA645" s="31">
        <f t="shared" ca="1" si="706"/>
        <v>644.8125</v>
      </c>
      <c r="BB645" s="31">
        <f t="shared" ca="1" si="707"/>
        <v>-1410.101388888889</v>
      </c>
      <c r="BC645" s="31">
        <f t="shared" ca="1" si="708"/>
        <v>-1800.2902777777781</v>
      </c>
      <c r="BF645" s="11">
        <f t="shared" si="709"/>
        <v>27</v>
      </c>
      <c r="BG645" s="11">
        <f t="shared" si="740"/>
        <v>11</v>
      </c>
      <c r="BH645" s="32">
        <f>IF($BF645&gt;$Y$7,"",IF(AND($BF645=$Y$7,$BG645=23),"",Entrées!C673-Entrées!C672))</f>
        <v>1085</v>
      </c>
      <c r="BI645" s="32">
        <f>IF($BF645&gt;$Y$7,"",IF(AND($BF645=$Y$7,$BG645=23),"",Entrées!D673-Entrées!D672))</f>
        <v>1325</v>
      </c>
      <c r="BJ645" s="32">
        <f>IF($BF645&gt;$Y$7,"",IF(AND($BF645=$Y$7,$BG645=23),"",Entrées!E673-Entrées!E672))</f>
        <v>1487.5</v>
      </c>
      <c r="BK645" s="32">
        <f>IF($BF645&gt;$Y$7,"",IF(AND($BF645=$Y$7,$BG645=23),"",Entrées!F673-Entrées!F672))</f>
        <v>1.5</v>
      </c>
      <c r="BL645" s="32">
        <f>IF($BF645&gt;$Y$7,"",IF(AND($BF645=$Y$7,$BG645=23),"",Entrées!G673-Entrées!G672))</f>
        <v>-13.5</v>
      </c>
      <c r="BM645" s="32">
        <f>IF($BF645&gt;$Y$7,"",IF(AND($BF645=$Y$7,$BG645=23),"",Entrées!H673-Entrées!H672))</f>
        <v>311</v>
      </c>
      <c r="BN645" s="32">
        <f>IF($BF645&gt;$Y$7,"",IF(AND($BF645=$Y$7,$BG645=23),"",Entrées!I673-Entrées!I672))</f>
        <v>-216.5</v>
      </c>
      <c r="BO645" s="32">
        <f>IF($BF645&gt;$Y$7,"",IF(AND($BF645=$Y$7,$BG645=23),"",Entrées!J673-Entrées!J672))</f>
        <v>-14</v>
      </c>
      <c r="BP645" s="32">
        <f>IF($BF645&gt;$Y$7,"",IF(AND($BF645=$Y$7,$BG645=23),"",Entrées!K673-Entrées!K672))</f>
        <v>107</v>
      </c>
      <c r="BQ645" s="32">
        <f>IF($BF645&gt;$Y$7,"",IF(AND($BF645=$Y$7,$BG645=23),"",Entrées!L673-Entrées!L672))</f>
        <v>31.5</v>
      </c>
      <c r="BR645" s="32">
        <f>IF($BF645&gt;$Y$7,"",IF(AND($BF645=$Y$7,$BG645=23),"",Entrées!M673-Entrées!M672))</f>
        <v>0.5</v>
      </c>
      <c r="BS645" s="32">
        <f>IF($BF645&gt;$Y$7,"",IF(AND($BF645=$Y$7,$BG645=23),"",Entrées!N673-Entrées!N672))</f>
        <v>0</v>
      </c>
      <c r="BT645" s="32">
        <f>IF($BF645&gt;$Y$7,"",IF(AND($BF645=$Y$7,$BG645=23),"",Entrées!O673-Entrées!O672))</f>
        <v>876</v>
      </c>
      <c r="BU645" s="32">
        <f>IF($BF645&gt;$Y$7,"",IF(AND($BF645=$Y$7,$BG645=23),"",Entrées!P673-Entrées!P672))</f>
        <v>1.5</v>
      </c>
      <c r="BV645" s="32">
        <f>IF($BF645&gt;$Y$7,"",IF(AND($BF645=$Y$7,$BG645=23),"",Entrées!Q673-Entrées!Q672))</f>
        <v>636</v>
      </c>
      <c r="BW645" s="32">
        <f>IF($BF645&gt;$Y$7,"",IF(AND($BF645=$Y$7,$BG645=23),"",Entrées!R673-Entrées!R672))</f>
        <v>0</v>
      </c>
      <c r="BX645" s="32">
        <f>IF($BF645&gt;$Y$7,"",IF(AND($BF645=$Y$7,$BG645=23),"",Entrées!S673-Entrées!S672))</f>
        <v>5</v>
      </c>
      <c r="BY645" s="32">
        <f>IF($BF645&gt;$Y$7,"",IF(AND($BF645=$Y$7,$BG645=23),"",Entrées!T673-Entrées!T672))</f>
        <v>-77</v>
      </c>
      <c r="BZ645" s="32">
        <f>IF($BF645&gt;$Y$7,"",IF(AND($BF645=$Y$7,$BG645=23),"",Entrées!U673-Entrées!U672))</f>
        <v>0</v>
      </c>
      <c r="CA645" s="32">
        <f>IF($BF645&gt;$Y$7,"",IF(AND($BF645=$Y$7,$BG645=23),"",Entrées!V673-Entrées!V672))</f>
        <v>498</v>
      </c>
      <c r="CD645" s="33">
        <f>IF($BF645&lt;=$Y$7,Entrées!J672/CD$2,"")</f>
        <v>0.22776315789473683</v>
      </c>
      <c r="CE645" s="33">
        <f>IF($BF645&lt;=$Y$7,Entrées!K672/CE$2,"")</f>
        <v>0.15583333333333332</v>
      </c>
      <c r="CF645" s="11">
        <f t="shared" si="710"/>
        <v>7600</v>
      </c>
      <c r="CG645" s="11">
        <f t="shared" si="711"/>
        <v>4200</v>
      </c>
      <c r="CH645" s="52">
        <f t="shared" si="712"/>
        <v>0.26950009137426939</v>
      </c>
      <c r="CI645" s="52">
        <f t="shared" si="713"/>
        <v>0.11132787698412699</v>
      </c>
    </row>
    <row r="646" spans="3:87">
      <c r="C646" s="11">
        <f t="shared" si="777"/>
        <v>18</v>
      </c>
      <c r="D646" s="27">
        <f t="shared" si="774"/>
        <v>6</v>
      </c>
      <c r="E646" s="28">
        <f ca="1">IF($D646&gt;$D$8,"",INDIRECT(ADDRESS(ROW(Entrées!$C$37)+($D646-1)*24+E$11,COLUMN(Entrées!$C$37)+($C646-1),4,TRUE,"Entrées")))</f>
        <v>1000</v>
      </c>
      <c r="F646" s="28">
        <f ca="1">IF($D646&gt;$D$8,"",INDIRECT(ADDRESS(ROW(Entrées!$C$37)+($D646-1)*24+F$11,COLUMN(Entrées!$C$37)+($C646-1),4,TRUE,"Entrées")))</f>
        <v>1000</v>
      </c>
      <c r="G646" s="28">
        <f ca="1">IF($D646&gt;$D$8,"",INDIRECT(ADDRESS(ROW(Entrées!$C$37)+($D646-1)*24+G$11,COLUMN(Entrées!$C$37)+($C646-1),4,TRUE,"Entrées")))</f>
        <v>1100</v>
      </c>
      <c r="H646" s="28">
        <f ca="1">IF($D646&gt;$D$8,"",INDIRECT(ADDRESS(ROW(Entrées!$C$37)+($D646-1)*24+H$11,COLUMN(Entrées!$C$37)+($C646-1),4,TRUE,"Entrées")))</f>
        <v>1100</v>
      </c>
      <c r="I646" s="28">
        <f ca="1">IF($D646&gt;$D$8,"",INDIRECT(ADDRESS(ROW(Entrées!$C$37)+($D646-1)*24+I$11,COLUMN(Entrées!$C$37)+($C646-1),4,TRUE,"Entrées")))</f>
        <v>1100</v>
      </c>
      <c r="J646" s="28">
        <f ca="1">IF($D646&gt;$D$8,"",INDIRECT(ADDRESS(ROW(Entrées!$C$37)+($D646-1)*24+J$11,COLUMN(Entrées!$C$37)+($C646-1),4,TRUE,"Entrées")))</f>
        <v>1100</v>
      </c>
      <c r="K646" s="28">
        <f ca="1">IF($D646&gt;$D$8,"",INDIRECT(ADDRESS(ROW(Entrées!$C$37)+($D646-1)*24+K$11,COLUMN(Entrées!$C$37)+($C646-1),4,TRUE,"Entrées")))</f>
        <v>1100</v>
      </c>
      <c r="L646" s="28">
        <f ca="1">IF($D646&gt;$D$8,"",INDIRECT(ADDRESS(ROW(Entrées!$C$37)+($D646-1)*24+L$11,COLUMN(Entrées!$C$37)+($C646-1),4,TRUE,"Entrées")))</f>
        <v>1100</v>
      </c>
      <c r="M646" s="28">
        <f ca="1">IF($D646&gt;$D$8,"",INDIRECT(ADDRESS(ROW(Entrées!$C$37)+($D646-1)*24+M$11,COLUMN(Entrées!$C$37)+($C646-1),4,TRUE,"Entrées")))</f>
        <v>1000</v>
      </c>
      <c r="N646" s="28">
        <f ca="1">IF($D646&gt;$D$8,"",INDIRECT(ADDRESS(ROW(Entrées!$C$37)+($D646-1)*24+N$11,COLUMN(Entrées!$C$37)+($C646-1),4,TRUE,"Entrées")))</f>
        <v>1000</v>
      </c>
      <c r="O646" s="28">
        <f ca="1">IF($D646&gt;$D$8,"",INDIRECT(ADDRESS(ROW(Entrées!$C$37)+($D646-1)*24+O$11,COLUMN(Entrées!$C$37)+($C646-1),4,TRUE,"Entrées")))</f>
        <v>1000</v>
      </c>
      <c r="P646" s="28">
        <f ca="1">IF($D646&gt;$D$8,"",INDIRECT(ADDRESS(ROW(Entrées!$C$37)+($D646-1)*24+P$11,COLUMN(Entrées!$C$37)+($C646-1),4,TRUE,"Entrées")))</f>
        <v>1000</v>
      </c>
      <c r="Q646" s="28">
        <f ca="1">IF($D646&gt;$D$8,"",INDIRECT(ADDRESS(ROW(Entrées!$C$37)+($D646-1)*24+Q$11,COLUMN(Entrées!$C$37)+($C646-1),4,TRUE,"Entrées")))</f>
        <v>1000</v>
      </c>
      <c r="R646" s="28">
        <f ca="1">IF($D646&gt;$D$8,"",INDIRECT(ADDRESS(ROW(Entrées!$C$37)+($D646-1)*24+R$11,COLUMN(Entrées!$C$37)+($C646-1),4,TRUE,"Entrées")))</f>
        <v>1000</v>
      </c>
      <c r="S646" s="28">
        <f ca="1">IF($D646&gt;$D$8,"",INDIRECT(ADDRESS(ROW(Entrées!$C$37)+($D646-1)*24+S$11,COLUMN(Entrées!$C$37)+($C646-1),4,TRUE,"Entrées")))</f>
        <v>1000</v>
      </c>
      <c r="T646" s="28">
        <f ca="1">IF($D646&gt;$D$8,"",INDIRECT(ADDRESS(ROW(Entrées!$C$37)+($D646-1)*24+T$11,COLUMN(Entrées!$C$37)+($C646-1),4,TRUE,"Entrées")))</f>
        <v>1000</v>
      </c>
      <c r="U646" s="28">
        <f ca="1">IF($D646&gt;$D$8,"",INDIRECT(ADDRESS(ROW(Entrées!$C$37)+($D646-1)*24+U$11,COLUMN(Entrées!$C$37)+($C646-1),4,TRUE,"Entrées")))</f>
        <v>1000</v>
      </c>
      <c r="V646" s="28">
        <f ca="1">IF($D646&gt;$D$8,"",INDIRECT(ADDRESS(ROW(Entrées!$C$37)+($D646-1)*24+V$11,COLUMN(Entrées!$C$37)+($C646-1),4,TRUE,"Entrées")))</f>
        <v>1000</v>
      </c>
      <c r="W646" s="28">
        <f ca="1">IF($D646&gt;$D$8,"",INDIRECT(ADDRESS(ROW(Entrées!$C$37)+($D646-1)*24+W$11,COLUMN(Entrées!$C$37)+($C646-1),4,TRUE,"Entrées")))</f>
        <v>1000</v>
      </c>
      <c r="X646" s="28">
        <f ca="1">IF($D646&gt;$D$8,"",INDIRECT(ADDRESS(ROW(Entrées!$C$37)+($D646-1)*24+X$11,COLUMN(Entrées!$C$37)+($C646-1),4,TRUE,"Entrées")))</f>
        <v>1000</v>
      </c>
      <c r="Y646" s="28">
        <f ca="1">IF($D646&gt;$D$8,"",INDIRECT(ADDRESS(ROW(Entrées!$C$37)+($D646-1)*24+Y$11,COLUMN(Entrées!$C$37)+($C646-1),4,TRUE,"Entrées")))</f>
        <v>1000</v>
      </c>
      <c r="Z646" s="28">
        <f ca="1">IF($D646&gt;$D$8,"",INDIRECT(ADDRESS(ROW(Entrées!$C$37)+($D646-1)*24+Z$11,COLUMN(Entrées!$C$37)+($C646-1),4,TRUE,"Entrées")))</f>
        <v>1000</v>
      </c>
      <c r="AA646" s="28">
        <f ca="1">IF($D646&gt;$D$8,"",INDIRECT(ADDRESS(ROW(Entrées!$C$37)+($D646-1)*24+AA$11,COLUMN(Entrées!$C$37)+($C646-1),4,TRUE,"Entrées")))</f>
        <v>1000</v>
      </c>
      <c r="AB646" s="28">
        <f ca="1">IF($D646&gt;$D$8,"",INDIRECT(ADDRESS(ROW(Entrées!$C$37)+($D646-1)*24+AB$11,COLUMN(Entrées!$C$37)+($C646-1),4,TRUE,"Entrées")))</f>
        <v>1000</v>
      </c>
      <c r="AC646" s="11"/>
      <c r="AD646" s="40">
        <f t="shared" ca="1" si="773"/>
        <v>1025</v>
      </c>
      <c r="AE646" s="40">
        <f t="shared" ca="1" si="775"/>
        <v>1100</v>
      </c>
      <c r="AF646" s="40">
        <f t="shared" ca="1" si="776"/>
        <v>1000</v>
      </c>
      <c r="AG646" s="4"/>
      <c r="AH646" s="11">
        <f>Entrées!A673</f>
        <v>27</v>
      </c>
      <c r="AI646" s="13">
        <f>Entrées!B673</f>
        <v>12</v>
      </c>
      <c r="AJ646" s="31">
        <f t="shared" ca="1" si="714"/>
        <v>55625.834722222207</v>
      </c>
      <c r="AK646" s="31">
        <f t="shared" ca="1" si="690"/>
        <v>55155.277777777781</v>
      </c>
      <c r="AL646" s="31">
        <f t="shared" ca="1" si="691"/>
        <v>55132.569444444431</v>
      </c>
      <c r="AM646" s="31">
        <f t="shared" ca="1" si="692"/>
        <v>439.35972222222233</v>
      </c>
      <c r="AN646" s="31">
        <f t="shared" ca="1" si="693"/>
        <v>2143.2847222222222</v>
      </c>
      <c r="AO646" s="31">
        <f t="shared" ca="1" si="694"/>
        <v>1711.4715277777773</v>
      </c>
      <c r="AP646" s="31">
        <f t="shared" ca="1" si="695"/>
        <v>43686.806944444448</v>
      </c>
      <c r="AQ646" s="31">
        <f t="shared" ca="1" si="696"/>
        <v>2048.2006944444447</v>
      </c>
      <c r="AR646" s="31">
        <f t="shared" ca="1" si="697"/>
        <v>467.57708333333329</v>
      </c>
      <c r="AS646" s="31">
        <f t="shared" ca="1" si="698"/>
        <v>9872.0041666666693</v>
      </c>
      <c r="AT646" s="31">
        <f t="shared" ca="1" si="699"/>
        <v>-752.91041666666672</v>
      </c>
      <c r="AU646" s="31">
        <f t="shared" ca="1" si="700"/>
        <v>580.30277777777769</v>
      </c>
      <c r="AV646" s="31">
        <f t="shared" ca="1" si="701"/>
        <v>-4570.3041666666659</v>
      </c>
      <c r="AW646" s="31">
        <f t="shared" ca="1" si="702"/>
        <v>53.39583333333335</v>
      </c>
      <c r="AX646" s="31">
        <f t="shared" ca="1" si="703"/>
        <v>1401.9361111111111</v>
      </c>
      <c r="AY646" s="31">
        <f t="shared" ca="1" si="704"/>
        <v>-1132.0805555555555</v>
      </c>
      <c r="AZ646" s="31">
        <f t="shared" ca="1" si="705"/>
        <v>-2177.1819444444441</v>
      </c>
      <c r="BA646" s="31">
        <f t="shared" ca="1" si="706"/>
        <v>644.8125</v>
      </c>
      <c r="BB646" s="31">
        <f t="shared" ca="1" si="707"/>
        <v>-1410.101388888889</v>
      </c>
      <c r="BC646" s="31">
        <f t="shared" ca="1" si="708"/>
        <v>-1800.2902777777781</v>
      </c>
      <c r="BF646" s="11">
        <f t="shared" si="709"/>
        <v>27</v>
      </c>
      <c r="BG646" s="11">
        <f t="shared" si="740"/>
        <v>12</v>
      </c>
      <c r="BH646" s="32">
        <f>IF($BF646&gt;$Y$7,"",IF(AND($BF646=$Y$7,$BG646=23),"",Entrées!C674-Entrées!C673))</f>
        <v>379.5</v>
      </c>
      <c r="BI646" s="32">
        <f>IF($BF646&gt;$Y$7,"",IF(AND($BF646=$Y$7,$BG646=23),"",Entrées!D674-Entrées!D673))</f>
        <v>-800</v>
      </c>
      <c r="BJ646" s="32">
        <f>IF($BF646&gt;$Y$7,"",IF(AND($BF646=$Y$7,$BG646=23),"",Entrées!E674-Entrées!E673))</f>
        <v>-337.5</v>
      </c>
      <c r="BK646" s="32">
        <f>IF($BF646&gt;$Y$7,"",IF(AND($BF646=$Y$7,$BG646=23),"",Entrées!F674-Entrées!F673))</f>
        <v>-1</v>
      </c>
      <c r="BL646" s="32">
        <f>IF($BF646&gt;$Y$7,"",IF(AND($BF646=$Y$7,$BG646=23),"",Entrées!G674-Entrées!G673))</f>
        <v>0</v>
      </c>
      <c r="BM646" s="32">
        <f>IF($BF646&gt;$Y$7,"",IF(AND($BF646=$Y$7,$BG646=23),"",Entrées!H674-Entrées!H673))</f>
        <v>54.5</v>
      </c>
      <c r="BN646" s="32">
        <f>IF($BF646&gt;$Y$7,"",IF(AND($BF646=$Y$7,$BG646=23),"",Entrées!I674-Entrées!I673))</f>
        <v>-237</v>
      </c>
      <c r="BO646" s="32">
        <f>IF($BF646&gt;$Y$7,"",IF(AND($BF646=$Y$7,$BG646=23),"",Entrées!J674-Entrées!J673))</f>
        <v>205.5</v>
      </c>
      <c r="BP646" s="32">
        <f>IF($BF646&gt;$Y$7,"",IF(AND($BF646=$Y$7,$BG646=23),"",Entrées!K674-Entrées!K673))</f>
        <v>104.5</v>
      </c>
      <c r="BQ646" s="32">
        <f>IF($BF646&gt;$Y$7,"",IF(AND($BF646=$Y$7,$BG646=23),"",Entrées!L674-Entrées!L673))</f>
        <v>122.5</v>
      </c>
      <c r="BR646" s="32">
        <f>IF($BF646&gt;$Y$7,"",IF(AND($BF646=$Y$7,$BG646=23),"",Entrées!M674-Entrées!M673))</f>
        <v>-88.5</v>
      </c>
      <c r="BS646" s="32">
        <f>IF($BF646&gt;$Y$7,"",IF(AND($BF646=$Y$7,$BG646=23),"",Entrées!N674-Entrées!N673))</f>
        <v>-3</v>
      </c>
      <c r="BT646" s="32">
        <f>IF($BF646&gt;$Y$7,"",IF(AND($BF646=$Y$7,$BG646=23),"",Entrées!O674-Entrées!O673))</f>
        <v>223</v>
      </c>
      <c r="BU646" s="32">
        <f>IF($BF646&gt;$Y$7,"",IF(AND($BF646=$Y$7,$BG646=23),"",Entrées!P674-Entrées!P673))</f>
        <v>0.5</v>
      </c>
      <c r="BV646" s="32">
        <f>IF($BF646&gt;$Y$7,"",IF(AND($BF646=$Y$7,$BG646=23),"",Entrées!Q674-Entrées!Q673))</f>
        <v>-323</v>
      </c>
      <c r="BW646" s="32">
        <f>IF($BF646&gt;$Y$7,"",IF(AND($BF646=$Y$7,$BG646=23),"",Entrées!R674-Entrées!R673))</f>
        <v>0</v>
      </c>
      <c r="BX646" s="32">
        <f>IF($BF646&gt;$Y$7,"",IF(AND($BF646=$Y$7,$BG646=23),"",Entrées!S674-Entrées!S673))</f>
        <v>226</v>
      </c>
      <c r="BY646" s="32">
        <f>IF($BF646&gt;$Y$7,"",IF(AND($BF646=$Y$7,$BG646=23),"",Entrées!T674-Entrées!T673))</f>
        <v>-43</v>
      </c>
      <c r="BZ646" s="32">
        <f>IF($BF646&gt;$Y$7,"",IF(AND($BF646=$Y$7,$BG646=23),"",Entrées!U674-Entrées!U673))</f>
        <v>0</v>
      </c>
      <c r="CA646" s="32">
        <f>IF($BF646&gt;$Y$7,"",IF(AND($BF646=$Y$7,$BG646=23),"",Entrées!V674-Entrées!V673))</f>
        <v>47</v>
      </c>
      <c r="CD646" s="33">
        <f>IF($BF646&lt;=$Y$7,Entrées!J673/CD$2,"")</f>
        <v>0.22592105263157894</v>
      </c>
      <c r="CE646" s="33">
        <f>IF($BF646&lt;=$Y$7,Entrées!K673/CE$2,"")</f>
        <v>0.18130952380952381</v>
      </c>
      <c r="CF646" s="11">
        <f t="shared" si="710"/>
        <v>7600</v>
      </c>
      <c r="CG646" s="11">
        <f t="shared" si="711"/>
        <v>4200</v>
      </c>
      <c r="CH646" s="52">
        <f t="shared" si="712"/>
        <v>0.26950009137426939</v>
      </c>
      <c r="CI646" s="52">
        <f t="shared" si="713"/>
        <v>0.11132787698412699</v>
      </c>
    </row>
    <row r="647" spans="3:87">
      <c r="C647" s="11">
        <f t="shared" si="777"/>
        <v>18</v>
      </c>
      <c r="D647" s="27">
        <f t="shared" si="774"/>
        <v>7</v>
      </c>
      <c r="E647" s="28">
        <f ca="1">IF($D647&gt;$D$8,"",INDIRECT(ADDRESS(ROW(Entrées!$C$37)+($D647-1)*24+E$11,COLUMN(Entrées!$C$37)+($C647-1),4,TRUE,"Entrées")))</f>
        <v>1000</v>
      </c>
      <c r="F647" s="28">
        <f ca="1">IF($D647&gt;$D$8,"",INDIRECT(ADDRESS(ROW(Entrées!$C$37)+($D647-1)*24+F$11,COLUMN(Entrées!$C$37)+($C647-1),4,TRUE,"Entrées")))</f>
        <v>1100</v>
      </c>
      <c r="G647" s="28">
        <f ca="1">IF($D647&gt;$D$8,"",INDIRECT(ADDRESS(ROW(Entrées!$C$37)+($D647-1)*24+G$11,COLUMN(Entrées!$C$37)+($C647-1),4,TRUE,"Entrées")))</f>
        <v>1100</v>
      </c>
      <c r="H647" s="28">
        <f ca="1">IF($D647&gt;$D$8,"",INDIRECT(ADDRESS(ROW(Entrées!$C$37)+($D647-1)*24+H$11,COLUMN(Entrées!$C$37)+($C647-1),4,TRUE,"Entrées")))</f>
        <v>1100</v>
      </c>
      <c r="I647" s="28">
        <f ca="1">IF($D647&gt;$D$8,"",INDIRECT(ADDRESS(ROW(Entrées!$C$37)+($D647-1)*24+I$11,COLUMN(Entrées!$C$37)+($C647-1),4,TRUE,"Entrées")))</f>
        <v>1100</v>
      </c>
      <c r="J647" s="28">
        <f ca="1">IF($D647&gt;$D$8,"",INDIRECT(ADDRESS(ROW(Entrées!$C$37)+($D647-1)*24+J$11,COLUMN(Entrées!$C$37)+($C647-1),4,TRUE,"Entrées")))</f>
        <v>1100</v>
      </c>
      <c r="K647" s="28">
        <f ca="1">IF($D647&gt;$D$8,"",INDIRECT(ADDRESS(ROW(Entrées!$C$37)+($D647-1)*24+K$11,COLUMN(Entrées!$C$37)+($C647-1),4,TRUE,"Entrées")))</f>
        <v>1100</v>
      </c>
      <c r="L647" s="28">
        <f ca="1">IF($D647&gt;$D$8,"",INDIRECT(ADDRESS(ROW(Entrées!$C$37)+($D647-1)*24+L$11,COLUMN(Entrées!$C$37)+($C647-1),4,TRUE,"Entrées")))</f>
        <v>1100</v>
      </c>
      <c r="M647" s="28">
        <f ca="1">IF($D647&gt;$D$8,"",INDIRECT(ADDRESS(ROW(Entrées!$C$37)+($D647-1)*24+M$11,COLUMN(Entrées!$C$37)+($C647-1),4,TRUE,"Entrées")))</f>
        <v>1100</v>
      </c>
      <c r="N647" s="28">
        <f ca="1">IF($D647&gt;$D$8,"",INDIRECT(ADDRESS(ROW(Entrées!$C$37)+($D647-1)*24+N$11,COLUMN(Entrées!$C$37)+($C647-1),4,TRUE,"Entrées")))</f>
        <v>1100</v>
      </c>
      <c r="O647" s="28">
        <f ca="1">IF($D647&gt;$D$8,"",INDIRECT(ADDRESS(ROW(Entrées!$C$37)+($D647-1)*24+O$11,COLUMN(Entrées!$C$37)+($C647-1),4,TRUE,"Entrées")))</f>
        <v>1100</v>
      </c>
      <c r="P647" s="28">
        <f ca="1">IF($D647&gt;$D$8,"",INDIRECT(ADDRESS(ROW(Entrées!$C$37)+($D647-1)*24+P$11,COLUMN(Entrées!$C$37)+($C647-1),4,TRUE,"Entrées")))</f>
        <v>1100</v>
      </c>
      <c r="Q647" s="28">
        <f ca="1">IF($D647&gt;$D$8,"",INDIRECT(ADDRESS(ROW(Entrées!$C$37)+($D647-1)*24+Q$11,COLUMN(Entrées!$C$37)+($C647-1),4,TRUE,"Entrées")))</f>
        <v>1100</v>
      </c>
      <c r="R647" s="28">
        <f ca="1">IF($D647&gt;$D$8,"",INDIRECT(ADDRESS(ROW(Entrées!$C$37)+($D647-1)*24+R$11,COLUMN(Entrées!$C$37)+($C647-1),4,TRUE,"Entrées")))</f>
        <v>1100</v>
      </c>
      <c r="S647" s="28">
        <f ca="1">IF($D647&gt;$D$8,"",INDIRECT(ADDRESS(ROW(Entrées!$C$37)+($D647-1)*24+S$11,COLUMN(Entrées!$C$37)+($C647-1),4,TRUE,"Entrées")))</f>
        <v>1100</v>
      </c>
      <c r="T647" s="28">
        <f ca="1">IF($D647&gt;$D$8,"",INDIRECT(ADDRESS(ROW(Entrées!$C$37)+($D647-1)*24+T$11,COLUMN(Entrées!$C$37)+($C647-1),4,TRUE,"Entrées")))</f>
        <v>1100</v>
      </c>
      <c r="U647" s="28">
        <f ca="1">IF($D647&gt;$D$8,"",INDIRECT(ADDRESS(ROW(Entrées!$C$37)+($D647-1)*24+U$11,COLUMN(Entrées!$C$37)+($C647-1),4,TRUE,"Entrées")))</f>
        <v>1100</v>
      </c>
      <c r="V647" s="28">
        <f ca="1">IF($D647&gt;$D$8,"",INDIRECT(ADDRESS(ROW(Entrées!$C$37)+($D647-1)*24+V$11,COLUMN(Entrées!$C$37)+($C647-1),4,TRUE,"Entrées")))</f>
        <v>1100</v>
      </c>
      <c r="W647" s="28">
        <f ca="1">IF($D647&gt;$D$8,"",INDIRECT(ADDRESS(ROW(Entrées!$C$37)+($D647-1)*24+W$11,COLUMN(Entrées!$C$37)+($C647-1),4,TRUE,"Entrées")))</f>
        <v>1000</v>
      </c>
      <c r="X647" s="28">
        <f ca="1">IF($D647&gt;$D$8,"",INDIRECT(ADDRESS(ROW(Entrées!$C$37)+($D647-1)*24+X$11,COLUMN(Entrées!$C$37)+($C647-1),4,TRUE,"Entrées")))</f>
        <v>1000</v>
      </c>
      <c r="Y647" s="28">
        <f ca="1">IF($D647&gt;$D$8,"",INDIRECT(ADDRESS(ROW(Entrées!$C$37)+($D647-1)*24+Y$11,COLUMN(Entrées!$C$37)+($C647-1),4,TRUE,"Entrées")))</f>
        <v>1000</v>
      </c>
      <c r="Z647" s="28">
        <f ca="1">IF($D647&gt;$D$8,"",INDIRECT(ADDRESS(ROW(Entrées!$C$37)+($D647-1)*24+Z$11,COLUMN(Entrées!$C$37)+($C647-1),4,TRUE,"Entrées")))</f>
        <v>1000</v>
      </c>
      <c r="AA647" s="28">
        <f ca="1">IF($D647&gt;$D$8,"",INDIRECT(ADDRESS(ROW(Entrées!$C$37)+($D647-1)*24+AA$11,COLUMN(Entrées!$C$37)+($C647-1),4,TRUE,"Entrées")))</f>
        <v>1000</v>
      </c>
      <c r="AB647" s="28">
        <f ca="1">IF($D647&gt;$D$8,"",INDIRECT(ADDRESS(ROW(Entrées!$C$37)+($D647-1)*24+AB$11,COLUMN(Entrées!$C$37)+($C647-1),4,TRUE,"Entrées")))</f>
        <v>998</v>
      </c>
      <c r="AC647" s="11"/>
      <c r="AD647" s="40">
        <f t="shared" ca="1" si="773"/>
        <v>1070.75</v>
      </c>
      <c r="AE647" s="40">
        <f t="shared" ca="1" si="775"/>
        <v>1100</v>
      </c>
      <c r="AF647" s="40">
        <f t="shared" ca="1" si="776"/>
        <v>998</v>
      </c>
      <c r="AG647" s="4"/>
      <c r="AH647" s="11">
        <f>Entrées!A674</f>
        <v>27</v>
      </c>
      <c r="AI647" s="13">
        <f>Entrées!B674</f>
        <v>13</v>
      </c>
      <c r="AJ647" s="31">
        <f t="shared" ca="1" si="714"/>
        <v>55625.834722222207</v>
      </c>
      <c r="AK647" s="31">
        <f t="shared" ca="1" si="690"/>
        <v>55155.277777777781</v>
      </c>
      <c r="AL647" s="31">
        <f t="shared" ca="1" si="691"/>
        <v>55132.569444444431</v>
      </c>
      <c r="AM647" s="31">
        <f t="shared" ca="1" si="692"/>
        <v>439.35972222222233</v>
      </c>
      <c r="AN647" s="31">
        <f t="shared" ca="1" si="693"/>
        <v>2143.2847222222222</v>
      </c>
      <c r="AO647" s="31">
        <f t="shared" ca="1" si="694"/>
        <v>1711.4715277777773</v>
      </c>
      <c r="AP647" s="31">
        <f t="shared" ca="1" si="695"/>
        <v>43686.806944444448</v>
      </c>
      <c r="AQ647" s="31">
        <f t="shared" ca="1" si="696"/>
        <v>2048.2006944444447</v>
      </c>
      <c r="AR647" s="31">
        <f t="shared" ca="1" si="697"/>
        <v>467.57708333333329</v>
      </c>
      <c r="AS647" s="31">
        <f t="shared" ca="1" si="698"/>
        <v>9872.0041666666693</v>
      </c>
      <c r="AT647" s="31">
        <f t="shared" ca="1" si="699"/>
        <v>-752.91041666666672</v>
      </c>
      <c r="AU647" s="31">
        <f t="shared" ca="1" si="700"/>
        <v>580.30277777777769</v>
      </c>
      <c r="AV647" s="31">
        <f t="shared" ca="1" si="701"/>
        <v>-4570.3041666666659</v>
      </c>
      <c r="AW647" s="31">
        <f t="shared" ca="1" si="702"/>
        <v>53.39583333333335</v>
      </c>
      <c r="AX647" s="31">
        <f t="shared" ca="1" si="703"/>
        <v>1401.9361111111111</v>
      </c>
      <c r="AY647" s="31">
        <f t="shared" ca="1" si="704"/>
        <v>-1132.0805555555555</v>
      </c>
      <c r="AZ647" s="31">
        <f t="shared" ca="1" si="705"/>
        <v>-2177.1819444444441</v>
      </c>
      <c r="BA647" s="31">
        <f t="shared" ca="1" si="706"/>
        <v>644.8125</v>
      </c>
      <c r="BB647" s="31">
        <f t="shared" ca="1" si="707"/>
        <v>-1410.101388888889</v>
      </c>
      <c r="BC647" s="31">
        <f t="shared" ca="1" si="708"/>
        <v>-1800.2902777777781</v>
      </c>
      <c r="BF647" s="11">
        <f t="shared" si="709"/>
        <v>27</v>
      </c>
      <c r="BG647" s="11">
        <f t="shared" si="740"/>
        <v>13</v>
      </c>
      <c r="BH647" s="32">
        <f>IF($BF647&gt;$Y$7,"",IF(AND($BF647=$Y$7,$BG647=23),"",Entrées!C675-Entrées!C674))</f>
        <v>-2324</v>
      </c>
      <c r="BI647" s="32">
        <f>IF($BF647&gt;$Y$7,"",IF(AND($BF647=$Y$7,$BG647=23),"",Entrées!D675-Entrées!D674))</f>
        <v>-2675</v>
      </c>
      <c r="BJ647" s="32">
        <f>IF($BF647&gt;$Y$7,"",IF(AND($BF647=$Y$7,$BG647=23),"",Entrées!E675-Entrées!E674))</f>
        <v>-2412.5</v>
      </c>
      <c r="BK647" s="32">
        <f>IF($BF647&gt;$Y$7,"",IF(AND($BF647=$Y$7,$BG647=23),"",Entrées!F675-Entrées!F674))</f>
        <v>-1</v>
      </c>
      <c r="BL647" s="32">
        <f>IF($BF647&gt;$Y$7,"",IF(AND($BF647=$Y$7,$BG647=23),"",Entrées!G675-Entrées!G674))</f>
        <v>-143.5</v>
      </c>
      <c r="BM647" s="32">
        <f>IF($BF647&gt;$Y$7,"",IF(AND($BF647=$Y$7,$BG647=23),"",Entrées!H675-Entrées!H674))</f>
        <v>-175.5</v>
      </c>
      <c r="BN647" s="32">
        <f>IF($BF647&gt;$Y$7,"",IF(AND($BF647=$Y$7,$BG647=23),"",Entrées!I675-Entrées!I674))</f>
        <v>-480</v>
      </c>
      <c r="BO647" s="32">
        <f>IF($BF647&gt;$Y$7,"",IF(AND($BF647=$Y$7,$BG647=23),"",Entrées!J675-Entrées!J674))</f>
        <v>383.5</v>
      </c>
      <c r="BP647" s="32">
        <f>IF($BF647&gt;$Y$7,"",IF(AND($BF647=$Y$7,$BG647=23),"",Entrées!K675-Entrées!K674))</f>
        <v>10.5</v>
      </c>
      <c r="BQ647" s="32">
        <f>IF($BF647&gt;$Y$7,"",IF(AND($BF647=$Y$7,$BG647=23),"",Entrées!L675-Entrées!L674))</f>
        <v>-1006.5</v>
      </c>
      <c r="BR647" s="32">
        <f>IF($BF647&gt;$Y$7,"",IF(AND($BF647=$Y$7,$BG647=23),"",Entrées!M675-Entrées!M674))</f>
        <v>-773.5</v>
      </c>
      <c r="BS647" s="32">
        <f>IF($BF647&gt;$Y$7,"",IF(AND($BF647=$Y$7,$BG647=23),"",Entrées!N675-Entrées!N674))</f>
        <v>-6.5</v>
      </c>
      <c r="BT647" s="32">
        <f>IF($BF647&gt;$Y$7,"",IF(AND($BF647=$Y$7,$BG647=23),"",Entrées!O675-Entrées!O674))</f>
        <v>-132</v>
      </c>
      <c r="BU647" s="32">
        <f>IF($BF647&gt;$Y$7,"",IF(AND($BF647=$Y$7,$BG647=23),"",Entrées!P675-Entrées!P674))</f>
        <v>-3</v>
      </c>
      <c r="BV647" s="32">
        <f>IF($BF647&gt;$Y$7,"",IF(AND($BF647=$Y$7,$BG647=23),"",Entrées!Q675-Entrées!Q674))</f>
        <v>242</v>
      </c>
      <c r="BW647" s="32">
        <f>IF($BF647&gt;$Y$7,"",IF(AND($BF647=$Y$7,$BG647=23),"",Entrées!R675-Entrées!R674))</f>
        <v>0</v>
      </c>
      <c r="BX647" s="32">
        <f>IF($BF647&gt;$Y$7,"",IF(AND($BF647=$Y$7,$BG647=23),"",Entrées!S675-Entrées!S674))</f>
        <v>143</v>
      </c>
      <c r="BY647" s="32">
        <f>IF($BF647&gt;$Y$7,"",IF(AND($BF647=$Y$7,$BG647=23),"",Entrées!T675-Entrées!T674))</f>
        <v>-180</v>
      </c>
      <c r="BZ647" s="32">
        <f>IF($BF647&gt;$Y$7,"",IF(AND($BF647=$Y$7,$BG647=23),"",Entrées!U675-Entrées!U674))</f>
        <v>0</v>
      </c>
      <c r="CA647" s="32">
        <f>IF($BF647&gt;$Y$7,"",IF(AND($BF647=$Y$7,$BG647=23),"",Entrées!V675-Entrées!V674))</f>
        <v>-318</v>
      </c>
      <c r="CD647" s="33">
        <f>IF($BF647&lt;=$Y$7,Entrées!J674/CD$2,"")</f>
        <v>0.25296052631578947</v>
      </c>
      <c r="CE647" s="33">
        <f>IF($BF647&lt;=$Y$7,Entrées!K674/CE$2,"")</f>
        <v>0.2061904761904762</v>
      </c>
      <c r="CF647" s="11">
        <f t="shared" si="710"/>
        <v>7600</v>
      </c>
      <c r="CG647" s="11">
        <f t="shared" si="711"/>
        <v>4200</v>
      </c>
      <c r="CH647" s="52">
        <f t="shared" si="712"/>
        <v>0.26950009137426939</v>
      </c>
      <c r="CI647" s="52">
        <f t="shared" si="713"/>
        <v>0.11132787698412699</v>
      </c>
    </row>
    <row r="648" spans="3:87">
      <c r="C648" s="11">
        <f t="shared" si="777"/>
        <v>18</v>
      </c>
      <c r="D648" s="27">
        <f t="shared" si="774"/>
        <v>8</v>
      </c>
      <c r="E648" s="28">
        <f ca="1">IF($D648&gt;$D$8,"",INDIRECT(ADDRESS(ROW(Entrées!$C$37)+($D648-1)*24+E$11,COLUMN(Entrées!$C$37)+($C648-1),4,TRUE,"Entrées")))</f>
        <v>1000</v>
      </c>
      <c r="F648" s="28">
        <f ca="1">IF($D648&gt;$D$8,"",INDIRECT(ADDRESS(ROW(Entrées!$C$37)+($D648-1)*24+F$11,COLUMN(Entrées!$C$37)+($C648-1),4,TRUE,"Entrées")))</f>
        <v>1100</v>
      </c>
      <c r="G648" s="28">
        <f ca="1">IF($D648&gt;$D$8,"",INDIRECT(ADDRESS(ROW(Entrées!$C$37)+($D648-1)*24+G$11,COLUMN(Entrées!$C$37)+($C648-1),4,TRUE,"Entrées")))</f>
        <v>1100</v>
      </c>
      <c r="H648" s="28">
        <f ca="1">IF($D648&gt;$D$8,"",INDIRECT(ADDRESS(ROW(Entrées!$C$37)+($D648-1)*24+H$11,COLUMN(Entrées!$C$37)+($C648-1),4,TRUE,"Entrées")))</f>
        <v>1100</v>
      </c>
      <c r="I648" s="28">
        <f ca="1">IF($D648&gt;$D$8,"",INDIRECT(ADDRESS(ROW(Entrées!$C$37)+($D648-1)*24+I$11,COLUMN(Entrées!$C$37)+($C648-1),4,TRUE,"Entrées")))</f>
        <v>1100</v>
      </c>
      <c r="J648" s="28">
        <f ca="1">IF($D648&gt;$D$8,"",INDIRECT(ADDRESS(ROW(Entrées!$C$37)+($D648-1)*24+J$11,COLUMN(Entrées!$C$37)+($C648-1),4,TRUE,"Entrées")))</f>
        <v>1100</v>
      </c>
      <c r="K648" s="28">
        <f ca="1">IF($D648&gt;$D$8,"",INDIRECT(ADDRESS(ROW(Entrées!$C$37)+($D648-1)*24+K$11,COLUMN(Entrées!$C$37)+($C648-1),4,TRUE,"Entrées")))</f>
        <v>1100</v>
      </c>
      <c r="L648" s="28">
        <f ca="1">IF($D648&gt;$D$8,"",INDIRECT(ADDRESS(ROW(Entrées!$C$37)+($D648-1)*24+L$11,COLUMN(Entrées!$C$37)+($C648-1),4,TRUE,"Entrées")))</f>
        <v>1000</v>
      </c>
      <c r="M648" s="28">
        <f ca="1">IF($D648&gt;$D$8,"",INDIRECT(ADDRESS(ROW(Entrées!$C$37)+($D648-1)*24+M$11,COLUMN(Entrées!$C$37)+($C648-1),4,TRUE,"Entrées")))</f>
        <v>1000</v>
      </c>
      <c r="N648" s="28">
        <f ca="1">IF($D648&gt;$D$8,"",INDIRECT(ADDRESS(ROW(Entrées!$C$37)+($D648-1)*24+N$11,COLUMN(Entrées!$C$37)+($C648-1),4,TRUE,"Entrées")))</f>
        <v>1000</v>
      </c>
      <c r="O648" s="28">
        <f ca="1">IF($D648&gt;$D$8,"",INDIRECT(ADDRESS(ROW(Entrées!$C$37)+($D648-1)*24+O$11,COLUMN(Entrées!$C$37)+($C648-1),4,TRUE,"Entrées")))</f>
        <v>1000</v>
      </c>
      <c r="P648" s="28">
        <f ca="1">IF($D648&gt;$D$8,"",INDIRECT(ADDRESS(ROW(Entrées!$C$37)+($D648-1)*24+P$11,COLUMN(Entrées!$C$37)+($C648-1),4,TRUE,"Entrées")))</f>
        <v>1000</v>
      </c>
      <c r="Q648" s="28">
        <f ca="1">IF($D648&gt;$D$8,"",INDIRECT(ADDRESS(ROW(Entrées!$C$37)+($D648-1)*24+Q$11,COLUMN(Entrées!$C$37)+($C648-1),4,TRUE,"Entrées")))</f>
        <v>1000</v>
      </c>
      <c r="R648" s="28">
        <f ca="1">IF($D648&gt;$D$8,"",INDIRECT(ADDRESS(ROW(Entrées!$C$37)+($D648-1)*24+R$11,COLUMN(Entrées!$C$37)+($C648-1),4,TRUE,"Entrées")))</f>
        <v>1000</v>
      </c>
      <c r="S648" s="28">
        <f ca="1">IF($D648&gt;$D$8,"",INDIRECT(ADDRESS(ROW(Entrées!$C$37)+($D648-1)*24+S$11,COLUMN(Entrées!$C$37)+($C648-1),4,TRUE,"Entrées")))</f>
        <v>1000</v>
      </c>
      <c r="T648" s="28">
        <f ca="1">IF($D648&gt;$D$8,"",INDIRECT(ADDRESS(ROW(Entrées!$C$37)+($D648-1)*24+T$11,COLUMN(Entrées!$C$37)+($C648-1),4,TRUE,"Entrées")))</f>
        <v>1000</v>
      </c>
      <c r="U648" s="28">
        <f ca="1">IF($D648&gt;$D$8,"",INDIRECT(ADDRESS(ROW(Entrées!$C$37)+($D648-1)*24+U$11,COLUMN(Entrées!$C$37)+($C648-1),4,TRUE,"Entrées")))</f>
        <v>1000</v>
      </c>
      <c r="V648" s="28">
        <f ca="1">IF($D648&gt;$D$8,"",INDIRECT(ADDRESS(ROW(Entrées!$C$37)+($D648-1)*24+V$11,COLUMN(Entrées!$C$37)+($C648-1),4,TRUE,"Entrées")))</f>
        <v>1000</v>
      </c>
      <c r="W648" s="28">
        <f ca="1">IF($D648&gt;$D$8,"",INDIRECT(ADDRESS(ROW(Entrées!$C$37)+($D648-1)*24+W$11,COLUMN(Entrées!$C$37)+($C648-1),4,TRUE,"Entrées")))</f>
        <v>1000</v>
      </c>
      <c r="X648" s="28">
        <f ca="1">IF($D648&gt;$D$8,"",INDIRECT(ADDRESS(ROW(Entrées!$C$37)+($D648-1)*24+X$11,COLUMN(Entrées!$C$37)+($C648-1),4,TRUE,"Entrées")))</f>
        <v>1000</v>
      </c>
      <c r="Y648" s="28">
        <f ca="1">IF($D648&gt;$D$8,"",INDIRECT(ADDRESS(ROW(Entrées!$C$37)+($D648-1)*24+Y$11,COLUMN(Entrées!$C$37)+($C648-1),4,TRUE,"Entrées")))</f>
        <v>1000</v>
      </c>
      <c r="Z648" s="28">
        <f ca="1">IF($D648&gt;$D$8,"",INDIRECT(ADDRESS(ROW(Entrées!$C$37)+($D648-1)*24+Z$11,COLUMN(Entrées!$C$37)+($C648-1),4,TRUE,"Entrées")))</f>
        <v>1000</v>
      </c>
      <c r="AA648" s="28">
        <f ca="1">IF($D648&gt;$D$8,"",INDIRECT(ADDRESS(ROW(Entrées!$C$37)+($D648-1)*24+AA$11,COLUMN(Entrées!$C$37)+($C648-1),4,TRUE,"Entrées")))</f>
        <v>1000</v>
      </c>
      <c r="AB648" s="28">
        <f ca="1">IF($D648&gt;$D$8,"",INDIRECT(ADDRESS(ROW(Entrées!$C$37)+($D648-1)*24+AB$11,COLUMN(Entrées!$C$37)+($C648-1),4,TRUE,"Entrées")))</f>
        <v>1000</v>
      </c>
      <c r="AC648" s="11"/>
      <c r="AD648" s="40">
        <f t="shared" ca="1" si="773"/>
        <v>1025</v>
      </c>
      <c r="AE648" s="40">
        <f t="shared" ca="1" si="775"/>
        <v>1100</v>
      </c>
      <c r="AF648" s="40">
        <f t="shared" ca="1" si="776"/>
        <v>1000</v>
      </c>
      <c r="AG648" s="4"/>
      <c r="AH648" s="11">
        <f>Entrées!A675</f>
        <v>27</v>
      </c>
      <c r="AI648" s="13">
        <f>Entrées!B675</f>
        <v>14</v>
      </c>
      <c r="AJ648" s="31">
        <f t="shared" ca="1" si="714"/>
        <v>55625.834722222207</v>
      </c>
      <c r="AK648" s="31">
        <f t="shared" ca="1" si="690"/>
        <v>55155.277777777781</v>
      </c>
      <c r="AL648" s="31">
        <f t="shared" ca="1" si="691"/>
        <v>55132.569444444431</v>
      </c>
      <c r="AM648" s="31">
        <f t="shared" ca="1" si="692"/>
        <v>439.35972222222233</v>
      </c>
      <c r="AN648" s="31">
        <f t="shared" ca="1" si="693"/>
        <v>2143.2847222222222</v>
      </c>
      <c r="AO648" s="31">
        <f t="shared" ca="1" si="694"/>
        <v>1711.4715277777773</v>
      </c>
      <c r="AP648" s="31">
        <f t="shared" ca="1" si="695"/>
        <v>43686.806944444448</v>
      </c>
      <c r="AQ648" s="31">
        <f t="shared" ca="1" si="696"/>
        <v>2048.2006944444447</v>
      </c>
      <c r="AR648" s="31">
        <f t="shared" ca="1" si="697"/>
        <v>467.57708333333329</v>
      </c>
      <c r="AS648" s="31">
        <f t="shared" ca="1" si="698"/>
        <v>9872.0041666666693</v>
      </c>
      <c r="AT648" s="31">
        <f t="shared" ca="1" si="699"/>
        <v>-752.91041666666672</v>
      </c>
      <c r="AU648" s="31">
        <f t="shared" ca="1" si="700"/>
        <v>580.30277777777769</v>
      </c>
      <c r="AV648" s="31">
        <f t="shared" ca="1" si="701"/>
        <v>-4570.3041666666659</v>
      </c>
      <c r="AW648" s="31">
        <f t="shared" ca="1" si="702"/>
        <v>53.39583333333335</v>
      </c>
      <c r="AX648" s="31">
        <f t="shared" ca="1" si="703"/>
        <v>1401.9361111111111</v>
      </c>
      <c r="AY648" s="31">
        <f t="shared" ca="1" si="704"/>
        <v>-1132.0805555555555</v>
      </c>
      <c r="AZ648" s="31">
        <f t="shared" ca="1" si="705"/>
        <v>-2177.1819444444441</v>
      </c>
      <c r="BA648" s="31">
        <f t="shared" ca="1" si="706"/>
        <v>644.8125</v>
      </c>
      <c r="BB648" s="31">
        <f t="shared" ca="1" si="707"/>
        <v>-1410.101388888889</v>
      </c>
      <c r="BC648" s="31">
        <f t="shared" ca="1" si="708"/>
        <v>-1800.2902777777781</v>
      </c>
      <c r="BF648" s="11">
        <f t="shared" si="709"/>
        <v>27</v>
      </c>
      <c r="BG648" s="11">
        <f t="shared" si="740"/>
        <v>14</v>
      </c>
      <c r="BH648" s="32">
        <f>IF($BF648&gt;$Y$7,"",IF(AND($BF648=$Y$7,$BG648=23),"",Entrées!C676-Entrées!C675))</f>
        <v>-1906</v>
      </c>
      <c r="BI648" s="32">
        <f>IF($BF648&gt;$Y$7,"",IF(AND($BF648=$Y$7,$BG648=23),"",Entrées!D676-Entrées!D675))</f>
        <v>-2675</v>
      </c>
      <c r="BJ648" s="32">
        <f>IF($BF648&gt;$Y$7,"",IF(AND($BF648=$Y$7,$BG648=23),"",Entrées!E676-Entrées!E675))</f>
        <v>-2450</v>
      </c>
      <c r="BK648" s="32">
        <f>IF($BF648&gt;$Y$7,"",IF(AND($BF648=$Y$7,$BG648=23),"",Entrées!F676-Entrées!F675))</f>
        <v>1</v>
      </c>
      <c r="BL648" s="32">
        <f>IF($BF648&gt;$Y$7,"",IF(AND($BF648=$Y$7,$BG648=23),"",Entrées!G676-Entrées!G675))</f>
        <v>-26</v>
      </c>
      <c r="BM648" s="32">
        <f>IF($BF648&gt;$Y$7,"",IF(AND($BF648=$Y$7,$BG648=23),"",Entrées!H676-Entrées!H675))</f>
        <v>-9.5</v>
      </c>
      <c r="BN648" s="32">
        <f>IF($BF648&gt;$Y$7,"",IF(AND($BF648=$Y$7,$BG648=23),"",Entrées!I676-Entrées!I675))</f>
        <v>-464</v>
      </c>
      <c r="BO648" s="32">
        <f>IF($BF648&gt;$Y$7,"",IF(AND($BF648=$Y$7,$BG648=23),"",Entrées!J676-Entrées!J675))</f>
        <v>288</v>
      </c>
      <c r="BP648" s="32">
        <f>IF($BF648&gt;$Y$7,"",IF(AND($BF648=$Y$7,$BG648=23),"",Entrées!K676-Entrées!K675))</f>
        <v>-66</v>
      </c>
      <c r="BQ648" s="32">
        <f>IF($BF648&gt;$Y$7,"",IF(AND($BF648=$Y$7,$BG648=23),"",Entrées!L676-Entrées!L675))</f>
        <v>-819.5</v>
      </c>
      <c r="BR648" s="32">
        <f>IF($BF648&gt;$Y$7,"",IF(AND($BF648=$Y$7,$BG648=23),"",Entrées!M676-Entrées!M675))</f>
        <v>-767.5</v>
      </c>
      <c r="BS648" s="32">
        <f>IF($BF648&gt;$Y$7,"",IF(AND($BF648=$Y$7,$BG648=23),"",Entrées!N676-Entrées!N675))</f>
        <v>-1.5</v>
      </c>
      <c r="BT648" s="32">
        <f>IF($BF648&gt;$Y$7,"",IF(AND($BF648=$Y$7,$BG648=23),"",Entrées!O676-Entrées!O675))</f>
        <v>-40.5</v>
      </c>
      <c r="BU648" s="32">
        <f>IF($BF648&gt;$Y$7,"",IF(AND($BF648=$Y$7,$BG648=23),"",Entrées!P676-Entrées!P675))</f>
        <v>0</v>
      </c>
      <c r="BV648" s="32">
        <f>IF($BF648&gt;$Y$7,"",IF(AND($BF648=$Y$7,$BG648=23),"",Entrées!Q676-Entrées!Q675))</f>
        <v>-341</v>
      </c>
      <c r="BW648" s="32">
        <f>IF($BF648&gt;$Y$7,"",IF(AND($BF648=$Y$7,$BG648=23),"",Entrées!R676-Entrées!R675))</f>
        <v>0</v>
      </c>
      <c r="BX648" s="32">
        <f>IF($BF648&gt;$Y$7,"",IF(AND($BF648=$Y$7,$BG648=23),"",Entrées!S676-Entrées!S675))</f>
        <v>2</v>
      </c>
      <c r="BY648" s="32">
        <f>IF($BF648&gt;$Y$7,"",IF(AND($BF648=$Y$7,$BG648=23),"",Entrées!T676-Entrées!T675))</f>
        <v>173</v>
      </c>
      <c r="BZ648" s="32">
        <f>IF($BF648&gt;$Y$7,"",IF(AND($BF648=$Y$7,$BG648=23),"",Entrées!U676-Entrées!U675))</f>
        <v>0</v>
      </c>
      <c r="CA648" s="32">
        <f>IF($BF648&gt;$Y$7,"",IF(AND($BF648=$Y$7,$BG648=23),"",Entrées!V676-Entrées!V675))</f>
        <v>-14</v>
      </c>
      <c r="CD648" s="33">
        <f>IF($BF648&lt;=$Y$7,Entrées!J675/CD$2,"")</f>
        <v>0.30342105263157892</v>
      </c>
      <c r="CE648" s="33">
        <f>IF($BF648&lt;=$Y$7,Entrées!K675/CE$2,"")</f>
        <v>0.2086904761904762</v>
      </c>
      <c r="CF648" s="11">
        <f t="shared" si="710"/>
        <v>7600</v>
      </c>
      <c r="CG648" s="11">
        <f t="shared" si="711"/>
        <v>4200</v>
      </c>
      <c r="CH648" s="52">
        <f t="shared" si="712"/>
        <v>0.26950009137426939</v>
      </c>
      <c r="CI648" s="52">
        <f t="shared" si="713"/>
        <v>0.11132787698412699</v>
      </c>
    </row>
    <row r="649" spans="3:87">
      <c r="C649" s="11">
        <f t="shared" si="777"/>
        <v>18</v>
      </c>
      <c r="D649" s="27">
        <f t="shared" si="774"/>
        <v>9</v>
      </c>
      <c r="E649" s="28">
        <f ca="1">IF($D649&gt;$D$8,"",INDIRECT(ADDRESS(ROW(Entrées!$C$37)+($D649-1)*24+E$11,COLUMN(Entrées!$C$37)+($C649-1),4,TRUE,"Entrées")))</f>
        <v>1000</v>
      </c>
      <c r="F649" s="28">
        <f ca="1">IF($D649&gt;$D$8,"",INDIRECT(ADDRESS(ROW(Entrées!$C$37)+($D649-1)*24+F$11,COLUMN(Entrées!$C$37)+($C649-1),4,TRUE,"Entrées")))</f>
        <v>900</v>
      </c>
      <c r="G649" s="28">
        <f ca="1">IF($D649&gt;$D$8,"",INDIRECT(ADDRESS(ROW(Entrées!$C$37)+($D649-1)*24+G$11,COLUMN(Entrées!$C$37)+($C649-1),4,TRUE,"Entrées")))</f>
        <v>900</v>
      </c>
      <c r="H649" s="28">
        <f ca="1">IF($D649&gt;$D$8,"",INDIRECT(ADDRESS(ROW(Entrées!$C$37)+($D649-1)*24+H$11,COLUMN(Entrées!$C$37)+($C649-1),4,TRUE,"Entrées")))</f>
        <v>900</v>
      </c>
      <c r="I649" s="28">
        <f ca="1">IF($D649&gt;$D$8,"",INDIRECT(ADDRESS(ROW(Entrées!$C$37)+($D649-1)*24+I$11,COLUMN(Entrées!$C$37)+($C649-1),4,TRUE,"Entrées")))</f>
        <v>900</v>
      </c>
      <c r="J649" s="28">
        <f ca="1">IF($D649&gt;$D$8,"",INDIRECT(ADDRESS(ROW(Entrées!$C$37)+($D649-1)*24+J$11,COLUMN(Entrées!$C$37)+($C649-1),4,TRUE,"Entrées")))</f>
        <v>900</v>
      </c>
      <c r="K649" s="28">
        <f ca="1">IF($D649&gt;$D$8,"",INDIRECT(ADDRESS(ROW(Entrées!$C$37)+($D649-1)*24+K$11,COLUMN(Entrées!$C$37)+($C649-1),4,TRUE,"Entrées")))</f>
        <v>900</v>
      </c>
      <c r="L649" s="28">
        <f ca="1">IF($D649&gt;$D$8,"",INDIRECT(ADDRESS(ROW(Entrées!$C$37)+($D649-1)*24+L$11,COLUMN(Entrées!$C$37)+($C649-1),4,TRUE,"Entrées")))</f>
        <v>1000</v>
      </c>
      <c r="M649" s="28">
        <f ca="1">IF($D649&gt;$D$8,"",INDIRECT(ADDRESS(ROW(Entrées!$C$37)+($D649-1)*24+M$11,COLUMN(Entrées!$C$37)+($C649-1),4,TRUE,"Entrées")))</f>
        <v>1000</v>
      </c>
      <c r="N649" s="28">
        <f ca="1">IF($D649&gt;$D$8,"",INDIRECT(ADDRESS(ROW(Entrées!$C$37)+($D649-1)*24+N$11,COLUMN(Entrées!$C$37)+($C649-1),4,TRUE,"Entrées")))</f>
        <v>1000</v>
      </c>
      <c r="O649" s="28">
        <f ca="1">IF($D649&gt;$D$8,"",INDIRECT(ADDRESS(ROW(Entrées!$C$37)+($D649-1)*24+O$11,COLUMN(Entrées!$C$37)+($C649-1),4,TRUE,"Entrées")))</f>
        <v>1000</v>
      </c>
      <c r="P649" s="28">
        <f ca="1">IF($D649&gt;$D$8,"",INDIRECT(ADDRESS(ROW(Entrées!$C$37)+($D649-1)*24+P$11,COLUMN(Entrées!$C$37)+($C649-1),4,TRUE,"Entrées")))</f>
        <v>1000</v>
      </c>
      <c r="Q649" s="28">
        <f ca="1">IF($D649&gt;$D$8,"",INDIRECT(ADDRESS(ROW(Entrées!$C$37)+($D649-1)*24+Q$11,COLUMN(Entrées!$C$37)+($C649-1),4,TRUE,"Entrées")))</f>
        <v>1000</v>
      </c>
      <c r="R649" s="28">
        <f ca="1">IF($D649&gt;$D$8,"",INDIRECT(ADDRESS(ROW(Entrées!$C$37)+($D649-1)*24+R$11,COLUMN(Entrées!$C$37)+($C649-1),4,TRUE,"Entrées")))</f>
        <v>1000</v>
      </c>
      <c r="S649" s="28">
        <f ca="1">IF($D649&gt;$D$8,"",INDIRECT(ADDRESS(ROW(Entrées!$C$37)+($D649-1)*24+S$11,COLUMN(Entrées!$C$37)+($C649-1),4,TRUE,"Entrées")))</f>
        <v>1000</v>
      </c>
      <c r="T649" s="28">
        <f ca="1">IF($D649&gt;$D$8,"",INDIRECT(ADDRESS(ROW(Entrées!$C$37)+($D649-1)*24+T$11,COLUMN(Entrées!$C$37)+($C649-1),4,TRUE,"Entrées")))</f>
        <v>1000</v>
      </c>
      <c r="U649" s="28">
        <f ca="1">IF($D649&gt;$D$8,"",INDIRECT(ADDRESS(ROW(Entrées!$C$37)+($D649-1)*24+U$11,COLUMN(Entrées!$C$37)+($C649-1),4,TRUE,"Entrées")))</f>
        <v>1000</v>
      </c>
      <c r="V649" s="28">
        <f ca="1">IF($D649&gt;$D$8,"",INDIRECT(ADDRESS(ROW(Entrées!$C$37)+($D649-1)*24+V$11,COLUMN(Entrées!$C$37)+($C649-1),4,TRUE,"Entrées")))</f>
        <v>1000</v>
      </c>
      <c r="W649" s="28">
        <f ca="1">IF($D649&gt;$D$8,"",INDIRECT(ADDRESS(ROW(Entrées!$C$37)+($D649-1)*24+W$11,COLUMN(Entrées!$C$37)+($C649-1),4,TRUE,"Entrées")))</f>
        <v>1000</v>
      </c>
      <c r="X649" s="28">
        <f ca="1">IF($D649&gt;$D$8,"",INDIRECT(ADDRESS(ROW(Entrées!$C$37)+($D649-1)*24+X$11,COLUMN(Entrées!$C$37)+($C649-1),4,TRUE,"Entrées")))</f>
        <v>1000</v>
      </c>
      <c r="Y649" s="28">
        <f ca="1">IF($D649&gt;$D$8,"",INDIRECT(ADDRESS(ROW(Entrées!$C$37)+($D649-1)*24+Y$11,COLUMN(Entrées!$C$37)+($C649-1),4,TRUE,"Entrées")))</f>
        <v>1000</v>
      </c>
      <c r="Z649" s="28">
        <f ca="1">IF($D649&gt;$D$8,"",INDIRECT(ADDRESS(ROW(Entrées!$C$37)+($D649-1)*24+Z$11,COLUMN(Entrées!$C$37)+($C649-1),4,TRUE,"Entrées")))</f>
        <v>1000</v>
      </c>
      <c r="AA649" s="28">
        <f ca="1">IF($D649&gt;$D$8,"",INDIRECT(ADDRESS(ROW(Entrées!$C$37)+($D649-1)*24+AA$11,COLUMN(Entrées!$C$37)+($C649-1),4,TRUE,"Entrées")))</f>
        <v>1000</v>
      </c>
      <c r="AB649" s="28">
        <f ca="1">IF($D649&gt;$D$8,"",INDIRECT(ADDRESS(ROW(Entrées!$C$37)+($D649-1)*24+AB$11,COLUMN(Entrées!$C$37)+($C649-1),4,TRUE,"Entrées")))</f>
        <v>1000</v>
      </c>
      <c r="AC649" s="11"/>
      <c r="AD649" s="40">
        <f t="shared" ca="1" si="773"/>
        <v>975</v>
      </c>
      <c r="AE649" s="40">
        <f t="shared" ca="1" si="775"/>
        <v>1000</v>
      </c>
      <c r="AF649" s="40">
        <f t="shared" ca="1" si="776"/>
        <v>900</v>
      </c>
      <c r="AG649" s="4"/>
      <c r="AH649" s="11">
        <f>Entrées!A676</f>
        <v>27</v>
      </c>
      <c r="AI649" s="13">
        <f>Entrées!B676</f>
        <v>15</v>
      </c>
      <c r="AJ649" s="31">
        <f t="shared" ca="1" si="714"/>
        <v>55625.834722222207</v>
      </c>
      <c r="AK649" s="31">
        <f t="shared" ca="1" si="690"/>
        <v>55155.277777777781</v>
      </c>
      <c r="AL649" s="31">
        <f t="shared" ca="1" si="691"/>
        <v>55132.569444444431</v>
      </c>
      <c r="AM649" s="31">
        <f t="shared" ca="1" si="692"/>
        <v>439.35972222222233</v>
      </c>
      <c r="AN649" s="31">
        <f t="shared" ca="1" si="693"/>
        <v>2143.2847222222222</v>
      </c>
      <c r="AO649" s="31">
        <f t="shared" ca="1" si="694"/>
        <v>1711.4715277777773</v>
      </c>
      <c r="AP649" s="31">
        <f t="shared" ca="1" si="695"/>
        <v>43686.806944444448</v>
      </c>
      <c r="AQ649" s="31">
        <f t="shared" ca="1" si="696"/>
        <v>2048.2006944444447</v>
      </c>
      <c r="AR649" s="31">
        <f t="shared" ca="1" si="697"/>
        <v>467.57708333333329</v>
      </c>
      <c r="AS649" s="31">
        <f t="shared" ca="1" si="698"/>
        <v>9872.0041666666693</v>
      </c>
      <c r="AT649" s="31">
        <f t="shared" ca="1" si="699"/>
        <v>-752.91041666666672</v>
      </c>
      <c r="AU649" s="31">
        <f t="shared" ca="1" si="700"/>
        <v>580.30277777777769</v>
      </c>
      <c r="AV649" s="31">
        <f t="shared" ca="1" si="701"/>
        <v>-4570.3041666666659</v>
      </c>
      <c r="AW649" s="31">
        <f t="shared" ca="1" si="702"/>
        <v>53.39583333333335</v>
      </c>
      <c r="AX649" s="31">
        <f t="shared" ca="1" si="703"/>
        <v>1401.9361111111111</v>
      </c>
      <c r="AY649" s="31">
        <f t="shared" ca="1" si="704"/>
        <v>-1132.0805555555555</v>
      </c>
      <c r="AZ649" s="31">
        <f t="shared" ca="1" si="705"/>
        <v>-2177.1819444444441</v>
      </c>
      <c r="BA649" s="31">
        <f t="shared" ca="1" si="706"/>
        <v>644.8125</v>
      </c>
      <c r="BB649" s="31">
        <f t="shared" ca="1" si="707"/>
        <v>-1410.101388888889</v>
      </c>
      <c r="BC649" s="31">
        <f t="shared" ca="1" si="708"/>
        <v>-1800.2902777777781</v>
      </c>
      <c r="BF649" s="11">
        <f t="shared" si="709"/>
        <v>27</v>
      </c>
      <c r="BG649" s="11">
        <f t="shared" si="740"/>
        <v>15</v>
      </c>
      <c r="BH649" s="32">
        <f>IF($BF649&gt;$Y$7,"",IF(AND($BF649=$Y$7,$BG649=23),"",Entrées!C677-Entrées!C676))</f>
        <v>-1463.5</v>
      </c>
      <c r="BI649" s="32">
        <f>IF($BF649&gt;$Y$7,"",IF(AND($BF649=$Y$7,$BG649=23),"",Entrées!D677-Entrées!D676))</f>
        <v>-1825</v>
      </c>
      <c r="BJ649" s="32">
        <f>IF($BF649&gt;$Y$7,"",IF(AND($BF649=$Y$7,$BG649=23),"",Entrées!E677-Entrées!E676))</f>
        <v>-1712.5</v>
      </c>
      <c r="BK649" s="32">
        <f>IF($BF649&gt;$Y$7,"",IF(AND($BF649=$Y$7,$BG649=23),"",Entrées!F677-Entrées!F676))</f>
        <v>0</v>
      </c>
      <c r="BL649" s="32">
        <f>IF($BF649&gt;$Y$7,"",IF(AND($BF649=$Y$7,$BG649=23),"",Entrées!G677-Entrées!G676))</f>
        <v>9</v>
      </c>
      <c r="BM649" s="32">
        <f>IF($BF649&gt;$Y$7,"",IF(AND($BF649=$Y$7,$BG649=23),"",Entrées!H677-Entrées!H676))</f>
        <v>-12.5</v>
      </c>
      <c r="BN649" s="32">
        <f>IF($BF649&gt;$Y$7,"",IF(AND($BF649=$Y$7,$BG649=23),"",Entrées!I677-Entrées!I676))</f>
        <v>-176.5</v>
      </c>
      <c r="BO649" s="32">
        <f>IF($BF649&gt;$Y$7,"",IF(AND($BF649=$Y$7,$BG649=23),"",Entrées!J677-Entrées!J676))</f>
        <v>161.5</v>
      </c>
      <c r="BP649" s="32">
        <f>IF($BF649&gt;$Y$7,"",IF(AND($BF649=$Y$7,$BG649=23),"",Entrées!K677-Entrées!K676))</f>
        <v>-36</v>
      </c>
      <c r="BQ649" s="32">
        <f>IF($BF649&gt;$Y$7,"",IF(AND($BF649=$Y$7,$BG649=23),"",Entrées!L677-Entrées!L676))</f>
        <v>-208</v>
      </c>
      <c r="BR649" s="32">
        <f>IF($BF649&gt;$Y$7,"",IF(AND($BF649=$Y$7,$BG649=23),"",Entrées!M677-Entrées!M676))</f>
        <v>-649.5</v>
      </c>
      <c r="BS649" s="32">
        <f>IF($BF649&gt;$Y$7,"",IF(AND($BF649=$Y$7,$BG649=23),"",Entrées!N677-Entrées!N676))</f>
        <v>5</v>
      </c>
      <c r="BT649" s="32">
        <f>IF($BF649&gt;$Y$7,"",IF(AND($BF649=$Y$7,$BG649=23),"",Entrées!O677-Entrées!O676))</f>
        <v>-557</v>
      </c>
      <c r="BU649" s="32">
        <f>IF($BF649&gt;$Y$7,"",IF(AND($BF649=$Y$7,$BG649=23),"",Entrées!P677-Entrées!P676))</f>
        <v>1</v>
      </c>
      <c r="BV649" s="32">
        <f>IF($BF649&gt;$Y$7,"",IF(AND($BF649=$Y$7,$BG649=23),"",Entrées!Q677-Entrées!Q676))</f>
        <v>-606</v>
      </c>
      <c r="BW649" s="32">
        <f>IF($BF649&gt;$Y$7,"",IF(AND($BF649=$Y$7,$BG649=23),"",Entrées!R677-Entrées!R676))</f>
        <v>0</v>
      </c>
      <c r="BX649" s="32">
        <f>IF($BF649&gt;$Y$7,"",IF(AND($BF649=$Y$7,$BG649=23),"",Entrées!S677-Entrées!S676))</f>
        <v>-122</v>
      </c>
      <c r="BY649" s="32">
        <f>IF($BF649&gt;$Y$7,"",IF(AND($BF649=$Y$7,$BG649=23),"",Entrées!T677-Entrées!T676))</f>
        <v>-74</v>
      </c>
      <c r="BZ649" s="32">
        <f>IF($BF649&gt;$Y$7,"",IF(AND($BF649=$Y$7,$BG649=23),"",Entrées!U677-Entrées!U676))</f>
        <v>35</v>
      </c>
      <c r="CA649" s="32">
        <f>IF($BF649&gt;$Y$7,"",IF(AND($BF649=$Y$7,$BG649=23),"",Entrées!V677-Entrées!V676))</f>
        <v>9</v>
      </c>
      <c r="CD649" s="33">
        <f>IF($BF649&lt;=$Y$7,Entrées!J676/CD$2,"")</f>
        <v>0.34131578947368418</v>
      </c>
      <c r="CE649" s="33">
        <f>IF($BF649&lt;=$Y$7,Entrées!K676/CE$2,"")</f>
        <v>0.19297619047619047</v>
      </c>
      <c r="CF649" s="11">
        <f t="shared" si="710"/>
        <v>7600</v>
      </c>
      <c r="CG649" s="11">
        <f t="shared" si="711"/>
        <v>4200</v>
      </c>
      <c r="CH649" s="52">
        <f t="shared" si="712"/>
        <v>0.26950009137426939</v>
      </c>
      <c r="CI649" s="52">
        <f t="shared" si="713"/>
        <v>0.11132787698412699</v>
      </c>
    </row>
    <row r="650" spans="3:87">
      <c r="C650" s="11">
        <f t="shared" si="777"/>
        <v>18</v>
      </c>
      <c r="D650" s="27">
        <f t="shared" si="774"/>
        <v>10</v>
      </c>
      <c r="E650" s="28">
        <f ca="1">IF($D650&gt;$D$8,"",INDIRECT(ADDRESS(ROW(Entrées!$C$37)+($D650-1)*24+E$11,COLUMN(Entrées!$C$37)+($C650-1),4,TRUE,"Entrées")))</f>
        <v>1000</v>
      </c>
      <c r="F650" s="28">
        <f ca="1">IF($D650&gt;$D$8,"",INDIRECT(ADDRESS(ROW(Entrées!$C$37)+($D650-1)*24+F$11,COLUMN(Entrées!$C$37)+($C650-1),4,TRUE,"Entrées")))</f>
        <v>900</v>
      </c>
      <c r="G650" s="28">
        <f ca="1">IF($D650&gt;$D$8,"",INDIRECT(ADDRESS(ROW(Entrées!$C$37)+($D650-1)*24+G$11,COLUMN(Entrées!$C$37)+($C650-1),4,TRUE,"Entrées")))</f>
        <v>900</v>
      </c>
      <c r="H650" s="28">
        <f ca="1">IF($D650&gt;$D$8,"",INDIRECT(ADDRESS(ROW(Entrées!$C$37)+($D650-1)*24+H$11,COLUMN(Entrées!$C$37)+($C650-1),4,TRUE,"Entrées")))</f>
        <v>900</v>
      </c>
      <c r="I650" s="28">
        <f ca="1">IF($D650&gt;$D$8,"",INDIRECT(ADDRESS(ROW(Entrées!$C$37)+($D650-1)*24+I$11,COLUMN(Entrées!$C$37)+($C650-1),4,TRUE,"Entrées")))</f>
        <v>900</v>
      </c>
      <c r="J650" s="28">
        <f ca="1">IF($D650&gt;$D$8,"",INDIRECT(ADDRESS(ROW(Entrées!$C$37)+($D650-1)*24+J$11,COLUMN(Entrées!$C$37)+($C650-1),4,TRUE,"Entrées")))</f>
        <v>900</v>
      </c>
      <c r="K650" s="28">
        <f ca="1">IF($D650&gt;$D$8,"",INDIRECT(ADDRESS(ROW(Entrées!$C$37)+($D650-1)*24+K$11,COLUMN(Entrées!$C$37)+($C650-1),4,TRUE,"Entrées")))</f>
        <v>900</v>
      </c>
      <c r="L650" s="28">
        <f ca="1">IF($D650&gt;$D$8,"",INDIRECT(ADDRESS(ROW(Entrées!$C$37)+($D650-1)*24+L$11,COLUMN(Entrées!$C$37)+($C650-1),4,TRUE,"Entrées")))</f>
        <v>1000</v>
      </c>
      <c r="M650" s="28">
        <f ca="1">IF($D650&gt;$D$8,"",INDIRECT(ADDRESS(ROW(Entrées!$C$37)+($D650-1)*24+M$11,COLUMN(Entrées!$C$37)+($C650-1),4,TRUE,"Entrées")))</f>
        <v>1000</v>
      </c>
      <c r="N650" s="28">
        <f ca="1">IF($D650&gt;$D$8,"",INDIRECT(ADDRESS(ROW(Entrées!$C$37)+($D650-1)*24+N$11,COLUMN(Entrées!$C$37)+($C650-1),4,TRUE,"Entrées")))</f>
        <v>1000</v>
      </c>
      <c r="O650" s="28">
        <f ca="1">IF($D650&gt;$D$8,"",INDIRECT(ADDRESS(ROW(Entrées!$C$37)+($D650-1)*24+O$11,COLUMN(Entrées!$C$37)+($C650-1),4,TRUE,"Entrées")))</f>
        <v>1000</v>
      </c>
      <c r="P650" s="28">
        <f ca="1">IF($D650&gt;$D$8,"",INDIRECT(ADDRESS(ROW(Entrées!$C$37)+($D650-1)*24+P$11,COLUMN(Entrées!$C$37)+($C650-1),4,TRUE,"Entrées")))</f>
        <v>1000</v>
      </c>
      <c r="Q650" s="28">
        <f ca="1">IF($D650&gt;$D$8,"",INDIRECT(ADDRESS(ROW(Entrées!$C$37)+($D650-1)*24+Q$11,COLUMN(Entrées!$C$37)+($C650-1),4,TRUE,"Entrées")))</f>
        <v>1000</v>
      </c>
      <c r="R650" s="28">
        <f ca="1">IF($D650&gt;$D$8,"",INDIRECT(ADDRESS(ROW(Entrées!$C$37)+($D650-1)*24+R$11,COLUMN(Entrées!$C$37)+($C650-1),4,TRUE,"Entrées")))</f>
        <v>1000</v>
      </c>
      <c r="S650" s="28">
        <f ca="1">IF($D650&gt;$D$8,"",INDIRECT(ADDRESS(ROW(Entrées!$C$37)+($D650-1)*24+S$11,COLUMN(Entrées!$C$37)+($C650-1),4,TRUE,"Entrées")))</f>
        <v>1000</v>
      </c>
      <c r="T650" s="28">
        <f ca="1">IF($D650&gt;$D$8,"",INDIRECT(ADDRESS(ROW(Entrées!$C$37)+($D650-1)*24+T$11,COLUMN(Entrées!$C$37)+($C650-1),4,TRUE,"Entrées")))</f>
        <v>1000</v>
      </c>
      <c r="U650" s="28">
        <f ca="1">IF($D650&gt;$D$8,"",INDIRECT(ADDRESS(ROW(Entrées!$C$37)+($D650-1)*24+U$11,COLUMN(Entrées!$C$37)+($C650-1),4,TRUE,"Entrées")))</f>
        <v>1000</v>
      </c>
      <c r="V650" s="28">
        <f ca="1">IF($D650&gt;$D$8,"",INDIRECT(ADDRESS(ROW(Entrées!$C$37)+($D650-1)*24+V$11,COLUMN(Entrées!$C$37)+($C650-1),4,TRUE,"Entrées")))</f>
        <v>1000</v>
      </c>
      <c r="W650" s="28">
        <f ca="1">IF($D650&gt;$D$8,"",INDIRECT(ADDRESS(ROW(Entrées!$C$37)+($D650-1)*24+W$11,COLUMN(Entrées!$C$37)+($C650-1),4,TRUE,"Entrées")))</f>
        <v>1000</v>
      </c>
      <c r="X650" s="28">
        <f ca="1">IF($D650&gt;$D$8,"",INDIRECT(ADDRESS(ROW(Entrées!$C$37)+($D650-1)*24+X$11,COLUMN(Entrées!$C$37)+($C650-1),4,TRUE,"Entrées")))</f>
        <v>1000</v>
      </c>
      <c r="Y650" s="28">
        <f ca="1">IF($D650&gt;$D$8,"",INDIRECT(ADDRESS(ROW(Entrées!$C$37)+($D650-1)*24+Y$11,COLUMN(Entrées!$C$37)+($C650-1),4,TRUE,"Entrées")))</f>
        <v>1000</v>
      </c>
      <c r="Z650" s="28">
        <f ca="1">IF($D650&gt;$D$8,"",INDIRECT(ADDRESS(ROW(Entrées!$C$37)+($D650-1)*24+Z$11,COLUMN(Entrées!$C$37)+($C650-1),4,TRUE,"Entrées")))</f>
        <v>1000</v>
      </c>
      <c r="AA650" s="28">
        <f ca="1">IF($D650&gt;$D$8,"",INDIRECT(ADDRESS(ROW(Entrées!$C$37)+($D650-1)*24+AA$11,COLUMN(Entrées!$C$37)+($C650-1),4,TRUE,"Entrées")))</f>
        <v>1000</v>
      </c>
      <c r="AB650" s="28">
        <f ca="1">IF($D650&gt;$D$8,"",INDIRECT(ADDRESS(ROW(Entrées!$C$37)+($D650-1)*24+AB$11,COLUMN(Entrées!$C$37)+($C650-1),4,TRUE,"Entrées")))</f>
        <v>1000</v>
      </c>
      <c r="AC650" s="11"/>
      <c r="AD650" s="40">
        <f t="shared" ca="1" si="773"/>
        <v>975</v>
      </c>
      <c r="AE650" s="40">
        <f t="shared" ca="1" si="775"/>
        <v>1000</v>
      </c>
      <c r="AF650" s="40">
        <f t="shared" ca="1" si="776"/>
        <v>900</v>
      </c>
      <c r="AG650" s="4"/>
      <c r="AH650" s="11">
        <f>Entrées!A677</f>
        <v>27</v>
      </c>
      <c r="AI650" s="13">
        <f>Entrées!B677</f>
        <v>16</v>
      </c>
      <c r="AJ650" s="31">
        <f t="shared" ca="1" si="714"/>
        <v>55625.834722222207</v>
      </c>
      <c r="AK650" s="31">
        <f t="shared" ca="1" si="690"/>
        <v>55155.277777777781</v>
      </c>
      <c r="AL650" s="31">
        <f t="shared" ca="1" si="691"/>
        <v>55132.569444444431</v>
      </c>
      <c r="AM650" s="31">
        <f t="shared" ca="1" si="692"/>
        <v>439.35972222222233</v>
      </c>
      <c r="AN650" s="31">
        <f t="shared" ca="1" si="693"/>
        <v>2143.2847222222222</v>
      </c>
      <c r="AO650" s="31">
        <f t="shared" ca="1" si="694"/>
        <v>1711.4715277777773</v>
      </c>
      <c r="AP650" s="31">
        <f t="shared" ca="1" si="695"/>
        <v>43686.806944444448</v>
      </c>
      <c r="AQ650" s="31">
        <f t="shared" ca="1" si="696"/>
        <v>2048.2006944444447</v>
      </c>
      <c r="AR650" s="31">
        <f t="shared" ca="1" si="697"/>
        <v>467.57708333333329</v>
      </c>
      <c r="AS650" s="31">
        <f t="shared" ca="1" si="698"/>
        <v>9872.0041666666693</v>
      </c>
      <c r="AT650" s="31">
        <f t="shared" ca="1" si="699"/>
        <v>-752.91041666666672</v>
      </c>
      <c r="AU650" s="31">
        <f t="shared" ca="1" si="700"/>
        <v>580.30277777777769</v>
      </c>
      <c r="AV650" s="31">
        <f t="shared" ca="1" si="701"/>
        <v>-4570.3041666666659</v>
      </c>
      <c r="AW650" s="31">
        <f t="shared" ca="1" si="702"/>
        <v>53.39583333333335</v>
      </c>
      <c r="AX650" s="31">
        <f t="shared" ca="1" si="703"/>
        <v>1401.9361111111111</v>
      </c>
      <c r="AY650" s="31">
        <f t="shared" ca="1" si="704"/>
        <v>-1132.0805555555555</v>
      </c>
      <c r="AZ650" s="31">
        <f t="shared" ca="1" si="705"/>
        <v>-2177.1819444444441</v>
      </c>
      <c r="BA650" s="31">
        <f t="shared" ca="1" si="706"/>
        <v>644.8125</v>
      </c>
      <c r="BB650" s="31">
        <f t="shared" ca="1" si="707"/>
        <v>-1410.101388888889</v>
      </c>
      <c r="BC650" s="31">
        <f t="shared" ca="1" si="708"/>
        <v>-1800.2902777777781</v>
      </c>
      <c r="BF650" s="11">
        <f t="shared" si="709"/>
        <v>27</v>
      </c>
      <c r="BG650" s="11">
        <f t="shared" si="740"/>
        <v>16</v>
      </c>
      <c r="BH650" s="32">
        <f>IF($BF650&gt;$Y$7,"",IF(AND($BF650=$Y$7,$BG650=23),"",Entrées!C678-Entrées!C677))</f>
        <v>-721.5</v>
      </c>
      <c r="BI650" s="32">
        <f>IF($BF650&gt;$Y$7,"",IF(AND($BF650=$Y$7,$BG650=23),"",Entrées!D678-Entrées!D677))</f>
        <v>-187.5</v>
      </c>
      <c r="BJ650" s="32">
        <f>IF($BF650&gt;$Y$7,"",IF(AND($BF650=$Y$7,$BG650=23),"",Entrées!E678-Entrées!E677))</f>
        <v>-150</v>
      </c>
      <c r="BK650" s="32">
        <f>IF($BF650&gt;$Y$7,"",IF(AND($BF650=$Y$7,$BG650=23),"",Entrées!F678-Entrées!F677))</f>
        <v>0.5</v>
      </c>
      <c r="BL650" s="32">
        <f>IF($BF650&gt;$Y$7,"",IF(AND($BF650=$Y$7,$BG650=23),"",Entrées!G678-Entrées!G677))</f>
        <v>-9</v>
      </c>
      <c r="BM650" s="32">
        <f>IF($BF650&gt;$Y$7,"",IF(AND($BF650=$Y$7,$BG650=23),"",Entrées!H678-Entrées!H677))</f>
        <v>24.5</v>
      </c>
      <c r="BN650" s="32">
        <f>IF($BF650&gt;$Y$7,"",IF(AND($BF650=$Y$7,$BG650=23),"",Entrées!I678-Entrées!I677))</f>
        <v>-260.5</v>
      </c>
      <c r="BO650" s="32">
        <f>IF($BF650&gt;$Y$7,"",IF(AND($BF650=$Y$7,$BG650=23),"",Entrées!J678-Entrées!J677))</f>
        <v>78</v>
      </c>
      <c r="BP650" s="32">
        <f>IF($BF650&gt;$Y$7,"",IF(AND($BF650=$Y$7,$BG650=23),"",Entrées!K678-Entrées!K677))</f>
        <v>-104</v>
      </c>
      <c r="BQ650" s="32">
        <f>IF($BF650&gt;$Y$7,"",IF(AND($BF650=$Y$7,$BG650=23),"",Entrées!L678-Entrées!L677))</f>
        <v>109</v>
      </c>
      <c r="BR650" s="32">
        <f>IF($BF650&gt;$Y$7,"",IF(AND($BF650=$Y$7,$BG650=23),"",Entrées!M678-Entrées!M677))</f>
        <v>179.5</v>
      </c>
      <c r="BS650" s="32">
        <f>IF($BF650&gt;$Y$7,"",IF(AND($BF650=$Y$7,$BG650=23),"",Entrées!N678-Entrées!N677))</f>
        <v>1</v>
      </c>
      <c r="BT650" s="32">
        <f>IF($BF650&gt;$Y$7,"",IF(AND($BF650=$Y$7,$BG650=23),"",Entrées!O678-Entrées!O677))</f>
        <v>-739.5</v>
      </c>
      <c r="BU650" s="32">
        <f>IF($BF650&gt;$Y$7,"",IF(AND($BF650=$Y$7,$BG650=23),"",Entrées!P678-Entrées!P677))</f>
        <v>0</v>
      </c>
      <c r="BV650" s="32">
        <f>IF($BF650&gt;$Y$7,"",IF(AND($BF650=$Y$7,$BG650=23),"",Entrées!Q678-Entrées!Q677))</f>
        <v>-544</v>
      </c>
      <c r="BW650" s="32">
        <f>IF($BF650&gt;$Y$7,"",IF(AND($BF650=$Y$7,$BG650=23),"",Entrées!R678-Entrées!R677))</f>
        <v>0</v>
      </c>
      <c r="BX650" s="32">
        <f>IF($BF650&gt;$Y$7,"",IF(AND($BF650=$Y$7,$BG650=23),"",Entrées!S678-Entrées!S677))</f>
        <v>-243</v>
      </c>
      <c r="BY650" s="32">
        <f>IF($BF650&gt;$Y$7,"",IF(AND($BF650=$Y$7,$BG650=23),"",Entrées!T678-Entrées!T677))</f>
        <v>216</v>
      </c>
      <c r="BZ650" s="32">
        <f>IF($BF650&gt;$Y$7,"",IF(AND($BF650=$Y$7,$BG650=23),"",Entrées!U678-Entrées!U677))</f>
        <v>-35</v>
      </c>
      <c r="CA650" s="32">
        <f>IF($BF650&gt;$Y$7,"",IF(AND($BF650=$Y$7,$BG650=23),"",Entrées!V678-Entrées!V677))</f>
        <v>-193</v>
      </c>
      <c r="CD650" s="33">
        <f>IF($BF650&lt;=$Y$7,Entrées!J677/CD$2,"")</f>
        <v>0.36256578947368423</v>
      </c>
      <c r="CE650" s="33">
        <f>IF($BF650&lt;=$Y$7,Entrées!K677/CE$2,"")</f>
        <v>0.1844047619047619</v>
      </c>
      <c r="CF650" s="11">
        <f t="shared" si="710"/>
        <v>7600</v>
      </c>
      <c r="CG650" s="11">
        <f t="shared" si="711"/>
        <v>4200</v>
      </c>
      <c r="CH650" s="52">
        <f t="shared" si="712"/>
        <v>0.26950009137426939</v>
      </c>
      <c r="CI650" s="52">
        <f t="shared" si="713"/>
        <v>0.11132787698412699</v>
      </c>
    </row>
    <row r="651" spans="3:87">
      <c r="C651" s="11">
        <f t="shared" si="777"/>
        <v>18</v>
      </c>
      <c r="D651" s="27">
        <f t="shared" si="774"/>
        <v>11</v>
      </c>
      <c r="E651" s="28">
        <f ca="1">IF($D651&gt;$D$8,"",INDIRECT(ADDRESS(ROW(Entrées!$C$37)+($D651-1)*24+E$11,COLUMN(Entrées!$C$37)+($C651-1),4,TRUE,"Entrées")))</f>
        <v>1000</v>
      </c>
      <c r="F651" s="28">
        <f ca="1">IF($D651&gt;$D$8,"",INDIRECT(ADDRESS(ROW(Entrées!$C$37)+($D651-1)*24+F$11,COLUMN(Entrées!$C$37)+($C651-1),4,TRUE,"Entrées")))</f>
        <v>900</v>
      </c>
      <c r="G651" s="28">
        <f ca="1">IF($D651&gt;$D$8,"",INDIRECT(ADDRESS(ROW(Entrées!$C$37)+($D651-1)*24+G$11,COLUMN(Entrées!$C$37)+($C651-1),4,TRUE,"Entrées")))</f>
        <v>900</v>
      </c>
      <c r="H651" s="28">
        <f ca="1">IF($D651&gt;$D$8,"",INDIRECT(ADDRESS(ROW(Entrées!$C$37)+($D651-1)*24+H$11,COLUMN(Entrées!$C$37)+($C651-1),4,TRUE,"Entrées")))</f>
        <v>900</v>
      </c>
      <c r="I651" s="28">
        <f ca="1">IF($D651&gt;$D$8,"",INDIRECT(ADDRESS(ROW(Entrées!$C$37)+($D651-1)*24+I$11,COLUMN(Entrées!$C$37)+($C651-1),4,TRUE,"Entrées")))</f>
        <v>900</v>
      </c>
      <c r="J651" s="28">
        <f ca="1">IF($D651&gt;$D$8,"",INDIRECT(ADDRESS(ROW(Entrées!$C$37)+($D651-1)*24+J$11,COLUMN(Entrées!$C$37)+($C651-1),4,TRUE,"Entrées")))</f>
        <v>900</v>
      </c>
      <c r="K651" s="28">
        <f ca="1">IF($D651&gt;$D$8,"",INDIRECT(ADDRESS(ROW(Entrées!$C$37)+($D651-1)*24+K$11,COLUMN(Entrées!$C$37)+($C651-1),4,TRUE,"Entrées")))</f>
        <v>900</v>
      </c>
      <c r="L651" s="28">
        <f ca="1">IF($D651&gt;$D$8,"",INDIRECT(ADDRESS(ROW(Entrées!$C$37)+($D651-1)*24+L$11,COLUMN(Entrées!$C$37)+($C651-1),4,TRUE,"Entrées")))</f>
        <v>1000</v>
      </c>
      <c r="M651" s="28">
        <f ca="1">IF($D651&gt;$D$8,"",INDIRECT(ADDRESS(ROW(Entrées!$C$37)+($D651-1)*24+M$11,COLUMN(Entrées!$C$37)+($C651-1),4,TRUE,"Entrées")))</f>
        <v>1000</v>
      </c>
      <c r="N651" s="28">
        <f ca="1">IF($D651&gt;$D$8,"",INDIRECT(ADDRESS(ROW(Entrées!$C$37)+($D651-1)*24+N$11,COLUMN(Entrées!$C$37)+($C651-1),4,TRUE,"Entrées")))</f>
        <v>1000</v>
      </c>
      <c r="O651" s="28">
        <f ca="1">IF($D651&gt;$D$8,"",INDIRECT(ADDRESS(ROW(Entrées!$C$37)+($D651-1)*24+O$11,COLUMN(Entrées!$C$37)+($C651-1),4,TRUE,"Entrées")))</f>
        <v>1000</v>
      </c>
      <c r="P651" s="28">
        <f ca="1">IF($D651&gt;$D$8,"",INDIRECT(ADDRESS(ROW(Entrées!$C$37)+($D651-1)*24+P$11,COLUMN(Entrées!$C$37)+($C651-1),4,TRUE,"Entrées")))</f>
        <v>1000</v>
      </c>
      <c r="Q651" s="28">
        <f ca="1">IF($D651&gt;$D$8,"",INDIRECT(ADDRESS(ROW(Entrées!$C$37)+($D651-1)*24+Q$11,COLUMN(Entrées!$C$37)+($C651-1),4,TRUE,"Entrées")))</f>
        <v>1000</v>
      </c>
      <c r="R651" s="28">
        <f ca="1">IF($D651&gt;$D$8,"",INDIRECT(ADDRESS(ROW(Entrées!$C$37)+($D651-1)*24+R$11,COLUMN(Entrées!$C$37)+($C651-1),4,TRUE,"Entrées")))</f>
        <v>1000</v>
      </c>
      <c r="S651" s="28">
        <f ca="1">IF($D651&gt;$D$8,"",INDIRECT(ADDRESS(ROW(Entrées!$C$37)+($D651-1)*24+S$11,COLUMN(Entrées!$C$37)+($C651-1),4,TRUE,"Entrées")))</f>
        <v>1000</v>
      </c>
      <c r="T651" s="28">
        <f ca="1">IF($D651&gt;$D$8,"",INDIRECT(ADDRESS(ROW(Entrées!$C$37)+($D651-1)*24+T$11,COLUMN(Entrées!$C$37)+($C651-1),4,TRUE,"Entrées")))</f>
        <v>1000</v>
      </c>
      <c r="U651" s="28">
        <f ca="1">IF($D651&gt;$D$8,"",INDIRECT(ADDRESS(ROW(Entrées!$C$37)+($D651-1)*24+U$11,COLUMN(Entrées!$C$37)+($C651-1),4,TRUE,"Entrées")))</f>
        <v>1000</v>
      </c>
      <c r="V651" s="28">
        <f ca="1">IF($D651&gt;$D$8,"",INDIRECT(ADDRESS(ROW(Entrées!$C$37)+($D651-1)*24+V$11,COLUMN(Entrées!$C$37)+($C651-1),4,TRUE,"Entrées")))</f>
        <v>1000</v>
      </c>
      <c r="W651" s="28">
        <f ca="1">IF($D651&gt;$D$8,"",INDIRECT(ADDRESS(ROW(Entrées!$C$37)+($D651-1)*24+W$11,COLUMN(Entrées!$C$37)+($C651-1),4,TRUE,"Entrées")))</f>
        <v>1000</v>
      </c>
      <c r="X651" s="28">
        <f ca="1">IF($D651&gt;$D$8,"",INDIRECT(ADDRESS(ROW(Entrées!$C$37)+($D651-1)*24+X$11,COLUMN(Entrées!$C$37)+($C651-1),4,TRUE,"Entrées")))</f>
        <v>1000</v>
      </c>
      <c r="Y651" s="28">
        <f ca="1">IF($D651&gt;$D$8,"",INDIRECT(ADDRESS(ROW(Entrées!$C$37)+($D651-1)*24+Y$11,COLUMN(Entrées!$C$37)+($C651-1),4,TRUE,"Entrées")))</f>
        <v>1000</v>
      </c>
      <c r="Z651" s="28">
        <f ca="1">IF($D651&gt;$D$8,"",INDIRECT(ADDRESS(ROW(Entrées!$C$37)+($D651-1)*24+Z$11,COLUMN(Entrées!$C$37)+($C651-1),4,TRUE,"Entrées")))</f>
        <v>1000</v>
      </c>
      <c r="AA651" s="28">
        <f ca="1">IF($D651&gt;$D$8,"",INDIRECT(ADDRESS(ROW(Entrées!$C$37)+($D651-1)*24+AA$11,COLUMN(Entrées!$C$37)+($C651-1),4,TRUE,"Entrées")))</f>
        <v>1000</v>
      </c>
      <c r="AB651" s="28">
        <f ca="1">IF($D651&gt;$D$8,"",INDIRECT(ADDRESS(ROW(Entrées!$C$37)+($D651-1)*24+AB$11,COLUMN(Entrées!$C$37)+($C651-1),4,TRUE,"Entrées")))</f>
        <v>1000</v>
      </c>
      <c r="AC651" s="11"/>
      <c r="AD651" s="40">
        <f t="shared" ca="1" si="773"/>
        <v>975</v>
      </c>
      <c r="AE651" s="40">
        <f t="shared" ca="1" si="775"/>
        <v>1000</v>
      </c>
      <c r="AF651" s="40">
        <f t="shared" ca="1" si="776"/>
        <v>900</v>
      </c>
      <c r="AG651" s="4"/>
      <c r="AH651" s="11">
        <f>Entrées!A678</f>
        <v>27</v>
      </c>
      <c r="AI651" s="13">
        <f>Entrées!B678</f>
        <v>17</v>
      </c>
      <c r="AJ651" s="31">
        <f t="shared" ca="1" si="714"/>
        <v>55625.834722222207</v>
      </c>
      <c r="AK651" s="31">
        <f t="shared" ref="AK651:AK714" ca="1" si="778">IF($AH651&gt;$Y$7,"",AK650)</f>
        <v>55155.277777777781</v>
      </c>
      <c r="AL651" s="31">
        <f t="shared" ref="AL651:AL714" ca="1" si="779">IF($AH651&gt;$Y$7,"",AL650)</f>
        <v>55132.569444444431</v>
      </c>
      <c r="AM651" s="31">
        <f t="shared" ref="AM651:AM714" ca="1" si="780">IF($AH651&gt;$Y$7,"",AM650)</f>
        <v>439.35972222222233</v>
      </c>
      <c r="AN651" s="31">
        <f t="shared" ref="AN651:AN714" ca="1" si="781">IF($AH651&gt;$Y$7,"",AN650)</f>
        <v>2143.2847222222222</v>
      </c>
      <c r="AO651" s="31">
        <f t="shared" ref="AO651:AO714" ca="1" si="782">IF($AH651&gt;$Y$7,"",AO650)</f>
        <v>1711.4715277777773</v>
      </c>
      <c r="AP651" s="31">
        <f t="shared" ref="AP651:AP714" ca="1" si="783">IF($AH651&gt;$Y$7,"",AP650)</f>
        <v>43686.806944444448</v>
      </c>
      <c r="AQ651" s="31">
        <f t="shared" ref="AQ651:AQ714" ca="1" si="784">IF($AH651&gt;$Y$7,"",AQ650)</f>
        <v>2048.2006944444447</v>
      </c>
      <c r="AR651" s="31">
        <f t="shared" ref="AR651:AR714" ca="1" si="785">IF($AH651&gt;$Y$7,"",AR650)</f>
        <v>467.57708333333329</v>
      </c>
      <c r="AS651" s="31">
        <f t="shared" ref="AS651:AS714" ca="1" si="786">IF($AH651&gt;$Y$7,"",AS650)</f>
        <v>9872.0041666666693</v>
      </c>
      <c r="AT651" s="31">
        <f t="shared" ref="AT651:AT714" ca="1" si="787">IF($AH651&gt;$Y$7,"",AT650)</f>
        <v>-752.91041666666672</v>
      </c>
      <c r="AU651" s="31">
        <f t="shared" ref="AU651:AU714" ca="1" si="788">IF($AH651&gt;$Y$7,"",AU650)</f>
        <v>580.30277777777769</v>
      </c>
      <c r="AV651" s="31">
        <f t="shared" ref="AV651:AV714" ca="1" si="789">IF($AH651&gt;$Y$7,"",AV650)</f>
        <v>-4570.3041666666659</v>
      </c>
      <c r="AW651" s="31">
        <f t="shared" ref="AW651:AW714" ca="1" si="790">IF($AH651&gt;$Y$7,"",AW650)</f>
        <v>53.39583333333335</v>
      </c>
      <c r="AX651" s="31">
        <f t="shared" ref="AX651:AX714" ca="1" si="791">IF($AH651&gt;$Y$7,"",AX650)</f>
        <v>1401.9361111111111</v>
      </c>
      <c r="AY651" s="31">
        <f t="shared" ref="AY651:AY714" ca="1" si="792">IF($AH651&gt;$Y$7,"",AY650)</f>
        <v>-1132.0805555555555</v>
      </c>
      <c r="AZ651" s="31">
        <f t="shared" ref="AZ651:AZ714" ca="1" si="793">IF($AH651&gt;$Y$7,"",AZ650)</f>
        <v>-2177.1819444444441</v>
      </c>
      <c r="BA651" s="31">
        <f t="shared" ref="BA651:BA714" ca="1" si="794">IF($AH651&gt;$Y$7,"",BA650)</f>
        <v>644.8125</v>
      </c>
      <c r="BB651" s="31">
        <f t="shared" ref="BB651:BB714" ca="1" si="795">IF($AH651&gt;$Y$7,"",BB650)</f>
        <v>-1410.101388888889</v>
      </c>
      <c r="BC651" s="31">
        <f t="shared" ref="BC651:BC714" ca="1" si="796">IF($AH651&gt;$Y$7,"",BC650)</f>
        <v>-1800.2902777777781</v>
      </c>
      <c r="BF651" s="11">
        <f t="shared" ref="BF651:BF714" si="797">AH651</f>
        <v>27</v>
      </c>
      <c r="BG651" s="11">
        <f t="shared" si="740"/>
        <v>17</v>
      </c>
      <c r="BH651" s="32">
        <f>IF($BF651&gt;$Y$7,"",IF(AND($BF651=$Y$7,$BG651=23),"",Entrées!C679-Entrées!C678))</f>
        <v>1300.5</v>
      </c>
      <c r="BI651" s="32">
        <f>IF($BF651&gt;$Y$7,"",IF(AND($BF651=$Y$7,$BG651=23),"",Entrées!D679-Entrées!D678))</f>
        <v>2225</v>
      </c>
      <c r="BJ651" s="32">
        <f>IF($BF651&gt;$Y$7,"",IF(AND($BF651=$Y$7,$BG651=23),"",Entrées!E679-Entrées!E678))</f>
        <v>1925</v>
      </c>
      <c r="BK651" s="32">
        <f>IF($BF651&gt;$Y$7,"",IF(AND($BF651=$Y$7,$BG651=23),"",Entrées!F679-Entrées!F678))</f>
        <v>-1</v>
      </c>
      <c r="BL651" s="32">
        <f>IF($BF651&gt;$Y$7,"",IF(AND($BF651=$Y$7,$BG651=23),"",Entrées!G679-Entrées!G678))</f>
        <v>23</v>
      </c>
      <c r="BM651" s="32">
        <f>IF($BF651&gt;$Y$7,"",IF(AND($BF651=$Y$7,$BG651=23),"",Entrées!H679-Entrées!H678))</f>
        <v>0.5</v>
      </c>
      <c r="BN651" s="32">
        <f>IF($BF651&gt;$Y$7,"",IF(AND($BF651=$Y$7,$BG651=23),"",Entrées!I679-Entrées!I678))</f>
        <v>729.5</v>
      </c>
      <c r="BO651" s="32">
        <f>IF($BF651&gt;$Y$7,"",IF(AND($BF651=$Y$7,$BG651=23),"",Entrées!J679-Entrées!J678))</f>
        <v>-57</v>
      </c>
      <c r="BP651" s="32">
        <f>IF($BF651&gt;$Y$7,"",IF(AND($BF651=$Y$7,$BG651=23),"",Entrées!K679-Entrées!K678))</f>
        <v>-180</v>
      </c>
      <c r="BQ651" s="32">
        <f>IF($BF651&gt;$Y$7,"",IF(AND($BF651=$Y$7,$BG651=23),"",Entrées!L679-Entrées!L678))</f>
        <v>227</v>
      </c>
      <c r="BR651" s="32">
        <f>IF($BF651&gt;$Y$7,"",IF(AND($BF651=$Y$7,$BG651=23),"",Entrées!M679-Entrées!M678))</f>
        <v>1189</v>
      </c>
      <c r="BS651" s="32">
        <f>IF($BF651&gt;$Y$7,"",IF(AND($BF651=$Y$7,$BG651=23),"",Entrées!N679-Entrées!N678))</f>
        <v>-6</v>
      </c>
      <c r="BT651" s="32">
        <f>IF($BF651&gt;$Y$7,"",IF(AND($BF651=$Y$7,$BG651=23),"",Entrées!O679-Entrées!O678))</f>
        <v>-624.5</v>
      </c>
      <c r="BU651" s="32">
        <f>IF($BF651&gt;$Y$7,"",IF(AND($BF651=$Y$7,$BG651=23),"",Entrées!P679-Entrées!P678))</f>
        <v>-1</v>
      </c>
      <c r="BV651" s="32">
        <f>IF($BF651&gt;$Y$7,"",IF(AND($BF651=$Y$7,$BG651=23),"",Entrées!Q679-Entrées!Q678))</f>
        <v>-770</v>
      </c>
      <c r="BW651" s="32">
        <f>IF($BF651&gt;$Y$7,"",IF(AND($BF651=$Y$7,$BG651=23),"",Entrées!R679-Entrées!R678))</f>
        <v>0</v>
      </c>
      <c r="BX651" s="32">
        <f>IF($BF651&gt;$Y$7,"",IF(AND($BF651=$Y$7,$BG651=23),"",Entrées!S679-Entrées!S678))</f>
        <v>-11</v>
      </c>
      <c r="BY651" s="32">
        <f>IF($BF651&gt;$Y$7,"",IF(AND($BF651=$Y$7,$BG651=23),"",Entrées!T679-Entrées!T678))</f>
        <v>0</v>
      </c>
      <c r="BZ651" s="32">
        <f>IF($BF651&gt;$Y$7,"",IF(AND($BF651=$Y$7,$BG651=23),"",Entrées!U679-Entrées!U678))</f>
        <v>0</v>
      </c>
      <c r="CA651" s="32">
        <f>IF($BF651&gt;$Y$7,"",IF(AND($BF651=$Y$7,$BG651=23),"",Entrées!V679-Entrées!V678))</f>
        <v>218</v>
      </c>
      <c r="CD651" s="33">
        <f>IF($BF651&lt;=$Y$7,Entrées!J678/CD$2,"")</f>
        <v>0.37282894736842104</v>
      </c>
      <c r="CE651" s="33">
        <f>IF($BF651&lt;=$Y$7,Entrées!K678/CE$2,"")</f>
        <v>0.15964285714285714</v>
      </c>
      <c r="CF651" s="11">
        <f t="shared" ref="CF651:CF714" si="798">CD$2</f>
        <v>7600</v>
      </c>
      <c r="CG651" s="11">
        <f t="shared" ref="CG651:CG714" si="799">CE$2</f>
        <v>4200</v>
      </c>
      <c r="CH651" s="52">
        <f t="shared" ref="CH651:CH714" si="800">CD$4</f>
        <v>0.26950009137426939</v>
      </c>
      <c r="CI651" s="52">
        <f t="shared" ref="CI651:CI714" si="801">CE$4</f>
        <v>0.11132787698412699</v>
      </c>
    </row>
    <row r="652" spans="3:87">
      <c r="C652" s="11">
        <f t="shared" si="777"/>
        <v>18</v>
      </c>
      <c r="D652" s="27">
        <f t="shared" si="774"/>
        <v>12</v>
      </c>
      <c r="E652" s="28">
        <f ca="1">IF($D652&gt;$D$8,"",INDIRECT(ADDRESS(ROW(Entrées!$C$37)+($D652-1)*24+E$11,COLUMN(Entrées!$C$37)+($C652-1),4,TRUE,"Entrées")))</f>
        <v>1000</v>
      </c>
      <c r="F652" s="28">
        <f ca="1">IF($D652&gt;$D$8,"",INDIRECT(ADDRESS(ROW(Entrées!$C$37)+($D652-1)*24+F$11,COLUMN(Entrées!$C$37)+($C652-1),4,TRUE,"Entrées")))</f>
        <v>1100</v>
      </c>
      <c r="G652" s="28">
        <f ca="1">IF($D652&gt;$D$8,"",INDIRECT(ADDRESS(ROW(Entrées!$C$37)+($D652-1)*24+G$11,COLUMN(Entrées!$C$37)+($C652-1),4,TRUE,"Entrées")))</f>
        <v>1100</v>
      </c>
      <c r="H652" s="28">
        <f ca="1">IF($D652&gt;$D$8,"",INDIRECT(ADDRESS(ROW(Entrées!$C$37)+($D652-1)*24+H$11,COLUMN(Entrées!$C$37)+($C652-1),4,TRUE,"Entrées")))</f>
        <v>1100</v>
      </c>
      <c r="I652" s="28">
        <f ca="1">IF($D652&gt;$D$8,"",INDIRECT(ADDRESS(ROW(Entrées!$C$37)+($D652-1)*24+I$11,COLUMN(Entrées!$C$37)+($C652-1),4,TRUE,"Entrées")))</f>
        <v>1100</v>
      </c>
      <c r="J652" s="28">
        <f ca="1">IF($D652&gt;$D$8,"",INDIRECT(ADDRESS(ROW(Entrées!$C$37)+($D652-1)*24+J$11,COLUMN(Entrées!$C$37)+($C652-1),4,TRUE,"Entrées")))</f>
        <v>1100</v>
      </c>
      <c r="K652" s="28">
        <f ca="1">IF($D652&gt;$D$8,"",INDIRECT(ADDRESS(ROW(Entrées!$C$37)+($D652-1)*24+K$11,COLUMN(Entrées!$C$37)+($C652-1),4,TRUE,"Entrées")))</f>
        <v>1100</v>
      </c>
      <c r="L652" s="28">
        <f ca="1">IF($D652&gt;$D$8,"",INDIRECT(ADDRESS(ROW(Entrées!$C$37)+($D652-1)*24+L$11,COLUMN(Entrées!$C$37)+($C652-1),4,TRUE,"Entrées")))</f>
        <v>1000</v>
      </c>
      <c r="M652" s="28">
        <f ca="1">IF($D652&gt;$D$8,"",INDIRECT(ADDRESS(ROW(Entrées!$C$37)+($D652-1)*24+M$11,COLUMN(Entrées!$C$37)+($C652-1),4,TRUE,"Entrées")))</f>
        <v>1000</v>
      </c>
      <c r="N652" s="28">
        <f ca="1">IF($D652&gt;$D$8,"",INDIRECT(ADDRESS(ROW(Entrées!$C$37)+($D652-1)*24+N$11,COLUMN(Entrées!$C$37)+($C652-1),4,TRUE,"Entrées")))</f>
        <v>1000</v>
      </c>
      <c r="O652" s="28">
        <f ca="1">IF($D652&gt;$D$8,"",INDIRECT(ADDRESS(ROW(Entrées!$C$37)+($D652-1)*24+O$11,COLUMN(Entrées!$C$37)+($C652-1),4,TRUE,"Entrées")))</f>
        <v>1000</v>
      </c>
      <c r="P652" s="28">
        <f ca="1">IF($D652&gt;$D$8,"",INDIRECT(ADDRESS(ROW(Entrées!$C$37)+($D652-1)*24+P$11,COLUMN(Entrées!$C$37)+($C652-1),4,TRUE,"Entrées")))</f>
        <v>1000</v>
      </c>
      <c r="Q652" s="28">
        <f ca="1">IF($D652&gt;$D$8,"",INDIRECT(ADDRESS(ROW(Entrées!$C$37)+($D652-1)*24+Q$11,COLUMN(Entrées!$C$37)+($C652-1),4,TRUE,"Entrées")))</f>
        <v>1000</v>
      </c>
      <c r="R652" s="28">
        <f ca="1">IF($D652&gt;$D$8,"",INDIRECT(ADDRESS(ROW(Entrées!$C$37)+($D652-1)*24+R$11,COLUMN(Entrées!$C$37)+($C652-1),4,TRUE,"Entrées")))</f>
        <v>1000</v>
      </c>
      <c r="S652" s="28">
        <f ca="1">IF($D652&gt;$D$8,"",INDIRECT(ADDRESS(ROW(Entrées!$C$37)+($D652-1)*24+S$11,COLUMN(Entrées!$C$37)+($C652-1),4,TRUE,"Entrées")))</f>
        <v>1000</v>
      </c>
      <c r="T652" s="28">
        <f ca="1">IF($D652&gt;$D$8,"",INDIRECT(ADDRESS(ROW(Entrées!$C$37)+($D652-1)*24+T$11,COLUMN(Entrées!$C$37)+($C652-1),4,TRUE,"Entrées")))</f>
        <v>1000</v>
      </c>
      <c r="U652" s="28">
        <f ca="1">IF($D652&gt;$D$8,"",INDIRECT(ADDRESS(ROW(Entrées!$C$37)+($D652-1)*24+U$11,COLUMN(Entrées!$C$37)+($C652-1),4,TRUE,"Entrées")))</f>
        <v>1000</v>
      </c>
      <c r="V652" s="28">
        <f ca="1">IF($D652&gt;$D$8,"",INDIRECT(ADDRESS(ROW(Entrées!$C$37)+($D652-1)*24+V$11,COLUMN(Entrées!$C$37)+($C652-1),4,TRUE,"Entrées")))</f>
        <v>1000</v>
      </c>
      <c r="W652" s="28">
        <f ca="1">IF($D652&gt;$D$8,"",INDIRECT(ADDRESS(ROW(Entrées!$C$37)+($D652-1)*24+W$11,COLUMN(Entrées!$C$37)+($C652-1),4,TRUE,"Entrées")))</f>
        <v>1000</v>
      </c>
      <c r="X652" s="28">
        <f ca="1">IF($D652&gt;$D$8,"",INDIRECT(ADDRESS(ROW(Entrées!$C$37)+($D652-1)*24+X$11,COLUMN(Entrées!$C$37)+($C652-1),4,TRUE,"Entrées")))</f>
        <v>1000</v>
      </c>
      <c r="Y652" s="28">
        <f ca="1">IF($D652&gt;$D$8,"",INDIRECT(ADDRESS(ROW(Entrées!$C$37)+($D652-1)*24+Y$11,COLUMN(Entrées!$C$37)+($C652-1),4,TRUE,"Entrées")))</f>
        <v>1000</v>
      </c>
      <c r="Z652" s="28">
        <f ca="1">IF($D652&gt;$D$8,"",INDIRECT(ADDRESS(ROW(Entrées!$C$37)+($D652-1)*24+Z$11,COLUMN(Entrées!$C$37)+($C652-1),4,TRUE,"Entrées")))</f>
        <v>1000</v>
      </c>
      <c r="AA652" s="28">
        <f ca="1">IF($D652&gt;$D$8,"",INDIRECT(ADDRESS(ROW(Entrées!$C$37)+($D652-1)*24+AA$11,COLUMN(Entrées!$C$37)+($C652-1),4,TRUE,"Entrées")))</f>
        <v>1000</v>
      </c>
      <c r="AB652" s="28">
        <f ca="1">IF($D652&gt;$D$8,"",INDIRECT(ADDRESS(ROW(Entrées!$C$37)+($D652-1)*24+AB$11,COLUMN(Entrées!$C$37)+($C652-1),4,TRUE,"Entrées")))</f>
        <v>1000</v>
      </c>
      <c r="AC652" s="11"/>
      <c r="AD652" s="40">
        <f t="shared" ca="1" si="773"/>
        <v>1025</v>
      </c>
      <c r="AE652" s="40">
        <f t="shared" ca="1" si="775"/>
        <v>1100</v>
      </c>
      <c r="AF652" s="40">
        <f t="shared" ca="1" si="776"/>
        <v>1000</v>
      </c>
      <c r="AG652" s="4"/>
      <c r="AH652" s="11">
        <f>Entrées!A679</f>
        <v>27</v>
      </c>
      <c r="AI652" s="13">
        <f>Entrées!B679</f>
        <v>18</v>
      </c>
      <c r="AJ652" s="31">
        <f t="shared" ref="AJ652:AJ715" ca="1" si="802">IF($AH652&gt;$Y$7,"",AJ651)</f>
        <v>55625.834722222207</v>
      </c>
      <c r="AK652" s="31">
        <f t="shared" ca="1" si="778"/>
        <v>55155.277777777781</v>
      </c>
      <c r="AL652" s="31">
        <f t="shared" ca="1" si="779"/>
        <v>55132.569444444431</v>
      </c>
      <c r="AM652" s="31">
        <f t="shared" ca="1" si="780"/>
        <v>439.35972222222233</v>
      </c>
      <c r="AN652" s="31">
        <f t="shared" ca="1" si="781"/>
        <v>2143.2847222222222</v>
      </c>
      <c r="AO652" s="31">
        <f t="shared" ca="1" si="782"/>
        <v>1711.4715277777773</v>
      </c>
      <c r="AP652" s="31">
        <f t="shared" ca="1" si="783"/>
        <v>43686.806944444448</v>
      </c>
      <c r="AQ652" s="31">
        <f t="shared" ca="1" si="784"/>
        <v>2048.2006944444447</v>
      </c>
      <c r="AR652" s="31">
        <f t="shared" ca="1" si="785"/>
        <v>467.57708333333329</v>
      </c>
      <c r="AS652" s="31">
        <f t="shared" ca="1" si="786"/>
        <v>9872.0041666666693</v>
      </c>
      <c r="AT652" s="31">
        <f t="shared" ca="1" si="787"/>
        <v>-752.91041666666672</v>
      </c>
      <c r="AU652" s="31">
        <f t="shared" ca="1" si="788"/>
        <v>580.30277777777769</v>
      </c>
      <c r="AV652" s="31">
        <f t="shared" ca="1" si="789"/>
        <v>-4570.3041666666659</v>
      </c>
      <c r="AW652" s="31">
        <f t="shared" ca="1" si="790"/>
        <v>53.39583333333335</v>
      </c>
      <c r="AX652" s="31">
        <f t="shared" ca="1" si="791"/>
        <v>1401.9361111111111</v>
      </c>
      <c r="AY652" s="31">
        <f t="shared" ca="1" si="792"/>
        <v>-1132.0805555555555</v>
      </c>
      <c r="AZ652" s="31">
        <f t="shared" ca="1" si="793"/>
        <v>-2177.1819444444441</v>
      </c>
      <c r="BA652" s="31">
        <f t="shared" ca="1" si="794"/>
        <v>644.8125</v>
      </c>
      <c r="BB652" s="31">
        <f t="shared" ca="1" si="795"/>
        <v>-1410.101388888889</v>
      </c>
      <c r="BC652" s="31">
        <f t="shared" ca="1" si="796"/>
        <v>-1800.2902777777781</v>
      </c>
      <c r="BF652" s="11">
        <f t="shared" si="797"/>
        <v>27</v>
      </c>
      <c r="BG652" s="11">
        <f t="shared" si="740"/>
        <v>18</v>
      </c>
      <c r="BH652" s="32">
        <f>IF($BF652&gt;$Y$7,"",IF(AND($BF652=$Y$7,$BG652=23),"",Entrées!C680-Entrées!C679))</f>
        <v>1883</v>
      </c>
      <c r="BI652" s="32">
        <f>IF($BF652&gt;$Y$7,"",IF(AND($BF652=$Y$7,$BG652=23),"",Entrées!D680-Entrées!D679))</f>
        <v>2400</v>
      </c>
      <c r="BJ652" s="32">
        <f>IF($BF652&gt;$Y$7,"",IF(AND($BF652=$Y$7,$BG652=23),"",Entrées!E680-Entrées!E679))</f>
        <v>2125</v>
      </c>
      <c r="BK652" s="32">
        <f>IF($BF652&gt;$Y$7,"",IF(AND($BF652=$Y$7,$BG652=23),"",Entrées!F680-Entrées!F679))</f>
        <v>0.5</v>
      </c>
      <c r="BL652" s="32">
        <f>IF($BF652&gt;$Y$7,"",IF(AND($BF652=$Y$7,$BG652=23),"",Entrées!G680-Entrées!G679))</f>
        <v>-5.5</v>
      </c>
      <c r="BM652" s="32">
        <f>IF($BF652&gt;$Y$7,"",IF(AND($BF652=$Y$7,$BG652=23),"",Entrées!H680-Entrées!H679))</f>
        <v>25.5</v>
      </c>
      <c r="BN652" s="32">
        <f>IF($BF652&gt;$Y$7,"",IF(AND($BF652=$Y$7,$BG652=23),"",Entrées!I680-Entrées!I679))</f>
        <v>-56.5</v>
      </c>
      <c r="BO652" s="32">
        <f>IF($BF652&gt;$Y$7,"",IF(AND($BF652=$Y$7,$BG652=23),"",Entrées!J680-Entrées!J679))</f>
        <v>-145</v>
      </c>
      <c r="BP652" s="32">
        <f>IF($BF652&gt;$Y$7,"",IF(AND($BF652=$Y$7,$BG652=23),"",Entrées!K680-Entrées!K679))</f>
        <v>-224.5</v>
      </c>
      <c r="BQ652" s="32">
        <f>IF($BF652&gt;$Y$7,"",IF(AND($BF652=$Y$7,$BG652=23),"",Entrées!L680-Entrées!L679))</f>
        <v>1417.5</v>
      </c>
      <c r="BR652" s="32">
        <f>IF($BF652&gt;$Y$7,"",IF(AND($BF652=$Y$7,$BG652=23),"",Entrées!M680-Entrées!M679))</f>
        <v>912.5</v>
      </c>
      <c r="BS652" s="32">
        <f>IF($BF652&gt;$Y$7,"",IF(AND($BF652=$Y$7,$BG652=23),"",Entrées!N680-Entrées!N679))</f>
        <v>12.5</v>
      </c>
      <c r="BT652" s="32">
        <f>IF($BF652&gt;$Y$7,"",IF(AND($BF652=$Y$7,$BG652=23),"",Entrées!O680-Entrées!O679))</f>
        <v>-54</v>
      </c>
      <c r="BU652" s="32">
        <f>IF($BF652&gt;$Y$7,"",IF(AND($BF652=$Y$7,$BG652=23),"",Entrées!P680-Entrées!P679))</f>
        <v>0</v>
      </c>
      <c r="BV652" s="32">
        <f>IF($BF652&gt;$Y$7,"",IF(AND($BF652=$Y$7,$BG652=23),"",Entrées!Q680-Entrées!Q679))</f>
        <v>392</v>
      </c>
      <c r="BW652" s="32">
        <f>IF($BF652&gt;$Y$7,"",IF(AND($BF652=$Y$7,$BG652=23),"",Entrées!R680-Entrées!R679))</f>
        <v>0</v>
      </c>
      <c r="BX652" s="32">
        <f>IF($BF652&gt;$Y$7,"",IF(AND($BF652=$Y$7,$BG652=23),"",Entrées!S680-Entrées!S679))</f>
        <v>0</v>
      </c>
      <c r="BY652" s="32">
        <f>IF($BF652&gt;$Y$7,"",IF(AND($BF652=$Y$7,$BG652=23),"",Entrées!T680-Entrées!T679))</f>
        <v>0</v>
      </c>
      <c r="BZ652" s="32">
        <f>IF($BF652&gt;$Y$7,"",IF(AND($BF652=$Y$7,$BG652=23),"",Entrées!U680-Entrées!U679))</f>
        <v>0</v>
      </c>
      <c r="CA652" s="32">
        <f>IF($BF652&gt;$Y$7,"",IF(AND($BF652=$Y$7,$BG652=23),"",Entrées!V680-Entrées!V679))</f>
        <v>97</v>
      </c>
      <c r="CD652" s="33">
        <f>IF($BF652&lt;=$Y$7,Entrées!J679/CD$2,"")</f>
        <v>0.36532894736842103</v>
      </c>
      <c r="CE652" s="33">
        <f>IF($BF652&lt;=$Y$7,Entrées!K679/CE$2,"")</f>
        <v>0.11678571428571428</v>
      </c>
      <c r="CF652" s="11">
        <f t="shared" si="798"/>
        <v>7600</v>
      </c>
      <c r="CG652" s="11">
        <f t="shared" si="799"/>
        <v>4200</v>
      </c>
      <c r="CH652" s="52">
        <f t="shared" si="800"/>
        <v>0.26950009137426939</v>
      </c>
      <c r="CI652" s="52">
        <f t="shared" si="801"/>
        <v>0.11132787698412699</v>
      </c>
    </row>
    <row r="653" spans="3:87">
      <c r="C653" s="11">
        <f t="shared" si="777"/>
        <v>18</v>
      </c>
      <c r="D653" s="27">
        <f t="shared" si="774"/>
        <v>13</v>
      </c>
      <c r="E653" s="28">
        <f ca="1">IF($D653&gt;$D$8,"",INDIRECT(ADDRESS(ROW(Entrées!$C$37)+($D653-1)*24+E$11,COLUMN(Entrées!$C$37)+($C653-1),4,TRUE,"Entrées")))</f>
        <v>1000</v>
      </c>
      <c r="F653" s="28">
        <f ca="1">IF($D653&gt;$D$8,"",INDIRECT(ADDRESS(ROW(Entrées!$C$37)+($D653-1)*24+F$11,COLUMN(Entrées!$C$37)+($C653-1),4,TRUE,"Entrées")))</f>
        <v>1000</v>
      </c>
      <c r="G653" s="28">
        <f ca="1">IF($D653&gt;$D$8,"",INDIRECT(ADDRESS(ROW(Entrées!$C$37)+($D653-1)*24+G$11,COLUMN(Entrées!$C$37)+($C653-1),4,TRUE,"Entrées")))</f>
        <v>1100</v>
      </c>
      <c r="H653" s="28">
        <f ca="1">IF($D653&gt;$D$8,"",INDIRECT(ADDRESS(ROW(Entrées!$C$37)+($D653-1)*24+H$11,COLUMN(Entrées!$C$37)+($C653-1),4,TRUE,"Entrées")))</f>
        <v>1100</v>
      </c>
      <c r="I653" s="28">
        <f ca="1">IF($D653&gt;$D$8,"",INDIRECT(ADDRESS(ROW(Entrées!$C$37)+($D653-1)*24+I$11,COLUMN(Entrées!$C$37)+($C653-1),4,TRUE,"Entrées")))</f>
        <v>1100</v>
      </c>
      <c r="J653" s="28">
        <f ca="1">IF($D653&gt;$D$8,"",INDIRECT(ADDRESS(ROW(Entrées!$C$37)+($D653-1)*24+J$11,COLUMN(Entrées!$C$37)+($C653-1),4,TRUE,"Entrées")))</f>
        <v>1100</v>
      </c>
      <c r="K653" s="28">
        <f ca="1">IF($D653&gt;$D$8,"",INDIRECT(ADDRESS(ROW(Entrées!$C$37)+($D653-1)*24+K$11,COLUMN(Entrées!$C$37)+($C653-1),4,TRUE,"Entrées")))</f>
        <v>1100</v>
      </c>
      <c r="L653" s="28">
        <f ca="1">IF($D653&gt;$D$8,"",INDIRECT(ADDRESS(ROW(Entrées!$C$37)+($D653-1)*24+L$11,COLUMN(Entrées!$C$37)+($C653-1),4,TRUE,"Entrées")))</f>
        <v>1100</v>
      </c>
      <c r="M653" s="28">
        <f ca="1">IF($D653&gt;$D$8,"",INDIRECT(ADDRESS(ROW(Entrées!$C$37)+($D653-1)*24+M$11,COLUMN(Entrées!$C$37)+($C653-1),4,TRUE,"Entrées")))</f>
        <v>1000</v>
      </c>
      <c r="N653" s="28">
        <f ca="1">IF($D653&gt;$D$8,"",INDIRECT(ADDRESS(ROW(Entrées!$C$37)+($D653-1)*24+N$11,COLUMN(Entrées!$C$37)+($C653-1),4,TRUE,"Entrées")))</f>
        <v>1000</v>
      </c>
      <c r="O653" s="28">
        <f ca="1">IF($D653&gt;$D$8,"",INDIRECT(ADDRESS(ROW(Entrées!$C$37)+($D653-1)*24+O$11,COLUMN(Entrées!$C$37)+($C653-1),4,TRUE,"Entrées")))</f>
        <v>1000</v>
      </c>
      <c r="P653" s="28">
        <f ca="1">IF($D653&gt;$D$8,"",INDIRECT(ADDRESS(ROW(Entrées!$C$37)+($D653-1)*24+P$11,COLUMN(Entrées!$C$37)+($C653-1),4,TRUE,"Entrées")))</f>
        <v>1000</v>
      </c>
      <c r="Q653" s="28">
        <f ca="1">IF($D653&gt;$D$8,"",INDIRECT(ADDRESS(ROW(Entrées!$C$37)+($D653-1)*24+Q$11,COLUMN(Entrées!$C$37)+($C653-1),4,TRUE,"Entrées")))</f>
        <v>1000</v>
      </c>
      <c r="R653" s="28">
        <f ca="1">IF($D653&gt;$D$8,"",INDIRECT(ADDRESS(ROW(Entrées!$C$37)+($D653-1)*24+R$11,COLUMN(Entrées!$C$37)+($C653-1),4,TRUE,"Entrées")))</f>
        <v>1000</v>
      </c>
      <c r="S653" s="28">
        <f ca="1">IF($D653&gt;$D$8,"",INDIRECT(ADDRESS(ROW(Entrées!$C$37)+($D653-1)*24+S$11,COLUMN(Entrées!$C$37)+($C653-1),4,TRUE,"Entrées")))</f>
        <v>1000</v>
      </c>
      <c r="T653" s="28">
        <f ca="1">IF($D653&gt;$D$8,"",INDIRECT(ADDRESS(ROW(Entrées!$C$37)+($D653-1)*24+T$11,COLUMN(Entrées!$C$37)+($C653-1),4,TRUE,"Entrées")))</f>
        <v>951</v>
      </c>
      <c r="U653" s="28">
        <f ca="1">IF($D653&gt;$D$8,"",INDIRECT(ADDRESS(ROW(Entrées!$C$37)+($D653-1)*24+U$11,COLUMN(Entrées!$C$37)+($C653-1),4,TRUE,"Entrées")))</f>
        <v>1000</v>
      </c>
      <c r="V653" s="28">
        <f ca="1">IF($D653&gt;$D$8,"",INDIRECT(ADDRESS(ROW(Entrées!$C$37)+($D653-1)*24+V$11,COLUMN(Entrées!$C$37)+($C653-1),4,TRUE,"Entrées")))</f>
        <v>1000</v>
      </c>
      <c r="W653" s="28">
        <f ca="1">IF($D653&gt;$D$8,"",INDIRECT(ADDRESS(ROW(Entrées!$C$37)+($D653-1)*24+W$11,COLUMN(Entrées!$C$37)+($C653-1),4,TRUE,"Entrées")))</f>
        <v>1000</v>
      </c>
      <c r="X653" s="28">
        <f ca="1">IF($D653&gt;$D$8,"",INDIRECT(ADDRESS(ROW(Entrées!$C$37)+($D653-1)*24+X$11,COLUMN(Entrées!$C$37)+($C653-1),4,TRUE,"Entrées")))</f>
        <v>1000</v>
      </c>
      <c r="Y653" s="28">
        <f ca="1">IF($D653&gt;$D$8,"",INDIRECT(ADDRESS(ROW(Entrées!$C$37)+($D653-1)*24+Y$11,COLUMN(Entrées!$C$37)+($C653-1),4,TRUE,"Entrées")))</f>
        <v>1000</v>
      </c>
      <c r="Z653" s="28">
        <f ca="1">IF($D653&gt;$D$8,"",INDIRECT(ADDRESS(ROW(Entrées!$C$37)+($D653-1)*24+Z$11,COLUMN(Entrées!$C$37)+($C653-1),4,TRUE,"Entrées")))</f>
        <v>1000</v>
      </c>
      <c r="AA653" s="28">
        <f ca="1">IF($D653&gt;$D$8,"",INDIRECT(ADDRESS(ROW(Entrées!$C$37)+($D653-1)*24+AA$11,COLUMN(Entrées!$C$37)+($C653-1),4,TRUE,"Entrées")))</f>
        <v>1000</v>
      </c>
      <c r="AB653" s="28">
        <f ca="1">IF($D653&gt;$D$8,"",INDIRECT(ADDRESS(ROW(Entrées!$C$37)+($D653-1)*24+AB$11,COLUMN(Entrées!$C$37)+($C653-1),4,TRUE,"Entrées")))</f>
        <v>1000</v>
      </c>
      <c r="AC653" s="11"/>
      <c r="AD653" s="40">
        <f t="shared" ca="1" si="773"/>
        <v>1022.9583333333334</v>
      </c>
      <c r="AE653" s="40">
        <f t="shared" ca="1" si="775"/>
        <v>1100</v>
      </c>
      <c r="AF653" s="40">
        <f t="shared" ca="1" si="776"/>
        <v>951</v>
      </c>
      <c r="AG653" s="4"/>
      <c r="AH653" s="11">
        <f>Entrées!A680</f>
        <v>27</v>
      </c>
      <c r="AI653" s="13">
        <f>Entrées!B680</f>
        <v>19</v>
      </c>
      <c r="AJ653" s="31">
        <f t="shared" ca="1" si="802"/>
        <v>55625.834722222207</v>
      </c>
      <c r="AK653" s="31">
        <f t="shared" ca="1" si="778"/>
        <v>55155.277777777781</v>
      </c>
      <c r="AL653" s="31">
        <f t="shared" ca="1" si="779"/>
        <v>55132.569444444431</v>
      </c>
      <c r="AM653" s="31">
        <f t="shared" ca="1" si="780"/>
        <v>439.35972222222233</v>
      </c>
      <c r="AN653" s="31">
        <f t="shared" ca="1" si="781"/>
        <v>2143.2847222222222</v>
      </c>
      <c r="AO653" s="31">
        <f t="shared" ca="1" si="782"/>
        <v>1711.4715277777773</v>
      </c>
      <c r="AP653" s="31">
        <f t="shared" ca="1" si="783"/>
        <v>43686.806944444448</v>
      </c>
      <c r="AQ653" s="31">
        <f t="shared" ca="1" si="784"/>
        <v>2048.2006944444447</v>
      </c>
      <c r="AR653" s="31">
        <f t="shared" ca="1" si="785"/>
        <v>467.57708333333329</v>
      </c>
      <c r="AS653" s="31">
        <f t="shared" ca="1" si="786"/>
        <v>9872.0041666666693</v>
      </c>
      <c r="AT653" s="31">
        <f t="shared" ca="1" si="787"/>
        <v>-752.91041666666672</v>
      </c>
      <c r="AU653" s="31">
        <f t="shared" ca="1" si="788"/>
        <v>580.30277777777769</v>
      </c>
      <c r="AV653" s="31">
        <f t="shared" ca="1" si="789"/>
        <v>-4570.3041666666659</v>
      </c>
      <c r="AW653" s="31">
        <f t="shared" ca="1" si="790"/>
        <v>53.39583333333335</v>
      </c>
      <c r="AX653" s="31">
        <f t="shared" ca="1" si="791"/>
        <v>1401.9361111111111</v>
      </c>
      <c r="AY653" s="31">
        <f t="shared" ca="1" si="792"/>
        <v>-1132.0805555555555</v>
      </c>
      <c r="AZ653" s="31">
        <f t="shared" ca="1" si="793"/>
        <v>-2177.1819444444441</v>
      </c>
      <c r="BA653" s="31">
        <f t="shared" ca="1" si="794"/>
        <v>644.8125</v>
      </c>
      <c r="BB653" s="31">
        <f t="shared" ca="1" si="795"/>
        <v>-1410.101388888889</v>
      </c>
      <c r="BC653" s="31">
        <f t="shared" ca="1" si="796"/>
        <v>-1800.2902777777781</v>
      </c>
      <c r="BF653" s="11">
        <f t="shared" si="797"/>
        <v>27</v>
      </c>
      <c r="BG653" s="11">
        <f t="shared" si="740"/>
        <v>19</v>
      </c>
      <c r="BH653" s="32">
        <f>IF($BF653&gt;$Y$7,"",IF(AND($BF653=$Y$7,$BG653=23),"",Entrées!C681-Entrées!C680))</f>
        <v>-131</v>
      </c>
      <c r="BI653" s="32">
        <f>IF($BF653&gt;$Y$7,"",IF(AND($BF653=$Y$7,$BG653=23),"",Entrées!D681-Entrées!D680))</f>
        <v>187.5</v>
      </c>
      <c r="BJ653" s="32">
        <f>IF($BF653&gt;$Y$7,"",IF(AND($BF653=$Y$7,$BG653=23),"",Entrées!E681-Entrées!E680))</f>
        <v>212.5</v>
      </c>
      <c r="BK653" s="32">
        <f>IF($BF653&gt;$Y$7,"",IF(AND($BF653=$Y$7,$BG653=23),"",Entrées!F681-Entrées!F680))</f>
        <v>-0.5</v>
      </c>
      <c r="BL653" s="32">
        <f>IF($BF653&gt;$Y$7,"",IF(AND($BF653=$Y$7,$BG653=23),"",Entrées!G681-Entrées!G680))</f>
        <v>14.5</v>
      </c>
      <c r="BM653" s="32">
        <f>IF($BF653&gt;$Y$7,"",IF(AND($BF653=$Y$7,$BG653=23),"",Entrées!H681-Entrées!H680))</f>
        <v>24.5</v>
      </c>
      <c r="BN653" s="32">
        <f>IF($BF653&gt;$Y$7,"",IF(AND($BF653=$Y$7,$BG653=23),"",Entrées!I681-Entrées!I680))</f>
        <v>156.5</v>
      </c>
      <c r="BO653" s="32">
        <f>IF($BF653&gt;$Y$7,"",IF(AND($BF653=$Y$7,$BG653=23),"",Entrées!J681-Entrées!J680))</f>
        <v>-292.5</v>
      </c>
      <c r="BP653" s="32">
        <f>IF($BF653&gt;$Y$7,"",IF(AND($BF653=$Y$7,$BG653=23),"",Entrées!K681-Entrées!K680))</f>
        <v>-203.5</v>
      </c>
      <c r="BQ653" s="32">
        <f>IF($BF653&gt;$Y$7,"",IF(AND($BF653=$Y$7,$BG653=23),"",Entrées!L681-Entrées!L680))</f>
        <v>3</v>
      </c>
      <c r="BR653" s="32">
        <f>IF($BF653&gt;$Y$7,"",IF(AND($BF653=$Y$7,$BG653=23),"",Entrées!M681-Entrées!M680))</f>
        <v>-0.5</v>
      </c>
      <c r="BS653" s="32">
        <f>IF($BF653&gt;$Y$7,"",IF(AND($BF653=$Y$7,$BG653=23),"",Entrées!N681-Entrées!N680))</f>
        <v>2</v>
      </c>
      <c r="BT653" s="32">
        <f>IF($BF653&gt;$Y$7,"",IF(AND($BF653=$Y$7,$BG653=23),"",Entrées!O681-Entrées!O680))</f>
        <v>165.5</v>
      </c>
      <c r="BU653" s="32">
        <f>IF($BF653&gt;$Y$7,"",IF(AND($BF653=$Y$7,$BG653=23),"",Entrées!P681-Entrées!P680))</f>
        <v>0.5</v>
      </c>
      <c r="BV653" s="32">
        <f>IF($BF653&gt;$Y$7,"",IF(AND($BF653=$Y$7,$BG653=23),"",Entrées!Q681-Entrées!Q680))</f>
        <v>266</v>
      </c>
      <c r="BW653" s="32">
        <f>IF($BF653&gt;$Y$7,"",IF(AND($BF653=$Y$7,$BG653=23),"",Entrées!R681-Entrées!R680))</f>
        <v>0</v>
      </c>
      <c r="BX653" s="32">
        <f>IF($BF653&gt;$Y$7,"",IF(AND($BF653=$Y$7,$BG653=23),"",Entrées!S681-Entrées!S680))</f>
        <v>0</v>
      </c>
      <c r="BY653" s="32">
        <f>IF($BF653&gt;$Y$7,"",IF(AND($BF653=$Y$7,$BG653=23),"",Entrées!T681-Entrées!T680))</f>
        <v>0</v>
      </c>
      <c r="BZ653" s="32">
        <f>IF($BF653&gt;$Y$7,"",IF(AND($BF653=$Y$7,$BG653=23),"",Entrées!U681-Entrées!U680))</f>
        <v>0</v>
      </c>
      <c r="CA653" s="32">
        <f>IF($BF653&gt;$Y$7,"",IF(AND($BF653=$Y$7,$BG653=23),"",Entrées!V681-Entrées!V680))</f>
        <v>-280</v>
      </c>
      <c r="CD653" s="33">
        <f>IF($BF653&lt;=$Y$7,Entrées!J680/CD$2,"")</f>
        <v>0.34625</v>
      </c>
      <c r="CE653" s="33">
        <f>IF($BF653&lt;=$Y$7,Entrées!K680/CE$2,"")</f>
        <v>6.3333333333333339E-2</v>
      </c>
      <c r="CF653" s="11">
        <f t="shared" si="798"/>
        <v>7600</v>
      </c>
      <c r="CG653" s="11">
        <f t="shared" si="799"/>
        <v>4200</v>
      </c>
      <c r="CH653" s="52">
        <f t="shared" si="800"/>
        <v>0.26950009137426939</v>
      </c>
      <c r="CI653" s="52">
        <f t="shared" si="801"/>
        <v>0.11132787698412699</v>
      </c>
    </row>
    <row r="654" spans="3:87">
      <c r="C654" s="11">
        <f t="shared" si="777"/>
        <v>18</v>
      </c>
      <c r="D654" s="27">
        <f t="shared" si="774"/>
        <v>14</v>
      </c>
      <c r="E654" s="28">
        <f ca="1">IF($D654&gt;$D$8,"",INDIRECT(ADDRESS(ROW(Entrées!$C$37)+($D654-1)*24+E$11,COLUMN(Entrées!$C$37)+($C654-1),4,TRUE,"Entrées")))</f>
        <v>1000</v>
      </c>
      <c r="F654" s="28">
        <f ca="1">IF($D654&gt;$D$8,"",INDIRECT(ADDRESS(ROW(Entrées!$C$37)+($D654-1)*24+F$11,COLUMN(Entrées!$C$37)+($C654-1),4,TRUE,"Entrées")))</f>
        <v>1100</v>
      </c>
      <c r="G654" s="28">
        <f ca="1">IF($D654&gt;$D$8,"",INDIRECT(ADDRESS(ROW(Entrées!$C$37)+($D654-1)*24+G$11,COLUMN(Entrées!$C$37)+($C654-1),4,TRUE,"Entrées")))</f>
        <v>1100</v>
      </c>
      <c r="H654" s="28">
        <f ca="1">IF($D654&gt;$D$8,"",INDIRECT(ADDRESS(ROW(Entrées!$C$37)+($D654-1)*24+H$11,COLUMN(Entrées!$C$37)+($C654-1),4,TRUE,"Entrées")))</f>
        <v>1100</v>
      </c>
      <c r="I654" s="28">
        <f ca="1">IF($D654&gt;$D$8,"",INDIRECT(ADDRESS(ROW(Entrées!$C$37)+($D654-1)*24+I$11,COLUMN(Entrées!$C$37)+($C654-1),4,TRUE,"Entrées")))</f>
        <v>1100</v>
      </c>
      <c r="J654" s="28">
        <f ca="1">IF($D654&gt;$D$8,"",INDIRECT(ADDRESS(ROW(Entrées!$C$37)+($D654-1)*24+J$11,COLUMN(Entrées!$C$37)+($C654-1),4,TRUE,"Entrées")))</f>
        <v>1100</v>
      </c>
      <c r="K654" s="28">
        <f ca="1">IF($D654&gt;$D$8,"",INDIRECT(ADDRESS(ROW(Entrées!$C$37)+($D654-1)*24+K$11,COLUMN(Entrées!$C$37)+($C654-1),4,TRUE,"Entrées")))</f>
        <v>1100</v>
      </c>
      <c r="L654" s="28">
        <f ca="1">IF($D654&gt;$D$8,"",INDIRECT(ADDRESS(ROW(Entrées!$C$37)+($D654-1)*24+L$11,COLUMN(Entrées!$C$37)+($C654-1),4,TRUE,"Entrées")))</f>
        <v>1100</v>
      </c>
      <c r="M654" s="28">
        <f ca="1">IF($D654&gt;$D$8,"",INDIRECT(ADDRESS(ROW(Entrées!$C$37)+($D654-1)*24+M$11,COLUMN(Entrées!$C$37)+($C654-1),4,TRUE,"Entrées")))</f>
        <v>1100</v>
      </c>
      <c r="N654" s="28">
        <f ca="1">IF($D654&gt;$D$8,"",INDIRECT(ADDRESS(ROW(Entrées!$C$37)+($D654-1)*24+N$11,COLUMN(Entrées!$C$37)+($C654-1),4,TRUE,"Entrées")))</f>
        <v>1100</v>
      </c>
      <c r="O654" s="28">
        <f ca="1">IF($D654&gt;$D$8,"",INDIRECT(ADDRESS(ROW(Entrées!$C$37)+($D654-1)*24+O$11,COLUMN(Entrées!$C$37)+($C654-1),4,TRUE,"Entrées")))</f>
        <v>1100</v>
      </c>
      <c r="P654" s="28">
        <f ca="1">IF($D654&gt;$D$8,"",INDIRECT(ADDRESS(ROW(Entrées!$C$37)+($D654-1)*24+P$11,COLUMN(Entrées!$C$37)+($C654-1),4,TRUE,"Entrées")))</f>
        <v>1100</v>
      </c>
      <c r="Q654" s="28">
        <f ca="1">IF($D654&gt;$D$8,"",INDIRECT(ADDRESS(ROW(Entrées!$C$37)+($D654-1)*24+Q$11,COLUMN(Entrées!$C$37)+($C654-1),4,TRUE,"Entrées")))</f>
        <v>1100</v>
      </c>
      <c r="R654" s="28">
        <f ca="1">IF($D654&gt;$D$8,"",INDIRECT(ADDRESS(ROW(Entrées!$C$37)+($D654-1)*24+R$11,COLUMN(Entrées!$C$37)+($C654-1),4,TRUE,"Entrées")))</f>
        <v>1100</v>
      </c>
      <c r="S654" s="28">
        <f ca="1">IF($D654&gt;$D$8,"",INDIRECT(ADDRESS(ROW(Entrées!$C$37)+($D654-1)*24+S$11,COLUMN(Entrées!$C$37)+($C654-1),4,TRUE,"Entrées")))</f>
        <v>1100</v>
      </c>
      <c r="T654" s="28">
        <f ca="1">IF($D654&gt;$D$8,"",INDIRECT(ADDRESS(ROW(Entrées!$C$37)+($D654-1)*24+T$11,COLUMN(Entrées!$C$37)+($C654-1),4,TRUE,"Entrées")))</f>
        <v>1100</v>
      </c>
      <c r="U654" s="28">
        <f ca="1">IF($D654&gt;$D$8,"",INDIRECT(ADDRESS(ROW(Entrées!$C$37)+($D654-1)*24+U$11,COLUMN(Entrées!$C$37)+($C654-1),4,TRUE,"Entrées")))</f>
        <v>1100</v>
      </c>
      <c r="V654" s="28">
        <f ca="1">IF($D654&gt;$D$8,"",INDIRECT(ADDRESS(ROW(Entrées!$C$37)+($D654-1)*24+V$11,COLUMN(Entrées!$C$37)+($C654-1),4,TRUE,"Entrées")))</f>
        <v>1100</v>
      </c>
      <c r="W654" s="28">
        <f ca="1">IF($D654&gt;$D$8,"",INDIRECT(ADDRESS(ROW(Entrées!$C$37)+($D654-1)*24+W$11,COLUMN(Entrées!$C$37)+($C654-1),4,TRUE,"Entrées")))</f>
        <v>1000</v>
      </c>
      <c r="X654" s="28">
        <f ca="1">IF($D654&gt;$D$8,"",INDIRECT(ADDRESS(ROW(Entrées!$C$37)+($D654-1)*24+X$11,COLUMN(Entrées!$C$37)+($C654-1),4,TRUE,"Entrées")))</f>
        <v>1000</v>
      </c>
      <c r="Y654" s="28">
        <f ca="1">IF($D654&gt;$D$8,"",INDIRECT(ADDRESS(ROW(Entrées!$C$37)+($D654-1)*24+Y$11,COLUMN(Entrées!$C$37)+($C654-1),4,TRUE,"Entrées")))</f>
        <v>1000</v>
      </c>
      <c r="Z654" s="28">
        <f ca="1">IF($D654&gt;$D$8,"",INDIRECT(ADDRESS(ROW(Entrées!$C$37)+($D654-1)*24+Z$11,COLUMN(Entrées!$C$37)+($C654-1),4,TRUE,"Entrées")))</f>
        <v>1000</v>
      </c>
      <c r="AA654" s="28">
        <f ca="1">IF($D654&gt;$D$8,"",INDIRECT(ADDRESS(ROW(Entrées!$C$37)+($D654-1)*24+AA$11,COLUMN(Entrées!$C$37)+($C654-1),4,TRUE,"Entrées")))</f>
        <v>886</v>
      </c>
      <c r="AB654" s="28">
        <f ca="1">IF($D654&gt;$D$8,"",INDIRECT(ADDRESS(ROW(Entrées!$C$37)+($D654-1)*24+AB$11,COLUMN(Entrées!$C$37)+($C654-1),4,TRUE,"Entrées")))</f>
        <v>849</v>
      </c>
      <c r="AC654" s="11"/>
      <c r="AD654" s="40">
        <f t="shared" ca="1" si="773"/>
        <v>1059.7916666666667</v>
      </c>
      <c r="AE654" s="40">
        <f t="shared" ca="1" si="775"/>
        <v>1100</v>
      </c>
      <c r="AF654" s="40">
        <f t="shared" ca="1" si="776"/>
        <v>849</v>
      </c>
      <c r="AG654" s="4"/>
      <c r="AH654" s="11">
        <f>Entrées!A681</f>
        <v>27</v>
      </c>
      <c r="AI654" s="13">
        <f>Entrées!B681</f>
        <v>20</v>
      </c>
      <c r="AJ654" s="31">
        <f t="shared" ca="1" si="802"/>
        <v>55625.834722222207</v>
      </c>
      <c r="AK654" s="31">
        <f t="shared" ca="1" si="778"/>
        <v>55155.277777777781</v>
      </c>
      <c r="AL654" s="31">
        <f t="shared" ca="1" si="779"/>
        <v>55132.569444444431</v>
      </c>
      <c r="AM654" s="31">
        <f t="shared" ca="1" si="780"/>
        <v>439.35972222222233</v>
      </c>
      <c r="AN654" s="31">
        <f t="shared" ca="1" si="781"/>
        <v>2143.2847222222222</v>
      </c>
      <c r="AO654" s="31">
        <f t="shared" ca="1" si="782"/>
        <v>1711.4715277777773</v>
      </c>
      <c r="AP654" s="31">
        <f t="shared" ca="1" si="783"/>
        <v>43686.806944444448</v>
      </c>
      <c r="AQ654" s="31">
        <f t="shared" ca="1" si="784"/>
        <v>2048.2006944444447</v>
      </c>
      <c r="AR654" s="31">
        <f t="shared" ca="1" si="785"/>
        <v>467.57708333333329</v>
      </c>
      <c r="AS654" s="31">
        <f t="shared" ca="1" si="786"/>
        <v>9872.0041666666693</v>
      </c>
      <c r="AT654" s="31">
        <f t="shared" ca="1" si="787"/>
        <v>-752.91041666666672</v>
      </c>
      <c r="AU654" s="31">
        <f t="shared" ca="1" si="788"/>
        <v>580.30277777777769</v>
      </c>
      <c r="AV654" s="31">
        <f t="shared" ca="1" si="789"/>
        <v>-4570.3041666666659</v>
      </c>
      <c r="AW654" s="31">
        <f t="shared" ca="1" si="790"/>
        <v>53.39583333333335</v>
      </c>
      <c r="AX654" s="31">
        <f t="shared" ca="1" si="791"/>
        <v>1401.9361111111111</v>
      </c>
      <c r="AY654" s="31">
        <f t="shared" ca="1" si="792"/>
        <v>-1132.0805555555555</v>
      </c>
      <c r="AZ654" s="31">
        <f t="shared" ca="1" si="793"/>
        <v>-2177.1819444444441</v>
      </c>
      <c r="BA654" s="31">
        <f t="shared" ca="1" si="794"/>
        <v>644.8125</v>
      </c>
      <c r="BB654" s="31">
        <f t="shared" ca="1" si="795"/>
        <v>-1410.101388888889</v>
      </c>
      <c r="BC654" s="31">
        <f t="shared" ca="1" si="796"/>
        <v>-1800.2902777777781</v>
      </c>
      <c r="BF654" s="11">
        <f t="shared" si="797"/>
        <v>27</v>
      </c>
      <c r="BG654" s="11">
        <f t="shared" si="740"/>
        <v>20</v>
      </c>
      <c r="BH654" s="32">
        <f>IF($BF654&gt;$Y$7,"",IF(AND($BF654=$Y$7,$BG654=23),"",Entrées!C682-Entrées!C681))</f>
        <v>478</v>
      </c>
      <c r="BI654" s="32">
        <f>IF($BF654&gt;$Y$7,"",IF(AND($BF654=$Y$7,$BG654=23),"",Entrées!D682-Entrées!D681))</f>
        <v>762.5</v>
      </c>
      <c r="BJ654" s="32">
        <f>IF($BF654&gt;$Y$7,"",IF(AND($BF654=$Y$7,$BG654=23),"",Entrées!E682-Entrées!E681))</f>
        <v>800</v>
      </c>
      <c r="BK654" s="32">
        <f>IF($BF654&gt;$Y$7,"",IF(AND($BF654=$Y$7,$BG654=23),"",Entrées!F682-Entrées!F681))</f>
        <v>0.5</v>
      </c>
      <c r="BL654" s="32">
        <f>IF($BF654&gt;$Y$7,"",IF(AND($BF654=$Y$7,$BG654=23),"",Entrées!G682-Entrées!G681))</f>
        <v>132.5</v>
      </c>
      <c r="BM654" s="32">
        <f>IF($BF654&gt;$Y$7,"",IF(AND($BF654=$Y$7,$BG654=23),"",Entrées!H682-Entrées!H681))</f>
        <v>-1</v>
      </c>
      <c r="BN654" s="32">
        <f>IF($BF654&gt;$Y$7,"",IF(AND($BF654=$Y$7,$BG654=23),"",Entrées!I682-Entrées!I681))</f>
        <v>31</v>
      </c>
      <c r="BO654" s="32">
        <f>IF($BF654&gt;$Y$7,"",IF(AND($BF654=$Y$7,$BG654=23),"",Entrées!J682-Entrées!J681))</f>
        <v>-256</v>
      </c>
      <c r="BP654" s="32">
        <f>IF($BF654&gt;$Y$7,"",IF(AND($BF654=$Y$7,$BG654=23),"",Entrées!K682-Entrées!K681))</f>
        <v>-61</v>
      </c>
      <c r="BQ654" s="32">
        <f>IF($BF654&gt;$Y$7,"",IF(AND($BF654=$Y$7,$BG654=23),"",Entrées!L682-Entrées!L681))</f>
        <v>-1</v>
      </c>
      <c r="BR654" s="32">
        <f>IF($BF654&gt;$Y$7,"",IF(AND($BF654=$Y$7,$BG654=23),"",Entrées!M682-Entrées!M681))</f>
        <v>0</v>
      </c>
      <c r="BS654" s="32">
        <f>IF($BF654&gt;$Y$7,"",IF(AND($BF654=$Y$7,$BG654=23),"",Entrées!N682-Entrées!N681))</f>
        <v>-3</v>
      </c>
      <c r="BT654" s="32">
        <f>IF($BF654&gt;$Y$7,"",IF(AND($BF654=$Y$7,$BG654=23),"",Entrées!O682-Entrées!O681))</f>
        <v>635.5</v>
      </c>
      <c r="BU654" s="32">
        <f>IF($BF654&gt;$Y$7,"",IF(AND($BF654=$Y$7,$BG654=23),"",Entrées!P682-Entrées!P681))</f>
        <v>2.5</v>
      </c>
      <c r="BV654" s="32">
        <f>IF($BF654&gt;$Y$7,"",IF(AND($BF654=$Y$7,$BG654=23),"",Entrées!Q682-Entrées!Q681))</f>
        <v>715</v>
      </c>
      <c r="BW654" s="32">
        <f>IF($BF654&gt;$Y$7,"",IF(AND($BF654=$Y$7,$BG654=23),"",Entrées!R682-Entrées!R681))</f>
        <v>0</v>
      </c>
      <c r="BX654" s="32">
        <f>IF($BF654&gt;$Y$7,"",IF(AND($BF654=$Y$7,$BG654=23),"",Entrées!S682-Entrées!S681))</f>
        <v>0</v>
      </c>
      <c r="BY654" s="32">
        <f>IF($BF654&gt;$Y$7,"",IF(AND($BF654=$Y$7,$BG654=23),"",Entrées!T682-Entrées!T681))</f>
        <v>-40</v>
      </c>
      <c r="BZ654" s="32">
        <f>IF($BF654&gt;$Y$7,"",IF(AND($BF654=$Y$7,$BG654=23),"",Entrées!U682-Entrées!U681))</f>
        <v>0</v>
      </c>
      <c r="CA654" s="32">
        <f>IF($BF654&gt;$Y$7,"",IF(AND($BF654=$Y$7,$BG654=23),"",Entrées!V682-Entrées!V681))</f>
        <v>109</v>
      </c>
      <c r="CD654" s="33">
        <f>IF($BF654&lt;=$Y$7,Entrées!J681/CD$2,"")</f>
        <v>0.30776315789473685</v>
      </c>
      <c r="CE654" s="33">
        <f>IF($BF654&lt;=$Y$7,Entrées!K681/CE$2,"")</f>
        <v>1.488095238095238E-2</v>
      </c>
      <c r="CF654" s="11">
        <f t="shared" si="798"/>
        <v>7600</v>
      </c>
      <c r="CG654" s="11">
        <f t="shared" si="799"/>
        <v>4200</v>
      </c>
      <c r="CH654" s="52">
        <f t="shared" si="800"/>
        <v>0.26950009137426939</v>
      </c>
      <c r="CI654" s="52">
        <f t="shared" si="801"/>
        <v>0.11132787698412699</v>
      </c>
    </row>
    <row r="655" spans="3:87">
      <c r="C655" s="11">
        <f t="shared" si="777"/>
        <v>18</v>
      </c>
      <c r="D655" s="27">
        <f t="shared" si="774"/>
        <v>15</v>
      </c>
      <c r="E655" s="28">
        <f ca="1">IF($D655&gt;$D$8,"",INDIRECT(ADDRESS(ROW(Entrées!$C$37)+($D655-1)*24+E$11,COLUMN(Entrées!$C$37)+($C655-1),4,TRUE,"Entrées")))</f>
        <v>-412</v>
      </c>
      <c r="F655" s="28">
        <f ca="1">IF($D655&gt;$D$8,"",INDIRECT(ADDRESS(ROW(Entrées!$C$37)+($D655-1)*24+F$11,COLUMN(Entrées!$C$37)+($C655-1),4,TRUE,"Entrées")))</f>
        <v>-250</v>
      </c>
      <c r="G655" s="28">
        <f ca="1">IF($D655&gt;$D$8,"",INDIRECT(ADDRESS(ROW(Entrées!$C$37)+($D655-1)*24+G$11,COLUMN(Entrées!$C$37)+($C655-1),4,TRUE,"Entrées")))</f>
        <v>437</v>
      </c>
      <c r="H655" s="28">
        <f ca="1">IF($D655&gt;$D$8,"",INDIRECT(ADDRESS(ROW(Entrées!$C$37)+($D655-1)*24+H$11,COLUMN(Entrées!$C$37)+($C655-1),4,TRUE,"Entrées")))</f>
        <v>694</v>
      </c>
      <c r="I655" s="28">
        <f ca="1">IF($D655&gt;$D$8,"",INDIRECT(ADDRESS(ROW(Entrées!$C$37)+($D655-1)*24+I$11,COLUMN(Entrées!$C$37)+($C655-1),4,TRUE,"Entrées")))</f>
        <v>1007</v>
      </c>
      <c r="J655" s="28">
        <f ca="1">IF($D655&gt;$D$8,"",INDIRECT(ADDRESS(ROW(Entrées!$C$37)+($D655-1)*24+J$11,COLUMN(Entrées!$C$37)+($C655-1),4,TRUE,"Entrées")))</f>
        <v>982</v>
      </c>
      <c r="K655" s="28">
        <f ca="1">IF($D655&gt;$D$8,"",INDIRECT(ADDRESS(ROW(Entrées!$C$37)+($D655-1)*24+K$11,COLUMN(Entrées!$C$37)+($C655-1),4,TRUE,"Entrées")))</f>
        <v>1100</v>
      </c>
      <c r="L655" s="28">
        <f ca="1">IF($D655&gt;$D$8,"",INDIRECT(ADDRESS(ROW(Entrées!$C$37)+($D655-1)*24+L$11,COLUMN(Entrées!$C$37)+($C655-1),4,TRUE,"Entrées")))</f>
        <v>995</v>
      </c>
      <c r="M655" s="28">
        <f ca="1">IF($D655&gt;$D$8,"",INDIRECT(ADDRESS(ROW(Entrées!$C$37)+($D655-1)*24+M$11,COLUMN(Entrées!$C$37)+($C655-1),4,TRUE,"Entrées")))</f>
        <v>872</v>
      </c>
      <c r="N655" s="28">
        <f ca="1">IF($D655&gt;$D$8,"",INDIRECT(ADDRESS(ROW(Entrées!$C$37)+($D655-1)*24+N$11,COLUMN(Entrées!$C$37)+($C655-1),4,TRUE,"Entrées")))</f>
        <v>866</v>
      </c>
      <c r="O655" s="28">
        <f ca="1">IF($D655&gt;$D$8,"",INDIRECT(ADDRESS(ROW(Entrées!$C$37)+($D655-1)*24+O$11,COLUMN(Entrées!$C$37)+($C655-1),4,TRUE,"Entrées")))</f>
        <v>1000</v>
      </c>
      <c r="P655" s="28">
        <f ca="1">IF($D655&gt;$D$8,"",INDIRECT(ADDRESS(ROW(Entrées!$C$37)+($D655-1)*24+P$11,COLUMN(Entrées!$C$37)+($C655-1),4,TRUE,"Entrées")))</f>
        <v>1000</v>
      </c>
      <c r="Q655" s="28">
        <f ca="1">IF($D655&gt;$D$8,"",INDIRECT(ADDRESS(ROW(Entrées!$C$37)+($D655-1)*24+Q$11,COLUMN(Entrées!$C$37)+($C655-1),4,TRUE,"Entrées")))</f>
        <v>974</v>
      </c>
      <c r="R655" s="28">
        <f ca="1">IF($D655&gt;$D$8,"",INDIRECT(ADDRESS(ROW(Entrées!$C$37)+($D655-1)*24+R$11,COLUMN(Entrées!$C$37)+($C655-1),4,TRUE,"Entrées")))</f>
        <v>882</v>
      </c>
      <c r="S655" s="28">
        <f ca="1">IF($D655&gt;$D$8,"",INDIRECT(ADDRESS(ROW(Entrées!$C$37)+($D655-1)*24+S$11,COLUMN(Entrées!$C$37)+($C655-1),4,TRUE,"Entrées")))</f>
        <v>1000</v>
      </c>
      <c r="T655" s="28">
        <f ca="1">IF($D655&gt;$D$8,"",INDIRECT(ADDRESS(ROW(Entrées!$C$37)+($D655-1)*24+T$11,COLUMN(Entrées!$C$37)+($C655-1),4,TRUE,"Entrées")))</f>
        <v>900</v>
      </c>
      <c r="U655" s="28">
        <f ca="1">IF($D655&gt;$D$8,"",INDIRECT(ADDRESS(ROW(Entrées!$C$37)+($D655-1)*24+U$11,COLUMN(Entrées!$C$37)+($C655-1),4,TRUE,"Entrées")))</f>
        <v>859</v>
      </c>
      <c r="V655" s="28">
        <f ca="1">IF($D655&gt;$D$8,"",INDIRECT(ADDRESS(ROW(Entrées!$C$37)+($D655-1)*24+V$11,COLUMN(Entrées!$C$37)+($C655-1),4,TRUE,"Entrées")))</f>
        <v>1000</v>
      </c>
      <c r="W655" s="28">
        <f ca="1">IF($D655&gt;$D$8,"",INDIRECT(ADDRESS(ROW(Entrées!$C$37)+($D655-1)*24+W$11,COLUMN(Entrées!$C$37)+($C655-1),4,TRUE,"Entrées")))</f>
        <v>1000</v>
      </c>
      <c r="X655" s="28">
        <f ca="1">IF($D655&gt;$D$8,"",INDIRECT(ADDRESS(ROW(Entrées!$C$37)+($D655-1)*24+X$11,COLUMN(Entrées!$C$37)+($C655-1),4,TRUE,"Entrées")))</f>
        <v>1000</v>
      </c>
      <c r="Y655" s="28">
        <f ca="1">IF($D655&gt;$D$8,"",INDIRECT(ADDRESS(ROW(Entrées!$C$37)+($D655-1)*24+Y$11,COLUMN(Entrées!$C$37)+($C655-1),4,TRUE,"Entrées")))</f>
        <v>999</v>
      </c>
      <c r="Z655" s="28">
        <f ca="1">IF($D655&gt;$D$8,"",INDIRECT(ADDRESS(ROW(Entrées!$C$37)+($D655-1)*24+Z$11,COLUMN(Entrées!$C$37)+($C655-1),4,TRUE,"Entrées")))</f>
        <v>349</v>
      </c>
      <c r="AA655" s="28">
        <f ca="1">IF($D655&gt;$D$8,"",INDIRECT(ADDRESS(ROW(Entrées!$C$37)+($D655-1)*24+AA$11,COLUMN(Entrées!$C$37)+($C655-1),4,TRUE,"Entrées")))</f>
        <v>990</v>
      </c>
      <c r="AB655" s="28">
        <f ca="1">IF($D655&gt;$D$8,"",INDIRECT(ADDRESS(ROW(Entrées!$C$37)+($D655-1)*24+AB$11,COLUMN(Entrées!$C$37)+($C655-1),4,TRUE,"Entrées")))</f>
        <v>647</v>
      </c>
      <c r="AC655" s="11"/>
      <c r="AD655" s="40">
        <f t="shared" ca="1" si="773"/>
        <v>787.125</v>
      </c>
      <c r="AE655" s="40">
        <f t="shared" ca="1" si="775"/>
        <v>1100</v>
      </c>
      <c r="AF655" s="40">
        <f t="shared" ca="1" si="776"/>
        <v>-412</v>
      </c>
      <c r="AG655" s="4"/>
      <c r="AH655" s="11">
        <f>Entrées!A682</f>
        <v>27</v>
      </c>
      <c r="AI655" s="13">
        <f>Entrées!B682</f>
        <v>21</v>
      </c>
      <c r="AJ655" s="31">
        <f t="shared" ca="1" si="802"/>
        <v>55625.834722222207</v>
      </c>
      <c r="AK655" s="31">
        <f t="shared" ca="1" si="778"/>
        <v>55155.277777777781</v>
      </c>
      <c r="AL655" s="31">
        <f t="shared" ca="1" si="779"/>
        <v>55132.569444444431</v>
      </c>
      <c r="AM655" s="31">
        <f t="shared" ca="1" si="780"/>
        <v>439.35972222222233</v>
      </c>
      <c r="AN655" s="31">
        <f t="shared" ca="1" si="781"/>
        <v>2143.2847222222222</v>
      </c>
      <c r="AO655" s="31">
        <f t="shared" ca="1" si="782"/>
        <v>1711.4715277777773</v>
      </c>
      <c r="AP655" s="31">
        <f t="shared" ca="1" si="783"/>
        <v>43686.806944444448</v>
      </c>
      <c r="AQ655" s="31">
        <f t="shared" ca="1" si="784"/>
        <v>2048.2006944444447</v>
      </c>
      <c r="AR655" s="31">
        <f t="shared" ca="1" si="785"/>
        <v>467.57708333333329</v>
      </c>
      <c r="AS655" s="31">
        <f t="shared" ca="1" si="786"/>
        <v>9872.0041666666693</v>
      </c>
      <c r="AT655" s="31">
        <f t="shared" ca="1" si="787"/>
        <v>-752.91041666666672</v>
      </c>
      <c r="AU655" s="31">
        <f t="shared" ca="1" si="788"/>
        <v>580.30277777777769</v>
      </c>
      <c r="AV655" s="31">
        <f t="shared" ca="1" si="789"/>
        <v>-4570.3041666666659</v>
      </c>
      <c r="AW655" s="31">
        <f t="shared" ca="1" si="790"/>
        <v>53.39583333333335</v>
      </c>
      <c r="AX655" s="31">
        <f t="shared" ca="1" si="791"/>
        <v>1401.9361111111111</v>
      </c>
      <c r="AY655" s="31">
        <f t="shared" ca="1" si="792"/>
        <v>-1132.0805555555555</v>
      </c>
      <c r="AZ655" s="31">
        <f t="shared" ca="1" si="793"/>
        <v>-2177.1819444444441</v>
      </c>
      <c r="BA655" s="31">
        <f t="shared" ca="1" si="794"/>
        <v>644.8125</v>
      </c>
      <c r="BB655" s="31">
        <f t="shared" ca="1" si="795"/>
        <v>-1410.101388888889</v>
      </c>
      <c r="BC655" s="31">
        <f t="shared" ca="1" si="796"/>
        <v>-1800.2902777777781</v>
      </c>
      <c r="BF655" s="11">
        <f t="shared" si="797"/>
        <v>27</v>
      </c>
      <c r="BG655" s="11">
        <f t="shared" si="740"/>
        <v>21</v>
      </c>
      <c r="BH655" s="32">
        <f>IF($BF655&gt;$Y$7,"",IF(AND($BF655=$Y$7,$BG655=23),"",Entrées!C683-Entrées!C682))</f>
        <v>433.5</v>
      </c>
      <c r="BI655" s="32">
        <f>IF($BF655&gt;$Y$7,"",IF(AND($BF655=$Y$7,$BG655=23),"",Entrées!D683-Entrées!D682))</f>
        <v>550</v>
      </c>
      <c r="BJ655" s="32">
        <f>IF($BF655&gt;$Y$7,"",IF(AND($BF655=$Y$7,$BG655=23),"",Entrées!E683-Entrées!E682))</f>
        <v>612.5</v>
      </c>
      <c r="BK655" s="32">
        <f>IF($BF655&gt;$Y$7,"",IF(AND($BF655=$Y$7,$BG655=23),"",Entrées!F683-Entrées!F682))</f>
        <v>-1</v>
      </c>
      <c r="BL655" s="32">
        <f>IF($BF655&gt;$Y$7,"",IF(AND($BF655=$Y$7,$BG655=23),"",Entrées!G683-Entrées!G682))</f>
        <v>4.5</v>
      </c>
      <c r="BM655" s="32">
        <f>IF($BF655&gt;$Y$7,"",IF(AND($BF655=$Y$7,$BG655=23),"",Entrées!H683-Entrées!H682))</f>
        <v>0.5</v>
      </c>
      <c r="BN655" s="32">
        <f>IF($BF655&gt;$Y$7,"",IF(AND($BF655=$Y$7,$BG655=23),"",Entrées!I683-Entrées!I682))</f>
        <v>-493</v>
      </c>
      <c r="BO655" s="32">
        <f>IF($BF655&gt;$Y$7,"",IF(AND($BF655=$Y$7,$BG655=23),"",Entrées!J683-Entrées!J682))</f>
        <v>-214.5</v>
      </c>
      <c r="BP655" s="32">
        <f>IF($BF655&gt;$Y$7,"",IF(AND($BF655=$Y$7,$BG655=23),"",Entrées!K683-Entrées!K682))</f>
        <v>-1.5</v>
      </c>
      <c r="BQ655" s="32">
        <f>IF($BF655&gt;$Y$7,"",IF(AND($BF655=$Y$7,$BG655=23),"",Entrées!L683-Entrées!L682))</f>
        <v>-306.5</v>
      </c>
      <c r="BR655" s="32">
        <f>IF($BF655&gt;$Y$7,"",IF(AND($BF655=$Y$7,$BG655=23),"",Entrées!M683-Entrées!M682))</f>
        <v>0.5</v>
      </c>
      <c r="BS655" s="32">
        <f>IF($BF655&gt;$Y$7,"",IF(AND($BF655=$Y$7,$BG655=23),"",Entrées!N683-Entrées!N682))</f>
        <v>2.5</v>
      </c>
      <c r="BT655" s="32">
        <f>IF($BF655&gt;$Y$7,"",IF(AND($BF655=$Y$7,$BG655=23),"",Entrées!O683-Entrées!O682))</f>
        <v>1441.5</v>
      </c>
      <c r="BU655" s="32">
        <f>IF($BF655&gt;$Y$7,"",IF(AND($BF655=$Y$7,$BG655=23),"",Entrées!P683-Entrées!P682))</f>
        <v>0</v>
      </c>
      <c r="BV655" s="32">
        <f>IF($BF655&gt;$Y$7,"",IF(AND($BF655=$Y$7,$BG655=23),"",Entrées!Q683-Entrées!Q682))</f>
        <v>1222</v>
      </c>
      <c r="BW655" s="32">
        <f>IF($BF655&gt;$Y$7,"",IF(AND($BF655=$Y$7,$BG655=23),"",Entrées!R683-Entrées!R682))</f>
        <v>0</v>
      </c>
      <c r="BX655" s="32">
        <f>IF($BF655&gt;$Y$7,"",IF(AND($BF655=$Y$7,$BG655=23),"",Entrées!S683-Entrées!S682))</f>
        <v>0</v>
      </c>
      <c r="BY655" s="32">
        <f>IF($BF655&gt;$Y$7,"",IF(AND($BF655=$Y$7,$BG655=23),"",Entrées!T683-Entrées!T682))</f>
        <v>15</v>
      </c>
      <c r="BZ655" s="32">
        <f>IF($BF655&gt;$Y$7,"",IF(AND($BF655=$Y$7,$BG655=23),"",Entrées!U683-Entrées!U682))</f>
        <v>0</v>
      </c>
      <c r="CA655" s="32">
        <f>IF($BF655&gt;$Y$7,"",IF(AND($BF655=$Y$7,$BG655=23),"",Entrées!V683-Entrées!V682))</f>
        <v>897</v>
      </c>
      <c r="CD655" s="33">
        <f>IF($BF655&lt;=$Y$7,Entrées!J682/CD$2,"")</f>
        <v>0.27407894736842103</v>
      </c>
      <c r="CE655" s="33">
        <f>IF($BF655&lt;=$Y$7,Entrées!K682/CE$2,"")</f>
        <v>3.5714285714285714E-4</v>
      </c>
      <c r="CF655" s="11">
        <f t="shared" si="798"/>
        <v>7600</v>
      </c>
      <c r="CG655" s="11">
        <f t="shared" si="799"/>
        <v>4200</v>
      </c>
      <c r="CH655" s="52">
        <f t="shared" si="800"/>
        <v>0.26950009137426939</v>
      </c>
      <c r="CI655" s="52">
        <f t="shared" si="801"/>
        <v>0.11132787698412699</v>
      </c>
    </row>
    <row r="656" spans="3:87">
      <c r="C656" s="11">
        <f t="shared" si="777"/>
        <v>18</v>
      </c>
      <c r="D656" s="27">
        <f t="shared" si="774"/>
        <v>16</v>
      </c>
      <c r="E656" s="28">
        <f ca="1">IF($D656&gt;$D$8,"",INDIRECT(ADDRESS(ROW(Entrées!$C$37)+($D656-1)*24+E$11,COLUMN(Entrées!$C$37)+($C656-1),4,TRUE,"Entrées")))</f>
        <v>-417</v>
      </c>
      <c r="F656" s="28">
        <f ca="1">IF($D656&gt;$D$8,"",INDIRECT(ADDRESS(ROW(Entrées!$C$37)+($D656-1)*24+F$11,COLUMN(Entrées!$C$37)+($C656-1),4,TRUE,"Entrées")))</f>
        <v>-56</v>
      </c>
      <c r="G656" s="28">
        <f ca="1">IF($D656&gt;$D$8,"",INDIRECT(ADDRESS(ROW(Entrées!$C$37)+($D656-1)*24+G$11,COLUMN(Entrées!$C$37)+($C656-1),4,TRUE,"Entrées")))</f>
        <v>132</v>
      </c>
      <c r="H656" s="28">
        <f ca="1">IF($D656&gt;$D$8,"",INDIRECT(ADDRESS(ROW(Entrées!$C$37)+($D656-1)*24+H$11,COLUMN(Entrées!$C$37)+($C656-1),4,TRUE,"Entrées")))</f>
        <v>-100</v>
      </c>
      <c r="I656" s="28">
        <f ca="1">IF($D656&gt;$D$8,"",INDIRECT(ADDRESS(ROW(Entrées!$C$37)+($D656-1)*24+I$11,COLUMN(Entrées!$C$37)+($C656-1),4,TRUE,"Entrées")))</f>
        <v>179</v>
      </c>
      <c r="J656" s="28">
        <f ca="1">IF($D656&gt;$D$8,"",INDIRECT(ADDRESS(ROW(Entrées!$C$37)+($D656-1)*24+J$11,COLUMN(Entrées!$C$37)+($C656-1),4,TRUE,"Entrées")))</f>
        <v>236</v>
      </c>
      <c r="K656" s="28">
        <f ca="1">IF($D656&gt;$D$8,"",INDIRECT(ADDRESS(ROW(Entrées!$C$37)+($D656-1)*24+K$11,COLUMN(Entrées!$C$37)+($C656-1),4,TRUE,"Entrées")))</f>
        <v>1100</v>
      </c>
      <c r="L656" s="28">
        <f ca="1">IF($D656&gt;$D$8,"",INDIRECT(ADDRESS(ROW(Entrées!$C$37)+($D656-1)*24+L$11,COLUMN(Entrées!$C$37)+($C656-1),4,TRUE,"Entrées")))</f>
        <v>1000</v>
      </c>
      <c r="M656" s="28">
        <f ca="1">IF($D656&gt;$D$8,"",INDIRECT(ADDRESS(ROW(Entrées!$C$37)+($D656-1)*24+M$11,COLUMN(Entrées!$C$37)+($C656-1),4,TRUE,"Entrées")))</f>
        <v>999</v>
      </c>
      <c r="N656" s="28">
        <f ca="1">IF($D656&gt;$D$8,"",INDIRECT(ADDRESS(ROW(Entrées!$C$37)+($D656-1)*24+N$11,COLUMN(Entrées!$C$37)+($C656-1),4,TRUE,"Entrées")))</f>
        <v>963</v>
      </c>
      <c r="O656" s="28">
        <f ca="1">IF($D656&gt;$D$8,"",INDIRECT(ADDRESS(ROW(Entrées!$C$37)+($D656-1)*24+O$11,COLUMN(Entrées!$C$37)+($C656-1),4,TRUE,"Entrées")))</f>
        <v>975</v>
      </c>
      <c r="P656" s="28">
        <f ca="1">IF($D656&gt;$D$8,"",INDIRECT(ADDRESS(ROW(Entrées!$C$37)+($D656-1)*24+P$11,COLUMN(Entrées!$C$37)+($C656-1),4,TRUE,"Entrées")))</f>
        <v>1000</v>
      </c>
      <c r="Q656" s="28">
        <f ca="1">IF($D656&gt;$D$8,"",INDIRECT(ADDRESS(ROW(Entrées!$C$37)+($D656-1)*24+Q$11,COLUMN(Entrées!$C$37)+($C656-1),4,TRUE,"Entrées")))</f>
        <v>52</v>
      </c>
      <c r="R656" s="28">
        <f ca="1">IF($D656&gt;$D$8,"",INDIRECT(ADDRESS(ROW(Entrées!$C$37)+($D656-1)*24+R$11,COLUMN(Entrées!$C$37)+($C656-1),4,TRUE,"Entrées")))</f>
        <v>-390</v>
      </c>
      <c r="S656" s="28">
        <f ca="1">IF($D656&gt;$D$8,"",INDIRECT(ADDRESS(ROW(Entrées!$C$37)+($D656-1)*24+S$11,COLUMN(Entrées!$C$37)+($C656-1),4,TRUE,"Entrées")))</f>
        <v>935</v>
      </c>
      <c r="T656" s="28">
        <f ca="1">IF($D656&gt;$D$8,"",INDIRECT(ADDRESS(ROW(Entrées!$C$37)+($D656-1)*24+T$11,COLUMN(Entrées!$C$37)+($C656-1),4,TRUE,"Entrées")))</f>
        <v>519</v>
      </c>
      <c r="U656" s="28">
        <f ca="1">IF($D656&gt;$D$8,"",INDIRECT(ADDRESS(ROW(Entrées!$C$37)+($D656-1)*24+U$11,COLUMN(Entrées!$C$37)+($C656-1),4,TRUE,"Entrées")))</f>
        <v>559</v>
      </c>
      <c r="V656" s="28">
        <f ca="1">IF($D656&gt;$D$8,"",INDIRECT(ADDRESS(ROW(Entrées!$C$37)+($D656-1)*24+V$11,COLUMN(Entrées!$C$37)+($C656-1),4,TRUE,"Entrées")))</f>
        <v>803</v>
      </c>
      <c r="W656" s="28">
        <f ca="1">IF($D656&gt;$D$8,"",INDIRECT(ADDRESS(ROW(Entrées!$C$37)+($D656-1)*24+W$11,COLUMN(Entrées!$C$37)+($C656-1),4,TRUE,"Entrées")))</f>
        <v>1000</v>
      </c>
      <c r="X656" s="28">
        <f ca="1">IF($D656&gt;$D$8,"",INDIRECT(ADDRESS(ROW(Entrées!$C$37)+($D656-1)*24+X$11,COLUMN(Entrées!$C$37)+($C656-1),4,TRUE,"Entrées")))</f>
        <v>1000</v>
      </c>
      <c r="Y656" s="28">
        <f ca="1">IF($D656&gt;$D$8,"",INDIRECT(ADDRESS(ROW(Entrées!$C$37)+($D656-1)*24+Y$11,COLUMN(Entrées!$C$37)+($C656-1),4,TRUE,"Entrées")))</f>
        <v>712</v>
      </c>
      <c r="Z656" s="28">
        <f ca="1">IF($D656&gt;$D$8,"",INDIRECT(ADDRESS(ROW(Entrées!$C$37)+($D656-1)*24+Z$11,COLUMN(Entrées!$C$37)+($C656-1),4,TRUE,"Entrées")))</f>
        <v>-794</v>
      </c>
      <c r="AA656" s="28">
        <f ca="1">IF($D656&gt;$D$8,"",INDIRECT(ADDRESS(ROW(Entrées!$C$37)+($D656-1)*24+AA$11,COLUMN(Entrées!$C$37)+($C656-1),4,TRUE,"Entrées")))</f>
        <v>1000</v>
      </c>
      <c r="AB656" s="28">
        <f ca="1">IF($D656&gt;$D$8,"",INDIRECT(ADDRESS(ROW(Entrées!$C$37)+($D656-1)*24+AB$11,COLUMN(Entrées!$C$37)+($C656-1),4,TRUE,"Entrées")))</f>
        <v>1000</v>
      </c>
      <c r="AC656" s="11"/>
      <c r="AD656" s="40">
        <f t="shared" ca="1" si="773"/>
        <v>516.95833333333337</v>
      </c>
      <c r="AE656" s="40">
        <f t="shared" ca="1" si="775"/>
        <v>1100</v>
      </c>
      <c r="AF656" s="40">
        <f t="shared" ca="1" si="776"/>
        <v>-794</v>
      </c>
      <c r="AG656" s="4"/>
      <c r="AH656" s="11">
        <f>Entrées!A683</f>
        <v>27</v>
      </c>
      <c r="AI656" s="13">
        <f>Entrées!B683</f>
        <v>22</v>
      </c>
      <c r="AJ656" s="31">
        <f t="shared" ca="1" si="802"/>
        <v>55625.834722222207</v>
      </c>
      <c r="AK656" s="31">
        <f t="shared" ca="1" si="778"/>
        <v>55155.277777777781</v>
      </c>
      <c r="AL656" s="31">
        <f t="shared" ca="1" si="779"/>
        <v>55132.569444444431</v>
      </c>
      <c r="AM656" s="31">
        <f t="shared" ca="1" si="780"/>
        <v>439.35972222222233</v>
      </c>
      <c r="AN656" s="31">
        <f t="shared" ca="1" si="781"/>
        <v>2143.2847222222222</v>
      </c>
      <c r="AO656" s="31">
        <f t="shared" ca="1" si="782"/>
        <v>1711.4715277777773</v>
      </c>
      <c r="AP656" s="31">
        <f t="shared" ca="1" si="783"/>
        <v>43686.806944444448</v>
      </c>
      <c r="AQ656" s="31">
        <f t="shared" ca="1" si="784"/>
        <v>2048.2006944444447</v>
      </c>
      <c r="AR656" s="31">
        <f t="shared" ca="1" si="785"/>
        <v>467.57708333333329</v>
      </c>
      <c r="AS656" s="31">
        <f t="shared" ca="1" si="786"/>
        <v>9872.0041666666693</v>
      </c>
      <c r="AT656" s="31">
        <f t="shared" ca="1" si="787"/>
        <v>-752.91041666666672</v>
      </c>
      <c r="AU656" s="31">
        <f t="shared" ca="1" si="788"/>
        <v>580.30277777777769</v>
      </c>
      <c r="AV656" s="31">
        <f t="shared" ca="1" si="789"/>
        <v>-4570.3041666666659</v>
      </c>
      <c r="AW656" s="31">
        <f t="shared" ca="1" si="790"/>
        <v>53.39583333333335</v>
      </c>
      <c r="AX656" s="31">
        <f t="shared" ca="1" si="791"/>
        <v>1401.9361111111111</v>
      </c>
      <c r="AY656" s="31">
        <f t="shared" ca="1" si="792"/>
        <v>-1132.0805555555555</v>
      </c>
      <c r="AZ656" s="31">
        <f t="shared" ca="1" si="793"/>
        <v>-2177.1819444444441</v>
      </c>
      <c r="BA656" s="31">
        <f t="shared" ca="1" si="794"/>
        <v>644.8125</v>
      </c>
      <c r="BB656" s="31">
        <f t="shared" ca="1" si="795"/>
        <v>-1410.101388888889</v>
      </c>
      <c r="BC656" s="31">
        <f t="shared" ca="1" si="796"/>
        <v>-1800.2902777777781</v>
      </c>
      <c r="BF656" s="11">
        <f t="shared" si="797"/>
        <v>27</v>
      </c>
      <c r="BG656" s="11">
        <f t="shared" si="740"/>
        <v>22</v>
      </c>
      <c r="BH656" s="32">
        <f>IF($BF656&gt;$Y$7,"",IF(AND($BF656=$Y$7,$BG656=23),"",Entrées!C684-Entrées!C683))</f>
        <v>3691.5</v>
      </c>
      <c r="BI656" s="32">
        <f>IF($BF656&gt;$Y$7,"",IF(AND($BF656=$Y$7,$BG656=23),"",Entrées!D684-Entrées!D683))</f>
        <v>1725</v>
      </c>
      <c r="BJ656" s="32">
        <f>IF($BF656&gt;$Y$7,"",IF(AND($BF656=$Y$7,$BG656=23),"",Entrées!E684-Entrées!E683))</f>
        <v>1900</v>
      </c>
      <c r="BK656" s="32">
        <f>IF($BF656&gt;$Y$7,"",IF(AND($BF656=$Y$7,$BG656=23),"",Entrées!F684-Entrées!F683))</f>
        <v>0.5</v>
      </c>
      <c r="BL656" s="32">
        <f>IF($BF656&gt;$Y$7,"",IF(AND($BF656=$Y$7,$BG656=23),"",Entrées!G684-Entrées!G683))</f>
        <v>-7</v>
      </c>
      <c r="BM656" s="32">
        <f>IF($BF656&gt;$Y$7,"",IF(AND($BF656=$Y$7,$BG656=23),"",Entrées!H684-Entrées!H683))</f>
        <v>-2.5</v>
      </c>
      <c r="BN656" s="32">
        <f>IF($BF656&gt;$Y$7,"",IF(AND($BF656=$Y$7,$BG656=23),"",Entrées!I684-Entrées!I683))</f>
        <v>123</v>
      </c>
      <c r="BO656" s="32">
        <f>IF($BF656&gt;$Y$7,"",IF(AND($BF656=$Y$7,$BG656=23),"",Entrées!J684-Entrées!J683))</f>
        <v>-158.5</v>
      </c>
      <c r="BP656" s="32">
        <f>IF($BF656&gt;$Y$7,"",IF(AND($BF656=$Y$7,$BG656=23),"",Entrées!K684-Entrées!K683))</f>
        <v>0</v>
      </c>
      <c r="BQ656" s="32">
        <f>IF($BF656&gt;$Y$7,"",IF(AND($BF656=$Y$7,$BG656=23),"",Entrées!L684-Entrées!L683))</f>
        <v>1873</v>
      </c>
      <c r="BR656" s="32">
        <f>IF($BF656&gt;$Y$7,"",IF(AND($BF656=$Y$7,$BG656=23),"",Entrées!M684-Entrées!M683))</f>
        <v>0.5</v>
      </c>
      <c r="BS656" s="32">
        <f>IF($BF656&gt;$Y$7,"",IF(AND($BF656=$Y$7,$BG656=23),"",Entrées!N684-Entrées!N683))</f>
        <v>-4.5</v>
      </c>
      <c r="BT656" s="32">
        <f>IF($BF656&gt;$Y$7,"",IF(AND($BF656=$Y$7,$BG656=23),"",Entrées!O684-Entrées!O683))</f>
        <v>1869</v>
      </c>
      <c r="BU656" s="32">
        <f>IF($BF656&gt;$Y$7,"",IF(AND($BF656=$Y$7,$BG656=23),"",Entrées!P684-Entrées!P683))</f>
        <v>-1</v>
      </c>
      <c r="BV656" s="32">
        <f>IF($BF656&gt;$Y$7,"",IF(AND($BF656=$Y$7,$BG656=23),"",Entrées!Q684-Entrées!Q683))</f>
        <v>1306</v>
      </c>
      <c r="BW656" s="32">
        <f>IF($BF656&gt;$Y$7,"",IF(AND($BF656=$Y$7,$BG656=23),"",Entrées!R684-Entrées!R683))</f>
        <v>0</v>
      </c>
      <c r="BX656" s="32">
        <f>IF($BF656&gt;$Y$7,"",IF(AND($BF656=$Y$7,$BG656=23),"",Entrées!S684-Entrées!S683))</f>
        <v>0</v>
      </c>
      <c r="BY656" s="32">
        <f>IF($BF656&gt;$Y$7,"",IF(AND($BF656=$Y$7,$BG656=23),"",Entrées!T684-Entrées!T683))</f>
        <v>-26</v>
      </c>
      <c r="BZ656" s="32">
        <f>IF($BF656&gt;$Y$7,"",IF(AND($BF656=$Y$7,$BG656=23),"",Entrées!U684-Entrées!U683))</f>
        <v>0</v>
      </c>
      <c r="CA656" s="32">
        <f>IF($BF656&gt;$Y$7,"",IF(AND($BF656=$Y$7,$BG656=23),"",Entrées!V684-Entrées!V683))</f>
        <v>228</v>
      </c>
      <c r="CD656" s="33">
        <f>IF($BF656&lt;=$Y$7,Entrées!J683/CD$2,"")</f>
        <v>0.24585526315789474</v>
      </c>
      <c r="CE656" s="33">
        <f>IF($BF656&lt;=$Y$7,Entrées!K683/CE$2,"")</f>
        <v>0</v>
      </c>
      <c r="CF656" s="11">
        <f t="shared" si="798"/>
        <v>7600</v>
      </c>
      <c r="CG656" s="11">
        <f t="shared" si="799"/>
        <v>4200</v>
      </c>
      <c r="CH656" s="52">
        <f t="shared" si="800"/>
        <v>0.26950009137426939</v>
      </c>
      <c r="CI656" s="52">
        <f t="shared" si="801"/>
        <v>0.11132787698412699</v>
      </c>
    </row>
    <row r="657" spans="1:87">
      <c r="A657" s="11">
        <f>ROW(E641)</f>
        <v>641</v>
      </c>
      <c r="C657" s="11">
        <f t="shared" si="777"/>
        <v>18</v>
      </c>
      <c r="D657" s="27">
        <f t="shared" si="774"/>
        <v>17</v>
      </c>
      <c r="E657" s="28">
        <f ca="1">IF($D657&gt;$D$8,"",INDIRECT(ADDRESS(ROW(Entrées!$C$37)+($D657-1)*24+E$11,COLUMN(Entrées!$C$37)+($C657-1),4,TRUE,"Entrées")))</f>
        <v>-1002</v>
      </c>
      <c r="F657" s="28">
        <f ca="1">IF($D657&gt;$D$8,"",INDIRECT(ADDRESS(ROW(Entrées!$C$37)+($D657-1)*24+F$11,COLUMN(Entrées!$C$37)+($C657-1),4,TRUE,"Entrées")))</f>
        <v>-1103</v>
      </c>
      <c r="G657" s="28">
        <f ca="1">IF($D657&gt;$D$8,"",INDIRECT(ADDRESS(ROW(Entrées!$C$37)+($D657-1)*24+G$11,COLUMN(Entrées!$C$37)+($C657-1),4,TRUE,"Entrées")))</f>
        <v>-708</v>
      </c>
      <c r="H657" s="28">
        <f ca="1">IF($D657&gt;$D$8,"",INDIRECT(ADDRESS(ROW(Entrées!$C$37)+($D657-1)*24+H$11,COLUMN(Entrées!$C$37)+($C657-1),4,TRUE,"Entrées")))</f>
        <v>-560</v>
      </c>
      <c r="I657" s="28">
        <f ca="1">IF($D657&gt;$D$8,"",INDIRECT(ADDRESS(ROW(Entrées!$C$37)+($D657-1)*24+I$11,COLUMN(Entrées!$C$37)+($C657-1),4,TRUE,"Entrées")))</f>
        <v>-605</v>
      </c>
      <c r="J657" s="28">
        <f ca="1">IF($D657&gt;$D$8,"",INDIRECT(ADDRESS(ROW(Entrées!$C$37)+($D657-1)*24+J$11,COLUMN(Entrées!$C$37)+($C657-1),4,TRUE,"Entrées")))</f>
        <v>489</v>
      </c>
      <c r="K657" s="28">
        <f ca="1">IF($D657&gt;$D$8,"",INDIRECT(ADDRESS(ROW(Entrées!$C$37)+($D657-1)*24+K$11,COLUMN(Entrées!$C$37)+($C657-1),4,TRUE,"Entrées")))</f>
        <v>1039</v>
      </c>
      <c r="L657" s="28">
        <f ca="1">IF($D657&gt;$D$8,"",INDIRECT(ADDRESS(ROW(Entrées!$C$37)+($D657-1)*24+L$11,COLUMN(Entrées!$C$37)+($C657-1),4,TRUE,"Entrées")))</f>
        <v>990</v>
      </c>
      <c r="M657" s="28">
        <f ca="1">IF($D657&gt;$D$8,"",INDIRECT(ADDRESS(ROW(Entrées!$C$37)+($D657-1)*24+M$11,COLUMN(Entrées!$C$37)+($C657-1),4,TRUE,"Entrées")))</f>
        <v>884</v>
      </c>
      <c r="N657" s="28">
        <f ca="1">IF($D657&gt;$D$8,"",INDIRECT(ADDRESS(ROW(Entrées!$C$37)+($D657-1)*24+N$11,COLUMN(Entrées!$C$37)+($C657-1),4,TRUE,"Entrées")))</f>
        <v>932</v>
      </c>
      <c r="O657" s="28">
        <f ca="1">IF($D657&gt;$D$8,"",INDIRECT(ADDRESS(ROW(Entrées!$C$37)+($D657-1)*24+O$11,COLUMN(Entrées!$C$37)+($C657-1),4,TRUE,"Entrées")))</f>
        <v>653</v>
      </c>
      <c r="P657" s="28">
        <f ca="1">IF($D657&gt;$D$8,"",INDIRECT(ADDRESS(ROW(Entrées!$C$37)+($D657-1)*24+P$11,COLUMN(Entrées!$C$37)+($C657-1),4,TRUE,"Entrées")))</f>
        <v>917</v>
      </c>
      <c r="Q657" s="28">
        <f ca="1">IF($D657&gt;$D$8,"",INDIRECT(ADDRESS(ROW(Entrées!$C$37)+($D657-1)*24+Q$11,COLUMN(Entrées!$C$37)+($C657-1),4,TRUE,"Entrées")))</f>
        <v>981</v>
      </c>
      <c r="R657" s="28">
        <f ca="1">IF($D657&gt;$D$8,"",INDIRECT(ADDRESS(ROW(Entrées!$C$37)+($D657-1)*24+R$11,COLUMN(Entrées!$C$37)+($C657-1),4,TRUE,"Entrées")))</f>
        <v>593</v>
      </c>
      <c r="S657" s="28">
        <f ca="1">IF($D657&gt;$D$8,"",INDIRECT(ADDRESS(ROW(Entrées!$C$37)+($D657-1)*24+S$11,COLUMN(Entrées!$C$37)+($C657-1),4,TRUE,"Entrées")))</f>
        <v>893</v>
      </c>
      <c r="T657" s="28">
        <f ca="1">IF($D657&gt;$D$8,"",INDIRECT(ADDRESS(ROW(Entrées!$C$37)+($D657-1)*24+T$11,COLUMN(Entrées!$C$37)+($C657-1),4,TRUE,"Entrées")))</f>
        <v>1000</v>
      </c>
      <c r="U657" s="28">
        <f ca="1">IF($D657&gt;$D$8,"",INDIRECT(ADDRESS(ROW(Entrées!$C$37)+($D657-1)*24+U$11,COLUMN(Entrées!$C$37)+($C657-1),4,TRUE,"Entrées")))</f>
        <v>999</v>
      </c>
      <c r="V657" s="28">
        <f ca="1">IF($D657&gt;$D$8,"",INDIRECT(ADDRESS(ROW(Entrées!$C$37)+($D657-1)*24+V$11,COLUMN(Entrées!$C$37)+($C657-1),4,TRUE,"Entrées")))</f>
        <v>992</v>
      </c>
      <c r="W657" s="28">
        <f ca="1">IF($D657&gt;$D$8,"",INDIRECT(ADDRESS(ROW(Entrées!$C$37)+($D657-1)*24+W$11,COLUMN(Entrées!$C$37)+($C657-1),4,TRUE,"Entrées")))</f>
        <v>1000</v>
      </c>
      <c r="X657" s="28">
        <f ca="1">IF($D657&gt;$D$8,"",INDIRECT(ADDRESS(ROW(Entrées!$C$37)+($D657-1)*24+X$11,COLUMN(Entrées!$C$37)+($C657-1),4,TRUE,"Entrées")))</f>
        <v>1000</v>
      </c>
      <c r="Y657" s="28">
        <f ca="1">IF($D657&gt;$D$8,"",INDIRECT(ADDRESS(ROW(Entrées!$C$37)+($D657-1)*24+Y$11,COLUMN(Entrées!$C$37)+($C657-1),4,TRUE,"Entrées")))</f>
        <v>1000</v>
      </c>
      <c r="Z657" s="28">
        <f ca="1">IF($D657&gt;$D$8,"",INDIRECT(ADDRESS(ROW(Entrées!$C$37)+($D657-1)*24+Z$11,COLUMN(Entrées!$C$37)+($C657-1),4,TRUE,"Entrées")))</f>
        <v>-866</v>
      </c>
      <c r="AA657" s="28">
        <f ca="1">IF($D657&gt;$D$8,"",INDIRECT(ADDRESS(ROW(Entrées!$C$37)+($D657-1)*24+AA$11,COLUMN(Entrées!$C$37)+($C657-1),4,TRUE,"Entrées")))</f>
        <v>-629</v>
      </c>
      <c r="AB657" s="28">
        <f ca="1">IF($D657&gt;$D$8,"",INDIRECT(ADDRESS(ROW(Entrées!$C$37)+($D657-1)*24+AB$11,COLUMN(Entrées!$C$37)+($C657-1),4,TRUE,"Entrées")))</f>
        <v>-720</v>
      </c>
      <c r="AC657" s="11"/>
      <c r="AD657" s="40">
        <f t="shared" ca="1" si="773"/>
        <v>340.375</v>
      </c>
      <c r="AE657" s="40">
        <f t="shared" ca="1" si="775"/>
        <v>1039</v>
      </c>
      <c r="AF657" s="40">
        <f t="shared" ca="1" si="776"/>
        <v>-1103</v>
      </c>
      <c r="AG657" s="4"/>
      <c r="AH657" s="11">
        <f>Entrées!A684</f>
        <v>27</v>
      </c>
      <c r="AI657" s="13">
        <f>Entrées!B684</f>
        <v>23</v>
      </c>
      <c r="AJ657" s="31">
        <f t="shared" ca="1" si="802"/>
        <v>55625.834722222207</v>
      </c>
      <c r="AK657" s="31">
        <f t="shared" ca="1" si="778"/>
        <v>55155.277777777781</v>
      </c>
      <c r="AL657" s="31">
        <f t="shared" ca="1" si="779"/>
        <v>55132.569444444431</v>
      </c>
      <c r="AM657" s="31">
        <f t="shared" ca="1" si="780"/>
        <v>439.35972222222233</v>
      </c>
      <c r="AN657" s="31">
        <f t="shared" ca="1" si="781"/>
        <v>2143.2847222222222</v>
      </c>
      <c r="AO657" s="31">
        <f t="shared" ca="1" si="782"/>
        <v>1711.4715277777773</v>
      </c>
      <c r="AP657" s="31">
        <f t="shared" ca="1" si="783"/>
        <v>43686.806944444448</v>
      </c>
      <c r="AQ657" s="31">
        <f t="shared" ca="1" si="784"/>
        <v>2048.2006944444447</v>
      </c>
      <c r="AR657" s="31">
        <f t="shared" ca="1" si="785"/>
        <v>467.57708333333329</v>
      </c>
      <c r="AS657" s="31">
        <f t="shared" ca="1" si="786"/>
        <v>9872.0041666666693</v>
      </c>
      <c r="AT657" s="31">
        <f t="shared" ca="1" si="787"/>
        <v>-752.91041666666672</v>
      </c>
      <c r="AU657" s="31">
        <f t="shared" ca="1" si="788"/>
        <v>580.30277777777769</v>
      </c>
      <c r="AV657" s="31">
        <f t="shared" ca="1" si="789"/>
        <v>-4570.3041666666659</v>
      </c>
      <c r="AW657" s="31">
        <f t="shared" ca="1" si="790"/>
        <v>53.39583333333335</v>
      </c>
      <c r="AX657" s="31">
        <f t="shared" ca="1" si="791"/>
        <v>1401.9361111111111</v>
      </c>
      <c r="AY657" s="31">
        <f t="shared" ca="1" si="792"/>
        <v>-1132.0805555555555</v>
      </c>
      <c r="AZ657" s="31">
        <f t="shared" ca="1" si="793"/>
        <v>-2177.1819444444441</v>
      </c>
      <c r="BA657" s="31">
        <f t="shared" ca="1" si="794"/>
        <v>644.8125</v>
      </c>
      <c r="BB657" s="31">
        <f t="shared" ca="1" si="795"/>
        <v>-1410.101388888889</v>
      </c>
      <c r="BC657" s="31">
        <f t="shared" ca="1" si="796"/>
        <v>-1800.2902777777781</v>
      </c>
      <c r="BF657" s="11">
        <f t="shared" si="797"/>
        <v>27</v>
      </c>
      <c r="BG657" s="11">
        <f t="shared" si="740"/>
        <v>23</v>
      </c>
      <c r="BH657" s="32">
        <f>IF($BF657&gt;$Y$7,"",IF(AND($BF657=$Y$7,$BG657=23),"",Entrées!C685-Entrées!C684))</f>
        <v>-1327</v>
      </c>
      <c r="BI657" s="32">
        <f>IF($BF657&gt;$Y$7,"",IF(AND($BF657=$Y$7,$BG657=23),"",Entrées!D685-Entrées!D684))</f>
        <v>-2050</v>
      </c>
      <c r="BJ657" s="32">
        <f>IF($BF657&gt;$Y$7,"",IF(AND($BF657=$Y$7,$BG657=23),"",Entrées!E685-Entrées!E684))</f>
        <v>-2612.5</v>
      </c>
      <c r="BK657" s="32">
        <f>IF($BF657&gt;$Y$7,"",IF(AND($BF657=$Y$7,$BG657=23),"",Entrées!F685-Entrées!F684))</f>
        <v>0.5</v>
      </c>
      <c r="BL657" s="32">
        <f>IF($BF657&gt;$Y$7,"",IF(AND($BF657=$Y$7,$BG657=23),"",Entrées!G685-Entrées!G684))</f>
        <v>-3</v>
      </c>
      <c r="BM657" s="32">
        <f>IF($BF657&gt;$Y$7,"",IF(AND($BF657=$Y$7,$BG657=23),"",Entrées!H685-Entrées!H684))</f>
        <v>0.5</v>
      </c>
      <c r="BN657" s="32">
        <f>IF($BF657&gt;$Y$7,"",IF(AND($BF657=$Y$7,$BG657=23),"",Entrées!I685-Entrées!I684))</f>
        <v>-274</v>
      </c>
      <c r="BO657" s="32">
        <f>IF($BF657&gt;$Y$7,"",IF(AND($BF657=$Y$7,$BG657=23),"",Entrées!J685-Entrées!J684))</f>
        <v>-94.5</v>
      </c>
      <c r="BP657" s="32">
        <f>IF($BF657&gt;$Y$7,"",IF(AND($BF657=$Y$7,$BG657=23),"",Entrées!K685-Entrées!K684))</f>
        <v>0</v>
      </c>
      <c r="BQ657" s="32">
        <f>IF($BF657&gt;$Y$7,"",IF(AND($BF657=$Y$7,$BG657=23),"",Entrées!L685-Entrées!L684))</f>
        <v>-2142</v>
      </c>
      <c r="BR657" s="32">
        <f>IF($BF657&gt;$Y$7,"",IF(AND($BF657=$Y$7,$BG657=23),"",Entrées!M685-Entrées!M684))</f>
        <v>-7</v>
      </c>
      <c r="BS657" s="32">
        <f>IF($BF657&gt;$Y$7,"",IF(AND($BF657=$Y$7,$BG657=23),"",Entrées!N685-Entrées!N684))</f>
        <v>-8</v>
      </c>
      <c r="BT657" s="32">
        <f>IF($BF657&gt;$Y$7,"",IF(AND($BF657=$Y$7,$BG657=23),"",Entrées!O685-Entrées!O684))</f>
        <v>1199.5</v>
      </c>
      <c r="BU657" s="32">
        <f>IF($BF657&gt;$Y$7,"",IF(AND($BF657=$Y$7,$BG657=23),"",Entrées!P685-Entrées!P684))</f>
        <v>1.5</v>
      </c>
      <c r="BV657" s="32">
        <f>IF($BF657&gt;$Y$7,"",IF(AND($BF657=$Y$7,$BG657=23),"",Entrées!Q685-Entrées!Q684))</f>
        <v>-24</v>
      </c>
      <c r="BW657" s="32">
        <f>IF($BF657&gt;$Y$7,"",IF(AND($BF657=$Y$7,$BG657=23),"",Entrées!R685-Entrées!R684))</f>
        <v>0</v>
      </c>
      <c r="BX657" s="32">
        <f>IF($BF657&gt;$Y$7,"",IF(AND($BF657=$Y$7,$BG657=23),"",Entrées!S685-Entrées!S684))</f>
        <v>0</v>
      </c>
      <c r="BY657" s="32">
        <f>IF($BF657&gt;$Y$7,"",IF(AND($BF657=$Y$7,$BG657=23),"",Entrées!T685-Entrées!T684))</f>
        <v>51</v>
      </c>
      <c r="BZ657" s="32">
        <f>IF($BF657&gt;$Y$7,"",IF(AND($BF657=$Y$7,$BG657=23),"",Entrées!U685-Entrées!U684))</f>
        <v>0</v>
      </c>
      <c r="CA657" s="32">
        <f>IF($BF657&gt;$Y$7,"",IF(AND($BF657=$Y$7,$BG657=23),"",Entrées!V685-Entrées!V684))</f>
        <v>936</v>
      </c>
      <c r="CD657" s="33">
        <f>IF($BF657&lt;=$Y$7,Entrées!J684/CD$2,"")</f>
        <v>0.22500000000000001</v>
      </c>
      <c r="CE657" s="33">
        <f>IF($BF657&lt;=$Y$7,Entrées!K684/CE$2,"")</f>
        <v>0</v>
      </c>
      <c r="CF657" s="11">
        <f t="shared" si="798"/>
        <v>7600</v>
      </c>
      <c r="CG657" s="11">
        <f t="shared" si="799"/>
        <v>4200</v>
      </c>
      <c r="CH657" s="52">
        <f t="shared" si="800"/>
        <v>0.26950009137426939</v>
      </c>
      <c r="CI657" s="52">
        <f t="shared" si="801"/>
        <v>0.11132787698412699</v>
      </c>
    </row>
    <row r="658" spans="1:87">
      <c r="A658" s="11">
        <f>A657+$Y$7-1</f>
        <v>670</v>
      </c>
      <c r="C658" s="11">
        <f t="shared" si="777"/>
        <v>18</v>
      </c>
      <c r="D658" s="27">
        <f t="shared" si="774"/>
        <v>18</v>
      </c>
      <c r="E658" s="28">
        <f ca="1">IF($D658&gt;$D$8,"",INDIRECT(ADDRESS(ROW(Entrées!$C$37)+($D658-1)*24+E$11,COLUMN(Entrées!$C$37)+($C658-1),4,TRUE,"Entrées")))</f>
        <v>-1099</v>
      </c>
      <c r="F658" s="28">
        <f ca="1">IF($D658&gt;$D$8,"",INDIRECT(ADDRESS(ROW(Entrées!$C$37)+($D658-1)*24+F$11,COLUMN(Entrées!$C$37)+($C658-1),4,TRUE,"Entrées")))</f>
        <v>-1143</v>
      </c>
      <c r="G658" s="28">
        <f ca="1">IF($D658&gt;$D$8,"",INDIRECT(ADDRESS(ROW(Entrées!$C$37)+($D658-1)*24+G$11,COLUMN(Entrées!$C$37)+($C658-1),4,TRUE,"Entrées")))</f>
        <v>-1294</v>
      </c>
      <c r="H658" s="28">
        <f ca="1">IF($D658&gt;$D$8,"",INDIRECT(ADDRESS(ROW(Entrées!$C$37)+($D658-1)*24+H$11,COLUMN(Entrées!$C$37)+($C658-1),4,TRUE,"Entrées")))</f>
        <v>-1299</v>
      </c>
      <c r="I658" s="28">
        <f ca="1">IF($D658&gt;$D$8,"",INDIRECT(ADDRESS(ROW(Entrées!$C$37)+($D658-1)*24+I$11,COLUMN(Entrées!$C$37)+($C658-1),4,TRUE,"Entrées")))</f>
        <v>-1215</v>
      </c>
      <c r="J658" s="28">
        <f ca="1">IF($D658&gt;$D$8,"",INDIRECT(ADDRESS(ROW(Entrées!$C$37)+($D658-1)*24+J$11,COLUMN(Entrées!$C$37)+($C658-1),4,TRUE,"Entrées")))</f>
        <v>-1200</v>
      </c>
      <c r="K658" s="28">
        <f ca="1">IF($D658&gt;$D$8,"",INDIRECT(ADDRESS(ROW(Entrées!$C$37)+($D658-1)*24+K$11,COLUMN(Entrées!$C$37)+($C658-1),4,TRUE,"Entrées")))</f>
        <v>-135</v>
      </c>
      <c r="L658" s="28">
        <f ca="1">IF($D658&gt;$D$8,"",INDIRECT(ADDRESS(ROW(Entrées!$C$37)+($D658-1)*24+L$11,COLUMN(Entrées!$C$37)+($C658-1),4,TRUE,"Entrées")))</f>
        <v>-180</v>
      </c>
      <c r="M658" s="28">
        <f ca="1">IF($D658&gt;$D$8,"",INDIRECT(ADDRESS(ROW(Entrées!$C$37)+($D658-1)*24+M$11,COLUMN(Entrées!$C$37)+($C658-1),4,TRUE,"Entrées")))</f>
        <v>-65</v>
      </c>
      <c r="N658" s="28">
        <f ca="1">IF($D658&gt;$D$8,"",INDIRECT(ADDRESS(ROW(Entrées!$C$37)+($D658-1)*24+N$11,COLUMN(Entrées!$C$37)+($C658-1),4,TRUE,"Entrées")))</f>
        <v>468</v>
      </c>
      <c r="O658" s="28">
        <f ca="1">IF($D658&gt;$D$8,"",INDIRECT(ADDRESS(ROW(Entrées!$C$37)+($D658-1)*24+O$11,COLUMN(Entrées!$C$37)+($C658-1),4,TRUE,"Entrées")))</f>
        <v>98</v>
      </c>
      <c r="P658" s="28">
        <f ca="1">IF($D658&gt;$D$8,"",INDIRECT(ADDRESS(ROW(Entrées!$C$37)+($D658-1)*24+P$11,COLUMN(Entrées!$C$37)+($C658-1),4,TRUE,"Entrées")))</f>
        <v>625</v>
      </c>
      <c r="Q658" s="28">
        <f ca="1">IF($D658&gt;$D$8,"",INDIRECT(ADDRESS(ROW(Entrées!$C$37)+($D658-1)*24+Q$11,COLUMN(Entrées!$C$37)+($C658-1),4,TRUE,"Entrées")))</f>
        <v>-97</v>
      </c>
      <c r="R658" s="28">
        <f ca="1">IF($D658&gt;$D$8,"",INDIRECT(ADDRESS(ROW(Entrées!$C$37)+($D658-1)*24+R$11,COLUMN(Entrées!$C$37)+($C658-1),4,TRUE,"Entrées")))</f>
        <v>-519</v>
      </c>
      <c r="S658" s="28">
        <f ca="1">IF($D658&gt;$D$8,"",INDIRECT(ADDRESS(ROW(Entrées!$C$37)+($D658-1)*24+S$11,COLUMN(Entrées!$C$37)+($C658-1),4,TRUE,"Entrées")))</f>
        <v>455</v>
      </c>
      <c r="T658" s="28">
        <f ca="1">IF($D658&gt;$D$8,"",INDIRECT(ADDRESS(ROW(Entrées!$C$37)+($D658-1)*24+T$11,COLUMN(Entrées!$C$37)+($C658-1),4,TRUE,"Entrées")))</f>
        <v>227</v>
      </c>
      <c r="U658" s="28">
        <f ca="1">IF($D658&gt;$D$8,"",INDIRECT(ADDRESS(ROW(Entrées!$C$37)+($D658-1)*24+U$11,COLUMN(Entrées!$C$37)+($C658-1),4,TRUE,"Entrées")))</f>
        <v>550</v>
      </c>
      <c r="V658" s="28">
        <f ca="1">IF($D658&gt;$D$8,"",INDIRECT(ADDRESS(ROW(Entrées!$C$37)+($D658-1)*24+V$11,COLUMN(Entrées!$C$37)+($C658-1),4,TRUE,"Entrées")))</f>
        <v>750</v>
      </c>
      <c r="W658" s="28">
        <f ca="1">IF($D658&gt;$D$8,"",INDIRECT(ADDRESS(ROW(Entrées!$C$37)+($D658-1)*24+W$11,COLUMN(Entrées!$C$37)+($C658-1),4,TRUE,"Entrées")))</f>
        <v>750</v>
      </c>
      <c r="X658" s="28">
        <f ca="1">IF($D658&gt;$D$8,"",INDIRECT(ADDRESS(ROW(Entrées!$C$37)+($D658-1)*24+X$11,COLUMN(Entrées!$C$37)+($C658-1),4,TRUE,"Entrées")))</f>
        <v>750</v>
      </c>
      <c r="Y658" s="28">
        <f ca="1">IF($D658&gt;$D$8,"",INDIRECT(ADDRESS(ROW(Entrées!$C$37)+($D658-1)*24+Y$11,COLUMN(Entrées!$C$37)+($C658-1),4,TRUE,"Entrées")))</f>
        <v>750</v>
      </c>
      <c r="Z658" s="28">
        <f ca="1">IF($D658&gt;$D$8,"",INDIRECT(ADDRESS(ROW(Entrées!$C$37)+($D658-1)*24+Z$11,COLUMN(Entrées!$C$37)+($C658-1),4,TRUE,"Entrées")))</f>
        <v>719</v>
      </c>
      <c r="AA658" s="28">
        <f ca="1">IF($D658&gt;$D$8,"",INDIRECT(ADDRESS(ROW(Entrées!$C$37)+($D658-1)*24+AA$11,COLUMN(Entrées!$C$37)+($C658-1),4,TRUE,"Entrées")))</f>
        <v>750</v>
      </c>
      <c r="AB658" s="28">
        <f ca="1">IF($D658&gt;$D$8,"",INDIRECT(ADDRESS(ROW(Entrées!$C$37)+($D658-1)*24+AB$11,COLUMN(Entrées!$C$37)+($C658-1),4,TRUE,"Entrées")))</f>
        <v>1000</v>
      </c>
      <c r="AC658" s="11"/>
      <c r="AD658" s="40">
        <f t="shared" ca="1" si="773"/>
        <v>-14.75</v>
      </c>
      <c r="AE658" s="40">
        <f t="shared" ca="1" si="775"/>
        <v>1000</v>
      </c>
      <c r="AF658" s="40">
        <f t="shared" ca="1" si="776"/>
        <v>-1299</v>
      </c>
      <c r="AG658" s="4"/>
      <c r="AH658" s="11">
        <f>Entrées!A685</f>
        <v>28</v>
      </c>
      <c r="AI658" s="13">
        <f>Entrées!B685</f>
        <v>0</v>
      </c>
      <c r="AJ658" s="31">
        <f t="shared" ca="1" si="802"/>
        <v>55625.834722222207</v>
      </c>
      <c r="AK658" s="31">
        <f t="shared" ca="1" si="778"/>
        <v>55155.277777777781</v>
      </c>
      <c r="AL658" s="31">
        <f t="shared" ca="1" si="779"/>
        <v>55132.569444444431</v>
      </c>
      <c r="AM658" s="31">
        <f t="shared" ca="1" si="780"/>
        <v>439.35972222222233</v>
      </c>
      <c r="AN658" s="31">
        <f t="shared" ca="1" si="781"/>
        <v>2143.2847222222222</v>
      </c>
      <c r="AO658" s="31">
        <f t="shared" ca="1" si="782"/>
        <v>1711.4715277777773</v>
      </c>
      <c r="AP658" s="31">
        <f t="shared" ca="1" si="783"/>
        <v>43686.806944444448</v>
      </c>
      <c r="AQ658" s="31">
        <f t="shared" ca="1" si="784"/>
        <v>2048.2006944444447</v>
      </c>
      <c r="AR658" s="31">
        <f t="shared" ca="1" si="785"/>
        <v>467.57708333333329</v>
      </c>
      <c r="AS658" s="31">
        <f t="shared" ca="1" si="786"/>
        <v>9872.0041666666693</v>
      </c>
      <c r="AT658" s="31">
        <f t="shared" ca="1" si="787"/>
        <v>-752.91041666666672</v>
      </c>
      <c r="AU658" s="31">
        <f t="shared" ca="1" si="788"/>
        <v>580.30277777777769</v>
      </c>
      <c r="AV658" s="31">
        <f t="shared" ca="1" si="789"/>
        <v>-4570.3041666666659</v>
      </c>
      <c r="AW658" s="31">
        <f t="shared" ca="1" si="790"/>
        <v>53.39583333333335</v>
      </c>
      <c r="AX658" s="31">
        <f t="shared" ca="1" si="791"/>
        <v>1401.9361111111111</v>
      </c>
      <c r="AY658" s="31">
        <f t="shared" ca="1" si="792"/>
        <v>-1132.0805555555555</v>
      </c>
      <c r="AZ658" s="31">
        <f t="shared" ca="1" si="793"/>
        <v>-2177.1819444444441</v>
      </c>
      <c r="BA658" s="31">
        <f t="shared" ca="1" si="794"/>
        <v>644.8125</v>
      </c>
      <c r="BB658" s="31">
        <f t="shared" ca="1" si="795"/>
        <v>-1410.101388888889</v>
      </c>
      <c r="BC658" s="31">
        <f t="shared" ca="1" si="796"/>
        <v>-1800.2902777777781</v>
      </c>
      <c r="BF658" s="11">
        <f t="shared" si="797"/>
        <v>28</v>
      </c>
      <c r="BG658" s="11">
        <f t="shared" si="740"/>
        <v>0</v>
      </c>
      <c r="BH658" s="32">
        <f>IF($BF658&gt;$Y$7,"",IF(AND($BF658=$Y$7,$BG658=23),"",Entrées!C686-Entrées!C685))</f>
        <v>-3984</v>
      </c>
      <c r="BI658" s="32">
        <f>IF($BF658&gt;$Y$7,"",IF(AND($BF658=$Y$7,$BG658=23),"",Entrées!D686-Entrées!D685))</f>
        <v>-3012.5</v>
      </c>
      <c r="BJ658" s="32">
        <f>IF($BF658&gt;$Y$7,"",IF(AND($BF658=$Y$7,$BG658=23),"",Entrées!E686-Entrées!E685))</f>
        <v>-3012.5</v>
      </c>
      <c r="BK658" s="32">
        <f>IF($BF658&gt;$Y$7,"",IF(AND($BF658=$Y$7,$BG658=23),"",Entrées!F686-Entrées!F685))</f>
        <v>-1.5</v>
      </c>
      <c r="BL658" s="32">
        <f>IF($BF658&gt;$Y$7,"",IF(AND($BF658=$Y$7,$BG658=23),"",Entrées!G686-Entrées!G685))</f>
        <v>-16.5</v>
      </c>
      <c r="BM658" s="32">
        <f>IF($BF658&gt;$Y$7,"",IF(AND($BF658=$Y$7,$BG658=23),"",Entrées!H686-Entrées!H685))</f>
        <v>1</v>
      </c>
      <c r="BN658" s="32">
        <f>IF($BF658&gt;$Y$7,"",IF(AND($BF658=$Y$7,$BG658=23),"",Entrées!I686-Entrées!I685))</f>
        <v>-708.5</v>
      </c>
      <c r="BO658" s="32">
        <f>IF($BF658&gt;$Y$7,"",IF(AND($BF658=$Y$7,$BG658=23),"",Entrées!J686-Entrées!J685))</f>
        <v>36.5</v>
      </c>
      <c r="BP658" s="32">
        <f>IF($BF658&gt;$Y$7,"",IF(AND($BF658=$Y$7,$BG658=23),"",Entrées!K686-Entrées!K685))</f>
        <v>0</v>
      </c>
      <c r="BQ658" s="32">
        <f>IF($BF658&gt;$Y$7,"",IF(AND($BF658=$Y$7,$BG658=23),"",Entrées!L686-Entrées!L685))</f>
        <v>-2061.5</v>
      </c>
      <c r="BR658" s="32">
        <f>IF($BF658&gt;$Y$7,"",IF(AND($BF658=$Y$7,$BG658=23),"",Entrées!M686-Entrées!M685))</f>
        <v>-1290.5</v>
      </c>
      <c r="BS658" s="32">
        <f>IF($BF658&gt;$Y$7,"",IF(AND($BF658=$Y$7,$BG658=23),"",Entrées!N686-Entrées!N685))</f>
        <v>7.5</v>
      </c>
      <c r="BT658" s="32">
        <f>IF($BF658&gt;$Y$7,"",IF(AND($BF658=$Y$7,$BG658=23),"",Entrées!O686-Entrées!O685))</f>
        <v>49.5</v>
      </c>
      <c r="BU658" s="32">
        <f>IF($BF658&gt;$Y$7,"",IF(AND($BF658=$Y$7,$BG658=23),"",Entrées!P686-Entrées!P685))</f>
        <v>1.5</v>
      </c>
      <c r="BV658" s="32">
        <f>IF($BF658&gt;$Y$7,"",IF(AND($BF658=$Y$7,$BG658=23),"",Entrées!Q686-Entrées!Q685))</f>
        <v>-730</v>
      </c>
      <c r="BW658" s="32">
        <f>IF($BF658&gt;$Y$7,"",IF(AND($BF658=$Y$7,$BG658=23),"",Entrées!R686-Entrées!R685))</f>
        <v>0</v>
      </c>
      <c r="BX658" s="32">
        <f>IF($BF658&gt;$Y$7,"",IF(AND($BF658=$Y$7,$BG658=23),"",Entrées!S686-Entrées!S685))</f>
        <v>0</v>
      </c>
      <c r="BY658" s="32">
        <f>IF($BF658&gt;$Y$7,"",IF(AND($BF658=$Y$7,$BG658=23),"",Entrées!T686-Entrées!T685))</f>
        <v>100</v>
      </c>
      <c r="BZ658" s="32">
        <f>IF($BF658&gt;$Y$7,"",IF(AND($BF658=$Y$7,$BG658=23),"",Entrées!U686-Entrées!U685))</f>
        <v>0</v>
      </c>
      <c r="CA658" s="32">
        <f>IF($BF658&gt;$Y$7,"",IF(AND($BF658=$Y$7,$BG658=23),"",Entrées!V686-Entrées!V685))</f>
        <v>157</v>
      </c>
      <c r="CD658" s="33">
        <f>IF($BF658&lt;=$Y$7,Entrées!J685/CD$2,"")</f>
        <v>0.21256578947368421</v>
      </c>
      <c r="CE658" s="33">
        <f>IF($BF658&lt;=$Y$7,Entrées!K685/CE$2,"")</f>
        <v>0</v>
      </c>
      <c r="CF658" s="11">
        <f t="shared" si="798"/>
        <v>7600</v>
      </c>
      <c r="CG658" s="11">
        <f t="shared" si="799"/>
        <v>4200</v>
      </c>
      <c r="CH658" s="52">
        <f t="shared" si="800"/>
        <v>0.26950009137426939</v>
      </c>
      <c r="CI658" s="52">
        <f t="shared" si="801"/>
        <v>0.11132787698412699</v>
      </c>
    </row>
    <row r="659" spans="1:87">
      <c r="A659" s="11" t="str">
        <f>"AD"&amp;A657</f>
        <v>AD641</v>
      </c>
      <c r="C659" s="11">
        <f t="shared" si="777"/>
        <v>18</v>
      </c>
      <c r="D659" s="27">
        <f t="shared" si="774"/>
        <v>19</v>
      </c>
      <c r="E659" s="28">
        <f ca="1">IF($D659&gt;$D$8,"",INDIRECT(ADDRESS(ROW(Entrées!$C$37)+($D659-1)*24+E$11,COLUMN(Entrées!$C$37)+($C659-1),4,TRUE,"Entrées")))</f>
        <v>885</v>
      </c>
      <c r="F659" s="28">
        <f ca="1">IF($D659&gt;$D$8,"",INDIRECT(ADDRESS(ROW(Entrées!$C$37)+($D659-1)*24+F$11,COLUMN(Entrées!$C$37)+($C659-1),4,TRUE,"Entrées")))</f>
        <v>990</v>
      </c>
      <c r="G659" s="28">
        <f ca="1">IF($D659&gt;$D$8,"",INDIRECT(ADDRESS(ROW(Entrées!$C$37)+($D659-1)*24+G$11,COLUMN(Entrées!$C$37)+($C659-1),4,TRUE,"Entrées")))</f>
        <v>978</v>
      </c>
      <c r="H659" s="28">
        <f ca="1">IF($D659&gt;$D$8,"",INDIRECT(ADDRESS(ROW(Entrées!$C$37)+($D659-1)*24+H$11,COLUMN(Entrées!$C$37)+($C659-1),4,TRUE,"Entrées")))</f>
        <v>1100</v>
      </c>
      <c r="I659" s="28">
        <f ca="1">IF($D659&gt;$D$8,"",INDIRECT(ADDRESS(ROW(Entrées!$C$37)+($D659-1)*24+I$11,COLUMN(Entrées!$C$37)+($C659-1),4,TRUE,"Entrées")))</f>
        <v>1100</v>
      </c>
      <c r="J659" s="28">
        <f ca="1">IF($D659&gt;$D$8,"",INDIRECT(ADDRESS(ROW(Entrées!$C$37)+($D659-1)*24+J$11,COLUMN(Entrées!$C$37)+($C659-1),4,TRUE,"Entrées")))</f>
        <v>1100</v>
      </c>
      <c r="K659" s="28">
        <f ca="1">IF($D659&gt;$D$8,"",INDIRECT(ADDRESS(ROW(Entrées!$C$37)+($D659-1)*24+K$11,COLUMN(Entrées!$C$37)+($C659-1),4,TRUE,"Entrées")))</f>
        <v>1100</v>
      </c>
      <c r="L659" s="28">
        <f ca="1">IF($D659&gt;$D$8,"",INDIRECT(ADDRESS(ROW(Entrées!$C$37)+($D659-1)*24+L$11,COLUMN(Entrées!$C$37)+($C659-1),4,TRUE,"Entrées")))</f>
        <v>750</v>
      </c>
      <c r="M659" s="28">
        <f ca="1">IF($D659&gt;$D$8,"",INDIRECT(ADDRESS(ROW(Entrées!$C$37)+($D659-1)*24+M$11,COLUMN(Entrées!$C$37)+($C659-1),4,TRUE,"Entrées")))</f>
        <v>750</v>
      </c>
      <c r="N659" s="28">
        <f ca="1">IF($D659&gt;$D$8,"",INDIRECT(ADDRESS(ROW(Entrées!$C$37)+($D659-1)*24+N$11,COLUMN(Entrées!$C$37)+($C659-1),4,TRUE,"Entrées")))</f>
        <v>750</v>
      </c>
      <c r="O659" s="28">
        <f ca="1">IF($D659&gt;$D$8,"",INDIRECT(ADDRESS(ROW(Entrées!$C$37)+($D659-1)*24+O$11,COLUMN(Entrées!$C$37)+($C659-1),4,TRUE,"Entrées")))</f>
        <v>750</v>
      </c>
      <c r="P659" s="28">
        <f ca="1">IF($D659&gt;$D$8,"",INDIRECT(ADDRESS(ROW(Entrées!$C$37)+($D659-1)*24+P$11,COLUMN(Entrées!$C$37)+($C659-1),4,TRUE,"Entrées")))</f>
        <v>750</v>
      </c>
      <c r="Q659" s="28">
        <f ca="1">IF($D659&gt;$D$8,"",INDIRECT(ADDRESS(ROW(Entrées!$C$37)+($D659-1)*24+Q$11,COLUMN(Entrées!$C$37)+($C659-1),4,TRUE,"Entrées")))</f>
        <v>750</v>
      </c>
      <c r="R659" s="28">
        <f ca="1">IF($D659&gt;$D$8,"",INDIRECT(ADDRESS(ROW(Entrées!$C$37)+($D659-1)*24+R$11,COLUMN(Entrées!$C$37)+($C659-1),4,TRUE,"Entrées")))</f>
        <v>750</v>
      </c>
      <c r="S659" s="28">
        <f ca="1">IF($D659&gt;$D$8,"",INDIRECT(ADDRESS(ROW(Entrées!$C$37)+($D659-1)*24+S$11,COLUMN(Entrées!$C$37)+($C659-1),4,TRUE,"Entrées")))</f>
        <v>750</v>
      </c>
      <c r="T659" s="28">
        <f ca="1">IF($D659&gt;$D$8,"",INDIRECT(ADDRESS(ROW(Entrées!$C$37)+($D659-1)*24+T$11,COLUMN(Entrées!$C$37)+($C659-1),4,TRUE,"Entrées")))</f>
        <v>750</v>
      </c>
      <c r="U659" s="28">
        <f ca="1">IF($D659&gt;$D$8,"",INDIRECT(ADDRESS(ROW(Entrées!$C$37)+($D659-1)*24+U$11,COLUMN(Entrées!$C$37)+($C659-1),4,TRUE,"Entrées")))</f>
        <v>750</v>
      </c>
      <c r="V659" s="28">
        <f ca="1">IF($D659&gt;$D$8,"",INDIRECT(ADDRESS(ROW(Entrées!$C$37)+($D659-1)*24+V$11,COLUMN(Entrées!$C$37)+($C659-1),4,TRUE,"Entrées")))</f>
        <v>750</v>
      </c>
      <c r="W659" s="28">
        <f ca="1">IF($D659&gt;$D$8,"",INDIRECT(ADDRESS(ROW(Entrées!$C$37)+($D659-1)*24+W$11,COLUMN(Entrées!$C$37)+($C659-1),4,TRUE,"Entrées")))</f>
        <v>1000</v>
      </c>
      <c r="X659" s="28">
        <f ca="1">IF($D659&gt;$D$8,"",INDIRECT(ADDRESS(ROW(Entrées!$C$37)+($D659-1)*24+X$11,COLUMN(Entrées!$C$37)+($C659-1),4,TRUE,"Entrées")))</f>
        <v>1000</v>
      </c>
      <c r="Y659" s="28">
        <f ca="1">IF($D659&gt;$D$8,"",INDIRECT(ADDRESS(ROW(Entrées!$C$37)+($D659-1)*24+Y$11,COLUMN(Entrées!$C$37)+($C659-1),4,TRUE,"Entrées")))</f>
        <v>1000</v>
      </c>
      <c r="Z659" s="28">
        <f ca="1">IF($D659&gt;$D$8,"",INDIRECT(ADDRESS(ROW(Entrées!$C$37)+($D659-1)*24+Z$11,COLUMN(Entrées!$C$37)+($C659-1),4,TRUE,"Entrées")))</f>
        <v>1000</v>
      </c>
      <c r="AA659" s="28">
        <f ca="1">IF($D659&gt;$D$8,"",INDIRECT(ADDRESS(ROW(Entrées!$C$37)+($D659-1)*24+AA$11,COLUMN(Entrées!$C$37)+($C659-1),4,TRUE,"Entrées")))</f>
        <v>1000</v>
      </c>
      <c r="AB659" s="28">
        <f ca="1">IF($D659&gt;$D$8,"",INDIRECT(ADDRESS(ROW(Entrées!$C$37)+($D659-1)*24+AB$11,COLUMN(Entrées!$C$37)+($C659-1),4,TRUE,"Entrées")))</f>
        <v>1000</v>
      </c>
      <c r="AC659" s="11"/>
      <c r="AD659" s="40">
        <f t="shared" ca="1" si="773"/>
        <v>895.95833333333337</v>
      </c>
      <c r="AE659" s="40">
        <f t="shared" ca="1" si="775"/>
        <v>1100</v>
      </c>
      <c r="AF659" s="40">
        <f t="shared" ca="1" si="776"/>
        <v>750</v>
      </c>
      <c r="AG659" s="4"/>
      <c r="AH659" s="11">
        <f>Entrées!A686</f>
        <v>28</v>
      </c>
      <c r="AI659" s="13">
        <f>Entrées!B686</f>
        <v>1</v>
      </c>
      <c r="AJ659" s="31">
        <f t="shared" ca="1" si="802"/>
        <v>55625.834722222207</v>
      </c>
      <c r="AK659" s="31">
        <f t="shared" ca="1" si="778"/>
        <v>55155.277777777781</v>
      </c>
      <c r="AL659" s="31">
        <f t="shared" ca="1" si="779"/>
        <v>55132.569444444431</v>
      </c>
      <c r="AM659" s="31">
        <f t="shared" ca="1" si="780"/>
        <v>439.35972222222233</v>
      </c>
      <c r="AN659" s="31">
        <f t="shared" ca="1" si="781"/>
        <v>2143.2847222222222</v>
      </c>
      <c r="AO659" s="31">
        <f t="shared" ca="1" si="782"/>
        <v>1711.4715277777773</v>
      </c>
      <c r="AP659" s="31">
        <f t="shared" ca="1" si="783"/>
        <v>43686.806944444448</v>
      </c>
      <c r="AQ659" s="31">
        <f t="shared" ca="1" si="784"/>
        <v>2048.2006944444447</v>
      </c>
      <c r="AR659" s="31">
        <f t="shared" ca="1" si="785"/>
        <v>467.57708333333329</v>
      </c>
      <c r="AS659" s="31">
        <f t="shared" ca="1" si="786"/>
        <v>9872.0041666666693</v>
      </c>
      <c r="AT659" s="31">
        <f t="shared" ca="1" si="787"/>
        <v>-752.91041666666672</v>
      </c>
      <c r="AU659" s="31">
        <f t="shared" ca="1" si="788"/>
        <v>580.30277777777769</v>
      </c>
      <c r="AV659" s="31">
        <f t="shared" ca="1" si="789"/>
        <v>-4570.3041666666659</v>
      </c>
      <c r="AW659" s="31">
        <f t="shared" ca="1" si="790"/>
        <v>53.39583333333335</v>
      </c>
      <c r="AX659" s="31">
        <f t="shared" ca="1" si="791"/>
        <v>1401.9361111111111</v>
      </c>
      <c r="AY659" s="31">
        <f t="shared" ca="1" si="792"/>
        <v>-1132.0805555555555</v>
      </c>
      <c r="AZ659" s="31">
        <f t="shared" ca="1" si="793"/>
        <v>-2177.1819444444441</v>
      </c>
      <c r="BA659" s="31">
        <f t="shared" ca="1" si="794"/>
        <v>644.8125</v>
      </c>
      <c r="BB659" s="31">
        <f t="shared" ca="1" si="795"/>
        <v>-1410.101388888889</v>
      </c>
      <c r="BC659" s="31">
        <f t="shared" ca="1" si="796"/>
        <v>-1800.2902777777781</v>
      </c>
      <c r="BF659" s="11">
        <f t="shared" si="797"/>
        <v>28</v>
      </c>
      <c r="BG659" s="11">
        <f t="shared" si="740"/>
        <v>1</v>
      </c>
      <c r="BH659" s="32">
        <f>IF($BF659&gt;$Y$7,"",IF(AND($BF659=$Y$7,$BG659=23),"",Entrées!C687-Entrées!C686))</f>
        <v>-1197</v>
      </c>
      <c r="BI659" s="32">
        <f>IF($BF659&gt;$Y$7,"",IF(AND($BF659=$Y$7,$BG659=23),"",Entrées!D687-Entrées!D686))</f>
        <v>-1700</v>
      </c>
      <c r="BJ659" s="32">
        <f>IF($BF659&gt;$Y$7,"",IF(AND($BF659=$Y$7,$BG659=23),"",Entrées!E687-Entrées!E686))</f>
        <v>-1475</v>
      </c>
      <c r="BK659" s="32">
        <f>IF($BF659&gt;$Y$7,"",IF(AND($BF659=$Y$7,$BG659=23),"",Entrées!F687-Entrées!F686))</f>
        <v>1</v>
      </c>
      <c r="BL659" s="32">
        <f>IF($BF659&gt;$Y$7,"",IF(AND($BF659=$Y$7,$BG659=23),"",Entrées!G687-Entrées!G686))</f>
        <v>-34.5</v>
      </c>
      <c r="BM659" s="32">
        <f>IF($BF659&gt;$Y$7,"",IF(AND($BF659=$Y$7,$BG659=23),"",Entrées!H687-Entrées!H686))</f>
        <v>-0.5</v>
      </c>
      <c r="BN659" s="32">
        <f>IF($BF659&gt;$Y$7,"",IF(AND($BF659=$Y$7,$BG659=23),"",Entrées!I687-Entrées!I686))</f>
        <v>12.5</v>
      </c>
      <c r="BO659" s="32">
        <f>IF($BF659&gt;$Y$7,"",IF(AND($BF659=$Y$7,$BG659=23),"",Entrées!J687-Entrées!J686))</f>
        <v>121.5</v>
      </c>
      <c r="BP659" s="32">
        <f>IF($BF659&gt;$Y$7,"",IF(AND($BF659=$Y$7,$BG659=23),"",Entrées!K687-Entrées!K686))</f>
        <v>0</v>
      </c>
      <c r="BQ659" s="32">
        <f>IF($BF659&gt;$Y$7,"",IF(AND($BF659=$Y$7,$BG659=23),"",Entrées!L687-Entrées!L686))</f>
        <v>3.5</v>
      </c>
      <c r="BR659" s="32">
        <f>IF($BF659&gt;$Y$7,"",IF(AND($BF659=$Y$7,$BG659=23),"",Entrées!M687-Entrées!M686))</f>
        <v>-1141.5</v>
      </c>
      <c r="BS659" s="32">
        <f>IF($BF659&gt;$Y$7,"",IF(AND($BF659=$Y$7,$BG659=23),"",Entrées!N687-Entrées!N686))</f>
        <v>2</v>
      </c>
      <c r="BT659" s="32">
        <f>IF($BF659&gt;$Y$7,"",IF(AND($BF659=$Y$7,$BG659=23),"",Entrées!O687-Entrées!O686))</f>
        <v>-161.5</v>
      </c>
      <c r="BU659" s="32">
        <f>IF($BF659&gt;$Y$7,"",IF(AND($BF659=$Y$7,$BG659=23),"",Entrées!P687-Entrées!P686))</f>
        <v>0</v>
      </c>
      <c r="BV659" s="32">
        <f>IF($BF659&gt;$Y$7,"",IF(AND($BF659=$Y$7,$BG659=23),"",Entrées!Q687-Entrées!Q686))</f>
        <v>-115</v>
      </c>
      <c r="BW659" s="32">
        <f>IF($BF659&gt;$Y$7,"",IF(AND($BF659=$Y$7,$BG659=23),"",Entrées!R687-Entrées!R686))</f>
        <v>0</v>
      </c>
      <c r="BX659" s="32">
        <f>IF($BF659&gt;$Y$7,"",IF(AND($BF659=$Y$7,$BG659=23),"",Entrées!S687-Entrées!S686))</f>
        <v>0</v>
      </c>
      <c r="BY659" s="32">
        <f>IF($BF659&gt;$Y$7,"",IF(AND($BF659=$Y$7,$BG659=23),"",Entrées!T687-Entrées!T686))</f>
        <v>0</v>
      </c>
      <c r="BZ659" s="32">
        <f>IF($BF659&gt;$Y$7,"",IF(AND($BF659=$Y$7,$BG659=23),"",Entrées!U687-Entrées!U686))</f>
        <v>0</v>
      </c>
      <c r="CA659" s="32">
        <f>IF($BF659&gt;$Y$7,"",IF(AND($BF659=$Y$7,$BG659=23),"",Entrées!V687-Entrées!V686))</f>
        <v>-92</v>
      </c>
      <c r="CD659" s="33">
        <f>IF($BF659&lt;=$Y$7,Entrées!J686/CD$2,"")</f>
        <v>0.21736842105263157</v>
      </c>
      <c r="CE659" s="33">
        <f>IF($BF659&lt;=$Y$7,Entrées!K686/CE$2,"")</f>
        <v>0</v>
      </c>
      <c r="CF659" s="11">
        <f t="shared" si="798"/>
        <v>7600</v>
      </c>
      <c r="CG659" s="11">
        <f t="shared" si="799"/>
        <v>4200</v>
      </c>
      <c r="CH659" s="52">
        <f t="shared" si="800"/>
        <v>0.26950009137426939</v>
      </c>
      <c r="CI659" s="52">
        <f t="shared" si="801"/>
        <v>0.11132787698412699</v>
      </c>
    </row>
    <row r="660" spans="1:87">
      <c r="A660" s="11" t="str">
        <f>"AD"&amp;A658</f>
        <v>AD670</v>
      </c>
      <c r="C660" s="11">
        <f t="shared" si="777"/>
        <v>18</v>
      </c>
      <c r="D660" s="27">
        <f t="shared" si="774"/>
        <v>20</v>
      </c>
      <c r="E660" s="28">
        <f ca="1">IF($D660&gt;$D$8,"",INDIRECT(ADDRESS(ROW(Entrées!$C$37)+($D660-1)*24+E$11,COLUMN(Entrées!$C$37)+($C660-1),4,TRUE,"Entrées")))</f>
        <v>1000</v>
      </c>
      <c r="F660" s="28">
        <f ca="1">IF($D660&gt;$D$8,"",INDIRECT(ADDRESS(ROW(Entrées!$C$37)+($D660-1)*24+F$11,COLUMN(Entrées!$C$37)+($C660-1),4,TRUE,"Entrées")))</f>
        <v>1000</v>
      </c>
      <c r="G660" s="28">
        <f ca="1">IF($D660&gt;$D$8,"",INDIRECT(ADDRESS(ROW(Entrées!$C$37)+($D660-1)*24+G$11,COLUMN(Entrées!$C$37)+($C660-1),4,TRUE,"Entrées")))</f>
        <v>1100</v>
      </c>
      <c r="H660" s="28">
        <f ca="1">IF($D660&gt;$D$8,"",INDIRECT(ADDRESS(ROW(Entrées!$C$37)+($D660-1)*24+H$11,COLUMN(Entrées!$C$37)+($C660-1),4,TRUE,"Entrées")))</f>
        <v>1091</v>
      </c>
      <c r="I660" s="28">
        <f ca="1">IF($D660&gt;$D$8,"",INDIRECT(ADDRESS(ROW(Entrées!$C$37)+($D660-1)*24+I$11,COLUMN(Entrées!$C$37)+($C660-1),4,TRUE,"Entrées")))</f>
        <v>1081</v>
      </c>
      <c r="J660" s="28">
        <f ca="1">IF($D660&gt;$D$8,"",INDIRECT(ADDRESS(ROW(Entrées!$C$37)+($D660-1)*24+J$11,COLUMN(Entrées!$C$37)+($C660-1),4,TRUE,"Entrées")))</f>
        <v>1079</v>
      </c>
      <c r="K660" s="28">
        <f ca="1">IF($D660&gt;$D$8,"",INDIRECT(ADDRESS(ROW(Entrées!$C$37)+($D660-1)*24+K$11,COLUMN(Entrées!$C$37)+($C660-1),4,TRUE,"Entrées")))</f>
        <v>1082</v>
      </c>
      <c r="L660" s="28">
        <f ca="1">IF($D660&gt;$D$8,"",INDIRECT(ADDRESS(ROW(Entrées!$C$37)+($D660-1)*24+L$11,COLUMN(Entrées!$C$37)+($C660-1),4,TRUE,"Entrées")))</f>
        <v>1100</v>
      </c>
      <c r="M660" s="28">
        <f ca="1">IF($D660&gt;$D$8,"",INDIRECT(ADDRESS(ROW(Entrées!$C$37)+($D660-1)*24+M$11,COLUMN(Entrées!$C$37)+($C660-1),4,TRUE,"Entrées")))</f>
        <v>1000</v>
      </c>
      <c r="N660" s="28">
        <f ca="1">IF($D660&gt;$D$8,"",INDIRECT(ADDRESS(ROW(Entrées!$C$37)+($D660-1)*24+N$11,COLUMN(Entrées!$C$37)+($C660-1),4,TRUE,"Entrées")))</f>
        <v>1000</v>
      </c>
      <c r="O660" s="28">
        <f ca="1">IF($D660&gt;$D$8,"",INDIRECT(ADDRESS(ROW(Entrées!$C$37)+($D660-1)*24+O$11,COLUMN(Entrées!$C$37)+($C660-1),4,TRUE,"Entrées")))</f>
        <v>1000</v>
      </c>
      <c r="P660" s="28">
        <f ca="1">IF($D660&gt;$D$8,"",INDIRECT(ADDRESS(ROW(Entrées!$C$37)+($D660-1)*24+P$11,COLUMN(Entrées!$C$37)+($C660-1),4,TRUE,"Entrées")))</f>
        <v>1000</v>
      </c>
      <c r="Q660" s="28">
        <f ca="1">IF($D660&gt;$D$8,"",INDIRECT(ADDRESS(ROW(Entrées!$C$37)+($D660-1)*24+Q$11,COLUMN(Entrées!$C$37)+($C660-1),4,TRUE,"Entrées")))</f>
        <v>1000</v>
      </c>
      <c r="R660" s="28">
        <f ca="1">IF($D660&gt;$D$8,"",INDIRECT(ADDRESS(ROW(Entrées!$C$37)+($D660-1)*24+R$11,COLUMN(Entrées!$C$37)+($C660-1),4,TRUE,"Entrées")))</f>
        <v>1000</v>
      </c>
      <c r="S660" s="28">
        <f ca="1">IF($D660&gt;$D$8,"",INDIRECT(ADDRESS(ROW(Entrées!$C$37)+($D660-1)*24+S$11,COLUMN(Entrées!$C$37)+($C660-1),4,TRUE,"Entrées")))</f>
        <v>975</v>
      </c>
      <c r="T660" s="28">
        <f ca="1">IF($D660&gt;$D$8,"",INDIRECT(ADDRESS(ROW(Entrées!$C$37)+($D660-1)*24+T$11,COLUMN(Entrées!$C$37)+($C660-1),4,TRUE,"Entrées")))</f>
        <v>1000</v>
      </c>
      <c r="U660" s="28">
        <f ca="1">IF($D660&gt;$D$8,"",INDIRECT(ADDRESS(ROW(Entrées!$C$37)+($D660-1)*24+U$11,COLUMN(Entrées!$C$37)+($C660-1),4,TRUE,"Entrées")))</f>
        <v>1000</v>
      </c>
      <c r="V660" s="28">
        <f ca="1">IF($D660&gt;$D$8,"",INDIRECT(ADDRESS(ROW(Entrées!$C$37)+($D660-1)*24+V$11,COLUMN(Entrées!$C$37)+($C660-1),4,TRUE,"Entrées")))</f>
        <v>1000</v>
      </c>
      <c r="W660" s="28">
        <f ca="1">IF($D660&gt;$D$8,"",INDIRECT(ADDRESS(ROW(Entrées!$C$37)+($D660-1)*24+W$11,COLUMN(Entrées!$C$37)+($C660-1),4,TRUE,"Entrées")))</f>
        <v>1000</v>
      </c>
      <c r="X660" s="28">
        <f ca="1">IF($D660&gt;$D$8,"",INDIRECT(ADDRESS(ROW(Entrées!$C$37)+($D660-1)*24+X$11,COLUMN(Entrées!$C$37)+($C660-1),4,TRUE,"Entrées")))</f>
        <v>1000</v>
      </c>
      <c r="Y660" s="28">
        <f ca="1">IF($D660&gt;$D$8,"",INDIRECT(ADDRESS(ROW(Entrées!$C$37)+($D660-1)*24+Y$11,COLUMN(Entrées!$C$37)+($C660-1),4,TRUE,"Entrées")))</f>
        <v>1000</v>
      </c>
      <c r="Z660" s="28">
        <f ca="1">IF($D660&gt;$D$8,"",INDIRECT(ADDRESS(ROW(Entrées!$C$37)+($D660-1)*24+Z$11,COLUMN(Entrées!$C$37)+($C660-1),4,TRUE,"Entrées")))</f>
        <v>327</v>
      </c>
      <c r="AA660" s="28">
        <f ca="1">IF($D660&gt;$D$8,"",INDIRECT(ADDRESS(ROW(Entrées!$C$37)+($D660-1)*24+AA$11,COLUMN(Entrées!$C$37)+($C660-1),4,TRUE,"Entrées")))</f>
        <v>969</v>
      </c>
      <c r="AB660" s="28">
        <f ca="1">IF($D660&gt;$D$8,"",INDIRECT(ADDRESS(ROW(Entrées!$C$37)+($D660-1)*24+AB$11,COLUMN(Entrées!$C$37)+($C660-1),4,TRUE,"Entrées")))</f>
        <v>665</v>
      </c>
      <c r="AC660" s="11"/>
      <c r="AD660" s="40">
        <f t="shared" ca="1" si="773"/>
        <v>977.875</v>
      </c>
      <c r="AE660" s="40">
        <f t="shared" ca="1" si="775"/>
        <v>1100</v>
      </c>
      <c r="AF660" s="40">
        <f t="shared" ca="1" si="776"/>
        <v>327</v>
      </c>
      <c r="AG660" s="4"/>
      <c r="AH660" s="11">
        <f>Entrées!A687</f>
        <v>28</v>
      </c>
      <c r="AI660" s="13">
        <f>Entrées!B687</f>
        <v>2</v>
      </c>
      <c r="AJ660" s="31">
        <f t="shared" ca="1" si="802"/>
        <v>55625.834722222207</v>
      </c>
      <c r="AK660" s="31">
        <f t="shared" ca="1" si="778"/>
        <v>55155.277777777781</v>
      </c>
      <c r="AL660" s="31">
        <f t="shared" ca="1" si="779"/>
        <v>55132.569444444431</v>
      </c>
      <c r="AM660" s="31">
        <f t="shared" ca="1" si="780"/>
        <v>439.35972222222233</v>
      </c>
      <c r="AN660" s="31">
        <f t="shared" ca="1" si="781"/>
        <v>2143.2847222222222</v>
      </c>
      <c r="AO660" s="31">
        <f t="shared" ca="1" si="782"/>
        <v>1711.4715277777773</v>
      </c>
      <c r="AP660" s="31">
        <f t="shared" ca="1" si="783"/>
        <v>43686.806944444448</v>
      </c>
      <c r="AQ660" s="31">
        <f t="shared" ca="1" si="784"/>
        <v>2048.2006944444447</v>
      </c>
      <c r="AR660" s="31">
        <f t="shared" ca="1" si="785"/>
        <v>467.57708333333329</v>
      </c>
      <c r="AS660" s="31">
        <f t="shared" ca="1" si="786"/>
        <v>9872.0041666666693</v>
      </c>
      <c r="AT660" s="31">
        <f t="shared" ca="1" si="787"/>
        <v>-752.91041666666672</v>
      </c>
      <c r="AU660" s="31">
        <f t="shared" ca="1" si="788"/>
        <v>580.30277777777769</v>
      </c>
      <c r="AV660" s="31">
        <f t="shared" ca="1" si="789"/>
        <v>-4570.3041666666659</v>
      </c>
      <c r="AW660" s="31">
        <f t="shared" ca="1" si="790"/>
        <v>53.39583333333335</v>
      </c>
      <c r="AX660" s="31">
        <f t="shared" ca="1" si="791"/>
        <v>1401.9361111111111</v>
      </c>
      <c r="AY660" s="31">
        <f t="shared" ca="1" si="792"/>
        <v>-1132.0805555555555</v>
      </c>
      <c r="AZ660" s="31">
        <f t="shared" ca="1" si="793"/>
        <v>-2177.1819444444441</v>
      </c>
      <c r="BA660" s="31">
        <f t="shared" ca="1" si="794"/>
        <v>644.8125</v>
      </c>
      <c r="BB660" s="31">
        <f t="shared" ca="1" si="795"/>
        <v>-1410.101388888889</v>
      </c>
      <c r="BC660" s="31">
        <f t="shared" ca="1" si="796"/>
        <v>-1800.2902777777781</v>
      </c>
      <c r="BF660" s="11">
        <f t="shared" si="797"/>
        <v>28</v>
      </c>
      <c r="BG660" s="11">
        <f t="shared" si="740"/>
        <v>2</v>
      </c>
      <c r="BH660" s="32">
        <f>IF($BF660&gt;$Y$7,"",IF(AND($BF660=$Y$7,$BG660=23),"",Entrées!C688-Entrées!C687))</f>
        <v>-2944</v>
      </c>
      <c r="BI660" s="32">
        <f>IF($BF660&gt;$Y$7,"",IF(AND($BF660=$Y$7,$BG660=23),"",Entrées!D688-Entrées!D687))</f>
        <v>-3400</v>
      </c>
      <c r="BJ660" s="32">
        <f>IF($BF660&gt;$Y$7,"",IF(AND($BF660=$Y$7,$BG660=23),"",Entrées!E688-Entrées!E687))</f>
        <v>-3462.5</v>
      </c>
      <c r="BK660" s="32">
        <f>IF($BF660&gt;$Y$7,"",IF(AND($BF660=$Y$7,$BG660=23),"",Entrées!F688-Entrées!F687))</f>
        <v>0</v>
      </c>
      <c r="BL660" s="32">
        <f>IF($BF660&gt;$Y$7,"",IF(AND($BF660=$Y$7,$BG660=23),"",Entrées!G688-Entrées!G687))</f>
        <v>-89</v>
      </c>
      <c r="BM660" s="32">
        <f>IF($BF660&gt;$Y$7,"",IF(AND($BF660=$Y$7,$BG660=23),"",Entrées!H688-Entrées!H687))</f>
        <v>0</v>
      </c>
      <c r="BN660" s="32">
        <f>IF($BF660&gt;$Y$7,"",IF(AND($BF660=$Y$7,$BG660=23),"",Entrées!I688-Entrées!I687))</f>
        <v>-823.5</v>
      </c>
      <c r="BO660" s="32">
        <f>IF($BF660&gt;$Y$7,"",IF(AND($BF660=$Y$7,$BG660=23),"",Entrées!J688-Entrées!J687))</f>
        <v>-51.5</v>
      </c>
      <c r="BP660" s="32">
        <f>IF($BF660&gt;$Y$7,"",IF(AND($BF660=$Y$7,$BG660=23),"",Entrées!K688-Entrées!K687))</f>
        <v>0</v>
      </c>
      <c r="BQ660" s="32">
        <f>IF($BF660&gt;$Y$7,"",IF(AND($BF660=$Y$7,$BG660=23),"",Entrées!L688-Entrées!L687))</f>
        <v>-116</v>
      </c>
      <c r="BR660" s="32">
        <f>IF($BF660&gt;$Y$7,"",IF(AND($BF660=$Y$7,$BG660=23),"",Entrées!M688-Entrées!M687))</f>
        <v>-529.5</v>
      </c>
      <c r="BS660" s="32">
        <f>IF($BF660&gt;$Y$7,"",IF(AND($BF660=$Y$7,$BG660=23),"",Entrées!N688-Entrées!N687))</f>
        <v>4.5</v>
      </c>
      <c r="BT660" s="32">
        <f>IF($BF660&gt;$Y$7,"",IF(AND($BF660=$Y$7,$BG660=23),"",Entrées!O688-Entrées!O687))</f>
        <v>-1340</v>
      </c>
      <c r="BU660" s="32">
        <f>IF($BF660&gt;$Y$7,"",IF(AND($BF660=$Y$7,$BG660=23),"",Entrées!P688-Entrées!P687))</f>
        <v>-1</v>
      </c>
      <c r="BV660" s="32">
        <f>IF($BF660&gt;$Y$7,"",IF(AND($BF660=$Y$7,$BG660=23),"",Entrées!Q688-Entrées!Q687))</f>
        <v>-1913</v>
      </c>
      <c r="BW660" s="32">
        <f>IF($BF660&gt;$Y$7,"",IF(AND($BF660=$Y$7,$BG660=23),"",Entrées!R688-Entrées!R687))</f>
        <v>0</v>
      </c>
      <c r="BX660" s="32">
        <f>IF($BF660&gt;$Y$7,"",IF(AND($BF660=$Y$7,$BG660=23),"",Entrées!S688-Entrées!S687))</f>
        <v>0</v>
      </c>
      <c r="BY660" s="32">
        <f>IF($BF660&gt;$Y$7,"",IF(AND($BF660=$Y$7,$BG660=23),"",Entrées!T688-Entrées!T687))</f>
        <v>-7</v>
      </c>
      <c r="BZ660" s="32">
        <f>IF($BF660&gt;$Y$7,"",IF(AND($BF660=$Y$7,$BG660=23),"",Entrées!U688-Entrées!U687))</f>
        <v>0</v>
      </c>
      <c r="CA660" s="32">
        <f>IF($BF660&gt;$Y$7,"",IF(AND($BF660=$Y$7,$BG660=23),"",Entrées!V688-Entrées!V687))</f>
        <v>-186</v>
      </c>
      <c r="CD660" s="33">
        <f>IF($BF660&lt;=$Y$7,Entrées!J687/CD$2,"")</f>
        <v>0.23335526315789473</v>
      </c>
      <c r="CE660" s="33">
        <f>IF($BF660&lt;=$Y$7,Entrées!K687/CE$2,"")</f>
        <v>0</v>
      </c>
      <c r="CF660" s="11">
        <f t="shared" si="798"/>
        <v>7600</v>
      </c>
      <c r="CG660" s="11">
        <f t="shared" si="799"/>
        <v>4200</v>
      </c>
      <c r="CH660" s="52">
        <f t="shared" si="800"/>
        <v>0.26950009137426939</v>
      </c>
      <c r="CI660" s="52">
        <f t="shared" si="801"/>
        <v>0.11132787698412699</v>
      </c>
    </row>
    <row r="661" spans="1:87">
      <c r="A661" s="11" t="str">
        <f>"AE"&amp;A657</f>
        <v>AE641</v>
      </c>
      <c r="C661" s="11">
        <f t="shared" si="777"/>
        <v>18</v>
      </c>
      <c r="D661" s="27">
        <f t="shared" si="774"/>
        <v>21</v>
      </c>
      <c r="E661" s="28">
        <f ca="1">IF($D661&gt;$D$8,"",INDIRECT(ADDRESS(ROW(Entrées!$C$37)+($D661-1)*24+E$11,COLUMN(Entrées!$C$37)+($C661-1),4,TRUE,"Entrées")))</f>
        <v>90</v>
      </c>
      <c r="F661" s="28">
        <f ca="1">IF($D661&gt;$D$8,"",INDIRECT(ADDRESS(ROW(Entrées!$C$37)+($D661-1)*24+F$11,COLUMN(Entrées!$C$37)+($C661-1),4,TRUE,"Entrées")))</f>
        <v>1032</v>
      </c>
      <c r="G661" s="28">
        <f ca="1">IF($D661&gt;$D$8,"",INDIRECT(ADDRESS(ROW(Entrées!$C$37)+($D661-1)*24+G$11,COLUMN(Entrées!$C$37)+($C661-1),4,TRUE,"Entrées")))</f>
        <v>1055</v>
      </c>
      <c r="H661" s="28">
        <f ca="1">IF($D661&gt;$D$8,"",INDIRECT(ADDRESS(ROW(Entrées!$C$37)+($D661-1)*24+H$11,COLUMN(Entrées!$C$37)+($C661-1),4,TRUE,"Entrées")))</f>
        <v>1095</v>
      </c>
      <c r="I661" s="28">
        <f ca="1">IF($D661&gt;$D$8,"",INDIRECT(ADDRESS(ROW(Entrées!$C$37)+($D661-1)*24+I$11,COLUMN(Entrées!$C$37)+($C661-1),4,TRUE,"Entrées")))</f>
        <v>993</v>
      </c>
      <c r="J661" s="28">
        <f ca="1">IF($D661&gt;$D$8,"",INDIRECT(ADDRESS(ROW(Entrées!$C$37)+($D661-1)*24+J$11,COLUMN(Entrées!$C$37)+($C661-1),4,TRUE,"Entrées")))</f>
        <v>1000</v>
      </c>
      <c r="K661" s="28">
        <f ca="1">IF($D661&gt;$D$8,"",INDIRECT(ADDRESS(ROW(Entrées!$C$37)+($D661-1)*24+K$11,COLUMN(Entrées!$C$37)+($C661-1),4,TRUE,"Entrées")))</f>
        <v>904</v>
      </c>
      <c r="L661" s="28">
        <f ca="1">IF($D661&gt;$D$8,"",INDIRECT(ADDRESS(ROW(Entrées!$C$37)+($D661-1)*24+L$11,COLUMN(Entrées!$C$37)+($C661-1),4,TRUE,"Entrées")))</f>
        <v>899</v>
      </c>
      <c r="M661" s="28">
        <f ca="1">IF($D661&gt;$D$8,"",INDIRECT(ADDRESS(ROW(Entrées!$C$37)+($D661-1)*24+M$11,COLUMN(Entrées!$C$37)+($C661-1),4,TRUE,"Entrées")))</f>
        <v>968</v>
      </c>
      <c r="N661" s="28">
        <f ca="1">IF($D661&gt;$D$8,"",INDIRECT(ADDRESS(ROW(Entrées!$C$37)+($D661-1)*24+N$11,COLUMN(Entrées!$C$37)+($C661-1),4,TRUE,"Entrées")))</f>
        <v>1090</v>
      </c>
      <c r="O661" s="28">
        <f ca="1">IF($D661&gt;$D$8,"",INDIRECT(ADDRESS(ROW(Entrées!$C$37)+($D661-1)*24+O$11,COLUMN(Entrées!$C$37)+($C661-1),4,TRUE,"Entrées")))</f>
        <v>886</v>
      </c>
      <c r="P661" s="28">
        <f ca="1">IF($D661&gt;$D$8,"",INDIRECT(ADDRESS(ROW(Entrées!$C$37)+($D661-1)*24+P$11,COLUMN(Entrées!$C$37)+($C661-1),4,TRUE,"Entrées")))</f>
        <v>1070</v>
      </c>
      <c r="Q661" s="28">
        <f ca="1">IF($D661&gt;$D$8,"",INDIRECT(ADDRESS(ROW(Entrées!$C$37)+($D661-1)*24+Q$11,COLUMN(Entrées!$C$37)+($C661-1),4,TRUE,"Entrées")))</f>
        <v>755</v>
      </c>
      <c r="R661" s="28">
        <f ca="1">IF($D661&gt;$D$8,"",INDIRECT(ADDRESS(ROW(Entrées!$C$37)+($D661-1)*24+R$11,COLUMN(Entrées!$C$37)+($C661-1),4,TRUE,"Entrées")))</f>
        <v>-373</v>
      </c>
      <c r="S661" s="28">
        <f ca="1">IF($D661&gt;$D$8,"",INDIRECT(ADDRESS(ROW(Entrées!$C$37)+($D661-1)*24+S$11,COLUMN(Entrées!$C$37)+($C661-1),4,TRUE,"Entrées")))</f>
        <v>-545</v>
      </c>
      <c r="T661" s="28">
        <f ca="1">IF($D661&gt;$D$8,"",INDIRECT(ADDRESS(ROW(Entrées!$C$37)+($D661-1)*24+T$11,COLUMN(Entrées!$C$37)+($C661-1),4,TRUE,"Entrées")))</f>
        <v>-364</v>
      </c>
      <c r="U661" s="28">
        <f ca="1">IF($D661&gt;$D$8,"",INDIRECT(ADDRESS(ROW(Entrées!$C$37)+($D661-1)*24+U$11,COLUMN(Entrées!$C$37)+($C661-1),4,TRUE,"Entrées")))</f>
        <v>379</v>
      </c>
      <c r="V661" s="28">
        <f ca="1">IF($D661&gt;$D$8,"",INDIRECT(ADDRESS(ROW(Entrées!$C$37)+($D661-1)*24+V$11,COLUMN(Entrées!$C$37)+($C661-1),4,TRUE,"Entrées")))</f>
        <v>726</v>
      </c>
      <c r="W661" s="28">
        <f ca="1">IF($D661&gt;$D$8,"",INDIRECT(ADDRESS(ROW(Entrées!$C$37)+($D661-1)*24+W$11,COLUMN(Entrées!$C$37)+($C661-1),4,TRUE,"Entrées")))</f>
        <v>1000</v>
      </c>
      <c r="X661" s="28">
        <f ca="1">IF($D661&gt;$D$8,"",INDIRECT(ADDRESS(ROW(Entrées!$C$37)+($D661-1)*24+X$11,COLUMN(Entrées!$C$37)+($C661-1),4,TRUE,"Entrées")))</f>
        <v>1000</v>
      </c>
      <c r="Y661" s="28">
        <f ca="1">IF($D661&gt;$D$8,"",INDIRECT(ADDRESS(ROW(Entrées!$C$37)+($D661-1)*24+Y$11,COLUMN(Entrées!$C$37)+($C661-1),4,TRUE,"Entrées")))</f>
        <v>1000</v>
      </c>
      <c r="Z661" s="28">
        <f ca="1">IF($D661&gt;$D$8,"",INDIRECT(ADDRESS(ROW(Entrées!$C$37)+($D661-1)*24+Z$11,COLUMN(Entrées!$C$37)+($C661-1),4,TRUE,"Entrées")))</f>
        <v>870</v>
      </c>
      <c r="AA661" s="28">
        <f ca="1">IF($D661&gt;$D$8,"",INDIRECT(ADDRESS(ROW(Entrées!$C$37)+($D661-1)*24+AA$11,COLUMN(Entrées!$C$37)+($C661-1),4,TRUE,"Entrées")))</f>
        <v>875</v>
      </c>
      <c r="AB661" s="28">
        <f ca="1">IF($D661&gt;$D$8,"",INDIRECT(ADDRESS(ROW(Entrées!$C$37)+($D661-1)*24+AB$11,COLUMN(Entrées!$C$37)+($C661-1),4,TRUE,"Entrées")))</f>
        <v>999</v>
      </c>
      <c r="AC661" s="11"/>
      <c r="AD661" s="40">
        <f t="shared" ca="1" si="773"/>
        <v>725.16666666666663</v>
      </c>
      <c r="AE661" s="40">
        <f t="shared" ca="1" si="775"/>
        <v>1095</v>
      </c>
      <c r="AF661" s="40">
        <f t="shared" ca="1" si="776"/>
        <v>-545</v>
      </c>
      <c r="AG661" s="4"/>
      <c r="AH661" s="11">
        <f>Entrées!A688</f>
        <v>28</v>
      </c>
      <c r="AI661" s="13">
        <f>Entrées!B688</f>
        <v>3</v>
      </c>
      <c r="AJ661" s="31">
        <f t="shared" ca="1" si="802"/>
        <v>55625.834722222207</v>
      </c>
      <c r="AK661" s="31">
        <f t="shared" ca="1" si="778"/>
        <v>55155.277777777781</v>
      </c>
      <c r="AL661" s="31">
        <f t="shared" ca="1" si="779"/>
        <v>55132.569444444431</v>
      </c>
      <c r="AM661" s="31">
        <f t="shared" ca="1" si="780"/>
        <v>439.35972222222233</v>
      </c>
      <c r="AN661" s="31">
        <f t="shared" ca="1" si="781"/>
        <v>2143.2847222222222</v>
      </c>
      <c r="AO661" s="31">
        <f t="shared" ca="1" si="782"/>
        <v>1711.4715277777773</v>
      </c>
      <c r="AP661" s="31">
        <f t="shared" ca="1" si="783"/>
        <v>43686.806944444448</v>
      </c>
      <c r="AQ661" s="31">
        <f t="shared" ca="1" si="784"/>
        <v>2048.2006944444447</v>
      </c>
      <c r="AR661" s="31">
        <f t="shared" ca="1" si="785"/>
        <v>467.57708333333329</v>
      </c>
      <c r="AS661" s="31">
        <f t="shared" ca="1" si="786"/>
        <v>9872.0041666666693</v>
      </c>
      <c r="AT661" s="31">
        <f t="shared" ca="1" si="787"/>
        <v>-752.91041666666672</v>
      </c>
      <c r="AU661" s="31">
        <f t="shared" ca="1" si="788"/>
        <v>580.30277777777769</v>
      </c>
      <c r="AV661" s="31">
        <f t="shared" ca="1" si="789"/>
        <v>-4570.3041666666659</v>
      </c>
      <c r="AW661" s="31">
        <f t="shared" ca="1" si="790"/>
        <v>53.39583333333335</v>
      </c>
      <c r="AX661" s="31">
        <f t="shared" ca="1" si="791"/>
        <v>1401.9361111111111</v>
      </c>
      <c r="AY661" s="31">
        <f t="shared" ca="1" si="792"/>
        <v>-1132.0805555555555</v>
      </c>
      <c r="AZ661" s="31">
        <f t="shared" ca="1" si="793"/>
        <v>-2177.1819444444441</v>
      </c>
      <c r="BA661" s="31">
        <f t="shared" ca="1" si="794"/>
        <v>644.8125</v>
      </c>
      <c r="BB661" s="31">
        <f t="shared" ca="1" si="795"/>
        <v>-1410.101388888889</v>
      </c>
      <c r="BC661" s="31">
        <f t="shared" ca="1" si="796"/>
        <v>-1800.2902777777781</v>
      </c>
      <c r="BF661" s="11">
        <f t="shared" si="797"/>
        <v>28</v>
      </c>
      <c r="BG661" s="11">
        <f t="shared" si="740"/>
        <v>3</v>
      </c>
      <c r="BH661" s="32">
        <f>IF($BF661&gt;$Y$7,"",IF(AND($BF661=$Y$7,$BG661=23),"",Entrées!C689-Entrées!C688))</f>
        <v>-2090</v>
      </c>
      <c r="BI661" s="32">
        <f>IF($BF661&gt;$Y$7,"",IF(AND($BF661=$Y$7,$BG661=23),"",Entrées!D689-Entrées!D688))</f>
        <v>-1987.5</v>
      </c>
      <c r="BJ661" s="32">
        <f>IF($BF661&gt;$Y$7,"",IF(AND($BF661=$Y$7,$BG661=23),"",Entrées!E689-Entrées!E688))</f>
        <v>-1462.5</v>
      </c>
      <c r="BK661" s="32">
        <f>IF($BF661&gt;$Y$7,"",IF(AND($BF661=$Y$7,$BG661=23),"",Entrées!F689-Entrées!F688))</f>
        <v>-1</v>
      </c>
      <c r="BL661" s="32">
        <f>IF($BF661&gt;$Y$7,"",IF(AND($BF661=$Y$7,$BG661=23),"",Entrées!G689-Entrées!G688))</f>
        <v>10</v>
      </c>
      <c r="BM661" s="32">
        <f>IF($BF661&gt;$Y$7,"",IF(AND($BF661=$Y$7,$BG661=23),"",Entrées!H689-Entrées!H688))</f>
        <v>1.5</v>
      </c>
      <c r="BN661" s="32">
        <f>IF($BF661&gt;$Y$7,"",IF(AND($BF661=$Y$7,$BG661=23),"",Entrées!I689-Entrées!I688))</f>
        <v>-253</v>
      </c>
      <c r="BO661" s="32">
        <f>IF($BF661&gt;$Y$7,"",IF(AND($BF661=$Y$7,$BG661=23),"",Entrées!J689-Entrées!J688))</f>
        <v>-159</v>
      </c>
      <c r="BP661" s="32">
        <f>IF($BF661&gt;$Y$7,"",IF(AND($BF661=$Y$7,$BG661=23),"",Entrées!K689-Entrées!K688))</f>
        <v>0</v>
      </c>
      <c r="BQ661" s="32">
        <f>IF($BF661&gt;$Y$7,"",IF(AND($BF661=$Y$7,$BG661=23),"",Entrées!L689-Entrées!L688))</f>
        <v>-284.5</v>
      </c>
      <c r="BR661" s="32">
        <f>IF($BF661&gt;$Y$7,"",IF(AND($BF661=$Y$7,$BG661=23),"",Entrées!M689-Entrées!M688))</f>
        <v>-244</v>
      </c>
      <c r="BS661" s="32">
        <f>IF($BF661&gt;$Y$7,"",IF(AND($BF661=$Y$7,$BG661=23),"",Entrées!N689-Entrées!N688))</f>
        <v>-1</v>
      </c>
      <c r="BT661" s="32">
        <f>IF($BF661&gt;$Y$7,"",IF(AND($BF661=$Y$7,$BG661=23),"",Entrées!O689-Entrées!O688))</f>
        <v>-1158.5</v>
      </c>
      <c r="BU661" s="32">
        <f>IF($BF661&gt;$Y$7,"",IF(AND($BF661=$Y$7,$BG661=23),"",Entrées!P689-Entrées!P688))</f>
        <v>1</v>
      </c>
      <c r="BV661" s="32">
        <f>IF($BF661&gt;$Y$7,"",IF(AND($BF661=$Y$7,$BG661=23),"",Entrées!Q689-Entrées!Q688))</f>
        <v>-509</v>
      </c>
      <c r="BW661" s="32">
        <f>IF($BF661&gt;$Y$7,"",IF(AND($BF661=$Y$7,$BG661=23),"",Entrées!R689-Entrées!R688))</f>
        <v>0</v>
      </c>
      <c r="BX661" s="32">
        <f>IF($BF661&gt;$Y$7,"",IF(AND($BF661=$Y$7,$BG661=23),"",Entrées!S689-Entrées!S688))</f>
        <v>0</v>
      </c>
      <c r="BY661" s="32">
        <f>IF($BF661&gt;$Y$7,"",IF(AND($BF661=$Y$7,$BG661=23),"",Entrées!T689-Entrées!T688))</f>
        <v>7</v>
      </c>
      <c r="BZ661" s="32">
        <f>IF($BF661&gt;$Y$7,"",IF(AND($BF661=$Y$7,$BG661=23),"",Entrées!U689-Entrées!U688))</f>
        <v>0</v>
      </c>
      <c r="CA661" s="32">
        <f>IF($BF661&gt;$Y$7,"",IF(AND($BF661=$Y$7,$BG661=23),"",Entrées!V689-Entrées!V688))</f>
        <v>18</v>
      </c>
      <c r="CD661" s="33">
        <f>IF($BF661&lt;=$Y$7,Entrées!J688/CD$2,"")</f>
        <v>0.22657894736842105</v>
      </c>
      <c r="CE661" s="33">
        <f>IF($BF661&lt;=$Y$7,Entrées!K688/CE$2,"")</f>
        <v>0</v>
      </c>
      <c r="CF661" s="11">
        <f t="shared" si="798"/>
        <v>7600</v>
      </c>
      <c r="CG661" s="11">
        <f t="shared" si="799"/>
        <v>4200</v>
      </c>
      <c r="CH661" s="52">
        <f t="shared" si="800"/>
        <v>0.26950009137426939</v>
      </c>
      <c r="CI661" s="52">
        <f t="shared" si="801"/>
        <v>0.11132787698412699</v>
      </c>
    </row>
    <row r="662" spans="1:87">
      <c r="A662" s="11" t="str">
        <f>"AE"&amp;A658</f>
        <v>AE670</v>
      </c>
      <c r="C662" s="11">
        <f t="shared" si="777"/>
        <v>18</v>
      </c>
      <c r="D662" s="27">
        <f t="shared" si="774"/>
        <v>22</v>
      </c>
      <c r="E662" s="28">
        <f ca="1">IF($D662&gt;$D$8,"",INDIRECT(ADDRESS(ROW(Entrées!$C$37)+($D662-1)*24+E$11,COLUMN(Entrées!$C$37)+($C662-1),4,TRUE,"Entrées")))</f>
        <v>570</v>
      </c>
      <c r="F662" s="28">
        <f ca="1">IF($D662&gt;$D$8,"",INDIRECT(ADDRESS(ROW(Entrées!$C$37)+($D662-1)*24+F$11,COLUMN(Entrées!$C$37)+($C662-1),4,TRUE,"Entrées")))</f>
        <v>1046</v>
      </c>
      <c r="G662" s="28">
        <f ca="1">IF($D662&gt;$D$8,"",INDIRECT(ADDRESS(ROW(Entrées!$C$37)+($D662-1)*24+G$11,COLUMN(Entrées!$C$37)+($C662-1),4,TRUE,"Entrées")))</f>
        <v>1100</v>
      </c>
      <c r="H662" s="28">
        <f ca="1">IF($D662&gt;$D$8,"",INDIRECT(ADDRESS(ROW(Entrées!$C$37)+($D662-1)*24+H$11,COLUMN(Entrées!$C$37)+($C662-1),4,TRUE,"Entrées")))</f>
        <v>1100</v>
      </c>
      <c r="I662" s="28">
        <f ca="1">IF($D662&gt;$D$8,"",INDIRECT(ADDRESS(ROW(Entrées!$C$37)+($D662-1)*24+I$11,COLUMN(Entrées!$C$37)+($C662-1),4,TRUE,"Entrées")))</f>
        <v>1093</v>
      </c>
      <c r="J662" s="28">
        <f ca="1">IF($D662&gt;$D$8,"",INDIRECT(ADDRESS(ROW(Entrées!$C$37)+($D662-1)*24+J$11,COLUMN(Entrées!$C$37)+($C662-1),4,TRUE,"Entrées")))</f>
        <v>1100</v>
      </c>
      <c r="K662" s="28">
        <f ca="1">IF($D662&gt;$D$8,"",INDIRECT(ADDRESS(ROW(Entrées!$C$37)+($D662-1)*24+K$11,COLUMN(Entrées!$C$37)+($C662-1),4,TRUE,"Entrées")))</f>
        <v>1100</v>
      </c>
      <c r="L662" s="28">
        <f ca="1">IF($D662&gt;$D$8,"",INDIRECT(ADDRESS(ROW(Entrées!$C$37)+($D662-1)*24+L$11,COLUMN(Entrées!$C$37)+($C662-1),4,TRUE,"Entrées")))</f>
        <v>1000</v>
      </c>
      <c r="M662" s="28">
        <f ca="1">IF($D662&gt;$D$8,"",INDIRECT(ADDRESS(ROW(Entrées!$C$37)+($D662-1)*24+M$11,COLUMN(Entrées!$C$37)+($C662-1),4,TRUE,"Entrées")))</f>
        <v>1000</v>
      </c>
      <c r="N662" s="28">
        <f ca="1">IF($D662&gt;$D$8,"",INDIRECT(ADDRESS(ROW(Entrées!$C$37)+($D662-1)*24+N$11,COLUMN(Entrées!$C$37)+($C662-1),4,TRUE,"Entrées")))</f>
        <v>1000</v>
      </c>
      <c r="O662" s="28">
        <f ca="1">IF($D662&gt;$D$8,"",INDIRECT(ADDRESS(ROW(Entrées!$C$37)+($D662-1)*24+O$11,COLUMN(Entrées!$C$37)+($C662-1),4,TRUE,"Entrées")))</f>
        <v>1000</v>
      </c>
      <c r="P662" s="28">
        <f ca="1">IF($D662&gt;$D$8,"",INDIRECT(ADDRESS(ROW(Entrées!$C$37)+($D662-1)*24+P$11,COLUMN(Entrées!$C$37)+($C662-1),4,TRUE,"Entrées")))</f>
        <v>1000</v>
      </c>
      <c r="Q662" s="28">
        <f ca="1">IF($D662&gt;$D$8,"",INDIRECT(ADDRESS(ROW(Entrées!$C$37)+($D662-1)*24+Q$11,COLUMN(Entrées!$C$37)+($C662-1),4,TRUE,"Entrées")))</f>
        <v>1000</v>
      </c>
      <c r="R662" s="28">
        <f ca="1">IF($D662&gt;$D$8,"",INDIRECT(ADDRESS(ROW(Entrées!$C$37)+($D662-1)*24+R$11,COLUMN(Entrées!$C$37)+($C662-1),4,TRUE,"Entrées")))</f>
        <v>925</v>
      </c>
      <c r="S662" s="28">
        <f ca="1">IF($D662&gt;$D$8,"",INDIRECT(ADDRESS(ROW(Entrées!$C$37)+($D662-1)*24+S$11,COLUMN(Entrées!$C$37)+($C662-1),4,TRUE,"Entrées")))</f>
        <v>1000</v>
      </c>
      <c r="T662" s="28">
        <f ca="1">IF($D662&gt;$D$8,"",INDIRECT(ADDRESS(ROW(Entrées!$C$37)+($D662-1)*24+T$11,COLUMN(Entrées!$C$37)+($C662-1),4,TRUE,"Entrées")))</f>
        <v>627</v>
      </c>
      <c r="U662" s="28">
        <f ca="1">IF($D662&gt;$D$8,"",INDIRECT(ADDRESS(ROW(Entrées!$C$37)+($D662-1)*24+U$11,COLUMN(Entrées!$C$37)+($C662-1),4,TRUE,"Entrées")))</f>
        <v>797</v>
      </c>
      <c r="V662" s="28">
        <f ca="1">IF($D662&gt;$D$8,"",INDIRECT(ADDRESS(ROW(Entrées!$C$37)+($D662-1)*24+V$11,COLUMN(Entrées!$C$37)+($C662-1),4,TRUE,"Entrées")))</f>
        <v>736</v>
      </c>
      <c r="W662" s="28">
        <f ca="1">IF($D662&gt;$D$8,"",INDIRECT(ADDRESS(ROW(Entrées!$C$37)+($D662-1)*24+W$11,COLUMN(Entrées!$C$37)+($C662-1),4,TRUE,"Entrées")))</f>
        <v>1000</v>
      </c>
      <c r="X662" s="28">
        <f ca="1">IF($D662&gt;$D$8,"",INDIRECT(ADDRESS(ROW(Entrées!$C$37)+($D662-1)*24+X$11,COLUMN(Entrées!$C$37)+($C662-1),4,TRUE,"Entrées")))</f>
        <v>1000</v>
      </c>
      <c r="Y662" s="28">
        <f ca="1">IF($D662&gt;$D$8,"",INDIRECT(ADDRESS(ROW(Entrées!$C$37)+($D662-1)*24+Y$11,COLUMN(Entrées!$C$37)+($C662-1),4,TRUE,"Entrées")))</f>
        <v>900</v>
      </c>
      <c r="Z662" s="28">
        <f ca="1">IF($D662&gt;$D$8,"",INDIRECT(ADDRESS(ROW(Entrées!$C$37)+($D662-1)*24+Z$11,COLUMN(Entrées!$C$37)+($C662-1),4,TRUE,"Entrées")))</f>
        <v>820</v>
      </c>
      <c r="AA662" s="28">
        <f ca="1">IF($D662&gt;$D$8,"",INDIRECT(ADDRESS(ROW(Entrées!$C$37)+($D662-1)*24+AA$11,COLUMN(Entrées!$C$37)+($C662-1),4,TRUE,"Entrées")))</f>
        <v>900</v>
      </c>
      <c r="AB662" s="28">
        <f ca="1">IF($D662&gt;$D$8,"",INDIRECT(ADDRESS(ROW(Entrées!$C$37)+($D662-1)*24+AB$11,COLUMN(Entrées!$C$37)+($C662-1),4,TRUE,"Entrées")))</f>
        <v>1000</v>
      </c>
      <c r="AC662" s="11"/>
      <c r="AD662" s="40">
        <f t="shared" ca="1" si="773"/>
        <v>950.58333333333337</v>
      </c>
      <c r="AE662" s="40">
        <f t="shared" ca="1" si="775"/>
        <v>1100</v>
      </c>
      <c r="AF662" s="40">
        <f t="shared" ca="1" si="776"/>
        <v>570</v>
      </c>
      <c r="AG662" s="4"/>
      <c r="AH662" s="11">
        <f>Entrées!A689</f>
        <v>28</v>
      </c>
      <c r="AI662" s="13">
        <f>Entrées!B689</f>
        <v>4</v>
      </c>
      <c r="AJ662" s="31">
        <f t="shared" ca="1" si="802"/>
        <v>55625.834722222207</v>
      </c>
      <c r="AK662" s="31">
        <f t="shared" ca="1" si="778"/>
        <v>55155.277777777781</v>
      </c>
      <c r="AL662" s="31">
        <f t="shared" ca="1" si="779"/>
        <v>55132.569444444431</v>
      </c>
      <c r="AM662" s="31">
        <f t="shared" ca="1" si="780"/>
        <v>439.35972222222233</v>
      </c>
      <c r="AN662" s="31">
        <f t="shared" ca="1" si="781"/>
        <v>2143.2847222222222</v>
      </c>
      <c r="AO662" s="31">
        <f t="shared" ca="1" si="782"/>
        <v>1711.4715277777773</v>
      </c>
      <c r="AP662" s="31">
        <f t="shared" ca="1" si="783"/>
        <v>43686.806944444448</v>
      </c>
      <c r="AQ662" s="31">
        <f t="shared" ca="1" si="784"/>
        <v>2048.2006944444447</v>
      </c>
      <c r="AR662" s="31">
        <f t="shared" ca="1" si="785"/>
        <v>467.57708333333329</v>
      </c>
      <c r="AS662" s="31">
        <f t="shared" ca="1" si="786"/>
        <v>9872.0041666666693</v>
      </c>
      <c r="AT662" s="31">
        <f t="shared" ca="1" si="787"/>
        <v>-752.91041666666672</v>
      </c>
      <c r="AU662" s="31">
        <f t="shared" ca="1" si="788"/>
        <v>580.30277777777769</v>
      </c>
      <c r="AV662" s="31">
        <f t="shared" ca="1" si="789"/>
        <v>-4570.3041666666659</v>
      </c>
      <c r="AW662" s="31">
        <f t="shared" ca="1" si="790"/>
        <v>53.39583333333335</v>
      </c>
      <c r="AX662" s="31">
        <f t="shared" ca="1" si="791"/>
        <v>1401.9361111111111</v>
      </c>
      <c r="AY662" s="31">
        <f t="shared" ca="1" si="792"/>
        <v>-1132.0805555555555</v>
      </c>
      <c r="AZ662" s="31">
        <f t="shared" ca="1" si="793"/>
        <v>-2177.1819444444441</v>
      </c>
      <c r="BA662" s="31">
        <f t="shared" ca="1" si="794"/>
        <v>644.8125</v>
      </c>
      <c r="BB662" s="31">
        <f t="shared" ca="1" si="795"/>
        <v>-1410.101388888889</v>
      </c>
      <c r="BC662" s="31">
        <f t="shared" ca="1" si="796"/>
        <v>-1800.2902777777781</v>
      </c>
      <c r="BF662" s="11">
        <f t="shared" si="797"/>
        <v>28</v>
      </c>
      <c r="BG662" s="11">
        <f t="shared" si="740"/>
        <v>4</v>
      </c>
      <c r="BH662" s="32">
        <f>IF($BF662&gt;$Y$7,"",IF(AND($BF662=$Y$7,$BG662=23),"",Entrées!C690-Entrées!C689))</f>
        <v>-437</v>
      </c>
      <c r="BI662" s="32">
        <f>IF($BF662&gt;$Y$7,"",IF(AND($BF662=$Y$7,$BG662=23),"",Entrées!D690-Entrées!D689))</f>
        <v>-412.5</v>
      </c>
      <c r="BJ662" s="32">
        <f>IF($BF662&gt;$Y$7,"",IF(AND($BF662=$Y$7,$BG662=23),"",Entrées!E690-Entrées!E689))</f>
        <v>-275</v>
      </c>
      <c r="BK662" s="32">
        <f>IF($BF662&gt;$Y$7,"",IF(AND($BF662=$Y$7,$BG662=23),"",Entrées!F690-Entrées!F689))</f>
        <v>0.5</v>
      </c>
      <c r="BL662" s="32">
        <f>IF($BF662&gt;$Y$7,"",IF(AND($BF662=$Y$7,$BG662=23),"",Entrées!G690-Entrées!G689))</f>
        <v>-3.5</v>
      </c>
      <c r="BM662" s="32">
        <f>IF($BF662&gt;$Y$7,"",IF(AND($BF662=$Y$7,$BG662=23),"",Entrées!H690-Entrées!H689))</f>
        <v>-0.5</v>
      </c>
      <c r="BN662" s="32">
        <f>IF($BF662&gt;$Y$7,"",IF(AND($BF662=$Y$7,$BG662=23),"",Entrées!I690-Entrées!I689))</f>
        <v>-267</v>
      </c>
      <c r="BO662" s="32">
        <f>IF($BF662&gt;$Y$7,"",IF(AND($BF662=$Y$7,$BG662=23),"",Entrées!J690-Entrées!J689))</f>
        <v>-107</v>
      </c>
      <c r="BP662" s="32">
        <f>IF($BF662&gt;$Y$7,"",IF(AND($BF662=$Y$7,$BG662=23),"",Entrées!K690-Entrées!K689))</f>
        <v>0</v>
      </c>
      <c r="BQ662" s="32">
        <f>IF($BF662&gt;$Y$7,"",IF(AND($BF662=$Y$7,$BG662=23),"",Entrées!L690-Entrées!L689))</f>
        <v>-44</v>
      </c>
      <c r="BR662" s="32">
        <f>IF($BF662&gt;$Y$7,"",IF(AND($BF662=$Y$7,$BG662=23),"",Entrées!M690-Entrées!M689))</f>
        <v>2.5</v>
      </c>
      <c r="BS662" s="32">
        <f>IF($BF662&gt;$Y$7,"",IF(AND($BF662=$Y$7,$BG662=23),"",Entrées!N690-Entrées!N689))</f>
        <v>0.5</v>
      </c>
      <c r="BT662" s="32">
        <f>IF($BF662&gt;$Y$7,"",IF(AND($BF662=$Y$7,$BG662=23),"",Entrées!O690-Entrées!O689))</f>
        <v>-19.5</v>
      </c>
      <c r="BU662" s="32">
        <f>IF($BF662&gt;$Y$7,"",IF(AND($BF662=$Y$7,$BG662=23),"",Entrées!P690-Entrées!P689))</f>
        <v>0</v>
      </c>
      <c r="BV662" s="32">
        <f>IF($BF662&gt;$Y$7,"",IF(AND($BF662=$Y$7,$BG662=23),"",Entrées!Q690-Entrées!Q689))</f>
        <v>166</v>
      </c>
      <c r="BW662" s="32">
        <f>IF($BF662&gt;$Y$7,"",IF(AND($BF662=$Y$7,$BG662=23),"",Entrées!R690-Entrées!R689))</f>
        <v>0</v>
      </c>
      <c r="BX662" s="32">
        <f>IF($BF662&gt;$Y$7,"",IF(AND($BF662=$Y$7,$BG662=23),"",Entrées!S690-Entrées!S689))</f>
        <v>75</v>
      </c>
      <c r="BY662" s="32">
        <f>IF($BF662&gt;$Y$7,"",IF(AND($BF662=$Y$7,$BG662=23),"",Entrées!T690-Entrées!T689))</f>
        <v>0</v>
      </c>
      <c r="BZ662" s="32">
        <f>IF($BF662&gt;$Y$7,"",IF(AND($BF662=$Y$7,$BG662=23),"",Entrées!U690-Entrées!U689))</f>
        <v>0</v>
      </c>
      <c r="CA662" s="32">
        <f>IF($BF662&gt;$Y$7,"",IF(AND($BF662=$Y$7,$BG662=23),"",Entrées!V690-Entrées!V689))</f>
        <v>0</v>
      </c>
      <c r="CD662" s="33">
        <f>IF($BF662&lt;=$Y$7,Entrées!J689/CD$2,"")</f>
        <v>0.2056578947368421</v>
      </c>
      <c r="CE662" s="33">
        <f>IF($BF662&lt;=$Y$7,Entrées!K689/CE$2,"")</f>
        <v>0</v>
      </c>
      <c r="CF662" s="11">
        <f t="shared" si="798"/>
        <v>7600</v>
      </c>
      <c r="CG662" s="11">
        <f t="shared" si="799"/>
        <v>4200</v>
      </c>
      <c r="CH662" s="52">
        <f t="shared" si="800"/>
        <v>0.26950009137426939</v>
      </c>
      <c r="CI662" s="52">
        <f t="shared" si="801"/>
        <v>0.11132787698412699</v>
      </c>
    </row>
    <row r="663" spans="1:87">
      <c r="A663" s="11" t="str">
        <f>"AF"&amp;A657</f>
        <v>AF641</v>
      </c>
      <c r="C663" s="11">
        <f t="shared" si="777"/>
        <v>18</v>
      </c>
      <c r="D663" s="27">
        <f t="shared" si="774"/>
        <v>23</v>
      </c>
      <c r="E663" s="28">
        <f ca="1">IF($D663&gt;$D$8,"",INDIRECT(ADDRESS(ROW(Entrées!$C$37)+($D663-1)*24+E$11,COLUMN(Entrées!$C$37)+($C663-1),4,TRUE,"Entrées")))</f>
        <v>-522</v>
      </c>
      <c r="F663" s="28">
        <f ca="1">IF($D663&gt;$D$8,"",INDIRECT(ADDRESS(ROW(Entrées!$C$37)+($D663-1)*24+F$11,COLUMN(Entrées!$C$37)+($C663-1),4,TRUE,"Entrées")))</f>
        <v>594</v>
      </c>
      <c r="G663" s="28">
        <f ca="1">IF($D663&gt;$D$8,"",INDIRECT(ADDRESS(ROW(Entrées!$C$37)+($D663-1)*24+G$11,COLUMN(Entrées!$C$37)+($C663-1),4,TRUE,"Entrées")))</f>
        <v>-173</v>
      </c>
      <c r="H663" s="28">
        <f ca="1">IF($D663&gt;$D$8,"",INDIRECT(ADDRESS(ROW(Entrées!$C$37)+($D663-1)*24+H$11,COLUMN(Entrées!$C$37)+($C663-1),4,TRUE,"Entrées")))</f>
        <v>-867</v>
      </c>
      <c r="I663" s="28">
        <f ca="1">IF($D663&gt;$D$8,"",INDIRECT(ADDRESS(ROW(Entrées!$C$37)+($D663-1)*24+I$11,COLUMN(Entrées!$C$37)+($C663-1),4,TRUE,"Entrées")))</f>
        <v>-271</v>
      </c>
      <c r="J663" s="28">
        <f ca="1">IF($D663&gt;$D$8,"",INDIRECT(ADDRESS(ROW(Entrées!$C$37)+($D663-1)*24+J$11,COLUMN(Entrées!$C$37)+($C663-1),4,TRUE,"Entrées")))</f>
        <v>495</v>
      </c>
      <c r="K663" s="28">
        <f ca="1">IF($D663&gt;$D$8,"",INDIRECT(ADDRESS(ROW(Entrées!$C$37)+($D663-1)*24+K$11,COLUMN(Entrées!$C$37)+($C663-1),4,TRUE,"Entrées")))</f>
        <v>219</v>
      </c>
      <c r="L663" s="28">
        <f ca="1">IF($D663&gt;$D$8,"",INDIRECT(ADDRESS(ROW(Entrées!$C$37)+($D663-1)*24+L$11,COLUMN(Entrées!$C$37)+($C663-1),4,TRUE,"Entrées")))</f>
        <v>1000</v>
      </c>
      <c r="M663" s="28">
        <f ca="1">IF($D663&gt;$D$8,"",INDIRECT(ADDRESS(ROW(Entrées!$C$37)+($D663-1)*24+M$11,COLUMN(Entrées!$C$37)+($C663-1),4,TRUE,"Entrées")))</f>
        <v>1000</v>
      </c>
      <c r="N663" s="28">
        <f ca="1">IF($D663&gt;$D$8,"",INDIRECT(ADDRESS(ROW(Entrées!$C$37)+($D663-1)*24+N$11,COLUMN(Entrées!$C$37)+($C663-1),4,TRUE,"Entrées")))</f>
        <v>1000</v>
      </c>
      <c r="O663" s="28">
        <f ca="1">IF($D663&gt;$D$8,"",INDIRECT(ADDRESS(ROW(Entrées!$C$37)+($D663-1)*24+O$11,COLUMN(Entrées!$C$37)+($C663-1),4,TRUE,"Entrées")))</f>
        <v>1000</v>
      </c>
      <c r="P663" s="28">
        <f ca="1">IF($D663&gt;$D$8,"",INDIRECT(ADDRESS(ROW(Entrées!$C$37)+($D663-1)*24+P$11,COLUMN(Entrées!$C$37)+($C663-1),4,TRUE,"Entrées")))</f>
        <v>1000</v>
      </c>
      <c r="Q663" s="28">
        <f ca="1">IF($D663&gt;$D$8,"",INDIRECT(ADDRESS(ROW(Entrées!$C$37)+($D663-1)*24+Q$11,COLUMN(Entrées!$C$37)+($C663-1),4,TRUE,"Entrées")))</f>
        <v>1000</v>
      </c>
      <c r="R663" s="28">
        <f ca="1">IF($D663&gt;$D$8,"",INDIRECT(ADDRESS(ROW(Entrées!$C$37)+($D663-1)*24+R$11,COLUMN(Entrées!$C$37)+($C663-1),4,TRUE,"Entrées")))</f>
        <v>412</v>
      </c>
      <c r="S663" s="28">
        <f ca="1">IF($D663&gt;$D$8,"",INDIRECT(ADDRESS(ROW(Entrées!$C$37)+($D663-1)*24+S$11,COLUMN(Entrées!$C$37)+($C663-1),4,TRUE,"Entrées")))</f>
        <v>677</v>
      </c>
      <c r="T663" s="28">
        <f ca="1">IF($D663&gt;$D$8,"",INDIRECT(ADDRESS(ROW(Entrées!$C$37)+($D663-1)*24+T$11,COLUMN(Entrées!$C$37)+($C663-1),4,TRUE,"Entrées")))</f>
        <v>365</v>
      </c>
      <c r="U663" s="28">
        <f ca="1">IF($D663&gt;$D$8,"",INDIRECT(ADDRESS(ROW(Entrées!$C$37)+($D663-1)*24+U$11,COLUMN(Entrées!$C$37)+($C663-1),4,TRUE,"Entrées")))</f>
        <v>119</v>
      </c>
      <c r="V663" s="28">
        <f ca="1">IF($D663&gt;$D$8,"",INDIRECT(ADDRESS(ROW(Entrées!$C$37)+($D663-1)*24+V$11,COLUMN(Entrées!$C$37)+($C663-1),4,TRUE,"Entrées")))</f>
        <v>-274</v>
      </c>
      <c r="W663" s="28">
        <f ca="1">IF($D663&gt;$D$8,"",INDIRECT(ADDRESS(ROW(Entrées!$C$37)+($D663-1)*24+W$11,COLUMN(Entrées!$C$37)+($C663-1),4,TRUE,"Entrées")))</f>
        <v>-156</v>
      </c>
      <c r="X663" s="28">
        <f ca="1">IF($D663&gt;$D$8,"",INDIRECT(ADDRESS(ROW(Entrées!$C$37)+($D663-1)*24+X$11,COLUMN(Entrées!$C$37)+($C663-1),4,TRUE,"Entrées")))</f>
        <v>501</v>
      </c>
      <c r="Y663" s="28">
        <f ca="1">IF($D663&gt;$D$8,"",INDIRECT(ADDRESS(ROW(Entrées!$C$37)+($D663-1)*24+Y$11,COLUMN(Entrées!$C$37)+($C663-1),4,TRUE,"Entrées")))</f>
        <v>783</v>
      </c>
      <c r="Z663" s="28">
        <f ca="1">IF($D663&gt;$D$8,"",INDIRECT(ADDRESS(ROW(Entrées!$C$37)+($D663-1)*24+Z$11,COLUMN(Entrées!$C$37)+($C663-1),4,TRUE,"Entrées")))</f>
        <v>-848</v>
      </c>
      <c r="AA663" s="28">
        <f ca="1">IF($D663&gt;$D$8,"",INDIRECT(ADDRESS(ROW(Entrées!$C$37)+($D663-1)*24+AA$11,COLUMN(Entrées!$C$37)+($C663-1),4,TRUE,"Entrées")))</f>
        <v>-1</v>
      </c>
      <c r="AB663" s="28">
        <f ca="1">IF($D663&gt;$D$8,"",INDIRECT(ADDRESS(ROW(Entrées!$C$37)+($D663-1)*24+AB$11,COLUMN(Entrées!$C$37)+($C663-1),4,TRUE,"Entrées")))</f>
        <v>-494</v>
      </c>
      <c r="AC663" s="11"/>
      <c r="AD663" s="40">
        <f t="shared" ca="1" si="773"/>
        <v>273.29166666666669</v>
      </c>
      <c r="AE663" s="40">
        <f t="shared" ca="1" si="775"/>
        <v>1000</v>
      </c>
      <c r="AF663" s="40">
        <f t="shared" ca="1" si="776"/>
        <v>-867</v>
      </c>
      <c r="AG663" s="4"/>
      <c r="AH663" s="11">
        <f>Entrées!A690</f>
        <v>28</v>
      </c>
      <c r="AI663" s="13">
        <f>Entrées!B690</f>
        <v>5</v>
      </c>
      <c r="AJ663" s="31">
        <f t="shared" ca="1" si="802"/>
        <v>55625.834722222207</v>
      </c>
      <c r="AK663" s="31">
        <f t="shared" ca="1" si="778"/>
        <v>55155.277777777781</v>
      </c>
      <c r="AL663" s="31">
        <f t="shared" ca="1" si="779"/>
        <v>55132.569444444431</v>
      </c>
      <c r="AM663" s="31">
        <f t="shared" ca="1" si="780"/>
        <v>439.35972222222233</v>
      </c>
      <c r="AN663" s="31">
        <f t="shared" ca="1" si="781"/>
        <v>2143.2847222222222</v>
      </c>
      <c r="AO663" s="31">
        <f t="shared" ca="1" si="782"/>
        <v>1711.4715277777773</v>
      </c>
      <c r="AP663" s="31">
        <f t="shared" ca="1" si="783"/>
        <v>43686.806944444448</v>
      </c>
      <c r="AQ663" s="31">
        <f t="shared" ca="1" si="784"/>
        <v>2048.2006944444447</v>
      </c>
      <c r="AR663" s="31">
        <f t="shared" ca="1" si="785"/>
        <v>467.57708333333329</v>
      </c>
      <c r="AS663" s="31">
        <f t="shared" ca="1" si="786"/>
        <v>9872.0041666666693</v>
      </c>
      <c r="AT663" s="31">
        <f t="shared" ca="1" si="787"/>
        <v>-752.91041666666672</v>
      </c>
      <c r="AU663" s="31">
        <f t="shared" ca="1" si="788"/>
        <v>580.30277777777769</v>
      </c>
      <c r="AV663" s="31">
        <f t="shared" ca="1" si="789"/>
        <v>-4570.3041666666659</v>
      </c>
      <c r="AW663" s="31">
        <f t="shared" ca="1" si="790"/>
        <v>53.39583333333335</v>
      </c>
      <c r="AX663" s="31">
        <f t="shared" ca="1" si="791"/>
        <v>1401.9361111111111</v>
      </c>
      <c r="AY663" s="31">
        <f t="shared" ca="1" si="792"/>
        <v>-1132.0805555555555</v>
      </c>
      <c r="AZ663" s="31">
        <f t="shared" ca="1" si="793"/>
        <v>-2177.1819444444441</v>
      </c>
      <c r="BA663" s="31">
        <f t="shared" ca="1" si="794"/>
        <v>644.8125</v>
      </c>
      <c r="BB663" s="31">
        <f t="shared" ca="1" si="795"/>
        <v>-1410.101388888889</v>
      </c>
      <c r="BC663" s="31">
        <f t="shared" ca="1" si="796"/>
        <v>-1800.2902777777781</v>
      </c>
      <c r="BF663" s="11">
        <f t="shared" si="797"/>
        <v>28</v>
      </c>
      <c r="BG663" s="11">
        <f t="shared" si="740"/>
        <v>5</v>
      </c>
      <c r="BH663" s="32">
        <f>IF($BF663&gt;$Y$7,"",IF(AND($BF663=$Y$7,$BG663=23),"",Entrées!C691-Entrées!C690))</f>
        <v>306</v>
      </c>
      <c r="BI663" s="32">
        <f>IF($BF663&gt;$Y$7,"",IF(AND($BF663=$Y$7,$BG663=23),"",Entrées!D691-Entrées!D690))</f>
        <v>325</v>
      </c>
      <c r="BJ663" s="32">
        <f>IF($BF663&gt;$Y$7,"",IF(AND($BF663=$Y$7,$BG663=23),"",Entrées!E691-Entrées!E690))</f>
        <v>300</v>
      </c>
      <c r="BK663" s="32">
        <f>IF($BF663&gt;$Y$7,"",IF(AND($BF663=$Y$7,$BG663=23),"",Entrées!F691-Entrées!F690))</f>
        <v>0</v>
      </c>
      <c r="BL663" s="32">
        <f>IF($BF663&gt;$Y$7,"",IF(AND($BF663=$Y$7,$BG663=23),"",Entrées!G691-Entrées!G690))</f>
        <v>11</v>
      </c>
      <c r="BM663" s="32">
        <f>IF($BF663&gt;$Y$7,"",IF(AND($BF663=$Y$7,$BG663=23),"",Entrées!H691-Entrées!H690))</f>
        <v>0.5</v>
      </c>
      <c r="BN663" s="32">
        <f>IF($BF663&gt;$Y$7,"",IF(AND($BF663=$Y$7,$BG663=23),"",Entrées!I691-Entrées!I690))</f>
        <v>-572.5</v>
      </c>
      <c r="BO663" s="32">
        <f>IF($BF663&gt;$Y$7,"",IF(AND($BF663=$Y$7,$BG663=23),"",Entrées!J691-Entrées!J690))</f>
        <v>-199</v>
      </c>
      <c r="BP663" s="32">
        <f>IF($BF663&gt;$Y$7,"",IF(AND($BF663=$Y$7,$BG663=23),"",Entrées!K691-Entrées!K690))</f>
        <v>0</v>
      </c>
      <c r="BQ663" s="32">
        <f>IF($BF663&gt;$Y$7,"",IF(AND($BF663=$Y$7,$BG663=23),"",Entrées!L691-Entrées!L690))</f>
        <v>144.5</v>
      </c>
      <c r="BR663" s="32">
        <f>IF($BF663&gt;$Y$7,"",IF(AND($BF663=$Y$7,$BG663=23),"",Entrées!M691-Entrées!M690))</f>
        <v>264</v>
      </c>
      <c r="BS663" s="32">
        <f>IF($BF663&gt;$Y$7,"",IF(AND($BF663=$Y$7,$BG663=23),"",Entrées!N691-Entrées!N690))</f>
        <v>-3.5</v>
      </c>
      <c r="BT663" s="32">
        <f>IF($BF663&gt;$Y$7,"",IF(AND($BF663=$Y$7,$BG663=23),"",Entrées!O691-Entrées!O690))</f>
        <v>662</v>
      </c>
      <c r="BU663" s="32">
        <f>IF($BF663&gt;$Y$7,"",IF(AND($BF663=$Y$7,$BG663=23),"",Entrées!P691-Entrées!P690))</f>
        <v>0.5</v>
      </c>
      <c r="BV663" s="32">
        <f>IF($BF663&gt;$Y$7,"",IF(AND($BF663=$Y$7,$BG663=23),"",Entrées!Q691-Entrées!Q690))</f>
        <v>496</v>
      </c>
      <c r="BW663" s="32">
        <f>IF($BF663&gt;$Y$7,"",IF(AND($BF663=$Y$7,$BG663=23),"",Entrées!R691-Entrées!R690))</f>
        <v>0</v>
      </c>
      <c r="BX663" s="32">
        <f>IF($BF663&gt;$Y$7,"",IF(AND($BF663=$Y$7,$BG663=23),"",Entrées!S691-Entrées!S690))</f>
        <v>-25</v>
      </c>
      <c r="BY663" s="32">
        <f>IF($BF663&gt;$Y$7,"",IF(AND($BF663=$Y$7,$BG663=23),"",Entrées!T691-Entrées!T690))</f>
        <v>0</v>
      </c>
      <c r="BZ663" s="32">
        <f>IF($BF663&gt;$Y$7,"",IF(AND($BF663=$Y$7,$BG663=23),"",Entrées!U691-Entrées!U690))</f>
        <v>0</v>
      </c>
      <c r="CA663" s="32">
        <f>IF($BF663&gt;$Y$7,"",IF(AND($BF663=$Y$7,$BG663=23),"",Entrées!V691-Entrées!V690))</f>
        <v>280</v>
      </c>
      <c r="CD663" s="33">
        <f>IF($BF663&lt;=$Y$7,Entrées!J690/CD$2,"")</f>
        <v>0.19157894736842104</v>
      </c>
      <c r="CE663" s="33">
        <f>IF($BF663&lt;=$Y$7,Entrées!K690/CE$2,"")</f>
        <v>0</v>
      </c>
      <c r="CF663" s="11">
        <f t="shared" si="798"/>
        <v>7600</v>
      </c>
      <c r="CG663" s="11">
        <f t="shared" si="799"/>
        <v>4200</v>
      </c>
      <c r="CH663" s="52">
        <f t="shared" si="800"/>
        <v>0.26950009137426939</v>
      </c>
      <c r="CI663" s="52">
        <f t="shared" si="801"/>
        <v>0.11132787698412699</v>
      </c>
    </row>
    <row r="664" spans="1:87">
      <c r="A664" s="11" t="str">
        <f>"AF"&amp;A658</f>
        <v>AF670</v>
      </c>
      <c r="C664" s="11">
        <f t="shared" si="777"/>
        <v>18</v>
      </c>
      <c r="D664" s="27">
        <f t="shared" si="774"/>
        <v>24</v>
      </c>
      <c r="E664" s="28">
        <f ca="1">IF($D664&gt;$D$8,"",INDIRECT(ADDRESS(ROW(Entrées!$C$37)+($D664-1)*24+E$11,COLUMN(Entrées!$C$37)+($C664-1),4,TRUE,"Entrées")))</f>
        <v>-900</v>
      </c>
      <c r="F664" s="28">
        <f ca="1">IF($D664&gt;$D$8,"",INDIRECT(ADDRESS(ROW(Entrées!$C$37)+($D664-1)*24+F$11,COLUMN(Entrées!$C$37)+($C664-1),4,TRUE,"Entrées")))</f>
        <v>-1300</v>
      </c>
      <c r="G664" s="28">
        <f ca="1">IF($D664&gt;$D$8,"",INDIRECT(ADDRESS(ROW(Entrées!$C$37)+($D664-1)*24+G$11,COLUMN(Entrées!$C$37)+($C664-1),4,TRUE,"Entrées")))</f>
        <v>-1300</v>
      </c>
      <c r="H664" s="28">
        <f ca="1">IF($D664&gt;$D$8,"",INDIRECT(ADDRESS(ROW(Entrées!$C$37)+($D664-1)*24+H$11,COLUMN(Entrées!$C$37)+($C664-1),4,TRUE,"Entrées")))</f>
        <v>-1300</v>
      </c>
      <c r="I664" s="28">
        <f ca="1">IF($D664&gt;$D$8,"",INDIRECT(ADDRESS(ROW(Entrées!$C$37)+($D664-1)*24+I$11,COLUMN(Entrées!$C$37)+($C664-1),4,TRUE,"Entrées")))</f>
        <v>-1264</v>
      </c>
      <c r="J664" s="28">
        <f ca="1">IF($D664&gt;$D$8,"",INDIRECT(ADDRESS(ROW(Entrées!$C$37)+($D664-1)*24+J$11,COLUMN(Entrées!$C$37)+($C664-1),4,TRUE,"Entrées")))</f>
        <v>-1299</v>
      </c>
      <c r="K664" s="28">
        <f ca="1">IF($D664&gt;$D$8,"",INDIRECT(ADDRESS(ROW(Entrées!$C$37)+($D664-1)*24+K$11,COLUMN(Entrées!$C$37)+($C664-1),4,TRUE,"Entrées")))</f>
        <v>-1300</v>
      </c>
      <c r="L664" s="28">
        <f ca="1">IF($D664&gt;$D$8,"",INDIRECT(ADDRESS(ROW(Entrées!$C$37)+($D664-1)*24+L$11,COLUMN(Entrées!$C$37)+($C664-1),4,TRUE,"Entrées")))</f>
        <v>975</v>
      </c>
      <c r="M664" s="28">
        <f ca="1">IF($D664&gt;$D$8,"",INDIRECT(ADDRESS(ROW(Entrées!$C$37)+($D664-1)*24+M$11,COLUMN(Entrées!$C$37)+($C664-1),4,TRUE,"Entrées")))</f>
        <v>1000</v>
      </c>
      <c r="N664" s="28">
        <f ca="1">IF($D664&gt;$D$8,"",INDIRECT(ADDRESS(ROW(Entrées!$C$37)+($D664-1)*24+N$11,COLUMN(Entrées!$C$37)+($C664-1),4,TRUE,"Entrées")))</f>
        <v>966</v>
      </c>
      <c r="O664" s="28">
        <f ca="1">IF($D664&gt;$D$8,"",INDIRECT(ADDRESS(ROW(Entrées!$C$37)+($D664-1)*24+O$11,COLUMN(Entrées!$C$37)+($C664-1),4,TRUE,"Entrées")))</f>
        <v>220</v>
      </c>
      <c r="P664" s="28">
        <f ca="1">IF($D664&gt;$D$8,"",INDIRECT(ADDRESS(ROW(Entrées!$C$37)+($D664-1)*24+P$11,COLUMN(Entrées!$C$37)+($C664-1),4,TRUE,"Entrées")))</f>
        <v>145</v>
      </c>
      <c r="Q664" s="28">
        <f ca="1">IF($D664&gt;$D$8,"",INDIRECT(ADDRESS(ROW(Entrées!$C$37)+($D664-1)*24+Q$11,COLUMN(Entrées!$C$37)+($C664-1),4,TRUE,"Entrées")))</f>
        <v>-290</v>
      </c>
      <c r="R664" s="28">
        <f ca="1">IF($D664&gt;$D$8,"",INDIRECT(ADDRESS(ROW(Entrées!$C$37)+($D664-1)*24+R$11,COLUMN(Entrées!$C$37)+($C664-1),4,TRUE,"Entrées")))</f>
        <v>-482</v>
      </c>
      <c r="S664" s="28">
        <f ca="1">IF($D664&gt;$D$8,"",INDIRECT(ADDRESS(ROW(Entrées!$C$37)+($D664-1)*24+S$11,COLUMN(Entrées!$C$37)+($C664-1),4,TRUE,"Entrées")))</f>
        <v>-463</v>
      </c>
      <c r="T664" s="28">
        <f ca="1">IF($D664&gt;$D$8,"",INDIRECT(ADDRESS(ROW(Entrées!$C$37)+($D664-1)*24+T$11,COLUMN(Entrées!$C$37)+($C664-1),4,TRUE,"Entrées")))</f>
        <v>-900</v>
      </c>
      <c r="U664" s="28">
        <f ca="1">IF($D664&gt;$D$8,"",INDIRECT(ADDRESS(ROW(Entrées!$C$37)+($D664-1)*24+U$11,COLUMN(Entrées!$C$37)+($C664-1),4,TRUE,"Entrées")))</f>
        <v>-900</v>
      </c>
      <c r="V664" s="28">
        <f ca="1">IF($D664&gt;$D$8,"",INDIRECT(ADDRESS(ROW(Entrées!$C$37)+($D664-1)*24+V$11,COLUMN(Entrées!$C$37)+($C664-1),4,TRUE,"Entrées")))</f>
        <v>-900</v>
      </c>
      <c r="W664" s="28">
        <f ca="1">IF($D664&gt;$D$8,"",INDIRECT(ADDRESS(ROW(Entrées!$C$37)+($D664-1)*24+W$11,COLUMN(Entrées!$C$37)+($C664-1),4,TRUE,"Entrées")))</f>
        <v>-900</v>
      </c>
      <c r="X664" s="28">
        <f ca="1">IF($D664&gt;$D$8,"",INDIRECT(ADDRESS(ROW(Entrées!$C$37)+($D664-1)*24+X$11,COLUMN(Entrées!$C$37)+($C664-1),4,TRUE,"Entrées")))</f>
        <v>-800</v>
      </c>
      <c r="Y664" s="28">
        <f ca="1">IF($D664&gt;$D$8,"",INDIRECT(ADDRESS(ROW(Entrées!$C$37)+($D664-1)*24+Y$11,COLUMN(Entrées!$C$37)+($C664-1),4,TRUE,"Entrées")))</f>
        <v>-900</v>
      </c>
      <c r="Z664" s="28">
        <f ca="1">IF($D664&gt;$D$8,"",INDIRECT(ADDRESS(ROW(Entrées!$C$37)+($D664-1)*24+Z$11,COLUMN(Entrées!$C$37)+($C664-1),4,TRUE,"Entrées")))</f>
        <v>-900</v>
      </c>
      <c r="AA664" s="28">
        <f ca="1">IF($D664&gt;$D$8,"",INDIRECT(ADDRESS(ROW(Entrées!$C$37)+($D664-1)*24+AA$11,COLUMN(Entrées!$C$37)+($C664-1),4,TRUE,"Entrées")))</f>
        <v>-900</v>
      </c>
      <c r="AB664" s="28">
        <f ca="1">IF($D664&gt;$D$8,"",INDIRECT(ADDRESS(ROW(Entrées!$C$37)+($D664-1)*24+AB$11,COLUMN(Entrées!$C$37)+($C664-1),4,TRUE,"Entrées")))</f>
        <v>-900</v>
      </c>
      <c r="AC664" s="11"/>
      <c r="AD664" s="40">
        <f t="shared" ca="1" si="773"/>
        <v>-608</v>
      </c>
      <c r="AE664" s="40">
        <f t="shared" ca="1" si="775"/>
        <v>1000</v>
      </c>
      <c r="AF664" s="40">
        <f t="shared" ca="1" si="776"/>
        <v>-1300</v>
      </c>
      <c r="AG664" s="4"/>
      <c r="AH664" s="11">
        <f>Entrées!A691</f>
        <v>28</v>
      </c>
      <c r="AI664" s="13">
        <f>Entrées!B691</f>
        <v>6</v>
      </c>
      <c r="AJ664" s="31">
        <f t="shared" ca="1" si="802"/>
        <v>55625.834722222207</v>
      </c>
      <c r="AK664" s="31">
        <f t="shared" ca="1" si="778"/>
        <v>55155.277777777781</v>
      </c>
      <c r="AL664" s="31">
        <f t="shared" ca="1" si="779"/>
        <v>55132.569444444431</v>
      </c>
      <c r="AM664" s="31">
        <f t="shared" ca="1" si="780"/>
        <v>439.35972222222233</v>
      </c>
      <c r="AN664" s="31">
        <f t="shared" ca="1" si="781"/>
        <v>2143.2847222222222</v>
      </c>
      <c r="AO664" s="31">
        <f t="shared" ca="1" si="782"/>
        <v>1711.4715277777773</v>
      </c>
      <c r="AP664" s="31">
        <f t="shared" ca="1" si="783"/>
        <v>43686.806944444448</v>
      </c>
      <c r="AQ664" s="31">
        <f t="shared" ca="1" si="784"/>
        <v>2048.2006944444447</v>
      </c>
      <c r="AR664" s="31">
        <f t="shared" ca="1" si="785"/>
        <v>467.57708333333329</v>
      </c>
      <c r="AS664" s="31">
        <f t="shared" ca="1" si="786"/>
        <v>9872.0041666666693</v>
      </c>
      <c r="AT664" s="31">
        <f t="shared" ca="1" si="787"/>
        <v>-752.91041666666672</v>
      </c>
      <c r="AU664" s="31">
        <f t="shared" ca="1" si="788"/>
        <v>580.30277777777769</v>
      </c>
      <c r="AV664" s="31">
        <f t="shared" ca="1" si="789"/>
        <v>-4570.3041666666659</v>
      </c>
      <c r="AW664" s="31">
        <f t="shared" ca="1" si="790"/>
        <v>53.39583333333335</v>
      </c>
      <c r="AX664" s="31">
        <f t="shared" ca="1" si="791"/>
        <v>1401.9361111111111</v>
      </c>
      <c r="AY664" s="31">
        <f t="shared" ca="1" si="792"/>
        <v>-1132.0805555555555</v>
      </c>
      <c r="AZ664" s="31">
        <f t="shared" ca="1" si="793"/>
        <v>-2177.1819444444441</v>
      </c>
      <c r="BA664" s="31">
        <f t="shared" ca="1" si="794"/>
        <v>644.8125</v>
      </c>
      <c r="BB664" s="31">
        <f t="shared" ca="1" si="795"/>
        <v>-1410.101388888889</v>
      </c>
      <c r="BC664" s="31">
        <f t="shared" ca="1" si="796"/>
        <v>-1800.2902777777781</v>
      </c>
      <c r="BF664" s="11">
        <f t="shared" si="797"/>
        <v>28</v>
      </c>
      <c r="BG664" s="11">
        <f t="shared" si="740"/>
        <v>6</v>
      </c>
      <c r="BH664" s="32">
        <f>IF($BF664&gt;$Y$7,"",IF(AND($BF664=$Y$7,$BG664=23),"",Entrées!C692-Entrées!C691))</f>
        <v>-162.5</v>
      </c>
      <c r="BI664" s="32">
        <f>IF($BF664&gt;$Y$7,"",IF(AND($BF664=$Y$7,$BG664=23),"",Entrées!D692-Entrées!D691))</f>
        <v>-137.5</v>
      </c>
      <c r="BJ664" s="32">
        <f>IF($BF664&gt;$Y$7,"",IF(AND($BF664=$Y$7,$BG664=23),"",Entrées!E692-Entrées!E691))</f>
        <v>600</v>
      </c>
      <c r="BK664" s="32">
        <f>IF($BF664&gt;$Y$7,"",IF(AND($BF664=$Y$7,$BG664=23),"",Entrées!F692-Entrées!F691))</f>
        <v>-2.5</v>
      </c>
      <c r="BL664" s="32">
        <f>IF($BF664&gt;$Y$7,"",IF(AND($BF664=$Y$7,$BG664=23),"",Entrées!G692-Entrées!G691))</f>
        <v>64</v>
      </c>
      <c r="BM664" s="32">
        <f>IF($BF664&gt;$Y$7,"",IF(AND($BF664=$Y$7,$BG664=23),"",Entrées!H692-Entrées!H691))</f>
        <v>0.5</v>
      </c>
      <c r="BN664" s="32">
        <f>IF($BF664&gt;$Y$7,"",IF(AND($BF664=$Y$7,$BG664=23),"",Entrées!I692-Entrées!I691))</f>
        <v>91.5</v>
      </c>
      <c r="BO664" s="32">
        <f>IF($BF664&gt;$Y$7,"",IF(AND($BF664=$Y$7,$BG664=23),"",Entrées!J692-Entrées!J691))</f>
        <v>-239.5</v>
      </c>
      <c r="BP664" s="32">
        <f>IF($BF664&gt;$Y$7,"",IF(AND($BF664=$Y$7,$BG664=23),"",Entrées!K692-Entrées!K691))</f>
        <v>23.5</v>
      </c>
      <c r="BQ664" s="32">
        <f>IF($BF664&gt;$Y$7,"",IF(AND($BF664=$Y$7,$BG664=23),"",Entrées!L692-Entrées!L691))</f>
        <v>308.5</v>
      </c>
      <c r="BR664" s="32">
        <f>IF($BF664&gt;$Y$7,"",IF(AND($BF664=$Y$7,$BG664=23),"",Entrées!M692-Entrées!M691))</f>
        <v>-112.5</v>
      </c>
      <c r="BS664" s="32">
        <f>IF($BF664&gt;$Y$7,"",IF(AND($BF664=$Y$7,$BG664=23),"",Entrées!N692-Entrées!N691))</f>
        <v>-13.5</v>
      </c>
      <c r="BT664" s="32">
        <f>IF($BF664&gt;$Y$7,"",IF(AND($BF664=$Y$7,$BG664=23),"",Entrées!O692-Entrées!O691))</f>
        <v>-282.5</v>
      </c>
      <c r="BU664" s="32">
        <f>IF($BF664&gt;$Y$7,"",IF(AND($BF664=$Y$7,$BG664=23),"",Entrées!P692-Entrées!P691))</f>
        <v>1</v>
      </c>
      <c r="BV664" s="32">
        <f>IF($BF664&gt;$Y$7,"",IF(AND($BF664=$Y$7,$BG664=23),"",Entrées!Q692-Entrées!Q691))</f>
        <v>-843</v>
      </c>
      <c r="BW664" s="32">
        <f>IF($BF664&gt;$Y$7,"",IF(AND($BF664=$Y$7,$BG664=23),"",Entrées!R692-Entrées!R691))</f>
        <v>0</v>
      </c>
      <c r="BX664" s="32">
        <f>IF($BF664&gt;$Y$7,"",IF(AND($BF664=$Y$7,$BG664=23),"",Entrées!S692-Entrées!S691))</f>
        <v>-50</v>
      </c>
      <c r="BY664" s="32">
        <f>IF($BF664&gt;$Y$7,"",IF(AND($BF664=$Y$7,$BG664=23),"",Entrées!T692-Entrées!T691))</f>
        <v>0</v>
      </c>
      <c r="BZ664" s="32">
        <f>IF($BF664&gt;$Y$7,"",IF(AND($BF664=$Y$7,$BG664=23),"",Entrées!U692-Entrées!U691))</f>
        <v>346</v>
      </c>
      <c r="CA664" s="32">
        <f>IF($BF664&gt;$Y$7,"",IF(AND($BF664=$Y$7,$BG664=23),"",Entrées!V692-Entrées!V691))</f>
        <v>-32</v>
      </c>
      <c r="CD664" s="33">
        <f>IF($BF664&lt;=$Y$7,Entrées!J691/CD$2,"")</f>
        <v>0.16539473684210526</v>
      </c>
      <c r="CE664" s="33">
        <f>IF($BF664&lt;=$Y$7,Entrées!K691/CE$2,"")</f>
        <v>0</v>
      </c>
      <c r="CF664" s="11">
        <f t="shared" si="798"/>
        <v>7600</v>
      </c>
      <c r="CG664" s="11">
        <f t="shared" si="799"/>
        <v>4200</v>
      </c>
      <c r="CH664" s="52">
        <f t="shared" si="800"/>
        <v>0.26950009137426939</v>
      </c>
      <c r="CI664" s="52">
        <f t="shared" si="801"/>
        <v>0.11132787698412699</v>
      </c>
    </row>
    <row r="665" spans="1:87">
      <c r="C665" s="11">
        <f t="shared" si="777"/>
        <v>18</v>
      </c>
      <c r="D665" s="27">
        <f t="shared" si="774"/>
        <v>25</v>
      </c>
      <c r="E665" s="28">
        <f ca="1">IF($D665&gt;$D$8,"",INDIRECT(ADDRESS(ROW(Entrées!$C$37)+($D665-1)*24+E$11,COLUMN(Entrées!$C$37)+($C665-1),4,TRUE,"Entrées")))</f>
        <v>-900</v>
      </c>
      <c r="F665" s="28">
        <f ca="1">IF($D665&gt;$D$8,"",INDIRECT(ADDRESS(ROW(Entrées!$C$37)+($D665-1)*24+F$11,COLUMN(Entrées!$C$37)+($C665-1),4,TRUE,"Entrées")))</f>
        <v>-1300</v>
      </c>
      <c r="G665" s="28">
        <f ca="1">IF($D665&gt;$D$8,"",INDIRECT(ADDRESS(ROW(Entrées!$C$37)+($D665-1)*24+G$11,COLUMN(Entrées!$C$37)+($C665-1),4,TRUE,"Entrées")))</f>
        <v>-1300</v>
      </c>
      <c r="H665" s="28">
        <f ca="1">IF($D665&gt;$D$8,"",INDIRECT(ADDRESS(ROW(Entrées!$C$37)+($D665-1)*24+H$11,COLUMN(Entrées!$C$37)+($C665-1),4,TRUE,"Entrées")))</f>
        <v>-1300</v>
      </c>
      <c r="I665" s="28">
        <f ca="1">IF($D665&gt;$D$8,"",INDIRECT(ADDRESS(ROW(Entrées!$C$37)+($D665-1)*24+I$11,COLUMN(Entrées!$C$37)+($C665-1),4,TRUE,"Entrées")))</f>
        <v>-1300</v>
      </c>
      <c r="J665" s="28">
        <f ca="1">IF($D665&gt;$D$8,"",INDIRECT(ADDRESS(ROW(Entrées!$C$37)+($D665-1)*24+J$11,COLUMN(Entrées!$C$37)+($C665-1),4,TRUE,"Entrées")))</f>
        <v>-1300</v>
      </c>
      <c r="K665" s="28">
        <f ca="1">IF($D665&gt;$D$8,"",INDIRECT(ADDRESS(ROW(Entrées!$C$37)+($D665-1)*24+K$11,COLUMN(Entrées!$C$37)+($C665-1),4,TRUE,"Entrées")))</f>
        <v>-1300</v>
      </c>
      <c r="L665" s="28">
        <f ca="1">IF($D665&gt;$D$8,"",INDIRECT(ADDRESS(ROW(Entrées!$C$37)+($D665-1)*24+L$11,COLUMN(Entrées!$C$37)+($C665-1),4,TRUE,"Entrées")))</f>
        <v>-720</v>
      </c>
      <c r="M665" s="28">
        <f ca="1">IF($D665&gt;$D$8,"",INDIRECT(ADDRESS(ROW(Entrées!$C$37)+($D665-1)*24+M$11,COLUMN(Entrées!$C$37)+($C665-1),4,TRUE,"Entrées")))</f>
        <v>-246</v>
      </c>
      <c r="N665" s="28">
        <f ca="1">IF($D665&gt;$D$8,"",INDIRECT(ADDRESS(ROW(Entrées!$C$37)+($D665-1)*24+N$11,COLUMN(Entrées!$C$37)+($C665-1),4,TRUE,"Entrées")))</f>
        <v>-775</v>
      </c>
      <c r="O665" s="28">
        <f ca="1">IF($D665&gt;$D$8,"",INDIRECT(ADDRESS(ROW(Entrées!$C$37)+($D665-1)*24+O$11,COLUMN(Entrées!$C$37)+($C665-1),4,TRUE,"Entrées")))</f>
        <v>-900</v>
      </c>
      <c r="P665" s="28">
        <f ca="1">IF($D665&gt;$D$8,"",INDIRECT(ADDRESS(ROW(Entrées!$C$37)+($D665-1)*24+P$11,COLUMN(Entrées!$C$37)+($C665-1),4,TRUE,"Entrées")))</f>
        <v>-900</v>
      </c>
      <c r="Q665" s="28">
        <f ca="1">IF($D665&gt;$D$8,"",INDIRECT(ADDRESS(ROW(Entrées!$C$37)+($D665-1)*24+Q$11,COLUMN(Entrées!$C$37)+($C665-1),4,TRUE,"Entrées")))</f>
        <v>-900</v>
      </c>
      <c r="R665" s="28">
        <f ca="1">IF($D665&gt;$D$8,"",INDIRECT(ADDRESS(ROW(Entrées!$C$37)+($D665-1)*24+R$11,COLUMN(Entrées!$C$37)+($C665-1),4,TRUE,"Entrées")))</f>
        <v>-900</v>
      </c>
      <c r="S665" s="28">
        <f ca="1">IF($D665&gt;$D$8,"",INDIRECT(ADDRESS(ROW(Entrées!$C$37)+($D665-1)*24+S$11,COLUMN(Entrées!$C$37)+($C665-1),4,TRUE,"Entrées")))</f>
        <v>-900</v>
      </c>
      <c r="T665" s="28">
        <f ca="1">IF($D665&gt;$D$8,"",INDIRECT(ADDRESS(ROW(Entrées!$C$37)+($D665-1)*24+T$11,COLUMN(Entrées!$C$37)+($C665-1),4,TRUE,"Entrées")))</f>
        <v>-900</v>
      </c>
      <c r="U665" s="28">
        <f ca="1">IF($D665&gt;$D$8,"",INDIRECT(ADDRESS(ROW(Entrées!$C$37)+($D665-1)*24+U$11,COLUMN(Entrées!$C$37)+($C665-1),4,TRUE,"Entrées")))</f>
        <v>-888</v>
      </c>
      <c r="V665" s="28">
        <f ca="1">IF($D665&gt;$D$8,"",INDIRECT(ADDRESS(ROW(Entrées!$C$37)+($D665-1)*24+V$11,COLUMN(Entrées!$C$37)+($C665-1),4,TRUE,"Entrées")))</f>
        <v>-746</v>
      </c>
      <c r="W665" s="28">
        <f ca="1">IF($D665&gt;$D$8,"",INDIRECT(ADDRESS(ROW(Entrées!$C$37)+($D665-1)*24+W$11,COLUMN(Entrées!$C$37)+($C665-1),4,TRUE,"Entrées")))</f>
        <v>-785</v>
      </c>
      <c r="X665" s="28">
        <f ca="1">IF($D665&gt;$D$8,"",INDIRECT(ADDRESS(ROW(Entrées!$C$37)+($D665-1)*24+X$11,COLUMN(Entrées!$C$37)+($C665-1),4,TRUE,"Entrées")))</f>
        <v>-604</v>
      </c>
      <c r="Y665" s="28">
        <f ca="1">IF($D665&gt;$D$8,"",INDIRECT(ADDRESS(ROW(Entrées!$C$37)+($D665-1)*24+Y$11,COLUMN(Entrées!$C$37)+($C665-1),4,TRUE,"Entrées")))</f>
        <v>-688</v>
      </c>
      <c r="Z665" s="28">
        <f ca="1">IF($D665&gt;$D$8,"",INDIRECT(ADDRESS(ROW(Entrées!$C$37)+($D665-1)*24+Z$11,COLUMN(Entrées!$C$37)+($C665-1),4,TRUE,"Entrées")))</f>
        <v>-900</v>
      </c>
      <c r="AA665" s="28">
        <f ca="1">IF($D665&gt;$D$8,"",INDIRECT(ADDRESS(ROW(Entrées!$C$37)+($D665-1)*24+AA$11,COLUMN(Entrées!$C$37)+($C665-1),4,TRUE,"Entrées")))</f>
        <v>-900</v>
      </c>
      <c r="AB665" s="28">
        <f ca="1">IF($D665&gt;$D$8,"",INDIRECT(ADDRESS(ROW(Entrées!$C$37)+($D665-1)*24+AB$11,COLUMN(Entrées!$C$37)+($C665-1),4,TRUE,"Entrées")))</f>
        <v>-900</v>
      </c>
      <c r="AC665" s="11"/>
      <c r="AD665" s="40">
        <f t="shared" ca="1" si="773"/>
        <v>-927.16666666666663</v>
      </c>
      <c r="AE665" s="40">
        <f t="shared" ca="1" si="775"/>
        <v>-246</v>
      </c>
      <c r="AF665" s="40">
        <f t="shared" ca="1" si="776"/>
        <v>-1300</v>
      </c>
      <c r="AG665" s="4"/>
      <c r="AH665" s="11">
        <f>Entrées!A692</f>
        <v>28</v>
      </c>
      <c r="AI665" s="13">
        <f>Entrées!B692</f>
        <v>7</v>
      </c>
      <c r="AJ665" s="31">
        <f t="shared" ca="1" si="802"/>
        <v>55625.834722222207</v>
      </c>
      <c r="AK665" s="31">
        <f t="shared" ca="1" si="778"/>
        <v>55155.277777777781</v>
      </c>
      <c r="AL665" s="31">
        <f t="shared" ca="1" si="779"/>
        <v>55132.569444444431</v>
      </c>
      <c r="AM665" s="31">
        <f t="shared" ca="1" si="780"/>
        <v>439.35972222222233</v>
      </c>
      <c r="AN665" s="31">
        <f t="shared" ca="1" si="781"/>
        <v>2143.2847222222222</v>
      </c>
      <c r="AO665" s="31">
        <f t="shared" ca="1" si="782"/>
        <v>1711.4715277777773</v>
      </c>
      <c r="AP665" s="31">
        <f t="shared" ca="1" si="783"/>
        <v>43686.806944444448</v>
      </c>
      <c r="AQ665" s="31">
        <f t="shared" ca="1" si="784"/>
        <v>2048.2006944444447</v>
      </c>
      <c r="AR665" s="31">
        <f t="shared" ca="1" si="785"/>
        <v>467.57708333333329</v>
      </c>
      <c r="AS665" s="31">
        <f t="shared" ca="1" si="786"/>
        <v>9872.0041666666693</v>
      </c>
      <c r="AT665" s="31">
        <f t="shared" ca="1" si="787"/>
        <v>-752.91041666666672</v>
      </c>
      <c r="AU665" s="31">
        <f t="shared" ca="1" si="788"/>
        <v>580.30277777777769</v>
      </c>
      <c r="AV665" s="31">
        <f t="shared" ca="1" si="789"/>
        <v>-4570.3041666666659</v>
      </c>
      <c r="AW665" s="31">
        <f t="shared" ca="1" si="790"/>
        <v>53.39583333333335</v>
      </c>
      <c r="AX665" s="31">
        <f t="shared" ca="1" si="791"/>
        <v>1401.9361111111111</v>
      </c>
      <c r="AY665" s="31">
        <f t="shared" ca="1" si="792"/>
        <v>-1132.0805555555555</v>
      </c>
      <c r="AZ665" s="31">
        <f t="shared" ca="1" si="793"/>
        <v>-2177.1819444444441</v>
      </c>
      <c r="BA665" s="31">
        <f t="shared" ca="1" si="794"/>
        <v>644.8125</v>
      </c>
      <c r="BB665" s="31">
        <f t="shared" ca="1" si="795"/>
        <v>-1410.101388888889</v>
      </c>
      <c r="BC665" s="31">
        <f t="shared" ca="1" si="796"/>
        <v>-1800.2902777777781</v>
      </c>
      <c r="BF665" s="11">
        <f t="shared" si="797"/>
        <v>28</v>
      </c>
      <c r="BG665" s="11">
        <f t="shared" ref="BG665:BG728" si="803">AI665</f>
        <v>7</v>
      </c>
      <c r="BH665" s="32">
        <f>IF($BF665&gt;$Y$7,"",IF(AND($BF665=$Y$7,$BG665=23),"",Entrées!C693-Entrées!C692))</f>
        <v>1906</v>
      </c>
      <c r="BI665" s="32">
        <f>IF($BF665&gt;$Y$7,"",IF(AND($BF665=$Y$7,$BG665=23),"",Entrées!D693-Entrées!D692))</f>
        <v>2437.5</v>
      </c>
      <c r="BJ665" s="32">
        <f>IF($BF665&gt;$Y$7,"",IF(AND($BF665=$Y$7,$BG665=23),"",Entrées!E693-Entrées!E692))</f>
        <v>2637.5</v>
      </c>
      <c r="BK665" s="32">
        <f>IF($BF665&gt;$Y$7,"",IF(AND($BF665=$Y$7,$BG665=23),"",Entrées!F693-Entrées!F692))</f>
        <v>2</v>
      </c>
      <c r="BL665" s="32">
        <f>IF($BF665&gt;$Y$7,"",IF(AND($BF665=$Y$7,$BG665=23),"",Entrées!G693-Entrées!G692))</f>
        <v>75.5</v>
      </c>
      <c r="BM665" s="32">
        <f>IF($BF665&gt;$Y$7,"",IF(AND($BF665=$Y$7,$BG665=23),"",Entrées!H693-Entrées!H692))</f>
        <v>-0.5</v>
      </c>
      <c r="BN665" s="32">
        <f>IF($BF665&gt;$Y$7,"",IF(AND($BF665=$Y$7,$BG665=23),"",Entrées!I693-Entrées!I692))</f>
        <v>1121</v>
      </c>
      <c r="BO665" s="32">
        <f>IF($BF665&gt;$Y$7,"",IF(AND($BF665=$Y$7,$BG665=23),"",Entrées!J693-Entrées!J692))</f>
        <v>-246</v>
      </c>
      <c r="BP665" s="32">
        <f>IF($BF665&gt;$Y$7,"",IF(AND($BF665=$Y$7,$BG665=23),"",Entrées!K693-Entrées!K692))</f>
        <v>167</v>
      </c>
      <c r="BQ665" s="32">
        <f>IF($BF665&gt;$Y$7,"",IF(AND($BF665=$Y$7,$BG665=23),"",Entrées!L693-Entrées!L692))</f>
        <v>606.5</v>
      </c>
      <c r="BR665" s="32">
        <f>IF($BF665&gt;$Y$7,"",IF(AND($BF665=$Y$7,$BG665=23),"",Entrées!M693-Entrées!M692))</f>
        <v>553</v>
      </c>
      <c r="BS665" s="32">
        <f>IF($BF665&gt;$Y$7,"",IF(AND($BF665=$Y$7,$BG665=23),"",Entrées!N693-Entrées!N692))</f>
        <v>-5.5</v>
      </c>
      <c r="BT665" s="32">
        <f>IF($BF665&gt;$Y$7,"",IF(AND($BF665=$Y$7,$BG665=23),"",Entrées!O693-Entrées!O692))</f>
        <v>-367</v>
      </c>
      <c r="BU665" s="32">
        <f>IF($BF665&gt;$Y$7,"",IF(AND($BF665=$Y$7,$BG665=23),"",Entrées!P693-Entrées!P692))</f>
        <v>0</v>
      </c>
      <c r="BV665" s="32">
        <f>IF($BF665&gt;$Y$7,"",IF(AND($BF665=$Y$7,$BG665=23),"",Entrées!Q693-Entrées!Q692))</f>
        <v>-69</v>
      </c>
      <c r="BW665" s="32">
        <f>IF($BF665&gt;$Y$7,"",IF(AND($BF665=$Y$7,$BG665=23),"",Entrées!R693-Entrées!R692))</f>
        <v>0</v>
      </c>
      <c r="BX665" s="32">
        <f>IF($BF665&gt;$Y$7,"",IF(AND($BF665=$Y$7,$BG665=23),"",Entrées!S693-Entrées!S692))</f>
        <v>0</v>
      </c>
      <c r="BY665" s="32">
        <f>IF($BF665&gt;$Y$7,"",IF(AND($BF665=$Y$7,$BG665=23),"",Entrées!T693-Entrées!T692))</f>
        <v>0</v>
      </c>
      <c r="BZ665" s="32">
        <f>IF($BF665&gt;$Y$7,"",IF(AND($BF665=$Y$7,$BG665=23),"",Entrées!U693-Entrées!U692))</f>
        <v>0</v>
      </c>
      <c r="CA665" s="32">
        <f>IF($BF665&gt;$Y$7,"",IF(AND($BF665=$Y$7,$BG665=23),"",Entrées!V693-Entrées!V692))</f>
        <v>-144</v>
      </c>
      <c r="CD665" s="33">
        <f>IF($BF665&lt;=$Y$7,Entrées!J692/CD$2,"")</f>
        <v>0.13388157894736843</v>
      </c>
      <c r="CE665" s="33">
        <f>IF($BF665&lt;=$Y$7,Entrées!K692/CE$2,"")</f>
        <v>5.595238095238095E-3</v>
      </c>
      <c r="CF665" s="11">
        <f t="shared" si="798"/>
        <v>7600</v>
      </c>
      <c r="CG665" s="11">
        <f t="shared" si="799"/>
        <v>4200</v>
      </c>
      <c r="CH665" s="52">
        <f t="shared" si="800"/>
        <v>0.26950009137426939</v>
      </c>
      <c r="CI665" s="52">
        <f t="shared" si="801"/>
        <v>0.11132787698412699</v>
      </c>
    </row>
    <row r="666" spans="1:87">
      <c r="C666" s="11">
        <f t="shared" si="777"/>
        <v>18</v>
      </c>
      <c r="D666" s="27">
        <f t="shared" si="774"/>
        <v>26</v>
      </c>
      <c r="E666" s="28">
        <f ca="1">IF($D666&gt;$D$8,"",INDIRECT(ADDRESS(ROW(Entrées!$C$37)+($D666-1)*24+E$11,COLUMN(Entrées!$C$37)+($C666-1),4,TRUE,"Entrées")))</f>
        <v>-900</v>
      </c>
      <c r="F666" s="28">
        <f ca="1">IF($D666&gt;$D$8,"",INDIRECT(ADDRESS(ROW(Entrées!$C$37)+($D666-1)*24+F$11,COLUMN(Entrées!$C$37)+($C666-1),4,TRUE,"Entrées")))</f>
        <v>-1300</v>
      </c>
      <c r="G666" s="28">
        <f ca="1">IF($D666&gt;$D$8,"",INDIRECT(ADDRESS(ROW(Entrées!$C$37)+($D666-1)*24+G$11,COLUMN(Entrées!$C$37)+($C666-1),4,TRUE,"Entrées")))</f>
        <v>-1300</v>
      </c>
      <c r="H666" s="28">
        <f ca="1">IF($D666&gt;$D$8,"",INDIRECT(ADDRESS(ROW(Entrées!$C$37)+($D666-1)*24+H$11,COLUMN(Entrées!$C$37)+($C666-1),4,TRUE,"Entrées")))</f>
        <v>-1300</v>
      </c>
      <c r="I666" s="28">
        <f ca="1">IF($D666&gt;$D$8,"",INDIRECT(ADDRESS(ROW(Entrées!$C$37)+($D666-1)*24+I$11,COLUMN(Entrées!$C$37)+($C666-1),4,TRUE,"Entrées")))</f>
        <v>-1300</v>
      </c>
      <c r="J666" s="28">
        <f ca="1">IF($D666&gt;$D$8,"",INDIRECT(ADDRESS(ROW(Entrées!$C$37)+($D666-1)*24+J$11,COLUMN(Entrées!$C$37)+($C666-1),4,TRUE,"Entrées")))</f>
        <v>-1300</v>
      </c>
      <c r="K666" s="28">
        <f ca="1">IF($D666&gt;$D$8,"",INDIRECT(ADDRESS(ROW(Entrées!$C$37)+($D666-1)*24+K$11,COLUMN(Entrées!$C$37)+($C666-1),4,TRUE,"Entrées")))</f>
        <v>-1300</v>
      </c>
      <c r="L666" s="28">
        <f ca="1">IF($D666&gt;$D$8,"",INDIRECT(ADDRESS(ROW(Entrées!$C$37)+($D666-1)*24+L$11,COLUMN(Entrées!$C$37)+($C666-1),4,TRUE,"Entrées")))</f>
        <v>-814</v>
      </c>
      <c r="M666" s="28">
        <f ca="1">IF($D666&gt;$D$8,"",INDIRECT(ADDRESS(ROW(Entrées!$C$37)+($D666-1)*24+M$11,COLUMN(Entrées!$C$37)+($C666-1),4,TRUE,"Entrées")))</f>
        <v>-900</v>
      </c>
      <c r="N666" s="28">
        <f ca="1">IF($D666&gt;$D$8,"",INDIRECT(ADDRESS(ROW(Entrées!$C$37)+($D666-1)*24+N$11,COLUMN(Entrées!$C$37)+($C666-1),4,TRUE,"Entrées")))</f>
        <v>-900</v>
      </c>
      <c r="O666" s="28">
        <f ca="1">IF($D666&gt;$D$8,"",INDIRECT(ADDRESS(ROW(Entrées!$C$37)+($D666-1)*24+O$11,COLUMN(Entrées!$C$37)+($C666-1),4,TRUE,"Entrées")))</f>
        <v>-900</v>
      </c>
      <c r="P666" s="28">
        <f ca="1">IF($D666&gt;$D$8,"",INDIRECT(ADDRESS(ROW(Entrées!$C$37)+($D666-1)*24+P$11,COLUMN(Entrées!$C$37)+($C666-1),4,TRUE,"Entrées")))</f>
        <v>-900</v>
      </c>
      <c r="Q666" s="28">
        <f ca="1">IF($D666&gt;$D$8,"",INDIRECT(ADDRESS(ROW(Entrées!$C$37)+($D666-1)*24+Q$11,COLUMN(Entrées!$C$37)+($C666-1),4,TRUE,"Entrées")))</f>
        <v>-900</v>
      </c>
      <c r="R666" s="28">
        <f ca="1">IF($D666&gt;$D$8,"",INDIRECT(ADDRESS(ROW(Entrées!$C$37)+($D666-1)*24+R$11,COLUMN(Entrées!$C$37)+($C666-1),4,TRUE,"Entrées")))</f>
        <v>-900</v>
      </c>
      <c r="S666" s="28">
        <f ca="1">IF($D666&gt;$D$8,"",INDIRECT(ADDRESS(ROW(Entrées!$C$37)+($D666-1)*24+S$11,COLUMN(Entrées!$C$37)+($C666-1),4,TRUE,"Entrées")))</f>
        <v>-456</v>
      </c>
      <c r="T666" s="28">
        <f ca="1">IF($D666&gt;$D$8,"",INDIRECT(ADDRESS(ROW(Entrées!$C$37)+($D666-1)*24+T$11,COLUMN(Entrées!$C$37)+($C666-1),4,TRUE,"Entrées")))</f>
        <v>-550</v>
      </c>
      <c r="U666" s="28">
        <f ca="1">IF($D666&gt;$D$8,"",INDIRECT(ADDRESS(ROW(Entrées!$C$37)+($D666-1)*24+U$11,COLUMN(Entrées!$C$37)+($C666-1),4,TRUE,"Entrées")))</f>
        <v>266</v>
      </c>
      <c r="V666" s="28">
        <f ca="1">IF($D666&gt;$D$8,"",INDIRECT(ADDRESS(ROW(Entrées!$C$37)+($D666-1)*24+V$11,COLUMN(Entrées!$C$37)+($C666-1),4,TRUE,"Entrées")))</f>
        <v>1000</v>
      </c>
      <c r="W666" s="28">
        <f ca="1">IF($D666&gt;$D$8,"",INDIRECT(ADDRESS(ROW(Entrées!$C$37)+($D666-1)*24+W$11,COLUMN(Entrées!$C$37)+($C666-1),4,TRUE,"Entrées")))</f>
        <v>1000</v>
      </c>
      <c r="X666" s="28">
        <f ca="1">IF($D666&gt;$D$8,"",INDIRECT(ADDRESS(ROW(Entrées!$C$37)+($D666-1)*24+X$11,COLUMN(Entrées!$C$37)+($C666-1),4,TRUE,"Entrées")))</f>
        <v>913</v>
      </c>
      <c r="Y666" s="28">
        <f ca="1">IF($D666&gt;$D$8,"",INDIRECT(ADDRESS(ROW(Entrées!$C$37)+($D666-1)*24+Y$11,COLUMN(Entrées!$C$37)+($C666-1),4,TRUE,"Entrées")))</f>
        <v>525</v>
      </c>
      <c r="Z666" s="28">
        <f ca="1">IF($D666&gt;$D$8,"",INDIRECT(ADDRESS(ROW(Entrées!$C$37)+($D666-1)*24+Z$11,COLUMN(Entrées!$C$37)+($C666-1),4,TRUE,"Entrées")))</f>
        <v>349</v>
      </c>
      <c r="AA666" s="28">
        <f ca="1">IF($D666&gt;$D$8,"",INDIRECT(ADDRESS(ROW(Entrées!$C$37)+($D666-1)*24+AA$11,COLUMN(Entrées!$C$37)+($C666-1),4,TRUE,"Entrées")))</f>
        <v>758</v>
      </c>
      <c r="AB666" s="28">
        <f ca="1">IF($D666&gt;$D$8,"",INDIRECT(ADDRESS(ROW(Entrées!$C$37)+($D666-1)*24+AB$11,COLUMN(Entrées!$C$37)+($C666-1),4,TRUE,"Entrées")))</f>
        <v>828</v>
      </c>
      <c r="AC666" s="11"/>
      <c r="AD666" s="40">
        <f t="shared" ca="1" si="773"/>
        <v>-428.375</v>
      </c>
      <c r="AE666" s="40">
        <f t="shared" ca="1" si="775"/>
        <v>1000</v>
      </c>
      <c r="AF666" s="40">
        <f t="shared" ca="1" si="776"/>
        <v>-1300</v>
      </c>
      <c r="AG666" s="4"/>
      <c r="AH666" s="11">
        <f>Entrées!A693</f>
        <v>28</v>
      </c>
      <c r="AI666" s="13">
        <f>Entrées!B693</f>
        <v>8</v>
      </c>
      <c r="AJ666" s="31">
        <f t="shared" ca="1" si="802"/>
        <v>55625.834722222207</v>
      </c>
      <c r="AK666" s="31">
        <f t="shared" ca="1" si="778"/>
        <v>55155.277777777781</v>
      </c>
      <c r="AL666" s="31">
        <f t="shared" ca="1" si="779"/>
        <v>55132.569444444431</v>
      </c>
      <c r="AM666" s="31">
        <f t="shared" ca="1" si="780"/>
        <v>439.35972222222233</v>
      </c>
      <c r="AN666" s="31">
        <f t="shared" ca="1" si="781"/>
        <v>2143.2847222222222</v>
      </c>
      <c r="AO666" s="31">
        <f t="shared" ca="1" si="782"/>
        <v>1711.4715277777773</v>
      </c>
      <c r="AP666" s="31">
        <f t="shared" ca="1" si="783"/>
        <v>43686.806944444448</v>
      </c>
      <c r="AQ666" s="31">
        <f t="shared" ca="1" si="784"/>
        <v>2048.2006944444447</v>
      </c>
      <c r="AR666" s="31">
        <f t="shared" ca="1" si="785"/>
        <v>467.57708333333329</v>
      </c>
      <c r="AS666" s="31">
        <f t="shared" ca="1" si="786"/>
        <v>9872.0041666666693</v>
      </c>
      <c r="AT666" s="31">
        <f t="shared" ca="1" si="787"/>
        <v>-752.91041666666672</v>
      </c>
      <c r="AU666" s="31">
        <f t="shared" ca="1" si="788"/>
        <v>580.30277777777769</v>
      </c>
      <c r="AV666" s="31">
        <f t="shared" ca="1" si="789"/>
        <v>-4570.3041666666659</v>
      </c>
      <c r="AW666" s="31">
        <f t="shared" ca="1" si="790"/>
        <v>53.39583333333335</v>
      </c>
      <c r="AX666" s="31">
        <f t="shared" ca="1" si="791"/>
        <v>1401.9361111111111</v>
      </c>
      <c r="AY666" s="31">
        <f t="shared" ca="1" si="792"/>
        <v>-1132.0805555555555</v>
      </c>
      <c r="AZ666" s="31">
        <f t="shared" ca="1" si="793"/>
        <v>-2177.1819444444441</v>
      </c>
      <c r="BA666" s="31">
        <f t="shared" ca="1" si="794"/>
        <v>644.8125</v>
      </c>
      <c r="BB666" s="31">
        <f t="shared" ca="1" si="795"/>
        <v>-1410.101388888889</v>
      </c>
      <c r="BC666" s="31">
        <f t="shared" ca="1" si="796"/>
        <v>-1800.2902777777781</v>
      </c>
      <c r="BF666" s="11">
        <f t="shared" si="797"/>
        <v>28</v>
      </c>
      <c r="BG666" s="11">
        <f t="shared" si="803"/>
        <v>8</v>
      </c>
      <c r="BH666" s="32">
        <f>IF($BF666&gt;$Y$7,"",IF(AND($BF666=$Y$7,$BG666=23),"",Entrées!C694-Entrées!C693))</f>
        <v>2712.5</v>
      </c>
      <c r="BI666" s="32">
        <f>IF($BF666&gt;$Y$7,"",IF(AND($BF666=$Y$7,$BG666=23),"",Entrées!D694-Entrées!D693))</f>
        <v>2437.5</v>
      </c>
      <c r="BJ666" s="32">
        <f>IF($BF666&gt;$Y$7,"",IF(AND($BF666=$Y$7,$BG666=23),"",Entrées!E694-Entrées!E693))</f>
        <v>2475</v>
      </c>
      <c r="BK666" s="32">
        <f>IF($BF666&gt;$Y$7,"",IF(AND($BF666=$Y$7,$BG666=23),"",Entrées!F694-Entrées!F693))</f>
        <v>1</v>
      </c>
      <c r="BL666" s="32">
        <f>IF($BF666&gt;$Y$7,"",IF(AND($BF666=$Y$7,$BG666=23),"",Entrées!G694-Entrées!G693))</f>
        <v>6.5</v>
      </c>
      <c r="BM666" s="32">
        <f>IF($BF666&gt;$Y$7,"",IF(AND($BF666=$Y$7,$BG666=23),"",Entrées!H694-Entrées!H693))</f>
        <v>1</v>
      </c>
      <c r="BN666" s="32">
        <f>IF($BF666&gt;$Y$7,"",IF(AND($BF666=$Y$7,$BG666=23),"",Entrées!I694-Entrées!I693))</f>
        <v>1388</v>
      </c>
      <c r="BO666" s="32">
        <f>IF($BF666&gt;$Y$7,"",IF(AND($BF666=$Y$7,$BG666=23),"",Entrées!J694-Entrées!J693))</f>
        <v>-242</v>
      </c>
      <c r="BP666" s="32">
        <f>IF($BF666&gt;$Y$7,"",IF(AND($BF666=$Y$7,$BG666=23),"",Entrées!K694-Entrées!K693))</f>
        <v>272</v>
      </c>
      <c r="BQ666" s="32">
        <f>IF($BF666&gt;$Y$7,"",IF(AND($BF666=$Y$7,$BG666=23),"",Entrées!L694-Entrées!L693))</f>
        <v>592.5</v>
      </c>
      <c r="BR666" s="32">
        <f>IF($BF666&gt;$Y$7,"",IF(AND($BF666=$Y$7,$BG666=23),"",Entrées!M694-Entrées!M693))</f>
        <v>360</v>
      </c>
      <c r="BS666" s="32">
        <f>IF($BF666&gt;$Y$7,"",IF(AND($BF666=$Y$7,$BG666=23),"",Entrées!N694-Entrées!N693))</f>
        <v>5.5</v>
      </c>
      <c r="BT666" s="32">
        <f>IF($BF666&gt;$Y$7,"",IF(AND($BF666=$Y$7,$BG666=23),"",Entrées!O694-Entrées!O693))</f>
        <v>329</v>
      </c>
      <c r="BU666" s="32">
        <f>IF($BF666&gt;$Y$7,"",IF(AND($BF666=$Y$7,$BG666=23),"",Entrées!P694-Entrées!P693))</f>
        <v>-1</v>
      </c>
      <c r="BV666" s="32">
        <f>IF($BF666&gt;$Y$7,"",IF(AND($BF666=$Y$7,$BG666=23),"",Entrées!Q694-Entrées!Q693))</f>
        <v>762</v>
      </c>
      <c r="BW666" s="32">
        <f>IF($BF666&gt;$Y$7,"",IF(AND($BF666=$Y$7,$BG666=23),"",Entrées!R694-Entrées!R693))</f>
        <v>0</v>
      </c>
      <c r="BX666" s="32">
        <f>IF($BF666&gt;$Y$7,"",IF(AND($BF666=$Y$7,$BG666=23),"",Entrées!S694-Entrées!S693))</f>
        <v>0</v>
      </c>
      <c r="BY666" s="32">
        <f>IF($BF666&gt;$Y$7,"",IF(AND($BF666=$Y$7,$BG666=23),"",Entrées!T694-Entrées!T693))</f>
        <v>0</v>
      </c>
      <c r="BZ666" s="32">
        <f>IF($BF666&gt;$Y$7,"",IF(AND($BF666=$Y$7,$BG666=23),"",Entrées!U694-Entrées!U693))</f>
        <v>79</v>
      </c>
      <c r="CA666" s="32">
        <f>IF($BF666&gt;$Y$7,"",IF(AND($BF666=$Y$7,$BG666=23),"",Entrées!V694-Entrées!V693))</f>
        <v>59</v>
      </c>
      <c r="CD666" s="33">
        <f>IF($BF666&lt;=$Y$7,Entrées!J693/CD$2,"")</f>
        <v>0.10151315789473685</v>
      </c>
      <c r="CE666" s="33">
        <f>IF($BF666&lt;=$Y$7,Entrées!K693/CE$2,"")</f>
        <v>4.535714285714286E-2</v>
      </c>
      <c r="CF666" s="11">
        <f t="shared" si="798"/>
        <v>7600</v>
      </c>
      <c r="CG666" s="11">
        <f t="shared" si="799"/>
        <v>4200</v>
      </c>
      <c r="CH666" s="52">
        <f t="shared" si="800"/>
        <v>0.26950009137426939</v>
      </c>
      <c r="CI666" s="52">
        <f t="shared" si="801"/>
        <v>0.11132787698412699</v>
      </c>
    </row>
    <row r="667" spans="1:87">
      <c r="C667" s="11">
        <f t="shared" si="777"/>
        <v>18</v>
      </c>
      <c r="D667" s="27">
        <f t="shared" si="774"/>
        <v>27</v>
      </c>
      <c r="E667" s="28">
        <f ca="1">IF($D667&gt;$D$8,"",INDIRECT(ADDRESS(ROW(Entrées!$C$37)+($D667-1)*24+E$11,COLUMN(Entrées!$C$37)+($C667-1),4,TRUE,"Entrées")))</f>
        <v>237</v>
      </c>
      <c r="F667" s="28">
        <f ca="1">IF($D667&gt;$D$8,"",INDIRECT(ADDRESS(ROW(Entrées!$C$37)+($D667-1)*24+F$11,COLUMN(Entrées!$C$37)+($C667-1),4,TRUE,"Entrées")))</f>
        <v>795</v>
      </c>
      <c r="G667" s="28">
        <f ca="1">IF($D667&gt;$D$8,"",INDIRECT(ADDRESS(ROW(Entrées!$C$37)+($D667-1)*24+G$11,COLUMN(Entrées!$C$37)+($C667-1),4,TRUE,"Entrées")))</f>
        <v>819</v>
      </c>
      <c r="H667" s="28">
        <f ca="1">IF($D667&gt;$D$8,"",INDIRECT(ADDRESS(ROW(Entrées!$C$37)+($D667-1)*24+H$11,COLUMN(Entrées!$C$37)+($C667-1),4,TRUE,"Entrées")))</f>
        <v>787</v>
      </c>
      <c r="I667" s="28">
        <f ca="1">IF($D667&gt;$D$8,"",INDIRECT(ADDRESS(ROW(Entrées!$C$37)+($D667-1)*24+I$11,COLUMN(Entrées!$C$37)+($C667-1),4,TRUE,"Entrées")))</f>
        <v>658</v>
      </c>
      <c r="J667" s="28">
        <f ca="1">IF($D667&gt;$D$8,"",INDIRECT(ADDRESS(ROW(Entrées!$C$37)+($D667-1)*24+J$11,COLUMN(Entrées!$C$37)+($C667-1),4,TRUE,"Entrées")))</f>
        <v>856</v>
      </c>
      <c r="K667" s="28">
        <f ca="1">IF($D667&gt;$D$8,"",INDIRECT(ADDRESS(ROW(Entrées!$C$37)+($D667-1)*24+K$11,COLUMN(Entrées!$C$37)+($C667-1),4,TRUE,"Entrées")))</f>
        <v>952</v>
      </c>
      <c r="L667" s="28">
        <f ca="1">IF($D667&gt;$D$8,"",INDIRECT(ADDRESS(ROW(Entrées!$C$37)+($D667-1)*24+L$11,COLUMN(Entrées!$C$37)+($C667-1),4,TRUE,"Entrées")))</f>
        <v>1047</v>
      </c>
      <c r="M667" s="28">
        <f ca="1">IF($D667&gt;$D$8,"",INDIRECT(ADDRESS(ROW(Entrées!$C$37)+($D667-1)*24+M$11,COLUMN(Entrées!$C$37)+($C667-1),4,TRUE,"Entrées")))</f>
        <v>1000</v>
      </c>
      <c r="N667" s="28">
        <f ca="1">IF($D667&gt;$D$8,"",INDIRECT(ADDRESS(ROW(Entrées!$C$37)+($D667-1)*24+N$11,COLUMN(Entrées!$C$37)+($C667-1),4,TRUE,"Entrées")))</f>
        <v>959</v>
      </c>
      <c r="O667" s="28">
        <f ca="1">IF($D667&gt;$D$8,"",INDIRECT(ADDRESS(ROW(Entrées!$C$37)+($D667-1)*24+O$11,COLUMN(Entrées!$C$37)+($C667-1),4,TRUE,"Entrées")))</f>
        <v>911</v>
      </c>
      <c r="P667" s="28">
        <f ca="1">IF($D667&gt;$D$8,"",INDIRECT(ADDRESS(ROW(Entrées!$C$37)+($D667-1)*24+P$11,COLUMN(Entrées!$C$37)+($C667-1),4,TRUE,"Entrées")))</f>
        <v>985</v>
      </c>
      <c r="Q667" s="28">
        <f ca="1">IF($D667&gt;$D$8,"",INDIRECT(ADDRESS(ROW(Entrées!$C$37)+($D667-1)*24+Q$11,COLUMN(Entrées!$C$37)+($C667-1),4,TRUE,"Entrées")))</f>
        <v>908</v>
      </c>
      <c r="R667" s="28">
        <f ca="1">IF($D667&gt;$D$8,"",INDIRECT(ADDRESS(ROW(Entrées!$C$37)+($D667-1)*24+R$11,COLUMN(Entrées!$C$37)+($C667-1),4,TRUE,"Entrées")))</f>
        <v>865</v>
      </c>
      <c r="S667" s="28">
        <f ca="1">IF($D667&gt;$D$8,"",INDIRECT(ADDRESS(ROW(Entrées!$C$37)+($D667-1)*24+S$11,COLUMN(Entrées!$C$37)+($C667-1),4,TRUE,"Entrées")))</f>
        <v>685</v>
      </c>
      <c r="T667" s="28">
        <f ca="1">IF($D667&gt;$D$8,"",INDIRECT(ADDRESS(ROW(Entrées!$C$37)+($D667-1)*24+T$11,COLUMN(Entrées!$C$37)+($C667-1),4,TRUE,"Entrées")))</f>
        <v>858</v>
      </c>
      <c r="U667" s="28">
        <f ca="1">IF($D667&gt;$D$8,"",INDIRECT(ADDRESS(ROW(Entrées!$C$37)+($D667-1)*24+U$11,COLUMN(Entrées!$C$37)+($C667-1),4,TRUE,"Entrées")))</f>
        <v>784</v>
      </c>
      <c r="V667" s="28">
        <f ca="1">IF($D667&gt;$D$8,"",INDIRECT(ADDRESS(ROW(Entrées!$C$37)+($D667-1)*24+V$11,COLUMN(Entrées!$C$37)+($C667-1),4,TRUE,"Entrées")))</f>
        <v>1000</v>
      </c>
      <c r="W667" s="28">
        <f ca="1">IF($D667&gt;$D$8,"",INDIRECT(ADDRESS(ROW(Entrées!$C$37)+($D667-1)*24+W$11,COLUMN(Entrées!$C$37)+($C667-1),4,TRUE,"Entrées")))</f>
        <v>1000</v>
      </c>
      <c r="X667" s="28">
        <f ca="1">IF($D667&gt;$D$8,"",INDIRECT(ADDRESS(ROW(Entrées!$C$37)+($D667-1)*24+X$11,COLUMN(Entrées!$C$37)+($C667-1),4,TRUE,"Entrées")))</f>
        <v>1000</v>
      </c>
      <c r="Y667" s="28">
        <f ca="1">IF($D667&gt;$D$8,"",INDIRECT(ADDRESS(ROW(Entrées!$C$37)+($D667-1)*24+Y$11,COLUMN(Entrées!$C$37)+($C667-1),4,TRUE,"Entrées")))</f>
        <v>1000</v>
      </c>
      <c r="Z667" s="28">
        <f ca="1">IF($D667&gt;$D$8,"",INDIRECT(ADDRESS(ROW(Entrées!$C$37)+($D667-1)*24+Z$11,COLUMN(Entrées!$C$37)+($C667-1),4,TRUE,"Entrées")))</f>
        <v>960</v>
      </c>
      <c r="AA667" s="28">
        <f ca="1">IF($D667&gt;$D$8,"",INDIRECT(ADDRESS(ROW(Entrées!$C$37)+($D667-1)*24+AA$11,COLUMN(Entrées!$C$37)+($C667-1),4,TRUE,"Entrées")))</f>
        <v>975</v>
      </c>
      <c r="AB667" s="28">
        <f ca="1">IF($D667&gt;$D$8,"",INDIRECT(ADDRESS(ROW(Entrées!$C$37)+($D667-1)*24+AB$11,COLUMN(Entrées!$C$37)+($C667-1),4,TRUE,"Entrées")))</f>
        <v>949</v>
      </c>
      <c r="AC667" s="11"/>
      <c r="AD667" s="40">
        <f t="shared" ca="1" si="773"/>
        <v>874.58333333333337</v>
      </c>
      <c r="AE667" s="40">
        <f t="shared" ca="1" si="775"/>
        <v>1047</v>
      </c>
      <c r="AF667" s="40">
        <f t="shared" ca="1" si="776"/>
        <v>237</v>
      </c>
      <c r="AG667" s="4"/>
      <c r="AH667" s="11">
        <f>Entrées!A694</f>
        <v>28</v>
      </c>
      <c r="AI667" s="13">
        <f>Entrées!B694</f>
        <v>9</v>
      </c>
      <c r="AJ667" s="31">
        <f t="shared" ca="1" si="802"/>
        <v>55625.834722222207</v>
      </c>
      <c r="AK667" s="31">
        <f t="shared" ca="1" si="778"/>
        <v>55155.277777777781</v>
      </c>
      <c r="AL667" s="31">
        <f t="shared" ca="1" si="779"/>
        <v>55132.569444444431</v>
      </c>
      <c r="AM667" s="31">
        <f t="shared" ca="1" si="780"/>
        <v>439.35972222222233</v>
      </c>
      <c r="AN667" s="31">
        <f t="shared" ca="1" si="781"/>
        <v>2143.2847222222222</v>
      </c>
      <c r="AO667" s="31">
        <f t="shared" ca="1" si="782"/>
        <v>1711.4715277777773</v>
      </c>
      <c r="AP667" s="31">
        <f t="shared" ca="1" si="783"/>
        <v>43686.806944444448</v>
      </c>
      <c r="AQ667" s="31">
        <f t="shared" ca="1" si="784"/>
        <v>2048.2006944444447</v>
      </c>
      <c r="AR667" s="31">
        <f t="shared" ca="1" si="785"/>
        <v>467.57708333333329</v>
      </c>
      <c r="AS667" s="31">
        <f t="shared" ca="1" si="786"/>
        <v>9872.0041666666693</v>
      </c>
      <c r="AT667" s="31">
        <f t="shared" ca="1" si="787"/>
        <v>-752.91041666666672</v>
      </c>
      <c r="AU667" s="31">
        <f t="shared" ca="1" si="788"/>
        <v>580.30277777777769</v>
      </c>
      <c r="AV667" s="31">
        <f t="shared" ca="1" si="789"/>
        <v>-4570.3041666666659</v>
      </c>
      <c r="AW667" s="31">
        <f t="shared" ca="1" si="790"/>
        <v>53.39583333333335</v>
      </c>
      <c r="AX667" s="31">
        <f t="shared" ca="1" si="791"/>
        <v>1401.9361111111111</v>
      </c>
      <c r="AY667" s="31">
        <f t="shared" ca="1" si="792"/>
        <v>-1132.0805555555555</v>
      </c>
      <c r="AZ667" s="31">
        <f t="shared" ca="1" si="793"/>
        <v>-2177.1819444444441</v>
      </c>
      <c r="BA667" s="31">
        <f t="shared" ca="1" si="794"/>
        <v>644.8125</v>
      </c>
      <c r="BB667" s="31">
        <f t="shared" ca="1" si="795"/>
        <v>-1410.101388888889</v>
      </c>
      <c r="BC667" s="31">
        <f t="shared" ca="1" si="796"/>
        <v>-1800.2902777777781</v>
      </c>
      <c r="BF667" s="11">
        <f t="shared" si="797"/>
        <v>28</v>
      </c>
      <c r="BG667" s="11">
        <f t="shared" si="803"/>
        <v>9</v>
      </c>
      <c r="BH667" s="32">
        <f>IF($BF667&gt;$Y$7,"",IF(AND($BF667=$Y$7,$BG667=23),"",Entrées!C695-Entrées!C694))</f>
        <v>1873</v>
      </c>
      <c r="BI667" s="32">
        <f>IF($BF667&gt;$Y$7,"",IF(AND($BF667=$Y$7,$BG667=23),"",Entrées!D695-Entrées!D694))</f>
        <v>1025</v>
      </c>
      <c r="BJ667" s="32">
        <f>IF($BF667&gt;$Y$7,"",IF(AND($BF667=$Y$7,$BG667=23),"",Entrées!E695-Entrées!E694))</f>
        <v>1950</v>
      </c>
      <c r="BK667" s="32">
        <f>IF($BF667&gt;$Y$7,"",IF(AND($BF667=$Y$7,$BG667=23),"",Entrées!F695-Entrées!F694))</f>
        <v>0</v>
      </c>
      <c r="BL667" s="32">
        <f>IF($BF667&gt;$Y$7,"",IF(AND($BF667=$Y$7,$BG667=23),"",Entrées!G695-Entrées!G694))</f>
        <v>-2</v>
      </c>
      <c r="BM667" s="32">
        <f>IF($BF667&gt;$Y$7,"",IF(AND($BF667=$Y$7,$BG667=23),"",Entrées!H695-Entrées!H694))</f>
        <v>-1.5</v>
      </c>
      <c r="BN667" s="32">
        <f>IF($BF667&gt;$Y$7,"",IF(AND($BF667=$Y$7,$BG667=23),"",Entrées!I695-Entrées!I694))</f>
        <v>139.5</v>
      </c>
      <c r="BO667" s="32">
        <f>IF($BF667&gt;$Y$7,"",IF(AND($BF667=$Y$7,$BG667=23),"",Entrées!J695-Entrées!J694))</f>
        <v>-78</v>
      </c>
      <c r="BP667" s="32">
        <f>IF($BF667&gt;$Y$7,"",IF(AND($BF667=$Y$7,$BG667=23),"",Entrées!K695-Entrées!K694))</f>
        <v>264.5</v>
      </c>
      <c r="BQ667" s="32">
        <f>IF($BF667&gt;$Y$7,"",IF(AND($BF667=$Y$7,$BG667=23),"",Entrées!L695-Entrées!L694))</f>
        <v>729</v>
      </c>
      <c r="BR667" s="32">
        <f>IF($BF667&gt;$Y$7,"",IF(AND($BF667=$Y$7,$BG667=23),"",Entrées!M695-Entrées!M694))</f>
        <v>166</v>
      </c>
      <c r="BS667" s="32">
        <f>IF($BF667&gt;$Y$7,"",IF(AND($BF667=$Y$7,$BG667=23),"",Entrées!N695-Entrées!N694))</f>
        <v>3</v>
      </c>
      <c r="BT667" s="32">
        <f>IF($BF667&gt;$Y$7,"",IF(AND($BF667=$Y$7,$BG667=23),"",Entrées!O695-Entrées!O694))</f>
        <v>652</v>
      </c>
      <c r="BU667" s="32">
        <f>IF($BF667&gt;$Y$7,"",IF(AND($BF667=$Y$7,$BG667=23),"",Entrées!P695-Entrées!P694))</f>
        <v>-0.5</v>
      </c>
      <c r="BV667" s="32">
        <f>IF($BF667&gt;$Y$7,"",IF(AND($BF667=$Y$7,$BG667=23),"",Entrées!Q695-Entrées!Q694))</f>
        <v>266</v>
      </c>
      <c r="BW667" s="32">
        <f>IF($BF667&gt;$Y$7,"",IF(AND($BF667=$Y$7,$BG667=23),"",Entrées!R695-Entrées!R694))</f>
        <v>0</v>
      </c>
      <c r="BX667" s="32">
        <f>IF($BF667&gt;$Y$7,"",IF(AND($BF667=$Y$7,$BG667=23),"",Entrées!S695-Entrées!S694))</f>
        <v>0</v>
      </c>
      <c r="BY667" s="32">
        <f>IF($BF667&gt;$Y$7,"",IF(AND($BF667=$Y$7,$BG667=23),"",Entrées!T695-Entrées!T694))</f>
        <v>0</v>
      </c>
      <c r="BZ667" s="32">
        <f>IF($BF667&gt;$Y$7,"",IF(AND($BF667=$Y$7,$BG667=23),"",Entrées!U695-Entrées!U694))</f>
        <v>128</v>
      </c>
      <c r="CA667" s="32">
        <f>IF($BF667&gt;$Y$7,"",IF(AND($BF667=$Y$7,$BG667=23),"",Entrées!V695-Entrées!V694))</f>
        <v>28</v>
      </c>
      <c r="CD667" s="33">
        <f>IF($BF667&lt;=$Y$7,Entrées!J694/CD$2,"")</f>
        <v>6.9671052631578953E-2</v>
      </c>
      <c r="CE667" s="33">
        <f>IF($BF667&lt;=$Y$7,Entrées!K694/CE$2,"")</f>
        <v>0.11011904761904762</v>
      </c>
      <c r="CF667" s="11">
        <f t="shared" si="798"/>
        <v>7600</v>
      </c>
      <c r="CG667" s="11">
        <f t="shared" si="799"/>
        <v>4200</v>
      </c>
      <c r="CH667" s="52">
        <f t="shared" si="800"/>
        <v>0.26950009137426939</v>
      </c>
      <c r="CI667" s="52">
        <f t="shared" si="801"/>
        <v>0.11132787698412699</v>
      </c>
    </row>
    <row r="668" spans="1:87">
      <c r="C668" s="11">
        <f t="shared" si="777"/>
        <v>18</v>
      </c>
      <c r="D668" s="27">
        <f t="shared" si="774"/>
        <v>28</v>
      </c>
      <c r="E668" s="28">
        <f ca="1">IF($D668&gt;$D$8,"",INDIRECT(ADDRESS(ROW(Entrées!$C$37)+($D668-1)*24+E$11,COLUMN(Entrées!$C$37)+($C668-1),4,TRUE,"Entrées")))</f>
        <v>1000</v>
      </c>
      <c r="F668" s="28">
        <f ca="1">IF($D668&gt;$D$8,"",INDIRECT(ADDRESS(ROW(Entrées!$C$37)+($D668-1)*24+F$11,COLUMN(Entrées!$C$37)+($C668-1),4,TRUE,"Entrées")))</f>
        <v>1100</v>
      </c>
      <c r="G668" s="28">
        <f ca="1">IF($D668&gt;$D$8,"",INDIRECT(ADDRESS(ROW(Entrées!$C$37)+($D668-1)*24+G$11,COLUMN(Entrées!$C$37)+($C668-1),4,TRUE,"Entrées")))</f>
        <v>1100</v>
      </c>
      <c r="H668" s="28">
        <f ca="1">IF($D668&gt;$D$8,"",INDIRECT(ADDRESS(ROW(Entrées!$C$37)+($D668-1)*24+H$11,COLUMN(Entrées!$C$37)+($C668-1),4,TRUE,"Entrées")))</f>
        <v>1093</v>
      </c>
      <c r="I668" s="28">
        <f ca="1">IF($D668&gt;$D$8,"",INDIRECT(ADDRESS(ROW(Entrées!$C$37)+($D668-1)*24+I$11,COLUMN(Entrées!$C$37)+($C668-1),4,TRUE,"Entrées")))</f>
        <v>1100</v>
      </c>
      <c r="J668" s="28">
        <f ca="1">IF($D668&gt;$D$8,"",INDIRECT(ADDRESS(ROW(Entrées!$C$37)+($D668-1)*24+J$11,COLUMN(Entrées!$C$37)+($C668-1),4,TRUE,"Entrées")))</f>
        <v>1100</v>
      </c>
      <c r="K668" s="28">
        <f ca="1">IF($D668&gt;$D$8,"",INDIRECT(ADDRESS(ROW(Entrées!$C$37)+($D668-1)*24+K$11,COLUMN(Entrées!$C$37)+($C668-1),4,TRUE,"Entrées")))</f>
        <v>1100</v>
      </c>
      <c r="L668" s="28">
        <f ca="1">IF($D668&gt;$D$8,"",INDIRECT(ADDRESS(ROW(Entrées!$C$37)+($D668-1)*24+L$11,COLUMN(Entrées!$C$37)+($C668-1),4,TRUE,"Entrées")))</f>
        <v>1100</v>
      </c>
      <c r="M668" s="28">
        <f ca="1">IF($D668&gt;$D$8,"",INDIRECT(ADDRESS(ROW(Entrées!$C$37)+($D668-1)*24+M$11,COLUMN(Entrées!$C$37)+($C668-1),4,TRUE,"Entrées")))</f>
        <v>1100</v>
      </c>
      <c r="N668" s="28">
        <f ca="1">IF($D668&gt;$D$8,"",INDIRECT(ADDRESS(ROW(Entrées!$C$37)+($D668-1)*24+N$11,COLUMN(Entrées!$C$37)+($C668-1),4,TRUE,"Entrées")))</f>
        <v>1100</v>
      </c>
      <c r="O668" s="28">
        <f ca="1">IF($D668&gt;$D$8,"",INDIRECT(ADDRESS(ROW(Entrées!$C$37)+($D668-1)*24+O$11,COLUMN(Entrées!$C$37)+($C668-1),4,TRUE,"Entrées")))</f>
        <v>1100</v>
      </c>
      <c r="P668" s="28">
        <f ca="1">IF($D668&gt;$D$8,"",INDIRECT(ADDRESS(ROW(Entrées!$C$37)+($D668-1)*24+P$11,COLUMN(Entrées!$C$37)+($C668-1),4,TRUE,"Entrées")))</f>
        <v>1100</v>
      </c>
      <c r="Q668" s="28">
        <f ca="1">IF($D668&gt;$D$8,"",INDIRECT(ADDRESS(ROW(Entrées!$C$37)+($D668-1)*24+Q$11,COLUMN(Entrées!$C$37)+($C668-1),4,TRUE,"Entrées")))</f>
        <v>1100</v>
      </c>
      <c r="R668" s="28">
        <f ca="1">IF($D668&gt;$D$8,"",INDIRECT(ADDRESS(ROW(Entrées!$C$37)+($D668-1)*24+R$11,COLUMN(Entrées!$C$37)+($C668-1),4,TRUE,"Entrées")))</f>
        <v>1100</v>
      </c>
      <c r="S668" s="28">
        <f ca="1">IF($D668&gt;$D$8,"",INDIRECT(ADDRESS(ROW(Entrées!$C$37)+($D668-1)*24+S$11,COLUMN(Entrées!$C$37)+($C668-1),4,TRUE,"Entrées")))</f>
        <v>1095</v>
      </c>
      <c r="T668" s="28">
        <f ca="1">IF($D668&gt;$D$8,"",INDIRECT(ADDRESS(ROW(Entrées!$C$37)+($D668-1)*24+T$11,COLUMN(Entrées!$C$37)+($C668-1),4,TRUE,"Entrées")))</f>
        <v>1071</v>
      </c>
      <c r="U668" s="28">
        <f ca="1">IF($D668&gt;$D$8,"",INDIRECT(ADDRESS(ROW(Entrées!$C$37)+($D668-1)*24+U$11,COLUMN(Entrées!$C$37)+($C668-1),4,TRUE,"Entrées")))</f>
        <v>1100</v>
      </c>
      <c r="V668" s="28">
        <f ca="1">IF($D668&gt;$D$8,"",INDIRECT(ADDRESS(ROW(Entrées!$C$37)+($D668-1)*24+V$11,COLUMN(Entrées!$C$37)+($C668-1),4,TRUE,"Entrées")))</f>
        <v>1100</v>
      </c>
      <c r="W668" s="28">
        <f ca="1">IF($D668&gt;$D$8,"",INDIRECT(ADDRESS(ROW(Entrées!$C$37)+($D668-1)*24+W$11,COLUMN(Entrées!$C$37)+($C668-1),4,TRUE,"Entrées")))</f>
        <v>1000</v>
      </c>
      <c r="X668" s="28">
        <f ca="1">IF($D668&gt;$D$8,"",INDIRECT(ADDRESS(ROW(Entrées!$C$37)+($D668-1)*24+X$11,COLUMN(Entrées!$C$37)+($C668-1),4,TRUE,"Entrées")))</f>
        <v>1000</v>
      </c>
      <c r="Y668" s="28">
        <f ca="1">IF($D668&gt;$D$8,"",INDIRECT(ADDRESS(ROW(Entrées!$C$37)+($D668-1)*24+Y$11,COLUMN(Entrées!$C$37)+($C668-1),4,TRUE,"Entrées")))</f>
        <v>940</v>
      </c>
      <c r="Z668" s="28">
        <f ca="1">IF($D668&gt;$D$8,"",INDIRECT(ADDRESS(ROW(Entrées!$C$37)+($D668-1)*24+Z$11,COLUMN(Entrées!$C$37)+($C668-1),4,TRUE,"Entrées")))</f>
        <v>1000</v>
      </c>
      <c r="AA668" s="28">
        <f ca="1">IF($D668&gt;$D$8,"",INDIRECT(ADDRESS(ROW(Entrées!$C$37)+($D668-1)*24+AA$11,COLUMN(Entrées!$C$37)+($C668-1),4,TRUE,"Entrées")))</f>
        <v>1000</v>
      </c>
      <c r="AB668" s="28">
        <f ca="1">IF($D668&gt;$D$8,"",INDIRECT(ADDRESS(ROW(Entrées!$C$37)+($D668-1)*24+AB$11,COLUMN(Entrées!$C$37)+($C668-1),4,TRUE,"Entrées")))</f>
        <v>1000</v>
      </c>
      <c r="AC668" s="11"/>
      <c r="AD668" s="40">
        <f t="shared" ca="1" si="773"/>
        <v>1066.625</v>
      </c>
      <c r="AE668" s="40">
        <f t="shared" ca="1" si="775"/>
        <v>1100</v>
      </c>
      <c r="AF668" s="40">
        <f t="shared" ca="1" si="776"/>
        <v>940</v>
      </c>
      <c r="AG668" s="4"/>
      <c r="AH668" s="11">
        <f>Entrées!A695</f>
        <v>28</v>
      </c>
      <c r="AI668" s="13">
        <f>Entrées!B695</f>
        <v>10</v>
      </c>
      <c r="AJ668" s="31">
        <f t="shared" ca="1" si="802"/>
        <v>55625.834722222207</v>
      </c>
      <c r="AK668" s="31">
        <f t="shared" ca="1" si="778"/>
        <v>55155.277777777781</v>
      </c>
      <c r="AL668" s="31">
        <f t="shared" ca="1" si="779"/>
        <v>55132.569444444431</v>
      </c>
      <c r="AM668" s="31">
        <f t="shared" ca="1" si="780"/>
        <v>439.35972222222233</v>
      </c>
      <c r="AN668" s="31">
        <f t="shared" ca="1" si="781"/>
        <v>2143.2847222222222</v>
      </c>
      <c r="AO668" s="31">
        <f t="shared" ca="1" si="782"/>
        <v>1711.4715277777773</v>
      </c>
      <c r="AP668" s="31">
        <f t="shared" ca="1" si="783"/>
        <v>43686.806944444448</v>
      </c>
      <c r="AQ668" s="31">
        <f t="shared" ca="1" si="784"/>
        <v>2048.2006944444447</v>
      </c>
      <c r="AR668" s="31">
        <f t="shared" ca="1" si="785"/>
        <v>467.57708333333329</v>
      </c>
      <c r="AS668" s="31">
        <f t="shared" ca="1" si="786"/>
        <v>9872.0041666666693</v>
      </c>
      <c r="AT668" s="31">
        <f t="shared" ca="1" si="787"/>
        <v>-752.91041666666672</v>
      </c>
      <c r="AU668" s="31">
        <f t="shared" ca="1" si="788"/>
        <v>580.30277777777769</v>
      </c>
      <c r="AV668" s="31">
        <f t="shared" ca="1" si="789"/>
        <v>-4570.3041666666659</v>
      </c>
      <c r="AW668" s="31">
        <f t="shared" ca="1" si="790"/>
        <v>53.39583333333335</v>
      </c>
      <c r="AX668" s="31">
        <f t="shared" ca="1" si="791"/>
        <v>1401.9361111111111</v>
      </c>
      <c r="AY668" s="31">
        <f t="shared" ca="1" si="792"/>
        <v>-1132.0805555555555</v>
      </c>
      <c r="AZ668" s="31">
        <f t="shared" ca="1" si="793"/>
        <v>-2177.1819444444441</v>
      </c>
      <c r="BA668" s="31">
        <f t="shared" ca="1" si="794"/>
        <v>644.8125</v>
      </c>
      <c r="BB668" s="31">
        <f t="shared" ca="1" si="795"/>
        <v>-1410.101388888889</v>
      </c>
      <c r="BC668" s="31">
        <f t="shared" ca="1" si="796"/>
        <v>-1800.2902777777781</v>
      </c>
      <c r="BF668" s="11">
        <f t="shared" si="797"/>
        <v>28</v>
      </c>
      <c r="BG668" s="11">
        <f t="shared" si="803"/>
        <v>10</v>
      </c>
      <c r="BH668" s="32">
        <f>IF($BF668&gt;$Y$7,"",IF(AND($BF668=$Y$7,$BG668=23),"",Entrées!C696-Entrées!C695))</f>
        <v>1295.5</v>
      </c>
      <c r="BI668" s="32">
        <f>IF($BF668&gt;$Y$7,"",IF(AND($BF668=$Y$7,$BG668=23),"",Entrées!D696-Entrées!D695))</f>
        <v>1175</v>
      </c>
      <c r="BJ668" s="32">
        <f>IF($BF668&gt;$Y$7,"",IF(AND($BF668=$Y$7,$BG668=23),"",Entrées!E696-Entrées!E695))</f>
        <v>1337.5</v>
      </c>
      <c r="BK668" s="32">
        <f>IF($BF668&gt;$Y$7,"",IF(AND($BF668=$Y$7,$BG668=23),"",Entrées!F696-Entrées!F695))</f>
        <v>1.5</v>
      </c>
      <c r="BL668" s="32">
        <f>IF($BF668&gt;$Y$7,"",IF(AND($BF668=$Y$7,$BG668=23),"",Entrées!G696-Entrées!G695))</f>
        <v>2</v>
      </c>
      <c r="BM668" s="32">
        <f>IF($BF668&gt;$Y$7,"",IF(AND($BF668=$Y$7,$BG668=23),"",Entrées!H696-Entrées!H695))</f>
        <v>0.5</v>
      </c>
      <c r="BN668" s="32">
        <f>IF($BF668&gt;$Y$7,"",IF(AND($BF668=$Y$7,$BG668=23),"",Entrées!I696-Entrées!I695))</f>
        <v>101.5</v>
      </c>
      <c r="BO668" s="32">
        <f>IF($BF668&gt;$Y$7,"",IF(AND($BF668=$Y$7,$BG668=23),"",Entrées!J696-Entrées!J695))</f>
        <v>-33</v>
      </c>
      <c r="BP668" s="32">
        <f>IF($BF668&gt;$Y$7,"",IF(AND($BF668=$Y$7,$BG668=23),"",Entrées!K696-Entrées!K695))</f>
        <v>188</v>
      </c>
      <c r="BQ668" s="32">
        <f>IF($BF668&gt;$Y$7,"",IF(AND($BF668=$Y$7,$BG668=23),"",Entrées!L696-Entrées!L695))</f>
        <v>628.5</v>
      </c>
      <c r="BR668" s="32">
        <f>IF($BF668&gt;$Y$7,"",IF(AND($BF668=$Y$7,$BG668=23),"",Entrées!M696-Entrées!M695))</f>
        <v>2</v>
      </c>
      <c r="BS668" s="32">
        <f>IF($BF668&gt;$Y$7,"",IF(AND($BF668=$Y$7,$BG668=23),"",Entrées!N696-Entrées!N695))</f>
        <v>-1.5</v>
      </c>
      <c r="BT668" s="32">
        <f>IF($BF668&gt;$Y$7,"",IF(AND($BF668=$Y$7,$BG668=23),"",Entrées!O696-Entrées!O695))</f>
        <v>406</v>
      </c>
      <c r="BU668" s="32">
        <f>IF($BF668&gt;$Y$7,"",IF(AND($BF668=$Y$7,$BG668=23),"",Entrées!P696-Entrées!P695))</f>
        <v>-0.5</v>
      </c>
      <c r="BV668" s="32">
        <f>IF($BF668&gt;$Y$7,"",IF(AND($BF668=$Y$7,$BG668=23),"",Entrées!Q696-Entrées!Q695))</f>
        <v>106</v>
      </c>
      <c r="BW668" s="32">
        <f>IF($BF668&gt;$Y$7,"",IF(AND($BF668=$Y$7,$BG668=23),"",Entrées!R696-Entrées!R695))</f>
        <v>0</v>
      </c>
      <c r="BX668" s="32">
        <f>IF($BF668&gt;$Y$7,"",IF(AND($BF668=$Y$7,$BG668=23),"",Entrées!S696-Entrées!S695))</f>
        <v>200</v>
      </c>
      <c r="BY668" s="32">
        <f>IF($BF668&gt;$Y$7,"",IF(AND($BF668=$Y$7,$BG668=23),"",Entrées!T696-Entrées!T695))</f>
        <v>0</v>
      </c>
      <c r="BZ668" s="32">
        <f>IF($BF668&gt;$Y$7,"",IF(AND($BF668=$Y$7,$BG668=23),"",Entrées!U696-Entrées!U695))</f>
        <v>17</v>
      </c>
      <c r="CA668" s="32">
        <f>IF($BF668&gt;$Y$7,"",IF(AND($BF668=$Y$7,$BG668=23),"",Entrées!V696-Entrées!V695))</f>
        <v>-27</v>
      </c>
      <c r="CD668" s="33">
        <f>IF($BF668&lt;=$Y$7,Entrées!J695/CD$2,"")</f>
        <v>5.9407894736842104E-2</v>
      </c>
      <c r="CE668" s="33">
        <f>IF($BF668&lt;=$Y$7,Entrées!K695/CE$2,"")</f>
        <v>0.17309523809523811</v>
      </c>
      <c r="CF668" s="11">
        <f t="shared" si="798"/>
        <v>7600</v>
      </c>
      <c r="CG668" s="11">
        <f t="shared" si="799"/>
        <v>4200</v>
      </c>
      <c r="CH668" s="52">
        <f t="shared" si="800"/>
        <v>0.26950009137426939</v>
      </c>
      <c r="CI668" s="52">
        <f t="shared" si="801"/>
        <v>0.11132787698412699</v>
      </c>
    </row>
    <row r="669" spans="1:87">
      <c r="C669" s="11">
        <f t="shared" si="777"/>
        <v>18</v>
      </c>
      <c r="D669" s="27">
        <f t="shared" si="774"/>
        <v>29</v>
      </c>
      <c r="E669" s="28">
        <f ca="1">IF($D669&gt;$D$8,"",INDIRECT(ADDRESS(ROW(Entrées!$C$37)+($D669-1)*24+E$11,COLUMN(Entrées!$C$37)+($C669-1),4,TRUE,"Entrées")))</f>
        <v>892</v>
      </c>
      <c r="F669" s="28">
        <f ca="1">IF($D669&gt;$D$8,"",INDIRECT(ADDRESS(ROW(Entrées!$C$37)+($D669-1)*24+F$11,COLUMN(Entrées!$C$37)+($C669-1),4,TRUE,"Entrées")))</f>
        <v>975</v>
      </c>
      <c r="G669" s="28">
        <f ca="1">IF($D669&gt;$D$8,"",INDIRECT(ADDRESS(ROW(Entrées!$C$37)+($D669-1)*24+G$11,COLUMN(Entrées!$C$37)+($C669-1),4,TRUE,"Entrées")))</f>
        <v>1100</v>
      </c>
      <c r="H669" s="28">
        <f ca="1">IF($D669&gt;$D$8,"",INDIRECT(ADDRESS(ROW(Entrées!$C$37)+($D669-1)*24+H$11,COLUMN(Entrées!$C$37)+($C669-1),4,TRUE,"Entrées")))</f>
        <v>1100</v>
      </c>
      <c r="I669" s="28">
        <f ca="1">IF($D669&gt;$D$8,"",INDIRECT(ADDRESS(ROW(Entrées!$C$37)+($D669-1)*24+I$11,COLUMN(Entrées!$C$37)+($C669-1),4,TRUE,"Entrées")))</f>
        <v>1100</v>
      </c>
      <c r="J669" s="28">
        <f ca="1">IF($D669&gt;$D$8,"",INDIRECT(ADDRESS(ROW(Entrées!$C$37)+($D669-1)*24+J$11,COLUMN(Entrées!$C$37)+($C669-1),4,TRUE,"Entrées")))</f>
        <v>1100</v>
      </c>
      <c r="K669" s="28">
        <f ca="1">IF($D669&gt;$D$8,"",INDIRECT(ADDRESS(ROW(Entrées!$C$37)+($D669-1)*24+K$11,COLUMN(Entrées!$C$37)+($C669-1),4,TRUE,"Entrées")))</f>
        <v>1100</v>
      </c>
      <c r="L669" s="28">
        <f ca="1">IF($D669&gt;$D$8,"",INDIRECT(ADDRESS(ROW(Entrées!$C$37)+($D669-1)*24+L$11,COLUMN(Entrées!$C$37)+($C669-1),4,TRUE,"Entrées")))</f>
        <v>1000</v>
      </c>
      <c r="M669" s="28">
        <f ca="1">IF($D669&gt;$D$8,"",INDIRECT(ADDRESS(ROW(Entrées!$C$37)+($D669-1)*24+M$11,COLUMN(Entrées!$C$37)+($C669-1),4,TRUE,"Entrées")))</f>
        <v>1000</v>
      </c>
      <c r="N669" s="28">
        <f ca="1">IF($D669&gt;$D$8,"",INDIRECT(ADDRESS(ROW(Entrées!$C$37)+($D669-1)*24+N$11,COLUMN(Entrées!$C$37)+($C669-1),4,TRUE,"Entrées")))</f>
        <v>1000</v>
      </c>
      <c r="O669" s="28">
        <f ca="1">IF($D669&gt;$D$8,"",INDIRECT(ADDRESS(ROW(Entrées!$C$37)+($D669-1)*24+O$11,COLUMN(Entrées!$C$37)+($C669-1),4,TRUE,"Entrées")))</f>
        <v>1000</v>
      </c>
      <c r="P669" s="28">
        <f ca="1">IF($D669&gt;$D$8,"",INDIRECT(ADDRESS(ROW(Entrées!$C$37)+($D669-1)*24+P$11,COLUMN(Entrées!$C$37)+($C669-1),4,TRUE,"Entrées")))</f>
        <v>1000</v>
      </c>
      <c r="Q669" s="28">
        <f ca="1">IF($D669&gt;$D$8,"",INDIRECT(ADDRESS(ROW(Entrées!$C$37)+($D669-1)*24+Q$11,COLUMN(Entrées!$C$37)+($C669-1),4,TRUE,"Entrées")))</f>
        <v>1000</v>
      </c>
      <c r="R669" s="28">
        <f ca="1">IF($D669&gt;$D$8,"",INDIRECT(ADDRESS(ROW(Entrées!$C$37)+($D669-1)*24+R$11,COLUMN(Entrées!$C$37)+($C669-1),4,TRUE,"Entrées")))</f>
        <v>1000</v>
      </c>
      <c r="S669" s="28">
        <f ca="1">IF($D669&gt;$D$8,"",INDIRECT(ADDRESS(ROW(Entrées!$C$37)+($D669-1)*24+S$11,COLUMN(Entrées!$C$37)+($C669-1),4,TRUE,"Entrées")))</f>
        <v>1000</v>
      </c>
      <c r="T669" s="28">
        <f ca="1">IF($D669&gt;$D$8,"",INDIRECT(ADDRESS(ROW(Entrées!$C$37)+($D669-1)*24+T$11,COLUMN(Entrées!$C$37)+($C669-1),4,TRUE,"Entrées")))</f>
        <v>775</v>
      </c>
      <c r="U669" s="28">
        <f ca="1">IF($D669&gt;$D$8,"",INDIRECT(ADDRESS(ROW(Entrées!$C$37)+($D669-1)*24+U$11,COLUMN(Entrées!$C$37)+($C669-1),4,TRUE,"Entrées")))</f>
        <v>900</v>
      </c>
      <c r="V669" s="28">
        <f ca="1">IF($D669&gt;$D$8,"",INDIRECT(ADDRESS(ROW(Entrées!$C$37)+($D669-1)*24+V$11,COLUMN(Entrées!$C$37)+($C669-1),4,TRUE,"Entrées")))</f>
        <v>817</v>
      </c>
      <c r="W669" s="28">
        <f ca="1">IF($D669&gt;$D$8,"",INDIRECT(ADDRESS(ROW(Entrées!$C$37)+($D669-1)*24+W$11,COLUMN(Entrées!$C$37)+($C669-1),4,TRUE,"Entrées")))</f>
        <v>1000</v>
      </c>
      <c r="X669" s="28">
        <f ca="1">IF($D669&gt;$D$8,"",INDIRECT(ADDRESS(ROW(Entrées!$C$37)+($D669-1)*24+X$11,COLUMN(Entrées!$C$37)+($C669-1),4,TRUE,"Entrées")))</f>
        <v>1000</v>
      </c>
      <c r="Y669" s="28">
        <f ca="1">IF($D669&gt;$D$8,"",INDIRECT(ADDRESS(ROW(Entrées!$C$37)+($D669-1)*24+Y$11,COLUMN(Entrées!$C$37)+($C669-1),4,TRUE,"Entrées")))</f>
        <v>1000</v>
      </c>
      <c r="Z669" s="28">
        <f ca="1">IF($D669&gt;$D$8,"",INDIRECT(ADDRESS(ROW(Entrées!$C$37)+($D669-1)*24+Z$11,COLUMN(Entrées!$C$37)+($C669-1),4,TRUE,"Entrées")))</f>
        <v>576</v>
      </c>
      <c r="AA669" s="28">
        <f ca="1">IF($D669&gt;$D$8,"",INDIRECT(ADDRESS(ROW(Entrées!$C$37)+($D669-1)*24+AA$11,COLUMN(Entrées!$C$37)+($C669-1),4,TRUE,"Entrées")))</f>
        <v>873</v>
      </c>
      <c r="AB669" s="28">
        <f ca="1">IF($D669&gt;$D$8,"",INDIRECT(ADDRESS(ROW(Entrées!$C$37)+($D669-1)*24+AB$11,COLUMN(Entrées!$C$37)+($C669-1),4,TRUE,"Entrées")))</f>
        <v>986</v>
      </c>
      <c r="AC669" s="11"/>
      <c r="AD669" s="40">
        <f t="shared" ca="1" si="773"/>
        <v>970.58333333333337</v>
      </c>
      <c r="AE669" s="40">
        <f t="shared" ca="1" si="775"/>
        <v>1100</v>
      </c>
      <c r="AF669" s="40">
        <f t="shared" ca="1" si="776"/>
        <v>576</v>
      </c>
      <c r="AG669" s="4"/>
      <c r="AH669" s="11">
        <f>Entrées!A696</f>
        <v>28</v>
      </c>
      <c r="AI669" s="13">
        <f>Entrées!B696</f>
        <v>11</v>
      </c>
      <c r="AJ669" s="31">
        <f t="shared" ca="1" si="802"/>
        <v>55625.834722222207</v>
      </c>
      <c r="AK669" s="31">
        <f t="shared" ca="1" si="778"/>
        <v>55155.277777777781</v>
      </c>
      <c r="AL669" s="31">
        <f t="shared" ca="1" si="779"/>
        <v>55132.569444444431</v>
      </c>
      <c r="AM669" s="31">
        <f t="shared" ca="1" si="780"/>
        <v>439.35972222222233</v>
      </c>
      <c r="AN669" s="31">
        <f t="shared" ca="1" si="781"/>
        <v>2143.2847222222222</v>
      </c>
      <c r="AO669" s="31">
        <f t="shared" ca="1" si="782"/>
        <v>1711.4715277777773</v>
      </c>
      <c r="AP669" s="31">
        <f t="shared" ca="1" si="783"/>
        <v>43686.806944444448</v>
      </c>
      <c r="AQ669" s="31">
        <f t="shared" ca="1" si="784"/>
        <v>2048.2006944444447</v>
      </c>
      <c r="AR669" s="31">
        <f t="shared" ca="1" si="785"/>
        <v>467.57708333333329</v>
      </c>
      <c r="AS669" s="31">
        <f t="shared" ca="1" si="786"/>
        <v>9872.0041666666693</v>
      </c>
      <c r="AT669" s="31">
        <f t="shared" ca="1" si="787"/>
        <v>-752.91041666666672</v>
      </c>
      <c r="AU669" s="31">
        <f t="shared" ca="1" si="788"/>
        <v>580.30277777777769</v>
      </c>
      <c r="AV669" s="31">
        <f t="shared" ca="1" si="789"/>
        <v>-4570.3041666666659</v>
      </c>
      <c r="AW669" s="31">
        <f t="shared" ca="1" si="790"/>
        <v>53.39583333333335</v>
      </c>
      <c r="AX669" s="31">
        <f t="shared" ca="1" si="791"/>
        <v>1401.9361111111111</v>
      </c>
      <c r="AY669" s="31">
        <f t="shared" ca="1" si="792"/>
        <v>-1132.0805555555555</v>
      </c>
      <c r="AZ669" s="31">
        <f t="shared" ca="1" si="793"/>
        <v>-2177.1819444444441</v>
      </c>
      <c r="BA669" s="31">
        <f t="shared" ca="1" si="794"/>
        <v>644.8125</v>
      </c>
      <c r="BB669" s="31">
        <f t="shared" ca="1" si="795"/>
        <v>-1410.101388888889</v>
      </c>
      <c r="BC669" s="31">
        <f t="shared" ca="1" si="796"/>
        <v>-1800.2902777777781</v>
      </c>
      <c r="BF669" s="11">
        <f t="shared" si="797"/>
        <v>28</v>
      </c>
      <c r="BG669" s="11">
        <f t="shared" si="803"/>
        <v>11</v>
      </c>
      <c r="BH669" s="32">
        <f>IF($BF669&gt;$Y$7,"",IF(AND($BF669=$Y$7,$BG669=23),"",Entrées!C697-Entrées!C696))</f>
        <v>1463.5</v>
      </c>
      <c r="BI669" s="32">
        <f>IF($BF669&gt;$Y$7,"",IF(AND($BF669=$Y$7,$BG669=23),"",Entrées!D697-Entrées!D696))</f>
        <v>2300</v>
      </c>
      <c r="BJ669" s="32">
        <f>IF($BF669&gt;$Y$7,"",IF(AND($BF669=$Y$7,$BG669=23),"",Entrées!E697-Entrées!E696))</f>
        <v>1587.5</v>
      </c>
      <c r="BK669" s="32">
        <f>IF($BF669&gt;$Y$7,"",IF(AND($BF669=$Y$7,$BG669=23),"",Entrées!F697-Entrées!F696))</f>
        <v>-1</v>
      </c>
      <c r="BL669" s="32">
        <f>IF($BF669&gt;$Y$7,"",IF(AND($BF669=$Y$7,$BG669=23),"",Entrées!G697-Entrées!G696))</f>
        <v>-6.5</v>
      </c>
      <c r="BM669" s="32">
        <f>IF($BF669&gt;$Y$7,"",IF(AND($BF669=$Y$7,$BG669=23),"",Entrées!H697-Entrées!H696))</f>
        <v>0</v>
      </c>
      <c r="BN669" s="32">
        <f>IF($BF669&gt;$Y$7,"",IF(AND($BF669=$Y$7,$BG669=23),"",Entrées!I697-Entrées!I696))</f>
        <v>-72.5</v>
      </c>
      <c r="BO669" s="32">
        <f>IF($BF669&gt;$Y$7,"",IF(AND($BF669=$Y$7,$BG669=23),"",Entrées!J697-Entrées!J696))</f>
        <v>-56.5</v>
      </c>
      <c r="BP669" s="32">
        <f>IF($BF669&gt;$Y$7,"",IF(AND($BF669=$Y$7,$BG669=23),"",Entrées!K697-Entrées!K696))</f>
        <v>62.5</v>
      </c>
      <c r="BQ669" s="32">
        <f>IF($BF669&gt;$Y$7,"",IF(AND($BF669=$Y$7,$BG669=23),"",Entrées!L697-Entrées!L696))</f>
        <v>366</v>
      </c>
      <c r="BR669" s="32">
        <f>IF($BF669&gt;$Y$7,"",IF(AND($BF669=$Y$7,$BG669=23),"",Entrées!M697-Entrées!M696))</f>
        <v>81</v>
      </c>
      <c r="BS669" s="32">
        <f>IF($BF669&gt;$Y$7,"",IF(AND($BF669=$Y$7,$BG669=23),"",Entrées!N697-Entrées!N696))</f>
        <v>0</v>
      </c>
      <c r="BT669" s="32">
        <f>IF($BF669&gt;$Y$7,"",IF(AND($BF669=$Y$7,$BG669=23),"",Entrées!O697-Entrées!O696))</f>
        <v>1090</v>
      </c>
      <c r="BU669" s="32">
        <f>IF($BF669&gt;$Y$7,"",IF(AND($BF669=$Y$7,$BG669=23),"",Entrées!P697-Entrées!P696))</f>
        <v>-0.5</v>
      </c>
      <c r="BV669" s="32">
        <f>IF($BF669&gt;$Y$7,"",IF(AND($BF669=$Y$7,$BG669=23),"",Entrées!Q697-Entrées!Q696))</f>
        <v>981</v>
      </c>
      <c r="BW669" s="32">
        <f>IF($BF669&gt;$Y$7,"",IF(AND($BF669=$Y$7,$BG669=23),"",Entrées!R697-Entrées!R696))</f>
        <v>0</v>
      </c>
      <c r="BX669" s="32">
        <f>IF($BF669&gt;$Y$7,"",IF(AND($BF669=$Y$7,$BG669=23),"",Entrées!S697-Entrées!S696))</f>
        <v>0</v>
      </c>
      <c r="BY669" s="32">
        <f>IF($BF669&gt;$Y$7,"",IF(AND($BF669=$Y$7,$BG669=23),"",Entrées!T697-Entrées!T696))</f>
        <v>0</v>
      </c>
      <c r="BZ669" s="32">
        <f>IF($BF669&gt;$Y$7,"",IF(AND($BF669=$Y$7,$BG669=23),"",Entrées!U697-Entrées!U696))</f>
        <v>56</v>
      </c>
      <c r="CA669" s="32">
        <f>IF($BF669&gt;$Y$7,"",IF(AND($BF669=$Y$7,$BG669=23),"",Entrées!V697-Entrées!V696))</f>
        <v>426</v>
      </c>
      <c r="CD669" s="33">
        <f>IF($BF669&lt;=$Y$7,Entrées!J696/CD$2,"")</f>
        <v>5.5065789473684214E-2</v>
      </c>
      <c r="CE669" s="33">
        <f>IF($BF669&lt;=$Y$7,Entrées!K696/CE$2,"")</f>
        <v>0.21785714285714286</v>
      </c>
      <c r="CF669" s="11">
        <f t="shared" si="798"/>
        <v>7600</v>
      </c>
      <c r="CG669" s="11">
        <f t="shared" si="799"/>
        <v>4200</v>
      </c>
      <c r="CH669" s="52">
        <f t="shared" si="800"/>
        <v>0.26950009137426939</v>
      </c>
      <c r="CI669" s="52">
        <f t="shared" si="801"/>
        <v>0.11132787698412699</v>
      </c>
    </row>
    <row r="670" spans="1:87">
      <c r="C670" s="11">
        <f t="shared" si="777"/>
        <v>18</v>
      </c>
      <c r="D670" s="27">
        <f t="shared" si="774"/>
        <v>30</v>
      </c>
      <c r="E670" s="28">
        <f ca="1">IF($D670&gt;$D$8,"",INDIRECT(ADDRESS(ROW(Entrées!$C$37)+($D670-1)*24+E$11,COLUMN(Entrées!$C$37)+($C670-1),4,TRUE,"Entrées")))</f>
        <v>141</v>
      </c>
      <c r="F670" s="28">
        <f ca="1">IF($D670&gt;$D$8,"",INDIRECT(ADDRESS(ROW(Entrées!$C$37)+($D670-1)*24+F$11,COLUMN(Entrées!$C$37)+($C670-1),4,TRUE,"Entrées")))</f>
        <v>393</v>
      </c>
      <c r="G670" s="28">
        <f ca="1">IF($D670&gt;$D$8,"",INDIRECT(ADDRESS(ROW(Entrées!$C$37)+($D670-1)*24+G$11,COLUMN(Entrées!$C$37)+($C670-1),4,TRUE,"Entrées")))</f>
        <v>325</v>
      </c>
      <c r="H670" s="28">
        <f ca="1">IF($D670&gt;$D$8,"",INDIRECT(ADDRESS(ROW(Entrées!$C$37)+($D670-1)*24+H$11,COLUMN(Entrées!$C$37)+($C670-1),4,TRUE,"Entrées")))</f>
        <v>-553</v>
      </c>
      <c r="I670" s="28">
        <f ca="1">IF($D670&gt;$D$8,"",INDIRECT(ADDRESS(ROW(Entrées!$C$37)+($D670-1)*24+I$11,COLUMN(Entrées!$C$37)+($C670-1),4,TRUE,"Entrées")))</f>
        <v>-1020</v>
      </c>
      <c r="J670" s="28">
        <f ca="1">IF($D670&gt;$D$8,"",INDIRECT(ADDRESS(ROW(Entrées!$C$37)+($D670-1)*24+J$11,COLUMN(Entrées!$C$37)+($C670-1),4,TRUE,"Entrées")))</f>
        <v>-98</v>
      </c>
      <c r="K670" s="28">
        <f ca="1">IF($D670&gt;$D$8,"",INDIRECT(ADDRESS(ROW(Entrées!$C$37)+($D670-1)*24+K$11,COLUMN(Entrées!$C$37)+($C670-1),4,TRUE,"Entrées")))</f>
        <v>250</v>
      </c>
      <c r="L670" s="28">
        <f ca="1">IF($D670&gt;$D$8,"",INDIRECT(ADDRESS(ROW(Entrées!$C$37)+($D670-1)*24+L$11,COLUMN(Entrées!$C$37)+($C670-1),4,TRUE,"Entrées")))</f>
        <v>406</v>
      </c>
      <c r="M670" s="28">
        <f ca="1">IF($D670&gt;$D$8,"",INDIRECT(ADDRESS(ROW(Entrées!$C$37)+($D670-1)*24+M$11,COLUMN(Entrées!$C$37)+($C670-1),4,TRUE,"Entrées")))</f>
        <v>826</v>
      </c>
      <c r="N670" s="28">
        <f ca="1">IF($D670&gt;$D$8,"",INDIRECT(ADDRESS(ROW(Entrées!$C$37)+($D670-1)*24+N$11,COLUMN(Entrées!$C$37)+($C670-1),4,TRUE,"Entrées")))</f>
        <v>341</v>
      </c>
      <c r="O670" s="28">
        <f ca="1">IF($D670&gt;$D$8,"",INDIRECT(ADDRESS(ROW(Entrées!$C$37)+($D670-1)*24+O$11,COLUMN(Entrées!$C$37)+($C670-1),4,TRUE,"Entrées")))</f>
        <v>288</v>
      </c>
      <c r="P670" s="28">
        <f ca="1">IF($D670&gt;$D$8,"",INDIRECT(ADDRESS(ROW(Entrées!$C$37)+($D670-1)*24+P$11,COLUMN(Entrées!$C$37)+($C670-1),4,TRUE,"Entrées")))</f>
        <v>-533</v>
      </c>
      <c r="Q670" s="28">
        <f ca="1">IF($D670&gt;$D$8,"",INDIRECT(ADDRESS(ROW(Entrées!$C$37)+($D670-1)*24+Q$11,COLUMN(Entrées!$C$37)+($C670-1),4,TRUE,"Entrées")))</f>
        <v>-773</v>
      </c>
      <c r="R670" s="28">
        <f ca="1">IF($D670&gt;$D$8,"",INDIRECT(ADDRESS(ROW(Entrées!$C$37)+($D670-1)*24+R$11,COLUMN(Entrées!$C$37)+($C670-1),4,TRUE,"Entrées")))</f>
        <v>-823</v>
      </c>
      <c r="S670" s="28">
        <f ca="1">IF($D670&gt;$D$8,"",INDIRECT(ADDRESS(ROW(Entrées!$C$37)+($D670-1)*24+S$11,COLUMN(Entrées!$C$37)+($C670-1),4,TRUE,"Entrées")))</f>
        <v>-823</v>
      </c>
      <c r="T670" s="28">
        <f ca="1">IF($D670&gt;$D$8,"",INDIRECT(ADDRESS(ROW(Entrées!$C$37)+($D670-1)*24+T$11,COLUMN(Entrées!$C$37)+($C670-1),4,TRUE,"Entrées")))</f>
        <v>-900</v>
      </c>
      <c r="U670" s="28">
        <f ca="1">IF($D670&gt;$D$8,"",INDIRECT(ADDRESS(ROW(Entrées!$C$37)+($D670-1)*24+U$11,COLUMN(Entrées!$C$37)+($C670-1),4,TRUE,"Entrées")))</f>
        <v>-900</v>
      </c>
      <c r="V670" s="28">
        <f ca="1">IF($D670&gt;$D$8,"",INDIRECT(ADDRESS(ROW(Entrées!$C$37)+($D670-1)*24+V$11,COLUMN(Entrées!$C$37)+($C670-1),4,TRUE,"Entrées")))</f>
        <v>-900</v>
      </c>
      <c r="W670" s="28">
        <f ca="1">IF($D670&gt;$D$8,"",INDIRECT(ADDRESS(ROW(Entrées!$C$37)+($D670-1)*24+W$11,COLUMN(Entrées!$C$37)+($C670-1),4,TRUE,"Entrées")))</f>
        <v>-850</v>
      </c>
      <c r="X670" s="28">
        <f ca="1">IF($D670&gt;$D$8,"",INDIRECT(ADDRESS(ROW(Entrées!$C$37)+($D670-1)*24+X$11,COLUMN(Entrées!$C$37)+($C670-1),4,TRUE,"Entrées")))</f>
        <v>-374</v>
      </c>
      <c r="Y670" s="28">
        <f ca="1">IF($D670&gt;$D$8,"",INDIRECT(ADDRESS(ROW(Entrées!$C$37)+($D670-1)*24+Y$11,COLUMN(Entrées!$C$37)+($C670-1),4,TRUE,"Entrées")))</f>
        <v>-900</v>
      </c>
      <c r="Z670" s="28">
        <f ca="1">IF($D670&gt;$D$8,"",INDIRECT(ADDRESS(ROW(Entrées!$C$37)+($D670-1)*24+Z$11,COLUMN(Entrées!$C$37)+($C670-1),4,TRUE,"Entrées")))</f>
        <v>-900</v>
      </c>
      <c r="AA670" s="28">
        <f ca="1">IF($D670&gt;$D$8,"",INDIRECT(ADDRESS(ROW(Entrées!$C$37)+($D670-1)*24+AA$11,COLUMN(Entrées!$C$37)+($C670-1),4,TRUE,"Entrées")))</f>
        <v>-900</v>
      </c>
      <c r="AB670" s="28">
        <f ca="1">IF($D670&gt;$D$8,"",INDIRECT(ADDRESS(ROW(Entrées!$C$37)+($D670-1)*24+AB$11,COLUMN(Entrées!$C$37)+($C670-1),4,TRUE,"Entrées")))</f>
        <v>-900</v>
      </c>
      <c r="AC670" s="11"/>
      <c r="AD670" s="40">
        <f t="shared" ca="1" si="773"/>
        <v>-382.375</v>
      </c>
      <c r="AE670" s="40">
        <f t="shared" ca="1" si="775"/>
        <v>826</v>
      </c>
      <c r="AF670" s="40">
        <f t="shared" ca="1" si="776"/>
        <v>-1020</v>
      </c>
      <c r="AG670" s="4"/>
      <c r="AH670" s="11">
        <f>Entrées!A697</f>
        <v>28</v>
      </c>
      <c r="AI670" s="13">
        <f>Entrées!B697</f>
        <v>12</v>
      </c>
      <c r="AJ670" s="31">
        <f t="shared" ca="1" si="802"/>
        <v>55625.834722222207</v>
      </c>
      <c r="AK670" s="31">
        <f t="shared" ca="1" si="778"/>
        <v>55155.277777777781</v>
      </c>
      <c r="AL670" s="31">
        <f t="shared" ca="1" si="779"/>
        <v>55132.569444444431</v>
      </c>
      <c r="AM670" s="31">
        <f t="shared" ca="1" si="780"/>
        <v>439.35972222222233</v>
      </c>
      <c r="AN670" s="31">
        <f t="shared" ca="1" si="781"/>
        <v>2143.2847222222222</v>
      </c>
      <c r="AO670" s="31">
        <f t="shared" ca="1" si="782"/>
        <v>1711.4715277777773</v>
      </c>
      <c r="AP670" s="31">
        <f t="shared" ca="1" si="783"/>
        <v>43686.806944444448</v>
      </c>
      <c r="AQ670" s="31">
        <f t="shared" ca="1" si="784"/>
        <v>2048.2006944444447</v>
      </c>
      <c r="AR670" s="31">
        <f t="shared" ca="1" si="785"/>
        <v>467.57708333333329</v>
      </c>
      <c r="AS670" s="31">
        <f t="shared" ca="1" si="786"/>
        <v>9872.0041666666693</v>
      </c>
      <c r="AT670" s="31">
        <f t="shared" ca="1" si="787"/>
        <v>-752.91041666666672</v>
      </c>
      <c r="AU670" s="31">
        <f t="shared" ca="1" si="788"/>
        <v>580.30277777777769</v>
      </c>
      <c r="AV670" s="31">
        <f t="shared" ca="1" si="789"/>
        <v>-4570.3041666666659</v>
      </c>
      <c r="AW670" s="31">
        <f t="shared" ca="1" si="790"/>
        <v>53.39583333333335</v>
      </c>
      <c r="AX670" s="31">
        <f t="shared" ca="1" si="791"/>
        <v>1401.9361111111111</v>
      </c>
      <c r="AY670" s="31">
        <f t="shared" ca="1" si="792"/>
        <v>-1132.0805555555555</v>
      </c>
      <c r="AZ670" s="31">
        <f t="shared" ca="1" si="793"/>
        <v>-2177.1819444444441</v>
      </c>
      <c r="BA670" s="31">
        <f t="shared" ca="1" si="794"/>
        <v>644.8125</v>
      </c>
      <c r="BB670" s="31">
        <f t="shared" ca="1" si="795"/>
        <v>-1410.101388888889</v>
      </c>
      <c r="BC670" s="31">
        <f t="shared" ca="1" si="796"/>
        <v>-1800.2902777777781</v>
      </c>
      <c r="BF670" s="11">
        <f t="shared" si="797"/>
        <v>28</v>
      </c>
      <c r="BG670" s="11">
        <f t="shared" si="803"/>
        <v>12</v>
      </c>
      <c r="BH670" s="32">
        <f>IF($BF670&gt;$Y$7,"",IF(AND($BF670=$Y$7,$BG670=23),"",Entrées!C698-Entrées!C697))</f>
        <v>-23</v>
      </c>
      <c r="BI670" s="32">
        <f>IF($BF670&gt;$Y$7,"",IF(AND($BF670=$Y$7,$BG670=23),"",Entrées!D698-Entrées!D697))</f>
        <v>-687.5</v>
      </c>
      <c r="BJ670" s="32">
        <f>IF($BF670&gt;$Y$7,"",IF(AND($BF670=$Y$7,$BG670=23),"",Entrées!E698-Entrées!E697))</f>
        <v>-762.5</v>
      </c>
      <c r="BK670" s="32">
        <f>IF($BF670&gt;$Y$7,"",IF(AND($BF670=$Y$7,$BG670=23),"",Entrées!F698-Entrées!F697))</f>
        <v>0</v>
      </c>
      <c r="BL670" s="32">
        <f>IF($BF670&gt;$Y$7,"",IF(AND($BF670=$Y$7,$BG670=23),"",Entrées!G698-Entrées!G697))</f>
        <v>-19.5</v>
      </c>
      <c r="BM670" s="32">
        <f>IF($BF670&gt;$Y$7,"",IF(AND($BF670=$Y$7,$BG670=23),"",Entrées!H698-Entrées!H697))</f>
        <v>1</v>
      </c>
      <c r="BN670" s="32">
        <f>IF($BF670&gt;$Y$7,"",IF(AND($BF670=$Y$7,$BG670=23),"",Entrées!I698-Entrées!I697))</f>
        <v>-463.5</v>
      </c>
      <c r="BO670" s="32">
        <f>IF($BF670&gt;$Y$7,"",IF(AND($BF670=$Y$7,$BG670=23),"",Entrées!J698-Entrées!J697))</f>
        <v>-18</v>
      </c>
      <c r="BP670" s="32">
        <f>IF($BF670&gt;$Y$7,"",IF(AND($BF670=$Y$7,$BG670=23),"",Entrées!K698-Entrées!K697))</f>
        <v>-5</v>
      </c>
      <c r="BQ670" s="32">
        <f>IF($BF670&gt;$Y$7,"",IF(AND($BF670=$Y$7,$BG670=23),"",Entrées!L698-Entrées!L697))</f>
        <v>-750.5</v>
      </c>
      <c r="BR670" s="32">
        <f>IF($BF670&gt;$Y$7,"",IF(AND($BF670=$Y$7,$BG670=23),"",Entrées!M698-Entrées!M697))</f>
        <v>613</v>
      </c>
      <c r="BS670" s="32">
        <f>IF($BF670&gt;$Y$7,"",IF(AND($BF670=$Y$7,$BG670=23),"",Entrées!N698-Entrées!N697))</f>
        <v>-3</v>
      </c>
      <c r="BT670" s="32">
        <f>IF($BF670&gt;$Y$7,"",IF(AND($BF670=$Y$7,$BG670=23),"",Entrées!O698-Entrées!O697))</f>
        <v>623</v>
      </c>
      <c r="BU670" s="32">
        <f>IF($BF670&gt;$Y$7,"",IF(AND($BF670=$Y$7,$BG670=23),"",Entrées!P698-Entrées!P697))</f>
        <v>0.5</v>
      </c>
      <c r="BV670" s="32">
        <f>IF($BF670&gt;$Y$7,"",IF(AND($BF670=$Y$7,$BG670=23),"",Entrées!Q698-Entrées!Q697))</f>
        <v>279</v>
      </c>
      <c r="BW670" s="32">
        <f>IF($BF670&gt;$Y$7,"",IF(AND($BF670=$Y$7,$BG670=23),"",Entrées!R698-Entrées!R697))</f>
        <v>0</v>
      </c>
      <c r="BX670" s="32">
        <f>IF($BF670&gt;$Y$7,"",IF(AND($BF670=$Y$7,$BG670=23),"",Entrées!S698-Entrées!S697))</f>
        <v>32</v>
      </c>
      <c r="BY670" s="32">
        <f>IF($BF670&gt;$Y$7,"",IF(AND($BF670=$Y$7,$BG670=23),"",Entrées!T698-Entrées!T697))</f>
        <v>0</v>
      </c>
      <c r="BZ670" s="32">
        <f>IF($BF670&gt;$Y$7,"",IF(AND($BF670=$Y$7,$BG670=23),"",Entrées!U698-Entrées!U697))</f>
        <v>-129</v>
      </c>
      <c r="CA670" s="32">
        <f>IF($BF670&gt;$Y$7,"",IF(AND($BF670=$Y$7,$BG670=23),"",Entrées!V698-Entrées!V697))</f>
        <v>132</v>
      </c>
      <c r="CD670" s="33">
        <f>IF($BF670&lt;=$Y$7,Entrées!J697/CD$2,"")</f>
        <v>4.7631578947368421E-2</v>
      </c>
      <c r="CE670" s="33">
        <f>IF($BF670&lt;=$Y$7,Entrées!K697/CE$2,"")</f>
        <v>0.23273809523809524</v>
      </c>
      <c r="CF670" s="11">
        <f t="shared" si="798"/>
        <v>7600</v>
      </c>
      <c r="CG670" s="11">
        <f t="shared" si="799"/>
        <v>4200</v>
      </c>
      <c r="CH670" s="52">
        <f t="shared" si="800"/>
        <v>0.26950009137426939</v>
      </c>
      <c r="CI670" s="52">
        <f t="shared" si="801"/>
        <v>0.11132787698412699</v>
      </c>
    </row>
    <row r="671" spans="1:87">
      <c r="C671" s="11">
        <f t="shared" si="777"/>
        <v>18</v>
      </c>
      <c r="D671" s="27">
        <f t="shared" si="774"/>
        <v>31</v>
      </c>
      <c r="E671" s="28" t="str">
        <f ca="1">IF($D671&gt;$D$8,"",INDIRECT(ADDRESS(ROW(Entrées!$C$37)+($D671-1)*24+E$11,COLUMN(Entrées!$C$37)+($C671-1),4,TRUE,"Entrées")))</f>
        <v/>
      </c>
      <c r="F671" s="28" t="str">
        <f ca="1">IF($D671&gt;$D$8,"",INDIRECT(ADDRESS(ROW(Entrées!$C$37)+($D671-1)*24+F$11,COLUMN(Entrées!$C$37)+($C671-1),4,TRUE,"Entrées")))</f>
        <v/>
      </c>
      <c r="G671" s="28" t="str">
        <f ca="1">IF($D671&gt;$D$8,"",INDIRECT(ADDRESS(ROW(Entrées!$C$37)+($D671-1)*24+G$11,COLUMN(Entrées!$C$37)+($C671-1),4,TRUE,"Entrées")))</f>
        <v/>
      </c>
      <c r="H671" s="28" t="str">
        <f ca="1">IF($D671&gt;$D$8,"",INDIRECT(ADDRESS(ROW(Entrées!$C$37)+($D671-1)*24+H$11,COLUMN(Entrées!$C$37)+($C671-1),4,TRUE,"Entrées")))</f>
        <v/>
      </c>
      <c r="I671" s="28" t="str">
        <f ca="1">IF($D671&gt;$D$8,"",INDIRECT(ADDRESS(ROW(Entrées!$C$37)+($D671-1)*24+I$11,COLUMN(Entrées!$C$37)+($C671-1),4,TRUE,"Entrées")))</f>
        <v/>
      </c>
      <c r="J671" s="28" t="str">
        <f ca="1">IF($D671&gt;$D$8,"",INDIRECT(ADDRESS(ROW(Entrées!$C$37)+($D671-1)*24+J$11,COLUMN(Entrées!$C$37)+($C671-1),4,TRUE,"Entrées")))</f>
        <v/>
      </c>
      <c r="K671" s="28" t="str">
        <f ca="1">IF($D671&gt;$D$8,"",INDIRECT(ADDRESS(ROW(Entrées!$C$37)+($D671-1)*24+K$11,COLUMN(Entrées!$C$37)+($C671-1),4,TRUE,"Entrées")))</f>
        <v/>
      </c>
      <c r="L671" s="28" t="str">
        <f ca="1">IF($D671&gt;$D$8,"",INDIRECT(ADDRESS(ROW(Entrées!$C$37)+($D671-1)*24+L$11,COLUMN(Entrées!$C$37)+($C671-1),4,TRUE,"Entrées")))</f>
        <v/>
      </c>
      <c r="M671" s="28" t="str">
        <f ca="1">IF($D671&gt;$D$8,"",INDIRECT(ADDRESS(ROW(Entrées!$C$37)+($D671-1)*24+M$11,COLUMN(Entrées!$C$37)+($C671-1),4,TRUE,"Entrées")))</f>
        <v/>
      </c>
      <c r="N671" s="28" t="str">
        <f ca="1">IF($D671&gt;$D$8,"",INDIRECT(ADDRESS(ROW(Entrées!$C$37)+($D671-1)*24+N$11,COLUMN(Entrées!$C$37)+($C671-1),4,TRUE,"Entrées")))</f>
        <v/>
      </c>
      <c r="O671" s="28" t="str">
        <f ca="1">IF($D671&gt;$D$8,"",INDIRECT(ADDRESS(ROW(Entrées!$C$37)+($D671-1)*24+O$11,COLUMN(Entrées!$C$37)+($C671-1),4,TRUE,"Entrées")))</f>
        <v/>
      </c>
      <c r="P671" s="28" t="str">
        <f ca="1">IF($D671&gt;$D$8,"",INDIRECT(ADDRESS(ROW(Entrées!$C$37)+($D671-1)*24+P$11,COLUMN(Entrées!$C$37)+($C671-1),4,TRUE,"Entrées")))</f>
        <v/>
      </c>
      <c r="Q671" s="28" t="str">
        <f ca="1">IF($D671&gt;$D$8,"",INDIRECT(ADDRESS(ROW(Entrées!$C$37)+($D671-1)*24+Q$11,COLUMN(Entrées!$C$37)+($C671-1),4,TRUE,"Entrées")))</f>
        <v/>
      </c>
      <c r="R671" s="28" t="str">
        <f ca="1">IF($D671&gt;$D$8,"",INDIRECT(ADDRESS(ROW(Entrées!$C$37)+($D671-1)*24+R$11,COLUMN(Entrées!$C$37)+($C671-1),4,TRUE,"Entrées")))</f>
        <v/>
      </c>
      <c r="S671" s="28" t="str">
        <f ca="1">IF($D671&gt;$D$8,"",INDIRECT(ADDRESS(ROW(Entrées!$C$37)+($D671-1)*24+S$11,COLUMN(Entrées!$C$37)+($C671-1),4,TRUE,"Entrées")))</f>
        <v/>
      </c>
      <c r="T671" s="28" t="str">
        <f ca="1">IF($D671&gt;$D$8,"",INDIRECT(ADDRESS(ROW(Entrées!$C$37)+($D671-1)*24+T$11,COLUMN(Entrées!$C$37)+($C671-1),4,TRUE,"Entrées")))</f>
        <v/>
      </c>
      <c r="U671" s="28" t="str">
        <f ca="1">IF($D671&gt;$D$8,"",INDIRECT(ADDRESS(ROW(Entrées!$C$37)+($D671-1)*24+U$11,COLUMN(Entrées!$C$37)+($C671-1),4,TRUE,"Entrées")))</f>
        <v/>
      </c>
      <c r="V671" s="28" t="str">
        <f ca="1">IF($D671&gt;$D$8,"",INDIRECT(ADDRESS(ROW(Entrées!$C$37)+($D671-1)*24+V$11,COLUMN(Entrées!$C$37)+($C671-1),4,TRUE,"Entrées")))</f>
        <v/>
      </c>
      <c r="W671" s="28" t="str">
        <f ca="1">IF($D671&gt;$D$8,"",INDIRECT(ADDRESS(ROW(Entrées!$C$37)+($D671-1)*24+W$11,COLUMN(Entrées!$C$37)+($C671-1),4,TRUE,"Entrées")))</f>
        <v/>
      </c>
      <c r="X671" s="28" t="str">
        <f ca="1">IF($D671&gt;$D$8,"",INDIRECT(ADDRESS(ROW(Entrées!$C$37)+($D671-1)*24+X$11,COLUMN(Entrées!$C$37)+($C671-1),4,TRUE,"Entrées")))</f>
        <v/>
      </c>
      <c r="Y671" s="28" t="str">
        <f ca="1">IF($D671&gt;$D$8,"",INDIRECT(ADDRESS(ROW(Entrées!$C$37)+($D671-1)*24+Y$11,COLUMN(Entrées!$C$37)+($C671-1),4,TRUE,"Entrées")))</f>
        <v/>
      </c>
      <c r="Z671" s="28" t="str">
        <f ca="1">IF($D671&gt;$D$8,"",INDIRECT(ADDRESS(ROW(Entrées!$C$37)+($D671-1)*24+Z$11,COLUMN(Entrées!$C$37)+($C671-1),4,TRUE,"Entrées")))</f>
        <v/>
      </c>
      <c r="AA671" s="28" t="str">
        <f ca="1">IF($D671&gt;$D$8,"",INDIRECT(ADDRESS(ROW(Entrées!$C$37)+($D671-1)*24+AA$11,COLUMN(Entrées!$C$37)+($C671-1),4,TRUE,"Entrées")))</f>
        <v/>
      </c>
      <c r="AB671" s="28" t="str">
        <f ca="1">IF($D671&gt;$D$8,"",INDIRECT(ADDRESS(ROW(Entrées!$C$37)+($D671-1)*24+AB$11,COLUMN(Entrées!$C$37)+($C671-1),4,TRUE,"Entrées")))</f>
        <v/>
      </c>
      <c r="AC671" s="11"/>
      <c r="AD671" s="40">
        <f t="shared" ca="1" si="773"/>
        <v>0</v>
      </c>
      <c r="AE671" s="40">
        <f t="shared" ca="1" si="775"/>
        <v>0</v>
      </c>
      <c r="AF671" s="40">
        <f t="shared" ca="1" si="776"/>
        <v>0</v>
      </c>
      <c r="AG671" s="4"/>
      <c r="AH671" s="11">
        <f>Entrées!A698</f>
        <v>28</v>
      </c>
      <c r="AI671" s="13">
        <f>Entrées!B698</f>
        <v>13</v>
      </c>
      <c r="AJ671" s="31">
        <f t="shared" ca="1" si="802"/>
        <v>55625.834722222207</v>
      </c>
      <c r="AK671" s="31">
        <f t="shared" ca="1" si="778"/>
        <v>55155.277777777781</v>
      </c>
      <c r="AL671" s="31">
        <f t="shared" ca="1" si="779"/>
        <v>55132.569444444431</v>
      </c>
      <c r="AM671" s="31">
        <f t="shared" ca="1" si="780"/>
        <v>439.35972222222233</v>
      </c>
      <c r="AN671" s="31">
        <f t="shared" ca="1" si="781"/>
        <v>2143.2847222222222</v>
      </c>
      <c r="AO671" s="31">
        <f t="shared" ca="1" si="782"/>
        <v>1711.4715277777773</v>
      </c>
      <c r="AP671" s="31">
        <f t="shared" ca="1" si="783"/>
        <v>43686.806944444448</v>
      </c>
      <c r="AQ671" s="31">
        <f t="shared" ca="1" si="784"/>
        <v>2048.2006944444447</v>
      </c>
      <c r="AR671" s="31">
        <f t="shared" ca="1" si="785"/>
        <v>467.57708333333329</v>
      </c>
      <c r="AS671" s="31">
        <f t="shared" ca="1" si="786"/>
        <v>9872.0041666666693</v>
      </c>
      <c r="AT671" s="31">
        <f t="shared" ca="1" si="787"/>
        <v>-752.91041666666672</v>
      </c>
      <c r="AU671" s="31">
        <f t="shared" ca="1" si="788"/>
        <v>580.30277777777769</v>
      </c>
      <c r="AV671" s="31">
        <f t="shared" ca="1" si="789"/>
        <v>-4570.3041666666659</v>
      </c>
      <c r="AW671" s="31">
        <f t="shared" ca="1" si="790"/>
        <v>53.39583333333335</v>
      </c>
      <c r="AX671" s="31">
        <f t="shared" ca="1" si="791"/>
        <v>1401.9361111111111</v>
      </c>
      <c r="AY671" s="31">
        <f t="shared" ca="1" si="792"/>
        <v>-1132.0805555555555</v>
      </c>
      <c r="AZ671" s="31">
        <f t="shared" ca="1" si="793"/>
        <v>-2177.1819444444441</v>
      </c>
      <c r="BA671" s="31">
        <f t="shared" ca="1" si="794"/>
        <v>644.8125</v>
      </c>
      <c r="BB671" s="31">
        <f t="shared" ca="1" si="795"/>
        <v>-1410.101388888889</v>
      </c>
      <c r="BC671" s="31">
        <f t="shared" ca="1" si="796"/>
        <v>-1800.2902777777781</v>
      </c>
      <c r="BF671" s="11">
        <f t="shared" si="797"/>
        <v>28</v>
      </c>
      <c r="BG671" s="11">
        <f t="shared" si="803"/>
        <v>13</v>
      </c>
      <c r="BH671" s="32">
        <f>IF($BF671&gt;$Y$7,"",IF(AND($BF671=$Y$7,$BG671=23),"",Entrées!C699-Entrées!C698))</f>
        <v>-2951</v>
      </c>
      <c r="BI671" s="32">
        <f>IF($BF671&gt;$Y$7,"",IF(AND($BF671=$Y$7,$BG671=23),"",Entrées!D699-Entrées!D698))</f>
        <v>-3537.5</v>
      </c>
      <c r="BJ671" s="32">
        <f>IF($BF671&gt;$Y$7,"",IF(AND($BF671=$Y$7,$BG671=23),"",Entrées!E699-Entrées!E698))</f>
        <v>-2925</v>
      </c>
      <c r="BK671" s="32">
        <f>IF($BF671&gt;$Y$7,"",IF(AND($BF671=$Y$7,$BG671=23),"",Entrées!F699-Entrées!F698))</f>
        <v>1</v>
      </c>
      <c r="BL671" s="32">
        <f>IF($BF671&gt;$Y$7,"",IF(AND($BF671=$Y$7,$BG671=23),"",Entrées!G699-Entrées!G698))</f>
        <v>8.5</v>
      </c>
      <c r="BM671" s="32">
        <f>IF($BF671&gt;$Y$7,"",IF(AND($BF671=$Y$7,$BG671=23),"",Entrées!H699-Entrées!H698))</f>
        <v>-0.5</v>
      </c>
      <c r="BN671" s="32">
        <f>IF($BF671&gt;$Y$7,"",IF(AND($BF671=$Y$7,$BG671=23),"",Entrées!I699-Entrées!I698))</f>
        <v>-527</v>
      </c>
      <c r="BO671" s="32">
        <f>IF($BF671&gt;$Y$7,"",IF(AND($BF671=$Y$7,$BG671=23),"",Entrées!J699-Entrées!J698))</f>
        <v>-39.5</v>
      </c>
      <c r="BP671" s="32">
        <f>IF($BF671&gt;$Y$7,"",IF(AND($BF671=$Y$7,$BG671=23),"",Entrées!K699-Entrées!K698))</f>
        <v>-51</v>
      </c>
      <c r="BQ671" s="32">
        <f>IF($BF671&gt;$Y$7,"",IF(AND($BF671=$Y$7,$BG671=23),"",Entrées!L699-Entrées!L698))</f>
        <v>-1560.5</v>
      </c>
      <c r="BR671" s="32">
        <f>IF($BF671&gt;$Y$7,"",IF(AND($BF671=$Y$7,$BG671=23),"",Entrées!M699-Entrées!M698))</f>
        <v>-1050.5</v>
      </c>
      <c r="BS671" s="32">
        <f>IF($BF671&gt;$Y$7,"",IF(AND($BF671=$Y$7,$BG671=23),"",Entrées!N699-Entrées!N698))</f>
        <v>4.5</v>
      </c>
      <c r="BT671" s="32">
        <f>IF($BF671&gt;$Y$7,"",IF(AND($BF671=$Y$7,$BG671=23),"",Entrées!O699-Entrées!O698))</f>
        <v>263.5</v>
      </c>
      <c r="BU671" s="32">
        <f>IF($BF671&gt;$Y$7,"",IF(AND($BF671=$Y$7,$BG671=23),"",Entrées!P699-Entrées!P698))</f>
        <v>1.5</v>
      </c>
      <c r="BV671" s="32">
        <f>IF($BF671&gt;$Y$7,"",IF(AND($BF671=$Y$7,$BG671=23),"",Entrées!Q699-Entrées!Q698))</f>
        <v>-194</v>
      </c>
      <c r="BW671" s="32">
        <f>IF($BF671&gt;$Y$7,"",IF(AND($BF671=$Y$7,$BG671=23),"",Entrées!R699-Entrées!R698))</f>
        <v>0</v>
      </c>
      <c r="BX671" s="32">
        <f>IF($BF671&gt;$Y$7,"",IF(AND($BF671=$Y$7,$BG671=23),"",Entrées!S699-Entrées!S698))</f>
        <v>83</v>
      </c>
      <c r="BY671" s="32">
        <f>IF($BF671&gt;$Y$7,"",IF(AND($BF671=$Y$7,$BG671=23),"",Entrées!T699-Entrées!T698))</f>
        <v>-5</v>
      </c>
      <c r="BZ671" s="32">
        <f>IF($BF671&gt;$Y$7,"",IF(AND($BF671=$Y$7,$BG671=23),"",Entrées!U699-Entrées!U698))</f>
        <v>-23</v>
      </c>
      <c r="CA671" s="32">
        <f>IF($BF671&gt;$Y$7,"",IF(AND($BF671=$Y$7,$BG671=23),"",Entrées!V699-Entrées!V698))</f>
        <v>44</v>
      </c>
      <c r="CD671" s="33">
        <f>IF($BF671&lt;=$Y$7,Entrées!J698/CD$2,"")</f>
        <v>4.5263157894736845E-2</v>
      </c>
      <c r="CE671" s="33">
        <f>IF($BF671&lt;=$Y$7,Entrées!K698/CE$2,"")</f>
        <v>0.23154761904761906</v>
      </c>
      <c r="CF671" s="11">
        <f t="shared" si="798"/>
        <v>7600</v>
      </c>
      <c r="CG671" s="11">
        <f t="shared" si="799"/>
        <v>4200</v>
      </c>
      <c r="CH671" s="52">
        <f t="shared" si="800"/>
        <v>0.26950009137426939</v>
      </c>
      <c r="CI671" s="52">
        <f t="shared" si="801"/>
        <v>0.11132787698412699</v>
      </c>
    </row>
    <row r="672" spans="1:87">
      <c r="C672" s="29" t="s">
        <v>93</v>
      </c>
      <c r="D672" s="29"/>
      <c r="E672" s="30">
        <f ca="1">SUM(E641:E671)/$D$8</f>
        <v>420.43333333333334</v>
      </c>
      <c r="F672" s="30">
        <f t="shared" ref="F672" ca="1" si="804">SUM(F641:F671)/$D$8</f>
        <v>535.76666666666665</v>
      </c>
      <c r="G672" s="30">
        <f t="shared" ref="G672" ca="1" si="805">SUM(G641:G671)/$D$8</f>
        <v>562.36666666666667</v>
      </c>
      <c r="H672" s="30">
        <f t="shared" ref="H672" ca="1" si="806">SUM(H641:H671)/$D$8</f>
        <v>519.36666666666667</v>
      </c>
      <c r="I672" s="30">
        <f t="shared" ref="I672" ca="1" si="807">SUM(I641:I671)/$D$8</f>
        <v>537.86666666666667</v>
      </c>
      <c r="J672" s="30">
        <f t="shared" ref="J672" ca="1" si="808">SUM(J641:J671)/$D$8</f>
        <v>638</v>
      </c>
      <c r="K672" s="30">
        <f t="shared" ref="K672" ca="1" si="809">SUM(K641:K671)/$D$8</f>
        <v>727.0333333333333</v>
      </c>
      <c r="L672" s="30">
        <f t="shared" ref="L672" ca="1" si="810">SUM(L641:L671)/$D$8</f>
        <v>829.1</v>
      </c>
      <c r="M672" s="30">
        <f t="shared" ref="M672" ca="1" si="811">SUM(M641:M671)/$D$8</f>
        <v>775.43333333333328</v>
      </c>
      <c r="N672" s="30">
        <f t="shared" ref="N672" ca="1" si="812">SUM(N641:N671)/$D$8</f>
        <v>760.33333333333337</v>
      </c>
      <c r="O672" s="30">
        <f t="shared" ref="O672" ca="1" si="813">SUM(O641:O671)/$D$8</f>
        <v>705.2</v>
      </c>
      <c r="P672" s="30">
        <f t="shared" ref="P672" ca="1" si="814">SUM(P641:P671)/$D$8</f>
        <v>711.16666666666663</v>
      </c>
      <c r="Q672" s="30">
        <f t="shared" ref="Q672" ca="1" si="815">SUM(Q641:Q671)/$D$8</f>
        <v>621.16666666666663</v>
      </c>
      <c r="R672" s="30">
        <f t="shared" ref="R672" ca="1" si="816">SUM(R641:R671)/$D$8</f>
        <v>511.33333333333331</v>
      </c>
      <c r="S672" s="30">
        <f t="shared" ref="S672" ca="1" si="817">SUM(S641:S671)/$D$8</f>
        <v>615.1</v>
      </c>
      <c r="T672" s="30">
        <f t="shared" ref="T672" ca="1" si="818">SUM(T641:T671)/$D$8</f>
        <v>554.29999999999995</v>
      </c>
      <c r="U672" s="30">
        <f t="shared" ref="U672" ca="1" si="819">SUM(U641:U671)/$D$8</f>
        <v>619.13333333333333</v>
      </c>
      <c r="V672" s="30">
        <f t="shared" ref="V672" ca="1" si="820">SUM(V641:V671)/$D$8</f>
        <v>668.4666666666667</v>
      </c>
      <c r="W672" s="30">
        <f t="shared" ref="W672" ca="1" si="821">SUM(W641:W671)/$D$8</f>
        <v>701.9666666666667</v>
      </c>
      <c r="X672" s="30">
        <f t="shared" ref="X672" ca="1" si="822">SUM(X641:X671)/$D$8</f>
        <v>812.86666666666667</v>
      </c>
      <c r="Y672" s="30">
        <f t="shared" ref="Y672" ca="1" si="823">SUM(Y641:Y671)/$D$8</f>
        <v>770.7</v>
      </c>
      <c r="Z672" s="30">
        <f t="shared" ref="Z672" ca="1" si="824">SUM(Z641:Z671)/$D$8</f>
        <v>523.29999999999995</v>
      </c>
      <c r="AA672" s="30">
        <f t="shared" ref="AA672" ca="1" si="825">SUM(AA641:AA671)/$D$8</f>
        <v>688.2</v>
      </c>
      <c r="AB672" s="30">
        <f t="shared" ref="AB672" ca="1" si="826">SUM(AB641:AB671)/$D$8</f>
        <v>666.9</v>
      </c>
      <c r="AC672" s="41"/>
      <c r="AD672" s="42">
        <f ca="1">SUM(INDIRECT(A659):INDIRECT(A660))/$D$8</f>
        <v>644.8125</v>
      </c>
      <c r="AE672" s="42">
        <f ca="1">MAX(INDIRECT(A661):INDIRECT(A662))</f>
        <v>1100</v>
      </c>
      <c r="AF672" s="42">
        <f ca="1">MIN(INDIRECT(A663):INDIRECT(A664))</f>
        <v>-1300</v>
      </c>
      <c r="AG672" s="25"/>
      <c r="AH672" s="11">
        <f>Entrées!A699</f>
        <v>28</v>
      </c>
      <c r="AI672" s="13">
        <f>Entrées!B699</f>
        <v>14</v>
      </c>
      <c r="AJ672" s="31">
        <f t="shared" ca="1" si="802"/>
        <v>55625.834722222207</v>
      </c>
      <c r="AK672" s="31">
        <f t="shared" ca="1" si="778"/>
        <v>55155.277777777781</v>
      </c>
      <c r="AL672" s="31">
        <f t="shared" ca="1" si="779"/>
        <v>55132.569444444431</v>
      </c>
      <c r="AM672" s="31">
        <f t="shared" ca="1" si="780"/>
        <v>439.35972222222233</v>
      </c>
      <c r="AN672" s="31">
        <f t="shared" ca="1" si="781"/>
        <v>2143.2847222222222</v>
      </c>
      <c r="AO672" s="31">
        <f t="shared" ca="1" si="782"/>
        <v>1711.4715277777773</v>
      </c>
      <c r="AP672" s="31">
        <f t="shared" ca="1" si="783"/>
        <v>43686.806944444448</v>
      </c>
      <c r="AQ672" s="31">
        <f t="shared" ca="1" si="784"/>
        <v>2048.2006944444447</v>
      </c>
      <c r="AR672" s="31">
        <f t="shared" ca="1" si="785"/>
        <v>467.57708333333329</v>
      </c>
      <c r="AS672" s="31">
        <f t="shared" ca="1" si="786"/>
        <v>9872.0041666666693</v>
      </c>
      <c r="AT672" s="31">
        <f t="shared" ca="1" si="787"/>
        <v>-752.91041666666672</v>
      </c>
      <c r="AU672" s="31">
        <f t="shared" ca="1" si="788"/>
        <v>580.30277777777769</v>
      </c>
      <c r="AV672" s="31">
        <f t="shared" ca="1" si="789"/>
        <v>-4570.3041666666659</v>
      </c>
      <c r="AW672" s="31">
        <f t="shared" ca="1" si="790"/>
        <v>53.39583333333335</v>
      </c>
      <c r="AX672" s="31">
        <f t="shared" ca="1" si="791"/>
        <v>1401.9361111111111</v>
      </c>
      <c r="AY672" s="31">
        <f t="shared" ca="1" si="792"/>
        <v>-1132.0805555555555</v>
      </c>
      <c r="AZ672" s="31">
        <f t="shared" ca="1" si="793"/>
        <v>-2177.1819444444441</v>
      </c>
      <c r="BA672" s="31">
        <f t="shared" ca="1" si="794"/>
        <v>644.8125</v>
      </c>
      <c r="BB672" s="31">
        <f t="shared" ca="1" si="795"/>
        <v>-1410.101388888889</v>
      </c>
      <c r="BC672" s="31">
        <f t="shared" ca="1" si="796"/>
        <v>-1800.2902777777781</v>
      </c>
      <c r="BF672" s="11">
        <f t="shared" si="797"/>
        <v>28</v>
      </c>
      <c r="BG672" s="11">
        <f t="shared" si="803"/>
        <v>14</v>
      </c>
      <c r="BH672" s="32">
        <f>IF($BF672&gt;$Y$7,"",IF(AND($BF672=$Y$7,$BG672=23),"",Entrées!C700-Entrées!C699))</f>
        <v>-2378.5</v>
      </c>
      <c r="BI672" s="32">
        <f>IF($BF672&gt;$Y$7,"",IF(AND($BF672=$Y$7,$BG672=23),"",Entrées!D700-Entrées!D699))</f>
        <v>-2750</v>
      </c>
      <c r="BJ672" s="32">
        <f>IF($BF672&gt;$Y$7,"",IF(AND($BF672=$Y$7,$BG672=23),"",Entrées!E700-Entrées!E699))</f>
        <v>-3212.5</v>
      </c>
      <c r="BK672" s="32">
        <f>IF($BF672&gt;$Y$7,"",IF(AND($BF672=$Y$7,$BG672=23),"",Entrées!F700-Entrées!F699))</f>
        <v>-2</v>
      </c>
      <c r="BL672" s="32">
        <f>IF($BF672&gt;$Y$7,"",IF(AND($BF672=$Y$7,$BG672=23),"",Entrées!G700-Entrées!G699))</f>
        <v>-123.5</v>
      </c>
      <c r="BM672" s="32">
        <f>IF($BF672&gt;$Y$7,"",IF(AND($BF672=$Y$7,$BG672=23),"",Entrées!H700-Entrées!H699))</f>
        <v>0.5</v>
      </c>
      <c r="BN672" s="32">
        <f>IF($BF672&gt;$Y$7,"",IF(AND($BF672=$Y$7,$BG672=23),"",Entrées!I700-Entrées!I699))</f>
        <v>-379.5</v>
      </c>
      <c r="BO672" s="32">
        <f>IF($BF672&gt;$Y$7,"",IF(AND($BF672=$Y$7,$BG672=23),"",Entrées!J700-Entrées!J699))</f>
        <v>24.5</v>
      </c>
      <c r="BP672" s="32">
        <f>IF($BF672&gt;$Y$7,"",IF(AND($BF672=$Y$7,$BG672=23),"",Entrées!K700-Entrées!K699))</f>
        <v>-103.5</v>
      </c>
      <c r="BQ672" s="32">
        <f>IF($BF672&gt;$Y$7,"",IF(AND($BF672=$Y$7,$BG672=23),"",Entrées!L700-Entrées!L699))</f>
        <v>0.5</v>
      </c>
      <c r="BR672" s="32">
        <f>IF($BF672&gt;$Y$7,"",IF(AND($BF672=$Y$7,$BG672=23),"",Entrées!M700-Entrées!M699))</f>
        <v>-551</v>
      </c>
      <c r="BS672" s="32">
        <f>IF($BF672&gt;$Y$7,"",IF(AND($BF672=$Y$7,$BG672=23),"",Entrées!N700-Entrées!N699))</f>
        <v>-2</v>
      </c>
      <c r="BT672" s="32">
        <f>IF($BF672&gt;$Y$7,"",IF(AND($BF672=$Y$7,$BG672=23),"",Entrées!O700-Entrées!O699))</f>
        <v>-1242</v>
      </c>
      <c r="BU672" s="32">
        <f>IF($BF672&gt;$Y$7,"",IF(AND($BF672=$Y$7,$BG672=23),"",Entrées!P700-Entrées!P699))</f>
        <v>-1.5</v>
      </c>
      <c r="BV672" s="32">
        <f>IF($BF672&gt;$Y$7,"",IF(AND($BF672=$Y$7,$BG672=23),"",Entrées!Q700-Entrées!Q699))</f>
        <v>-1410</v>
      </c>
      <c r="BW672" s="32">
        <f>IF($BF672&gt;$Y$7,"",IF(AND($BF672=$Y$7,$BG672=23),"",Entrées!R700-Entrées!R699))</f>
        <v>0</v>
      </c>
      <c r="BX672" s="32">
        <f>IF($BF672&gt;$Y$7,"",IF(AND($BF672=$Y$7,$BG672=23),"",Entrées!S700-Entrées!S699))</f>
        <v>-114</v>
      </c>
      <c r="BY672" s="32">
        <f>IF($BF672&gt;$Y$7,"",IF(AND($BF672=$Y$7,$BG672=23),"",Entrées!T700-Entrées!T699))</f>
        <v>-24</v>
      </c>
      <c r="BZ672" s="32">
        <f>IF($BF672&gt;$Y$7,"",IF(AND($BF672=$Y$7,$BG672=23),"",Entrées!U700-Entrées!U699))</f>
        <v>-128</v>
      </c>
      <c r="CA672" s="32">
        <f>IF($BF672&gt;$Y$7,"",IF(AND($BF672=$Y$7,$BG672=23),"",Entrées!V700-Entrées!V699))</f>
        <v>-86</v>
      </c>
      <c r="CD672" s="33">
        <f>IF($BF672&lt;=$Y$7,Entrées!J699/CD$2,"")</f>
        <v>4.0065789473684207E-2</v>
      </c>
      <c r="CE672" s="33">
        <f>IF($BF672&lt;=$Y$7,Entrées!K699/CE$2,"")</f>
        <v>0.21940476190476191</v>
      </c>
      <c r="CF672" s="11">
        <f t="shared" si="798"/>
        <v>7600</v>
      </c>
      <c r="CG672" s="11">
        <f t="shared" si="799"/>
        <v>4200</v>
      </c>
      <c r="CH672" s="52">
        <f t="shared" si="800"/>
        <v>0.26950009137426939</v>
      </c>
      <c r="CI672" s="52">
        <f t="shared" si="801"/>
        <v>0.11132787698412699</v>
      </c>
    </row>
    <row r="673" spans="3:87">
      <c r="C673" s="29" t="s">
        <v>140</v>
      </c>
      <c r="D673" s="29"/>
      <c r="E673" s="30">
        <f ca="1">MAX(E641:E671)</f>
        <v>1000</v>
      </c>
      <c r="F673" s="30">
        <f t="shared" ref="F673:AB673" ca="1" si="827">MAX(F641:F671)</f>
        <v>1100</v>
      </c>
      <c r="G673" s="30">
        <f t="shared" ca="1" si="827"/>
        <v>1100</v>
      </c>
      <c r="H673" s="30">
        <f t="shared" ca="1" si="827"/>
        <v>1100</v>
      </c>
      <c r="I673" s="30">
        <f t="shared" ca="1" si="827"/>
        <v>1100</v>
      </c>
      <c r="J673" s="30">
        <f t="shared" ca="1" si="827"/>
        <v>1100</v>
      </c>
      <c r="K673" s="30">
        <f t="shared" ca="1" si="827"/>
        <v>1100</v>
      </c>
      <c r="L673" s="30">
        <f t="shared" ca="1" si="827"/>
        <v>1100</v>
      </c>
      <c r="M673" s="30">
        <f t="shared" ca="1" si="827"/>
        <v>1100</v>
      </c>
      <c r="N673" s="30">
        <f t="shared" ca="1" si="827"/>
        <v>1100</v>
      </c>
      <c r="O673" s="30">
        <f t="shared" ca="1" si="827"/>
        <v>1100</v>
      </c>
      <c r="P673" s="30">
        <f t="shared" ca="1" si="827"/>
        <v>1100</v>
      </c>
      <c r="Q673" s="30">
        <f t="shared" ca="1" si="827"/>
        <v>1100</v>
      </c>
      <c r="R673" s="30">
        <f t="shared" ca="1" si="827"/>
        <v>1100</v>
      </c>
      <c r="S673" s="30">
        <f t="shared" ca="1" si="827"/>
        <v>1100</v>
      </c>
      <c r="T673" s="30">
        <f t="shared" ca="1" si="827"/>
        <v>1100</v>
      </c>
      <c r="U673" s="30">
        <f t="shared" ca="1" si="827"/>
        <v>1100</v>
      </c>
      <c r="V673" s="30">
        <f t="shared" ca="1" si="827"/>
        <v>1100</v>
      </c>
      <c r="W673" s="30">
        <f t="shared" ca="1" si="827"/>
        <v>1000</v>
      </c>
      <c r="X673" s="30">
        <f t="shared" ca="1" si="827"/>
        <v>1000</v>
      </c>
      <c r="Y673" s="30">
        <f t="shared" ca="1" si="827"/>
        <v>1000</v>
      </c>
      <c r="Z673" s="30">
        <f t="shared" ca="1" si="827"/>
        <v>1000</v>
      </c>
      <c r="AA673" s="30">
        <f t="shared" ca="1" si="827"/>
        <v>1000</v>
      </c>
      <c r="AB673" s="30">
        <f t="shared" ca="1" si="827"/>
        <v>1000</v>
      </c>
      <c r="AC673" s="41" t="s">
        <v>142</v>
      </c>
      <c r="AD673" s="42">
        <f ca="1">SUM(E672:AB672)/24</f>
        <v>644.81250000000011</v>
      </c>
      <c r="AE673" s="42">
        <f ca="1">MAX(E673:AB673)</f>
        <v>1100</v>
      </c>
      <c r="AF673" s="42">
        <f ca="1">MIN(E674:AB674)</f>
        <v>-1300</v>
      </c>
      <c r="AG673" s="25"/>
      <c r="AH673" s="11">
        <f>Entrées!A700</f>
        <v>28</v>
      </c>
      <c r="AI673" s="13">
        <f>Entrées!B700</f>
        <v>15</v>
      </c>
      <c r="AJ673" s="31">
        <f t="shared" ca="1" si="802"/>
        <v>55625.834722222207</v>
      </c>
      <c r="AK673" s="31">
        <f t="shared" ca="1" si="778"/>
        <v>55155.277777777781</v>
      </c>
      <c r="AL673" s="31">
        <f t="shared" ca="1" si="779"/>
        <v>55132.569444444431</v>
      </c>
      <c r="AM673" s="31">
        <f t="shared" ca="1" si="780"/>
        <v>439.35972222222233</v>
      </c>
      <c r="AN673" s="31">
        <f t="shared" ca="1" si="781"/>
        <v>2143.2847222222222</v>
      </c>
      <c r="AO673" s="31">
        <f t="shared" ca="1" si="782"/>
        <v>1711.4715277777773</v>
      </c>
      <c r="AP673" s="31">
        <f t="shared" ca="1" si="783"/>
        <v>43686.806944444448</v>
      </c>
      <c r="AQ673" s="31">
        <f t="shared" ca="1" si="784"/>
        <v>2048.2006944444447</v>
      </c>
      <c r="AR673" s="31">
        <f t="shared" ca="1" si="785"/>
        <v>467.57708333333329</v>
      </c>
      <c r="AS673" s="31">
        <f t="shared" ca="1" si="786"/>
        <v>9872.0041666666693</v>
      </c>
      <c r="AT673" s="31">
        <f t="shared" ca="1" si="787"/>
        <v>-752.91041666666672</v>
      </c>
      <c r="AU673" s="31">
        <f t="shared" ca="1" si="788"/>
        <v>580.30277777777769</v>
      </c>
      <c r="AV673" s="31">
        <f t="shared" ca="1" si="789"/>
        <v>-4570.3041666666659</v>
      </c>
      <c r="AW673" s="31">
        <f t="shared" ca="1" si="790"/>
        <v>53.39583333333335</v>
      </c>
      <c r="AX673" s="31">
        <f t="shared" ca="1" si="791"/>
        <v>1401.9361111111111</v>
      </c>
      <c r="AY673" s="31">
        <f t="shared" ca="1" si="792"/>
        <v>-1132.0805555555555</v>
      </c>
      <c r="AZ673" s="31">
        <f t="shared" ca="1" si="793"/>
        <v>-2177.1819444444441</v>
      </c>
      <c r="BA673" s="31">
        <f t="shared" ca="1" si="794"/>
        <v>644.8125</v>
      </c>
      <c r="BB673" s="31">
        <f t="shared" ca="1" si="795"/>
        <v>-1410.101388888889</v>
      </c>
      <c r="BC673" s="31">
        <f t="shared" ca="1" si="796"/>
        <v>-1800.2902777777781</v>
      </c>
      <c r="BF673" s="11">
        <f t="shared" si="797"/>
        <v>28</v>
      </c>
      <c r="BG673" s="11">
        <f t="shared" si="803"/>
        <v>15</v>
      </c>
      <c r="BH673" s="32">
        <f>IF($BF673&gt;$Y$7,"",IF(AND($BF673=$Y$7,$BG673=23),"",Entrées!C701-Entrées!C700))</f>
        <v>-1635.5</v>
      </c>
      <c r="BI673" s="32">
        <f>IF($BF673&gt;$Y$7,"",IF(AND($BF673=$Y$7,$BG673=23),"",Entrées!D701-Entrées!D700))</f>
        <v>-1762.5</v>
      </c>
      <c r="BJ673" s="32">
        <f>IF($BF673&gt;$Y$7,"",IF(AND($BF673=$Y$7,$BG673=23),"",Entrées!E701-Entrées!E700))</f>
        <v>-2562.5</v>
      </c>
      <c r="BK673" s="32">
        <f>IF($BF673&gt;$Y$7,"",IF(AND($BF673=$Y$7,$BG673=23),"",Entrées!F701-Entrées!F700))</f>
        <v>0.5</v>
      </c>
      <c r="BL673" s="32">
        <f>IF($BF673&gt;$Y$7,"",IF(AND($BF673=$Y$7,$BG673=23),"",Entrées!G701-Entrées!G700))</f>
        <v>55.5</v>
      </c>
      <c r="BM673" s="32">
        <f>IF($BF673&gt;$Y$7,"",IF(AND($BF673=$Y$7,$BG673=23),"",Entrées!H701-Entrées!H700))</f>
        <v>-0.5</v>
      </c>
      <c r="BN673" s="32">
        <f>IF($BF673&gt;$Y$7,"",IF(AND($BF673=$Y$7,$BG673=23),"",Entrées!I701-Entrées!I700))</f>
        <v>178.5</v>
      </c>
      <c r="BO673" s="32">
        <f>IF($BF673&gt;$Y$7,"",IF(AND($BF673=$Y$7,$BG673=23),"",Entrées!J701-Entrées!J700))</f>
        <v>53</v>
      </c>
      <c r="BP673" s="32">
        <f>IF($BF673&gt;$Y$7,"",IF(AND($BF673=$Y$7,$BG673=23),"",Entrées!K701-Entrées!K700))</f>
        <v>-108.5</v>
      </c>
      <c r="BQ673" s="32">
        <f>IF($BF673&gt;$Y$7,"",IF(AND($BF673=$Y$7,$BG673=23),"",Entrées!L701-Entrées!L700))</f>
        <v>-86</v>
      </c>
      <c r="BR673" s="32">
        <f>IF($BF673&gt;$Y$7,"",IF(AND($BF673=$Y$7,$BG673=23),"",Entrées!M701-Entrées!M700))</f>
        <v>73</v>
      </c>
      <c r="BS673" s="32">
        <f>IF($BF673&gt;$Y$7,"",IF(AND($BF673=$Y$7,$BG673=23),"",Entrées!N701-Entrées!N700))</f>
        <v>0</v>
      </c>
      <c r="BT673" s="32">
        <f>IF($BF673&gt;$Y$7,"",IF(AND($BF673=$Y$7,$BG673=23),"",Entrées!O701-Entrées!O700))</f>
        <v>-1800.5</v>
      </c>
      <c r="BU673" s="32">
        <f>IF($BF673&gt;$Y$7,"",IF(AND($BF673=$Y$7,$BG673=23),"",Entrées!P701-Entrées!P700))</f>
        <v>0.5</v>
      </c>
      <c r="BV673" s="32">
        <f>IF($BF673&gt;$Y$7,"",IF(AND($BF673=$Y$7,$BG673=23),"",Entrées!Q701-Entrées!Q700))</f>
        <v>-936</v>
      </c>
      <c r="BW673" s="32">
        <f>IF($BF673&gt;$Y$7,"",IF(AND($BF673=$Y$7,$BG673=23),"",Entrées!R701-Entrées!R700))</f>
        <v>0</v>
      </c>
      <c r="BX673" s="32">
        <f>IF($BF673&gt;$Y$7,"",IF(AND($BF673=$Y$7,$BG673=23),"",Entrées!S701-Entrées!S700))</f>
        <v>-98</v>
      </c>
      <c r="BY673" s="32">
        <f>IF($BF673&gt;$Y$7,"",IF(AND($BF673=$Y$7,$BG673=23),"",Entrées!T701-Entrées!T700))</f>
        <v>29</v>
      </c>
      <c r="BZ673" s="32">
        <f>IF($BF673&gt;$Y$7,"",IF(AND($BF673=$Y$7,$BG673=23),"",Entrées!U701-Entrées!U700))</f>
        <v>0</v>
      </c>
      <c r="CA673" s="32">
        <f>IF($BF673&gt;$Y$7,"",IF(AND($BF673=$Y$7,$BG673=23),"",Entrées!V701-Entrées!V700))</f>
        <v>-957</v>
      </c>
      <c r="CD673" s="33">
        <f>IF($BF673&lt;=$Y$7,Entrées!J700/CD$2,"")</f>
        <v>4.3289473684210523E-2</v>
      </c>
      <c r="CE673" s="33">
        <f>IF($BF673&lt;=$Y$7,Entrées!K700/CE$2,"")</f>
        <v>0.19476190476190477</v>
      </c>
      <c r="CF673" s="11">
        <f t="shared" si="798"/>
        <v>7600</v>
      </c>
      <c r="CG673" s="11">
        <f t="shared" si="799"/>
        <v>4200</v>
      </c>
      <c r="CH673" s="52">
        <f t="shared" si="800"/>
        <v>0.26950009137426939</v>
      </c>
      <c r="CI673" s="52">
        <f t="shared" si="801"/>
        <v>0.11132787698412699</v>
      </c>
    </row>
    <row r="674" spans="3:87">
      <c r="C674" s="29" t="s">
        <v>141</v>
      </c>
      <c r="D674" s="29"/>
      <c r="E674" s="30">
        <f ca="1">MIN(E641:E671)</f>
        <v>-1099</v>
      </c>
      <c r="F674" s="30">
        <f t="shared" ref="F674:AB674" ca="1" si="828">MIN(F641:F671)</f>
        <v>-1300</v>
      </c>
      <c r="G674" s="30">
        <f t="shared" ca="1" si="828"/>
        <v>-1300</v>
      </c>
      <c r="H674" s="30">
        <f t="shared" ca="1" si="828"/>
        <v>-1300</v>
      </c>
      <c r="I674" s="30">
        <f t="shared" ca="1" si="828"/>
        <v>-1300</v>
      </c>
      <c r="J674" s="30">
        <f t="shared" ca="1" si="828"/>
        <v>-1300</v>
      </c>
      <c r="K674" s="30">
        <f t="shared" ca="1" si="828"/>
        <v>-1300</v>
      </c>
      <c r="L674" s="30">
        <f t="shared" ca="1" si="828"/>
        <v>-814</v>
      </c>
      <c r="M674" s="30">
        <f t="shared" ca="1" si="828"/>
        <v>-900</v>
      </c>
      <c r="N674" s="30">
        <f t="shared" ca="1" si="828"/>
        <v>-900</v>
      </c>
      <c r="O674" s="30">
        <f t="shared" ca="1" si="828"/>
        <v>-900</v>
      </c>
      <c r="P674" s="30">
        <f t="shared" ca="1" si="828"/>
        <v>-900</v>
      </c>
      <c r="Q674" s="30">
        <f t="shared" ca="1" si="828"/>
        <v>-900</v>
      </c>
      <c r="R674" s="30">
        <f t="shared" ca="1" si="828"/>
        <v>-900</v>
      </c>
      <c r="S674" s="30">
        <f t="shared" ca="1" si="828"/>
        <v>-900</v>
      </c>
      <c r="T674" s="30">
        <f t="shared" ca="1" si="828"/>
        <v>-900</v>
      </c>
      <c r="U674" s="30">
        <f t="shared" ca="1" si="828"/>
        <v>-900</v>
      </c>
      <c r="V674" s="30">
        <f t="shared" ca="1" si="828"/>
        <v>-900</v>
      </c>
      <c r="W674" s="30">
        <f t="shared" ca="1" si="828"/>
        <v>-900</v>
      </c>
      <c r="X674" s="30">
        <f t="shared" ca="1" si="828"/>
        <v>-800</v>
      </c>
      <c r="Y674" s="30">
        <f t="shared" ca="1" si="828"/>
        <v>-900</v>
      </c>
      <c r="Z674" s="30">
        <f t="shared" ca="1" si="828"/>
        <v>-900</v>
      </c>
      <c r="AA674" s="30">
        <f t="shared" ca="1" si="828"/>
        <v>-900</v>
      </c>
      <c r="AB674" s="30">
        <f t="shared" ca="1" si="828"/>
        <v>-900</v>
      </c>
      <c r="AC674" s="11"/>
      <c r="AD674" s="42">
        <f ca="1">SUM(INDIRECT(ADDRESS(ROW($C$37),COLUMN($C$37)+($C640-1),4, TRUE,"Entrées")):INDIRECT(ADDRESS(ROW(INDIRECT($A$42)),COLUMN($C$37)+($C640-1),4,TRUE,"Entrées")))/Entrées!$P$11</f>
        <v>644.8125</v>
      </c>
      <c r="AE674" s="42">
        <f ca="1">MAX(INDIRECT(ADDRESS(ROW($C$37),COLUMN($C$37)+($C640-1),4, TRUE,"Entrées")):INDIRECT(ADDRESS(ROW(INDIRECT($A$42)),COLUMN($C$37)+($C640-1),4,TRUE,"Entrées")))</f>
        <v>1100</v>
      </c>
      <c r="AF674" s="42">
        <f ca="1">MIN(INDIRECT(ADDRESS(ROW($C$37),COLUMN($C$37)+($C640-1),4, TRUE,"Entrées")):INDIRECT(ADDRESS(ROW(INDIRECT($A$42)),COLUMN($C$37)+($C640-1),4,TRUE,"Entrées")))</f>
        <v>-1300</v>
      </c>
      <c r="AH674" s="11">
        <f>Entrées!A701</f>
        <v>28</v>
      </c>
      <c r="AI674" s="13">
        <f>Entrées!B701</f>
        <v>16</v>
      </c>
      <c r="AJ674" s="31">
        <f t="shared" ca="1" si="802"/>
        <v>55625.834722222207</v>
      </c>
      <c r="AK674" s="31">
        <f t="shared" ca="1" si="778"/>
        <v>55155.277777777781</v>
      </c>
      <c r="AL674" s="31">
        <f t="shared" ca="1" si="779"/>
        <v>55132.569444444431</v>
      </c>
      <c r="AM674" s="31">
        <f t="shared" ca="1" si="780"/>
        <v>439.35972222222233</v>
      </c>
      <c r="AN674" s="31">
        <f t="shared" ca="1" si="781"/>
        <v>2143.2847222222222</v>
      </c>
      <c r="AO674" s="31">
        <f t="shared" ca="1" si="782"/>
        <v>1711.4715277777773</v>
      </c>
      <c r="AP674" s="31">
        <f t="shared" ca="1" si="783"/>
        <v>43686.806944444448</v>
      </c>
      <c r="AQ674" s="31">
        <f t="shared" ca="1" si="784"/>
        <v>2048.2006944444447</v>
      </c>
      <c r="AR674" s="31">
        <f t="shared" ca="1" si="785"/>
        <v>467.57708333333329</v>
      </c>
      <c r="AS674" s="31">
        <f t="shared" ca="1" si="786"/>
        <v>9872.0041666666693</v>
      </c>
      <c r="AT674" s="31">
        <f t="shared" ca="1" si="787"/>
        <v>-752.91041666666672</v>
      </c>
      <c r="AU674" s="31">
        <f t="shared" ca="1" si="788"/>
        <v>580.30277777777769</v>
      </c>
      <c r="AV674" s="31">
        <f t="shared" ca="1" si="789"/>
        <v>-4570.3041666666659</v>
      </c>
      <c r="AW674" s="31">
        <f t="shared" ca="1" si="790"/>
        <v>53.39583333333335</v>
      </c>
      <c r="AX674" s="31">
        <f t="shared" ca="1" si="791"/>
        <v>1401.9361111111111</v>
      </c>
      <c r="AY674" s="31">
        <f t="shared" ca="1" si="792"/>
        <v>-1132.0805555555555</v>
      </c>
      <c r="AZ674" s="31">
        <f t="shared" ca="1" si="793"/>
        <v>-2177.1819444444441</v>
      </c>
      <c r="BA674" s="31">
        <f t="shared" ca="1" si="794"/>
        <v>644.8125</v>
      </c>
      <c r="BB674" s="31">
        <f t="shared" ca="1" si="795"/>
        <v>-1410.101388888889</v>
      </c>
      <c r="BC674" s="31">
        <f t="shared" ca="1" si="796"/>
        <v>-1800.2902777777781</v>
      </c>
      <c r="BF674" s="11">
        <f t="shared" si="797"/>
        <v>28</v>
      </c>
      <c r="BG674" s="11">
        <f t="shared" si="803"/>
        <v>16</v>
      </c>
      <c r="BH674" s="32">
        <f>IF($BF674&gt;$Y$7,"",IF(AND($BF674=$Y$7,$BG674=23),"",Entrées!C702-Entrées!C701))</f>
        <v>-489</v>
      </c>
      <c r="BI674" s="32">
        <f>IF($BF674&gt;$Y$7,"",IF(AND($BF674=$Y$7,$BG674=23),"",Entrées!D702-Entrées!D701))</f>
        <v>-500</v>
      </c>
      <c r="BJ674" s="32">
        <f>IF($BF674&gt;$Y$7,"",IF(AND($BF674=$Y$7,$BG674=23),"",Entrées!E702-Entrées!E701))</f>
        <v>-1000</v>
      </c>
      <c r="BK674" s="32">
        <f>IF($BF674&gt;$Y$7,"",IF(AND($BF674=$Y$7,$BG674=23),"",Entrées!F702-Entrées!F701))</f>
        <v>0.5</v>
      </c>
      <c r="BL674" s="32">
        <f>IF($BF674&gt;$Y$7,"",IF(AND($BF674=$Y$7,$BG674=23),"",Entrées!G702-Entrées!G701))</f>
        <v>136</v>
      </c>
      <c r="BM674" s="32">
        <f>IF($BF674&gt;$Y$7,"",IF(AND($BF674=$Y$7,$BG674=23),"",Entrées!H702-Entrées!H701))</f>
        <v>0</v>
      </c>
      <c r="BN674" s="32">
        <f>IF($BF674&gt;$Y$7,"",IF(AND($BF674=$Y$7,$BG674=23),"",Entrées!I702-Entrées!I701))</f>
        <v>536.5</v>
      </c>
      <c r="BO674" s="32">
        <f>IF($BF674&gt;$Y$7,"",IF(AND($BF674=$Y$7,$BG674=23),"",Entrées!J702-Entrées!J701))</f>
        <v>63.5</v>
      </c>
      <c r="BP674" s="32">
        <f>IF($BF674&gt;$Y$7,"",IF(AND($BF674=$Y$7,$BG674=23),"",Entrées!K702-Entrées!K701))</f>
        <v>-115.5</v>
      </c>
      <c r="BQ674" s="32">
        <f>IF($BF674&gt;$Y$7,"",IF(AND($BF674=$Y$7,$BG674=23),"",Entrées!L702-Entrées!L701))</f>
        <v>242.5</v>
      </c>
      <c r="BR674" s="32">
        <f>IF($BF674&gt;$Y$7,"",IF(AND($BF674=$Y$7,$BG674=23),"",Entrées!M702-Entrées!M701))</f>
        <v>92.5</v>
      </c>
      <c r="BS674" s="32">
        <f>IF($BF674&gt;$Y$7,"",IF(AND($BF674=$Y$7,$BG674=23),"",Entrées!N702-Entrées!N701))</f>
        <v>2</v>
      </c>
      <c r="BT674" s="32">
        <f>IF($BF674&gt;$Y$7,"",IF(AND($BF674=$Y$7,$BG674=23),"",Entrées!O702-Entrées!O701))</f>
        <v>-1448</v>
      </c>
      <c r="BU674" s="32">
        <f>IF($BF674&gt;$Y$7,"",IF(AND($BF674=$Y$7,$BG674=23),"",Entrées!P702-Entrées!P701))</f>
        <v>2</v>
      </c>
      <c r="BV674" s="32">
        <f>IF($BF674&gt;$Y$7,"",IF(AND($BF674=$Y$7,$BG674=23),"",Entrées!Q702-Entrées!Q701))</f>
        <v>-82</v>
      </c>
      <c r="BW674" s="32">
        <f>IF($BF674&gt;$Y$7,"",IF(AND($BF674=$Y$7,$BG674=23),"",Entrées!R702-Entrées!R701))</f>
        <v>0</v>
      </c>
      <c r="BX674" s="32">
        <f>IF($BF674&gt;$Y$7,"",IF(AND($BF674=$Y$7,$BG674=23),"",Entrées!S702-Entrées!S701))</f>
        <v>-103</v>
      </c>
      <c r="BY674" s="32">
        <f>IF($BF674&gt;$Y$7,"",IF(AND($BF674=$Y$7,$BG674=23),"",Entrées!T702-Entrées!T701))</f>
        <v>0</v>
      </c>
      <c r="BZ674" s="32">
        <f>IF($BF674&gt;$Y$7,"",IF(AND($BF674=$Y$7,$BG674=23),"",Entrées!U702-Entrées!U701))</f>
        <v>0</v>
      </c>
      <c r="CA674" s="32">
        <f>IF($BF674&gt;$Y$7,"",IF(AND($BF674=$Y$7,$BG674=23),"",Entrées!V702-Entrées!V701))</f>
        <v>-701</v>
      </c>
      <c r="CD674" s="33">
        <f>IF($BF674&lt;=$Y$7,Entrées!J701/CD$2,"")</f>
        <v>5.0263157894736843E-2</v>
      </c>
      <c r="CE674" s="33">
        <f>IF($BF674&lt;=$Y$7,Entrées!K701/CE$2,"")</f>
        <v>0.16892857142857143</v>
      </c>
      <c r="CF674" s="11">
        <f t="shared" si="798"/>
        <v>7600</v>
      </c>
      <c r="CG674" s="11">
        <f t="shared" si="799"/>
        <v>4200</v>
      </c>
      <c r="CH674" s="52">
        <f t="shared" si="800"/>
        <v>0.26950009137426939</v>
      </c>
      <c r="CI674" s="52">
        <f t="shared" si="801"/>
        <v>0.11132787698412699</v>
      </c>
    </row>
    <row r="675" spans="3:87">
      <c r="C675" s="11" t="s">
        <v>91</v>
      </c>
      <c r="D675" s="11"/>
      <c r="E675" s="50" t="str">
        <f ca="1">INDIRECT(ADDRESS(ROW($C$36),COLUMN($C$36)+(C677-1),4,TRUE,"Entrées"))</f>
        <v>Ech. comm. Italie</v>
      </c>
      <c r="F675" s="50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39" t="s">
        <v>12</v>
      </c>
      <c r="AE675" s="39" t="s">
        <v>138</v>
      </c>
      <c r="AF675" s="39" t="s">
        <v>139</v>
      </c>
      <c r="AH675" s="11">
        <f>Entrées!A702</f>
        <v>28</v>
      </c>
      <c r="AI675" s="13">
        <f>Entrées!B702</f>
        <v>17</v>
      </c>
      <c r="AJ675" s="31">
        <f t="shared" ca="1" si="802"/>
        <v>55625.834722222207</v>
      </c>
      <c r="AK675" s="31">
        <f t="shared" ca="1" si="778"/>
        <v>55155.277777777781</v>
      </c>
      <c r="AL675" s="31">
        <f t="shared" ca="1" si="779"/>
        <v>55132.569444444431</v>
      </c>
      <c r="AM675" s="31">
        <f t="shared" ca="1" si="780"/>
        <v>439.35972222222233</v>
      </c>
      <c r="AN675" s="31">
        <f t="shared" ca="1" si="781"/>
        <v>2143.2847222222222</v>
      </c>
      <c r="AO675" s="31">
        <f t="shared" ca="1" si="782"/>
        <v>1711.4715277777773</v>
      </c>
      <c r="AP675" s="31">
        <f t="shared" ca="1" si="783"/>
        <v>43686.806944444448</v>
      </c>
      <c r="AQ675" s="31">
        <f t="shared" ca="1" si="784"/>
        <v>2048.2006944444447</v>
      </c>
      <c r="AR675" s="31">
        <f t="shared" ca="1" si="785"/>
        <v>467.57708333333329</v>
      </c>
      <c r="AS675" s="31">
        <f t="shared" ca="1" si="786"/>
        <v>9872.0041666666693</v>
      </c>
      <c r="AT675" s="31">
        <f t="shared" ca="1" si="787"/>
        <v>-752.91041666666672</v>
      </c>
      <c r="AU675" s="31">
        <f t="shared" ca="1" si="788"/>
        <v>580.30277777777769</v>
      </c>
      <c r="AV675" s="31">
        <f t="shared" ca="1" si="789"/>
        <v>-4570.3041666666659</v>
      </c>
      <c r="AW675" s="31">
        <f t="shared" ca="1" si="790"/>
        <v>53.39583333333335</v>
      </c>
      <c r="AX675" s="31">
        <f t="shared" ca="1" si="791"/>
        <v>1401.9361111111111</v>
      </c>
      <c r="AY675" s="31">
        <f t="shared" ca="1" si="792"/>
        <v>-1132.0805555555555</v>
      </c>
      <c r="AZ675" s="31">
        <f t="shared" ca="1" si="793"/>
        <v>-2177.1819444444441</v>
      </c>
      <c r="BA675" s="31">
        <f t="shared" ca="1" si="794"/>
        <v>644.8125</v>
      </c>
      <c r="BB675" s="31">
        <f t="shared" ca="1" si="795"/>
        <v>-1410.101388888889</v>
      </c>
      <c r="BC675" s="31">
        <f t="shared" ca="1" si="796"/>
        <v>-1800.2902777777781</v>
      </c>
      <c r="BF675" s="11">
        <f t="shared" si="797"/>
        <v>28</v>
      </c>
      <c r="BG675" s="11">
        <f t="shared" si="803"/>
        <v>17</v>
      </c>
      <c r="BH675" s="32">
        <f>IF($BF675&gt;$Y$7,"",IF(AND($BF675=$Y$7,$BG675=23),"",Entrées!C703-Entrées!C702))</f>
        <v>1372.5</v>
      </c>
      <c r="BI675" s="32">
        <f>IF($BF675&gt;$Y$7,"",IF(AND($BF675=$Y$7,$BG675=23),"",Entrées!D703-Entrées!D702))</f>
        <v>1837.5</v>
      </c>
      <c r="BJ675" s="32">
        <f>IF($BF675&gt;$Y$7,"",IF(AND($BF675=$Y$7,$BG675=23),"",Entrées!E703-Entrées!E702))</f>
        <v>1837.5</v>
      </c>
      <c r="BK675" s="32">
        <f>IF($BF675&gt;$Y$7,"",IF(AND($BF675=$Y$7,$BG675=23),"",Entrées!F703-Entrées!F702))</f>
        <v>-0.5</v>
      </c>
      <c r="BL675" s="32">
        <f>IF($BF675&gt;$Y$7,"",IF(AND($BF675=$Y$7,$BG675=23),"",Entrées!G703-Entrées!G702))</f>
        <v>89</v>
      </c>
      <c r="BM675" s="32">
        <f>IF($BF675&gt;$Y$7,"",IF(AND($BF675=$Y$7,$BG675=23),"",Entrées!H703-Entrées!H702))</f>
        <v>1</v>
      </c>
      <c r="BN675" s="32">
        <f>IF($BF675&gt;$Y$7,"",IF(AND($BF675=$Y$7,$BG675=23),"",Entrées!I703-Entrées!I702))</f>
        <v>871</v>
      </c>
      <c r="BO675" s="32">
        <f>IF($BF675&gt;$Y$7,"",IF(AND($BF675=$Y$7,$BG675=23),"",Entrées!J703-Entrées!J702))</f>
        <v>50.5</v>
      </c>
      <c r="BP675" s="32">
        <f>IF($BF675&gt;$Y$7,"",IF(AND($BF675=$Y$7,$BG675=23),"",Entrées!K703-Entrées!K702))</f>
        <v>-190</v>
      </c>
      <c r="BQ675" s="32">
        <f>IF($BF675&gt;$Y$7,"",IF(AND($BF675=$Y$7,$BG675=23),"",Entrées!L703-Entrées!L702))</f>
        <v>657.5</v>
      </c>
      <c r="BR675" s="32">
        <f>IF($BF675&gt;$Y$7,"",IF(AND($BF675=$Y$7,$BG675=23),"",Entrées!M703-Entrées!M702))</f>
        <v>116</v>
      </c>
      <c r="BS675" s="32">
        <f>IF($BF675&gt;$Y$7,"",IF(AND($BF675=$Y$7,$BG675=23),"",Entrées!N703-Entrées!N702))</f>
        <v>-2</v>
      </c>
      <c r="BT675" s="32">
        <f>IF($BF675&gt;$Y$7,"",IF(AND($BF675=$Y$7,$BG675=23),"",Entrées!O703-Entrées!O702))</f>
        <v>-219.5</v>
      </c>
      <c r="BU675" s="32">
        <f>IF($BF675&gt;$Y$7,"",IF(AND($BF675=$Y$7,$BG675=23),"",Entrées!P703-Entrées!P702))</f>
        <v>1</v>
      </c>
      <c r="BV675" s="32">
        <f>IF($BF675&gt;$Y$7,"",IF(AND($BF675=$Y$7,$BG675=23),"",Entrées!Q703-Entrées!Q702))</f>
        <v>800</v>
      </c>
      <c r="BW675" s="32">
        <f>IF($BF675&gt;$Y$7,"",IF(AND($BF675=$Y$7,$BG675=23),"",Entrées!R703-Entrées!R702))</f>
        <v>0</v>
      </c>
      <c r="BX675" s="32">
        <f>IF($BF675&gt;$Y$7,"",IF(AND($BF675=$Y$7,$BG675=23),"",Entrées!S703-Entrées!S702))</f>
        <v>0</v>
      </c>
      <c r="BY675" s="32">
        <f>IF($BF675&gt;$Y$7,"",IF(AND($BF675=$Y$7,$BG675=23),"",Entrées!T703-Entrées!T702))</f>
        <v>-100</v>
      </c>
      <c r="BZ675" s="32">
        <f>IF($BF675&gt;$Y$7,"",IF(AND($BF675=$Y$7,$BG675=23),"",Entrées!U703-Entrées!U702))</f>
        <v>0</v>
      </c>
      <c r="CA675" s="32">
        <f>IF($BF675&gt;$Y$7,"",IF(AND($BF675=$Y$7,$BG675=23),"",Entrées!V703-Entrées!V702))</f>
        <v>-625</v>
      </c>
      <c r="CD675" s="33">
        <f>IF($BF675&lt;=$Y$7,Entrées!J702/CD$2,"")</f>
        <v>5.8618421052631577E-2</v>
      </c>
      <c r="CE675" s="33">
        <f>IF($BF675&lt;=$Y$7,Entrées!K702/CE$2,"")</f>
        <v>0.14142857142857143</v>
      </c>
      <c r="CF675" s="11">
        <f t="shared" si="798"/>
        <v>7600</v>
      </c>
      <c r="CG675" s="11">
        <f t="shared" si="799"/>
        <v>4200</v>
      </c>
      <c r="CH675" s="52">
        <f t="shared" si="800"/>
        <v>0.26950009137426939</v>
      </c>
      <c r="CI675" s="52">
        <f t="shared" si="801"/>
        <v>0.11132787698412699</v>
      </c>
    </row>
    <row r="676" spans="3:87">
      <c r="C676" s="11" t="s">
        <v>92</v>
      </c>
      <c r="D676" s="11" t="s">
        <v>3</v>
      </c>
      <c r="E676" s="11" t="s">
        <v>79</v>
      </c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39" t="s">
        <v>3</v>
      </c>
      <c r="AE676" s="39" t="s">
        <v>3</v>
      </c>
      <c r="AF676" s="39" t="s">
        <v>3</v>
      </c>
      <c r="AH676" s="11">
        <f>Entrées!A703</f>
        <v>28</v>
      </c>
      <c r="AI676" s="13">
        <f>Entrées!B703</f>
        <v>18</v>
      </c>
      <c r="AJ676" s="31">
        <f t="shared" ca="1" si="802"/>
        <v>55625.834722222207</v>
      </c>
      <c r="AK676" s="31">
        <f t="shared" ca="1" si="778"/>
        <v>55155.277777777781</v>
      </c>
      <c r="AL676" s="31">
        <f t="shared" ca="1" si="779"/>
        <v>55132.569444444431</v>
      </c>
      <c r="AM676" s="31">
        <f t="shared" ca="1" si="780"/>
        <v>439.35972222222233</v>
      </c>
      <c r="AN676" s="31">
        <f t="shared" ca="1" si="781"/>
        <v>2143.2847222222222</v>
      </c>
      <c r="AO676" s="31">
        <f t="shared" ca="1" si="782"/>
        <v>1711.4715277777773</v>
      </c>
      <c r="AP676" s="31">
        <f t="shared" ca="1" si="783"/>
        <v>43686.806944444448</v>
      </c>
      <c r="AQ676" s="31">
        <f t="shared" ca="1" si="784"/>
        <v>2048.2006944444447</v>
      </c>
      <c r="AR676" s="31">
        <f t="shared" ca="1" si="785"/>
        <v>467.57708333333329</v>
      </c>
      <c r="AS676" s="31">
        <f t="shared" ca="1" si="786"/>
        <v>9872.0041666666693</v>
      </c>
      <c r="AT676" s="31">
        <f t="shared" ca="1" si="787"/>
        <v>-752.91041666666672</v>
      </c>
      <c r="AU676" s="31">
        <f t="shared" ca="1" si="788"/>
        <v>580.30277777777769</v>
      </c>
      <c r="AV676" s="31">
        <f t="shared" ca="1" si="789"/>
        <v>-4570.3041666666659</v>
      </c>
      <c r="AW676" s="31">
        <f t="shared" ca="1" si="790"/>
        <v>53.39583333333335</v>
      </c>
      <c r="AX676" s="31">
        <f t="shared" ca="1" si="791"/>
        <v>1401.9361111111111</v>
      </c>
      <c r="AY676" s="31">
        <f t="shared" ca="1" si="792"/>
        <v>-1132.0805555555555</v>
      </c>
      <c r="AZ676" s="31">
        <f t="shared" ca="1" si="793"/>
        <v>-2177.1819444444441</v>
      </c>
      <c r="BA676" s="31">
        <f t="shared" ca="1" si="794"/>
        <v>644.8125</v>
      </c>
      <c r="BB676" s="31">
        <f t="shared" ca="1" si="795"/>
        <v>-1410.101388888889</v>
      </c>
      <c r="BC676" s="31">
        <f t="shared" ca="1" si="796"/>
        <v>-1800.2902777777781</v>
      </c>
      <c r="BF676" s="11">
        <f t="shared" si="797"/>
        <v>28</v>
      </c>
      <c r="BG676" s="11">
        <f t="shared" si="803"/>
        <v>18</v>
      </c>
      <c r="BH676" s="32">
        <f>IF($BF676&gt;$Y$7,"",IF(AND($BF676=$Y$7,$BG676=23),"",Entrées!C704-Entrées!C703))</f>
        <v>2741</v>
      </c>
      <c r="BI676" s="32">
        <f>IF($BF676&gt;$Y$7,"",IF(AND($BF676=$Y$7,$BG676=23),"",Entrées!D704-Entrées!D703))</f>
        <v>2675</v>
      </c>
      <c r="BJ676" s="32">
        <f>IF($BF676&gt;$Y$7,"",IF(AND($BF676=$Y$7,$BG676=23),"",Entrées!E704-Entrées!E703))</f>
        <v>2737.5</v>
      </c>
      <c r="BK676" s="32">
        <f>IF($BF676&gt;$Y$7,"",IF(AND($BF676=$Y$7,$BG676=23),"",Entrées!F704-Entrées!F703))</f>
        <v>0.5</v>
      </c>
      <c r="BL676" s="32">
        <f>IF($BF676&gt;$Y$7,"",IF(AND($BF676=$Y$7,$BG676=23),"",Entrées!G704-Entrées!G703))</f>
        <v>37</v>
      </c>
      <c r="BM676" s="32">
        <f>IF($BF676&gt;$Y$7,"",IF(AND($BF676=$Y$7,$BG676=23),"",Entrées!H704-Entrées!H703))</f>
        <v>-0.5</v>
      </c>
      <c r="BN676" s="32">
        <f>IF($BF676&gt;$Y$7,"",IF(AND($BF676=$Y$7,$BG676=23),"",Entrées!I704-Entrées!I703))</f>
        <v>569</v>
      </c>
      <c r="BO676" s="32">
        <f>IF($BF676&gt;$Y$7,"",IF(AND($BF676=$Y$7,$BG676=23),"",Entrées!J704-Entrées!J703))</f>
        <v>-1.5</v>
      </c>
      <c r="BP676" s="32">
        <f>IF($BF676&gt;$Y$7,"",IF(AND($BF676=$Y$7,$BG676=23),"",Entrées!K704-Entrées!K703))</f>
        <v>-186</v>
      </c>
      <c r="BQ676" s="32">
        <f>IF($BF676&gt;$Y$7,"",IF(AND($BF676=$Y$7,$BG676=23),"",Entrées!L704-Entrées!L703))</f>
        <v>445.5</v>
      </c>
      <c r="BR676" s="32">
        <f>IF($BF676&gt;$Y$7,"",IF(AND($BF676=$Y$7,$BG676=23),"",Entrées!M704-Entrées!M703))</f>
        <v>1947</v>
      </c>
      <c r="BS676" s="32">
        <f>IF($BF676&gt;$Y$7,"",IF(AND($BF676=$Y$7,$BG676=23),"",Entrées!N704-Entrées!N703))</f>
        <v>0</v>
      </c>
      <c r="BT676" s="32">
        <f>IF($BF676&gt;$Y$7,"",IF(AND($BF676=$Y$7,$BG676=23),"",Entrées!O704-Entrées!O703))</f>
        <v>-70.5</v>
      </c>
      <c r="BU676" s="32">
        <f>IF($BF676&gt;$Y$7,"",IF(AND($BF676=$Y$7,$BG676=23),"",Entrées!P704-Entrées!P703))</f>
        <v>-1</v>
      </c>
      <c r="BV676" s="32">
        <f>IF($BF676&gt;$Y$7,"",IF(AND($BF676=$Y$7,$BG676=23),"",Entrées!Q704-Entrées!Q703))</f>
        <v>552</v>
      </c>
      <c r="BW676" s="32">
        <f>IF($BF676&gt;$Y$7,"",IF(AND($BF676=$Y$7,$BG676=23),"",Entrées!R704-Entrées!R703))</f>
        <v>0</v>
      </c>
      <c r="BX676" s="32">
        <f>IF($BF676&gt;$Y$7,"",IF(AND($BF676=$Y$7,$BG676=23),"",Entrées!S704-Entrées!S703))</f>
        <v>0</v>
      </c>
      <c r="BY676" s="32">
        <f>IF($BF676&gt;$Y$7,"",IF(AND($BF676=$Y$7,$BG676=23),"",Entrées!T704-Entrées!T703))</f>
        <v>0</v>
      </c>
      <c r="BZ676" s="32">
        <f>IF($BF676&gt;$Y$7,"",IF(AND($BF676=$Y$7,$BG676=23),"",Entrées!U704-Entrées!U703))</f>
        <v>-346</v>
      </c>
      <c r="CA676" s="32">
        <f>IF($BF676&gt;$Y$7,"",IF(AND($BF676=$Y$7,$BG676=23),"",Entrées!V704-Entrées!V703))</f>
        <v>-331</v>
      </c>
      <c r="CD676" s="33">
        <f>IF($BF676&lt;=$Y$7,Entrées!J703/CD$2,"")</f>
        <v>6.5263157894736842E-2</v>
      </c>
      <c r="CE676" s="33">
        <f>IF($BF676&lt;=$Y$7,Entrées!K703/CE$2,"")</f>
        <v>9.6190476190476187E-2</v>
      </c>
      <c r="CF676" s="11">
        <f t="shared" si="798"/>
        <v>7600</v>
      </c>
      <c r="CG676" s="11">
        <f t="shared" si="799"/>
        <v>4200</v>
      </c>
      <c r="CH676" s="52">
        <f t="shared" si="800"/>
        <v>0.26950009137426939</v>
      </c>
      <c r="CI676" s="52">
        <f t="shared" si="801"/>
        <v>0.11132787698412699</v>
      </c>
    </row>
    <row r="677" spans="3:87">
      <c r="C677" s="11">
        <f>C640+1</f>
        <v>19</v>
      </c>
      <c r="D677" s="27"/>
      <c r="E677" s="27">
        <v>0</v>
      </c>
      <c r="F677" s="27">
        <f t="shared" ref="F677:AB677" si="829">E677+1</f>
        <v>1</v>
      </c>
      <c r="G677" s="27">
        <f t="shared" si="829"/>
        <v>2</v>
      </c>
      <c r="H677" s="27">
        <f t="shared" si="829"/>
        <v>3</v>
      </c>
      <c r="I677" s="27">
        <f t="shared" si="829"/>
        <v>4</v>
      </c>
      <c r="J677" s="27">
        <f t="shared" si="829"/>
        <v>5</v>
      </c>
      <c r="K677" s="27">
        <f t="shared" si="829"/>
        <v>6</v>
      </c>
      <c r="L677" s="27">
        <f t="shared" si="829"/>
        <v>7</v>
      </c>
      <c r="M677" s="27">
        <f t="shared" si="829"/>
        <v>8</v>
      </c>
      <c r="N677" s="27">
        <f t="shared" si="829"/>
        <v>9</v>
      </c>
      <c r="O677" s="27">
        <f t="shared" si="829"/>
        <v>10</v>
      </c>
      <c r="P677" s="27">
        <f t="shared" si="829"/>
        <v>11</v>
      </c>
      <c r="Q677" s="27">
        <f t="shared" si="829"/>
        <v>12</v>
      </c>
      <c r="R677" s="27">
        <f t="shared" si="829"/>
        <v>13</v>
      </c>
      <c r="S677" s="27">
        <f t="shared" si="829"/>
        <v>14</v>
      </c>
      <c r="T677" s="27">
        <f t="shared" si="829"/>
        <v>15</v>
      </c>
      <c r="U677" s="27">
        <f t="shared" si="829"/>
        <v>16</v>
      </c>
      <c r="V677" s="27">
        <f t="shared" si="829"/>
        <v>17</v>
      </c>
      <c r="W677" s="27">
        <f t="shared" si="829"/>
        <v>18</v>
      </c>
      <c r="X677" s="27">
        <f t="shared" si="829"/>
        <v>19</v>
      </c>
      <c r="Y677" s="27">
        <f t="shared" si="829"/>
        <v>20</v>
      </c>
      <c r="Z677" s="27">
        <f t="shared" si="829"/>
        <v>21</v>
      </c>
      <c r="AA677" s="27">
        <f t="shared" si="829"/>
        <v>22</v>
      </c>
      <c r="AB677" s="27">
        <f t="shared" si="829"/>
        <v>23</v>
      </c>
      <c r="AC677" s="11"/>
      <c r="AD677" s="39" t="s">
        <v>81</v>
      </c>
      <c r="AE677" s="39" t="s">
        <v>81</v>
      </c>
      <c r="AF677" s="39" t="s">
        <v>81</v>
      </c>
      <c r="AH677" s="11">
        <f>Entrées!A704</f>
        <v>28</v>
      </c>
      <c r="AI677" s="13">
        <f>Entrées!B704</f>
        <v>19</v>
      </c>
      <c r="AJ677" s="31">
        <f t="shared" ca="1" si="802"/>
        <v>55625.834722222207</v>
      </c>
      <c r="AK677" s="31">
        <f t="shared" ca="1" si="778"/>
        <v>55155.277777777781</v>
      </c>
      <c r="AL677" s="31">
        <f t="shared" ca="1" si="779"/>
        <v>55132.569444444431</v>
      </c>
      <c r="AM677" s="31">
        <f t="shared" ca="1" si="780"/>
        <v>439.35972222222233</v>
      </c>
      <c r="AN677" s="31">
        <f t="shared" ca="1" si="781"/>
        <v>2143.2847222222222</v>
      </c>
      <c r="AO677" s="31">
        <f t="shared" ca="1" si="782"/>
        <v>1711.4715277777773</v>
      </c>
      <c r="AP677" s="31">
        <f t="shared" ca="1" si="783"/>
        <v>43686.806944444448</v>
      </c>
      <c r="AQ677" s="31">
        <f t="shared" ca="1" si="784"/>
        <v>2048.2006944444447</v>
      </c>
      <c r="AR677" s="31">
        <f t="shared" ca="1" si="785"/>
        <v>467.57708333333329</v>
      </c>
      <c r="AS677" s="31">
        <f t="shared" ca="1" si="786"/>
        <v>9872.0041666666693</v>
      </c>
      <c r="AT677" s="31">
        <f t="shared" ca="1" si="787"/>
        <v>-752.91041666666672</v>
      </c>
      <c r="AU677" s="31">
        <f t="shared" ca="1" si="788"/>
        <v>580.30277777777769</v>
      </c>
      <c r="AV677" s="31">
        <f t="shared" ca="1" si="789"/>
        <v>-4570.3041666666659</v>
      </c>
      <c r="AW677" s="31">
        <f t="shared" ca="1" si="790"/>
        <v>53.39583333333335</v>
      </c>
      <c r="AX677" s="31">
        <f t="shared" ca="1" si="791"/>
        <v>1401.9361111111111</v>
      </c>
      <c r="AY677" s="31">
        <f t="shared" ca="1" si="792"/>
        <v>-1132.0805555555555</v>
      </c>
      <c r="AZ677" s="31">
        <f t="shared" ca="1" si="793"/>
        <v>-2177.1819444444441</v>
      </c>
      <c r="BA677" s="31">
        <f t="shared" ca="1" si="794"/>
        <v>644.8125</v>
      </c>
      <c r="BB677" s="31">
        <f t="shared" ca="1" si="795"/>
        <v>-1410.101388888889</v>
      </c>
      <c r="BC677" s="31">
        <f t="shared" ca="1" si="796"/>
        <v>-1800.2902777777781</v>
      </c>
      <c r="BF677" s="11">
        <f t="shared" si="797"/>
        <v>28</v>
      </c>
      <c r="BG677" s="11">
        <f t="shared" si="803"/>
        <v>19</v>
      </c>
      <c r="BH677" s="32">
        <f>IF($BF677&gt;$Y$7,"",IF(AND($BF677=$Y$7,$BG677=23),"",Entrées!C705-Entrées!C704))</f>
        <v>1281.5</v>
      </c>
      <c r="BI677" s="32">
        <f>IF($BF677&gt;$Y$7,"",IF(AND($BF677=$Y$7,$BG677=23),"",Entrées!D705-Entrées!D704))</f>
        <v>1175</v>
      </c>
      <c r="BJ677" s="32">
        <f>IF($BF677&gt;$Y$7,"",IF(AND($BF677=$Y$7,$BG677=23),"",Entrées!E705-Entrées!E704))</f>
        <v>1212.5</v>
      </c>
      <c r="BK677" s="32">
        <f>IF($BF677&gt;$Y$7,"",IF(AND($BF677=$Y$7,$BG677=23),"",Entrées!F705-Entrées!F704))</f>
        <v>0.5</v>
      </c>
      <c r="BL677" s="32">
        <f>IF($BF677&gt;$Y$7,"",IF(AND($BF677=$Y$7,$BG677=23),"",Entrées!G705-Entrées!G704))</f>
        <v>0</v>
      </c>
      <c r="BM677" s="32">
        <f>IF($BF677&gt;$Y$7,"",IF(AND($BF677=$Y$7,$BG677=23),"",Entrées!H705-Entrées!H704))</f>
        <v>0</v>
      </c>
      <c r="BN677" s="32">
        <f>IF($BF677&gt;$Y$7,"",IF(AND($BF677=$Y$7,$BG677=23),"",Entrées!I705-Entrées!I704))</f>
        <v>215.5</v>
      </c>
      <c r="BO677" s="32">
        <f>IF($BF677&gt;$Y$7,"",IF(AND($BF677=$Y$7,$BG677=23),"",Entrées!J705-Entrées!J704))</f>
        <v>-11</v>
      </c>
      <c r="BP677" s="32">
        <f>IF($BF677&gt;$Y$7,"",IF(AND($BF677=$Y$7,$BG677=23),"",Entrées!K705-Entrées!K704))</f>
        <v>-160.5</v>
      </c>
      <c r="BQ677" s="32">
        <f>IF($BF677&gt;$Y$7,"",IF(AND($BF677=$Y$7,$BG677=23),"",Entrées!L705-Entrées!L704))</f>
        <v>1065.5</v>
      </c>
      <c r="BR677" s="32">
        <f>IF($BF677&gt;$Y$7,"",IF(AND($BF677=$Y$7,$BG677=23),"",Entrées!M705-Entrées!M704))</f>
        <v>656</v>
      </c>
      <c r="BS677" s="32">
        <f>IF($BF677&gt;$Y$7,"",IF(AND($BF677=$Y$7,$BG677=23),"",Entrées!N705-Entrées!N704))</f>
        <v>1.5</v>
      </c>
      <c r="BT677" s="32">
        <f>IF($BF677&gt;$Y$7,"",IF(AND($BF677=$Y$7,$BG677=23),"",Entrées!O705-Entrées!O704))</f>
        <v>-486.5</v>
      </c>
      <c r="BU677" s="32">
        <f>IF($BF677&gt;$Y$7,"",IF(AND($BF677=$Y$7,$BG677=23),"",Entrées!P705-Entrées!P704))</f>
        <v>-1</v>
      </c>
      <c r="BV677" s="32">
        <f>IF($BF677&gt;$Y$7,"",IF(AND($BF677=$Y$7,$BG677=23),"",Entrées!Q705-Entrées!Q704))</f>
        <v>-398</v>
      </c>
      <c r="BW677" s="32">
        <f>IF($BF677&gt;$Y$7,"",IF(AND($BF677=$Y$7,$BG677=23),"",Entrées!R705-Entrées!R704))</f>
        <v>0</v>
      </c>
      <c r="BX677" s="32">
        <f>IF($BF677&gt;$Y$7,"",IF(AND($BF677=$Y$7,$BG677=23),"",Entrées!S705-Entrées!S704))</f>
        <v>0</v>
      </c>
      <c r="BY677" s="32">
        <f>IF($BF677&gt;$Y$7,"",IF(AND($BF677=$Y$7,$BG677=23),"",Entrées!T705-Entrées!T704))</f>
        <v>-60</v>
      </c>
      <c r="BZ677" s="32">
        <f>IF($BF677&gt;$Y$7,"",IF(AND($BF677=$Y$7,$BG677=23),"",Entrées!U705-Entrées!U704))</f>
        <v>0</v>
      </c>
      <c r="CA677" s="32">
        <f>IF($BF677&gt;$Y$7,"",IF(AND($BF677=$Y$7,$BG677=23),"",Entrées!V705-Entrées!V704))</f>
        <v>59</v>
      </c>
      <c r="CD677" s="33">
        <f>IF($BF677&lt;=$Y$7,Entrées!J704/CD$2,"")</f>
        <v>6.5065789473684216E-2</v>
      </c>
      <c r="CE677" s="33">
        <f>IF($BF677&lt;=$Y$7,Entrées!K704/CE$2,"")</f>
        <v>5.1904761904761905E-2</v>
      </c>
      <c r="CF677" s="11">
        <f t="shared" si="798"/>
        <v>7600</v>
      </c>
      <c r="CG677" s="11">
        <f t="shared" si="799"/>
        <v>4200</v>
      </c>
      <c r="CH677" s="52">
        <f t="shared" si="800"/>
        <v>0.26950009137426939</v>
      </c>
      <c r="CI677" s="52">
        <f t="shared" si="801"/>
        <v>0.11132787698412699</v>
      </c>
    </row>
    <row r="678" spans="3:87">
      <c r="C678" s="11">
        <f>C677</f>
        <v>19</v>
      </c>
      <c r="D678" s="27">
        <v>1</v>
      </c>
      <c r="E678" s="28">
        <f ca="1">IF($D678&gt;$D$8,"",INDIRECT(ADDRESS(ROW(Entrées!$C$37)+($D678-1)*24+E$11,COLUMN(Entrées!$C$37)+($C678-1),4,TRUE,"Entrées")))</f>
        <v>-351</v>
      </c>
      <c r="F678" s="28">
        <f ca="1">IF($D678&gt;$D$8,"",INDIRECT(ADDRESS(ROW(Entrées!$C$37)+($D678-1)*24+F$11,COLUMN(Entrées!$C$37)+($C678-1),4,TRUE,"Entrées")))</f>
        <v>-347</v>
      </c>
      <c r="G678" s="28">
        <f ca="1">IF($D678&gt;$D$8,"",INDIRECT(ADDRESS(ROW(Entrées!$C$37)+($D678-1)*24+G$11,COLUMN(Entrées!$C$37)+($C678-1),4,TRUE,"Entrées")))</f>
        <v>-351</v>
      </c>
      <c r="H678" s="28">
        <f ca="1">IF($D678&gt;$D$8,"",INDIRECT(ADDRESS(ROW(Entrées!$C$37)+($D678-1)*24+H$11,COLUMN(Entrées!$C$37)+($C678-1),4,TRUE,"Entrées")))</f>
        <v>-351</v>
      </c>
      <c r="I678" s="28">
        <f ca="1">IF($D678&gt;$D$8,"",INDIRECT(ADDRESS(ROW(Entrées!$C$37)+($D678-1)*24+I$11,COLUMN(Entrées!$C$37)+($C678-1),4,TRUE,"Entrées")))</f>
        <v>-351</v>
      </c>
      <c r="J678" s="28">
        <f ca="1">IF($D678&gt;$D$8,"",INDIRECT(ADDRESS(ROW(Entrées!$C$37)+($D678-1)*24+J$11,COLUMN(Entrées!$C$37)+($C678-1),4,TRUE,"Entrées")))</f>
        <v>-351</v>
      </c>
      <c r="K678" s="28">
        <f ca="1">IF($D678&gt;$D$8,"",INDIRECT(ADDRESS(ROW(Entrées!$C$37)+($D678-1)*24+K$11,COLUMN(Entrées!$C$37)+($C678-1),4,TRUE,"Entrées")))</f>
        <v>-351</v>
      </c>
      <c r="L678" s="28">
        <f ca="1">IF($D678&gt;$D$8,"",INDIRECT(ADDRESS(ROW(Entrées!$C$37)+($D678-1)*24+L$11,COLUMN(Entrées!$C$37)+($C678-1),4,TRUE,"Entrées")))</f>
        <v>-351</v>
      </c>
      <c r="M678" s="28">
        <f ca="1">IF($D678&gt;$D$8,"",INDIRECT(ADDRESS(ROW(Entrées!$C$37)+($D678-1)*24+M$11,COLUMN(Entrées!$C$37)+($C678-1),4,TRUE,"Entrées")))</f>
        <v>-141</v>
      </c>
      <c r="N678" s="28">
        <f ca="1">IF($D678&gt;$D$8,"",INDIRECT(ADDRESS(ROW(Entrées!$C$37)+($D678-1)*24+N$11,COLUMN(Entrées!$C$37)+($C678-1),4,TRUE,"Entrées")))</f>
        <v>-25</v>
      </c>
      <c r="O678" s="28">
        <f ca="1">IF($D678&gt;$D$8,"",INDIRECT(ADDRESS(ROW(Entrées!$C$37)+($D678-1)*24+O$11,COLUMN(Entrées!$C$37)+($C678-1),4,TRUE,"Entrées")))</f>
        <v>-91</v>
      </c>
      <c r="P678" s="28">
        <f ca="1">IF($D678&gt;$D$8,"",INDIRECT(ADDRESS(ROW(Entrées!$C$37)+($D678-1)*24+P$11,COLUMN(Entrées!$C$37)+($C678-1),4,TRUE,"Entrées")))</f>
        <v>32</v>
      </c>
      <c r="Q678" s="28">
        <f ca="1">IF($D678&gt;$D$8,"",INDIRECT(ADDRESS(ROW(Entrées!$C$37)+($D678-1)*24+Q$11,COLUMN(Entrées!$C$37)+($C678-1),4,TRUE,"Entrées")))</f>
        <v>-16</v>
      </c>
      <c r="R678" s="28">
        <f ca="1">IF($D678&gt;$D$8,"",INDIRECT(ADDRESS(ROW(Entrées!$C$37)+($D678-1)*24+R$11,COLUMN(Entrées!$C$37)+($C678-1),4,TRUE,"Entrées")))</f>
        <v>-16</v>
      </c>
      <c r="S678" s="28">
        <f ca="1">IF($D678&gt;$D$8,"",INDIRECT(ADDRESS(ROW(Entrées!$C$37)+($D678-1)*24+S$11,COLUMN(Entrées!$C$37)+($C678-1),4,TRUE,"Entrées")))</f>
        <v>-16</v>
      </c>
      <c r="T678" s="28">
        <f ca="1">IF($D678&gt;$D$8,"",INDIRECT(ADDRESS(ROW(Entrées!$C$37)+($D678-1)*24+T$11,COLUMN(Entrées!$C$37)+($C678-1),4,TRUE,"Entrées")))</f>
        <v>-98</v>
      </c>
      <c r="U678" s="28">
        <f ca="1">IF($D678&gt;$D$8,"",INDIRECT(ADDRESS(ROW(Entrées!$C$37)+($D678-1)*24+U$11,COLUMN(Entrées!$C$37)+($C678-1),4,TRUE,"Entrées")))</f>
        <v>-340</v>
      </c>
      <c r="V678" s="28">
        <f ca="1">IF($D678&gt;$D$8,"",INDIRECT(ADDRESS(ROW(Entrées!$C$37)+($D678-1)*24+V$11,COLUMN(Entrées!$C$37)+($C678-1),4,TRUE,"Entrées")))</f>
        <v>-326</v>
      </c>
      <c r="W678" s="28">
        <f ca="1">IF($D678&gt;$D$8,"",INDIRECT(ADDRESS(ROW(Entrées!$C$37)+($D678-1)*24+W$11,COLUMN(Entrées!$C$37)+($C678-1),4,TRUE,"Entrées")))</f>
        <v>-326</v>
      </c>
      <c r="X678" s="28">
        <f ca="1">IF($D678&gt;$D$8,"",INDIRECT(ADDRESS(ROW(Entrées!$C$37)+($D678-1)*24+X$11,COLUMN(Entrées!$C$37)+($C678-1),4,TRUE,"Entrées")))</f>
        <v>-351</v>
      </c>
      <c r="Y678" s="28">
        <f ca="1">IF($D678&gt;$D$8,"",INDIRECT(ADDRESS(ROW(Entrées!$C$37)+($D678-1)*24+Y$11,COLUMN(Entrées!$C$37)+($C678-1),4,TRUE,"Entrées")))</f>
        <v>-351</v>
      </c>
      <c r="Z678" s="28">
        <f ca="1">IF($D678&gt;$D$8,"",INDIRECT(ADDRESS(ROW(Entrées!$C$37)+($D678-1)*24+Z$11,COLUMN(Entrées!$C$37)+($C678-1),4,TRUE,"Entrées")))</f>
        <v>-351</v>
      </c>
      <c r="AA678" s="28">
        <f ca="1">IF($D678&gt;$D$8,"",INDIRECT(ADDRESS(ROW(Entrées!$C$37)+($D678-1)*24+AA$11,COLUMN(Entrées!$C$37)+($C678-1),4,TRUE,"Entrées")))</f>
        <v>-351</v>
      </c>
      <c r="AB678" s="28">
        <f ca="1">IF($D678&gt;$D$8,"",INDIRECT(ADDRESS(ROW(Entrées!$C$37)+($D678-1)*24+AB$11,COLUMN(Entrées!$C$37)+($C678-1),4,TRUE,"Entrées")))</f>
        <v>-351</v>
      </c>
      <c r="AC678" s="11"/>
      <c r="AD678" s="40">
        <f t="shared" ref="AD678:AD708" ca="1" si="830">SUM(E678:AB678)/24</f>
        <v>-246.75</v>
      </c>
      <c r="AE678" s="40">
        <f ca="1">MAX(E678:AB678)</f>
        <v>32</v>
      </c>
      <c r="AF678" s="40">
        <f ca="1">MIN(E678:AB678)</f>
        <v>-351</v>
      </c>
      <c r="AG678" s="4"/>
      <c r="AH678" s="11">
        <f>Entrées!A705</f>
        <v>28</v>
      </c>
      <c r="AI678" s="13">
        <f>Entrées!B705</f>
        <v>20</v>
      </c>
      <c r="AJ678" s="31">
        <f t="shared" ca="1" si="802"/>
        <v>55625.834722222207</v>
      </c>
      <c r="AK678" s="31">
        <f t="shared" ca="1" si="778"/>
        <v>55155.277777777781</v>
      </c>
      <c r="AL678" s="31">
        <f t="shared" ca="1" si="779"/>
        <v>55132.569444444431</v>
      </c>
      <c r="AM678" s="31">
        <f t="shared" ca="1" si="780"/>
        <v>439.35972222222233</v>
      </c>
      <c r="AN678" s="31">
        <f t="shared" ca="1" si="781"/>
        <v>2143.2847222222222</v>
      </c>
      <c r="AO678" s="31">
        <f t="shared" ca="1" si="782"/>
        <v>1711.4715277777773</v>
      </c>
      <c r="AP678" s="31">
        <f t="shared" ca="1" si="783"/>
        <v>43686.806944444448</v>
      </c>
      <c r="AQ678" s="31">
        <f t="shared" ca="1" si="784"/>
        <v>2048.2006944444447</v>
      </c>
      <c r="AR678" s="31">
        <f t="shared" ca="1" si="785"/>
        <v>467.57708333333329</v>
      </c>
      <c r="AS678" s="31">
        <f t="shared" ca="1" si="786"/>
        <v>9872.0041666666693</v>
      </c>
      <c r="AT678" s="31">
        <f t="shared" ca="1" si="787"/>
        <v>-752.91041666666672</v>
      </c>
      <c r="AU678" s="31">
        <f t="shared" ca="1" si="788"/>
        <v>580.30277777777769</v>
      </c>
      <c r="AV678" s="31">
        <f t="shared" ca="1" si="789"/>
        <v>-4570.3041666666659</v>
      </c>
      <c r="AW678" s="31">
        <f t="shared" ca="1" si="790"/>
        <v>53.39583333333335</v>
      </c>
      <c r="AX678" s="31">
        <f t="shared" ca="1" si="791"/>
        <v>1401.9361111111111</v>
      </c>
      <c r="AY678" s="31">
        <f t="shared" ca="1" si="792"/>
        <v>-1132.0805555555555</v>
      </c>
      <c r="AZ678" s="31">
        <f t="shared" ca="1" si="793"/>
        <v>-2177.1819444444441</v>
      </c>
      <c r="BA678" s="31">
        <f t="shared" ca="1" si="794"/>
        <v>644.8125</v>
      </c>
      <c r="BB678" s="31">
        <f t="shared" ca="1" si="795"/>
        <v>-1410.101388888889</v>
      </c>
      <c r="BC678" s="31">
        <f t="shared" ca="1" si="796"/>
        <v>-1800.2902777777781</v>
      </c>
      <c r="BF678" s="11">
        <f t="shared" si="797"/>
        <v>28</v>
      </c>
      <c r="BG678" s="11">
        <f t="shared" si="803"/>
        <v>20</v>
      </c>
      <c r="BH678" s="32">
        <f>IF($BF678&gt;$Y$7,"",IF(AND($BF678=$Y$7,$BG678=23),"",Entrées!C706-Entrées!C705))</f>
        <v>1094</v>
      </c>
      <c r="BI678" s="32">
        <f>IF($BF678&gt;$Y$7,"",IF(AND($BF678=$Y$7,$BG678=23),"",Entrées!D706-Entrées!D705))</f>
        <v>1787.5</v>
      </c>
      <c r="BJ678" s="32">
        <f>IF($BF678&gt;$Y$7,"",IF(AND($BF678=$Y$7,$BG678=23),"",Entrées!E706-Entrées!E705))</f>
        <v>1775</v>
      </c>
      <c r="BK678" s="32">
        <f>IF($BF678&gt;$Y$7,"",IF(AND($BF678=$Y$7,$BG678=23),"",Entrées!F706-Entrées!F705))</f>
        <v>-1.5</v>
      </c>
      <c r="BL678" s="32">
        <f>IF($BF678&gt;$Y$7,"",IF(AND($BF678=$Y$7,$BG678=23),"",Entrées!G706-Entrées!G705))</f>
        <v>-17</v>
      </c>
      <c r="BM678" s="32">
        <f>IF($BF678&gt;$Y$7,"",IF(AND($BF678=$Y$7,$BG678=23),"",Entrées!H706-Entrées!H705))</f>
        <v>-2</v>
      </c>
      <c r="BN678" s="32">
        <f>IF($BF678&gt;$Y$7,"",IF(AND($BF678=$Y$7,$BG678=23),"",Entrées!I706-Entrées!I705))</f>
        <v>126.5</v>
      </c>
      <c r="BO678" s="32">
        <f>IF($BF678&gt;$Y$7,"",IF(AND($BF678=$Y$7,$BG678=23),"",Entrées!J706-Entrées!J705))</f>
        <v>-10.5</v>
      </c>
      <c r="BP678" s="32">
        <f>IF($BF678&gt;$Y$7,"",IF(AND($BF678=$Y$7,$BG678=23),"",Entrées!K706-Entrées!K705))</f>
        <v>-55.5</v>
      </c>
      <c r="BQ678" s="32">
        <f>IF($BF678&gt;$Y$7,"",IF(AND($BF678=$Y$7,$BG678=23),"",Entrées!L706-Entrées!L705))</f>
        <v>409</v>
      </c>
      <c r="BR678" s="32">
        <f>IF($BF678&gt;$Y$7,"",IF(AND($BF678=$Y$7,$BG678=23),"",Entrées!M706-Entrées!M705))</f>
        <v>-0.5</v>
      </c>
      <c r="BS678" s="32">
        <f>IF($BF678&gt;$Y$7,"",IF(AND($BF678=$Y$7,$BG678=23),"",Entrées!N706-Entrées!N705))</f>
        <v>1</v>
      </c>
      <c r="BT678" s="32">
        <f>IF($BF678&gt;$Y$7,"",IF(AND($BF678=$Y$7,$BG678=23),"",Entrées!O706-Entrées!O705))</f>
        <v>644.5</v>
      </c>
      <c r="BU678" s="32">
        <f>IF($BF678&gt;$Y$7,"",IF(AND($BF678=$Y$7,$BG678=23),"",Entrées!P706-Entrées!P705))</f>
        <v>-0.5</v>
      </c>
      <c r="BV678" s="32">
        <f>IF($BF678&gt;$Y$7,"",IF(AND($BF678=$Y$7,$BG678=23),"",Entrées!Q706-Entrées!Q705))</f>
        <v>819</v>
      </c>
      <c r="BW678" s="32">
        <f>IF($BF678&gt;$Y$7,"",IF(AND($BF678=$Y$7,$BG678=23),"",Entrées!R706-Entrées!R705))</f>
        <v>0</v>
      </c>
      <c r="BX678" s="32">
        <f>IF($BF678&gt;$Y$7,"",IF(AND($BF678=$Y$7,$BG678=23),"",Entrées!S706-Entrées!S705))</f>
        <v>0</v>
      </c>
      <c r="BY678" s="32">
        <f>IF($BF678&gt;$Y$7,"",IF(AND($BF678=$Y$7,$BG678=23),"",Entrées!T706-Entrées!T705))</f>
        <v>60</v>
      </c>
      <c r="BZ678" s="32">
        <f>IF($BF678&gt;$Y$7,"",IF(AND($BF678=$Y$7,$BG678=23),"",Entrées!U706-Entrées!U705))</f>
        <v>0</v>
      </c>
      <c r="CA678" s="32">
        <f>IF($BF678&gt;$Y$7,"",IF(AND($BF678=$Y$7,$BG678=23),"",Entrées!V706-Entrées!V705))</f>
        <v>144</v>
      </c>
      <c r="CD678" s="33">
        <f>IF($BF678&lt;=$Y$7,Entrées!J705/CD$2,"")</f>
        <v>6.3618421052631574E-2</v>
      </c>
      <c r="CE678" s="33">
        <f>IF($BF678&lt;=$Y$7,Entrées!K705/CE$2,"")</f>
        <v>1.369047619047619E-2</v>
      </c>
      <c r="CF678" s="11">
        <f t="shared" si="798"/>
        <v>7600</v>
      </c>
      <c r="CG678" s="11">
        <f t="shared" si="799"/>
        <v>4200</v>
      </c>
      <c r="CH678" s="52">
        <f t="shared" si="800"/>
        <v>0.26950009137426939</v>
      </c>
      <c r="CI678" s="52">
        <f t="shared" si="801"/>
        <v>0.11132787698412699</v>
      </c>
    </row>
    <row r="679" spans="3:87">
      <c r="C679" s="11">
        <f>C678</f>
        <v>19</v>
      </c>
      <c r="D679" s="27">
        <f t="shared" ref="D679:D708" si="831">D678+1</f>
        <v>2</v>
      </c>
      <c r="E679" s="28">
        <f ca="1">IF($D679&gt;$D$8,"",INDIRECT(ADDRESS(ROW(Entrées!$C$37)+($D679-1)*24+E$11,COLUMN(Entrées!$C$37)+($C679-1),4,TRUE,"Entrées")))</f>
        <v>-351</v>
      </c>
      <c r="F679" s="28">
        <f ca="1">IF($D679&gt;$D$8,"",INDIRECT(ADDRESS(ROW(Entrées!$C$37)+($D679-1)*24+F$11,COLUMN(Entrées!$C$37)+($C679-1),4,TRUE,"Entrées")))</f>
        <v>-351</v>
      </c>
      <c r="G679" s="28">
        <f ca="1">IF($D679&gt;$D$8,"",INDIRECT(ADDRESS(ROW(Entrées!$C$37)+($D679-1)*24+G$11,COLUMN(Entrées!$C$37)+($C679-1),4,TRUE,"Entrées")))</f>
        <v>-351</v>
      </c>
      <c r="H679" s="28">
        <f ca="1">IF($D679&gt;$D$8,"",INDIRECT(ADDRESS(ROW(Entrées!$C$37)+($D679-1)*24+H$11,COLUMN(Entrées!$C$37)+($C679-1),4,TRUE,"Entrées")))</f>
        <v>-351</v>
      </c>
      <c r="I679" s="28">
        <f ca="1">IF($D679&gt;$D$8,"",INDIRECT(ADDRESS(ROW(Entrées!$C$37)+($D679-1)*24+I$11,COLUMN(Entrées!$C$37)+($C679-1),4,TRUE,"Entrées")))</f>
        <v>-351</v>
      </c>
      <c r="J679" s="28">
        <f ca="1">IF($D679&gt;$D$8,"",INDIRECT(ADDRESS(ROW(Entrées!$C$37)+($D679-1)*24+J$11,COLUMN(Entrées!$C$37)+($C679-1),4,TRUE,"Entrées")))</f>
        <v>-351</v>
      </c>
      <c r="K679" s="28">
        <f ca="1">IF($D679&gt;$D$8,"",INDIRECT(ADDRESS(ROW(Entrées!$C$37)+($D679-1)*24+K$11,COLUMN(Entrées!$C$37)+($C679-1),4,TRUE,"Entrées")))</f>
        <v>99</v>
      </c>
      <c r="L679" s="28">
        <f ca="1">IF($D679&gt;$D$8,"",INDIRECT(ADDRESS(ROW(Entrées!$C$37)+($D679-1)*24+L$11,COLUMN(Entrées!$C$37)+($C679-1),4,TRUE,"Entrées")))</f>
        <v>-124</v>
      </c>
      <c r="M679" s="28">
        <f ca="1">IF($D679&gt;$D$8,"",INDIRECT(ADDRESS(ROW(Entrées!$C$37)+($D679-1)*24+M$11,COLUMN(Entrées!$C$37)+($C679-1),4,TRUE,"Entrées")))</f>
        <v>-369</v>
      </c>
      <c r="N679" s="28">
        <f ca="1">IF($D679&gt;$D$8,"",INDIRECT(ADDRESS(ROW(Entrées!$C$37)+($D679-1)*24+N$11,COLUMN(Entrées!$C$37)+($C679-1),4,TRUE,"Entrées")))</f>
        <v>-1067</v>
      </c>
      <c r="O679" s="28">
        <f ca="1">IF($D679&gt;$D$8,"",INDIRECT(ADDRESS(ROW(Entrées!$C$37)+($D679-1)*24+O$11,COLUMN(Entrées!$C$37)+($C679-1),4,TRUE,"Entrées")))</f>
        <v>-783</v>
      </c>
      <c r="P679" s="28">
        <f ca="1">IF($D679&gt;$D$8,"",INDIRECT(ADDRESS(ROW(Entrées!$C$37)+($D679-1)*24+P$11,COLUMN(Entrées!$C$37)+($C679-1),4,TRUE,"Entrées")))</f>
        <v>-1206</v>
      </c>
      <c r="Q679" s="28">
        <f ca="1">IF($D679&gt;$D$8,"",INDIRECT(ADDRESS(ROW(Entrées!$C$37)+($D679-1)*24+Q$11,COLUMN(Entrées!$C$37)+($C679-1),4,TRUE,"Entrées")))</f>
        <v>48</v>
      </c>
      <c r="R679" s="28">
        <f ca="1">IF($D679&gt;$D$8,"",INDIRECT(ADDRESS(ROW(Entrées!$C$37)+($D679-1)*24+R$11,COLUMN(Entrées!$C$37)+($C679-1),4,TRUE,"Entrées")))</f>
        <v>125</v>
      </c>
      <c r="S679" s="28">
        <f ca="1">IF($D679&gt;$D$8,"",INDIRECT(ADDRESS(ROW(Entrées!$C$37)+($D679-1)*24+S$11,COLUMN(Entrées!$C$37)+($C679-1),4,TRUE,"Entrées")))</f>
        <v>-800</v>
      </c>
      <c r="T679" s="28">
        <f ca="1">IF($D679&gt;$D$8,"",INDIRECT(ADDRESS(ROW(Entrées!$C$37)+($D679-1)*24+T$11,COLUMN(Entrées!$C$37)+($C679-1),4,TRUE,"Entrées")))</f>
        <v>-1011</v>
      </c>
      <c r="U679" s="28">
        <f ca="1">IF($D679&gt;$D$8,"",INDIRECT(ADDRESS(ROW(Entrées!$C$37)+($D679-1)*24+U$11,COLUMN(Entrées!$C$37)+($C679-1),4,TRUE,"Entrées")))</f>
        <v>-1954</v>
      </c>
      <c r="V679" s="28">
        <f ca="1">IF($D679&gt;$D$8,"",INDIRECT(ADDRESS(ROW(Entrées!$C$37)+($D679-1)*24+V$11,COLUMN(Entrées!$C$37)+($C679-1),4,TRUE,"Entrées")))</f>
        <v>-1769</v>
      </c>
      <c r="W679" s="28">
        <f ca="1">IF($D679&gt;$D$8,"",INDIRECT(ADDRESS(ROW(Entrées!$C$37)+($D679-1)*24+W$11,COLUMN(Entrées!$C$37)+($C679-1),4,TRUE,"Entrées")))</f>
        <v>-681</v>
      </c>
      <c r="X679" s="28">
        <f ca="1">IF($D679&gt;$D$8,"",INDIRECT(ADDRESS(ROW(Entrées!$C$37)+($D679-1)*24+X$11,COLUMN(Entrées!$C$37)+($C679-1),4,TRUE,"Entrées")))</f>
        <v>-1428</v>
      </c>
      <c r="Y679" s="28">
        <f ca="1">IF($D679&gt;$D$8,"",INDIRECT(ADDRESS(ROW(Entrées!$C$37)+($D679-1)*24+Y$11,COLUMN(Entrées!$C$37)+($C679-1),4,TRUE,"Entrées")))</f>
        <v>-1179</v>
      </c>
      <c r="Z679" s="28">
        <f ca="1">IF($D679&gt;$D$8,"",INDIRECT(ADDRESS(ROW(Entrées!$C$37)+($D679-1)*24+Z$11,COLUMN(Entrées!$C$37)+($C679-1),4,TRUE,"Entrées")))</f>
        <v>-1254</v>
      </c>
      <c r="AA679" s="28">
        <f ca="1">IF($D679&gt;$D$8,"",INDIRECT(ADDRESS(ROW(Entrées!$C$37)+($D679-1)*24+AA$11,COLUMN(Entrées!$C$37)+($C679-1),4,TRUE,"Entrées")))</f>
        <v>-749</v>
      </c>
      <c r="AB679" s="28">
        <f ca="1">IF($D679&gt;$D$8,"",INDIRECT(ADDRESS(ROW(Entrées!$C$37)+($D679-1)*24+AB$11,COLUMN(Entrées!$C$37)+($C679-1),4,TRUE,"Entrées")))</f>
        <v>-315</v>
      </c>
      <c r="AC679" s="11"/>
      <c r="AD679" s="40">
        <f t="shared" ca="1" si="830"/>
        <v>-688.45833333333337</v>
      </c>
      <c r="AE679" s="40">
        <f t="shared" ref="AE679:AE708" ca="1" si="832">MAX(E679:AB679)</f>
        <v>125</v>
      </c>
      <c r="AF679" s="40">
        <f t="shared" ref="AF679:AF708" ca="1" si="833">MIN(E679:AB679)</f>
        <v>-1954</v>
      </c>
      <c r="AG679" s="4"/>
      <c r="AH679" s="11">
        <f>Entrées!A706</f>
        <v>28</v>
      </c>
      <c r="AI679" s="13">
        <f>Entrées!B706</f>
        <v>21</v>
      </c>
      <c r="AJ679" s="31">
        <f t="shared" ca="1" si="802"/>
        <v>55625.834722222207</v>
      </c>
      <c r="AK679" s="31">
        <f t="shared" ca="1" si="778"/>
        <v>55155.277777777781</v>
      </c>
      <c r="AL679" s="31">
        <f t="shared" ca="1" si="779"/>
        <v>55132.569444444431</v>
      </c>
      <c r="AM679" s="31">
        <f t="shared" ca="1" si="780"/>
        <v>439.35972222222233</v>
      </c>
      <c r="AN679" s="31">
        <f t="shared" ca="1" si="781"/>
        <v>2143.2847222222222</v>
      </c>
      <c r="AO679" s="31">
        <f t="shared" ca="1" si="782"/>
        <v>1711.4715277777773</v>
      </c>
      <c r="AP679" s="31">
        <f t="shared" ca="1" si="783"/>
        <v>43686.806944444448</v>
      </c>
      <c r="AQ679" s="31">
        <f t="shared" ca="1" si="784"/>
        <v>2048.2006944444447</v>
      </c>
      <c r="AR679" s="31">
        <f t="shared" ca="1" si="785"/>
        <v>467.57708333333329</v>
      </c>
      <c r="AS679" s="31">
        <f t="shared" ca="1" si="786"/>
        <v>9872.0041666666693</v>
      </c>
      <c r="AT679" s="31">
        <f t="shared" ca="1" si="787"/>
        <v>-752.91041666666672</v>
      </c>
      <c r="AU679" s="31">
        <f t="shared" ca="1" si="788"/>
        <v>580.30277777777769</v>
      </c>
      <c r="AV679" s="31">
        <f t="shared" ca="1" si="789"/>
        <v>-4570.3041666666659</v>
      </c>
      <c r="AW679" s="31">
        <f t="shared" ca="1" si="790"/>
        <v>53.39583333333335</v>
      </c>
      <c r="AX679" s="31">
        <f t="shared" ca="1" si="791"/>
        <v>1401.9361111111111</v>
      </c>
      <c r="AY679" s="31">
        <f t="shared" ca="1" si="792"/>
        <v>-1132.0805555555555</v>
      </c>
      <c r="AZ679" s="31">
        <f t="shared" ca="1" si="793"/>
        <v>-2177.1819444444441</v>
      </c>
      <c r="BA679" s="31">
        <f t="shared" ca="1" si="794"/>
        <v>644.8125</v>
      </c>
      <c r="BB679" s="31">
        <f t="shared" ca="1" si="795"/>
        <v>-1410.101388888889</v>
      </c>
      <c r="BC679" s="31">
        <f t="shared" ca="1" si="796"/>
        <v>-1800.2902777777781</v>
      </c>
      <c r="BF679" s="11">
        <f t="shared" si="797"/>
        <v>28</v>
      </c>
      <c r="BG679" s="11">
        <f t="shared" si="803"/>
        <v>21</v>
      </c>
      <c r="BH679" s="32">
        <f>IF($BF679&gt;$Y$7,"",IF(AND($BF679=$Y$7,$BG679=23),"",Entrées!C707-Entrées!C706))</f>
        <v>494.5</v>
      </c>
      <c r="BI679" s="32">
        <f>IF($BF679&gt;$Y$7,"",IF(AND($BF679=$Y$7,$BG679=23),"",Entrées!D707-Entrées!D706))</f>
        <v>900</v>
      </c>
      <c r="BJ679" s="32">
        <f>IF($BF679&gt;$Y$7,"",IF(AND($BF679=$Y$7,$BG679=23),"",Entrées!E707-Entrées!E706))</f>
        <v>675</v>
      </c>
      <c r="BK679" s="32">
        <f>IF($BF679&gt;$Y$7,"",IF(AND($BF679=$Y$7,$BG679=23),"",Entrées!F707-Entrées!F706))</f>
        <v>0</v>
      </c>
      <c r="BL679" s="32">
        <f>IF($BF679&gt;$Y$7,"",IF(AND($BF679=$Y$7,$BG679=23),"",Entrées!G707-Entrées!G706))</f>
        <v>-18</v>
      </c>
      <c r="BM679" s="32">
        <f>IF($BF679&gt;$Y$7,"",IF(AND($BF679=$Y$7,$BG679=23),"",Entrées!H707-Entrées!H706))</f>
        <v>-3.5</v>
      </c>
      <c r="BN679" s="32">
        <f>IF($BF679&gt;$Y$7,"",IF(AND($BF679=$Y$7,$BG679=23),"",Entrées!I707-Entrées!I706))</f>
        <v>-244</v>
      </c>
      <c r="BO679" s="32">
        <f>IF($BF679&gt;$Y$7,"",IF(AND($BF679=$Y$7,$BG679=23),"",Entrées!J707-Entrées!J706))</f>
        <v>32</v>
      </c>
      <c r="BP679" s="32">
        <f>IF($BF679&gt;$Y$7,"",IF(AND($BF679=$Y$7,$BG679=23),"",Entrées!K707-Entrées!K706))</f>
        <v>-2</v>
      </c>
      <c r="BQ679" s="32">
        <f>IF($BF679&gt;$Y$7,"",IF(AND($BF679=$Y$7,$BG679=23),"",Entrées!L707-Entrées!L706))</f>
        <v>-459</v>
      </c>
      <c r="BR679" s="32">
        <f>IF($BF679&gt;$Y$7,"",IF(AND($BF679=$Y$7,$BG679=23),"",Entrées!M707-Entrées!M706))</f>
        <v>0</v>
      </c>
      <c r="BS679" s="32">
        <f>IF($BF679&gt;$Y$7,"",IF(AND($BF679=$Y$7,$BG679=23),"",Entrées!N707-Entrées!N706))</f>
        <v>-7</v>
      </c>
      <c r="BT679" s="32">
        <f>IF($BF679&gt;$Y$7,"",IF(AND($BF679=$Y$7,$BG679=23),"",Entrées!O707-Entrées!O706))</f>
        <v>1197</v>
      </c>
      <c r="BU679" s="32">
        <f>IF($BF679&gt;$Y$7,"",IF(AND($BF679=$Y$7,$BG679=23),"",Entrées!P707-Entrées!P706))</f>
        <v>0</v>
      </c>
      <c r="BV679" s="32">
        <f>IF($BF679&gt;$Y$7,"",IF(AND($BF679=$Y$7,$BG679=23),"",Entrées!Q707-Entrées!Q706))</f>
        <v>1463</v>
      </c>
      <c r="BW679" s="32">
        <f>IF($BF679&gt;$Y$7,"",IF(AND($BF679=$Y$7,$BG679=23),"",Entrées!R707-Entrées!R706))</f>
        <v>0</v>
      </c>
      <c r="BX679" s="32">
        <f>IF($BF679&gt;$Y$7,"",IF(AND($BF679=$Y$7,$BG679=23),"",Entrées!S707-Entrées!S706))</f>
        <v>0</v>
      </c>
      <c r="BY679" s="32">
        <f>IF($BF679&gt;$Y$7,"",IF(AND($BF679=$Y$7,$BG679=23),"",Entrées!T707-Entrées!T706))</f>
        <v>0</v>
      </c>
      <c r="BZ679" s="32">
        <f>IF($BF679&gt;$Y$7,"",IF(AND($BF679=$Y$7,$BG679=23),"",Entrées!U707-Entrées!U706))</f>
        <v>0</v>
      </c>
      <c r="CA679" s="32">
        <f>IF($BF679&gt;$Y$7,"",IF(AND($BF679=$Y$7,$BG679=23),"",Entrées!V707-Entrées!V706))</f>
        <v>111</v>
      </c>
      <c r="CD679" s="33">
        <f>IF($BF679&lt;=$Y$7,Entrées!J706/CD$2,"")</f>
        <v>6.223684210526316E-2</v>
      </c>
      <c r="CE679" s="33">
        <f>IF($BF679&lt;=$Y$7,Entrées!K706/CE$2,"")</f>
        <v>4.7619047619047619E-4</v>
      </c>
      <c r="CF679" s="11">
        <f t="shared" si="798"/>
        <v>7600</v>
      </c>
      <c r="CG679" s="11">
        <f t="shared" si="799"/>
        <v>4200</v>
      </c>
      <c r="CH679" s="52">
        <f t="shared" si="800"/>
        <v>0.26950009137426939</v>
      </c>
      <c r="CI679" s="52">
        <f t="shared" si="801"/>
        <v>0.11132787698412699</v>
      </c>
    </row>
    <row r="680" spans="3:87">
      <c r="C680" s="11">
        <f t="shared" ref="C680:C708" si="834">C679</f>
        <v>19</v>
      </c>
      <c r="D680" s="27">
        <f t="shared" si="831"/>
        <v>3</v>
      </c>
      <c r="E680" s="28">
        <f ca="1">IF($D680&gt;$D$8,"",INDIRECT(ADDRESS(ROW(Entrées!$C$37)+($D680-1)*24+E$11,COLUMN(Entrées!$C$37)+($C680-1),4,TRUE,"Entrées")))</f>
        <v>-418</v>
      </c>
      <c r="F680" s="28">
        <f ca="1">IF($D680&gt;$D$8,"",INDIRECT(ADDRESS(ROW(Entrées!$C$37)+($D680-1)*24+F$11,COLUMN(Entrées!$C$37)+($C680-1),4,TRUE,"Entrées")))</f>
        <v>-773</v>
      </c>
      <c r="G680" s="28">
        <f ca="1">IF($D680&gt;$D$8,"",INDIRECT(ADDRESS(ROW(Entrées!$C$37)+($D680-1)*24+G$11,COLUMN(Entrées!$C$37)+($C680-1),4,TRUE,"Entrées")))</f>
        <v>-771</v>
      </c>
      <c r="H680" s="28">
        <f ca="1">IF($D680&gt;$D$8,"",INDIRECT(ADDRESS(ROW(Entrées!$C$37)+($D680-1)*24+H$11,COLUMN(Entrées!$C$37)+($C680-1),4,TRUE,"Entrées")))</f>
        <v>-892</v>
      </c>
      <c r="I680" s="28">
        <f ca="1">IF($D680&gt;$D$8,"",INDIRECT(ADDRESS(ROW(Entrées!$C$37)+($D680-1)*24+I$11,COLUMN(Entrées!$C$37)+($C680-1),4,TRUE,"Entrées")))</f>
        <v>-968</v>
      </c>
      <c r="J680" s="28">
        <f ca="1">IF($D680&gt;$D$8,"",INDIRECT(ADDRESS(ROW(Entrées!$C$37)+($D680-1)*24+J$11,COLUMN(Entrées!$C$37)+($C680-1),4,TRUE,"Entrées")))</f>
        <v>-967</v>
      </c>
      <c r="K680" s="28">
        <f ca="1">IF($D680&gt;$D$8,"",INDIRECT(ADDRESS(ROW(Entrées!$C$37)+($D680-1)*24+K$11,COLUMN(Entrées!$C$37)+($C680-1),4,TRUE,"Entrées")))</f>
        <v>-1459</v>
      </c>
      <c r="L680" s="28">
        <f ca="1">IF($D680&gt;$D$8,"",INDIRECT(ADDRESS(ROW(Entrées!$C$37)+($D680-1)*24+L$11,COLUMN(Entrées!$C$37)+($C680-1),4,TRUE,"Entrées")))</f>
        <v>-1228</v>
      </c>
      <c r="M680" s="28">
        <f ca="1">IF($D680&gt;$D$8,"",INDIRECT(ADDRESS(ROW(Entrées!$C$37)+($D680-1)*24+M$11,COLUMN(Entrées!$C$37)+($C680-1),4,TRUE,"Entrées")))</f>
        <v>-1088</v>
      </c>
      <c r="N680" s="28">
        <f ca="1">IF($D680&gt;$D$8,"",INDIRECT(ADDRESS(ROW(Entrées!$C$37)+($D680-1)*24+N$11,COLUMN(Entrées!$C$37)+($C680-1),4,TRUE,"Entrées")))</f>
        <v>-1130</v>
      </c>
      <c r="O680" s="28">
        <f ca="1">IF($D680&gt;$D$8,"",INDIRECT(ADDRESS(ROW(Entrées!$C$37)+($D680-1)*24+O$11,COLUMN(Entrées!$C$37)+($C680-1),4,TRUE,"Entrées")))</f>
        <v>-1177</v>
      </c>
      <c r="P680" s="28">
        <f ca="1">IF($D680&gt;$D$8,"",INDIRECT(ADDRESS(ROW(Entrées!$C$37)+($D680-1)*24+P$11,COLUMN(Entrées!$C$37)+($C680-1),4,TRUE,"Entrées")))</f>
        <v>-984</v>
      </c>
      <c r="Q680" s="28">
        <f ca="1">IF($D680&gt;$D$8,"",INDIRECT(ADDRESS(ROW(Entrées!$C$37)+($D680-1)*24+Q$11,COLUMN(Entrées!$C$37)+($C680-1),4,TRUE,"Entrées")))</f>
        <v>-574</v>
      </c>
      <c r="R680" s="28">
        <f ca="1">IF($D680&gt;$D$8,"",INDIRECT(ADDRESS(ROW(Entrées!$C$37)+($D680-1)*24+R$11,COLUMN(Entrées!$C$37)+($C680-1),4,TRUE,"Entrées")))</f>
        <v>-695</v>
      </c>
      <c r="S680" s="28">
        <f ca="1">IF($D680&gt;$D$8,"",INDIRECT(ADDRESS(ROW(Entrées!$C$37)+($D680-1)*24+S$11,COLUMN(Entrées!$C$37)+($C680-1),4,TRUE,"Entrées")))</f>
        <v>-1196</v>
      </c>
      <c r="T680" s="28">
        <f ca="1">IF($D680&gt;$D$8,"",INDIRECT(ADDRESS(ROW(Entrées!$C$37)+($D680-1)*24+T$11,COLUMN(Entrées!$C$37)+($C680-1),4,TRUE,"Entrées")))</f>
        <v>-1469</v>
      </c>
      <c r="U680" s="28">
        <f ca="1">IF($D680&gt;$D$8,"",INDIRECT(ADDRESS(ROW(Entrées!$C$37)+($D680-1)*24+U$11,COLUMN(Entrées!$C$37)+($C680-1),4,TRUE,"Entrées")))</f>
        <v>-1785</v>
      </c>
      <c r="V680" s="28">
        <f ca="1">IF($D680&gt;$D$8,"",INDIRECT(ADDRESS(ROW(Entrées!$C$37)+($D680-1)*24+V$11,COLUMN(Entrées!$C$37)+($C680-1),4,TRUE,"Entrées")))</f>
        <v>-1712</v>
      </c>
      <c r="W680" s="28">
        <f ca="1">IF($D680&gt;$D$8,"",INDIRECT(ADDRESS(ROW(Entrées!$C$37)+($D680-1)*24+W$11,COLUMN(Entrées!$C$37)+($C680-1),4,TRUE,"Entrées")))</f>
        <v>-1128</v>
      </c>
      <c r="X680" s="28">
        <f ca="1">IF($D680&gt;$D$8,"",INDIRECT(ADDRESS(ROW(Entrées!$C$37)+($D680-1)*24+X$11,COLUMN(Entrées!$C$37)+($C680-1),4,TRUE,"Entrées")))</f>
        <v>-1397</v>
      </c>
      <c r="Y680" s="28">
        <f ca="1">IF($D680&gt;$D$8,"",INDIRECT(ADDRESS(ROW(Entrées!$C$37)+($D680-1)*24+Y$11,COLUMN(Entrées!$C$37)+($C680-1),4,TRUE,"Entrées")))</f>
        <v>-1887</v>
      </c>
      <c r="Z680" s="28">
        <f ca="1">IF($D680&gt;$D$8,"",INDIRECT(ADDRESS(ROW(Entrées!$C$37)+($D680-1)*24+Z$11,COLUMN(Entrées!$C$37)+($C680-1),4,TRUE,"Entrées")))</f>
        <v>-2036</v>
      </c>
      <c r="AA680" s="28">
        <f ca="1">IF($D680&gt;$D$8,"",INDIRECT(ADDRESS(ROW(Entrées!$C$37)+($D680-1)*24+AA$11,COLUMN(Entrées!$C$37)+($C680-1),4,TRUE,"Entrées")))</f>
        <v>-957</v>
      </c>
      <c r="AB680" s="28">
        <f ca="1">IF($D680&gt;$D$8,"",INDIRECT(ADDRESS(ROW(Entrées!$C$37)+($D680-1)*24+AB$11,COLUMN(Entrées!$C$37)+($C680-1),4,TRUE,"Entrées")))</f>
        <v>-496</v>
      </c>
      <c r="AC680" s="11"/>
      <c r="AD680" s="40">
        <f t="shared" ca="1" si="830"/>
        <v>-1132.7916666666667</v>
      </c>
      <c r="AE680" s="40">
        <f t="shared" ca="1" si="832"/>
        <v>-418</v>
      </c>
      <c r="AF680" s="40">
        <f t="shared" ca="1" si="833"/>
        <v>-2036</v>
      </c>
      <c r="AG680" s="4"/>
      <c r="AH680" s="11">
        <f>Entrées!A707</f>
        <v>28</v>
      </c>
      <c r="AI680" s="13">
        <f>Entrées!B707</f>
        <v>22</v>
      </c>
      <c r="AJ680" s="31">
        <f t="shared" ca="1" si="802"/>
        <v>55625.834722222207</v>
      </c>
      <c r="AK680" s="31">
        <f t="shared" ca="1" si="778"/>
        <v>55155.277777777781</v>
      </c>
      <c r="AL680" s="31">
        <f t="shared" ca="1" si="779"/>
        <v>55132.569444444431</v>
      </c>
      <c r="AM680" s="31">
        <f t="shared" ca="1" si="780"/>
        <v>439.35972222222233</v>
      </c>
      <c r="AN680" s="31">
        <f t="shared" ca="1" si="781"/>
        <v>2143.2847222222222</v>
      </c>
      <c r="AO680" s="31">
        <f t="shared" ca="1" si="782"/>
        <v>1711.4715277777773</v>
      </c>
      <c r="AP680" s="31">
        <f t="shared" ca="1" si="783"/>
        <v>43686.806944444448</v>
      </c>
      <c r="AQ680" s="31">
        <f t="shared" ca="1" si="784"/>
        <v>2048.2006944444447</v>
      </c>
      <c r="AR680" s="31">
        <f t="shared" ca="1" si="785"/>
        <v>467.57708333333329</v>
      </c>
      <c r="AS680" s="31">
        <f t="shared" ca="1" si="786"/>
        <v>9872.0041666666693</v>
      </c>
      <c r="AT680" s="31">
        <f t="shared" ca="1" si="787"/>
        <v>-752.91041666666672</v>
      </c>
      <c r="AU680" s="31">
        <f t="shared" ca="1" si="788"/>
        <v>580.30277777777769</v>
      </c>
      <c r="AV680" s="31">
        <f t="shared" ca="1" si="789"/>
        <v>-4570.3041666666659</v>
      </c>
      <c r="AW680" s="31">
        <f t="shared" ca="1" si="790"/>
        <v>53.39583333333335</v>
      </c>
      <c r="AX680" s="31">
        <f t="shared" ca="1" si="791"/>
        <v>1401.9361111111111</v>
      </c>
      <c r="AY680" s="31">
        <f t="shared" ca="1" si="792"/>
        <v>-1132.0805555555555</v>
      </c>
      <c r="AZ680" s="31">
        <f t="shared" ca="1" si="793"/>
        <v>-2177.1819444444441</v>
      </c>
      <c r="BA680" s="31">
        <f t="shared" ca="1" si="794"/>
        <v>644.8125</v>
      </c>
      <c r="BB680" s="31">
        <f t="shared" ca="1" si="795"/>
        <v>-1410.101388888889</v>
      </c>
      <c r="BC680" s="31">
        <f t="shared" ca="1" si="796"/>
        <v>-1800.2902777777781</v>
      </c>
      <c r="BF680" s="11">
        <f t="shared" si="797"/>
        <v>28</v>
      </c>
      <c r="BG680" s="11">
        <f t="shared" si="803"/>
        <v>22</v>
      </c>
      <c r="BH680" s="32">
        <f>IF($BF680&gt;$Y$7,"",IF(AND($BF680=$Y$7,$BG680=23),"",Entrées!C708-Entrées!C707))</f>
        <v>2508.5</v>
      </c>
      <c r="BI680" s="32">
        <f>IF($BF680&gt;$Y$7,"",IF(AND($BF680=$Y$7,$BG680=23),"",Entrées!D708-Entrées!D707))</f>
        <v>2062.5</v>
      </c>
      <c r="BJ680" s="32">
        <f>IF($BF680&gt;$Y$7,"",IF(AND($BF680=$Y$7,$BG680=23),"",Entrées!E708-Entrées!E707))</f>
        <v>1962.5</v>
      </c>
      <c r="BK680" s="32">
        <f>IF($BF680&gt;$Y$7,"",IF(AND($BF680=$Y$7,$BG680=23),"",Entrées!F708-Entrées!F707))</f>
        <v>1.5</v>
      </c>
      <c r="BL680" s="32">
        <f>IF($BF680&gt;$Y$7,"",IF(AND($BF680=$Y$7,$BG680=23),"",Entrées!G708-Entrées!G707))</f>
        <v>0.5</v>
      </c>
      <c r="BM680" s="32">
        <f>IF($BF680&gt;$Y$7,"",IF(AND($BF680=$Y$7,$BG680=23),"",Entrées!H708-Entrées!H707))</f>
        <v>-0.5</v>
      </c>
      <c r="BN680" s="32">
        <f>IF($BF680&gt;$Y$7,"",IF(AND($BF680=$Y$7,$BG680=23),"",Entrées!I708-Entrées!I707))</f>
        <v>-229</v>
      </c>
      <c r="BO680" s="32">
        <f>IF($BF680&gt;$Y$7,"",IF(AND($BF680=$Y$7,$BG680=23),"",Entrées!J708-Entrées!J707))</f>
        <v>44.5</v>
      </c>
      <c r="BP680" s="32">
        <f>IF($BF680&gt;$Y$7,"",IF(AND($BF680=$Y$7,$BG680=23),"",Entrées!K708-Entrées!K707))</f>
        <v>0</v>
      </c>
      <c r="BQ680" s="32">
        <f>IF($BF680&gt;$Y$7,"",IF(AND($BF680=$Y$7,$BG680=23),"",Entrées!L708-Entrées!L707))</f>
        <v>1143</v>
      </c>
      <c r="BR680" s="32">
        <f>IF($BF680&gt;$Y$7,"",IF(AND($BF680=$Y$7,$BG680=23),"",Entrées!M708-Entrées!M707))</f>
        <v>0.5</v>
      </c>
      <c r="BS680" s="32">
        <f>IF($BF680&gt;$Y$7,"",IF(AND($BF680=$Y$7,$BG680=23),"",Entrées!N708-Entrées!N707))</f>
        <v>7.5</v>
      </c>
      <c r="BT680" s="32">
        <f>IF($BF680&gt;$Y$7,"",IF(AND($BF680=$Y$7,$BG680=23),"",Entrées!O708-Entrées!O707))</f>
        <v>1541</v>
      </c>
      <c r="BU680" s="32">
        <f>IF($BF680&gt;$Y$7,"",IF(AND($BF680=$Y$7,$BG680=23),"",Entrées!P708-Entrées!P707))</f>
        <v>-0.5</v>
      </c>
      <c r="BV680" s="32">
        <f>IF($BF680&gt;$Y$7,"",IF(AND($BF680=$Y$7,$BG680=23),"",Entrées!Q708-Entrées!Q707))</f>
        <v>790</v>
      </c>
      <c r="BW680" s="32">
        <f>IF($BF680&gt;$Y$7,"",IF(AND($BF680=$Y$7,$BG680=23),"",Entrées!R708-Entrées!R707))</f>
        <v>0</v>
      </c>
      <c r="BX680" s="32">
        <f>IF($BF680&gt;$Y$7,"",IF(AND($BF680=$Y$7,$BG680=23),"",Entrées!S708-Entrées!S707))</f>
        <v>0</v>
      </c>
      <c r="BY680" s="32">
        <f>IF($BF680&gt;$Y$7,"",IF(AND($BF680=$Y$7,$BG680=23),"",Entrées!T708-Entrées!T707))</f>
        <v>0</v>
      </c>
      <c r="BZ680" s="32">
        <f>IF($BF680&gt;$Y$7,"",IF(AND($BF680=$Y$7,$BG680=23),"",Entrées!U708-Entrées!U707))</f>
        <v>0</v>
      </c>
      <c r="CA680" s="32">
        <f>IF($BF680&gt;$Y$7,"",IF(AND($BF680=$Y$7,$BG680=23),"",Entrées!V708-Entrées!V707))</f>
        <v>464</v>
      </c>
      <c r="CD680" s="33">
        <f>IF($BF680&lt;=$Y$7,Entrées!J707/CD$2,"")</f>
        <v>6.644736842105263E-2</v>
      </c>
      <c r="CE680" s="33">
        <f>IF($BF680&lt;=$Y$7,Entrées!K707/CE$2,"")</f>
        <v>0</v>
      </c>
      <c r="CF680" s="11">
        <f t="shared" si="798"/>
        <v>7600</v>
      </c>
      <c r="CG680" s="11">
        <f t="shared" si="799"/>
        <v>4200</v>
      </c>
      <c r="CH680" s="52">
        <f t="shared" si="800"/>
        <v>0.26950009137426939</v>
      </c>
      <c r="CI680" s="52">
        <f t="shared" si="801"/>
        <v>0.11132787698412699</v>
      </c>
    </row>
    <row r="681" spans="3:87">
      <c r="C681" s="11">
        <f t="shared" si="834"/>
        <v>19</v>
      </c>
      <c r="D681" s="27">
        <f t="shared" si="831"/>
        <v>4</v>
      </c>
      <c r="E681" s="28">
        <f ca="1">IF($D681&gt;$D$8,"",INDIRECT(ADDRESS(ROW(Entrées!$C$37)+($D681-1)*24+E$11,COLUMN(Entrées!$C$37)+($C681-1),4,TRUE,"Entrées")))</f>
        <v>-1125</v>
      </c>
      <c r="F681" s="28">
        <f ca="1">IF($D681&gt;$D$8,"",INDIRECT(ADDRESS(ROW(Entrées!$C$37)+($D681-1)*24+F$11,COLUMN(Entrées!$C$37)+($C681-1),4,TRUE,"Entrées")))</f>
        <v>-934</v>
      </c>
      <c r="G681" s="28">
        <f ca="1">IF($D681&gt;$D$8,"",INDIRECT(ADDRESS(ROW(Entrées!$C$37)+($D681-1)*24+G$11,COLUMN(Entrées!$C$37)+($C681-1),4,TRUE,"Entrées")))</f>
        <v>-825</v>
      </c>
      <c r="H681" s="28">
        <f ca="1">IF($D681&gt;$D$8,"",INDIRECT(ADDRESS(ROW(Entrées!$C$37)+($D681-1)*24+H$11,COLUMN(Entrées!$C$37)+($C681-1),4,TRUE,"Entrées")))</f>
        <v>-823</v>
      </c>
      <c r="I681" s="28">
        <f ca="1">IF($D681&gt;$D$8,"",INDIRECT(ADDRESS(ROW(Entrées!$C$37)+($D681-1)*24+I$11,COLUMN(Entrées!$C$37)+($C681-1),4,TRUE,"Entrées")))</f>
        <v>-1072</v>
      </c>
      <c r="J681" s="28">
        <f ca="1">IF($D681&gt;$D$8,"",INDIRECT(ADDRESS(ROW(Entrées!$C$37)+($D681-1)*24+J$11,COLUMN(Entrées!$C$37)+($C681-1),4,TRUE,"Entrées")))</f>
        <v>-1314</v>
      </c>
      <c r="K681" s="28">
        <f ca="1">IF($D681&gt;$D$8,"",INDIRECT(ADDRESS(ROW(Entrées!$C$37)+($D681-1)*24+K$11,COLUMN(Entrées!$C$37)+($C681-1),4,TRUE,"Entrées")))</f>
        <v>-1762</v>
      </c>
      <c r="L681" s="28">
        <f ca="1">IF($D681&gt;$D$8,"",INDIRECT(ADDRESS(ROW(Entrées!$C$37)+($D681-1)*24+L$11,COLUMN(Entrées!$C$37)+($C681-1),4,TRUE,"Entrées")))</f>
        <v>-1821</v>
      </c>
      <c r="M681" s="28">
        <f ca="1">IF($D681&gt;$D$8,"",INDIRECT(ADDRESS(ROW(Entrées!$C$37)+($D681-1)*24+M$11,COLUMN(Entrées!$C$37)+($C681-1),4,TRUE,"Entrées")))</f>
        <v>-1759</v>
      </c>
      <c r="N681" s="28">
        <f ca="1">IF($D681&gt;$D$8,"",INDIRECT(ADDRESS(ROW(Entrées!$C$37)+($D681-1)*24+N$11,COLUMN(Entrées!$C$37)+($C681-1),4,TRUE,"Entrées")))</f>
        <v>-1615</v>
      </c>
      <c r="O681" s="28">
        <f ca="1">IF($D681&gt;$D$8,"",INDIRECT(ADDRESS(ROW(Entrées!$C$37)+($D681-1)*24+O$11,COLUMN(Entrées!$C$37)+($C681-1),4,TRUE,"Entrées")))</f>
        <v>-1321</v>
      </c>
      <c r="P681" s="28">
        <f ca="1">IF($D681&gt;$D$8,"",INDIRECT(ADDRESS(ROW(Entrées!$C$37)+($D681-1)*24+P$11,COLUMN(Entrées!$C$37)+($C681-1),4,TRUE,"Entrées")))</f>
        <v>-872</v>
      </c>
      <c r="Q681" s="28">
        <f ca="1">IF($D681&gt;$D$8,"",INDIRECT(ADDRESS(ROW(Entrées!$C$37)+($D681-1)*24+Q$11,COLUMN(Entrées!$C$37)+($C681-1),4,TRUE,"Entrées")))</f>
        <v>-641</v>
      </c>
      <c r="R681" s="28">
        <f ca="1">IF($D681&gt;$D$8,"",INDIRECT(ADDRESS(ROW(Entrées!$C$37)+($D681-1)*24+R$11,COLUMN(Entrées!$C$37)+($C681-1),4,TRUE,"Entrées")))</f>
        <v>-503</v>
      </c>
      <c r="S681" s="28">
        <f ca="1">IF($D681&gt;$D$8,"",INDIRECT(ADDRESS(ROW(Entrées!$C$37)+($D681-1)*24+S$11,COLUMN(Entrées!$C$37)+($C681-1),4,TRUE,"Entrées")))</f>
        <v>-1190</v>
      </c>
      <c r="T681" s="28">
        <f ca="1">IF($D681&gt;$D$8,"",INDIRECT(ADDRESS(ROW(Entrées!$C$37)+($D681-1)*24+T$11,COLUMN(Entrées!$C$37)+($C681-1),4,TRUE,"Entrées")))</f>
        <v>-2001</v>
      </c>
      <c r="U681" s="28">
        <f ca="1">IF($D681&gt;$D$8,"",INDIRECT(ADDRESS(ROW(Entrées!$C$37)+($D681-1)*24+U$11,COLUMN(Entrées!$C$37)+($C681-1),4,TRUE,"Entrées")))</f>
        <v>-1857</v>
      </c>
      <c r="V681" s="28">
        <f ca="1">IF($D681&gt;$D$8,"",INDIRECT(ADDRESS(ROW(Entrées!$C$37)+($D681-1)*24+V$11,COLUMN(Entrées!$C$37)+($C681-1),4,TRUE,"Entrées")))</f>
        <v>-2179</v>
      </c>
      <c r="W681" s="28">
        <f ca="1">IF($D681&gt;$D$8,"",INDIRECT(ADDRESS(ROW(Entrées!$C$37)+($D681-1)*24+W$11,COLUMN(Entrées!$C$37)+($C681-1),4,TRUE,"Entrées")))</f>
        <v>-953</v>
      </c>
      <c r="X681" s="28">
        <f ca="1">IF($D681&gt;$D$8,"",INDIRECT(ADDRESS(ROW(Entrées!$C$37)+($D681-1)*24+X$11,COLUMN(Entrées!$C$37)+($C681-1),4,TRUE,"Entrées")))</f>
        <v>-1704</v>
      </c>
      <c r="Y681" s="28">
        <f ca="1">IF($D681&gt;$D$8,"",INDIRECT(ADDRESS(ROW(Entrées!$C$37)+($D681-1)*24+Y$11,COLUMN(Entrées!$C$37)+($C681-1),4,TRUE,"Entrées")))</f>
        <v>-2681</v>
      </c>
      <c r="Z681" s="28">
        <f ca="1">IF($D681&gt;$D$8,"",INDIRECT(ADDRESS(ROW(Entrées!$C$37)+($D681-1)*24+Z$11,COLUMN(Entrées!$C$37)+($C681-1),4,TRUE,"Entrées")))</f>
        <v>-2496</v>
      </c>
      <c r="AA681" s="28">
        <f ca="1">IF($D681&gt;$D$8,"",INDIRECT(ADDRESS(ROW(Entrées!$C$37)+($D681-1)*24+AA$11,COLUMN(Entrées!$C$37)+($C681-1),4,TRUE,"Entrées")))</f>
        <v>-1762</v>
      </c>
      <c r="AB681" s="28">
        <f ca="1">IF($D681&gt;$D$8,"",INDIRECT(ADDRESS(ROW(Entrées!$C$37)+($D681-1)*24+AB$11,COLUMN(Entrées!$C$37)+($C681-1),4,TRUE,"Entrées")))</f>
        <v>-1821</v>
      </c>
      <c r="AC681" s="11"/>
      <c r="AD681" s="40">
        <f t="shared" ca="1" si="830"/>
        <v>-1459.625</v>
      </c>
      <c r="AE681" s="40">
        <f t="shared" ca="1" si="832"/>
        <v>-503</v>
      </c>
      <c r="AF681" s="40">
        <f t="shared" ca="1" si="833"/>
        <v>-2681</v>
      </c>
      <c r="AG681" s="4"/>
      <c r="AH681" s="11">
        <f>Entrées!A708</f>
        <v>28</v>
      </c>
      <c r="AI681" s="13">
        <f>Entrées!B708</f>
        <v>23</v>
      </c>
      <c r="AJ681" s="31">
        <f t="shared" ca="1" si="802"/>
        <v>55625.834722222207</v>
      </c>
      <c r="AK681" s="31">
        <f t="shared" ca="1" si="778"/>
        <v>55155.277777777781</v>
      </c>
      <c r="AL681" s="31">
        <f t="shared" ca="1" si="779"/>
        <v>55132.569444444431</v>
      </c>
      <c r="AM681" s="31">
        <f t="shared" ca="1" si="780"/>
        <v>439.35972222222233</v>
      </c>
      <c r="AN681" s="31">
        <f t="shared" ca="1" si="781"/>
        <v>2143.2847222222222</v>
      </c>
      <c r="AO681" s="31">
        <f t="shared" ca="1" si="782"/>
        <v>1711.4715277777773</v>
      </c>
      <c r="AP681" s="31">
        <f t="shared" ca="1" si="783"/>
        <v>43686.806944444448</v>
      </c>
      <c r="AQ681" s="31">
        <f t="shared" ca="1" si="784"/>
        <v>2048.2006944444447</v>
      </c>
      <c r="AR681" s="31">
        <f t="shared" ca="1" si="785"/>
        <v>467.57708333333329</v>
      </c>
      <c r="AS681" s="31">
        <f t="shared" ca="1" si="786"/>
        <v>9872.0041666666693</v>
      </c>
      <c r="AT681" s="31">
        <f t="shared" ca="1" si="787"/>
        <v>-752.91041666666672</v>
      </c>
      <c r="AU681" s="31">
        <f t="shared" ca="1" si="788"/>
        <v>580.30277777777769</v>
      </c>
      <c r="AV681" s="31">
        <f t="shared" ca="1" si="789"/>
        <v>-4570.3041666666659</v>
      </c>
      <c r="AW681" s="31">
        <f t="shared" ca="1" si="790"/>
        <v>53.39583333333335</v>
      </c>
      <c r="AX681" s="31">
        <f t="shared" ca="1" si="791"/>
        <v>1401.9361111111111</v>
      </c>
      <c r="AY681" s="31">
        <f t="shared" ca="1" si="792"/>
        <v>-1132.0805555555555</v>
      </c>
      <c r="AZ681" s="31">
        <f t="shared" ca="1" si="793"/>
        <v>-2177.1819444444441</v>
      </c>
      <c r="BA681" s="31">
        <f t="shared" ca="1" si="794"/>
        <v>644.8125</v>
      </c>
      <c r="BB681" s="31">
        <f t="shared" ca="1" si="795"/>
        <v>-1410.101388888889</v>
      </c>
      <c r="BC681" s="31">
        <f t="shared" ca="1" si="796"/>
        <v>-1800.2902777777781</v>
      </c>
      <c r="BF681" s="11">
        <f t="shared" si="797"/>
        <v>28</v>
      </c>
      <c r="BG681" s="11">
        <f t="shared" si="803"/>
        <v>23</v>
      </c>
      <c r="BH681" s="32">
        <f>IF($BF681&gt;$Y$7,"",IF(AND($BF681=$Y$7,$BG681=23),"",Entrées!C709-Entrées!C708))</f>
        <v>-1330</v>
      </c>
      <c r="BI681" s="32">
        <f>IF($BF681&gt;$Y$7,"",IF(AND($BF681=$Y$7,$BG681=23),"",Entrées!D709-Entrées!D708))</f>
        <v>-2037.5</v>
      </c>
      <c r="BJ681" s="32">
        <f>IF($BF681&gt;$Y$7,"",IF(AND($BF681=$Y$7,$BG681=23),"",Entrées!E709-Entrées!E708))</f>
        <v>-1437.5</v>
      </c>
      <c r="BK681" s="32">
        <f>IF($BF681&gt;$Y$7,"",IF(AND($BF681=$Y$7,$BG681=23),"",Entrées!F709-Entrées!F708))</f>
        <v>1.5</v>
      </c>
      <c r="BL681" s="32">
        <f>IF($BF681&gt;$Y$7,"",IF(AND($BF681=$Y$7,$BG681=23),"",Entrées!G709-Entrées!G708))</f>
        <v>-15</v>
      </c>
      <c r="BM681" s="32">
        <f>IF($BF681&gt;$Y$7,"",IF(AND($BF681=$Y$7,$BG681=23),"",Entrées!H709-Entrées!H708))</f>
        <v>-15</v>
      </c>
      <c r="BN681" s="32">
        <f>IF($BF681&gt;$Y$7,"",IF(AND($BF681=$Y$7,$BG681=23),"",Entrées!I709-Entrées!I708))</f>
        <v>-149</v>
      </c>
      <c r="BO681" s="32">
        <f>IF($BF681&gt;$Y$7,"",IF(AND($BF681=$Y$7,$BG681=23),"",Entrées!J709-Entrées!J708))</f>
        <v>66</v>
      </c>
      <c r="BP681" s="32">
        <f>IF($BF681&gt;$Y$7,"",IF(AND($BF681=$Y$7,$BG681=23),"",Entrées!K709-Entrées!K708))</f>
        <v>0</v>
      </c>
      <c r="BQ681" s="32">
        <f>IF($BF681&gt;$Y$7,"",IF(AND($BF681=$Y$7,$BG681=23),"",Entrées!L709-Entrées!L708))</f>
        <v>-2037.5</v>
      </c>
      <c r="BR681" s="32">
        <f>IF($BF681&gt;$Y$7,"",IF(AND($BF681=$Y$7,$BG681=23),"",Entrées!M709-Entrées!M708))</f>
        <v>-7</v>
      </c>
      <c r="BS681" s="32">
        <f>IF($BF681&gt;$Y$7,"",IF(AND($BF681=$Y$7,$BG681=23),"",Entrées!N709-Entrées!N708))</f>
        <v>3</v>
      </c>
      <c r="BT681" s="32">
        <f>IF($BF681&gt;$Y$7,"",IF(AND($BF681=$Y$7,$BG681=23),"",Entrées!O709-Entrées!O708))</f>
        <v>823</v>
      </c>
      <c r="BU681" s="32">
        <f>IF($BF681&gt;$Y$7,"",IF(AND($BF681=$Y$7,$BG681=23),"",Entrées!P709-Entrées!P708))</f>
        <v>1</v>
      </c>
      <c r="BV681" s="32">
        <f>IF($BF681&gt;$Y$7,"",IF(AND($BF681=$Y$7,$BG681=23),"",Entrées!Q709-Entrées!Q708))</f>
        <v>-2016</v>
      </c>
      <c r="BW681" s="32">
        <f>IF($BF681&gt;$Y$7,"",IF(AND($BF681=$Y$7,$BG681=23),"",Entrées!R709-Entrées!R708))</f>
        <v>0</v>
      </c>
      <c r="BX681" s="32">
        <f>IF($BF681&gt;$Y$7,"",IF(AND($BF681=$Y$7,$BG681=23),"",Entrées!S709-Entrées!S708))</f>
        <v>0</v>
      </c>
      <c r="BY681" s="32">
        <f>IF($BF681&gt;$Y$7,"",IF(AND($BF681=$Y$7,$BG681=23),"",Entrées!T709-Entrées!T708))</f>
        <v>-108</v>
      </c>
      <c r="BZ681" s="32">
        <f>IF($BF681&gt;$Y$7,"",IF(AND($BF681=$Y$7,$BG681=23),"",Entrées!U709-Entrées!U708))</f>
        <v>0</v>
      </c>
      <c r="CA681" s="32">
        <f>IF($BF681&gt;$Y$7,"",IF(AND($BF681=$Y$7,$BG681=23),"",Entrées!V709-Entrées!V708))</f>
        <v>2011</v>
      </c>
      <c r="CD681" s="33">
        <f>IF($BF681&lt;=$Y$7,Entrées!J708/CD$2,"")</f>
        <v>7.2302631578947368E-2</v>
      </c>
      <c r="CE681" s="33">
        <f>IF($BF681&lt;=$Y$7,Entrées!K708/CE$2,"")</f>
        <v>0</v>
      </c>
      <c r="CF681" s="11">
        <f t="shared" si="798"/>
        <v>7600</v>
      </c>
      <c r="CG681" s="11">
        <f t="shared" si="799"/>
        <v>4200</v>
      </c>
      <c r="CH681" s="52">
        <f t="shared" si="800"/>
        <v>0.26950009137426939</v>
      </c>
      <c r="CI681" s="52">
        <f t="shared" si="801"/>
        <v>0.11132787698412699</v>
      </c>
    </row>
    <row r="682" spans="3:87">
      <c r="C682" s="11">
        <f t="shared" si="834"/>
        <v>19</v>
      </c>
      <c r="D682" s="27">
        <f t="shared" si="831"/>
        <v>5</v>
      </c>
      <c r="E682" s="28">
        <f ca="1">IF($D682&gt;$D$8,"",INDIRECT(ADDRESS(ROW(Entrées!$C$37)+($D682-1)*24+E$11,COLUMN(Entrées!$C$37)+($C682-1),4,TRUE,"Entrées")))</f>
        <v>-1229</v>
      </c>
      <c r="F682" s="28">
        <f ca="1">IF($D682&gt;$D$8,"",INDIRECT(ADDRESS(ROW(Entrées!$C$37)+($D682-1)*24+F$11,COLUMN(Entrées!$C$37)+($C682-1),4,TRUE,"Entrées")))</f>
        <v>-1390</v>
      </c>
      <c r="G682" s="28">
        <f ca="1">IF($D682&gt;$D$8,"",INDIRECT(ADDRESS(ROW(Entrées!$C$37)+($D682-1)*24+G$11,COLUMN(Entrées!$C$37)+($C682-1),4,TRUE,"Entrées")))</f>
        <v>-1119</v>
      </c>
      <c r="H682" s="28">
        <f ca="1">IF($D682&gt;$D$8,"",INDIRECT(ADDRESS(ROW(Entrées!$C$37)+($D682-1)*24+H$11,COLUMN(Entrées!$C$37)+($C682-1),4,TRUE,"Entrées")))</f>
        <v>-1124</v>
      </c>
      <c r="I682" s="28">
        <f ca="1">IF($D682&gt;$D$8,"",INDIRECT(ADDRESS(ROW(Entrées!$C$37)+($D682-1)*24+I$11,COLUMN(Entrées!$C$37)+($C682-1),4,TRUE,"Entrées")))</f>
        <v>-1259</v>
      </c>
      <c r="J682" s="28">
        <f ca="1">IF($D682&gt;$D$8,"",INDIRECT(ADDRESS(ROW(Entrées!$C$37)+($D682-1)*24+J$11,COLUMN(Entrées!$C$37)+($C682-1),4,TRUE,"Entrées")))</f>
        <v>-1190</v>
      </c>
      <c r="K682" s="28">
        <f ca="1">IF($D682&gt;$D$8,"",INDIRECT(ADDRESS(ROW(Entrées!$C$37)+($D682-1)*24+K$11,COLUMN(Entrées!$C$37)+($C682-1),4,TRUE,"Entrées")))</f>
        <v>-1623</v>
      </c>
      <c r="L682" s="28">
        <f ca="1">IF($D682&gt;$D$8,"",INDIRECT(ADDRESS(ROW(Entrées!$C$37)+($D682-1)*24+L$11,COLUMN(Entrées!$C$37)+($C682-1),4,TRUE,"Entrées")))</f>
        <v>-2132</v>
      </c>
      <c r="M682" s="28">
        <f ca="1">IF($D682&gt;$D$8,"",INDIRECT(ADDRESS(ROW(Entrées!$C$37)+($D682-1)*24+M$11,COLUMN(Entrées!$C$37)+($C682-1),4,TRUE,"Entrées")))</f>
        <v>-1384</v>
      </c>
      <c r="N682" s="28">
        <f ca="1">IF($D682&gt;$D$8,"",INDIRECT(ADDRESS(ROW(Entrées!$C$37)+($D682-1)*24+N$11,COLUMN(Entrées!$C$37)+($C682-1),4,TRUE,"Entrées")))</f>
        <v>-1641</v>
      </c>
      <c r="O682" s="28">
        <f ca="1">IF($D682&gt;$D$8,"",INDIRECT(ADDRESS(ROW(Entrées!$C$37)+($D682-1)*24+O$11,COLUMN(Entrées!$C$37)+($C682-1),4,TRUE,"Entrées")))</f>
        <v>-1474</v>
      </c>
      <c r="P682" s="28">
        <f ca="1">IF($D682&gt;$D$8,"",INDIRECT(ADDRESS(ROW(Entrées!$C$37)+($D682-1)*24+P$11,COLUMN(Entrées!$C$37)+($C682-1),4,TRUE,"Entrées")))</f>
        <v>-1218</v>
      </c>
      <c r="Q682" s="28">
        <f ca="1">IF($D682&gt;$D$8,"",INDIRECT(ADDRESS(ROW(Entrées!$C$37)+($D682-1)*24+Q$11,COLUMN(Entrées!$C$37)+($C682-1),4,TRUE,"Entrées")))</f>
        <v>-746</v>
      </c>
      <c r="R682" s="28">
        <f ca="1">IF($D682&gt;$D$8,"",INDIRECT(ADDRESS(ROW(Entrées!$C$37)+($D682-1)*24+R$11,COLUMN(Entrées!$C$37)+($C682-1),4,TRUE,"Entrées")))</f>
        <v>-779</v>
      </c>
      <c r="S682" s="28">
        <f ca="1">IF($D682&gt;$D$8,"",INDIRECT(ADDRESS(ROW(Entrées!$C$37)+($D682-1)*24+S$11,COLUMN(Entrées!$C$37)+($C682-1),4,TRUE,"Entrées")))</f>
        <v>-931</v>
      </c>
      <c r="T682" s="28">
        <f ca="1">IF($D682&gt;$D$8,"",INDIRECT(ADDRESS(ROW(Entrées!$C$37)+($D682-1)*24+T$11,COLUMN(Entrées!$C$37)+($C682-1),4,TRUE,"Entrées")))</f>
        <v>-1242</v>
      </c>
      <c r="U682" s="28">
        <f ca="1">IF($D682&gt;$D$8,"",INDIRECT(ADDRESS(ROW(Entrées!$C$37)+($D682-1)*24+U$11,COLUMN(Entrées!$C$37)+($C682-1),4,TRUE,"Entrées")))</f>
        <v>-1583</v>
      </c>
      <c r="V682" s="28">
        <f ca="1">IF($D682&gt;$D$8,"",INDIRECT(ADDRESS(ROW(Entrées!$C$37)+($D682-1)*24+V$11,COLUMN(Entrées!$C$37)+($C682-1),4,TRUE,"Entrées")))</f>
        <v>-1868</v>
      </c>
      <c r="W682" s="28">
        <f ca="1">IF($D682&gt;$D$8,"",INDIRECT(ADDRESS(ROW(Entrées!$C$37)+($D682-1)*24+W$11,COLUMN(Entrées!$C$37)+($C682-1),4,TRUE,"Entrées")))</f>
        <v>-1059</v>
      </c>
      <c r="X682" s="28">
        <f ca="1">IF($D682&gt;$D$8,"",INDIRECT(ADDRESS(ROW(Entrées!$C$37)+($D682-1)*24+X$11,COLUMN(Entrées!$C$37)+($C682-1),4,TRUE,"Entrées")))</f>
        <v>-1205</v>
      </c>
      <c r="Y682" s="28">
        <f ca="1">IF($D682&gt;$D$8,"",INDIRECT(ADDRESS(ROW(Entrées!$C$37)+($D682-1)*24+Y$11,COLUMN(Entrées!$C$37)+($C682-1),4,TRUE,"Entrées")))</f>
        <v>-2012</v>
      </c>
      <c r="Z682" s="28">
        <f ca="1">IF($D682&gt;$D$8,"",INDIRECT(ADDRESS(ROW(Entrées!$C$37)+($D682-1)*24+Z$11,COLUMN(Entrées!$C$37)+($C682-1),4,TRUE,"Entrées")))</f>
        <v>-1380</v>
      </c>
      <c r="AA682" s="28">
        <f ca="1">IF($D682&gt;$D$8,"",INDIRECT(ADDRESS(ROW(Entrées!$C$37)+($D682-1)*24+AA$11,COLUMN(Entrées!$C$37)+($C682-1),4,TRUE,"Entrées")))</f>
        <v>-736</v>
      </c>
      <c r="AB682" s="28">
        <f ca="1">IF($D682&gt;$D$8,"",INDIRECT(ADDRESS(ROW(Entrées!$C$37)+($D682-1)*24+AB$11,COLUMN(Entrées!$C$37)+($C682-1),4,TRUE,"Entrées")))</f>
        <v>-438</v>
      </c>
      <c r="AC682" s="11"/>
      <c r="AD682" s="40">
        <f t="shared" ca="1" si="830"/>
        <v>-1281.75</v>
      </c>
      <c r="AE682" s="40">
        <f t="shared" ca="1" si="832"/>
        <v>-438</v>
      </c>
      <c r="AF682" s="40">
        <f t="shared" ca="1" si="833"/>
        <v>-2132</v>
      </c>
      <c r="AG682" s="4"/>
      <c r="AH682" s="11">
        <f>Entrées!A709</f>
        <v>29</v>
      </c>
      <c r="AI682" s="13">
        <f>Entrées!B709</f>
        <v>0</v>
      </c>
      <c r="AJ682" s="31">
        <f t="shared" ca="1" si="802"/>
        <v>55625.834722222207</v>
      </c>
      <c r="AK682" s="31">
        <f t="shared" ca="1" si="778"/>
        <v>55155.277777777781</v>
      </c>
      <c r="AL682" s="31">
        <f t="shared" ca="1" si="779"/>
        <v>55132.569444444431</v>
      </c>
      <c r="AM682" s="31">
        <f t="shared" ca="1" si="780"/>
        <v>439.35972222222233</v>
      </c>
      <c r="AN682" s="31">
        <f t="shared" ca="1" si="781"/>
        <v>2143.2847222222222</v>
      </c>
      <c r="AO682" s="31">
        <f t="shared" ca="1" si="782"/>
        <v>1711.4715277777773</v>
      </c>
      <c r="AP682" s="31">
        <f t="shared" ca="1" si="783"/>
        <v>43686.806944444448</v>
      </c>
      <c r="AQ682" s="31">
        <f t="shared" ca="1" si="784"/>
        <v>2048.2006944444447</v>
      </c>
      <c r="AR682" s="31">
        <f t="shared" ca="1" si="785"/>
        <v>467.57708333333329</v>
      </c>
      <c r="AS682" s="31">
        <f t="shared" ca="1" si="786"/>
        <v>9872.0041666666693</v>
      </c>
      <c r="AT682" s="31">
        <f t="shared" ca="1" si="787"/>
        <v>-752.91041666666672</v>
      </c>
      <c r="AU682" s="31">
        <f t="shared" ca="1" si="788"/>
        <v>580.30277777777769</v>
      </c>
      <c r="AV682" s="31">
        <f t="shared" ca="1" si="789"/>
        <v>-4570.3041666666659</v>
      </c>
      <c r="AW682" s="31">
        <f t="shared" ca="1" si="790"/>
        <v>53.39583333333335</v>
      </c>
      <c r="AX682" s="31">
        <f t="shared" ca="1" si="791"/>
        <v>1401.9361111111111</v>
      </c>
      <c r="AY682" s="31">
        <f t="shared" ca="1" si="792"/>
        <v>-1132.0805555555555</v>
      </c>
      <c r="AZ682" s="31">
        <f t="shared" ca="1" si="793"/>
        <v>-2177.1819444444441</v>
      </c>
      <c r="BA682" s="31">
        <f t="shared" ca="1" si="794"/>
        <v>644.8125</v>
      </c>
      <c r="BB682" s="31">
        <f t="shared" ca="1" si="795"/>
        <v>-1410.101388888889</v>
      </c>
      <c r="BC682" s="31">
        <f t="shared" ca="1" si="796"/>
        <v>-1800.2902777777781</v>
      </c>
      <c r="BF682" s="11">
        <f t="shared" si="797"/>
        <v>29</v>
      </c>
      <c r="BG682" s="11">
        <f t="shared" si="803"/>
        <v>0</v>
      </c>
      <c r="BH682" s="32">
        <f>IF($BF682&gt;$Y$7,"",IF(AND($BF682=$Y$7,$BG682=23),"",Entrées!C710-Entrées!C709))</f>
        <v>-3617.5</v>
      </c>
      <c r="BI682" s="32">
        <f>IF($BF682&gt;$Y$7,"",IF(AND($BF682=$Y$7,$BG682=23),"",Entrées!D710-Entrées!D709))</f>
        <v>-2262.5</v>
      </c>
      <c r="BJ682" s="32">
        <f>IF($BF682&gt;$Y$7,"",IF(AND($BF682=$Y$7,$BG682=23),"",Entrées!E710-Entrées!E709))</f>
        <v>-2375</v>
      </c>
      <c r="BK682" s="32">
        <f>IF($BF682&gt;$Y$7,"",IF(AND($BF682=$Y$7,$BG682=23),"",Entrées!F710-Entrées!F709))</f>
        <v>-2</v>
      </c>
      <c r="BL682" s="32">
        <f>IF($BF682&gt;$Y$7,"",IF(AND($BF682=$Y$7,$BG682=23),"",Entrées!G710-Entrées!G709))</f>
        <v>-75</v>
      </c>
      <c r="BM682" s="32">
        <f>IF($BF682&gt;$Y$7,"",IF(AND($BF682=$Y$7,$BG682=23),"",Entrées!H710-Entrées!H709))</f>
        <v>9</v>
      </c>
      <c r="BN682" s="32">
        <f>IF($BF682&gt;$Y$7,"",IF(AND($BF682=$Y$7,$BG682=23),"",Entrées!I710-Entrées!I709))</f>
        <v>-693.5</v>
      </c>
      <c r="BO682" s="32">
        <f>IF($BF682&gt;$Y$7,"",IF(AND($BF682=$Y$7,$BG682=23),"",Entrées!J710-Entrées!J709))</f>
        <v>131.5</v>
      </c>
      <c r="BP682" s="32">
        <f>IF($BF682&gt;$Y$7,"",IF(AND($BF682=$Y$7,$BG682=23),"",Entrées!K710-Entrées!K709))</f>
        <v>0</v>
      </c>
      <c r="BQ682" s="32">
        <f>IF($BF682&gt;$Y$7,"",IF(AND($BF682=$Y$7,$BG682=23),"",Entrées!L710-Entrées!L709))</f>
        <v>-2271.5</v>
      </c>
      <c r="BR682" s="32">
        <f>IF($BF682&gt;$Y$7,"",IF(AND($BF682=$Y$7,$BG682=23),"",Entrées!M710-Entrées!M709))</f>
        <v>-335</v>
      </c>
      <c r="BS682" s="32">
        <f>IF($BF682&gt;$Y$7,"",IF(AND($BF682=$Y$7,$BG682=23),"",Entrées!N710-Entrées!N709))</f>
        <v>2</v>
      </c>
      <c r="BT682" s="32">
        <f>IF($BF682&gt;$Y$7,"",IF(AND($BF682=$Y$7,$BG682=23),"",Entrées!O710-Entrées!O709))</f>
        <v>-382.5</v>
      </c>
      <c r="BU682" s="32">
        <f>IF($BF682&gt;$Y$7,"",IF(AND($BF682=$Y$7,$BG682=23),"",Entrées!P710-Entrées!P709))</f>
        <v>0.5</v>
      </c>
      <c r="BV682" s="32">
        <f>IF($BF682&gt;$Y$7,"",IF(AND($BF682=$Y$7,$BG682=23),"",Entrées!Q710-Entrées!Q709))</f>
        <v>-152</v>
      </c>
      <c r="BW682" s="32">
        <f>IF($BF682&gt;$Y$7,"",IF(AND($BF682=$Y$7,$BG682=23),"",Entrées!R710-Entrées!R709))</f>
        <v>0</v>
      </c>
      <c r="BX682" s="32">
        <f>IF($BF682&gt;$Y$7,"",IF(AND($BF682=$Y$7,$BG682=23),"",Entrées!S710-Entrées!S709))</f>
        <v>0</v>
      </c>
      <c r="BY682" s="32">
        <f>IF($BF682&gt;$Y$7,"",IF(AND($BF682=$Y$7,$BG682=23),"",Entrées!T710-Entrées!T709))</f>
        <v>83</v>
      </c>
      <c r="BZ682" s="32">
        <f>IF($BF682&gt;$Y$7,"",IF(AND($BF682=$Y$7,$BG682=23),"",Entrées!U710-Entrées!U709))</f>
        <v>0</v>
      </c>
      <c r="CA682" s="32">
        <f>IF($BF682&gt;$Y$7,"",IF(AND($BF682=$Y$7,$BG682=23),"",Entrées!V710-Entrées!V709))</f>
        <v>-77</v>
      </c>
      <c r="CD682" s="33">
        <f>IF($BF682&lt;=$Y$7,Entrées!J709/CD$2,"")</f>
        <v>8.0986842105263163E-2</v>
      </c>
      <c r="CE682" s="33">
        <f>IF($BF682&lt;=$Y$7,Entrées!K709/CE$2,"")</f>
        <v>0</v>
      </c>
      <c r="CF682" s="11">
        <f t="shared" si="798"/>
        <v>7600</v>
      </c>
      <c r="CG682" s="11">
        <f t="shared" si="799"/>
        <v>4200</v>
      </c>
      <c r="CH682" s="52">
        <f t="shared" si="800"/>
        <v>0.26950009137426939</v>
      </c>
      <c r="CI682" s="52">
        <f t="shared" si="801"/>
        <v>0.11132787698412699</v>
      </c>
    </row>
    <row r="683" spans="3:87">
      <c r="C683" s="11">
        <f t="shared" si="834"/>
        <v>19</v>
      </c>
      <c r="D683" s="27">
        <f t="shared" si="831"/>
        <v>6</v>
      </c>
      <c r="E683" s="28">
        <f ca="1">IF($D683&gt;$D$8,"",INDIRECT(ADDRESS(ROW(Entrées!$C$37)+($D683-1)*24+E$11,COLUMN(Entrées!$C$37)+($C683-1),4,TRUE,"Entrées")))</f>
        <v>-773</v>
      </c>
      <c r="F683" s="28">
        <f ca="1">IF($D683&gt;$D$8,"",INDIRECT(ADDRESS(ROW(Entrées!$C$37)+($D683-1)*24+F$11,COLUMN(Entrées!$C$37)+($C683-1),4,TRUE,"Entrées")))</f>
        <v>-967</v>
      </c>
      <c r="G683" s="28">
        <f ca="1">IF($D683&gt;$D$8,"",INDIRECT(ADDRESS(ROW(Entrées!$C$37)+($D683-1)*24+G$11,COLUMN(Entrées!$C$37)+($C683-1),4,TRUE,"Entrées")))</f>
        <v>-926</v>
      </c>
      <c r="H683" s="28">
        <f ca="1">IF($D683&gt;$D$8,"",INDIRECT(ADDRESS(ROW(Entrées!$C$37)+($D683-1)*24+H$11,COLUMN(Entrées!$C$37)+($C683-1),4,TRUE,"Entrées")))</f>
        <v>-1017</v>
      </c>
      <c r="I683" s="28">
        <f ca="1">IF($D683&gt;$D$8,"",INDIRECT(ADDRESS(ROW(Entrées!$C$37)+($D683-1)*24+I$11,COLUMN(Entrées!$C$37)+($C683-1),4,TRUE,"Entrées")))</f>
        <v>-1002</v>
      </c>
      <c r="J683" s="28">
        <f ca="1">IF($D683&gt;$D$8,"",INDIRECT(ADDRESS(ROW(Entrées!$C$37)+($D683-1)*24+J$11,COLUMN(Entrées!$C$37)+($C683-1),4,TRUE,"Entrées")))</f>
        <v>-1032</v>
      </c>
      <c r="K683" s="28">
        <f ca="1">IF($D683&gt;$D$8,"",INDIRECT(ADDRESS(ROW(Entrées!$C$37)+($D683-1)*24+K$11,COLUMN(Entrées!$C$37)+($C683-1),4,TRUE,"Entrées")))</f>
        <v>-1041</v>
      </c>
      <c r="L683" s="28">
        <f ca="1">IF($D683&gt;$D$8,"",INDIRECT(ADDRESS(ROW(Entrées!$C$37)+($D683-1)*24+L$11,COLUMN(Entrées!$C$37)+($C683-1),4,TRUE,"Entrées")))</f>
        <v>-1215</v>
      </c>
      <c r="M683" s="28">
        <f ca="1">IF($D683&gt;$D$8,"",INDIRECT(ADDRESS(ROW(Entrées!$C$37)+($D683-1)*24+M$11,COLUMN(Entrées!$C$37)+($C683-1),4,TRUE,"Entrées")))</f>
        <v>-1215</v>
      </c>
      <c r="N683" s="28">
        <f ca="1">IF($D683&gt;$D$8,"",INDIRECT(ADDRESS(ROW(Entrées!$C$37)+($D683-1)*24+N$11,COLUMN(Entrées!$C$37)+($C683-1),4,TRUE,"Entrées")))</f>
        <v>-949</v>
      </c>
      <c r="O683" s="28">
        <f ca="1">IF($D683&gt;$D$8,"",INDIRECT(ADDRESS(ROW(Entrées!$C$37)+($D683-1)*24+O$11,COLUMN(Entrées!$C$37)+($C683-1),4,TRUE,"Entrées")))</f>
        <v>-590</v>
      </c>
      <c r="P683" s="28">
        <f ca="1">IF($D683&gt;$D$8,"",INDIRECT(ADDRESS(ROW(Entrées!$C$37)+($D683-1)*24+P$11,COLUMN(Entrées!$C$37)+($C683-1),4,TRUE,"Entrées")))</f>
        <v>-572</v>
      </c>
      <c r="Q683" s="28">
        <f ca="1">IF($D683&gt;$D$8,"",INDIRECT(ADDRESS(ROW(Entrées!$C$37)+($D683-1)*24+Q$11,COLUMN(Entrées!$C$37)+($C683-1),4,TRUE,"Entrées")))</f>
        <v>-583</v>
      </c>
      <c r="R683" s="28">
        <f ca="1">IF($D683&gt;$D$8,"",INDIRECT(ADDRESS(ROW(Entrées!$C$37)+($D683-1)*24+R$11,COLUMN(Entrées!$C$37)+($C683-1),4,TRUE,"Entrées")))</f>
        <v>-510</v>
      </c>
      <c r="S683" s="28">
        <f ca="1">IF($D683&gt;$D$8,"",INDIRECT(ADDRESS(ROW(Entrées!$C$37)+($D683-1)*24+S$11,COLUMN(Entrées!$C$37)+($C683-1),4,TRUE,"Entrées")))</f>
        <v>-876</v>
      </c>
      <c r="T683" s="28">
        <f ca="1">IF($D683&gt;$D$8,"",INDIRECT(ADDRESS(ROW(Entrées!$C$37)+($D683-1)*24+T$11,COLUMN(Entrées!$C$37)+($C683-1),4,TRUE,"Entrées")))</f>
        <v>-1016</v>
      </c>
      <c r="U683" s="28">
        <f ca="1">IF($D683&gt;$D$8,"",INDIRECT(ADDRESS(ROW(Entrées!$C$37)+($D683-1)*24+U$11,COLUMN(Entrées!$C$37)+($C683-1),4,TRUE,"Entrées")))</f>
        <v>-1171</v>
      </c>
      <c r="V683" s="28">
        <f ca="1">IF($D683&gt;$D$8,"",INDIRECT(ADDRESS(ROW(Entrées!$C$37)+($D683-1)*24+V$11,COLUMN(Entrées!$C$37)+($C683-1),4,TRUE,"Entrées")))</f>
        <v>-984</v>
      </c>
      <c r="W683" s="28">
        <f ca="1">IF($D683&gt;$D$8,"",INDIRECT(ADDRESS(ROW(Entrées!$C$37)+($D683-1)*24+W$11,COLUMN(Entrées!$C$37)+($C683-1),4,TRUE,"Entrées")))</f>
        <v>-1190</v>
      </c>
      <c r="X683" s="28">
        <f ca="1">IF($D683&gt;$D$8,"",INDIRECT(ADDRESS(ROW(Entrées!$C$37)+($D683-1)*24+X$11,COLUMN(Entrées!$C$37)+($C683-1),4,TRUE,"Entrées")))</f>
        <v>-1215</v>
      </c>
      <c r="Y683" s="28">
        <f ca="1">IF($D683&gt;$D$8,"",INDIRECT(ADDRESS(ROW(Entrées!$C$37)+($D683-1)*24+Y$11,COLUMN(Entrées!$C$37)+($C683-1),4,TRUE,"Entrées")))</f>
        <v>-1215</v>
      </c>
      <c r="Z683" s="28">
        <f ca="1">IF($D683&gt;$D$8,"",INDIRECT(ADDRESS(ROW(Entrées!$C$37)+($D683-1)*24+Z$11,COLUMN(Entrées!$C$37)+($C683-1),4,TRUE,"Entrées")))</f>
        <v>-1215</v>
      </c>
      <c r="AA683" s="28">
        <f ca="1">IF($D683&gt;$D$8,"",INDIRECT(ADDRESS(ROW(Entrées!$C$37)+($D683-1)*24+AA$11,COLUMN(Entrées!$C$37)+($C683-1),4,TRUE,"Entrées")))</f>
        <v>-968</v>
      </c>
      <c r="AB683" s="28">
        <f ca="1">IF($D683&gt;$D$8,"",INDIRECT(ADDRESS(ROW(Entrées!$C$37)+($D683-1)*24+AB$11,COLUMN(Entrées!$C$37)+($C683-1),4,TRUE,"Entrées")))</f>
        <v>-535</v>
      </c>
      <c r="AC683" s="11"/>
      <c r="AD683" s="40">
        <f t="shared" ca="1" si="830"/>
        <v>-949.04166666666663</v>
      </c>
      <c r="AE683" s="40">
        <f t="shared" ca="1" si="832"/>
        <v>-510</v>
      </c>
      <c r="AF683" s="40">
        <f t="shared" ca="1" si="833"/>
        <v>-1215</v>
      </c>
      <c r="AG683" s="4"/>
      <c r="AH683" s="11">
        <f>Entrées!A710</f>
        <v>29</v>
      </c>
      <c r="AI683" s="13">
        <f>Entrées!B710</f>
        <v>1</v>
      </c>
      <c r="AJ683" s="31">
        <f t="shared" ca="1" si="802"/>
        <v>55625.834722222207</v>
      </c>
      <c r="AK683" s="31">
        <f t="shared" ca="1" si="778"/>
        <v>55155.277777777781</v>
      </c>
      <c r="AL683" s="31">
        <f t="shared" ca="1" si="779"/>
        <v>55132.569444444431</v>
      </c>
      <c r="AM683" s="31">
        <f t="shared" ca="1" si="780"/>
        <v>439.35972222222233</v>
      </c>
      <c r="AN683" s="31">
        <f t="shared" ca="1" si="781"/>
        <v>2143.2847222222222</v>
      </c>
      <c r="AO683" s="31">
        <f t="shared" ca="1" si="782"/>
        <v>1711.4715277777773</v>
      </c>
      <c r="AP683" s="31">
        <f t="shared" ca="1" si="783"/>
        <v>43686.806944444448</v>
      </c>
      <c r="AQ683" s="31">
        <f t="shared" ca="1" si="784"/>
        <v>2048.2006944444447</v>
      </c>
      <c r="AR683" s="31">
        <f t="shared" ca="1" si="785"/>
        <v>467.57708333333329</v>
      </c>
      <c r="AS683" s="31">
        <f t="shared" ca="1" si="786"/>
        <v>9872.0041666666693</v>
      </c>
      <c r="AT683" s="31">
        <f t="shared" ca="1" si="787"/>
        <v>-752.91041666666672</v>
      </c>
      <c r="AU683" s="31">
        <f t="shared" ca="1" si="788"/>
        <v>580.30277777777769</v>
      </c>
      <c r="AV683" s="31">
        <f t="shared" ca="1" si="789"/>
        <v>-4570.3041666666659</v>
      </c>
      <c r="AW683" s="31">
        <f t="shared" ca="1" si="790"/>
        <v>53.39583333333335</v>
      </c>
      <c r="AX683" s="31">
        <f t="shared" ca="1" si="791"/>
        <v>1401.9361111111111</v>
      </c>
      <c r="AY683" s="31">
        <f t="shared" ca="1" si="792"/>
        <v>-1132.0805555555555</v>
      </c>
      <c r="AZ683" s="31">
        <f t="shared" ca="1" si="793"/>
        <v>-2177.1819444444441</v>
      </c>
      <c r="BA683" s="31">
        <f t="shared" ca="1" si="794"/>
        <v>644.8125</v>
      </c>
      <c r="BB683" s="31">
        <f t="shared" ca="1" si="795"/>
        <v>-1410.101388888889</v>
      </c>
      <c r="BC683" s="31">
        <f t="shared" ca="1" si="796"/>
        <v>-1800.2902777777781</v>
      </c>
      <c r="BF683" s="11">
        <f t="shared" si="797"/>
        <v>29</v>
      </c>
      <c r="BG683" s="11">
        <f t="shared" si="803"/>
        <v>1</v>
      </c>
      <c r="BH683" s="32">
        <f>IF($BF683&gt;$Y$7,"",IF(AND($BF683=$Y$7,$BG683=23),"",Entrées!C711-Entrées!C710))</f>
        <v>-808</v>
      </c>
      <c r="BI683" s="32">
        <f>IF($BF683&gt;$Y$7,"",IF(AND($BF683=$Y$7,$BG683=23),"",Entrées!D711-Entrées!D710))</f>
        <v>-912.5</v>
      </c>
      <c r="BJ683" s="32">
        <f>IF($BF683&gt;$Y$7,"",IF(AND($BF683=$Y$7,$BG683=23),"",Entrées!E711-Entrées!E710))</f>
        <v>-1112.5</v>
      </c>
      <c r="BK683" s="32">
        <f>IF($BF683&gt;$Y$7,"",IF(AND($BF683=$Y$7,$BG683=23),"",Entrées!F711-Entrées!F710))</f>
        <v>0</v>
      </c>
      <c r="BL683" s="32">
        <f>IF($BF683&gt;$Y$7,"",IF(AND($BF683=$Y$7,$BG683=23),"",Entrées!G711-Entrées!G710))</f>
        <v>0</v>
      </c>
      <c r="BM683" s="32">
        <f>IF($BF683&gt;$Y$7,"",IF(AND($BF683=$Y$7,$BG683=23),"",Entrées!H711-Entrées!H710))</f>
        <v>-6</v>
      </c>
      <c r="BN683" s="32">
        <f>IF($BF683&gt;$Y$7,"",IF(AND($BF683=$Y$7,$BG683=23),"",Entrées!I711-Entrées!I710))</f>
        <v>36</v>
      </c>
      <c r="BO683" s="32">
        <f>IF($BF683&gt;$Y$7,"",IF(AND($BF683=$Y$7,$BG683=23),"",Entrées!J711-Entrées!J710))</f>
        <v>188.5</v>
      </c>
      <c r="BP683" s="32">
        <f>IF($BF683&gt;$Y$7,"",IF(AND($BF683=$Y$7,$BG683=23),"",Entrées!K711-Entrées!K710))</f>
        <v>0</v>
      </c>
      <c r="BQ683" s="32">
        <f>IF($BF683&gt;$Y$7,"",IF(AND($BF683=$Y$7,$BG683=23),"",Entrées!L711-Entrées!L710))</f>
        <v>-200.5</v>
      </c>
      <c r="BR683" s="32">
        <f>IF($BF683&gt;$Y$7,"",IF(AND($BF683=$Y$7,$BG683=23),"",Entrées!M711-Entrées!M710))</f>
        <v>-766</v>
      </c>
      <c r="BS683" s="32">
        <f>IF($BF683&gt;$Y$7,"",IF(AND($BF683=$Y$7,$BG683=23),"",Entrées!N711-Entrées!N710))</f>
        <v>-3</v>
      </c>
      <c r="BT683" s="32">
        <f>IF($BF683&gt;$Y$7,"",IF(AND($BF683=$Y$7,$BG683=23),"",Entrées!O711-Entrées!O710))</f>
        <v>-57</v>
      </c>
      <c r="BU683" s="32">
        <f>IF($BF683&gt;$Y$7,"",IF(AND($BF683=$Y$7,$BG683=23),"",Entrées!P711-Entrées!P710))</f>
        <v>0.5</v>
      </c>
      <c r="BV683" s="32">
        <f>IF($BF683&gt;$Y$7,"",IF(AND($BF683=$Y$7,$BG683=23),"",Entrées!Q711-Entrées!Q710))</f>
        <v>-77</v>
      </c>
      <c r="BW683" s="32">
        <f>IF($BF683&gt;$Y$7,"",IF(AND($BF683=$Y$7,$BG683=23),"",Entrées!R711-Entrées!R710))</f>
        <v>0</v>
      </c>
      <c r="BX683" s="32">
        <f>IF($BF683&gt;$Y$7,"",IF(AND($BF683=$Y$7,$BG683=23),"",Entrées!S711-Entrées!S710))</f>
        <v>0</v>
      </c>
      <c r="BY683" s="32">
        <f>IF($BF683&gt;$Y$7,"",IF(AND($BF683=$Y$7,$BG683=23),"",Entrées!T711-Entrées!T710))</f>
        <v>125</v>
      </c>
      <c r="BZ683" s="32">
        <f>IF($BF683&gt;$Y$7,"",IF(AND($BF683=$Y$7,$BG683=23),"",Entrées!U711-Entrées!U710))</f>
        <v>0</v>
      </c>
      <c r="CA683" s="32">
        <f>IF($BF683&gt;$Y$7,"",IF(AND($BF683=$Y$7,$BG683=23),"",Entrées!V711-Entrées!V710))</f>
        <v>25</v>
      </c>
      <c r="CD683" s="33">
        <f>IF($BF683&lt;=$Y$7,Entrées!J710/CD$2,"")</f>
        <v>9.8289473684210524E-2</v>
      </c>
      <c r="CE683" s="33">
        <f>IF($BF683&lt;=$Y$7,Entrées!K710/CE$2,"")</f>
        <v>0</v>
      </c>
      <c r="CF683" s="11">
        <f t="shared" si="798"/>
        <v>7600</v>
      </c>
      <c r="CG683" s="11">
        <f t="shared" si="799"/>
        <v>4200</v>
      </c>
      <c r="CH683" s="52">
        <f t="shared" si="800"/>
        <v>0.26950009137426939</v>
      </c>
      <c r="CI683" s="52">
        <f t="shared" si="801"/>
        <v>0.11132787698412699</v>
      </c>
    </row>
    <row r="684" spans="3:87">
      <c r="C684" s="11">
        <f t="shared" si="834"/>
        <v>19</v>
      </c>
      <c r="D684" s="27">
        <f t="shared" si="831"/>
        <v>7</v>
      </c>
      <c r="E684" s="28">
        <f ca="1">IF($D684&gt;$D$8,"",INDIRECT(ADDRESS(ROW(Entrées!$C$37)+($D684-1)*24+E$11,COLUMN(Entrées!$C$37)+($C684-1),4,TRUE,"Entrées")))</f>
        <v>-642</v>
      </c>
      <c r="F684" s="28">
        <f ca="1">IF($D684&gt;$D$8,"",INDIRECT(ADDRESS(ROW(Entrées!$C$37)+($D684-1)*24+F$11,COLUMN(Entrées!$C$37)+($C684-1),4,TRUE,"Entrées")))</f>
        <v>-967</v>
      </c>
      <c r="G684" s="28">
        <f ca="1">IF($D684&gt;$D$8,"",INDIRECT(ADDRESS(ROW(Entrées!$C$37)+($D684-1)*24+G$11,COLUMN(Entrées!$C$37)+($C684-1),4,TRUE,"Entrées")))</f>
        <v>-921</v>
      </c>
      <c r="H684" s="28">
        <f ca="1">IF($D684&gt;$D$8,"",INDIRECT(ADDRESS(ROW(Entrées!$C$37)+($D684-1)*24+H$11,COLUMN(Entrées!$C$37)+($C684-1),4,TRUE,"Entrées")))</f>
        <v>-1004</v>
      </c>
      <c r="I684" s="28">
        <f ca="1">IF($D684&gt;$D$8,"",INDIRECT(ADDRESS(ROW(Entrées!$C$37)+($D684-1)*24+I$11,COLUMN(Entrées!$C$37)+($C684-1),4,TRUE,"Entrées")))</f>
        <v>-1042</v>
      </c>
      <c r="J684" s="28">
        <f ca="1">IF($D684&gt;$D$8,"",INDIRECT(ADDRESS(ROW(Entrées!$C$37)+($D684-1)*24+J$11,COLUMN(Entrées!$C$37)+($C684-1),4,TRUE,"Entrées")))</f>
        <v>-1042</v>
      </c>
      <c r="K684" s="28">
        <f ca="1">IF($D684&gt;$D$8,"",INDIRECT(ADDRESS(ROW(Entrées!$C$37)+($D684-1)*24+K$11,COLUMN(Entrées!$C$37)+($C684-1),4,TRUE,"Entrées")))</f>
        <v>-1042</v>
      </c>
      <c r="L684" s="28">
        <f ca="1">IF($D684&gt;$D$8,"",INDIRECT(ADDRESS(ROW(Entrées!$C$37)+($D684-1)*24+L$11,COLUMN(Entrées!$C$37)+($C684-1),4,TRUE,"Entrées")))</f>
        <v>-810</v>
      </c>
      <c r="M684" s="28">
        <f ca="1">IF($D684&gt;$D$8,"",INDIRECT(ADDRESS(ROW(Entrées!$C$37)+($D684-1)*24+M$11,COLUMN(Entrées!$C$37)+($C684-1),4,TRUE,"Entrées")))</f>
        <v>-1000</v>
      </c>
      <c r="N684" s="28">
        <f ca="1">IF($D684&gt;$D$8,"",INDIRECT(ADDRESS(ROW(Entrées!$C$37)+($D684-1)*24+N$11,COLUMN(Entrées!$C$37)+($C684-1),4,TRUE,"Entrées")))</f>
        <v>-1057</v>
      </c>
      <c r="O684" s="28">
        <f ca="1">IF($D684&gt;$D$8,"",INDIRECT(ADDRESS(ROW(Entrées!$C$37)+($D684-1)*24+O$11,COLUMN(Entrées!$C$37)+($C684-1),4,TRUE,"Entrées")))</f>
        <v>-911</v>
      </c>
      <c r="P684" s="28">
        <f ca="1">IF($D684&gt;$D$8,"",INDIRECT(ADDRESS(ROW(Entrées!$C$37)+($D684-1)*24+P$11,COLUMN(Entrées!$C$37)+($C684-1),4,TRUE,"Entrées")))</f>
        <v>-693</v>
      </c>
      <c r="Q684" s="28">
        <f ca="1">IF($D684&gt;$D$8,"",INDIRECT(ADDRESS(ROW(Entrées!$C$37)+($D684-1)*24+Q$11,COLUMN(Entrées!$C$37)+($C684-1),4,TRUE,"Entrées")))</f>
        <v>-373</v>
      </c>
      <c r="R684" s="28">
        <f ca="1">IF($D684&gt;$D$8,"",INDIRECT(ADDRESS(ROW(Entrées!$C$37)+($D684-1)*24+R$11,COLUMN(Entrées!$C$37)+($C684-1),4,TRUE,"Entrées")))</f>
        <v>-648</v>
      </c>
      <c r="S684" s="28">
        <f ca="1">IF($D684&gt;$D$8,"",INDIRECT(ADDRESS(ROW(Entrées!$C$37)+($D684-1)*24+S$11,COLUMN(Entrées!$C$37)+($C684-1),4,TRUE,"Entrées")))</f>
        <v>-665</v>
      </c>
      <c r="T684" s="28">
        <f ca="1">IF($D684&gt;$D$8,"",INDIRECT(ADDRESS(ROW(Entrées!$C$37)+($D684-1)*24+T$11,COLUMN(Entrées!$C$37)+($C684-1),4,TRUE,"Entrées")))</f>
        <v>-1001</v>
      </c>
      <c r="U684" s="28">
        <f ca="1">IF($D684&gt;$D$8,"",INDIRECT(ADDRESS(ROW(Entrées!$C$37)+($D684-1)*24+U$11,COLUMN(Entrées!$C$37)+($C684-1),4,TRUE,"Entrées")))</f>
        <v>-1111</v>
      </c>
      <c r="V684" s="28">
        <f ca="1">IF($D684&gt;$D$8,"",INDIRECT(ADDRESS(ROW(Entrées!$C$37)+($D684-1)*24+V$11,COLUMN(Entrées!$C$37)+($C684-1),4,TRUE,"Entrées")))</f>
        <v>-1096</v>
      </c>
      <c r="W684" s="28">
        <f ca="1">IF($D684&gt;$D$8,"",INDIRECT(ADDRESS(ROW(Entrées!$C$37)+($D684-1)*24+W$11,COLUMN(Entrées!$C$37)+($C684-1),4,TRUE,"Entrées")))</f>
        <v>-1119</v>
      </c>
      <c r="X684" s="28">
        <f ca="1">IF($D684&gt;$D$8,"",INDIRECT(ADDRESS(ROW(Entrées!$C$37)+($D684-1)*24+X$11,COLUMN(Entrées!$C$37)+($C684-1),4,TRUE,"Entrées")))</f>
        <v>-1125</v>
      </c>
      <c r="Y684" s="28">
        <f ca="1">IF($D684&gt;$D$8,"",INDIRECT(ADDRESS(ROW(Entrées!$C$37)+($D684-1)*24+Y$11,COLUMN(Entrées!$C$37)+($C684-1),4,TRUE,"Entrées")))</f>
        <v>-1203</v>
      </c>
      <c r="Z684" s="28">
        <f ca="1">IF($D684&gt;$D$8,"",INDIRECT(ADDRESS(ROW(Entrées!$C$37)+($D684-1)*24+Z$11,COLUMN(Entrées!$C$37)+($C684-1),4,TRUE,"Entrées")))</f>
        <v>-1215</v>
      </c>
      <c r="AA684" s="28">
        <f ca="1">IF($D684&gt;$D$8,"",INDIRECT(ADDRESS(ROW(Entrées!$C$37)+($D684-1)*24+AA$11,COLUMN(Entrées!$C$37)+($C684-1),4,TRUE,"Entrées")))</f>
        <v>-1076</v>
      </c>
      <c r="AB684" s="28">
        <f ca="1">IF($D684&gt;$D$8,"",INDIRECT(ADDRESS(ROW(Entrées!$C$37)+($D684-1)*24+AB$11,COLUMN(Entrées!$C$37)+($C684-1),4,TRUE,"Entrées")))</f>
        <v>-999</v>
      </c>
      <c r="AC684" s="11"/>
      <c r="AD684" s="40">
        <f t="shared" ca="1" si="830"/>
        <v>-948.41666666666663</v>
      </c>
      <c r="AE684" s="40">
        <f t="shared" ca="1" si="832"/>
        <v>-373</v>
      </c>
      <c r="AF684" s="40">
        <f t="shared" ca="1" si="833"/>
        <v>-1215</v>
      </c>
      <c r="AG684" s="4"/>
      <c r="AH684" s="11">
        <f>Entrées!A711</f>
        <v>29</v>
      </c>
      <c r="AI684" s="13">
        <f>Entrées!B711</f>
        <v>2</v>
      </c>
      <c r="AJ684" s="31">
        <f t="shared" ca="1" si="802"/>
        <v>55625.834722222207</v>
      </c>
      <c r="AK684" s="31">
        <f t="shared" ca="1" si="778"/>
        <v>55155.277777777781</v>
      </c>
      <c r="AL684" s="31">
        <f t="shared" ca="1" si="779"/>
        <v>55132.569444444431</v>
      </c>
      <c r="AM684" s="31">
        <f t="shared" ca="1" si="780"/>
        <v>439.35972222222233</v>
      </c>
      <c r="AN684" s="31">
        <f t="shared" ca="1" si="781"/>
        <v>2143.2847222222222</v>
      </c>
      <c r="AO684" s="31">
        <f t="shared" ca="1" si="782"/>
        <v>1711.4715277777773</v>
      </c>
      <c r="AP684" s="31">
        <f t="shared" ca="1" si="783"/>
        <v>43686.806944444448</v>
      </c>
      <c r="AQ684" s="31">
        <f t="shared" ca="1" si="784"/>
        <v>2048.2006944444447</v>
      </c>
      <c r="AR684" s="31">
        <f t="shared" ca="1" si="785"/>
        <v>467.57708333333329</v>
      </c>
      <c r="AS684" s="31">
        <f t="shared" ca="1" si="786"/>
        <v>9872.0041666666693</v>
      </c>
      <c r="AT684" s="31">
        <f t="shared" ca="1" si="787"/>
        <v>-752.91041666666672</v>
      </c>
      <c r="AU684" s="31">
        <f t="shared" ca="1" si="788"/>
        <v>580.30277777777769</v>
      </c>
      <c r="AV684" s="31">
        <f t="shared" ca="1" si="789"/>
        <v>-4570.3041666666659</v>
      </c>
      <c r="AW684" s="31">
        <f t="shared" ca="1" si="790"/>
        <v>53.39583333333335</v>
      </c>
      <c r="AX684" s="31">
        <f t="shared" ca="1" si="791"/>
        <v>1401.9361111111111</v>
      </c>
      <c r="AY684" s="31">
        <f t="shared" ca="1" si="792"/>
        <v>-1132.0805555555555</v>
      </c>
      <c r="AZ684" s="31">
        <f t="shared" ca="1" si="793"/>
        <v>-2177.1819444444441</v>
      </c>
      <c r="BA684" s="31">
        <f t="shared" ca="1" si="794"/>
        <v>644.8125</v>
      </c>
      <c r="BB684" s="31">
        <f t="shared" ca="1" si="795"/>
        <v>-1410.101388888889</v>
      </c>
      <c r="BC684" s="31">
        <f t="shared" ca="1" si="796"/>
        <v>-1800.2902777777781</v>
      </c>
      <c r="BF684" s="11">
        <f t="shared" si="797"/>
        <v>29</v>
      </c>
      <c r="BG684" s="11">
        <f t="shared" si="803"/>
        <v>2</v>
      </c>
      <c r="BH684" s="32">
        <f>IF($BF684&gt;$Y$7,"",IF(AND($BF684=$Y$7,$BG684=23),"",Entrées!C712-Entrées!C711))</f>
        <v>-2373</v>
      </c>
      <c r="BI684" s="32">
        <f>IF($BF684&gt;$Y$7,"",IF(AND($BF684=$Y$7,$BG684=23),"",Entrées!D712-Entrées!D711))</f>
        <v>-2425</v>
      </c>
      <c r="BJ684" s="32">
        <f>IF($BF684&gt;$Y$7,"",IF(AND($BF684=$Y$7,$BG684=23),"",Entrées!E712-Entrées!E711))</f>
        <v>-2812.5</v>
      </c>
      <c r="BK684" s="32">
        <f>IF($BF684&gt;$Y$7,"",IF(AND($BF684=$Y$7,$BG684=23),"",Entrées!F712-Entrées!F711))</f>
        <v>-0.5</v>
      </c>
      <c r="BL684" s="32">
        <f>IF($BF684&gt;$Y$7,"",IF(AND($BF684=$Y$7,$BG684=23),"",Entrées!G712-Entrées!G711))</f>
        <v>-12.5</v>
      </c>
      <c r="BM684" s="32">
        <f>IF($BF684&gt;$Y$7,"",IF(AND($BF684=$Y$7,$BG684=23),"",Entrées!H712-Entrées!H711))</f>
        <v>19.5</v>
      </c>
      <c r="BN684" s="32">
        <f>IF($BF684&gt;$Y$7,"",IF(AND($BF684=$Y$7,$BG684=23),"",Entrées!I712-Entrées!I711))</f>
        <v>-272.5</v>
      </c>
      <c r="BO684" s="32">
        <f>IF($BF684&gt;$Y$7,"",IF(AND($BF684=$Y$7,$BG684=23),"",Entrées!J712-Entrées!J711))</f>
        <v>166.5</v>
      </c>
      <c r="BP684" s="32">
        <f>IF($BF684&gt;$Y$7,"",IF(AND($BF684=$Y$7,$BG684=23),"",Entrées!K712-Entrées!K711))</f>
        <v>0</v>
      </c>
      <c r="BQ684" s="32">
        <f>IF($BF684&gt;$Y$7,"",IF(AND($BF684=$Y$7,$BG684=23),"",Entrées!L712-Entrées!L711))</f>
        <v>-77.5</v>
      </c>
      <c r="BR684" s="32">
        <f>IF($BF684&gt;$Y$7,"",IF(AND($BF684=$Y$7,$BG684=23),"",Entrées!M712-Entrées!M711))</f>
        <v>-1638.5</v>
      </c>
      <c r="BS684" s="32">
        <f>IF($BF684&gt;$Y$7,"",IF(AND($BF684=$Y$7,$BG684=23),"",Entrées!N712-Entrées!N711))</f>
        <v>-2.5</v>
      </c>
      <c r="BT684" s="32">
        <f>IF($BF684&gt;$Y$7,"",IF(AND($BF684=$Y$7,$BG684=23),"",Entrées!O712-Entrées!O711))</f>
        <v>-556.5</v>
      </c>
      <c r="BU684" s="32">
        <f>IF($BF684&gt;$Y$7,"",IF(AND($BF684=$Y$7,$BG684=23),"",Entrées!P712-Entrées!P711))</f>
        <v>0.5</v>
      </c>
      <c r="BV684" s="32">
        <f>IF($BF684&gt;$Y$7,"",IF(AND($BF684=$Y$7,$BG684=23),"",Entrées!Q712-Entrées!Q711))</f>
        <v>-855</v>
      </c>
      <c r="BW684" s="32">
        <f>IF($BF684&gt;$Y$7,"",IF(AND($BF684=$Y$7,$BG684=23),"",Entrées!R712-Entrées!R711))</f>
        <v>0</v>
      </c>
      <c r="BX684" s="32">
        <f>IF($BF684&gt;$Y$7,"",IF(AND($BF684=$Y$7,$BG684=23),"",Entrées!S712-Entrées!S711))</f>
        <v>0</v>
      </c>
      <c r="BY684" s="32">
        <f>IF($BF684&gt;$Y$7,"",IF(AND($BF684=$Y$7,$BG684=23),"",Entrées!T712-Entrées!T711))</f>
        <v>0</v>
      </c>
      <c r="BZ684" s="32">
        <f>IF($BF684&gt;$Y$7,"",IF(AND($BF684=$Y$7,$BG684=23),"",Entrées!U712-Entrées!U711))</f>
        <v>0</v>
      </c>
      <c r="CA684" s="32">
        <f>IF($BF684&gt;$Y$7,"",IF(AND($BF684=$Y$7,$BG684=23),"",Entrées!V712-Entrées!V711))</f>
        <v>-199</v>
      </c>
      <c r="CD684" s="33">
        <f>IF($BF684&lt;=$Y$7,Entrées!J711/CD$2,"")</f>
        <v>0.12309210526315789</v>
      </c>
      <c r="CE684" s="33">
        <f>IF($BF684&lt;=$Y$7,Entrées!K711/CE$2,"")</f>
        <v>0</v>
      </c>
      <c r="CF684" s="11">
        <f t="shared" si="798"/>
        <v>7600</v>
      </c>
      <c r="CG684" s="11">
        <f t="shared" si="799"/>
        <v>4200</v>
      </c>
      <c r="CH684" s="52">
        <f t="shared" si="800"/>
        <v>0.26950009137426939</v>
      </c>
      <c r="CI684" s="52">
        <f t="shared" si="801"/>
        <v>0.11132787698412699</v>
      </c>
    </row>
    <row r="685" spans="3:87">
      <c r="C685" s="11">
        <f t="shared" si="834"/>
        <v>19</v>
      </c>
      <c r="D685" s="27">
        <f t="shared" si="831"/>
        <v>8</v>
      </c>
      <c r="E685" s="28">
        <f ca="1">IF($D685&gt;$D$8,"",INDIRECT(ADDRESS(ROW(Entrées!$C$37)+($D685-1)*24+E$11,COLUMN(Entrées!$C$37)+($C685-1),4,TRUE,"Entrées")))</f>
        <v>-402</v>
      </c>
      <c r="F685" s="28">
        <f ca="1">IF($D685&gt;$D$8,"",INDIRECT(ADDRESS(ROW(Entrées!$C$37)+($D685-1)*24+F$11,COLUMN(Entrées!$C$37)+($C685-1),4,TRUE,"Entrées")))</f>
        <v>-309</v>
      </c>
      <c r="G685" s="28">
        <f ca="1">IF($D685&gt;$D$8,"",INDIRECT(ADDRESS(ROW(Entrées!$C$37)+($D685-1)*24+G$11,COLUMN(Entrées!$C$37)+($C685-1),4,TRUE,"Entrées")))</f>
        <v>-242</v>
      </c>
      <c r="H685" s="28">
        <f ca="1">IF($D685&gt;$D$8,"",INDIRECT(ADDRESS(ROW(Entrées!$C$37)+($D685-1)*24+H$11,COLUMN(Entrées!$C$37)+($C685-1),4,TRUE,"Entrées")))</f>
        <v>-427</v>
      </c>
      <c r="I685" s="28">
        <f ca="1">IF($D685&gt;$D$8,"",INDIRECT(ADDRESS(ROW(Entrées!$C$37)+($D685-1)*24+I$11,COLUMN(Entrées!$C$37)+($C685-1),4,TRUE,"Entrées")))</f>
        <v>-507</v>
      </c>
      <c r="J685" s="28">
        <f ca="1">IF($D685&gt;$D$8,"",INDIRECT(ADDRESS(ROW(Entrées!$C$37)+($D685-1)*24+J$11,COLUMN(Entrées!$C$37)+($C685-1),4,TRUE,"Entrées")))</f>
        <v>-801</v>
      </c>
      <c r="K685" s="28">
        <f ca="1">IF($D685&gt;$D$8,"",INDIRECT(ADDRESS(ROW(Entrées!$C$37)+($D685-1)*24+K$11,COLUMN(Entrées!$C$37)+($C685-1),4,TRUE,"Entrées")))</f>
        <v>-601</v>
      </c>
      <c r="L685" s="28">
        <f ca="1">IF($D685&gt;$D$8,"",INDIRECT(ADDRESS(ROW(Entrées!$C$37)+($D685-1)*24+L$11,COLUMN(Entrées!$C$37)+($C685-1),4,TRUE,"Entrées")))</f>
        <v>-252</v>
      </c>
      <c r="M685" s="28">
        <f ca="1">IF($D685&gt;$D$8,"",INDIRECT(ADDRESS(ROW(Entrées!$C$37)+($D685-1)*24+M$11,COLUMN(Entrées!$C$37)+($C685-1),4,TRUE,"Entrées")))</f>
        <v>3</v>
      </c>
      <c r="N685" s="28">
        <f ca="1">IF($D685&gt;$D$8,"",INDIRECT(ADDRESS(ROW(Entrées!$C$37)+($D685-1)*24+N$11,COLUMN(Entrées!$C$37)+($C685-1),4,TRUE,"Entrées")))</f>
        <v>-257</v>
      </c>
      <c r="O685" s="28">
        <f ca="1">IF($D685&gt;$D$8,"",INDIRECT(ADDRESS(ROW(Entrées!$C$37)+($D685-1)*24+O$11,COLUMN(Entrées!$C$37)+($C685-1),4,TRUE,"Entrées")))</f>
        <v>-230</v>
      </c>
      <c r="P685" s="28">
        <f ca="1">IF($D685&gt;$D$8,"",INDIRECT(ADDRESS(ROW(Entrées!$C$37)+($D685-1)*24+P$11,COLUMN(Entrées!$C$37)+($C685-1),4,TRUE,"Entrées")))</f>
        <v>440</v>
      </c>
      <c r="Q685" s="28">
        <f ca="1">IF($D685&gt;$D$8,"",INDIRECT(ADDRESS(ROW(Entrées!$C$37)+($D685-1)*24+Q$11,COLUMN(Entrées!$C$37)+($C685-1),4,TRUE,"Entrées")))</f>
        <v>531</v>
      </c>
      <c r="R685" s="28">
        <f ca="1">IF($D685&gt;$D$8,"",INDIRECT(ADDRESS(ROW(Entrées!$C$37)+($D685-1)*24+R$11,COLUMN(Entrées!$C$37)+($C685-1),4,TRUE,"Entrées")))</f>
        <v>515</v>
      </c>
      <c r="S685" s="28">
        <f ca="1">IF($D685&gt;$D$8,"",INDIRECT(ADDRESS(ROW(Entrées!$C$37)+($D685-1)*24+S$11,COLUMN(Entrées!$C$37)+($C685-1),4,TRUE,"Entrées")))</f>
        <v>28</v>
      </c>
      <c r="T685" s="28">
        <f ca="1">IF($D685&gt;$D$8,"",INDIRECT(ADDRESS(ROW(Entrées!$C$37)+($D685-1)*24+T$11,COLUMN(Entrées!$C$37)+($C685-1),4,TRUE,"Entrées")))</f>
        <v>-668</v>
      </c>
      <c r="U685" s="28">
        <f ca="1">IF($D685&gt;$D$8,"",INDIRECT(ADDRESS(ROW(Entrées!$C$37)+($D685-1)*24+U$11,COLUMN(Entrées!$C$37)+($C685-1),4,TRUE,"Entrées")))</f>
        <v>-1498</v>
      </c>
      <c r="V685" s="28">
        <f ca="1">IF($D685&gt;$D$8,"",INDIRECT(ADDRESS(ROW(Entrées!$C$37)+($D685-1)*24+V$11,COLUMN(Entrées!$C$37)+($C685-1),4,TRUE,"Entrées")))</f>
        <v>-1375</v>
      </c>
      <c r="W685" s="28">
        <f ca="1">IF($D685&gt;$D$8,"",INDIRECT(ADDRESS(ROW(Entrées!$C$37)+($D685-1)*24+W$11,COLUMN(Entrées!$C$37)+($C685-1),4,TRUE,"Entrées")))</f>
        <v>-1017</v>
      </c>
      <c r="X685" s="28">
        <f ca="1">IF($D685&gt;$D$8,"",INDIRECT(ADDRESS(ROW(Entrées!$C$37)+($D685-1)*24+X$11,COLUMN(Entrées!$C$37)+($C685-1),4,TRUE,"Entrées")))</f>
        <v>-966</v>
      </c>
      <c r="Y685" s="28">
        <f ca="1">IF($D685&gt;$D$8,"",INDIRECT(ADDRESS(ROW(Entrées!$C$37)+($D685-1)*24+Y$11,COLUMN(Entrées!$C$37)+($C685-1),4,TRUE,"Entrées")))</f>
        <v>-1213</v>
      </c>
      <c r="Z685" s="28">
        <f ca="1">IF($D685&gt;$D$8,"",INDIRECT(ADDRESS(ROW(Entrées!$C$37)+($D685-1)*24+Z$11,COLUMN(Entrées!$C$37)+($C685-1),4,TRUE,"Entrées")))</f>
        <v>-655</v>
      </c>
      <c r="AA685" s="28">
        <f ca="1">IF($D685&gt;$D$8,"",INDIRECT(ADDRESS(ROW(Entrées!$C$37)+($D685-1)*24+AA$11,COLUMN(Entrées!$C$37)+($C685-1),4,TRUE,"Entrées")))</f>
        <v>-363</v>
      </c>
      <c r="AB685" s="28">
        <f ca="1">IF($D685&gt;$D$8,"",INDIRECT(ADDRESS(ROW(Entrées!$C$37)+($D685-1)*24+AB$11,COLUMN(Entrées!$C$37)+($C685-1),4,TRUE,"Entrées")))</f>
        <v>-270</v>
      </c>
      <c r="AC685" s="11"/>
      <c r="AD685" s="40">
        <f t="shared" ca="1" si="830"/>
        <v>-439</v>
      </c>
      <c r="AE685" s="40">
        <f t="shared" ca="1" si="832"/>
        <v>531</v>
      </c>
      <c r="AF685" s="40">
        <f t="shared" ca="1" si="833"/>
        <v>-1498</v>
      </c>
      <c r="AG685" s="4"/>
      <c r="AH685" s="11">
        <f>Entrées!A712</f>
        <v>29</v>
      </c>
      <c r="AI685" s="13">
        <f>Entrées!B712</f>
        <v>3</v>
      </c>
      <c r="AJ685" s="31">
        <f t="shared" ca="1" si="802"/>
        <v>55625.834722222207</v>
      </c>
      <c r="AK685" s="31">
        <f t="shared" ca="1" si="778"/>
        <v>55155.277777777781</v>
      </c>
      <c r="AL685" s="31">
        <f t="shared" ca="1" si="779"/>
        <v>55132.569444444431</v>
      </c>
      <c r="AM685" s="31">
        <f t="shared" ca="1" si="780"/>
        <v>439.35972222222233</v>
      </c>
      <c r="AN685" s="31">
        <f t="shared" ca="1" si="781"/>
        <v>2143.2847222222222</v>
      </c>
      <c r="AO685" s="31">
        <f t="shared" ca="1" si="782"/>
        <v>1711.4715277777773</v>
      </c>
      <c r="AP685" s="31">
        <f t="shared" ca="1" si="783"/>
        <v>43686.806944444448</v>
      </c>
      <c r="AQ685" s="31">
        <f t="shared" ca="1" si="784"/>
        <v>2048.2006944444447</v>
      </c>
      <c r="AR685" s="31">
        <f t="shared" ca="1" si="785"/>
        <v>467.57708333333329</v>
      </c>
      <c r="AS685" s="31">
        <f t="shared" ca="1" si="786"/>
        <v>9872.0041666666693</v>
      </c>
      <c r="AT685" s="31">
        <f t="shared" ca="1" si="787"/>
        <v>-752.91041666666672</v>
      </c>
      <c r="AU685" s="31">
        <f t="shared" ca="1" si="788"/>
        <v>580.30277777777769</v>
      </c>
      <c r="AV685" s="31">
        <f t="shared" ca="1" si="789"/>
        <v>-4570.3041666666659</v>
      </c>
      <c r="AW685" s="31">
        <f t="shared" ca="1" si="790"/>
        <v>53.39583333333335</v>
      </c>
      <c r="AX685" s="31">
        <f t="shared" ca="1" si="791"/>
        <v>1401.9361111111111</v>
      </c>
      <c r="AY685" s="31">
        <f t="shared" ca="1" si="792"/>
        <v>-1132.0805555555555</v>
      </c>
      <c r="AZ685" s="31">
        <f t="shared" ca="1" si="793"/>
        <v>-2177.1819444444441</v>
      </c>
      <c r="BA685" s="31">
        <f t="shared" ca="1" si="794"/>
        <v>644.8125</v>
      </c>
      <c r="BB685" s="31">
        <f t="shared" ca="1" si="795"/>
        <v>-1410.101388888889</v>
      </c>
      <c r="BC685" s="31">
        <f t="shared" ca="1" si="796"/>
        <v>-1800.2902777777781</v>
      </c>
      <c r="BF685" s="11">
        <f t="shared" si="797"/>
        <v>29</v>
      </c>
      <c r="BG685" s="11">
        <f t="shared" si="803"/>
        <v>3</v>
      </c>
      <c r="BH685" s="32">
        <f>IF($BF685&gt;$Y$7,"",IF(AND($BF685=$Y$7,$BG685=23),"",Entrées!C713-Entrées!C712))</f>
        <v>-1284.5</v>
      </c>
      <c r="BI685" s="32">
        <f>IF($BF685&gt;$Y$7,"",IF(AND($BF685=$Y$7,$BG685=23),"",Entrées!D713-Entrées!D712))</f>
        <v>-600</v>
      </c>
      <c r="BJ685" s="32">
        <f>IF($BF685&gt;$Y$7,"",IF(AND($BF685=$Y$7,$BG685=23),"",Entrées!E713-Entrées!E712))</f>
        <v>-562.5</v>
      </c>
      <c r="BK685" s="32">
        <f>IF($BF685&gt;$Y$7,"",IF(AND($BF685=$Y$7,$BG685=23),"",Entrées!F713-Entrées!F712))</f>
        <v>3</v>
      </c>
      <c r="BL685" s="32">
        <f>IF($BF685&gt;$Y$7,"",IF(AND($BF685=$Y$7,$BG685=23),"",Entrées!G713-Entrées!G712))</f>
        <v>56</v>
      </c>
      <c r="BM685" s="32">
        <f>IF($BF685&gt;$Y$7,"",IF(AND($BF685=$Y$7,$BG685=23),"",Entrées!H713-Entrées!H712))</f>
        <v>78</v>
      </c>
      <c r="BN685" s="32">
        <f>IF($BF685&gt;$Y$7,"",IF(AND($BF685=$Y$7,$BG685=23),"",Entrées!I713-Entrées!I712))</f>
        <v>-7.5</v>
      </c>
      <c r="BO685" s="32">
        <f>IF($BF685&gt;$Y$7,"",IF(AND($BF685=$Y$7,$BG685=23),"",Entrées!J713-Entrées!J712))</f>
        <v>39.5</v>
      </c>
      <c r="BP685" s="32">
        <f>IF($BF685&gt;$Y$7,"",IF(AND($BF685=$Y$7,$BG685=23),"",Entrées!K713-Entrées!K712))</f>
        <v>0</v>
      </c>
      <c r="BQ685" s="32">
        <f>IF($BF685&gt;$Y$7,"",IF(AND($BF685=$Y$7,$BG685=23),"",Entrées!L713-Entrées!L712))</f>
        <v>72</v>
      </c>
      <c r="BR685" s="32">
        <f>IF($BF685&gt;$Y$7,"",IF(AND($BF685=$Y$7,$BG685=23),"",Entrées!M713-Entrées!M712))</f>
        <v>-565</v>
      </c>
      <c r="BS685" s="32">
        <f>IF($BF685&gt;$Y$7,"",IF(AND($BF685=$Y$7,$BG685=23),"",Entrées!N713-Entrées!N712))</f>
        <v>-1.5</v>
      </c>
      <c r="BT685" s="32">
        <f>IF($BF685&gt;$Y$7,"",IF(AND($BF685=$Y$7,$BG685=23),"",Entrées!O713-Entrées!O712))</f>
        <v>-959.5</v>
      </c>
      <c r="BU685" s="32">
        <f>IF($BF685&gt;$Y$7,"",IF(AND($BF685=$Y$7,$BG685=23),"",Entrées!P713-Entrées!P712))</f>
        <v>2</v>
      </c>
      <c r="BV685" s="32">
        <f>IF($BF685&gt;$Y$7,"",IF(AND($BF685=$Y$7,$BG685=23),"",Entrées!Q713-Entrées!Q712))</f>
        <v>-132</v>
      </c>
      <c r="BW685" s="32">
        <f>IF($BF685&gt;$Y$7,"",IF(AND($BF685=$Y$7,$BG685=23),"",Entrées!R713-Entrées!R712))</f>
        <v>0</v>
      </c>
      <c r="BX685" s="32">
        <f>IF($BF685&gt;$Y$7,"",IF(AND($BF685=$Y$7,$BG685=23),"",Entrées!S713-Entrées!S712))</f>
        <v>0</v>
      </c>
      <c r="BY685" s="32">
        <f>IF($BF685&gt;$Y$7,"",IF(AND($BF685=$Y$7,$BG685=23),"",Entrées!T713-Entrées!T712))</f>
        <v>0</v>
      </c>
      <c r="BZ685" s="32">
        <f>IF($BF685&gt;$Y$7,"",IF(AND($BF685=$Y$7,$BG685=23),"",Entrées!U713-Entrées!U712))</f>
        <v>0</v>
      </c>
      <c r="CA685" s="32">
        <f>IF($BF685&gt;$Y$7,"",IF(AND($BF685=$Y$7,$BG685=23),"",Entrées!V713-Entrées!V712))</f>
        <v>-126</v>
      </c>
      <c r="CD685" s="33">
        <f>IF($BF685&lt;=$Y$7,Entrées!J712/CD$2,"")</f>
        <v>0.14499999999999999</v>
      </c>
      <c r="CE685" s="33">
        <f>IF($BF685&lt;=$Y$7,Entrées!K712/CE$2,"")</f>
        <v>0</v>
      </c>
      <c r="CF685" s="11">
        <f t="shared" si="798"/>
        <v>7600</v>
      </c>
      <c r="CG685" s="11">
        <f t="shared" si="799"/>
        <v>4200</v>
      </c>
      <c r="CH685" s="52">
        <f t="shared" si="800"/>
        <v>0.26950009137426939</v>
      </c>
      <c r="CI685" s="52">
        <f t="shared" si="801"/>
        <v>0.11132787698412699</v>
      </c>
    </row>
    <row r="686" spans="3:87">
      <c r="C686" s="11">
        <f t="shared" si="834"/>
        <v>19</v>
      </c>
      <c r="D686" s="27">
        <f t="shared" si="831"/>
        <v>9</v>
      </c>
      <c r="E686" s="28">
        <f ca="1">IF($D686&gt;$D$8,"",INDIRECT(ADDRESS(ROW(Entrées!$C$37)+($D686-1)*24+E$11,COLUMN(Entrées!$C$37)+($C686-1),4,TRUE,"Entrées")))</f>
        <v>-304</v>
      </c>
      <c r="F686" s="28">
        <f ca="1">IF($D686&gt;$D$8,"",INDIRECT(ADDRESS(ROW(Entrées!$C$37)+($D686-1)*24+F$11,COLUMN(Entrées!$C$37)+($C686-1),4,TRUE,"Entrées")))</f>
        <v>-467</v>
      </c>
      <c r="G686" s="28">
        <f ca="1">IF($D686&gt;$D$8,"",INDIRECT(ADDRESS(ROW(Entrées!$C$37)+($D686-1)*24+G$11,COLUMN(Entrées!$C$37)+($C686-1),4,TRUE,"Entrées")))</f>
        <v>-685</v>
      </c>
      <c r="H686" s="28">
        <f ca="1">IF($D686&gt;$D$8,"",INDIRECT(ADDRESS(ROW(Entrées!$C$37)+($D686-1)*24+H$11,COLUMN(Entrées!$C$37)+($C686-1),4,TRUE,"Entrées")))</f>
        <v>-622</v>
      </c>
      <c r="I686" s="28">
        <f ca="1">IF($D686&gt;$D$8,"",INDIRECT(ADDRESS(ROW(Entrées!$C$37)+($D686-1)*24+I$11,COLUMN(Entrées!$C$37)+($C686-1),4,TRUE,"Entrées")))</f>
        <v>-726</v>
      </c>
      <c r="J686" s="28">
        <f ca="1">IF($D686&gt;$D$8,"",INDIRECT(ADDRESS(ROW(Entrées!$C$37)+($D686-1)*24+J$11,COLUMN(Entrées!$C$37)+($C686-1),4,TRUE,"Entrées")))</f>
        <v>-689</v>
      </c>
      <c r="K686" s="28">
        <f ca="1">IF($D686&gt;$D$8,"",INDIRECT(ADDRESS(ROW(Entrées!$C$37)+($D686-1)*24+K$11,COLUMN(Entrées!$C$37)+($C686-1),4,TRUE,"Entrées")))</f>
        <v>-1321</v>
      </c>
      <c r="L686" s="28">
        <f ca="1">IF($D686&gt;$D$8,"",INDIRECT(ADDRESS(ROW(Entrées!$C$37)+($D686-1)*24+L$11,COLUMN(Entrées!$C$37)+($C686-1),4,TRUE,"Entrées")))</f>
        <v>-1011</v>
      </c>
      <c r="M686" s="28">
        <f ca="1">IF($D686&gt;$D$8,"",INDIRECT(ADDRESS(ROW(Entrées!$C$37)+($D686-1)*24+M$11,COLUMN(Entrées!$C$37)+($C686-1),4,TRUE,"Entrées")))</f>
        <v>-1102</v>
      </c>
      <c r="N686" s="28">
        <f ca="1">IF($D686&gt;$D$8,"",INDIRECT(ADDRESS(ROW(Entrées!$C$37)+($D686-1)*24+N$11,COLUMN(Entrées!$C$37)+($C686-1),4,TRUE,"Entrées")))</f>
        <v>-1272</v>
      </c>
      <c r="O686" s="28">
        <f ca="1">IF($D686&gt;$D$8,"",INDIRECT(ADDRESS(ROW(Entrées!$C$37)+($D686-1)*24+O$11,COLUMN(Entrées!$C$37)+($C686-1),4,TRUE,"Entrées")))</f>
        <v>-1019</v>
      </c>
      <c r="P686" s="28">
        <f ca="1">IF($D686&gt;$D$8,"",INDIRECT(ADDRESS(ROW(Entrées!$C$37)+($D686-1)*24+P$11,COLUMN(Entrées!$C$37)+($C686-1),4,TRUE,"Entrées")))</f>
        <v>-385</v>
      </c>
      <c r="Q686" s="28">
        <f ca="1">IF($D686&gt;$D$8,"",INDIRECT(ADDRESS(ROW(Entrées!$C$37)+($D686-1)*24+Q$11,COLUMN(Entrées!$C$37)+($C686-1),4,TRUE,"Entrées")))</f>
        <v>-532</v>
      </c>
      <c r="R686" s="28">
        <f ca="1">IF($D686&gt;$D$8,"",INDIRECT(ADDRESS(ROW(Entrées!$C$37)+($D686-1)*24+R$11,COLUMN(Entrées!$C$37)+($C686-1),4,TRUE,"Entrées")))</f>
        <v>-321</v>
      </c>
      <c r="S686" s="28">
        <f ca="1">IF($D686&gt;$D$8,"",INDIRECT(ADDRESS(ROW(Entrées!$C$37)+($D686-1)*24+S$11,COLUMN(Entrées!$C$37)+($C686-1),4,TRUE,"Entrées")))</f>
        <v>-759</v>
      </c>
      <c r="T686" s="28">
        <f ca="1">IF($D686&gt;$D$8,"",INDIRECT(ADDRESS(ROW(Entrées!$C$37)+($D686-1)*24+T$11,COLUMN(Entrées!$C$37)+($C686-1),4,TRUE,"Entrées")))</f>
        <v>-1411</v>
      </c>
      <c r="U686" s="28">
        <f ca="1">IF($D686&gt;$D$8,"",INDIRECT(ADDRESS(ROW(Entrées!$C$37)+($D686-1)*24+U$11,COLUMN(Entrées!$C$37)+($C686-1),4,TRUE,"Entrées")))</f>
        <v>-1962</v>
      </c>
      <c r="V686" s="28">
        <f ca="1">IF($D686&gt;$D$8,"",INDIRECT(ADDRESS(ROW(Entrées!$C$37)+($D686-1)*24+V$11,COLUMN(Entrées!$C$37)+($C686-1),4,TRUE,"Entrées")))</f>
        <v>-1771</v>
      </c>
      <c r="W686" s="28">
        <f ca="1">IF($D686&gt;$D$8,"",INDIRECT(ADDRESS(ROW(Entrées!$C$37)+($D686-1)*24+W$11,COLUMN(Entrées!$C$37)+($C686-1),4,TRUE,"Entrées")))</f>
        <v>-1340</v>
      </c>
      <c r="X686" s="28">
        <f ca="1">IF($D686&gt;$D$8,"",INDIRECT(ADDRESS(ROW(Entrées!$C$37)+($D686-1)*24+X$11,COLUMN(Entrées!$C$37)+($C686-1),4,TRUE,"Entrées")))</f>
        <v>-1723</v>
      </c>
      <c r="Y686" s="28">
        <f ca="1">IF($D686&gt;$D$8,"",INDIRECT(ADDRESS(ROW(Entrées!$C$37)+($D686-1)*24+Y$11,COLUMN(Entrées!$C$37)+($C686-1),4,TRUE,"Entrées")))</f>
        <v>-1952</v>
      </c>
      <c r="Z686" s="28">
        <f ca="1">IF($D686&gt;$D$8,"",INDIRECT(ADDRESS(ROW(Entrées!$C$37)+($D686-1)*24+Z$11,COLUMN(Entrées!$C$37)+($C686-1),4,TRUE,"Entrées")))</f>
        <v>-1671</v>
      </c>
      <c r="AA686" s="28">
        <f ca="1">IF($D686&gt;$D$8,"",INDIRECT(ADDRESS(ROW(Entrées!$C$37)+($D686-1)*24+AA$11,COLUMN(Entrées!$C$37)+($C686-1),4,TRUE,"Entrées")))</f>
        <v>-687</v>
      </c>
      <c r="AB686" s="28">
        <f ca="1">IF($D686&gt;$D$8,"",INDIRECT(ADDRESS(ROW(Entrées!$C$37)+($D686-1)*24+AB$11,COLUMN(Entrées!$C$37)+($C686-1),4,TRUE,"Entrées")))</f>
        <v>-1037</v>
      </c>
      <c r="AC686" s="11"/>
      <c r="AD686" s="40">
        <f t="shared" ca="1" si="830"/>
        <v>-1032.0416666666667</v>
      </c>
      <c r="AE686" s="40">
        <f t="shared" ca="1" si="832"/>
        <v>-304</v>
      </c>
      <c r="AF686" s="40">
        <f t="shared" ca="1" si="833"/>
        <v>-1962</v>
      </c>
      <c r="AG686" s="4"/>
      <c r="AH686" s="11">
        <f>Entrées!A713</f>
        <v>29</v>
      </c>
      <c r="AI686" s="13">
        <f>Entrées!B713</f>
        <v>4</v>
      </c>
      <c r="AJ686" s="31">
        <f t="shared" ca="1" si="802"/>
        <v>55625.834722222207</v>
      </c>
      <c r="AK686" s="31">
        <f t="shared" ca="1" si="778"/>
        <v>55155.277777777781</v>
      </c>
      <c r="AL686" s="31">
        <f t="shared" ca="1" si="779"/>
        <v>55132.569444444431</v>
      </c>
      <c r="AM686" s="31">
        <f t="shared" ca="1" si="780"/>
        <v>439.35972222222233</v>
      </c>
      <c r="AN686" s="31">
        <f t="shared" ca="1" si="781"/>
        <v>2143.2847222222222</v>
      </c>
      <c r="AO686" s="31">
        <f t="shared" ca="1" si="782"/>
        <v>1711.4715277777773</v>
      </c>
      <c r="AP686" s="31">
        <f t="shared" ca="1" si="783"/>
        <v>43686.806944444448</v>
      </c>
      <c r="AQ686" s="31">
        <f t="shared" ca="1" si="784"/>
        <v>2048.2006944444447</v>
      </c>
      <c r="AR686" s="31">
        <f t="shared" ca="1" si="785"/>
        <v>467.57708333333329</v>
      </c>
      <c r="AS686" s="31">
        <f t="shared" ca="1" si="786"/>
        <v>9872.0041666666693</v>
      </c>
      <c r="AT686" s="31">
        <f t="shared" ca="1" si="787"/>
        <v>-752.91041666666672</v>
      </c>
      <c r="AU686" s="31">
        <f t="shared" ca="1" si="788"/>
        <v>580.30277777777769</v>
      </c>
      <c r="AV686" s="31">
        <f t="shared" ca="1" si="789"/>
        <v>-4570.3041666666659</v>
      </c>
      <c r="AW686" s="31">
        <f t="shared" ca="1" si="790"/>
        <v>53.39583333333335</v>
      </c>
      <c r="AX686" s="31">
        <f t="shared" ca="1" si="791"/>
        <v>1401.9361111111111</v>
      </c>
      <c r="AY686" s="31">
        <f t="shared" ca="1" si="792"/>
        <v>-1132.0805555555555</v>
      </c>
      <c r="AZ686" s="31">
        <f t="shared" ca="1" si="793"/>
        <v>-2177.1819444444441</v>
      </c>
      <c r="BA686" s="31">
        <f t="shared" ca="1" si="794"/>
        <v>644.8125</v>
      </c>
      <c r="BB686" s="31">
        <f t="shared" ca="1" si="795"/>
        <v>-1410.101388888889</v>
      </c>
      <c r="BC686" s="31">
        <f t="shared" ca="1" si="796"/>
        <v>-1800.2902777777781</v>
      </c>
      <c r="BF686" s="11">
        <f t="shared" si="797"/>
        <v>29</v>
      </c>
      <c r="BG686" s="11">
        <f t="shared" si="803"/>
        <v>4</v>
      </c>
      <c r="BH686" s="32">
        <f>IF($BF686&gt;$Y$7,"",IF(AND($BF686=$Y$7,$BG686=23),"",Entrées!C714-Entrées!C713))</f>
        <v>1798.5</v>
      </c>
      <c r="BI686" s="32">
        <f>IF($BF686&gt;$Y$7,"",IF(AND($BF686=$Y$7,$BG686=23),"",Entrées!D714-Entrées!D713))</f>
        <v>2737.5</v>
      </c>
      <c r="BJ686" s="32">
        <f>IF($BF686&gt;$Y$7,"",IF(AND($BF686=$Y$7,$BG686=23),"",Entrées!E714-Entrées!E713))</f>
        <v>2575</v>
      </c>
      <c r="BK686" s="32">
        <f>IF($BF686&gt;$Y$7,"",IF(AND($BF686=$Y$7,$BG686=23),"",Entrées!F714-Entrées!F713))</f>
        <v>-0.5</v>
      </c>
      <c r="BL686" s="32">
        <f>IF($BF686&gt;$Y$7,"",IF(AND($BF686=$Y$7,$BG686=23),"",Entrées!G714-Entrées!G713))</f>
        <v>195</v>
      </c>
      <c r="BM686" s="32">
        <f>IF($BF686&gt;$Y$7,"",IF(AND($BF686=$Y$7,$BG686=23),"",Entrées!H714-Entrées!H713))</f>
        <v>232.5</v>
      </c>
      <c r="BN686" s="32">
        <f>IF($BF686&gt;$Y$7,"",IF(AND($BF686=$Y$7,$BG686=23),"",Entrées!I714-Entrées!I713))</f>
        <v>97.5</v>
      </c>
      <c r="BO686" s="32">
        <f>IF($BF686&gt;$Y$7,"",IF(AND($BF686=$Y$7,$BG686=23),"",Entrées!J714-Entrées!J713))</f>
        <v>-13.5</v>
      </c>
      <c r="BP686" s="32">
        <f>IF($BF686&gt;$Y$7,"",IF(AND($BF686=$Y$7,$BG686=23),"",Entrées!K714-Entrées!K713))</f>
        <v>0</v>
      </c>
      <c r="BQ686" s="32">
        <f>IF($BF686&gt;$Y$7,"",IF(AND($BF686=$Y$7,$BG686=23),"",Entrées!L714-Entrées!L713))</f>
        <v>-3.5</v>
      </c>
      <c r="BR686" s="32">
        <f>IF($BF686&gt;$Y$7,"",IF(AND($BF686=$Y$7,$BG686=23),"",Entrées!M714-Entrées!M713))</f>
        <v>566.5</v>
      </c>
      <c r="BS686" s="32">
        <f>IF($BF686&gt;$Y$7,"",IF(AND($BF686=$Y$7,$BG686=23),"",Entrées!N714-Entrées!N713))</f>
        <v>1.5</v>
      </c>
      <c r="BT686" s="32">
        <f>IF($BF686&gt;$Y$7,"",IF(AND($BF686=$Y$7,$BG686=23),"",Entrées!O714-Entrées!O713))</f>
        <v>724.5</v>
      </c>
      <c r="BU686" s="32">
        <f>IF($BF686&gt;$Y$7,"",IF(AND($BF686=$Y$7,$BG686=23),"",Entrées!P714-Entrées!P713))</f>
        <v>4.5</v>
      </c>
      <c r="BV686" s="32">
        <f>IF($BF686&gt;$Y$7,"",IF(AND($BF686=$Y$7,$BG686=23),"",Entrées!Q714-Entrées!Q713))</f>
        <v>780</v>
      </c>
      <c r="BW686" s="32">
        <f>IF($BF686&gt;$Y$7,"",IF(AND($BF686=$Y$7,$BG686=23),"",Entrées!R714-Entrées!R713))</f>
        <v>0</v>
      </c>
      <c r="BX686" s="32">
        <f>IF($BF686&gt;$Y$7,"",IF(AND($BF686=$Y$7,$BG686=23),"",Entrées!S714-Entrées!S713))</f>
        <v>0</v>
      </c>
      <c r="BY686" s="32">
        <f>IF($BF686&gt;$Y$7,"",IF(AND($BF686=$Y$7,$BG686=23),"",Entrées!T714-Entrées!T713))</f>
        <v>0</v>
      </c>
      <c r="BZ686" s="32">
        <f>IF($BF686&gt;$Y$7,"",IF(AND($BF686=$Y$7,$BG686=23),"",Entrées!U714-Entrées!U713))</f>
        <v>0</v>
      </c>
      <c r="CA686" s="32">
        <f>IF($BF686&gt;$Y$7,"",IF(AND($BF686=$Y$7,$BG686=23),"",Entrées!V714-Entrées!V713))</f>
        <v>49</v>
      </c>
      <c r="CD686" s="33">
        <f>IF($BF686&lt;=$Y$7,Entrées!J713/CD$2,"")</f>
        <v>0.15019736842105263</v>
      </c>
      <c r="CE686" s="33">
        <f>IF($BF686&lt;=$Y$7,Entrées!K713/CE$2,"")</f>
        <v>0</v>
      </c>
      <c r="CF686" s="11">
        <f t="shared" si="798"/>
        <v>7600</v>
      </c>
      <c r="CG686" s="11">
        <f t="shared" si="799"/>
        <v>4200</v>
      </c>
      <c r="CH686" s="52">
        <f t="shared" si="800"/>
        <v>0.26950009137426939</v>
      </c>
      <c r="CI686" s="52">
        <f t="shared" si="801"/>
        <v>0.11132787698412699</v>
      </c>
    </row>
    <row r="687" spans="3:87">
      <c r="C687" s="11">
        <f t="shared" si="834"/>
        <v>19</v>
      </c>
      <c r="D687" s="27">
        <f t="shared" si="831"/>
        <v>10</v>
      </c>
      <c r="E687" s="28">
        <f ca="1">IF($D687&gt;$D$8,"",INDIRECT(ADDRESS(ROW(Entrées!$C$37)+($D687-1)*24+E$11,COLUMN(Entrées!$C$37)+($C687-1),4,TRUE,"Entrées")))</f>
        <v>-1354</v>
      </c>
      <c r="F687" s="28">
        <f ca="1">IF($D687&gt;$D$8,"",INDIRECT(ADDRESS(ROW(Entrées!$C$37)+($D687-1)*24+F$11,COLUMN(Entrées!$C$37)+($C687-1),4,TRUE,"Entrées")))</f>
        <v>-1448</v>
      </c>
      <c r="G687" s="28">
        <f ca="1">IF($D687&gt;$D$8,"",INDIRECT(ADDRESS(ROW(Entrées!$C$37)+($D687-1)*24+G$11,COLUMN(Entrées!$C$37)+($C687-1),4,TRUE,"Entrées")))</f>
        <v>-1027</v>
      </c>
      <c r="H687" s="28">
        <f ca="1">IF($D687&gt;$D$8,"",INDIRECT(ADDRESS(ROW(Entrées!$C$37)+($D687-1)*24+H$11,COLUMN(Entrées!$C$37)+($C687-1),4,TRUE,"Entrées")))</f>
        <v>-1176</v>
      </c>
      <c r="I687" s="28">
        <f ca="1">IF($D687&gt;$D$8,"",INDIRECT(ADDRESS(ROW(Entrées!$C$37)+($D687-1)*24+I$11,COLUMN(Entrées!$C$37)+($C687-1),4,TRUE,"Entrées")))</f>
        <v>-1272</v>
      </c>
      <c r="J687" s="28">
        <f ca="1">IF($D687&gt;$D$8,"",INDIRECT(ADDRESS(ROW(Entrées!$C$37)+($D687-1)*24+J$11,COLUMN(Entrées!$C$37)+($C687-1),4,TRUE,"Entrées")))</f>
        <v>-1409</v>
      </c>
      <c r="K687" s="28">
        <f ca="1">IF($D687&gt;$D$8,"",INDIRECT(ADDRESS(ROW(Entrées!$C$37)+($D687-1)*24+K$11,COLUMN(Entrées!$C$37)+($C687-1),4,TRUE,"Entrées")))</f>
        <v>-2334</v>
      </c>
      <c r="L687" s="28">
        <f ca="1">IF($D687&gt;$D$8,"",INDIRECT(ADDRESS(ROW(Entrées!$C$37)+($D687-1)*24+L$11,COLUMN(Entrées!$C$37)+($C687-1),4,TRUE,"Entrées")))</f>
        <v>-1764</v>
      </c>
      <c r="M687" s="28">
        <f ca="1">IF($D687&gt;$D$8,"",INDIRECT(ADDRESS(ROW(Entrées!$C$37)+($D687-1)*24+M$11,COLUMN(Entrées!$C$37)+($C687-1),4,TRUE,"Entrées")))</f>
        <v>-1329</v>
      </c>
      <c r="N687" s="28">
        <f ca="1">IF($D687&gt;$D$8,"",INDIRECT(ADDRESS(ROW(Entrées!$C$37)+($D687-1)*24+N$11,COLUMN(Entrées!$C$37)+($C687-1),4,TRUE,"Entrées")))</f>
        <v>-1328</v>
      </c>
      <c r="O687" s="28">
        <f ca="1">IF($D687&gt;$D$8,"",INDIRECT(ADDRESS(ROW(Entrées!$C$37)+($D687-1)*24+O$11,COLUMN(Entrées!$C$37)+($C687-1),4,TRUE,"Entrées")))</f>
        <v>-1015</v>
      </c>
      <c r="P687" s="28">
        <f ca="1">IF($D687&gt;$D$8,"",INDIRECT(ADDRESS(ROW(Entrées!$C$37)+($D687-1)*24+P$11,COLUMN(Entrées!$C$37)+($C687-1),4,TRUE,"Entrées")))</f>
        <v>-856</v>
      </c>
      <c r="Q687" s="28">
        <f ca="1">IF($D687&gt;$D$8,"",INDIRECT(ADDRESS(ROW(Entrées!$C$37)+($D687-1)*24+Q$11,COLUMN(Entrées!$C$37)+($C687-1),4,TRUE,"Entrées")))</f>
        <v>-476</v>
      </c>
      <c r="R687" s="28">
        <f ca="1">IF($D687&gt;$D$8,"",INDIRECT(ADDRESS(ROW(Entrées!$C$37)+($D687-1)*24+R$11,COLUMN(Entrées!$C$37)+($C687-1),4,TRUE,"Entrées")))</f>
        <v>-544</v>
      </c>
      <c r="S687" s="28">
        <f ca="1">IF($D687&gt;$D$8,"",INDIRECT(ADDRESS(ROW(Entrées!$C$37)+($D687-1)*24+S$11,COLUMN(Entrées!$C$37)+($C687-1),4,TRUE,"Entrées")))</f>
        <v>-963</v>
      </c>
      <c r="T687" s="28">
        <f ca="1">IF($D687&gt;$D$8,"",INDIRECT(ADDRESS(ROW(Entrées!$C$37)+($D687-1)*24+T$11,COLUMN(Entrées!$C$37)+($C687-1),4,TRUE,"Entrées")))</f>
        <v>-1545</v>
      </c>
      <c r="U687" s="28">
        <f ca="1">IF($D687&gt;$D$8,"",INDIRECT(ADDRESS(ROW(Entrées!$C$37)+($D687-1)*24+U$11,COLUMN(Entrées!$C$37)+($C687-1),4,TRUE,"Entrées")))</f>
        <v>-1859</v>
      </c>
      <c r="V687" s="28">
        <f ca="1">IF($D687&gt;$D$8,"",INDIRECT(ADDRESS(ROW(Entrées!$C$37)+($D687-1)*24+V$11,COLUMN(Entrées!$C$37)+($C687-1),4,TRUE,"Entrées")))</f>
        <v>-2297</v>
      </c>
      <c r="W687" s="28">
        <f ca="1">IF($D687&gt;$D$8,"",INDIRECT(ADDRESS(ROW(Entrées!$C$37)+($D687-1)*24+W$11,COLUMN(Entrées!$C$37)+($C687-1),4,TRUE,"Entrées")))</f>
        <v>-1982</v>
      </c>
      <c r="X687" s="28">
        <f ca="1">IF($D687&gt;$D$8,"",INDIRECT(ADDRESS(ROW(Entrées!$C$37)+($D687-1)*24+X$11,COLUMN(Entrées!$C$37)+($C687-1),4,TRUE,"Entrées")))</f>
        <v>-2175</v>
      </c>
      <c r="Y687" s="28">
        <f ca="1">IF($D687&gt;$D$8,"",INDIRECT(ADDRESS(ROW(Entrées!$C$37)+($D687-1)*24+Y$11,COLUMN(Entrées!$C$37)+($C687-1),4,TRUE,"Entrées")))</f>
        <v>-2621</v>
      </c>
      <c r="Z687" s="28">
        <f ca="1">IF($D687&gt;$D$8,"",INDIRECT(ADDRESS(ROW(Entrées!$C$37)+($D687-1)*24+Z$11,COLUMN(Entrées!$C$37)+($C687-1),4,TRUE,"Entrées")))</f>
        <v>-2331</v>
      </c>
      <c r="AA687" s="28">
        <f ca="1">IF($D687&gt;$D$8,"",INDIRECT(ADDRESS(ROW(Entrées!$C$37)+($D687-1)*24+AA$11,COLUMN(Entrées!$C$37)+($C687-1),4,TRUE,"Entrées")))</f>
        <v>-1894</v>
      </c>
      <c r="AB687" s="28">
        <f ca="1">IF($D687&gt;$D$8,"",INDIRECT(ADDRESS(ROW(Entrées!$C$37)+($D687-1)*24+AB$11,COLUMN(Entrées!$C$37)+($C687-1),4,TRUE,"Entrées")))</f>
        <v>-1969</v>
      </c>
      <c r="AC687" s="11"/>
      <c r="AD687" s="40">
        <f t="shared" ca="1" si="830"/>
        <v>-1540.3333333333333</v>
      </c>
      <c r="AE687" s="40">
        <f t="shared" ca="1" si="832"/>
        <v>-476</v>
      </c>
      <c r="AF687" s="40">
        <f t="shared" ca="1" si="833"/>
        <v>-2621</v>
      </c>
      <c r="AG687" s="4"/>
      <c r="AH687" s="11">
        <f>Entrées!A714</f>
        <v>29</v>
      </c>
      <c r="AI687" s="13">
        <f>Entrées!B714</f>
        <v>5</v>
      </c>
      <c r="AJ687" s="31">
        <f t="shared" ca="1" si="802"/>
        <v>55625.834722222207</v>
      </c>
      <c r="AK687" s="31">
        <f t="shared" ca="1" si="778"/>
        <v>55155.277777777781</v>
      </c>
      <c r="AL687" s="31">
        <f t="shared" ca="1" si="779"/>
        <v>55132.569444444431</v>
      </c>
      <c r="AM687" s="31">
        <f t="shared" ca="1" si="780"/>
        <v>439.35972222222233</v>
      </c>
      <c r="AN687" s="31">
        <f t="shared" ca="1" si="781"/>
        <v>2143.2847222222222</v>
      </c>
      <c r="AO687" s="31">
        <f t="shared" ca="1" si="782"/>
        <v>1711.4715277777773</v>
      </c>
      <c r="AP687" s="31">
        <f t="shared" ca="1" si="783"/>
        <v>43686.806944444448</v>
      </c>
      <c r="AQ687" s="31">
        <f t="shared" ca="1" si="784"/>
        <v>2048.2006944444447</v>
      </c>
      <c r="AR687" s="31">
        <f t="shared" ca="1" si="785"/>
        <v>467.57708333333329</v>
      </c>
      <c r="AS687" s="31">
        <f t="shared" ca="1" si="786"/>
        <v>9872.0041666666693</v>
      </c>
      <c r="AT687" s="31">
        <f t="shared" ca="1" si="787"/>
        <v>-752.91041666666672</v>
      </c>
      <c r="AU687" s="31">
        <f t="shared" ca="1" si="788"/>
        <v>580.30277777777769</v>
      </c>
      <c r="AV687" s="31">
        <f t="shared" ca="1" si="789"/>
        <v>-4570.3041666666659</v>
      </c>
      <c r="AW687" s="31">
        <f t="shared" ca="1" si="790"/>
        <v>53.39583333333335</v>
      </c>
      <c r="AX687" s="31">
        <f t="shared" ca="1" si="791"/>
        <v>1401.9361111111111</v>
      </c>
      <c r="AY687" s="31">
        <f t="shared" ca="1" si="792"/>
        <v>-1132.0805555555555</v>
      </c>
      <c r="AZ687" s="31">
        <f t="shared" ca="1" si="793"/>
        <v>-2177.1819444444441</v>
      </c>
      <c r="BA687" s="31">
        <f t="shared" ca="1" si="794"/>
        <v>644.8125</v>
      </c>
      <c r="BB687" s="31">
        <f t="shared" ca="1" si="795"/>
        <v>-1410.101388888889</v>
      </c>
      <c r="BC687" s="31">
        <f t="shared" ca="1" si="796"/>
        <v>-1800.2902777777781</v>
      </c>
      <c r="BF687" s="11">
        <f t="shared" si="797"/>
        <v>29</v>
      </c>
      <c r="BG687" s="11">
        <f t="shared" si="803"/>
        <v>5</v>
      </c>
      <c r="BH687" s="32">
        <f>IF($BF687&gt;$Y$7,"",IF(AND($BF687=$Y$7,$BG687=23),"",Entrées!C715-Entrées!C714))</f>
        <v>4463.5</v>
      </c>
      <c r="BI687" s="32">
        <f>IF($BF687&gt;$Y$7,"",IF(AND($BF687=$Y$7,$BG687=23),"",Entrées!D715-Entrées!D714))</f>
        <v>5000</v>
      </c>
      <c r="BJ687" s="32">
        <f>IF($BF687&gt;$Y$7,"",IF(AND($BF687=$Y$7,$BG687=23),"",Entrées!E715-Entrées!E714))</f>
        <v>4712.5</v>
      </c>
      <c r="BK687" s="32">
        <f>IF($BF687&gt;$Y$7,"",IF(AND($BF687=$Y$7,$BG687=23),"",Entrées!F715-Entrées!F714))</f>
        <v>0</v>
      </c>
      <c r="BL687" s="32">
        <f>IF($BF687&gt;$Y$7,"",IF(AND($BF687=$Y$7,$BG687=23),"",Entrées!G715-Entrées!G714))</f>
        <v>435.5</v>
      </c>
      <c r="BM687" s="32">
        <f>IF($BF687&gt;$Y$7,"",IF(AND($BF687=$Y$7,$BG687=23),"",Entrées!H715-Entrées!H714))</f>
        <v>255.5</v>
      </c>
      <c r="BN687" s="32">
        <f>IF($BF687&gt;$Y$7,"",IF(AND($BF687=$Y$7,$BG687=23),"",Entrées!I715-Entrées!I714))</f>
        <v>614</v>
      </c>
      <c r="BO687" s="32">
        <f>IF($BF687&gt;$Y$7,"",IF(AND($BF687=$Y$7,$BG687=23),"",Entrées!J715-Entrées!J714))</f>
        <v>-6</v>
      </c>
      <c r="BP687" s="32">
        <f>IF($BF687&gt;$Y$7,"",IF(AND($BF687=$Y$7,$BG687=23),"",Entrées!K715-Entrées!K714))</f>
        <v>0</v>
      </c>
      <c r="BQ687" s="32">
        <f>IF($BF687&gt;$Y$7,"",IF(AND($BF687=$Y$7,$BG687=23),"",Entrées!L715-Entrées!L714))</f>
        <v>533.5</v>
      </c>
      <c r="BR687" s="32">
        <f>IF($BF687&gt;$Y$7,"",IF(AND($BF687=$Y$7,$BG687=23),"",Entrées!M715-Entrées!M714))</f>
        <v>2354</v>
      </c>
      <c r="BS687" s="32">
        <f>IF($BF687&gt;$Y$7,"",IF(AND($BF687=$Y$7,$BG687=23),"",Entrées!N715-Entrées!N714))</f>
        <v>-6.5</v>
      </c>
      <c r="BT687" s="32">
        <f>IF($BF687&gt;$Y$7,"",IF(AND($BF687=$Y$7,$BG687=23),"",Entrées!O715-Entrées!O714))</f>
        <v>283</v>
      </c>
      <c r="BU687" s="32">
        <f>IF($BF687&gt;$Y$7,"",IF(AND($BF687=$Y$7,$BG687=23),"",Entrées!P715-Entrées!P714))</f>
        <v>6</v>
      </c>
      <c r="BV687" s="32">
        <f>IF($BF687&gt;$Y$7,"",IF(AND($BF687=$Y$7,$BG687=23),"",Entrées!Q715-Entrées!Q714))</f>
        <v>831</v>
      </c>
      <c r="BW687" s="32">
        <f>IF($BF687&gt;$Y$7,"",IF(AND($BF687=$Y$7,$BG687=23),"",Entrées!R715-Entrées!R714))</f>
        <v>0</v>
      </c>
      <c r="BX687" s="32">
        <f>IF($BF687&gt;$Y$7,"",IF(AND($BF687=$Y$7,$BG687=23),"",Entrées!S715-Entrées!S714))</f>
        <v>0</v>
      </c>
      <c r="BY687" s="32">
        <f>IF($BF687&gt;$Y$7,"",IF(AND($BF687=$Y$7,$BG687=23),"",Entrées!T715-Entrées!T714))</f>
        <v>0</v>
      </c>
      <c r="BZ687" s="32">
        <f>IF($BF687&gt;$Y$7,"",IF(AND($BF687=$Y$7,$BG687=23),"",Entrées!U715-Entrées!U714))</f>
        <v>0</v>
      </c>
      <c r="CA687" s="32">
        <f>IF($BF687&gt;$Y$7,"",IF(AND($BF687=$Y$7,$BG687=23),"",Entrées!V715-Entrées!V714))</f>
        <v>-858</v>
      </c>
      <c r="CD687" s="33">
        <f>IF($BF687&lt;=$Y$7,Entrées!J714/CD$2,"")</f>
        <v>0.14842105263157895</v>
      </c>
      <c r="CE687" s="33">
        <f>IF($BF687&lt;=$Y$7,Entrées!K714/CE$2,"")</f>
        <v>0</v>
      </c>
      <c r="CF687" s="11">
        <f t="shared" si="798"/>
        <v>7600</v>
      </c>
      <c r="CG687" s="11">
        <f t="shared" si="799"/>
        <v>4200</v>
      </c>
      <c r="CH687" s="52">
        <f t="shared" si="800"/>
        <v>0.26950009137426939</v>
      </c>
      <c r="CI687" s="52">
        <f t="shared" si="801"/>
        <v>0.11132787698412699</v>
      </c>
    </row>
    <row r="688" spans="3:87">
      <c r="C688" s="11">
        <f t="shared" si="834"/>
        <v>19</v>
      </c>
      <c r="D688" s="27">
        <f t="shared" si="831"/>
        <v>11</v>
      </c>
      <c r="E688" s="28">
        <f ca="1">IF($D688&gt;$D$8,"",INDIRECT(ADDRESS(ROW(Entrées!$C$37)+($D688-1)*24+E$11,COLUMN(Entrées!$C$37)+($C688-1),4,TRUE,"Entrées")))</f>
        <v>-1273</v>
      </c>
      <c r="F688" s="28">
        <f ca="1">IF($D688&gt;$D$8,"",INDIRECT(ADDRESS(ROW(Entrées!$C$37)+($D688-1)*24+F$11,COLUMN(Entrées!$C$37)+($C688-1),4,TRUE,"Entrées")))</f>
        <v>-975</v>
      </c>
      <c r="G688" s="28">
        <f ca="1">IF($D688&gt;$D$8,"",INDIRECT(ADDRESS(ROW(Entrées!$C$37)+($D688-1)*24+G$11,COLUMN(Entrées!$C$37)+($C688-1),4,TRUE,"Entrées")))</f>
        <v>-968</v>
      </c>
      <c r="H688" s="28">
        <f ca="1">IF($D688&gt;$D$8,"",INDIRECT(ADDRESS(ROW(Entrées!$C$37)+($D688-1)*24+H$11,COLUMN(Entrées!$C$37)+($C688-1),4,TRUE,"Entrées")))</f>
        <v>-1324</v>
      </c>
      <c r="I688" s="28">
        <f ca="1">IF($D688&gt;$D$8,"",INDIRECT(ADDRESS(ROW(Entrées!$C$37)+($D688-1)*24+I$11,COLUMN(Entrées!$C$37)+($C688-1),4,TRUE,"Entrées")))</f>
        <v>-1852</v>
      </c>
      <c r="J688" s="28">
        <f ca="1">IF($D688&gt;$D$8,"",INDIRECT(ADDRESS(ROW(Entrées!$C$37)+($D688-1)*24+J$11,COLUMN(Entrées!$C$37)+($C688-1),4,TRUE,"Entrées")))</f>
        <v>-1570</v>
      </c>
      <c r="K688" s="28">
        <f ca="1">IF($D688&gt;$D$8,"",INDIRECT(ADDRESS(ROW(Entrées!$C$37)+($D688-1)*24+K$11,COLUMN(Entrées!$C$37)+($C688-1),4,TRUE,"Entrées")))</f>
        <v>-1836</v>
      </c>
      <c r="L688" s="28">
        <f ca="1">IF($D688&gt;$D$8,"",INDIRECT(ADDRESS(ROW(Entrées!$C$37)+($D688-1)*24+L$11,COLUMN(Entrées!$C$37)+($C688-1),4,TRUE,"Entrées")))</f>
        <v>-1685</v>
      </c>
      <c r="M688" s="28">
        <f ca="1">IF($D688&gt;$D$8,"",INDIRECT(ADDRESS(ROW(Entrées!$C$37)+($D688-1)*24+M$11,COLUMN(Entrées!$C$37)+($C688-1),4,TRUE,"Entrées")))</f>
        <v>-1827</v>
      </c>
      <c r="N688" s="28">
        <f ca="1">IF($D688&gt;$D$8,"",INDIRECT(ADDRESS(ROW(Entrées!$C$37)+($D688-1)*24+N$11,COLUMN(Entrées!$C$37)+($C688-1),4,TRUE,"Entrées")))</f>
        <v>-1482</v>
      </c>
      <c r="O688" s="28">
        <f ca="1">IF($D688&gt;$D$8,"",INDIRECT(ADDRESS(ROW(Entrées!$C$37)+($D688-1)*24+O$11,COLUMN(Entrées!$C$37)+($C688-1),4,TRUE,"Entrées")))</f>
        <v>-1456</v>
      </c>
      <c r="P688" s="28">
        <f ca="1">IF($D688&gt;$D$8,"",INDIRECT(ADDRESS(ROW(Entrées!$C$37)+($D688-1)*24+P$11,COLUMN(Entrées!$C$37)+($C688-1),4,TRUE,"Entrées")))</f>
        <v>-1409</v>
      </c>
      <c r="Q688" s="28">
        <f ca="1">IF($D688&gt;$D$8,"",INDIRECT(ADDRESS(ROW(Entrées!$C$37)+($D688-1)*24+Q$11,COLUMN(Entrées!$C$37)+($C688-1),4,TRUE,"Entrées")))</f>
        <v>-914</v>
      </c>
      <c r="R688" s="28">
        <f ca="1">IF($D688&gt;$D$8,"",INDIRECT(ADDRESS(ROW(Entrées!$C$37)+($D688-1)*24+R$11,COLUMN(Entrées!$C$37)+($C688-1),4,TRUE,"Entrées")))</f>
        <v>-1398</v>
      </c>
      <c r="S688" s="28">
        <f ca="1">IF($D688&gt;$D$8,"",INDIRECT(ADDRESS(ROW(Entrées!$C$37)+($D688-1)*24+S$11,COLUMN(Entrées!$C$37)+($C688-1),4,TRUE,"Entrées")))</f>
        <v>-1782</v>
      </c>
      <c r="T688" s="28">
        <f ca="1">IF($D688&gt;$D$8,"",INDIRECT(ADDRESS(ROW(Entrées!$C$37)+($D688-1)*24+T$11,COLUMN(Entrées!$C$37)+($C688-1),4,TRUE,"Entrées")))</f>
        <v>-2002</v>
      </c>
      <c r="U688" s="28">
        <f ca="1">IF($D688&gt;$D$8,"",INDIRECT(ADDRESS(ROW(Entrées!$C$37)+($D688-1)*24+U$11,COLUMN(Entrées!$C$37)+($C688-1),4,TRUE,"Entrées")))</f>
        <v>-2002</v>
      </c>
      <c r="V688" s="28">
        <f ca="1">IF($D688&gt;$D$8,"",INDIRECT(ADDRESS(ROW(Entrées!$C$37)+($D688-1)*24+V$11,COLUMN(Entrées!$C$37)+($C688-1),4,TRUE,"Entrées")))</f>
        <v>-1987</v>
      </c>
      <c r="W688" s="28">
        <f ca="1">IF($D688&gt;$D$8,"",INDIRECT(ADDRESS(ROW(Entrées!$C$37)+($D688-1)*24+W$11,COLUMN(Entrées!$C$37)+($C688-1),4,TRUE,"Entrées")))</f>
        <v>-2026</v>
      </c>
      <c r="X688" s="28">
        <f ca="1">IF($D688&gt;$D$8,"",INDIRECT(ADDRESS(ROW(Entrées!$C$37)+($D688-1)*24+X$11,COLUMN(Entrées!$C$37)+($C688-1),4,TRUE,"Entrées")))</f>
        <v>-1986</v>
      </c>
      <c r="Y688" s="28">
        <f ca="1">IF($D688&gt;$D$8,"",INDIRECT(ADDRESS(ROW(Entrées!$C$37)+($D688-1)*24+Y$11,COLUMN(Entrées!$C$37)+($C688-1),4,TRUE,"Entrées")))</f>
        <v>-2751</v>
      </c>
      <c r="Z688" s="28">
        <f ca="1">IF($D688&gt;$D$8,"",INDIRECT(ADDRESS(ROW(Entrées!$C$37)+($D688-1)*24+Z$11,COLUMN(Entrées!$C$37)+($C688-1),4,TRUE,"Entrées")))</f>
        <v>-2751</v>
      </c>
      <c r="AA688" s="28">
        <f ca="1">IF($D688&gt;$D$8,"",INDIRECT(ADDRESS(ROW(Entrées!$C$37)+($D688-1)*24+AA$11,COLUMN(Entrées!$C$37)+($C688-1),4,TRUE,"Entrées")))</f>
        <v>-1595</v>
      </c>
      <c r="AB688" s="28">
        <f ca="1">IF($D688&gt;$D$8,"",INDIRECT(ADDRESS(ROW(Entrées!$C$37)+($D688-1)*24+AB$11,COLUMN(Entrées!$C$37)+($C688-1),4,TRUE,"Entrées")))</f>
        <v>-1205</v>
      </c>
      <c r="AC688" s="11"/>
      <c r="AD688" s="40">
        <f t="shared" ca="1" si="830"/>
        <v>-1669</v>
      </c>
      <c r="AE688" s="40">
        <f t="shared" ca="1" si="832"/>
        <v>-914</v>
      </c>
      <c r="AF688" s="40">
        <f t="shared" ca="1" si="833"/>
        <v>-2751</v>
      </c>
      <c r="AG688" s="4"/>
      <c r="AH688" s="11">
        <f>Entrées!A715</f>
        <v>29</v>
      </c>
      <c r="AI688" s="13">
        <f>Entrées!B715</f>
        <v>6</v>
      </c>
      <c r="AJ688" s="31">
        <f t="shared" ca="1" si="802"/>
        <v>55625.834722222207</v>
      </c>
      <c r="AK688" s="31">
        <f t="shared" ca="1" si="778"/>
        <v>55155.277777777781</v>
      </c>
      <c r="AL688" s="31">
        <f t="shared" ca="1" si="779"/>
        <v>55132.569444444431</v>
      </c>
      <c r="AM688" s="31">
        <f t="shared" ca="1" si="780"/>
        <v>439.35972222222233</v>
      </c>
      <c r="AN688" s="31">
        <f t="shared" ca="1" si="781"/>
        <v>2143.2847222222222</v>
      </c>
      <c r="AO688" s="31">
        <f t="shared" ca="1" si="782"/>
        <v>1711.4715277777773</v>
      </c>
      <c r="AP688" s="31">
        <f t="shared" ca="1" si="783"/>
        <v>43686.806944444448</v>
      </c>
      <c r="AQ688" s="31">
        <f t="shared" ca="1" si="784"/>
        <v>2048.2006944444447</v>
      </c>
      <c r="AR688" s="31">
        <f t="shared" ca="1" si="785"/>
        <v>467.57708333333329</v>
      </c>
      <c r="AS688" s="31">
        <f t="shared" ca="1" si="786"/>
        <v>9872.0041666666693</v>
      </c>
      <c r="AT688" s="31">
        <f t="shared" ca="1" si="787"/>
        <v>-752.91041666666672</v>
      </c>
      <c r="AU688" s="31">
        <f t="shared" ca="1" si="788"/>
        <v>580.30277777777769</v>
      </c>
      <c r="AV688" s="31">
        <f t="shared" ca="1" si="789"/>
        <v>-4570.3041666666659</v>
      </c>
      <c r="AW688" s="31">
        <f t="shared" ca="1" si="790"/>
        <v>53.39583333333335</v>
      </c>
      <c r="AX688" s="31">
        <f t="shared" ca="1" si="791"/>
        <v>1401.9361111111111</v>
      </c>
      <c r="AY688" s="31">
        <f t="shared" ca="1" si="792"/>
        <v>-1132.0805555555555</v>
      </c>
      <c r="AZ688" s="31">
        <f t="shared" ca="1" si="793"/>
        <v>-2177.1819444444441</v>
      </c>
      <c r="BA688" s="31">
        <f t="shared" ca="1" si="794"/>
        <v>644.8125</v>
      </c>
      <c r="BB688" s="31">
        <f t="shared" ca="1" si="795"/>
        <v>-1410.101388888889</v>
      </c>
      <c r="BC688" s="31">
        <f t="shared" ca="1" si="796"/>
        <v>-1800.2902777777781</v>
      </c>
      <c r="BF688" s="11">
        <f t="shared" si="797"/>
        <v>29</v>
      </c>
      <c r="BG688" s="11">
        <f t="shared" si="803"/>
        <v>6</v>
      </c>
      <c r="BH688" s="32">
        <f>IF($BF688&gt;$Y$7,"",IF(AND($BF688=$Y$7,$BG688=23),"",Entrées!C716-Entrées!C715))</f>
        <v>5082.5</v>
      </c>
      <c r="BI688" s="32">
        <f>IF($BF688&gt;$Y$7,"",IF(AND($BF688=$Y$7,$BG688=23),"",Entrées!D716-Entrées!D715))</f>
        <v>4987.5</v>
      </c>
      <c r="BJ688" s="32">
        <f>IF($BF688&gt;$Y$7,"",IF(AND($BF688=$Y$7,$BG688=23),"",Entrées!E716-Entrées!E715))</f>
        <v>4912.5</v>
      </c>
      <c r="BK688" s="32">
        <f>IF($BF688&gt;$Y$7,"",IF(AND($BF688=$Y$7,$BG688=23),"",Entrées!F716-Entrées!F715))</f>
        <v>-0.5</v>
      </c>
      <c r="BL688" s="32">
        <f>IF($BF688&gt;$Y$7,"",IF(AND($BF688=$Y$7,$BG688=23),"",Entrées!G716-Entrées!G715))</f>
        <v>508.5</v>
      </c>
      <c r="BM688" s="32">
        <f>IF($BF688&gt;$Y$7,"",IF(AND($BF688=$Y$7,$BG688=23),"",Entrées!H716-Entrées!H715))</f>
        <v>841</v>
      </c>
      <c r="BN688" s="32">
        <f>IF($BF688&gt;$Y$7,"",IF(AND($BF688=$Y$7,$BG688=23),"",Entrées!I716-Entrées!I715))</f>
        <v>679</v>
      </c>
      <c r="BO688" s="32">
        <f>IF($BF688&gt;$Y$7,"",IF(AND($BF688=$Y$7,$BG688=23),"",Entrées!J716-Entrées!J715))</f>
        <v>-60</v>
      </c>
      <c r="BP688" s="32">
        <f>IF($BF688&gt;$Y$7,"",IF(AND($BF688=$Y$7,$BG688=23),"",Entrées!K716-Entrées!K715))</f>
        <v>16</v>
      </c>
      <c r="BQ688" s="32">
        <f>IF($BF688&gt;$Y$7,"",IF(AND($BF688=$Y$7,$BG688=23),"",Entrées!L716-Entrées!L715))</f>
        <v>2017</v>
      </c>
      <c r="BR688" s="32">
        <f>IF($BF688&gt;$Y$7,"",IF(AND($BF688=$Y$7,$BG688=23),"",Entrées!M716-Entrées!M715))</f>
        <v>383.5</v>
      </c>
      <c r="BS688" s="32">
        <f>IF($BF688&gt;$Y$7,"",IF(AND($BF688=$Y$7,$BG688=23),"",Entrées!N716-Entrées!N715))</f>
        <v>-13.5</v>
      </c>
      <c r="BT688" s="32">
        <f>IF($BF688&gt;$Y$7,"",IF(AND($BF688=$Y$7,$BG688=23),"",Entrées!O716-Entrées!O715))</f>
        <v>711</v>
      </c>
      <c r="BU688" s="32">
        <f>IF($BF688&gt;$Y$7,"",IF(AND($BF688=$Y$7,$BG688=23),"",Entrées!P716-Entrées!P715))</f>
        <v>10.5</v>
      </c>
      <c r="BV688" s="32">
        <f>IF($BF688&gt;$Y$7,"",IF(AND($BF688=$Y$7,$BG688=23),"",Entrées!Q716-Entrées!Q715))</f>
        <v>1504</v>
      </c>
      <c r="BW688" s="32">
        <f>IF($BF688&gt;$Y$7,"",IF(AND($BF688=$Y$7,$BG688=23),"",Entrées!R716-Entrées!R715))</f>
        <v>0</v>
      </c>
      <c r="BX688" s="32">
        <f>IF($BF688&gt;$Y$7,"",IF(AND($BF688=$Y$7,$BG688=23),"",Entrées!S716-Entrées!S715))</f>
        <v>0</v>
      </c>
      <c r="BY688" s="32">
        <f>IF($BF688&gt;$Y$7,"",IF(AND($BF688=$Y$7,$BG688=23),"",Entrées!T716-Entrées!T715))</f>
        <v>-100</v>
      </c>
      <c r="BZ688" s="32">
        <f>IF($BF688&gt;$Y$7,"",IF(AND($BF688=$Y$7,$BG688=23),"",Entrées!U716-Entrées!U715))</f>
        <v>0</v>
      </c>
      <c r="CA688" s="32">
        <f>IF($BF688&gt;$Y$7,"",IF(AND($BF688=$Y$7,$BG688=23),"",Entrées!V716-Entrées!V715))</f>
        <v>160</v>
      </c>
      <c r="CD688" s="33">
        <f>IF($BF688&lt;=$Y$7,Entrées!J715/CD$2,"")</f>
        <v>0.14763157894736842</v>
      </c>
      <c r="CE688" s="33">
        <f>IF($BF688&lt;=$Y$7,Entrées!K715/CE$2,"")</f>
        <v>0</v>
      </c>
      <c r="CF688" s="11">
        <f t="shared" si="798"/>
        <v>7600</v>
      </c>
      <c r="CG688" s="11">
        <f t="shared" si="799"/>
        <v>4200</v>
      </c>
      <c r="CH688" s="52">
        <f t="shared" si="800"/>
        <v>0.26950009137426939</v>
      </c>
      <c r="CI688" s="52">
        <f t="shared" si="801"/>
        <v>0.11132787698412699</v>
      </c>
    </row>
    <row r="689" spans="1:87">
      <c r="C689" s="11">
        <f t="shared" si="834"/>
        <v>19</v>
      </c>
      <c r="D689" s="27">
        <f t="shared" si="831"/>
        <v>12</v>
      </c>
      <c r="E689" s="28">
        <f ca="1">IF($D689&gt;$D$8,"",INDIRECT(ADDRESS(ROW(Entrées!$C$37)+($D689-1)*24+E$11,COLUMN(Entrées!$C$37)+($C689-1),4,TRUE,"Entrées")))</f>
        <v>-2479</v>
      </c>
      <c r="F689" s="28">
        <f ca="1">IF($D689&gt;$D$8,"",INDIRECT(ADDRESS(ROW(Entrées!$C$37)+($D689-1)*24+F$11,COLUMN(Entrées!$C$37)+($C689-1),4,TRUE,"Entrées")))</f>
        <v>-2370</v>
      </c>
      <c r="G689" s="28">
        <f ca="1">IF($D689&gt;$D$8,"",INDIRECT(ADDRESS(ROW(Entrées!$C$37)+($D689-1)*24+G$11,COLUMN(Entrées!$C$37)+($C689-1),4,TRUE,"Entrées")))</f>
        <v>-2277</v>
      </c>
      <c r="H689" s="28">
        <f ca="1">IF($D689&gt;$D$8,"",INDIRECT(ADDRESS(ROW(Entrées!$C$37)+($D689-1)*24+H$11,COLUMN(Entrées!$C$37)+($C689-1),4,TRUE,"Entrées")))</f>
        <v>-2293</v>
      </c>
      <c r="I689" s="28">
        <f ca="1">IF($D689&gt;$D$8,"",INDIRECT(ADDRESS(ROW(Entrées!$C$37)+($D689-1)*24+I$11,COLUMN(Entrées!$C$37)+($C689-1),4,TRUE,"Entrées")))</f>
        <v>-2291</v>
      </c>
      <c r="J689" s="28">
        <f ca="1">IF($D689&gt;$D$8,"",INDIRECT(ADDRESS(ROW(Entrées!$C$37)+($D689-1)*24+J$11,COLUMN(Entrées!$C$37)+($C689-1),4,TRUE,"Entrées")))</f>
        <v>-2145</v>
      </c>
      <c r="K689" s="28">
        <f ca="1">IF($D689&gt;$D$8,"",INDIRECT(ADDRESS(ROW(Entrées!$C$37)+($D689-1)*24+K$11,COLUMN(Entrées!$C$37)+($C689-1),4,TRUE,"Entrées")))</f>
        <v>-2591</v>
      </c>
      <c r="L689" s="28">
        <f ca="1">IF($D689&gt;$D$8,"",INDIRECT(ADDRESS(ROW(Entrées!$C$37)+($D689-1)*24+L$11,COLUMN(Entrées!$C$37)+($C689-1),4,TRUE,"Entrées")))</f>
        <v>-2392</v>
      </c>
      <c r="M689" s="28">
        <f ca="1">IF($D689&gt;$D$8,"",INDIRECT(ADDRESS(ROW(Entrées!$C$37)+($D689-1)*24+M$11,COLUMN(Entrées!$C$37)+($C689-1),4,TRUE,"Entrées")))</f>
        <v>-2662</v>
      </c>
      <c r="N689" s="28">
        <f ca="1">IF($D689&gt;$D$8,"",INDIRECT(ADDRESS(ROW(Entrées!$C$37)+($D689-1)*24+N$11,COLUMN(Entrées!$C$37)+($C689-1),4,TRUE,"Entrées")))</f>
        <v>-2521</v>
      </c>
      <c r="O689" s="28">
        <f ca="1">IF($D689&gt;$D$8,"",INDIRECT(ADDRESS(ROW(Entrées!$C$37)+($D689-1)*24+O$11,COLUMN(Entrées!$C$37)+($C689-1),4,TRUE,"Entrées")))</f>
        <v>-2348</v>
      </c>
      <c r="P689" s="28">
        <f ca="1">IF($D689&gt;$D$8,"",INDIRECT(ADDRESS(ROW(Entrées!$C$37)+($D689-1)*24+P$11,COLUMN(Entrées!$C$37)+($C689-1),4,TRUE,"Entrées")))</f>
        <v>-2569</v>
      </c>
      <c r="Q689" s="28">
        <f ca="1">IF($D689&gt;$D$8,"",INDIRECT(ADDRESS(ROW(Entrées!$C$37)+($D689-1)*24+Q$11,COLUMN(Entrées!$C$37)+($C689-1),4,TRUE,"Entrées")))</f>
        <v>-2230</v>
      </c>
      <c r="R689" s="28">
        <f ca="1">IF($D689&gt;$D$8,"",INDIRECT(ADDRESS(ROW(Entrées!$C$37)+($D689-1)*24+R$11,COLUMN(Entrées!$C$37)+($C689-1),4,TRUE,"Entrées")))</f>
        <v>-2353</v>
      </c>
      <c r="S689" s="28">
        <f ca="1">IF($D689&gt;$D$8,"",INDIRECT(ADDRESS(ROW(Entrées!$C$37)+($D689-1)*24+S$11,COLUMN(Entrées!$C$37)+($C689-1),4,TRUE,"Entrées")))</f>
        <v>-2340</v>
      </c>
      <c r="T689" s="28">
        <f ca="1">IF($D689&gt;$D$8,"",INDIRECT(ADDRESS(ROW(Entrées!$C$37)+($D689-1)*24+T$11,COLUMN(Entrées!$C$37)+($C689-1),4,TRUE,"Entrées")))</f>
        <v>-2478</v>
      </c>
      <c r="U689" s="28">
        <f ca="1">IF($D689&gt;$D$8,"",INDIRECT(ADDRESS(ROW(Entrées!$C$37)+($D689-1)*24+U$11,COLUMN(Entrées!$C$37)+($C689-1),4,TRUE,"Entrées")))</f>
        <v>-2583</v>
      </c>
      <c r="V689" s="28">
        <f ca="1">IF($D689&gt;$D$8,"",INDIRECT(ADDRESS(ROW(Entrées!$C$37)+($D689-1)*24+V$11,COLUMN(Entrées!$C$37)+($C689-1),4,TRUE,"Entrées")))</f>
        <v>-2694</v>
      </c>
      <c r="W689" s="28">
        <f ca="1">IF($D689&gt;$D$8,"",INDIRECT(ADDRESS(ROW(Entrées!$C$37)+($D689-1)*24+W$11,COLUMN(Entrées!$C$37)+($C689-1),4,TRUE,"Entrées")))</f>
        <v>-2601</v>
      </c>
      <c r="X689" s="28">
        <f ca="1">IF($D689&gt;$D$8,"",INDIRECT(ADDRESS(ROW(Entrées!$C$37)+($D689-1)*24+X$11,COLUMN(Entrées!$C$37)+($C689-1),4,TRUE,"Entrées")))</f>
        <v>-2687</v>
      </c>
      <c r="Y689" s="28">
        <f ca="1">IF($D689&gt;$D$8,"",INDIRECT(ADDRESS(ROW(Entrées!$C$37)+($D689-1)*24+Y$11,COLUMN(Entrées!$C$37)+($C689-1),4,TRUE,"Entrées")))</f>
        <v>-2751</v>
      </c>
      <c r="Z689" s="28">
        <f ca="1">IF($D689&gt;$D$8,"",INDIRECT(ADDRESS(ROW(Entrées!$C$37)+($D689-1)*24+Z$11,COLUMN(Entrées!$C$37)+($C689-1),4,TRUE,"Entrées")))</f>
        <v>-2325</v>
      </c>
      <c r="AA689" s="28">
        <f ca="1">IF($D689&gt;$D$8,"",INDIRECT(ADDRESS(ROW(Entrées!$C$37)+($D689-1)*24+AA$11,COLUMN(Entrées!$C$37)+($C689-1),4,TRUE,"Entrées")))</f>
        <v>-1842</v>
      </c>
      <c r="AB689" s="28">
        <f ca="1">IF($D689&gt;$D$8,"",INDIRECT(ADDRESS(ROW(Entrées!$C$37)+($D689-1)*24+AB$11,COLUMN(Entrées!$C$37)+($C689-1),4,TRUE,"Entrées")))</f>
        <v>-1464</v>
      </c>
      <c r="AC689" s="11"/>
      <c r="AD689" s="40">
        <f t="shared" ca="1" si="830"/>
        <v>-2386.9166666666665</v>
      </c>
      <c r="AE689" s="40">
        <f t="shared" ca="1" si="832"/>
        <v>-1464</v>
      </c>
      <c r="AF689" s="40">
        <f t="shared" ca="1" si="833"/>
        <v>-2751</v>
      </c>
      <c r="AG689" s="4"/>
      <c r="AH689" s="11">
        <f>Entrées!A716</f>
        <v>29</v>
      </c>
      <c r="AI689" s="13">
        <f>Entrées!B716</f>
        <v>7</v>
      </c>
      <c r="AJ689" s="31">
        <f t="shared" ca="1" si="802"/>
        <v>55625.834722222207</v>
      </c>
      <c r="AK689" s="31">
        <f t="shared" ca="1" si="778"/>
        <v>55155.277777777781</v>
      </c>
      <c r="AL689" s="31">
        <f t="shared" ca="1" si="779"/>
        <v>55132.569444444431</v>
      </c>
      <c r="AM689" s="31">
        <f t="shared" ca="1" si="780"/>
        <v>439.35972222222233</v>
      </c>
      <c r="AN689" s="31">
        <f t="shared" ca="1" si="781"/>
        <v>2143.2847222222222</v>
      </c>
      <c r="AO689" s="31">
        <f t="shared" ca="1" si="782"/>
        <v>1711.4715277777773</v>
      </c>
      <c r="AP689" s="31">
        <f t="shared" ca="1" si="783"/>
        <v>43686.806944444448</v>
      </c>
      <c r="AQ689" s="31">
        <f t="shared" ca="1" si="784"/>
        <v>2048.2006944444447</v>
      </c>
      <c r="AR689" s="31">
        <f t="shared" ca="1" si="785"/>
        <v>467.57708333333329</v>
      </c>
      <c r="AS689" s="31">
        <f t="shared" ca="1" si="786"/>
        <v>9872.0041666666693</v>
      </c>
      <c r="AT689" s="31">
        <f t="shared" ca="1" si="787"/>
        <v>-752.91041666666672</v>
      </c>
      <c r="AU689" s="31">
        <f t="shared" ca="1" si="788"/>
        <v>580.30277777777769</v>
      </c>
      <c r="AV689" s="31">
        <f t="shared" ca="1" si="789"/>
        <v>-4570.3041666666659</v>
      </c>
      <c r="AW689" s="31">
        <f t="shared" ca="1" si="790"/>
        <v>53.39583333333335</v>
      </c>
      <c r="AX689" s="31">
        <f t="shared" ca="1" si="791"/>
        <v>1401.9361111111111</v>
      </c>
      <c r="AY689" s="31">
        <f t="shared" ca="1" si="792"/>
        <v>-1132.0805555555555</v>
      </c>
      <c r="AZ689" s="31">
        <f t="shared" ca="1" si="793"/>
        <v>-2177.1819444444441</v>
      </c>
      <c r="BA689" s="31">
        <f t="shared" ca="1" si="794"/>
        <v>644.8125</v>
      </c>
      <c r="BB689" s="31">
        <f t="shared" ca="1" si="795"/>
        <v>-1410.101388888889</v>
      </c>
      <c r="BC689" s="31">
        <f t="shared" ca="1" si="796"/>
        <v>-1800.2902777777781</v>
      </c>
      <c r="BF689" s="11">
        <f t="shared" si="797"/>
        <v>29</v>
      </c>
      <c r="BG689" s="11">
        <f t="shared" si="803"/>
        <v>7</v>
      </c>
      <c r="BH689" s="32">
        <f>IF($BF689&gt;$Y$7,"",IF(AND($BF689=$Y$7,$BG689=23),"",Entrées!C717-Entrées!C716))</f>
        <v>3598.5</v>
      </c>
      <c r="BI689" s="32">
        <f>IF($BF689&gt;$Y$7,"",IF(AND($BF689=$Y$7,$BG689=23),"",Entrées!D717-Entrées!D716))</f>
        <v>4000</v>
      </c>
      <c r="BJ689" s="32">
        <f>IF($BF689&gt;$Y$7,"",IF(AND($BF689=$Y$7,$BG689=23),"",Entrées!E717-Entrées!E716))</f>
        <v>3375</v>
      </c>
      <c r="BK689" s="32">
        <f>IF($BF689&gt;$Y$7,"",IF(AND($BF689=$Y$7,$BG689=23),"",Entrées!F717-Entrées!F716))</f>
        <v>0</v>
      </c>
      <c r="BL689" s="32">
        <f>IF($BF689&gt;$Y$7,"",IF(AND($BF689=$Y$7,$BG689=23),"",Entrées!G717-Entrées!G716))</f>
        <v>277</v>
      </c>
      <c r="BM689" s="32">
        <f>IF($BF689&gt;$Y$7,"",IF(AND($BF689=$Y$7,$BG689=23),"",Entrées!H717-Entrées!H716))</f>
        <v>480</v>
      </c>
      <c r="BN689" s="32">
        <f>IF($BF689&gt;$Y$7,"",IF(AND($BF689=$Y$7,$BG689=23),"",Entrées!I717-Entrées!I716))</f>
        <v>-166</v>
      </c>
      <c r="BO689" s="32">
        <f>IF($BF689&gt;$Y$7,"",IF(AND($BF689=$Y$7,$BG689=23),"",Entrées!J717-Entrées!J716))</f>
        <v>-94.5</v>
      </c>
      <c r="BP689" s="32">
        <f>IF($BF689&gt;$Y$7,"",IF(AND($BF689=$Y$7,$BG689=23),"",Entrées!K717-Entrées!K716))</f>
        <v>141</v>
      </c>
      <c r="BQ689" s="32">
        <f>IF($BF689&gt;$Y$7,"",IF(AND($BF689=$Y$7,$BG689=23),"",Entrées!L717-Entrées!L716))</f>
        <v>1263.5</v>
      </c>
      <c r="BR689" s="32">
        <f>IF($BF689&gt;$Y$7,"",IF(AND($BF689=$Y$7,$BG689=23),"",Entrées!M717-Entrées!M716))</f>
        <v>7.5</v>
      </c>
      <c r="BS689" s="32">
        <f>IF($BF689&gt;$Y$7,"",IF(AND($BF689=$Y$7,$BG689=23),"",Entrées!N717-Entrées!N716))</f>
        <v>1.5</v>
      </c>
      <c r="BT689" s="32">
        <f>IF($BF689&gt;$Y$7,"",IF(AND($BF689=$Y$7,$BG689=23),"",Entrées!O717-Entrées!O716))</f>
        <v>1688.5</v>
      </c>
      <c r="BU689" s="32">
        <f>IF($BF689&gt;$Y$7,"",IF(AND($BF689=$Y$7,$BG689=23),"",Entrées!P717-Entrées!P716))</f>
        <v>5.5</v>
      </c>
      <c r="BV689" s="32">
        <f>IF($BF689&gt;$Y$7,"",IF(AND($BF689=$Y$7,$BG689=23),"",Entrées!Q717-Entrées!Q716))</f>
        <v>117</v>
      </c>
      <c r="BW689" s="32">
        <f>IF($BF689&gt;$Y$7,"",IF(AND($BF689=$Y$7,$BG689=23),"",Entrées!R717-Entrées!R716))</f>
        <v>0</v>
      </c>
      <c r="BX689" s="32">
        <f>IF($BF689&gt;$Y$7,"",IF(AND($BF689=$Y$7,$BG689=23),"",Entrées!S717-Entrées!S716))</f>
        <v>72</v>
      </c>
      <c r="BY689" s="32">
        <f>IF($BF689&gt;$Y$7,"",IF(AND($BF689=$Y$7,$BG689=23),"",Entrées!T717-Entrées!T716))</f>
        <v>0</v>
      </c>
      <c r="BZ689" s="32">
        <f>IF($BF689&gt;$Y$7,"",IF(AND($BF689=$Y$7,$BG689=23),"",Entrées!U717-Entrées!U716))</f>
        <v>0</v>
      </c>
      <c r="CA689" s="32">
        <f>IF($BF689&gt;$Y$7,"",IF(AND($BF689=$Y$7,$BG689=23),"",Entrées!V717-Entrées!V716))</f>
        <v>1826</v>
      </c>
      <c r="CD689" s="33">
        <f>IF($BF689&lt;=$Y$7,Entrées!J716/CD$2,"")</f>
        <v>0.13973684210526316</v>
      </c>
      <c r="CE689" s="33">
        <f>IF($BF689&lt;=$Y$7,Entrées!K716/CE$2,"")</f>
        <v>3.8095238095238095E-3</v>
      </c>
      <c r="CF689" s="11">
        <f t="shared" si="798"/>
        <v>7600</v>
      </c>
      <c r="CG689" s="11">
        <f t="shared" si="799"/>
        <v>4200</v>
      </c>
      <c r="CH689" s="52">
        <f t="shared" si="800"/>
        <v>0.26950009137426939</v>
      </c>
      <c r="CI689" s="52">
        <f t="shared" si="801"/>
        <v>0.11132787698412699</v>
      </c>
    </row>
    <row r="690" spans="1:87">
      <c r="C690" s="11">
        <f t="shared" si="834"/>
        <v>19</v>
      </c>
      <c r="D690" s="27">
        <f t="shared" si="831"/>
        <v>13</v>
      </c>
      <c r="E690" s="28">
        <f ca="1">IF($D690&gt;$D$8,"",INDIRECT(ADDRESS(ROW(Entrées!$C$37)+($D690-1)*24+E$11,COLUMN(Entrées!$C$37)+($C690-1),4,TRUE,"Entrées")))</f>
        <v>-1041</v>
      </c>
      <c r="F690" s="28">
        <f ca="1">IF($D690&gt;$D$8,"",INDIRECT(ADDRESS(ROW(Entrées!$C$37)+($D690-1)*24+F$11,COLUMN(Entrées!$C$37)+($C690-1),4,TRUE,"Entrées")))</f>
        <v>-1041</v>
      </c>
      <c r="G690" s="28">
        <f ca="1">IF($D690&gt;$D$8,"",INDIRECT(ADDRESS(ROW(Entrées!$C$37)+($D690-1)*24+G$11,COLUMN(Entrées!$C$37)+($C690-1),4,TRUE,"Entrées")))</f>
        <v>-1041</v>
      </c>
      <c r="H690" s="28">
        <f ca="1">IF($D690&gt;$D$8,"",INDIRECT(ADDRESS(ROW(Entrées!$C$37)+($D690-1)*24+H$11,COLUMN(Entrées!$C$37)+($C690-1),4,TRUE,"Entrées")))</f>
        <v>-1041</v>
      </c>
      <c r="I690" s="28">
        <f ca="1">IF($D690&gt;$D$8,"",INDIRECT(ADDRESS(ROW(Entrées!$C$37)+($D690-1)*24+I$11,COLUMN(Entrées!$C$37)+($C690-1),4,TRUE,"Entrées")))</f>
        <v>-1041</v>
      </c>
      <c r="J690" s="28">
        <f ca="1">IF($D690&gt;$D$8,"",INDIRECT(ADDRESS(ROW(Entrées!$C$37)+($D690-1)*24+J$11,COLUMN(Entrées!$C$37)+($C690-1),4,TRUE,"Entrées")))</f>
        <v>-1041</v>
      </c>
      <c r="K690" s="28">
        <f ca="1">IF($D690&gt;$D$8,"",INDIRECT(ADDRESS(ROW(Entrées!$C$37)+($D690-1)*24+K$11,COLUMN(Entrées!$C$37)+($C690-1),4,TRUE,"Entrées")))</f>
        <v>-1041</v>
      </c>
      <c r="L690" s="28">
        <f ca="1">IF($D690&gt;$D$8,"",INDIRECT(ADDRESS(ROW(Entrées!$C$37)+($D690-1)*24+L$11,COLUMN(Entrées!$C$37)+($C690-1),4,TRUE,"Entrées")))</f>
        <v>-1214</v>
      </c>
      <c r="M690" s="28">
        <f ca="1">IF($D690&gt;$D$8,"",INDIRECT(ADDRESS(ROW(Entrées!$C$37)+($D690-1)*24+M$11,COLUMN(Entrées!$C$37)+($C690-1),4,TRUE,"Entrées")))</f>
        <v>-1214</v>
      </c>
      <c r="N690" s="28">
        <f ca="1">IF($D690&gt;$D$8,"",INDIRECT(ADDRESS(ROW(Entrées!$C$37)+($D690-1)*24+N$11,COLUMN(Entrées!$C$37)+($C690-1),4,TRUE,"Entrées")))</f>
        <v>-1214</v>
      </c>
      <c r="O690" s="28">
        <f ca="1">IF($D690&gt;$D$8,"",INDIRECT(ADDRESS(ROW(Entrées!$C$37)+($D690-1)*24+O$11,COLUMN(Entrées!$C$37)+($C690-1),4,TRUE,"Entrées")))</f>
        <v>-1214</v>
      </c>
      <c r="P690" s="28">
        <f ca="1">IF($D690&gt;$D$8,"",INDIRECT(ADDRESS(ROW(Entrées!$C$37)+($D690-1)*24+P$11,COLUMN(Entrées!$C$37)+($C690-1),4,TRUE,"Entrées")))</f>
        <v>-1214</v>
      </c>
      <c r="Q690" s="28">
        <f ca="1">IF($D690&gt;$D$8,"",INDIRECT(ADDRESS(ROW(Entrées!$C$37)+($D690-1)*24+Q$11,COLUMN(Entrées!$C$37)+($C690-1),4,TRUE,"Entrées")))</f>
        <v>-1164</v>
      </c>
      <c r="R690" s="28">
        <f ca="1">IF($D690&gt;$D$8,"",INDIRECT(ADDRESS(ROW(Entrées!$C$37)+($D690-1)*24+R$11,COLUMN(Entrées!$C$37)+($C690-1),4,TRUE,"Entrées")))</f>
        <v>-936</v>
      </c>
      <c r="S690" s="28">
        <f ca="1">IF($D690&gt;$D$8,"",INDIRECT(ADDRESS(ROW(Entrées!$C$37)+($D690-1)*24+S$11,COLUMN(Entrées!$C$37)+($C690-1),4,TRUE,"Entrées")))</f>
        <v>-1159</v>
      </c>
      <c r="T690" s="28">
        <f ca="1">IF($D690&gt;$D$8,"",INDIRECT(ADDRESS(ROW(Entrées!$C$37)+($D690-1)*24+T$11,COLUMN(Entrées!$C$37)+($C690-1),4,TRUE,"Entrées")))</f>
        <v>-1214</v>
      </c>
      <c r="U690" s="28">
        <f ca="1">IF($D690&gt;$D$8,"",INDIRECT(ADDRESS(ROW(Entrées!$C$37)+($D690-1)*24+U$11,COLUMN(Entrées!$C$37)+($C690-1),4,TRUE,"Entrées")))</f>
        <v>-1214</v>
      </c>
      <c r="V690" s="28">
        <f ca="1">IF($D690&gt;$D$8,"",INDIRECT(ADDRESS(ROW(Entrées!$C$37)+($D690-1)*24+V$11,COLUMN(Entrées!$C$37)+($C690-1),4,TRUE,"Entrées")))</f>
        <v>-1214</v>
      </c>
      <c r="W690" s="28">
        <f ca="1">IF($D690&gt;$D$8,"",INDIRECT(ADDRESS(ROW(Entrées!$C$37)+($D690-1)*24+W$11,COLUMN(Entrées!$C$37)+($C690-1),4,TRUE,"Entrées")))</f>
        <v>-1214</v>
      </c>
      <c r="X690" s="28">
        <f ca="1">IF($D690&gt;$D$8,"",INDIRECT(ADDRESS(ROW(Entrées!$C$37)+($D690-1)*24+X$11,COLUMN(Entrées!$C$37)+($C690-1),4,TRUE,"Entrées")))</f>
        <v>-1214</v>
      </c>
      <c r="Y690" s="28">
        <f ca="1">IF($D690&gt;$D$8,"",INDIRECT(ADDRESS(ROW(Entrées!$C$37)+($D690-1)*24+Y$11,COLUMN(Entrées!$C$37)+($C690-1),4,TRUE,"Entrées")))</f>
        <v>-1214</v>
      </c>
      <c r="Z690" s="28">
        <f ca="1">IF($D690&gt;$D$8,"",INDIRECT(ADDRESS(ROW(Entrées!$C$37)+($D690-1)*24+Z$11,COLUMN(Entrées!$C$37)+($C690-1),4,TRUE,"Entrées")))</f>
        <v>-1214</v>
      </c>
      <c r="AA690" s="28">
        <f ca="1">IF($D690&gt;$D$8,"",INDIRECT(ADDRESS(ROW(Entrées!$C$37)+($D690-1)*24+AA$11,COLUMN(Entrées!$C$37)+($C690-1),4,TRUE,"Entrées")))</f>
        <v>-1214</v>
      </c>
      <c r="AB690" s="28">
        <f ca="1">IF($D690&gt;$D$8,"",INDIRECT(ADDRESS(ROW(Entrées!$C$37)+($D690-1)*24+AB$11,COLUMN(Entrées!$C$37)+($C690-1),4,TRUE,"Entrées")))</f>
        <v>-1041</v>
      </c>
      <c r="AC690" s="11"/>
      <c r="AD690" s="40">
        <f t="shared" ca="1" si="830"/>
        <v>-1140.375</v>
      </c>
      <c r="AE690" s="40">
        <f t="shared" ca="1" si="832"/>
        <v>-936</v>
      </c>
      <c r="AF690" s="40">
        <f t="shared" ca="1" si="833"/>
        <v>-1214</v>
      </c>
      <c r="AG690" s="4"/>
      <c r="AH690" s="11">
        <f>Entrées!A717</f>
        <v>29</v>
      </c>
      <c r="AI690" s="13">
        <f>Entrées!B717</f>
        <v>8</v>
      </c>
      <c r="AJ690" s="31">
        <f t="shared" ca="1" si="802"/>
        <v>55625.834722222207</v>
      </c>
      <c r="AK690" s="31">
        <f t="shared" ca="1" si="778"/>
        <v>55155.277777777781</v>
      </c>
      <c r="AL690" s="31">
        <f t="shared" ca="1" si="779"/>
        <v>55132.569444444431</v>
      </c>
      <c r="AM690" s="31">
        <f t="shared" ca="1" si="780"/>
        <v>439.35972222222233</v>
      </c>
      <c r="AN690" s="31">
        <f t="shared" ca="1" si="781"/>
        <v>2143.2847222222222</v>
      </c>
      <c r="AO690" s="31">
        <f t="shared" ca="1" si="782"/>
        <v>1711.4715277777773</v>
      </c>
      <c r="AP690" s="31">
        <f t="shared" ca="1" si="783"/>
        <v>43686.806944444448</v>
      </c>
      <c r="AQ690" s="31">
        <f t="shared" ca="1" si="784"/>
        <v>2048.2006944444447</v>
      </c>
      <c r="AR690" s="31">
        <f t="shared" ca="1" si="785"/>
        <v>467.57708333333329</v>
      </c>
      <c r="AS690" s="31">
        <f t="shared" ca="1" si="786"/>
        <v>9872.0041666666693</v>
      </c>
      <c r="AT690" s="31">
        <f t="shared" ca="1" si="787"/>
        <v>-752.91041666666672</v>
      </c>
      <c r="AU690" s="31">
        <f t="shared" ca="1" si="788"/>
        <v>580.30277777777769</v>
      </c>
      <c r="AV690" s="31">
        <f t="shared" ca="1" si="789"/>
        <v>-4570.3041666666659</v>
      </c>
      <c r="AW690" s="31">
        <f t="shared" ca="1" si="790"/>
        <v>53.39583333333335</v>
      </c>
      <c r="AX690" s="31">
        <f t="shared" ca="1" si="791"/>
        <v>1401.9361111111111</v>
      </c>
      <c r="AY690" s="31">
        <f t="shared" ca="1" si="792"/>
        <v>-1132.0805555555555</v>
      </c>
      <c r="AZ690" s="31">
        <f t="shared" ca="1" si="793"/>
        <v>-2177.1819444444441</v>
      </c>
      <c r="BA690" s="31">
        <f t="shared" ca="1" si="794"/>
        <v>644.8125</v>
      </c>
      <c r="BB690" s="31">
        <f t="shared" ca="1" si="795"/>
        <v>-1410.101388888889</v>
      </c>
      <c r="BC690" s="31">
        <f t="shared" ca="1" si="796"/>
        <v>-1800.2902777777781</v>
      </c>
      <c r="BF690" s="11">
        <f t="shared" si="797"/>
        <v>29</v>
      </c>
      <c r="BG690" s="11">
        <f t="shared" si="803"/>
        <v>8</v>
      </c>
      <c r="BH690" s="32">
        <f>IF($BF690&gt;$Y$7,"",IF(AND($BF690=$Y$7,$BG690=23),"",Entrées!C718-Entrées!C717))</f>
        <v>2133</v>
      </c>
      <c r="BI690" s="32">
        <f>IF($BF690&gt;$Y$7,"",IF(AND($BF690=$Y$7,$BG690=23),"",Entrées!D718-Entrées!D717))</f>
        <v>1837.5</v>
      </c>
      <c r="BJ690" s="32">
        <f>IF($BF690&gt;$Y$7,"",IF(AND($BF690=$Y$7,$BG690=23),"",Entrées!E718-Entrées!E717))</f>
        <v>1925</v>
      </c>
      <c r="BK690" s="32">
        <f>IF($BF690&gt;$Y$7,"",IF(AND($BF690=$Y$7,$BG690=23),"",Entrées!F718-Entrées!F717))</f>
        <v>2</v>
      </c>
      <c r="BL690" s="32">
        <f>IF($BF690&gt;$Y$7,"",IF(AND($BF690=$Y$7,$BG690=23),"",Entrées!G718-Entrées!G717))</f>
        <v>204.5</v>
      </c>
      <c r="BM690" s="32">
        <f>IF($BF690&gt;$Y$7,"",IF(AND($BF690=$Y$7,$BG690=23),"",Entrées!H718-Entrées!H717))</f>
        <v>-314</v>
      </c>
      <c r="BN690" s="32">
        <f>IF($BF690&gt;$Y$7,"",IF(AND($BF690=$Y$7,$BG690=23),"",Entrées!I718-Entrées!I717))</f>
        <v>381.5</v>
      </c>
      <c r="BO690" s="32">
        <f>IF($BF690&gt;$Y$7,"",IF(AND($BF690=$Y$7,$BG690=23),"",Entrées!J718-Entrées!J717))</f>
        <v>-185</v>
      </c>
      <c r="BP690" s="32">
        <f>IF($BF690&gt;$Y$7,"",IF(AND($BF690=$Y$7,$BG690=23),"",Entrées!K718-Entrées!K717))</f>
        <v>270</v>
      </c>
      <c r="BQ690" s="32">
        <f>IF($BF690&gt;$Y$7,"",IF(AND($BF690=$Y$7,$BG690=23),"",Entrées!L718-Entrées!L717))</f>
        <v>854</v>
      </c>
      <c r="BR690" s="32">
        <f>IF($BF690&gt;$Y$7,"",IF(AND($BF690=$Y$7,$BG690=23),"",Entrées!M718-Entrées!M717))</f>
        <v>-0.5</v>
      </c>
      <c r="BS690" s="32">
        <f>IF($BF690&gt;$Y$7,"",IF(AND($BF690=$Y$7,$BG690=23),"",Entrées!N718-Entrées!N717))</f>
        <v>-1.5</v>
      </c>
      <c r="BT690" s="32">
        <f>IF($BF690&gt;$Y$7,"",IF(AND($BF690=$Y$7,$BG690=23),"",Entrées!O718-Entrées!O717))</f>
        <v>922</v>
      </c>
      <c r="BU690" s="32">
        <f>IF($BF690&gt;$Y$7,"",IF(AND($BF690=$Y$7,$BG690=23),"",Entrées!P718-Entrées!P717))</f>
        <v>0.5</v>
      </c>
      <c r="BV690" s="32">
        <f>IF($BF690&gt;$Y$7,"",IF(AND($BF690=$Y$7,$BG690=23),"",Entrées!Q718-Entrées!Q717))</f>
        <v>0</v>
      </c>
      <c r="BW690" s="32">
        <f>IF($BF690&gt;$Y$7,"",IF(AND($BF690=$Y$7,$BG690=23),"",Entrées!R718-Entrées!R717))</f>
        <v>0</v>
      </c>
      <c r="BX690" s="32">
        <f>IF($BF690&gt;$Y$7,"",IF(AND($BF690=$Y$7,$BG690=23),"",Entrées!S718-Entrées!S717))</f>
        <v>-57</v>
      </c>
      <c r="BY690" s="32">
        <f>IF($BF690&gt;$Y$7,"",IF(AND($BF690=$Y$7,$BG690=23),"",Entrées!T718-Entrées!T717))</f>
        <v>0</v>
      </c>
      <c r="BZ690" s="32">
        <f>IF($BF690&gt;$Y$7,"",IF(AND($BF690=$Y$7,$BG690=23),"",Entrées!U718-Entrées!U717))</f>
        <v>0</v>
      </c>
      <c r="CA690" s="32">
        <f>IF($BF690&gt;$Y$7,"",IF(AND($BF690=$Y$7,$BG690=23),"",Entrées!V718-Entrées!V717))</f>
        <v>0</v>
      </c>
      <c r="CD690" s="33">
        <f>IF($BF690&lt;=$Y$7,Entrées!J717/CD$2,"")</f>
        <v>0.12730263157894736</v>
      </c>
      <c r="CE690" s="33">
        <f>IF($BF690&lt;=$Y$7,Entrées!K717/CE$2,"")</f>
        <v>3.7380952380952383E-2</v>
      </c>
      <c r="CF690" s="11">
        <f t="shared" si="798"/>
        <v>7600</v>
      </c>
      <c r="CG690" s="11">
        <f t="shared" si="799"/>
        <v>4200</v>
      </c>
      <c r="CH690" s="52">
        <f t="shared" si="800"/>
        <v>0.26950009137426939</v>
      </c>
      <c r="CI690" s="52">
        <f t="shared" si="801"/>
        <v>0.11132787698412699</v>
      </c>
    </row>
    <row r="691" spans="1:87">
      <c r="C691" s="11">
        <f t="shared" si="834"/>
        <v>19</v>
      </c>
      <c r="D691" s="27">
        <f t="shared" si="831"/>
        <v>14</v>
      </c>
      <c r="E691" s="28">
        <f ca="1">IF($D691&gt;$D$8,"",INDIRECT(ADDRESS(ROW(Entrées!$C$37)+($D691-1)*24+E$11,COLUMN(Entrées!$C$37)+($C691-1),4,TRUE,"Entrées")))</f>
        <v>-1041</v>
      </c>
      <c r="F691" s="28">
        <f ca="1">IF($D691&gt;$D$8,"",INDIRECT(ADDRESS(ROW(Entrées!$C$37)+($D691-1)*24+F$11,COLUMN(Entrées!$C$37)+($C691-1),4,TRUE,"Entrées")))</f>
        <v>-1041</v>
      </c>
      <c r="G691" s="28">
        <f ca="1">IF($D691&gt;$D$8,"",INDIRECT(ADDRESS(ROW(Entrées!$C$37)+($D691-1)*24+G$11,COLUMN(Entrées!$C$37)+($C691-1),4,TRUE,"Entrées")))</f>
        <v>-1041</v>
      </c>
      <c r="H691" s="28">
        <f ca="1">IF($D691&gt;$D$8,"",INDIRECT(ADDRESS(ROW(Entrées!$C$37)+($D691-1)*24+H$11,COLUMN(Entrées!$C$37)+($C691-1),4,TRUE,"Entrées")))</f>
        <v>-1041</v>
      </c>
      <c r="I691" s="28">
        <f ca="1">IF($D691&gt;$D$8,"",INDIRECT(ADDRESS(ROW(Entrées!$C$37)+($D691-1)*24+I$11,COLUMN(Entrées!$C$37)+($C691-1),4,TRUE,"Entrées")))</f>
        <v>-1041</v>
      </c>
      <c r="J691" s="28">
        <f ca="1">IF($D691&gt;$D$8,"",INDIRECT(ADDRESS(ROW(Entrées!$C$37)+($D691-1)*24+J$11,COLUMN(Entrées!$C$37)+($C691-1),4,TRUE,"Entrées")))</f>
        <v>-1041</v>
      </c>
      <c r="K691" s="28">
        <f ca="1">IF($D691&gt;$D$8,"",INDIRECT(ADDRESS(ROW(Entrées!$C$37)+($D691-1)*24+K$11,COLUMN(Entrées!$C$37)+($C691-1),4,TRUE,"Entrées")))</f>
        <v>-1041</v>
      </c>
      <c r="L691" s="28">
        <f ca="1">IF($D691&gt;$D$8,"",INDIRECT(ADDRESS(ROW(Entrées!$C$37)+($D691-1)*24+L$11,COLUMN(Entrées!$C$37)+($C691-1),4,TRUE,"Entrées")))</f>
        <v>-1214</v>
      </c>
      <c r="M691" s="28">
        <f ca="1">IF($D691&gt;$D$8,"",INDIRECT(ADDRESS(ROW(Entrées!$C$37)+($D691-1)*24+M$11,COLUMN(Entrées!$C$37)+($C691-1),4,TRUE,"Entrées")))</f>
        <v>-1214</v>
      </c>
      <c r="N691" s="28">
        <f ca="1">IF($D691&gt;$D$8,"",INDIRECT(ADDRESS(ROW(Entrées!$C$37)+($D691-1)*24+N$11,COLUMN(Entrées!$C$37)+($C691-1),4,TRUE,"Entrées")))</f>
        <v>-1214</v>
      </c>
      <c r="O691" s="28">
        <f ca="1">IF($D691&gt;$D$8,"",INDIRECT(ADDRESS(ROW(Entrées!$C$37)+($D691-1)*24+O$11,COLUMN(Entrées!$C$37)+($C691-1),4,TRUE,"Entrées")))</f>
        <v>-1164</v>
      </c>
      <c r="P691" s="28">
        <f ca="1">IF($D691&gt;$D$8,"",INDIRECT(ADDRESS(ROW(Entrées!$C$37)+($D691-1)*24+P$11,COLUMN(Entrées!$C$37)+($C691-1),4,TRUE,"Entrées")))</f>
        <v>-1009</v>
      </c>
      <c r="Q691" s="28">
        <f ca="1">IF($D691&gt;$D$8,"",INDIRECT(ADDRESS(ROW(Entrées!$C$37)+($D691-1)*24+Q$11,COLUMN(Entrées!$C$37)+($C691-1),4,TRUE,"Entrées")))</f>
        <v>-990</v>
      </c>
      <c r="R691" s="28">
        <f ca="1">IF($D691&gt;$D$8,"",INDIRECT(ADDRESS(ROW(Entrées!$C$37)+($D691-1)*24+R$11,COLUMN(Entrées!$C$37)+($C691-1),4,TRUE,"Entrées")))</f>
        <v>-908</v>
      </c>
      <c r="S691" s="28">
        <f ca="1">IF($D691&gt;$D$8,"",INDIRECT(ADDRESS(ROW(Entrées!$C$37)+($D691-1)*24+S$11,COLUMN(Entrées!$C$37)+($C691-1),4,TRUE,"Entrées")))</f>
        <v>-774</v>
      </c>
      <c r="T691" s="28">
        <f ca="1">IF($D691&gt;$D$8,"",INDIRECT(ADDRESS(ROW(Entrées!$C$37)+($D691-1)*24+T$11,COLUMN(Entrées!$C$37)+($C691-1),4,TRUE,"Entrées")))</f>
        <v>-861</v>
      </c>
      <c r="U691" s="28">
        <f ca="1">IF($D691&gt;$D$8,"",INDIRECT(ADDRESS(ROW(Entrées!$C$37)+($D691-1)*24+U$11,COLUMN(Entrées!$C$37)+($C691-1),4,TRUE,"Entrées")))</f>
        <v>-936</v>
      </c>
      <c r="V691" s="28">
        <f ca="1">IF($D691&gt;$D$8,"",INDIRECT(ADDRESS(ROW(Entrées!$C$37)+($D691-1)*24+V$11,COLUMN(Entrées!$C$37)+($C691-1),4,TRUE,"Entrées")))</f>
        <v>-1164</v>
      </c>
      <c r="W691" s="28">
        <f ca="1">IF($D691&gt;$D$8,"",INDIRECT(ADDRESS(ROW(Entrées!$C$37)+($D691-1)*24+W$11,COLUMN(Entrées!$C$37)+($C691-1),4,TRUE,"Entrées")))</f>
        <v>-1214</v>
      </c>
      <c r="X691" s="28">
        <f ca="1">IF($D691&gt;$D$8,"",INDIRECT(ADDRESS(ROW(Entrées!$C$37)+($D691-1)*24+X$11,COLUMN(Entrées!$C$37)+($C691-1),4,TRUE,"Entrées")))</f>
        <v>-1214</v>
      </c>
      <c r="Y691" s="28">
        <f ca="1">IF($D691&gt;$D$8,"",INDIRECT(ADDRESS(ROW(Entrées!$C$37)+($D691-1)*24+Y$11,COLUMN(Entrées!$C$37)+($C691-1),4,TRUE,"Entrées")))</f>
        <v>-1214</v>
      </c>
      <c r="Z691" s="28">
        <f ca="1">IF($D691&gt;$D$8,"",INDIRECT(ADDRESS(ROW(Entrées!$C$37)+($D691-1)*24+Z$11,COLUMN(Entrées!$C$37)+($C691-1),4,TRUE,"Entrées")))</f>
        <v>-1214</v>
      </c>
      <c r="AA691" s="28">
        <f ca="1">IF($D691&gt;$D$8,"",INDIRECT(ADDRESS(ROW(Entrées!$C$37)+($D691-1)*24+AA$11,COLUMN(Entrées!$C$37)+($C691-1),4,TRUE,"Entrées")))</f>
        <v>-1214</v>
      </c>
      <c r="AB691" s="28">
        <f ca="1">IF($D691&gt;$D$8,"",INDIRECT(ADDRESS(ROW(Entrées!$C$37)+($D691-1)*24+AB$11,COLUMN(Entrées!$C$37)+($C691-1),4,TRUE,"Entrées")))</f>
        <v>-1041</v>
      </c>
      <c r="AC691" s="11"/>
      <c r="AD691" s="40">
        <f t="shared" ca="1" si="830"/>
        <v>-1076.9166666666667</v>
      </c>
      <c r="AE691" s="40">
        <f t="shared" ca="1" si="832"/>
        <v>-774</v>
      </c>
      <c r="AF691" s="40">
        <f t="shared" ca="1" si="833"/>
        <v>-1214</v>
      </c>
      <c r="AG691" s="4"/>
      <c r="AH691" s="11">
        <f>Entrées!A718</f>
        <v>29</v>
      </c>
      <c r="AI691" s="13">
        <f>Entrées!B718</f>
        <v>9</v>
      </c>
      <c r="AJ691" s="31">
        <f t="shared" ca="1" si="802"/>
        <v>55625.834722222207</v>
      </c>
      <c r="AK691" s="31">
        <f t="shared" ca="1" si="778"/>
        <v>55155.277777777781</v>
      </c>
      <c r="AL691" s="31">
        <f t="shared" ca="1" si="779"/>
        <v>55132.569444444431</v>
      </c>
      <c r="AM691" s="31">
        <f t="shared" ca="1" si="780"/>
        <v>439.35972222222233</v>
      </c>
      <c r="AN691" s="31">
        <f t="shared" ca="1" si="781"/>
        <v>2143.2847222222222</v>
      </c>
      <c r="AO691" s="31">
        <f t="shared" ca="1" si="782"/>
        <v>1711.4715277777773</v>
      </c>
      <c r="AP691" s="31">
        <f t="shared" ca="1" si="783"/>
        <v>43686.806944444448</v>
      </c>
      <c r="AQ691" s="31">
        <f t="shared" ca="1" si="784"/>
        <v>2048.2006944444447</v>
      </c>
      <c r="AR691" s="31">
        <f t="shared" ca="1" si="785"/>
        <v>467.57708333333329</v>
      </c>
      <c r="AS691" s="31">
        <f t="shared" ca="1" si="786"/>
        <v>9872.0041666666693</v>
      </c>
      <c r="AT691" s="31">
        <f t="shared" ca="1" si="787"/>
        <v>-752.91041666666672</v>
      </c>
      <c r="AU691" s="31">
        <f t="shared" ca="1" si="788"/>
        <v>580.30277777777769</v>
      </c>
      <c r="AV691" s="31">
        <f t="shared" ca="1" si="789"/>
        <v>-4570.3041666666659</v>
      </c>
      <c r="AW691" s="31">
        <f t="shared" ca="1" si="790"/>
        <v>53.39583333333335</v>
      </c>
      <c r="AX691" s="31">
        <f t="shared" ca="1" si="791"/>
        <v>1401.9361111111111</v>
      </c>
      <c r="AY691" s="31">
        <f t="shared" ca="1" si="792"/>
        <v>-1132.0805555555555</v>
      </c>
      <c r="AZ691" s="31">
        <f t="shared" ca="1" si="793"/>
        <v>-2177.1819444444441</v>
      </c>
      <c r="BA691" s="31">
        <f t="shared" ca="1" si="794"/>
        <v>644.8125</v>
      </c>
      <c r="BB691" s="31">
        <f t="shared" ca="1" si="795"/>
        <v>-1410.101388888889</v>
      </c>
      <c r="BC691" s="31">
        <f t="shared" ca="1" si="796"/>
        <v>-1800.2902777777781</v>
      </c>
      <c r="BF691" s="11">
        <f t="shared" si="797"/>
        <v>29</v>
      </c>
      <c r="BG691" s="11">
        <f t="shared" si="803"/>
        <v>9</v>
      </c>
      <c r="BH691" s="32">
        <f>IF($BF691&gt;$Y$7,"",IF(AND($BF691=$Y$7,$BG691=23),"",Entrées!C719-Entrées!C718))</f>
        <v>393</v>
      </c>
      <c r="BI691" s="32">
        <f>IF($BF691&gt;$Y$7,"",IF(AND($BF691=$Y$7,$BG691=23),"",Entrées!D719-Entrées!D718))</f>
        <v>-462.5</v>
      </c>
      <c r="BJ691" s="32">
        <f>IF($BF691&gt;$Y$7,"",IF(AND($BF691=$Y$7,$BG691=23),"",Entrées!E719-Entrées!E718))</f>
        <v>487.5</v>
      </c>
      <c r="BK691" s="32">
        <f>IF($BF691&gt;$Y$7,"",IF(AND($BF691=$Y$7,$BG691=23),"",Entrées!F719-Entrées!F718))</f>
        <v>-2</v>
      </c>
      <c r="BL691" s="32">
        <f>IF($BF691&gt;$Y$7,"",IF(AND($BF691=$Y$7,$BG691=23),"",Entrées!G719-Entrées!G718))</f>
        <v>140.5</v>
      </c>
      <c r="BM691" s="32">
        <f>IF($BF691&gt;$Y$7,"",IF(AND($BF691=$Y$7,$BG691=23),"",Entrées!H719-Entrées!H718))</f>
        <v>-155</v>
      </c>
      <c r="BN691" s="32">
        <f>IF($BF691&gt;$Y$7,"",IF(AND($BF691=$Y$7,$BG691=23),"",Entrées!I719-Entrées!I718))</f>
        <v>214</v>
      </c>
      <c r="BO691" s="32">
        <f>IF($BF691&gt;$Y$7,"",IF(AND($BF691=$Y$7,$BG691=23),"",Entrées!J719-Entrées!J718))</f>
        <v>58</v>
      </c>
      <c r="BP691" s="32">
        <f>IF($BF691&gt;$Y$7,"",IF(AND($BF691=$Y$7,$BG691=23),"",Entrées!K719-Entrées!K718))</f>
        <v>311.5</v>
      </c>
      <c r="BQ691" s="32">
        <f>IF($BF691&gt;$Y$7,"",IF(AND($BF691=$Y$7,$BG691=23),"",Entrées!L719-Entrées!L718))</f>
        <v>41.5</v>
      </c>
      <c r="BR691" s="32">
        <f>IF($BF691&gt;$Y$7,"",IF(AND($BF691=$Y$7,$BG691=23),"",Entrées!M719-Entrées!M718))</f>
        <v>0</v>
      </c>
      <c r="BS691" s="32">
        <f>IF($BF691&gt;$Y$7,"",IF(AND($BF691=$Y$7,$BG691=23),"",Entrées!N719-Entrées!N718))</f>
        <v>-22</v>
      </c>
      <c r="BT691" s="32">
        <f>IF($BF691&gt;$Y$7,"",IF(AND($BF691=$Y$7,$BG691=23),"",Entrées!O719-Entrées!O718))</f>
        <v>-193</v>
      </c>
      <c r="BU691" s="32">
        <f>IF($BF691&gt;$Y$7,"",IF(AND($BF691=$Y$7,$BG691=23),"",Entrées!P719-Entrées!P718))</f>
        <v>0</v>
      </c>
      <c r="BV691" s="32">
        <f>IF($BF691&gt;$Y$7,"",IF(AND($BF691=$Y$7,$BG691=23),"",Entrées!Q719-Entrées!Q718))</f>
        <v>-254</v>
      </c>
      <c r="BW691" s="32">
        <f>IF($BF691&gt;$Y$7,"",IF(AND($BF691=$Y$7,$BG691=23),"",Entrées!R719-Entrées!R718))</f>
        <v>0</v>
      </c>
      <c r="BX691" s="32">
        <f>IF($BF691&gt;$Y$7,"",IF(AND($BF691=$Y$7,$BG691=23),"",Entrées!S719-Entrées!S718))</f>
        <v>-15</v>
      </c>
      <c r="BY691" s="32">
        <f>IF($BF691&gt;$Y$7,"",IF(AND($BF691=$Y$7,$BG691=23),"",Entrées!T719-Entrées!T718))</f>
        <v>0</v>
      </c>
      <c r="BZ691" s="32">
        <f>IF($BF691&gt;$Y$7,"",IF(AND($BF691=$Y$7,$BG691=23),"",Entrées!U719-Entrées!U718))</f>
        <v>0</v>
      </c>
      <c r="CA691" s="32">
        <f>IF($BF691&gt;$Y$7,"",IF(AND($BF691=$Y$7,$BG691=23),"",Entrées!V719-Entrées!V718))</f>
        <v>-6</v>
      </c>
      <c r="CD691" s="33">
        <f>IF($BF691&lt;=$Y$7,Entrées!J718/CD$2,"")</f>
        <v>0.10296052631578947</v>
      </c>
      <c r="CE691" s="33">
        <f>IF($BF691&lt;=$Y$7,Entrées!K718/CE$2,"")</f>
        <v>0.10166666666666667</v>
      </c>
      <c r="CF691" s="11">
        <f t="shared" si="798"/>
        <v>7600</v>
      </c>
      <c r="CG691" s="11">
        <f t="shared" si="799"/>
        <v>4200</v>
      </c>
      <c r="CH691" s="52">
        <f t="shared" si="800"/>
        <v>0.26950009137426939</v>
      </c>
      <c r="CI691" s="52">
        <f t="shared" si="801"/>
        <v>0.11132787698412699</v>
      </c>
    </row>
    <row r="692" spans="1:87">
      <c r="C692" s="11">
        <f t="shared" si="834"/>
        <v>19</v>
      </c>
      <c r="D692" s="27">
        <f t="shared" si="831"/>
        <v>15</v>
      </c>
      <c r="E692" s="28">
        <f ca="1">IF($D692&gt;$D$8,"",INDIRECT(ADDRESS(ROW(Entrées!$C$37)+($D692-1)*24+E$11,COLUMN(Entrées!$C$37)+($C692-1),4,TRUE,"Entrées")))</f>
        <v>-1041</v>
      </c>
      <c r="F692" s="28">
        <f ca="1">IF($D692&gt;$D$8,"",INDIRECT(ADDRESS(ROW(Entrées!$C$37)+($D692-1)*24+F$11,COLUMN(Entrées!$C$37)+($C692-1),4,TRUE,"Entrées")))</f>
        <v>-1041</v>
      </c>
      <c r="G692" s="28">
        <f ca="1">IF($D692&gt;$D$8,"",INDIRECT(ADDRESS(ROW(Entrées!$C$37)+($D692-1)*24+G$11,COLUMN(Entrées!$C$37)+($C692-1),4,TRUE,"Entrées")))</f>
        <v>-1041</v>
      </c>
      <c r="H692" s="28">
        <f ca="1">IF($D692&gt;$D$8,"",INDIRECT(ADDRESS(ROW(Entrées!$C$37)+($D692-1)*24+H$11,COLUMN(Entrées!$C$37)+($C692-1),4,TRUE,"Entrées")))</f>
        <v>-1041</v>
      </c>
      <c r="I692" s="28">
        <f ca="1">IF($D692&gt;$D$8,"",INDIRECT(ADDRESS(ROW(Entrées!$C$37)+($D692-1)*24+I$11,COLUMN(Entrées!$C$37)+($C692-1),4,TRUE,"Entrées")))</f>
        <v>-1041</v>
      </c>
      <c r="J692" s="28">
        <f ca="1">IF($D692&gt;$D$8,"",INDIRECT(ADDRESS(ROW(Entrées!$C$37)+($D692-1)*24+J$11,COLUMN(Entrées!$C$37)+($C692-1),4,TRUE,"Entrées")))</f>
        <v>-1041</v>
      </c>
      <c r="K692" s="28">
        <f ca="1">IF($D692&gt;$D$8,"",INDIRECT(ADDRESS(ROW(Entrées!$C$37)+($D692-1)*24+K$11,COLUMN(Entrées!$C$37)+($C692-1),4,TRUE,"Entrées")))</f>
        <v>-1469</v>
      </c>
      <c r="L692" s="28">
        <f ca="1">IF($D692&gt;$D$8,"",INDIRECT(ADDRESS(ROW(Entrées!$C$37)+($D692-1)*24+L$11,COLUMN(Entrées!$C$37)+($C692-1),4,TRUE,"Entrées")))</f>
        <v>-1897</v>
      </c>
      <c r="M692" s="28">
        <f ca="1">IF($D692&gt;$D$8,"",INDIRECT(ADDRESS(ROW(Entrées!$C$37)+($D692-1)*24+M$11,COLUMN(Entrées!$C$37)+($C692-1),4,TRUE,"Entrées")))</f>
        <v>-2325</v>
      </c>
      <c r="N692" s="28">
        <f ca="1">IF($D692&gt;$D$8,"",INDIRECT(ADDRESS(ROW(Entrées!$C$37)+($D692-1)*24+N$11,COLUMN(Entrées!$C$37)+($C692-1),4,TRUE,"Entrées")))</f>
        <v>-2751</v>
      </c>
      <c r="O692" s="28">
        <f ca="1">IF($D692&gt;$D$8,"",INDIRECT(ADDRESS(ROW(Entrées!$C$37)+($D692-1)*24+O$11,COLUMN(Entrées!$C$37)+($C692-1),4,TRUE,"Entrées")))</f>
        <v>-2300</v>
      </c>
      <c r="P692" s="28">
        <f ca="1">IF($D692&gt;$D$8,"",INDIRECT(ADDRESS(ROW(Entrées!$C$37)+($D692-1)*24+P$11,COLUMN(Entrées!$C$37)+($C692-1),4,TRUE,"Entrées")))</f>
        <v>-2351</v>
      </c>
      <c r="Q692" s="28">
        <f ca="1">IF($D692&gt;$D$8,"",INDIRECT(ADDRESS(ROW(Entrées!$C$37)+($D692-1)*24+Q$11,COLUMN(Entrées!$C$37)+($C692-1),4,TRUE,"Entrées")))</f>
        <v>-2475</v>
      </c>
      <c r="R692" s="28">
        <f ca="1">IF($D692&gt;$D$8,"",INDIRECT(ADDRESS(ROW(Entrées!$C$37)+($D692-1)*24+R$11,COLUMN(Entrées!$C$37)+($C692-1),4,TRUE,"Entrées")))</f>
        <v>-2687</v>
      </c>
      <c r="S692" s="28">
        <f ca="1">IF($D692&gt;$D$8,"",INDIRECT(ADDRESS(ROW(Entrées!$C$37)+($D692-1)*24+S$11,COLUMN(Entrées!$C$37)+($C692-1),4,TRUE,"Entrées")))</f>
        <v>-2601</v>
      </c>
      <c r="T692" s="28">
        <f ca="1">IF($D692&gt;$D$8,"",INDIRECT(ADDRESS(ROW(Entrées!$C$37)+($D692-1)*24+T$11,COLUMN(Entrées!$C$37)+($C692-1),4,TRUE,"Entrées")))</f>
        <v>-2751</v>
      </c>
      <c r="U692" s="28">
        <f ca="1">IF($D692&gt;$D$8,"",INDIRECT(ADDRESS(ROW(Entrées!$C$37)+($D692-1)*24+U$11,COLUMN(Entrées!$C$37)+($C692-1),4,TRUE,"Entrées")))</f>
        <v>-2626</v>
      </c>
      <c r="V692" s="28">
        <f ca="1">IF($D692&gt;$D$8,"",INDIRECT(ADDRESS(ROW(Entrées!$C$37)+($D692-1)*24+V$11,COLUMN(Entrées!$C$37)+($C692-1),4,TRUE,"Entrées")))</f>
        <v>-2751</v>
      </c>
      <c r="W692" s="28">
        <f ca="1">IF($D692&gt;$D$8,"",INDIRECT(ADDRESS(ROW(Entrées!$C$37)+($D692-1)*24+W$11,COLUMN(Entrées!$C$37)+($C692-1),4,TRUE,"Entrées")))</f>
        <v>-2751</v>
      </c>
      <c r="X692" s="28">
        <f ca="1">IF($D692&gt;$D$8,"",INDIRECT(ADDRESS(ROW(Entrées!$C$37)+($D692-1)*24+X$11,COLUMN(Entrées!$C$37)+($C692-1),4,TRUE,"Entrées")))</f>
        <v>-2651</v>
      </c>
      <c r="Y692" s="28">
        <f ca="1">IF($D692&gt;$D$8,"",INDIRECT(ADDRESS(ROW(Entrées!$C$37)+($D692-1)*24+Y$11,COLUMN(Entrées!$C$37)+($C692-1),4,TRUE,"Entrées")))</f>
        <v>-2751</v>
      </c>
      <c r="Z692" s="28">
        <f ca="1">IF($D692&gt;$D$8,"",INDIRECT(ADDRESS(ROW(Entrées!$C$37)+($D692-1)*24+Z$11,COLUMN(Entrées!$C$37)+($C692-1),4,TRUE,"Entrées")))</f>
        <v>-2751</v>
      </c>
      <c r="AA692" s="28">
        <f ca="1">IF($D692&gt;$D$8,"",INDIRECT(ADDRESS(ROW(Entrées!$C$37)+($D692-1)*24+AA$11,COLUMN(Entrées!$C$37)+($C692-1),4,TRUE,"Entrées")))</f>
        <v>-2711</v>
      </c>
      <c r="AB692" s="28">
        <f ca="1">IF($D692&gt;$D$8,"",INDIRECT(ADDRESS(ROW(Entrées!$C$37)+($D692-1)*24+AB$11,COLUMN(Entrées!$C$37)+($C692-1),4,TRUE,"Entrées")))</f>
        <v>-2596</v>
      </c>
      <c r="AC692" s="11"/>
      <c r="AD692" s="40">
        <f t="shared" ca="1" si="830"/>
        <v>-2143.375</v>
      </c>
      <c r="AE692" s="40">
        <f t="shared" ca="1" si="832"/>
        <v>-1041</v>
      </c>
      <c r="AF692" s="40">
        <f t="shared" ca="1" si="833"/>
        <v>-2751</v>
      </c>
      <c r="AG692" s="4"/>
      <c r="AH692" s="11">
        <f>Entrées!A719</f>
        <v>29</v>
      </c>
      <c r="AI692" s="13">
        <f>Entrées!B719</f>
        <v>10</v>
      </c>
      <c r="AJ692" s="31">
        <f t="shared" ca="1" si="802"/>
        <v>55625.834722222207</v>
      </c>
      <c r="AK692" s="31">
        <f t="shared" ca="1" si="778"/>
        <v>55155.277777777781</v>
      </c>
      <c r="AL692" s="31">
        <f t="shared" ca="1" si="779"/>
        <v>55132.569444444431</v>
      </c>
      <c r="AM692" s="31">
        <f t="shared" ca="1" si="780"/>
        <v>439.35972222222233</v>
      </c>
      <c r="AN692" s="31">
        <f t="shared" ca="1" si="781"/>
        <v>2143.2847222222222</v>
      </c>
      <c r="AO692" s="31">
        <f t="shared" ca="1" si="782"/>
        <v>1711.4715277777773</v>
      </c>
      <c r="AP692" s="31">
        <f t="shared" ca="1" si="783"/>
        <v>43686.806944444448</v>
      </c>
      <c r="AQ692" s="31">
        <f t="shared" ca="1" si="784"/>
        <v>2048.2006944444447</v>
      </c>
      <c r="AR692" s="31">
        <f t="shared" ca="1" si="785"/>
        <v>467.57708333333329</v>
      </c>
      <c r="AS692" s="31">
        <f t="shared" ca="1" si="786"/>
        <v>9872.0041666666693</v>
      </c>
      <c r="AT692" s="31">
        <f t="shared" ca="1" si="787"/>
        <v>-752.91041666666672</v>
      </c>
      <c r="AU692" s="31">
        <f t="shared" ca="1" si="788"/>
        <v>580.30277777777769</v>
      </c>
      <c r="AV692" s="31">
        <f t="shared" ca="1" si="789"/>
        <v>-4570.3041666666659</v>
      </c>
      <c r="AW692" s="31">
        <f t="shared" ca="1" si="790"/>
        <v>53.39583333333335</v>
      </c>
      <c r="AX692" s="31">
        <f t="shared" ca="1" si="791"/>
        <v>1401.9361111111111</v>
      </c>
      <c r="AY692" s="31">
        <f t="shared" ca="1" si="792"/>
        <v>-1132.0805555555555</v>
      </c>
      <c r="AZ692" s="31">
        <f t="shared" ca="1" si="793"/>
        <v>-2177.1819444444441</v>
      </c>
      <c r="BA692" s="31">
        <f t="shared" ca="1" si="794"/>
        <v>644.8125</v>
      </c>
      <c r="BB692" s="31">
        <f t="shared" ca="1" si="795"/>
        <v>-1410.101388888889</v>
      </c>
      <c r="BC692" s="31">
        <f t="shared" ca="1" si="796"/>
        <v>-1800.2902777777781</v>
      </c>
      <c r="BF692" s="11">
        <f t="shared" si="797"/>
        <v>29</v>
      </c>
      <c r="BG692" s="11">
        <f t="shared" si="803"/>
        <v>10</v>
      </c>
      <c r="BH692" s="32">
        <f>IF($BF692&gt;$Y$7,"",IF(AND($BF692=$Y$7,$BG692=23),"",Entrées!C720-Entrées!C719))</f>
        <v>-115</v>
      </c>
      <c r="BI692" s="32">
        <f>IF($BF692&gt;$Y$7,"",IF(AND($BF692=$Y$7,$BG692=23),"",Entrées!D720-Entrées!D719))</f>
        <v>-637.5</v>
      </c>
      <c r="BJ692" s="32">
        <f>IF($BF692&gt;$Y$7,"",IF(AND($BF692=$Y$7,$BG692=23),"",Entrées!E720-Entrées!E719))</f>
        <v>-150</v>
      </c>
      <c r="BK692" s="32">
        <f>IF($BF692&gt;$Y$7,"",IF(AND($BF692=$Y$7,$BG692=23),"",Entrées!F720-Entrées!F719))</f>
        <v>2</v>
      </c>
      <c r="BL692" s="32">
        <f>IF($BF692&gt;$Y$7,"",IF(AND($BF692=$Y$7,$BG692=23),"",Entrées!G720-Entrées!G719))</f>
        <v>295.5</v>
      </c>
      <c r="BM692" s="32">
        <f>IF($BF692&gt;$Y$7,"",IF(AND($BF692=$Y$7,$BG692=23),"",Entrées!H720-Entrées!H719))</f>
        <v>-27</v>
      </c>
      <c r="BN692" s="32">
        <f>IF($BF692&gt;$Y$7,"",IF(AND($BF692=$Y$7,$BG692=23),"",Entrées!I720-Entrées!I719))</f>
        <v>-31</v>
      </c>
      <c r="BO692" s="32">
        <f>IF($BF692&gt;$Y$7,"",IF(AND($BF692=$Y$7,$BG692=23),"",Entrées!J720-Entrées!J719))</f>
        <v>69.5</v>
      </c>
      <c r="BP692" s="32">
        <f>IF($BF692&gt;$Y$7,"",IF(AND($BF692=$Y$7,$BG692=23),"",Entrées!K720-Entrées!K719))</f>
        <v>185.5</v>
      </c>
      <c r="BQ692" s="32">
        <f>IF($BF692&gt;$Y$7,"",IF(AND($BF692=$Y$7,$BG692=23),"",Entrées!L720-Entrées!L719))</f>
        <v>-132.5</v>
      </c>
      <c r="BR692" s="32">
        <f>IF($BF692&gt;$Y$7,"",IF(AND($BF692=$Y$7,$BG692=23),"",Entrées!M720-Entrées!M719))</f>
        <v>0</v>
      </c>
      <c r="BS692" s="32">
        <f>IF($BF692&gt;$Y$7,"",IF(AND($BF692=$Y$7,$BG692=23),"",Entrées!N720-Entrées!N719))</f>
        <v>6</v>
      </c>
      <c r="BT692" s="32">
        <f>IF($BF692&gt;$Y$7,"",IF(AND($BF692=$Y$7,$BG692=23),"",Entrées!O720-Entrées!O719))</f>
        <v>-483</v>
      </c>
      <c r="BU692" s="32">
        <f>IF($BF692&gt;$Y$7,"",IF(AND($BF692=$Y$7,$BG692=23),"",Entrées!P720-Entrées!P719))</f>
        <v>4</v>
      </c>
      <c r="BV692" s="32">
        <f>IF($BF692&gt;$Y$7,"",IF(AND($BF692=$Y$7,$BG692=23),"",Entrées!Q720-Entrées!Q719))</f>
        <v>-446</v>
      </c>
      <c r="BW692" s="32">
        <f>IF($BF692&gt;$Y$7,"",IF(AND($BF692=$Y$7,$BG692=23),"",Entrées!R720-Entrées!R719))</f>
        <v>0</v>
      </c>
      <c r="BX692" s="32">
        <f>IF($BF692&gt;$Y$7,"",IF(AND($BF692=$Y$7,$BG692=23),"",Entrées!S720-Entrées!S719))</f>
        <v>0</v>
      </c>
      <c r="BY692" s="32">
        <f>IF($BF692&gt;$Y$7,"",IF(AND($BF692=$Y$7,$BG692=23),"",Entrées!T720-Entrées!T719))</f>
        <v>0</v>
      </c>
      <c r="BZ692" s="32">
        <f>IF($BF692&gt;$Y$7,"",IF(AND($BF692=$Y$7,$BG692=23),"",Entrées!U720-Entrées!U719))</f>
        <v>0</v>
      </c>
      <c r="CA692" s="32">
        <f>IF($BF692&gt;$Y$7,"",IF(AND($BF692=$Y$7,$BG692=23),"",Entrées!V720-Entrées!V719))</f>
        <v>-239</v>
      </c>
      <c r="CD692" s="33">
        <f>IF($BF692&lt;=$Y$7,Entrées!J719/CD$2,"")</f>
        <v>0.11059210526315789</v>
      </c>
      <c r="CE692" s="33">
        <f>IF($BF692&lt;=$Y$7,Entrées!K719/CE$2,"")</f>
        <v>0.17583333333333334</v>
      </c>
      <c r="CF692" s="11">
        <f t="shared" si="798"/>
        <v>7600</v>
      </c>
      <c r="CG692" s="11">
        <f t="shared" si="799"/>
        <v>4200</v>
      </c>
      <c r="CH692" s="52">
        <f t="shared" si="800"/>
        <v>0.26950009137426939</v>
      </c>
      <c r="CI692" s="52">
        <f t="shared" si="801"/>
        <v>0.11132787698412699</v>
      </c>
    </row>
    <row r="693" spans="1:87">
      <c r="C693" s="11">
        <f t="shared" si="834"/>
        <v>19</v>
      </c>
      <c r="D693" s="27">
        <f t="shared" si="831"/>
        <v>16</v>
      </c>
      <c r="E693" s="28">
        <f ca="1">IF($D693&gt;$D$8,"",INDIRECT(ADDRESS(ROW(Entrées!$C$37)+($D693-1)*24+E$11,COLUMN(Entrées!$C$37)+($C693-1),4,TRUE,"Entrées")))</f>
        <v>-2596</v>
      </c>
      <c r="F693" s="28">
        <f ca="1">IF($D693&gt;$D$8,"",INDIRECT(ADDRESS(ROW(Entrées!$C$37)+($D693-1)*24+F$11,COLUMN(Entrées!$C$37)+($C693-1),4,TRUE,"Entrées")))</f>
        <v>-2596</v>
      </c>
      <c r="G693" s="28">
        <f ca="1">IF($D693&gt;$D$8,"",INDIRECT(ADDRESS(ROW(Entrées!$C$37)+($D693-1)*24+G$11,COLUMN(Entrées!$C$37)+($C693-1),4,TRUE,"Entrées")))</f>
        <v>-2556</v>
      </c>
      <c r="H693" s="28">
        <f ca="1">IF($D693&gt;$D$8,"",INDIRECT(ADDRESS(ROW(Entrées!$C$37)+($D693-1)*24+H$11,COLUMN(Entrées!$C$37)+($C693-1),4,TRUE,"Entrées")))</f>
        <v>-2596</v>
      </c>
      <c r="I693" s="28">
        <f ca="1">IF($D693&gt;$D$8,"",INDIRECT(ADDRESS(ROW(Entrées!$C$37)+($D693-1)*24+I$11,COLUMN(Entrées!$C$37)+($C693-1),4,TRUE,"Entrées")))</f>
        <v>-2548</v>
      </c>
      <c r="J693" s="28">
        <f ca="1">IF($D693&gt;$D$8,"",INDIRECT(ADDRESS(ROW(Entrées!$C$37)+($D693-1)*24+J$11,COLUMN(Entrées!$C$37)+($C693-1),4,TRUE,"Entrées")))</f>
        <v>-2596</v>
      </c>
      <c r="K693" s="28">
        <f ca="1">IF($D693&gt;$D$8,"",INDIRECT(ADDRESS(ROW(Entrées!$C$37)+($D693-1)*24+K$11,COLUMN(Entrées!$C$37)+($C693-1),4,TRUE,"Entrées")))</f>
        <v>-2592</v>
      </c>
      <c r="L693" s="28">
        <f ca="1">IF($D693&gt;$D$8,"",INDIRECT(ADDRESS(ROW(Entrées!$C$37)+($D693-1)*24+L$11,COLUMN(Entrées!$C$37)+($C693-1),4,TRUE,"Entrées")))</f>
        <v>-2131</v>
      </c>
      <c r="M693" s="28">
        <f ca="1">IF($D693&gt;$D$8,"",INDIRECT(ADDRESS(ROW(Entrées!$C$37)+($D693-1)*24+M$11,COLUMN(Entrées!$C$37)+($C693-1),4,TRUE,"Entrées")))</f>
        <v>-2751</v>
      </c>
      <c r="N693" s="28">
        <f ca="1">IF($D693&gt;$D$8,"",INDIRECT(ADDRESS(ROW(Entrées!$C$37)+($D693-1)*24+N$11,COLUMN(Entrées!$C$37)+($C693-1),4,TRUE,"Entrées")))</f>
        <v>-2506</v>
      </c>
      <c r="O693" s="28">
        <f ca="1">IF($D693&gt;$D$8,"",INDIRECT(ADDRESS(ROW(Entrées!$C$37)+($D693-1)*24+O$11,COLUMN(Entrées!$C$37)+($C693-1),4,TRUE,"Entrées")))</f>
        <v>-2506</v>
      </c>
      <c r="P693" s="28">
        <f ca="1">IF($D693&gt;$D$8,"",INDIRECT(ADDRESS(ROW(Entrées!$C$37)+($D693-1)*24+P$11,COLUMN(Entrées!$C$37)+($C693-1),4,TRUE,"Entrées")))</f>
        <v>-2436</v>
      </c>
      <c r="Q693" s="28">
        <f ca="1">IF($D693&gt;$D$8,"",INDIRECT(ADDRESS(ROW(Entrées!$C$37)+($D693-1)*24+Q$11,COLUMN(Entrées!$C$37)+($C693-1),4,TRUE,"Entrées")))</f>
        <v>-1706</v>
      </c>
      <c r="R693" s="28">
        <f ca="1">IF($D693&gt;$D$8,"",INDIRECT(ADDRESS(ROW(Entrées!$C$37)+($D693-1)*24+R$11,COLUMN(Entrées!$C$37)+($C693-1),4,TRUE,"Entrées")))</f>
        <v>-2126</v>
      </c>
      <c r="S693" s="28">
        <f ca="1">IF($D693&gt;$D$8,"",INDIRECT(ADDRESS(ROW(Entrées!$C$37)+($D693-1)*24+S$11,COLUMN(Entrées!$C$37)+($C693-1),4,TRUE,"Entrées")))</f>
        <v>-2492</v>
      </c>
      <c r="T693" s="28">
        <f ca="1">IF($D693&gt;$D$8,"",INDIRECT(ADDRESS(ROW(Entrées!$C$37)+($D693-1)*24+T$11,COLUMN(Entrées!$C$37)+($C693-1),4,TRUE,"Entrées")))</f>
        <v>-2531</v>
      </c>
      <c r="U693" s="28">
        <f ca="1">IF($D693&gt;$D$8,"",INDIRECT(ADDRESS(ROW(Entrées!$C$37)+($D693-1)*24+U$11,COLUMN(Entrées!$C$37)+($C693-1),4,TRUE,"Entrées")))</f>
        <v>-2750</v>
      </c>
      <c r="V693" s="28">
        <f ca="1">IF($D693&gt;$D$8,"",INDIRECT(ADDRESS(ROW(Entrées!$C$37)+($D693-1)*24+V$11,COLUMN(Entrées!$C$37)+($C693-1),4,TRUE,"Entrées")))</f>
        <v>-2751</v>
      </c>
      <c r="W693" s="28">
        <f ca="1">IF($D693&gt;$D$8,"",INDIRECT(ADDRESS(ROW(Entrées!$C$37)+($D693-1)*24+W$11,COLUMN(Entrées!$C$37)+($C693-1),4,TRUE,"Entrées")))</f>
        <v>-2751</v>
      </c>
      <c r="X693" s="28">
        <f ca="1">IF($D693&gt;$D$8,"",INDIRECT(ADDRESS(ROW(Entrées!$C$37)+($D693-1)*24+X$11,COLUMN(Entrées!$C$37)+($C693-1),4,TRUE,"Entrées")))</f>
        <v>-2751</v>
      </c>
      <c r="Y693" s="28">
        <f ca="1">IF($D693&gt;$D$8,"",INDIRECT(ADDRESS(ROW(Entrées!$C$37)+($D693-1)*24+Y$11,COLUMN(Entrées!$C$37)+($C693-1),4,TRUE,"Entrées")))</f>
        <v>-2751</v>
      </c>
      <c r="Z693" s="28">
        <f ca="1">IF($D693&gt;$D$8,"",INDIRECT(ADDRESS(ROW(Entrées!$C$37)+($D693-1)*24+Z$11,COLUMN(Entrées!$C$37)+($C693-1),4,TRUE,"Entrées")))</f>
        <v>-2751</v>
      </c>
      <c r="AA693" s="28">
        <f ca="1">IF($D693&gt;$D$8,"",INDIRECT(ADDRESS(ROW(Entrées!$C$37)+($D693-1)*24+AA$11,COLUMN(Entrées!$C$37)+($C693-1),4,TRUE,"Entrées")))</f>
        <v>-2751</v>
      </c>
      <c r="AB693" s="28">
        <f ca="1">IF($D693&gt;$D$8,"",INDIRECT(ADDRESS(ROW(Entrées!$C$37)+($D693-1)*24+AB$11,COLUMN(Entrées!$C$37)+($C693-1),4,TRUE,"Entrées")))</f>
        <v>-2555</v>
      </c>
      <c r="AC693" s="11"/>
      <c r="AD693" s="40">
        <f t="shared" ca="1" si="830"/>
        <v>-2544.8333333333335</v>
      </c>
      <c r="AE693" s="40">
        <f t="shared" ca="1" si="832"/>
        <v>-1706</v>
      </c>
      <c r="AF693" s="40">
        <f t="shared" ca="1" si="833"/>
        <v>-2751</v>
      </c>
      <c r="AG693" s="4"/>
      <c r="AH693" s="11">
        <f>Entrées!A720</f>
        <v>29</v>
      </c>
      <c r="AI693" s="13">
        <f>Entrées!B720</f>
        <v>11</v>
      </c>
      <c r="AJ693" s="31">
        <f t="shared" ca="1" si="802"/>
        <v>55625.834722222207</v>
      </c>
      <c r="AK693" s="31">
        <f t="shared" ca="1" si="778"/>
        <v>55155.277777777781</v>
      </c>
      <c r="AL693" s="31">
        <f t="shared" ca="1" si="779"/>
        <v>55132.569444444431</v>
      </c>
      <c r="AM693" s="31">
        <f t="shared" ca="1" si="780"/>
        <v>439.35972222222233</v>
      </c>
      <c r="AN693" s="31">
        <f t="shared" ca="1" si="781"/>
        <v>2143.2847222222222</v>
      </c>
      <c r="AO693" s="31">
        <f t="shared" ca="1" si="782"/>
        <v>1711.4715277777773</v>
      </c>
      <c r="AP693" s="31">
        <f t="shared" ca="1" si="783"/>
        <v>43686.806944444448</v>
      </c>
      <c r="AQ693" s="31">
        <f t="shared" ca="1" si="784"/>
        <v>2048.2006944444447</v>
      </c>
      <c r="AR693" s="31">
        <f t="shared" ca="1" si="785"/>
        <v>467.57708333333329</v>
      </c>
      <c r="AS693" s="31">
        <f t="shared" ca="1" si="786"/>
        <v>9872.0041666666693</v>
      </c>
      <c r="AT693" s="31">
        <f t="shared" ca="1" si="787"/>
        <v>-752.91041666666672</v>
      </c>
      <c r="AU693" s="31">
        <f t="shared" ca="1" si="788"/>
        <v>580.30277777777769</v>
      </c>
      <c r="AV693" s="31">
        <f t="shared" ca="1" si="789"/>
        <v>-4570.3041666666659</v>
      </c>
      <c r="AW693" s="31">
        <f t="shared" ca="1" si="790"/>
        <v>53.39583333333335</v>
      </c>
      <c r="AX693" s="31">
        <f t="shared" ca="1" si="791"/>
        <v>1401.9361111111111</v>
      </c>
      <c r="AY693" s="31">
        <f t="shared" ca="1" si="792"/>
        <v>-1132.0805555555555</v>
      </c>
      <c r="AZ693" s="31">
        <f t="shared" ca="1" si="793"/>
        <v>-2177.1819444444441</v>
      </c>
      <c r="BA693" s="31">
        <f t="shared" ca="1" si="794"/>
        <v>644.8125</v>
      </c>
      <c r="BB693" s="31">
        <f t="shared" ca="1" si="795"/>
        <v>-1410.101388888889</v>
      </c>
      <c r="BC693" s="31">
        <f t="shared" ca="1" si="796"/>
        <v>-1800.2902777777781</v>
      </c>
      <c r="BF693" s="11">
        <f t="shared" si="797"/>
        <v>29</v>
      </c>
      <c r="BG693" s="11">
        <f t="shared" si="803"/>
        <v>11</v>
      </c>
      <c r="BH693" s="32">
        <f>IF($BF693&gt;$Y$7,"",IF(AND($BF693=$Y$7,$BG693=23),"",Entrées!C721-Entrées!C720))</f>
        <v>22</v>
      </c>
      <c r="BI693" s="32">
        <f>IF($BF693&gt;$Y$7,"",IF(AND($BF693=$Y$7,$BG693=23),"",Entrées!D721-Entrées!D720))</f>
        <v>-175</v>
      </c>
      <c r="BJ693" s="32">
        <f>IF($BF693&gt;$Y$7,"",IF(AND($BF693=$Y$7,$BG693=23),"",Entrées!E721-Entrées!E720))</f>
        <v>125</v>
      </c>
      <c r="BK693" s="32">
        <f>IF($BF693&gt;$Y$7,"",IF(AND($BF693=$Y$7,$BG693=23),"",Entrées!F721-Entrées!F720))</f>
        <v>-1.5</v>
      </c>
      <c r="BL693" s="32">
        <f>IF($BF693&gt;$Y$7,"",IF(AND($BF693=$Y$7,$BG693=23),"",Entrées!G721-Entrées!G720))</f>
        <v>41.5</v>
      </c>
      <c r="BM693" s="32">
        <f>IF($BF693&gt;$Y$7,"",IF(AND($BF693=$Y$7,$BG693=23),"",Entrées!H721-Entrées!H720))</f>
        <v>-13.5</v>
      </c>
      <c r="BN693" s="32">
        <f>IF($BF693&gt;$Y$7,"",IF(AND($BF693=$Y$7,$BG693=23),"",Entrées!I721-Entrées!I720))</f>
        <v>69.5</v>
      </c>
      <c r="BO693" s="32">
        <f>IF($BF693&gt;$Y$7,"",IF(AND($BF693=$Y$7,$BG693=23),"",Entrées!J721-Entrées!J720))</f>
        <v>-53.5</v>
      </c>
      <c r="BP693" s="32">
        <f>IF($BF693&gt;$Y$7,"",IF(AND($BF693=$Y$7,$BG693=23),"",Entrées!K721-Entrées!K720))</f>
        <v>107.5</v>
      </c>
      <c r="BQ693" s="32">
        <f>IF($BF693&gt;$Y$7,"",IF(AND($BF693=$Y$7,$BG693=23),"",Entrées!L721-Entrées!L720))</f>
        <v>103</v>
      </c>
      <c r="BR693" s="32">
        <f>IF($BF693&gt;$Y$7,"",IF(AND($BF693=$Y$7,$BG693=23),"",Entrées!M721-Entrées!M720))</f>
        <v>0</v>
      </c>
      <c r="BS693" s="32">
        <f>IF($BF693&gt;$Y$7,"",IF(AND($BF693=$Y$7,$BG693=23),"",Entrées!N721-Entrées!N720))</f>
        <v>10.5</v>
      </c>
      <c r="BT693" s="32">
        <f>IF($BF693&gt;$Y$7,"",IF(AND($BF693=$Y$7,$BG693=23),"",Entrées!O721-Entrées!O720))</f>
        <v>-241.5</v>
      </c>
      <c r="BU693" s="32">
        <f>IF($BF693&gt;$Y$7,"",IF(AND($BF693=$Y$7,$BG693=23),"",Entrées!P721-Entrées!P720))</f>
        <v>0.5</v>
      </c>
      <c r="BV693" s="32">
        <f>IF($BF693&gt;$Y$7,"",IF(AND($BF693=$Y$7,$BG693=23),"",Entrées!Q721-Entrées!Q720))</f>
        <v>-35</v>
      </c>
      <c r="BW693" s="32">
        <f>IF($BF693&gt;$Y$7,"",IF(AND($BF693=$Y$7,$BG693=23),"",Entrées!R721-Entrées!R720))</f>
        <v>0</v>
      </c>
      <c r="BX693" s="32">
        <f>IF($BF693&gt;$Y$7,"",IF(AND($BF693=$Y$7,$BG693=23),"",Entrées!S721-Entrées!S720))</f>
        <v>0</v>
      </c>
      <c r="BY693" s="32">
        <f>IF($BF693&gt;$Y$7,"",IF(AND($BF693=$Y$7,$BG693=23),"",Entrées!T721-Entrées!T720))</f>
        <v>0</v>
      </c>
      <c r="BZ693" s="32">
        <f>IF($BF693&gt;$Y$7,"",IF(AND($BF693=$Y$7,$BG693=23),"",Entrées!U721-Entrées!U720))</f>
        <v>0</v>
      </c>
      <c r="CA693" s="32">
        <f>IF($BF693&gt;$Y$7,"",IF(AND($BF693=$Y$7,$BG693=23),"",Entrées!V721-Entrées!V720))</f>
        <v>128</v>
      </c>
      <c r="CD693" s="33">
        <f>IF($BF693&lt;=$Y$7,Entrées!J720/CD$2,"")</f>
        <v>0.11973684210526316</v>
      </c>
      <c r="CE693" s="33">
        <f>IF($BF693&lt;=$Y$7,Entrées!K720/CE$2,"")</f>
        <v>0.22</v>
      </c>
      <c r="CF693" s="11">
        <f t="shared" si="798"/>
        <v>7600</v>
      </c>
      <c r="CG693" s="11">
        <f t="shared" si="799"/>
        <v>4200</v>
      </c>
      <c r="CH693" s="52">
        <f t="shared" si="800"/>
        <v>0.26950009137426939</v>
      </c>
      <c r="CI693" s="52">
        <f t="shared" si="801"/>
        <v>0.11132787698412699</v>
      </c>
    </row>
    <row r="694" spans="1:87">
      <c r="A694" s="11">
        <f>ROW(E678)</f>
        <v>678</v>
      </c>
      <c r="C694" s="11">
        <f t="shared" si="834"/>
        <v>19</v>
      </c>
      <c r="D694" s="27">
        <f t="shared" si="831"/>
        <v>17</v>
      </c>
      <c r="E694" s="28">
        <f ca="1">IF($D694&gt;$D$8,"",INDIRECT(ADDRESS(ROW(Entrées!$C$37)+($D694-1)*24+E$11,COLUMN(Entrées!$C$37)+($C694-1),4,TRUE,"Entrées")))</f>
        <v>-2571</v>
      </c>
      <c r="F694" s="28">
        <f ca="1">IF($D694&gt;$D$8,"",INDIRECT(ADDRESS(ROW(Entrées!$C$37)+($D694-1)*24+F$11,COLUMN(Entrées!$C$37)+($C694-1),4,TRUE,"Entrées")))</f>
        <v>-2571</v>
      </c>
      <c r="G694" s="28">
        <f ca="1">IF($D694&gt;$D$8,"",INDIRECT(ADDRESS(ROW(Entrées!$C$37)+($D694-1)*24+G$11,COLUMN(Entrées!$C$37)+($C694-1),4,TRUE,"Entrées")))</f>
        <v>-2510</v>
      </c>
      <c r="H694" s="28">
        <f ca="1">IF($D694&gt;$D$8,"",INDIRECT(ADDRESS(ROW(Entrées!$C$37)+($D694-1)*24+H$11,COLUMN(Entrées!$C$37)+($C694-1),4,TRUE,"Entrées")))</f>
        <v>-2517</v>
      </c>
      <c r="I694" s="28">
        <f ca="1">IF($D694&gt;$D$8,"",INDIRECT(ADDRESS(ROW(Entrées!$C$37)+($D694-1)*24+I$11,COLUMN(Entrées!$C$37)+($C694-1),4,TRUE,"Entrées")))</f>
        <v>-2526</v>
      </c>
      <c r="J694" s="28">
        <f ca="1">IF($D694&gt;$D$8,"",INDIRECT(ADDRESS(ROW(Entrées!$C$37)+($D694-1)*24+J$11,COLUMN(Entrées!$C$37)+($C694-1),4,TRUE,"Entrées")))</f>
        <v>-2596</v>
      </c>
      <c r="K694" s="28">
        <f ca="1">IF($D694&gt;$D$8,"",INDIRECT(ADDRESS(ROW(Entrées!$C$37)+($D694-1)*24+K$11,COLUMN(Entrées!$C$37)+($C694-1),4,TRUE,"Entrées")))</f>
        <v>-2596</v>
      </c>
      <c r="L694" s="28">
        <f ca="1">IF($D694&gt;$D$8,"",INDIRECT(ADDRESS(ROW(Entrées!$C$37)+($D694-1)*24+L$11,COLUMN(Entrées!$C$37)+($C694-1),4,TRUE,"Entrées")))</f>
        <v>-2751</v>
      </c>
      <c r="M694" s="28">
        <f ca="1">IF($D694&gt;$D$8,"",INDIRECT(ADDRESS(ROW(Entrées!$C$37)+($D694-1)*24+M$11,COLUMN(Entrées!$C$37)+($C694-1),4,TRUE,"Entrées")))</f>
        <v>-2751</v>
      </c>
      <c r="N694" s="28">
        <f ca="1">IF($D694&gt;$D$8,"",INDIRECT(ADDRESS(ROW(Entrées!$C$37)+($D694-1)*24+N$11,COLUMN(Entrées!$C$37)+($C694-1),4,TRUE,"Entrées")))</f>
        <v>-2736</v>
      </c>
      <c r="O694" s="28">
        <f ca="1">IF($D694&gt;$D$8,"",INDIRECT(ADDRESS(ROW(Entrées!$C$37)+($D694-1)*24+O$11,COLUMN(Entrées!$C$37)+($C694-1),4,TRUE,"Entrées")))</f>
        <v>-2751</v>
      </c>
      <c r="P694" s="28">
        <f ca="1">IF($D694&gt;$D$8,"",INDIRECT(ADDRESS(ROW(Entrées!$C$37)+($D694-1)*24+P$11,COLUMN(Entrées!$C$37)+($C694-1),4,TRUE,"Entrées")))</f>
        <v>-2641</v>
      </c>
      <c r="Q694" s="28">
        <f ca="1">IF($D694&gt;$D$8,"",INDIRECT(ADDRESS(ROW(Entrées!$C$37)+($D694-1)*24+Q$11,COLUMN(Entrées!$C$37)+($C694-1),4,TRUE,"Entrées")))</f>
        <v>-1628</v>
      </c>
      <c r="R694" s="28">
        <f ca="1">IF($D694&gt;$D$8,"",INDIRECT(ADDRESS(ROW(Entrées!$C$37)+($D694-1)*24+R$11,COLUMN(Entrées!$C$37)+($C694-1),4,TRUE,"Entrées")))</f>
        <v>-1465</v>
      </c>
      <c r="S694" s="28">
        <f ca="1">IF($D694&gt;$D$8,"",INDIRECT(ADDRESS(ROW(Entrées!$C$37)+($D694-1)*24+S$11,COLUMN(Entrées!$C$37)+($C694-1),4,TRUE,"Entrées")))</f>
        <v>-2337</v>
      </c>
      <c r="T694" s="28">
        <f ca="1">IF($D694&gt;$D$8,"",INDIRECT(ADDRESS(ROW(Entrées!$C$37)+($D694-1)*24+T$11,COLUMN(Entrées!$C$37)+($C694-1),4,TRUE,"Entrées")))</f>
        <v>-2731</v>
      </c>
      <c r="U694" s="28">
        <f ca="1">IF($D694&gt;$D$8,"",INDIRECT(ADDRESS(ROW(Entrées!$C$37)+($D694-1)*24+U$11,COLUMN(Entrées!$C$37)+($C694-1),4,TRUE,"Entrées")))</f>
        <v>-2751</v>
      </c>
      <c r="V694" s="28">
        <f ca="1">IF($D694&gt;$D$8,"",INDIRECT(ADDRESS(ROW(Entrées!$C$37)+($D694-1)*24+V$11,COLUMN(Entrées!$C$37)+($C694-1),4,TRUE,"Entrées")))</f>
        <v>-2751</v>
      </c>
      <c r="W694" s="28">
        <f ca="1">IF($D694&gt;$D$8,"",INDIRECT(ADDRESS(ROW(Entrées!$C$37)+($D694-1)*24+W$11,COLUMN(Entrées!$C$37)+($C694-1),4,TRUE,"Entrées")))</f>
        <v>-2751</v>
      </c>
      <c r="X694" s="28">
        <f ca="1">IF($D694&gt;$D$8,"",INDIRECT(ADDRESS(ROW(Entrées!$C$37)+($D694-1)*24+X$11,COLUMN(Entrées!$C$37)+($C694-1),4,TRUE,"Entrées")))</f>
        <v>-2751</v>
      </c>
      <c r="Y694" s="28">
        <f ca="1">IF($D694&gt;$D$8,"",INDIRECT(ADDRESS(ROW(Entrées!$C$37)+($D694-1)*24+Y$11,COLUMN(Entrées!$C$37)+($C694-1),4,TRUE,"Entrées")))</f>
        <v>-2751</v>
      </c>
      <c r="Z694" s="28">
        <f ca="1">IF($D694&gt;$D$8,"",INDIRECT(ADDRESS(ROW(Entrées!$C$37)+($D694-1)*24+Z$11,COLUMN(Entrées!$C$37)+($C694-1),4,TRUE,"Entrées")))</f>
        <v>-2751</v>
      </c>
      <c r="AA694" s="28">
        <f ca="1">IF($D694&gt;$D$8,"",INDIRECT(ADDRESS(ROW(Entrées!$C$37)+($D694-1)*24+AA$11,COLUMN(Entrées!$C$37)+($C694-1),4,TRUE,"Entrées")))</f>
        <v>-2751</v>
      </c>
      <c r="AB694" s="28">
        <f ca="1">IF($D694&gt;$D$8,"",INDIRECT(ADDRESS(ROW(Entrées!$C$37)+($D694-1)*24+AB$11,COLUMN(Entrées!$C$37)+($C694-1),4,TRUE,"Entrées")))</f>
        <v>-2596</v>
      </c>
      <c r="AC694" s="11"/>
      <c r="AD694" s="40">
        <f t="shared" ca="1" si="830"/>
        <v>-2563.7916666666665</v>
      </c>
      <c r="AE694" s="40">
        <f t="shared" ca="1" si="832"/>
        <v>-1465</v>
      </c>
      <c r="AF694" s="40">
        <f t="shared" ca="1" si="833"/>
        <v>-2751</v>
      </c>
      <c r="AG694" s="4"/>
      <c r="AH694" s="11">
        <f>Entrées!A721</f>
        <v>29</v>
      </c>
      <c r="AI694" s="13">
        <f>Entrées!B721</f>
        <v>12</v>
      </c>
      <c r="AJ694" s="31">
        <f t="shared" ca="1" si="802"/>
        <v>55625.834722222207</v>
      </c>
      <c r="AK694" s="31">
        <f t="shared" ca="1" si="778"/>
        <v>55155.277777777781</v>
      </c>
      <c r="AL694" s="31">
        <f t="shared" ca="1" si="779"/>
        <v>55132.569444444431</v>
      </c>
      <c r="AM694" s="31">
        <f t="shared" ca="1" si="780"/>
        <v>439.35972222222233</v>
      </c>
      <c r="AN694" s="31">
        <f t="shared" ca="1" si="781"/>
        <v>2143.2847222222222</v>
      </c>
      <c r="AO694" s="31">
        <f t="shared" ca="1" si="782"/>
        <v>1711.4715277777773</v>
      </c>
      <c r="AP694" s="31">
        <f t="shared" ca="1" si="783"/>
        <v>43686.806944444448</v>
      </c>
      <c r="AQ694" s="31">
        <f t="shared" ca="1" si="784"/>
        <v>2048.2006944444447</v>
      </c>
      <c r="AR694" s="31">
        <f t="shared" ca="1" si="785"/>
        <v>467.57708333333329</v>
      </c>
      <c r="AS694" s="31">
        <f t="shared" ca="1" si="786"/>
        <v>9872.0041666666693</v>
      </c>
      <c r="AT694" s="31">
        <f t="shared" ca="1" si="787"/>
        <v>-752.91041666666672</v>
      </c>
      <c r="AU694" s="31">
        <f t="shared" ca="1" si="788"/>
        <v>580.30277777777769</v>
      </c>
      <c r="AV694" s="31">
        <f t="shared" ca="1" si="789"/>
        <v>-4570.3041666666659</v>
      </c>
      <c r="AW694" s="31">
        <f t="shared" ca="1" si="790"/>
        <v>53.39583333333335</v>
      </c>
      <c r="AX694" s="31">
        <f t="shared" ca="1" si="791"/>
        <v>1401.9361111111111</v>
      </c>
      <c r="AY694" s="31">
        <f t="shared" ca="1" si="792"/>
        <v>-1132.0805555555555</v>
      </c>
      <c r="AZ694" s="31">
        <f t="shared" ca="1" si="793"/>
        <v>-2177.1819444444441</v>
      </c>
      <c r="BA694" s="31">
        <f t="shared" ca="1" si="794"/>
        <v>644.8125</v>
      </c>
      <c r="BB694" s="31">
        <f t="shared" ca="1" si="795"/>
        <v>-1410.101388888889</v>
      </c>
      <c r="BC694" s="31">
        <f t="shared" ca="1" si="796"/>
        <v>-1800.2902777777781</v>
      </c>
      <c r="BF694" s="11">
        <f t="shared" si="797"/>
        <v>29</v>
      </c>
      <c r="BG694" s="11">
        <f t="shared" si="803"/>
        <v>12</v>
      </c>
      <c r="BH694" s="32">
        <f>IF($BF694&gt;$Y$7,"",IF(AND($BF694=$Y$7,$BG694=23),"",Entrées!C722-Entrées!C721))</f>
        <v>-477.5</v>
      </c>
      <c r="BI694" s="32">
        <f>IF($BF694&gt;$Y$7,"",IF(AND($BF694=$Y$7,$BG694=23),"",Entrées!D722-Entrées!D721))</f>
        <v>-850</v>
      </c>
      <c r="BJ694" s="32">
        <f>IF($BF694&gt;$Y$7,"",IF(AND($BF694=$Y$7,$BG694=23),"",Entrées!E722-Entrées!E721))</f>
        <v>-450</v>
      </c>
      <c r="BK694" s="32">
        <f>IF($BF694&gt;$Y$7,"",IF(AND($BF694=$Y$7,$BG694=23),"",Entrées!F722-Entrées!F721))</f>
        <v>177</v>
      </c>
      <c r="BL694" s="32">
        <f>IF($BF694&gt;$Y$7,"",IF(AND($BF694=$Y$7,$BG694=23),"",Entrées!G722-Entrées!G721))</f>
        <v>-66.5</v>
      </c>
      <c r="BM694" s="32">
        <f>IF($BF694&gt;$Y$7,"",IF(AND($BF694=$Y$7,$BG694=23),"",Entrées!H722-Entrées!H721))</f>
        <v>-10</v>
      </c>
      <c r="BN694" s="32">
        <f>IF($BF694&gt;$Y$7,"",IF(AND($BF694=$Y$7,$BG694=23),"",Entrées!I722-Entrées!I721))</f>
        <v>-45.5</v>
      </c>
      <c r="BO694" s="32">
        <f>IF($BF694&gt;$Y$7,"",IF(AND($BF694=$Y$7,$BG694=23),"",Entrées!J722-Entrées!J721))</f>
        <v>29.5</v>
      </c>
      <c r="BP694" s="32">
        <f>IF($BF694&gt;$Y$7,"",IF(AND($BF694=$Y$7,$BG694=23),"",Entrées!K722-Entrées!K721))</f>
        <v>20.5</v>
      </c>
      <c r="BQ694" s="32">
        <f>IF($BF694&gt;$Y$7,"",IF(AND($BF694=$Y$7,$BG694=23),"",Entrées!L722-Entrées!L721))</f>
        <v>-520.5</v>
      </c>
      <c r="BR694" s="32">
        <f>IF($BF694&gt;$Y$7,"",IF(AND($BF694=$Y$7,$BG694=23),"",Entrées!M722-Entrées!M721))</f>
        <v>-1.5</v>
      </c>
      <c r="BS694" s="32">
        <f>IF($BF694&gt;$Y$7,"",IF(AND($BF694=$Y$7,$BG694=23),"",Entrées!N722-Entrées!N721))</f>
        <v>5.5</v>
      </c>
      <c r="BT694" s="32">
        <f>IF($BF694&gt;$Y$7,"",IF(AND($BF694=$Y$7,$BG694=23),"",Entrées!O722-Entrées!O721))</f>
        <v>-66.5</v>
      </c>
      <c r="BU694" s="32">
        <f>IF($BF694&gt;$Y$7,"",IF(AND($BF694=$Y$7,$BG694=23),"",Entrées!P722-Entrées!P721))</f>
        <v>2</v>
      </c>
      <c r="BV694" s="32">
        <f>IF($BF694&gt;$Y$7,"",IF(AND($BF694=$Y$7,$BG694=23),"",Entrées!Q722-Entrées!Q721))</f>
        <v>-270</v>
      </c>
      <c r="BW694" s="32">
        <f>IF($BF694&gt;$Y$7,"",IF(AND($BF694=$Y$7,$BG694=23),"",Entrées!R722-Entrées!R721))</f>
        <v>0</v>
      </c>
      <c r="BX694" s="32">
        <f>IF($BF694&gt;$Y$7,"",IF(AND($BF694=$Y$7,$BG694=23),"",Entrées!S722-Entrées!S721))</f>
        <v>0</v>
      </c>
      <c r="BY694" s="32">
        <f>IF($BF694&gt;$Y$7,"",IF(AND($BF694=$Y$7,$BG694=23),"",Entrées!T722-Entrées!T721))</f>
        <v>0</v>
      </c>
      <c r="BZ694" s="32">
        <f>IF($BF694&gt;$Y$7,"",IF(AND($BF694=$Y$7,$BG694=23),"",Entrées!U722-Entrées!U721))</f>
        <v>0</v>
      </c>
      <c r="CA694" s="32">
        <f>IF($BF694&gt;$Y$7,"",IF(AND($BF694=$Y$7,$BG694=23),"",Entrées!V722-Entrées!V721))</f>
        <v>1</v>
      </c>
      <c r="CD694" s="33">
        <f>IF($BF694&lt;=$Y$7,Entrées!J721/CD$2,"")</f>
        <v>0.11269736842105263</v>
      </c>
      <c r="CE694" s="33">
        <f>IF($BF694&lt;=$Y$7,Entrées!K721/CE$2,"")</f>
        <v>0.24559523809523809</v>
      </c>
      <c r="CF694" s="11">
        <f t="shared" si="798"/>
        <v>7600</v>
      </c>
      <c r="CG694" s="11">
        <f t="shared" si="799"/>
        <v>4200</v>
      </c>
      <c r="CH694" s="52">
        <f t="shared" si="800"/>
        <v>0.26950009137426939</v>
      </c>
      <c r="CI694" s="52">
        <f t="shared" si="801"/>
        <v>0.11132787698412699</v>
      </c>
    </row>
    <row r="695" spans="1:87">
      <c r="A695" s="11">
        <f>A694+$Y$7-1</f>
        <v>707</v>
      </c>
      <c r="C695" s="11">
        <f t="shared" si="834"/>
        <v>19</v>
      </c>
      <c r="D695" s="27">
        <f t="shared" si="831"/>
        <v>18</v>
      </c>
      <c r="E695" s="28">
        <f ca="1">IF($D695&gt;$D$8,"",INDIRECT(ADDRESS(ROW(Entrées!$C$37)+($D695-1)*24+E$11,COLUMN(Entrées!$C$37)+($C695-1),4,TRUE,"Entrées")))</f>
        <v>-2593</v>
      </c>
      <c r="F695" s="28">
        <f ca="1">IF($D695&gt;$D$8,"",INDIRECT(ADDRESS(ROW(Entrées!$C$37)+($D695-1)*24+F$11,COLUMN(Entrées!$C$37)+($C695-1),4,TRUE,"Entrées")))</f>
        <v>-2598</v>
      </c>
      <c r="G695" s="28">
        <f ca="1">IF($D695&gt;$D$8,"",INDIRECT(ADDRESS(ROW(Entrées!$C$37)+($D695-1)*24+G$11,COLUMN(Entrées!$C$37)+($C695-1),4,TRUE,"Entrées")))</f>
        <v>-2598</v>
      </c>
      <c r="H695" s="28">
        <f ca="1">IF($D695&gt;$D$8,"",INDIRECT(ADDRESS(ROW(Entrées!$C$37)+($D695-1)*24+H$11,COLUMN(Entrées!$C$37)+($C695-1),4,TRUE,"Entrées")))</f>
        <v>-2598</v>
      </c>
      <c r="I695" s="28">
        <f ca="1">IF($D695&gt;$D$8,"",INDIRECT(ADDRESS(ROW(Entrées!$C$37)+($D695-1)*24+I$11,COLUMN(Entrées!$C$37)+($C695-1),4,TRUE,"Entrées")))</f>
        <v>-2598</v>
      </c>
      <c r="J695" s="28">
        <f ca="1">IF($D695&gt;$D$8,"",INDIRECT(ADDRESS(ROW(Entrées!$C$37)+($D695-1)*24+J$11,COLUMN(Entrées!$C$37)+($C695-1),4,TRUE,"Entrées")))</f>
        <v>-2598</v>
      </c>
      <c r="K695" s="28">
        <f ca="1">IF($D695&gt;$D$8,"",INDIRECT(ADDRESS(ROW(Entrées!$C$37)+($D695-1)*24+K$11,COLUMN(Entrées!$C$37)+($C695-1),4,TRUE,"Entrées")))</f>
        <v>-2598</v>
      </c>
      <c r="L695" s="28">
        <f ca="1">IF($D695&gt;$D$8,"",INDIRECT(ADDRESS(ROW(Entrées!$C$37)+($D695-1)*24+L$11,COLUMN(Entrées!$C$37)+($C695-1),4,TRUE,"Entrées")))</f>
        <v>-2753</v>
      </c>
      <c r="M695" s="28">
        <f ca="1">IF($D695&gt;$D$8,"",INDIRECT(ADDRESS(ROW(Entrées!$C$37)+($D695-1)*24+M$11,COLUMN(Entrées!$C$37)+($C695-1),4,TRUE,"Entrées")))</f>
        <v>-2753</v>
      </c>
      <c r="N695" s="28">
        <f ca="1">IF($D695&gt;$D$8,"",INDIRECT(ADDRESS(ROW(Entrées!$C$37)+($D695-1)*24+N$11,COLUMN(Entrées!$C$37)+($C695-1),4,TRUE,"Entrées")))</f>
        <v>-2753</v>
      </c>
      <c r="O695" s="28">
        <f ca="1">IF($D695&gt;$D$8,"",INDIRECT(ADDRESS(ROW(Entrées!$C$37)+($D695-1)*24+O$11,COLUMN(Entrées!$C$37)+($C695-1),4,TRUE,"Entrées")))</f>
        <v>-2753</v>
      </c>
      <c r="P695" s="28">
        <f ca="1">IF($D695&gt;$D$8,"",INDIRECT(ADDRESS(ROW(Entrées!$C$37)+($D695-1)*24+P$11,COLUMN(Entrées!$C$37)+($C695-1),4,TRUE,"Entrées")))</f>
        <v>-2716</v>
      </c>
      <c r="Q695" s="28">
        <f ca="1">IF($D695&gt;$D$8,"",INDIRECT(ADDRESS(ROW(Entrées!$C$37)+($D695-1)*24+Q$11,COLUMN(Entrées!$C$37)+($C695-1),4,TRUE,"Entrées")))</f>
        <v>-1689</v>
      </c>
      <c r="R695" s="28">
        <f ca="1">IF($D695&gt;$D$8,"",INDIRECT(ADDRESS(ROW(Entrées!$C$37)+($D695-1)*24+R$11,COLUMN(Entrées!$C$37)+($C695-1),4,TRUE,"Entrées")))</f>
        <v>-1895</v>
      </c>
      <c r="S695" s="28">
        <f ca="1">IF($D695&gt;$D$8,"",INDIRECT(ADDRESS(ROW(Entrées!$C$37)+($D695-1)*24+S$11,COLUMN(Entrées!$C$37)+($C695-1),4,TRUE,"Entrées")))</f>
        <v>-2453</v>
      </c>
      <c r="T695" s="28">
        <f ca="1">IF($D695&gt;$D$8,"",INDIRECT(ADDRESS(ROW(Entrées!$C$37)+($D695-1)*24+T$11,COLUMN(Entrées!$C$37)+($C695-1),4,TRUE,"Entrées")))</f>
        <v>-2753</v>
      </c>
      <c r="U695" s="28">
        <f ca="1">IF($D695&gt;$D$8,"",INDIRECT(ADDRESS(ROW(Entrées!$C$37)+($D695-1)*24+U$11,COLUMN(Entrées!$C$37)+($C695-1),4,TRUE,"Entrées")))</f>
        <v>-2753</v>
      </c>
      <c r="V695" s="28">
        <f ca="1">IF($D695&gt;$D$8,"",INDIRECT(ADDRESS(ROW(Entrées!$C$37)+($D695-1)*24+V$11,COLUMN(Entrées!$C$37)+($C695-1),4,TRUE,"Entrées")))</f>
        <v>-2753</v>
      </c>
      <c r="W695" s="28">
        <f ca="1">IF($D695&gt;$D$8,"",INDIRECT(ADDRESS(ROW(Entrées!$C$37)+($D695-1)*24+W$11,COLUMN(Entrées!$C$37)+($C695-1),4,TRUE,"Entrées")))</f>
        <v>-2753</v>
      </c>
      <c r="X695" s="28">
        <f ca="1">IF($D695&gt;$D$8,"",INDIRECT(ADDRESS(ROW(Entrées!$C$37)+($D695-1)*24+X$11,COLUMN(Entrées!$C$37)+($C695-1),4,TRUE,"Entrées")))</f>
        <v>-2753</v>
      </c>
      <c r="Y695" s="28">
        <f ca="1">IF($D695&gt;$D$8,"",INDIRECT(ADDRESS(ROW(Entrées!$C$37)+($D695-1)*24+Y$11,COLUMN(Entrées!$C$37)+($C695-1),4,TRUE,"Entrées")))</f>
        <v>-2753</v>
      </c>
      <c r="Z695" s="28">
        <f ca="1">IF($D695&gt;$D$8,"",INDIRECT(ADDRESS(ROW(Entrées!$C$37)+($D695-1)*24+Z$11,COLUMN(Entrées!$C$37)+($C695-1),4,TRUE,"Entrées")))</f>
        <v>-2753</v>
      </c>
      <c r="AA695" s="28">
        <f ca="1">IF($D695&gt;$D$8,"",INDIRECT(ADDRESS(ROW(Entrées!$C$37)+($D695-1)*24+AA$11,COLUMN(Entrées!$C$37)+($C695-1),4,TRUE,"Entrées")))</f>
        <v>-2753</v>
      </c>
      <c r="AB695" s="28">
        <f ca="1">IF($D695&gt;$D$8,"",INDIRECT(ADDRESS(ROW(Entrées!$C$37)+($D695-1)*24+AB$11,COLUMN(Entrées!$C$37)+($C695-1),4,TRUE,"Entrées")))</f>
        <v>-2598</v>
      </c>
      <c r="AC695" s="11"/>
      <c r="AD695" s="40">
        <f t="shared" ca="1" si="830"/>
        <v>-2607</v>
      </c>
      <c r="AE695" s="40">
        <f t="shared" ca="1" si="832"/>
        <v>-1689</v>
      </c>
      <c r="AF695" s="40">
        <f t="shared" ca="1" si="833"/>
        <v>-2753</v>
      </c>
      <c r="AG695" s="4"/>
      <c r="AH695" s="11">
        <f>Entrées!A722</f>
        <v>29</v>
      </c>
      <c r="AI695" s="13">
        <f>Entrées!B722</f>
        <v>13</v>
      </c>
      <c r="AJ695" s="31">
        <f t="shared" ca="1" si="802"/>
        <v>55625.834722222207</v>
      </c>
      <c r="AK695" s="31">
        <f t="shared" ca="1" si="778"/>
        <v>55155.277777777781</v>
      </c>
      <c r="AL695" s="31">
        <f t="shared" ca="1" si="779"/>
        <v>55132.569444444431</v>
      </c>
      <c r="AM695" s="31">
        <f t="shared" ca="1" si="780"/>
        <v>439.35972222222233</v>
      </c>
      <c r="AN695" s="31">
        <f t="shared" ca="1" si="781"/>
        <v>2143.2847222222222</v>
      </c>
      <c r="AO695" s="31">
        <f t="shared" ca="1" si="782"/>
        <v>1711.4715277777773</v>
      </c>
      <c r="AP695" s="31">
        <f t="shared" ca="1" si="783"/>
        <v>43686.806944444448</v>
      </c>
      <c r="AQ695" s="31">
        <f t="shared" ca="1" si="784"/>
        <v>2048.2006944444447</v>
      </c>
      <c r="AR695" s="31">
        <f t="shared" ca="1" si="785"/>
        <v>467.57708333333329</v>
      </c>
      <c r="AS695" s="31">
        <f t="shared" ca="1" si="786"/>
        <v>9872.0041666666693</v>
      </c>
      <c r="AT695" s="31">
        <f t="shared" ca="1" si="787"/>
        <v>-752.91041666666672</v>
      </c>
      <c r="AU695" s="31">
        <f t="shared" ca="1" si="788"/>
        <v>580.30277777777769</v>
      </c>
      <c r="AV695" s="31">
        <f t="shared" ca="1" si="789"/>
        <v>-4570.3041666666659</v>
      </c>
      <c r="AW695" s="31">
        <f t="shared" ca="1" si="790"/>
        <v>53.39583333333335</v>
      </c>
      <c r="AX695" s="31">
        <f t="shared" ca="1" si="791"/>
        <v>1401.9361111111111</v>
      </c>
      <c r="AY695" s="31">
        <f t="shared" ca="1" si="792"/>
        <v>-1132.0805555555555</v>
      </c>
      <c r="AZ695" s="31">
        <f t="shared" ca="1" si="793"/>
        <v>-2177.1819444444441</v>
      </c>
      <c r="BA695" s="31">
        <f t="shared" ca="1" si="794"/>
        <v>644.8125</v>
      </c>
      <c r="BB695" s="31">
        <f t="shared" ca="1" si="795"/>
        <v>-1410.101388888889</v>
      </c>
      <c r="BC695" s="31">
        <f t="shared" ca="1" si="796"/>
        <v>-1800.2902777777781</v>
      </c>
      <c r="BF695" s="11">
        <f t="shared" si="797"/>
        <v>29</v>
      </c>
      <c r="BG695" s="11">
        <f t="shared" si="803"/>
        <v>13</v>
      </c>
      <c r="BH695" s="32">
        <f>IF($BF695&gt;$Y$7,"",IF(AND($BF695=$Y$7,$BG695=23),"",Entrées!C723-Entrées!C722))</f>
        <v>-1062</v>
      </c>
      <c r="BI695" s="32">
        <f>IF($BF695&gt;$Y$7,"",IF(AND($BF695=$Y$7,$BG695=23),"",Entrées!D723-Entrées!D722))</f>
        <v>-1737.5</v>
      </c>
      <c r="BJ695" s="32">
        <f>IF($BF695&gt;$Y$7,"",IF(AND($BF695=$Y$7,$BG695=23),"",Entrées!E723-Entrées!E722))</f>
        <v>-1375</v>
      </c>
      <c r="BK695" s="32">
        <f>IF($BF695&gt;$Y$7,"",IF(AND($BF695=$Y$7,$BG695=23),"",Entrées!F723-Entrées!F722))</f>
        <v>-24.5</v>
      </c>
      <c r="BL695" s="32">
        <f>IF($BF695&gt;$Y$7,"",IF(AND($BF695=$Y$7,$BG695=23),"",Entrées!G723-Entrées!G722))</f>
        <v>-63</v>
      </c>
      <c r="BM695" s="32">
        <f>IF($BF695&gt;$Y$7,"",IF(AND($BF695=$Y$7,$BG695=23),"",Entrées!H723-Entrées!H722))</f>
        <v>-467.5</v>
      </c>
      <c r="BN695" s="32">
        <f>IF($BF695&gt;$Y$7,"",IF(AND($BF695=$Y$7,$BG695=23),"",Entrées!I723-Entrées!I722))</f>
        <v>-107.5</v>
      </c>
      <c r="BO695" s="32">
        <f>IF($BF695&gt;$Y$7,"",IF(AND($BF695=$Y$7,$BG695=23),"",Entrées!J723-Entrées!J722))</f>
        <v>90</v>
      </c>
      <c r="BP695" s="32">
        <f>IF($BF695&gt;$Y$7,"",IF(AND($BF695=$Y$7,$BG695=23),"",Entrées!K723-Entrées!K722))</f>
        <v>-58.5</v>
      </c>
      <c r="BQ695" s="32">
        <f>IF($BF695&gt;$Y$7,"",IF(AND($BF695=$Y$7,$BG695=23),"",Entrées!L723-Entrées!L722))</f>
        <v>-265</v>
      </c>
      <c r="BR695" s="32">
        <f>IF($BF695&gt;$Y$7,"",IF(AND($BF695=$Y$7,$BG695=23),"",Entrées!M723-Entrées!M722))</f>
        <v>-1</v>
      </c>
      <c r="BS695" s="32">
        <f>IF($BF695&gt;$Y$7,"",IF(AND($BF695=$Y$7,$BG695=23),"",Entrées!N723-Entrées!N722))</f>
        <v>-10</v>
      </c>
      <c r="BT695" s="32">
        <f>IF($BF695&gt;$Y$7,"",IF(AND($BF695=$Y$7,$BG695=23),"",Entrées!O723-Entrées!O722))</f>
        <v>-153.5</v>
      </c>
      <c r="BU695" s="32">
        <f>IF($BF695&gt;$Y$7,"",IF(AND($BF695=$Y$7,$BG695=23),"",Entrées!P723-Entrées!P722))</f>
        <v>-3.5</v>
      </c>
      <c r="BV695" s="32">
        <f>IF($BF695&gt;$Y$7,"",IF(AND($BF695=$Y$7,$BG695=23),"",Entrées!Q723-Entrées!Q722))</f>
        <v>31</v>
      </c>
      <c r="BW695" s="32">
        <f>IF($BF695&gt;$Y$7,"",IF(AND($BF695=$Y$7,$BG695=23),"",Entrées!R723-Entrées!R722))</f>
        <v>0</v>
      </c>
      <c r="BX695" s="32">
        <f>IF($BF695&gt;$Y$7,"",IF(AND($BF695=$Y$7,$BG695=23),"",Entrées!S723-Entrées!S722))</f>
        <v>0</v>
      </c>
      <c r="BY695" s="32">
        <f>IF($BF695&gt;$Y$7,"",IF(AND($BF695=$Y$7,$BG695=23),"",Entrées!T723-Entrées!T722))</f>
        <v>0</v>
      </c>
      <c r="BZ695" s="32">
        <f>IF($BF695&gt;$Y$7,"",IF(AND($BF695=$Y$7,$BG695=23),"",Entrées!U723-Entrées!U722))</f>
        <v>0</v>
      </c>
      <c r="CA695" s="32">
        <f>IF($BF695&gt;$Y$7,"",IF(AND($BF695=$Y$7,$BG695=23),"",Entrées!V723-Entrées!V722))</f>
        <v>-229</v>
      </c>
      <c r="CD695" s="33">
        <f>IF($BF695&lt;=$Y$7,Entrées!J722/CD$2,"")</f>
        <v>0.11657894736842105</v>
      </c>
      <c r="CE695" s="33">
        <f>IF($BF695&lt;=$Y$7,Entrées!K722/CE$2,"")</f>
        <v>0.25047619047619046</v>
      </c>
      <c r="CF695" s="11">
        <f t="shared" si="798"/>
        <v>7600</v>
      </c>
      <c r="CG695" s="11">
        <f t="shared" si="799"/>
        <v>4200</v>
      </c>
      <c r="CH695" s="52">
        <f t="shared" si="800"/>
        <v>0.26950009137426939</v>
      </c>
      <c r="CI695" s="52">
        <f t="shared" si="801"/>
        <v>0.11132787698412699</v>
      </c>
    </row>
    <row r="696" spans="1:87">
      <c r="A696" s="11" t="str">
        <f>"AD"&amp;A694</f>
        <v>AD678</v>
      </c>
      <c r="C696" s="11">
        <f t="shared" si="834"/>
        <v>19</v>
      </c>
      <c r="D696" s="27">
        <f t="shared" si="831"/>
        <v>19</v>
      </c>
      <c r="E696" s="28">
        <f ca="1">IF($D696&gt;$D$8,"",INDIRECT(ADDRESS(ROW(Entrées!$C$37)+($D696-1)*24+E$11,COLUMN(Entrées!$C$37)+($C696-1),4,TRUE,"Entrées")))</f>
        <v>-2598</v>
      </c>
      <c r="F696" s="28">
        <f ca="1">IF($D696&gt;$D$8,"",INDIRECT(ADDRESS(ROW(Entrées!$C$37)+($D696-1)*24+F$11,COLUMN(Entrées!$C$37)+($C696-1),4,TRUE,"Entrées")))</f>
        <v>-2598</v>
      </c>
      <c r="G696" s="28">
        <f ca="1">IF($D696&gt;$D$8,"",INDIRECT(ADDRESS(ROW(Entrées!$C$37)+($D696-1)*24+G$11,COLUMN(Entrées!$C$37)+($C696-1),4,TRUE,"Entrées")))</f>
        <v>-2598</v>
      </c>
      <c r="H696" s="28">
        <f ca="1">IF($D696&gt;$D$8,"",INDIRECT(ADDRESS(ROW(Entrées!$C$37)+($D696-1)*24+H$11,COLUMN(Entrées!$C$37)+($C696-1),4,TRUE,"Entrées")))</f>
        <v>-2598</v>
      </c>
      <c r="I696" s="28">
        <f ca="1">IF($D696&gt;$D$8,"",INDIRECT(ADDRESS(ROW(Entrées!$C$37)+($D696-1)*24+I$11,COLUMN(Entrées!$C$37)+($C696-1),4,TRUE,"Entrées")))</f>
        <v>-2598</v>
      </c>
      <c r="J696" s="28">
        <f ca="1">IF($D696&gt;$D$8,"",INDIRECT(ADDRESS(ROW(Entrées!$C$37)+($D696-1)*24+J$11,COLUMN(Entrées!$C$37)+($C696-1),4,TRUE,"Entrées")))</f>
        <v>-2598</v>
      </c>
      <c r="K696" s="28">
        <f ca="1">IF($D696&gt;$D$8,"",INDIRECT(ADDRESS(ROW(Entrées!$C$37)+($D696-1)*24+K$11,COLUMN(Entrées!$C$37)+($C696-1),4,TRUE,"Entrées")))</f>
        <v>-2598</v>
      </c>
      <c r="L696" s="28">
        <f ca="1">IF($D696&gt;$D$8,"",INDIRECT(ADDRESS(ROW(Entrées!$C$37)+($D696-1)*24+L$11,COLUMN(Entrées!$C$37)+($C696-1),4,TRUE,"Entrées")))</f>
        <v>-2753</v>
      </c>
      <c r="M696" s="28">
        <f ca="1">IF($D696&gt;$D$8,"",INDIRECT(ADDRESS(ROW(Entrées!$C$37)+($D696-1)*24+M$11,COLUMN(Entrées!$C$37)+($C696-1),4,TRUE,"Entrées")))</f>
        <v>-2753</v>
      </c>
      <c r="N696" s="28">
        <f ca="1">IF($D696&gt;$D$8,"",INDIRECT(ADDRESS(ROW(Entrées!$C$37)+($D696-1)*24+N$11,COLUMN(Entrées!$C$37)+($C696-1),4,TRUE,"Entrées")))</f>
        <v>-2753</v>
      </c>
      <c r="O696" s="28">
        <f ca="1">IF($D696&gt;$D$8,"",INDIRECT(ADDRESS(ROW(Entrées!$C$37)+($D696-1)*24+O$11,COLUMN(Entrées!$C$37)+($C696-1),4,TRUE,"Entrées")))</f>
        <v>-2752</v>
      </c>
      <c r="P696" s="28">
        <f ca="1">IF($D696&gt;$D$8,"",INDIRECT(ADDRESS(ROW(Entrées!$C$37)+($D696-1)*24+P$11,COLUMN(Entrées!$C$37)+($C696-1),4,TRUE,"Entrées")))</f>
        <v>-2752</v>
      </c>
      <c r="Q696" s="28">
        <f ca="1">IF($D696&gt;$D$8,"",INDIRECT(ADDRESS(ROW(Entrées!$C$37)+($D696-1)*24+Q$11,COLUMN(Entrées!$C$37)+($C696-1),4,TRUE,"Entrées")))</f>
        <v>-2753</v>
      </c>
      <c r="R696" s="28">
        <f ca="1">IF($D696&gt;$D$8,"",INDIRECT(ADDRESS(ROW(Entrées!$C$37)+($D696-1)*24+R$11,COLUMN(Entrées!$C$37)+($C696-1),4,TRUE,"Entrées")))</f>
        <v>-2753</v>
      </c>
      <c r="S696" s="28">
        <f ca="1">IF($D696&gt;$D$8,"",INDIRECT(ADDRESS(ROW(Entrées!$C$37)+($D696-1)*24+S$11,COLUMN(Entrées!$C$37)+($C696-1),4,TRUE,"Entrées")))</f>
        <v>-2753</v>
      </c>
      <c r="T696" s="28">
        <f ca="1">IF($D696&gt;$D$8,"",INDIRECT(ADDRESS(ROW(Entrées!$C$37)+($D696-1)*24+T$11,COLUMN(Entrées!$C$37)+($C696-1),4,TRUE,"Entrées")))</f>
        <v>-2753</v>
      </c>
      <c r="U696" s="28">
        <f ca="1">IF($D696&gt;$D$8,"",INDIRECT(ADDRESS(ROW(Entrées!$C$37)+($D696-1)*24+U$11,COLUMN(Entrées!$C$37)+($C696-1),4,TRUE,"Entrées")))</f>
        <v>-2752</v>
      </c>
      <c r="V696" s="28">
        <f ca="1">IF($D696&gt;$D$8,"",INDIRECT(ADDRESS(ROW(Entrées!$C$37)+($D696-1)*24+V$11,COLUMN(Entrées!$C$37)+($C696-1),4,TRUE,"Entrées")))</f>
        <v>-2752</v>
      </c>
      <c r="W696" s="28">
        <f ca="1">IF($D696&gt;$D$8,"",INDIRECT(ADDRESS(ROW(Entrées!$C$37)+($D696-1)*24+W$11,COLUMN(Entrées!$C$37)+($C696-1),4,TRUE,"Entrées")))</f>
        <v>-2753</v>
      </c>
      <c r="X696" s="28">
        <f ca="1">IF($D696&gt;$D$8,"",INDIRECT(ADDRESS(ROW(Entrées!$C$37)+($D696-1)*24+X$11,COLUMN(Entrées!$C$37)+($C696-1),4,TRUE,"Entrées")))</f>
        <v>-2753</v>
      </c>
      <c r="Y696" s="28">
        <f ca="1">IF($D696&gt;$D$8,"",INDIRECT(ADDRESS(ROW(Entrées!$C$37)+($D696-1)*24+Y$11,COLUMN(Entrées!$C$37)+($C696-1),4,TRUE,"Entrées")))</f>
        <v>-2753</v>
      </c>
      <c r="Z696" s="28">
        <f ca="1">IF($D696&gt;$D$8,"",INDIRECT(ADDRESS(ROW(Entrées!$C$37)+($D696-1)*24+Z$11,COLUMN(Entrées!$C$37)+($C696-1),4,TRUE,"Entrées")))</f>
        <v>-2327</v>
      </c>
      <c r="AA696" s="28">
        <f ca="1">IF($D696&gt;$D$8,"",INDIRECT(ADDRESS(ROW(Entrées!$C$37)+($D696-1)*24+AA$11,COLUMN(Entrées!$C$37)+($C696-1),4,TRUE,"Entrées")))</f>
        <v>-1899</v>
      </c>
      <c r="AB696" s="28">
        <f ca="1">IF($D696&gt;$D$8,"",INDIRECT(ADDRESS(ROW(Entrées!$C$37)+($D696-1)*24+AB$11,COLUMN(Entrées!$C$37)+($C696-1),4,TRUE,"Entrées")))</f>
        <v>-1471</v>
      </c>
      <c r="AC696" s="11"/>
      <c r="AD696" s="40">
        <f t="shared" ca="1" si="830"/>
        <v>-2600.875</v>
      </c>
      <c r="AE696" s="40">
        <f t="shared" ca="1" si="832"/>
        <v>-1471</v>
      </c>
      <c r="AF696" s="40">
        <f t="shared" ca="1" si="833"/>
        <v>-2753</v>
      </c>
      <c r="AG696" s="4"/>
      <c r="AH696" s="11">
        <f>Entrées!A723</f>
        <v>29</v>
      </c>
      <c r="AI696" s="13">
        <f>Entrées!B723</f>
        <v>14</v>
      </c>
      <c r="AJ696" s="31">
        <f t="shared" ca="1" si="802"/>
        <v>55625.834722222207</v>
      </c>
      <c r="AK696" s="31">
        <f t="shared" ca="1" si="778"/>
        <v>55155.277777777781</v>
      </c>
      <c r="AL696" s="31">
        <f t="shared" ca="1" si="779"/>
        <v>55132.569444444431</v>
      </c>
      <c r="AM696" s="31">
        <f t="shared" ca="1" si="780"/>
        <v>439.35972222222233</v>
      </c>
      <c r="AN696" s="31">
        <f t="shared" ca="1" si="781"/>
        <v>2143.2847222222222</v>
      </c>
      <c r="AO696" s="31">
        <f t="shared" ca="1" si="782"/>
        <v>1711.4715277777773</v>
      </c>
      <c r="AP696" s="31">
        <f t="shared" ca="1" si="783"/>
        <v>43686.806944444448</v>
      </c>
      <c r="AQ696" s="31">
        <f t="shared" ca="1" si="784"/>
        <v>2048.2006944444447</v>
      </c>
      <c r="AR696" s="31">
        <f t="shared" ca="1" si="785"/>
        <v>467.57708333333329</v>
      </c>
      <c r="AS696" s="31">
        <f t="shared" ca="1" si="786"/>
        <v>9872.0041666666693</v>
      </c>
      <c r="AT696" s="31">
        <f t="shared" ca="1" si="787"/>
        <v>-752.91041666666672</v>
      </c>
      <c r="AU696" s="31">
        <f t="shared" ca="1" si="788"/>
        <v>580.30277777777769</v>
      </c>
      <c r="AV696" s="31">
        <f t="shared" ca="1" si="789"/>
        <v>-4570.3041666666659</v>
      </c>
      <c r="AW696" s="31">
        <f t="shared" ca="1" si="790"/>
        <v>53.39583333333335</v>
      </c>
      <c r="AX696" s="31">
        <f t="shared" ca="1" si="791"/>
        <v>1401.9361111111111</v>
      </c>
      <c r="AY696" s="31">
        <f t="shared" ca="1" si="792"/>
        <v>-1132.0805555555555</v>
      </c>
      <c r="AZ696" s="31">
        <f t="shared" ca="1" si="793"/>
        <v>-2177.1819444444441</v>
      </c>
      <c r="BA696" s="31">
        <f t="shared" ca="1" si="794"/>
        <v>644.8125</v>
      </c>
      <c r="BB696" s="31">
        <f t="shared" ca="1" si="795"/>
        <v>-1410.101388888889</v>
      </c>
      <c r="BC696" s="31">
        <f t="shared" ca="1" si="796"/>
        <v>-1800.2902777777781</v>
      </c>
      <c r="BF696" s="11">
        <f t="shared" si="797"/>
        <v>29</v>
      </c>
      <c r="BG696" s="11">
        <f t="shared" si="803"/>
        <v>14</v>
      </c>
      <c r="BH696" s="32">
        <f>IF($BF696&gt;$Y$7,"",IF(AND($BF696=$Y$7,$BG696=23),"",Entrées!C724-Entrées!C723))</f>
        <v>-2218</v>
      </c>
      <c r="BI696" s="32">
        <f>IF($BF696&gt;$Y$7,"",IF(AND($BF696=$Y$7,$BG696=23),"",Entrées!D724-Entrées!D723))</f>
        <v>-2850</v>
      </c>
      <c r="BJ696" s="32">
        <f>IF($BF696&gt;$Y$7,"",IF(AND($BF696=$Y$7,$BG696=23),"",Entrées!E724-Entrées!E723))</f>
        <v>-2950</v>
      </c>
      <c r="BK696" s="32">
        <f>IF($BF696&gt;$Y$7,"",IF(AND($BF696=$Y$7,$BG696=23),"",Entrées!F724-Entrées!F723))</f>
        <v>-4.5</v>
      </c>
      <c r="BL696" s="32">
        <f>IF($BF696&gt;$Y$7,"",IF(AND($BF696=$Y$7,$BG696=23),"",Entrées!G724-Entrées!G723))</f>
        <v>-212.5</v>
      </c>
      <c r="BM696" s="32">
        <f>IF($BF696&gt;$Y$7,"",IF(AND($BF696=$Y$7,$BG696=23),"",Entrées!H724-Entrées!H723))</f>
        <v>-257.5</v>
      </c>
      <c r="BN696" s="32">
        <f>IF($BF696&gt;$Y$7,"",IF(AND($BF696=$Y$7,$BG696=23),"",Entrées!I724-Entrées!I723))</f>
        <v>-630</v>
      </c>
      <c r="BO696" s="32">
        <f>IF($BF696&gt;$Y$7,"",IF(AND($BF696=$Y$7,$BG696=23),"",Entrées!J724-Entrées!J723))</f>
        <v>43</v>
      </c>
      <c r="BP696" s="32">
        <f>IF($BF696&gt;$Y$7,"",IF(AND($BF696=$Y$7,$BG696=23),"",Entrées!K724-Entrées!K723))</f>
        <v>-75.5</v>
      </c>
      <c r="BQ696" s="32">
        <f>IF($BF696&gt;$Y$7,"",IF(AND($BF696=$Y$7,$BG696=23),"",Entrées!L724-Entrées!L723))</f>
        <v>-945.5</v>
      </c>
      <c r="BR696" s="32">
        <f>IF($BF696&gt;$Y$7,"",IF(AND($BF696=$Y$7,$BG696=23),"",Entrées!M724-Entrées!M723))</f>
        <v>-1.5</v>
      </c>
      <c r="BS696" s="32">
        <f>IF($BF696&gt;$Y$7,"",IF(AND($BF696=$Y$7,$BG696=23),"",Entrées!N724-Entrées!N723))</f>
        <v>11.5</v>
      </c>
      <c r="BT696" s="32">
        <f>IF($BF696&gt;$Y$7,"",IF(AND($BF696=$Y$7,$BG696=23),"",Entrées!O724-Entrées!O723))</f>
        <v>-147</v>
      </c>
      <c r="BU696" s="32">
        <f>IF($BF696&gt;$Y$7,"",IF(AND($BF696=$Y$7,$BG696=23),"",Entrées!P724-Entrées!P723))</f>
        <v>-2.5</v>
      </c>
      <c r="BV696" s="32">
        <f>IF($BF696&gt;$Y$7,"",IF(AND($BF696=$Y$7,$BG696=23),"",Entrées!Q724-Entrées!Q723))</f>
        <v>28</v>
      </c>
      <c r="BW696" s="32">
        <f>IF($BF696&gt;$Y$7,"",IF(AND($BF696=$Y$7,$BG696=23),"",Entrées!R724-Entrées!R723))</f>
        <v>0</v>
      </c>
      <c r="BX696" s="32">
        <f>IF($BF696&gt;$Y$7,"",IF(AND($BF696=$Y$7,$BG696=23),"",Entrées!S724-Entrées!S723))</f>
        <v>40</v>
      </c>
      <c r="BY696" s="32">
        <f>IF($BF696&gt;$Y$7,"",IF(AND($BF696=$Y$7,$BG696=23),"",Entrées!T724-Entrées!T723))</f>
        <v>-225</v>
      </c>
      <c r="BZ696" s="32">
        <f>IF($BF696&gt;$Y$7,"",IF(AND($BF696=$Y$7,$BG696=23),"",Entrées!U724-Entrées!U723))</f>
        <v>0</v>
      </c>
      <c r="CA696" s="32">
        <f>IF($BF696&gt;$Y$7,"",IF(AND($BF696=$Y$7,$BG696=23),"",Entrées!V724-Entrées!V723))</f>
        <v>99</v>
      </c>
      <c r="CD696" s="33">
        <f>IF($BF696&lt;=$Y$7,Entrées!J723/CD$2,"")</f>
        <v>0.12842105263157894</v>
      </c>
      <c r="CE696" s="33">
        <f>IF($BF696&lt;=$Y$7,Entrées!K723/CE$2,"")</f>
        <v>0.23654761904761903</v>
      </c>
      <c r="CF696" s="11">
        <f t="shared" si="798"/>
        <v>7600</v>
      </c>
      <c r="CG696" s="11">
        <f t="shared" si="799"/>
        <v>4200</v>
      </c>
      <c r="CH696" s="52">
        <f t="shared" si="800"/>
        <v>0.26950009137426939</v>
      </c>
      <c r="CI696" s="52">
        <f t="shared" si="801"/>
        <v>0.11132787698412699</v>
      </c>
    </row>
    <row r="697" spans="1:87">
      <c r="A697" s="11" t="str">
        <f>"AD"&amp;A695</f>
        <v>AD707</v>
      </c>
      <c r="C697" s="11">
        <f t="shared" si="834"/>
        <v>19</v>
      </c>
      <c r="D697" s="27">
        <f t="shared" si="831"/>
        <v>20</v>
      </c>
      <c r="E697" s="28">
        <f ca="1">IF($D697&gt;$D$8,"",INDIRECT(ADDRESS(ROW(Entrées!$C$37)+($D697-1)*24+E$11,COLUMN(Entrées!$C$37)+($C697-1),4,TRUE,"Entrées")))</f>
        <v>-1043</v>
      </c>
      <c r="F697" s="28">
        <f ca="1">IF($D697&gt;$D$8,"",INDIRECT(ADDRESS(ROW(Entrées!$C$37)+($D697-1)*24+F$11,COLUMN(Entrées!$C$37)+($C697-1),4,TRUE,"Entrées")))</f>
        <v>-1043</v>
      </c>
      <c r="G697" s="28">
        <f ca="1">IF($D697&gt;$D$8,"",INDIRECT(ADDRESS(ROW(Entrées!$C$37)+($D697-1)*24+G$11,COLUMN(Entrées!$C$37)+($C697-1),4,TRUE,"Entrées")))</f>
        <v>-1043</v>
      </c>
      <c r="H697" s="28">
        <f ca="1">IF($D697&gt;$D$8,"",INDIRECT(ADDRESS(ROW(Entrées!$C$37)+($D697-1)*24+H$11,COLUMN(Entrées!$C$37)+($C697-1),4,TRUE,"Entrées")))</f>
        <v>-1043</v>
      </c>
      <c r="I697" s="28">
        <f ca="1">IF($D697&gt;$D$8,"",INDIRECT(ADDRESS(ROW(Entrées!$C$37)+($D697-1)*24+I$11,COLUMN(Entrées!$C$37)+($C697-1),4,TRUE,"Entrées")))</f>
        <v>-1043</v>
      </c>
      <c r="J697" s="28">
        <f ca="1">IF($D697&gt;$D$8,"",INDIRECT(ADDRESS(ROW(Entrées!$C$37)+($D697-1)*24+J$11,COLUMN(Entrées!$C$37)+($C697-1),4,TRUE,"Entrées")))</f>
        <v>-1043</v>
      </c>
      <c r="K697" s="28">
        <f ca="1">IF($D697&gt;$D$8,"",INDIRECT(ADDRESS(ROW(Entrées!$C$37)+($D697-1)*24+K$11,COLUMN(Entrées!$C$37)+($C697-1),4,TRUE,"Entrées")))</f>
        <v>-1043</v>
      </c>
      <c r="L697" s="28">
        <f ca="1">IF($D697&gt;$D$8,"",INDIRECT(ADDRESS(ROW(Entrées!$C$37)+($D697-1)*24+L$11,COLUMN(Entrées!$C$37)+($C697-1),4,TRUE,"Entrées")))</f>
        <v>-1216</v>
      </c>
      <c r="M697" s="28">
        <f ca="1">IF($D697&gt;$D$8,"",INDIRECT(ADDRESS(ROW(Entrées!$C$37)+($D697-1)*24+M$11,COLUMN(Entrées!$C$37)+($C697-1),4,TRUE,"Entrées")))</f>
        <v>-1216</v>
      </c>
      <c r="N697" s="28">
        <f ca="1">IF($D697&gt;$D$8,"",INDIRECT(ADDRESS(ROW(Entrées!$C$37)+($D697-1)*24+N$11,COLUMN(Entrées!$C$37)+($C697-1),4,TRUE,"Entrées")))</f>
        <v>-1216</v>
      </c>
      <c r="O697" s="28">
        <f ca="1">IF($D697&gt;$D$8,"",INDIRECT(ADDRESS(ROW(Entrées!$C$37)+($D697-1)*24+O$11,COLUMN(Entrées!$C$37)+($C697-1),4,TRUE,"Entrées")))</f>
        <v>-1216</v>
      </c>
      <c r="P697" s="28">
        <f ca="1">IF($D697&gt;$D$8,"",INDIRECT(ADDRESS(ROW(Entrées!$C$37)+($D697-1)*24+P$11,COLUMN(Entrées!$C$37)+($C697-1),4,TRUE,"Entrées")))</f>
        <v>-1216</v>
      </c>
      <c r="Q697" s="28">
        <f ca="1">IF($D697&gt;$D$8,"",INDIRECT(ADDRESS(ROW(Entrées!$C$37)+($D697-1)*24+Q$11,COLUMN(Entrées!$C$37)+($C697-1),4,TRUE,"Entrées")))</f>
        <v>-1216</v>
      </c>
      <c r="R697" s="28">
        <f ca="1">IF($D697&gt;$D$8,"",INDIRECT(ADDRESS(ROW(Entrées!$C$37)+($D697-1)*24+R$11,COLUMN(Entrées!$C$37)+($C697-1),4,TRUE,"Entrées")))</f>
        <v>-1216</v>
      </c>
      <c r="S697" s="28">
        <f ca="1">IF($D697&gt;$D$8,"",INDIRECT(ADDRESS(ROW(Entrées!$C$37)+($D697-1)*24+S$11,COLUMN(Entrées!$C$37)+($C697-1),4,TRUE,"Entrées")))</f>
        <v>-1216</v>
      </c>
      <c r="T697" s="28">
        <f ca="1">IF($D697&gt;$D$8,"",INDIRECT(ADDRESS(ROW(Entrées!$C$37)+($D697-1)*24+T$11,COLUMN(Entrées!$C$37)+($C697-1),4,TRUE,"Entrées")))</f>
        <v>-1216</v>
      </c>
      <c r="U697" s="28">
        <f ca="1">IF($D697&gt;$D$8,"",INDIRECT(ADDRESS(ROW(Entrées!$C$37)+($D697-1)*24+U$11,COLUMN(Entrées!$C$37)+($C697-1),4,TRUE,"Entrées")))</f>
        <v>-1216</v>
      </c>
      <c r="V697" s="28">
        <f ca="1">IF($D697&gt;$D$8,"",INDIRECT(ADDRESS(ROW(Entrées!$C$37)+($D697-1)*24+V$11,COLUMN(Entrées!$C$37)+($C697-1),4,TRUE,"Entrées")))</f>
        <v>-1216</v>
      </c>
      <c r="W697" s="28">
        <f ca="1">IF($D697&gt;$D$8,"",INDIRECT(ADDRESS(ROW(Entrées!$C$37)+($D697-1)*24+W$11,COLUMN(Entrées!$C$37)+($C697-1),4,TRUE,"Entrées")))</f>
        <v>-1216</v>
      </c>
      <c r="X697" s="28">
        <f ca="1">IF($D697&gt;$D$8,"",INDIRECT(ADDRESS(ROW(Entrées!$C$37)+($D697-1)*24+X$11,COLUMN(Entrées!$C$37)+($C697-1),4,TRUE,"Entrées")))</f>
        <v>-1216</v>
      </c>
      <c r="Y697" s="28">
        <f ca="1">IF($D697&gt;$D$8,"",INDIRECT(ADDRESS(ROW(Entrées!$C$37)+($D697-1)*24+Y$11,COLUMN(Entrées!$C$37)+($C697-1),4,TRUE,"Entrées")))</f>
        <v>-1216</v>
      </c>
      <c r="Z697" s="28">
        <f ca="1">IF($D697&gt;$D$8,"",INDIRECT(ADDRESS(ROW(Entrées!$C$37)+($D697-1)*24+Z$11,COLUMN(Entrées!$C$37)+($C697-1),4,TRUE,"Entrées")))</f>
        <v>-1216</v>
      </c>
      <c r="AA697" s="28">
        <f ca="1">IF($D697&gt;$D$8,"",INDIRECT(ADDRESS(ROW(Entrées!$C$37)+($D697-1)*24+AA$11,COLUMN(Entrées!$C$37)+($C697-1),4,TRUE,"Entrées")))</f>
        <v>-1216</v>
      </c>
      <c r="AB697" s="28">
        <f ca="1">IF($D697&gt;$D$8,"",INDIRECT(ADDRESS(ROW(Entrées!$C$37)+($D697-1)*24+AB$11,COLUMN(Entrées!$C$37)+($C697-1),4,TRUE,"Entrées")))</f>
        <v>-1043</v>
      </c>
      <c r="AC697" s="11"/>
      <c r="AD697" s="40">
        <f t="shared" ca="1" si="830"/>
        <v>-1158.3333333333333</v>
      </c>
      <c r="AE697" s="40">
        <f t="shared" ca="1" si="832"/>
        <v>-1043</v>
      </c>
      <c r="AF697" s="40">
        <f t="shared" ca="1" si="833"/>
        <v>-1216</v>
      </c>
      <c r="AG697" s="4"/>
      <c r="AH697" s="11">
        <f>Entrées!A724</f>
        <v>29</v>
      </c>
      <c r="AI697" s="13">
        <f>Entrées!B724</f>
        <v>15</v>
      </c>
      <c r="AJ697" s="31">
        <f t="shared" ca="1" si="802"/>
        <v>55625.834722222207</v>
      </c>
      <c r="AK697" s="31">
        <f t="shared" ca="1" si="778"/>
        <v>55155.277777777781</v>
      </c>
      <c r="AL697" s="31">
        <f t="shared" ca="1" si="779"/>
        <v>55132.569444444431</v>
      </c>
      <c r="AM697" s="31">
        <f t="shared" ca="1" si="780"/>
        <v>439.35972222222233</v>
      </c>
      <c r="AN697" s="31">
        <f t="shared" ca="1" si="781"/>
        <v>2143.2847222222222</v>
      </c>
      <c r="AO697" s="31">
        <f t="shared" ca="1" si="782"/>
        <v>1711.4715277777773</v>
      </c>
      <c r="AP697" s="31">
        <f t="shared" ca="1" si="783"/>
        <v>43686.806944444448</v>
      </c>
      <c r="AQ697" s="31">
        <f t="shared" ca="1" si="784"/>
        <v>2048.2006944444447</v>
      </c>
      <c r="AR697" s="31">
        <f t="shared" ca="1" si="785"/>
        <v>467.57708333333329</v>
      </c>
      <c r="AS697" s="31">
        <f t="shared" ca="1" si="786"/>
        <v>9872.0041666666693</v>
      </c>
      <c r="AT697" s="31">
        <f t="shared" ca="1" si="787"/>
        <v>-752.91041666666672</v>
      </c>
      <c r="AU697" s="31">
        <f t="shared" ca="1" si="788"/>
        <v>580.30277777777769</v>
      </c>
      <c r="AV697" s="31">
        <f t="shared" ca="1" si="789"/>
        <v>-4570.3041666666659</v>
      </c>
      <c r="AW697" s="31">
        <f t="shared" ca="1" si="790"/>
        <v>53.39583333333335</v>
      </c>
      <c r="AX697" s="31">
        <f t="shared" ca="1" si="791"/>
        <v>1401.9361111111111</v>
      </c>
      <c r="AY697" s="31">
        <f t="shared" ca="1" si="792"/>
        <v>-1132.0805555555555</v>
      </c>
      <c r="AZ697" s="31">
        <f t="shared" ca="1" si="793"/>
        <v>-2177.1819444444441</v>
      </c>
      <c r="BA697" s="31">
        <f t="shared" ca="1" si="794"/>
        <v>644.8125</v>
      </c>
      <c r="BB697" s="31">
        <f t="shared" ca="1" si="795"/>
        <v>-1410.101388888889</v>
      </c>
      <c r="BC697" s="31">
        <f t="shared" ca="1" si="796"/>
        <v>-1800.2902777777781</v>
      </c>
      <c r="BF697" s="11">
        <f t="shared" si="797"/>
        <v>29</v>
      </c>
      <c r="BG697" s="11">
        <f t="shared" si="803"/>
        <v>15</v>
      </c>
      <c r="BH697" s="32">
        <f>IF($BF697&gt;$Y$7,"",IF(AND($BF697=$Y$7,$BG697=23),"",Entrées!C725-Entrées!C724))</f>
        <v>-1911.5</v>
      </c>
      <c r="BI697" s="32">
        <f>IF($BF697&gt;$Y$7,"",IF(AND($BF697=$Y$7,$BG697=23),"",Entrées!D725-Entrées!D724))</f>
        <v>-2462.5</v>
      </c>
      <c r="BJ697" s="32">
        <f>IF($BF697&gt;$Y$7,"",IF(AND($BF697=$Y$7,$BG697=23),"",Entrées!E725-Entrées!E724))</f>
        <v>-2562.5</v>
      </c>
      <c r="BK697" s="32">
        <f>IF($BF697&gt;$Y$7,"",IF(AND($BF697=$Y$7,$BG697=23),"",Entrées!F725-Entrées!F724))</f>
        <v>-84.5</v>
      </c>
      <c r="BL697" s="32">
        <f>IF($BF697&gt;$Y$7,"",IF(AND($BF697=$Y$7,$BG697=23),"",Entrées!G725-Entrées!G724))</f>
        <v>-186</v>
      </c>
      <c r="BM697" s="32">
        <f>IF($BF697&gt;$Y$7,"",IF(AND($BF697=$Y$7,$BG697=23),"",Entrées!H725-Entrées!H724))</f>
        <v>-441.5</v>
      </c>
      <c r="BN697" s="32">
        <f>IF($BF697&gt;$Y$7,"",IF(AND($BF697=$Y$7,$BG697=23),"",Entrées!I725-Entrées!I724))</f>
        <v>-71</v>
      </c>
      <c r="BO697" s="32">
        <f>IF($BF697&gt;$Y$7,"",IF(AND($BF697=$Y$7,$BG697=23),"",Entrées!J725-Entrées!J724))</f>
        <v>54.5</v>
      </c>
      <c r="BP697" s="32">
        <f>IF($BF697&gt;$Y$7,"",IF(AND($BF697=$Y$7,$BG697=23),"",Entrées!K725-Entrées!K724))</f>
        <v>-110</v>
      </c>
      <c r="BQ697" s="32">
        <f>IF($BF697&gt;$Y$7,"",IF(AND($BF697=$Y$7,$BG697=23),"",Entrées!L725-Entrées!L724))</f>
        <v>-906.5</v>
      </c>
      <c r="BR697" s="32">
        <f>IF($BF697&gt;$Y$7,"",IF(AND($BF697=$Y$7,$BG697=23),"",Entrées!M725-Entrées!M724))</f>
        <v>0.5</v>
      </c>
      <c r="BS697" s="32">
        <f>IF($BF697&gt;$Y$7,"",IF(AND($BF697=$Y$7,$BG697=23),"",Entrées!N725-Entrées!N724))</f>
        <v>-5.5</v>
      </c>
      <c r="BT697" s="32">
        <f>IF($BF697&gt;$Y$7,"",IF(AND($BF697=$Y$7,$BG697=23),"",Entrées!O725-Entrées!O724))</f>
        <v>-159</v>
      </c>
      <c r="BU697" s="32">
        <f>IF($BF697&gt;$Y$7,"",IF(AND($BF697=$Y$7,$BG697=23),"",Entrées!P725-Entrées!P724))</f>
        <v>-5</v>
      </c>
      <c r="BV697" s="32">
        <f>IF($BF697&gt;$Y$7,"",IF(AND($BF697=$Y$7,$BG697=23),"",Entrées!Q725-Entrées!Q724))</f>
        <v>171</v>
      </c>
      <c r="BW697" s="32">
        <f>IF($BF697&gt;$Y$7,"",IF(AND($BF697=$Y$7,$BG697=23),"",Entrées!R725-Entrées!R724))</f>
        <v>0</v>
      </c>
      <c r="BX697" s="32">
        <f>IF($BF697&gt;$Y$7,"",IF(AND($BF697=$Y$7,$BG697=23),"",Entrées!S725-Entrées!S724))</f>
        <v>0</v>
      </c>
      <c r="BY697" s="32">
        <f>IF($BF697&gt;$Y$7,"",IF(AND($BF697=$Y$7,$BG697=23),"",Entrées!T725-Entrées!T724))</f>
        <v>125</v>
      </c>
      <c r="BZ697" s="32">
        <f>IF($BF697&gt;$Y$7,"",IF(AND($BF697=$Y$7,$BG697=23),"",Entrées!U725-Entrées!U724))</f>
        <v>0</v>
      </c>
      <c r="CA697" s="32">
        <f>IF($BF697&gt;$Y$7,"",IF(AND($BF697=$Y$7,$BG697=23),"",Entrées!V725-Entrées!V724))</f>
        <v>-493</v>
      </c>
      <c r="CD697" s="33">
        <f>IF($BF697&lt;=$Y$7,Entrées!J724/CD$2,"")</f>
        <v>0.13407894736842105</v>
      </c>
      <c r="CE697" s="33">
        <f>IF($BF697&lt;=$Y$7,Entrées!K724/CE$2,"")</f>
        <v>0.21857142857142858</v>
      </c>
      <c r="CF697" s="11">
        <f t="shared" si="798"/>
        <v>7600</v>
      </c>
      <c r="CG697" s="11">
        <f t="shared" si="799"/>
        <v>4200</v>
      </c>
      <c r="CH697" s="52">
        <f t="shared" si="800"/>
        <v>0.26950009137426939</v>
      </c>
      <c r="CI697" s="52">
        <f t="shared" si="801"/>
        <v>0.11132787698412699</v>
      </c>
    </row>
    <row r="698" spans="1:87">
      <c r="A698" s="11" t="str">
        <f>"AE"&amp;A694</f>
        <v>AE678</v>
      </c>
      <c r="C698" s="11">
        <f t="shared" si="834"/>
        <v>19</v>
      </c>
      <c r="D698" s="27">
        <f t="shared" si="831"/>
        <v>21</v>
      </c>
      <c r="E698" s="28">
        <f ca="1">IF($D698&gt;$D$8,"",INDIRECT(ADDRESS(ROW(Entrées!$C$37)+($D698-1)*24+E$11,COLUMN(Entrées!$C$37)+($C698-1),4,TRUE,"Entrées")))</f>
        <v>-1043</v>
      </c>
      <c r="F698" s="28">
        <f ca="1">IF($D698&gt;$D$8,"",INDIRECT(ADDRESS(ROW(Entrées!$C$37)+($D698-1)*24+F$11,COLUMN(Entrées!$C$37)+($C698-1),4,TRUE,"Entrées")))</f>
        <v>-1043</v>
      </c>
      <c r="G698" s="28">
        <f ca="1">IF($D698&gt;$D$8,"",INDIRECT(ADDRESS(ROW(Entrées!$C$37)+($D698-1)*24+G$11,COLUMN(Entrées!$C$37)+($C698-1),4,TRUE,"Entrées")))</f>
        <v>-1043</v>
      </c>
      <c r="H698" s="28">
        <f ca="1">IF($D698&gt;$D$8,"",INDIRECT(ADDRESS(ROW(Entrées!$C$37)+($D698-1)*24+H$11,COLUMN(Entrées!$C$37)+($C698-1),4,TRUE,"Entrées")))</f>
        <v>-1043</v>
      </c>
      <c r="I698" s="28">
        <f ca="1">IF($D698&gt;$D$8,"",INDIRECT(ADDRESS(ROW(Entrées!$C$37)+($D698-1)*24+I$11,COLUMN(Entrées!$C$37)+($C698-1),4,TRUE,"Entrées")))</f>
        <v>-1043</v>
      </c>
      <c r="J698" s="28">
        <f ca="1">IF($D698&gt;$D$8,"",INDIRECT(ADDRESS(ROW(Entrées!$C$37)+($D698-1)*24+J$11,COLUMN(Entrées!$C$37)+($C698-1),4,TRUE,"Entrées")))</f>
        <v>-1043</v>
      </c>
      <c r="K698" s="28">
        <f ca="1">IF($D698&gt;$D$8,"",INDIRECT(ADDRESS(ROW(Entrées!$C$37)+($D698-1)*24+K$11,COLUMN(Entrées!$C$37)+($C698-1),4,TRUE,"Entrées")))</f>
        <v>-1043</v>
      </c>
      <c r="L698" s="28">
        <f ca="1">IF($D698&gt;$D$8,"",INDIRECT(ADDRESS(ROW(Entrées!$C$37)+($D698-1)*24+L$11,COLUMN(Entrées!$C$37)+($C698-1),4,TRUE,"Entrées")))</f>
        <v>-1132</v>
      </c>
      <c r="M698" s="28">
        <f ca="1">IF($D698&gt;$D$8,"",INDIRECT(ADDRESS(ROW(Entrées!$C$37)+($D698-1)*24+M$11,COLUMN(Entrées!$C$37)+($C698-1),4,TRUE,"Entrées")))</f>
        <v>-1112</v>
      </c>
      <c r="N698" s="28">
        <f ca="1">IF($D698&gt;$D$8,"",INDIRECT(ADDRESS(ROW(Entrées!$C$37)+($D698-1)*24+N$11,COLUMN(Entrées!$C$37)+($C698-1),4,TRUE,"Entrées")))</f>
        <v>-1067</v>
      </c>
      <c r="O698" s="28">
        <f ca="1">IF($D698&gt;$D$8,"",INDIRECT(ADDRESS(ROW(Entrées!$C$37)+($D698-1)*24+O$11,COLUMN(Entrées!$C$37)+($C698-1),4,TRUE,"Entrées")))</f>
        <v>-1041</v>
      </c>
      <c r="P698" s="28">
        <f ca="1">IF($D698&gt;$D$8,"",INDIRECT(ADDRESS(ROW(Entrées!$C$37)+($D698-1)*24+P$11,COLUMN(Entrées!$C$37)+($C698-1),4,TRUE,"Entrées")))</f>
        <v>-932</v>
      </c>
      <c r="Q698" s="28">
        <f ca="1">IF($D698&gt;$D$8,"",INDIRECT(ADDRESS(ROW(Entrées!$C$37)+($D698-1)*24+Q$11,COLUMN(Entrées!$C$37)+($C698-1),4,TRUE,"Entrées")))</f>
        <v>-672</v>
      </c>
      <c r="R698" s="28">
        <f ca="1">IF($D698&gt;$D$8,"",INDIRECT(ADDRESS(ROW(Entrées!$C$37)+($D698-1)*24+R$11,COLUMN(Entrées!$C$37)+($C698-1),4,TRUE,"Entrées")))</f>
        <v>-564</v>
      </c>
      <c r="S698" s="28">
        <f ca="1">IF($D698&gt;$D$8,"",INDIRECT(ADDRESS(ROW(Entrées!$C$37)+($D698-1)*24+S$11,COLUMN(Entrées!$C$37)+($C698-1),4,TRUE,"Entrées")))</f>
        <v>-708</v>
      </c>
      <c r="T698" s="28">
        <f ca="1">IF($D698&gt;$D$8,"",INDIRECT(ADDRESS(ROW(Entrées!$C$37)+($D698-1)*24+T$11,COLUMN(Entrées!$C$37)+($C698-1),4,TRUE,"Entrées")))</f>
        <v>-662</v>
      </c>
      <c r="U698" s="28">
        <f ca="1">IF($D698&gt;$D$8,"",INDIRECT(ADDRESS(ROW(Entrées!$C$37)+($D698-1)*24+U$11,COLUMN(Entrées!$C$37)+($C698-1),4,TRUE,"Entrées")))</f>
        <v>-710</v>
      </c>
      <c r="V698" s="28">
        <f ca="1">IF($D698&gt;$D$8,"",INDIRECT(ADDRESS(ROW(Entrées!$C$37)+($D698-1)*24+V$11,COLUMN(Entrées!$C$37)+($C698-1),4,TRUE,"Entrées")))</f>
        <v>-1002</v>
      </c>
      <c r="W698" s="28">
        <f ca="1">IF($D698&gt;$D$8,"",INDIRECT(ADDRESS(ROW(Entrées!$C$37)+($D698-1)*24+W$11,COLUMN(Entrées!$C$37)+($C698-1),4,TRUE,"Entrées")))</f>
        <v>-1211</v>
      </c>
      <c r="X698" s="28">
        <f ca="1">IF($D698&gt;$D$8,"",INDIRECT(ADDRESS(ROW(Entrées!$C$37)+($D698-1)*24+X$11,COLUMN(Entrées!$C$37)+($C698-1),4,TRUE,"Entrées")))</f>
        <v>-1216</v>
      </c>
      <c r="Y698" s="28">
        <f ca="1">IF($D698&gt;$D$8,"",INDIRECT(ADDRESS(ROW(Entrées!$C$37)+($D698-1)*24+Y$11,COLUMN(Entrées!$C$37)+($C698-1),4,TRUE,"Entrées")))</f>
        <v>-1216</v>
      </c>
      <c r="Z698" s="28">
        <f ca="1">IF($D698&gt;$D$8,"",INDIRECT(ADDRESS(ROW(Entrées!$C$37)+($D698-1)*24+Z$11,COLUMN(Entrées!$C$37)+($C698-1),4,TRUE,"Entrées")))</f>
        <v>-1216</v>
      </c>
      <c r="AA698" s="28">
        <f ca="1">IF($D698&gt;$D$8,"",INDIRECT(ADDRESS(ROW(Entrées!$C$37)+($D698-1)*24+AA$11,COLUMN(Entrées!$C$37)+($C698-1),4,TRUE,"Entrées")))</f>
        <v>-1216</v>
      </c>
      <c r="AB698" s="28">
        <f ca="1">IF($D698&gt;$D$8,"",INDIRECT(ADDRESS(ROW(Entrées!$C$37)+($D698-1)*24+AB$11,COLUMN(Entrées!$C$37)+($C698-1),4,TRUE,"Entrées")))</f>
        <v>-1043</v>
      </c>
      <c r="AC698" s="11"/>
      <c r="AD698" s="40">
        <f t="shared" ca="1" si="830"/>
        <v>-1000.875</v>
      </c>
      <c r="AE698" s="40">
        <f t="shared" ca="1" si="832"/>
        <v>-564</v>
      </c>
      <c r="AF698" s="40">
        <f t="shared" ca="1" si="833"/>
        <v>-1216</v>
      </c>
      <c r="AG698" s="4"/>
      <c r="AH698" s="11">
        <f>Entrées!A725</f>
        <v>29</v>
      </c>
      <c r="AI698" s="13">
        <f>Entrées!B725</f>
        <v>16</v>
      </c>
      <c r="AJ698" s="31">
        <f t="shared" ca="1" si="802"/>
        <v>55625.834722222207</v>
      </c>
      <c r="AK698" s="31">
        <f t="shared" ca="1" si="778"/>
        <v>55155.277777777781</v>
      </c>
      <c r="AL698" s="31">
        <f t="shared" ca="1" si="779"/>
        <v>55132.569444444431</v>
      </c>
      <c r="AM698" s="31">
        <f t="shared" ca="1" si="780"/>
        <v>439.35972222222233</v>
      </c>
      <c r="AN698" s="31">
        <f t="shared" ca="1" si="781"/>
        <v>2143.2847222222222</v>
      </c>
      <c r="AO698" s="31">
        <f t="shared" ca="1" si="782"/>
        <v>1711.4715277777773</v>
      </c>
      <c r="AP698" s="31">
        <f t="shared" ca="1" si="783"/>
        <v>43686.806944444448</v>
      </c>
      <c r="AQ698" s="31">
        <f t="shared" ca="1" si="784"/>
        <v>2048.2006944444447</v>
      </c>
      <c r="AR698" s="31">
        <f t="shared" ca="1" si="785"/>
        <v>467.57708333333329</v>
      </c>
      <c r="AS698" s="31">
        <f t="shared" ca="1" si="786"/>
        <v>9872.0041666666693</v>
      </c>
      <c r="AT698" s="31">
        <f t="shared" ca="1" si="787"/>
        <v>-752.91041666666672</v>
      </c>
      <c r="AU698" s="31">
        <f t="shared" ca="1" si="788"/>
        <v>580.30277777777769</v>
      </c>
      <c r="AV698" s="31">
        <f t="shared" ca="1" si="789"/>
        <v>-4570.3041666666659</v>
      </c>
      <c r="AW698" s="31">
        <f t="shared" ca="1" si="790"/>
        <v>53.39583333333335</v>
      </c>
      <c r="AX698" s="31">
        <f t="shared" ca="1" si="791"/>
        <v>1401.9361111111111</v>
      </c>
      <c r="AY698" s="31">
        <f t="shared" ca="1" si="792"/>
        <v>-1132.0805555555555</v>
      </c>
      <c r="AZ698" s="31">
        <f t="shared" ca="1" si="793"/>
        <v>-2177.1819444444441</v>
      </c>
      <c r="BA698" s="31">
        <f t="shared" ca="1" si="794"/>
        <v>644.8125</v>
      </c>
      <c r="BB698" s="31">
        <f t="shared" ca="1" si="795"/>
        <v>-1410.101388888889</v>
      </c>
      <c r="BC698" s="31">
        <f t="shared" ca="1" si="796"/>
        <v>-1800.2902777777781</v>
      </c>
      <c r="BF698" s="11">
        <f t="shared" si="797"/>
        <v>29</v>
      </c>
      <c r="BG698" s="11">
        <f t="shared" si="803"/>
        <v>16</v>
      </c>
      <c r="BH698" s="32">
        <f>IF($BF698&gt;$Y$7,"",IF(AND($BF698=$Y$7,$BG698=23),"",Entrées!C726-Entrées!C725))</f>
        <v>-1475.5</v>
      </c>
      <c r="BI698" s="32">
        <f>IF($BF698&gt;$Y$7,"",IF(AND($BF698=$Y$7,$BG698=23),"",Entrées!D726-Entrées!D725))</f>
        <v>-1512.5</v>
      </c>
      <c r="BJ698" s="32">
        <f>IF($BF698&gt;$Y$7,"",IF(AND($BF698=$Y$7,$BG698=23),"",Entrées!E726-Entrées!E725))</f>
        <v>-1625</v>
      </c>
      <c r="BK698" s="32">
        <f>IF($BF698&gt;$Y$7,"",IF(AND($BF698=$Y$7,$BG698=23),"",Entrées!F726-Entrées!F725))</f>
        <v>-63</v>
      </c>
      <c r="BL698" s="32">
        <f>IF($BF698&gt;$Y$7,"",IF(AND($BF698=$Y$7,$BG698=23),"",Entrées!G726-Entrées!G725))</f>
        <v>-130</v>
      </c>
      <c r="BM698" s="32">
        <f>IF($BF698&gt;$Y$7,"",IF(AND($BF698=$Y$7,$BG698=23),"",Entrées!H726-Entrées!H725))</f>
        <v>1.5</v>
      </c>
      <c r="BN698" s="32">
        <f>IF($BF698&gt;$Y$7,"",IF(AND($BF698=$Y$7,$BG698=23),"",Entrées!I726-Entrées!I725))</f>
        <v>44.5</v>
      </c>
      <c r="BO698" s="32">
        <f>IF($BF698&gt;$Y$7,"",IF(AND($BF698=$Y$7,$BG698=23),"",Entrées!J726-Entrées!J725))</f>
        <v>27</v>
      </c>
      <c r="BP698" s="32">
        <f>IF($BF698&gt;$Y$7,"",IF(AND($BF698=$Y$7,$BG698=23),"",Entrées!K726-Entrées!K725))</f>
        <v>-227</v>
      </c>
      <c r="BQ698" s="32">
        <f>IF($BF698&gt;$Y$7,"",IF(AND($BF698=$Y$7,$BG698=23),"",Entrées!L726-Entrées!L725))</f>
        <v>-420.5</v>
      </c>
      <c r="BR698" s="32">
        <f>IF($BF698&gt;$Y$7,"",IF(AND($BF698=$Y$7,$BG698=23),"",Entrées!M726-Entrées!M725))</f>
        <v>-537</v>
      </c>
      <c r="BS698" s="32">
        <f>IF($BF698&gt;$Y$7,"",IF(AND($BF698=$Y$7,$BG698=23),"",Entrées!N726-Entrées!N725))</f>
        <v>14</v>
      </c>
      <c r="BT698" s="32">
        <f>IF($BF698&gt;$Y$7,"",IF(AND($BF698=$Y$7,$BG698=23),"",Entrées!O726-Entrées!O725))</f>
        <v>-186</v>
      </c>
      <c r="BU698" s="32">
        <f>IF($BF698&gt;$Y$7,"",IF(AND($BF698=$Y$7,$BG698=23),"",Entrées!P726-Entrées!P725))</f>
        <v>-2</v>
      </c>
      <c r="BV698" s="32">
        <f>IF($BF698&gt;$Y$7,"",IF(AND($BF698=$Y$7,$BG698=23),"",Entrées!Q726-Entrées!Q725))</f>
        <v>75</v>
      </c>
      <c r="BW698" s="32">
        <f>IF($BF698&gt;$Y$7,"",IF(AND($BF698=$Y$7,$BG698=23),"",Entrées!R726-Entrées!R725))</f>
        <v>0</v>
      </c>
      <c r="BX698" s="32">
        <f>IF($BF698&gt;$Y$7,"",IF(AND($BF698=$Y$7,$BG698=23),"",Entrées!S726-Entrées!S725))</f>
        <v>-40</v>
      </c>
      <c r="BY698" s="32">
        <f>IF($BF698&gt;$Y$7,"",IF(AND($BF698=$Y$7,$BG698=23),"",Entrées!T726-Entrées!T725))</f>
        <v>-83</v>
      </c>
      <c r="BZ698" s="32">
        <f>IF($BF698&gt;$Y$7,"",IF(AND($BF698=$Y$7,$BG698=23),"",Entrées!U726-Entrées!U725))</f>
        <v>0</v>
      </c>
      <c r="CA698" s="32">
        <f>IF($BF698&gt;$Y$7,"",IF(AND($BF698=$Y$7,$BG698=23),"",Entrées!V726-Entrées!V725))</f>
        <v>-163</v>
      </c>
      <c r="CD698" s="33">
        <f>IF($BF698&lt;=$Y$7,Entrées!J725/CD$2,"")</f>
        <v>0.14124999999999999</v>
      </c>
      <c r="CE698" s="33">
        <f>IF($BF698&lt;=$Y$7,Entrées!K725/CE$2,"")</f>
        <v>0.19238095238095237</v>
      </c>
      <c r="CF698" s="11">
        <f t="shared" si="798"/>
        <v>7600</v>
      </c>
      <c r="CG698" s="11">
        <f t="shared" si="799"/>
        <v>4200</v>
      </c>
      <c r="CH698" s="52">
        <f t="shared" si="800"/>
        <v>0.26950009137426939</v>
      </c>
      <c r="CI698" s="52">
        <f t="shared" si="801"/>
        <v>0.11132787698412699</v>
      </c>
    </row>
    <row r="699" spans="1:87">
      <c r="A699" s="11" t="str">
        <f>"AE"&amp;A695</f>
        <v>AE707</v>
      </c>
      <c r="C699" s="11">
        <f t="shared" si="834"/>
        <v>19</v>
      </c>
      <c r="D699" s="27">
        <f t="shared" si="831"/>
        <v>22</v>
      </c>
      <c r="E699" s="28">
        <f ca="1">IF($D699&gt;$D$8,"",INDIRECT(ADDRESS(ROW(Entrées!$C$37)+($D699-1)*24+E$11,COLUMN(Entrées!$C$37)+($C699-1),4,TRUE,"Entrées")))</f>
        <v>-1043</v>
      </c>
      <c r="F699" s="28">
        <f ca="1">IF($D699&gt;$D$8,"",INDIRECT(ADDRESS(ROW(Entrées!$C$37)+($D699-1)*24+F$11,COLUMN(Entrées!$C$37)+($C699-1),4,TRUE,"Entrées")))</f>
        <v>-1023</v>
      </c>
      <c r="G699" s="28">
        <f ca="1">IF($D699&gt;$D$8,"",INDIRECT(ADDRESS(ROW(Entrées!$C$37)+($D699-1)*24+G$11,COLUMN(Entrées!$C$37)+($C699-1),4,TRUE,"Entrées")))</f>
        <v>-1039</v>
      </c>
      <c r="H699" s="28">
        <f ca="1">IF($D699&gt;$D$8,"",INDIRECT(ADDRESS(ROW(Entrées!$C$37)+($D699-1)*24+H$11,COLUMN(Entrées!$C$37)+($C699-1),4,TRUE,"Entrées")))</f>
        <v>-1043</v>
      </c>
      <c r="I699" s="28">
        <f ca="1">IF($D699&gt;$D$8,"",INDIRECT(ADDRESS(ROW(Entrées!$C$37)+($D699-1)*24+I$11,COLUMN(Entrées!$C$37)+($C699-1),4,TRUE,"Entrées")))</f>
        <v>-1043</v>
      </c>
      <c r="J699" s="28">
        <f ca="1">IF($D699&gt;$D$8,"",INDIRECT(ADDRESS(ROW(Entrées!$C$37)+($D699-1)*24+J$11,COLUMN(Entrées!$C$37)+($C699-1),4,TRUE,"Entrées")))</f>
        <v>-1043</v>
      </c>
      <c r="K699" s="28">
        <f ca="1">IF($D699&gt;$D$8,"",INDIRECT(ADDRESS(ROW(Entrées!$C$37)+($D699-1)*24+K$11,COLUMN(Entrées!$C$37)+($C699-1),4,TRUE,"Entrées")))</f>
        <v>-1471</v>
      </c>
      <c r="L699" s="28">
        <f ca="1">IF($D699&gt;$D$8,"",INDIRECT(ADDRESS(ROW(Entrées!$C$37)+($D699-1)*24+L$11,COLUMN(Entrées!$C$37)+($C699-1),4,TRUE,"Entrées")))</f>
        <v>-1899</v>
      </c>
      <c r="M699" s="28">
        <f ca="1">IF($D699&gt;$D$8,"",INDIRECT(ADDRESS(ROW(Entrées!$C$37)+($D699-1)*24+M$11,COLUMN(Entrées!$C$37)+($C699-1),4,TRUE,"Entrées")))</f>
        <v>-2327</v>
      </c>
      <c r="N699" s="28">
        <f ca="1">IF($D699&gt;$D$8,"",INDIRECT(ADDRESS(ROW(Entrées!$C$37)+($D699-1)*24+N$11,COLUMN(Entrées!$C$37)+($C699-1),4,TRUE,"Entrées")))</f>
        <v>-2582</v>
      </c>
      <c r="O699" s="28">
        <f ca="1">IF($D699&gt;$D$8,"",INDIRECT(ADDRESS(ROW(Entrées!$C$37)+($D699-1)*24+O$11,COLUMN(Entrées!$C$37)+($C699-1),4,TRUE,"Entrées")))</f>
        <v>-2561</v>
      </c>
      <c r="P699" s="28">
        <f ca="1">IF($D699&gt;$D$8,"",INDIRECT(ADDRESS(ROW(Entrées!$C$37)+($D699-1)*24+P$11,COLUMN(Entrées!$C$37)+($C699-1),4,TRUE,"Entrées")))</f>
        <v>-2613</v>
      </c>
      <c r="Q699" s="28">
        <f ca="1">IF($D699&gt;$D$8,"",INDIRECT(ADDRESS(ROW(Entrées!$C$37)+($D699-1)*24+Q$11,COLUMN(Entrées!$C$37)+($C699-1),4,TRUE,"Entrées")))</f>
        <v>-2598</v>
      </c>
      <c r="R699" s="28">
        <f ca="1">IF($D699&gt;$D$8,"",INDIRECT(ADDRESS(ROW(Entrées!$C$37)+($D699-1)*24+R$11,COLUMN(Entrées!$C$37)+($C699-1),4,TRUE,"Entrées")))</f>
        <v>-2602</v>
      </c>
      <c r="S699" s="28">
        <f ca="1">IF($D699&gt;$D$8,"",INDIRECT(ADDRESS(ROW(Entrées!$C$37)+($D699-1)*24+S$11,COLUMN(Entrées!$C$37)+($C699-1),4,TRUE,"Entrées")))</f>
        <v>-2673</v>
      </c>
      <c r="T699" s="28">
        <f ca="1">IF($D699&gt;$D$8,"",INDIRECT(ADDRESS(ROW(Entrées!$C$37)+($D699-1)*24+T$11,COLUMN(Entrées!$C$37)+($C699-1),4,TRUE,"Entrées")))</f>
        <v>-2753</v>
      </c>
      <c r="U699" s="28">
        <f ca="1">IF($D699&gt;$D$8,"",INDIRECT(ADDRESS(ROW(Entrées!$C$37)+($D699-1)*24+U$11,COLUMN(Entrées!$C$37)+($C699-1),4,TRUE,"Entrées")))</f>
        <v>-2753</v>
      </c>
      <c r="V699" s="28">
        <f ca="1">IF($D699&gt;$D$8,"",INDIRECT(ADDRESS(ROW(Entrées!$C$37)+($D699-1)*24+V$11,COLUMN(Entrées!$C$37)+($C699-1),4,TRUE,"Entrées")))</f>
        <v>-2753</v>
      </c>
      <c r="W699" s="28">
        <f ca="1">IF($D699&gt;$D$8,"",INDIRECT(ADDRESS(ROW(Entrées!$C$37)+($D699-1)*24+W$11,COLUMN(Entrées!$C$37)+($C699-1),4,TRUE,"Entrées")))</f>
        <v>-2753</v>
      </c>
      <c r="X699" s="28">
        <f ca="1">IF($D699&gt;$D$8,"",INDIRECT(ADDRESS(ROW(Entrées!$C$37)+($D699-1)*24+X$11,COLUMN(Entrées!$C$37)+($C699-1),4,TRUE,"Entrées")))</f>
        <v>-2753</v>
      </c>
      <c r="Y699" s="28">
        <f ca="1">IF($D699&gt;$D$8,"",INDIRECT(ADDRESS(ROW(Entrées!$C$37)+($D699-1)*24+Y$11,COLUMN(Entrées!$C$37)+($C699-1),4,TRUE,"Entrées")))</f>
        <v>-2753</v>
      </c>
      <c r="Z699" s="28">
        <f ca="1">IF($D699&gt;$D$8,"",INDIRECT(ADDRESS(ROW(Entrées!$C$37)+($D699-1)*24+Z$11,COLUMN(Entrées!$C$37)+($C699-1),4,TRUE,"Entrées")))</f>
        <v>-2753</v>
      </c>
      <c r="AA699" s="28">
        <f ca="1">IF($D699&gt;$D$8,"",INDIRECT(ADDRESS(ROW(Entrées!$C$37)+($D699-1)*24+AA$11,COLUMN(Entrées!$C$37)+($C699-1),4,TRUE,"Entrées")))</f>
        <v>-2743</v>
      </c>
      <c r="AB699" s="28">
        <f ca="1">IF($D699&gt;$D$8,"",INDIRECT(ADDRESS(ROW(Entrées!$C$37)+($D699-1)*24+AB$11,COLUMN(Entrées!$C$37)+($C699-1),4,TRUE,"Entrées")))</f>
        <v>-2477</v>
      </c>
      <c r="AC699" s="11"/>
      <c r="AD699" s="40">
        <f t="shared" ca="1" si="830"/>
        <v>-2168.7916666666665</v>
      </c>
      <c r="AE699" s="40">
        <f t="shared" ca="1" si="832"/>
        <v>-1023</v>
      </c>
      <c r="AF699" s="40">
        <f t="shared" ca="1" si="833"/>
        <v>-2753</v>
      </c>
      <c r="AG699" s="4"/>
      <c r="AH699" s="11">
        <f>Entrées!A726</f>
        <v>29</v>
      </c>
      <c r="AI699" s="13">
        <f>Entrées!B726</f>
        <v>17</v>
      </c>
      <c r="AJ699" s="31">
        <f t="shared" ca="1" si="802"/>
        <v>55625.834722222207</v>
      </c>
      <c r="AK699" s="31">
        <f t="shared" ca="1" si="778"/>
        <v>55155.277777777781</v>
      </c>
      <c r="AL699" s="31">
        <f t="shared" ca="1" si="779"/>
        <v>55132.569444444431</v>
      </c>
      <c r="AM699" s="31">
        <f t="shared" ca="1" si="780"/>
        <v>439.35972222222233</v>
      </c>
      <c r="AN699" s="31">
        <f t="shared" ca="1" si="781"/>
        <v>2143.2847222222222</v>
      </c>
      <c r="AO699" s="31">
        <f t="shared" ca="1" si="782"/>
        <v>1711.4715277777773</v>
      </c>
      <c r="AP699" s="31">
        <f t="shared" ca="1" si="783"/>
        <v>43686.806944444448</v>
      </c>
      <c r="AQ699" s="31">
        <f t="shared" ca="1" si="784"/>
        <v>2048.2006944444447</v>
      </c>
      <c r="AR699" s="31">
        <f t="shared" ca="1" si="785"/>
        <v>467.57708333333329</v>
      </c>
      <c r="AS699" s="31">
        <f t="shared" ca="1" si="786"/>
        <v>9872.0041666666693</v>
      </c>
      <c r="AT699" s="31">
        <f t="shared" ca="1" si="787"/>
        <v>-752.91041666666672</v>
      </c>
      <c r="AU699" s="31">
        <f t="shared" ca="1" si="788"/>
        <v>580.30277777777769</v>
      </c>
      <c r="AV699" s="31">
        <f t="shared" ca="1" si="789"/>
        <v>-4570.3041666666659</v>
      </c>
      <c r="AW699" s="31">
        <f t="shared" ca="1" si="790"/>
        <v>53.39583333333335</v>
      </c>
      <c r="AX699" s="31">
        <f t="shared" ca="1" si="791"/>
        <v>1401.9361111111111</v>
      </c>
      <c r="AY699" s="31">
        <f t="shared" ca="1" si="792"/>
        <v>-1132.0805555555555</v>
      </c>
      <c r="AZ699" s="31">
        <f t="shared" ca="1" si="793"/>
        <v>-2177.1819444444441</v>
      </c>
      <c r="BA699" s="31">
        <f t="shared" ca="1" si="794"/>
        <v>644.8125</v>
      </c>
      <c r="BB699" s="31">
        <f t="shared" ca="1" si="795"/>
        <v>-1410.101388888889</v>
      </c>
      <c r="BC699" s="31">
        <f t="shared" ca="1" si="796"/>
        <v>-1800.2902777777781</v>
      </c>
      <c r="BF699" s="11">
        <f t="shared" si="797"/>
        <v>29</v>
      </c>
      <c r="BG699" s="11">
        <f t="shared" si="803"/>
        <v>17</v>
      </c>
      <c r="BH699" s="32">
        <f>IF($BF699&gt;$Y$7,"",IF(AND($BF699=$Y$7,$BG699=23),"",Entrées!C727-Entrées!C726))</f>
        <v>319</v>
      </c>
      <c r="BI699" s="32">
        <f>IF($BF699&gt;$Y$7,"",IF(AND($BF699=$Y$7,$BG699=23),"",Entrées!D727-Entrées!D726))</f>
        <v>912.5</v>
      </c>
      <c r="BJ699" s="32">
        <f>IF($BF699&gt;$Y$7,"",IF(AND($BF699=$Y$7,$BG699=23),"",Entrées!E727-Entrées!E726))</f>
        <v>712.5</v>
      </c>
      <c r="BK699" s="32">
        <f>IF($BF699&gt;$Y$7,"",IF(AND($BF699=$Y$7,$BG699=23),"",Entrées!F727-Entrées!F726))</f>
        <v>-5.5</v>
      </c>
      <c r="BL699" s="32">
        <f>IF($BF699&gt;$Y$7,"",IF(AND($BF699=$Y$7,$BG699=23),"",Entrées!G727-Entrées!G726))</f>
        <v>-171.5</v>
      </c>
      <c r="BM699" s="32">
        <f>IF($BF699&gt;$Y$7,"",IF(AND($BF699=$Y$7,$BG699=23),"",Entrées!H727-Entrées!H726))</f>
        <v>2.5</v>
      </c>
      <c r="BN699" s="32">
        <f>IF($BF699&gt;$Y$7,"",IF(AND($BF699=$Y$7,$BG699=23),"",Entrées!I727-Entrées!I726))</f>
        <v>182</v>
      </c>
      <c r="BO699" s="32">
        <f>IF($BF699&gt;$Y$7,"",IF(AND($BF699=$Y$7,$BG699=23),"",Entrées!J727-Entrées!J726))</f>
        <v>22</v>
      </c>
      <c r="BP699" s="32">
        <f>IF($BF699&gt;$Y$7,"",IF(AND($BF699=$Y$7,$BG699=23),"",Entrées!K727-Entrées!K726))</f>
        <v>-249</v>
      </c>
      <c r="BQ699" s="32">
        <f>IF($BF699&gt;$Y$7,"",IF(AND($BF699=$Y$7,$BG699=23),"",Entrées!L727-Entrées!L726))</f>
        <v>57.5</v>
      </c>
      <c r="BR699" s="32">
        <f>IF($BF699&gt;$Y$7,"",IF(AND($BF699=$Y$7,$BG699=23),"",Entrées!M727-Entrées!M726))</f>
        <v>538.5</v>
      </c>
      <c r="BS699" s="32">
        <f>IF($BF699&gt;$Y$7,"",IF(AND($BF699=$Y$7,$BG699=23),"",Entrées!N727-Entrées!N726))</f>
        <v>2</v>
      </c>
      <c r="BT699" s="32">
        <f>IF($BF699&gt;$Y$7,"",IF(AND($BF699=$Y$7,$BG699=23),"",Entrées!O727-Entrées!O726))</f>
        <v>-61</v>
      </c>
      <c r="BU699" s="32">
        <f>IF($BF699&gt;$Y$7,"",IF(AND($BF699=$Y$7,$BG699=23),"",Entrées!P727-Entrées!P726))</f>
        <v>-3.5</v>
      </c>
      <c r="BV699" s="32">
        <f>IF($BF699&gt;$Y$7,"",IF(AND($BF699=$Y$7,$BG699=23),"",Entrées!Q727-Entrées!Q726))</f>
        <v>-30</v>
      </c>
      <c r="BW699" s="32">
        <f>IF($BF699&gt;$Y$7,"",IF(AND($BF699=$Y$7,$BG699=23),"",Entrées!R727-Entrées!R726))</f>
        <v>0</v>
      </c>
      <c r="BX699" s="32">
        <f>IF($BF699&gt;$Y$7,"",IF(AND($BF699=$Y$7,$BG699=23),"",Entrées!S727-Entrées!S726))</f>
        <v>0</v>
      </c>
      <c r="BY699" s="32">
        <f>IF($BF699&gt;$Y$7,"",IF(AND($BF699=$Y$7,$BG699=23),"",Entrées!T727-Entrées!T726))</f>
        <v>183</v>
      </c>
      <c r="BZ699" s="32">
        <f>IF($BF699&gt;$Y$7,"",IF(AND($BF699=$Y$7,$BG699=23),"",Entrées!U727-Entrées!U726))</f>
        <v>0</v>
      </c>
      <c r="CA699" s="32">
        <f>IF($BF699&gt;$Y$7,"",IF(AND($BF699=$Y$7,$BG699=23),"",Entrées!V727-Entrées!V726))</f>
        <v>-71</v>
      </c>
      <c r="CD699" s="33">
        <f>IF($BF699&lt;=$Y$7,Entrées!J726/CD$2,"")</f>
        <v>0.14480263157894738</v>
      </c>
      <c r="CE699" s="33">
        <f>IF($BF699&lt;=$Y$7,Entrées!K726/CE$2,"")</f>
        <v>0.13833333333333334</v>
      </c>
      <c r="CF699" s="11">
        <f t="shared" si="798"/>
        <v>7600</v>
      </c>
      <c r="CG699" s="11">
        <f t="shared" si="799"/>
        <v>4200</v>
      </c>
      <c r="CH699" s="52">
        <f t="shared" si="800"/>
        <v>0.26950009137426939</v>
      </c>
      <c r="CI699" s="52">
        <f t="shared" si="801"/>
        <v>0.11132787698412699</v>
      </c>
    </row>
    <row r="700" spans="1:87">
      <c r="A700" s="11" t="str">
        <f>"AF"&amp;A694</f>
        <v>AF678</v>
      </c>
      <c r="C700" s="11">
        <f t="shared" si="834"/>
        <v>19</v>
      </c>
      <c r="D700" s="27">
        <f t="shared" si="831"/>
        <v>23</v>
      </c>
      <c r="E700" s="28">
        <f ca="1">IF($D700&gt;$D$8,"",INDIRECT(ADDRESS(ROW(Entrées!$C$37)+($D700-1)*24+E$11,COLUMN(Entrées!$C$37)+($C700-1),4,TRUE,"Entrées")))</f>
        <v>-2598</v>
      </c>
      <c r="F700" s="28">
        <f ca="1">IF($D700&gt;$D$8,"",INDIRECT(ADDRESS(ROW(Entrées!$C$37)+($D700-1)*24+F$11,COLUMN(Entrées!$C$37)+($C700-1),4,TRUE,"Entrées")))</f>
        <v>-2417</v>
      </c>
      <c r="G700" s="28">
        <f ca="1">IF($D700&gt;$D$8,"",INDIRECT(ADDRESS(ROW(Entrées!$C$37)+($D700-1)*24+G$11,COLUMN(Entrées!$C$37)+($C700-1),4,TRUE,"Entrées")))</f>
        <v>-2435</v>
      </c>
      <c r="H700" s="28">
        <f ca="1">IF($D700&gt;$D$8,"",INDIRECT(ADDRESS(ROW(Entrées!$C$37)+($D700-1)*24+H$11,COLUMN(Entrées!$C$37)+($C700-1),4,TRUE,"Entrées")))</f>
        <v>-2546</v>
      </c>
      <c r="I700" s="28">
        <f ca="1">IF($D700&gt;$D$8,"",INDIRECT(ADDRESS(ROW(Entrées!$C$37)+($D700-1)*24+I$11,COLUMN(Entrées!$C$37)+($C700-1),4,TRUE,"Entrées")))</f>
        <v>-2544</v>
      </c>
      <c r="J700" s="28">
        <f ca="1">IF($D700&gt;$D$8,"",INDIRECT(ADDRESS(ROW(Entrées!$C$37)+($D700-1)*24+J$11,COLUMN(Entrées!$C$37)+($C700-1),4,TRUE,"Entrées")))</f>
        <v>-2528</v>
      </c>
      <c r="K700" s="28">
        <f ca="1">IF($D700&gt;$D$8,"",INDIRECT(ADDRESS(ROW(Entrées!$C$37)+($D700-1)*24+K$11,COLUMN(Entrées!$C$37)+($C700-1),4,TRUE,"Entrées")))</f>
        <v>-2598</v>
      </c>
      <c r="L700" s="28">
        <f ca="1">IF($D700&gt;$D$8,"",INDIRECT(ADDRESS(ROW(Entrées!$C$37)+($D700-1)*24+L$11,COLUMN(Entrées!$C$37)+($C700-1),4,TRUE,"Entrées")))</f>
        <v>-2753</v>
      </c>
      <c r="M700" s="28">
        <f ca="1">IF($D700&gt;$D$8,"",INDIRECT(ADDRESS(ROW(Entrées!$C$37)+($D700-1)*24+M$11,COLUMN(Entrées!$C$37)+($C700-1),4,TRUE,"Entrées")))</f>
        <v>-2753</v>
      </c>
      <c r="N700" s="28">
        <f ca="1">IF($D700&gt;$D$8,"",INDIRECT(ADDRESS(ROW(Entrées!$C$37)+($D700-1)*24+N$11,COLUMN(Entrées!$C$37)+($C700-1),4,TRUE,"Entrées")))</f>
        <v>-2637</v>
      </c>
      <c r="O700" s="28">
        <f ca="1">IF($D700&gt;$D$8,"",INDIRECT(ADDRESS(ROW(Entrées!$C$37)+($D700-1)*24+O$11,COLUMN(Entrées!$C$37)+($C700-1),4,TRUE,"Entrées")))</f>
        <v>-2689</v>
      </c>
      <c r="P700" s="28">
        <f ca="1">IF($D700&gt;$D$8,"",INDIRECT(ADDRESS(ROW(Entrées!$C$37)+($D700-1)*24+P$11,COLUMN(Entrées!$C$37)+($C700-1),4,TRUE,"Entrées")))</f>
        <v>-2546</v>
      </c>
      <c r="Q700" s="28">
        <f ca="1">IF($D700&gt;$D$8,"",INDIRECT(ADDRESS(ROW(Entrées!$C$37)+($D700-1)*24+Q$11,COLUMN(Entrées!$C$37)+($C700-1),4,TRUE,"Entrées")))</f>
        <v>-2179</v>
      </c>
      <c r="R700" s="28">
        <f ca="1">IF($D700&gt;$D$8,"",INDIRECT(ADDRESS(ROW(Entrées!$C$37)+($D700-1)*24+R$11,COLUMN(Entrées!$C$37)+($C700-1),4,TRUE,"Entrées")))</f>
        <v>-2087</v>
      </c>
      <c r="S700" s="28">
        <f ca="1">IF($D700&gt;$D$8,"",INDIRECT(ADDRESS(ROW(Entrées!$C$37)+($D700-1)*24+S$11,COLUMN(Entrées!$C$37)+($C700-1),4,TRUE,"Entrées")))</f>
        <v>-2100</v>
      </c>
      <c r="T700" s="28">
        <f ca="1">IF($D700&gt;$D$8,"",INDIRECT(ADDRESS(ROW(Entrées!$C$37)+($D700-1)*24+T$11,COLUMN(Entrées!$C$37)+($C700-1),4,TRUE,"Entrées")))</f>
        <v>-2481</v>
      </c>
      <c r="U700" s="28">
        <f ca="1">IF($D700&gt;$D$8,"",INDIRECT(ADDRESS(ROW(Entrées!$C$37)+($D700-1)*24+U$11,COLUMN(Entrées!$C$37)+($C700-1),4,TRUE,"Entrées")))</f>
        <v>-2753</v>
      </c>
      <c r="V700" s="28">
        <f ca="1">IF($D700&gt;$D$8,"",INDIRECT(ADDRESS(ROW(Entrées!$C$37)+($D700-1)*24+V$11,COLUMN(Entrées!$C$37)+($C700-1),4,TRUE,"Entrées")))</f>
        <v>-2753</v>
      </c>
      <c r="W700" s="28">
        <f ca="1">IF($D700&gt;$D$8,"",INDIRECT(ADDRESS(ROW(Entrées!$C$37)+($D700-1)*24+W$11,COLUMN(Entrées!$C$37)+($C700-1),4,TRUE,"Entrées")))</f>
        <v>-2753</v>
      </c>
      <c r="X700" s="28">
        <f ca="1">IF($D700&gt;$D$8,"",INDIRECT(ADDRESS(ROW(Entrées!$C$37)+($D700-1)*24+X$11,COLUMN(Entrées!$C$37)+($C700-1),4,TRUE,"Entrées")))</f>
        <v>-2753</v>
      </c>
      <c r="Y700" s="28">
        <f ca="1">IF($D700&gt;$D$8,"",INDIRECT(ADDRESS(ROW(Entrées!$C$37)+($D700-1)*24+Y$11,COLUMN(Entrées!$C$37)+($C700-1),4,TRUE,"Entrées")))</f>
        <v>-2753</v>
      </c>
      <c r="Z700" s="28">
        <f ca="1">IF($D700&gt;$D$8,"",INDIRECT(ADDRESS(ROW(Entrées!$C$37)+($D700-1)*24+Z$11,COLUMN(Entrées!$C$37)+($C700-1),4,TRUE,"Entrées")))</f>
        <v>-2753</v>
      </c>
      <c r="AA700" s="28">
        <f ca="1">IF($D700&gt;$D$8,"",INDIRECT(ADDRESS(ROW(Entrées!$C$37)+($D700-1)*24+AA$11,COLUMN(Entrées!$C$37)+($C700-1),4,TRUE,"Entrées")))</f>
        <v>-2753</v>
      </c>
      <c r="AB700" s="28">
        <f ca="1">IF($D700&gt;$D$8,"",INDIRECT(ADDRESS(ROW(Entrées!$C$37)+($D700-1)*24+AB$11,COLUMN(Entrées!$C$37)+($C700-1),4,TRUE,"Entrées")))</f>
        <v>-2598</v>
      </c>
      <c r="AC700" s="11"/>
      <c r="AD700" s="40">
        <f t="shared" ca="1" si="830"/>
        <v>-2573.3333333333335</v>
      </c>
      <c r="AE700" s="40">
        <f t="shared" ca="1" si="832"/>
        <v>-2087</v>
      </c>
      <c r="AF700" s="40">
        <f t="shared" ca="1" si="833"/>
        <v>-2753</v>
      </c>
      <c r="AG700" s="4"/>
      <c r="AH700" s="11">
        <f>Entrées!A727</f>
        <v>29</v>
      </c>
      <c r="AI700" s="13">
        <f>Entrées!B727</f>
        <v>18</v>
      </c>
      <c r="AJ700" s="31">
        <f t="shared" ca="1" si="802"/>
        <v>55625.834722222207</v>
      </c>
      <c r="AK700" s="31">
        <f t="shared" ca="1" si="778"/>
        <v>55155.277777777781</v>
      </c>
      <c r="AL700" s="31">
        <f t="shared" ca="1" si="779"/>
        <v>55132.569444444431</v>
      </c>
      <c r="AM700" s="31">
        <f t="shared" ca="1" si="780"/>
        <v>439.35972222222233</v>
      </c>
      <c r="AN700" s="31">
        <f t="shared" ca="1" si="781"/>
        <v>2143.2847222222222</v>
      </c>
      <c r="AO700" s="31">
        <f t="shared" ca="1" si="782"/>
        <v>1711.4715277777773</v>
      </c>
      <c r="AP700" s="31">
        <f t="shared" ca="1" si="783"/>
        <v>43686.806944444448</v>
      </c>
      <c r="AQ700" s="31">
        <f t="shared" ca="1" si="784"/>
        <v>2048.2006944444447</v>
      </c>
      <c r="AR700" s="31">
        <f t="shared" ca="1" si="785"/>
        <v>467.57708333333329</v>
      </c>
      <c r="AS700" s="31">
        <f t="shared" ca="1" si="786"/>
        <v>9872.0041666666693</v>
      </c>
      <c r="AT700" s="31">
        <f t="shared" ca="1" si="787"/>
        <v>-752.91041666666672</v>
      </c>
      <c r="AU700" s="31">
        <f t="shared" ca="1" si="788"/>
        <v>580.30277777777769</v>
      </c>
      <c r="AV700" s="31">
        <f t="shared" ca="1" si="789"/>
        <v>-4570.3041666666659</v>
      </c>
      <c r="AW700" s="31">
        <f t="shared" ca="1" si="790"/>
        <v>53.39583333333335</v>
      </c>
      <c r="AX700" s="31">
        <f t="shared" ca="1" si="791"/>
        <v>1401.9361111111111</v>
      </c>
      <c r="AY700" s="31">
        <f t="shared" ca="1" si="792"/>
        <v>-1132.0805555555555</v>
      </c>
      <c r="AZ700" s="31">
        <f t="shared" ca="1" si="793"/>
        <v>-2177.1819444444441</v>
      </c>
      <c r="BA700" s="31">
        <f t="shared" ca="1" si="794"/>
        <v>644.8125</v>
      </c>
      <c r="BB700" s="31">
        <f t="shared" ca="1" si="795"/>
        <v>-1410.101388888889</v>
      </c>
      <c r="BC700" s="31">
        <f t="shared" ca="1" si="796"/>
        <v>-1800.2902777777781</v>
      </c>
      <c r="BF700" s="11">
        <f t="shared" si="797"/>
        <v>29</v>
      </c>
      <c r="BG700" s="11">
        <f t="shared" si="803"/>
        <v>18</v>
      </c>
      <c r="BH700" s="32">
        <f>IF($BF700&gt;$Y$7,"",IF(AND($BF700=$Y$7,$BG700=23),"",Entrées!C728-Entrées!C727))</f>
        <v>2374</v>
      </c>
      <c r="BI700" s="32">
        <f>IF($BF700&gt;$Y$7,"",IF(AND($BF700=$Y$7,$BG700=23),"",Entrées!D728-Entrées!D727))</f>
        <v>1075</v>
      </c>
      <c r="BJ700" s="32">
        <f>IF($BF700&gt;$Y$7,"",IF(AND($BF700=$Y$7,$BG700=23),"",Entrées!E728-Entrées!E727))</f>
        <v>887.5</v>
      </c>
      <c r="BK700" s="32">
        <f>IF($BF700&gt;$Y$7,"",IF(AND($BF700=$Y$7,$BG700=23),"",Entrées!F728-Entrées!F727))</f>
        <v>-4</v>
      </c>
      <c r="BL700" s="32">
        <f>IF($BF700&gt;$Y$7,"",IF(AND($BF700=$Y$7,$BG700=23),"",Entrées!G728-Entrées!G727))</f>
        <v>284.5</v>
      </c>
      <c r="BM700" s="32">
        <f>IF($BF700&gt;$Y$7,"",IF(AND($BF700=$Y$7,$BG700=23),"",Entrées!H728-Entrées!H727))</f>
        <v>-4</v>
      </c>
      <c r="BN700" s="32">
        <f>IF($BF700&gt;$Y$7,"",IF(AND($BF700=$Y$7,$BG700=23),"",Entrées!I728-Entrées!I727))</f>
        <v>415.5</v>
      </c>
      <c r="BO700" s="32">
        <f>IF($BF700&gt;$Y$7,"",IF(AND($BF700=$Y$7,$BG700=23),"",Entrées!J728-Entrées!J727))</f>
        <v>42.5</v>
      </c>
      <c r="BP700" s="32">
        <f>IF($BF700&gt;$Y$7,"",IF(AND($BF700=$Y$7,$BG700=23),"",Entrées!K728-Entrées!K727))</f>
        <v>-169</v>
      </c>
      <c r="BQ700" s="32">
        <f>IF($BF700&gt;$Y$7,"",IF(AND($BF700=$Y$7,$BG700=23),"",Entrées!L728-Entrées!L727))</f>
        <v>1838.5</v>
      </c>
      <c r="BR700" s="32">
        <f>IF($BF700&gt;$Y$7,"",IF(AND($BF700=$Y$7,$BG700=23),"",Entrées!M728-Entrées!M727))</f>
        <v>0.5</v>
      </c>
      <c r="BS700" s="32">
        <f>IF($BF700&gt;$Y$7,"",IF(AND($BF700=$Y$7,$BG700=23),"",Entrées!N728-Entrées!N727))</f>
        <v>-12</v>
      </c>
      <c r="BT700" s="32">
        <f>IF($BF700&gt;$Y$7,"",IF(AND($BF700=$Y$7,$BG700=23),"",Entrées!O728-Entrées!O727))</f>
        <v>-18.5</v>
      </c>
      <c r="BU700" s="32">
        <f>IF($BF700&gt;$Y$7,"",IF(AND($BF700=$Y$7,$BG700=23),"",Entrées!P728-Entrées!P727))</f>
        <v>2.5</v>
      </c>
      <c r="BV700" s="32">
        <f>IF($BF700&gt;$Y$7,"",IF(AND($BF700=$Y$7,$BG700=23),"",Entrées!Q728-Entrées!Q727))</f>
        <v>-428</v>
      </c>
      <c r="BW700" s="32">
        <f>IF($BF700&gt;$Y$7,"",IF(AND($BF700=$Y$7,$BG700=23),"",Entrées!R728-Entrées!R727))</f>
        <v>0</v>
      </c>
      <c r="BX700" s="32">
        <f>IF($BF700&gt;$Y$7,"",IF(AND($BF700=$Y$7,$BG700=23),"",Entrées!S728-Entrées!S727))</f>
        <v>200</v>
      </c>
      <c r="BY700" s="32">
        <f>IF($BF700&gt;$Y$7,"",IF(AND($BF700=$Y$7,$BG700=23),"",Entrées!T728-Entrées!T727))</f>
        <v>0</v>
      </c>
      <c r="BZ700" s="32">
        <f>IF($BF700&gt;$Y$7,"",IF(AND($BF700=$Y$7,$BG700=23),"",Entrées!U728-Entrées!U727))</f>
        <v>0</v>
      </c>
      <c r="CA700" s="32">
        <f>IF($BF700&gt;$Y$7,"",IF(AND($BF700=$Y$7,$BG700=23),"",Entrées!V728-Entrées!V727))</f>
        <v>-32</v>
      </c>
      <c r="CD700" s="33">
        <f>IF($BF700&lt;=$Y$7,Entrées!J727/CD$2,"")</f>
        <v>0.14769736842105263</v>
      </c>
      <c r="CE700" s="33">
        <f>IF($BF700&lt;=$Y$7,Entrées!K727/CE$2,"")</f>
        <v>7.9047619047619047E-2</v>
      </c>
      <c r="CF700" s="11">
        <f t="shared" si="798"/>
        <v>7600</v>
      </c>
      <c r="CG700" s="11">
        <f t="shared" si="799"/>
        <v>4200</v>
      </c>
      <c r="CH700" s="52">
        <f t="shared" si="800"/>
        <v>0.26950009137426939</v>
      </c>
      <c r="CI700" s="52">
        <f t="shared" si="801"/>
        <v>0.11132787698412699</v>
      </c>
    </row>
    <row r="701" spans="1:87">
      <c r="A701" s="11" t="str">
        <f>"AF"&amp;A695</f>
        <v>AF707</v>
      </c>
      <c r="C701" s="11">
        <f t="shared" si="834"/>
        <v>19</v>
      </c>
      <c r="D701" s="27">
        <f t="shared" si="831"/>
        <v>24</v>
      </c>
      <c r="E701" s="28">
        <f ca="1">IF($D701&gt;$D$8,"",INDIRECT(ADDRESS(ROW(Entrées!$C$37)+($D701-1)*24+E$11,COLUMN(Entrées!$C$37)+($C701-1),4,TRUE,"Entrées")))</f>
        <v>-2598</v>
      </c>
      <c r="F701" s="28">
        <f ca="1">IF($D701&gt;$D$8,"",INDIRECT(ADDRESS(ROW(Entrées!$C$37)+($D701-1)*24+F$11,COLUMN(Entrées!$C$37)+($C701-1),4,TRUE,"Entrées")))</f>
        <v>-2598</v>
      </c>
      <c r="G701" s="28">
        <f ca="1">IF($D701&gt;$D$8,"",INDIRECT(ADDRESS(ROW(Entrées!$C$37)+($D701-1)*24+G$11,COLUMN(Entrées!$C$37)+($C701-1),4,TRUE,"Entrées")))</f>
        <v>-2494</v>
      </c>
      <c r="H701" s="28">
        <f ca="1">IF($D701&gt;$D$8,"",INDIRECT(ADDRESS(ROW(Entrées!$C$37)+($D701-1)*24+H$11,COLUMN(Entrées!$C$37)+($C701-1),4,TRUE,"Entrées")))</f>
        <v>-2494</v>
      </c>
      <c r="I701" s="28">
        <f ca="1">IF($D701&gt;$D$8,"",INDIRECT(ADDRESS(ROW(Entrées!$C$37)+($D701-1)*24+I$11,COLUMN(Entrées!$C$37)+($C701-1),4,TRUE,"Entrées")))</f>
        <v>-2414</v>
      </c>
      <c r="J701" s="28">
        <f ca="1">IF($D701&gt;$D$8,"",INDIRECT(ADDRESS(ROW(Entrées!$C$37)+($D701-1)*24+J$11,COLUMN(Entrées!$C$37)+($C701-1),4,TRUE,"Entrées")))</f>
        <v>-2563</v>
      </c>
      <c r="K701" s="28">
        <f ca="1">IF($D701&gt;$D$8,"",INDIRECT(ADDRESS(ROW(Entrées!$C$37)+($D701-1)*24+K$11,COLUMN(Entrées!$C$37)+($C701-1),4,TRUE,"Entrées")))</f>
        <v>-2598</v>
      </c>
      <c r="L701" s="28">
        <f ca="1">IF($D701&gt;$D$8,"",INDIRECT(ADDRESS(ROW(Entrées!$C$37)+($D701-1)*24+L$11,COLUMN(Entrées!$C$37)+($C701-1),4,TRUE,"Entrées")))</f>
        <v>-2753</v>
      </c>
      <c r="M701" s="28">
        <f ca="1">IF($D701&gt;$D$8,"",INDIRECT(ADDRESS(ROW(Entrées!$C$37)+($D701-1)*24+M$11,COLUMN(Entrées!$C$37)+($C701-1),4,TRUE,"Entrées")))</f>
        <v>-2720</v>
      </c>
      <c r="N701" s="28">
        <f ca="1">IF($D701&gt;$D$8,"",INDIRECT(ADDRESS(ROW(Entrées!$C$37)+($D701-1)*24+N$11,COLUMN(Entrées!$C$37)+($C701-1),4,TRUE,"Entrées")))</f>
        <v>-2753</v>
      </c>
      <c r="O701" s="28">
        <f ca="1">IF($D701&gt;$D$8,"",INDIRECT(ADDRESS(ROW(Entrées!$C$37)+($D701-1)*24+O$11,COLUMN(Entrées!$C$37)+($C701-1),4,TRUE,"Entrées")))</f>
        <v>-2628</v>
      </c>
      <c r="P701" s="28">
        <f ca="1">IF($D701&gt;$D$8,"",INDIRECT(ADDRESS(ROW(Entrées!$C$37)+($D701-1)*24+P$11,COLUMN(Entrées!$C$37)+($C701-1),4,TRUE,"Entrées")))</f>
        <v>-2695</v>
      </c>
      <c r="Q701" s="28">
        <f ca="1">IF($D701&gt;$D$8,"",INDIRECT(ADDRESS(ROW(Entrées!$C$37)+($D701-1)*24+Q$11,COLUMN(Entrées!$C$37)+($C701-1),4,TRUE,"Entrées")))</f>
        <v>-1993</v>
      </c>
      <c r="R701" s="28">
        <f ca="1">IF($D701&gt;$D$8,"",INDIRECT(ADDRESS(ROW(Entrées!$C$37)+($D701-1)*24+R$11,COLUMN(Entrées!$C$37)+($C701-1),4,TRUE,"Entrées")))</f>
        <v>-1939</v>
      </c>
      <c r="S701" s="28">
        <f ca="1">IF($D701&gt;$D$8,"",INDIRECT(ADDRESS(ROW(Entrées!$C$37)+($D701-1)*24+S$11,COLUMN(Entrées!$C$37)+($C701-1),4,TRUE,"Entrées")))</f>
        <v>-2482</v>
      </c>
      <c r="T701" s="28">
        <f ca="1">IF($D701&gt;$D$8,"",INDIRECT(ADDRESS(ROW(Entrées!$C$37)+($D701-1)*24+T$11,COLUMN(Entrées!$C$37)+($C701-1),4,TRUE,"Entrées")))</f>
        <v>-2584</v>
      </c>
      <c r="U701" s="28">
        <f ca="1">IF($D701&gt;$D$8,"",INDIRECT(ADDRESS(ROW(Entrées!$C$37)+($D701-1)*24+U$11,COLUMN(Entrées!$C$37)+($C701-1),4,TRUE,"Entrées")))</f>
        <v>-2753</v>
      </c>
      <c r="V701" s="28">
        <f ca="1">IF($D701&gt;$D$8,"",INDIRECT(ADDRESS(ROW(Entrées!$C$37)+($D701-1)*24+V$11,COLUMN(Entrées!$C$37)+($C701-1),4,TRUE,"Entrées")))</f>
        <v>-2753</v>
      </c>
      <c r="W701" s="28">
        <f ca="1">IF($D701&gt;$D$8,"",INDIRECT(ADDRESS(ROW(Entrées!$C$37)+($D701-1)*24+W$11,COLUMN(Entrées!$C$37)+($C701-1),4,TRUE,"Entrées")))</f>
        <v>-2753</v>
      </c>
      <c r="X701" s="28">
        <f ca="1">IF($D701&gt;$D$8,"",INDIRECT(ADDRESS(ROW(Entrées!$C$37)+($D701-1)*24+X$11,COLUMN(Entrées!$C$37)+($C701-1),4,TRUE,"Entrées")))</f>
        <v>-2753</v>
      </c>
      <c r="Y701" s="28">
        <f ca="1">IF($D701&gt;$D$8,"",INDIRECT(ADDRESS(ROW(Entrées!$C$37)+($D701-1)*24+Y$11,COLUMN(Entrées!$C$37)+($C701-1),4,TRUE,"Entrées")))</f>
        <v>-2753</v>
      </c>
      <c r="Z701" s="28">
        <f ca="1">IF($D701&gt;$D$8,"",INDIRECT(ADDRESS(ROW(Entrées!$C$37)+($D701-1)*24+Z$11,COLUMN(Entrées!$C$37)+($C701-1),4,TRUE,"Entrées")))</f>
        <v>-2282</v>
      </c>
      <c r="AA701" s="28">
        <f ca="1">IF($D701&gt;$D$8,"",INDIRECT(ADDRESS(ROW(Entrées!$C$37)+($D701-1)*24+AA$11,COLUMN(Entrées!$C$37)+($C701-1),4,TRUE,"Entrées")))</f>
        <v>-1811</v>
      </c>
      <c r="AB701" s="28">
        <f ca="1">IF($D701&gt;$D$8,"",INDIRECT(ADDRESS(ROW(Entrées!$C$37)+($D701-1)*24+AB$11,COLUMN(Entrées!$C$37)+($C701-1),4,TRUE,"Entrées")))</f>
        <v>-1340</v>
      </c>
      <c r="AC701" s="11"/>
      <c r="AD701" s="40">
        <f t="shared" ca="1" si="830"/>
        <v>-2479.3333333333335</v>
      </c>
      <c r="AE701" s="40">
        <f t="shared" ca="1" si="832"/>
        <v>-1340</v>
      </c>
      <c r="AF701" s="40">
        <f t="shared" ca="1" si="833"/>
        <v>-2753</v>
      </c>
      <c r="AG701" s="4"/>
      <c r="AH701" s="11">
        <f>Entrées!A728</f>
        <v>29</v>
      </c>
      <c r="AI701" s="13">
        <f>Entrées!B728</f>
        <v>19</v>
      </c>
      <c r="AJ701" s="31">
        <f t="shared" ca="1" si="802"/>
        <v>55625.834722222207</v>
      </c>
      <c r="AK701" s="31">
        <f t="shared" ca="1" si="778"/>
        <v>55155.277777777781</v>
      </c>
      <c r="AL701" s="31">
        <f t="shared" ca="1" si="779"/>
        <v>55132.569444444431</v>
      </c>
      <c r="AM701" s="31">
        <f t="shared" ca="1" si="780"/>
        <v>439.35972222222233</v>
      </c>
      <c r="AN701" s="31">
        <f t="shared" ca="1" si="781"/>
        <v>2143.2847222222222</v>
      </c>
      <c r="AO701" s="31">
        <f t="shared" ca="1" si="782"/>
        <v>1711.4715277777773</v>
      </c>
      <c r="AP701" s="31">
        <f t="shared" ca="1" si="783"/>
        <v>43686.806944444448</v>
      </c>
      <c r="AQ701" s="31">
        <f t="shared" ca="1" si="784"/>
        <v>2048.2006944444447</v>
      </c>
      <c r="AR701" s="31">
        <f t="shared" ca="1" si="785"/>
        <v>467.57708333333329</v>
      </c>
      <c r="AS701" s="31">
        <f t="shared" ca="1" si="786"/>
        <v>9872.0041666666693</v>
      </c>
      <c r="AT701" s="31">
        <f t="shared" ca="1" si="787"/>
        <v>-752.91041666666672</v>
      </c>
      <c r="AU701" s="31">
        <f t="shared" ca="1" si="788"/>
        <v>580.30277777777769</v>
      </c>
      <c r="AV701" s="31">
        <f t="shared" ca="1" si="789"/>
        <v>-4570.3041666666659</v>
      </c>
      <c r="AW701" s="31">
        <f t="shared" ca="1" si="790"/>
        <v>53.39583333333335</v>
      </c>
      <c r="AX701" s="31">
        <f t="shared" ca="1" si="791"/>
        <v>1401.9361111111111</v>
      </c>
      <c r="AY701" s="31">
        <f t="shared" ca="1" si="792"/>
        <v>-1132.0805555555555</v>
      </c>
      <c r="AZ701" s="31">
        <f t="shared" ca="1" si="793"/>
        <v>-2177.1819444444441</v>
      </c>
      <c r="BA701" s="31">
        <f t="shared" ca="1" si="794"/>
        <v>644.8125</v>
      </c>
      <c r="BB701" s="31">
        <f t="shared" ca="1" si="795"/>
        <v>-1410.101388888889</v>
      </c>
      <c r="BC701" s="31">
        <f t="shared" ca="1" si="796"/>
        <v>-1800.2902777777781</v>
      </c>
      <c r="BF701" s="11">
        <f t="shared" si="797"/>
        <v>29</v>
      </c>
      <c r="BG701" s="11">
        <f t="shared" si="803"/>
        <v>19</v>
      </c>
      <c r="BH701" s="32">
        <f>IF($BF701&gt;$Y$7,"",IF(AND($BF701=$Y$7,$BG701=23),"",Entrées!C729-Entrées!C728))</f>
        <v>-863</v>
      </c>
      <c r="BI701" s="32">
        <f>IF($BF701&gt;$Y$7,"",IF(AND($BF701=$Y$7,$BG701=23),"",Entrées!D729-Entrées!D728))</f>
        <v>-1025</v>
      </c>
      <c r="BJ701" s="32">
        <f>IF($BF701&gt;$Y$7,"",IF(AND($BF701=$Y$7,$BG701=23),"",Entrées!E729-Entrées!E728))</f>
        <v>-1000</v>
      </c>
      <c r="BK701" s="32">
        <f>IF($BF701&gt;$Y$7,"",IF(AND($BF701=$Y$7,$BG701=23),"",Entrées!F729-Entrées!F728))</f>
        <v>-0.5</v>
      </c>
      <c r="BL701" s="32">
        <f>IF($BF701&gt;$Y$7,"",IF(AND($BF701=$Y$7,$BG701=23),"",Entrées!G729-Entrées!G728))</f>
        <v>-72.5</v>
      </c>
      <c r="BM701" s="32">
        <f>IF($BF701&gt;$Y$7,"",IF(AND($BF701=$Y$7,$BG701=23),"",Entrées!H729-Entrées!H728))</f>
        <v>-483</v>
      </c>
      <c r="BN701" s="32">
        <f>IF($BF701&gt;$Y$7,"",IF(AND($BF701=$Y$7,$BG701=23),"",Entrées!I729-Entrées!I728))</f>
        <v>12</v>
      </c>
      <c r="BO701" s="32">
        <f>IF($BF701&gt;$Y$7,"",IF(AND($BF701=$Y$7,$BG701=23),"",Entrées!J729-Entrées!J728))</f>
        <v>-60</v>
      </c>
      <c r="BP701" s="32">
        <f>IF($BF701&gt;$Y$7,"",IF(AND($BF701=$Y$7,$BG701=23),"",Entrées!K729-Entrées!K728))</f>
        <v>-124</v>
      </c>
      <c r="BQ701" s="32">
        <f>IF($BF701&gt;$Y$7,"",IF(AND($BF701=$Y$7,$BG701=23),"",Entrées!L729-Entrées!L728))</f>
        <v>509.5</v>
      </c>
      <c r="BR701" s="32">
        <f>IF($BF701&gt;$Y$7,"",IF(AND($BF701=$Y$7,$BG701=23),"",Entrées!M729-Entrées!M728))</f>
        <v>0</v>
      </c>
      <c r="BS701" s="32">
        <f>IF($BF701&gt;$Y$7,"",IF(AND($BF701=$Y$7,$BG701=23),"",Entrées!N729-Entrées!N728))</f>
        <v>3.5</v>
      </c>
      <c r="BT701" s="32">
        <f>IF($BF701&gt;$Y$7,"",IF(AND($BF701=$Y$7,$BG701=23),"",Entrées!O729-Entrées!O728))</f>
        <v>-648.5</v>
      </c>
      <c r="BU701" s="32">
        <f>IF($BF701&gt;$Y$7,"",IF(AND($BF701=$Y$7,$BG701=23),"",Entrées!P729-Entrées!P728))</f>
        <v>-4</v>
      </c>
      <c r="BV701" s="32">
        <f>IF($BF701&gt;$Y$7,"",IF(AND($BF701=$Y$7,$BG701=23),"",Entrées!Q729-Entrées!Q728))</f>
        <v>166</v>
      </c>
      <c r="BW701" s="32">
        <f>IF($BF701&gt;$Y$7,"",IF(AND($BF701=$Y$7,$BG701=23),"",Entrées!R729-Entrées!R728))</f>
        <v>0</v>
      </c>
      <c r="BX701" s="32">
        <f>IF($BF701&gt;$Y$7,"",IF(AND($BF701=$Y$7,$BG701=23),"",Entrées!S729-Entrées!S728))</f>
        <v>0</v>
      </c>
      <c r="BY701" s="32">
        <f>IF($BF701&gt;$Y$7,"",IF(AND($BF701=$Y$7,$BG701=23),"",Entrées!T729-Entrées!T728))</f>
        <v>0</v>
      </c>
      <c r="BZ701" s="32">
        <f>IF($BF701&gt;$Y$7,"",IF(AND($BF701=$Y$7,$BG701=23),"",Entrées!U729-Entrées!U728))</f>
        <v>0</v>
      </c>
      <c r="CA701" s="32">
        <f>IF($BF701&gt;$Y$7,"",IF(AND($BF701=$Y$7,$BG701=23),"",Entrées!V729-Entrées!V728))</f>
        <v>-687</v>
      </c>
      <c r="CD701" s="33">
        <f>IF($BF701&lt;=$Y$7,Entrées!J728/CD$2,"")</f>
        <v>0.15328947368421053</v>
      </c>
      <c r="CE701" s="33">
        <f>IF($BF701&lt;=$Y$7,Entrées!K728/CE$2,"")</f>
        <v>3.8809523809523808E-2</v>
      </c>
      <c r="CF701" s="11">
        <f t="shared" si="798"/>
        <v>7600</v>
      </c>
      <c r="CG701" s="11">
        <f t="shared" si="799"/>
        <v>4200</v>
      </c>
      <c r="CH701" s="52">
        <f t="shared" si="800"/>
        <v>0.26950009137426939</v>
      </c>
      <c r="CI701" s="52">
        <f t="shared" si="801"/>
        <v>0.11132787698412699</v>
      </c>
    </row>
    <row r="702" spans="1:87">
      <c r="C702" s="11">
        <f t="shared" si="834"/>
        <v>19</v>
      </c>
      <c r="D702" s="27">
        <f t="shared" si="831"/>
        <v>25</v>
      </c>
      <c r="E702" s="28">
        <f ca="1">IF($D702&gt;$D$8,"",INDIRECT(ADDRESS(ROW(Entrées!$C$37)+($D702-1)*24+E$11,COLUMN(Entrées!$C$37)+($C702-1),4,TRUE,"Entrées")))</f>
        <v>-873</v>
      </c>
      <c r="F702" s="28">
        <f ca="1">IF($D702&gt;$D$8,"",INDIRECT(ADDRESS(ROW(Entrées!$C$37)+($D702-1)*24+F$11,COLUMN(Entrées!$C$37)+($C702-1),4,TRUE,"Entrées")))</f>
        <v>-873</v>
      </c>
      <c r="G702" s="28">
        <f ca="1">IF($D702&gt;$D$8,"",INDIRECT(ADDRESS(ROW(Entrées!$C$37)+($D702-1)*24+G$11,COLUMN(Entrées!$C$37)+($C702-1),4,TRUE,"Entrées")))</f>
        <v>-873</v>
      </c>
      <c r="H702" s="28">
        <f ca="1">IF($D702&gt;$D$8,"",INDIRECT(ADDRESS(ROW(Entrées!$C$37)+($D702-1)*24+H$11,COLUMN(Entrées!$C$37)+($C702-1),4,TRUE,"Entrées")))</f>
        <v>-873</v>
      </c>
      <c r="I702" s="28">
        <f ca="1">IF($D702&gt;$D$8,"",INDIRECT(ADDRESS(ROW(Entrées!$C$37)+($D702-1)*24+I$11,COLUMN(Entrées!$C$37)+($C702-1),4,TRUE,"Entrées")))</f>
        <v>-873</v>
      </c>
      <c r="J702" s="28">
        <f ca="1">IF($D702&gt;$D$8,"",INDIRECT(ADDRESS(ROW(Entrées!$C$37)+($D702-1)*24+J$11,COLUMN(Entrées!$C$37)+($C702-1),4,TRUE,"Entrées")))</f>
        <v>-873</v>
      </c>
      <c r="K702" s="28">
        <f ca="1">IF($D702&gt;$D$8,"",INDIRECT(ADDRESS(ROW(Entrées!$C$37)+($D702-1)*24+K$11,COLUMN(Entrées!$C$37)+($C702-1),4,TRUE,"Entrées")))</f>
        <v>-670</v>
      </c>
      <c r="L702" s="28">
        <f ca="1">IF($D702&gt;$D$8,"",INDIRECT(ADDRESS(ROW(Entrées!$C$37)+($D702-1)*24+L$11,COLUMN(Entrées!$C$37)+($C702-1),4,TRUE,"Entrées")))</f>
        <v>-353</v>
      </c>
      <c r="M702" s="28">
        <f ca="1">IF($D702&gt;$D$8,"",INDIRECT(ADDRESS(ROW(Entrées!$C$37)+($D702-1)*24+M$11,COLUMN(Entrées!$C$37)+($C702-1),4,TRUE,"Entrées")))</f>
        <v>-98</v>
      </c>
      <c r="N702" s="28">
        <f ca="1">IF($D702&gt;$D$8,"",INDIRECT(ADDRESS(ROW(Entrées!$C$37)+($D702-1)*24+N$11,COLUMN(Entrées!$C$37)+($C702-1),4,TRUE,"Entrées")))</f>
        <v>154</v>
      </c>
      <c r="O702" s="28">
        <f ca="1">IF($D702&gt;$D$8,"",INDIRECT(ADDRESS(ROW(Entrées!$C$37)+($D702-1)*24+O$11,COLUMN(Entrées!$C$37)+($C702-1),4,TRUE,"Entrées")))</f>
        <v>135</v>
      </c>
      <c r="P702" s="28">
        <f ca="1">IF($D702&gt;$D$8,"",INDIRECT(ADDRESS(ROW(Entrées!$C$37)+($D702-1)*24+P$11,COLUMN(Entrées!$C$37)+($C702-1),4,TRUE,"Entrées")))</f>
        <v>393</v>
      </c>
      <c r="Q702" s="28">
        <f ca="1">IF($D702&gt;$D$8,"",INDIRECT(ADDRESS(ROW(Entrées!$C$37)+($D702-1)*24+Q$11,COLUMN(Entrées!$C$37)+($C702-1),4,TRUE,"Entrées")))</f>
        <v>711</v>
      </c>
      <c r="R702" s="28">
        <f ca="1">IF($D702&gt;$D$8,"",INDIRECT(ADDRESS(ROW(Entrées!$C$37)+($D702-1)*24+R$11,COLUMN(Entrées!$C$37)+($C702-1),4,TRUE,"Entrées")))</f>
        <v>859</v>
      </c>
      <c r="S702" s="28">
        <f ca="1">IF($D702&gt;$D$8,"",INDIRECT(ADDRESS(ROW(Entrées!$C$37)+($D702-1)*24+S$11,COLUMN(Entrées!$C$37)+($C702-1),4,TRUE,"Entrées")))</f>
        <v>679</v>
      </c>
      <c r="T702" s="28">
        <f ca="1">IF($D702&gt;$D$8,"",INDIRECT(ADDRESS(ROW(Entrées!$C$37)+($D702-1)*24+T$11,COLUMN(Entrées!$C$37)+($C702-1),4,TRUE,"Entrées")))</f>
        <v>520</v>
      </c>
      <c r="U702" s="28">
        <f ca="1">IF($D702&gt;$D$8,"",INDIRECT(ADDRESS(ROW(Entrées!$C$37)+($D702-1)*24+U$11,COLUMN(Entrées!$C$37)+($C702-1),4,TRUE,"Entrées")))</f>
        <v>3</v>
      </c>
      <c r="V702" s="28">
        <f ca="1">IF($D702&gt;$D$8,"",INDIRECT(ADDRESS(ROW(Entrées!$C$37)+($D702-1)*24+V$11,COLUMN(Entrées!$C$37)+($C702-1),4,TRUE,"Entrées")))</f>
        <v>-353</v>
      </c>
      <c r="W702" s="28">
        <f ca="1">IF($D702&gt;$D$8,"",INDIRECT(ADDRESS(ROW(Entrées!$C$37)+($D702-1)*24+W$11,COLUMN(Entrées!$C$37)+($C702-1),4,TRUE,"Entrées")))</f>
        <v>-353</v>
      </c>
      <c r="X702" s="28">
        <f ca="1">IF($D702&gt;$D$8,"",INDIRECT(ADDRESS(ROW(Entrées!$C$37)+($D702-1)*24+X$11,COLUMN(Entrées!$C$37)+($C702-1),4,TRUE,"Entrées")))</f>
        <v>-700</v>
      </c>
      <c r="Y702" s="28">
        <f ca="1">IF($D702&gt;$D$8,"",INDIRECT(ADDRESS(ROW(Entrées!$C$37)+($D702-1)*24+Y$11,COLUMN(Entrées!$C$37)+($C702-1),4,TRUE,"Entrées")))</f>
        <v>-873</v>
      </c>
      <c r="Z702" s="28">
        <f ca="1">IF($D702&gt;$D$8,"",INDIRECT(ADDRESS(ROW(Entrées!$C$37)+($D702-1)*24+Z$11,COLUMN(Entrées!$C$37)+($C702-1),4,TRUE,"Entrées")))</f>
        <v>-873</v>
      </c>
      <c r="AA702" s="28">
        <f ca="1">IF($D702&gt;$D$8,"",INDIRECT(ADDRESS(ROW(Entrées!$C$37)+($D702-1)*24+AA$11,COLUMN(Entrées!$C$37)+($C702-1),4,TRUE,"Entrées")))</f>
        <v>-873</v>
      </c>
      <c r="AB702" s="28">
        <f ca="1">IF($D702&gt;$D$8,"",INDIRECT(ADDRESS(ROW(Entrées!$C$37)+($D702-1)*24+AB$11,COLUMN(Entrées!$C$37)+($C702-1),4,TRUE,"Entrées")))</f>
        <v>-873</v>
      </c>
      <c r="AC702" s="11"/>
      <c r="AD702" s="40">
        <f t="shared" ca="1" si="830"/>
        <v>-325.125</v>
      </c>
      <c r="AE702" s="40">
        <f t="shared" ca="1" si="832"/>
        <v>859</v>
      </c>
      <c r="AF702" s="40">
        <f t="shared" ca="1" si="833"/>
        <v>-873</v>
      </c>
      <c r="AG702" s="4"/>
      <c r="AH702" s="11">
        <f>Entrées!A729</f>
        <v>29</v>
      </c>
      <c r="AI702" s="13">
        <f>Entrées!B729</f>
        <v>20</v>
      </c>
      <c r="AJ702" s="31">
        <f t="shared" ca="1" si="802"/>
        <v>55625.834722222207</v>
      </c>
      <c r="AK702" s="31">
        <f t="shared" ca="1" si="778"/>
        <v>55155.277777777781</v>
      </c>
      <c r="AL702" s="31">
        <f t="shared" ca="1" si="779"/>
        <v>55132.569444444431</v>
      </c>
      <c r="AM702" s="31">
        <f t="shared" ca="1" si="780"/>
        <v>439.35972222222233</v>
      </c>
      <c r="AN702" s="31">
        <f t="shared" ca="1" si="781"/>
        <v>2143.2847222222222</v>
      </c>
      <c r="AO702" s="31">
        <f t="shared" ca="1" si="782"/>
        <v>1711.4715277777773</v>
      </c>
      <c r="AP702" s="31">
        <f t="shared" ca="1" si="783"/>
        <v>43686.806944444448</v>
      </c>
      <c r="AQ702" s="31">
        <f t="shared" ca="1" si="784"/>
        <v>2048.2006944444447</v>
      </c>
      <c r="AR702" s="31">
        <f t="shared" ca="1" si="785"/>
        <v>467.57708333333329</v>
      </c>
      <c r="AS702" s="31">
        <f t="shared" ca="1" si="786"/>
        <v>9872.0041666666693</v>
      </c>
      <c r="AT702" s="31">
        <f t="shared" ca="1" si="787"/>
        <v>-752.91041666666672</v>
      </c>
      <c r="AU702" s="31">
        <f t="shared" ca="1" si="788"/>
        <v>580.30277777777769</v>
      </c>
      <c r="AV702" s="31">
        <f t="shared" ca="1" si="789"/>
        <v>-4570.3041666666659</v>
      </c>
      <c r="AW702" s="31">
        <f t="shared" ca="1" si="790"/>
        <v>53.39583333333335</v>
      </c>
      <c r="AX702" s="31">
        <f t="shared" ca="1" si="791"/>
        <v>1401.9361111111111</v>
      </c>
      <c r="AY702" s="31">
        <f t="shared" ca="1" si="792"/>
        <v>-1132.0805555555555</v>
      </c>
      <c r="AZ702" s="31">
        <f t="shared" ca="1" si="793"/>
        <v>-2177.1819444444441</v>
      </c>
      <c r="BA702" s="31">
        <f t="shared" ca="1" si="794"/>
        <v>644.8125</v>
      </c>
      <c r="BB702" s="31">
        <f t="shared" ca="1" si="795"/>
        <v>-1410.101388888889</v>
      </c>
      <c r="BC702" s="31">
        <f t="shared" ca="1" si="796"/>
        <v>-1800.2902777777781</v>
      </c>
      <c r="BF702" s="11">
        <f t="shared" si="797"/>
        <v>29</v>
      </c>
      <c r="BG702" s="11">
        <f t="shared" si="803"/>
        <v>20</v>
      </c>
      <c r="BH702" s="32">
        <f>IF($BF702&gt;$Y$7,"",IF(AND($BF702=$Y$7,$BG702=23),"",Entrées!C730-Entrées!C729))</f>
        <v>-1184.5</v>
      </c>
      <c r="BI702" s="32">
        <f>IF($BF702&gt;$Y$7,"",IF(AND($BF702=$Y$7,$BG702=23),"",Entrées!D730-Entrées!D729))</f>
        <v>-75</v>
      </c>
      <c r="BJ702" s="32">
        <f>IF($BF702&gt;$Y$7,"",IF(AND($BF702=$Y$7,$BG702=23),"",Entrées!E730-Entrées!E729))</f>
        <v>-37.5</v>
      </c>
      <c r="BK702" s="32">
        <f>IF($BF702&gt;$Y$7,"",IF(AND($BF702=$Y$7,$BG702=23),"",Entrées!F730-Entrées!F729))</f>
        <v>6</v>
      </c>
      <c r="BL702" s="32">
        <f>IF($BF702&gt;$Y$7,"",IF(AND($BF702=$Y$7,$BG702=23),"",Entrées!G730-Entrées!G729))</f>
        <v>-147</v>
      </c>
      <c r="BM702" s="32">
        <f>IF($BF702&gt;$Y$7,"",IF(AND($BF702=$Y$7,$BG702=23),"",Entrées!H730-Entrées!H729))</f>
        <v>224.5</v>
      </c>
      <c r="BN702" s="32">
        <f>IF($BF702&gt;$Y$7,"",IF(AND($BF702=$Y$7,$BG702=23),"",Entrées!I730-Entrées!I729))</f>
        <v>-143</v>
      </c>
      <c r="BO702" s="32">
        <f>IF($BF702&gt;$Y$7,"",IF(AND($BF702=$Y$7,$BG702=23),"",Entrées!J730-Entrées!J729))</f>
        <v>72</v>
      </c>
      <c r="BP702" s="32">
        <f>IF($BF702&gt;$Y$7,"",IF(AND($BF702=$Y$7,$BG702=23),"",Entrées!K730-Entrées!K729))</f>
        <v>-37</v>
      </c>
      <c r="BQ702" s="32">
        <f>IF($BF702&gt;$Y$7,"",IF(AND($BF702=$Y$7,$BG702=23),"",Entrées!L730-Entrées!L729))</f>
        <v>-1093</v>
      </c>
      <c r="BR702" s="32">
        <f>IF($BF702&gt;$Y$7,"",IF(AND($BF702=$Y$7,$BG702=23),"",Entrées!M730-Entrées!M729))</f>
        <v>0.5</v>
      </c>
      <c r="BS702" s="32">
        <f>IF($BF702&gt;$Y$7,"",IF(AND($BF702=$Y$7,$BG702=23),"",Entrées!N730-Entrées!N729))</f>
        <v>-1.5</v>
      </c>
      <c r="BT702" s="32">
        <f>IF($BF702&gt;$Y$7,"",IF(AND($BF702=$Y$7,$BG702=23),"",Entrées!O730-Entrées!O729))</f>
        <v>-64.5</v>
      </c>
      <c r="BU702" s="32">
        <f>IF($BF702&gt;$Y$7,"",IF(AND($BF702=$Y$7,$BG702=23),"",Entrées!P730-Entrées!P729))</f>
        <v>0</v>
      </c>
      <c r="BV702" s="32">
        <f>IF($BF702&gt;$Y$7,"",IF(AND($BF702=$Y$7,$BG702=23),"",Entrées!Q730-Entrées!Q729))</f>
        <v>-72</v>
      </c>
      <c r="BW702" s="32">
        <f>IF($BF702&gt;$Y$7,"",IF(AND($BF702=$Y$7,$BG702=23),"",Entrées!R730-Entrées!R729))</f>
        <v>0</v>
      </c>
      <c r="BX702" s="32">
        <f>IF($BF702&gt;$Y$7,"",IF(AND($BF702=$Y$7,$BG702=23),"",Entrées!S730-Entrées!S729))</f>
        <v>0</v>
      </c>
      <c r="BY702" s="32">
        <f>IF($BF702&gt;$Y$7,"",IF(AND($BF702=$Y$7,$BG702=23),"",Entrées!T730-Entrées!T729))</f>
        <v>-424</v>
      </c>
      <c r="BZ702" s="32">
        <f>IF($BF702&gt;$Y$7,"",IF(AND($BF702=$Y$7,$BG702=23),"",Entrées!U730-Entrées!U729))</f>
        <v>0</v>
      </c>
      <c r="CA702" s="32">
        <f>IF($BF702&gt;$Y$7,"",IF(AND($BF702=$Y$7,$BG702=23),"",Entrées!V730-Entrées!V729))</f>
        <v>478</v>
      </c>
      <c r="CD702" s="33">
        <f>IF($BF702&lt;=$Y$7,Entrées!J729/CD$2,"")</f>
        <v>0.14539473684210527</v>
      </c>
      <c r="CE702" s="33">
        <f>IF($BF702&lt;=$Y$7,Entrées!K729/CE$2,"")</f>
        <v>9.285714285714286E-3</v>
      </c>
      <c r="CF702" s="11">
        <f t="shared" si="798"/>
        <v>7600</v>
      </c>
      <c r="CG702" s="11">
        <f t="shared" si="799"/>
        <v>4200</v>
      </c>
      <c r="CH702" s="52">
        <f t="shared" si="800"/>
        <v>0.26950009137426939</v>
      </c>
      <c r="CI702" s="52">
        <f t="shared" si="801"/>
        <v>0.11132787698412699</v>
      </c>
    </row>
    <row r="703" spans="1:87">
      <c r="C703" s="11">
        <f t="shared" si="834"/>
        <v>19</v>
      </c>
      <c r="D703" s="27">
        <f t="shared" si="831"/>
        <v>26</v>
      </c>
      <c r="E703" s="28">
        <f ca="1">IF($D703&gt;$D$8,"",INDIRECT(ADDRESS(ROW(Entrées!$C$37)+($D703-1)*24+E$11,COLUMN(Entrées!$C$37)+($C703-1),4,TRUE,"Entrées")))</f>
        <v>-873</v>
      </c>
      <c r="F703" s="28">
        <f ca="1">IF($D703&gt;$D$8,"",INDIRECT(ADDRESS(ROW(Entrées!$C$37)+($D703-1)*24+F$11,COLUMN(Entrées!$C$37)+($C703-1),4,TRUE,"Entrées")))</f>
        <v>-873</v>
      </c>
      <c r="G703" s="28">
        <f ca="1">IF($D703&gt;$D$8,"",INDIRECT(ADDRESS(ROW(Entrées!$C$37)+($D703-1)*24+G$11,COLUMN(Entrées!$C$37)+($C703-1),4,TRUE,"Entrées")))</f>
        <v>-873</v>
      </c>
      <c r="H703" s="28">
        <f ca="1">IF($D703&gt;$D$8,"",INDIRECT(ADDRESS(ROW(Entrées!$C$37)+($D703-1)*24+H$11,COLUMN(Entrées!$C$37)+($C703-1),4,TRUE,"Entrées")))</f>
        <v>-873</v>
      </c>
      <c r="I703" s="28">
        <f ca="1">IF($D703&gt;$D$8,"",INDIRECT(ADDRESS(ROW(Entrées!$C$37)+($D703-1)*24+I$11,COLUMN(Entrées!$C$37)+($C703-1),4,TRUE,"Entrées")))</f>
        <v>-873</v>
      </c>
      <c r="J703" s="28">
        <f ca="1">IF($D703&gt;$D$8,"",INDIRECT(ADDRESS(ROW(Entrées!$C$37)+($D703-1)*24+J$11,COLUMN(Entrées!$C$37)+($C703-1),4,TRUE,"Entrées")))</f>
        <v>-873</v>
      </c>
      <c r="K703" s="28">
        <f ca="1">IF($D703&gt;$D$8,"",INDIRECT(ADDRESS(ROW(Entrées!$C$37)+($D703-1)*24+K$11,COLUMN(Entrées!$C$37)+($C703-1),4,TRUE,"Entrées")))</f>
        <v>-873</v>
      </c>
      <c r="L703" s="28">
        <f ca="1">IF($D703&gt;$D$8,"",INDIRECT(ADDRESS(ROW(Entrées!$C$37)+($D703-1)*24+L$11,COLUMN(Entrées!$C$37)+($C703-1),4,TRUE,"Entrées")))</f>
        <v>-873</v>
      </c>
      <c r="M703" s="28">
        <f ca="1">IF($D703&gt;$D$8,"",INDIRECT(ADDRESS(ROW(Entrées!$C$37)+($D703-1)*24+M$11,COLUMN(Entrées!$C$37)+($C703-1),4,TRUE,"Entrées")))</f>
        <v>-873</v>
      </c>
      <c r="N703" s="28">
        <f ca="1">IF($D703&gt;$D$8,"",INDIRECT(ADDRESS(ROW(Entrées!$C$37)+($D703-1)*24+N$11,COLUMN(Entrées!$C$37)+($C703-1),4,TRUE,"Entrées")))</f>
        <v>-873</v>
      </c>
      <c r="O703" s="28">
        <f ca="1">IF($D703&gt;$D$8,"",INDIRECT(ADDRESS(ROW(Entrées!$C$37)+($D703-1)*24+O$11,COLUMN(Entrées!$C$37)+($C703-1),4,TRUE,"Entrées")))</f>
        <v>-873</v>
      </c>
      <c r="P703" s="28">
        <f ca="1">IF($D703&gt;$D$8,"",INDIRECT(ADDRESS(ROW(Entrées!$C$37)+($D703-1)*24+P$11,COLUMN(Entrées!$C$37)+($C703-1),4,TRUE,"Entrées")))</f>
        <v>-873</v>
      </c>
      <c r="Q703" s="28">
        <f ca="1">IF($D703&gt;$D$8,"",INDIRECT(ADDRESS(ROW(Entrées!$C$37)+($D703-1)*24+Q$11,COLUMN(Entrées!$C$37)+($C703-1),4,TRUE,"Entrées")))</f>
        <v>-873</v>
      </c>
      <c r="R703" s="28">
        <f ca="1">IF($D703&gt;$D$8,"",INDIRECT(ADDRESS(ROW(Entrées!$C$37)+($D703-1)*24+R$11,COLUMN(Entrées!$C$37)+($C703-1),4,TRUE,"Entrées")))</f>
        <v>-873</v>
      </c>
      <c r="S703" s="28">
        <f ca="1">IF($D703&gt;$D$8,"",INDIRECT(ADDRESS(ROW(Entrées!$C$37)+($D703-1)*24+S$11,COLUMN(Entrées!$C$37)+($C703-1),4,TRUE,"Entrées")))</f>
        <v>-873</v>
      </c>
      <c r="T703" s="28">
        <f ca="1">IF($D703&gt;$D$8,"",INDIRECT(ADDRESS(ROW(Entrées!$C$37)+($D703-1)*24+T$11,COLUMN(Entrées!$C$37)+($C703-1),4,TRUE,"Entrées")))</f>
        <v>-873</v>
      </c>
      <c r="U703" s="28">
        <f ca="1">IF($D703&gt;$D$8,"",INDIRECT(ADDRESS(ROW(Entrées!$C$37)+($D703-1)*24+U$11,COLUMN(Entrées!$C$37)+($C703-1),4,TRUE,"Entrées")))</f>
        <v>-873</v>
      </c>
      <c r="V703" s="28">
        <f ca="1">IF($D703&gt;$D$8,"",INDIRECT(ADDRESS(ROW(Entrées!$C$37)+($D703-1)*24+V$11,COLUMN(Entrées!$C$37)+($C703-1),4,TRUE,"Entrées")))</f>
        <v>-873</v>
      </c>
      <c r="W703" s="28">
        <f ca="1">IF($D703&gt;$D$8,"",INDIRECT(ADDRESS(ROW(Entrées!$C$37)+($D703-1)*24+W$11,COLUMN(Entrées!$C$37)+($C703-1),4,TRUE,"Entrées")))</f>
        <v>-873</v>
      </c>
      <c r="X703" s="28">
        <f ca="1">IF($D703&gt;$D$8,"",INDIRECT(ADDRESS(ROW(Entrées!$C$37)+($D703-1)*24+X$11,COLUMN(Entrées!$C$37)+($C703-1),4,TRUE,"Entrées")))</f>
        <v>-873</v>
      </c>
      <c r="Y703" s="28">
        <f ca="1">IF($D703&gt;$D$8,"",INDIRECT(ADDRESS(ROW(Entrées!$C$37)+($D703-1)*24+Y$11,COLUMN(Entrées!$C$37)+($C703-1),4,TRUE,"Entrées")))</f>
        <v>-873</v>
      </c>
      <c r="Z703" s="28">
        <f ca="1">IF($D703&gt;$D$8,"",INDIRECT(ADDRESS(ROW(Entrées!$C$37)+($D703-1)*24+Z$11,COLUMN(Entrées!$C$37)+($C703-1),4,TRUE,"Entrées")))</f>
        <v>-873</v>
      </c>
      <c r="AA703" s="28">
        <f ca="1">IF($D703&gt;$D$8,"",INDIRECT(ADDRESS(ROW(Entrées!$C$37)+($D703-1)*24+AA$11,COLUMN(Entrées!$C$37)+($C703-1),4,TRUE,"Entrées")))</f>
        <v>-873</v>
      </c>
      <c r="AB703" s="28">
        <f ca="1">IF($D703&gt;$D$8,"",INDIRECT(ADDRESS(ROW(Entrées!$C$37)+($D703-1)*24+AB$11,COLUMN(Entrées!$C$37)+($C703-1),4,TRUE,"Entrées")))</f>
        <v>-873</v>
      </c>
      <c r="AC703" s="11"/>
      <c r="AD703" s="40">
        <f t="shared" ca="1" si="830"/>
        <v>-873</v>
      </c>
      <c r="AE703" s="40">
        <f t="shared" ca="1" si="832"/>
        <v>-873</v>
      </c>
      <c r="AF703" s="40">
        <f t="shared" ca="1" si="833"/>
        <v>-873</v>
      </c>
      <c r="AG703" s="4"/>
      <c r="AH703" s="11">
        <f>Entrées!A730</f>
        <v>29</v>
      </c>
      <c r="AI703" s="13">
        <f>Entrées!B730</f>
        <v>21</v>
      </c>
      <c r="AJ703" s="31">
        <f t="shared" ca="1" si="802"/>
        <v>55625.834722222207</v>
      </c>
      <c r="AK703" s="31">
        <f t="shared" ca="1" si="778"/>
        <v>55155.277777777781</v>
      </c>
      <c r="AL703" s="31">
        <f t="shared" ca="1" si="779"/>
        <v>55132.569444444431</v>
      </c>
      <c r="AM703" s="31">
        <f t="shared" ca="1" si="780"/>
        <v>439.35972222222233</v>
      </c>
      <c r="AN703" s="31">
        <f t="shared" ca="1" si="781"/>
        <v>2143.2847222222222</v>
      </c>
      <c r="AO703" s="31">
        <f t="shared" ca="1" si="782"/>
        <v>1711.4715277777773</v>
      </c>
      <c r="AP703" s="31">
        <f t="shared" ca="1" si="783"/>
        <v>43686.806944444448</v>
      </c>
      <c r="AQ703" s="31">
        <f t="shared" ca="1" si="784"/>
        <v>2048.2006944444447</v>
      </c>
      <c r="AR703" s="31">
        <f t="shared" ca="1" si="785"/>
        <v>467.57708333333329</v>
      </c>
      <c r="AS703" s="31">
        <f t="shared" ca="1" si="786"/>
        <v>9872.0041666666693</v>
      </c>
      <c r="AT703" s="31">
        <f t="shared" ca="1" si="787"/>
        <v>-752.91041666666672</v>
      </c>
      <c r="AU703" s="31">
        <f t="shared" ca="1" si="788"/>
        <v>580.30277777777769</v>
      </c>
      <c r="AV703" s="31">
        <f t="shared" ca="1" si="789"/>
        <v>-4570.3041666666659</v>
      </c>
      <c r="AW703" s="31">
        <f t="shared" ca="1" si="790"/>
        <v>53.39583333333335</v>
      </c>
      <c r="AX703" s="31">
        <f t="shared" ca="1" si="791"/>
        <v>1401.9361111111111</v>
      </c>
      <c r="AY703" s="31">
        <f t="shared" ca="1" si="792"/>
        <v>-1132.0805555555555</v>
      </c>
      <c r="AZ703" s="31">
        <f t="shared" ca="1" si="793"/>
        <v>-2177.1819444444441</v>
      </c>
      <c r="BA703" s="31">
        <f t="shared" ca="1" si="794"/>
        <v>644.8125</v>
      </c>
      <c r="BB703" s="31">
        <f t="shared" ca="1" si="795"/>
        <v>-1410.101388888889</v>
      </c>
      <c r="BC703" s="31">
        <f t="shared" ca="1" si="796"/>
        <v>-1800.2902777777781</v>
      </c>
      <c r="BF703" s="11">
        <f t="shared" si="797"/>
        <v>29</v>
      </c>
      <c r="BG703" s="11">
        <f t="shared" si="803"/>
        <v>21</v>
      </c>
      <c r="BH703" s="32">
        <f>IF($BF703&gt;$Y$7,"",IF(AND($BF703=$Y$7,$BG703=23),"",Entrées!C731-Entrées!C730))</f>
        <v>-625</v>
      </c>
      <c r="BI703" s="32">
        <f>IF($BF703&gt;$Y$7,"",IF(AND($BF703=$Y$7,$BG703=23),"",Entrées!D731-Entrées!D730))</f>
        <v>-62.5</v>
      </c>
      <c r="BJ703" s="32">
        <f>IF($BF703&gt;$Y$7,"",IF(AND($BF703=$Y$7,$BG703=23),"",Entrées!E731-Entrées!E730))</f>
        <v>0</v>
      </c>
      <c r="BK703" s="32">
        <f>IF($BF703&gt;$Y$7,"",IF(AND($BF703=$Y$7,$BG703=23),"",Entrées!F731-Entrées!F730))</f>
        <v>171</v>
      </c>
      <c r="BL703" s="32">
        <f>IF($BF703&gt;$Y$7,"",IF(AND($BF703=$Y$7,$BG703=23),"",Entrées!G731-Entrées!G730))</f>
        <v>-2</v>
      </c>
      <c r="BM703" s="32">
        <f>IF($BF703&gt;$Y$7,"",IF(AND($BF703=$Y$7,$BG703=23),"",Entrées!H731-Entrées!H730))</f>
        <v>2.5</v>
      </c>
      <c r="BN703" s="32">
        <f>IF($BF703&gt;$Y$7,"",IF(AND($BF703=$Y$7,$BG703=23),"",Entrées!I731-Entrées!I730))</f>
        <v>-687</v>
      </c>
      <c r="BO703" s="32">
        <f>IF($BF703&gt;$Y$7,"",IF(AND($BF703=$Y$7,$BG703=23),"",Entrées!J731-Entrées!J730))</f>
        <v>205</v>
      </c>
      <c r="BP703" s="32">
        <f>IF($BF703&gt;$Y$7,"",IF(AND($BF703=$Y$7,$BG703=23),"",Entrées!K731-Entrées!K730))</f>
        <v>-2</v>
      </c>
      <c r="BQ703" s="32">
        <f>IF($BF703&gt;$Y$7,"",IF(AND($BF703=$Y$7,$BG703=23),"",Entrées!L731-Entrées!L730))</f>
        <v>-774</v>
      </c>
      <c r="BR703" s="32">
        <f>IF($BF703&gt;$Y$7,"",IF(AND($BF703=$Y$7,$BG703=23),"",Entrées!M731-Entrées!M730))</f>
        <v>-2</v>
      </c>
      <c r="BS703" s="32">
        <f>IF($BF703&gt;$Y$7,"",IF(AND($BF703=$Y$7,$BG703=23),"",Entrées!N731-Entrées!N730))</f>
        <v>2.5</v>
      </c>
      <c r="BT703" s="32">
        <f>IF($BF703&gt;$Y$7,"",IF(AND($BF703=$Y$7,$BG703=23),"",Entrées!O731-Entrées!O730))</f>
        <v>460.5</v>
      </c>
      <c r="BU703" s="32">
        <f>IF($BF703&gt;$Y$7,"",IF(AND($BF703=$Y$7,$BG703=23),"",Entrées!P731-Entrées!P730))</f>
        <v>3.5</v>
      </c>
      <c r="BV703" s="32">
        <f>IF($BF703&gt;$Y$7,"",IF(AND($BF703=$Y$7,$BG703=23),"",Entrées!Q731-Entrées!Q730))</f>
        <v>1064</v>
      </c>
      <c r="BW703" s="32">
        <f>IF($BF703&gt;$Y$7,"",IF(AND($BF703=$Y$7,$BG703=23),"",Entrées!R731-Entrées!R730))</f>
        <v>0</v>
      </c>
      <c r="BX703" s="32">
        <f>IF($BF703&gt;$Y$7,"",IF(AND($BF703=$Y$7,$BG703=23),"",Entrées!S731-Entrées!S730))</f>
        <v>-200</v>
      </c>
      <c r="BY703" s="32">
        <f>IF($BF703&gt;$Y$7,"",IF(AND($BF703=$Y$7,$BG703=23),"",Entrées!T731-Entrées!T730))</f>
        <v>297</v>
      </c>
      <c r="BZ703" s="32">
        <f>IF($BF703&gt;$Y$7,"",IF(AND($BF703=$Y$7,$BG703=23),"",Entrées!U731-Entrées!U730))</f>
        <v>0</v>
      </c>
      <c r="CA703" s="32">
        <f>IF($BF703&gt;$Y$7,"",IF(AND($BF703=$Y$7,$BG703=23),"",Entrées!V731-Entrées!V730))</f>
        <v>194</v>
      </c>
      <c r="CD703" s="33">
        <f>IF($BF703&lt;=$Y$7,Entrées!J730/CD$2,"")</f>
        <v>0.15486842105263157</v>
      </c>
      <c r="CE703" s="33">
        <f>IF($BF703&lt;=$Y$7,Entrées!K730/CE$2,"")</f>
        <v>4.7619047619047619E-4</v>
      </c>
      <c r="CF703" s="11">
        <f t="shared" si="798"/>
        <v>7600</v>
      </c>
      <c r="CG703" s="11">
        <f t="shared" si="799"/>
        <v>4200</v>
      </c>
      <c r="CH703" s="52">
        <f t="shared" si="800"/>
        <v>0.26950009137426939</v>
      </c>
      <c r="CI703" s="52">
        <f t="shared" si="801"/>
        <v>0.11132787698412699</v>
      </c>
    </row>
    <row r="704" spans="1:87">
      <c r="C704" s="11">
        <f t="shared" si="834"/>
        <v>19</v>
      </c>
      <c r="D704" s="27">
        <f t="shared" si="831"/>
        <v>27</v>
      </c>
      <c r="E704" s="28">
        <f ca="1">IF($D704&gt;$D$8,"",INDIRECT(ADDRESS(ROW(Entrées!$C$37)+($D704-1)*24+E$11,COLUMN(Entrées!$C$37)+($C704-1),4,TRUE,"Entrées")))</f>
        <v>-873</v>
      </c>
      <c r="F704" s="28">
        <f ca="1">IF($D704&gt;$D$8,"",INDIRECT(ADDRESS(ROW(Entrées!$C$37)+($D704-1)*24+F$11,COLUMN(Entrées!$C$37)+($C704-1),4,TRUE,"Entrées")))</f>
        <v>-873</v>
      </c>
      <c r="G704" s="28">
        <f ca="1">IF($D704&gt;$D$8,"",INDIRECT(ADDRESS(ROW(Entrées!$C$37)+($D704-1)*24+G$11,COLUMN(Entrées!$C$37)+($C704-1),4,TRUE,"Entrées")))</f>
        <v>-873</v>
      </c>
      <c r="H704" s="28">
        <f ca="1">IF($D704&gt;$D$8,"",INDIRECT(ADDRESS(ROW(Entrées!$C$37)+($D704-1)*24+H$11,COLUMN(Entrées!$C$37)+($C704-1),4,TRUE,"Entrées")))</f>
        <v>-873</v>
      </c>
      <c r="I704" s="28">
        <f ca="1">IF($D704&gt;$D$8,"",INDIRECT(ADDRESS(ROW(Entrées!$C$37)+($D704-1)*24+I$11,COLUMN(Entrées!$C$37)+($C704-1),4,TRUE,"Entrées")))</f>
        <v>-873</v>
      </c>
      <c r="J704" s="28">
        <f ca="1">IF($D704&gt;$D$8,"",INDIRECT(ADDRESS(ROW(Entrées!$C$37)+($D704-1)*24+J$11,COLUMN(Entrées!$C$37)+($C704-1),4,TRUE,"Entrées")))</f>
        <v>-873</v>
      </c>
      <c r="K704" s="28">
        <f ca="1">IF($D704&gt;$D$8,"",INDIRECT(ADDRESS(ROW(Entrées!$C$37)+($D704-1)*24+K$11,COLUMN(Entrées!$C$37)+($C704-1),4,TRUE,"Entrées")))</f>
        <v>-873</v>
      </c>
      <c r="L704" s="28">
        <f ca="1">IF($D704&gt;$D$8,"",INDIRECT(ADDRESS(ROW(Entrées!$C$37)+($D704-1)*24+L$11,COLUMN(Entrées!$C$37)+($C704-1),4,TRUE,"Entrées")))</f>
        <v>-873</v>
      </c>
      <c r="M704" s="28">
        <f ca="1">IF($D704&gt;$D$8,"",INDIRECT(ADDRESS(ROW(Entrées!$C$37)+($D704-1)*24+M$11,COLUMN(Entrées!$C$37)+($C704-1),4,TRUE,"Entrées")))</f>
        <v>-873</v>
      </c>
      <c r="N704" s="28">
        <f ca="1">IF($D704&gt;$D$8,"",INDIRECT(ADDRESS(ROW(Entrées!$C$37)+($D704-1)*24+N$11,COLUMN(Entrées!$C$37)+($C704-1),4,TRUE,"Entrées")))</f>
        <v>-873</v>
      </c>
      <c r="O704" s="28">
        <f ca="1">IF($D704&gt;$D$8,"",INDIRECT(ADDRESS(ROW(Entrées!$C$37)+($D704-1)*24+O$11,COLUMN(Entrées!$C$37)+($C704-1),4,TRUE,"Entrées")))</f>
        <v>-873</v>
      </c>
      <c r="P704" s="28">
        <f ca="1">IF($D704&gt;$D$8,"",INDIRECT(ADDRESS(ROW(Entrées!$C$37)+($D704-1)*24+P$11,COLUMN(Entrées!$C$37)+($C704-1),4,TRUE,"Entrées")))</f>
        <v>-873</v>
      </c>
      <c r="Q704" s="28">
        <f ca="1">IF($D704&gt;$D$8,"",INDIRECT(ADDRESS(ROW(Entrées!$C$37)+($D704-1)*24+Q$11,COLUMN(Entrées!$C$37)+($C704-1),4,TRUE,"Entrées")))</f>
        <v>-873</v>
      </c>
      <c r="R704" s="28">
        <f ca="1">IF($D704&gt;$D$8,"",INDIRECT(ADDRESS(ROW(Entrées!$C$37)+($D704-1)*24+R$11,COLUMN(Entrées!$C$37)+($C704-1),4,TRUE,"Entrées")))</f>
        <v>-873</v>
      </c>
      <c r="S704" s="28">
        <f ca="1">IF($D704&gt;$D$8,"",INDIRECT(ADDRESS(ROW(Entrées!$C$37)+($D704-1)*24+S$11,COLUMN(Entrées!$C$37)+($C704-1),4,TRUE,"Entrées")))</f>
        <v>-873</v>
      </c>
      <c r="T704" s="28">
        <f ca="1">IF($D704&gt;$D$8,"",INDIRECT(ADDRESS(ROW(Entrées!$C$37)+($D704-1)*24+T$11,COLUMN(Entrées!$C$37)+($C704-1),4,TRUE,"Entrées")))</f>
        <v>-873</v>
      </c>
      <c r="U704" s="28">
        <f ca="1">IF($D704&gt;$D$8,"",INDIRECT(ADDRESS(ROW(Entrées!$C$37)+($D704-1)*24+U$11,COLUMN(Entrées!$C$37)+($C704-1),4,TRUE,"Entrées")))</f>
        <v>-838</v>
      </c>
      <c r="V704" s="28">
        <f ca="1">IF($D704&gt;$D$8,"",INDIRECT(ADDRESS(ROW(Entrées!$C$37)+($D704-1)*24+V$11,COLUMN(Entrées!$C$37)+($C704-1),4,TRUE,"Entrées")))</f>
        <v>-873</v>
      </c>
      <c r="W704" s="28">
        <f ca="1">IF($D704&gt;$D$8,"",INDIRECT(ADDRESS(ROW(Entrées!$C$37)+($D704-1)*24+W$11,COLUMN(Entrées!$C$37)+($C704-1),4,TRUE,"Entrées")))</f>
        <v>-873</v>
      </c>
      <c r="X704" s="28">
        <f ca="1">IF($D704&gt;$D$8,"",INDIRECT(ADDRESS(ROW(Entrées!$C$37)+($D704-1)*24+X$11,COLUMN(Entrées!$C$37)+($C704-1),4,TRUE,"Entrées")))</f>
        <v>-873</v>
      </c>
      <c r="Y704" s="28">
        <f ca="1">IF($D704&gt;$D$8,"",INDIRECT(ADDRESS(ROW(Entrées!$C$37)+($D704-1)*24+Y$11,COLUMN(Entrées!$C$37)+($C704-1),4,TRUE,"Entrées")))</f>
        <v>-873</v>
      </c>
      <c r="Z704" s="28">
        <f ca="1">IF($D704&gt;$D$8,"",INDIRECT(ADDRESS(ROW(Entrées!$C$37)+($D704-1)*24+Z$11,COLUMN(Entrées!$C$37)+($C704-1),4,TRUE,"Entrées")))</f>
        <v>-873</v>
      </c>
      <c r="AA704" s="28">
        <f ca="1">IF($D704&gt;$D$8,"",INDIRECT(ADDRESS(ROW(Entrées!$C$37)+($D704-1)*24+AA$11,COLUMN(Entrées!$C$37)+($C704-1),4,TRUE,"Entrées")))</f>
        <v>-873</v>
      </c>
      <c r="AB704" s="28">
        <f ca="1">IF($D704&gt;$D$8,"",INDIRECT(ADDRESS(ROW(Entrées!$C$37)+($D704-1)*24+AB$11,COLUMN(Entrées!$C$37)+($C704-1),4,TRUE,"Entrées")))</f>
        <v>-873</v>
      </c>
      <c r="AC704" s="11"/>
      <c r="AD704" s="40">
        <f t="shared" ca="1" si="830"/>
        <v>-871.54166666666663</v>
      </c>
      <c r="AE704" s="40">
        <f t="shared" ca="1" si="832"/>
        <v>-838</v>
      </c>
      <c r="AF704" s="40">
        <f t="shared" ca="1" si="833"/>
        <v>-873</v>
      </c>
      <c r="AG704" s="4"/>
      <c r="AH704" s="11">
        <f>Entrées!A731</f>
        <v>29</v>
      </c>
      <c r="AI704" s="13">
        <f>Entrées!B731</f>
        <v>22</v>
      </c>
      <c r="AJ704" s="31">
        <f t="shared" ca="1" si="802"/>
        <v>55625.834722222207</v>
      </c>
      <c r="AK704" s="31">
        <f t="shared" ca="1" si="778"/>
        <v>55155.277777777781</v>
      </c>
      <c r="AL704" s="31">
        <f t="shared" ca="1" si="779"/>
        <v>55132.569444444431</v>
      </c>
      <c r="AM704" s="31">
        <f t="shared" ca="1" si="780"/>
        <v>439.35972222222233</v>
      </c>
      <c r="AN704" s="31">
        <f t="shared" ca="1" si="781"/>
        <v>2143.2847222222222</v>
      </c>
      <c r="AO704" s="31">
        <f t="shared" ca="1" si="782"/>
        <v>1711.4715277777773</v>
      </c>
      <c r="AP704" s="31">
        <f t="shared" ca="1" si="783"/>
        <v>43686.806944444448</v>
      </c>
      <c r="AQ704" s="31">
        <f t="shared" ca="1" si="784"/>
        <v>2048.2006944444447</v>
      </c>
      <c r="AR704" s="31">
        <f t="shared" ca="1" si="785"/>
        <v>467.57708333333329</v>
      </c>
      <c r="AS704" s="31">
        <f t="shared" ca="1" si="786"/>
        <v>9872.0041666666693</v>
      </c>
      <c r="AT704" s="31">
        <f t="shared" ca="1" si="787"/>
        <v>-752.91041666666672</v>
      </c>
      <c r="AU704" s="31">
        <f t="shared" ca="1" si="788"/>
        <v>580.30277777777769</v>
      </c>
      <c r="AV704" s="31">
        <f t="shared" ca="1" si="789"/>
        <v>-4570.3041666666659</v>
      </c>
      <c r="AW704" s="31">
        <f t="shared" ca="1" si="790"/>
        <v>53.39583333333335</v>
      </c>
      <c r="AX704" s="31">
        <f t="shared" ca="1" si="791"/>
        <v>1401.9361111111111</v>
      </c>
      <c r="AY704" s="31">
        <f t="shared" ca="1" si="792"/>
        <v>-1132.0805555555555</v>
      </c>
      <c r="AZ704" s="31">
        <f t="shared" ca="1" si="793"/>
        <v>-2177.1819444444441</v>
      </c>
      <c r="BA704" s="31">
        <f t="shared" ca="1" si="794"/>
        <v>644.8125</v>
      </c>
      <c r="BB704" s="31">
        <f t="shared" ca="1" si="795"/>
        <v>-1410.101388888889</v>
      </c>
      <c r="BC704" s="31">
        <f t="shared" ca="1" si="796"/>
        <v>-1800.2902777777781</v>
      </c>
      <c r="BF704" s="11">
        <f t="shared" si="797"/>
        <v>29</v>
      </c>
      <c r="BG704" s="11">
        <f t="shared" si="803"/>
        <v>22</v>
      </c>
      <c r="BH704" s="32">
        <f>IF($BF704&gt;$Y$7,"",IF(AND($BF704=$Y$7,$BG704=23),"",Entrées!C732-Entrées!C731))</f>
        <v>2169</v>
      </c>
      <c r="BI704" s="32">
        <f>IF($BF704&gt;$Y$7,"",IF(AND($BF704=$Y$7,$BG704=23),"",Entrées!D732-Entrées!D731))</f>
        <v>2075</v>
      </c>
      <c r="BJ704" s="32">
        <f>IF($BF704&gt;$Y$7,"",IF(AND($BF704=$Y$7,$BG704=23),"",Entrées!E732-Entrées!E731))</f>
        <v>1912.5</v>
      </c>
      <c r="BK704" s="32">
        <f>IF($BF704&gt;$Y$7,"",IF(AND($BF704=$Y$7,$BG704=23),"",Entrées!F732-Entrées!F731))</f>
        <v>175.5</v>
      </c>
      <c r="BL704" s="32">
        <f>IF($BF704&gt;$Y$7,"",IF(AND($BF704=$Y$7,$BG704=23),"",Entrées!G732-Entrées!G731))</f>
        <v>-19</v>
      </c>
      <c r="BM704" s="32">
        <f>IF($BF704&gt;$Y$7,"",IF(AND($BF704=$Y$7,$BG704=23),"",Entrées!H732-Entrées!H731))</f>
        <v>10.5</v>
      </c>
      <c r="BN704" s="32">
        <f>IF($BF704&gt;$Y$7,"",IF(AND($BF704=$Y$7,$BG704=23),"",Entrées!I732-Entrées!I731))</f>
        <v>68.5</v>
      </c>
      <c r="BO704" s="32">
        <f>IF($BF704&gt;$Y$7,"",IF(AND($BF704=$Y$7,$BG704=23),"",Entrées!J732-Entrées!J731))</f>
        <v>212</v>
      </c>
      <c r="BP704" s="32">
        <f>IF($BF704&gt;$Y$7,"",IF(AND($BF704=$Y$7,$BG704=23),"",Entrées!K732-Entrées!K731))</f>
        <v>0</v>
      </c>
      <c r="BQ704" s="32">
        <f>IF($BF704&gt;$Y$7,"",IF(AND($BF704=$Y$7,$BG704=23),"",Entrées!L732-Entrées!L731))</f>
        <v>842</v>
      </c>
      <c r="BR704" s="32">
        <f>IF($BF704&gt;$Y$7,"",IF(AND($BF704=$Y$7,$BG704=23),"",Entrées!M732-Entrées!M731))</f>
        <v>1</v>
      </c>
      <c r="BS704" s="32">
        <f>IF($BF704&gt;$Y$7,"",IF(AND($BF704=$Y$7,$BG704=23),"",Entrées!N732-Entrées!N731))</f>
        <v>6.5</v>
      </c>
      <c r="BT704" s="32">
        <f>IF($BF704&gt;$Y$7,"",IF(AND($BF704=$Y$7,$BG704=23),"",Entrées!O732-Entrées!O731))</f>
        <v>871.5</v>
      </c>
      <c r="BU704" s="32">
        <f>IF($BF704&gt;$Y$7,"",IF(AND($BF704=$Y$7,$BG704=23),"",Entrées!P732-Entrées!P731))</f>
        <v>1</v>
      </c>
      <c r="BV704" s="32">
        <f>IF($BF704&gt;$Y$7,"",IF(AND($BF704=$Y$7,$BG704=23),"",Entrées!Q732-Entrées!Q731))</f>
        <v>-215</v>
      </c>
      <c r="BW704" s="32">
        <f>IF($BF704&gt;$Y$7,"",IF(AND($BF704=$Y$7,$BG704=23),"",Entrées!R732-Entrées!R731))</f>
        <v>0</v>
      </c>
      <c r="BX704" s="32">
        <f>IF($BF704&gt;$Y$7,"",IF(AND($BF704=$Y$7,$BG704=23),"",Entrées!S732-Entrées!S731))</f>
        <v>0</v>
      </c>
      <c r="BY704" s="32">
        <f>IF($BF704&gt;$Y$7,"",IF(AND($BF704=$Y$7,$BG704=23),"",Entrées!T732-Entrées!T731))</f>
        <v>113</v>
      </c>
      <c r="BZ704" s="32">
        <f>IF($BF704&gt;$Y$7,"",IF(AND($BF704=$Y$7,$BG704=23),"",Entrées!U732-Entrées!U731))</f>
        <v>1</v>
      </c>
      <c r="CA704" s="32">
        <f>IF($BF704&gt;$Y$7,"",IF(AND($BF704=$Y$7,$BG704=23),"",Entrées!V732-Entrées!V731))</f>
        <v>22</v>
      </c>
      <c r="CD704" s="33">
        <f>IF($BF704&lt;=$Y$7,Entrées!J731/CD$2,"")</f>
        <v>0.18184210526315789</v>
      </c>
      <c r="CE704" s="33">
        <f>IF($BF704&lt;=$Y$7,Entrées!K731/CE$2,"")</f>
        <v>0</v>
      </c>
      <c r="CF704" s="11">
        <f t="shared" si="798"/>
        <v>7600</v>
      </c>
      <c r="CG704" s="11">
        <f t="shared" si="799"/>
        <v>4200</v>
      </c>
      <c r="CH704" s="52">
        <f t="shared" si="800"/>
        <v>0.26950009137426939</v>
      </c>
      <c r="CI704" s="52">
        <f t="shared" si="801"/>
        <v>0.11132787698412699</v>
      </c>
    </row>
    <row r="705" spans="3:87">
      <c r="C705" s="11">
        <f t="shared" si="834"/>
        <v>19</v>
      </c>
      <c r="D705" s="27">
        <f t="shared" si="831"/>
        <v>28</v>
      </c>
      <c r="E705" s="28">
        <f ca="1">IF($D705&gt;$D$8,"",INDIRECT(ADDRESS(ROW(Entrées!$C$37)+($D705-1)*24+E$11,COLUMN(Entrées!$C$37)+($C705-1),4,TRUE,"Entrées")))</f>
        <v>-873</v>
      </c>
      <c r="F705" s="28">
        <f ca="1">IF($D705&gt;$D$8,"",INDIRECT(ADDRESS(ROW(Entrées!$C$37)+($D705-1)*24+F$11,COLUMN(Entrées!$C$37)+($C705-1),4,TRUE,"Entrées")))</f>
        <v>-873</v>
      </c>
      <c r="G705" s="28">
        <f ca="1">IF($D705&gt;$D$8,"",INDIRECT(ADDRESS(ROW(Entrées!$C$37)+($D705-1)*24+G$11,COLUMN(Entrées!$C$37)+($C705-1),4,TRUE,"Entrées")))</f>
        <v>-873</v>
      </c>
      <c r="H705" s="28">
        <f ca="1">IF($D705&gt;$D$8,"",INDIRECT(ADDRESS(ROW(Entrées!$C$37)+($D705-1)*24+H$11,COLUMN(Entrées!$C$37)+($C705-1),4,TRUE,"Entrées")))</f>
        <v>-873</v>
      </c>
      <c r="I705" s="28">
        <f ca="1">IF($D705&gt;$D$8,"",INDIRECT(ADDRESS(ROW(Entrées!$C$37)+($D705-1)*24+I$11,COLUMN(Entrées!$C$37)+($C705-1),4,TRUE,"Entrées")))</f>
        <v>-873</v>
      </c>
      <c r="J705" s="28">
        <f ca="1">IF($D705&gt;$D$8,"",INDIRECT(ADDRESS(ROW(Entrées!$C$37)+($D705-1)*24+J$11,COLUMN(Entrées!$C$37)+($C705-1),4,TRUE,"Entrées")))</f>
        <v>-873</v>
      </c>
      <c r="K705" s="28">
        <f ca="1">IF($D705&gt;$D$8,"",INDIRECT(ADDRESS(ROW(Entrées!$C$37)+($D705-1)*24+K$11,COLUMN(Entrées!$C$37)+($C705-1),4,TRUE,"Entrées")))</f>
        <v>-873</v>
      </c>
      <c r="L705" s="28">
        <f ca="1">IF($D705&gt;$D$8,"",INDIRECT(ADDRESS(ROW(Entrées!$C$37)+($D705-1)*24+L$11,COLUMN(Entrées!$C$37)+($C705-1),4,TRUE,"Entrées")))</f>
        <v>-527</v>
      </c>
      <c r="M705" s="28">
        <f ca="1">IF($D705&gt;$D$8,"",INDIRECT(ADDRESS(ROW(Entrées!$C$37)+($D705-1)*24+M$11,COLUMN(Entrées!$C$37)+($C705-1),4,TRUE,"Entrées")))</f>
        <v>-527</v>
      </c>
      <c r="N705" s="28">
        <f ca="1">IF($D705&gt;$D$8,"",INDIRECT(ADDRESS(ROW(Entrées!$C$37)+($D705-1)*24+N$11,COLUMN(Entrées!$C$37)+($C705-1),4,TRUE,"Entrées")))</f>
        <v>-448</v>
      </c>
      <c r="O705" s="28">
        <f ca="1">IF($D705&gt;$D$8,"",INDIRECT(ADDRESS(ROW(Entrées!$C$37)+($D705-1)*24+O$11,COLUMN(Entrées!$C$37)+($C705-1),4,TRUE,"Entrées")))</f>
        <v>-320</v>
      </c>
      <c r="P705" s="28">
        <f ca="1">IF($D705&gt;$D$8,"",INDIRECT(ADDRESS(ROW(Entrées!$C$37)+($D705-1)*24+P$11,COLUMN(Entrées!$C$37)+($C705-1),4,TRUE,"Entrées")))</f>
        <v>-303</v>
      </c>
      <c r="Q705" s="28">
        <f ca="1">IF($D705&gt;$D$8,"",INDIRECT(ADDRESS(ROW(Entrées!$C$37)+($D705-1)*24+Q$11,COLUMN(Entrées!$C$37)+($C705-1),4,TRUE,"Entrées")))</f>
        <v>-247</v>
      </c>
      <c r="R705" s="28">
        <f ca="1">IF($D705&gt;$D$8,"",INDIRECT(ADDRESS(ROW(Entrées!$C$37)+($D705-1)*24+R$11,COLUMN(Entrées!$C$37)+($C705-1),4,TRUE,"Entrées")))</f>
        <v>-376</v>
      </c>
      <c r="S705" s="28">
        <f ca="1">IF($D705&gt;$D$8,"",INDIRECT(ADDRESS(ROW(Entrées!$C$37)+($D705-1)*24+S$11,COLUMN(Entrées!$C$37)+($C705-1),4,TRUE,"Entrées")))</f>
        <v>-399</v>
      </c>
      <c r="T705" s="28">
        <f ca="1">IF($D705&gt;$D$8,"",INDIRECT(ADDRESS(ROW(Entrées!$C$37)+($D705-1)*24+T$11,COLUMN(Entrées!$C$37)+($C705-1),4,TRUE,"Entrées")))</f>
        <v>-527</v>
      </c>
      <c r="U705" s="28">
        <f ca="1">IF($D705&gt;$D$8,"",INDIRECT(ADDRESS(ROW(Entrées!$C$37)+($D705-1)*24+U$11,COLUMN(Entrées!$C$37)+($C705-1),4,TRUE,"Entrées")))</f>
        <v>-527</v>
      </c>
      <c r="V705" s="28">
        <f ca="1">IF($D705&gt;$D$8,"",INDIRECT(ADDRESS(ROW(Entrées!$C$37)+($D705-1)*24+V$11,COLUMN(Entrées!$C$37)+($C705-1),4,TRUE,"Entrées")))</f>
        <v>-527</v>
      </c>
      <c r="W705" s="28">
        <f ca="1">IF($D705&gt;$D$8,"",INDIRECT(ADDRESS(ROW(Entrées!$C$37)+($D705-1)*24+W$11,COLUMN(Entrées!$C$37)+($C705-1),4,TRUE,"Entrées")))</f>
        <v>-527</v>
      </c>
      <c r="X705" s="28">
        <f ca="1">IF($D705&gt;$D$8,"",INDIRECT(ADDRESS(ROW(Entrées!$C$37)+($D705-1)*24+X$11,COLUMN(Entrées!$C$37)+($C705-1),4,TRUE,"Entrées")))</f>
        <v>-873</v>
      </c>
      <c r="Y705" s="28">
        <f ca="1">IF($D705&gt;$D$8,"",INDIRECT(ADDRESS(ROW(Entrées!$C$37)+($D705-1)*24+Y$11,COLUMN(Entrées!$C$37)+($C705-1),4,TRUE,"Entrées")))</f>
        <v>-873</v>
      </c>
      <c r="Z705" s="28">
        <f ca="1">IF($D705&gt;$D$8,"",INDIRECT(ADDRESS(ROW(Entrées!$C$37)+($D705-1)*24+Z$11,COLUMN(Entrées!$C$37)+($C705-1),4,TRUE,"Entrées")))</f>
        <v>-873</v>
      </c>
      <c r="AA705" s="28">
        <f ca="1">IF($D705&gt;$D$8,"",INDIRECT(ADDRESS(ROW(Entrées!$C$37)+($D705-1)*24+AA$11,COLUMN(Entrées!$C$37)+($C705-1),4,TRUE,"Entrées")))</f>
        <v>-873</v>
      </c>
      <c r="AB705" s="28">
        <f ca="1">IF($D705&gt;$D$8,"",INDIRECT(ADDRESS(ROW(Entrées!$C$37)+($D705-1)*24+AB$11,COLUMN(Entrées!$C$37)+($C705-1),4,TRUE,"Entrées")))</f>
        <v>-873</v>
      </c>
      <c r="AC705" s="11"/>
      <c r="AD705" s="40">
        <f t="shared" ca="1" si="830"/>
        <v>-655.45833333333337</v>
      </c>
      <c r="AE705" s="40">
        <f t="shared" ca="1" si="832"/>
        <v>-247</v>
      </c>
      <c r="AF705" s="40">
        <f t="shared" ca="1" si="833"/>
        <v>-873</v>
      </c>
      <c r="AG705" s="4"/>
      <c r="AH705" s="11">
        <f>Entrées!A732</f>
        <v>29</v>
      </c>
      <c r="AI705" s="13">
        <f>Entrées!B732</f>
        <v>23</v>
      </c>
      <c r="AJ705" s="31">
        <f t="shared" ca="1" si="802"/>
        <v>55625.834722222207</v>
      </c>
      <c r="AK705" s="31">
        <f t="shared" ca="1" si="778"/>
        <v>55155.277777777781</v>
      </c>
      <c r="AL705" s="31">
        <f t="shared" ca="1" si="779"/>
        <v>55132.569444444431</v>
      </c>
      <c r="AM705" s="31">
        <f t="shared" ca="1" si="780"/>
        <v>439.35972222222233</v>
      </c>
      <c r="AN705" s="31">
        <f t="shared" ca="1" si="781"/>
        <v>2143.2847222222222</v>
      </c>
      <c r="AO705" s="31">
        <f t="shared" ca="1" si="782"/>
        <v>1711.4715277777773</v>
      </c>
      <c r="AP705" s="31">
        <f t="shared" ca="1" si="783"/>
        <v>43686.806944444448</v>
      </c>
      <c r="AQ705" s="31">
        <f t="shared" ca="1" si="784"/>
        <v>2048.2006944444447</v>
      </c>
      <c r="AR705" s="31">
        <f t="shared" ca="1" si="785"/>
        <v>467.57708333333329</v>
      </c>
      <c r="AS705" s="31">
        <f t="shared" ca="1" si="786"/>
        <v>9872.0041666666693</v>
      </c>
      <c r="AT705" s="31">
        <f t="shared" ca="1" si="787"/>
        <v>-752.91041666666672</v>
      </c>
      <c r="AU705" s="31">
        <f t="shared" ca="1" si="788"/>
        <v>580.30277777777769</v>
      </c>
      <c r="AV705" s="31">
        <f t="shared" ca="1" si="789"/>
        <v>-4570.3041666666659</v>
      </c>
      <c r="AW705" s="31">
        <f t="shared" ca="1" si="790"/>
        <v>53.39583333333335</v>
      </c>
      <c r="AX705" s="31">
        <f t="shared" ca="1" si="791"/>
        <v>1401.9361111111111</v>
      </c>
      <c r="AY705" s="31">
        <f t="shared" ca="1" si="792"/>
        <v>-1132.0805555555555</v>
      </c>
      <c r="AZ705" s="31">
        <f t="shared" ca="1" si="793"/>
        <v>-2177.1819444444441</v>
      </c>
      <c r="BA705" s="31">
        <f t="shared" ca="1" si="794"/>
        <v>644.8125</v>
      </c>
      <c r="BB705" s="31">
        <f t="shared" ca="1" si="795"/>
        <v>-1410.101388888889</v>
      </c>
      <c r="BC705" s="31">
        <f t="shared" ca="1" si="796"/>
        <v>-1800.2902777777781</v>
      </c>
      <c r="BF705" s="11">
        <f t="shared" si="797"/>
        <v>29</v>
      </c>
      <c r="BG705" s="11">
        <f t="shared" si="803"/>
        <v>23</v>
      </c>
      <c r="BH705" s="32">
        <f>IF($BF705&gt;$Y$7,"",IF(AND($BF705=$Y$7,$BG705=23),"",Entrées!C733-Entrées!C732))</f>
        <v>-1536</v>
      </c>
      <c r="BI705" s="32">
        <f>IF($BF705&gt;$Y$7,"",IF(AND($BF705=$Y$7,$BG705=23),"",Entrées!D733-Entrées!D732))</f>
        <v>-2275</v>
      </c>
      <c r="BJ705" s="32">
        <f>IF($BF705&gt;$Y$7,"",IF(AND($BF705=$Y$7,$BG705=23),"",Entrées!E733-Entrées!E732))</f>
        <v>-2062.5</v>
      </c>
      <c r="BK705" s="32">
        <f>IF($BF705&gt;$Y$7,"",IF(AND($BF705=$Y$7,$BG705=23),"",Entrées!F733-Entrées!F732))</f>
        <v>-356</v>
      </c>
      <c r="BL705" s="32">
        <f>IF($BF705&gt;$Y$7,"",IF(AND($BF705=$Y$7,$BG705=23),"",Entrées!G733-Entrées!G732))</f>
        <v>134</v>
      </c>
      <c r="BM705" s="32">
        <f>IF($BF705&gt;$Y$7,"",IF(AND($BF705=$Y$7,$BG705=23),"",Entrées!H733-Entrées!H732))</f>
        <v>3.5</v>
      </c>
      <c r="BN705" s="32">
        <f>IF($BF705&gt;$Y$7,"",IF(AND($BF705=$Y$7,$BG705=23),"",Entrées!I733-Entrées!I732))</f>
        <v>395.5</v>
      </c>
      <c r="BO705" s="32">
        <f>IF($BF705&gt;$Y$7,"",IF(AND($BF705=$Y$7,$BG705=23),"",Entrées!J733-Entrées!J732))</f>
        <v>246</v>
      </c>
      <c r="BP705" s="32">
        <f>IF($BF705&gt;$Y$7,"",IF(AND($BF705=$Y$7,$BG705=23),"",Entrées!K733-Entrées!K732))</f>
        <v>0</v>
      </c>
      <c r="BQ705" s="32">
        <f>IF($BF705&gt;$Y$7,"",IF(AND($BF705=$Y$7,$BG705=23),"",Entrées!L733-Entrées!L732))</f>
        <v>-1372</v>
      </c>
      <c r="BR705" s="32">
        <f>IF($BF705&gt;$Y$7,"",IF(AND($BF705=$Y$7,$BG705=23),"",Entrées!M733-Entrées!M732))</f>
        <v>-296.5</v>
      </c>
      <c r="BS705" s="32">
        <f>IF($BF705&gt;$Y$7,"",IF(AND($BF705=$Y$7,$BG705=23),"",Entrées!N733-Entrées!N732))</f>
        <v>1</v>
      </c>
      <c r="BT705" s="32">
        <f>IF($BF705&gt;$Y$7,"",IF(AND($BF705=$Y$7,$BG705=23),"",Entrées!O733-Entrées!O732))</f>
        <v>-290.5</v>
      </c>
      <c r="BU705" s="32">
        <f>IF($BF705&gt;$Y$7,"",IF(AND($BF705=$Y$7,$BG705=23),"",Entrées!P733-Entrées!P732))</f>
        <v>-1.5</v>
      </c>
      <c r="BV705" s="32">
        <f>IF($BF705&gt;$Y$7,"",IF(AND($BF705=$Y$7,$BG705=23),"",Entrées!Q733-Entrées!Q732))</f>
        <v>115</v>
      </c>
      <c r="BW705" s="32">
        <f>IF($BF705&gt;$Y$7,"",IF(AND($BF705=$Y$7,$BG705=23),"",Entrées!R733-Entrées!R732))</f>
        <v>0</v>
      </c>
      <c r="BX705" s="32">
        <f>IF($BF705&gt;$Y$7,"",IF(AND($BF705=$Y$7,$BG705=23),"",Entrées!S733-Entrées!S732))</f>
        <v>0</v>
      </c>
      <c r="BY705" s="32">
        <f>IF($BF705&gt;$Y$7,"",IF(AND($BF705=$Y$7,$BG705=23),"",Entrées!T733-Entrées!T732))</f>
        <v>-845</v>
      </c>
      <c r="BZ705" s="32">
        <f>IF($BF705&gt;$Y$7,"",IF(AND($BF705=$Y$7,$BG705=23),"",Entrées!U733-Entrées!U732))</f>
        <v>-1</v>
      </c>
      <c r="CA705" s="32">
        <f>IF($BF705&gt;$Y$7,"",IF(AND($BF705=$Y$7,$BG705=23),"",Entrées!V733-Entrées!V732))</f>
        <v>67</v>
      </c>
      <c r="CD705" s="33">
        <f>IF($BF705&lt;=$Y$7,Entrées!J732/CD$2,"")</f>
        <v>0.20973684210526317</v>
      </c>
      <c r="CE705" s="33">
        <f>IF($BF705&lt;=$Y$7,Entrées!K732/CE$2,"")</f>
        <v>0</v>
      </c>
      <c r="CF705" s="11">
        <f t="shared" si="798"/>
        <v>7600</v>
      </c>
      <c r="CG705" s="11">
        <f t="shared" si="799"/>
        <v>4200</v>
      </c>
      <c r="CH705" s="52">
        <f t="shared" si="800"/>
        <v>0.26950009137426939</v>
      </c>
      <c r="CI705" s="52">
        <f t="shared" si="801"/>
        <v>0.11132787698412699</v>
      </c>
    </row>
    <row r="706" spans="3:87">
      <c r="C706" s="11">
        <f t="shared" si="834"/>
        <v>19</v>
      </c>
      <c r="D706" s="27">
        <f t="shared" si="831"/>
        <v>29</v>
      </c>
      <c r="E706" s="28">
        <f ca="1">IF($D706&gt;$D$8,"",INDIRECT(ADDRESS(ROW(Entrées!$C$37)+($D706-1)*24+E$11,COLUMN(Entrées!$C$37)+($C706-1),4,TRUE,"Entrées")))</f>
        <v>-873</v>
      </c>
      <c r="F706" s="28">
        <f ca="1">IF($D706&gt;$D$8,"",INDIRECT(ADDRESS(ROW(Entrées!$C$37)+($D706-1)*24+F$11,COLUMN(Entrées!$C$37)+($C706-1),4,TRUE,"Entrées")))</f>
        <v>-873</v>
      </c>
      <c r="G706" s="28">
        <f ca="1">IF($D706&gt;$D$8,"",INDIRECT(ADDRESS(ROW(Entrées!$C$37)+($D706-1)*24+G$11,COLUMN(Entrées!$C$37)+($C706-1),4,TRUE,"Entrées")))</f>
        <v>-873</v>
      </c>
      <c r="H706" s="28">
        <f ca="1">IF($D706&gt;$D$8,"",INDIRECT(ADDRESS(ROW(Entrées!$C$37)+($D706-1)*24+H$11,COLUMN(Entrées!$C$37)+($C706-1),4,TRUE,"Entrées")))</f>
        <v>-873</v>
      </c>
      <c r="I706" s="28">
        <f ca="1">IF($D706&gt;$D$8,"",INDIRECT(ADDRESS(ROW(Entrées!$C$37)+($D706-1)*24+I$11,COLUMN(Entrées!$C$37)+($C706-1),4,TRUE,"Entrées")))</f>
        <v>-873</v>
      </c>
      <c r="J706" s="28">
        <f ca="1">IF($D706&gt;$D$8,"",INDIRECT(ADDRESS(ROW(Entrées!$C$37)+($D706-1)*24+J$11,COLUMN(Entrées!$C$37)+($C706-1),4,TRUE,"Entrées")))</f>
        <v>-873</v>
      </c>
      <c r="K706" s="28">
        <f ca="1">IF($D706&gt;$D$8,"",INDIRECT(ADDRESS(ROW(Entrées!$C$37)+($D706-1)*24+K$11,COLUMN(Entrées!$C$37)+($C706-1),4,TRUE,"Entrées")))</f>
        <v>-873</v>
      </c>
      <c r="L706" s="28">
        <f ca="1">IF($D706&gt;$D$8,"",INDIRECT(ADDRESS(ROW(Entrées!$C$37)+($D706-1)*24+L$11,COLUMN(Entrées!$C$37)+($C706-1),4,TRUE,"Entrées")))</f>
        <v>-873</v>
      </c>
      <c r="M706" s="28">
        <f ca="1">IF($D706&gt;$D$8,"",INDIRECT(ADDRESS(ROW(Entrées!$C$37)+($D706-1)*24+M$11,COLUMN(Entrées!$C$37)+($C706-1),4,TRUE,"Entrées")))</f>
        <v>-873</v>
      </c>
      <c r="N706" s="28">
        <f ca="1">IF($D706&gt;$D$8,"",INDIRECT(ADDRESS(ROW(Entrées!$C$37)+($D706-1)*24+N$11,COLUMN(Entrées!$C$37)+($C706-1),4,TRUE,"Entrées")))</f>
        <v>-873</v>
      </c>
      <c r="O706" s="28">
        <f ca="1">IF($D706&gt;$D$8,"",INDIRECT(ADDRESS(ROW(Entrées!$C$37)+($D706-1)*24+O$11,COLUMN(Entrées!$C$37)+($C706-1),4,TRUE,"Entrées")))</f>
        <v>-873</v>
      </c>
      <c r="P706" s="28">
        <f ca="1">IF($D706&gt;$D$8,"",INDIRECT(ADDRESS(ROW(Entrées!$C$37)+($D706-1)*24+P$11,COLUMN(Entrées!$C$37)+($C706-1),4,TRUE,"Entrées")))</f>
        <v>-873</v>
      </c>
      <c r="Q706" s="28">
        <f ca="1">IF($D706&gt;$D$8,"",INDIRECT(ADDRESS(ROW(Entrées!$C$37)+($D706-1)*24+Q$11,COLUMN(Entrées!$C$37)+($C706-1),4,TRUE,"Entrées")))</f>
        <v>-873</v>
      </c>
      <c r="R706" s="28">
        <f ca="1">IF($D706&gt;$D$8,"",INDIRECT(ADDRESS(ROW(Entrées!$C$37)+($D706-1)*24+R$11,COLUMN(Entrées!$C$37)+($C706-1),4,TRUE,"Entrées")))</f>
        <v>-873</v>
      </c>
      <c r="S706" s="28">
        <f ca="1">IF($D706&gt;$D$8,"",INDIRECT(ADDRESS(ROW(Entrées!$C$37)+($D706-1)*24+S$11,COLUMN(Entrées!$C$37)+($C706-1),4,TRUE,"Entrées")))</f>
        <v>-873</v>
      </c>
      <c r="T706" s="28">
        <f ca="1">IF($D706&gt;$D$8,"",INDIRECT(ADDRESS(ROW(Entrées!$C$37)+($D706-1)*24+T$11,COLUMN(Entrées!$C$37)+($C706-1),4,TRUE,"Entrées")))</f>
        <v>-873</v>
      </c>
      <c r="U706" s="28">
        <f ca="1">IF($D706&gt;$D$8,"",INDIRECT(ADDRESS(ROW(Entrées!$C$37)+($D706-1)*24+U$11,COLUMN(Entrées!$C$37)+($C706-1),4,TRUE,"Entrées")))</f>
        <v>-873</v>
      </c>
      <c r="V706" s="28">
        <f ca="1">IF($D706&gt;$D$8,"",INDIRECT(ADDRESS(ROW(Entrées!$C$37)+($D706-1)*24+V$11,COLUMN(Entrées!$C$37)+($C706-1),4,TRUE,"Entrées")))</f>
        <v>-873</v>
      </c>
      <c r="W706" s="28">
        <f ca="1">IF($D706&gt;$D$8,"",INDIRECT(ADDRESS(ROW(Entrées!$C$37)+($D706-1)*24+W$11,COLUMN(Entrées!$C$37)+($C706-1),4,TRUE,"Entrées")))</f>
        <v>-873</v>
      </c>
      <c r="X706" s="28">
        <f ca="1">IF($D706&gt;$D$8,"",INDIRECT(ADDRESS(ROW(Entrées!$C$37)+($D706-1)*24+X$11,COLUMN(Entrées!$C$37)+($C706-1),4,TRUE,"Entrées")))</f>
        <v>-873</v>
      </c>
      <c r="Y706" s="28">
        <f ca="1">IF($D706&gt;$D$8,"",INDIRECT(ADDRESS(ROW(Entrées!$C$37)+($D706-1)*24+Y$11,COLUMN(Entrées!$C$37)+($C706-1),4,TRUE,"Entrées")))</f>
        <v>-873</v>
      </c>
      <c r="Z706" s="28">
        <f ca="1">IF($D706&gt;$D$8,"",INDIRECT(ADDRESS(ROW(Entrées!$C$37)+($D706-1)*24+Z$11,COLUMN(Entrées!$C$37)+($C706-1),4,TRUE,"Entrées")))</f>
        <v>-873</v>
      </c>
      <c r="AA706" s="28">
        <f ca="1">IF($D706&gt;$D$8,"",INDIRECT(ADDRESS(ROW(Entrées!$C$37)+($D706-1)*24+AA$11,COLUMN(Entrées!$C$37)+($C706-1),4,TRUE,"Entrées")))</f>
        <v>-873</v>
      </c>
      <c r="AB706" s="28">
        <f ca="1">IF($D706&gt;$D$8,"",INDIRECT(ADDRESS(ROW(Entrées!$C$37)+($D706-1)*24+AB$11,COLUMN(Entrées!$C$37)+($C706-1),4,TRUE,"Entrées")))</f>
        <v>-872</v>
      </c>
      <c r="AC706" s="11"/>
      <c r="AD706" s="40">
        <f t="shared" ca="1" si="830"/>
        <v>-872.95833333333337</v>
      </c>
      <c r="AE706" s="40">
        <f t="shared" ca="1" si="832"/>
        <v>-872</v>
      </c>
      <c r="AF706" s="40">
        <f t="shared" ca="1" si="833"/>
        <v>-873</v>
      </c>
      <c r="AG706" s="4"/>
      <c r="AH706" s="11">
        <f>Entrées!A733</f>
        <v>30</v>
      </c>
      <c r="AI706" s="13">
        <f>Entrées!B733</f>
        <v>0</v>
      </c>
      <c r="AJ706" s="31">
        <f t="shared" ca="1" si="802"/>
        <v>55625.834722222207</v>
      </c>
      <c r="AK706" s="31">
        <f t="shared" ca="1" si="778"/>
        <v>55155.277777777781</v>
      </c>
      <c r="AL706" s="31">
        <f t="shared" ca="1" si="779"/>
        <v>55132.569444444431</v>
      </c>
      <c r="AM706" s="31">
        <f t="shared" ca="1" si="780"/>
        <v>439.35972222222233</v>
      </c>
      <c r="AN706" s="31">
        <f t="shared" ca="1" si="781"/>
        <v>2143.2847222222222</v>
      </c>
      <c r="AO706" s="31">
        <f t="shared" ca="1" si="782"/>
        <v>1711.4715277777773</v>
      </c>
      <c r="AP706" s="31">
        <f t="shared" ca="1" si="783"/>
        <v>43686.806944444448</v>
      </c>
      <c r="AQ706" s="31">
        <f t="shared" ca="1" si="784"/>
        <v>2048.2006944444447</v>
      </c>
      <c r="AR706" s="31">
        <f t="shared" ca="1" si="785"/>
        <v>467.57708333333329</v>
      </c>
      <c r="AS706" s="31">
        <f t="shared" ca="1" si="786"/>
        <v>9872.0041666666693</v>
      </c>
      <c r="AT706" s="31">
        <f t="shared" ca="1" si="787"/>
        <v>-752.91041666666672</v>
      </c>
      <c r="AU706" s="31">
        <f t="shared" ca="1" si="788"/>
        <v>580.30277777777769</v>
      </c>
      <c r="AV706" s="31">
        <f t="shared" ca="1" si="789"/>
        <v>-4570.3041666666659</v>
      </c>
      <c r="AW706" s="31">
        <f t="shared" ca="1" si="790"/>
        <v>53.39583333333335</v>
      </c>
      <c r="AX706" s="31">
        <f t="shared" ca="1" si="791"/>
        <v>1401.9361111111111</v>
      </c>
      <c r="AY706" s="31">
        <f t="shared" ca="1" si="792"/>
        <v>-1132.0805555555555</v>
      </c>
      <c r="AZ706" s="31">
        <f t="shared" ca="1" si="793"/>
        <v>-2177.1819444444441</v>
      </c>
      <c r="BA706" s="31">
        <f t="shared" ca="1" si="794"/>
        <v>644.8125</v>
      </c>
      <c r="BB706" s="31">
        <f t="shared" ca="1" si="795"/>
        <v>-1410.101388888889</v>
      </c>
      <c r="BC706" s="31">
        <f t="shared" ca="1" si="796"/>
        <v>-1800.2902777777781</v>
      </c>
      <c r="BF706" s="11">
        <f t="shared" si="797"/>
        <v>30</v>
      </c>
      <c r="BG706" s="11">
        <f t="shared" si="803"/>
        <v>0</v>
      </c>
      <c r="BH706" s="32">
        <f>IF($BF706&gt;$Y$7,"",IF(AND($BF706=$Y$7,$BG706=23),"",Entrées!C734-Entrées!C733))</f>
        <v>-4317.5</v>
      </c>
      <c r="BI706" s="32">
        <f>IF($BF706&gt;$Y$7,"",IF(AND($BF706=$Y$7,$BG706=23),"",Entrées!D734-Entrées!D733))</f>
        <v>-2862.5</v>
      </c>
      <c r="BJ706" s="32">
        <f>IF($BF706&gt;$Y$7,"",IF(AND($BF706=$Y$7,$BG706=23),"",Entrées!E734-Entrées!E733))</f>
        <v>-3087.5</v>
      </c>
      <c r="BK706" s="32">
        <f>IF($BF706&gt;$Y$7,"",IF(AND($BF706=$Y$7,$BG706=23),"",Entrées!F734-Entrées!F733))</f>
        <v>-2.5</v>
      </c>
      <c r="BL706" s="32">
        <f>IF($BF706&gt;$Y$7,"",IF(AND($BF706=$Y$7,$BG706=23),"",Entrées!G734-Entrées!G733))</f>
        <v>-302</v>
      </c>
      <c r="BM706" s="32">
        <f>IF($BF706&gt;$Y$7,"",IF(AND($BF706=$Y$7,$BG706=23),"",Entrées!H734-Entrées!H733))</f>
        <v>1</v>
      </c>
      <c r="BN706" s="32">
        <f>IF($BF706&gt;$Y$7,"",IF(AND($BF706=$Y$7,$BG706=23),"",Entrées!I734-Entrées!I733))</f>
        <v>-583.5</v>
      </c>
      <c r="BO706" s="32">
        <f>IF($BF706&gt;$Y$7,"",IF(AND($BF706=$Y$7,$BG706=23),"",Entrées!J734-Entrées!J733))</f>
        <v>210.5</v>
      </c>
      <c r="BP706" s="32">
        <f>IF($BF706&gt;$Y$7,"",IF(AND($BF706=$Y$7,$BG706=23),"",Entrées!K734-Entrées!K733))</f>
        <v>0</v>
      </c>
      <c r="BQ706" s="32">
        <f>IF($BF706&gt;$Y$7,"",IF(AND($BF706=$Y$7,$BG706=23),"",Entrées!L734-Entrées!L733))</f>
        <v>-1531.5</v>
      </c>
      <c r="BR706" s="32">
        <f>IF($BF706&gt;$Y$7,"",IF(AND($BF706=$Y$7,$BG706=23),"",Entrées!M734-Entrées!M733))</f>
        <v>-1293.5</v>
      </c>
      <c r="BS706" s="32">
        <f>IF($BF706&gt;$Y$7,"",IF(AND($BF706=$Y$7,$BG706=23),"",Entrées!N734-Entrées!N733))</f>
        <v>-2.5</v>
      </c>
      <c r="BT706" s="32">
        <f>IF($BF706&gt;$Y$7,"",IF(AND($BF706=$Y$7,$BG706=23),"",Entrées!O734-Entrées!O733))</f>
        <v>-813.5</v>
      </c>
      <c r="BU706" s="32">
        <f>IF($BF706&gt;$Y$7,"",IF(AND($BF706=$Y$7,$BG706=23),"",Entrées!P734-Entrées!P733))</f>
        <v>-2.5</v>
      </c>
      <c r="BV706" s="32">
        <f>IF($BF706&gt;$Y$7,"",IF(AND($BF706=$Y$7,$BG706=23),"",Entrées!Q734-Entrées!Q733))</f>
        <v>80</v>
      </c>
      <c r="BW706" s="32">
        <f>IF($BF706&gt;$Y$7,"",IF(AND($BF706=$Y$7,$BG706=23),"",Entrées!R734-Entrées!R733))</f>
        <v>0</v>
      </c>
      <c r="BX706" s="32">
        <f>IF($BF706&gt;$Y$7,"",IF(AND($BF706=$Y$7,$BG706=23),"",Entrées!S734-Entrées!S733))</f>
        <v>0</v>
      </c>
      <c r="BY706" s="32">
        <f>IF($BF706&gt;$Y$7,"",IF(AND($BF706=$Y$7,$BG706=23),"",Entrées!T734-Entrées!T733))</f>
        <v>252</v>
      </c>
      <c r="BZ706" s="32">
        <f>IF($BF706&gt;$Y$7,"",IF(AND($BF706=$Y$7,$BG706=23),"",Entrées!U734-Entrées!U733))</f>
        <v>0</v>
      </c>
      <c r="CA706" s="32">
        <f>IF($BF706&gt;$Y$7,"",IF(AND($BF706=$Y$7,$BG706=23),"",Entrées!V734-Entrées!V733))</f>
        <v>-751</v>
      </c>
      <c r="CD706" s="33">
        <f>IF($BF706&lt;=$Y$7,Entrées!J733/CD$2,"")</f>
        <v>0.24210526315789474</v>
      </c>
      <c r="CE706" s="33">
        <f>IF($BF706&lt;=$Y$7,Entrées!K733/CE$2,"")</f>
        <v>0</v>
      </c>
      <c r="CF706" s="11">
        <f t="shared" si="798"/>
        <v>7600</v>
      </c>
      <c r="CG706" s="11">
        <f t="shared" si="799"/>
        <v>4200</v>
      </c>
      <c r="CH706" s="52">
        <f t="shared" si="800"/>
        <v>0.26950009137426939</v>
      </c>
      <c r="CI706" s="52">
        <f t="shared" si="801"/>
        <v>0.11132787698412699</v>
      </c>
    </row>
    <row r="707" spans="3:87">
      <c r="C707" s="11">
        <f t="shared" si="834"/>
        <v>19</v>
      </c>
      <c r="D707" s="27">
        <f t="shared" si="831"/>
        <v>30</v>
      </c>
      <c r="E707" s="28">
        <f ca="1">IF($D707&gt;$D$8,"",INDIRECT(ADDRESS(ROW(Entrées!$C$37)+($D707-1)*24+E$11,COLUMN(Entrées!$C$37)+($C707-1),4,TRUE,"Entrées")))</f>
        <v>-873</v>
      </c>
      <c r="F707" s="28">
        <f ca="1">IF($D707&gt;$D$8,"",INDIRECT(ADDRESS(ROW(Entrées!$C$37)+($D707-1)*24+F$11,COLUMN(Entrées!$C$37)+($C707-1),4,TRUE,"Entrées")))</f>
        <v>-873</v>
      </c>
      <c r="G707" s="28">
        <f ca="1">IF($D707&gt;$D$8,"",INDIRECT(ADDRESS(ROW(Entrées!$C$37)+($D707-1)*24+G$11,COLUMN(Entrées!$C$37)+($C707-1),4,TRUE,"Entrées")))</f>
        <v>-873</v>
      </c>
      <c r="H707" s="28">
        <f ca="1">IF($D707&gt;$D$8,"",INDIRECT(ADDRESS(ROW(Entrées!$C$37)+($D707-1)*24+H$11,COLUMN(Entrées!$C$37)+($C707-1),4,TRUE,"Entrées")))</f>
        <v>-873</v>
      </c>
      <c r="I707" s="28">
        <f ca="1">IF($D707&gt;$D$8,"",INDIRECT(ADDRESS(ROW(Entrées!$C$37)+($D707-1)*24+I$11,COLUMN(Entrées!$C$37)+($C707-1),4,TRUE,"Entrées")))</f>
        <v>-873</v>
      </c>
      <c r="J707" s="28">
        <f ca="1">IF($D707&gt;$D$8,"",INDIRECT(ADDRESS(ROW(Entrées!$C$37)+($D707-1)*24+J$11,COLUMN(Entrées!$C$37)+($C707-1),4,TRUE,"Entrées")))</f>
        <v>-873</v>
      </c>
      <c r="K707" s="28">
        <f ca="1">IF($D707&gt;$D$8,"",INDIRECT(ADDRESS(ROW(Entrées!$C$37)+($D707-1)*24+K$11,COLUMN(Entrées!$C$37)+($C707-1),4,TRUE,"Entrées")))</f>
        <v>-873</v>
      </c>
      <c r="L707" s="28">
        <f ca="1">IF($D707&gt;$D$8,"",INDIRECT(ADDRESS(ROW(Entrées!$C$37)+($D707-1)*24+L$11,COLUMN(Entrées!$C$37)+($C707-1),4,TRUE,"Entrées")))</f>
        <v>-873</v>
      </c>
      <c r="M707" s="28">
        <f ca="1">IF($D707&gt;$D$8,"",INDIRECT(ADDRESS(ROW(Entrées!$C$37)+($D707-1)*24+M$11,COLUMN(Entrées!$C$37)+($C707-1),4,TRUE,"Entrées")))</f>
        <v>-873</v>
      </c>
      <c r="N707" s="28">
        <f ca="1">IF($D707&gt;$D$8,"",INDIRECT(ADDRESS(ROW(Entrées!$C$37)+($D707-1)*24+N$11,COLUMN(Entrées!$C$37)+($C707-1),4,TRUE,"Entrées")))</f>
        <v>-873</v>
      </c>
      <c r="O707" s="28">
        <f ca="1">IF($D707&gt;$D$8,"",INDIRECT(ADDRESS(ROW(Entrées!$C$37)+($D707-1)*24+O$11,COLUMN(Entrées!$C$37)+($C707-1),4,TRUE,"Entrées")))</f>
        <v>-873</v>
      </c>
      <c r="P707" s="28">
        <f ca="1">IF($D707&gt;$D$8,"",INDIRECT(ADDRESS(ROW(Entrées!$C$37)+($D707-1)*24+P$11,COLUMN(Entrées!$C$37)+($C707-1),4,TRUE,"Entrées")))</f>
        <v>-873</v>
      </c>
      <c r="Q707" s="28">
        <f ca="1">IF($D707&gt;$D$8,"",INDIRECT(ADDRESS(ROW(Entrées!$C$37)+($D707-1)*24+Q$11,COLUMN(Entrées!$C$37)+($C707-1),4,TRUE,"Entrées")))</f>
        <v>-873</v>
      </c>
      <c r="R707" s="28">
        <f ca="1">IF($D707&gt;$D$8,"",INDIRECT(ADDRESS(ROW(Entrées!$C$37)+($D707-1)*24+R$11,COLUMN(Entrées!$C$37)+($C707-1),4,TRUE,"Entrées")))</f>
        <v>-873</v>
      </c>
      <c r="S707" s="28">
        <f ca="1">IF($D707&gt;$D$8,"",INDIRECT(ADDRESS(ROW(Entrées!$C$37)+($D707-1)*24+S$11,COLUMN(Entrées!$C$37)+($C707-1),4,TRUE,"Entrées")))</f>
        <v>-873</v>
      </c>
      <c r="T707" s="28">
        <f ca="1">IF($D707&gt;$D$8,"",INDIRECT(ADDRESS(ROW(Entrées!$C$37)+($D707-1)*24+T$11,COLUMN(Entrées!$C$37)+($C707-1),4,TRUE,"Entrées")))</f>
        <v>-873</v>
      </c>
      <c r="U707" s="28">
        <f ca="1">IF($D707&gt;$D$8,"",INDIRECT(ADDRESS(ROW(Entrées!$C$37)+($D707-1)*24+U$11,COLUMN(Entrées!$C$37)+($C707-1),4,TRUE,"Entrées")))</f>
        <v>-873</v>
      </c>
      <c r="V707" s="28">
        <f ca="1">IF($D707&gt;$D$8,"",INDIRECT(ADDRESS(ROW(Entrées!$C$37)+($D707-1)*24+V$11,COLUMN(Entrées!$C$37)+($C707-1),4,TRUE,"Entrées")))</f>
        <v>-873</v>
      </c>
      <c r="W707" s="28">
        <f ca="1">IF($D707&gt;$D$8,"",INDIRECT(ADDRESS(ROW(Entrées!$C$37)+($D707-1)*24+W$11,COLUMN(Entrées!$C$37)+($C707-1),4,TRUE,"Entrées")))</f>
        <v>-873</v>
      </c>
      <c r="X707" s="28">
        <f ca="1">IF($D707&gt;$D$8,"",INDIRECT(ADDRESS(ROW(Entrées!$C$37)+($D707-1)*24+X$11,COLUMN(Entrées!$C$37)+($C707-1),4,TRUE,"Entrées")))</f>
        <v>-873</v>
      </c>
      <c r="Y707" s="28">
        <f ca="1">IF($D707&gt;$D$8,"",INDIRECT(ADDRESS(ROW(Entrées!$C$37)+($D707-1)*24+Y$11,COLUMN(Entrées!$C$37)+($C707-1),4,TRUE,"Entrées")))</f>
        <v>-873</v>
      </c>
      <c r="Z707" s="28">
        <f ca="1">IF($D707&gt;$D$8,"",INDIRECT(ADDRESS(ROW(Entrées!$C$37)+($D707-1)*24+Z$11,COLUMN(Entrées!$C$37)+($C707-1),4,TRUE,"Entrées")))</f>
        <v>-873</v>
      </c>
      <c r="AA707" s="28">
        <f ca="1">IF($D707&gt;$D$8,"",INDIRECT(ADDRESS(ROW(Entrées!$C$37)+($D707-1)*24+AA$11,COLUMN(Entrées!$C$37)+($C707-1),4,TRUE,"Entrées")))</f>
        <v>-873</v>
      </c>
      <c r="AB707" s="28">
        <f ca="1">IF($D707&gt;$D$8,"",INDIRECT(ADDRESS(ROW(Entrées!$C$37)+($D707-1)*24+AB$11,COLUMN(Entrées!$C$37)+($C707-1),4,TRUE,"Entrées")))</f>
        <v>-873</v>
      </c>
      <c r="AC707" s="11"/>
      <c r="AD707" s="40">
        <f t="shared" ca="1" si="830"/>
        <v>-873</v>
      </c>
      <c r="AE707" s="40">
        <f t="shared" ca="1" si="832"/>
        <v>-873</v>
      </c>
      <c r="AF707" s="40">
        <f t="shared" ca="1" si="833"/>
        <v>-873</v>
      </c>
      <c r="AG707" s="4"/>
      <c r="AH707" s="11">
        <f>Entrées!A734</f>
        <v>30</v>
      </c>
      <c r="AI707" s="13">
        <f>Entrées!B734</f>
        <v>1</v>
      </c>
      <c r="AJ707" s="31">
        <f t="shared" ca="1" si="802"/>
        <v>55625.834722222207</v>
      </c>
      <c r="AK707" s="31">
        <f t="shared" ca="1" si="778"/>
        <v>55155.277777777781</v>
      </c>
      <c r="AL707" s="31">
        <f t="shared" ca="1" si="779"/>
        <v>55132.569444444431</v>
      </c>
      <c r="AM707" s="31">
        <f t="shared" ca="1" si="780"/>
        <v>439.35972222222233</v>
      </c>
      <c r="AN707" s="31">
        <f t="shared" ca="1" si="781"/>
        <v>2143.2847222222222</v>
      </c>
      <c r="AO707" s="31">
        <f t="shared" ca="1" si="782"/>
        <v>1711.4715277777773</v>
      </c>
      <c r="AP707" s="31">
        <f t="shared" ca="1" si="783"/>
        <v>43686.806944444448</v>
      </c>
      <c r="AQ707" s="31">
        <f t="shared" ca="1" si="784"/>
        <v>2048.2006944444447</v>
      </c>
      <c r="AR707" s="31">
        <f t="shared" ca="1" si="785"/>
        <v>467.57708333333329</v>
      </c>
      <c r="AS707" s="31">
        <f t="shared" ca="1" si="786"/>
        <v>9872.0041666666693</v>
      </c>
      <c r="AT707" s="31">
        <f t="shared" ca="1" si="787"/>
        <v>-752.91041666666672</v>
      </c>
      <c r="AU707" s="31">
        <f t="shared" ca="1" si="788"/>
        <v>580.30277777777769</v>
      </c>
      <c r="AV707" s="31">
        <f t="shared" ca="1" si="789"/>
        <v>-4570.3041666666659</v>
      </c>
      <c r="AW707" s="31">
        <f t="shared" ca="1" si="790"/>
        <v>53.39583333333335</v>
      </c>
      <c r="AX707" s="31">
        <f t="shared" ca="1" si="791"/>
        <v>1401.9361111111111</v>
      </c>
      <c r="AY707" s="31">
        <f t="shared" ca="1" si="792"/>
        <v>-1132.0805555555555</v>
      </c>
      <c r="AZ707" s="31">
        <f t="shared" ca="1" si="793"/>
        <v>-2177.1819444444441</v>
      </c>
      <c r="BA707" s="31">
        <f t="shared" ca="1" si="794"/>
        <v>644.8125</v>
      </c>
      <c r="BB707" s="31">
        <f t="shared" ca="1" si="795"/>
        <v>-1410.101388888889</v>
      </c>
      <c r="BC707" s="31">
        <f t="shared" ca="1" si="796"/>
        <v>-1800.2902777777781</v>
      </c>
      <c r="BF707" s="11">
        <f t="shared" si="797"/>
        <v>30</v>
      </c>
      <c r="BG707" s="11">
        <f t="shared" si="803"/>
        <v>1</v>
      </c>
      <c r="BH707" s="32">
        <f>IF($BF707&gt;$Y$7,"",IF(AND($BF707=$Y$7,$BG707=23),"",Entrées!C735-Entrées!C734))</f>
        <v>-1033</v>
      </c>
      <c r="BI707" s="32">
        <f>IF($BF707&gt;$Y$7,"",IF(AND($BF707=$Y$7,$BG707=23),"",Entrées!D735-Entrées!D734))</f>
        <v>-1250</v>
      </c>
      <c r="BJ707" s="32">
        <f>IF($BF707&gt;$Y$7,"",IF(AND($BF707=$Y$7,$BG707=23),"",Entrées!E735-Entrées!E734))</f>
        <v>-1650</v>
      </c>
      <c r="BK707" s="32">
        <f>IF($BF707&gt;$Y$7,"",IF(AND($BF707=$Y$7,$BG707=23),"",Entrées!F735-Entrées!F734))</f>
        <v>-0.5</v>
      </c>
      <c r="BL707" s="32">
        <f>IF($BF707&gt;$Y$7,"",IF(AND($BF707=$Y$7,$BG707=23),"",Entrées!G735-Entrées!G734))</f>
        <v>5</v>
      </c>
      <c r="BM707" s="32">
        <f>IF($BF707&gt;$Y$7,"",IF(AND($BF707=$Y$7,$BG707=23),"",Entrées!H735-Entrées!H734))</f>
        <v>1</v>
      </c>
      <c r="BN707" s="32">
        <f>IF($BF707&gt;$Y$7,"",IF(AND($BF707=$Y$7,$BG707=23),"",Entrées!I735-Entrées!I734))</f>
        <v>473</v>
      </c>
      <c r="BO707" s="32">
        <f>IF($BF707&gt;$Y$7,"",IF(AND($BF707=$Y$7,$BG707=23),"",Entrées!J735-Entrées!J734))</f>
        <v>42</v>
      </c>
      <c r="BP707" s="32">
        <f>IF($BF707&gt;$Y$7,"",IF(AND($BF707=$Y$7,$BG707=23),"",Entrées!K735-Entrées!K734))</f>
        <v>0</v>
      </c>
      <c r="BQ707" s="32">
        <f>IF($BF707&gt;$Y$7,"",IF(AND($BF707=$Y$7,$BG707=23),"",Entrées!L735-Entrées!L734))</f>
        <v>91</v>
      </c>
      <c r="BR707" s="32">
        <f>IF($BF707&gt;$Y$7,"",IF(AND($BF707=$Y$7,$BG707=23),"",Entrées!M735-Entrées!M734))</f>
        <v>-1121</v>
      </c>
      <c r="BS707" s="32">
        <f>IF($BF707&gt;$Y$7,"",IF(AND($BF707=$Y$7,$BG707=23),"",Entrées!N735-Entrées!N734))</f>
        <v>2.5</v>
      </c>
      <c r="BT707" s="32">
        <f>IF($BF707&gt;$Y$7,"",IF(AND($BF707=$Y$7,$BG707=23),"",Entrées!O735-Entrées!O734))</f>
        <v>-526</v>
      </c>
      <c r="BU707" s="32">
        <f>IF($BF707&gt;$Y$7,"",IF(AND($BF707=$Y$7,$BG707=23),"",Entrées!P735-Entrées!P734))</f>
        <v>0.5</v>
      </c>
      <c r="BV707" s="32">
        <f>IF($BF707&gt;$Y$7,"",IF(AND($BF707=$Y$7,$BG707=23),"",Entrées!Q735-Entrées!Q734))</f>
        <v>-78</v>
      </c>
      <c r="BW707" s="32">
        <f>IF($BF707&gt;$Y$7,"",IF(AND($BF707=$Y$7,$BG707=23),"",Entrées!R735-Entrées!R734))</f>
        <v>0</v>
      </c>
      <c r="BX707" s="32">
        <f>IF($BF707&gt;$Y$7,"",IF(AND($BF707=$Y$7,$BG707=23),"",Entrées!S735-Entrées!S734))</f>
        <v>0</v>
      </c>
      <c r="BY707" s="32">
        <f>IF($BF707&gt;$Y$7,"",IF(AND($BF707=$Y$7,$BG707=23),"",Entrées!T735-Entrées!T734))</f>
        <v>-68</v>
      </c>
      <c r="BZ707" s="32">
        <f>IF($BF707&gt;$Y$7,"",IF(AND($BF707=$Y$7,$BG707=23),"",Entrées!U735-Entrées!U734))</f>
        <v>0</v>
      </c>
      <c r="CA707" s="32">
        <f>IF($BF707&gt;$Y$7,"",IF(AND($BF707=$Y$7,$BG707=23),"",Entrées!V735-Entrées!V734))</f>
        <v>-776</v>
      </c>
      <c r="CD707" s="33">
        <f>IF($BF707&lt;=$Y$7,Entrées!J734/CD$2,"")</f>
        <v>0.26980263157894735</v>
      </c>
      <c r="CE707" s="33">
        <f>IF($BF707&lt;=$Y$7,Entrées!K734/CE$2,"")</f>
        <v>0</v>
      </c>
      <c r="CF707" s="11">
        <f t="shared" si="798"/>
        <v>7600</v>
      </c>
      <c r="CG707" s="11">
        <f t="shared" si="799"/>
        <v>4200</v>
      </c>
      <c r="CH707" s="52">
        <f t="shared" si="800"/>
        <v>0.26950009137426939</v>
      </c>
      <c r="CI707" s="52">
        <f t="shared" si="801"/>
        <v>0.11132787698412699</v>
      </c>
    </row>
    <row r="708" spans="3:87">
      <c r="C708" s="11">
        <f t="shared" si="834"/>
        <v>19</v>
      </c>
      <c r="D708" s="27">
        <f t="shared" si="831"/>
        <v>31</v>
      </c>
      <c r="E708" s="28" t="str">
        <f ca="1">IF($D708&gt;$D$8,"",INDIRECT(ADDRESS(ROW(Entrées!$C$37)+($D708-1)*24+E$11,COLUMN(Entrées!$C$37)+($C708-1),4,TRUE,"Entrées")))</f>
        <v/>
      </c>
      <c r="F708" s="28" t="str">
        <f ca="1">IF($D708&gt;$D$8,"",INDIRECT(ADDRESS(ROW(Entrées!$C$37)+($D708-1)*24+F$11,COLUMN(Entrées!$C$37)+($C708-1),4,TRUE,"Entrées")))</f>
        <v/>
      </c>
      <c r="G708" s="28" t="str">
        <f ca="1">IF($D708&gt;$D$8,"",INDIRECT(ADDRESS(ROW(Entrées!$C$37)+($D708-1)*24+G$11,COLUMN(Entrées!$C$37)+($C708-1),4,TRUE,"Entrées")))</f>
        <v/>
      </c>
      <c r="H708" s="28" t="str">
        <f ca="1">IF($D708&gt;$D$8,"",INDIRECT(ADDRESS(ROW(Entrées!$C$37)+($D708-1)*24+H$11,COLUMN(Entrées!$C$37)+($C708-1),4,TRUE,"Entrées")))</f>
        <v/>
      </c>
      <c r="I708" s="28" t="str">
        <f ca="1">IF($D708&gt;$D$8,"",INDIRECT(ADDRESS(ROW(Entrées!$C$37)+($D708-1)*24+I$11,COLUMN(Entrées!$C$37)+($C708-1),4,TRUE,"Entrées")))</f>
        <v/>
      </c>
      <c r="J708" s="28" t="str">
        <f ca="1">IF($D708&gt;$D$8,"",INDIRECT(ADDRESS(ROW(Entrées!$C$37)+($D708-1)*24+J$11,COLUMN(Entrées!$C$37)+($C708-1),4,TRUE,"Entrées")))</f>
        <v/>
      </c>
      <c r="K708" s="28" t="str">
        <f ca="1">IF($D708&gt;$D$8,"",INDIRECT(ADDRESS(ROW(Entrées!$C$37)+($D708-1)*24+K$11,COLUMN(Entrées!$C$37)+($C708-1),4,TRUE,"Entrées")))</f>
        <v/>
      </c>
      <c r="L708" s="28" t="str">
        <f ca="1">IF($D708&gt;$D$8,"",INDIRECT(ADDRESS(ROW(Entrées!$C$37)+($D708-1)*24+L$11,COLUMN(Entrées!$C$37)+($C708-1),4,TRUE,"Entrées")))</f>
        <v/>
      </c>
      <c r="M708" s="28" t="str">
        <f ca="1">IF($D708&gt;$D$8,"",INDIRECT(ADDRESS(ROW(Entrées!$C$37)+($D708-1)*24+M$11,COLUMN(Entrées!$C$37)+($C708-1),4,TRUE,"Entrées")))</f>
        <v/>
      </c>
      <c r="N708" s="28" t="str">
        <f ca="1">IF($D708&gt;$D$8,"",INDIRECT(ADDRESS(ROW(Entrées!$C$37)+($D708-1)*24+N$11,COLUMN(Entrées!$C$37)+($C708-1),4,TRUE,"Entrées")))</f>
        <v/>
      </c>
      <c r="O708" s="28" t="str">
        <f ca="1">IF($D708&gt;$D$8,"",INDIRECT(ADDRESS(ROW(Entrées!$C$37)+($D708-1)*24+O$11,COLUMN(Entrées!$C$37)+($C708-1),4,TRUE,"Entrées")))</f>
        <v/>
      </c>
      <c r="P708" s="28" t="str">
        <f ca="1">IF($D708&gt;$D$8,"",INDIRECT(ADDRESS(ROW(Entrées!$C$37)+($D708-1)*24+P$11,COLUMN(Entrées!$C$37)+($C708-1),4,TRUE,"Entrées")))</f>
        <v/>
      </c>
      <c r="Q708" s="28" t="str">
        <f ca="1">IF($D708&gt;$D$8,"",INDIRECT(ADDRESS(ROW(Entrées!$C$37)+($D708-1)*24+Q$11,COLUMN(Entrées!$C$37)+($C708-1),4,TRUE,"Entrées")))</f>
        <v/>
      </c>
      <c r="R708" s="28" t="str">
        <f ca="1">IF($D708&gt;$D$8,"",INDIRECT(ADDRESS(ROW(Entrées!$C$37)+($D708-1)*24+R$11,COLUMN(Entrées!$C$37)+($C708-1),4,TRUE,"Entrées")))</f>
        <v/>
      </c>
      <c r="S708" s="28" t="str">
        <f ca="1">IF($D708&gt;$D$8,"",INDIRECT(ADDRESS(ROW(Entrées!$C$37)+($D708-1)*24+S$11,COLUMN(Entrées!$C$37)+($C708-1),4,TRUE,"Entrées")))</f>
        <v/>
      </c>
      <c r="T708" s="28" t="str">
        <f ca="1">IF($D708&gt;$D$8,"",INDIRECT(ADDRESS(ROW(Entrées!$C$37)+($D708-1)*24+T$11,COLUMN(Entrées!$C$37)+($C708-1),4,TRUE,"Entrées")))</f>
        <v/>
      </c>
      <c r="U708" s="28" t="str">
        <f ca="1">IF($D708&gt;$D$8,"",INDIRECT(ADDRESS(ROW(Entrées!$C$37)+($D708-1)*24+U$11,COLUMN(Entrées!$C$37)+($C708-1),4,TRUE,"Entrées")))</f>
        <v/>
      </c>
      <c r="V708" s="28" t="str">
        <f ca="1">IF($D708&gt;$D$8,"",INDIRECT(ADDRESS(ROW(Entrées!$C$37)+($D708-1)*24+V$11,COLUMN(Entrées!$C$37)+($C708-1),4,TRUE,"Entrées")))</f>
        <v/>
      </c>
      <c r="W708" s="28" t="str">
        <f ca="1">IF($D708&gt;$D$8,"",INDIRECT(ADDRESS(ROW(Entrées!$C$37)+($D708-1)*24+W$11,COLUMN(Entrées!$C$37)+($C708-1),4,TRUE,"Entrées")))</f>
        <v/>
      </c>
      <c r="X708" s="28" t="str">
        <f ca="1">IF($D708&gt;$D$8,"",INDIRECT(ADDRESS(ROW(Entrées!$C$37)+($D708-1)*24+X$11,COLUMN(Entrées!$C$37)+($C708-1),4,TRUE,"Entrées")))</f>
        <v/>
      </c>
      <c r="Y708" s="28" t="str">
        <f ca="1">IF($D708&gt;$D$8,"",INDIRECT(ADDRESS(ROW(Entrées!$C$37)+($D708-1)*24+Y$11,COLUMN(Entrées!$C$37)+($C708-1),4,TRUE,"Entrées")))</f>
        <v/>
      </c>
      <c r="Z708" s="28" t="str">
        <f ca="1">IF($D708&gt;$D$8,"",INDIRECT(ADDRESS(ROW(Entrées!$C$37)+($D708-1)*24+Z$11,COLUMN(Entrées!$C$37)+($C708-1),4,TRUE,"Entrées")))</f>
        <v/>
      </c>
      <c r="AA708" s="28" t="str">
        <f ca="1">IF($D708&gt;$D$8,"",INDIRECT(ADDRESS(ROW(Entrées!$C$37)+($D708-1)*24+AA$11,COLUMN(Entrées!$C$37)+($C708-1),4,TRUE,"Entrées")))</f>
        <v/>
      </c>
      <c r="AB708" s="28" t="str">
        <f ca="1">IF($D708&gt;$D$8,"",INDIRECT(ADDRESS(ROW(Entrées!$C$37)+($D708-1)*24+AB$11,COLUMN(Entrées!$C$37)+($C708-1),4,TRUE,"Entrées")))</f>
        <v/>
      </c>
      <c r="AC708" s="11"/>
      <c r="AD708" s="40">
        <f t="shared" ca="1" si="830"/>
        <v>0</v>
      </c>
      <c r="AE708" s="40">
        <f t="shared" ca="1" si="832"/>
        <v>0</v>
      </c>
      <c r="AF708" s="40">
        <f t="shared" ca="1" si="833"/>
        <v>0</v>
      </c>
      <c r="AG708" s="4"/>
      <c r="AH708" s="11">
        <f>Entrées!A735</f>
        <v>30</v>
      </c>
      <c r="AI708" s="13">
        <f>Entrées!B735</f>
        <v>2</v>
      </c>
      <c r="AJ708" s="31">
        <f t="shared" ca="1" si="802"/>
        <v>55625.834722222207</v>
      </c>
      <c r="AK708" s="31">
        <f t="shared" ca="1" si="778"/>
        <v>55155.277777777781</v>
      </c>
      <c r="AL708" s="31">
        <f t="shared" ca="1" si="779"/>
        <v>55132.569444444431</v>
      </c>
      <c r="AM708" s="31">
        <f t="shared" ca="1" si="780"/>
        <v>439.35972222222233</v>
      </c>
      <c r="AN708" s="31">
        <f t="shared" ca="1" si="781"/>
        <v>2143.2847222222222</v>
      </c>
      <c r="AO708" s="31">
        <f t="shared" ca="1" si="782"/>
        <v>1711.4715277777773</v>
      </c>
      <c r="AP708" s="31">
        <f t="shared" ca="1" si="783"/>
        <v>43686.806944444448</v>
      </c>
      <c r="AQ708" s="31">
        <f t="shared" ca="1" si="784"/>
        <v>2048.2006944444447</v>
      </c>
      <c r="AR708" s="31">
        <f t="shared" ca="1" si="785"/>
        <v>467.57708333333329</v>
      </c>
      <c r="AS708" s="31">
        <f t="shared" ca="1" si="786"/>
        <v>9872.0041666666693</v>
      </c>
      <c r="AT708" s="31">
        <f t="shared" ca="1" si="787"/>
        <v>-752.91041666666672</v>
      </c>
      <c r="AU708" s="31">
        <f t="shared" ca="1" si="788"/>
        <v>580.30277777777769</v>
      </c>
      <c r="AV708" s="31">
        <f t="shared" ca="1" si="789"/>
        <v>-4570.3041666666659</v>
      </c>
      <c r="AW708" s="31">
        <f t="shared" ca="1" si="790"/>
        <v>53.39583333333335</v>
      </c>
      <c r="AX708" s="31">
        <f t="shared" ca="1" si="791"/>
        <v>1401.9361111111111</v>
      </c>
      <c r="AY708" s="31">
        <f t="shared" ca="1" si="792"/>
        <v>-1132.0805555555555</v>
      </c>
      <c r="AZ708" s="31">
        <f t="shared" ca="1" si="793"/>
        <v>-2177.1819444444441</v>
      </c>
      <c r="BA708" s="31">
        <f t="shared" ca="1" si="794"/>
        <v>644.8125</v>
      </c>
      <c r="BB708" s="31">
        <f t="shared" ca="1" si="795"/>
        <v>-1410.101388888889</v>
      </c>
      <c r="BC708" s="31">
        <f t="shared" ca="1" si="796"/>
        <v>-1800.2902777777781</v>
      </c>
      <c r="BF708" s="11">
        <f t="shared" si="797"/>
        <v>30</v>
      </c>
      <c r="BG708" s="11">
        <f t="shared" si="803"/>
        <v>2</v>
      </c>
      <c r="BH708" s="32">
        <f>IF($BF708&gt;$Y$7,"",IF(AND($BF708=$Y$7,$BG708=23),"",Entrées!C736-Entrées!C735))</f>
        <v>-2731</v>
      </c>
      <c r="BI708" s="32">
        <f>IF($BF708&gt;$Y$7,"",IF(AND($BF708=$Y$7,$BG708=23),"",Entrées!D736-Entrées!D735))</f>
        <v>-2887.5</v>
      </c>
      <c r="BJ708" s="32">
        <f>IF($BF708&gt;$Y$7,"",IF(AND($BF708=$Y$7,$BG708=23),"",Entrées!E736-Entrées!E735))</f>
        <v>-2575</v>
      </c>
      <c r="BK708" s="32">
        <f>IF($BF708&gt;$Y$7,"",IF(AND($BF708=$Y$7,$BG708=23),"",Entrées!F736-Entrées!F735))</f>
        <v>-1</v>
      </c>
      <c r="BL708" s="32">
        <f>IF($BF708&gt;$Y$7,"",IF(AND($BF708=$Y$7,$BG708=23),"",Entrées!G736-Entrées!G735))</f>
        <v>-360</v>
      </c>
      <c r="BM708" s="32">
        <f>IF($BF708&gt;$Y$7,"",IF(AND($BF708=$Y$7,$BG708=23),"",Entrées!H736-Entrées!H735))</f>
        <v>3</v>
      </c>
      <c r="BN708" s="32">
        <f>IF($BF708&gt;$Y$7,"",IF(AND($BF708=$Y$7,$BG708=23),"",Entrées!I736-Entrées!I735))</f>
        <v>-498</v>
      </c>
      <c r="BO708" s="32">
        <f>IF($BF708&gt;$Y$7,"",IF(AND($BF708=$Y$7,$BG708=23),"",Entrées!J736-Entrées!J735))</f>
        <v>-12.5</v>
      </c>
      <c r="BP708" s="32">
        <f>IF($BF708&gt;$Y$7,"",IF(AND($BF708=$Y$7,$BG708=23),"",Entrées!K736-Entrées!K735))</f>
        <v>0</v>
      </c>
      <c r="BQ708" s="32">
        <f>IF($BF708&gt;$Y$7,"",IF(AND($BF708=$Y$7,$BG708=23),"",Entrées!L736-Entrées!L735))</f>
        <v>-119</v>
      </c>
      <c r="BR708" s="32">
        <f>IF($BF708&gt;$Y$7,"",IF(AND($BF708=$Y$7,$BG708=23),"",Entrées!M736-Entrées!M735))</f>
        <v>-59.5</v>
      </c>
      <c r="BS708" s="32">
        <f>IF($BF708&gt;$Y$7,"",IF(AND($BF708=$Y$7,$BG708=23),"",Entrées!N736-Entrées!N735))</f>
        <v>-6.5</v>
      </c>
      <c r="BT708" s="32">
        <f>IF($BF708&gt;$Y$7,"",IF(AND($BF708=$Y$7,$BG708=23),"",Entrées!O736-Entrées!O735))</f>
        <v>-1677.5</v>
      </c>
      <c r="BU708" s="32">
        <f>IF($BF708&gt;$Y$7,"",IF(AND($BF708=$Y$7,$BG708=23),"",Entrées!P736-Entrées!P735))</f>
        <v>-5.5</v>
      </c>
      <c r="BV708" s="32">
        <f>IF($BF708&gt;$Y$7,"",IF(AND($BF708=$Y$7,$BG708=23),"",Entrées!Q736-Entrées!Q735))</f>
        <v>-665</v>
      </c>
      <c r="BW708" s="32">
        <f>IF($BF708&gt;$Y$7,"",IF(AND($BF708=$Y$7,$BG708=23),"",Entrées!R736-Entrées!R735))</f>
        <v>0</v>
      </c>
      <c r="BX708" s="32">
        <f>IF($BF708&gt;$Y$7,"",IF(AND($BF708=$Y$7,$BG708=23),"",Entrées!S736-Entrées!S735))</f>
        <v>0</v>
      </c>
      <c r="BY708" s="32">
        <f>IF($BF708&gt;$Y$7,"",IF(AND($BF708=$Y$7,$BG708=23),"",Entrées!T736-Entrées!T735))</f>
        <v>-878</v>
      </c>
      <c r="BZ708" s="32">
        <f>IF($BF708&gt;$Y$7,"",IF(AND($BF708=$Y$7,$BG708=23),"",Entrées!U736-Entrées!U735))</f>
        <v>0</v>
      </c>
      <c r="CA708" s="32">
        <f>IF($BF708&gt;$Y$7,"",IF(AND($BF708=$Y$7,$BG708=23),"",Entrées!V736-Entrées!V735))</f>
        <v>-616</v>
      </c>
      <c r="CD708" s="33">
        <f>IF($BF708&lt;=$Y$7,Entrées!J735/CD$2,"")</f>
        <v>0.27532894736842106</v>
      </c>
      <c r="CE708" s="33">
        <f>IF($BF708&lt;=$Y$7,Entrées!K735/CE$2,"")</f>
        <v>0</v>
      </c>
      <c r="CF708" s="11">
        <f t="shared" si="798"/>
        <v>7600</v>
      </c>
      <c r="CG708" s="11">
        <f t="shared" si="799"/>
        <v>4200</v>
      </c>
      <c r="CH708" s="52">
        <f t="shared" si="800"/>
        <v>0.26950009137426939</v>
      </c>
      <c r="CI708" s="52">
        <f t="shared" si="801"/>
        <v>0.11132787698412699</v>
      </c>
    </row>
    <row r="709" spans="3:87">
      <c r="C709" s="29" t="s">
        <v>93</v>
      </c>
      <c r="D709" s="29"/>
      <c r="E709" s="30">
        <f ca="1">SUM(E678:E708)/$D$8</f>
        <v>-1258.1666666666667</v>
      </c>
      <c r="F709" s="30">
        <f t="shared" ref="F709" ca="1" si="835">SUM(F678:F708)/$D$8</f>
        <v>-1271.5333333333333</v>
      </c>
      <c r="G709" s="30">
        <f t="shared" ref="G709" ca="1" si="836">SUM(G678:G708)/$D$8</f>
        <v>-1238</v>
      </c>
      <c r="H709" s="30">
        <f t="shared" ref="H709" ca="1" si="837">SUM(H678:H708)/$D$8</f>
        <v>-1274.7666666666667</v>
      </c>
      <c r="I709" s="30">
        <f t="shared" ref="I709" ca="1" si="838">SUM(I678:I708)/$D$8</f>
        <v>-1313.7</v>
      </c>
      <c r="J709" s="30">
        <f t="shared" ref="J709" ca="1" si="839">SUM(J678:J708)/$D$8</f>
        <v>-1327.6666666666667</v>
      </c>
      <c r="K709" s="30">
        <f t="shared" ref="K709" ca="1" si="840">SUM(K678:K708)/$D$8</f>
        <v>-1452.8333333333333</v>
      </c>
      <c r="L709" s="30">
        <f t="shared" ref="L709" ca="1" si="841">SUM(L678:L708)/$D$8</f>
        <v>-1454.1</v>
      </c>
      <c r="M709" s="30">
        <f t="shared" ref="M709" ca="1" si="842">SUM(M678:M708)/$D$8</f>
        <v>-1462.6333333333334</v>
      </c>
      <c r="N709" s="30">
        <f t="shared" ref="N709" ca="1" si="843">SUM(N678:N708)/$D$8</f>
        <v>-1477.0666666666666</v>
      </c>
      <c r="O709" s="30">
        <f t="shared" ref="O709" ca="1" si="844">SUM(O678:O708)/$D$8</f>
        <v>-1388.9</v>
      </c>
      <c r="P709" s="30">
        <f t="shared" ref="P709" ca="1" si="845">SUM(P678:P708)/$D$8</f>
        <v>-1293.8333333333333</v>
      </c>
      <c r="Q709" s="30">
        <f t="shared" ref="Q709" ca="1" si="846">SUM(Q678:Q708)/$D$8</f>
        <v>-1019.9</v>
      </c>
      <c r="R709" s="30">
        <f t="shared" ref="R709" ca="1" si="847">SUM(R678:R708)/$D$8</f>
        <v>-1043.8</v>
      </c>
      <c r="S709" s="30">
        <f t="shared" ref="S709" ca="1" si="848">SUM(S678:S708)/$D$8</f>
        <v>-1281.6666666666667</v>
      </c>
      <c r="T709" s="30">
        <f t="shared" ref="T709" ca="1" si="849">SUM(T678:T708)/$D$8</f>
        <v>-1491.0333333333333</v>
      </c>
      <c r="U709" s="30">
        <f t="shared" ref="U709" ca="1" si="850">SUM(U678:U708)/$D$8</f>
        <v>-1655.1</v>
      </c>
      <c r="V709" s="30">
        <f t="shared" ref="V709" ca="1" si="851">SUM(V678:V708)/$D$8</f>
        <v>-1701.4333333333334</v>
      </c>
      <c r="W709" s="30">
        <f t="shared" ref="W709" ca="1" si="852">SUM(W678:W708)/$D$8</f>
        <v>-1555.5666666666666</v>
      </c>
      <c r="X709" s="30">
        <f t="shared" ref="X709" ca="1" si="853">SUM(X678:X708)/$D$8</f>
        <v>-1660.1666666666667</v>
      </c>
      <c r="Y709" s="30">
        <f t="shared" ref="Y709" ca="1" si="854">SUM(Y678:Y708)/$D$8</f>
        <v>-1797.7333333333333</v>
      </c>
      <c r="Z709" s="30">
        <f t="shared" ref="Z709" ca="1" si="855">SUM(Z678:Z708)/$D$8</f>
        <v>-1696.6333333333334</v>
      </c>
      <c r="AA709" s="30">
        <f t="shared" ref="AA709" ca="1" si="856">SUM(AA678:AA708)/$D$8</f>
        <v>-1441.6666666666667</v>
      </c>
      <c r="AB709" s="30">
        <f t="shared" ref="AB709" ca="1" si="857">SUM(AB678:AB708)/$D$8</f>
        <v>-1284.5333333333333</v>
      </c>
      <c r="AC709" s="41"/>
      <c r="AD709" s="42">
        <f ca="1">SUM(INDIRECT(A696):INDIRECT(A697))/$D$8</f>
        <v>-1410.101388888889</v>
      </c>
      <c r="AE709" s="42">
        <f ca="1">MAX(INDIRECT(A698):INDIRECT(A699))</f>
        <v>859</v>
      </c>
      <c r="AF709" s="42">
        <f ca="1">MIN(INDIRECT(A700):INDIRECT(A701))</f>
        <v>-2753</v>
      </c>
      <c r="AG709" s="25"/>
      <c r="AH709" s="11">
        <f>Entrées!A736</f>
        <v>30</v>
      </c>
      <c r="AI709" s="13">
        <f>Entrées!B736</f>
        <v>3</v>
      </c>
      <c r="AJ709" s="31">
        <f t="shared" ca="1" si="802"/>
        <v>55625.834722222207</v>
      </c>
      <c r="AK709" s="31">
        <f t="shared" ca="1" si="778"/>
        <v>55155.277777777781</v>
      </c>
      <c r="AL709" s="31">
        <f t="shared" ca="1" si="779"/>
        <v>55132.569444444431</v>
      </c>
      <c r="AM709" s="31">
        <f t="shared" ca="1" si="780"/>
        <v>439.35972222222233</v>
      </c>
      <c r="AN709" s="31">
        <f t="shared" ca="1" si="781"/>
        <v>2143.2847222222222</v>
      </c>
      <c r="AO709" s="31">
        <f t="shared" ca="1" si="782"/>
        <v>1711.4715277777773</v>
      </c>
      <c r="AP709" s="31">
        <f t="shared" ca="1" si="783"/>
        <v>43686.806944444448</v>
      </c>
      <c r="AQ709" s="31">
        <f t="shared" ca="1" si="784"/>
        <v>2048.2006944444447</v>
      </c>
      <c r="AR709" s="31">
        <f t="shared" ca="1" si="785"/>
        <v>467.57708333333329</v>
      </c>
      <c r="AS709" s="31">
        <f t="shared" ca="1" si="786"/>
        <v>9872.0041666666693</v>
      </c>
      <c r="AT709" s="31">
        <f t="shared" ca="1" si="787"/>
        <v>-752.91041666666672</v>
      </c>
      <c r="AU709" s="31">
        <f t="shared" ca="1" si="788"/>
        <v>580.30277777777769</v>
      </c>
      <c r="AV709" s="31">
        <f t="shared" ca="1" si="789"/>
        <v>-4570.3041666666659</v>
      </c>
      <c r="AW709" s="31">
        <f t="shared" ca="1" si="790"/>
        <v>53.39583333333335</v>
      </c>
      <c r="AX709" s="31">
        <f t="shared" ca="1" si="791"/>
        <v>1401.9361111111111</v>
      </c>
      <c r="AY709" s="31">
        <f t="shared" ca="1" si="792"/>
        <v>-1132.0805555555555</v>
      </c>
      <c r="AZ709" s="31">
        <f t="shared" ca="1" si="793"/>
        <v>-2177.1819444444441</v>
      </c>
      <c r="BA709" s="31">
        <f t="shared" ca="1" si="794"/>
        <v>644.8125</v>
      </c>
      <c r="BB709" s="31">
        <f t="shared" ca="1" si="795"/>
        <v>-1410.101388888889</v>
      </c>
      <c r="BC709" s="31">
        <f t="shared" ca="1" si="796"/>
        <v>-1800.2902777777781</v>
      </c>
      <c r="BF709" s="11">
        <f t="shared" si="797"/>
        <v>30</v>
      </c>
      <c r="BG709" s="11">
        <f t="shared" si="803"/>
        <v>3</v>
      </c>
      <c r="BH709" s="32">
        <f>IF($BF709&gt;$Y$7,"",IF(AND($BF709=$Y$7,$BG709=23),"",Entrées!C737-Entrées!C736))</f>
        <v>-1468.5</v>
      </c>
      <c r="BI709" s="32">
        <f>IF($BF709&gt;$Y$7,"",IF(AND($BF709=$Y$7,$BG709=23),"",Entrées!D737-Entrées!D736))</f>
        <v>-1050</v>
      </c>
      <c r="BJ709" s="32">
        <f>IF($BF709&gt;$Y$7,"",IF(AND($BF709=$Y$7,$BG709=23),"",Entrées!E737-Entrées!E736))</f>
        <v>-1237.5</v>
      </c>
      <c r="BK709" s="32">
        <f>IF($BF709&gt;$Y$7,"",IF(AND($BF709=$Y$7,$BG709=23),"",Entrées!F737-Entrées!F736))</f>
        <v>5</v>
      </c>
      <c r="BL709" s="32">
        <f>IF($BF709&gt;$Y$7,"",IF(AND($BF709=$Y$7,$BG709=23),"",Entrées!G737-Entrées!G736))</f>
        <v>-147</v>
      </c>
      <c r="BM709" s="32">
        <f>IF($BF709&gt;$Y$7,"",IF(AND($BF709=$Y$7,$BG709=23),"",Entrées!H737-Entrées!H736))</f>
        <v>6</v>
      </c>
      <c r="BN709" s="32">
        <f>IF($BF709&gt;$Y$7,"",IF(AND($BF709=$Y$7,$BG709=23),"",Entrées!I737-Entrées!I736))</f>
        <v>-189</v>
      </c>
      <c r="BO709" s="32">
        <f>IF($BF709&gt;$Y$7,"",IF(AND($BF709=$Y$7,$BG709=23),"",Entrées!J737-Entrées!J736))</f>
        <v>98.5</v>
      </c>
      <c r="BP709" s="32">
        <f>IF($BF709&gt;$Y$7,"",IF(AND($BF709=$Y$7,$BG709=23),"",Entrées!K737-Entrées!K736))</f>
        <v>0</v>
      </c>
      <c r="BQ709" s="32">
        <f>IF($BF709&gt;$Y$7,"",IF(AND($BF709=$Y$7,$BG709=23),"",Entrées!L737-Entrées!L736))</f>
        <v>49.5</v>
      </c>
      <c r="BR709" s="32">
        <f>IF($BF709&gt;$Y$7,"",IF(AND($BF709=$Y$7,$BG709=23),"",Entrées!M737-Entrées!M736))</f>
        <v>228.5</v>
      </c>
      <c r="BS709" s="32">
        <f>IF($BF709&gt;$Y$7,"",IF(AND($BF709=$Y$7,$BG709=23),"",Entrées!N737-Entrées!N736))</f>
        <v>7</v>
      </c>
      <c r="BT709" s="32">
        <f>IF($BF709&gt;$Y$7,"",IF(AND($BF709=$Y$7,$BG709=23),"",Entrées!O737-Entrées!O736))</f>
        <v>-1527.5</v>
      </c>
      <c r="BU709" s="32">
        <f>IF($BF709&gt;$Y$7,"",IF(AND($BF709=$Y$7,$BG709=23),"",Entrées!P737-Entrées!P736))</f>
        <v>-2</v>
      </c>
      <c r="BV709" s="32">
        <f>IF($BF709&gt;$Y$7,"",IF(AND($BF709=$Y$7,$BG709=23),"",Entrées!Q737-Entrées!Q736))</f>
        <v>-1271</v>
      </c>
      <c r="BW709" s="32">
        <f>IF($BF709&gt;$Y$7,"",IF(AND($BF709=$Y$7,$BG709=23),"",Entrées!R737-Entrées!R736))</f>
        <v>0</v>
      </c>
      <c r="BX709" s="32">
        <f>IF($BF709&gt;$Y$7,"",IF(AND($BF709=$Y$7,$BG709=23),"",Entrées!S737-Entrées!S736))</f>
        <v>0</v>
      </c>
      <c r="BY709" s="32">
        <f>IF($BF709&gt;$Y$7,"",IF(AND($BF709=$Y$7,$BG709=23),"",Entrées!T737-Entrées!T736))</f>
        <v>-467</v>
      </c>
      <c r="BZ709" s="32">
        <f>IF($BF709&gt;$Y$7,"",IF(AND($BF709=$Y$7,$BG709=23),"",Entrées!U737-Entrées!U736))</f>
        <v>0</v>
      </c>
      <c r="CA709" s="32">
        <f>IF($BF709&gt;$Y$7,"",IF(AND($BF709=$Y$7,$BG709=23),"",Entrées!V737-Entrées!V736))</f>
        <v>445</v>
      </c>
      <c r="CD709" s="33">
        <f>IF($BF709&lt;=$Y$7,Entrées!J736/CD$2,"")</f>
        <v>0.27368421052631581</v>
      </c>
      <c r="CE709" s="33">
        <f>IF($BF709&lt;=$Y$7,Entrées!K736/CE$2,"")</f>
        <v>0</v>
      </c>
      <c r="CF709" s="11">
        <f t="shared" si="798"/>
        <v>7600</v>
      </c>
      <c r="CG709" s="11">
        <f t="shared" si="799"/>
        <v>4200</v>
      </c>
      <c r="CH709" s="52">
        <f t="shared" si="800"/>
        <v>0.26950009137426939</v>
      </c>
      <c r="CI709" s="52">
        <f t="shared" si="801"/>
        <v>0.11132787698412699</v>
      </c>
    </row>
    <row r="710" spans="3:87">
      <c r="C710" s="29" t="s">
        <v>140</v>
      </c>
      <c r="D710" s="29"/>
      <c r="E710" s="30">
        <f ca="1">MAX(E678:E708)</f>
        <v>-304</v>
      </c>
      <c r="F710" s="30">
        <f t="shared" ref="F710:AB710" ca="1" si="858">MAX(F678:F708)</f>
        <v>-309</v>
      </c>
      <c r="G710" s="30">
        <f t="shared" ca="1" si="858"/>
        <v>-242</v>
      </c>
      <c r="H710" s="30">
        <f t="shared" ca="1" si="858"/>
        <v>-351</v>
      </c>
      <c r="I710" s="30">
        <f t="shared" ca="1" si="858"/>
        <v>-351</v>
      </c>
      <c r="J710" s="30">
        <f t="shared" ca="1" si="858"/>
        <v>-351</v>
      </c>
      <c r="K710" s="30">
        <f t="shared" ca="1" si="858"/>
        <v>99</v>
      </c>
      <c r="L710" s="30">
        <f t="shared" ca="1" si="858"/>
        <v>-124</v>
      </c>
      <c r="M710" s="30">
        <f t="shared" ca="1" si="858"/>
        <v>3</v>
      </c>
      <c r="N710" s="30">
        <f t="shared" ca="1" si="858"/>
        <v>154</v>
      </c>
      <c r="O710" s="30">
        <f t="shared" ca="1" si="858"/>
        <v>135</v>
      </c>
      <c r="P710" s="30">
        <f t="shared" ca="1" si="858"/>
        <v>440</v>
      </c>
      <c r="Q710" s="30">
        <f t="shared" ca="1" si="858"/>
        <v>711</v>
      </c>
      <c r="R710" s="30">
        <f t="shared" ca="1" si="858"/>
        <v>859</v>
      </c>
      <c r="S710" s="30">
        <f t="shared" ca="1" si="858"/>
        <v>679</v>
      </c>
      <c r="T710" s="30">
        <f t="shared" ca="1" si="858"/>
        <v>520</v>
      </c>
      <c r="U710" s="30">
        <f t="shared" ca="1" si="858"/>
        <v>3</v>
      </c>
      <c r="V710" s="30">
        <f t="shared" ca="1" si="858"/>
        <v>-326</v>
      </c>
      <c r="W710" s="30">
        <f t="shared" ca="1" si="858"/>
        <v>-326</v>
      </c>
      <c r="X710" s="30">
        <f t="shared" ca="1" si="858"/>
        <v>-351</v>
      </c>
      <c r="Y710" s="30">
        <f t="shared" ca="1" si="858"/>
        <v>-351</v>
      </c>
      <c r="Z710" s="30">
        <f t="shared" ca="1" si="858"/>
        <v>-351</v>
      </c>
      <c r="AA710" s="30">
        <f t="shared" ca="1" si="858"/>
        <v>-351</v>
      </c>
      <c r="AB710" s="30">
        <f t="shared" ca="1" si="858"/>
        <v>-270</v>
      </c>
      <c r="AC710" s="41" t="s">
        <v>142</v>
      </c>
      <c r="AD710" s="42">
        <f ca="1">SUM(E709:AB709)/24</f>
        <v>-1410.1013888888892</v>
      </c>
      <c r="AE710" s="42">
        <f ca="1">MAX(E710:AB710)</f>
        <v>859</v>
      </c>
      <c r="AF710" s="42">
        <f ca="1">MIN(E711:AB711)</f>
        <v>-2753</v>
      </c>
      <c r="AG710" s="25"/>
      <c r="AH710" s="11">
        <f>Entrées!A737</f>
        <v>30</v>
      </c>
      <c r="AI710" s="13">
        <f>Entrées!B737</f>
        <v>4</v>
      </c>
      <c r="AJ710" s="31">
        <f t="shared" ca="1" si="802"/>
        <v>55625.834722222207</v>
      </c>
      <c r="AK710" s="31">
        <f t="shared" ca="1" si="778"/>
        <v>55155.277777777781</v>
      </c>
      <c r="AL710" s="31">
        <f t="shared" ca="1" si="779"/>
        <v>55132.569444444431</v>
      </c>
      <c r="AM710" s="31">
        <f t="shared" ca="1" si="780"/>
        <v>439.35972222222233</v>
      </c>
      <c r="AN710" s="31">
        <f t="shared" ca="1" si="781"/>
        <v>2143.2847222222222</v>
      </c>
      <c r="AO710" s="31">
        <f t="shared" ca="1" si="782"/>
        <v>1711.4715277777773</v>
      </c>
      <c r="AP710" s="31">
        <f t="shared" ca="1" si="783"/>
        <v>43686.806944444448</v>
      </c>
      <c r="AQ710" s="31">
        <f t="shared" ca="1" si="784"/>
        <v>2048.2006944444447</v>
      </c>
      <c r="AR710" s="31">
        <f t="shared" ca="1" si="785"/>
        <v>467.57708333333329</v>
      </c>
      <c r="AS710" s="31">
        <f t="shared" ca="1" si="786"/>
        <v>9872.0041666666693</v>
      </c>
      <c r="AT710" s="31">
        <f t="shared" ca="1" si="787"/>
        <v>-752.91041666666672</v>
      </c>
      <c r="AU710" s="31">
        <f t="shared" ca="1" si="788"/>
        <v>580.30277777777769</v>
      </c>
      <c r="AV710" s="31">
        <f t="shared" ca="1" si="789"/>
        <v>-4570.3041666666659</v>
      </c>
      <c r="AW710" s="31">
        <f t="shared" ca="1" si="790"/>
        <v>53.39583333333335</v>
      </c>
      <c r="AX710" s="31">
        <f t="shared" ca="1" si="791"/>
        <v>1401.9361111111111</v>
      </c>
      <c r="AY710" s="31">
        <f t="shared" ca="1" si="792"/>
        <v>-1132.0805555555555</v>
      </c>
      <c r="AZ710" s="31">
        <f t="shared" ca="1" si="793"/>
        <v>-2177.1819444444441</v>
      </c>
      <c r="BA710" s="31">
        <f t="shared" ca="1" si="794"/>
        <v>644.8125</v>
      </c>
      <c r="BB710" s="31">
        <f t="shared" ca="1" si="795"/>
        <v>-1410.101388888889</v>
      </c>
      <c r="BC710" s="31">
        <f t="shared" ca="1" si="796"/>
        <v>-1800.2902777777781</v>
      </c>
      <c r="BF710" s="11">
        <f t="shared" si="797"/>
        <v>30</v>
      </c>
      <c r="BG710" s="11">
        <f t="shared" si="803"/>
        <v>4</v>
      </c>
      <c r="BH710" s="32">
        <f>IF($BF710&gt;$Y$7,"",IF(AND($BF710=$Y$7,$BG710=23),"",Entrées!C738-Entrées!C737))</f>
        <v>1058</v>
      </c>
      <c r="BI710" s="32">
        <f>IF($BF710&gt;$Y$7,"",IF(AND($BF710=$Y$7,$BG710=23),"",Entrées!D738-Entrées!D737))</f>
        <v>2100</v>
      </c>
      <c r="BJ710" s="32">
        <f>IF($BF710&gt;$Y$7,"",IF(AND($BF710=$Y$7,$BG710=23),"",Entrées!E738-Entrées!E737))</f>
        <v>2100</v>
      </c>
      <c r="BK710" s="32">
        <f>IF($BF710&gt;$Y$7,"",IF(AND($BF710=$Y$7,$BG710=23),"",Entrées!F738-Entrées!F737))</f>
        <v>14.5</v>
      </c>
      <c r="BL710" s="32">
        <f>IF($BF710&gt;$Y$7,"",IF(AND($BF710=$Y$7,$BG710=23),"",Entrées!G738-Entrées!G737))</f>
        <v>231</v>
      </c>
      <c r="BM710" s="32">
        <f>IF($BF710&gt;$Y$7,"",IF(AND($BF710=$Y$7,$BG710=23),"",Entrées!H738-Entrées!H737))</f>
        <v>39</v>
      </c>
      <c r="BN710" s="32">
        <f>IF($BF710&gt;$Y$7,"",IF(AND($BF710=$Y$7,$BG710=23),"",Entrées!I738-Entrées!I737))</f>
        <v>883</v>
      </c>
      <c r="BO710" s="32">
        <f>IF($BF710&gt;$Y$7,"",IF(AND($BF710=$Y$7,$BG710=23),"",Entrées!J738-Entrées!J737))</f>
        <v>23</v>
      </c>
      <c r="BP710" s="32">
        <f>IF($BF710&gt;$Y$7,"",IF(AND($BF710=$Y$7,$BG710=23),"",Entrées!K738-Entrées!K737))</f>
        <v>0</v>
      </c>
      <c r="BQ710" s="32">
        <f>IF($BF710&gt;$Y$7,"",IF(AND($BF710=$Y$7,$BG710=23),"",Entrées!L738-Entrées!L737))</f>
        <v>122.5</v>
      </c>
      <c r="BR710" s="32">
        <f>IF($BF710&gt;$Y$7,"",IF(AND($BF710=$Y$7,$BG710=23),"",Entrées!M738-Entrées!M737))</f>
        <v>-315.5</v>
      </c>
      <c r="BS710" s="32">
        <f>IF($BF710&gt;$Y$7,"",IF(AND($BF710=$Y$7,$BG710=23),"",Entrées!N738-Entrées!N737))</f>
        <v>-1</v>
      </c>
      <c r="BT710" s="32">
        <f>IF($BF710&gt;$Y$7,"",IF(AND($BF710=$Y$7,$BG710=23),"",Entrées!O738-Entrées!O737))</f>
        <v>61</v>
      </c>
      <c r="BU710" s="32">
        <f>IF($BF710&gt;$Y$7,"",IF(AND($BF710=$Y$7,$BG710=23),"",Entrées!P738-Entrées!P737))</f>
        <v>3.5</v>
      </c>
      <c r="BV710" s="32">
        <f>IF($BF710&gt;$Y$7,"",IF(AND($BF710=$Y$7,$BG710=23),"",Entrées!Q738-Entrées!Q737))</f>
        <v>272</v>
      </c>
      <c r="BW710" s="32">
        <f>IF($BF710&gt;$Y$7,"",IF(AND($BF710=$Y$7,$BG710=23),"",Entrées!R738-Entrées!R737))</f>
        <v>0</v>
      </c>
      <c r="BX710" s="32">
        <f>IF($BF710&gt;$Y$7,"",IF(AND($BF710=$Y$7,$BG710=23),"",Entrées!S738-Entrées!S737))</f>
        <v>0</v>
      </c>
      <c r="BY710" s="32">
        <f>IF($BF710&gt;$Y$7,"",IF(AND($BF710=$Y$7,$BG710=23),"",Entrées!T738-Entrées!T737))</f>
        <v>922</v>
      </c>
      <c r="BZ710" s="32">
        <f>IF($BF710&gt;$Y$7,"",IF(AND($BF710=$Y$7,$BG710=23),"",Entrées!U738-Entrées!U737))</f>
        <v>0</v>
      </c>
      <c r="CA710" s="32">
        <f>IF($BF710&gt;$Y$7,"",IF(AND($BF710=$Y$7,$BG710=23),"",Entrées!V738-Entrées!V737))</f>
        <v>20</v>
      </c>
      <c r="CD710" s="33">
        <f>IF($BF710&lt;=$Y$7,Entrées!J737/CD$2,"")</f>
        <v>0.28664473684210529</v>
      </c>
      <c r="CE710" s="33">
        <f>IF($BF710&lt;=$Y$7,Entrées!K737/CE$2,"")</f>
        <v>0</v>
      </c>
      <c r="CF710" s="11">
        <f t="shared" si="798"/>
        <v>7600</v>
      </c>
      <c r="CG710" s="11">
        <f t="shared" si="799"/>
        <v>4200</v>
      </c>
      <c r="CH710" s="52">
        <f t="shared" si="800"/>
        <v>0.26950009137426939</v>
      </c>
      <c r="CI710" s="52">
        <f t="shared" si="801"/>
        <v>0.11132787698412699</v>
      </c>
    </row>
    <row r="711" spans="3:87">
      <c r="C711" s="29" t="s">
        <v>141</v>
      </c>
      <c r="D711" s="29"/>
      <c r="E711" s="30">
        <f ca="1">MIN(E678:E708)</f>
        <v>-2598</v>
      </c>
      <c r="F711" s="30">
        <f t="shared" ref="F711:AB711" ca="1" si="859">MIN(F678:F708)</f>
        <v>-2598</v>
      </c>
      <c r="G711" s="30">
        <f t="shared" ca="1" si="859"/>
        <v>-2598</v>
      </c>
      <c r="H711" s="30">
        <f t="shared" ca="1" si="859"/>
        <v>-2598</v>
      </c>
      <c r="I711" s="30">
        <f t="shared" ca="1" si="859"/>
        <v>-2598</v>
      </c>
      <c r="J711" s="30">
        <f t="shared" ca="1" si="859"/>
        <v>-2598</v>
      </c>
      <c r="K711" s="30">
        <f t="shared" ca="1" si="859"/>
        <v>-2598</v>
      </c>
      <c r="L711" s="30">
        <f t="shared" ca="1" si="859"/>
        <v>-2753</v>
      </c>
      <c r="M711" s="30">
        <f t="shared" ca="1" si="859"/>
        <v>-2753</v>
      </c>
      <c r="N711" s="30">
        <f t="shared" ca="1" si="859"/>
        <v>-2753</v>
      </c>
      <c r="O711" s="30">
        <f t="shared" ca="1" si="859"/>
        <v>-2753</v>
      </c>
      <c r="P711" s="30">
        <f t="shared" ca="1" si="859"/>
        <v>-2752</v>
      </c>
      <c r="Q711" s="30">
        <f t="shared" ca="1" si="859"/>
        <v>-2753</v>
      </c>
      <c r="R711" s="30">
        <f t="shared" ca="1" si="859"/>
        <v>-2753</v>
      </c>
      <c r="S711" s="30">
        <f t="shared" ca="1" si="859"/>
        <v>-2753</v>
      </c>
      <c r="T711" s="30">
        <f t="shared" ca="1" si="859"/>
        <v>-2753</v>
      </c>
      <c r="U711" s="30">
        <f t="shared" ca="1" si="859"/>
        <v>-2753</v>
      </c>
      <c r="V711" s="30">
        <f t="shared" ca="1" si="859"/>
        <v>-2753</v>
      </c>
      <c r="W711" s="30">
        <f t="shared" ca="1" si="859"/>
        <v>-2753</v>
      </c>
      <c r="X711" s="30">
        <f t="shared" ca="1" si="859"/>
        <v>-2753</v>
      </c>
      <c r="Y711" s="30">
        <f t="shared" ca="1" si="859"/>
        <v>-2753</v>
      </c>
      <c r="Z711" s="30">
        <f t="shared" ca="1" si="859"/>
        <v>-2753</v>
      </c>
      <c r="AA711" s="30">
        <f t="shared" ca="1" si="859"/>
        <v>-2753</v>
      </c>
      <c r="AB711" s="30">
        <f t="shared" ca="1" si="859"/>
        <v>-2598</v>
      </c>
      <c r="AC711" s="11"/>
      <c r="AD711" s="42">
        <f ca="1">SUM(INDIRECT(ADDRESS(ROW($C$37),COLUMN($C$37)+($C677-1),4, TRUE,"Entrées")):INDIRECT(ADDRESS(ROW(INDIRECT($A$42)),COLUMN($C$37)+($C677-1),4,TRUE,"Entrées")))/Entrées!$P$11</f>
        <v>-1410.1013888888888</v>
      </c>
      <c r="AE711" s="42">
        <f ca="1">MAX(INDIRECT(ADDRESS(ROW($C$37),COLUMN($C$37)+($C677-1),4, TRUE,"Entrées")):INDIRECT(ADDRESS(ROW(INDIRECT($A$42)),COLUMN($C$37)+($C677-1),4,TRUE,"Entrées")))</f>
        <v>859</v>
      </c>
      <c r="AF711" s="42">
        <f ca="1">MIN(INDIRECT(ADDRESS(ROW($C$37),COLUMN($C$37)+($C677-1),4, TRUE,"Entrées")):INDIRECT(ADDRESS(ROW(INDIRECT($A$42)),COLUMN($C$37)+($C677-1),4,TRUE,"Entrées")))</f>
        <v>-2753</v>
      </c>
      <c r="AH711" s="11">
        <f>Entrées!A738</f>
        <v>30</v>
      </c>
      <c r="AI711" s="13">
        <f>Entrées!B738</f>
        <v>5</v>
      </c>
      <c r="AJ711" s="31">
        <f t="shared" ca="1" si="802"/>
        <v>55625.834722222207</v>
      </c>
      <c r="AK711" s="31">
        <f t="shared" ca="1" si="778"/>
        <v>55155.277777777781</v>
      </c>
      <c r="AL711" s="31">
        <f t="shared" ca="1" si="779"/>
        <v>55132.569444444431</v>
      </c>
      <c r="AM711" s="31">
        <f t="shared" ca="1" si="780"/>
        <v>439.35972222222233</v>
      </c>
      <c r="AN711" s="31">
        <f t="shared" ca="1" si="781"/>
        <v>2143.2847222222222</v>
      </c>
      <c r="AO711" s="31">
        <f t="shared" ca="1" si="782"/>
        <v>1711.4715277777773</v>
      </c>
      <c r="AP711" s="31">
        <f t="shared" ca="1" si="783"/>
        <v>43686.806944444448</v>
      </c>
      <c r="AQ711" s="31">
        <f t="shared" ca="1" si="784"/>
        <v>2048.2006944444447</v>
      </c>
      <c r="AR711" s="31">
        <f t="shared" ca="1" si="785"/>
        <v>467.57708333333329</v>
      </c>
      <c r="AS711" s="31">
        <f t="shared" ca="1" si="786"/>
        <v>9872.0041666666693</v>
      </c>
      <c r="AT711" s="31">
        <f t="shared" ca="1" si="787"/>
        <v>-752.91041666666672</v>
      </c>
      <c r="AU711" s="31">
        <f t="shared" ca="1" si="788"/>
        <v>580.30277777777769</v>
      </c>
      <c r="AV711" s="31">
        <f t="shared" ca="1" si="789"/>
        <v>-4570.3041666666659</v>
      </c>
      <c r="AW711" s="31">
        <f t="shared" ca="1" si="790"/>
        <v>53.39583333333335</v>
      </c>
      <c r="AX711" s="31">
        <f t="shared" ca="1" si="791"/>
        <v>1401.9361111111111</v>
      </c>
      <c r="AY711" s="31">
        <f t="shared" ca="1" si="792"/>
        <v>-1132.0805555555555</v>
      </c>
      <c r="AZ711" s="31">
        <f t="shared" ca="1" si="793"/>
        <v>-2177.1819444444441</v>
      </c>
      <c r="BA711" s="31">
        <f t="shared" ca="1" si="794"/>
        <v>644.8125</v>
      </c>
      <c r="BB711" s="31">
        <f t="shared" ca="1" si="795"/>
        <v>-1410.101388888889</v>
      </c>
      <c r="BC711" s="31">
        <f t="shared" ca="1" si="796"/>
        <v>-1800.2902777777781</v>
      </c>
      <c r="BF711" s="11">
        <f t="shared" si="797"/>
        <v>30</v>
      </c>
      <c r="BG711" s="11">
        <f t="shared" si="803"/>
        <v>5</v>
      </c>
      <c r="BH711" s="32">
        <f>IF($BF711&gt;$Y$7,"",IF(AND($BF711=$Y$7,$BG711=23),"",Entrées!C739-Entrées!C738))</f>
        <v>3889</v>
      </c>
      <c r="BI711" s="32">
        <f>IF($BF711&gt;$Y$7,"",IF(AND($BF711=$Y$7,$BG711=23),"",Entrées!D739-Entrées!D738))</f>
        <v>4337.5</v>
      </c>
      <c r="BJ711" s="32">
        <f>IF($BF711&gt;$Y$7,"",IF(AND($BF711=$Y$7,$BG711=23),"",Entrées!E739-Entrées!E738))</f>
        <v>4500</v>
      </c>
      <c r="BK711" s="32">
        <f>IF($BF711&gt;$Y$7,"",IF(AND($BF711=$Y$7,$BG711=23),"",Entrées!F739-Entrées!F738))</f>
        <v>92</v>
      </c>
      <c r="BL711" s="32">
        <f>IF($BF711&gt;$Y$7,"",IF(AND($BF711=$Y$7,$BG711=23),"",Entrées!G739-Entrées!G738))</f>
        <v>602</v>
      </c>
      <c r="BM711" s="32">
        <f>IF($BF711&gt;$Y$7,"",IF(AND($BF711=$Y$7,$BG711=23),"",Entrées!H739-Entrées!H738))</f>
        <v>-2.5</v>
      </c>
      <c r="BN711" s="32">
        <f>IF($BF711&gt;$Y$7,"",IF(AND($BF711=$Y$7,$BG711=23),"",Entrées!I739-Entrées!I738))</f>
        <v>596</v>
      </c>
      <c r="BO711" s="32">
        <f>IF($BF711&gt;$Y$7,"",IF(AND($BF711=$Y$7,$BG711=23),"",Entrées!J739-Entrées!J738))</f>
        <v>110</v>
      </c>
      <c r="BP711" s="32">
        <f>IF($BF711&gt;$Y$7,"",IF(AND($BF711=$Y$7,$BG711=23),"",Entrées!K739-Entrées!K738))</f>
        <v>0</v>
      </c>
      <c r="BQ711" s="32">
        <f>IF($BF711&gt;$Y$7,"",IF(AND($BF711=$Y$7,$BG711=23),"",Entrées!L739-Entrées!L738))</f>
        <v>205.5</v>
      </c>
      <c r="BR711" s="32">
        <f>IF($BF711&gt;$Y$7,"",IF(AND($BF711=$Y$7,$BG711=23),"",Entrées!M739-Entrées!M738))</f>
        <v>1290.5</v>
      </c>
      <c r="BS711" s="32">
        <f>IF($BF711&gt;$Y$7,"",IF(AND($BF711=$Y$7,$BG711=23),"",Entrées!N739-Entrées!N738))</f>
        <v>-3.5</v>
      </c>
      <c r="BT711" s="32">
        <f>IF($BF711&gt;$Y$7,"",IF(AND($BF711=$Y$7,$BG711=23),"",Entrées!O739-Entrées!O738))</f>
        <v>998.5</v>
      </c>
      <c r="BU711" s="32">
        <f>IF($BF711&gt;$Y$7,"",IF(AND($BF711=$Y$7,$BG711=23),"",Entrées!P739-Entrées!P738))</f>
        <v>9</v>
      </c>
      <c r="BV711" s="32">
        <f>IF($BF711&gt;$Y$7,"",IF(AND($BF711=$Y$7,$BG711=23),"",Entrées!Q739-Entrées!Q738))</f>
        <v>1548</v>
      </c>
      <c r="BW711" s="32">
        <f>IF($BF711&gt;$Y$7,"",IF(AND($BF711=$Y$7,$BG711=23),"",Entrées!R739-Entrées!R738))</f>
        <v>0</v>
      </c>
      <c r="BX711" s="32">
        <f>IF($BF711&gt;$Y$7,"",IF(AND($BF711=$Y$7,$BG711=23),"",Entrées!S739-Entrées!S738))</f>
        <v>0</v>
      </c>
      <c r="BY711" s="32">
        <f>IF($BF711&gt;$Y$7,"",IF(AND($BF711=$Y$7,$BG711=23),"",Entrées!T739-Entrées!T738))</f>
        <v>348</v>
      </c>
      <c r="BZ711" s="32">
        <f>IF($BF711&gt;$Y$7,"",IF(AND($BF711=$Y$7,$BG711=23),"",Entrées!U739-Entrées!U738))</f>
        <v>0</v>
      </c>
      <c r="CA711" s="32">
        <f>IF($BF711&gt;$Y$7,"",IF(AND($BF711=$Y$7,$BG711=23),"",Entrées!V739-Entrées!V738))</f>
        <v>-792</v>
      </c>
      <c r="CD711" s="33">
        <f>IF($BF711&lt;=$Y$7,Entrées!J738/CD$2,"")</f>
        <v>0.28967105263157894</v>
      </c>
      <c r="CE711" s="33">
        <f>IF($BF711&lt;=$Y$7,Entrées!K738/CE$2,"")</f>
        <v>0</v>
      </c>
      <c r="CF711" s="11">
        <f t="shared" si="798"/>
        <v>7600</v>
      </c>
      <c r="CG711" s="11">
        <f t="shared" si="799"/>
        <v>4200</v>
      </c>
      <c r="CH711" s="52">
        <f t="shared" si="800"/>
        <v>0.26950009137426939</v>
      </c>
      <c r="CI711" s="52">
        <f t="shared" si="801"/>
        <v>0.11132787698412699</v>
      </c>
    </row>
    <row r="712" spans="3:87">
      <c r="C712" s="11" t="s">
        <v>91</v>
      </c>
      <c r="D712" s="11"/>
      <c r="E712" s="50" t="str">
        <f ca="1">INDIRECT(ADDRESS(ROW($C$36),COLUMN($C$36)+(C714-1),4,TRUE,"Entrées"))</f>
        <v>Ech. comm. Suisse</v>
      </c>
      <c r="F712" s="50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39" t="s">
        <v>12</v>
      </c>
      <c r="AE712" s="39" t="s">
        <v>138</v>
      </c>
      <c r="AF712" s="39" t="s">
        <v>139</v>
      </c>
      <c r="AH712" s="11">
        <f>Entrées!A739</f>
        <v>30</v>
      </c>
      <c r="AI712" s="13">
        <f>Entrées!B739</f>
        <v>6</v>
      </c>
      <c r="AJ712" s="31">
        <f t="shared" ca="1" si="802"/>
        <v>55625.834722222207</v>
      </c>
      <c r="AK712" s="31">
        <f t="shared" ca="1" si="778"/>
        <v>55155.277777777781</v>
      </c>
      <c r="AL712" s="31">
        <f t="shared" ca="1" si="779"/>
        <v>55132.569444444431</v>
      </c>
      <c r="AM712" s="31">
        <f t="shared" ca="1" si="780"/>
        <v>439.35972222222233</v>
      </c>
      <c r="AN712" s="31">
        <f t="shared" ca="1" si="781"/>
        <v>2143.2847222222222</v>
      </c>
      <c r="AO712" s="31">
        <f t="shared" ca="1" si="782"/>
        <v>1711.4715277777773</v>
      </c>
      <c r="AP712" s="31">
        <f t="shared" ca="1" si="783"/>
        <v>43686.806944444448</v>
      </c>
      <c r="AQ712" s="31">
        <f t="shared" ca="1" si="784"/>
        <v>2048.2006944444447</v>
      </c>
      <c r="AR712" s="31">
        <f t="shared" ca="1" si="785"/>
        <v>467.57708333333329</v>
      </c>
      <c r="AS712" s="31">
        <f t="shared" ca="1" si="786"/>
        <v>9872.0041666666693</v>
      </c>
      <c r="AT712" s="31">
        <f t="shared" ca="1" si="787"/>
        <v>-752.91041666666672</v>
      </c>
      <c r="AU712" s="31">
        <f t="shared" ca="1" si="788"/>
        <v>580.30277777777769</v>
      </c>
      <c r="AV712" s="31">
        <f t="shared" ca="1" si="789"/>
        <v>-4570.3041666666659</v>
      </c>
      <c r="AW712" s="31">
        <f t="shared" ca="1" si="790"/>
        <v>53.39583333333335</v>
      </c>
      <c r="AX712" s="31">
        <f t="shared" ca="1" si="791"/>
        <v>1401.9361111111111</v>
      </c>
      <c r="AY712" s="31">
        <f t="shared" ca="1" si="792"/>
        <v>-1132.0805555555555</v>
      </c>
      <c r="AZ712" s="31">
        <f t="shared" ca="1" si="793"/>
        <v>-2177.1819444444441</v>
      </c>
      <c r="BA712" s="31">
        <f t="shared" ca="1" si="794"/>
        <v>644.8125</v>
      </c>
      <c r="BB712" s="31">
        <f t="shared" ca="1" si="795"/>
        <v>-1410.101388888889</v>
      </c>
      <c r="BC712" s="31">
        <f t="shared" ca="1" si="796"/>
        <v>-1800.2902777777781</v>
      </c>
      <c r="BF712" s="11">
        <f t="shared" si="797"/>
        <v>30</v>
      </c>
      <c r="BG712" s="11">
        <f t="shared" si="803"/>
        <v>6</v>
      </c>
      <c r="BH712" s="32">
        <f>IF($BF712&gt;$Y$7,"",IF(AND($BF712=$Y$7,$BG712=23),"",Entrées!C740-Entrées!C739))</f>
        <v>4732.5</v>
      </c>
      <c r="BI712" s="32">
        <f>IF($BF712&gt;$Y$7,"",IF(AND($BF712=$Y$7,$BG712=23),"",Entrées!D740-Entrées!D739))</f>
        <v>4737.5</v>
      </c>
      <c r="BJ712" s="32">
        <f>IF($BF712&gt;$Y$7,"",IF(AND($BF712=$Y$7,$BG712=23),"",Entrées!E740-Entrées!E739))</f>
        <v>4662.5</v>
      </c>
      <c r="BK712" s="32">
        <f>IF($BF712&gt;$Y$7,"",IF(AND($BF712=$Y$7,$BG712=23),"",Entrées!F740-Entrées!F739))</f>
        <v>55.5</v>
      </c>
      <c r="BL712" s="32">
        <f>IF($BF712&gt;$Y$7,"",IF(AND($BF712=$Y$7,$BG712=23),"",Entrées!G740-Entrées!G739))</f>
        <v>768.5</v>
      </c>
      <c r="BM712" s="32">
        <f>IF($BF712&gt;$Y$7,"",IF(AND($BF712=$Y$7,$BG712=23),"",Entrées!H740-Entrées!H739))</f>
        <v>-8.5</v>
      </c>
      <c r="BN712" s="32">
        <f>IF($BF712&gt;$Y$7,"",IF(AND($BF712=$Y$7,$BG712=23),"",Entrées!I740-Entrées!I739))</f>
        <v>413.5</v>
      </c>
      <c r="BO712" s="32">
        <f>IF($BF712&gt;$Y$7,"",IF(AND($BF712=$Y$7,$BG712=23),"",Entrées!J740-Entrées!J739))</f>
        <v>144</v>
      </c>
      <c r="BP712" s="32">
        <f>IF($BF712&gt;$Y$7,"",IF(AND($BF712=$Y$7,$BG712=23),"",Entrées!K740-Entrées!K739))</f>
        <v>10</v>
      </c>
      <c r="BQ712" s="32">
        <f>IF($BF712&gt;$Y$7,"",IF(AND($BF712=$Y$7,$BG712=23),"",Entrées!L740-Entrées!L739))</f>
        <v>1082</v>
      </c>
      <c r="BR712" s="32">
        <f>IF($BF712&gt;$Y$7,"",IF(AND($BF712=$Y$7,$BG712=23),"",Entrées!M740-Entrées!M739))</f>
        <v>1176.5</v>
      </c>
      <c r="BS712" s="32">
        <f>IF($BF712&gt;$Y$7,"",IF(AND($BF712=$Y$7,$BG712=23),"",Entrées!N740-Entrées!N739))</f>
        <v>-7</v>
      </c>
      <c r="BT712" s="32">
        <f>IF($BF712&gt;$Y$7,"",IF(AND($BF712=$Y$7,$BG712=23),"",Entrées!O740-Entrées!O739))</f>
        <v>1099</v>
      </c>
      <c r="BU712" s="32">
        <f>IF($BF712&gt;$Y$7,"",IF(AND($BF712=$Y$7,$BG712=23),"",Entrées!P740-Entrées!P739))</f>
        <v>10</v>
      </c>
      <c r="BV712" s="32">
        <f>IF($BF712&gt;$Y$7,"",IF(AND($BF712=$Y$7,$BG712=23),"",Entrées!Q740-Entrées!Q739))</f>
        <v>-855</v>
      </c>
      <c r="BW712" s="32">
        <f>IF($BF712&gt;$Y$7,"",IF(AND($BF712=$Y$7,$BG712=23),"",Entrées!R740-Entrées!R739))</f>
        <v>0</v>
      </c>
      <c r="BX712" s="32">
        <f>IF($BF712&gt;$Y$7,"",IF(AND($BF712=$Y$7,$BG712=23),"",Entrées!S740-Entrées!S739))</f>
        <v>0</v>
      </c>
      <c r="BY712" s="32">
        <f>IF($BF712&gt;$Y$7,"",IF(AND($BF712=$Y$7,$BG712=23),"",Entrées!T740-Entrées!T739))</f>
        <v>156</v>
      </c>
      <c r="BZ712" s="32">
        <f>IF($BF712&gt;$Y$7,"",IF(AND($BF712=$Y$7,$BG712=23),"",Entrées!U740-Entrées!U739))</f>
        <v>0</v>
      </c>
      <c r="CA712" s="32">
        <f>IF($BF712&gt;$Y$7,"",IF(AND($BF712=$Y$7,$BG712=23),"",Entrées!V740-Entrées!V739))</f>
        <v>1639</v>
      </c>
      <c r="CD712" s="33">
        <f>IF($BF712&lt;=$Y$7,Entrées!J739/CD$2,"")</f>
        <v>0.30414473684210525</v>
      </c>
      <c r="CE712" s="33">
        <f>IF($BF712&lt;=$Y$7,Entrées!K739/CE$2,"")</f>
        <v>0</v>
      </c>
      <c r="CF712" s="11">
        <f t="shared" si="798"/>
        <v>7600</v>
      </c>
      <c r="CG712" s="11">
        <f t="shared" si="799"/>
        <v>4200</v>
      </c>
      <c r="CH712" s="52">
        <f t="shared" si="800"/>
        <v>0.26950009137426939</v>
      </c>
      <c r="CI712" s="52">
        <f t="shared" si="801"/>
        <v>0.11132787698412699</v>
      </c>
    </row>
    <row r="713" spans="3:87">
      <c r="C713" s="11" t="s">
        <v>92</v>
      </c>
      <c r="D713" s="11" t="s">
        <v>3</v>
      </c>
      <c r="E713" s="11" t="s">
        <v>79</v>
      </c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39" t="s">
        <v>3</v>
      </c>
      <c r="AE713" s="39" t="s">
        <v>3</v>
      </c>
      <c r="AF713" s="39" t="s">
        <v>3</v>
      </c>
      <c r="AH713" s="11">
        <f>Entrées!A740</f>
        <v>30</v>
      </c>
      <c r="AI713" s="13">
        <f>Entrées!B740</f>
        <v>7</v>
      </c>
      <c r="AJ713" s="31">
        <f t="shared" ca="1" si="802"/>
        <v>55625.834722222207</v>
      </c>
      <c r="AK713" s="31">
        <f t="shared" ca="1" si="778"/>
        <v>55155.277777777781</v>
      </c>
      <c r="AL713" s="31">
        <f t="shared" ca="1" si="779"/>
        <v>55132.569444444431</v>
      </c>
      <c r="AM713" s="31">
        <f t="shared" ca="1" si="780"/>
        <v>439.35972222222233</v>
      </c>
      <c r="AN713" s="31">
        <f t="shared" ca="1" si="781"/>
        <v>2143.2847222222222</v>
      </c>
      <c r="AO713" s="31">
        <f t="shared" ca="1" si="782"/>
        <v>1711.4715277777773</v>
      </c>
      <c r="AP713" s="31">
        <f t="shared" ca="1" si="783"/>
        <v>43686.806944444448</v>
      </c>
      <c r="AQ713" s="31">
        <f t="shared" ca="1" si="784"/>
        <v>2048.2006944444447</v>
      </c>
      <c r="AR713" s="31">
        <f t="shared" ca="1" si="785"/>
        <v>467.57708333333329</v>
      </c>
      <c r="AS713" s="31">
        <f t="shared" ca="1" si="786"/>
        <v>9872.0041666666693</v>
      </c>
      <c r="AT713" s="31">
        <f t="shared" ca="1" si="787"/>
        <v>-752.91041666666672</v>
      </c>
      <c r="AU713" s="31">
        <f t="shared" ca="1" si="788"/>
        <v>580.30277777777769</v>
      </c>
      <c r="AV713" s="31">
        <f t="shared" ca="1" si="789"/>
        <v>-4570.3041666666659</v>
      </c>
      <c r="AW713" s="31">
        <f t="shared" ca="1" si="790"/>
        <v>53.39583333333335</v>
      </c>
      <c r="AX713" s="31">
        <f t="shared" ca="1" si="791"/>
        <v>1401.9361111111111</v>
      </c>
      <c r="AY713" s="31">
        <f t="shared" ca="1" si="792"/>
        <v>-1132.0805555555555</v>
      </c>
      <c r="AZ713" s="31">
        <f t="shared" ca="1" si="793"/>
        <v>-2177.1819444444441</v>
      </c>
      <c r="BA713" s="31">
        <f t="shared" ca="1" si="794"/>
        <v>644.8125</v>
      </c>
      <c r="BB713" s="31">
        <f t="shared" ca="1" si="795"/>
        <v>-1410.101388888889</v>
      </c>
      <c r="BC713" s="31">
        <f t="shared" ca="1" si="796"/>
        <v>-1800.2902777777781</v>
      </c>
      <c r="BF713" s="11">
        <f t="shared" si="797"/>
        <v>30</v>
      </c>
      <c r="BG713" s="11">
        <f t="shared" si="803"/>
        <v>7</v>
      </c>
      <c r="BH713" s="32">
        <f>IF($BF713&gt;$Y$7,"",IF(AND($BF713=$Y$7,$BG713=23),"",Entrées!C741-Entrées!C740))</f>
        <v>3767</v>
      </c>
      <c r="BI713" s="32">
        <f>IF($BF713&gt;$Y$7,"",IF(AND($BF713=$Y$7,$BG713=23),"",Entrées!D741-Entrées!D740))</f>
        <v>3487.5</v>
      </c>
      <c r="BJ713" s="32">
        <f>IF($BF713&gt;$Y$7,"",IF(AND($BF713=$Y$7,$BG713=23),"",Entrées!E741-Entrées!E740))</f>
        <v>3637.5</v>
      </c>
      <c r="BK713" s="32">
        <f>IF($BF713&gt;$Y$7,"",IF(AND($BF713=$Y$7,$BG713=23),"",Entrées!F741-Entrées!F740))</f>
        <v>191</v>
      </c>
      <c r="BL713" s="32">
        <f>IF($BF713&gt;$Y$7,"",IF(AND($BF713=$Y$7,$BG713=23),"",Entrées!G741-Entrées!G740))</f>
        <v>347.5</v>
      </c>
      <c r="BM713" s="32">
        <f>IF($BF713&gt;$Y$7,"",IF(AND($BF713=$Y$7,$BG713=23),"",Entrées!H741-Entrées!H740))</f>
        <v>143</v>
      </c>
      <c r="BN713" s="32">
        <f>IF($BF713&gt;$Y$7,"",IF(AND($BF713=$Y$7,$BG713=23),"",Entrées!I741-Entrées!I740))</f>
        <v>322.5</v>
      </c>
      <c r="BO713" s="32">
        <f>IF($BF713&gt;$Y$7,"",IF(AND($BF713=$Y$7,$BG713=23),"",Entrées!J741-Entrées!J740))</f>
        <v>-46.5</v>
      </c>
      <c r="BP713" s="32">
        <f>IF($BF713&gt;$Y$7,"",IF(AND($BF713=$Y$7,$BG713=23),"",Entrées!K741-Entrées!K740))</f>
        <v>89</v>
      </c>
      <c r="BQ713" s="32">
        <f>IF($BF713&gt;$Y$7,"",IF(AND($BF713=$Y$7,$BG713=23),"",Entrées!L741-Entrées!L740))</f>
        <v>1255</v>
      </c>
      <c r="BR713" s="32">
        <f>IF($BF713&gt;$Y$7,"",IF(AND($BF713=$Y$7,$BG713=23),"",Entrées!M741-Entrées!M740))</f>
        <v>387</v>
      </c>
      <c r="BS713" s="32">
        <f>IF($BF713&gt;$Y$7,"",IF(AND($BF713=$Y$7,$BG713=23),"",Entrées!N741-Entrées!N740))</f>
        <v>0</v>
      </c>
      <c r="BT713" s="32">
        <f>IF($BF713&gt;$Y$7,"",IF(AND($BF713=$Y$7,$BG713=23),"",Entrées!O741-Entrées!O740))</f>
        <v>1078.5</v>
      </c>
      <c r="BU713" s="32">
        <f>IF($BF713&gt;$Y$7,"",IF(AND($BF713=$Y$7,$BG713=23),"",Entrées!P741-Entrées!P740))</f>
        <v>5.5</v>
      </c>
      <c r="BV713" s="32">
        <f>IF($BF713&gt;$Y$7,"",IF(AND($BF713=$Y$7,$BG713=23),"",Entrées!Q741-Entrées!Q740))</f>
        <v>739</v>
      </c>
      <c r="BW713" s="32">
        <f>IF($BF713&gt;$Y$7,"",IF(AND($BF713=$Y$7,$BG713=23),"",Entrées!R741-Entrées!R740))</f>
        <v>0</v>
      </c>
      <c r="BX713" s="32">
        <f>IF($BF713&gt;$Y$7,"",IF(AND($BF713=$Y$7,$BG713=23),"",Entrées!S741-Entrées!S740))</f>
        <v>28</v>
      </c>
      <c r="BY713" s="32">
        <f>IF($BF713&gt;$Y$7,"",IF(AND($BF713=$Y$7,$BG713=23),"",Entrées!T741-Entrées!T740))</f>
        <v>420</v>
      </c>
      <c r="BZ713" s="32">
        <f>IF($BF713&gt;$Y$7,"",IF(AND($BF713=$Y$7,$BG713=23),"",Entrées!U741-Entrées!U740))</f>
        <v>0</v>
      </c>
      <c r="CA713" s="32">
        <f>IF($BF713&gt;$Y$7,"",IF(AND($BF713=$Y$7,$BG713=23),"",Entrées!V741-Entrées!V740))</f>
        <v>266</v>
      </c>
      <c r="CD713" s="33">
        <f>IF($BF713&lt;=$Y$7,Entrées!J740/CD$2,"")</f>
        <v>0.3230921052631579</v>
      </c>
      <c r="CE713" s="33">
        <f>IF($BF713&lt;=$Y$7,Entrées!K740/CE$2,"")</f>
        <v>2.3809523809523812E-3</v>
      </c>
      <c r="CF713" s="11">
        <f t="shared" si="798"/>
        <v>7600</v>
      </c>
      <c r="CG713" s="11">
        <f t="shared" si="799"/>
        <v>4200</v>
      </c>
      <c r="CH713" s="52">
        <f t="shared" si="800"/>
        <v>0.26950009137426939</v>
      </c>
      <c r="CI713" s="52">
        <f t="shared" si="801"/>
        <v>0.11132787698412699</v>
      </c>
    </row>
    <row r="714" spans="3:87">
      <c r="C714" s="11">
        <f>C677+1</f>
        <v>20</v>
      </c>
      <c r="D714" s="27"/>
      <c r="E714" s="27">
        <v>0</v>
      </c>
      <c r="F714" s="27">
        <f t="shared" ref="F714:AB714" si="860">E714+1</f>
        <v>1</v>
      </c>
      <c r="G714" s="27">
        <f t="shared" si="860"/>
        <v>2</v>
      </c>
      <c r="H714" s="27">
        <f t="shared" si="860"/>
        <v>3</v>
      </c>
      <c r="I714" s="27">
        <f t="shared" si="860"/>
        <v>4</v>
      </c>
      <c r="J714" s="27">
        <f t="shared" si="860"/>
        <v>5</v>
      </c>
      <c r="K714" s="27">
        <f t="shared" si="860"/>
        <v>6</v>
      </c>
      <c r="L714" s="27">
        <f t="shared" si="860"/>
        <v>7</v>
      </c>
      <c r="M714" s="27">
        <f t="shared" si="860"/>
        <v>8</v>
      </c>
      <c r="N714" s="27">
        <f t="shared" si="860"/>
        <v>9</v>
      </c>
      <c r="O714" s="27">
        <f t="shared" si="860"/>
        <v>10</v>
      </c>
      <c r="P714" s="27">
        <f t="shared" si="860"/>
        <v>11</v>
      </c>
      <c r="Q714" s="27">
        <f t="shared" si="860"/>
        <v>12</v>
      </c>
      <c r="R714" s="27">
        <f t="shared" si="860"/>
        <v>13</v>
      </c>
      <c r="S714" s="27">
        <f t="shared" si="860"/>
        <v>14</v>
      </c>
      <c r="T714" s="27">
        <f t="shared" si="860"/>
        <v>15</v>
      </c>
      <c r="U714" s="27">
        <f t="shared" si="860"/>
        <v>16</v>
      </c>
      <c r="V714" s="27">
        <f t="shared" si="860"/>
        <v>17</v>
      </c>
      <c r="W714" s="27">
        <f t="shared" si="860"/>
        <v>18</v>
      </c>
      <c r="X714" s="27">
        <f t="shared" si="860"/>
        <v>19</v>
      </c>
      <c r="Y714" s="27">
        <f t="shared" si="860"/>
        <v>20</v>
      </c>
      <c r="Z714" s="27">
        <f t="shared" si="860"/>
        <v>21</v>
      </c>
      <c r="AA714" s="27">
        <f t="shared" si="860"/>
        <v>22</v>
      </c>
      <c r="AB714" s="27">
        <f t="shared" si="860"/>
        <v>23</v>
      </c>
      <c r="AC714" s="11"/>
      <c r="AD714" s="39" t="s">
        <v>81</v>
      </c>
      <c r="AE714" s="39" t="s">
        <v>81</v>
      </c>
      <c r="AF714" s="39" t="s">
        <v>81</v>
      </c>
      <c r="AH714" s="11">
        <f>Entrées!A741</f>
        <v>30</v>
      </c>
      <c r="AI714" s="13">
        <f>Entrées!B741</f>
        <v>8</v>
      </c>
      <c r="AJ714" s="31">
        <f t="shared" ca="1" si="802"/>
        <v>55625.834722222207</v>
      </c>
      <c r="AK714" s="31">
        <f t="shared" ca="1" si="778"/>
        <v>55155.277777777781</v>
      </c>
      <c r="AL714" s="31">
        <f t="shared" ca="1" si="779"/>
        <v>55132.569444444431</v>
      </c>
      <c r="AM714" s="31">
        <f t="shared" ca="1" si="780"/>
        <v>439.35972222222233</v>
      </c>
      <c r="AN714" s="31">
        <f t="shared" ca="1" si="781"/>
        <v>2143.2847222222222</v>
      </c>
      <c r="AO714" s="31">
        <f t="shared" ca="1" si="782"/>
        <v>1711.4715277777773</v>
      </c>
      <c r="AP714" s="31">
        <f t="shared" ca="1" si="783"/>
        <v>43686.806944444448</v>
      </c>
      <c r="AQ714" s="31">
        <f t="shared" ca="1" si="784"/>
        <v>2048.2006944444447</v>
      </c>
      <c r="AR714" s="31">
        <f t="shared" ca="1" si="785"/>
        <v>467.57708333333329</v>
      </c>
      <c r="AS714" s="31">
        <f t="shared" ca="1" si="786"/>
        <v>9872.0041666666693</v>
      </c>
      <c r="AT714" s="31">
        <f t="shared" ca="1" si="787"/>
        <v>-752.91041666666672</v>
      </c>
      <c r="AU714" s="31">
        <f t="shared" ca="1" si="788"/>
        <v>580.30277777777769</v>
      </c>
      <c r="AV714" s="31">
        <f t="shared" ca="1" si="789"/>
        <v>-4570.3041666666659</v>
      </c>
      <c r="AW714" s="31">
        <f t="shared" ca="1" si="790"/>
        <v>53.39583333333335</v>
      </c>
      <c r="AX714" s="31">
        <f t="shared" ca="1" si="791"/>
        <v>1401.9361111111111</v>
      </c>
      <c r="AY714" s="31">
        <f t="shared" ca="1" si="792"/>
        <v>-1132.0805555555555</v>
      </c>
      <c r="AZ714" s="31">
        <f t="shared" ca="1" si="793"/>
        <v>-2177.1819444444441</v>
      </c>
      <c r="BA714" s="31">
        <f t="shared" ca="1" si="794"/>
        <v>644.8125</v>
      </c>
      <c r="BB714" s="31">
        <f t="shared" ca="1" si="795"/>
        <v>-1410.101388888889</v>
      </c>
      <c r="BC714" s="31">
        <f t="shared" ca="1" si="796"/>
        <v>-1800.2902777777781</v>
      </c>
      <c r="BF714" s="11">
        <f t="shared" si="797"/>
        <v>30</v>
      </c>
      <c r="BG714" s="11">
        <f t="shared" si="803"/>
        <v>8</v>
      </c>
      <c r="BH714" s="32">
        <f>IF($BF714&gt;$Y$7,"",IF(AND($BF714=$Y$7,$BG714=23),"",Entrées!C742-Entrées!C741))</f>
        <v>2344</v>
      </c>
      <c r="BI714" s="32">
        <f>IF($BF714&gt;$Y$7,"",IF(AND($BF714=$Y$7,$BG714=23),"",Entrées!D742-Entrées!D741))</f>
        <v>2062.5</v>
      </c>
      <c r="BJ714" s="32">
        <f>IF($BF714&gt;$Y$7,"",IF(AND($BF714=$Y$7,$BG714=23),"",Entrées!E742-Entrées!E741))</f>
        <v>2325</v>
      </c>
      <c r="BK714" s="32">
        <f>IF($BF714&gt;$Y$7,"",IF(AND($BF714=$Y$7,$BG714=23),"",Entrées!F742-Entrées!F741))</f>
        <v>279</v>
      </c>
      <c r="BL714" s="32">
        <f>IF($BF714&gt;$Y$7,"",IF(AND($BF714=$Y$7,$BG714=23),"",Entrées!G742-Entrées!G741))</f>
        <v>-27</v>
      </c>
      <c r="BM714" s="32">
        <f>IF($BF714&gt;$Y$7,"",IF(AND($BF714=$Y$7,$BG714=23),"",Entrées!H742-Entrées!H741))</f>
        <v>67</v>
      </c>
      <c r="BN714" s="32">
        <f>IF($BF714&gt;$Y$7,"",IF(AND($BF714=$Y$7,$BG714=23),"",Entrées!I742-Entrées!I741))</f>
        <v>128</v>
      </c>
      <c r="BO714" s="32">
        <f>IF($BF714&gt;$Y$7,"",IF(AND($BF714=$Y$7,$BG714=23),"",Entrées!J742-Entrées!J741))</f>
        <v>13</v>
      </c>
      <c r="BP714" s="32">
        <f>IF($BF714&gt;$Y$7,"",IF(AND($BF714=$Y$7,$BG714=23),"",Entrées!K742-Entrées!K741))</f>
        <v>144.5</v>
      </c>
      <c r="BQ714" s="32">
        <f>IF($BF714&gt;$Y$7,"",IF(AND($BF714=$Y$7,$BG714=23),"",Entrées!L742-Entrées!L741))</f>
        <v>689.5</v>
      </c>
      <c r="BR714" s="32">
        <f>IF($BF714&gt;$Y$7,"",IF(AND($BF714=$Y$7,$BG714=23),"",Entrées!M742-Entrées!M741))</f>
        <v>5.5</v>
      </c>
      <c r="BS714" s="32">
        <f>IF($BF714&gt;$Y$7,"",IF(AND($BF714=$Y$7,$BG714=23),"",Entrées!N742-Entrées!N741))</f>
        <v>-6</v>
      </c>
      <c r="BT714" s="32">
        <f>IF($BF714&gt;$Y$7,"",IF(AND($BF714=$Y$7,$BG714=23),"",Entrées!O742-Entrées!O741))</f>
        <v>1050</v>
      </c>
      <c r="BU714" s="32">
        <f>IF($BF714&gt;$Y$7,"",IF(AND($BF714=$Y$7,$BG714=23),"",Entrées!P742-Entrées!P741))</f>
        <v>2</v>
      </c>
      <c r="BV714" s="32">
        <f>IF($BF714&gt;$Y$7,"",IF(AND($BF714=$Y$7,$BG714=23),"",Entrées!Q742-Entrées!Q741))</f>
        <v>-262</v>
      </c>
      <c r="BW714" s="32">
        <f>IF($BF714&gt;$Y$7,"",IF(AND($BF714=$Y$7,$BG714=23),"",Entrées!R742-Entrées!R741))</f>
        <v>0</v>
      </c>
      <c r="BX714" s="32">
        <f>IF($BF714&gt;$Y$7,"",IF(AND($BF714=$Y$7,$BG714=23),"",Entrées!S742-Entrées!S741))</f>
        <v>59</v>
      </c>
      <c r="BY714" s="32">
        <f>IF($BF714&gt;$Y$7,"",IF(AND($BF714=$Y$7,$BG714=23),"",Entrées!T742-Entrées!T741))</f>
        <v>-485</v>
      </c>
      <c r="BZ714" s="32">
        <f>IF($BF714&gt;$Y$7,"",IF(AND($BF714=$Y$7,$BG714=23),"",Entrées!U742-Entrées!U741))</f>
        <v>0</v>
      </c>
      <c r="CA714" s="32">
        <f>IF($BF714&gt;$Y$7,"",IF(AND($BF714=$Y$7,$BG714=23),"",Entrées!V742-Entrées!V741))</f>
        <v>896</v>
      </c>
      <c r="CD714" s="33">
        <f>IF($BF714&lt;=$Y$7,Entrées!J741/CD$2,"")</f>
        <v>0.3169736842105263</v>
      </c>
      <c r="CE714" s="33">
        <f>IF($BF714&lt;=$Y$7,Entrées!K741/CE$2,"")</f>
        <v>2.3571428571428573E-2</v>
      </c>
      <c r="CF714" s="11">
        <f t="shared" si="798"/>
        <v>7600</v>
      </c>
      <c r="CG714" s="11">
        <f t="shared" si="799"/>
        <v>4200</v>
      </c>
      <c r="CH714" s="52">
        <f t="shared" si="800"/>
        <v>0.26950009137426939</v>
      </c>
      <c r="CI714" s="52">
        <f t="shared" si="801"/>
        <v>0.11132787698412699</v>
      </c>
    </row>
    <row r="715" spans="3:87">
      <c r="C715" s="11">
        <f>C714</f>
        <v>20</v>
      </c>
      <c r="D715" s="27">
        <v>1</v>
      </c>
      <c r="E715" s="28">
        <f ca="1">IF($D715&gt;$D$8,"",INDIRECT(ADDRESS(ROW(Entrées!$C$37)+($D715-1)*24+E$11,COLUMN(Entrées!$C$37)+($C715-1),4,TRUE,"Entrées")))</f>
        <v>-516</v>
      </c>
      <c r="F715" s="28">
        <f ca="1">IF($D715&gt;$D$8,"",INDIRECT(ADDRESS(ROW(Entrées!$C$37)+($D715-1)*24+F$11,COLUMN(Entrées!$C$37)+($C715-1),4,TRUE,"Entrées")))</f>
        <v>-495</v>
      </c>
      <c r="G715" s="28">
        <f ca="1">IF($D715&gt;$D$8,"",INDIRECT(ADDRESS(ROW(Entrées!$C$37)+($D715-1)*24+G$11,COLUMN(Entrées!$C$37)+($C715-1),4,TRUE,"Entrées")))</f>
        <v>-665</v>
      </c>
      <c r="H715" s="28">
        <f ca="1">IF($D715&gt;$D$8,"",INDIRECT(ADDRESS(ROW(Entrées!$C$37)+($D715-1)*24+H$11,COLUMN(Entrées!$C$37)+($C715-1),4,TRUE,"Entrées")))</f>
        <v>-658</v>
      </c>
      <c r="I715" s="28">
        <f ca="1">IF($D715&gt;$D$8,"",INDIRECT(ADDRESS(ROW(Entrées!$C$37)+($D715-1)*24+I$11,COLUMN(Entrées!$C$37)+($C715-1),4,TRUE,"Entrées")))</f>
        <v>-566</v>
      </c>
      <c r="J715" s="28">
        <f ca="1">IF($D715&gt;$D$8,"",INDIRECT(ADDRESS(ROW(Entrées!$C$37)+($D715-1)*24+J$11,COLUMN(Entrées!$C$37)+($C715-1),4,TRUE,"Entrées")))</f>
        <v>-527</v>
      </c>
      <c r="K715" s="28">
        <f ca="1">IF($D715&gt;$D$8,"",INDIRECT(ADDRESS(ROW(Entrées!$C$37)+($D715-1)*24+K$11,COLUMN(Entrées!$C$37)+($C715-1),4,TRUE,"Entrées")))</f>
        <v>-381</v>
      </c>
      <c r="L715" s="28">
        <f ca="1">IF($D715&gt;$D$8,"",INDIRECT(ADDRESS(ROW(Entrées!$C$37)+($D715-1)*24+L$11,COLUMN(Entrées!$C$37)+($C715-1),4,TRUE,"Entrées")))</f>
        <v>-196</v>
      </c>
      <c r="M715" s="28">
        <f ca="1">IF($D715&gt;$D$8,"",INDIRECT(ADDRESS(ROW(Entrées!$C$37)+($D715-1)*24+M$11,COLUMN(Entrées!$C$37)+($C715-1),4,TRUE,"Entrées")))</f>
        <v>-273</v>
      </c>
      <c r="N715" s="28">
        <f ca="1">IF($D715&gt;$D$8,"",INDIRECT(ADDRESS(ROW(Entrées!$C$37)+($D715-1)*24+N$11,COLUMN(Entrées!$C$37)+($C715-1),4,TRUE,"Entrées")))</f>
        <v>-326</v>
      </c>
      <c r="O715" s="28">
        <f ca="1">IF($D715&gt;$D$8,"",INDIRECT(ADDRESS(ROW(Entrées!$C$37)+($D715-1)*24+O$11,COLUMN(Entrées!$C$37)+($C715-1),4,TRUE,"Entrées")))</f>
        <v>13</v>
      </c>
      <c r="P715" s="28">
        <f ca="1">IF($D715&gt;$D$8,"",INDIRECT(ADDRESS(ROW(Entrées!$C$37)+($D715-1)*24+P$11,COLUMN(Entrées!$C$37)+($C715-1),4,TRUE,"Entrées")))</f>
        <v>28</v>
      </c>
      <c r="Q715" s="28">
        <f ca="1">IF($D715&gt;$D$8,"",INDIRECT(ADDRESS(ROW(Entrées!$C$37)+($D715-1)*24+Q$11,COLUMN(Entrées!$C$37)+($C715-1),4,TRUE,"Entrées")))</f>
        <v>9</v>
      </c>
      <c r="R715" s="28">
        <f ca="1">IF($D715&gt;$D$8,"",INDIRECT(ADDRESS(ROW(Entrées!$C$37)+($D715-1)*24+R$11,COLUMN(Entrées!$C$37)+($C715-1),4,TRUE,"Entrées")))</f>
        <v>140</v>
      </c>
      <c r="S715" s="28">
        <f ca="1">IF($D715&gt;$D$8,"",INDIRECT(ADDRESS(ROW(Entrées!$C$37)+($D715-1)*24+S$11,COLUMN(Entrées!$C$37)+($C715-1),4,TRUE,"Entrées")))</f>
        <v>-483</v>
      </c>
      <c r="T715" s="28">
        <f ca="1">IF($D715&gt;$D$8,"",INDIRECT(ADDRESS(ROW(Entrées!$C$37)+($D715-1)*24+T$11,COLUMN(Entrées!$C$37)+($C715-1),4,TRUE,"Entrées")))</f>
        <v>-561</v>
      </c>
      <c r="U715" s="28">
        <f ca="1">IF($D715&gt;$D$8,"",INDIRECT(ADDRESS(ROW(Entrées!$C$37)+($D715-1)*24+U$11,COLUMN(Entrées!$C$37)+($C715-1),4,TRUE,"Entrées")))</f>
        <v>-1111</v>
      </c>
      <c r="V715" s="28">
        <f ca="1">IF($D715&gt;$D$8,"",INDIRECT(ADDRESS(ROW(Entrées!$C$37)+($D715-1)*24+V$11,COLUMN(Entrées!$C$37)+($C715-1),4,TRUE,"Entrées")))</f>
        <v>-1449</v>
      </c>
      <c r="W715" s="28">
        <f ca="1">IF($D715&gt;$D$8,"",INDIRECT(ADDRESS(ROW(Entrées!$C$37)+($D715-1)*24+W$11,COLUMN(Entrées!$C$37)+($C715-1),4,TRUE,"Entrées")))</f>
        <v>-1396</v>
      </c>
      <c r="X715" s="28">
        <f ca="1">IF($D715&gt;$D$8,"",INDIRECT(ADDRESS(ROW(Entrées!$C$37)+($D715-1)*24+X$11,COLUMN(Entrées!$C$37)+($C715-1),4,TRUE,"Entrées")))</f>
        <v>-1447</v>
      </c>
      <c r="Y715" s="28">
        <f ca="1">IF($D715&gt;$D$8,"",INDIRECT(ADDRESS(ROW(Entrées!$C$37)+($D715-1)*24+Y$11,COLUMN(Entrées!$C$37)+($C715-1),4,TRUE,"Entrées")))</f>
        <v>-829</v>
      </c>
      <c r="Z715" s="28">
        <f ca="1">IF($D715&gt;$D$8,"",INDIRECT(ADDRESS(ROW(Entrées!$C$37)+($D715-1)*24+Z$11,COLUMN(Entrées!$C$37)+($C715-1),4,TRUE,"Entrées")))</f>
        <v>-1404</v>
      </c>
      <c r="AA715" s="28">
        <f ca="1">IF($D715&gt;$D$8,"",INDIRECT(ADDRESS(ROW(Entrées!$C$37)+($D715-1)*24+AA$11,COLUMN(Entrées!$C$37)+($C715-1),4,TRUE,"Entrées")))</f>
        <v>-1176</v>
      </c>
      <c r="AB715" s="28">
        <f ca="1">IF($D715&gt;$D$8,"",INDIRECT(ADDRESS(ROW(Entrées!$C$37)+($D715-1)*24+AB$11,COLUMN(Entrées!$C$37)+($C715-1),4,TRUE,"Entrées")))</f>
        <v>-773</v>
      </c>
      <c r="AC715" s="11"/>
      <c r="AD715" s="40">
        <f t="shared" ref="AD715:AD745" ca="1" si="861">SUM(E715:AB715)/24</f>
        <v>-626.75</v>
      </c>
      <c r="AE715" s="40">
        <f ca="1">MAX(E715:AB715)</f>
        <v>140</v>
      </c>
      <c r="AF715" s="40">
        <f ca="1">MIN(E715:AB715)</f>
        <v>-1449</v>
      </c>
      <c r="AG715" s="4"/>
      <c r="AH715" s="11">
        <f>Entrées!A742</f>
        <v>30</v>
      </c>
      <c r="AI715" s="13">
        <f>Entrées!B742</f>
        <v>9</v>
      </c>
      <c r="AJ715" s="31">
        <f t="shared" ca="1" si="802"/>
        <v>55625.834722222207</v>
      </c>
      <c r="AK715" s="31">
        <f t="shared" ref="AK715:AK753" ca="1" si="862">IF($AH715&gt;$Y$7,"",AK714)</f>
        <v>55155.277777777781</v>
      </c>
      <c r="AL715" s="31">
        <f t="shared" ref="AL715:AL753" ca="1" si="863">IF($AH715&gt;$Y$7,"",AL714)</f>
        <v>55132.569444444431</v>
      </c>
      <c r="AM715" s="31">
        <f t="shared" ref="AM715:AM753" ca="1" si="864">IF($AH715&gt;$Y$7,"",AM714)</f>
        <v>439.35972222222233</v>
      </c>
      <c r="AN715" s="31">
        <f t="shared" ref="AN715:AN753" ca="1" si="865">IF($AH715&gt;$Y$7,"",AN714)</f>
        <v>2143.2847222222222</v>
      </c>
      <c r="AO715" s="31">
        <f t="shared" ref="AO715:AO753" ca="1" si="866">IF($AH715&gt;$Y$7,"",AO714)</f>
        <v>1711.4715277777773</v>
      </c>
      <c r="AP715" s="31">
        <f t="shared" ref="AP715:AP753" ca="1" si="867">IF($AH715&gt;$Y$7,"",AP714)</f>
        <v>43686.806944444448</v>
      </c>
      <c r="AQ715" s="31">
        <f t="shared" ref="AQ715:AQ753" ca="1" si="868">IF($AH715&gt;$Y$7,"",AQ714)</f>
        <v>2048.2006944444447</v>
      </c>
      <c r="AR715" s="31">
        <f t="shared" ref="AR715:AR753" ca="1" si="869">IF($AH715&gt;$Y$7,"",AR714)</f>
        <v>467.57708333333329</v>
      </c>
      <c r="AS715" s="31">
        <f t="shared" ref="AS715:AS753" ca="1" si="870">IF($AH715&gt;$Y$7,"",AS714)</f>
        <v>9872.0041666666693</v>
      </c>
      <c r="AT715" s="31">
        <f t="shared" ref="AT715:AT753" ca="1" si="871">IF($AH715&gt;$Y$7,"",AT714)</f>
        <v>-752.91041666666672</v>
      </c>
      <c r="AU715" s="31">
        <f t="shared" ref="AU715:AU753" ca="1" si="872">IF($AH715&gt;$Y$7,"",AU714)</f>
        <v>580.30277777777769</v>
      </c>
      <c r="AV715" s="31">
        <f t="shared" ref="AV715:AV753" ca="1" si="873">IF($AH715&gt;$Y$7,"",AV714)</f>
        <v>-4570.3041666666659</v>
      </c>
      <c r="AW715" s="31">
        <f t="shared" ref="AW715:AW753" ca="1" si="874">IF($AH715&gt;$Y$7,"",AW714)</f>
        <v>53.39583333333335</v>
      </c>
      <c r="AX715" s="31">
        <f t="shared" ref="AX715:AX753" ca="1" si="875">IF($AH715&gt;$Y$7,"",AX714)</f>
        <v>1401.9361111111111</v>
      </c>
      <c r="AY715" s="31">
        <f t="shared" ref="AY715:AY753" ca="1" si="876">IF($AH715&gt;$Y$7,"",AY714)</f>
        <v>-1132.0805555555555</v>
      </c>
      <c r="AZ715" s="31">
        <f t="shared" ref="AZ715:AZ753" ca="1" si="877">IF($AH715&gt;$Y$7,"",AZ714)</f>
        <v>-2177.1819444444441</v>
      </c>
      <c r="BA715" s="31">
        <f t="shared" ref="BA715:BA753" ca="1" si="878">IF($AH715&gt;$Y$7,"",BA714)</f>
        <v>644.8125</v>
      </c>
      <c r="BB715" s="31">
        <f t="shared" ref="BB715:BB753" ca="1" si="879">IF($AH715&gt;$Y$7,"",BB714)</f>
        <v>-1410.101388888889</v>
      </c>
      <c r="BC715" s="31">
        <f t="shared" ref="BC715:BC753" ca="1" si="880">IF($AH715&gt;$Y$7,"",BC714)</f>
        <v>-1800.2902777777781</v>
      </c>
      <c r="BF715" s="11">
        <f t="shared" ref="BF715:BF753" si="881">AH715</f>
        <v>30</v>
      </c>
      <c r="BG715" s="11">
        <f t="shared" si="803"/>
        <v>9</v>
      </c>
      <c r="BH715" s="32">
        <f>IF($BF715&gt;$Y$7,"",IF(AND($BF715=$Y$7,$BG715=23),"",Entrées!C743-Entrées!C742))</f>
        <v>634</v>
      </c>
      <c r="BI715" s="32">
        <f>IF($BF715&gt;$Y$7,"",IF(AND($BF715=$Y$7,$BG715=23),"",Entrées!D743-Entrées!D742))</f>
        <v>575</v>
      </c>
      <c r="BJ715" s="32">
        <f>IF($BF715&gt;$Y$7,"",IF(AND($BF715=$Y$7,$BG715=23),"",Entrées!E743-Entrées!E742))</f>
        <v>550</v>
      </c>
      <c r="BK715" s="32">
        <f>IF($BF715&gt;$Y$7,"",IF(AND($BF715=$Y$7,$BG715=23),"",Entrées!F743-Entrées!F742))</f>
        <v>57.5</v>
      </c>
      <c r="BL715" s="32">
        <f>IF($BF715&gt;$Y$7,"",IF(AND($BF715=$Y$7,$BG715=23),"",Entrées!G743-Entrées!G742))</f>
        <v>25.5</v>
      </c>
      <c r="BM715" s="32">
        <f>IF($BF715&gt;$Y$7,"",IF(AND($BF715=$Y$7,$BG715=23),"",Entrées!H743-Entrées!H742))</f>
        <v>27.5</v>
      </c>
      <c r="BN715" s="32">
        <f>IF($BF715&gt;$Y$7,"",IF(AND($BF715=$Y$7,$BG715=23),"",Entrées!I743-Entrées!I742))</f>
        <v>-116</v>
      </c>
      <c r="BO715" s="32">
        <f>IF($BF715&gt;$Y$7,"",IF(AND($BF715=$Y$7,$BG715=23),"",Entrées!J743-Entrées!J742))</f>
        <v>327</v>
      </c>
      <c r="BP715" s="32">
        <f>IF($BF715&gt;$Y$7,"",IF(AND($BF715=$Y$7,$BG715=23),"",Entrées!K743-Entrées!K742))</f>
        <v>208</v>
      </c>
      <c r="BQ715" s="32">
        <f>IF($BF715&gt;$Y$7,"",IF(AND($BF715=$Y$7,$BG715=23),"",Entrées!L743-Entrées!L742))</f>
        <v>321.5</v>
      </c>
      <c r="BR715" s="32">
        <f>IF($BF715&gt;$Y$7,"",IF(AND($BF715=$Y$7,$BG715=23),"",Entrées!M743-Entrées!M742))</f>
        <v>0</v>
      </c>
      <c r="BS715" s="32">
        <f>IF($BF715&gt;$Y$7,"",IF(AND($BF715=$Y$7,$BG715=23),"",Entrées!N743-Entrées!N742))</f>
        <v>3</v>
      </c>
      <c r="BT715" s="32">
        <f>IF($BF715&gt;$Y$7,"",IF(AND($BF715=$Y$7,$BG715=23),"",Entrées!O743-Entrées!O742))</f>
        <v>-219</v>
      </c>
      <c r="BU715" s="32">
        <f>IF($BF715&gt;$Y$7,"",IF(AND($BF715=$Y$7,$BG715=23),"",Entrées!P743-Entrées!P742))</f>
        <v>0.5</v>
      </c>
      <c r="BV715" s="32">
        <f>IF($BF715&gt;$Y$7,"",IF(AND($BF715=$Y$7,$BG715=23),"",Entrées!Q743-Entrées!Q742))</f>
        <v>311</v>
      </c>
      <c r="BW715" s="32">
        <f>IF($BF715&gt;$Y$7,"",IF(AND($BF715=$Y$7,$BG715=23),"",Entrées!R743-Entrées!R742))</f>
        <v>0</v>
      </c>
      <c r="BX715" s="32">
        <f>IF($BF715&gt;$Y$7,"",IF(AND($BF715=$Y$7,$BG715=23),"",Entrées!S743-Entrées!S742))</f>
        <v>-87</v>
      </c>
      <c r="BY715" s="32">
        <f>IF($BF715&gt;$Y$7,"",IF(AND($BF715=$Y$7,$BG715=23),"",Entrées!T743-Entrées!T742))</f>
        <v>-53</v>
      </c>
      <c r="BZ715" s="32">
        <f>IF($BF715&gt;$Y$7,"",IF(AND($BF715=$Y$7,$BG715=23),"",Entrées!U743-Entrées!U742))</f>
        <v>0</v>
      </c>
      <c r="CA715" s="32">
        <f>IF($BF715&gt;$Y$7,"",IF(AND($BF715=$Y$7,$BG715=23),"",Entrées!V743-Entrées!V742))</f>
        <v>-150</v>
      </c>
      <c r="CD715" s="33">
        <f>IF($BF715&lt;=$Y$7,Entrées!J742/CD$2,"")</f>
        <v>0.31868421052631579</v>
      </c>
      <c r="CE715" s="33">
        <f>IF($BF715&lt;=$Y$7,Entrées!K742/CE$2,"")</f>
        <v>5.7976190476190473E-2</v>
      </c>
      <c r="CF715" s="11">
        <f t="shared" ref="CF715:CF753" si="882">CD$2</f>
        <v>7600</v>
      </c>
      <c r="CG715" s="11">
        <f t="shared" ref="CG715:CG753" si="883">CE$2</f>
        <v>4200</v>
      </c>
      <c r="CH715" s="52">
        <f t="shared" ref="CH715:CH753" si="884">CD$4</f>
        <v>0.26950009137426939</v>
      </c>
      <c r="CI715" s="52">
        <f t="shared" ref="CI715:CI753" si="885">CE$4</f>
        <v>0.11132787698412699</v>
      </c>
    </row>
    <row r="716" spans="3:87">
      <c r="C716" s="11">
        <f>C715</f>
        <v>20</v>
      </c>
      <c r="D716" s="27">
        <f t="shared" ref="D716:D745" si="886">D715+1</f>
        <v>2</v>
      </c>
      <c r="E716" s="28">
        <f ca="1">IF($D716&gt;$D$8,"",INDIRECT(ADDRESS(ROW(Entrées!$C$37)+($D716-1)*24+E$11,COLUMN(Entrées!$C$37)+($C716-1),4,TRUE,"Entrées")))</f>
        <v>-602</v>
      </c>
      <c r="F716" s="28">
        <f ca="1">IF($D716&gt;$D$8,"",INDIRECT(ADDRESS(ROW(Entrées!$C$37)+($D716-1)*24+F$11,COLUMN(Entrées!$C$37)+($C716-1),4,TRUE,"Entrées")))</f>
        <v>-614</v>
      </c>
      <c r="G716" s="28">
        <f ca="1">IF($D716&gt;$D$8,"",INDIRECT(ADDRESS(ROW(Entrées!$C$37)+($D716-1)*24+G$11,COLUMN(Entrées!$C$37)+($C716-1),4,TRUE,"Entrées")))</f>
        <v>-524</v>
      </c>
      <c r="H716" s="28">
        <f ca="1">IF($D716&gt;$D$8,"",INDIRECT(ADDRESS(ROW(Entrées!$C$37)+($D716-1)*24+H$11,COLUMN(Entrées!$C$37)+($C716-1),4,TRUE,"Entrées")))</f>
        <v>-492</v>
      </c>
      <c r="I716" s="28">
        <f ca="1">IF($D716&gt;$D$8,"",INDIRECT(ADDRESS(ROW(Entrées!$C$37)+($D716-1)*24+I$11,COLUMN(Entrées!$C$37)+($C716-1),4,TRUE,"Entrées")))</f>
        <v>-403</v>
      </c>
      <c r="J716" s="28">
        <f ca="1">IF($D716&gt;$D$8,"",INDIRECT(ADDRESS(ROW(Entrées!$C$37)+($D716-1)*24+J$11,COLUMN(Entrées!$C$37)+($C716-1),4,TRUE,"Entrées")))</f>
        <v>-871</v>
      </c>
      <c r="K716" s="28">
        <f ca="1">IF($D716&gt;$D$8,"",INDIRECT(ADDRESS(ROW(Entrées!$C$37)+($D716-1)*24+K$11,COLUMN(Entrées!$C$37)+($C716-1),4,TRUE,"Entrées")))</f>
        <v>-1325</v>
      </c>
      <c r="L716" s="28">
        <f ca="1">IF($D716&gt;$D$8,"",INDIRECT(ADDRESS(ROW(Entrées!$C$37)+($D716-1)*24+L$11,COLUMN(Entrées!$C$37)+($C716-1),4,TRUE,"Entrées")))</f>
        <v>-2084</v>
      </c>
      <c r="M716" s="28">
        <f ca="1">IF($D716&gt;$D$8,"",INDIRECT(ADDRESS(ROW(Entrées!$C$37)+($D716-1)*24+M$11,COLUMN(Entrées!$C$37)+($C716-1),4,TRUE,"Entrées")))</f>
        <v>-1745</v>
      </c>
      <c r="N716" s="28">
        <f ca="1">IF($D716&gt;$D$8,"",INDIRECT(ADDRESS(ROW(Entrées!$C$37)+($D716-1)*24+N$11,COLUMN(Entrées!$C$37)+($C716-1),4,TRUE,"Entrées")))</f>
        <v>-1943</v>
      </c>
      <c r="O716" s="28">
        <f ca="1">IF($D716&gt;$D$8,"",INDIRECT(ADDRESS(ROW(Entrées!$C$37)+($D716-1)*24+O$11,COLUMN(Entrées!$C$37)+($C716-1),4,TRUE,"Entrées")))</f>
        <v>-1922</v>
      </c>
      <c r="P716" s="28">
        <f ca="1">IF($D716&gt;$D$8,"",INDIRECT(ADDRESS(ROW(Entrées!$C$37)+($D716-1)*24+P$11,COLUMN(Entrées!$C$37)+($C716-1),4,TRUE,"Entrées")))</f>
        <v>-1951</v>
      </c>
      <c r="Q716" s="28">
        <f ca="1">IF($D716&gt;$D$8,"",INDIRECT(ADDRESS(ROW(Entrées!$C$37)+($D716-1)*24+Q$11,COLUMN(Entrées!$C$37)+($C716-1),4,TRUE,"Entrées")))</f>
        <v>-1918</v>
      </c>
      <c r="R716" s="28">
        <f ca="1">IF($D716&gt;$D$8,"",INDIRECT(ADDRESS(ROW(Entrées!$C$37)+($D716-1)*24+R$11,COLUMN(Entrées!$C$37)+($C716-1),4,TRUE,"Entrées")))</f>
        <v>-1847</v>
      </c>
      <c r="S716" s="28">
        <f ca="1">IF($D716&gt;$D$8,"",INDIRECT(ADDRESS(ROW(Entrées!$C$37)+($D716-1)*24+S$11,COLUMN(Entrées!$C$37)+($C716-1),4,TRUE,"Entrées")))</f>
        <v>-2006</v>
      </c>
      <c r="T716" s="28">
        <f ca="1">IF($D716&gt;$D$8,"",INDIRECT(ADDRESS(ROW(Entrées!$C$37)+($D716-1)*24+T$11,COLUMN(Entrées!$C$37)+($C716-1),4,TRUE,"Entrées")))</f>
        <v>-2160</v>
      </c>
      <c r="U716" s="28">
        <f ca="1">IF($D716&gt;$D$8,"",INDIRECT(ADDRESS(ROW(Entrées!$C$37)+($D716-1)*24+U$11,COLUMN(Entrées!$C$37)+($C716-1),4,TRUE,"Entrées")))</f>
        <v>-2084</v>
      </c>
      <c r="V716" s="28">
        <f ca="1">IF($D716&gt;$D$8,"",INDIRECT(ADDRESS(ROW(Entrées!$C$37)+($D716-1)*24+V$11,COLUMN(Entrées!$C$37)+($C716-1),4,TRUE,"Entrées")))</f>
        <v>-1864</v>
      </c>
      <c r="W716" s="28">
        <f ca="1">IF($D716&gt;$D$8,"",INDIRECT(ADDRESS(ROW(Entrées!$C$37)+($D716-1)*24+W$11,COLUMN(Entrées!$C$37)+($C716-1),4,TRUE,"Entrées")))</f>
        <v>-1914</v>
      </c>
      <c r="X716" s="28">
        <f ca="1">IF($D716&gt;$D$8,"",INDIRECT(ADDRESS(ROW(Entrées!$C$37)+($D716-1)*24+X$11,COLUMN(Entrées!$C$37)+($C716-1),4,TRUE,"Entrées")))</f>
        <v>-1856</v>
      </c>
      <c r="Y716" s="28">
        <f ca="1">IF($D716&gt;$D$8,"",INDIRECT(ADDRESS(ROW(Entrées!$C$37)+($D716-1)*24+Y$11,COLUMN(Entrées!$C$37)+($C716-1),4,TRUE,"Entrées")))</f>
        <v>-2286</v>
      </c>
      <c r="Z716" s="28">
        <f ca="1">IF($D716&gt;$D$8,"",INDIRECT(ADDRESS(ROW(Entrées!$C$37)+($D716-1)*24+Z$11,COLUMN(Entrées!$C$37)+($C716-1),4,TRUE,"Entrées")))</f>
        <v>-1902</v>
      </c>
      <c r="AA716" s="28">
        <f ca="1">IF($D716&gt;$D$8,"",INDIRECT(ADDRESS(ROW(Entrées!$C$37)+($D716-1)*24+AA$11,COLUMN(Entrées!$C$37)+($C716-1),4,TRUE,"Entrées")))</f>
        <v>-1876</v>
      </c>
      <c r="AB716" s="28">
        <f ca="1">IF($D716&gt;$D$8,"",INDIRECT(ADDRESS(ROW(Entrées!$C$37)+($D716-1)*24+AB$11,COLUMN(Entrées!$C$37)+($C716-1),4,TRUE,"Entrées")))</f>
        <v>-1099</v>
      </c>
      <c r="AC716" s="11"/>
      <c r="AD716" s="40">
        <f t="shared" ca="1" si="861"/>
        <v>-1553.6666666666667</v>
      </c>
      <c r="AE716" s="40">
        <f t="shared" ref="AE716:AE745" ca="1" si="887">MAX(E716:AB716)</f>
        <v>-403</v>
      </c>
      <c r="AF716" s="40">
        <f t="shared" ref="AF716:AF745" ca="1" si="888">MIN(E716:AB716)</f>
        <v>-2286</v>
      </c>
      <c r="AG716" s="4"/>
      <c r="AH716" s="11">
        <f>Entrées!A743</f>
        <v>30</v>
      </c>
      <c r="AI716" s="13">
        <f>Entrées!B743</f>
        <v>10</v>
      </c>
      <c r="AJ716" s="31">
        <f t="shared" ref="AJ716:AJ753" ca="1" si="889">IF($AH716&gt;$Y$7,"",AJ715)</f>
        <v>55625.834722222207</v>
      </c>
      <c r="AK716" s="31">
        <f t="shared" ca="1" si="862"/>
        <v>55155.277777777781</v>
      </c>
      <c r="AL716" s="31">
        <f t="shared" ca="1" si="863"/>
        <v>55132.569444444431</v>
      </c>
      <c r="AM716" s="31">
        <f t="shared" ca="1" si="864"/>
        <v>439.35972222222233</v>
      </c>
      <c r="AN716" s="31">
        <f t="shared" ca="1" si="865"/>
        <v>2143.2847222222222</v>
      </c>
      <c r="AO716" s="31">
        <f t="shared" ca="1" si="866"/>
        <v>1711.4715277777773</v>
      </c>
      <c r="AP716" s="31">
        <f t="shared" ca="1" si="867"/>
        <v>43686.806944444448</v>
      </c>
      <c r="AQ716" s="31">
        <f t="shared" ca="1" si="868"/>
        <v>2048.2006944444447</v>
      </c>
      <c r="AR716" s="31">
        <f t="shared" ca="1" si="869"/>
        <v>467.57708333333329</v>
      </c>
      <c r="AS716" s="31">
        <f t="shared" ca="1" si="870"/>
        <v>9872.0041666666693</v>
      </c>
      <c r="AT716" s="31">
        <f t="shared" ca="1" si="871"/>
        <v>-752.91041666666672</v>
      </c>
      <c r="AU716" s="31">
        <f t="shared" ca="1" si="872"/>
        <v>580.30277777777769</v>
      </c>
      <c r="AV716" s="31">
        <f t="shared" ca="1" si="873"/>
        <v>-4570.3041666666659</v>
      </c>
      <c r="AW716" s="31">
        <f t="shared" ca="1" si="874"/>
        <v>53.39583333333335</v>
      </c>
      <c r="AX716" s="31">
        <f t="shared" ca="1" si="875"/>
        <v>1401.9361111111111</v>
      </c>
      <c r="AY716" s="31">
        <f t="shared" ca="1" si="876"/>
        <v>-1132.0805555555555</v>
      </c>
      <c r="AZ716" s="31">
        <f t="shared" ca="1" si="877"/>
        <v>-2177.1819444444441</v>
      </c>
      <c r="BA716" s="31">
        <f t="shared" ca="1" si="878"/>
        <v>644.8125</v>
      </c>
      <c r="BB716" s="31">
        <f t="shared" ca="1" si="879"/>
        <v>-1410.101388888889</v>
      </c>
      <c r="BC716" s="31">
        <f t="shared" ca="1" si="880"/>
        <v>-1800.2902777777781</v>
      </c>
      <c r="BF716" s="11">
        <f t="shared" si="881"/>
        <v>30</v>
      </c>
      <c r="BG716" s="11">
        <f t="shared" si="803"/>
        <v>10</v>
      </c>
      <c r="BH716" s="32">
        <f>IF($BF716&gt;$Y$7,"",IF(AND($BF716=$Y$7,$BG716=23),"",Entrées!C744-Entrées!C743))</f>
        <v>41.5</v>
      </c>
      <c r="BI716" s="32">
        <f>IF($BF716&gt;$Y$7,"",IF(AND($BF716=$Y$7,$BG716=23),"",Entrées!D744-Entrées!D743))</f>
        <v>50</v>
      </c>
      <c r="BJ716" s="32">
        <f>IF($BF716&gt;$Y$7,"",IF(AND($BF716=$Y$7,$BG716=23),"",Entrées!E744-Entrées!E743))</f>
        <v>12.5</v>
      </c>
      <c r="BK716" s="32">
        <f>IF($BF716&gt;$Y$7,"",IF(AND($BF716=$Y$7,$BG716=23),"",Entrées!F744-Entrées!F743))</f>
        <v>45.5</v>
      </c>
      <c r="BL716" s="32">
        <f>IF($BF716&gt;$Y$7,"",IF(AND($BF716=$Y$7,$BG716=23),"",Entrées!G744-Entrées!G743))</f>
        <v>-83</v>
      </c>
      <c r="BM716" s="32">
        <f>IF($BF716&gt;$Y$7,"",IF(AND($BF716=$Y$7,$BG716=23),"",Entrées!H744-Entrées!H743))</f>
        <v>-6</v>
      </c>
      <c r="BN716" s="32">
        <f>IF($BF716&gt;$Y$7,"",IF(AND($BF716=$Y$7,$BG716=23),"",Entrées!I744-Entrées!I743))</f>
        <v>-91</v>
      </c>
      <c r="BO716" s="32">
        <f>IF($BF716&gt;$Y$7,"",IF(AND($BF716=$Y$7,$BG716=23),"",Entrées!J744-Entrées!J743))</f>
        <v>381.5</v>
      </c>
      <c r="BP716" s="32">
        <f>IF($BF716&gt;$Y$7,"",IF(AND($BF716=$Y$7,$BG716=23),"",Entrées!K744-Entrées!K743))</f>
        <v>230.5</v>
      </c>
      <c r="BQ716" s="32">
        <f>IF($BF716&gt;$Y$7,"",IF(AND($BF716=$Y$7,$BG716=23),"",Entrées!L744-Entrées!L743))</f>
        <v>-485.5</v>
      </c>
      <c r="BR716" s="32">
        <f>IF($BF716&gt;$Y$7,"",IF(AND($BF716=$Y$7,$BG716=23),"",Entrées!M744-Entrées!M743))</f>
        <v>-1.5</v>
      </c>
      <c r="BS716" s="32">
        <f>IF($BF716&gt;$Y$7,"",IF(AND($BF716=$Y$7,$BG716=23),"",Entrées!N744-Entrées!N743))</f>
        <v>3</v>
      </c>
      <c r="BT716" s="32">
        <f>IF($BF716&gt;$Y$7,"",IF(AND($BF716=$Y$7,$BG716=23),"",Entrées!O744-Entrées!O743))</f>
        <v>47.5</v>
      </c>
      <c r="BU716" s="32">
        <f>IF($BF716&gt;$Y$7,"",IF(AND($BF716=$Y$7,$BG716=23),"",Entrées!P744-Entrées!P743))</f>
        <v>-0.5</v>
      </c>
      <c r="BV716" s="32">
        <f>IF($BF716&gt;$Y$7,"",IF(AND($BF716=$Y$7,$BG716=23),"",Entrées!Q744-Entrées!Q743))</f>
        <v>91</v>
      </c>
      <c r="BW716" s="32">
        <f>IF($BF716&gt;$Y$7,"",IF(AND($BF716=$Y$7,$BG716=23),"",Entrées!R744-Entrées!R743))</f>
        <v>0</v>
      </c>
      <c r="BX716" s="32">
        <f>IF($BF716&gt;$Y$7,"",IF(AND($BF716=$Y$7,$BG716=23),"",Entrées!S744-Entrées!S743))</f>
        <v>15</v>
      </c>
      <c r="BY716" s="32">
        <f>IF($BF716&gt;$Y$7,"",IF(AND($BF716=$Y$7,$BG716=23),"",Entrées!T744-Entrées!T743))</f>
        <v>-821</v>
      </c>
      <c r="BZ716" s="32">
        <f>IF($BF716&gt;$Y$7,"",IF(AND($BF716=$Y$7,$BG716=23),"",Entrées!U744-Entrées!U743))</f>
        <v>0</v>
      </c>
      <c r="CA716" s="32">
        <f>IF($BF716&gt;$Y$7,"",IF(AND($BF716=$Y$7,$BG716=23),"",Entrées!V744-Entrées!V743))</f>
        <v>605</v>
      </c>
      <c r="CD716" s="33">
        <f>IF($BF716&lt;=$Y$7,Entrées!J743/CD$2,"")</f>
        <v>0.36171052631578948</v>
      </c>
      <c r="CE716" s="33">
        <f>IF($BF716&lt;=$Y$7,Entrées!K743/CE$2,"")</f>
        <v>0.1075</v>
      </c>
      <c r="CF716" s="11">
        <f t="shared" si="882"/>
        <v>7600</v>
      </c>
      <c r="CG716" s="11">
        <f t="shared" si="883"/>
        <v>4200</v>
      </c>
      <c r="CH716" s="52">
        <f t="shared" si="884"/>
        <v>0.26950009137426939</v>
      </c>
      <c r="CI716" s="52">
        <f t="shared" si="885"/>
        <v>0.11132787698412699</v>
      </c>
    </row>
    <row r="717" spans="3:87">
      <c r="C717" s="11">
        <f t="shared" ref="C717:C745" si="890">C716</f>
        <v>20</v>
      </c>
      <c r="D717" s="27">
        <f t="shared" si="886"/>
        <v>3</v>
      </c>
      <c r="E717" s="28">
        <f ca="1">IF($D717&gt;$D$8,"",INDIRECT(ADDRESS(ROW(Entrées!$C$37)+($D717-1)*24+E$11,COLUMN(Entrées!$C$37)+($C717-1),4,TRUE,"Entrées")))</f>
        <v>-2054</v>
      </c>
      <c r="F717" s="28">
        <f ca="1">IF($D717&gt;$D$8,"",INDIRECT(ADDRESS(ROW(Entrées!$C$37)+($D717-1)*24+F$11,COLUMN(Entrées!$C$37)+($C717-1),4,TRUE,"Entrées")))</f>
        <v>-2207</v>
      </c>
      <c r="G717" s="28">
        <f ca="1">IF($D717&gt;$D$8,"",INDIRECT(ADDRESS(ROW(Entrées!$C$37)+($D717-1)*24+G$11,COLUMN(Entrées!$C$37)+($C717-1),4,TRUE,"Entrées")))</f>
        <v>-2114</v>
      </c>
      <c r="H717" s="28">
        <f ca="1">IF($D717&gt;$D$8,"",INDIRECT(ADDRESS(ROW(Entrées!$C$37)+($D717-1)*24+H$11,COLUMN(Entrées!$C$37)+($C717-1),4,TRUE,"Entrées")))</f>
        <v>-2324</v>
      </c>
      <c r="I717" s="28">
        <f ca="1">IF($D717&gt;$D$8,"",INDIRECT(ADDRESS(ROW(Entrées!$C$37)+($D717-1)*24+I$11,COLUMN(Entrées!$C$37)+($C717-1),4,TRUE,"Entrées")))</f>
        <v>-2422</v>
      </c>
      <c r="J717" s="28">
        <f ca="1">IF($D717&gt;$D$8,"",INDIRECT(ADDRESS(ROW(Entrées!$C$37)+($D717-1)*24+J$11,COLUMN(Entrées!$C$37)+($C717-1),4,TRUE,"Entrées")))</f>
        <v>-2343</v>
      </c>
      <c r="K717" s="28">
        <f ca="1">IF($D717&gt;$D$8,"",INDIRECT(ADDRESS(ROW(Entrées!$C$37)+($D717-1)*24+K$11,COLUMN(Entrées!$C$37)+($C717-1),4,TRUE,"Entrées")))</f>
        <v>-1864</v>
      </c>
      <c r="L717" s="28">
        <f ca="1">IF($D717&gt;$D$8,"",INDIRECT(ADDRESS(ROW(Entrées!$C$37)+($D717-1)*24+L$11,COLUMN(Entrées!$C$37)+($C717-1),4,TRUE,"Entrées")))</f>
        <v>-1522</v>
      </c>
      <c r="M717" s="28">
        <f ca="1">IF($D717&gt;$D$8,"",INDIRECT(ADDRESS(ROW(Entrées!$C$37)+($D717-1)*24+M$11,COLUMN(Entrées!$C$37)+($C717-1),4,TRUE,"Entrées")))</f>
        <v>-1499</v>
      </c>
      <c r="N717" s="28">
        <f ca="1">IF($D717&gt;$D$8,"",INDIRECT(ADDRESS(ROW(Entrées!$C$37)+($D717-1)*24+N$11,COLUMN(Entrées!$C$37)+($C717-1),4,TRUE,"Entrées")))</f>
        <v>-2021</v>
      </c>
      <c r="O717" s="28">
        <f ca="1">IF($D717&gt;$D$8,"",INDIRECT(ADDRESS(ROW(Entrées!$C$37)+($D717-1)*24+O$11,COLUMN(Entrées!$C$37)+($C717-1),4,TRUE,"Entrées")))</f>
        <v>-2074</v>
      </c>
      <c r="P717" s="28">
        <f ca="1">IF($D717&gt;$D$8,"",INDIRECT(ADDRESS(ROW(Entrées!$C$37)+($D717-1)*24+P$11,COLUMN(Entrées!$C$37)+($C717-1),4,TRUE,"Entrées")))</f>
        <v>-2183</v>
      </c>
      <c r="Q717" s="28">
        <f ca="1">IF($D717&gt;$D$8,"",INDIRECT(ADDRESS(ROW(Entrées!$C$37)+($D717-1)*24+Q$11,COLUMN(Entrées!$C$37)+($C717-1),4,TRUE,"Entrées")))</f>
        <v>-1758</v>
      </c>
      <c r="R717" s="28">
        <f ca="1">IF($D717&gt;$D$8,"",INDIRECT(ADDRESS(ROW(Entrées!$C$37)+($D717-1)*24+R$11,COLUMN(Entrées!$C$37)+($C717-1),4,TRUE,"Entrées")))</f>
        <v>-2193</v>
      </c>
      <c r="S717" s="28">
        <f ca="1">IF($D717&gt;$D$8,"",INDIRECT(ADDRESS(ROW(Entrées!$C$37)+($D717-1)*24+S$11,COLUMN(Entrées!$C$37)+($C717-1),4,TRUE,"Entrées")))</f>
        <v>-2436</v>
      </c>
      <c r="T717" s="28">
        <f ca="1">IF($D717&gt;$D$8,"",INDIRECT(ADDRESS(ROW(Entrées!$C$37)+($D717-1)*24+T$11,COLUMN(Entrées!$C$37)+($C717-1),4,TRUE,"Entrées")))</f>
        <v>-2513</v>
      </c>
      <c r="U717" s="28">
        <f ca="1">IF($D717&gt;$D$8,"",INDIRECT(ADDRESS(ROW(Entrées!$C$37)+($D717-1)*24+U$11,COLUMN(Entrées!$C$37)+($C717-1),4,TRUE,"Entrées")))</f>
        <v>-2824</v>
      </c>
      <c r="V717" s="28">
        <f ca="1">IF($D717&gt;$D$8,"",INDIRECT(ADDRESS(ROW(Entrées!$C$37)+($D717-1)*24+V$11,COLUMN(Entrées!$C$37)+($C717-1),4,TRUE,"Entrées")))</f>
        <v>-2612</v>
      </c>
      <c r="W717" s="28">
        <f ca="1">IF($D717&gt;$D$8,"",INDIRECT(ADDRESS(ROW(Entrées!$C$37)+($D717-1)*24+W$11,COLUMN(Entrées!$C$37)+($C717-1),4,TRUE,"Entrées")))</f>
        <v>-2665</v>
      </c>
      <c r="X717" s="28">
        <f ca="1">IF($D717&gt;$D$8,"",INDIRECT(ADDRESS(ROW(Entrées!$C$37)+($D717-1)*24+X$11,COLUMN(Entrées!$C$37)+($C717-1),4,TRUE,"Entrées")))</f>
        <v>-2607</v>
      </c>
      <c r="Y717" s="28">
        <f ca="1">IF($D717&gt;$D$8,"",INDIRECT(ADDRESS(ROW(Entrées!$C$37)+($D717-1)*24+Y$11,COLUMN(Entrées!$C$37)+($C717-1),4,TRUE,"Entrées")))</f>
        <v>-2373</v>
      </c>
      <c r="Z717" s="28">
        <f ca="1">IF($D717&gt;$D$8,"",INDIRECT(ADDRESS(ROW(Entrées!$C$37)+($D717-1)*24+Z$11,COLUMN(Entrées!$C$37)+($C717-1),4,TRUE,"Entrées")))</f>
        <v>-2473</v>
      </c>
      <c r="AA717" s="28">
        <f ca="1">IF($D717&gt;$D$8,"",INDIRECT(ADDRESS(ROW(Entrées!$C$37)+($D717-1)*24+AA$11,COLUMN(Entrées!$C$37)+($C717-1),4,TRUE,"Entrées")))</f>
        <v>-2412</v>
      </c>
      <c r="AB717" s="28">
        <f ca="1">IF($D717&gt;$D$8,"",INDIRECT(ADDRESS(ROW(Entrées!$C$37)+($D717-1)*24+AB$11,COLUMN(Entrées!$C$37)+($C717-1),4,TRUE,"Entrées")))</f>
        <v>-2163</v>
      </c>
      <c r="AC717" s="11"/>
      <c r="AD717" s="40">
        <f t="shared" ca="1" si="861"/>
        <v>-2235.6666666666665</v>
      </c>
      <c r="AE717" s="40">
        <f t="shared" ca="1" si="887"/>
        <v>-1499</v>
      </c>
      <c r="AF717" s="40">
        <f t="shared" ca="1" si="888"/>
        <v>-2824</v>
      </c>
      <c r="AG717" s="4"/>
      <c r="AH717" s="11">
        <f>Entrées!A744</f>
        <v>30</v>
      </c>
      <c r="AI717" s="13">
        <f>Entrées!B744</f>
        <v>11</v>
      </c>
      <c r="AJ717" s="31">
        <f t="shared" ca="1" si="889"/>
        <v>55625.834722222207</v>
      </c>
      <c r="AK717" s="31">
        <f t="shared" ca="1" si="862"/>
        <v>55155.277777777781</v>
      </c>
      <c r="AL717" s="31">
        <f t="shared" ca="1" si="863"/>
        <v>55132.569444444431</v>
      </c>
      <c r="AM717" s="31">
        <f t="shared" ca="1" si="864"/>
        <v>439.35972222222233</v>
      </c>
      <c r="AN717" s="31">
        <f t="shared" ca="1" si="865"/>
        <v>2143.2847222222222</v>
      </c>
      <c r="AO717" s="31">
        <f t="shared" ca="1" si="866"/>
        <v>1711.4715277777773</v>
      </c>
      <c r="AP717" s="31">
        <f t="shared" ca="1" si="867"/>
        <v>43686.806944444448</v>
      </c>
      <c r="AQ717" s="31">
        <f t="shared" ca="1" si="868"/>
        <v>2048.2006944444447</v>
      </c>
      <c r="AR717" s="31">
        <f t="shared" ca="1" si="869"/>
        <v>467.57708333333329</v>
      </c>
      <c r="AS717" s="31">
        <f t="shared" ca="1" si="870"/>
        <v>9872.0041666666693</v>
      </c>
      <c r="AT717" s="31">
        <f t="shared" ca="1" si="871"/>
        <v>-752.91041666666672</v>
      </c>
      <c r="AU717" s="31">
        <f t="shared" ca="1" si="872"/>
        <v>580.30277777777769</v>
      </c>
      <c r="AV717" s="31">
        <f t="shared" ca="1" si="873"/>
        <v>-4570.3041666666659</v>
      </c>
      <c r="AW717" s="31">
        <f t="shared" ca="1" si="874"/>
        <v>53.39583333333335</v>
      </c>
      <c r="AX717" s="31">
        <f t="shared" ca="1" si="875"/>
        <v>1401.9361111111111</v>
      </c>
      <c r="AY717" s="31">
        <f t="shared" ca="1" si="876"/>
        <v>-1132.0805555555555</v>
      </c>
      <c r="AZ717" s="31">
        <f t="shared" ca="1" si="877"/>
        <v>-2177.1819444444441</v>
      </c>
      <c r="BA717" s="31">
        <f t="shared" ca="1" si="878"/>
        <v>644.8125</v>
      </c>
      <c r="BB717" s="31">
        <f t="shared" ca="1" si="879"/>
        <v>-1410.101388888889</v>
      </c>
      <c r="BC717" s="31">
        <f t="shared" ca="1" si="880"/>
        <v>-1800.2902777777781</v>
      </c>
      <c r="BF717" s="11">
        <f t="shared" si="881"/>
        <v>30</v>
      </c>
      <c r="BG717" s="11">
        <f t="shared" si="803"/>
        <v>11</v>
      </c>
      <c r="BH717" s="32">
        <f>IF($BF717&gt;$Y$7,"",IF(AND($BF717=$Y$7,$BG717=23),"",Entrées!C745-Entrées!C744))</f>
        <v>59.5</v>
      </c>
      <c r="BI717" s="32">
        <f>IF($BF717&gt;$Y$7,"",IF(AND($BF717=$Y$7,$BG717=23),"",Entrées!D745-Entrées!D744))</f>
        <v>25</v>
      </c>
      <c r="BJ717" s="32">
        <f>IF($BF717&gt;$Y$7,"",IF(AND($BF717=$Y$7,$BG717=23),"",Entrées!E745-Entrées!E744))</f>
        <v>-237.5</v>
      </c>
      <c r="BK717" s="32">
        <f>IF($BF717&gt;$Y$7,"",IF(AND($BF717=$Y$7,$BG717=23),"",Entrées!F745-Entrées!F744))</f>
        <v>-139</v>
      </c>
      <c r="BL717" s="32">
        <f>IF($BF717&gt;$Y$7,"",IF(AND($BF717=$Y$7,$BG717=23),"",Entrées!G745-Entrées!G744))</f>
        <v>-18</v>
      </c>
      <c r="BM717" s="32">
        <f>IF($BF717&gt;$Y$7,"",IF(AND($BF717=$Y$7,$BG717=23),"",Entrées!H745-Entrées!H744))</f>
        <v>6</v>
      </c>
      <c r="BN717" s="32">
        <f>IF($BF717&gt;$Y$7,"",IF(AND($BF717=$Y$7,$BG717=23),"",Entrées!I745-Entrées!I744))</f>
        <v>6.5</v>
      </c>
      <c r="BO717" s="32">
        <f>IF($BF717&gt;$Y$7,"",IF(AND($BF717=$Y$7,$BG717=23),"",Entrées!J745-Entrées!J744))</f>
        <v>268.5</v>
      </c>
      <c r="BP717" s="32">
        <f>IF($BF717&gt;$Y$7,"",IF(AND($BF717=$Y$7,$BG717=23),"",Entrées!K745-Entrées!K744))</f>
        <v>192.5</v>
      </c>
      <c r="BQ717" s="32">
        <f>IF($BF717&gt;$Y$7,"",IF(AND($BF717=$Y$7,$BG717=23),"",Entrées!L745-Entrées!L744))</f>
        <v>-193.5</v>
      </c>
      <c r="BR717" s="32">
        <f>IF($BF717&gt;$Y$7,"",IF(AND($BF717=$Y$7,$BG717=23),"",Entrées!M745-Entrées!M744))</f>
        <v>-12</v>
      </c>
      <c r="BS717" s="32">
        <f>IF($BF717&gt;$Y$7,"",IF(AND($BF717=$Y$7,$BG717=23),"",Entrées!N745-Entrées!N744))</f>
        <v>2</v>
      </c>
      <c r="BT717" s="32">
        <f>IF($BF717&gt;$Y$7,"",IF(AND($BF717=$Y$7,$BG717=23),"",Entrées!O745-Entrées!O744))</f>
        <v>-53.5</v>
      </c>
      <c r="BU717" s="32">
        <f>IF($BF717&gt;$Y$7,"",IF(AND($BF717=$Y$7,$BG717=23),"",Entrées!P745-Entrées!P744))</f>
        <v>-2</v>
      </c>
      <c r="BV717" s="32">
        <f>IF($BF717&gt;$Y$7,"",IF(AND($BF717=$Y$7,$BG717=23),"",Entrées!Q745-Entrées!Q744))</f>
        <v>190</v>
      </c>
      <c r="BW717" s="32">
        <f>IF($BF717&gt;$Y$7,"",IF(AND($BF717=$Y$7,$BG717=23),"",Entrées!R745-Entrées!R744))</f>
        <v>0</v>
      </c>
      <c r="BX717" s="32">
        <f>IF($BF717&gt;$Y$7,"",IF(AND($BF717=$Y$7,$BG717=23),"",Entrées!S745-Entrées!S744))</f>
        <v>-15</v>
      </c>
      <c r="BY717" s="32">
        <f>IF($BF717&gt;$Y$7,"",IF(AND($BF717=$Y$7,$BG717=23),"",Entrées!T745-Entrées!T744))</f>
        <v>-240</v>
      </c>
      <c r="BZ717" s="32">
        <f>IF($BF717&gt;$Y$7,"",IF(AND($BF717=$Y$7,$BG717=23),"",Entrées!U745-Entrées!U744))</f>
        <v>0</v>
      </c>
      <c r="CA717" s="32">
        <f>IF($BF717&gt;$Y$7,"",IF(AND($BF717=$Y$7,$BG717=23),"",Entrées!V745-Entrées!V744))</f>
        <v>145</v>
      </c>
      <c r="CD717" s="33">
        <f>IF($BF717&lt;=$Y$7,Entrées!J744/CD$2,"")</f>
        <v>0.41190789473684208</v>
      </c>
      <c r="CE717" s="33">
        <f>IF($BF717&lt;=$Y$7,Entrées!K744/CE$2,"")</f>
        <v>0.16238095238095238</v>
      </c>
      <c r="CF717" s="11">
        <f t="shared" si="882"/>
        <v>7600</v>
      </c>
      <c r="CG717" s="11">
        <f t="shared" si="883"/>
        <v>4200</v>
      </c>
      <c r="CH717" s="52">
        <f t="shared" si="884"/>
        <v>0.26950009137426939</v>
      </c>
      <c r="CI717" s="52">
        <f t="shared" si="885"/>
        <v>0.11132787698412699</v>
      </c>
    </row>
    <row r="718" spans="3:87">
      <c r="C718" s="11">
        <f t="shared" si="890"/>
        <v>20</v>
      </c>
      <c r="D718" s="27">
        <f t="shared" si="886"/>
        <v>4</v>
      </c>
      <c r="E718" s="28">
        <f ca="1">IF($D718&gt;$D$8,"",INDIRECT(ADDRESS(ROW(Entrées!$C$37)+($D718-1)*24+E$11,COLUMN(Entrées!$C$37)+($C718-1),4,TRUE,"Entrées")))</f>
        <v>-1931</v>
      </c>
      <c r="F718" s="28">
        <f ca="1">IF($D718&gt;$D$8,"",INDIRECT(ADDRESS(ROW(Entrées!$C$37)+($D718-1)*24+F$11,COLUMN(Entrées!$C$37)+($C718-1),4,TRUE,"Entrées")))</f>
        <v>-2074</v>
      </c>
      <c r="G718" s="28">
        <f ca="1">IF($D718&gt;$D$8,"",INDIRECT(ADDRESS(ROW(Entrées!$C$37)+($D718-1)*24+G$11,COLUMN(Entrées!$C$37)+($C718-1),4,TRUE,"Entrées")))</f>
        <v>-1716</v>
      </c>
      <c r="H718" s="28">
        <f ca="1">IF($D718&gt;$D$8,"",INDIRECT(ADDRESS(ROW(Entrées!$C$37)+($D718-1)*24+H$11,COLUMN(Entrées!$C$37)+($C718-1),4,TRUE,"Entrées")))</f>
        <v>-1763</v>
      </c>
      <c r="I718" s="28">
        <f ca="1">IF($D718&gt;$D$8,"",INDIRECT(ADDRESS(ROW(Entrées!$C$37)+($D718-1)*24+I$11,COLUMN(Entrées!$C$37)+($C718-1),4,TRUE,"Entrées")))</f>
        <v>-1596</v>
      </c>
      <c r="J718" s="28">
        <f ca="1">IF($D718&gt;$D$8,"",INDIRECT(ADDRESS(ROW(Entrées!$C$37)+($D718-1)*24+J$11,COLUMN(Entrées!$C$37)+($C718-1),4,TRUE,"Entrées")))</f>
        <v>-1756</v>
      </c>
      <c r="K718" s="28">
        <f ca="1">IF($D718&gt;$D$8,"",INDIRECT(ADDRESS(ROW(Entrées!$C$37)+($D718-1)*24+K$11,COLUMN(Entrées!$C$37)+($C718-1),4,TRUE,"Entrées")))</f>
        <v>-1863</v>
      </c>
      <c r="L718" s="28">
        <f ca="1">IF($D718&gt;$D$8,"",INDIRECT(ADDRESS(ROW(Entrées!$C$37)+($D718-1)*24+L$11,COLUMN(Entrées!$C$37)+($C718-1),4,TRUE,"Entrées")))</f>
        <v>-1609</v>
      </c>
      <c r="M718" s="28">
        <f ca="1">IF($D718&gt;$D$8,"",INDIRECT(ADDRESS(ROW(Entrées!$C$37)+($D718-1)*24+M$11,COLUMN(Entrées!$C$37)+($C718-1),4,TRUE,"Entrées")))</f>
        <v>-1954</v>
      </c>
      <c r="N718" s="28">
        <f ca="1">IF($D718&gt;$D$8,"",INDIRECT(ADDRESS(ROW(Entrées!$C$37)+($D718-1)*24+N$11,COLUMN(Entrées!$C$37)+($C718-1),4,TRUE,"Entrées")))</f>
        <v>-1864</v>
      </c>
      <c r="O718" s="28">
        <f ca="1">IF($D718&gt;$D$8,"",INDIRECT(ADDRESS(ROW(Entrées!$C$37)+($D718-1)*24+O$11,COLUMN(Entrées!$C$37)+($C718-1),4,TRUE,"Entrées")))</f>
        <v>-2228</v>
      </c>
      <c r="P718" s="28">
        <f ca="1">IF($D718&gt;$D$8,"",INDIRECT(ADDRESS(ROW(Entrées!$C$37)+($D718-1)*24+P$11,COLUMN(Entrées!$C$37)+($C718-1),4,TRUE,"Entrées")))</f>
        <v>-2047</v>
      </c>
      <c r="Q718" s="28">
        <f ca="1">IF($D718&gt;$D$8,"",INDIRECT(ADDRESS(ROW(Entrées!$C$37)+($D718-1)*24+Q$11,COLUMN(Entrées!$C$37)+($C718-1),4,TRUE,"Entrées")))</f>
        <v>-1723</v>
      </c>
      <c r="R718" s="28">
        <f ca="1">IF($D718&gt;$D$8,"",INDIRECT(ADDRESS(ROW(Entrées!$C$37)+($D718-1)*24+R$11,COLUMN(Entrées!$C$37)+($C718-1),4,TRUE,"Entrées")))</f>
        <v>-2544</v>
      </c>
      <c r="S718" s="28">
        <f ca="1">IF($D718&gt;$D$8,"",INDIRECT(ADDRESS(ROW(Entrées!$C$37)+($D718-1)*24+S$11,COLUMN(Entrées!$C$37)+($C718-1),4,TRUE,"Entrées")))</f>
        <v>-2653</v>
      </c>
      <c r="T718" s="28">
        <f ca="1">IF($D718&gt;$D$8,"",INDIRECT(ADDRESS(ROW(Entrées!$C$37)+($D718-1)*24+T$11,COLUMN(Entrées!$C$37)+($C718-1),4,TRUE,"Entrées")))</f>
        <v>-2489</v>
      </c>
      <c r="U718" s="28">
        <f ca="1">IF($D718&gt;$D$8,"",INDIRECT(ADDRESS(ROW(Entrées!$C$37)+($D718-1)*24+U$11,COLUMN(Entrées!$C$37)+($C718-1),4,TRUE,"Entrées")))</f>
        <v>-2757</v>
      </c>
      <c r="V718" s="28">
        <f ca="1">IF($D718&gt;$D$8,"",INDIRECT(ADDRESS(ROW(Entrées!$C$37)+($D718-1)*24+V$11,COLUMN(Entrées!$C$37)+($C718-1),4,TRUE,"Entrées")))</f>
        <v>-2693</v>
      </c>
      <c r="W718" s="28">
        <f ca="1">IF($D718&gt;$D$8,"",INDIRECT(ADDRESS(ROW(Entrées!$C$37)+($D718-1)*24+W$11,COLUMN(Entrées!$C$37)+($C718-1),4,TRUE,"Entrées")))</f>
        <v>-2499</v>
      </c>
      <c r="X718" s="28">
        <f ca="1">IF($D718&gt;$D$8,"",INDIRECT(ADDRESS(ROW(Entrées!$C$37)+($D718-1)*24+X$11,COLUMN(Entrées!$C$37)+($C718-1),4,TRUE,"Entrées")))</f>
        <v>-2750</v>
      </c>
      <c r="Y718" s="28">
        <f ca="1">IF($D718&gt;$D$8,"",INDIRECT(ADDRESS(ROW(Entrées!$C$37)+($D718-1)*24+Y$11,COLUMN(Entrées!$C$37)+($C718-1),4,TRUE,"Entrées")))</f>
        <v>-1881</v>
      </c>
      <c r="Z718" s="28">
        <f ca="1">IF($D718&gt;$D$8,"",INDIRECT(ADDRESS(ROW(Entrées!$C$37)+($D718-1)*24+Z$11,COLUMN(Entrées!$C$37)+($C718-1),4,TRUE,"Entrées")))</f>
        <v>-1960</v>
      </c>
      <c r="AA718" s="28">
        <f ca="1">IF($D718&gt;$D$8,"",INDIRECT(ADDRESS(ROW(Entrées!$C$37)+($D718-1)*24+AA$11,COLUMN(Entrées!$C$37)+($C718-1),4,TRUE,"Entrées")))</f>
        <v>-1994</v>
      </c>
      <c r="AB718" s="28">
        <f ca="1">IF($D718&gt;$D$8,"",INDIRECT(ADDRESS(ROW(Entrées!$C$37)+($D718-1)*24+AB$11,COLUMN(Entrées!$C$37)+($C718-1),4,TRUE,"Entrées")))</f>
        <v>-1524</v>
      </c>
      <c r="AC718" s="11"/>
      <c r="AD718" s="40">
        <f t="shared" ca="1" si="861"/>
        <v>-2077.8333333333335</v>
      </c>
      <c r="AE718" s="40">
        <f t="shared" ca="1" si="887"/>
        <v>-1524</v>
      </c>
      <c r="AF718" s="40">
        <f t="shared" ca="1" si="888"/>
        <v>-2757</v>
      </c>
      <c r="AG718" s="4"/>
      <c r="AH718" s="11">
        <f>Entrées!A745</f>
        <v>30</v>
      </c>
      <c r="AI718" s="13">
        <f>Entrées!B745</f>
        <v>12</v>
      </c>
      <c r="AJ718" s="31">
        <f t="shared" ca="1" si="889"/>
        <v>55625.834722222207</v>
      </c>
      <c r="AK718" s="31">
        <f t="shared" ca="1" si="862"/>
        <v>55155.277777777781</v>
      </c>
      <c r="AL718" s="31">
        <f t="shared" ca="1" si="863"/>
        <v>55132.569444444431</v>
      </c>
      <c r="AM718" s="31">
        <f t="shared" ca="1" si="864"/>
        <v>439.35972222222233</v>
      </c>
      <c r="AN718" s="31">
        <f t="shared" ca="1" si="865"/>
        <v>2143.2847222222222</v>
      </c>
      <c r="AO718" s="31">
        <f t="shared" ca="1" si="866"/>
        <v>1711.4715277777773</v>
      </c>
      <c r="AP718" s="31">
        <f t="shared" ca="1" si="867"/>
        <v>43686.806944444448</v>
      </c>
      <c r="AQ718" s="31">
        <f t="shared" ca="1" si="868"/>
        <v>2048.2006944444447</v>
      </c>
      <c r="AR718" s="31">
        <f t="shared" ca="1" si="869"/>
        <v>467.57708333333329</v>
      </c>
      <c r="AS718" s="31">
        <f t="shared" ca="1" si="870"/>
        <v>9872.0041666666693</v>
      </c>
      <c r="AT718" s="31">
        <f t="shared" ca="1" si="871"/>
        <v>-752.91041666666672</v>
      </c>
      <c r="AU718" s="31">
        <f t="shared" ca="1" si="872"/>
        <v>580.30277777777769</v>
      </c>
      <c r="AV718" s="31">
        <f t="shared" ca="1" si="873"/>
        <v>-4570.3041666666659</v>
      </c>
      <c r="AW718" s="31">
        <f t="shared" ca="1" si="874"/>
        <v>53.39583333333335</v>
      </c>
      <c r="AX718" s="31">
        <f t="shared" ca="1" si="875"/>
        <v>1401.9361111111111</v>
      </c>
      <c r="AY718" s="31">
        <f t="shared" ca="1" si="876"/>
        <v>-1132.0805555555555</v>
      </c>
      <c r="AZ718" s="31">
        <f t="shared" ca="1" si="877"/>
        <v>-2177.1819444444441</v>
      </c>
      <c r="BA718" s="31">
        <f t="shared" ca="1" si="878"/>
        <v>644.8125</v>
      </c>
      <c r="BB718" s="31">
        <f t="shared" ca="1" si="879"/>
        <v>-1410.101388888889</v>
      </c>
      <c r="BC718" s="31">
        <f t="shared" ca="1" si="880"/>
        <v>-1800.2902777777781</v>
      </c>
      <c r="BF718" s="11">
        <f t="shared" si="881"/>
        <v>30</v>
      </c>
      <c r="BG718" s="11">
        <f t="shared" si="803"/>
        <v>12</v>
      </c>
      <c r="BH718" s="32">
        <f>IF($BF718&gt;$Y$7,"",IF(AND($BF718=$Y$7,$BG718=23),"",Entrées!C746-Entrées!C745))</f>
        <v>-669.5</v>
      </c>
      <c r="BI718" s="32">
        <f>IF($BF718&gt;$Y$7,"",IF(AND($BF718=$Y$7,$BG718=23),"",Entrées!D746-Entrées!D745))</f>
        <v>-525</v>
      </c>
      <c r="BJ718" s="32">
        <f>IF($BF718&gt;$Y$7,"",IF(AND($BF718=$Y$7,$BG718=23),"",Entrées!E746-Entrées!E745))</f>
        <v>-850</v>
      </c>
      <c r="BK718" s="32">
        <f>IF($BF718&gt;$Y$7,"",IF(AND($BF718=$Y$7,$BG718=23),"",Entrées!F746-Entrées!F745))</f>
        <v>-53.5</v>
      </c>
      <c r="BL718" s="32">
        <f>IF($BF718&gt;$Y$7,"",IF(AND($BF718=$Y$7,$BG718=23),"",Entrées!G746-Entrées!G745))</f>
        <v>-66</v>
      </c>
      <c r="BM718" s="32">
        <f>IF($BF718&gt;$Y$7,"",IF(AND($BF718=$Y$7,$BG718=23),"",Entrées!H746-Entrées!H745))</f>
        <v>-0.5</v>
      </c>
      <c r="BN718" s="32">
        <f>IF($BF718&gt;$Y$7,"",IF(AND($BF718=$Y$7,$BG718=23),"",Entrées!I746-Entrées!I745))</f>
        <v>-14.5</v>
      </c>
      <c r="BO718" s="32">
        <f>IF($BF718&gt;$Y$7,"",IF(AND($BF718=$Y$7,$BG718=23),"",Entrées!J746-Entrées!J745))</f>
        <v>136.5</v>
      </c>
      <c r="BP718" s="32">
        <f>IF($BF718&gt;$Y$7,"",IF(AND($BF718=$Y$7,$BG718=23),"",Entrées!K746-Entrées!K745))</f>
        <v>36</v>
      </c>
      <c r="BQ718" s="32">
        <f>IF($BF718&gt;$Y$7,"",IF(AND($BF718=$Y$7,$BG718=23),"",Entrées!L746-Entrées!L745))</f>
        <v>-293</v>
      </c>
      <c r="BR718" s="32">
        <f>IF($BF718&gt;$Y$7,"",IF(AND($BF718=$Y$7,$BG718=23),"",Entrées!M746-Entrées!M745))</f>
        <v>10</v>
      </c>
      <c r="BS718" s="32">
        <f>IF($BF718&gt;$Y$7,"",IF(AND($BF718=$Y$7,$BG718=23),"",Entrées!N746-Entrées!N745))</f>
        <v>-0.5</v>
      </c>
      <c r="BT718" s="32">
        <f>IF($BF718&gt;$Y$7,"",IF(AND($BF718=$Y$7,$BG718=23),"",Entrées!O746-Entrées!O745))</f>
        <v>-424</v>
      </c>
      <c r="BU718" s="32">
        <f>IF($BF718&gt;$Y$7,"",IF(AND($BF718=$Y$7,$BG718=23),"",Entrées!P746-Entrées!P745))</f>
        <v>-1.5</v>
      </c>
      <c r="BV718" s="32">
        <f>IF($BF718&gt;$Y$7,"",IF(AND($BF718=$Y$7,$BG718=23),"",Entrées!Q746-Entrées!Q745))</f>
        <v>-590</v>
      </c>
      <c r="BW718" s="32">
        <f>IF($BF718&gt;$Y$7,"",IF(AND($BF718=$Y$7,$BG718=23),"",Entrées!R746-Entrées!R745))</f>
        <v>0</v>
      </c>
      <c r="BX718" s="32">
        <f>IF($BF718&gt;$Y$7,"",IF(AND($BF718=$Y$7,$BG718=23),"",Entrées!S746-Entrées!S745))</f>
        <v>4</v>
      </c>
      <c r="BY718" s="32">
        <f>IF($BF718&gt;$Y$7,"",IF(AND($BF718=$Y$7,$BG718=23),"",Entrées!T746-Entrées!T745))</f>
        <v>-50</v>
      </c>
      <c r="BZ718" s="32">
        <f>IF($BF718&gt;$Y$7,"",IF(AND($BF718=$Y$7,$BG718=23),"",Entrées!U746-Entrées!U745))</f>
        <v>0</v>
      </c>
      <c r="CA718" s="32">
        <f>IF($BF718&gt;$Y$7,"",IF(AND($BF718=$Y$7,$BG718=23),"",Entrées!V746-Entrées!V745))</f>
        <v>-488</v>
      </c>
      <c r="CD718" s="33">
        <f>IF($BF718&lt;=$Y$7,Entrées!J745/CD$2,"")</f>
        <v>0.44723684210526315</v>
      </c>
      <c r="CE718" s="33">
        <f>IF($BF718&lt;=$Y$7,Entrées!K745/CE$2,"")</f>
        <v>0.20821428571428571</v>
      </c>
      <c r="CF718" s="11">
        <f t="shared" si="882"/>
        <v>7600</v>
      </c>
      <c r="CG718" s="11">
        <f t="shared" si="883"/>
        <v>4200</v>
      </c>
      <c r="CH718" s="52">
        <f t="shared" si="884"/>
        <v>0.26950009137426939</v>
      </c>
      <c r="CI718" s="52">
        <f t="shared" si="885"/>
        <v>0.11132787698412699</v>
      </c>
    </row>
    <row r="719" spans="3:87">
      <c r="C719" s="11">
        <f t="shared" si="890"/>
        <v>20</v>
      </c>
      <c r="D719" s="27">
        <f t="shared" si="886"/>
        <v>5</v>
      </c>
      <c r="E719" s="28">
        <f ca="1">IF($D719&gt;$D$8,"",INDIRECT(ADDRESS(ROW(Entrées!$C$37)+($D719-1)*24+E$11,COLUMN(Entrées!$C$37)+($C719-1),4,TRUE,"Entrées")))</f>
        <v>-1570</v>
      </c>
      <c r="F719" s="28">
        <f ca="1">IF($D719&gt;$D$8,"",INDIRECT(ADDRESS(ROW(Entrées!$C$37)+($D719-1)*24+F$11,COLUMN(Entrées!$C$37)+($C719-1),4,TRUE,"Entrées")))</f>
        <v>-1634</v>
      </c>
      <c r="G719" s="28">
        <f ca="1">IF($D719&gt;$D$8,"",INDIRECT(ADDRESS(ROW(Entrées!$C$37)+($D719-1)*24+G$11,COLUMN(Entrées!$C$37)+($C719-1),4,TRUE,"Entrées")))</f>
        <v>-1490</v>
      </c>
      <c r="H719" s="28">
        <f ca="1">IF($D719&gt;$D$8,"",INDIRECT(ADDRESS(ROW(Entrées!$C$37)+($D719-1)*24+H$11,COLUMN(Entrées!$C$37)+($C719-1),4,TRUE,"Entrées")))</f>
        <v>-1489</v>
      </c>
      <c r="I719" s="28">
        <f ca="1">IF($D719&gt;$D$8,"",INDIRECT(ADDRESS(ROW(Entrées!$C$37)+($D719-1)*24+I$11,COLUMN(Entrées!$C$37)+($C719-1),4,TRUE,"Entrées")))</f>
        <v>-1562</v>
      </c>
      <c r="J719" s="28">
        <f ca="1">IF($D719&gt;$D$8,"",INDIRECT(ADDRESS(ROW(Entrées!$C$37)+($D719-1)*24+J$11,COLUMN(Entrées!$C$37)+($C719-1),4,TRUE,"Entrées")))</f>
        <v>-1540</v>
      </c>
      <c r="K719" s="28">
        <f ca="1">IF($D719&gt;$D$8,"",INDIRECT(ADDRESS(ROW(Entrées!$C$37)+($D719-1)*24+K$11,COLUMN(Entrées!$C$37)+($C719-1),4,TRUE,"Entrées")))</f>
        <v>-1949</v>
      </c>
      <c r="L719" s="28">
        <f ca="1">IF($D719&gt;$D$8,"",INDIRECT(ADDRESS(ROW(Entrées!$C$37)+($D719-1)*24+L$11,COLUMN(Entrées!$C$37)+($C719-1),4,TRUE,"Entrées")))</f>
        <v>-1706</v>
      </c>
      <c r="M719" s="28">
        <f ca="1">IF($D719&gt;$D$8,"",INDIRECT(ADDRESS(ROW(Entrées!$C$37)+($D719-1)*24+M$11,COLUMN(Entrées!$C$37)+($C719-1),4,TRUE,"Entrées")))</f>
        <v>-1529</v>
      </c>
      <c r="N719" s="28">
        <f ca="1">IF($D719&gt;$D$8,"",INDIRECT(ADDRESS(ROW(Entrées!$C$37)+($D719-1)*24+N$11,COLUMN(Entrées!$C$37)+($C719-1),4,TRUE,"Entrées")))</f>
        <v>-1380</v>
      </c>
      <c r="O719" s="28">
        <f ca="1">IF($D719&gt;$D$8,"",INDIRECT(ADDRESS(ROW(Entrées!$C$37)+($D719-1)*24+O$11,COLUMN(Entrées!$C$37)+($C719-1),4,TRUE,"Entrées")))</f>
        <v>-1894</v>
      </c>
      <c r="P719" s="28">
        <f ca="1">IF($D719&gt;$D$8,"",INDIRECT(ADDRESS(ROW(Entrées!$C$37)+($D719-1)*24+P$11,COLUMN(Entrées!$C$37)+($C719-1),4,TRUE,"Entrées")))</f>
        <v>-1933</v>
      </c>
      <c r="Q719" s="28">
        <f ca="1">IF($D719&gt;$D$8,"",INDIRECT(ADDRESS(ROW(Entrées!$C$37)+($D719-1)*24+Q$11,COLUMN(Entrées!$C$37)+($C719-1),4,TRUE,"Entrées")))</f>
        <v>-1682</v>
      </c>
      <c r="R719" s="28">
        <f ca="1">IF($D719&gt;$D$8,"",INDIRECT(ADDRESS(ROW(Entrées!$C$37)+($D719-1)*24+R$11,COLUMN(Entrées!$C$37)+($C719-1),4,TRUE,"Entrées")))</f>
        <v>-1857</v>
      </c>
      <c r="S719" s="28">
        <f ca="1">IF($D719&gt;$D$8,"",INDIRECT(ADDRESS(ROW(Entrées!$C$37)+($D719-1)*24+S$11,COLUMN(Entrées!$C$37)+($C719-1),4,TRUE,"Entrées")))</f>
        <v>-2095</v>
      </c>
      <c r="T719" s="28">
        <f ca="1">IF($D719&gt;$D$8,"",INDIRECT(ADDRESS(ROW(Entrées!$C$37)+($D719-1)*24+T$11,COLUMN(Entrées!$C$37)+($C719-1),4,TRUE,"Entrées")))</f>
        <v>-2253</v>
      </c>
      <c r="U719" s="28">
        <f ca="1">IF($D719&gt;$D$8,"",INDIRECT(ADDRESS(ROW(Entrées!$C$37)+($D719-1)*24+U$11,COLUMN(Entrées!$C$37)+($C719-1),4,TRUE,"Entrées")))</f>
        <v>-2255</v>
      </c>
      <c r="V719" s="28">
        <f ca="1">IF($D719&gt;$D$8,"",INDIRECT(ADDRESS(ROW(Entrées!$C$37)+($D719-1)*24+V$11,COLUMN(Entrées!$C$37)+($C719-1),4,TRUE,"Entrées")))</f>
        <v>-2099</v>
      </c>
      <c r="W719" s="28">
        <f ca="1">IF($D719&gt;$D$8,"",INDIRECT(ADDRESS(ROW(Entrées!$C$37)+($D719-1)*24+W$11,COLUMN(Entrées!$C$37)+($C719-1),4,TRUE,"Entrées")))</f>
        <v>-1932</v>
      </c>
      <c r="X719" s="28">
        <f ca="1">IF($D719&gt;$D$8,"",INDIRECT(ADDRESS(ROW(Entrées!$C$37)+($D719-1)*24+X$11,COLUMN(Entrées!$C$37)+($C719-1),4,TRUE,"Entrées")))</f>
        <v>-2406</v>
      </c>
      <c r="Y719" s="28">
        <f ca="1">IF($D719&gt;$D$8,"",INDIRECT(ADDRESS(ROW(Entrées!$C$37)+($D719-1)*24+Y$11,COLUMN(Entrées!$C$37)+($C719-1),4,TRUE,"Entrées")))</f>
        <v>-2165</v>
      </c>
      <c r="Z719" s="28">
        <f ca="1">IF($D719&gt;$D$8,"",INDIRECT(ADDRESS(ROW(Entrées!$C$37)+($D719-1)*24+Z$11,COLUMN(Entrées!$C$37)+($C719-1),4,TRUE,"Entrées")))</f>
        <v>-2424</v>
      </c>
      <c r="AA719" s="28">
        <f ca="1">IF($D719&gt;$D$8,"",INDIRECT(ADDRESS(ROW(Entrées!$C$37)+($D719-1)*24+AA$11,COLUMN(Entrées!$C$37)+($C719-1),4,TRUE,"Entrées")))</f>
        <v>-2282</v>
      </c>
      <c r="AB719" s="28">
        <f ca="1">IF($D719&gt;$D$8,"",INDIRECT(ADDRESS(ROW(Entrées!$C$37)+($D719-1)*24+AB$11,COLUMN(Entrées!$C$37)+($C719-1),4,TRUE,"Entrées")))</f>
        <v>-1962</v>
      </c>
      <c r="AC719" s="11"/>
      <c r="AD719" s="40">
        <f t="shared" ca="1" si="861"/>
        <v>-1878.6666666666667</v>
      </c>
      <c r="AE719" s="40">
        <f t="shared" ca="1" si="887"/>
        <v>-1380</v>
      </c>
      <c r="AF719" s="40">
        <f t="shared" ca="1" si="888"/>
        <v>-2424</v>
      </c>
      <c r="AG719" s="4"/>
      <c r="AH719" s="11">
        <f>Entrées!A746</f>
        <v>30</v>
      </c>
      <c r="AI719" s="13">
        <f>Entrées!B746</f>
        <v>13</v>
      </c>
      <c r="AJ719" s="31">
        <f t="shared" ca="1" si="889"/>
        <v>55625.834722222207</v>
      </c>
      <c r="AK719" s="31">
        <f t="shared" ca="1" si="862"/>
        <v>55155.277777777781</v>
      </c>
      <c r="AL719" s="31">
        <f t="shared" ca="1" si="863"/>
        <v>55132.569444444431</v>
      </c>
      <c r="AM719" s="31">
        <f t="shared" ca="1" si="864"/>
        <v>439.35972222222233</v>
      </c>
      <c r="AN719" s="31">
        <f t="shared" ca="1" si="865"/>
        <v>2143.2847222222222</v>
      </c>
      <c r="AO719" s="31">
        <f t="shared" ca="1" si="866"/>
        <v>1711.4715277777773</v>
      </c>
      <c r="AP719" s="31">
        <f t="shared" ca="1" si="867"/>
        <v>43686.806944444448</v>
      </c>
      <c r="AQ719" s="31">
        <f t="shared" ca="1" si="868"/>
        <v>2048.2006944444447</v>
      </c>
      <c r="AR719" s="31">
        <f t="shared" ca="1" si="869"/>
        <v>467.57708333333329</v>
      </c>
      <c r="AS719" s="31">
        <f t="shared" ca="1" si="870"/>
        <v>9872.0041666666693</v>
      </c>
      <c r="AT719" s="31">
        <f t="shared" ca="1" si="871"/>
        <v>-752.91041666666672</v>
      </c>
      <c r="AU719" s="31">
        <f t="shared" ca="1" si="872"/>
        <v>580.30277777777769</v>
      </c>
      <c r="AV719" s="31">
        <f t="shared" ca="1" si="873"/>
        <v>-4570.3041666666659</v>
      </c>
      <c r="AW719" s="31">
        <f t="shared" ca="1" si="874"/>
        <v>53.39583333333335</v>
      </c>
      <c r="AX719" s="31">
        <f t="shared" ca="1" si="875"/>
        <v>1401.9361111111111</v>
      </c>
      <c r="AY719" s="31">
        <f t="shared" ca="1" si="876"/>
        <v>-1132.0805555555555</v>
      </c>
      <c r="AZ719" s="31">
        <f t="shared" ca="1" si="877"/>
        <v>-2177.1819444444441</v>
      </c>
      <c r="BA719" s="31">
        <f t="shared" ca="1" si="878"/>
        <v>644.8125</v>
      </c>
      <c r="BB719" s="31">
        <f t="shared" ca="1" si="879"/>
        <v>-1410.101388888889</v>
      </c>
      <c r="BC719" s="31">
        <f t="shared" ca="1" si="880"/>
        <v>-1800.2902777777781</v>
      </c>
      <c r="BF719" s="11">
        <f t="shared" si="881"/>
        <v>30</v>
      </c>
      <c r="BG719" s="11">
        <f t="shared" si="803"/>
        <v>13</v>
      </c>
      <c r="BH719" s="32">
        <f>IF($BF719&gt;$Y$7,"",IF(AND($BF719=$Y$7,$BG719=23),"",Entrées!C747-Entrées!C746))</f>
        <v>-1281</v>
      </c>
      <c r="BI719" s="32">
        <f>IF($BF719&gt;$Y$7,"",IF(AND($BF719=$Y$7,$BG719=23),"",Entrées!D747-Entrées!D746))</f>
        <v>-1725</v>
      </c>
      <c r="BJ719" s="32">
        <f>IF($BF719&gt;$Y$7,"",IF(AND($BF719=$Y$7,$BG719=23),"",Entrées!E747-Entrées!E746))</f>
        <v>-1462.5</v>
      </c>
      <c r="BK719" s="32">
        <f>IF($BF719&gt;$Y$7,"",IF(AND($BF719=$Y$7,$BG719=23),"",Entrées!F747-Entrées!F746))</f>
        <v>-418.5</v>
      </c>
      <c r="BL719" s="32">
        <f>IF($BF719&gt;$Y$7,"",IF(AND($BF719=$Y$7,$BG719=23),"",Entrées!G747-Entrées!G746))</f>
        <v>74</v>
      </c>
      <c r="BM719" s="32">
        <f>IF($BF719&gt;$Y$7,"",IF(AND($BF719=$Y$7,$BG719=23),"",Entrées!H747-Entrées!H746))</f>
        <v>-5</v>
      </c>
      <c r="BN719" s="32">
        <f>IF($BF719&gt;$Y$7,"",IF(AND($BF719=$Y$7,$BG719=23),"",Entrées!I747-Entrées!I746))</f>
        <v>-427.5</v>
      </c>
      <c r="BO719" s="32">
        <f>IF($BF719&gt;$Y$7,"",IF(AND($BF719=$Y$7,$BG719=23),"",Entrées!J747-Entrées!J746))</f>
        <v>79.5</v>
      </c>
      <c r="BP719" s="32">
        <f>IF($BF719&gt;$Y$7,"",IF(AND($BF719=$Y$7,$BG719=23),"",Entrées!K747-Entrées!K746))</f>
        <v>28</v>
      </c>
      <c r="BQ719" s="32">
        <f>IF($BF719&gt;$Y$7,"",IF(AND($BF719=$Y$7,$BG719=23),"",Entrées!L747-Entrées!L746))</f>
        <v>-217</v>
      </c>
      <c r="BR719" s="32">
        <f>IF($BF719&gt;$Y$7,"",IF(AND($BF719=$Y$7,$BG719=23),"",Entrées!M747-Entrées!M746))</f>
        <v>-5.5</v>
      </c>
      <c r="BS719" s="32">
        <f>IF($BF719&gt;$Y$7,"",IF(AND($BF719=$Y$7,$BG719=23),"",Entrées!N747-Entrées!N746))</f>
        <v>-1</v>
      </c>
      <c r="BT719" s="32">
        <f>IF($BF719&gt;$Y$7,"",IF(AND($BF719=$Y$7,$BG719=23),"",Entrées!O747-Entrées!O746))</f>
        <v>-388</v>
      </c>
      <c r="BU719" s="32">
        <f>IF($BF719&gt;$Y$7,"",IF(AND($BF719=$Y$7,$BG719=23),"",Entrées!P747-Entrées!P746))</f>
        <v>-3</v>
      </c>
      <c r="BV719" s="32">
        <f>IF($BF719&gt;$Y$7,"",IF(AND($BF719=$Y$7,$BG719=23),"",Entrées!Q747-Entrées!Q746))</f>
        <v>36</v>
      </c>
      <c r="BW719" s="32">
        <f>IF($BF719&gt;$Y$7,"",IF(AND($BF719=$Y$7,$BG719=23),"",Entrées!R747-Entrées!R746))</f>
        <v>0</v>
      </c>
      <c r="BX719" s="32">
        <f>IF($BF719&gt;$Y$7,"",IF(AND($BF719=$Y$7,$BG719=23),"",Entrées!S747-Entrées!S746))</f>
        <v>-4</v>
      </c>
      <c r="BY719" s="32">
        <f>IF($BF719&gt;$Y$7,"",IF(AND($BF719=$Y$7,$BG719=23),"",Entrées!T747-Entrées!T746))</f>
        <v>0</v>
      </c>
      <c r="BZ719" s="32">
        <f>IF($BF719&gt;$Y$7,"",IF(AND($BF719=$Y$7,$BG719=23),"",Entrées!U747-Entrées!U746))</f>
        <v>0</v>
      </c>
      <c r="CA719" s="32">
        <f>IF($BF719&gt;$Y$7,"",IF(AND($BF719=$Y$7,$BG719=23),"",Entrées!V747-Entrées!V746))</f>
        <v>-28</v>
      </c>
      <c r="CD719" s="33">
        <f>IF($BF719&lt;=$Y$7,Entrées!J746/CD$2,"")</f>
        <v>0.46519736842105264</v>
      </c>
      <c r="CE719" s="33">
        <f>IF($BF719&lt;=$Y$7,Entrées!K746/CE$2,"")</f>
        <v>0.21678571428571428</v>
      </c>
      <c r="CF719" s="11">
        <f t="shared" si="882"/>
        <v>7600</v>
      </c>
      <c r="CG719" s="11">
        <f t="shared" si="883"/>
        <v>4200</v>
      </c>
      <c r="CH719" s="52">
        <f t="shared" si="884"/>
        <v>0.26950009137426939</v>
      </c>
      <c r="CI719" s="52">
        <f t="shared" si="885"/>
        <v>0.11132787698412699</v>
      </c>
    </row>
    <row r="720" spans="3:87">
      <c r="C720" s="11">
        <f t="shared" si="890"/>
        <v>20</v>
      </c>
      <c r="D720" s="27">
        <f t="shared" si="886"/>
        <v>6</v>
      </c>
      <c r="E720" s="28">
        <f ca="1">IF($D720&gt;$D$8,"",INDIRECT(ADDRESS(ROW(Entrées!$C$37)+($D720-1)*24+E$11,COLUMN(Entrées!$C$37)+($C720-1),4,TRUE,"Entrées")))</f>
        <v>-1432</v>
      </c>
      <c r="F720" s="28">
        <f ca="1">IF($D720&gt;$D$8,"",INDIRECT(ADDRESS(ROW(Entrées!$C$37)+($D720-1)*24+F$11,COLUMN(Entrées!$C$37)+($C720-1),4,TRUE,"Entrées")))</f>
        <v>-1398</v>
      </c>
      <c r="G720" s="28">
        <f ca="1">IF($D720&gt;$D$8,"",INDIRECT(ADDRESS(ROW(Entrées!$C$37)+($D720-1)*24+G$11,COLUMN(Entrées!$C$37)+($C720-1),4,TRUE,"Entrées")))</f>
        <v>-1319</v>
      </c>
      <c r="H720" s="28">
        <f ca="1">IF($D720&gt;$D$8,"",INDIRECT(ADDRESS(ROW(Entrées!$C$37)+($D720-1)*24+H$11,COLUMN(Entrées!$C$37)+($C720-1),4,TRUE,"Entrées")))</f>
        <v>-1422</v>
      </c>
      <c r="I720" s="28">
        <f ca="1">IF($D720&gt;$D$8,"",INDIRECT(ADDRESS(ROW(Entrées!$C$37)+($D720-1)*24+I$11,COLUMN(Entrées!$C$37)+($C720-1),4,TRUE,"Entrées")))</f>
        <v>-1539</v>
      </c>
      <c r="J720" s="28">
        <f ca="1">IF($D720&gt;$D$8,"",INDIRECT(ADDRESS(ROW(Entrées!$C$37)+($D720-1)*24+J$11,COLUMN(Entrées!$C$37)+($C720-1),4,TRUE,"Entrées")))</f>
        <v>-1613</v>
      </c>
      <c r="K720" s="28">
        <f ca="1">IF($D720&gt;$D$8,"",INDIRECT(ADDRESS(ROW(Entrées!$C$37)+($D720-1)*24+K$11,COLUMN(Entrées!$C$37)+($C720-1),4,TRUE,"Entrées")))</f>
        <v>-1471</v>
      </c>
      <c r="L720" s="28">
        <f ca="1">IF($D720&gt;$D$8,"",INDIRECT(ADDRESS(ROW(Entrées!$C$37)+($D720-1)*24+L$11,COLUMN(Entrées!$C$37)+($C720-1),4,TRUE,"Entrées")))</f>
        <v>-1348</v>
      </c>
      <c r="M720" s="28">
        <f ca="1">IF($D720&gt;$D$8,"",INDIRECT(ADDRESS(ROW(Entrées!$C$37)+($D720-1)*24+M$11,COLUMN(Entrées!$C$37)+($C720-1),4,TRUE,"Entrées")))</f>
        <v>-1602</v>
      </c>
      <c r="N720" s="28">
        <f ca="1">IF($D720&gt;$D$8,"",INDIRECT(ADDRESS(ROW(Entrées!$C$37)+($D720-1)*24+N$11,COLUMN(Entrées!$C$37)+($C720-1),4,TRUE,"Entrées")))</f>
        <v>-1487</v>
      </c>
      <c r="O720" s="28">
        <f ca="1">IF($D720&gt;$D$8,"",INDIRECT(ADDRESS(ROW(Entrées!$C$37)+($D720-1)*24+O$11,COLUMN(Entrées!$C$37)+($C720-1),4,TRUE,"Entrées")))</f>
        <v>-1420</v>
      </c>
      <c r="P720" s="28">
        <f ca="1">IF($D720&gt;$D$8,"",INDIRECT(ADDRESS(ROW(Entrées!$C$37)+($D720-1)*24+P$11,COLUMN(Entrées!$C$37)+($C720-1),4,TRUE,"Entrées")))</f>
        <v>-1081</v>
      </c>
      <c r="Q720" s="28">
        <f ca="1">IF($D720&gt;$D$8,"",INDIRECT(ADDRESS(ROW(Entrées!$C$37)+($D720-1)*24+Q$11,COLUMN(Entrées!$C$37)+($C720-1),4,TRUE,"Entrées")))</f>
        <v>-1005</v>
      </c>
      <c r="R720" s="28">
        <f ca="1">IF($D720&gt;$D$8,"",INDIRECT(ADDRESS(ROW(Entrées!$C$37)+($D720-1)*24+R$11,COLUMN(Entrées!$C$37)+($C720-1),4,TRUE,"Entrées")))</f>
        <v>-1169</v>
      </c>
      <c r="S720" s="28">
        <f ca="1">IF($D720&gt;$D$8,"",INDIRECT(ADDRESS(ROW(Entrées!$C$37)+($D720-1)*24+S$11,COLUMN(Entrées!$C$37)+($C720-1),4,TRUE,"Entrées")))</f>
        <v>-1619</v>
      </c>
      <c r="T720" s="28">
        <f ca="1">IF($D720&gt;$D$8,"",INDIRECT(ADDRESS(ROW(Entrées!$C$37)+($D720-1)*24+T$11,COLUMN(Entrées!$C$37)+($C720-1),4,TRUE,"Entrées")))</f>
        <v>-1429</v>
      </c>
      <c r="U720" s="28">
        <f ca="1">IF($D720&gt;$D$8,"",INDIRECT(ADDRESS(ROW(Entrées!$C$37)+($D720-1)*24+U$11,COLUMN(Entrées!$C$37)+($C720-1),4,TRUE,"Entrées")))</f>
        <v>-1893</v>
      </c>
      <c r="V720" s="28">
        <f ca="1">IF($D720&gt;$D$8,"",INDIRECT(ADDRESS(ROW(Entrées!$C$37)+($D720-1)*24+V$11,COLUMN(Entrées!$C$37)+($C720-1),4,TRUE,"Entrées")))</f>
        <v>-1858</v>
      </c>
      <c r="W720" s="28">
        <f ca="1">IF($D720&gt;$D$8,"",INDIRECT(ADDRESS(ROW(Entrées!$C$37)+($D720-1)*24+W$11,COLUMN(Entrées!$C$37)+($C720-1),4,TRUE,"Entrées")))</f>
        <v>-1988</v>
      </c>
      <c r="X720" s="28">
        <f ca="1">IF($D720&gt;$D$8,"",INDIRECT(ADDRESS(ROW(Entrées!$C$37)+($D720-1)*24+X$11,COLUMN(Entrées!$C$37)+($C720-1),4,TRUE,"Entrées")))</f>
        <v>-1791</v>
      </c>
      <c r="Y720" s="28">
        <f ca="1">IF($D720&gt;$D$8,"",INDIRECT(ADDRESS(ROW(Entrées!$C$37)+($D720-1)*24+Y$11,COLUMN(Entrées!$C$37)+($C720-1),4,TRUE,"Entrées")))</f>
        <v>-1659</v>
      </c>
      <c r="Z720" s="28">
        <f ca="1">IF($D720&gt;$D$8,"",INDIRECT(ADDRESS(ROW(Entrées!$C$37)+($D720-1)*24+Z$11,COLUMN(Entrées!$C$37)+($C720-1),4,TRUE,"Entrées")))</f>
        <v>-1902</v>
      </c>
      <c r="AA720" s="28">
        <f ca="1">IF($D720&gt;$D$8,"",INDIRECT(ADDRESS(ROW(Entrées!$C$37)+($D720-1)*24+AA$11,COLUMN(Entrées!$C$37)+($C720-1),4,TRUE,"Entrées")))</f>
        <v>-1593</v>
      </c>
      <c r="AB720" s="28">
        <f ca="1">IF($D720&gt;$D$8,"",INDIRECT(ADDRESS(ROW(Entrées!$C$37)+($D720-1)*24+AB$11,COLUMN(Entrées!$C$37)+($C720-1),4,TRUE,"Entrées")))</f>
        <v>-1167</v>
      </c>
      <c r="AC720" s="11"/>
      <c r="AD720" s="40">
        <f t="shared" ca="1" si="861"/>
        <v>-1508.5416666666667</v>
      </c>
      <c r="AE720" s="40">
        <f t="shared" ca="1" si="887"/>
        <v>-1005</v>
      </c>
      <c r="AF720" s="40">
        <f t="shared" ca="1" si="888"/>
        <v>-1988</v>
      </c>
      <c r="AG720" s="4"/>
      <c r="AH720" s="11">
        <f>Entrées!A747</f>
        <v>30</v>
      </c>
      <c r="AI720" s="13">
        <f>Entrées!B747</f>
        <v>14</v>
      </c>
      <c r="AJ720" s="31">
        <f t="shared" ca="1" si="889"/>
        <v>55625.834722222207</v>
      </c>
      <c r="AK720" s="31">
        <f t="shared" ca="1" si="862"/>
        <v>55155.277777777781</v>
      </c>
      <c r="AL720" s="31">
        <f t="shared" ca="1" si="863"/>
        <v>55132.569444444431</v>
      </c>
      <c r="AM720" s="31">
        <f t="shared" ca="1" si="864"/>
        <v>439.35972222222233</v>
      </c>
      <c r="AN720" s="31">
        <f t="shared" ca="1" si="865"/>
        <v>2143.2847222222222</v>
      </c>
      <c r="AO720" s="31">
        <f t="shared" ca="1" si="866"/>
        <v>1711.4715277777773</v>
      </c>
      <c r="AP720" s="31">
        <f t="shared" ca="1" si="867"/>
        <v>43686.806944444448</v>
      </c>
      <c r="AQ720" s="31">
        <f t="shared" ca="1" si="868"/>
        <v>2048.2006944444447</v>
      </c>
      <c r="AR720" s="31">
        <f t="shared" ca="1" si="869"/>
        <v>467.57708333333329</v>
      </c>
      <c r="AS720" s="31">
        <f t="shared" ca="1" si="870"/>
        <v>9872.0041666666693</v>
      </c>
      <c r="AT720" s="31">
        <f t="shared" ca="1" si="871"/>
        <v>-752.91041666666672</v>
      </c>
      <c r="AU720" s="31">
        <f t="shared" ca="1" si="872"/>
        <v>580.30277777777769</v>
      </c>
      <c r="AV720" s="31">
        <f t="shared" ca="1" si="873"/>
        <v>-4570.3041666666659</v>
      </c>
      <c r="AW720" s="31">
        <f t="shared" ca="1" si="874"/>
        <v>53.39583333333335</v>
      </c>
      <c r="AX720" s="31">
        <f t="shared" ca="1" si="875"/>
        <v>1401.9361111111111</v>
      </c>
      <c r="AY720" s="31">
        <f t="shared" ca="1" si="876"/>
        <v>-1132.0805555555555</v>
      </c>
      <c r="AZ720" s="31">
        <f t="shared" ca="1" si="877"/>
        <v>-2177.1819444444441</v>
      </c>
      <c r="BA720" s="31">
        <f t="shared" ca="1" si="878"/>
        <v>644.8125</v>
      </c>
      <c r="BB720" s="31">
        <f t="shared" ca="1" si="879"/>
        <v>-1410.101388888889</v>
      </c>
      <c r="BC720" s="31">
        <f t="shared" ca="1" si="880"/>
        <v>-1800.2902777777781</v>
      </c>
      <c r="BF720" s="11">
        <f t="shared" si="881"/>
        <v>30</v>
      </c>
      <c r="BG720" s="11">
        <f t="shared" si="803"/>
        <v>14</v>
      </c>
      <c r="BH720" s="32">
        <f>IF($BF720&gt;$Y$7,"",IF(AND($BF720=$Y$7,$BG720=23),"",Entrées!C748-Entrées!C747))</f>
        <v>-2371.5</v>
      </c>
      <c r="BI720" s="32">
        <f>IF($BF720&gt;$Y$7,"",IF(AND($BF720=$Y$7,$BG720=23),"",Entrées!D748-Entrées!D747))</f>
        <v>-2662.5</v>
      </c>
      <c r="BJ720" s="32">
        <f>IF($BF720&gt;$Y$7,"",IF(AND($BF720=$Y$7,$BG720=23),"",Entrées!E748-Entrées!E747))</f>
        <v>-2800</v>
      </c>
      <c r="BK720" s="32">
        <f>IF($BF720&gt;$Y$7,"",IF(AND($BF720=$Y$7,$BG720=23),"",Entrées!F748-Entrées!F747))</f>
        <v>-118</v>
      </c>
      <c r="BL720" s="32">
        <f>IF($BF720&gt;$Y$7,"",IF(AND($BF720=$Y$7,$BG720=23),"",Entrées!G748-Entrées!G747))</f>
        <v>-164</v>
      </c>
      <c r="BM720" s="32">
        <f>IF($BF720&gt;$Y$7,"",IF(AND($BF720=$Y$7,$BG720=23),"",Entrées!H748-Entrées!H747))</f>
        <v>36.5</v>
      </c>
      <c r="BN720" s="32">
        <f>IF($BF720&gt;$Y$7,"",IF(AND($BF720=$Y$7,$BG720=23),"",Entrées!I748-Entrées!I747))</f>
        <v>-948.5</v>
      </c>
      <c r="BO720" s="32">
        <f>IF($BF720&gt;$Y$7,"",IF(AND($BF720=$Y$7,$BG720=23),"",Entrées!J748-Entrées!J747))</f>
        <v>45</v>
      </c>
      <c r="BP720" s="32">
        <f>IF($BF720&gt;$Y$7,"",IF(AND($BF720=$Y$7,$BG720=23),"",Entrées!K748-Entrées!K747))</f>
        <v>-49.5</v>
      </c>
      <c r="BQ720" s="32">
        <f>IF($BF720&gt;$Y$7,"",IF(AND($BF720=$Y$7,$BG720=23),"",Entrées!L748-Entrées!L747))</f>
        <v>-331.5</v>
      </c>
      <c r="BR720" s="32">
        <f>IF($BF720&gt;$Y$7,"",IF(AND($BF720=$Y$7,$BG720=23),"",Entrées!M748-Entrées!M747))</f>
        <v>-71.5</v>
      </c>
      <c r="BS720" s="32">
        <f>IF($BF720&gt;$Y$7,"",IF(AND($BF720=$Y$7,$BG720=23),"",Entrées!N748-Entrées!N747))</f>
        <v>-2.5</v>
      </c>
      <c r="BT720" s="32">
        <f>IF($BF720&gt;$Y$7,"",IF(AND($BF720=$Y$7,$BG720=23),"",Entrées!O748-Entrées!O747))</f>
        <v>-768</v>
      </c>
      <c r="BU720" s="32">
        <f>IF($BF720&gt;$Y$7,"",IF(AND($BF720=$Y$7,$BG720=23),"",Entrées!P748-Entrées!P747))</f>
        <v>-2.5</v>
      </c>
      <c r="BV720" s="32">
        <f>IF($BF720&gt;$Y$7,"",IF(AND($BF720=$Y$7,$BG720=23),"",Entrées!Q748-Entrées!Q747))</f>
        <v>234</v>
      </c>
      <c r="BW720" s="32">
        <f>IF($BF720&gt;$Y$7,"",IF(AND($BF720=$Y$7,$BG720=23),"",Entrées!R748-Entrées!R747))</f>
        <v>0</v>
      </c>
      <c r="BX720" s="32">
        <f>IF($BF720&gt;$Y$7,"",IF(AND($BF720=$Y$7,$BG720=23),"",Entrées!S748-Entrées!S747))</f>
        <v>0</v>
      </c>
      <c r="BY720" s="32">
        <f>IF($BF720&gt;$Y$7,"",IF(AND($BF720=$Y$7,$BG720=23),"",Entrées!T748-Entrées!T747))</f>
        <v>-77</v>
      </c>
      <c r="BZ720" s="32">
        <f>IF($BF720&gt;$Y$7,"",IF(AND($BF720=$Y$7,$BG720=23),"",Entrées!U748-Entrées!U747))</f>
        <v>0</v>
      </c>
      <c r="CA720" s="32">
        <f>IF($BF720&gt;$Y$7,"",IF(AND($BF720=$Y$7,$BG720=23),"",Entrées!V748-Entrées!V747))</f>
        <v>-1105</v>
      </c>
      <c r="CD720" s="33">
        <f>IF($BF720&lt;=$Y$7,Entrées!J747/CD$2,"")</f>
        <v>0.47565789473684211</v>
      </c>
      <c r="CE720" s="33">
        <f>IF($BF720&lt;=$Y$7,Entrées!K747/CE$2,"")</f>
        <v>0.22345238095238096</v>
      </c>
      <c r="CF720" s="11">
        <f t="shared" si="882"/>
        <v>7600</v>
      </c>
      <c r="CG720" s="11">
        <f t="shared" si="883"/>
        <v>4200</v>
      </c>
      <c r="CH720" s="52">
        <f t="shared" si="884"/>
        <v>0.26950009137426939</v>
      </c>
      <c r="CI720" s="52">
        <f t="shared" si="885"/>
        <v>0.11132787698412699</v>
      </c>
    </row>
    <row r="721" spans="1:87">
      <c r="C721" s="11">
        <f t="shared" si="890"/>
        <v>20</v>
      </c>
      <c r="D721" s="27">
        <f t="shared" si="886"/>
        <v>7</v>
      </c>
      <c r="E721" s="28">
        <f ca="1">IF($D721&gt;$D$8,"",INDIRECT(ADDRESS(ROW(Entrées!$C$37)+($D721-1)*24+E$11,COLUMN(Entrées!$C$37)+($C721-1),4,TRUE,"Entrées")))</f>
        <v>-901</v>
      </c>
      <c r="F721" s="28">
        <f ca="1">IF($D721&gt;$D$8,"",INDIRECT(ADDRESS(ROW(Entrées!$C$37)+($D721-1)*24+F$11,COLUMN(Entrées!$C$37)+($C721-1),4,TRUE,"Entrées")))</f>
        <v>-533</v>
      </c>
      <c r="G721" s="28">
        <f ca="1">IF($D721&gt;$D$8,"",INDIRECT(ADDRESS(ROW(Entrées!$C$37)+($D721-1)*24+G$11,COLUMN(Entrées!$C$37)+($C721-1),4,TRUE,"Entrées")))</f>
        <v>-436</v>
      </c>
      <c r="H721" s="28">
        <f ca="1">IF($D721&gt;$D$8,"",INDIRECT(ADDRESS(ROW(Entrées!$C$37)+($D721-1)*24+H$11,COLUMN(Entrées!$C$37)+($C721-1),4,TRUE,"Entrées")))</f>
        <v>-637</v>
      </c>
      <c r="I721" s="28">
        <f ca="1">IF($D721&gt;$D$8,"",INDIRECT(ADDRESS(ROW(Entrées!$C$37)+($D721-1)*24+I$11,COLUMN(Entrées!$C$37)+($C721-1),4,TRUE,"Entrées")))</f>
        <v>-522</v>
      </c>
      <c r="J721" s="28">
        <f ca="1">IF($D721&gt;$D$8,"",INDIRECT(ADDRESS(ROW(Entrées!$C$37)+($D721-1)*24+J$11,COLUMN(Entrées!$C$37)+($C721-1),4,TRUE,"Entrées")))</f>
        <v>-750</v>
      </c>
      <c r="K721" s="28">
        <f ca="1">IF($D721&gt;$D$8,"",INDIRECT(ADDRESS(ROW(Entrées!$C$37)+($D721-1)*24+K$11,COLUMN(Entrées!$C$37)+($C721-1),4,TRUE,"Entrées")))</f>
        <v>-898</v>
      </c>
      <c r="L721" s="28">
        <f ca="1">IF($D721&gt;$D$8,"",INDIRECT(ADDRESS(ROW(Entrées!$C$37)+($D721-1)*24+L$11,COLUMN(Entrées!$C$37)+($C721-1),4,TRUE,"Entrées")))</f>
        <v>-1001</v>
      </c>
      <c r="M721" s="28">
        <f ca="1">IF($D721&gt;$D$8,"",INDIRECT(ADDRESS(ROW(Entrées!$C$37)+($D721-1)*24+M$11,COLUMN(Entrées!$C$37)+($C721-1),4,TRUE,"Entrées")))</f>
        <v>-629</v>
      </c>
      <c r="N721" s="28">
        <f ca="1">IF($D721&gt;$D$8,"",INDIRECT(ADDRESS(ROW(Entrées!$C$37)+($D721-1)*24+N$11,COLUMN(Entrées!$C$37)+($C721-1),4,TRUE,"Entrées")))</f>
        <v>-301</v>
      </c>
      <c r="O721" s="28">
        <f ca="1">IF($D721&gt;$D$8,"",INDIRECT(ADDRESS(ROW(Entrées!$C$37)+($D721-1)*24+O$11,COLUMN(Entrées!$C$37)+($C721-1),4,TRUE,"Entrées")))</f>
        <v>-734</v>
      </c>
      <c r="P721" s="28">
        <f ca="1">IF($D721&gt;$D$8,"",INDIRECT(ADDRESS(ROW(Entrées!$C$37)+($D721-1)*24+P$11,COLUMN(Entrées!$C$37)+($C721-1),4,TRUE,"Entrées")))</f>
        <v>-695</v>
      </c>
      <c r="Q721" s="28">
        <f ca="1">IF($D721&gt;$D$8,"",INDIRECT(ADDRESS(ROW(Entrées!$C$37)+($D721-1)*24+Q$11,COLUMN(Entrées!$C$37)+($C721-1),4,TRUE,"Entrées")))</f>
        <v>-737</v>
      </c>
      <c r="R721" s="28">
        <f ca="1">IF($D721&gt;$D$8,"",INDIRECT(ADDRESS(ROW(Entrées!$C$37)+($D721-1)*24+R$11,COLUMN(Entrées!$C$37)+($C721-1),4,TRUE,"Entrées")))</f>
        <v>-586</v>
      </c>
      <c r="S721" s="28">
        <f ca="1">IF($D721&gt;$D$8,"",INDIRECT(ADDRESS(ROW(Entrées!$C$37)+($D721-1)*24+S$11,COLUMN(Entrées!$C$37)+($C721-1),4,TRUE,"Entrées")))</f>
        <v>-594</v>
      </c>
      <c r="T721" s="28">
        <f ca="1">IF($D721&gt;$D$8,"",INDIRECT(ADDRESS(ROW(Entrées!$C$37)+($D721-1)*24+T$11,COLUMN(Entrées!$C$37)+($C721-1),4,TRUE,"Entrées")))</f>
        <v>-916</v>
      </c>
      <c r="U721" s="28">
        <f ca="1">IF($D721&gt;$D$8,"",INDIRECT(ADDRESS(ROW(Entrées!$C$37)+($D721-1)*24+U$11,COLUMN(Entrées!$C$37)+($C721-1),4,TRUE,"Entrées")))</f>
        <v>-1230</v>
      </c>
      <c r="V721" s="28">
        <f ca="1">IF($D721&gt;$D$8,"",INDIRECT(ADDRESS(ROW(Entrées!$C$37)+($D721-1)*24+V$11,COLUMN(Entrées!$C$37)+($C721-1),4,TRUE,"Entrées")))</f>
        <v>-1047</v>
      </c>
      <c r="W721" s="28">
        <f ca="1">IF($D721&gt;$D$8,"",INDIRECT(ADDRESS(ROW(Entrées!$C$37)+($D721-1)*24+W$11,COLUMN(Entrées!$C$37)+($C721-1),4,TRUE,"Entrées")))</f>
        <v>-1114</v>
      </c>
      <c r="X721" s="28">
        <f ca="1">IF($D721&gt;$D$8,"",INDIRECT(ADDRESS(ROW(Entrées!$C$37)+($D721-1)*24+X$11,COLUMN(Entrées!$C$37)+($C721-1),4,TRUE,"Entrées")))</f>
        <v>-1403</v>
      </c>
      <c r="Y721" s="28">
        <f ca="1">IF($D721&gt;$D$8,"",INDIRECT(ADDRESS(ROW(Entrées!$C$37)+($D721-1)*24+Y$11,COLUMN(Entrées!$C$37)+($C721-1),4,TRUE,"Entrées")))</f>
        <v>-1762</v>
      </c>
      <c r="Z721" s="28">
        <f ca="1">IF($D721&gt;$D$8,"",INDIRECT(ADDRESS(ROW(Entrées!$C$37)+($D721-1)*24+Z$11,COLUMN(Entrées!$C$37)+($C721-1),4,TRUE,"Entrées")))</f>
        <v>-1935</v>
      </c>
      <c r="AA721" s="28">
        <f ca="1">IF($D721&gt;$D$8,"",INDIRECT(ADDRESS(ROW(Entrées!$C$37)+($D721-1)*24+AA$11,COLUMN(Entrées!$C$37)+($C721-1),4,TRUE,"Entrées")))</f>
        <v>-1526</v>
      </c>
      <c r="AB721" s="28">
        <f ca="1">IF($D721&gt;$D$8,"",INDIRECT(ADDRESS(ROW(Entrées!$C$37)+($D721-1)*24+AB$11,COLUMN(Entrées!$C$37)+($C721-1),4,TRUE,"Entrées")))</f>
        <v>-1366</v>
      </c>
      <c r="AC721" s="11"/>
      <c r="AD721" s="40">
        <f t="shared" ca="1" si="861"/>
        <v>-927.20833333333337</v>
      </c>
      <c r="AE721" s="40">
        <f t="shared" ca="1" si="887"/>
        <v>-301</v>
      </c>
      <c r="AF721" s="40">
        <f t="shared" ca="1" si="888"/>
        <v>-1935</v>
      </c>
      <c r="AG721" s="4"/>
      <c r="AH721" s="11">
        <f>Entrées!A748</f>
        <v>30</v>
      </c>
      <c r="AI721" s="13">
        <f>Entrées!B748</f>
        <v>15</v>
      </c>
      <c r="AJ721" s="31">
        <f t="shared" ca="1" si="889"/>
        <v>55625.834722222207</v>
      </c>
      <c r="AK721" s="31">
        <f t="shared" ca="1" si="862"/>
        <v>55155.277777777781</v>
      </c>
      <c r="AL721" s="31">
        <f t="shared" ca="1" si="863"/>
        <v>55132.569444444431</v>
      </c>
      <c r="AM721" s="31">
        <f t="shared" ca="1" si="864"/>
        <v>439.35972222222233</v>
      </c>
      <c r="AN721" s="31">
        <f t="shared" ca="1" si="865"/>
        <v>2143.2847222222222</v>
      </c>
      <c r="AO721" s="31">
        <f t="shared" ca="1" si="866"/>
        <v>1711.4715277777773</v>
      </c>
      <c r="AP721" s="31">
        <f t="shared" ca="1" si="867"/>
        <v>43686.806944444448</v>
      </c>
      <c r="AQ721" s="31">
        <f t="shared" ca="1" si="868"/>
        <v>2048.2006944444447</v>
      </c>
      <c r="AR721" s="31">
        <f t="shared" ca="1" si="869"/>
        <v>467.57708333333329</v>
      </c>
      <c r="AS721" s="31">
        <f t="shared" ca="1" si="870"/>
        <v>9872.0041666666693</v>
      </c>
      <c r="AT721" s="31">
        <f t="shared" ca="1" si="871"/>
        <v>-752.91041666666672</v>
      </c>
      <c r="AU721" s="31">
        <f t="shared" ca="1" si="872"/>
        <v>580.30277777777769</v>
      </c>
      <c r="AV721" s="31">
        <f t="shared" ca="1" si="873"/>
        <v>-4570.3041666666659</v>
      </c>
      <c r="AW721" s="31">
        <f t="shared" ca="1" si="874"/>
        <v>53.39583333333335</v>
      </c>
      <c r="AX721" s="31">
        <f t="shared" ca="1" si="875"/>
        <v>1401.9361111111111</v>
      </c>
      <c r="AY721" s="31">
        <f t="shared" ca="1" si="876"/>
        <v>-1132.0805555555555</v>
      </c>
      <c r="AZ721" s="31">
        <f t="shared" ca="1" si="877"/>
        <v>-2177.1819444444441</v>
      </c>
      <c r="BA721" s="31">
        <f t="shared" ca="1" si="878"/>
        <v>644.8125</v>
      </c>
      <c r="BB721" s="31">
        <f t="shared" ca="1" si="879"/>
        <v>-1410.101388888889</v>
      </c>
      <c r="BC721" s="31">
        <f t="shared" ca="1" si="880"/>
        <v>-1800.2902777777781</v>
      </c>
      <c r="BF721" s="11">
        <f t="shared" si="881"/>
        <v>30</v>
      </c>
      <c r="BG721" s="11">
        <f t="shared" si="803"/>
        <v>15</v>
      </c>
      <c r="BH721" s="32">
        <f>IF($BF721&gt;$Y$7,"",IF(AND($BF721=$Y$7,$BG721=23),"",Entrées!C749-Entrées!C748))</f>
        <v>-1854.5</v>
      </c>
      <c r="BI721" s="32">
        <f>IF($BF721&gt;$Y$7,"",IF(AND($BF721=$Y$7,$BG721=23),"",Entrées!D749-Entrées!D748))</f>
        <v>-2287.5</v>
      </c>
      <c r="BJ721" s="32">
        <f>IF($BF721&gt;$Y$7,"",IF(AND($BF721=$Y$7,$BG721=23),"",Entrées!E749-Entrées!E748))</f>
        <v>-2437.5</v>
      </c>
      <c r="BK721" s="32">
        <f>IF($BF721&gt;$Y$7,"",IF(AND($BF721=$Y$7,$BG721=23),"",Entrées!F749-Entrées!F748))</f>
        <v>2</v>
      </c>
      <c r="BL721" s="32">
        <f>IF($BF721&gt;$Y$7,"",IF(AND($BF721=$Y$7,$BG721=23),"",Entrées!G749-Entrées!G748))</f>
        <v>-421</v>
      </c>
      <c r="BM721" s="32">
        <f>IF($BF721&gt;$Y$7,"",IF(AND($BF721=$Y$7,$BG721=23),"",Entrées!H749-Entrées!H748))</f>
        <v>-0.5</v>
      </c>
      <c r="BN721" s="32">
        <f>IF($BF721&gt;$Y$7,"",IF(AND($BF721=$Y$7,$BG721=23),"",Entrées!I749-Entrées!I748))</f>
        <v>-287.5</v>
      </c>
      <c r="BO721" s="32">
        <f>IF($BF721&gt;$Y$7,"",IF(AND($BF721=$Y$7,$BG721=23),"",Entrées!J749-Entrées!J748))</f>
        <v>-56.5</v>
      </c>
      <c r="BP721" s="32">
        <f>IF($BF721&gt;$Y$7,"",IF(AND($BF721=$Y$7,$BG721=23),"",Entrées!K749-Entrées!K748))</f>
        <v>-90.5</v>
      </c>
      <c r="BQ721" s="32">
        <f>IF($BF721&gt;$Y$7,"",IF(AND($BF721=$Y$7,$BG721=23),"",Entrées!L749-Entrées!L748))</f>
        <v>-452</v>
      </c>
      <c r="BR721" s="32">
        <f>IF($BF721&gt;$Y$7,"",IF(AND($BF721=$Y$7,$BG721=23),"",Entrées!M749-Entrées!M748))</f>
        <v>37</v>
      </c>
      <c r="BS721" s="32">
        <f>IF($BF721&gt;$Y$7,"",IF(AND($BF721=$Y$7,$BG721=23),"",Entrées!N749-Entrées!N748))</f>
        <v>17</v>
      </c>
      <c r="BT721" s="32">
        <f>IF($BF721&gt;$Y$7,"",IF(AND($BF721=$Y$7,$BG721=23),"",Entrées!O749-Entrées!O748))</f>
        <v>-602</v>
      </c>
      <c r="BU721" s="32">
        <f>IF($BF721&gt;$Y$7,"",IF(AND($BF721=$Y$7,$BG721=23),"",Entrées!P749-Entrées!P748))</f>
        <v>-5</v>
      </c>
      <c r="BV721" s="32">
        <f>IF($BF721&gt;$Y$7,"",IF(AND($BF721=$Y$7,$BG721=23),"",Entrées!Q749-Entrées!Q748))</f>
        <v>-50</v>
      </c>
      <c r="BW721" s="32">
        <f>IF($BF721&gt;$Y$7,"",IF(AND($BF721=$Y$7,$BG721=23),"",Entrées!R749-Entrées!R748))</f>
        <v>0</v>
      </c>
      <c r="BX721" s="32">
        <f>IF($BF721&gt;$Y$7,"",IF(AND($BF721=$Y$7,$BG721=23),"",Entrées!S749-Entrées!S748))</f>
        <v>0</v>
      </c>
      <c r="BY721" s="32">
        <f>IF($BF721&gt;$Y$7,"",IF(AND($BF721=$Y$7,$BG721=23),"",Entrées!T749-Entrées!T748))</f>
        <v>0</v>
      </c>
      <c r="BZ721" s="32">
        <f>IF($BF721&gt;$Y$7,"",IF(AND($BF721=$Y$7,$BG721=23),"",Entrées!U749-Entrées!U748))</f>
        <v>0</v>
      </c>
      <c r="CA721" s="32">
        <f>IF($BF721&gt;$Y$7,"",IF(AND($BF721=$Y$7,$BG721=23),"",Entrées!V749-Entrées!V748))</f>
        <v>-359</v>
      </c>
      <c r="CD721" s="33">
        <f>IF($BF721&lt;=$Y$7,Entrées!J748/CD$2,"")</f>
        <v>0.48157894736842105</v>
      </c>
      <c r="CE721" s="33">
        <f>IF($BF721&lt;=$Y$7,Entrées!K748/CE$2,"")</f>
        <v>0.21166666666666667</v>
      </c>
      <c r="CF721" s="11">
        <f t="shared" si="882"/>
        <v>7600</v>
      </c>
      <c r="CG721" s="11">
        <f t="shared" si="883"/>
        <v>4200</v>
      </c>
      <c r="CH721" s="52">
        <f t="shared" si="884"/>
        <v>0.26950009137426939</v>
      </c>
      <c r="CI721" s="52">
        <f t="shared" si="885"/>
        <v>0.11132787698412699</v>
      </c>
    </row>
    <row r="722" spans="1:87">
      <c r="C722" s="11">
        <f t="shared" si="890"/>
        <v>20</v>
      </c>
      <c r="D722" s="27">
        <f t="shared" si="886"/>
        <v>8</v>
      </c>
      <c r="E722" s="28">
        <f ca="1">IF($D722&gt;$D$8,"",INDIRECT(ADDRESS(ROW(Entrées!$C$37)+($D722-1)*24+E$11,COLUMN(Entrées!$C$37)+($C722-1),4,TRUE,"Entrées")))</f>
        <v>-813</v>
      </c>
      <c r="F722" s="28">
        <f ca="1">IF($D722&gt;$D$8,"",INDIRECT(ADDRESS(ROW(Entrées!$C$37)+($D722-1)*24+F$11,COLUMN(Entrées!$C$37)+($C722-1),4,TRUE,"Entrées")))</f>
        <v>-905</v>
      </c>
      <c r="G722" s="28">
        <f ca="1">IF($D722&gt;$D$8,"",INDIRECT(ADDRESS(ROW(Entrées!$C$37)+($D722-1)*24+G$11,COLUMN(Entrées!$C$37)+($C722-1),4,TRUE,"Entrées")))</f>
        <v>-912</v>
      </c>
      <c r="H722" s="28">
        <f ca="1">IF($D722&gt;$D$8,"",INDIRECT(ADDRESS(ROW(Entrées!$C$37)+($D722-1)*24+H$11,COLUMN(Entrées!$C$37)+($C722-1),4,TRUE,"Entrées")))</f>
        <v>-1031</v>
      </c>
      <c r="I722" s="28">
        <f ca="1">IF($D722&gt;$D$8,"",INDIRECT(ADDRESS(ROW(Entrées!$C$37)+($D722-1)*24+I$11,COLUMN(Entrées!$C$37)+($C722-1),4,TRUE,"Entrées")))</f>
        <v>-1186</v>
      </c>
      <c r="J722" s="28">
        <f ca="1">IF($D722&gt;$D$8,"",INDIRECT(ADDRESS(ROW(Entrées!$C$37)+($D722-1)*24+J$11,COLUMN(Entrées!$C$37)+($C722-1),4,TRUE,"Entrées")))</f>
        <v>-1251</v>
      </c>
      <c r="K722" s="28">
        <f ca="1">IF($D722&gt;$D$8,"",INDIRECT(ADDRESS(ROW(Entrées!$C$37)+($D722-1)*24+K$11,COLUMN(Entrées!$C$37)+($C722-1),4,TRUE,"Entrées")))</f>
        <v>-1996</v>
      </c>
      <c r="L722" s="28">
        <f ca="1">IF($D722&gt;$D$8,"",INDIRECT(ADDRESS(ROW(Entrées!$C$37)+($D722-1)*24+L$11,COLUMN(Entrées!$C$37)+($C722-1),4,TRUE,"Entrées")))</f>
        <v>-1618</v>
      </c>
      <c r="M722" s="28">
        <f ca="1">IF($D722&gt;$D$8,"",INDIRECT(ADDRESS(ROW(Entrées!$C$37)+($D722-1)*24+M$11,COLUMN(Entrées!$C$37)+($C722-1),4,TRUE,"Entrées")))</f>
        <v>-1030</v>
      </c>
      <c r="N722" s="28">
        <f ca="1">IF($D722&gt;$D$8,"",INDIRECT(ADDRESS(ROW(Entrées!$C$37)+($D722-1)*24+N$11,COLUMN(Entrées!$C$37)+($C722-1),4,TRUE,"Entrées")))</f>
        <v>-1033</v>
      </c>
      <c r="O722" s="28">
        <f ca="1">IF($D722&gt;$D$8,"",INDIRECT(ADDRESS(ROW(Entrées!$C$37)+($D722-1)*24+O$11,COLUMN(Entrées!$C$37)+($C722-1),4,TRUE,"Entrées")))</f>
        <v>-1056</v>
      </c>
      <c r="P722" s="28">
        <f ca="1">IF($D722&gt;$D$8,"",INDIRECT(ADDRESS(ROW(Entrées!$C$37)+($D722-1)*24+P$11,COLUMN(Entrées!$C$37)+($C722-1),4,TRUE,"Entrées")))</f>
        <v>-1482</v>
      </c>
      <c r="Q722" s="28">
        <f ca="1">IF($D722&gt;$D$8,"",INDIRECT(ADDRESS(ROW(Entrées!$C$37)+($D722-1)*24+Q$11,COLUMN(Entrées!$C$37)+($C722-1),4,TRUE,"Entrées")))</f>
        <v>-390</v>
      </c>
      <c r="R722" s="28">
        <f ca="1">IF($D722&gt;$D$8,"",INDIRECT(ADDRESS(ROW(Entrées!$C$37)+($D722-1)*24+R$11,COLUMN(Entrées!$C$37)+($C722-1),4,TRUE,"Entrées")))</f>
        <v>-1063</v>
      </c>
      <c r="S722" s="28">
        <f ca="1">IF($D722&gt;$D$8,"",INDIRECT(ADDRESS(ROW(Entrées!$C$37)+($D722-1)*24+S$11,COLUMN(Entrées!$C$37)+($C722-1),4,TRUE,"Entrées")))</f>
        <v>-1731</v>
      </c>
      <c r="T722" s="28">
        <f ca="1">IF($D722&gt;$D$8,"",INDIRECT(ADDRESS(ROW(Entrées!$C$37)+($D722-1)*24+T$11,COLUMN(Entrées!$C$37)+($C722-1),4,TRUE,"Entrées")))</f>
        <v>-2065</v>
      </c>
      <c r="U722" s="28">
        <f ca="1">IF($D722&gt;$D$8,"",INDIRECT(ADDRESS(ROW(Entrées!$C$37)+($D722-1)*24+U$11,COLUMN(Entrées!$C$37)+($C722-1),4,TRUE,"Entrées")))</f>
        <v>-1992</v>
      </c>
      <c r="V722" s="28">
        <f ca="1">IF($D722&gt;$D$8,"",INDIRECT(ADDRESS(ROW(Entrées!$C$37)+($D722-1)*24+V$11,COLUMN(Entrées!$C$37)+($C722-1),4,TRUE,"Entrées")))</f>
        <v>-1737</v>
      </c>
      <c r="W722" s="28">
        <f ca="1">IF($D722&gt;$D$8,"",INDIRECT(ADDRESS(ROW(Entrées!$C$37)+($D722-1)*24+W$11,COLUMN(Entrées!$C$37)+($C722-1),4,TRUE,"Entrées")))</f>
        <v>-1516</v>
      </c>
      <c r="X722" s="28">
        <f ca="1">IF($D722&gt;$D$8,"",INDIRECT(ADDRESS(ROW(Entrées!$C$37)+($D722-1)*24+X$11,COLUMN(Entrées!$C$37)+($C722-1),4,TRUE,"Entrées")))</f>
        <v>-1178</v>
      </c>
      <c r="Y722" s="28">
        <f ca="1">IF($D722&gt;$D$8,"",INDIRECT(ADDRESS(ROW(Entrées!$C$37)+($D722-1)*24+Y$11,COLUMN(Entrées!$C$37)+($C722-1),4,TRUE,"Entrées")))</f>
        <v>-1751</v>
      </c>
      <c r="Z722" s="28">
        <f ca="1">IF($D722&gt;$D$8,"",INDIRECT(ADDRESS(ROW(Entrées!$C$37)+($D722-1)*24+Z$11,COLUMN(Entrées!$C$37)+($C722-1),4,TRUE,"Entrées")))</f>
        <v>-1549</v>
      </c>
      <c r="AA722" s="28">
        <f ca="1">IF($D722&gt;$D$8,"",INDIRECT(ADDRESS(ROW(Entrées!$C$37)+($D722-1)*24+AA$11,COLUMN(Entrées!$C$37)+($C722-1),4,TRUE,"Entrées")))</f>
        <v>-906</v>
      </c>
      <c r="AB722" s="28">
        <f ca="1">IF($D722&gt;$D$8,"",INDIRECT(ADDRESS(ROW(Entrées!$C$37)+($D722-1)*24+AB$11,COLUMN(Entrées!$C$37)+($C722-1),4,TRUE,"Entrées")))</f>
        <v>-694</v>
      </c>
      <c r="AC722" s="11"/>
      <c r="AD722" s="40">
        <f t="shared" ca="1" si="861"/>
        <v>-1286.875</v>
      </c>
      <c r="AE722" s="40">
        <f t="shared" ca="1" si="887"/>
        <v>-390</v>
      </c>
      <c r="AF722" s="40">
        <f t="shared" ca="1" si="888"/>
        <v>-2065</v>
      </c>
      <c r="AG722" s="4"/>
      <c r="AH722" s="11">
        <f>Entrées!A749</f>
        <v>30</v>
      </c>
      <c r="AI722" s="13">
        <f>Entrées!B749</f>
        <v>16</v>
      </c>
      <c r="AJ722" s="31">
        <f t="shared" ca="1" si="889"/>
        <v>55625.834722222207</v>
      </c>
      <c r="AK722" s="31">
        <f t="shared" ca="1" si="862"/>
        <v>55155.277777777781</v>
      </c>
      <c r="AL722" s="31">
        <f t="shared" ca="1" si="863"/>
        <v>55132.569444444431</v>
      </c>
      <c r="AM722" s="31">
        <f t="shared" ca="1" si="864"/>
        <v>439.35972222222233</v>
      </c>
      <c r="AN722" s="31">
        <f t="shared" ca="1" si="865"/>
        <v>2143.2847222222222</v>
      </c>
      <c r="AO722" s="31">
        <f t="shared" ca="1" si="866"/>
        <v>1711.4715277777773</v>
      </c>
      <c r="AP722" s="31">
        <f t="shared" ca="1" si="867"/>
        <v>43686.806944444448</v>
      </c>
      <c r="AQ722" s="31">
        <f t="shared" ca="1" si="868"/>
        <v>2048.2006944444447</v>
      </c>
      <c r="AR722" s="31">
        <f t="shared" ca="1" si="869"/>
        <v>467.57708333333329</v>
      </c>
      <c r="AS722" s="31">
        <f t="shared" ca="1" si="870"/>
        <v>9872.0041666666693</v>
      </c>
      <c r="AT722" s="31">
        <f t="shared" ca="1" si="871"/>
        <v>-752.91041666666672</v>
      </c>
      <c r="AU722" s="31">
        <f t="shared" ca="1" si="872"/>
        <v>580.30277777777769</v>
      </c>
      <c r="AV722" s="31">
        <f t="shared" ca="1" si="873"/>
        <v>-4570.3041666666659</v>
      </c>
      <c r="AW722" s="31">
        <f t="shared" ca="1" si="874"/>
        <v>53.39583333333335</v>
      </c>
      <c r="AX722" s="31">
        <f t="shared" ca="1" si="875"/>
        <v>1401.9361111111111</v>
      </c>
      <c r="AY722" s="31">
        <f t="shared" ca="1" si="876"/>
        <v>-1132.0805555555555</v>
      </c>
      <c r="AZ722" s="31">
        <f t="shared" ca="1" si="877"/>
        <v>-2177.1819444444441</v>
      </c>
      <c r="BA722" s="31">
        <f t="shared" ca="1" si="878"/>
        <v>644.8125</v>
      </c>
      <c r="BB722" s="31">
        <f t="shared" ca="1" si="879"/>
        <v>-1410.101388888889</v>
      </c>
      <c r="BC722" s="31">
        <f t="shared" ca="1" si="880"/>
        <v>-1800.2902777777781</v>
      </c>
      <c r="BF722" s="11">
        <f t="shared" si="881"/>
        <v>30</v>
      </c>
      <c r="BG722" s="11">
        <f t="shared" si="803"/>
        <v>16</v>
      </c>
      <c r="BH722" s="32">
        <f>IF($BF722&gt;$Y$7,"",IF(AND($BF722=$Y$7,$BG722=23),"",Entrées!C750-Entrées!C749))</f>
        <v>-1464.5</v>
      </c>
      <c r="BI722" s="32">
        <f>IF($BF722&gt;$Y$7,"",IF(AND($BF722=$Y$7,$BG722=23),"",Entrées!D750-Entrées!D749))</f>
        <v>-1212.5</v>
      </c>
      <c r="BJ722" s="32">
        <f>IF($BF722&gt;$Y$7,"",IF(AND($BF722=$Y$7,$BG722=23),"",Entrées!E750-Entrées!E749))</f>
        <v>-1287.5</v>
      </c>
      <c r="BK722" s="32">
        <f>IF($BF722&gt;$Y$7,"",IF(AND($BF722=$Y$7,$BG722=23),"",Entrées!F750-Entrées!F749))</f>
        <v>1.5</v>
      </c>
      <c r="BL722" s="32">
        <f>IF($BF722&gt;$Y$7,"",IF(AND($BF722=$Y$7,$BG722=23),"",Entrées!G750-Entrées!G749))</f>
        <v>-218</v>
      </c>
      <c r="BM722" s="32">
        <f>IF($BF722&gt;$Y$7,"",IF(AND($BF722=$Y$7,$BG722=23),"",Entrées!H750-Entrées!H749))</f>
        <v>-25.5</v>
      </c>
      <c r="BN722" s="32">
        <f>IF($BF722&gt;$Y$7,"",IF(AND($BF722=$Y$7,$BG722=23),"",Entrées!I750-Entrées!I749))</f>
        <v>-171.5</v>
      </c>
      <c r="BO722" s="32">
        <f>IF($BF722&gt;$Y$7,"",IF(AND($BF722=$Y$7,$BG722=23),"",Entrées!J750-Entrées!J749))</f>
        <v>-11</v>
      </c>
      <c r="BP722" s="32">
        <f>IF($BF722&gt;$Y$7,"",IF(AND($BF722=$Y$7,$BG722=23),"",Entrées!K750-Entrées!K749))</f>
        <v>-161.5</v>
      </c>
      <c r="BQ722" s="32">
        <f>IF($BF722&gt;$Y$7,"",IF(AND($BF722=$Y$7,$BG722=23),"",Entrées!L750-Entrées!L749))</f>
        <v>-200.5</v>
      </c>
      <c r="BR722" s="32">
        <f>IF($BF722&gt;$Y$7,"",IF(AND($BF722=$Y$7,$BG722=23),"",Entrées!M750-Entrées!M749))</f>
        <v>-108.5</v>
      </c>
      <c r="BS722" s="32">
        <f>IF($BF722&gt;$Y$7,"",IF(AND($BF722=$Y$7,$BG722=23),"",Entrées!N750-Entrées!N749))</f>
        <v>10.5</v>
      </c>
      <c r="BT722" s="32">
        <f>IF($BF722&gt;$Y$7,"",IF(AND($BF722=$Y$7,$BG722=23),"",Entrées!O750-Entrées!O749))</f>
        <v>-579.5</v>
      </c>
      <c r="BU722" s="32">
        <f>IF($BF722&gt;$Y$7,"",IF(AND($BF722=$Y$7,$BG722=23),"",Entrées!P750-Entrées!P749))</f>
        <v>-3</v>
      </c>
      <c r="BV722" s="32">
        <f>IF($BF722&gt;$Y$7,"",IF(AND($BF722=$Y$7,$BG722=23),"",Entrées!Q750-Entrées!Q749))</f>
        <v>-700</v>
      </c>
      <c r="BW722" s="32">
        <f>IF($BF722&gt;$Y$7,"",IF(AND($BF722=$Y$7,$BG722=23),"",Entrées!R750-Entrées!R749))</f>
        <v>0</v>
      </c>
      <c r="BX722" s="32">
        <f>IF($BF722&gt;$Y$7,"",IF(AND($BF722=$Y$7,$BG722=23),"",Entrées!S750-Entrées!S749))</f>
        <v>0</v>
      </c>
      <c r="BY722" s="32">
        <f>IF($BF722&gt;$Y$7,"",IF(AND($BF722=$Y$7,$BG722=23),"",Entrées!T750-Entrées!T749))</f>
        <v>0</v>
      </c>
      <c r="BZ722" s="32">
        <f>IF($BF722&gt;$Y$7,"",IF(AND($BF722=$Y$7,$BG722=23),"",Entrées!U750-Entrées!U749))</f>
        <v>0</v>
      </c>
      <c r="CA722" s="32">
        <f>IF($BF722&gt;$Y$7,"",IF(AND($BF722=$Y$7,$BG722=23),"",Entrées!V750-Entrées!V749))</f>
        <v>-118</v>
      </c>
      <c r="CD722" s="33">
        <f>IF($BF722&lt;=$Y$7,Entrées!J749/CD$2,"")</f>
        <v>0.47414473684210529</v>
      </c>
      <c r="CE722" s="33">
        <f>IF($BF722&lt;=$Y$7,Entrées!K749/CE$2,"")</f>
        <v>0.19011904761904763</v>
      </c>
      <c r="CF722" s="11">
        <f t="shared" si="882"/>
        <v>7600</v>
      </c>
      <c r="CG722" s="11">
        <f t="shared" si="883"/>
        <v>4200</v>
      </c>
      <c r="CH722" s="52">
        <f t="shared" si="884"/>
        <v>0.26950009137426939</v>
      </c>
      <c r="CI722" s="52">
        <f t="shared" si="885"/>
        <v>0.11132787698412699</v>
      </c>
    </row>
    <row r="723" spans="1:87">
      <c r="C723" s="11">
        <f t="shared" si="890"/>
        <v>20</v>
      </c>
      <c r="D723" s="27">
        <f t="shared" si="886"/>
        <v>9</v>
      </c>
      <c r="E723" s="28">
        <f ca="1">IF($D723&gt;$D$8,"",INDIRECT(ADDRESS(ROW(Entrées!$C$37)+($D723-1)*24+E$11,COLUMN(Entrées!$C$37)+($C723-1),4,TRUE,"Entrées")))</f>
        <v>-2395</v>
      </c>
      <c r="F723" s="28">
        <f ca="1">IF($D723&gt;$D$8,"",INDIRECT(ADDRESS(ROW(Entrées!$C$37)+($D723-1)*24+F$11,COLUMN(Entrées!$C$37)+($C723-1),4,TRUE,"Entrées")))</f>
        <v>-2324</v>
      </c>
      <c r="G723" s="28">
        <f ca="1">IF($D723&gt;$D$8,"",INDIRECT(ADDRESS(ROW(Entrées!$C$37)+($D723-1)*24+G$11,COLUMN(Entrées!$C$37)+($C723-1),4,TRUE,"Entrées")))</f>
        <v>-1841</v>
      </c>
      <c r="H723" s="28">
        <f ca="1">IF($D723&gt;$D$8,"",INDIRECT(ADDRESS(ROW(Entrées!$C$37)+($D723-1)*24+H$11,COLUMN(Entrées!$C$37)+($C723-1),4,TRUE,"Entrées")))</f>
        <v>-1898</v>
      </c>
      <c r="I723" s="28">
        <f ca="1">IF($D723&gt;$D$8,"",INDIRECT(ADDRESS(ROW(Entrées!$C$37)+($D723-1)*24+I$11,COLUMN(Entrées!$C$37)+($C723-1),4,TRUE,"Entrées")))</f>
        <v>-2041</v>
      </c>
      <c r="J723" s="28">
        <f ca="1">IF($D723&gt;$D$8,"",INDIRECT(ADDRESS(ROW(Entrées!$C$37)+($D723-1)*24+J$11,COLUMN(Entrées!$C$37)+($C723-1),4,TRUE,"Entrées")))</f>
        <v>-2019</v>
      </c>
      <c r="K723" s="28">
        <f ca="1">IF($D723&gt;$D$8,"",INDIRECT(ADDRESS(ROW(Entrées!$C$37)+($D723-1)*24+K$11,COLUMN(Entrées!$C$37)+($C723-1),4,TRUE,"Entrées")))</f>
        <v>-1766</v>
      </c>
      <c r="L723" s="28">
        <f ca="1">IF($D723&gt;$D$8,"",INDIRECT(ADDRESS(ROW(Entrées!$C$37)+($D723-1)*24+L$11,COLUMN(Entrées!$C$37)+($C723-1),4,TRUE,"Entrées")))</f>
        <v>-1751</v>
      </c>
      <c r="M723" s="28">
        <f ca="1">IF($D723&gt;$D$8,"",INDIRECT(ADDRESS(ROW(Entrées!$C$37)+($D723-1)*24+M$11,COLUMN(Entrées!$C$37)+($C723-1),4,TRUE,"Entrées")))</f>
        <v>-1892</v>
      </c>
      <c r="N723" s="28">
        <f ca="1">IF($D723&gt;$D$8,"",INDIRECT(ADDRESS(ROW(Entrées!$C$37)+($D723-1)*24+N$11,COLUMN(Entrées!$C$37)+($C723-1),4,TRUE,"Entrées")))</f>
        <v>-1392</v>
      </c>
      <c r="O723" s="28">
        <f ca="1">IF($D723&gt;$D$8,"",INDIRECT(ADDRESS(ROW(Entrées!$C$37)+($D723-1)*24+O$11,COLUMN(Entrées!$C$37)+($C723-1),4,TRUE,"Entrées")))</f>
        <v>-1501</v>
      </c>
      <c r="P723" s="28">
        <f ca="1">IF($D723&gt;$D$8,"",INDIRECT(ADDRESS(ROW(Entrées!$C$37)+($D723-1)*24+P$11,COLUMN(Entrées!$C$37)+($C723-1),4,TRUE,"Entrées")))</f>
        <v>-1440</v>
      </c>
      <c r="Q723" s="28">
        <f ca="1">IF($D723&gt;$D$8,"",INDIRECT(ADDRESS(ROW(Entrées!$C$37)+($D723-1)*24+Q$11,COLUMN(Entrées!$C$37)+($C723-1),4,TRUE,"Entrées")))</f>
        <v>-1476</v>
      </c>
      <c r="R723" s="28">
        <f ca="1">IF($D723&gt;$D$8,"",INDIRECT(ADDRESS(ROW(Entrées!$C$37)+($D723-1)*24+R$11,COLUMN(Entrées!$C$37)+($C723-1),4,TRUE,"Entrées")))</f>
        <v>-2129</v>
      </c>
      <c r="S723" s="28">
        <f ca="1">IF($D723&gt;$D$8,"",INDIRECT(ADDRESS(ROW(Entrées!$C$37)+($D723-1)*24+S$11,COLUMN(Entrées!$C$37)+($C723-1),4,TRUE,"Entrées")))</f>
        <v>-2529</v>
      </c>
      <c r="T723" s="28">
        <f ca="1">IF($D723&gt;$D$8,"",INDIRECT(ADDRESS(ROW(Entrées!$C$37)+($D723-1)*24+T$11,COLUMN(Entrées!$C$37)+($C723-1),4,TRUE,"Entrées")))</f>
        <v>-2804</v>
      </c>
      <c r="U723" s="28">
        <f ca="1">IF($D723&gt;$D$8,"",INDIRECT(ADDRESS(ROW(Entrées!$C$37)+($D723-1)*24+U$11,COLUMN(Entrées!$C$37)+($C723-1),4,TRUE,"Entrées")))</f>
        <v>-2866</v>
      </c>
      <c r="V723" s="28">
        <f ca="1">IF($D723&gt;$D$8,"",INDIRECT(ADDRESS(ROW(Entrées!$C$37)+($D723-1)*24+V$11,COLUMN(Entrées!$C$37)+($C723-1),4,TRUE,"Entrées")))</f>
        <v>-2573</v>
      </c>
      <c r="W723" s="28">
        <f ca="1">IF($D723&gt;$D$8,"",INDIRECT(ADDRESS(ROW(Entrées!$C$37)+($D723-1)*24+W$11,COLUMN(Entrées!$C$37)+($C723-1),4,TRUE,"Entrées")))</f>
        <v>-2370</v>
      </c>
      <c r="X723" s="28">
        <f ca="1">IF($D723&gt;$D$8,"",INDIRECT(ADDRESS(ROW(Entrées!$C$37)+($D723-1)*24+X$11,COLUMN(Entrées!$C$37)+($C723-1),4,TRUE,"Entrées")))</f>
        <v>-2368</v>
      </c>
      <c r="Y723" s="28">
        <f ca="1">IF($D723&gt;$D$8,"",INDIRECT(ADDRESS(ROW(Entrées!$C$37)+($D723-1)*24+Y$11,COLUMN(Entrées!$C$37)+($C723-1),4,TRUE,"Entrées")))</f>
        <v>-2299</v>
      </c>
      <c r="Z723" s="28">
        <f ca="1">IF($D723&gt;$D$8,"",INDIRECT(ADDRESS(ROW(Entrées!$C$37)+($D723-1)*24+Z$11,COLUMN(Entrées!$C$37)+($C723-1),4,TRUE,"Entrées")))</f>
        <v>-2152</v>
      </c>
      <c r="AA723" s="28">
        <f ca="1">IF($D723&gt;$D$8,"",INDIRECT(ADDRESS(ROW(Entrées!$C$37)+($D723-1)*24+AA$11,COLUMN(Entrées!$C$37)+($C723-1),4,TRUE,"Entrées")))</f>
        <v>-1973</v>
      </c>
      <c r="AB723" s="28">
        <f ca="1">IF($D723&gt;$D$8,"",INDIRECT(ADDRESS(ROW(Entrées!$C$37)+($D723-1)*24+AB$11,COLUMN(Entrées!$C$37)+($C723-1),4,TRUE,"Entrées")))</f>
        <v>-1684</v>
      </c>
      <c r="AC723" s="11"/>
      <c r="AD723" s="40">
        <f t="shared" ca="1" si="861"/>
        <v>-2061.7916666666665</v>
      </c>
      <c r="AE723" s="40">
        <f t="shared" ca="1" si="887"/>
        <v>-1392</v>
      </c>
      <c r="AF723" s="40">
        <f t="shared" ca="1" si="888"/>
        <v>-2866</v>
      </c>
      <c r="AG723" s="4"/>
      <c r="AH723" s="11">
        <f>Entrées!A750</f>
        <v>30</v>
      </c>
      <c r="AI723" s="13">
        <f>Entrées!B750</f>
        <v>17</v>
      </c>
      <c r="AJ723" s="31">
        <f t="shared" ca="1" si="889"/>
        <v>55625.834722222207</v>
      </c>
      <c r="AK723" s="31">
        <f t="shared" ca="1" si="862"/>
        <v>55155.277777777781</v>
      </c>
      <c r="AL723" s="31">
        <f t="shared" ca="1" si="863"/>
        <v>55132.569444444431</v>
      </c>
      <c r="AM723" s="31">
        <f t="shared" ca="1" si="864"/>
        <v>439.35972222222233</v>
      </c>
      <c r="AN723" s="31">
        <f t="shared" ca="1" si="865"/>
        <v>2143.2847222222222</v>
      </c>
      <c r="AO723" s="31">
        <f t="shared" ca="1" si="866"/>
        <v>1711.4715277777773</v>
      </c>
      <c r="AP723" s="31">
        <f t="shared" ca="1" si="867"/>
        <v>43686.806944444448</v>
      </c>
      <c r="AQ723" s="31">
        <f t="shared" ca="1" si="868"/>
        <v>2048.2006944444447</v>
      </c>
      <c r="AR723" s="31">
        <f t="shared" ca="1" si="869"/>
        <v>467.57708333333329</v>
      </c>
      <c r="AS723" s="31">
        <f t="shared" ca="1" si="870"/>
        <v>9872.0041666666693</v>
      </c>
      <c r="AT723" s="31">
        <f t="shared" ca="1" si="871"/>
        <v>-752.91041666666672</v>
      </c>
      <c r="AU723" s="31">
        <f t="shared" ca="1" si="872"/>
        <v>580.30277777777769</v>
      </c>
      <c r="AV723" s="31">
        <f t="shared" ca="1" si="873"/>
        <v>-4570.3041666666659</v>
      </c>
      <c r="AW723" s="31">
        <f t="shared" ca="1" si="874"/>
        <v>53.39583333333335</v>
      </c>
      <c r="AX723" s="31">
        <f t="shared" ca="1" si="875"/>
        <v>1401.9361111111111</v>
      </c>
      <c r="AY723" s="31">
        <f t="shared" ca="1" si="876"/>
        <v>-1132.0805555555555</v>
      </c>
      <c r="AZ723" s="31">
        <f t="shared" ca="1" si="877"/>
        <v>-2177.1819444444441</v>
      </c>
      <c r="BA723" s="31">
        <f t="shared" ca="1" si="878"/>
        <v>644.8125</v>
      </c>
      <c r="BB723" s="31">
        <f t="shared" ca="1" si="879"/>
        <v>-1410.101388888889</v>
      </c>
      <c r="BC723" s="31">
        <f t="shared" ca="1" si="880"/>
        <v>-1800.2902777777781</v>
      </c>
      <c r="BF723" s="11">
        <f t="shared" si="881"/>
        <v>30</v>
      </c>
      <c r="BG723" s="11">
        <f t="shared" si="803"/>
        <v>17</v>
      </c>
      <c r="BH723" s="32">
        <f>IF($BF723&gt;$Y$7,"",IF(AND($BF723=$Y$7,$BG723=23),"",Entrées!C751-Entrées!C750))</f>
        <v>31.5</v>
      </c>
      <c r="BI723" s="32">
        <f>IF($BF723&gt;$Y$7,"",IF(AND($BF723=$Y$7,$BG723=23),"",Entrées!D751-Entrées!D750))</f>
        <v>312.5</v>
      </c>
      <c r="BJ723" s="32">
        <f>IF($BF723&gt;$Y$7,"",IF(AND($BF723=$Y$7,$BG723=23),"",Entrées!E751-Entrées!E750))</f>
        <v>600</v>
      </c>
      <c r="BK723" s="32">
        <f>IF($BF723&gt;$Y$7,"",IF(AND($BF723=$Y$7,$BG723=23),"",Entrées!F751-Entrées!F750))</f>
        <v>0.5</v>
      </c>
      <c r="BL723" s="32">
        <f>IF($BF723&gt;$Y$7,"",IF(AND($BF723=$Y$7,$BG723=23),"",Entrées!G751-Entrées!G750))</f>
        <v>-46.5</v>
      </c>
      <c r="BM723" s="32">
        <f>IF($BF723&gt;$Y$7,"",IF(AND($BF723=$Y$7,$BG723=23),"",Entrées!H751-Entrées!H750))</f>
        <v>-94.5</v>
      </c>
      <c r="BN723" s="32">
        <f>IF($BF723&gt;$Y$7,"",IF(AND($BF723=$Y$7,$BG723=23),"",Entrées!I751-Entrées!I750))</f>
        <v>-103.5</v>
      </c>
      <c r="BO723" s="32">
        <f>IF($BF723&gt;$Y$7,"",IF(AND($BF723=$Y$7,$BG723=23),"",Entrées!J751-Entrées!J750))</f>
        <v>126.5</v>
      </c>
      <c r="BP723" s="32">
        <f>IF($BF723&gt;$Y$7,"",IF(AND($BF723=$Y$7,$BG723=23),"",Entrées!K751-Entrées!K750))</f>
        <v>-201.5</v>
      </c>
      <c r="BQ723" s="32">
        <f>IF($BF723&gt;$Y$7,"",IF(AND($BF723=$Y$7,$BG723=23),"",Entrées!L751-Entrées!L750))</f>
        <v>216</v>
      </c>
      <c r="BR723" s="32">
        <f>IF($BF723&gt;$Y$7,"",IF(AND($BF723=$Y$7,$BG723=23),"",Entrées!M751-Entrées!M750))</f>
        <v>32</v>
      </c>
      <c r="BS723" s="32">
        <f>IF($BF723&gt;$Y$7,"",IF(AND($BF723=$Y$7,$BG723=23),"",Entrées!N751-Entrées!N750))</f>
        <v>3.5</v>
      </c>
      <c r="BT723" s="32">
        <f>IF($BF723&gt;$Y$7,"",IF(AND($BF723=$Y$7,$BG723=23),"",Entrées!O751-Entrées!O750))</f>
        <v>98.5</v>
      </c>
      <c r="BU723" s="32">
        <f>IF($BF723&gt;$Y$7,"",IF(AND($BF723=$Y$7,$BG723=23),"",Entrées!P751-Entrées!P750))</f>
        <v>-1</v>
      </c>
      <c r="BV723" s="32">
        <f>IF($BF723&gt;$Y$7,"",IF(AND($BF723=$Y$7,$BG723=23),"",Entrées!Q751-Entrées!Q750))</f>
        <v>507</v>
      </c>
      <c r="BW723" s="32">
        <f>IF($BF723&gt;$Y$7,"",IF(AND($BF723=$Y$7,$BG723=23),"",Entrées!R751-Entrées!R750))</f>
        <v>0</v>
      </c>
      <c r="BX723" s="32">
        <f>IF($BF723&gt;$Y$7,"",IF(AND($BF723=$Y$7,$BG723=23),"",Entrées!S751-Entrées!S750))</f>
        <v>0</v>
      </c>
      <c r="BY723" s="32">
        <f>IF($BF723&gt;$Y$7,"",IF(AND($BF723=$Y$7,$BG723=23),"",Entrées!T751-Entrées!T750))</f>
        <v>50</v>
      </c>
      <c r="BZ723" s="32">
        <f>IF($BF723&gt;$Y$7,"",IF(AND($BF723=$Y$7,$BG723=23),"",Entrées!U751-Entrées!U750))</f>
        <v>0</v>
      </c>
      <c r="CA723" s="32">
        <f>IF($BF723&gt;$Y$7,"",IF(AND($BF723=$Y$7,$BG723=23),"",Entrées!V751-Entrées!V750))</f>
        <v>372</v>
      </c>
      <c r="CD723" s="33">
        <f>IF($BF723&lt;=$Y$7,Entrées!J750/CD$2,"")</f>
        <v>0.47269736842105264</v>
      </c>
      <c r="CE723" s="33">
        <f>IF($BF723&lt;=$Y$7,Entrées!K750/CE$2,"")</f>
        <v>0.15166666666666667</v>
      </c>
      <c r="CF723" s="11">
        <f t="shared" si="882"/>
        <v>7600</v>
      </c>
      <c r="CG723" s="11">
        <f t="shared" si="883"/>
        <v>4200</v>
      </c>
      <c r="CH723" s="52">
        <f t="shared" si="884"/>
        <v>0.26950009137426939</v>
      </c>
      <c r="CI723" s="52">
        <f t="shared" si="885"/>
        <v>0.11132787698412699</v>
      </c>
    </row>
    <row r="724" spans="1:87">
      <c r="C724" s="11">
        <f t="shared" si="890"/>
        <v>20</v>
      </c>
      <c r="D724" s="27">
        <f t="shared" si="886"/>
        <v>10</v>
      </c>
      <c r="E724" s="28">
        <f ca="1">IF($D724&gt;$D$8,"",INDIRECT(ADDRESS(ROW(Entrées!$C$37)+($D724-1)*24+E$11,COLUMN(Entrées!$C$37)+($C724-1),4,TRUE,"Entrées")))</f>
        <v>-1648</v>
      </c>
      <c r="F724" s="28">
        <f ca="1">IF($D724&gt;$D$8,"",INDIRECT(ADDRESS(ROW(Entrées!$C$37)+($D724-1)*24+F$11,COLUMN(Entrées!$C$37)+($C724-1),4,TRUE,"Entrées")))</f>
        <v>-1734</v>
      </c>
      <c r="G724" s="28">
        <f ca="1">IF($D724&gt;$D$8,"",INDIRECT(ADDRESS(ROW(Entrées!$C$37)+($D724-1)*24+G$11,COLUMN(Entrées!$C$37)+($C724-1),4,TRUE,"Entrées")))</f>
        <v>-1928</v>
      </c>
      <c r="H724" s="28">
        <f ca="1">IF($D724&gt;$D$8,"",INDIRECT(ADDRESS(ROW(Entrées!$C$37)+($D724-1)*24+H$11,COLUMN(Entrées!$C$37)+($C724-1),4,TRUE,"Entrées")))</f>
        <v>-1955</v>
      </c>
      <c r="I724" s="28">
        <f ca="1">IF($D724&gt;$D$8,"",INDIRECT(ADDRESS(ROW(Entrées!$C$37)+($D724-1)*24+I$11,COLUMN(Entrées!$C$37)+($C724-1),4,TRUE,"Entrées")))</f>
        <v>-1942</v>
      </c>
      <c r="J724" s="28">
        <f ca="1">IF($D724&gt;$D$8,"",INDIRECT(ADDRESS(ROW(Entrées!$C$37)+($D724-1)*24+J$11,COLUMN(Entrées!$C$37)+($C724-1),4,TRUE,"Entrées")))</f>
        <v>-1930</v>
      </c>
      <c r="K724" s="28">
        <f ca="1">IF($D724&gt;$D$8,"",INDIRECT(ADDRESS(ROW(Entrées!$C$37)+($D724-1)*24+K$11,COLUMN(Entrées!$C$37)+($C724-1),4,TRUE,"Entrées")))</f>
        <v>-2058</v>
      </c>
      <c r="L724" s="28">
        <f ca="1">IF($D724&gt;$D$8,"",INDIRECT(ADDRESS(ROW(Entrées!$C$37)+($D724-1)*24+L$11,COLUMN(Entrées!$C$37)+($C724-1),4,TRUE,"Entrées")))</f>
        <v>-2218</v>
      </c>
      <c r="M724" s="28">
        <f ca="1">IF($D724&gt;$D$8,"",INDIRECT(ADDRESS(ROW(Entrées!$C$37)+($D724-1)*24+M$11,COLUMN(Entrées!$C$37)+($C724-1),4,TRUE,"Entrées")))</f>
        <v>-2559</v>
      </c>
      <c r="N724" s="28">
        <f ca="1">IF($D724&gt;$D$8,"",INDIRECT(ADDRESS(ROW(Entrées!$C$37)+($D724-1)*24+N$11,COLUMN(Entrées!$C$37)+($C724-1),4,TRUE,"Entrées")))</f>
        <v>-1706</v>
      </c>
      <c r="O724" s="28">
        <f ca="1">IF($D724&gt;$D$8,"",INDIRECT(ADDRESS(ROW(Entrées!$C$37)+($D724-1)*24+O$11,COLUMN(Entrées!$C$37)+($C724-1),4,TRUE,"Entrées")))</f>
        <v>-1486</v>
      </c>
      <c r="P724" s="28">
        <f ca="1">IF($D724&gt;$D$8,"",INDIRECT(ADDRESS(ROW(Entrées!$C$37)+($D724-1)*24+P$11,COLUMN(Entrées!$C$37)+($C724-1),4,TRUE,"Entrées")))</f>
        <v>-1780</v>
      </c>
      <c r="Q724" s="28">
        <f ca="1">IF($D724&gt;$D$8,"",INDIRECT(ADDRESS(ROW(Entrées!$C$37)+($D724-1)*24+Q$11,COLUMN(Entrées!$C$37)+($C724-1),4,TRUE,"Entrées")))</f>
        <v>-1400</v>
      </c>
      <c r="R724" s="28">
        <f ca="1">IF($D724&gt;$D$8,"",INDIRECT(ADDRESS(ROW(Entrées!$C$37)+($D724-1)*24+R$11,COLUMN(Entrées!$C$37)+($C724-1),4,TRUE,"Entrées")))</f>
        <v>-1718</v>
      </c>
      <c r="S724" s="28">
        <f ca="1">IF($D724&gt;$D$8,"",INDIRECT(ADDRESS(ROW(Entrées!$C$37)+($D724-1)*24+S$11,COLUMN(Entrées!$C$37)+($C724-1),4,TRUE,"Entrées")))</f>
        <v>-2285</v>
      </c>
      <c r="T724" s="28">
        <f ca="1">IF($D724&gt;$D$8,"",INDIRECT(ADDRESS(ROW(Entrées!$C$37)+($D724-1)*24+T$11,COLUMN(Entrées!$C$37)+($C724-1),4,TRUE,"Entrées")))</f>
        <v>-2422</v>
      </c>
      <c r="U724" s="28">
        <f ca="1">IF($D724&gt;$D$8,"",INDIRECT(ADDRESS(ROW(Entrées!$C$37)+($D724-1)*24+U$11,COLUMN(Entrées!$C$37)+($C724-1),4,TRUE,"Entrées")))</f>
        <v>-2940</v>
      </c>
      <c r="V724" s="28">
        <f ca="1">IF($D724&gt;$D$8,"",INDIRECT(ADDRESS(ROW(Entrées!$C$37)+($D724-1)*24+V$11,COLUMN(Entrées!$C$37)+($C724-1),4,TRUE,"Entrées")))</f>
        <v>-2813</v>
      </c>
      <c r="W724" s="28">
        <f ca="1">IF($D724&gt;$D$8,"",INDIRECT(ADDRESS(ROW(Entrées!$C$37)+($D724-1)*24+W$11,COLUMN(Entrées!$C$37)+($C724-1),4,TRUE,"Entrées")))</f>
        <v>-2680</v>
      </c>
      <c r="X724" s="28">
        <f ca="1">IF($D724&gt;$D$8,"",INDIRECT(ADDRESS(ROW(Entrées!$C$37)+($D724-1)*24+X$11,COLUMN(Entrées!$C$37)+($C724-1),4,TRUE,"Entrées")))</f>
        <v>-2803</v>
      </c>
      <c r="Y724" s="28">
        <f ca="1">IF($D724&gt;$D$8,"",INDIRECT(ADDRESS(ROW(Entrées!$C$37)+($D724-1)*24+Y$11,COLUMN(Entrées!$C$37)+($C724-1),4,TRUE,"Entrées")))</f>
        <v>-2836</v>
      </c>
      <c r="Z724" s="28">
        <f ca="1">IF($D724&gt;$D$8,"",INDIRECT(ADDRESS(ROW(Entrées!$C$37)+($D724-1)*24+Z$11,COLUMN(Entrées!$C$37)+($C724-1),4,TRUE,"Entrées")))</f>
        <v>-3090</v>
      </c>
      <c r="AA724" s="28">
        <f ca="1">IF($D724&gt;$D$8,"",INDIRECT(ADDRESS(ROW(Entrées!$C$37)+($D724-1)*24+AA$11,COLUMN(Entrées!$C$37)+($C724-1),4,TRUE,"Entrées")))</f>
        <v>-2544</v>
      </c>
      <c r="AB724" s="28">
        <f ca="1">IF($D724&gt;$D$8,"",INDIRECT(ADDRESS(ROW(Entrées!$C$37)+($D724-1)*24+AB$11,COLUMN(Entrées!$C$37)+($C724-1),4,TRUE,"Entrées")))</f>
        <v>-2019</v>
      </c>
      <c r="AC724" s="11"/>
      <c r="AD724" s="40">
        <f t="shared" ca="1" si="861"/>
        <v>-2187.25</v>
      </c>
      <c r="AE724" s="40">
        <f t="shared" ca="1" si="887"/>
        <v>-1400</v>
      </c>
      <c r="AF724" s="40">
        <f t="shared" ca="1" si="888"/>
        <v>-3090</v>
      </c>
      <c r="AG724" s="4"/>
      <c r="AH724" s="11">
        <f>Entrées!A751</f>
        <v>30</v>
      </c>
      <c r="AI724" s="13">
        <f>Entrées!B751</f>
        <v>18</v>
      </c>
      <c r="AJ724" s="31">
        <f t="shared" ca="1" si="889"/>
        <v>55625.834722222207</v>
      </c>
      <c r="AK724" s="31">
        <f t="shared" ca="1" si="862"/>
        <v>55155.277777777781</v>
      </c>
      <c r="AL724" s="31">
        <f t="shared" ca="1" si="863"/>
        <v>55132.569444444431</v>
      </c>
      <c r="AM724" s="31">
        <f t="shared" ca="1" si="864"/>
        <v>439.35972222222233</v>
      </c>
      <c r="AN724" s="31">
        <f t="shared" ca="1" si="865"/>
        <v>2143.2847222222222</v>
      </c>
      <c r="AO724" s="31">
        <f t="shared" ca="1" si="866"/>
        <v>1711.4715277777773</v>
      </c>
      <c r="AP724" s="31">
        <f t="shared" ca="1" si="867"/>
        <v>43686.806944444448</v>
      </c>
      <c r="AQ724" s="31">
        <f t="shared" ca="1" si="868"/>
        <v>2048.2006944444447</v>
      </c>
      <c r="AR724" s="31">
        <f t="shared" ca="1" si="869"/>
        <v>467.57708333333329</v>
      </c>
      <c r="AS724" s="31">
        <f t="shared" ca="1" si="870"/>
        <v>9872.0041666666693</v>
      </c>
      <c r="AT724" s="31">
        <f t="shared" ca="1" si="871"/>
        <v>-752.91041666666672</v>
      </c>
      <c r="AU724" s="31">
        <f t="shared" ca="1" si="872"/>
        <v>580.30277777777769</v>
      </c>
      <c r="AV724" s="31">
        <f t="shared" ca="1" si="873"/>
        <v>-4570.3041666666659</v>
      </c>
      <c r="AW724" s="31">
        <f t="shared" ca="1" si="874"/>
        <v>53.39583333333335</v>
      </c>
      <c r="AX724" s="31">
        <f t="shared" ca="1" si="875"/>
        <v>1401.9361111111111</v>
      </c>
      <c r="AY724" s="31">
        <f t="shared" ca="1" si="876"/>
        <v>-1132.0805555555555</v>
      </c>
      <c r="AZ724" s="31">
        <f t="shared" ca="1" si="877"/>
        <v>-2177.1819444444441</v>
      </c>
      <c r="BA724" s="31">
        <f t="shared" ca="1" si="878"/>
        <v>644.8125</v>
      </c>
      <c r="BB724" s="31">
        <f t="shared" ca="1" si="879"/>
        <v>-1410.101388888889</v>
      </c>
      <c r="BC724" s="31">
        <f t="shared" ca="1" si="880"/>
        <v>-1800.2902777777781</v>
      </c>
      <c r="BF724" s="11">
        <f t="shared" si="881"/>
        <v>30</v>
      </c>
      <c r="BG724" s="11">
        <f t="shared" si="803"/>
        <v>18</v>
      </c>
      <c r="BH724" s="32">
        <f>IF($BF724&gt;$Y$7,"",IF(AND($BF724=$Y$7,$BG724=23),"",Entrées!C752-Entrées!C751))</f>
        <v>1506</v>
      </c>
      <c r="BI724" s="32">
        <f>IF($BF724&gt;$Y$7,"",IF(AND($BF724=$Y$7,$BG724=23),"",Entrées!D752-Entrées!D751))</f>
        <v>650</v>
      </c>
      <c r="BJ724" s="32">
        <f>IF($BF724&gt;$Y$7,"",IF(AND($BF724=$Y$7,$BG724=23),"",Entrées!E752-Entrées!E751))</f>
        <v>887.5</v>
      </c>
      <c r="BK724" s="32">
        <f>IF($BF724&gt;$Y$7,"",IF(AND($BF724=$Y$7,$BG724=23),"",Entrées!F752-Entrées!F751))</f>
        <v>1</v>
      </c>
      <c r="BL724" s="32">
        <f>IF($BF724&gt;$Y$7,"",IF(AND($BF724=$Y$7,$BG724=23),"",Entrées!G752-Entrées!G751))</f>
        <v>42.5</v>
      </c>
      <c r="BM724" s="32">
        <f>IF($BF724&gt;$Y$7,"",IF(AND($BF724=$Y$7,$BG724=23),"",Entrées!H752-Entrées!H751))</f>
        <v>-50.5</v>
      </c>
      <c r="BN724" s="32">
        <f>IF($BF724&gt;$Y$7,"",IF(AND($BF724=$Y$7,$BG724=23),"",Entrées!I752-Entrées!I751))</f>
        <v>358.5</v>
      </c>
      <c r="BO724" s="32">
        <f>IF($BF724&gt;$Y$7,"",IF(AND($BF724=$Y$7,$BG724=23),"",Entrées!J752-Entrées!J751))</f>
        <v>-27</v>
      </c>
      <c r="BP724" s="32">
        <f>IF($BF724&gt;$Y$7,"",IF(AND($BF724=$Y$7,$BG724=23),"",Entrées!K752-Entrées!K751))</f>
        <v>-233</v>
      </c>
      <c r="BQ724" s="32">
        <f>IF($BF724&gt;$Y$7,"",IF(AND($BF724=$Y$7,$BG724=23),"",Entrées!L752-Entrées!L751))</f>
        <v>359</v>
      </c>
      <c r="BR724" s="32">
        <f>IF($BF724&gt;$Y$7,"",IF(AND($BF724=$Y$7,$BG724=23),"",Entrées!M752-Entrées!M751))</f>
        <v>103</v>
      </c>
      <c r="BS724" s="32">
        <f>IF($BF724&gt;$Y$7,"",IF(AND($BF724=$Y$7,$BG724=23),"",Entrées!N752-Entrées!N751))</f>
        <v>0.5</v>
      </c>
      <c r="BT724" s="32">
        <f>IF($BF724&gt;$Y$7,"",IF(AND($BF724=$Y$7,$BG724=23),"",Entrées!O752-Entrées!O751))</f>
        <v>952</v>
      </c>
      <c r="BU724" s="32">
        <f>IF($BF724&gt;$Y$7,"",IF(AND($BF724=$Y$7,$BG724=23),"",Entrées!P752-Entrées!P751))</f>
        <v>0</v>
      </c>
      <c r="BV724" s="32">
        <f>IF($BF724&gt;$Y$7,"",IF(AND($BF724=$Y$7,$BG724=23),"",Entrées!Q752-Entrées!Q751))</f>
        <v>388</v>
      </c>
      <c r="BW724" s="32">
        <f>IF($BF724&gt;$Y$7,"",IF(AND($BF724=$Y$7,$BG724=23),"",Entrées!R752-Entrées!R751))</f>
        <v>0</v>
      </c>
      <c r="BX724" s="32">
        <f>IF($BF724&gt;$Y$7,"",IF(AND($BF724=$Y$7,$BG724=23),"",Entrées!S752-Entrées!S751))</f>
        <v>0</v>
      </c>
      <c r="BY724" s="32">
        <f>IF($BF724&gt;$Y$7,"",IF(AND($BF724=$Y$7,$BG724=23),"",Entrées!T752-Entrées!T751))</f>
        <v>476</v>
      </c>
      <c r="BZ724" s="32">
        <f>IF($BF724&gt;$Y$7,"",IF(AND($BF724=$Y$7,$BG724=23),"",Entrées!U752-Entrées!U751))</f>
        <v>0</v>
      </c>
      <c r="CA724" s="32">
        <f>IF($BF724&gt;$Y$7,"",IF(AND($BF724=$Y$7,$BG724=23),"",Entrées!V752-Entrées!V751))</f>
        <v>-164</v>
      </c>
      <c r="CD724" s="33">
        <f>IF($BF724&lt;=$Y$7,Entrées!J751/CD$2,"")</f>
        <v>0.48934210526315791</v>
      </c>
      <c r="CE724" s="33">
        <f>IF($BF724&lt;=$Y$7,Entrées!K751/CE$2,"")</f>
        <v>0.10369047619047619</v>
      </c>
      <c r="CF724" s="11">
        <f t="shared" si="882"/>
        <v>7600</v>
      </c>
      <c r="CG724" s="11">
        <f t="shared" si="883"/>
        <v>4200</v>
      </c>
      <c r="CH724" s="52">
        <f t="shared" si="884"/>
        <v>0.26950009137426939</v>
      </c>
      <c r="CI724" s="52">
        <f t="shared" si="885"/>
        <v>0.11132787698412699</v>
      </c>
    </row>
    <row r="725" spans="1:87">
      <c r="C725" s="11">
        <f t="shared" si="890"/>
        <v>20</v>
      </c>
      <c r="D725" s="27">
        <f t="shared" si="886"/>
        <v>11</v>
      </c>
      <c r="E725" s="28">
        <f ca="1">IF($D725&gt;$D$8,"",INDIRECT(ADDRESS(ROW(Entrées!$C$37)+($D725-1)*24+E$11,COLUMN(Entrées!$C$37)+($C725-1),4,TRUE,"Entrées")))</f>
        <v>-2313</v>
      </c>
      <c r="F725" s="28">
        <f ca="1">IF($D725&gt;$D$8,"",INDIRECT(ADDRESS(ROW(Entrées!$C$37)+($D725-1)*24+F$11,COLUMN(Entrées!$C$37)+($C725-1),4,TRUE,"Entrées")))</f>
        <v>-2004</v>
      </c>
      <c r="G725" s="28">
        <f ca="1">IF($D725&gt;$D$8,"",INDIRECT(ADDRESS(ROW(Entrées!$C$37)+($D725-1)*24+G$11,COLUMN(Entrées!$C$37)+($C725-1),4,TRUE,"Entrées")))</f>
        <v>-2050</v>
      </c>
      <c r="H725" s="28">
        <f ca="1">IF($D725&gt;$D$8,"",INDIRECT(ADDRESS(ROW(Entrées!$C$37)+($D725-1)*24+H$11,COLUMN(Entrées!$C$37)+($C725-1),4,TRUE,"Entrées")))</f>
        <v>-2418</v>
      </c>
      <c r="I725" s="28">
        <f ca="1">IF($D725&gt;$D$8,"",INDIRECT(ADDRESS(ROW(Entrées!$C$37)+($D725-1)*24+I$11,COLUMN(Entrées!$C$37)+($C725-1),4,TRUE,"Entrées")))</f>
        <v>-2457</v>
      </c>
      <c r="J725" s="28">
        <f ca="1">IF($D725&gt;$D$8,"",INDIRECT(ADDRESS(ROW(Entrées!$C$37)+($D725-1)*24+J$11,COLUMN(Entrées!$C$37)+($C725-1),4,TRUE,"Entrées")))</f>
        <v>-2122</v>
      </c>
      <c r="K725" s="28">
        <f ca="1">IF($D725&gt;$D$8,"",INDIRECT(ADDRESS(ROW(Entrées!$C$37)+($D725-1)*24+K$11,COLUMN(Entrées!$C$37)+($C725-1),4,TRUE,"Entrées")))</f>
        <v>-3074</v>
      </c>
      <c r="L725" s="28">
        <f ca="1">IF($D725&gt;$D$8,"",INDIRECT(ADDRESS(ROW(Entrées!$C$37)+($D725-1)*24+L$11,COLUMN(Entrées!$C$37)+($C725-1),4,TRUE,"Entrées")))</f>
        <v>-3135</v>
      </c>
      <c r="M725" s="28">
        <f ca="1">IF($D725&gt;$D$8,"",INDIRECT(ADDRESS(ROW(Entrées!$C$37)+($D725-1)*24+M$11,COLUMN(Entrées!$C$37)+($C725-1),4,TRUE,"Entrées")))</f>
        <v>-3153</v>
      </c>
      <c r="N725" s="28">
        <f ca="1">IF($D725&gt;$D$8,"",INDIRECT(ADDRESS(ROW(Entrées!$C$37)+($D725-1)*24+N$11,COLUMN(Entrées!$C$37)+($C725-1),4,TRUE,"Entrées")))</f>
        <v>-2857</v>
      </c>
      <c r="O725" s="28">
        <f ca="1">IF($D725&gt;$D$8,"",INDIRECT(ADDRESS(ROW(Entrées!$C$37)+($D725-1)*24+O$11,COLUMN(Entrées!$C$37)+($C725-1),4,TRUE,"Entrées")))</f>
        <v>-2631</v>
      </c>
      <c r="P725" s="28">
        <f ca="1">IF($D725&gt;$D$8,"",INDIRECT(ADDRESS(ROW(Entrées!$C$37)+($D725-1)*24+P$11,COLUMN(Entrées!$C$37)+($C725-1),4,TRUE,"Entrées")))</f>
        <v>-2608</v>
      </c>
      <c r="Q725" s="28">
        <f ca="1">IF($D725&gt;$D$8,"",INDIRECT(ADDRESS(ROW(Entrées!$C$37)+($D725-1)*24+Q$11,COLUMN(Entrées!$C$37)+($C725-1),4,TRUE,"Entrées")))</f>
        <v>-2454</v>
      </c>
      <c r="R725" s="28">
        <f ca="1">IF($D725&gt;$D$8,"",INDIRECT(ADDRESS(ROW(Entrées!$C$37)+($D725-1)*24+R$11,COLUMN(Entrées!$C$37)+($C725-1),4,TRUE,"Entrées")))</f>
        <v>-2509</v>
      </c>
      <c r="S725" s="28">
        <f ca="1">IF($D725&gt;$D$8,"",INDIRECT(ADDRESS(ROW(Entrées!$C$37)+($D725-1)*24+S$11,COLUMN(Entrées!$C$37)+($C725-1),4,TRUE,"Entrées")))</f>
        <v>-2788</v>
      </c>
      <c r="T725" s="28">
        <f ca="1">IF($D725&gt;$D$8,"",INDIRECT(ADDRESS(ROW(Entrées!$C$37)+($D725-1)*24+T$11,COLUMN(Entrées!$C$37)+($C725-1),4,TRUE,"Entrées")))</f>
        <v>-3061</v>
      </c>
      <c r="U725" s="28">
        <f ca="1">IF($D725&gt;$D$8,"",INDIRECT(ADDRESS(ROW(Entrées!$C$37)+($D725-1)*24+U$11,COLUMN(Entrées!$C$37)+($C725-1),4,TRUE,"Entrées")))</f>
        <v>-3070</v>
      </c>
      <c r="V725" s="28">
        <f ca="1">IF($D725&gt;$D$8,"",INDIRECT(ADDRESS(ROW(Entrées!$C$37)+($D725-1)*24+V$11,COLUMN(Entrées!$C$37)+($C725-1),4,TRUE,"Entrées")))</f>
        <v>-3150</v>
      </c>
      <c r="W725" s="28">
        <f ca="1">IF($D725&gt;$D$8,"",INDIRECT(ADDRESS(ROW(Entrées!$C$37)+($D725-1)*24+W$11,COLUMN(Entrées!$C$37)+($C725-1),4,TRUE,"Entrées")))</f>
        <v>-3116</v>
      </c>
      <c r="X725" s="28">
        <f ca="1">IF($D725&gt;$D$8,"",INDIRECT(ADDRESS(ROW(Entrées!$C$37)+($D725-1)*24+X$11,COLUMN(Entrées!$C$37)+($C725-1),4,TRUE,"Entrées")))</f>
        <v>-3151</v>
      </c>
      <c r="Y725" s="28">
        <f ca="1">IF($D725&gt;$D$8,"",INDIRECT(ADDRESS(ROW(Entrées!$C$37)+($D725-1)*24+Y$11,COLUMN(Entrées!$C$37)+($C725-1),4,TRUE,"Entrées")))</f>
        <v>-3200</v>
      </c>
      <c r="Z725" s="28">
        <f ca="1">IF($D725&gt;$D$8,"",INDIRECT(ADDRESS(ROW(Entrées!$C$37)+($D725-1)*24+Z$11,COLUMN(Entrées!$C$37)+($C725-1),4,TRUE,"Entrées")))</f>
        <v>-3140</v>
      </c>
      <c r="AA725" s="28">
        <f ca="1">IF($D725&gt;$D$8,"",INDIRECT(ADDRESS(ROW(Entrées!$C$37)+($D725-1)*24+AA$11,COLUMN(Entrées!$C$37)+($C725-1),4,TRUE,"Entrées")))</f>
        <v>-2967</v>
      </c>
      <c r="AB725" s="28">
        <f ca="1">IF($D725&gt;$D$8,"",INDIRECT(ADDRESS(ROW(Entrées!$C$37)+($D725-1)*24+AB$11,COLUMN(Entrées!$C$37)+($C725-1),4,TRUE,"Entrées")))</f>
        <v>-2621</v>
      </c>
      <c r="AC725" s="11"/>
      <c r="AD725" s="40">
        <f t="shared" ca="1" si="861"/>
        <v>-2752.0416666666665</v>
      </c>
      <c r="AE725" s="40">
        <f t="shared" ca="1" si="887"/>
        <v>-2004</v>
      </c>
      <c r="AF725" s="40">
        <f t="shared" ca="1" si="888"/>
        <v>-3200</v>
      </c>
      <c r="AG725" s="4"/>
      <c r="AH725" s="11">
        <f>Entrées!A752</f>
        <v>30</v>
      </c>
      <c r="AI725" s="13">
        <f>Entrées!B752</f>
        <v>19</v>
      </c>
      <c r="AJ725" s="31">
        <f t="shared" ca="1" si="889"/>
        <v>55625.834722222207</v>
      </c>
      <c r="AK725" s="31">
        <f t="shared" ca="1" si="862"/>
        <v>55155.277777777781</v>
      </c>
      <c r="AL725" s="31">
        <f t="shared" ca="1" si="863"/>
        <v>55132.569444444431</v>
      </c>
      <c r="AM725" s="31">
        <f t="shared" ca="1" si="864"/>
        <v>439.35972222222233</v>
      </c>
      <c r="AN725" s="31">
        <f t="shared" ca="1" si="865"/>
        <v>2143.2847222222222</v>
      </c>
      <c r="AO725" s="31">
        <f t="shared" ca="1" si="866"/>
        <v>1711.4715277777773</v>
      </c>
      <c r="AP725" s="31">
        <f t="shared" ca="1" si="867"/>
        <v>43686.806944444448</v>
      </c>
      <c r="AQ725" s="31">
        <f t="shared" ca="1" si="868"/>
        <v>2048.2006944444447</v>
      </c>
      <c r="AR725" s="31">
        <f t="shared" ca="1" si="869"/>
        <v>467.57708333333329</v>
      </c>
      <c r="AS725" s="31">
        <f t="shared" ca="1" si="870"/>
        <v>9872.0041666666693</v>
      </c>
      <c r="AT725" s="31">
        <f t="shared" ca="1" si="871"/>
        <v>-752.91041666666672</v>
      </c>
      <c r="AU725" s="31">
        <f t="shared" ca="1" si="872"/>
        <v>580.30277777777769</v>
      </c>
      <c r="AV725" s="31">
        <f t="shared" ca="1" si="873"/>
        <v>-4570.3041666666659</v>
      </c>
      <c r="AW725" s="31">
        <f t="shared" ca="1" si="874"/>
        <v>53.39583333333335</v>
      </c>
      <c r="AX725" s="31">
        <f t="shared" ca="1" si="875"/>
        <v>1401.9361111111111</v>
      </c>
      <c r="AY725" s="31">
        <f t="shared" ca="1" si="876"/>
        <v>-1132.0805555555555</v>
      </c>
      <c r="AZ725" s="31">
        <f t="shared" ca="1" si="877"/>
        <v>-2177.1819444444441</v>
      </c>
      <c r="BA725" s="31">
        <f t="shared" ca="1" si="878"/>
        <v>644.8125</v>
      </c>
      <c r="BB725" s="31">
        <f t="shared" ca="1" si="879"/>
        <v>-1410.101388888889</v>
      </c>
      <c r="BC725" s="31">
        <f t="shared" ca="1" si="880"/>
        <v>-1800.2902777777781</v>
      </c>
      <c r="BF725" s="11">
        <f t="shared" si="881"/>
        <v>30</v>
      </c>
      <c r="BG725" s="11">
        <f t="shared" si="803"/>
        <v>19</v>
      </c>
      <c r="BH725" s="32">
        <f>IF($BF725&gt;$Y$7,"",IF(AND($BF725=$Y$7,$BG725=23),"",Entrées!C753-Entrées!C752))</f>
        <v>-1262.5</v>
      </c>
      <c r="BI725" s="32">
        <f>IF($BF725&gt;$Y$7,"",IF(AND($BF725=$Y$7,$BG725=23),"",Entrées!D753-Entrées!D752))</f>
        <v>-1012.5</v>
      </c>
      <c r="BJ725" s="32">
        <f>IF($BF725&gt;$Y$7,"",IF(AND($BF725=$Y$7,$BG725=23),"",Entrées!E753-Entrées!E752))</f>
        <v>-1100</v>
      </c>
      <c r="BK725" s="32">
        <f>IF($BF725&gt;$Y$7,"",IF(AND($BF725=$Y$7,$BG725=23),"",Entrées!F753-Entrées!F752))</f>
        <v>-1</v>
      </c>
      <c r="BL725" s="32">
        <f>IF($BF725&gt;$Y$7,"",IF(AND($BF725=$Y$7,$BG725=23),"",Entrées!G753-Entrées!G752))</f>
        <v>-10.5</v>
      </c>
      <c r="BM725" s="32">
        <f>IF($BF725&gt;$Y$7,"",IF(AND($BF725=$Y$7,$BG725=23),"",Entrées!H753-Entrées!H752))</f>
        <v>29.5</v>
      </c>
      <c r="BN725" s="32">
        <f>IF($BF725&gt;$Y$7,"",IF(AND($BF725=$Y$7,$BG725=23),"",Entrées!I753-Entrées!I752))</f>
        <v>-23</v>
      </c>
      <c r="BO725" s="32">
        <f>IF($BF725&gt;$Y$7,"",IF(AND($BF725=$Y$7,$BG725=23),"",Entrées!J753-Entrées!J752))</f>
        <v>-79</v>
      </c>
      <c r="BP725" s="32">
        <f>IF($BF725&gt;$Y$7,"",IF(AND($BF725=$Y$7,$BG725=23),"",Entrées!K753-Entrées!K752))</f>
        <v>-158.5</v>
      </c>
      <c r="BQ725" s="32">
        <f>IF($BF725&gt;$Y$7,"",IF(AND($BF725=$Y$7,$BG725=23),"",Entrées!L753-Entrées!L752))</f>
        <v>78.5</v>
      </c>
      <c r="BR725" s="32">
        <f>IF($BF725&gt;$Y$7,"",IF(AND($BF725=$Y$7,$BG725=23),"",Entrées!M753-Entrées!M752))</f>
        <v>0</v>
      </c>
      <c r="BS725" s="32">
        <f>IF($BF725&gt;$Y$7,"",IF(AND($BF725=$Y$7,$BG725=23),"",Entrées!N753-Entrées!N752))</f>
        <v>-1.5</v>
      </c>
      <c r="BT725" s="32">
        <f>IF($BF725&gt;$Y$7,"",IF(AND($BF725=$Y$7,$BG725=23),"",Entrées!O753-Entrées!O752))</f>
        <v>-1097</v>
      </c>
      <c r="BU725" s="32">
        <f>IF($BF725&gt;$Y$7,"",IF(AND($BF725=$Y$7,$BG725=23),"",Entrées!P753-Entrées!P752))</f>
        <v>0</v>
      </c>
      <c r="BV725" s="32">
        <f>IF($BF725&gt;$Y$7,"",IF(AND($BF725=$Y$7,$BG725=23),"",Entrées!Q753-Entrées!Q752))</f>
        <v>-1105</v>
      </c>
      <c r="BW725" s="32">
        <f>IF($BF725&gt;$Y$7,"",IF(AND($BF725=$Y$7,$BG725=23),"",Entrées!R753-Entrées!R752))</f>
        <v>0</v>
      </c>
      <c r="BX725" s="32">
        <f>IF($BF725&gt;$Y$7,"",IF(AND($BF725=$Y$7,$BG725=23),"",Entrées!S753-Entrées!S752))</f>
        <v>0</v>
      </c>
      <c r="BY725" s="32">
        <f>IF($BF725&gt;$Y$7,"",IF(AND($BF725=$Y$7,$BG725=23),"",Entrées!T753-Entrées!T752))</f>
        <v>-526</v>
      </c>
      <c r="BZ725" s="32">
        <f>IF($BF725&gt;$Y$7,"",IF(AND($BF725=$Y$7,$BG725=23),"",Entrées!U753-Entrées!U752))</f>
        <v>0</v>
      </c>
      <c r="CA725" s="32">
        <f>IF($BF725&gt;$Y$7,"",IF(AND($BF725=$Y$7,$BG725=23),"",Entrées!V753-Entrées!V752))</f>
        <v>-399</v>
      </c>
      <c r="CD725" s="33">
        <f>IF($BF725&lt;=$Y$7,Entrées!J752/CD$2,"")</f>
        <v>0.48578947368421055</v>
      </c>
      <c r="CE725" s="33">
        <f>IF($BF725&lt;=$Y$7,Entrées!K752/CE$2,"")</f>
        <v>4.8214285714285716E-2</v>
      </c>
      <c r="CF725" s="11">
        <f t="shared" si="882"/>
        <v>7600</v>
      </c>
      <c r="CG725" s="11">
        <f t="shared" si="883"/>
        <v>4200</v>
      </c>
      <c r="CH725" s="52">
        <f t="shared" si="884"/>
        <v>0.26950009137426939</v>
      </c>
      <c r="CI725" s="52">
        <f t="shared" si="885"/>
        <v>0.11132787698412699</v>
      </c>
    </row>
    <row r="726" spans="1:87">
      <c r="C726" s="11">
        <f t="shared" si="890"/>
        <v>20</v>
      </c>
      <c r="D726" s="27">
        <f t="shared" si="886"/>
        <v>12</v>
      </c>
      <c r="E726" s="28">
        <f ca="1">IF($D726&gt;$D$8,"",INDIRECT(ADDRESS(ROW(Entrées!$C$37)+($D726-1)*24+E$11,COLUMN(Entrées!$C$37)+($C726-1),4,TRUE,"Entrées")))</f>
        <v>-1941</v>
      </c>
      <c r="F726" s="28">
        <f ca="1">IF($D726&gt;$D$8,"",INDIRECT(ADDRESS(ROW(Entrées!$C$37)+($D726-1)*24+F$11,COLUMN(Entrées!$C$37)+($C726-1),4,TRUE,"Entrées")))</f>
        <v>-1855</v>
      </c>
      <c r="G726" s="28">
        <f ca="1">IF($D726&gt;$D$8,"",INDIRECT(ADDRESS(ROW(Entrées!$C$37)+($D726-1)*24+G$11,COLUMN(Entrées!$C$37)+($C726-1),4,TRUE,"Entrées")))</f>
        <v>-2133</v>
      </c>
      <c r="H726" s="28">
        <f ca="1">IF($D726&gt;$D$8,"",INDIRECT(ADDRESS(ROW(Entrées!$C$37)+($D726-1)*24+H$11,COLUMN(Entrées!$C$37)+($C726-1),4,TRUE,"Entrées")))</f>
        <v>-2262</v>
      </c>
      <c r="I726" s="28">
        <f ca="1">IF($D726&gt;$D$8,"",INDIRECT(ADDRESS(ROW(Entrées!$C$37)+($D726-1)*24+I$11,COLUMN(Entrées!$C$37)+($C726-1),4,TRUE,"Entrées")))</f>
        <v>-2312</v>
      </c>
      <c r="J726" s="28">
        <f ca="1">IF($D726&gt;$D$8,"",INDIRECT(ADDRESS(ROW(Entrées!$C$37)+($D726-1)*24+J$11,COLUMN(Entrées!$C$37)+($C726-1),4,TRUE,"Entrées")))</f>
        <v>-2467</v>
      </c>
      <c r="K726" s="28">
        <f ca="1">IF($D726&gt;$D$8,"",INDIRECT(ADDRESS(ROW(Entrées!$C$37)+($D726-1)*24+K$11,COLUMN(Entrées!$C$37)+($C726-1),4,TRUE,"Entrées")))</f>
        <v>-2825</v>
      </c>
      <c r="L726" s="28">
        <f ca="1">IF($D726&gt;$D$8,"",INDIRECT(ADDRESS(ROW(Entrées!$C$37)+($D726-1)*24+L$11,COLUMN(Entrées!$C$37)+($C726-1),4,TRUE,"Entrées")))</f>
        <v>-2783</v>
      </c>
      <c r="M726" s="28">
        <f ca="1">IF($D726&gt;$D$8,"",INDIRECT(ADDRESS(ROW(Entrées!$C$37)+($D726-1)*24+M$11,COLUMN(Entrées!$C$37)+($C726-1),4,TRUE,"Entrées")))</f>
        <v>-2665</v>
      </c>
      <c r="N726" s="28">
        <f ca="1">IF($D726&gt;$D$8,"",INDIRECT(ADDRESS(ROW(Entrées!$C$37)+($D726-1)*24+N$11,COLUMN(Entrées!$C$37)+($C726-1),4,TRUE,"Entrées")))</f>
        <v>-2559</v>
      </c>
      <c r="O726" s="28">
        <f ca="1">IF($D726&gt;$D$8,"",INDIRECT(ADDRESS(ROW(Entrées!$C$37)+($D726-1)*24+O$11,COLUMN(Entrées!$C$37)+($C726-1),4,TRUE,"Entrées")))</f>
        <v>-2904</v>
      </c>
      <c r="P726" s="28">
        <f ca="1">IF($D726&gt;$D$8,"",INDIRECT(ADDRESS(ROW(Entrées!$C$37)+($D726-1)*24+P$11,COLUMN(Entrées!$C$37)+($C726-1),4,TRUE,"Entrées")))</f>
        <v>-2965</v>
      </c>
      <c r="Q726" s="28">
        <f ca="1">IF($D726&gt;$D$8,"",INDIRECT(ADDRESS(ROW(Entrées!$C$37)+($D726-1)*24+Q$11,COLUMN(Entrées!$C$37)+($C726-1),4,TRUE,"Entrées")))</f>
        <v>-2572</v>
      </c>
      <c r="R726" s="28">
        <f ca="1">IF($D726&gt;$D$8,"",INDIRECT(ADDRESS(ROW(Entrées!$C$37)+($D726-1)*24+R$11,COLUMN(Entrées!$C$37)+($C726-1),4,TRUE,"Entrées")))</f>
        <v>-2849</v>
      </c>
      <c r="S726" s="28">
        <f ca="1">IF($D726&gt;$D$8,"",INDIRECT(ADDRESS(ROW(Entrées!$C$37)+($D726-1)*24+S$11,COLUMN(Entrées!$C$37)+($C726-1),4,TRUE,"Entrées")))</f>
        <v>-3075</v>
      </c>
      <c r="T726" s="28">
        <f ca="1">IF($D726&gt;$D$8,"",INDIRECT(ADDRESS(ROW(Entrées!$C$37)+($D726-1)*24+T$11,COLUMN(Entrées!$C$37)+($C726-1),4,TRUE,"Entrées")))</f>
        <v>-2880</v>
      </c>
      <c r="U726" s="28">
        <f ca="1">IF($D726&gt;$D$8,"",INDIRECT(ADDRESS(ROW(Entrées!$C$37)+($D726-1)*24+U$11,COLUMN(Entrées!$C$37)+($C726-1),4,TRUE,"Entrées")))</f>
        <v>-2937</v>
      </c>
      <c r="V726" s="28">
        <f ca="1">IF($D726&gt;$D$8,"",INDIRECT(ADDRESS(ROW(Entrées!$C$37)+($D726-1)*24+V$11,COLUMN(Entrées!$C$37)+($C726-1),4,TRUE,"Entrées")))</f>
        <v>-2768</v>
      </c>
      <c r="W726" s="28">
        <f ca="1">IF($D726&gt;$D$8,"",INDIRECT(ADDRESS(ROW(Entrées!$C$37)+($D726-1)*24+W$11,COLUMN(Entrées!$C$37)+($C726-1),4,TRUE,"Entrées")))</f>
        <v>-2391</v>
      </c>
      <c r="X726" s="28">
        <f ca="1">IF($D726&gt;$D$8,"",INDIRECT(ADDRESS(ROW(Entrées!$C$37)+($D726-1)*24+X$11,COLUMN(Entrées!$C$37)+($C726-1),4,TRUE,"Entrées")))</f>
        <v>-2706</v>
      </c>
      <c r="Y726" s="28">
        <f ca="1">IF($D726&gt;$D$8,"",INDIRECT(ADDRESS(ROW(Entrées!$C$37)+($D726-1)*24+Y$11,COLUMN(Entrées!$C$37)+($C726-1),4,TRUE,"Entrées")))</f>
        <v>-3200</v>
      </c>
      <c r="Z726" s="28">
        <f ca="1">IF($D726&gt;$D$8,"",INDIRECT(ADDRESS(ROW(Entrées!$C$37)+($D726-1)*24+Z$11,COLUMN(Entrées!$C$37)+($C726-1),4,TRUE,"Entrées")))</f>
        <v>-3144</v>
      </c>
      <c r="AA726" s="28">
        <f ca="1">IF($D726&gt;$D$8,"",INDIRECT(ADDRESS(ROW(Entrées!$C$37)+($D726-1)*24+AA$11,COLUMN(Entrées!$C$37)+($C726-1),4,TRUE,"Entrées")))</f>
        <v>-2836</v>
      </c>
      <c r="AB726" s="28">
        <f ca="1">IF($D726&gt;$D$8,"",INDIRECT(ADDRESS(ROW(Entrées!$C$37)+($D726-1)*24+AB$11,COLUMN(Entrées!$C$37)+($C726-1),4,TRUE,"Entrées")))</f>
        <v>-1924</v>
      </c>
      <c r="AC726" s="11"/>
      <c r="AD726" s="40">
        <f t="shared" ca="1" si="861"/>
        <v>-2623.0416666666665</v>
      </c>
      <c r="AE726" s="40">
        <f t="shared" ca="1" si="887"/>
        <v>-1855</v>
      </c>
      <c r="AF726" s="40">
        <f t="shared" ca="1" si="888"/>
        <v>-3200</v>
      </c>
      <c r="AG726" s="4"/>
      <c r="AH726" s="11">
        <f>Entrées!A753</f>
        <v>30</v>
      </c>
      <c r="AI726" s="13">
        <f>Entrées!B753</f>
        <v>20</v>
      </c>
      <c r="AJ726" s="31">
        <f t="shared" ca="1" si="889"/>
        <v>55625.834722222207</v>
      </c>
      <c r="AK726" s="31">
        <f t="shared" ca="1" si="862"/>
        <v>55155.277777777781</v>
      </c>
      <c r="AL726" s="31">
        <f t="shared" ca="1" si="863"/>
        <v>55132.569444444431</v>
      </c>
      <c r="AM726" s="31">
        <f t="shared" ca="1" si="864"/>
        <v>439.35972222222233</v>
      </c>
      <c r="AN726" s="31">
        <f t="shared" ca="1" si="865"/>
        <v>2143.2847222222222</v>
      </c>
      <c r="AO726" s="31">
        <f t="shared" ca="1" si="866"/>
        <v>1711.4715277777773</v>
      </c>
      <c r="AP726" s="31">
        <f t="shared" ca="1" si="867"/>
        <v>43686.806944444448</v>
      </c>
      <c r="AQ726" s="31">
        <f t="shared" ca="1" si="868"/>
        <v>2048.2006944444447</v>
      </c>
      <c r="AR726" s="31">
        <f t="shared" ca="1" si="869"/>
        <v>467.57708333333329</v>
      </c>
      <c r="AS726" s="31">
        <f t="shared" ca="1" si="870"/>
        <v>9872.0041666666693</v>
      </c>
      <c r="AT726" s="31">
        <f t="shared" ca="1" si="871"/>
        <v>-752.91041666666672</v>
      </c>
      <c r="AU726" s="31">
        <f t="shared" ca="1" si="872"/>
        <v>580.30277777777769</v>
      </c>
      <c r="AV726" s="31">
        <f t="shared" ca="1" si="873"/>
        <v>-4570.3041666666659</v>
      </c>
      <c r="AW726" s="31">
        <f t="shared" ca="1" si="874"/>
        <v>53.39583333333335</v>
      </c>
      <c r="AX726" s="31">
        <f t="shared" ca="1" si="875"/>
        <v>1401.9361111111111</v>
      </c>
      <c r="AY726" s="31">
        <f t="shared" ca="1" si="876"/>
        <v>-1132.0805555555555</v>
      </c>
      <c r="AZ726" s="31">
        <f t="shared" ca="1" si="877"/>
        <v>-2177.1819444444441</v>
      </c>
      <c r="BA726" s="31">
        <f t="shared" ca="1" si="878"/>
        <v>644.8125</v>
      </c>
      <c r="BB726" s="31">
        <f t="shared" ca="1" si="879"/>
        <v>-1410.101388888889</v>
      </c>
      <c r="BC726" s="31">
        <f t="shared" ca="1" si="880"/>
        <v>-1800.2902777777781</v>
      </c>
      <c r="BF726" s="11">
        <f t="shared" si="881"/>
        <v>30</v>
      </c>
      <c r="BG726" s="11">
        <f t="shared" si="803"/>
        <v>20</v>
      </c>
      <c r="BH726" s="32">
        <f>IF($BF726&gt;$Y$7,"",IF(AND($BF726=$Y$7,$BG726=23),"",Entrées!C754-Entrées!C753))</f>
        <v>-934</v>
      </c>
      <c r="BI726" s="32">
        <f>IF($BF726&gt;$Y$7,"",IF(AND($BF726=$Y$7,$BG726=23),"",Entrées!D754-Entrées!D753))</f>
        <v>-225</v>
      </c>
      <c r="BJ726" s="32">
        <f>IF($BF726&gt;$Y$7,"",IF(AND($BF726=$Y$7,$BG726=23),"",Entrées!E754-Entrées!E753))</f>
        <v>-287.5</v>
      </c>
      <c r="BK726" s="32">
        <f>IF($BF726&gt;$Y$7,"",IF(AND($BF726=$Y$7,$BG726=23),"",Entrées!F754-Entrées!F753))</f>
        <v>0</v>
      </c>
      <c r="BL726" s="32">
        <f>IF($BF726&gt;$Y$7,"",IF(AND($BF726=$Y$7,$BG726=23),"",Entrées!G754-Entrées!G753))</f>
        <v>82.5</v>
      </c>
      <c r="BM726" s="32">
        <f>IF($BF726&gt;$Y$7,"",IF(AND($BF726=$Y$7,$BG726=23),"",Entrées!H754-Entrées!H753))</f>
        <v>-118</v>
      </c>
      <c r="BN726" s="32">
        <f>IF($BF726&gt;$Y$7,"",IF(AND($BF726=$Y$7,$BG726=23),"",Entrées!I754-Entrées!I753))</f>
        <v>94</v>
      </c>
      <c r="BO726" s="32">
        <f>IF($BF726&gt;$Y$7,"",IF(AND($BF726=$Y$7,$BG726=23),"",Entrées!J754-Entrées!J753))</f>
        <v>-191.5</v>
      </c>
      <c r="BP726" s="32">
        <f>IF($BF726&gt;$Y$7,"",IF(AND($BF726=$Y$7,$BG726=23),"",Entrées!K754-Entrées!K753))</f>
        <v>-42.5</v>
      </c>
      <c r="BQ726" s="32">
        <f>IF($BF726&gt;$Y$7,"",IF(AND($BF726=$Y$7,$BG726=23),"",Entrées!L754-Entrées!L753))</f>
        <v>-645.5</v>
      </c>
      <c r="BR726" s="32">
        <f>IF($BF726&gt;$Y$7,"",IF(AND($BF726=$Y$7,$BG726=23),"",Entrées!M754-Entrées!M753))</f>
        <v>0.5</v>
      </c>
      <c r="BS726" s="32">
        <f>IF($BF726&gt;$Y$7,"",IF(AND($BF726=$Y$7,$BG726=23),"",Entrées!N754-Entrées!N753))</f>
        <v>8</v>
      </c>
      <c r="BT726" s="32">
        <f>IF($BF726&gt;$Y$7,"",IF(AND($BF726=$Y$7,$BG726=23),"",Entrées!O754-Entrées!O753))</f>
        <v>-121</v>
      </c>
      <c r="BU726" s="32">
        <f>IF($BF726&gt;$Y$7,"",IF(AND($BF726=$Y$7,$BG726=23),"",Entrées!P754-Entrées!P753))</f>
        <v>1.5</v>
      </c>
      <c r="BV726" s="32">
        <f>IF($BF726&gt;$Y$7,"",IF(AND($BF726=$Y$7,$BG726=23),"",Entrées!Q754-Entrées!Q753))</f>
        <v>-759</v>
      </c>
      <c r="BW726" s="32">
        <f>IF($BF726&gt;$Y$7,"",IF(AND($BF726=$Y$7,$BG726=23),"",Entrées!R754-Entrées!R753))</f>
        <v>0</v>
      </c>
      <c r="BX726" s="32">
        <f>IF($BF726&gt;$Y$7,"",IF(AND($BF726=$Y$7,$BG726=23),"",Entrées!S754-Entrées!S753))</f>
        <v>0</v>
      </c>
      <c r="BY726" s="32">
        <f>IF($BF726&gt;$Y$7,"",IF(AND($BF726=$Y$7,$BG726=23),"",Entrées!T754-Entrées!T753))</f>
        <v>0</v>
      </c>
      <c r="BZ726" s="32">
        <f>IF($BF726&gt;$Y$7,"",IF(AND($BF726=$Y$7,$BG726=23),"",Entrées!U754-Entrées!U753))</f>
        <v>0</v>
      </c>
      <c r="CA726" s="32">
        <f>IF($BF726&gt;$Y$7,"",IF(AND($BF726=$Y$7,$BG726=23),"",Entrées!V754-Entrées!V753))</f>
        <v>1696</v>
      </c>
      <c r="CD726" s="33">
        <f>IF($BF726&lt;=$Y$7,Entrées!J753/CD$2,"")</f>
        <v>0.47539473684210526</v>
      </c>
      <c r="CE726" s="33">
        <f>IF($BF726&lt;=$Y$7,Entrées!K753/CE$2,"")</f>
        <v>1.0476190476190476E-2</v>
      </c>
      <c r="CF726" s="11">
        <f t="shared" si="882"/>
        <v>7600</v>
      </c>
      <c r="CG726" s="11">
        <f t="shared" si="883"/>
        <v>4200</v>
      </c>
      <c r="CH726" s="52">
        <f t="shared" si="884"/>
        <v>0.26950009137426939</v>
      </c>
      <c r="CI726" s="52">
        <f t="shared" si="885"/>
        <v>0.11132787698412699</v>
      </c>
    </row>
    <row r="727" spans="1:87">
      <c r="C727" s="11">
        <f t="shared" si="890"/>
        <v>20</v>
      </c>
      <c r="D727" s="27">
        <f t="shared" si="886"/>
        <v>13</v>
      </c>
      <c r="E727" s="28">
        <f ca="1">IF($D727&gt;$D$8,"",INDIRECT(ADDRESS(ROW(Entrées!$C$37)+($D727-1)*24+E$11,COLUMN(Entrées!$C$37)+($C727-1),4,TRUE,"Entrées")))</f>
        <v>-751</v>
      </c>
      <c r="F727" s="28">
        <f ca="1">IF($D727&gt;$D$8,"",INDIRECT(ADDRESS(ROW(Entrées!$C$37)+($D727-1)*24+F$11,COLUMN(Entrées!$C$37)+($C727-1),4,TRUE,"Entrées")))</f>
        <v>-588</v>
      </c>
      <c r="G727" s="28">
        <f ca="1">IF($D727&gt;$D$8,"",INDIRECT(ADDRESS(ROW(Entrées!$C$37)+($D727-1)*24+G$11,COLUMN(Entrées!$C$37)+($C727-1),4,TRUE,"Entrées")))</f>
        <v>-618</v>
      </c>
      <c r="H727" s="28">
        <f ca="1">IF($D727&gt;$D$8,"",INDIRECT(ADDRESS(ROW(Entrées!$C$37)+($D727-1)*24+H$11,COLUMN(Entrées!$C$37)+($C727-1),4,TRUE,"Entrées")))</f>
        <v>-792</v>
      </c>
      <c r="I727" s="28">
        <f ca="1">IF($D727&gt;$D$8,"",INDIRECT(ADDRESS(ROW(Entrées!$C$37)+($D727-1)*24+I$11,COLUMN(Entrées!$C$37)+($C727-1),4,TRUE,"Entrées")))</f>
        <v>-940</v>
      </c>
      <c r="J727" s="28">
        <f ca="1">IF($D727&gt;$D$8,"",INDIRECT(ADDRESS(ROW(Entrées!$C$37)+($D727-1)*24+J$11,COLUMN(Entrées!$C$37)+($C727-1),4,TRUE,"Entrées")))</f>
        <v>-1125</v>
      </c>
      <c r="K727" s="28">
        <f ca="1">IF($D727&gt;$D$8,"",INDIRECT(ADDRESS(ROW(Entrées!$C$37)+($D727-1)*24+K$11,COLUMN(Entrées!$C$37)+($C727-1),4,TRUE,"Entrées")))</f>
        <v>-491</v>
      </c>
      <c r="L727" s="28">
        <f ca="1">IF($D727&gt;$D$8,"",INDIRECT(ADDRESS(ROW(Entrées!$C$37)+($D727-1)*24+L$11,COLUMN(Entrées!$C$37)+($C727-1),4,TRUE,"Entrées")))</f>
        <v>-441</v>
      </c>
      <c r="M727" s="28">
        <f ca="1">IF($D727&gt;$D$8,"",INDIRECT(ADDRESS(ROW(Entrées!$C$37)+($D727-1)*24+M$11,COLUMN(Entrées!$C$37)+($C727-1),4,TRUE,"Entrées")))</f>
        <v>-523</v>
      </c>
      <c r="N727" s="28">
        <f ca="1">IF($D727&gt;$D$8,"",INDIRECT(ADDRESS(ROW(Entrées!$C$37)+($D727-1)*24+N$11,COLUMN(Entrées!$C$37)+($C727-1),4,TRUE,"Entrées")))</f>
        <v>-621</v>
      </c>
      <c r="O727" s="28">
        <f ca="1">IF($D727&gt;$D$8,"",INDIRECT(ADDRESS(ROW(Entrées!$C$37)+($D727-1)*24+O$11,COLUMN(Entrées!$C$37)+($C727-1),4,TRUE,"Entrées")))</f>
        <v>-597</v>
      </c>
      <c r="P727" s="28">
        <f ca="1">IF($D727&gt;$D$8,"",INDIRECT(ADDRESS(ROW(Entrées!$C$37)+($D727-1)*24+P$11,COLUMN(Entrées!$C$37)+($C727-1),4,TRUE,"Entrées")))</f>
        <v>-675</v>
      </c>
      <c r="Q727" s="28">
        <f ca="1">IF($D727&gt;$D$8,"",INDIRECT(ADDRESS(ROW(Entrées!$C$37)+($D727-1)*24+Q$11,COLUMN(Entrées!$C$37)+($C727-1),4,TRUE,"Entrées")))</f>
        <v>-446</v>
      </c>
      <c r="R727" s="28">
        <f ca="1">IF($D727&gt;$D$8,"",INDIRECT(ADDRESS(ROW(Entrées!$C$37)+($D727-1)*24+R$11,COLUMN(Entrées!$C$37)+($C727-1),4,TRUE,"Entrées")))</f>
        <v>-365</v>
      </c>
      <c r="S727" s="28">
        <f ca="1">IF($D727&gt;$D$8,"",INDIRECT(ADDRESS(ROW(Entrées!$C$37)+($D727-1)*24+S$11,COLUMN(Entrées!$C$37)+($C727-1),4,TRUE,"Entrées")))</f>
        <v>-684</v>
      </c>
      <c r="T727" s="28">
        <f ca="1">IF($D727&gt;$D$8,"",INDIRECT(ADDRESS(ROW(Entrées!$C$37)+($D727-1)*24+T$11,COLUMN(Entrées!$C$37)+($C727-1),4,TRUE,"Entrées")))</f>
        <v>-936</v>
      </c>
      <c r="U727" s="28">
        <f ca="1">IF($D727&gt;$D$8,"",INDIRECT(ADDRESS(ROW(Entrées!$C$37)+($D727-1)*24+U$11,COLUMN(Entrées!$C$37)+($C727-1),4,TRUE,"Entrées")))</f>
        <v>-957</v>
      </c>
      <c r="V727" s="28">
        <f ca="1">IF($D727&gt;$D$8,"",INDIRECT(ADDRESS(ROW(Entrées!$C$37)+($D727-1)*24+V$11,COLUMN(Entrées!$C$37)+($C727-1),4,TRUE,"Entrées")))</f>
        <v>-1244</v>
      </c>
      <c r="W727" s="28">
        <f ca="1">IF($D727&gt;$D$8,"",INDIRECT(ADDRESS(ROW(Entrées!$C$37)+($D727-1)*24+W$11,COLUMN(Entrées!$C$37)+($C727-1),4,TRUE,"Entrées")))</f>
        <v>-1065</v>
      </c>
      <c r="X727" s="28">
        <f ca="1">IF($D727&gt;$D$8,"",INDIRECT(ADDRESS(ROW(Entrées!$C$37)+($D727-1)*24+X$11,COLUMN(Entrées!$C$37)+($C727-1),4,TRUE,"Entrées")))</f>
        <v>-1261</v>
      </c>
      <c r="Y727" s="28">
        <f ca="1">IF($D727&gt;$D$8,"",INDIRECT(ADDRESS(ROW(Entrées!$C$37)+($D727-1)*24+Y$11,COLUMN(Entrées!$C$37)+($C727-1),4,TRUE,"Entrées")))</f>
        <v>-1163</v>
      </c>
      <c r="Z727" s="28">
        <f ca="1">IF($D727&gt;$D$8,"",INDIRECT(ADDRESS(ROW(Entrées!$C$37)+($D727-1)*24+Z$11,COLUMN(Entrées!$C$37)+($C727-1),4,TRUE,"Entrées")))</f>
        <v>-1201</v>
      </c>
      <c r="AA727" s="28">
        <f ca="1">IF($D727&gt;$D$8,"",INDIRECT(ADDRESS(ROW(Entrées!$C$37)+($D727-1)*24+AA$11,COLUMN(Entrées!$C$37)+($C727-1),4,TRUE,"Entrées")))</f>
        <v>-658</v>
      </c>
      <c r="AB727" s="28">
        <f ca="1">IF($D727&gt;$D$8,"",INDIRECT(ADDRESS(ROW(Entrées!$C$37)+($D727-1)*24+AB$11,COLUMN(Entrées!$C$37)+($C727-1),4,TRUE,"Entrées")))</f>
        <v>-257</v>
      </c>
      <c r="AC727" s="11"/>
      <c r="AD727" s="40">
        <f t="shared" ca="1" si="861"/>
        <v>-766.625</v>
      </c>
      <c r="AE727" s="40">
        <f t="shared" ca="1" si="887"/>
        <v>-257</v>
      </c>
      <c r="AF727" s="40">
        <f t="shared" ca="1" si="888"/>
        <v>-1261</v>
      </c>
      <c r="AG727" s="4"/>
      <c r="AH727" s="11">
        <f>Entrées!A754</f>
        <v>30</v>
      </c>
      <c r="AI727" s="13">
        <f>Entrées!B754</f>
        <v>21</v>
      </c>
      <c r="AJ727" s="31">
        <f t="shared" ca="1" si="889"/>
        <v>55625.834722222207</v>
      </c>
      <c r="AK727" s="31">
        <f t="shared" ca="1" si="862"/>
        <v>55155.277777777781</v>
      </c>
      <c r="AL727" s="31">
        <f t="shared" ca="1" si="863"/>
        <v>55132.569444444431</v>
      </c>
      <c r="AM727" s="31">
        <f t="shared" ca="1" si="864"/>
        <v>439.35972222222233</v>
      </c>
      <c r="AN727" s="31">
        <f t="shared" ca="1" si="865"/>
        <v>2143.2847222222222</v>
      </c>
      <c r="AO727" s="31">
        <f t="shared" ca="1" si="866"/>
        <v>1711.4715277777773</v>
      </c>
      <c r="AP727" s="31">
        <f t="shared" ca="1" si="867"/>
        <v>43686.806944444448</v>
      </c>
      <c r="AQ727" s="31">
        <f t="shared" ca="1" si="868"/>
        <v>2048.2006944444447</v>
      </c>
      <c r="AR727" s="31">
        <f t="shared" ca="1" si="869"/>
        <v>467.57708333333329</v>
      </c>
      <c r="AS727" s="31">
        <f t="shared" ca="1" si="870"/>
        <v>9872.0041666666693</v>
      </c>
      <c r="AT727" s="31">
        <f t="shared" ca="1" si="871"/>
        <v>-752.91041666666672</v>
      </c>
      <c r="AU727" s="31">
        <f t="shared" ca="1" si="872"/>
        <v>580.30277777777769</v>
      </c>
      <c r="AV727" s="31">
        <f t="shared" ca="1" si="873"/>
        <v>-4570.3041666666659</v>
      </c>
      <c r="AW727" s="31">
        <f t="shared" ca="1" si="874"/>
        <v>53.39583333333335</v>
      </c>
      <c r="AX727" s="31">
        <f t="shared" ca="1" si="875"/>
        <v>1401.9361111111111</v>
      </c>
      <c r="AY727" s="31">
        <f t="shared" ca="1" si="876"/>
        <v>-1132.0805555555555</v>
      </c>
      <c r="AZ727" s="31">
        <f t="shared" ca="1" si="877"/>
        <v>-2177.1819444444441</v>
      </c>
      <c r="BA727" s="31">
        <f t="shared" ca="1" si="878"/>
        <v>644.8125</v>
      </c>
      <c r="BB727" s="31">
        <f t="shared" ca="1" si="879"/>
        <v>-1410.101388888889</v>
      </c>
      <c r="BC727" s="31">
        <f t="shared" ca="1" si="880"/>
        <v>-1800.2902777777781</v>
      </c>
      <c r="BF727" s="11">
        <f t="shared" si="881"/>
        <v>30</v>
      </c>
      <c r="BG727" s="11">
        <f t="shared" si="803"/>
        <v>21</v>
      </c>
      <c r="BH727" s="32">
        <f>IF($BF727&gt;$Y$7,"",IF(AND($BF727=$Y$7,$BG727=23),"",Entrées!C755-Entrées!C754))</f>
        <v>-859.5</v>
      </c>
      <c r="BI727" s="32">
        <f>IF($BF727&gt;$Y$7,"",IF(AND($BF727=$Y$7,$BG727=23),"",Entrées!D755-Entrées!D754))</f>
        <v>25</v>
      </c>
      <c r="BJ727" s="32">
        <f>IF($BF727&gt;$Y$7,"",IF(AND($BF727=$Y$7,$BG727=23),"",Entrées!E755-Entrées!E754))</f>
        <v>-75</v>
      </c>
      <c r="BK727" s="32">
        <f>IF($BF727&gt;$Y$7,"",IF(AND($BF727=$Y$7,$BG727=23),"",Entrées!F755-Entrées!F754))</f>
        <v>0</v>
      </c>
      <c r="BL727" s="32">
        <f>IF($BF727&gt;$Y$7,"",IF(AND($BF727=$Y$7,$BG727=23),"",Entrées!G755-Entrées!G754))</f>
        <v>-324.5</v>
      </c>
      <c r="BM727" s="32">
        <f>IF($BF727&gt;$Y$7,"",IF(AND($BF727=$Y$7,$BG727=23),"",Entrées!H755-Entrées!H754))</f>
        <v>-5</v>
      </c>
      <c r="BN727" s="32">
        <f>IF($BF727&gt;$Y$7,"",IF(AND($BF727=$Y$7,$BG727=23),"",Entrées!I755-Entrées!I754))</f>
        <v>-729</v>
      </c>
      <c r="BO727" s="32">
        <f>IF($BF727&gt;$Y$7,"",IF(AND($BF727=$Y$7,$BG727=23),"",Entrées!J755-Entrées!J754))</f>
        <v>-225</v>
      </c>
      <c r="BP727" s="32">
        <f>IF($BF727&gt;$Y$7,"",IF(AND($BF727=$Y$7,$BG727=23),"",Entrées!K755-Entrées!K754))</f>
        <v>-1.5</v>
      </c>
      <c r="BQ727" s="32">
        <f>IF($BF727&gt;$Y$7,"",IF(AND($BF727=$Y$7,$BG727=23),"",Entrées!L755-Entrées!L754))</f>
        <v>-653.5</v>
      </c>
      <c r="BR727" s="32">
        <f>IF($BF727&gt;$Y$7,"",IF(AND($BF727=$Y$7,$BG727=23),"",Entrées!M755-Entrées!M754))</f>
        <v>0.5</v>
      </c>
      <c r="BS727" s="32">
        <f>IF($BF727&gt;$Y$7,"",IF(AND($BF727=$Y$7,$BG727=23),"",Entrées!N755-Entrées!N754))</f>
        <v>5.5</v>
      </c>
      <c r="BT727" s="32">
        <f>IF($BF727&gt;$Y$7,"",IF(AND($BF727=$Y$7,$BG727=23),"",Entrées!O755-Entrées!O754))</f>
        <v>1073</v>
      </c>
      <c r="BU727" s="32">
        <f>IF($BF727&gt;$Y$7,"",IF(AND($BF727=$Y$7,$BG727=23),"",Entrées!P755-Entrées!P754))</f>
        <v>-4</v>
      </c>
      <c r="BV727" s="32">
        <f>IF($BF727&gt;$Y$7,"",IF(AND($BF727=$Y$7,$BG727=23),"",Entrées!Q755-Entrées!Q754))</f>
        <v>1498</v>
      </c>
      <c r="BW727" s="32">
        <f>IF($BF727&gt;$Y$7,"",IF(AND($BF727=$Y$7,$BG727=23),"",Entrées!R755-Entrées!R754))</f>
        <v>0</v>
      </c>
      <c r="BX727" s="32">
        <f>IF($BF727&gt;$Y$7,"",IF(AND($BF727=$Y$7,$BG727=23),"",Entrées!S755-Entrées!S754))</f>
        <v>0</v>
      </c>
      <c r="BY727" s="32">
        <f>IF($BF727&gt;$Y$7,"",IF(AND($BF727=$Y$7,$BG727=23),"",Entrées!T755-Entrées!T754))</f>
        <v>0</v>
      </c>
      <c r="BZ727" s="32">
        <f>IF($BF727&gt;$Y$7,"",IF(AND($BF727=$Y$7,$BG727=23),"",Entrées!U755-Entrées!U754))</f>
        <v>0</v>
      </c>
      <c r="CA727" s="32">
        <f>IF($BF727&gt;$Y$7,"",IF(AND($BF727=$Y$7,$BG727=23),"",Entrées!V755-Entrées!V754))</f>
        <v>-26</v>
      </c>
      <c r="CD727" s="33">
        <f>IF($BF727&lt;=$Y$7,Entrées!J754/CD$2,"")</f>
        <v>0.45019736842105262</v>
      </c>
      <c r="CE727" s="33">
        <f>IF($BF727&lt;=$Y$7,Entrées!K754/CE$2,"")</f>
        <v>3.5714285714285714E-4</v>
      </c>
      <c r="CF727" s="11">
        <f t="shared" si="882"/>
        <v>7600</v>
      </c>
      <c r="CG727" s="11">
        <f t="shared" si="883"/>
        <v>4200</v>
      </c>
      <c r="CH727" s="52">
        <f t="shared" si="884"/>
        <v>0.26950009137426939</v>
      </c>
      <c r="CI727" s="52">
        <f t="shared" si="885"/>
        <v>0.11132787698412699</v>
      </c>
    </row>
    <row r="728" spans="1:87">
      <c r="C728" s="11">
        <f t="shared" si="890"/>
        <v>20</v>
      </c>
      <c r="D728" s="27">
        <f t="shared" si="886"/>
        <v>14</v>
      </c>
      <c r="E728" s="28">
        <f ca="1">IF($D728&gt;$D$8,"",INDIRECT(ADDRESS(ROW(Entrées!$C$37)+($D728-1)*24+E$11,COLUMN(Entrées!$C$37)+($C728-1),4,TRUE,"Entrées")))</f>
        <v>-2396</v>
      </c>
      <c r="F728" s="28">
        <f ca="1">IF($D728&gt;$D$8,"",INDIRECT(ADDRESS(ROW(Entrées!$C$37)+($D728-1)*24+F$11,COLUMN(Entrées!$C$37)+($C728-1),4,TRUE,"Entrées")))</f>
        <v>-2381</v>
      </c>
      <c r="G728" s="28">
        <f ca="1">IF($D728&gt;$D$8,"",INDIRECT(ADDRESS(ROW(Entrées!$C$37)+($D728-1)*24+G$11,COLUMN(Entrées!$C$37)+($C728-1),4,TRUE,"Entrées")))</f>
        <v>-2507</v>
      </c>
      <c r="H728" s="28">
        <f ca="1">IF($D728&gt;$D$8,"",INDIRECT(ADDRESS(ROW(Entrées!$C$37)+($D728-1)*24+H$11,COLUMN(Entrées!$C$37)+($C728-1),4,TRUE,"Entrées")))</f>
        <v>-2378</v>
      </c>
      <c r="I728" s="28">
        <f ca="1">IF($D728&gt;$D$8,"",INDIRECT(ADDRESS(ROW(Entrées!$C$37)+($D728-1)*24+I$11,COLUMN(Entrées!$C$37)+($C728-1),4,TRUE,"Entrées")))</f>
        <v>-2304</v>
      </c>
      <c r="J728" s="28">
        <f ca="1">IF($D728&gt;$D$8,"",INDIRECT(ADDRESS(ROW(Entrées!$C$37)+($D728-1)*24+J$11,COLUMN(Entrées!$C$37)+($C728-1),4,TRUE,"Entrées")))</f>
        <v>-2372</v>
      </c>
      <c r="K728" s="28">
        <f ca="1">IF($D728&gt;$D$8,"",INDIRECT(ADDRESS(ROW(Entrées!$C$37)+($D728-1)*24+K$11,COLUMN(Entrées!$C$37)+($C728-1),4,TRUE,"Entrées")))</f>
        <v>-2099</v>
      </c>
      <c r="L728" s="28">
        <f ca="1">IF($D728&gt;$D$8,"",INDIRECT(ADDRESS(ROW(Entrées!$C$37)+($D728-1)*24+L$11,COLUMN(Entrées!$C$37)+($C728-1),4,TRUE,"Entrées")))</f>
        <v>-2120</v>
      </c>
      <c r="M728" s="28">
        <f ca="1">IF($D728&gt;$D$8,"",INDIRECT(ADDRESS(ROW(Entrées!$C$37)+($D728-1)*24+M$11,COLUMN(Entrées!$C$37)+($C728-1),4,TRUE,"Entrées")))</f>
        <v>-2395</v>
      </c>
      <c r="N728" s="28">
        <f ca="1">IF($D728&gt;$D$8,"",INDIRECT(ADDRESS(ROW(Entrées!$C$37)+($D728-1)*24+N$11,COLUMN(Entrées!$C$37)+($C728-1),4,TRUE,"Entrées")))</f>
        <v>-2436</v>
      </c>
      <c r="O728" s="28">
        <f ca="1">IF($D728&gt;$D$8,"",INDIRECT(ADDRESS(ROW(Entrées!$C$37)+($D728-1)*24+O$11,COLUMN(Entrées!$C$37)+($C728-1),4,TRUE,"Entrées")))</f>
        <v>-2282</v>
      </c>
      <c r="P728" s="28">
        <f ca="1">IF($D728&gt;$D$8,"",INDIRECT(ADDRESS(ROW(Entrées!$C$37)+($D728-1)*24+P$11,COLUMN(Entrées!$C$37)+($C728-1),4,TRUE,"Entrées")))</f>
        <v>-889</v>
      </c>
      <c r="Q728" s="28">
        <f ca="1">IF($D728&gt;$D$8,"",INDIRECT(ADDRESS(ROW(Entrées!$C$37)+($D728-1)*24+Q$11,COLUMN(Entrées!$C$37)+($C728-1),4,TRUE,"Entrées")))</f>
        <v>-739</v>
      </c>
      <c r="R728" s="28">
        <f ca="1">IF($D728&gt;$D$8,"",INDIRECT(ADDRESS(ROW(Entrées!$C$37)+($D728-1)*24+R$11,COLUMN(Entrées!$C$37)+($C728-1),4,TRUE,"Entrées")))</f>
        <v>-264</v>
      </c>
      <c r="S728" s="28">
        <f ca="1">IF($D728&gt;$D$8,"",INDIRECT(ADDRESS(ROW(Entrées!$C$37)+($D728-1)*24+S$11,COLUMN(Entrées!$C$37)+($C728-1),4,TRUE,"Entrées")))</f>
        <v>-487</v>
      </c>
      <c r="T728" s="28">
        <f ca="1">IF($D728&gt;$D$8,"",INDIRECT(ADDRESS(ROW(Entrées!$C$37)+($D728-1)*24+T$11,COLUMN(Entrées!$C$37)+($C728-1),4,TRUE,"Entrées")))</f>
        <v>-747</v>
      </c>
      <c r="U728" s="28">
        <f ca="1">IF($D728&gt;$D$8,"",INDIRECT(ADDRESS(ROW(Entrées!$C$37)+($D728-1)*24+U$11,COLUMN(Entrées!$C$37)+($C728-1),4,TRUE,"Entrées")))</f>
        <v>-772</v>
      </c>
      <c r="V728" s="28">
        <f ca="1">IF($D728&gt;$D$8,"",INDIRECT(ADDRESS(ROW(Entrées!$C$37)+($D728-1)*24+V$11,COLUMN(Entrées!$C$37)+($C728-1),4,TRUE,"Entrées")))</f>
        <v>-1114</v>
      </c>
      <c r="W728" s="28">
        <f ca="1">IF($D728&gt;$D$8,"",INDIRECT(ADDRESS(ROW(Entrées!$C$37)+($D728-1)*24+W$11,COLUMN(Entrées!$C$37)+($C728-1),4,TRUE,"Entrées")))</f>
        <v>-2944</v>
      </c>
      <c r="X728" s="28">
        <f ca="1">IF($D728&gt;$D$8,"",INDIRECT(ADDRESS(ROW(Entrées!$C$37)+($D728-1)*24+X$11,COLUMN(Entrées!$C$37)+($C728-1),4,TRUE,"Entrées")))</f>
        <v>-2958</v>
      </c>
      <c r="Y728" s="28">
        <f ca="1">IF($D728&gt;$D$8,"",INDIRECT(ADDRESS(ROW(Entrées!$C$37)+($D728-1)*24+Y$11,COLUMN(Entrées!$C$37)+($C728-1),4,TRUE,"Entrées")))</f>
        <v>-2989</v>
      </c>
      <c r="Z728" s="28">
        <f ca="1">IF($D728&gt;$D$8,"",INDIRECT(ADDRESS(ROW(Entrées!$C$37)+($D728-1)*24+Z$11,COLUMN(Entrées!$C$37)+($C728-1),4,TRUE,"Entrées")))</f>
        <v>-2939</v>
      </c>
      <c r="AA728" s="28">
        <f ca="1">IF($D728&gt;$D$8,"",INDIRECT(ADDRESS(ROW(Entrées!$C$37)+($D728-1)*24+AA$11,COLUMN(Entrées!$C$37)+($C728-1),4,TRUE,"Entrées")))</f>
        <v>-2538</v>
      </c>
      <c r="AB728" s="28">
        <f ca="1">IF($D728&gt;$D$8,"",INDIRECT(ADDRESS(ROW(Entrées!$C$37)+($D728-1)*24+AB$11,COLUMN(Entrées!$C$37)+($C728-1),4,TRUE,"Entrées")))</f>
        <v>-2167</v>
      </c>
      <c r="AC728" s="11"/>
      <c r="AD728" s="40">
        <f t="shared" ca="1" si="861"/>
        <v>-1967.375</v>
      </c>
      <c r="AE728" s="40">
        <f t="shared" ca="1" si="887"/>
        <v>-264</v>
      </c>
      <c r="AF728" s="40">
        <f t="shared" ca="1" si="888"/>
        <v>-2989</v>
      </c>
      <c r="AG728" s="4"/>
      <c r="AH728" s="11">
        <f>Entrées!A755</f>
        <v>30</v>
      </c>
      <c r="AI728" s="13">
        <f>Entrées!B755</f>
        <v>22</v>
      </c>
      <c r="AJ728" s="31">
        <f t="shared" ca="1" si="889"/>
        <v>55625.834722222207</v>
      </c>
      <c r="AK728" s="31">
        <f t="shared" ca="1" si="862"/>
        <v>55155.277777777781</v>
      </c>
      <c r="AL728" s="31">
        <f t="shared" ca="1" si="863"/>
        <v>55132.569444444431</v>
      </c>
      <c r="AM728" s="31">
        <f t="shared" ca="1" si="864"/>
        <v>439.35972222222233</v>
      </c>
      <c r="AN728" s="31">
        <f t="shared" ca="1" si="865"/>
        <v>2143.2847222222222</v>
      </c>
      <c r="AO728" s="31">
        <f t="shared" ca="1" si="866"/>
        <v>1711.4715277777773</v>
      </c>
      <c r="AP728" s="31">
        <f t="shared" ca="1" si="867"/>
        <v>43686.806944444448</v>
      </c>
      <c r="AQ728" s="31">
        <f t="shared" ca="1" si="868"/>
        <v>2048.2006944444447</v>
      </c>
      <c r="AR728" s="31">
        <f t="shared" ca="1" si="869"/>
        <v>467.57708333333329</v>
      </c>
      <c r="AS728" s="31">
        <f t="shared" ca="1" si="870"/>
        <v>9872.0041666666693</v>
      </c>
      <c r="AT728" s="31">
        <f t="shared" ca="1" si="871"/>
        <v>-752.91041666666672</v>
      </c>
      <c r="AU728" s="31">
        <f t="shared" ca="1" si="872"/>
        <v>580.30277777777769</v>
      </c>
      <c r="AV728" s="31">
        <f t="shared" ca="1" si="873"/>
        <v>-4570.3041666666659</v>
      </c>
      <c r="AW728" s="31">
        <f t="shared" ca="1" si="874"/>
        <v>53.39583333333335</v>
      </c>
      <c r="AX728" s="31">
        <f t="shared" ca="1" si="875"/>
        <v>1401.9361111111111</v>
      </c>
      <c r="AY728" s="31">
        <f t="shared" ca="1" si="876"/>
        <v>-1132.0805555555555</v>
      </c>
      <c r="AZ728" s="31">
        <f t="shared" ca="1" si="877"/>
        <v>-2177.1819444444441</v>
      </c>
      <c r="BA728" s="31">
        <f t="shared" ca="1" si="878"/>
        <v>644.8125</v>
      </c>
      <c r="BB728" s="31">
        <f t="shared" ca="1" si="879"/>
        <v>-1410.101388888889</v>
      </c>
      <c r="BC728" s="31">
        <f t="shared" ca="1" si="880"/>
        <v>-1800.2902777777781</v>
      </c>
      <c r="BF728" s="11">
        <f t="shared" si="881"/>
        <v>30</v>
      </c>
      <c r="BG728" s="11">
        <f t="shared" si="803"/>
        <v>22</v>
      </c>
      <c r="BH728" s="32">
        <f>IF($BF728&gt;$Y$7,"",IF(AND($BF728=$Y$7,$BG728=23),"",Entrées!C756-Entrées!C755))</f>
        <v>2132</v>
      </c>
      <c r="BI728" s="32">
        <f>IF($BF728&gt;$Y$7,"",IF(AND($BF728=$Y$7,$BG728=23),"",Entrées!D756-Entrées!D755))</f>
        <v>1437.5</v>
      </c>
      <c r="BJ728" s="32">
        <f>IF($BF728&gt;$Y$7,"",IF(AND($BF728=$Y$7,$BG728=23),"",Entrées!E756-Entrées!E755))</f>
        <v>1212.5</v>
      </c>
      <c r="BK728" s="32">
        <f>IF($BF728&gt;$Y$7,"",IF(AND($BF728=$Y$7,$BG728=23),"",Entrées!F756-Entrées!F755))</f>
        <v>-1</v>
      </c>
      <c r="BL728" s="32">
        <f>IF($BF728&gt;$Y$7,"",IF(AND($BF728=$Y$7,$BG728=23),"",Entrées!G756-Entrées!G755))</f>
        <v>-80.5</v>
      </c>
      <c r="BM728" s="32">
        <f>IF($BF728&gt;$Y$7,"",IF(AND($BF728=$Y$7,$BG728=23),"",Entrées!H756-Entrées!H755))</f>
        <v>-29</v>
      </c>
      <c r="BN728" s="32">
        <f>IF($BF728&gt;$Y$7,"",IF(AND($BF728=$Y$7,$BG728=23),"",Entrées!I756-Entrées!I755))</f>
        <v>291.5</v>
      </c>
      <c r="BO728" s="32">
        <f>IF($BF728&gt;$Y$7,"",IF(AND($BF728=$Y$7,$BG728=23),"",Entrées!J756-Entrées!J755))</f>
        <v>-431.5</v>
      </c>
      <c r="BP728" s="32">
        <f>IF($BF728&gt;$Y$7,"",IF(AND($BF728=$Y$7,$BG728=23),"",Entrées!K756-Entrées!K755))</f>
        <v>0</v>
      </c>
      <c r="BQ728" s="32">
        <f>IF($BF728&gt;$Y$7,"",IF(AND($BF728=$Y$7,$BG728=23),"",Entrées!L756-Entrées!L755))</f>
        <v>1356.5</v>
      </c>
      <c r="BR728" s="32">
        <f>IF($BF728&gt;$Y$7,"",IF(AND($BF728=$Y$7,$BG728=23),"",Entrées!M756-Entrées!M755))</f>
        <v>0</v>
      </c>
      <c r="BS728" s="32">
        <f>IF($BF728&gt;$Y$7,"",IF(AND($BF728=$Y$7,$BG728=23),"",Entrées!N756-Entrées!N755))</f>
        <v>0.5</v>
      </c>
      <c r="BT728" s="32">
        <f>IF($BF728&gt;$Y$7,"",IF(AND($BF728=$Y$7,$BG728=23),"",Entrées!O756-Entrées!O755))</f>
        <v>1025.5</v>
      </c>
      <c r="BU728" s="32">
        <f>IF($BF728&gt;$Y$7,"",IF(AND($BF728=$Y$7,$BG728=23),"",Entrées!P756-Entrées!P755))</f>
        <v>-2</v>
      </c>
      <c r="BV728" s="32">
        <f>IF($BF728&gt;$Y$7,"",IF(AND($BF728=$Y$7,$BG728=23),"",Entrées!Q756-Entrées!Q755))</f>
        <v>-161</v>
      </c>
      <c r="BW728" s="32">
        <f>IF($BF728&gt;$Y$7,"",IF(AND($BF728=$Y$7,$BG728=23),"",Entrées!R756-Entrées!R755))</f>
        <v>0</v>
      </c>
      <c r="BX728" s="32">
        <f>IF($BF728&gt;$Y$7,"",IF(AND($BF728=$Y$7,$BG728=23),"",Entrées!S756-Entrées!S755))</f>
        <v>0</v>
      </c>
      <c r="BY728" s="32">
        <f>IF($BF728&gt;$Y$7,"",IF(AND($BF728=$Y$7,$BG728=23),"",Entrées!T756-Entrées!T755))</f>
        <v>0</v>
      </c>
      <c r="BZ728" s="32">
        <f>IF($BF728&gt;$Y$7,"",IF(AND($BF728=$Y$7,$BG728=23),"",Entrées!U756-Entrées!U755))</f>
        <v>0</v>
      </c>
      <c r="CA728" s="32">
        <f>IF($BF728&gt;$Y$7,"",IF(AND($BF728=$Y$7,$BG728=23),"",Entrées!V756-Entrées!V755))</f>
        <v>619</v>
      </c>
      <c r="CD728" s="33">
        <f>IF($BF728&lt;=$Y$7,Entrées!J755/CD$2,"")</f>
        <v>0.42059210526315788</v>
      </c>
      <c r="CE728" s="33">
        <f>IF($BF728&lt;=$Y$7,Entrées!K755/CE$2,"")</f>
        <v>0</v>
      </c>
      <c r="CF728" s="11">
        <f t="shared" si="882"/>
        <v>7600</v>
      </c>
      <c r="CG728" s="11">
        <f t="shared" si="883"/>
        <v>4200</v>
      </c>
      <c r="CH728" s="52">
        <f t="shared" si="884"/>
        <v>0.26950009137426939</v>
      </c>
      <c r="CI728" s="52">
        <f t="shared" si="885"/>
        <v>0.11132787698412699</v>
      </c>
    </row>
    <row r="729" spans="1:87">
      <c r="C729" s="11">
        <f t="shared" si="890"/>
        <v>20</v>
      </c>
      <c r="D729" s="27">
        <f t="shared" si="886"/>
        <v>15</v>
      </c>
      <c r="E729" s="28">
        <f ca="1">IF($D729&gt;$D$8,"",INDIRECT(ADDRESS(ROW(Entrées!$C$37)+($D729-1)*24+E$11,COLUMN(Entrées!$C$37)+($C729-1),4,TRUE,"Entrées")))</f>
        <v>-774</v>
      </c>
      <c r="F729" s="28">
        <f ca="1">IF($D729&gt;$D$8,"",INDIRECT(ADDRESS(ROW(Entrées!$C$37)+($D729-1)*24+F$11,COLUMN(Entrées!$C$37)+($C729-1),4,TRUE,"Entrées")))</f>
        <v>-678</v>
      </c>
      <c r="G729" s="28">
        <f ca="1">IF($D729&gt;$D$8,"",INDIRECT(ADDRESS(ROW(Entrées!$C$37)+($D729-1)*24+G$11,COLUMN(Entrées!$C$37)+($C729-1),4,TRUE,"Entrées")))</f>
        <v>-721</v>
      </c>
      <c r="H729" s="28">
        <f ca="1">IF($D729&gt;$D$8,"",INDIRECT(ADDRESS(ROW(Entrées!$C$37)+($D729-1)*24+H$11,COLUMN(Entrées!$C$37)+($C729-1),4,TRUE,"Entrées")))</f>
        <v>-622</v>
      </c>
      <c r="I729" s="28">
        <f ca="1">IF($D729&gt;$D$8,"",INDIRECT(ADDRESS(ROW(Entrées!$C$37)+($D729-1)*24+I$11,COLUMN(Entrées!$C$37)+($C729-1),4,TRUE,"Entrées")))</f>
        <v>-786</v>
      </c>
      <c r="J729" s="28">
        <f ca="1">IF($D729&gt;$D$8,"",INDIRECT(ADDRESS(ROW(Entrées!$C$37)+($D729-1)*24+J$11,COLUMN(Entrées!$C$37)+($C729-1),4,TRUE,"Entrées")))</f>
        <v>-1406</v>
      </c>
      <c r="K729" s="28">
        <f ca="1">IF($D729&gt;$D$8,"",INDIRECT(ADDRESS(ROW(Entrées!$C$37)+($D729-1)*24+K$11,COLUMN(Entrées!$C$37)+($C729-1),4,TRUE,"Entrées")))</f>
        <v>-2110</v>
      </c>
      <c r="L729" s="28">
        <f ca="1">IF($D729&gt;$D$8,"",INDIRECT(ADDRESS(ROW(Entrées!$C$37)+($D729-1)*24+L$11,COLUMN(Entrées!$C$37)+($C729-1),4,TRUE,"Entrées")))</f>
        <v>-2533</v>
      </c>
      <c r="M729" s="28">
        <f ca="1">IF($D729&gt;$D$8,"",INDIRECT(ADDRESS(ROW(Entrées!$C$37)+($D729-1)*24+M$11,COLUMN(Entrées!$C$37)+($C729-1),4,TRUE,"Entrées")))</f>
        <v>-3177</v>
      </c>
      <c r="N729" s="28">
        <f ca="1">IF($D729&gt;$D$8,"",INDIRECT(ADDRESS(ROW(Entrées!$C$37)+($D729-1)*24+N$11,COLUMN(Entrées!$C$37)+($C729-1),4,TRUE,"Entrées")))</f>
        <v>-2959</v>
      </c>
      <c r="O729" s="28">
        <f ca="1">IF($D729&gt;$D$8,"",INDIRECT(ADDRESS(ROW(Entrées!$C$37)+($D729-1)*24+O$11,COLUMN(Entrées!$C$37)+($C729-1),4,TRUE,"Entrées")))</f>
        <v>-2867</v>
      </c>
      <c r="P729" s="28">
        <f ca="1">IF($D729&gt;$D$8,"",INDIRECT(ADDRESS(ROW(Entrées!$C$37)+($D729-1)*24+P$11,COLUMN(Entrées!$C$37)+($C729-1),4,TRUE,"Entrées")))</f>
        <v>-2975</v>
      </c>
      <c r="Q729" s="28">
        <f ca="1">IF($D729&gt;$D$8,"",INDIRECT(ADDRESS(ROW(Entrées!$C$37)+($D729-1)*24+Q$11,COLUMN(Entrées!$C$37)+($C729-1),4,TRUE,"Entrées")))</f>
        <v>-2135</v>
      </c>
      <c r="R729" s="28">
        <f ca="1">IF($D729&gt;$D$8,"",INDIRECT(ADDRESS(ROW(Entrées!$C$37)+($D729-1)*24+R$11,COLUMN(Entrées!$C$37)+($C729-1),4,TRUE,"Entrées")))</f>
        <v>-2390</v>
      </c>
      <c r="S729" s="28">
        <f ca="1">IF($D729&gt;$D$8,"",INDIRECT(ADDRESS(ROW(Entrées!$C$37)+($D729-1)*24+S$11,COLUMN(Entrées!$C$37)+($C729-1),4,TRUE,"Entrées")))</f>
        <v>-2722</v>
      </c>
      <c r="T729" s="28">
        <f ca="1">IF($D729&gt;$D$8,"",INDIRECT(ADDRESS(ROW(Entrées!$C$37)+($D729-1)*24+T$11,COLUMN(Entrées!$C$37)+($C729-1),4,TRUE,"Entrées")))</f>
        <v>-2874</v>
      </c>
      <c r="U729" s="28">
        <f ca="1">IF($D729&gt;$D$8,"",INDIRECT(ADDRESS(ROW(Entrées!$C$37)+($D729-1)*24+U$11,COLUMN(Entrées!$C$37)+($C729-1),4,TRUE,"Entrées")))</f>
        <v>-2959</v>
      </c>
      <c r="V729" s="28">
        <f ca="1">IF($D729&gt;$D$8,"",INDIRECT(ADDRESS(ROW(Entrées!$C$37)+($D729-1)*24+V$11,COLUMN(Entrées!$C$37)+($C729-1),4,TRUE,"Entrées")))</f>
        <v>-2869</v>
      </c>
      <c r="W729" s="28">
        <f ca="1">IF($D729&gt;$D$8,"",INDIRECT(ADDRESS(ROW(Entrées!$C$37)+($D729-1)*24+W$11,COLUMN(Entrées!$C$37)+($C729-1),4,TRUE,"Entrées")))</f>
        <v>-3048</v>
      </c>
      <c r="X729" s="28">
        <f ca="1">IF($D729&gt;$D$8,"",INDIRECT(ADDRESS(ROW(Entrées!$C$37)+($D729-1)*24+X$11,COLUMN(Entrées!$C$37)+($C729-1),4,TRUE,"Entrées")))</f>
        <v>-2855</v>
      </c>
      <c r="Y729" s="28">
        <f ca="1">IF($D729&gt;$D$8,"",INDIRECT(ADDRESS(ROW(Entrées!$C$37)+($D729-1)*24+Y$11,COLUMN(Entrées!$C$37)+($C729-1),4,TRUE,"Entrées")))</f>
        <v>-3088</v>
      </c>
      <c r="Z729" s="28">
        <f ca="1">IF($D729&gt;$D$8,"",INDIRECT(ADDRESS(ROW(Entrées!$C$37)+($D729-1)*24+Z$11,COLUMN(Entrées!$C$37)+($C729-1),4,TRUE,"Entrées")))</f>
        <v>-3175</v>
      </c>
      <c r="AA729" s="28">
        <f ca="1">IF($D729&gt;$D$8,"",INDIRECT(ADDRESS(ROW(Entrées!$C$37)+($D729-1)*24+AA$11,COLUMN(Entrées!$C$37)+($C729-1),4,TRUE,"Entrées")))</f>
        <v>-2956</v>
      </c>
      <c r="AB729" s="28">
        <f ca="1">IF($D729&gt;$D$8,"",INDIRECT(ADDRESS(ROW(Entrées!$C$37)+($D729-1)*24+AB$11,COLUMN(Entrées!$C$37)+($C729-1),4,TRUE,"Entrées")))</f>
        <v>-2128</v>
      </c>
      <c r="AC729" s="11"/>
      <c r="AD729" s="40">
        <f t="shared" ca="1" si="861"/>
        <v>-2283.625</v>
      </c>
      <c r="AE729" s="40">
        <f t="shared" ca="1" si="887"/>
        <v>-622</v>
      </c>
      <c r="AF729" s="40">
        <f t="shared" ca="1" si="888"/>
        <v>-3177</v>
      </c>
      <c r="AG729" s="4"/>
      <c r="AH729" s="11">
        <f>Entrées!A756</f>
        <v>30</v>
      </c>
      <c r="AI729" s="13">
        <f>Entrées!B756</f>
        <v>23</v>
      </c>
      <c r="AJ729" s="31">
        <f t="shared" ca="1" si="889"/>
        <v>55625.834722222207</v>
      </c>
      <c r="AK729" s="31">
        <f t="shared" ca="1" si="862"/>
        <v>55155.277777777781</v>
      </c>
      <c r="AL729" s="31">
        <f t="shared" ca="1" si="863"/>
        <v>55132.569444444431</v>
      </c>
      <c r="AM729" s="31">
        <f t="shared" ca="1" si="864"/>
        <v>439.35972222222233</v>
      </c>
      <c r="AN729" s="31">
        <f t="shared" ca="1" si="865"/>
        <v>2143.2847222222222</v>
      </c>
      <c r="AO729" s="31">
        <f t="shared" ca="1" si="866"/>
        <v>1711.4715277777773</v>
      </c>
      <c r="AP729" s="31">
        <f t="shared" ca="1" si="867"/>
        <v>43686.806944444448</v>
      </c>
      <c r="AQ729" s="31">
        <f t="shared" ca="1" si="868"/>
        <v>2048.2006944444447</v>
      </c>
      <c r="AR729" s="31">
        <f t="shared" ca="1" si="869"/>
        <v>467.57708333333329</v>
      </c>
      <c r="AS729" s="31">
        <f t="shared" ca="1" si="870"/>
        <v>9872.0041666666693</v>
      </c>
      <c r="AT729" s="31">
        <f t="shared" ca="1" si="871"/>
        <v>-752.91041666666672</v>
      </c>
      <c r="AU729" s="31">
        <f t="shared" ca="1" si="872"/>
        <v>580.30277777777769</v>
      </c>
      <c r="AV729" s="31">
        <f t="shared" ca="1" si="873"/>
        <v>-4570.3041666666659</v>
      </c>
      <c r="AW729" s="31">
        <f t="shared" ca="1" si="874"/>
        <v>53.39583333333335</v>
      </c>
      <c r="AX729" s="31">
        <f t="shared" ca="1" si="875"/>
        <v>1401.9361111111111</v>
      </c>
      <c r="AY729" s="31">
        <f t="shared" ca="1" si="876"/>
        <v>-1132.0805555555555</v>
      </c>
      <c r="AZ729" s="31">
        <f t="shared" ca="1" si="877"/>
        <v>-2177.1819444444441</v>
      </c>
      <c r="BA729" s="31">
        <f t="shared" ca="1" si="878"/>
        <v>644.8125</v>
      </c>
      <c r="BB729" s="31">
        <f t="shared" ca="1" si="879"/>
        <v>-1410.101388888889</v>
      </c>
      <c r="BC729" s="31">
        <f t="shared" ca="1" si="880"/>
        <v>-1800.2902777777781</v>
      </c>
      <c r="BF729" s="11">
        <f t="shared" si="881"/>
        <v>30</v>
      </c>
      <c r="BG729" s="11">
        <f t="shared" ref="BG729:BG753" si="891">AI729</f>
        <v>23</v>
      </c>
      <c r="BH729" s="32" t="str">
        <f>IF($BF729&gt;$Y$7,"",IF(AND($BF729=$Y$7,$BG729=23),"",Entrées!C757-Entrées!C756))</f>
        <v/>
      </c>
      <c r="BI729" s="32" t="str">
        <f>IF($BF729&gt;$Y$7,"",IF(AND($BF729=$Y$7,$BG729=23),"",Entrées!D757-Entrées!D756))</f>
        <v/>
      </c>
      <c r="BJ729" s="32" t="str">
        <f>IF($BF729&gt;$Y$7,"",IF(AND($BF729=$Y$7,$BG729=23),"",Entrées!E757-Entrées!E756))</f>
        <v/>
      </c>
      <c r="BK729" s="32" t="str">
        <f>IF($BF729&gt;$Y$7,"",IF(AND($BF729=$Y$7,$BG729=23),"",Entrées!F757-Entrées!F756))</f>
        <v/>
      </c>
      <c r="BL729" s="32" t="str">
        <f>IF($BF729&gt;$Y$7,"",IF(AND($BF729=$Y$7,$BG729=23),"",Entrées!G757-Entrées!G756))</f>
        <v/>
      </c>
      <c r="BM729" s="32" t="str">
        <f>IF($BF729&gt;$Y$7,"",IF(AND($BF729=$Y$7,$BG729=23),"",Entrées!H757-Entrées!H756))</f>
        <v/>
      </c>
      <c r="BN729" s="32" t="str">
        <f>IF($BF729&gt;$Y$7,"",IF(AND($BF729=$Y$7,$BG729=23),"",Entrées!I757-Entrées!I756))</f>
        <v/>
      </c>
      <c r="BO729" s="32" t="str">
        <f>IF($BF729&gt;$Y$7,"",IF(AND($BF729=$Y$7,$BG729=23),"",Entrées!J757-Entrées!J756))</f>
        <v/>
      </c>
      <c r="BP729" s="32" t="str">
        <f>IF($BF729&gt;$Y$7,"",IF(AND($BF729=$Y$7,$BG729=23),"",Entrées!K757-Entrées!K756))</f>
        <v/>
      </c>
      <c r="BQ729" s="32" t="str">
        <f>IF($BF729&gt;$Y$7,"",IF(AND($BF729=$Y$7,$BG729=23),"",Entrées!L757-Entrées!L756))</f>
        <v/>
      </c>
      <c r="BR729" s="32" t="str">
        <f>IF($BF729&gt;$Y$7,"",IF(AND($BF729=$Y$7,$BG729=23),"",Entrées!M757-Entrées!M756))</f>
        <v/>
      </c>
      <c r="BS729" s="32" t="str">
        <f>IF($BF729&gt;$Y$7,"",IF(AND($BF729=$Y$7,$BG729=23),"",Entrées!N757-Entrées!N756))</f>
        <v/>
      </c>
      <c r="BT729" s="32" t="str">
        <f>IF($BF729&gt;$Y$7,"",IF(AND($BF729=$Y$7,$BG729=23),"",Entrées!O757-Entrées!O756))</f>
        <v/>
      </c>
      <c r="BU729" s="32" t="str">
        <f>IF($BF729&gt;$Y$7,"",IF(AND($BF729=$Y$7,$BG729=23),"",Entrées!P757-Entrées!P756))</f>
        <v/>
      </c>
      <c r="BV729" s="32" t="str">
        <f>IF($BF729&gt;$Y$7,"",IF(AND($BF729=$Y$7,$BG729=23),"",Entrées!Q757-Entrées!Q756))</f>
        <v/>
      </c>
      <c r="BW729" s="32" t="str">
        <f>IF($BF729&gt;$Y$7,"",IF(AND($BF729=$Y$7,$BG729=23),"",Entrées!R757-Entrées!R756))</f>
        <v/>
      </c>
      <c r="BX729" s="32" t="str">
        <f>IF($BF729&gt;$Y$7,"",IF(AND($BF729=$Y$7,$BG729=23),"",Entrées!S757-Entrées!S756))</f>
        <v/>
      </c>
      <c r="BY729" s="32" t="str">
        <f>IF($BF729&gt;$Y$7,"",IF(AND($BF729=$Y$7,$BG729=23),"",Entrées!T757-Entrées!T756))</f>
        <v/>
      </c>
      <c r="BZ729" s="32" t="str">
        <f>IF($BF729&gt;$Y$7,"",IF(AND($BF729=$Y$7,$BG729=23),"",Entrées!U757-Entrées!U756))</f>
        <v/>
      </c>
      <c r="CA729" s="32" t="str">
        <f>IF($BF729&gt;$Y$7,"",IF(AND($BF729=$Y$7,$BG729=23),"",Entrées!V757-Entrées!V756))</f>
        <v/>
      </c>
      <c r="CD729" s="33">
        <f>IF($BF729&lt;=$Y$7,Entrées!J756/CD$2,"")</f>
        <v>0.3638157894736842</v>
      </c>
      <c r="CE729" s="33">
        <f>IF($BF729&lt;=$Y$7,Entrées!K756/CE$2,"")</f>
        <v>0</v>
      </c>
      <c r="CF729" s="11">
        <f t="shared" si="882"/>
        <v>7600</v>
      </c>
      <c r="CG729" s="11">
        <f t="shared" si="883"/>
        <v>4200</v>
      </c>
      <c r="CH729" s="52">
        <f t="shared" si="884"/>
        <v>0.26950009137426939</v>
      </c>
      <c r="CI729" s="52">
        <f t="shared" si="885"/>
        <v>0.11132787698412699</v>
      </c>
    </row>
    <row r="730" spans="1:87">
      <c r="C730" s="11">
        <f t="shared" si="890"/>
        <v>20</v>
      </c>
      <c r="D730" s="27">
        <f t="shared" si="886"/>
        <v>16</v>
      </c>
      <c r="E730" s="28">
        <f ca="1">IF($D730&gt;$D$8,"",INDIRECT(ADDRESS(ROW(Entrées!$C$37)+($D730-1)*24+E$11,COLUMN(Entrées!$C$37)+($C730-1),4,TRUE,"Entrées")))</f>
        <v>-1664</v>
      </c>
      <c r="F730" s="28">
        <f ca="1">IF($D730&gt;$D$8,"",INDIRECT(ADDRESS(ROW(Entrées!$C$37)+($D730-1)*24+F$11,COLUMN(Entrées!$C$37)+($C730-1),4,TRUE,"Entrées")))</f>
        <v>-1856</v>
      </c>
      <c r="G730" s="28">
        <f ca="1">IF($D730&gt;$D$8,"",INDIRECT(ADDRESS(ROW(Entrées!$C$37)+($D730-1)*24+G$11,COLUMN(Entrées!$C$37)+($C730-1),4,TRUE,"Entrées")))</f>
        <v>-2376</v>
      </c>
      <c r="H730" s="28">
        <f ca="1">IF($D730&gt;$D$8,"",INDIRECT(ADDRESS(ROW(Entrées!$C$37)+($D730-1)*24+H$11,COLUMN(Entrées!$C$37)+($C730-1),4,TRUE,"Entrées")))</f>
        <v>-2601</v>
      </c>
      <c r="I730" s="28">
        <f ca="1">IF($D730&gt;$D$8,"",INDIRECT(ADDRESS(ROW(Entrées!$C$37)+($D730-1)*24+I$11,COLUMN(Entrées!$C$37)+($C730-1),4,TRUE,"Entrées")))</f>
        <v>-2756</v>
      </c>
      <c r="J730" s="28">
        <f ca="1">IF($D730&gt;$D$8,"",INDIRECT(ADDRESS(ROW(Entrées!$C$37)+($D730-1)*24+J$11,COLUMN(Entrées!$C$37)+($C730-1),4,TRUE,"Entrées")))</f>
        <v>-2755</v>
      </c>
      <c r="K730" s="28">
        <f ca="1">IF($D730&gt;$D$8,"",INDIRECT(ADDRESS(ROW(Entrées!$C$37)+($D730-1)*24+K$11,COLUMN(Entrées!$C$37)+($C730-1),4,TRUE,"Entrées")))</f>
        <v>-2961</v>
      </c>
      <c r="L730" s="28">
        <f ca="1">IF($D730&gt;$D$8,"",INDIRECT(ADDRESS(ROW(Entrées!$C$37)+($D730-1)*24+L$11,COLUMN(Entrées!$C$37)+($C730-1),4,TRUE,"Entrées")))</f>
        <v>-3053</v>
      </c>
      <c r="M730" s="28">
        <f ca="1">IF($D730&gt;$D$8,"",INDIRECT(ADDRESS(ROW(Entrées!$C$37)+($D730-1)*24+M$11,COLUMN(Entrées!$C$37)+($C730-1),4,TRUE,"Entrées")))</f>
        <v>-3200</v>
      </c>
      <c r="N730" s="28">
        <f ca="1">IF($D730&gt;$D$8,"",INDIRECT(ADDRESS(ROW(Entrées!$C$37)+($D730-1)*24+N$11,COLUMN(Entrées!$C$37)+($C730-1),4,TRUE,"Entrées")))</f>
        <v>-2966</v>
      </c>
      <c r="O730" s="28">
        <f ca="1">IF($D730&gt;$D$8,"",INDIRECT(ADDRESS(ROW(Entrées!$C$37)+($D730-1)*24+O$11,COLUMN(Entrées!$C$37)+($C730-1),4,TRUE,"Entrées")))</f>
        <v>-2841</v>
      </c>
      <c r="P730" s="28">
        <f ca="1">IF($D730&gt;$D$8,"",INDIRECT(ADDRESS(ROW(Entrées!$C$37)+($D730-1)*24+P$11,COLUMN(Entrées!$C$37)+($C730-1),4,TRUE,"Entrées")))</f>
        <v>-2973</v>
      </c>
      <c r="Q730" s="28">
        <f ca="1">IF($D730&gt;$D$8,"",INDIRECT(ADDRESS(ROW(Entrées!$C$37)+($D730-1)*24+Q$11,COLUMN(Entrées!$C$37)+($C730-1),4,TRUE,"Entrées")))</f>
        <v>-2322</v>
      </c>
      <c r="R730" s="28">
        <f ca="1">IF($D730&gt;$D$8,"",INDIRECT(ADDRESS(ROW(Entrées!$C$37)+($D730-1)*24+R$11,COLUMN(Entrées!$C$37)+($C730-1),4,TRUE,"Entrées")))</f>
        <v>-2201</v>
      </c>
      <c r="S730" s="28">
        <f ca="1">IF($D730&gt;$D$8,"",INDIRECT(ADDRESS(ROW(Entrées!$C$37)+($D730-1)*24+S$11,COLUMN(Entrées!$C$37)+($C730-1),4,TRUE,"Entrées")))</f>
        <v>-2651</v>
      </c>
      <c r="T730" s="28">
        <f ca="1">IF($D730&gt;$D$8,"",INDIRECT(ADDRESS(ROW(Entrées!$C$37)+($D730-1)*24+T$11,COLUMN(Entrées!$C$37)+($C730-1),4,TRUE,"Entrées")))</f>
        <v>-2908</v>
      </c>
      <c r="U730" s="28">
        <f ca="1">IF($D730&gt;$D$8,"",INDIRECT(ADDRESS(ROW(Entrées!$C$37)+($D730-1)*24+U$11,COLUMN(Entrées!$C$37)+($C730-1),4,TRUE,"Entrées")))</f>
        <v>-2793</v>
      </c>
      <c r="V730" s="28">
        <f ca="1">IF($D730&gt;$D$8,"",INDIRECT(ADDRESS(ROW(Entrées!$C$37)+($D730-1)*24+V$11,COLUMN(Entrées!$C$37)+($C730-1),4,TRUE,"Entrées")))</f>
        <v>-2848</v>
      </c>
      <c r="W730" s="28">
        <f ca="1">IF($D730&gt;$D$8,"",INDIRECT(ADDRESS(ROW(Entrées!$C$37)+($D730-1)*24+W$11,COLUMN(Entrées!$C$37)+($C730-1),4,TRUE,"Entrées")))</f>
        <v>-2761</v>
      </c>
      <c r="X730" s="28">
        <f ca="1">IF($D730&gt;$D$8,"",INDIRECT(ADDRESS(ROW(Entrées!$C$37)+($D730-1)*24+X$11,COLUMN(Entrées!$C$37)+($C730-1),4,TRUE,"Entrées")))</f>
        <v>-2795</v>
      </c>
      <c r="Y730" s="28">
        <f ca="1">IF($D730&gt;$D$8,"",INDIRECT(ADDRESS(ROW(Entrées!$C$37)+($D730-1)*24+Y$11,COLUMN(Entrées!$C$37)+($C730-1),4,TRUE,"Entrées")))</f>
        <v>-2463</v>
      </c>
      <c r="Z730" s="28">
        <f ca="1">IF($D730&gt;$D$8,"",INDIRECT(ADDRESS(ROW(Entrées!$C$37)+($D730-1)*24+Z$11,COLUMN(Entrées!$C$37)+($C730-1),4,TRUE,"Entrées")))</f>
        <v>-2362</v>
      </c>
      <c r="AA730" s="28">
        <f ca="1">IF($D730&gt;$D$8,"",INDIRECT(ADDRESS(ROW(Entrées!$C$37)+($D730-1)*24+AA$11,COLUMN(Entrées!$C$37)+($C730-1),4,TRUE,"Entrées")))</f>
        <v>-2567</v>
      </c>
      <c r="AB730" s="28">
        <f ca="1">IF($D730&gt;$D$8,"",INDIRECT(ADDRESS(ROW(Entrées!$C$37)+($D730-1)*24+AB$11,COLUMN(Entrées!$C$37)+($C730-1),4,TRUE,"Entrées")))</f>
        <v>-1650</v>
      </c>
      <c r="AC730" s="11"/>
      <c r="AD730" s="40">
        <f t="shared" ca="1" si="861"/>
        <v>-2596.7916666666665</v>
      </c>
      <c r="AE730" s="40">
        <f t="shared" ca="1" si="887"/>
        <v>-1650</v>
      </c>
      <c r="AF730" s="40">
        <f t="shared" ca="1" si="888"/>
        <v>-3200</v>
      </c>
      <c r="AG730" s="4"/>
      <c r="AH730" s="11">
        <f>Entrées!A757</f>
        <v>31</v>
      </c>
      <c r="AI730" s="13">
        <f>Entrées!B757</f>
        <v>0</v>
      </c>
      <c r="AJ730" s="31" t="str">
        <f t="shared" si="889"/>
        <v/>
      </c>
      <c r="AK730" s="31" t="str">
        <f t="shared" si="862"/>
        <v/>
      </c>
      <c r="AL730" s="31" t="str">
        <f t="shared" si="863"/>
        <v/>
      </c>
      <c r="AM730" s="31" t="str">
        <f t="shared" si="864"/>
        <v/>
      </c>
      <c r="AN730" s="31" t="str">
        <f t="shared" si="865"/>
        <v/>
      </c>
      <c r="AO730" s="31" t="str">
        <f t="shared" si="866"/>
        <v/>
      </c>
      <c r="AP730" s="31" t="str">
        <f t="shared" si="867"/>
        <v/>
      </c>
      <c r="AQ730" s="31" t="str">
        <f t="shared" si="868"/>
        <v/>
      </c>
      <c r="AR730" s="31" t="str">
        <f t="shared" si="869"/>
        <v/>
      </c>
      <c r="AS730" s="31" t="str">
        <f t="shared" si="870"/>
        <v/>
      </c>
      <c r="AT730" s="31" t="str">
        <f t="shared" si="871"/>
        <v/>
      </c>
      <c r="AU730" s="31" t="str">
        <f t="shared" si="872"/>
        <v/>
      </c>
      <c r="AV730" s="31" t="str">
        <f t="shared" si="873"/>
        <v/>
      </c>
      <c r="AW730" s="31" t="str">
        <f t="shared" si="874"/>
        <v/>
      </c>
      <c r="AX730" s="31" t="str">
        <f t="shared" si="875"/>
        <v/>
      </c>
      <c r="AY730" s="31" t="str">
        <f t="shared" si="876"/>
        <v/>
      </c>
      <c r="AZ730" s="31" t="str">
        <f t="shared" si="877"/>
        <v/>
      </c>
      <c r="BA730" s="31" t="str">
        <f t="shared" si="878"/>
        <v/>
      </c>
      <c r="BB730" s="31" t="str">
        <f t="shared" si="879"/>
        <v/>
      </c>
      <c r="BC730" s="31" t="str">
        <f t="shared" si="880"/>
        <v/>
      </c>
      <c r="BF730" s="11">
        <f t="shared" si="881"/>
        <v>31</v>
      </c>
      <c r="BG730" s="11">
        <f t="shared" si="891"/>
        <v>0</v>
      </c>
      <c r="BH730" s="32" t="str">
        <f>IF($BF730&gt;$Y$7,"",IF(AND($BF730=$Y$7,$BG730=23),"",Entrées!C758-Entrées!C757))</f>
        <v/>
      </c>
      <c r="BI730" s="32" t="str">
        <f>IF($BF730&gt;$Y$7,"",IF(AND($BF730=$Y$7,$BG730=23),"",Entrées!D758-Entrées!D757))</f>
        <v/>
      </c>
      <c r="BJ730" s="32" t="str">
        <f>IF($BF730&gt;$Y$7,"",IF(AND($BF730=$Y$7,$BG730=23),"",Entrées!E758-Entrées!E757))</f>
        <v/>
      </c>
      <c r="BK730" s="32" t="str">
        <f>IF($BF730&gt;$Y$7,"",IF(AND($BF730=$Y$7,$BG730=23),"",Entrées!F758-Entrées!F757))</f>
        <v/>
      </c>
      <c r="BL730" s="32" t="str">
        <f>IF($BF730&gt;$Y$7,"",IF(AND($BF730=$Y$7,$BG730=23),"",Entrées!G758-Entrées!G757))</f>
        <v/>
      </c>
      <c r="BM730" s="32" t="str">
        <f>IF($BF730&gt;$Y$7,"",IF(AND($BF730=$Y$7,$BG730=23),"",Entrées!H758-Entrées!H757))</f>
        <v/>
      </c>
      <c r="BN730" s="32" t="str">
        <f>IF($BF730&gt;$Y$7,"",IF(AND($BF730=$Y$7,$BG730=23),"",Entrées!I758-Entrées!I757))</f>
        <v/>
      </c>
      <c r="BO730" s="32" t="str">
        <f>IF($BF730&gt;$Y$7,"",IF(AND($BF730=$Y$7,$BG730=23),"",Entrées!J758-Entrées!J757))</f>
        <v/>
      </c>
      <c r="BP730" s="32" t="str">
        <f>IF($BF730&gt;$Y$7,"",IF(AND($BF730=$Y$7,$BG730=23),"",Entrées!K758-Entrées!K757))</f>
        <v/>
      </c>
      <c r="BQ730" s="32" t="str">
        <f>IF($BF730&gt;$Y$7,"",IF(AND($BF730=$Y$7,$BG730=23),"",Entrées!L758-Entrées!L757))</f>
        <v/>
      </c>
      <c r="BR730" s="32" t="str">
        <f>IF($BF730&gt;$Y$7,"",IF(AND($BF730=$Y$7,$BG730=23),"",Entrées!M758-Entrées!M757))</f>
        <v/>
      </c>
      <c r="BS730" s="32" t="str">
        <f>IF($BF730&gt;$Y$7,"",IF(AND($BF730=$Y$7,$BG730=23),"",Entrées!N758-Entrées!N757))</f>
        <v/>
      </c>
      <c r="BT730" s="32" t="str">
        <f>IF($BF730&gt;$Y$7,"",IF(AND($BF730=$Y$7,$BG730=23),"",Entrées!O758-Entrées!O757))</f>
        <v/>
      </c>
      <c r="BU730" s="32" t="str">
        <f>IF($BF730&gt;$Y$7,"",IF(AND($BF730=$Y$7,$BG730=23),"",Entrées!P758-Entrées!P757))</f>
        <v/>
      </c>
      <c r="BV730" s="32" t="str">
        <f>IF($BF730&gt;$Y$7,"",IF(AND($BF730=$Y$7,$BG730=23),"",Entrées!Q758-Entrées!Q757))</f>
        <v/>
      </c>
      <c r="BW730" s="32" t="str">
        <f>IF($BF730&gt;$Y$7,"",IF(AND($BF730=$Y$7,$BG730=23),"",Entrées!R758-Entrées!R757))</f>
        <v/>
      </c>
      <c r="BX730" s="32" t="str">
        <f>IF($BF730&gt;$Y$7,"",IF(AND($BF730=$Y$7,$BG730=23),"",Entrées!S758-Entrées!S757))</f>
        <v/>
      </c>
      <c r="BY730" s="32" t="str">
        <f>IF($BF730&gt;$Y$7,"",IF(AND($BF730=$Y$7,$BG730=23),"",Entrées!T758-Entrées!T757))</f>
        <v/>
      </c>
      <c r="BZ730" s="32" t="str">
        <f>IF($BF730&gt;$Y$7,"",IF(AND($BF730=$Y$7,$BG730=23),"",Entrées!U758-Entrées!U757))</f>
        <v/>
      </c>
      <c r="CA730" s="32" t="str">
        <f>IF($BF730&gt;$Y$7,"",IF(AND($BF730=$Y$7,$BG730=23),"",Entrées!V758-Entrées!V757))</f>
        <v/>
      </c>
      <c r="CD730" s="33" t="str">
        <f>IF($BF730&lt;=$Y$7,Entrées!J757/CD$2,"")</f>
        <v/>
      </c>
      <c r="CE730" s="33" t="str">
        <f>IF($BF730&lt;=$Y$7,Entrées!K757/CE$2,"")</f>
        <v/>
      </c>
      <c r="CF730" s="11">
        <f t="shared" si="882"/>
        <v>7600</v>
      </c>
      <c r="CG730" s="11">
        <f t="shared" si="883"/>
        <v>4200</v>
      </c>
      <c r="CH730" s="52">
        <f t="shared" si="884"/>
        <v>0.26950009137426939</v>
      </c>
      <c r="CI730" s="52">
        <f t="shared" si="885"/>
        <v>0.11132787698412699</v>
      </c>
    </row>
    <row r="731" spans="1:87">
      <c r="A731" s="11">
        <f>ROW(E715)</f>
        <v>715</v>
      </c>
      <c r="C731" s="11">
        <f t="shared" si="890"/>
        <v>20</v>
      </c>
      <c r="D731" s="27">
        <f t="shared" si="886"/>
        <v>17</v>
      </c>
      <c r="E731" s="28">
        <f ca="1">IF($D731&gt;$D$8,"",INDIRECT(ADDRESS(ROW(Entrées!$C$37)+($D731-1)*24+E$11,COLUMN(Entrées!$C$37)+($C731-1),4,TRUE,"Entrées")))</f>
        <v>-1383</v>
      </c>
      <c r="F731" s="28">
        <f ca="1">IF($D731&gt;$D$8,"",INDIRECT(ADDRESS(ROW(Entrées!$C$37)+($D731-1)*24+F$11,COLUMN(Entrées!$C$37)+($C731-1),4,TRUE,"Entrées")))</f>
        <v>-1468</v>
      </c>
      <c r="G731" s="28">
        <f ca="1">IF($D731&gt;$D$8,"",INDIRECT(ADDRESS(ROW(Entrées!$C$37)+($D731-1)*24+G$11,COLUMN(Entrées!$C$37)+($C731-1),4,TRUE,"Entrées")))</f>
        <v>-1715</v>
      </c>
      <c r="H731" s="28">
        <f ca="1">IF($D731&gt;$D$8,"",INDIRECT(ADDRESS(ROW(Entrées!$C$37)+($D731-1)*24+H$11,COLUMN(Entrées!$C$37)+($C731-1),4,TRUE,"Entrées")))</f>
        <v>-2047</v>
      </c>
      <c r="I731" s="28">
        <f ca="1">IF($D731&gt;$D$8,"",INDIRECT(ADDRESS(ROW(Entrées!$C$37)+($D731-1)*24+I$11,COLUMN(Entrées!$C$37)+($C731-1),4,TRUE,"Entrées")))</f>
        <v>-2139</v>
      </c>
      <c r="J731" s="28">
        <f ca="1">IF($D731&gt;$D$8,"",INDIRECT(ADDRESS(ROW(Entrées!$C$37)+($D731-1)*24+J$11,COLUMN(Entrées!$C$37)+($C731-1),4,TRUE,"Entrées")))</f>
        <v>-2410</v>
      </c>
      <c r="K731" s="28">
        <f ca="1">IF($D731&gt;$D$8,"",INDIRECT(ADDRESS(ROW(Entrées!$C$37)+($D731-1)*24+K$11,COLUMN(Entrées!$C$37)+($C731-1),4,TRUE,"Entrées")))</f>
        <v>-2852</v>
      </c>
      <c r="L731" s="28">
        <f ca="1">IF($D731&gt;$D$8,"",INDIRECT(ADDRESS(ROW(Entrées!$C$37)+($D731-1)*24+L$11,COLUMN(Entrées!$C$37)+($C731-1),4,TRUE,"Entrées")))</f>
        <v>-3122</v>
      </c>
      <c r="M731" s="28">
        <f ca="1">IF($D731&gt;$D$8,"",INDIRECT(ADDRESS(ROW(Entrées!$C$37)+($D731-1)*24+M$11,COLUMN(Entrées!$C$37)+($C731-1),4,TRUE,"Entrées")))</f>
        <v>-2582</v>
      </c>
      <c r="N731" s="28">
        <f ca="1">IF($D731&gt;$D$8,"",INDIRECT(ADDRESS(ROW(Entrées!$C$37)+($D731-1)*24+N$11,COLUMN(Entrées!$C$37)+($C731-1),4,TRUE,"Entrées")))</f>
        <v>-2284</v>
      </c>
      <c r="O731" s="28">
        <f ca="1">IF($D731&gt;$D$8,"",INDIRECT(ADDRESS(ROW(Entrées!$C$37)+($D731-1)*24+O$11,COLUMN(Entrées!$C$37)+($C731-1),4,TRUE,"Entrées")))</f>
        <v>-2149</v>
      </c>
      <c r="P731" s="28">
        <f ca="1">IF($D731&gt;$D$8,"",INDIRECT(ADDRESS(ROW(Entrées!$C$37)+($D731-1)*24+P$11,COLUMN(Entrées!$C$37)+($C731-1),4,TRUE,"Entrées")))</f>
        <v>-1984</v>
      </c>
      <c r="Q731" s="28">
        <f ca="1">IF($D731&gt;$D$8,"",INDIRECT(ADDRESS(ROW(Entrées!$C$37)+($D731-1)*24+Q$11,COLUMN(Entrées!$C$37)+($C731-1),4,TRUE,"Entrées")))</f>
        <v>-1261</v>
      </c>
      <c r="R731" s="28">
        <f ca="1">IF($D731&gt;$D$8,"",INDIRECT(ADDRESS(ROW(Entrées!$C$37)+($D731-1)*24+R$11,COLUMN(Entrées!$C$37)+($C731-1),4,TRUE,"Entrées")))</f>
        <v>-1145</v>
      </c>
      <c r="S731" s="28">
        <f ca="1">IF($D731&gt;$D$8,"",INDIRECT(ADDRESS(ROW(Entrées!$C$37)+($D731-1)*24+S$11,COLUMN(Entrées!$C$37)+($C731-1),4,TRUE,"Entrées")))</f>
        <v>-1872</v>
      </c>
      <c r="T731" s="28">
        <f ca="1">IF($D731&gt;$D$8,"",INDIRECT(ADDRESS(ROW(Entrées!$C$37)+($D731-1)*24+T$11,COLUMN(Entrées!$C$37)+($C731-1),4,TRUE,"Entrées")))</f>
        <v>-2185</v>
      </c>
      <c r="U731" s="28">
        <f ca="1">IF($D731&gt;$D$8,"",INDIRECT(ADDRESS(ROW(Entrées!$C$37)+($D731-1)*24+U$11,COLUMN(Entrées!$C$37)+($C731-1),4,TRUE,"Entrées")))</f>
        <v>-2689</v>
      </c>
      <c r="V731" s="28">
        <f ca="1">IF($D731&gt;$D$8,"",INDIRECT(ADDRESS(ROW(Entrées!$C$37)+($D731-1)*24+V$11,COLUMN(Entrées!$C$37)+($C731-1),4,TRUE,"Entrées")))</f>
        <v>-2605</v>
      </c>
      <c r="W731" s="28">
        <f ca="1">IF($D731&gt;$D$8,"",INDIRECT(ADDRESS(ROW(Entrées!$C$37)+($D731-1)*24+W$11,COLUMN(Entrées!$C$37)+($C731-1),4,TRUE,"Entrées")))</f>
        <v>-2673</v>
      </c>
      <c r="X731" s="28">
        <f ca="1">IF($D731&gt;$D$8,"",INDIRECT(ADDRESS(ROW(Entrées!$C$37)+($D731-1)*24+X$11,COLUMN(Entrées!$C$37)+($C731-1),4,TRUE,"Entrées")))</f>
        <v>-2593</v>
      </c>
      <c r="Y731" s="28">
        <f ca="1">IF($D731&gt;$D$8,"",INDIRECT(ADDRESS(ROW(Entrées!$C$37)+($D731-1)*24+Y$11,COLUMN(Entrées!$C$37)+($C731-1),4,TRUE,"Entrées")))</f>
        <v>-2565</v>
      </c>
      <c r="Z731" s="28">
        <f ca="1">IF($D731&gt;$D$8,"",INDIRECT(ADDRESS(ROW(Entrées!$C$37)+($D731-1)*24+Z$11,COLUMN(Entrées!$C$37)+($C731-1),4,TRUE,"Entrées")))</f>
        <v>-2386</v>
      </c>
      <c r="AA731" s="28">
        <f ca="1">IF($D731&gt;$D$8,"",INDIRECT(ADDRESS(ROW(Entrées!$C$37)+($D731-1)*24+AA$11,COLUMN(Entrées!$C$37)+($C731-1),4,TRUE,"Entrées")))</f>
        <v>-2381</v>
      </c>
      <c r="AB731" s="28">
        <f ca="1">IF($D731&gt;$D$8,"",INDIRECT(ADDRESS(ROW(Entrées!$C$37)+($D731-1)*24+AB$11,COLUMN(Entrées!$C$37)+($C731-1),4,TRUE,"Entrées")))</f>
        <v>-1661</v>
      </c>
      <c r="AC731" s="11"/>
      <c r="AD731" s="40">
        <f t="shared" ca="1" si="861"/>
        <v>-2172.9583333333335</v>
      </c>
      <c r="AE731" s="40">
        <f t="shared" ca="1" si="887"/>
        <v>-1145</v>
      </c>
      <c r="AF731" s="40">
        <f t="shared" ca="1" si="888"/>
        <v>-3122</v>
      </c>
      <c r="AG731" s="4"/>
      <c r="AH731" s="11">
        <f>Entrées!A758</f>
        <v>31</v>
      </c>
      <c r="AI731" s="13">
        <f>Entrées!B758</f>
        <v>1</v>
      </c>
      <c r="AJ731" s="31" t="str">
        <f t="shared" si="889"/>
        <v/>
      </c>
      <c r="AK731" s="31" t="str">
        <f t="shared" si="862"/>
        <v/>
      </c>
      <c r="AL731" s="31" t="str">
        <f t="shared" si="863"/>
        <v/>
      </c>
      <c r="AM731" s="31" t="str">
        <f t="shared" si="864"/>
        <v/>
      </c>
      <c r="AN731" s="31" t="str">
        <f t="shared" si="865"/>
        <v/>
      </c>
      <c r="AO731" s="31" t="str">
        <f t="shared" si="866"/>
        <v/>
      </c>
      <c r="AP731" s="31" t="str">
        <f t="shared" si="867"/>
        <v/>
      </c>
      <c r="AQ731" s="31" t="str">
        <f t="shared" si="868"/>
        <v/>
      </c>
      <c r="AR731" s="31" t="str">
        <f t="shared" si="869"/>
        <v/>
      </c>
      <c r="AS731" s="31" t="str">
        <f t="shared" si="870"/>
        <v/>
      </c>
      <c r="AT731" s="31" t="str">
        <f t="shared" si="871"/>
        <v/>
      </c>
      <c r="AU731" s="31" t="str">
        <f t="shared" si="872"/>
        <v/>
      </c>
      <c r="AV731" s="31" t="str">
        <f t="shared" si="873"/>
        <v/>
      </c>
      <c r="AW731" s="31" t="str">
        <f t="shared" si="874"/>
        <v/>
      </c>
      <c r="AX731" s="31" t="str">
        <f t="shared" si="875"/>
        <v/>
      </c>
      <c r="AY731" s="31" t="str">
        <f t="shared" si="876"/>
        <v/>
      </c>
      <c r="AZ731" s="31" t="str">
        <f t="shared" si="877"/>
        <v/>
      </c>
      <c r="BA731" s="31" t="str">
        <f t="shared" si="878"/>
        <v/>
      </c>
      <c r="BB731" s="31" t="str">
        <f t="shared" si="879"/>
        <v/>
      </c>
      <c r="BC731" s="31" t="str">
        <f t="shared" si="880"/>
        <v/>
      </c>
      <c r="BF731" s="11">
        <f t="shared" si="881"/>
        <v>31</v>
      </c>
      <c r="BG731" s="11">
        <f t="shared" si="891"/>
        <v>1</v>
      </c>
      <c r="BH731" s="32" t="str">
        <f>IF($BF731&gt;$Y$7,"",IF(AND($BF731=$Y$7,$BG731=23),"",Entrées!C759-Entrées!C758))</f>
        <v/>
      </c>
      <c r="BI731" s="32" t="str">
        <f>IF($BF731&gt;$Y$7,"",IF(AND($BF731=$Y$7,$BG731=23),"",Entrées!D759-Entrées!D758))</f>
        <v/>
      </c>
      <c r="BJ731" s="32" t="str">
        <f>IF($BF731&gt;$Y$7,"",IF(AND($BF731=$Y$7,$BG731=23),"",Entrées!E759-Entrées!E758))</f>
        <v/>
      </c>
      <c r="BK731" s="32" t="str">
        <f>IF($BF731&gt;$Y$7,"",IF(AND($BF731=$Y$7,$BG731=23),"",Entrées!F759-Entrées!F758))</f>
        <v/>
      </c>
      <c r="BL731" s="32" t="str">
        <f>IF($BF731&gt;$Y$7,"",IF(AND($BF731=$Y$7,$BG731=23),"",Entrées!G759-Entrées!G758))</f>
        <v/>
      </c>
      <c r="BM731" s="32" t="str">
        <f>IF($BF731&gt;$Y$7,"",IF(AND($BF731=$Y$7,$BG731=23),"",Entrées!H759-Entrées!H758))</f>
        <v/>
      </c>
      <c r="BN731" s="32" t="str">
        <f>IF($BF731&gt;$Y$7,"",IF(AND($BF731=$Y$7,$BG731=23),"",Entrées!I759-Entrées!I758))</f>
        <v/>
      </c>
      <c r="BO731" s="32" t="str">
        <f>IF($BF731&gt;$Y$7,"",IF(AND($BF731=$Y$7,$BG731=23),"",Entrées!J759-Entrées!J758))</f>
        <v/>
      </c>
      <c r="BP731" s="32" t="str">
        <f>IF($BF731&gt;$Y$7,"",IF(AND($BF731=$Y$7,$BG731=23),"",Entrées!K759-Entrées!K758))</f>
        <v/>
      </c>
      <c r="BQ731" s="32" t="str">
        <f>IF($BF731&gt;$Y$7,"",IF(AND($BF731=$Y$7,$BG731=23),"",Entrées!L759-Entrées!L758))</f>
        <v/>
      </c>
      <c r="BR731" s="32" t="str">
        <f>IF($BF731&gt;$Y$7,"",IF(AND($BF731=$Y$7,$BG731=23),"",Entrées!M759-Entrées!M758))</f>
        <v/>
      </c>
      <c r="BS731" s="32" t="str">
        <f>IF($BF731&gt;$Y$7,"",IF(AND($BF731=$Y$7,$BG731=23),"",Entrées!N759-Entrées!N758))</f>
        <v/>
      </c>
      <c r="BT731" s="32" t="str">
        <f>IF($BF731&gt;$Y$7,"",IF(AND($BF731=$Y$7,$BG731=23),"",Entrées!O759-Entrées!O758))</f>
        <v/>
      </c>
      <c r="BU731" s="32" t="str">
        <f>IF($BF731&gt;$Y$7,"",IF(AND($BF731=$Y$7,$BG731=23),"",Entrées!P759-Entrées!P758))</f>
        <v/>
      </c>
      <c r="BV731" s="32" t="str">
        <f>IF($BF731&gt;$Y$7,"",IF(AND($BF731=$Y$7,$BG731=23),"",Entrées!Q759-Entrées!Q758))</f>
        <v/>
      </c>
      <c r="BW731" s="32" t="str">
        <f>IF($BF731&gt;$Y$7,"",IF(AND($BF731=$Y$7,$BG731=23),"",Entrées!R759-Entrées!R758))</f>
        <v/>
      </c>
      <c r="BX731" s="32" t="str">
        <f>IF($BF731&gt;$Y$7,"",IF(AND($BF731=$Y$7,$BG731=23),"",Entrées!S759-Entrées!S758))</f>
        <v/>
      </c>
      <c r="BY731" s="32" t="str">
        <f>IF($BF731&gt;$Y$7,"",IF(AND($BF731=$Y$7,$BG731=23),"",Entrées!T759-Entrées!T758))</f>
        <v/>
      </c>
      <c r="BZ731" s="32" t="str">
        <f>IF($BF731&gt;$Y$7,"",IF(AND($BF731=$Y$7,$BG731=23),"",Entrées!U759-Entrées!U758))</f>
        <v/>
      </c>
      <c r="CA731" s="32" t="str">
        <f>IF($BF731&gt;$Y$7,"",IF(AND($BF731=$Y$7,$BG731=23),"",Entrées!V759-Entrées!V758))</f>
        <v/>
      </c>
      <c r="CD731" s="33" t="str">
        <f>IF($BF731&lt;=$Y$7,Entrées!J758/CD$2,"")</f>
        <v/>
      </c>
      <c r="CE731" s="33" t="str">
        <f>IF($BF731&lt;=$Y$7,Entrées!K758/CE$2,"")</f>
        <v/>
      </c>
      <c r="CF731" s="11">
        <f t="shared" si="882"/>
        <v>7600</v>
      </c>
      <c r="CG731" s="11">
        <f t="shared" si="883"/>
        <v>4200</v>
      </c>
      <c r="CH731" s="52">
        <f t="shared" si="884"/>
        <v>0.26950009137426939</v>
      </c>
      <c r="CI731" s="52">
        <f t="shared" si="885"/>
        <v>0.11132787698412699</v>
      </c>
    </row>
    <row r="732" spans="1:87">
      <c r="A732" s="11">
        <f>A731+$Y$7-1</f>
        <v>744</v>
      </c>
      <c r="C732" s="11">
        <f t="shared" si="890"/>
        <v>20</v>
      </c>
      <c r="D732" s="27">
        <f t="shared" si="886"/>
        <v>18</v>
      </c>
      <c r="E732" s="28">
        <f ca="1">IF($D732&gt;$D$8,"",INDIRECT(ADDRESS(ROW(Entrées!$C$37)+($D732-1)*24+E$11,COLUMN(Entrées!$C$37)+($C732-1),4,TRUE,"Entrées")))</f>
        <v>-1912</v>
      </c>
      <c r="F732" s="28">
        <f ca="1">IF($D732&gt;$D$8,"",INDIRECT(ADDRESS(ROW(Entrées!$C$37)+($D732-1)*24+F$11,COLUMN(Entrées!$C$37)+($C732-1),4,TRUE,"Entrées")))</f>
        <v>-1833</v>
      </c>
      <c r="G732" s="28">
        <f ca="1">IF($D732&gt;$D$8,"",INDIRECT(ADDRESS(ROW(Entrées!$C$37)+($D732-1)*24+G$11,COLUMN(Entrées!$C$37)+($C732-1),4,TRUE,"Entrées")))</f>
        <v>-1616</v>
      </c>
      <c r="H732" s="28">
        <f ca="1">IF($D732&gt;$D$8,"",INDIRECT(ADDRESS(ROW(Entrées!$C$37)+($D732-1)*24+H$11,COLUMN(Entrées!$C$37)+($C732-1),4,TRUE,"Entrées")))</f>
        <v>-1445</v>
      </c>
      <c r="I732" s="28">
        <f ca="1">IF($D732&gt;$D$8,"",INDIRECT(ADDRESS(ROW(Entrées!$C$37)+($D732-1)*24+I$11,COLUMN(Entrées!$C$37)+($C732-1),4,TRUE,"Entrées")))</f>
        <v>-1241</v>
      </c>
      <c r="J732" s="28">
        <f ca="1">IF($D732&gt;$D$8,"",INDIRECT(ADDRESS(ROW(Entrées!$C$37)+($D732-1)*24+J$11,COLUMN(Entrées!$C$37)+($C732-1),4,TRUE,"Entrées")))</f>
        <v>-1734</v>
      </c>
      <c r="K732" s="28">
        <f ca="1">IF($D732&gt;$D$8,"",INDIRECT(ADDRESS(ROW(Entrées!$C$37)+($D732-1)*24+K$11,COLUMN(Entrées!$C$37)+($C732-1),4,TRUE,"Entrées")))</f>
        <v>-2524</v>
      </c>
      <c r="L732" s="28">
        <f ca="1">IF($D732&gt;$D$8,"",INDIRECT(ADDRESS(ROW(Entrées!$C$37)+($D732-1)*24+L$11,COLUMN(Entrées!$C$37)+($C732-1),4,TRUE,"Entrées")))</f>
        <v>-2304</v>
      </c>
      <c r="M732" s="28">
        <f ca="1">IF($D732&gt;$D$8,"",INDIRECT(ADDRESS(ROW(Entrées!$C$37)+($D732-1)*24+M$11,COLUMN(Entrées!$C$37)+($C732-1),4,TRUE,"Entrées")))</f>
        <v>-2400</v>
      </c>
      <c r="N732" s="28">
        <f ca="1">IF($D732&gt;$D$8,"",INDIRECT(ADDRESS(ROW(Entrées!$C$37)+($D732-1)*24+N$11,COLUMN(Entrées!$C$37)+($C732-1),4,TRUE,"Entrées")))</f>
        <v>-2636</v>
      </c>
      <c r="O732" s="28">
        <f ca="1">IF($D732&gt;$D$8,"",INDIRECT(ADDRESS(ROW(Entrées!$C$37)+($D732-1)*24+O$11,COLUMN(Entrées!$C$37)+($C732-1),4,TRUE,"Entrées")))</f>
        <v>-2681</v>
      </c>
      <c r="P732" s="28">
        <f ca="1">IF($D732&gt;$D$8,"",INDIRECT(ADDRESS(ROW(Entrées!$C$37)+($D732-1)*24+P$11,COLUMN(Entrées!$C$37)+($C732-1),4,TRUE,"Entrées")))</f>
        <v>-2533</v>
      </c>
      <c r="Q732" s="28">
        <f ca="1">IF($D732&gt;$D$8,"",INDIRECT(ADDRESS(ROW(Entrées!$C$37)+($D732-1)*24+Q$11,COLUMN(Entrées!$C$37)+($C732-1),4,TRUE,"Entrées")))</f>
        <v>-2045</v>
      </c>
      <c r="R732" s="28">
        <f ca="1">IF($D732&gt;$D$8,"",INDIRECT(ADDRESS(ROW(Entrées!$C$37)+($D732-1)*24+R$11,COLUMN(Entrées!$C$37)+($C732-1),4,TRUE,"Entrées")))</f>
        <v>-1959</v>
      </c>
      <c r="S732" s="28">
        <f ca="1">IF($D732&gt;$D$8,"",INDIRECT(ADDRESS(ROW(Entrées!$C$37)+($D732-1)*24+S$11,COLUMN(Entrées!$C$37)+($C732-1),4,TRUE,"Entrées")))</f>
        <v>-2655</v>
      </c>
      <c r="T732" s="28">
        <f ca="1">IF($D732&gt;$D$8,"",INDIRECT(ADDRESS(ROW(Entrées!$C$37)+($D732-1)*24+T$11,COLUMN(Entrées!$C$37)+($C732-1),4,TRUE,"Entrées")))</f>
        <v>-2717</v>
      </c>
      <c r="U732" s="28">
        <f ca="1">IF($D732&gt;$D$8,"",INDIRECT(ADDRESS(ROW(Entrées!$C$37)+($D732-1)*24+U$11,COLUMN(Entrées!$C$37)+($C732-1),4,TRUE,"Entrées")))</f>
        <v>-2589</v>
      </c>
      <c r="V732" s="28">
        <f ca="1">IF($D732&gt;$D$8,"",INDIRECT(ADDRESS(ROW(Entrées!$C$37)+($D732-1)*24+V$11,COLUMN(Entrées!$C$37)+($C732-1),4,TRUE,"Entrées")))</f>
        <v>-2384</v>
      </c>
      <c r="W732" s="28">
        <f ca="1">IF($D732&gt;$D$8,"",INDIRECT(ADDRESS(ROW(Entrées!$C$37)+($D732-1)*24+W$11,COLUMN(Entrées!$C$37)+($C732-1),4,TRUE,"Entrées")))</f>
        <v>-2081</v>
      </c>
      <c r="X732" s="28">
        <f ca="1">IF($D732&gt;$D$8,"",INDIRECT(ADDRESS(ROW(Entrées!$C$37)+($D732-1)*24+X$11,COLUMN(Entrées!$C$37)+($C732-1),4,TRUE,"Entrées")))</f>
        <v>-2299</v>
      </c>
      <c r="Y732" s="28">
        <f ca="1">IF($D732&gt;$D$8,"",INDIRECT(ADDRESS(ROW(Entrées!$C$37)+($D732-1)*24+Y$11,COLUMN(Entrées!$C$37)+($C732-1),4,TRUE,"Entrées")))</f>
        <v>-2710</v>
      </c>
      <c r="Z732" s="28">
        <f ca="1">IF($D732&gt;$D$8,"",INDIRECT(ADDRESS(ROW(Entrées!$C$37)+($D732-1)*24+Z$11,COLUMN(Entrées!$C$37)+($C732-1),4,TRUE,"Entrées")))</f>
        <v>-3003</v>
      </c>
      <c r="AA732" s="28">
        <f ca="1">IF($D732&gt;$D$8,"",INDIRECT(ADDRESS(ROW(Entrées!$C$37)+($D732-1)*24+AA$11,COLUMN(Entrées!$C$37)+($C732-1),4,TRUE,"Entrées")))</f>
        <v>-2146</v>
      </c>
      <c r="AB732" s="28">
        <f ca="1">IF($D732&gt;$D$8,"",INDIRECT(ADDRESS(ROW(Entrées!$C$37)+($D732-1)*24+AB$11,COLUMN(Entrées!$C$37)+($C732-1),4,TRUE,"Entrées")))</f>
        <v>-1484</v>
      </c>
      <c r="AC732" s="11"/>
      <c r="AD732" s="40">
        <f t="shared" ca="1" si="861"/>
        <v>-2205.4583333333335</v>
      </c>
      <c r="AE732" s="40">
        <f t="shared" ca="1" si="887"/>
        <v>-1241</v>
      </c>
      <c r="AF732" s="40">
        <f t="shared" ca="1" si="888"/>
        <v>-3003</v>
      </c>
      <c r="AG732" s="4"/>
      <c r="AH732" s="11">
        <f>Entrées!A759</f>
        <v>31</v>
      </c>
      <c r="AI732" s="13">
        <f>Entrées!B759</f>
        <v>2</v>
      </c>
      <c r="AJ732" s="31" t="str">
        <f t="shared" si="889"/>
        <v/>
      </c>
      <c r="AK732" s="31" t="str">
        <f t="shared" si="862"/>
        <v/>
      </c>
      <c r="AL732" s="31" t="str">
        <f t="shared" si="863"/>
        <v/>
      </c>
      <c r="AM732" s="31" t="str">
        <f t="shared" si="864"/>
        <v/>
      </c>
      <c r="AN732" s="31" t="str">
        <f t="shared" si="865"/>
        <v/>
      </c>
      <c r="AO732" s="31" t="str">
        <f t="shared" si="866"/>
        <v/>
      </c>
      <c r="AP732" s="31" t="str">
        <f t="shared" si="867"/>
        <v/>
      </c>
      <c r="AQ732" s="31" t="str">
        <f t="shared" si="868"/>
        <v/>
      </c>
      <c r="AR732" s="31" t="str">
        <f t="shared" si="869"/>
        <v/>
      </c>
      <c r="AS732" s="31" t="str">
        <f t="shared" si="870"/>
        <v/>
      </c>
      <c r="AT732" s="31" t="str">
        <f t="shared" si="871"/>
        <v/>
      </c>
      <c r="AU732" s="31" t="str">
        <f t="shared" si="872"/>
        <v/>
      </c>
      <c r="AV732" s="31" t="str">
        <f t="shared" si="873"/>
        <v/>
      </c>
      <c r="AW732" s="31" t="str">
        <f t="shared" si="874"/>
        <v/>
      </c>
      <c r="AX732" s="31" t="str">
        <f t="shared" si="875"/>
        <v/>
      </c>
      <c r="AY732" s="31" t="str">
        <f t="shared" si="876"/>
        <v/>
      </c>
      <c r="AZ732" s="31" t="str">
        <f t="shared" si="877"/>
        <v/>
      </c>
      <c r="BA732" s="31" t="str">
        <f t="shared" si="878"/>
        <v/>
      </c>
      <c r="BB732" s="31" t="str">
        <f t="shared" si="879"/>
        <v/>
      </c>
      <c r="BC732" s="31" t="str">
        <f t="shared" si="880"/>
        <v/>
      </c>
      <c r="BF732" s="11">
        <f t="shared" si="881"/>
        <v>31</v>
      </c>
      <c r="BG732" s="11">
        <f t="shared" si="891"/>
        <v>2</v>
      </c>
      <c r="BH732" s="32" t="str">
        <f>IF($BF732&gt;$Y$7,"",IF(AND($BF732=$Y$7,$BG732=23),"",Entrées!C760-Entrées!C759))</f>
        <v/>
      </c>
      <c r="BI732" s="32" t="str">
        <f>IF($BF732&gt;$Y$7,"",IF(AND($BF732=$Y$7,$BG732=23),"",Entrées!D760-Entrées!D759))</f>
        <v/>
      </c>
      <c r="BJ732" s="32" t="str">
        <f>IF($BF732&gt;$Y$7,"",IF(AND($BF732=$Y$7,$BG732=23),"",Entrées!E760-Entrées!E759))</f>
        <v/>
      </c>
      <c r="BK732" s="32" t="str">
        <f>IF($BF732&gt;$Y$7,"",IF(AND($BF732=$Y$7,$BG732=23),"",Entrées!F760-Entrées!F759))</f>
        <v/>
      </c>
      <c r="BL732" s="32" t="str">
        <f>IF($BF732&gt;$Y$7,"",IF(AND($BF732=$Y$7,$BG732=23),"",Entrées!G760-Entrées!G759))</f>
        <v/>
      </c>
      <c r="BM732" s="32" t="str">
        <f>IF($BF732&gt;$Y$7,"",IF(AND($BF732=$Y$7,$BG732=23),"",Entrées!H760-Entrées!H759))</f>
        <v/>
      </c>
      <c r="BN732" s="32" t="str">
        <f>IF($BF732&gt;$Y$7,"",IF(AND($BF732=$Y$7,$BG732=23),"",Entrées!I760-Entrées!I759))</f>
        <v/>
      </c>
      <c r="BO732" s="32" t="str">
        <f>IF($BF732&gt;$Y$7,"",IF(AND($BF732=$Y$7,$BG732=23),"",Entrées!J760-Entrées!J759))</f>
        <v/>
      </c>
      <c r="BP732" s="32" t="str">
        <f>IF($BF732&gt;$Y$7,"",IF(AND($BF732=$Y$7,$BG732=23),"",Entrées!K760-Entrées!K759))</f>
        <v/>
      </c>
      <c r="BQ732" s="32" t="str">
        <f>IF($BF732&gt;$Y$7,"",IF(AND($BF732=$Y$7,$BG732=23),"",Entrées!L760-Entrées!L759))</f>
        <v/>
      </c>
      <c r="BR732" s="32" t="str">
        <f>IF($BF732&gt;$Y$7,"",IF(AND($BF732=$Y$7,$BG732=23),"",Entrées!M760-Entrées!M759))</f>
        <v/>
      </c>
      <c r="BS732" s="32" t="str">
        <f>IF($BF732&gt;$Y$7,"",IF(AND($BF732=$Y$7,$BG732=23),"",Entrées!N760-Entrées!N759))</f>
        <v/>
      </c>
      <c r="BT732" s="32" t="str">
        <f>IF($BF732&gt;$Y$7,"",IF(AND($BF732=$Y$7,$BG732=23),"",Entrées!O760-Entrées!O759))</f>
        <v/>
      </c>
      <c r="BU732" s="32" t="str">
        <f>IF($BF732&gt;$Y$7,"",IF(AND($BF732=$Y$7,$BG732=23),"",Entrées!P760-Entrées!P759))</f>
        <v/>
      </c>
      <c r="BV732" s="32" t="str">
        <f>IF($BF732&gt;$Y$7,"",IF(AND($BF732=$Y$7,$BG732=23),"",Entrées!Q760-Entrées!Q759))</f>
        <v/>
      </c>
      <c r="BW732" s="32" t="str">
        <f>IF($BF732&gt;$Y$7,"",IF(AND($BF732=$Y$7,$BG732=23),"",Entrées!R760-Entrées!R759))</f>
        <v/>
      </c>
      <c r="BX732" s="32" t="str">
        <f>IF($BF732&gt;$Y$7,"",IF(AND($BF732=$Y$7,$BG732=23),"",Entrées!S760-Entrées!S759))</f>
        <v/>
      </c>
      <c r="BY732" s="32" t="str">
        <f>IF($BF732&gt;$Y$7,"",IF(AND($BF732=$Y$7,$BG732=23),"",Entrées!T760-Entrées!T759))</f>
        <v/>
      </c>
      <c r="BZ732" s="32" t="str">
        <f>IF($BF732&gt;$Y$7,"",IF(AND($BF732=$Y$7,$BG732=23),"",Entrées!U760-Entrées!U759))</f>
        <v/>
      </c>
      <c r="CA732" s="32" t="str">
        <f>IF($BF732&gt;$Y$7,"",IF(AND($BF732=$Y$7,$BG732=23),"",Entrées!V760-Entrées!V759))</f>
        <v/>
      </c>
      <c r="CD732" s="33" t="str">
        <f>IF($BF732&lt;=$Y$7,Entrées!J759/CD$2,"")</f>
        <v/>
      </c>
      <c r="CE732" s="33" t="str">
        <f>IF($BF732&lt;=$Y$7,Entrées!K759/CE$2,"")</f>
        <v/>
      </c>
      <c r="CF732" s="11">
        <f t="shared" si="882"/>
        <v>7600</v>
      </c>
      <c r="CG732" s="11">
        <f t="shared" si="883"/>
        <v>4200</v>
      </c>
      <c r="CH732" s="52">
        <f t="shared" si="884"/>
        <v>0.26950009137426939</v>
      </c>
      <c r="CI732" s="52">
        <f t="shared" si="885"/>
        <v>0.11132787698412699</v>
      </c>
    </row>
    <row r="733" spans="1:87">
      <c r="A733" s="11" t="str">
        <f>"AD"&amp;A731</f>
        <v>AD715</v>
      </c>
      <c r="C733" s="11">
        <f t="shared" si="890"/>
        <v>20</v>
      </c>
      <c r="D733" s="27">
        <f t="shared" si="886"/>
        <v>19</v>
      </c>
      <c r="E733" s="28">
        <f ca="1">IF($D733&gt;$D$8,"",INDIRECT(ADDRESS(ROW(Entrées!$C$37)+($D733-1)*24+E$11,COLUMN(Entrées!$C$37)+($C733-1),4,TRUE,"Entrées")))</f>
        <v>-1747</v>
      </c>
      <c r="F733" s="28">
        <f ca="1">IF($D733&gt;$D$8,"",INDIRECT(ADDRESS(ROW(Entrées!$C$37)+($D733-1)*24+F$11,COLUMN(Entrées!$C$37)+($C733-1),4,TRUE,"Entrées")))</f>
        <v>-1358</v>
      </c>
      <c r="G733" s="28">
        <f ca="1">IF($D733&gt;$D$8,"",INDIRECT(ADDRESS(ROW(Entrées!$C$37)+($D733-1)*24+G$11,COLUMN(Entrées!$C$37)+($C733-1),4,TRUE,"Entrées")))</f>
        <v>-1264</v>
      </c>
      <c r="H733" s="28">
        <f ca="1">IF($D733&gt;$D$8,"",INDIRECT(ADDRESS(ROW(Entrées!$C$37)+($D733-1)*24+H$11,COLUMN(Entrées!$C$37)+($C733-1),4,TRUE,"Entrées")))</f>
        <v>-1995</v>
      </c>
      <c r="I733" s="28">
        <f ca="1">IF($D733&gt;$D$8,"",INDIRECT(ADDRESS(ROW(Entrées!$C$37)+($D733-1)*24+I$11,COLUMN(Entrées!$C$37)+($C733-1),4,TRUE,"Entrées")))</f>
        <v>-2271</v>
      </c>
      <c r="J733" s="28">
        <f ca="1">IF($D733&gt;$D$8,"",INDIRECT(ADDRESS(ROW(Entrées!$C$37)+($D733-1)*24+J$11,COLUMN(Entrées!$C$37)+($C733-1),4,TRUE,"Entrées")))</f>
        <v>-2491</v>
      </c>
      <c r="K733" s="28">
        <f ca="1">IF($D733&gt;$D$8,"",INDIRECT(ADDRESS(ROW(Entrées!$C$37)+($D733-1)*24+K$11,COLUMN(Entrées!$C$37)+($C733-1),4,TRUE,"Entrées")))</f>
        <v>-2579</v>
      </c>
      <c r="L733" s="28">
        <f ca="1">IF($D733&gt;$D$8,"",INDIRECT(ADDRESS(ROW(Entrées!$C$37)+($D733-1)*24+L$11,COLUMN(Entrées!$C$37)+($C733-1),4,TRUE,"Entrées")))</f>
        <v>-2468</v>
      </c>
      <c r="M733" s="28">
        <f ca="1">IF($D733&gt;$D$8,"",INDIRECT(ADDRESS(ROW(Entrées!$C$37)+($D733-1)*24+M$11,COLUMN(Entrées!$C$37)+($C733-1),4,TRUE,"Entrées")))</f>
        <v>-2198</v>
      </c>
      <c r="N733" s="28">
        <f ca="1">IF($D733&gt;$D$8,"",INDIRECT(ADDRESS(ROW(Entrées!$C$37)+($D733-1)*24+N$11,COLUMN(Entrées!$C$37)+($C733-1),4,TRUE,"Entrées")))</f>
        <v>-1935</v>
      </c>
      <c r="O733" s="28">
        <f ca="1">IF($D733&gt;$D$8,"",INDIRECT(ADDRESS(ROW(Entrées!$C$37)+($D733-1)*24+O$11,COLUMN(Entrées!$C$37)+($C733-1),4,TRUE,"Entrées")))</f>
        <v>-2107</v>
      </c>
      <c r="P733" s="28">
        <f ca="1">IF($D733&gt;$D$8,"",INDIRECT(ADDRESS(ROW(Entrées!$C$37)+($D733-1)*24+P$11,COLUMN(Entrées!$C$37)+($C733-1),4,TRUE,"Entrées")))</f>
        <v>-2503</v>
      </c>
      <c r="Q733" s="28">
        <f ca="1">IF($D733&gt;$D$8,"",INDIRECT(ADDRESS(ROW(Entrées!$C$37)+($D733-1)*24+Q$11,COLUMN(Entrées!$C$37)+($C733-1),4,TRUE,"Entrées")))</f>
        <v>-2328</v>
      </c>
      <c r="R733" s="28">
        <f ca="1">IF($D733&gt;$D$8,"",INDIRECT(ADDRESS(ROW(Entrées!$C$37)+($D733-1)*24+R$11,COLUMN(Entrées!$C$37)+($C733-1),4,TRUE,"Entrées")))</f>
        <v>-2637</v>
      </c>
      <c r="S733" s="28">
        <f ca="1">IF($D733&gt;$D$8,"",INDIRECT(ADDRESS(ROW(Entrées!$C$37)+($D733-1)*24+S$11,COLUMN(Entrées!$C$37)+($C733-1),4,TRUE,"Entrées")))</f>
        <v>-2401</v>
      </c>
      <c r="T733" s="28">
        <f ca="1">IF($D733&gt;$D$8,"",INDIRECT(ADDRESS(ROW(Entrées!$C$37)+($D733-1)*24+T$11,COLUMN(Entrées!$C$37)+($C733-1),4,TRUE,"Entrées")))</f>
        <v>-2275</v>
      </c>
      <c r="U733" s="28">
        <f ca="1">IF($D733&gt;$D$8,"",INDIRECT(ADDRESS(ROW(Entrées!$C$37)+($D733-1)*24+U$11,COLUMN(Entrées!$C$37)+($C733-1),4,TRUE,"Entrées")))</f>
        <v>-2415</v>
      </c>
      <c r="V733" s="28">
        <f ca="1">IF($D733&gt;$D$8,"",INDIRECT(ADDRESS(ROW(Entrées!$C$37)+($D733-1)*24+V$11,COLUMN(Entrées!$C$37)+($C733-1),4,TRUE,"Entrées")))</f>
        <v>-2474</v>
      </c>
      <c r="W733" s="28">
        <f ca="1">IF($D733&gt;$D$8,"",INDIRECT(ADDRESS(ROW(Entrées!$C$37)+($D733-1)*24+W$11,COLUMN(Entrées!$C$37)+($C733-1),4,TRUE,"Entrées")))</f>
        <v>-2396</v>
      </c>
      <c r="X733" s="28">
        <f ca="1">IF($D733&gt;$D$8,"",INDIRECT(ADDRESS(ROW(Entrées!$C$37)+($D733-1)*24+X$11,COLUMN(Entrées!$C$37)+($C733-1),4,TRUE,"Entrées")))</f>
        <v>-2287</v>
      </c>
      <c r="Y733" s="28">
        <f ca="1">IF($D733&gt;$D$8,"",INDIRECT(ADDRESS(ROW(Entrées!$C$37)+($D733-1)*24+Y$11,COLUMN(Entrées!$C$37)+($C733-1),4,TRUE,"Entrées")))</f>
        <v>-2577</v>
      </c>
      <c r="Z733" s="28">
        <f ca="1">IF($D733&gt;$D$8,"",INDIRECT(ADDRESS(ROW(Entrées!$C$37)+($D733-1)*24+Z$11,COLUMN(Entrées!$C$37)+($C733-1),4,TRUE,"Entrées")))</f>
        <v>-2272</v>
      </c>
      <c r="AA733" s="28">
        <f ca="1">IF($D733&gt;$D$8,"",INDIRECT(ADDRESS(ROW(Entrées!$C$37)+($D733-1)*24+AA$11,COLUMN(Entrées!$C$37)+($C733-1),4,TRUE,"Entrées")))</f>
        <v>-1169</v>
      </c>
      <c r="AB733" s="28">
        <f ca="1">IF($D733&gt;$D$8,"",INDIRECT(ADDRESS(ROW(Entrées!$C$37)+($D733-1)*24+AB$11,COLUMN(Entrées!$C$37)+($C733-1),4,TRUE,"Entrées")))</f>
        <v>-592</v>
      </c>
      <c r="AC733" s="11"/>
      <c r="AD733" s="40">
        <f t="shared" ca="1" si="861"/>
        <v>-2114.125</v>
      </c>
      <c r="AE733" s="40">
        <f t="shared" ca="1" si="887"/>
        <v>-592</v>
      </c>
      <c r="AF733" s="40">
        <f t="shared" ca="1" si="888"/>
        <v>-2637</v>
      </c>
      <c r="AG733" s="4"/>
      <c r="AH733" s="11">
        <f>Entrées!A760</f>
        <v>31</v>
      </c>
      <c r="AI733" s="13">
        <f>Entrées!B760</f>
        <v>3</v>
      </c>
      <c r="AJ733" s="31" t="str">
        <f t="shared" si="889"/>
        <v/>
      </c>
      <c r="AK733" s="31" t="str">
        <f t="shared" si="862"/>
        <v/>
      </c>
      <c r="AL733" s="31" t="str">
        <f t="shared" si="863"/>
        <v/>
      </c>
      <c r="AM733" s="31" t="str">
        <f t="shared" si="864"/>
        <v/>
      </c>
      <c r="AN733" s="31" t="str">
        <f t="shared" si="865"/>
        <v/>
      </c>
      <c r="AO733" s="31" t="str">
        <f t="shared" si="866"/>
        <v/>
      </c>
      <c r="AP733" s="31" t="str">
        <f t="shared" si="867"/>
        <v/>
      </c>
      <c r="AQ733" s="31" t="str">
        <f t="shared" si="868"/>
        <v/>
      </c>
      <c r="AR733" s="31" t="str">
        <f t="shared" si="869"/>
        <v/>
      </c>
      <c r="AS733" s="31" t="str">
        <f t="shared" si="870"/>
        <v/>
      </c>
      <c r="AT733" s="31" t="str">
        <f t="shared" si="871"/>
        <v/>
      </c>
      <c r="AU733" s="31" t="str">
        <f t="shared" si="872"/>
        <v/>
      </c>
      <c r="AV733" s="31" t="str">
        <f t="shared" si="873"/>
        <v/>
      </c>
      <c r="AW733" s="31" t="str">
        <f t="shared" si="874"/>
        <v/>
      </c>
      <c r="AX733" s="31" t="str">
        <f t="shared" si="875"/>
        <v/>
      </c>
      <c r="AY733" s="31" t="str">
        <f t="shared" si="876"/>
        <v/>
      </c>
      <c r="AZ733" s="31" t="str">
        <f t="shared" si="877"/>
        <v/>
      </c>
      <c r="BA733" s="31" t="str">
        <f t="shared" si="878"/>
        <v/>
      </c>
      <c r="BB733" s="31" t="str">
        <f t="shared" si="879"/>
        <v/>
      </c>
      <c r="BC733" s="31" t="str">
        <f t="shared" si="880"/>
        <v/>
      </c>
      <c r="BF733" s="11">
        <f t="shared" si="881"/>
        <v>31</v>
      </c>
      <c r="BG733" s="11">
        <f t="shared" si="891"/>
        <v>3</v>
      </c>
      <c r="BH733" s="32" t="str">
        <f>IF($BF733&gt;$Y$7,"",IF(AND($BF733=$Y$7,$BG733=23),"",Entrées!C761-Entrées!C760))</f>
        <v/>
      </c>
      <c r="BI733" s="32" t="str">
        <f>IF($BF733&gt;$Y$7,"",IF(AND($BF733=$Y$7,$BG733=23),"",Entrées!D761-Entrées!D760))</f>
        <v/>
      </c>
      <c r="BJ733" s="32" t="str">
        <f>IF($BF733&gt;$Y$7,"",IF(AND($BF733=$Y$7,$BG733=23),"",Entrées!E761-Entrées!E760))</f>
        <v/>
      </c>
      <c r="BK733" s="32" t="str">
        <f>IF($BF733&gt;$Y$7,"",IF(AND($BF733=$Y$7,$BG733=23),"",Entrées!F761-Entrées!F760))</f>
        <v/>
      </c>
      <c r="BL733" s="32" t="str">
        <f>IF($BF733&gt;$Y$7,"",IF(AND($BF733=$Y$7,$BG733=23),"",Entrées!G761-Entrées!G760))</f>
        <v/>
      </c>
      <c r="BM733" s="32" t="str">
        <f>IF($BF733&gt;$Y$7,"",IF(AND($BF733=$Y$7,$BG733=23),"",Entrées!H761-Entrées!H760))</f>
        <v/>
      </c>
      <c r="BN733" s="32" t="str">
        <f>IF($BF733&gt;$Y$7,"",IF(AND($BF733=$Y$7,$BG733=23),"",Entrées!I761-Entrées!I760))</f>
        <v/>
      </c>
      <c r="BO733" s="32" t="str">
        <f>IF($BF733&gt;$Y$7,"",IF(AND($BF733=$Y$7,$BG733=23),"",Entrées!J761-Entrées!J760))</f>
        <v/>
      </c>
      <c r="BP733" s="32" t="str">
        <f>IF($BF733&gt;$Y$7,"",IF(AND($BF733=$Y$7,$BG733=23),"",Entrées!K761-Entrées!K760))</f>
        <v/>
      </c>
      <c r="BQ733" s="32" t="str">
        <f>IF($BF733&gt;$Y$7,"",IF(AND($BF733=$Y$7,$BG733=23),"",Entrées!L761-Entrées!L760))</f>
        <v/>
      </c>
      <c r="BR733" s="32" t="str">
        <f>IF($BF733&gt;$Y$7,"",IF(AND($BF733=$Y$7,$BG733=23),"",Entrées!M761-Entrées!M760))</f>
        <v/>
      </c>
      <c r="BS733" s="32" t="str">
        <f>IF($BF733&gt;$Y$7,"",IF(AND($BF733=$Y$7,$BG733=23),"",Entrées!N761-Entrées!N760))</f>
        <v/>
      </c>
      <c r="BT733" s="32" t="str">
        <f>IF($BF733&gt;$Y$7,"",IF(AND($BF733=$Y$7,$BG733=23),"",Entrées!O761-Entrées!O760))</f>
        <v/>
      </c>
      <c r="BU733" s="32" t="str">
        <f>IF($BF733&gt;$Y$7,"",IF(AND($BF733=$Y$7,$BG733=23),"",Entrées!P761-Entrées!P760))</f>
        <v/>
      </c>
      <c r="BV733" s="32" t="str">
        <f>IF($BF733&gt;$Y$7,"",IF(AND($BF733=$Y$7,$BG733=23),"",Entrées!Q761-Entrées!Q760))</f>
        <v/>
      </c>
      <c r="BW733" s="32" t="str">
        <f>IF($BF733&gt;$Y$7,"",IF(AND($BF733=$Y$7,$BG733=23),"",Entrées!R761-Entrées!R760))</f>
        <v/>
      </c>
      <c r="BX733" s="32" t="str">
        <f>IF($BF733&gt;$Y$7,"",IF(AND($BF733=$Y$7,$BG733=23),"",Entrées!S761-Entrées!S760))</f>
        <v/>
      </c>
      <c r="BY733" s="32" t="str">
        <f>IF($BF733&gt;$Y$7,"",IF(AND($BF733=$Y$7,$BG733=23),"",Entrées!T761-Entrées!T760))</f>
        <v/>
      </c>
      <c r="BZ733" s="32" t="str">
        <f>IF($BF733&gt;$Y$7,"",IF(AND($BF733=$Y$7,$BG733=23),"",Entrées!U761-Entrées!U760))</f>
        <v/>
      </c>
      <c r="CA733" s="32" t="str">
        <f>IF($BF733&gt;$Y$7,"",IF(AND($BF733=$Y$7,$BG733=23),"",Entrées!V761-Entrées!V760))</f>
        <v/>
      </c>
      <c r="CD733" s="33" t="str">
        <f>IF($BF733&lt;=$Y$7,Entrées!J760/CD$2,"")</f>
        <v/>
      </c>
      <c r="CE733" s="33" t="str">
        <f>IF($BF733&lt;=$Y$7,Entrées!K760/CE$2,"")</f>
        <v/>
      </c>
      <c r="CF733" s="11">
        <f t="shared" si="882"/>
        <v>7600</v>
      </c>
      <c r="CG733" s="11">
        <f t="shared" si="883"/>
        <v>4200</v>
      </c>
      <c r="CH733" s="52">
        <f t="shared" si="884"/>
        <v>0.26950009137426939</v>
      </c>
      <c r="CI733" s="52">
        <f t="shared" si="885"/>
        <v>0.11132787698412699</v>
      </c>
    </row>
    <row r="734" spans="1:87">
      <c r="A734" s="11" t="str">
        <f>"AD"&amp;A732</f>
        <v>AD744</v>
      </c>
      <c r="C734" s="11">
        <f t="shared" si="890"/>
        <v>20</v>
      </c>
      <c r="D734" s="27">
        <f t="shared" si="886"/>
        <v>20</v>
      </c>
      <c r="E734" s="28">
        <f ca="1">IF($D734&gt;$D$8,"",INDIRECT(ADDRESS(ROW(Entrées!$C$37)+($D734-1)*24+E$11,COLUMN(Entrées!$C$37)+($C734-1),4,TRUE,"Entrées")))</f>
        <v>-2752</v>
      </c>
      <c r="F734" s="28">
        <f ca="1">IF($D734&gt;$D$8,"",INDIRECT(ADDRESS(ROW(Entrées!$C$37)+($D734-1)*24+F$11,COLUMN(Entrées!$C$37)+($C734-1),4,TRUE,"Entrées")))</f>
        <v>-2686</v>
      </c>
      <c r="G734" s="28">
        <f ca="1">IF($D734&gt;$D$8,"",INDIRECT(ADDRESS(ROW(Entrées!$C$37)+($D734-1)*24+G$11,COLUMN(Entrées!$C$37)+($C734-1),4,TRUE,"Entrées")))</f>
        <v>-2775</v>
      </c>
      <c r="H734" s="28">
        <f ca="1">IF($D734&gt;$D$8,"",INDIRECT(ADDRESS(ROW(Entrées!$C$37)+($D734-1)*24+H$11,COLUMN(Entrées!$C$37)+($C734-1),4,TRUE,"Entrées")))</f>
        <v>-2864</v>
      </c>
      <c r="I734" s="28">
        <f ca="1">IF($D734&gt;$D$8,"",INDIRECT(ADDRESS(ROW(Entrées!$C$37)+($D734-1)*24+I$11,COLUMN(Entrées!$C$37)+($C734-1),4,TRUE,"Entrées")))</f>
        <v>-3200</v>
      </c>
      <c r="J734" s="28">
        <f ca="1">IF($D734&gt;$D$8,"",INDIRECT(ADDRESS(ROW(Entrées!$C$37)+($D734-1)*24+J$11,COLUMN(Entrées!$C$37)+($C734-1),4,TRUE,"Entrées")))</f>
        <v>-2931</v>
      </c>
      <c r="K734" s="28">
        <f ca="1">IF($D734&gt;$D$8,"",INDIRECT(ADDRESS(ROW(Entrées!$C$37)+($D734-1)*24+K$11,COLUMN(Entrées!$C$37)+($C734-1),4,TRUE,"Entrées")))</f>
        <v>-2891</v>
      </c>
      <c r="L734" s="28">
        <f ca="1">IF($D734&gt;$D$8,"",INDIRECT(ADDRESS(ROW(Entrées!$C$37)+($D734-1)*24+L$11,COLUMN(Entrées!$C$37)+($C734-1),4,TRUE,"Entrées")))</f>
        <v>-2890</v>
      </c>
      <c r="M734" s="28">
        <f ca="1">IF($D734&gt;$D$8,"",INDIRECT(ADDRESS(ROW(Entrées!$C$37)+($D734-1)*24+M$11,COLUMN(Entrées!$C$37)+($C734-1),4,TRUE,"Entrées")))</f>
        <v>-2672</v>
      </c>
      <c r="N734" s="28">
        <f ca="1">IF($D734&gt;$D$8,"",INDIRECT(ADDRESS(ROW(Entrées!$C$37)+($D734-1)*24+N$11,COLUMN(Entrées!$C$37)+($C734-1),4,TRUE,"Entrées")))</f>
        <v>-2342</v>
      </c>
      <c r="O734" s="28">
        <f ca="1">IF($D734&gt;$D$8,"",INDIRECT(ADDRESS(ROW(Entrées!$C$37)+($D734-1)*24+O$11,COLUMN(Entrées!$C$37)+($C734-1),4,TRUE,"Entrées")))</f>
        <v>-2454</v>
      </c>
      <c r="P734" s="28">
        <f ca="1">IF($D734&gt;$D$8,"",INDIRECT(ADDRESS(ROW(Entrées!$C$37)+($D734-1)*24+P$11,COLUMN(Entrées!$C$37)+($C734-1),4,TRUE,"Entrées")))</f>
        <v>-2351</v>
      </c>
      <c r="Q734" s="28">
        <f ca="1">IF($D734&gt;$D$8,"",INDIRECT(ADDRESS(ROW(Entrées!$C$37)+($D734-1)*24+Q$11,COLUMN(Entrées!$C$37)+($C734-1),4,TRUE,"Entrées")))</f>
        <v>-2492</v>
      </c>
      <c r="R734" s="28">
        <f ca="1">IF($D734&gt;$D$8,"",INDIRECT(ADDRESS(ROW(Entrées!$C$37)+($D734-1)*24+R$11,COLUMN(Entrées!$C$37)+($C734-1),4,TRUE,"Entrées")))</f>
        <v>-2540</v>
      </c>
      <c r="S734" s="28">
        <f ca="1">IF($D734&gt;$D$8,"",INDIRECT(ADDRESS(ROW(Entrées!$C$37)+($D734-1)*24+S$11,COLUMN(Entrées!$C$37)+($C734-1),4,TRUE,"Entrées")))</f>
        <v>-2672</v>
      </c>
      <c r="T734" s="28">
        <f ca="1">IF($D734&gt;$D$8,"",INDIRECT(ADDRESS(ROW(Entrées!$C$37)+($D734-1)*24+T$11,COLUMN(Entrées!$C$37)+($C734-1),4,TRUE,"Entrées")))</f>
        <v>-2575</v>
      </c>
      <c r="U734" s="28">
        <f ca="1">IF($D734&gt;$D$8,"",INDIRECT(ADDRESS(ROW(Entrées!$C$37)+($D734-1)*24+U$11,COLUMN(Entrées!$C$37)+($C734-1),4,TRUE,"Entrées")))</f>
        <v>-2874</v>
      </c>
      <c r="V734" s="28">
        <f ca="1">IF($D734&gt;$D$8,"",INDIRECT(ADDRESS(ROW(Entrées!$C$37)+($D734-1)*24+V$11,COLUMN(Entrées!$C$37)+($C734-1),4,TRUE,"Entrées")))</f>
        <v>-3200</v>
      </c>
      <c r="W734" s="28">
        <f ca="1">IF($D734&gt;$D$8,"",INDIRECT(ADDRESS(ROW(Entrées!$C$37)+($D734-1)*24+W$11,COLUMN(Entrées!$C$37)+($C734-1),4,TRUE,"Entrées")))</f>
        <v>-3159</v>
      </c>
      <c r="X734" s="28">
        <f ca="1">IF($D734&gt;$D$8,"",INDIRECT(ADDRESS(ROW(Entrées!$C$37)+($D734-1)*24+X$11,COLUMN(Entrées!$C$37)+($C734-1),4,TRUE,"Entrées")))</f>
        <v>-3131</v>
      </c>
      <c r="Y734" s="28">
        <f ca="1">IF($D734&gt;$D$8,"",INDIRECT(ADDRESS(ROW(Entrées!$C$37)+($D734-1)*24+Y$11,COLUMN(Entrées!$C$37)+($C734-1),4,TRUE,"Entrées")))</f>
        <v>-3200</v>
      </c>
      <c r="Z734" s="28">
        <f ca="1">IF($D734&gt;$D$8,"",INDIRECT(ADDRESS(ROW(Entrées!$C$37)+($D734-1)*24+Z$11,COLUMN(Entrées!$C$37)+($C734-1),4,TRUE,"Entrées")))</f>
        <v>-2899</v>
      </c>
      <c r="AA734" s="28">
        <f ca="1">IF($D734&gt;$D$8,"",INDIRECT(ADDRESS(ROW(Entrées!$C$37)+($D734-1)*24+AA$11,COLUMN(Entrées!$C$37)+($C734-1),4,TRUE,"Entrées")))</f>
        <v>-2559</v>
      </c>
      <c r="AB734" s="28">
        <f ca="1">IF($D734&gt;$D$8,"",INDIRECT(ADDRESS(ROW(Entrées!$C$37)+($D734-1)*24+AB$11,COLUMN(Entrées!$C$37)+($C734-1),4,TRUE,"Entrées")))</f>
        <v>-1875</v>
      </c>
      <c r="AC734" s="11"/>
      <c r="AD734" s="40">
        <f t="shared" ca="1" si="861"/>
        <v>-2749.3333333333335</v>
      </c>
      <c r="AE734" s="40">
        <f t="shared" ca="1" si="887"/>
        <v>-1875</v>
      </c>
      <c r="AF734" s="40">
        <f t="shared" ca="1" si="888"/>
        <v>-3200</v>
      </c>
      <c r="AG734" s="4"/>
      <c r="AH734" s="11">
        <f>Entrées!A761</f>
        <v>31</v>
      </c>
      <c r="AI734" s="13">
        <f>Entrées!B761</f>
        <v>4</v>
      </c>
      <c r="AJ734" s="31" t="str">
        <f t="shared" si="889"/>
        <v/>
      </c>
      <c r="AK734" s="31" t="str">
        <f t="shared" si="862"/>
        <v/>
      </c>
      <c r="AL734" s="31" t="str">
        <f t="shared" si="863"/>
        <v/>
      </c>
      <c r="AM734" s="31" t="str">
        <f t="shared" si="864"/>
        <v/>
      </c>
      <c r="AN734" s="31" t="str">
        <f t="shared" si="865"/>
        <v/>
      </c>
      <c r="AO734" s="31" t="str">
        <f t="shared" si="866"/>
        <v/>
      </c>
      <c r="AP734" s="31" t="str">
        <f t="shared" si="867"/>
        <v/>
      </c>
      <c r="AQ734" s="31" t="str">
        <f t="shared" si="868"/>
        <v/>
      </c>
      <c r="AR734" s="31" t="str">
        <f t="shared" si="869"/>
        <v/>
      </c>
      <c r="AS734" s="31" t="str">
        <f t="shared" si="870"/>
        <v/>
      </c>
      <c r="AT734" s="31" t="str">
        <f t="shared" si="871"/>
        <v/>
      </c>
      <c r="AU734" s="31" t="str">
        <f t="shared" si="872"/>
        <v/>
      </c>
      <c r="AV734" s="31" t="str">
        <f t="shared" si="873"/>
        <v/>
      </c>
      <c r="AW734" s="31" t="str">
        <f t="shared" si="874"/>
        <v/>
      </c>
      <c r="AX734" s="31" t="str">
        <f t="shared" si="875"/>
        <v/>
      </c>
      <c r="AY734" s="31" t="str">
        <f t="shared" si="876"/>
        <v/>
      </c>
      <c r="AZ734" s="31" t="str">
        <f t="shared" si="877"/>
        <v/>
      </c>
      <c r="BA734" s="31" t="str">
        <f t="shared" si="878"/>
        <v/>
      </c>
      <c r="BB734" s="31" t="str">
        <f t="shared" si="879"/>
        <v/>
      </c>
      <c r="BC734" s="31" t="str">
        <f t="shared" si="880"/>
        <v/>
      </c>
      <c r="BF734" s="11">
        <f t="shared" si="881"/>
        <v>31</v>
      </c>
      <c r="BG734" s="11">
        <f t="shared" si="891"/>
        <v>4</v>
      </c>
      <c r="BH734" s="32" t="str">
        <f>IF($BF734&gt;$Y$7,"",IF(AND($BF734=$Y$7,$BG734=23),"",Entrées!C762-Entrées!C761))</f>
        <v/>
      </c>
      <c r="BI734" s="32" t="str">
        <f>IF($BF734&gt;$Y$7,"",IF(AND($BF734=$Y$7,$BG734=23),"",Entrées!D762-Entrées!D761))</f>
        <v/>
      </c>
      <c r="BJ734" s="32" t="str">
        <f>IF($BF734&gt;$Y$7,"",IF(AND($BF734=$Y$7,$BG734=23),"",Entrées!E762-Entrées!E761))</f>
        <v/>
      </c>
      <c r="BK734" s="32" t="str">
        <f>IF($BF734&gt;$Y$7,"",IF(AND($BF734=$Y$7,$BG734=23),"",Entrées!F762-Entrées!F761))</f>
        <v/>
      </c>
      <c r="BL734" s="32" t="str">
        <f>IF($BF734&gt;$Y$7,"",IF(AND($BF734=$Y$7,$BG734=23),"",Entrées!G762-Entrées!G761))</f>
        <v/>
      </c>
      <c r="BM734" s="32" t="str">
        <f>IF($BF734&gt;$Y$7,"",IF(AND($BF734=$Y$7,$BG734=23),"",Entrées!H762-Entrées!H761))</f>
        <v/>
      </c>
      <c r="BN734" s="32" t="str">
        <f>IF($BF734&gt;$Y$7,"",IF(AND($BF734=$Y$7,$BG734=23),"",Entrées!I762-Entrées!I761))</f>
        <v/>
      </c>
      <c r="BO734" s="32" t="str">
        <f>IF($BF734&gt;$Y$7,"",IF(AND($BF734=$Y$7,$BG734=23),"",Entrées!J762-Entrées!J761))</f>
        <v/>
      </c>
      <c r="BP734" s="32" t="str">
        <f>IF($BF734&gt;$Y$7,"",IF(AND($BF734=$Y$7,$BG734=23),"",Entrées!K762-Entrées!K761))</f>
        <v/>
      </c>
      <c r="BQ734" s="32" t="str">
        <f>IF($BF734&gt;$Y$7,"",IF(AND($BF734=$Y$7,$BG734=23),"",Entrées!L762-Entrées!L761))</f>
        <v/>
      </c>
      <c r="BR734" s="32" t="str">
        <f>IF($BF734&gt;$Y$7,"",IF(AND($BF734=$Y$7,$BG734=23),"",Entrées!M762-Entrées!M761))</f>
        <v/>
      </c>
      <c r="BS734" s="32" t="str">
        <f>IF($BF734&gt;$Y$7,"",IF(AND($BF734=$Y$7,$BG734=23),"",Entrées!N762-Entrées!N761))</f>
        <v/>
      </c>
      <c r="BT734" s="32" t="str">
        <f>IF($BF734&gt;$Y$7,"",IF(AND($BF734=$Y$7,$BG734=23),"",Entrées!O762-Entrées!O761))</f>
        <v/>
      </c>
      <c r="BU734" s="32" t="str">
        <f>IF($BF734&gt;$Y$7,"",IF(AND($BF734=$Y$7,$BG734=23),"",Entrées!P762-Entrées!P761))</f>
        <v/>
      </c>
      <c r="BV734" s="32" t="str">
        <f>IF($BF734&gt;$Y$7,"",IF(AND($BF734=$Y$7,$BG734=23),"",Entrées!Q762-Entrées!Q761))</f>
        <v/>
      </c>
      <c r="BW734" s="32" t="str">
        <f>IF($BF734&gt;$Y$7,"",IF(AND($BF734=$Y$7,$BG734=23),"",Entrées!R762-Entrées!R761))</f>
        <v/>
      </c>
      <c r="BX734" s="32" t="str">
        <f>IF($BF734&gt;$Y$7,"",IF(AND($BF734=$Y$7,$BG734=23),"",Entrées!S762-Entrées!S761))</f>
        <v/>
      </c>
      <c r="BY734" s="32" t="str">
        <f>IF($BF734&gt;$Y$7,"",IF(AND($BF734=$Y$7,$BG734=23),"",Entrées!T762-Entrées!T761))</f>
        <v/>
      </c>
      <c r="BZ734" s="32" t="str">
        <f>IF($BF734&gt;$Y$7,"",IF(AND($BF734=$Y$7,$BG734=23),"",Entrées!U762-Entrées!U761))</f>
        <v/>
      </c>
      <c r="CA734" s="32" t="str">
        <f>IF($BF734&gt;$Y$7,"",IF(AND($BF734=$Y$7,$BG734=23),"",Entrées!V762-Entrées!V761))</f>
        <v/>
      </c>
      <c r="CD734" s="33" t="str">
        <f>IF($BF734&lt;=$Y$7,Entrées!J761/CD$2,"")</f>
        <v/>
      </c>
      <c r="CE734" s="33" t="str">
        <f>IF($BF734&lt;=$Y$7,Entrées!K761/CE$2,"")</f>
        <v/>
      </c>
      <c r="CF734" s="11">
        <f t="shared" si="882"/>
        <v>7600</v>
      </c>
      <c r="CG734" s="11">
        <f t="shared" si="883"/>
        <v>4200</v>
      </c>
      <c r="CH734" s="52">
        <f t="shared" si="884"/>
        <v>0.26950009137426939</v>
      </c>
      <c r="CI734" s="52">
        <f t="shared" si="885"/>
        <v>0.11132787698412699</v>
      </c>
    </row>
    <row r="735" spans="1:87">
      <c r="A735" s="11" t="str">
        <f>"AE"&amp;A731</f>
        <v>AE715</v>
      </c>
      <c r="C735" s="11">
        <f t="shared" si="890"/>
        <v>20</v>
      </c>
      <c r="D735" s="27">
        <f t="shared" si="886"/>
        <v>21</v>
      </c>
      <c r="E735" s="28">
        <f ca="1">IF($D735&gt;$D$8,"",INDIRECT(ADDRESS(ROW(Entrées!$C$37)+($D735-1)*24+E$11,COLUMN(Entrées!$C$37)+($C735-1),4,TRUE,"Entrées")))</f>
        <v>-1780</v>
      </c>
      <c r="F735" s="28">
        <f ca="1">IF($D735&gt;$D$8,"",INDIRECT(ADDRESS(ROW(Entrées!$C$37)+($D735-1)*24+F$11,COLUMN(Entrées!$C$37)+($C735-1),4,TRUE,"Entrées")))</f>
        <v>-1430</v>
      </c>
      <c r="G735" s="28">
        <f ca="1">IF($D735&gt;$D$8,"",INDIRECT(ADDRESS(ROW(Entrées!$C$37)+($D735-1)*24+G$11,COLUMN(Entrées!$C$37)+($C735-1),4,TRUE,"Entrées")))</f>
        <v>-1149</v>
      </c>
      <c r="H735" s="28">
        <f ca="1">IF($D735&gt;$D$8,"",INDIRECT(ADDRESS(ROW(Entrées!$C$37)+($D735-1)*24+H$11,COLUMN(Entrées!$C$37)+($C735-1),4,TRUE,"Entrées")))</f>
        <v>-1101</v>
      </c>
      <c r="I735" s="28">
        <f ca="1">IF($D735&gt;$D$8,"",INDIRECT(ADDRESS(ROW(Entrées!$C$37)+($D735-1)*24+I$11,COLUMN(Entrées!$C$37)+($C735-1),4,TRUE,"Entrées")))</f>
        <v>-1024</v>
      </c>
      <c r="J735" s="28">
        <f ca="1">IF($D735&gt;$D$8,"",INDIRECT(ADDRESS(ROW(Entrées!$C$37)+($D735-1)*24+J$11,COLUMN(Entrées!$C$37)+($C735-1),4,TRUE,"Entrées")))</f>
        <v>-1128</v>
      </c>
      <c r="K735" s="28">
        <f ca="1">IF($D735&gt;$D$8,"",INDIRECT(ADDRESS(ROW(Entrées!$C$37)+($D735-1)*24+K$11,COLUMN(Entrées!$C$37)+($C735-1),4,TRUE,"Entrées")))</f>
        <v>-1058</v>
      </c>
      <c r="L735" s="28">
        <f ca="1">IF($D735&gt;$D$8,"",INDIRECT(ADDRESS(ROW(Entrées!$C$37)+($D735-1)*24+L$11,COLUMN(Entrées!$C$37)+($C735-1),4,TRUE,"Entrées")))</f>
        <v>-1031</v>
      </c>
      <c r="M735" s="28">
        <f ca="1">IF($D735&gt;$D$8,"",INDIRECT(ADDRESS(ROW(Entrées!$C$37)+($D735-1)*24+M$11,COLUMN(Entrées!$C$37)+($C735-1),4,TRUE,"Entrées")))</f>
        <v>-1111</v>
      </c>
      <c r="N735" s="28">
        <f ca="1">IF($D735&gt;$D$8,"",INDIRECT(ADDRESS(ROW(Entrées!$C$37)+($D735-1)*24+N$11,COLUMN(Entrées!$C$37)+($C735-1),4,TRUE,"Entrées")))</f>
        <v>-1002</v>
      </c>
      <c r="O735" s="28">
        <f ca="1">IF($D735&gt;$D$8,"",INDIRECT(ADDRESS(ROW(Entrées!$C$37)+($D735-1)*24+O$11,COLUMN(Entrées!$C$37)+($C735-1),4,TRUE,"Entrées")))</f>
        <v>-1144</v>
      </c>
      <c r="P735" s="28">
        <f ca="1">IF($D735&gt;$D$8,"",INDIRECT(ADDRESS(ROW(Entrées!$C$37)+($D735-1)*24+P$11,COLUMN(Entrées!$C$37)+($C735-1),4,TRUE,"Entrées")))</f>
        <v>-859</v>
      </c>
      <c r="Q735" s="28">
        <f ca="1">IF($D735&gt;$D$8,"",INDIRECT(ADDRESS(ROW(Entrées!$C$37)+($D735-1)*24+Q$11,COLUMN(Entrées!$C$37)+($C735-1),4,TRUE,"Entrées")))</f>
        <v>-973</v>
      </c>
      <c r="R735" s="28">
        <f ca="1">IF($D735&gt;$D$8,"",INDIRECT(ADDRESS(ROW(Entrées!$C$37)+($D735-1)*24+R$11,COLUMN(Entrées!$C$37)+($C735-1),4,TRUE,"Entrées")))</f>
        <v>-146</v>
      </c>
      <c r="S735" s="28">
        <f ca="1">IF($D735&gt;$D$8,"",INDIRECT(ADDRESS(ROW(Entrées!$C$37)+($D735-1)*24+S$11,COLUMN(Entrées!$C$37)+($C735-1),4,TRUE,"Entrées")))</f>
        <v>-362</v>
      </c>
      <c r="T735" s="28">
        <f ca="1">IF($D735&gt;$D$8,"",INDIRECT(ADDRESS(ROW(Entrées!$C$37)+($D735-1)*24+T$11,COLUMN(Entrées!$C$37)+($C735-1),4,TRUE,"Entrées")))</f>
        <v>-441</v>
      </c>
      <c r="U735" s="28">
        <f ca="1">IF($D735&gt;$D$8,"",INDIRECT(ADDRESS(ROW(Entrées!$C$37)+($D735-1)*24+U$11,COLUMN(Entrées!$C$37)+($C735-1),4,TRUE,"Entrées")))</f>
        <v>-514</v>
      </c>
      <c r="V735" s="28">
        <f ca="1">IF($D735&gt;$D$8,"",INDIRECT(ADDRESS(ROW(Entrées!$C$37)+($D735-1)*24+V$11,COLUMN(Entrées!$C$37)+($C735-1),4,TRUE,"Entrées")))</f>
        <v>-1184</v>
      </c>
      <c r="W735" s="28">
        <f ca="1">IF($D735&gt;$D$8,"",INDIRECT(ADDRESS(ROW(Entrées!$C$37)+($D735-1)*24+W$11,COLUMN(Entrées!$C$37)+($C735-1),4,TRUE,"Entrées")))</f>
        <v>-3130</v>
      </c>
      <c r="X735" s="28">
        <f ca="1">IF($D735&gt;$D$8,"",INDIRECT(ADDRESS(ROW(Entrées!$C$37)+($D735-1)*24+X$11,COLUMN(Entrées!$C$37)+($C735-1),4,TRUE,"Entrées")))</f>
        <v>-3080</v>
      </c>
      <c r="Y735" s="28">
        <f ca="1">IF($D735&gt;$D$8,"",INDIRECT(ADDRESS(ROW(Entrées!$C$37)+($D735-1)*24+Y$11,COLUMN(Entrées!$C$37)+($C735-1),4,TRUE,"Entrées")))</f>
        <v>-2996</v>
      </c>
      <c r="Z735" s="28">
        <f ca="1">IF($D735&gt;$D$8,"",INDIRECT(ADDRESS(ROW(Entrées!$C$37)+($D735-1)*24+Z$11,COLUMN(Entrées!$C$37)+($C735-1),4,TRUE,"Entrées")))</f>
        <v>-2636</v>
      </c>
      <c r="AA735" s="28">
        <f ca="1">IF($D735&gt;$D$8,"",INDIRECT(ADDRESS(ROW(Entrées!$C$37)+($D735-1)*24+AA$11,COLUMN(Entrées!$C$37)+($C735-1),4,TRUE,"Entrées")))</f>
        <v>-2301</v>
      </c>
      <c r="AB735" s="28">
        <f ca="1">IF($D735&gt;$D$8,"",INDIRECT(ADDRESS(ROW(Entrées!$C$37)+($D735-1)*24+AB$11,COLUMN(Entrées!$C$37)+($C735-1),4,TRUE,"Entrées")))</f>
        <v>-1439</v>
      </c>
      <c r="AC735" s="11"/>
      <c r="AD735" s="40">
        <f t="shared" ca="1" si="861"/>
        <v>-1375.7916666666667</v>
      </c>
      <c r="AE735" s="40">
        <f t="shared" ca="1" si="887"/>
        <v>-146</v>
      </c>
      <c r="AF735" s="40">
        <f t="shared" ca="1" si="888"/>
        <v>-3130</v>
      </c>
      <c r="AG735" s="4"/>
      <c r="AH735" s="11">
        <f>Entrées!A762</f>
        <v>31</v>
      </c>
      <c r="AI735" s="13">
        <f>Entrées!B762</f>
        <v>5</v>
      </c>
      <c r="AJ735" s="31" t="str">
        <f t="shared" si="889"/>
        <v/>
      </c>
      <c r="AK735" s="31" t="str">
        <f t="shared" si="862"/>
        <v/>
      </c>
      <c r="AL735" s="31" t="str">
        <f t="shared" si="863"/>
        <v/>
      </c>
      <c r="AM735" s="31" t="str">
        <f t="shared" si="864"/>
        <v/>
      </c>
      <c r="AN735" s="31" t="str">
        <f t="shared" si="865"/>
        <v/>
      </c>
      <c r="AO735" s="31" t="str">
        <f t="shared" si="866"/>
        <v/>
      </c>
      <c r="AP735" s="31" t="str">
        <f t="shared" si="867"/>
        <v/>
      </c>
      <c r="AQ735" s="31" t="str">
        <f t="shared" si="868"/>
        <v/>
      </c>
      <c r="AR735" s="31" t="str">
        <f t="shared" si="869"/>
        <v/>
      </c>
      <c r="AS735" s="31" t="str">
        <f t="shared" si="870"/>
        <v/>
      </c>
      <c r="AT735" s="31" t="str">
        <f t="shared" si="871"/>
        <v/>
      </c>
      <c r="AU735" s="31" t="str">
        <f t="shared" si="872"/>
        <v/>
      </c>
      <c r="AV735" s="31" t="str">
        <f t="shared" si="873"/>
        <v/>
      </c>
      <c r="AW735" s="31" t="str">
        <f t="shared" si="874"/>
        <v/>
      </c>
      <c r="AX735" s="31" t="str">
        <f t="shared" si="875"/>
        <v/>
      </c>
      <c r="AY735" s="31" t="str">
        <f t="shared" si="876"/>
        <v/>
      </c>
      <c r="AZ735" s="31" t="str">
        <f t="shared" si="877"/>
        <v/>
      </c>
      <c r="BA735" s="31" t="str">
        <f t="shared" si="878"/>
        <v/>
      </c>
      <c r="BB735" s="31" t="str">
        <f t="shared" si="879"/>
        <v/>
      </c>
      <c r="BC735" s="31" t="str">
        <f t="shared" si="880"/>
        <v/>
      </c>
      <c r="BF735" s="11">
        <f t="shared" si="881"/>
        <v>31</v>
      </c>
      <c r="BG735" s="11">
        <f t="shared" si="891"/>
        <v>5</v>
      </c>
      <c r="BH735" s="32" t="str">
        <f>IF($BF735&gt;$Y$7,"",IF(AND($BF735=$Y$7,$BG735=23),"",Entrées!C763-Entrées!C762))</f>
        <v/>
      </c>
      <c r="BI735" s="32" t="str">
        <f>IF($BF735&gt;$Y$7,"",IF(AND($BF735=$Y$7,$BG735=23),"",Entrées!D763-Entrées!D762))</f>
        <v/>
      </c>
      <c r="BJ735" s="32" t="str">
        <f>IF($BF735&gt;$Y$7,"",IF(AND($BF735=$Y$7,$BG735=23),"",Entrées!E763-Entrées!E762))</f>
        <v/>
      </c>
      <c r="BK735" s="32" t="str">
        <f>IF($BF735&gt;$Y$7,"",IF(AND($BF735=$Y$7,$BG735=23),"",Entrées!F763-Entrées!F762))</f>
        <v/>
      </c>
      <c r="BL735" s="32" t="str">
        <f>IF($BF735&gt;$Y$7,"",IF(AND($BF735=$Y$7,$BG735=23),"",Entrées!G763-Entrées!G762))</f>
        <v/>
      </c>
      <c r="BM735" s="32" t="str">
        <f>IF($BF735&gt;$Y$7,"",IF(AND($BF735=$Y$7,$BG735=23),"",Entrées!H763-Entrées!H762))</f>
        <v/>
      </c>
      <c r="BN735" s="32" t="str">
        <f>IF($BF735&gt;$Y$7,"",IF(AND($BF735=$Y$7,$BG735=23),"",Entrées!I763-Entrées!I762))</f>
        <v/>
      </c>
      <c r="BO735" s="32" t="str">
        <f>IF($BF735&gt;$Y$7,"",IF(AND($BF735=$Y$7,$BG735=23),"",Entrées!J763-Entrées!J762))</f>
        <v/>
      </c>
      <c r="BP735" s="32" t="str">
        <f>IF($BF735&gt;$Y$7,"",IF(AND($BF735=$Y$7,$BG735=23),"",Entrées!K763-Entrées!K762))</f>
        <v/>
      </c>
      <c r="BQ735" s="32" t="str">
        <f>IF($BF735&gt;$Y$7,"",IF(AND($BF735=$Y$7,$BG735=23),"",Entrées!L763-Entrées!L762))</f>
        <v/>
      </c>
      <c r="BR735" s="32" t="str">
        <f>IF($BF735&gt;$Y$7,"",IF(AND($BF735=$Y$7,$BG735=23),"",Entrées!M763-Entrées!M762))</f>
        <v/>
      </c>
      <c r="BS735" s="32" t="str">
        <f>IF($BF735&gt;$Y$7,"",IF(AND($BF735=$Y$7,$BG735=23),"",Entrées!N763-Entrées!N762))</f>
        <v/>
      </c>
      <c r="BT735" s="32" t="str">
        <f>IF($BF735&gt;$Y$7,"",IF(AND($BF735=$Y$7,$BG735=23),"",Entrées!O763-Entrées!O762))</f>
        <v/>
      </c>
      <c r="BU735" s="32" t="str">
        <f>IF($BF735&gt;$Y$7,"",IF(AND($BF735=$Y$7,$BG735=23),"",Entrées!P763-Entrées!P762))</f>
        <v/>
      </c>
      <c r="BV735" s="32" t="str">
        <f>IF($BF735&gt;$Y$7,"",IF(AND($BF735=$Y$7,$BG735=23),"",Entrées!Q763-Entrées!Q762))</f>
        <v/>
      </c>
      <c r="BW735" s="32" t="str">
        <f>IF($BF735&gt;$Y$7,"",IF(AND($BF735=$Y$7,$BG735=23),"",Entrées!R763-Entrées!R762))</f>
        <v/>
      </c>
      <c r="BX735" s="32" t="str">
        <f>IF($BF735&gt;$Y$7,"",IF(AND($BF735=$Y$7,$BG735=23),"",Entrées!S763-Entrées!S762))</f>
        <v/>
      </c>
      <c r="BY735" s="32" t="str">
        <f>IF($BF735&gt;$Y$7,"",IF(AND($BF735=$Y$7,$BG735=23),"",Entrées!T763-Entrées!T762))</f>
        <v/>
      </c>
      <c r="BZ735" s="32" t="str">
        <f>IF($BF735&gt;$Y$7,"",IF(AND($BF735=$Y$7,$BG735=23),"",Entrées!U763-Entrées!U762))</f>
        <v/>
      </c>
      <c r="CA735" s="32" t="str">
        <f>IF($BF735&gt;$Y$7,"",IF(AND($BF735=$Y$7,$BG735=23),"",Entrées!V763-Entrées!V762))</f>
        <v/>
      </c>
      <c r="CD735" s="33" t="str">
        <f>IF($BF735&lt;=$Y$7,Entrées!J762/CD$2,"")</f>
        <v/>
      </c>
      <c r="CE735" s="33" t="str">
        <f>IF($BF735&lt;=$Y$7,Entrées!K762/CE$2,"")</f>
        <v/>
      </c>
      <c r="CF735" s="11">
        <f t="shared" si="882"/>
        <v>7600</v>
      </c>
      <c r="CG735" s="11">
        <f t="shared" si="883"/>
        <v>4200</v>
      </c>
      <c r="CH735" s="52">
        <f t="shared" si="884"/>
        <v>0.26950009137426939</v>
      </c>
      <c r="CI735" s="52">
        <f t="shared" si="885"/>
        <v>0.11132787698412699</v>
      </c>
    </row>
    <row r="736" spans="1:87">
      <c r="A736" s="11" t="str">
        <f>"AE"&amp;A732</f>
        <v>AE744</v>
      </c>
      <c r="C736" s="11">
        <f t="shared" si="890"/>
        <v>20</v>
      </c>
      <c r="D736" s="27">
        <f t="shared" si="886"/>
        <v>22</v>
      </c>
      <c r="E736" s="28">
        <f ca="1">IF($D736&gt;$D$8,"",INDIRECT(ADDRESS(ROW(Entrées!$C$37)+($D736-1)*24+E$11,COLUMN(Entrées!$C$37)+($C736-1),4,TRUE,"Entrées")))</f>
        <v>-1089</v>
      </c>
      <c r="F736" s="28">
        <f ca="1">IF($D736&gt;$D$8,"",INDIRECT(ADDRESS(ROW(Entrées!$C$37)+($D736-1)*24+F$11,COLUMN(Entrées!$C$37)+($C736-1),4,TRUE,"Entrées")))</f>
        <v>-1280</v>
      </c>
      <c r="G736" s="28">
        <f ca="1">IF($D736&gt;$D$8,"",INDIRECT(ADDRESS(ROW(Entrées!$C$37)+($D736-1)*24+G$11,COLUMN(Entrées!$C$37)+($C736-1),4,TRUE,"Entrées")))</f>
        <v>-1232</v>
      </c>
      <c r="H736" s="28">
        <f ca="1">IF($D736&gt;$D$8,"",INDIRECT(ADDRESS(ROW(Entrées!$C$37)+($D736-1)*24+H$11,COLUMN(Entrées!$C$37)+($C736-1),4,TRUE,"Entrées")))</f>
        <v>-1288</v>
      </c>
      <c r="I736" s="28">
        <f ca="1">IF($D736&gt;$D$8,"",INDIRECT(ADDRESS(ROW(Entrées!$C$37)+($D736-1)*24+I$11,COLUMN(Entrées!$C$37)+($C736-1),4,TRUE,"Entrées")))</f>
        <v>-1635</v>
      </c>
      <c r="J736" s="28">
        <f ca="1">IF($D736&gt;$D$8,"",INDIRECT(ADDRESS(ROW(Entrées!$C$37)+($D736-1)*24+J$11,COLUMN(Entrées!$C$37)+($C736-1),4,TRUE,"Entrées")))</f>
        <v>-1992</v>
      </c>
      <c r="K736" s="28">
        <f ca="1">IF($D736&gt;$D$8,"",INDIRECT(ADDRESS(ROW(Entrées!$C$37)+($D736-1)*24+K$11,COLUMN(Entrées!$C$37)+($C736-1),4,TRUE,"Entrées")))</f>
        <v>-2261</v>
      </c>
      <c r="L736" s="28">
        <f ca="1">IF($D736&gt;$D$8,"",INDIRECT(ADDRESS(ROW(Entrées!$C$37)+($D736-1)*24+L$11,COLUMN(Entrées!$C$37)+($C736-1),4,TRUE,"Entrées")))</f>
        <v>-2094</v>
      </c>
      <c r="M736" s="28">
        <f ca="1">IF($D736&gt;$D$8,"",INDIRECT(ADDRESS(ROW(Entrées!$C$37)+($D736-1)*24+M$11,COLUMN(Entrées!$C$37)+($C736-1),4,TRUE,"Entrées")))</f>
        <v>-1771</v>
      </c>
      <c r="N736" s="28">
        <f ca="1">IF($D736&gt;$D$8,"",INDIRECT(ADDRESS(ROW(Entrées!$C$37)+($D736-1)*24+N$11,COLUMN(Entrées!$C$37)+($C736-1),4,TRUE,"Entrées")))</f>
        <v>-1939</v>
      </c>
      <c r="O736" s="28">
        <f ca="1">IF($D736&gt;$D$8,"",INDIRECT(ADDRESS(ROW(Entrées!$C$37)+($D736-1)*24+O$11,COLUMN(Entrées!$C$37)+($C736-1),4,TRUE,"Entrées")))</f>
        <v>-1818</v>
      </c>
      <c r="P736" s="28">
        <f ca="1">IF($D736&gt;$D$8,"",INDIRECT(ADDRESS(ROW(Entrées!$C$37)+($D736-1)*24+P$11,COLUMN(Entrées!$C$37)+($C736-1),4,TRUE,"Entrées")))</f>
        <v>-2515</v>
      </c>
      <c r="Q736" s="28">
        <f ca="1">IF($D736&gt;$D$8,"",INDIRECT(ADDRESS(ROW(Entrées!$C$37)+($D736-1)*24+Q$11,COLUMN(Entrées!$C$37)+($C736-1),4,TRUE,"Entrées")))</f>
        <v>-2731</v>
      </c>
      <c r="R736" s="28">
        <f ca="1">IF($D736&gt;$D$8,"",INDIRECT(ADDRESS(ROW(Entrées!$C$37)+($D736-1)*24+R$11,COLUMN(Entrées!$C$37)+($C736-1),4,TRUE,"Entrées")))</f>
        <v>-3200</v>
      </c>
      <c r="S736" s="28">
        <f ca="1">IF($D736&gt;$D$8,"",INDIRECT(ADDRESS(ROW(Entrées!$C$37)+($D736-1)*24+S$11,COLUMN(Entrées!$C$37)+($C736-1),4,TRUE,"Entrées")))</f>
        <v>-3038</v>
      </c>
      <c r="T736" s="28">
        <f ca="1">IF($D736&gt;$D$8,"",INDIRECT(ADDRESS(ROW(Entrées!$C$37)+($D736-1)*24+T$11,COLUMN(Entrées!$C$37)+($C736-1),4,TRUE,"Entrées")))</f>
        <v>-2960</v>
      </c>
      <c r="U736" s="28">
        <f ca="1">IF($D736&gt;$D$8,"",INDIRECT(ADDRESS(ROW(Entrées!$C$37)+($D736-1)*24+U$11,COLUMN(Entrées!$C$37)+($C736-1),4,TRUE,"Entrées")))</f>
        <v>-2982</v>
      </c>
      <c r="V736" s="28">
        <f ca="1">IF($D736&gt;$D$8,"",INDIRECT(ADDRESS(ROW(Entrées!$C$37)+($D736-1)*24+V$11,COLUMN(Entrées!$C$37)+($C736-1),4,TRUE,"Entrées")))</f>
        <v>-2969</v>
      </c>
      <c r="W736" s="28">
        <f ca="1">IF($D736&gt;$D$8,"",INDIRECT(ADDRESS(ROW(Entrées!$C$37)+($D736-1)*24+W$11,COLUMN(Entrées!$C$37)+($C736-1),4,TRUE,"Entrées")))</f>
        <v>-2816</v>
      </c>
      <c r="X736" s="28">
        <f ca="1">IF($D736&gt;$D$8,"",INDIRECT(ADDRESS(ROW(Entrées!$C$37)+($D736-1)*24+X$11,COLUMN(Entrées!$C$37)+($C736-1),4,TRUE,"Entrées")))</f>
        <v>-2680</v>
      </c>
      <c r="Y736" s="28">
        <f ca="1">IF($D736&gt;$D$8,"",INDIRECT(ADDRESS(ROW(Entrées!$C$37)+($D736-1)*24+Y$11,COLUMN(Entrées!$C$37)+($C736-1),4,TRUE,"Entrées")))</f>
        <v>-2335</v>
      </c>
      <c r="Z736" s="28">
        <f ca="1">IF($D736&gt;$D$8,"",INDIRECT(ADDRESS(ROW(Entrées!$C$37)+($D736-1)*24+Z$11,COLUMN(Entrées!$C$37)+($C736-1),4,TRUE,"Entrées")))</f>
        <v>-2475</v>
      </c>
      <c r="AA736" s="28">
        <f ca="1">IF($D736&gt;$D$8,"",INDIRECT(ADDRESS(ROW(Entrées!$C$37)+($D736-1)*24+AA$11,COLUMN(Entrées!$C$37)+($C736-1),4,TRUE,"Entrées")))</f>
        <v>-2197</v>
      </c>
      <c r="AB736" s="28">
        <f ca="1">IF($D736&gt;$D$8,"",INDIRECT(ADDRESS(ROW(Entrées!$C$37)+($D736-1)*24+AB$11,COLUMN(Entrées!$C$37)+($C736-1),4,TRUE,"Entrées")))</f>
        <v>-1568</v>
      </c>
      <c r="AC736" s="11"/>
      <c r="AD736" s="40">
        <f t="shared" ca="1" si="861"/>
        <v>-2202.7083333333335</v>
      </c>
      <c r="AE736" s="40">
        <f t="shared" ca="1" si="887"/>
        <v>-1089</v>
      </c>
      <c r="AF736" s="40">
        <f t="shared" ca="1" si="888"/>
        <v>-3200</v>
      </c>
      <c r="AG736" s="4"/>
      <c r="AH736" s="11">
        <f>Entrées!A763</f>
        <v>31</v>
      </c>
      <c r="AI736" s="13">
        <f>Entrées!B763</f>
        <v>6</v>
      </c>
      <c r="AJ736" s="31" t="str">
        <f t="shared" si="889"/>
        <v/>
      </c>
      <c r="AK736" s="31" t="str">
        <f t="shared" si="862"/>
        <v/>
      </c>
      <c r="AL736" s="31" t="str">
        <f t="shared" si="863"/>
        <v/>
      </c>
      <c r="AM736" s="31" t="str">
        <f t="shared" si="864"/>
        <v/>
      </c>
      <c r="AN736" s="31" t="str">
        <f t="shared" si="865"/>
        <v/>
      </c>
      <c r="AO736" s="31" t="str">
        <f t="shared" si="866"/>
        <v/>
      </c>
      <c r="AP736" s="31" t="str">
        <f t="shared" si="867"/>
        <v/>
      </c>
      <c r="AQ736" s="31" t="str">
        <f t="shared" si="868"/>
        <v/>
      </c>
      <c r="AR736" s="31" t="str">
        <f t="shared" si="869"/>
        <v/>
      </c>
      <c r="AS736" s="31" t="str">
        <f t="shared" si="870"/>
        <v/>
      </c>
      <c r="AT736" s="31" t="str">
        <f t="shared" si="871"/>
        <v/>
      </c>
      <c r="AU736" s="31" t="str">
        <f t="shared" si="872"/>
        <v/>
      </c>
      <c r="AV736" s="31" t="str">
        <f t="shared" si="873"/>
        <v/>
      </c>
      <c r="AW736" s="31" t="str">
        <f t="shared" si="874"/>
        <v/>
      </c>
      <c r="AX736" s="31" t="str">
        <f t="shared" si="875"/>
        <v/>
      </c>
      <c r="AY736" s="31" t="str">
        <f t="shared" si="876"/>
        <v/>
      </c>
      <c r="AZ736" s="31" t="str">
        <f t="shared" si="877"/>
        <v/>
      </c>
      <c r="BA736" s="31" t="str">
        <f t="shared" si="878"/>
        <v/>
      </c>
      <c r="BB736" s="31" t="str">
        <f t="shared" si="879"/>
        <v/>
      </c>
      <c r="BC736" s="31" t="str">
        <f t="shared" si="880"/>
        <v/>
      </c>
      <c r="BF736" s="11">
        <f t="shared" si="881"/>
        <v>31</v>
      </c>
      <c r="BG736" s="11">
        <f t="shared" si="891"/>
        <v>6</v>
      </c>
      <c r="BH736" s="32" t="str">
        <f>IF($BF736&gt;$Y$7,"",IF(AND($BF736=$Y$7,$BG736=23),"",Entrées!C764-Entrées!C763))</f>
        <v/>
      </c>
      <c r="BI736" s="32" t="str">
        <f>IF($BF736&gt;$Y$7,"",IF(AND($BF736=$Y$7,$BG736=23),"",Entrées!D764-Entrées!D763))</f>
        <v/>
      </c>
      <c r="BJ736" s="32" t="str">
        <f>IF($BF736&gt;$Y$7,"",IF(AND($BF736=$Y$7,$BG736=23),"",Entrées!E764-Entrées!E763))</f>
        <v/>
      </c>
      <c r="BK736" s="32" t="str">
        <f>IF($BF736&gt;$Y$7,"",IF(AND($BF736=$Y$7,$BG736=23),"",Entrées!F764-Entrées!F763))</f>
        <v/>
      </c>
      <c r="BL736" s="32" t="str">
        <f>IF($BF736&gt;$Y$7,"",IF(AND($BF736=$Y$7,$BG736=23),"",Entrées!G764-Entrées!G763))</f>
        <v/>
      </c>
      <c r="BM736" s="32" t="str">
        <f>IF($BF736&gt;$Y$7,"",IF(AND($BF736=$Y$7,$BG736=23),"",Entrées!H764-Entrées!H763))</f>
        <v/>
      </c>
      <c r="BN736" s="32" t="str">
        <f>IF($BF736&gt;$Y$7,"",IF(AND($BF736=$Y$7,$BG736=23),"",Entrées!I764-Entrées!I763))</f>
        <v/>
      </c>
      <c r="BO736" s="32" t="str">
        <f>IF($BF736&gt;$Y$7,"",IF(AND($BF736=$Y$7,$BG736=23),"",Entrées!J764-Entrées!J763))</f>
        <v/>
      </c>
      <c r="BP736" s="32" t="str">
        <f>IF($BF736&gt;$Y$7,"",IF(AND($BF736=$Y$7,$BG736=23),"",Entrées!K764-Entrées!K763))</f>
        <v/>
      </c>
      <c r="BQ736" s="32" t="str">
        <f>IF($BF736&gt;$Y$7,"",IF(AND($BF736=$Y$7,$BG736=23),"",Entrées!L764-Entrées!L763))</f>
        <v/>
      </c>
      <c r="BR736" s="32" t="str">
        <f>IF($BF736&gt;$Y$7,"",IF(AND($BF736=$Y$7,$BG736=23),"",Entrées!M764-Entrées!M763))</f>
        <v/>
      </c>
      <c r="BS736" s="32" t="str">
        <f>IF($BF736&gt;$Y$7,"",IF(AND($BF736=$Y$7,$BG736=23),"",Entrées!N764-Entrées!N763))</f>
        <v/>
      </c>
      <c r="BT736" s="32" t="str">
        <f>IF($BF736&gt;$Y$7,"",IF(AND($BF736=$Y$7,$BG736=23),"",Entrées!O764-Entrées!O763))</f>
        <v/>
      </c>
      <c r="BU736" s="32" t="str">
        <f>IF($BF736&gt;$Y$7,"",IF(AND($BF736=$Y$7,$BG736=23),"",Entrées!P764-Entrées!P763))</f>
        <v/>
      </c>
      <c r="BV736" s="32" t="str">
        <f>IF($BF736&gt;$Y$7,"",IF(AND($BF736=$Y$7,$BG736=23),"",Entrées!Q764-Entrées!Q763))</f>
        <v/>
      </c>
      <c r="BW736" s="32" t="str">
        <f>IF($BF736&gt;$Y$7,"",IF(AND($BF736=$Y$7,$BG736=23),"",Entrées!R764-Entrées!R763))</f>
        <v/>
      </c>
      <c r="BX736" s="32" t="str">
        <f>IF($BF736&gt;$Y$7,"",IF(AND($BF736=$Y$7,$BG736=23),"",Entrées!S764-Entrées!S763))</f>
        <v/>
      </c>
      <c r="BY736" s="32" t="str">
        <f>IF($BF736&gt;$Y$7,"",IF(AND($BF736=$Y$7,$BG736=23),"",Entrées!T764-Entrées!T763))</f>
        <v/>
      </c>
      <c r="BZ736" s="32" t="str">
        <f>IF($BF736&gt;$Y$7,"",IF(AND($BF736=$Y$7,$BG736=23),"",Entrées!U764-Entrées!U763))</f>
        <v/>
      </c>
      <c r="CA736" s="32" t="str">
        <f>IF($BF736&gt;$Y$7,"",IF(AND($BF736=$Y$7,$BG736=23),"",Entrées!V764-Entrées!V763))</f>
        <v/>
      </c>
      <c r="CD736" s="33" t="str">
        <f>IF($BF736&lt;=$Y$7,Entrées!J763/CD$2,"")</f>
        <v/>
      </c>
      <c r="CE736" s="33" t="str">
        <f>IF($BF736&lt;=$Y$7,Entrées!K763/CE$2,"")</f>
        <v/>
      </c>
      <c r="CF736" s="11">
        <f t="shared" si="882"/>
        <v>7600</v>
      </c>
      <c r="CG736" s="11">
        <f t="shared" si="883"/>
        <v>4200</v>
      </c>
      <c r="CH736" s="52">
        <f t="shared" si="884"/>
        <v>0.26950009137426939</v>
      </c>
      <c r="CI736" s="52">
        <f t="shared" si="885"/>
        <v>0.11132787698412699</v>
      </c>
    </row>
    <row r="737" spans="1:87">
      <c r="A737" s="11" t="str">
        <f>"AF"&amp;A731</f>
        <v>AF715</v>
      </c>
      <c r="C737" s="11">
        <f t="shared" si="890"/>
        <v>20</v>
      </c>
      <c r="D737" s="27">
        <f t="shared" si="886"/>
        <v>23</v>
      </c>
      <c r="E737" s="28">
        <f ca="1">IF($D737&gt;$D$8,"",INDIRECT(ADDRESS(ROW(Entrées!$C$37)+($D737-1)*24+E$11,COLUMN(Entrées!$C$37)+($C737-1),4,TRUE,"Entrées")))</f>
        <v>-1322</v>
      </c>
      <c r="F737" s="28">
        <f ca="1">IF($D737&gt;$D$8,"",INDIRECT(ADDRESS(ROW(Entrées!$C$37)+($D737-1)*24+F$11,COLUMN(Entrées!$C$37)+($C737-1),4,TRUE,"Entrées")))</f>
        <v>-1521</v>
      </c>
      <c r="G737" s="28">
        <f ca="1">IF($D737&gt;$D$8,"",INDIRECT(ADDRESS(ROW(Entrées!$C$37)+($D737-1)*24+G$11,COLUMN(Entrées!$C$37)+($C737-1),4,TRUE,"Entrées")))</f>
        <v>-1204</v>
      </c>
      <c r="H737" s="28">
        <f ca="1">IF($D737&gt;$D$8,"",INDIRECT(ADDRESS(ROW(Entrées!$C$37)+($D737-1)*24+H$11,COLUMN(Entrées!$C$37)+($C737-1),4,TRUE,"Entrées")))</f>
        <v>-1580</v>
      </c>
      <c r="I737" s="28">
        <f ca="1">IF($D737&gt;$D$8,"",INDIRECT(ADDRESS(ROW(Entrées!$C$37)+($D737-1)*24+I$11,COLUMN(Entrées!$C$37)+($C737-1),4,TRUE,"Entrées")))</f>
        <v>-1684</v>
      </c>
      <c r="J737" s="28">
        <f ca="1">IF($D737&gt;$D$8,"",INDIRECT(ADDRESS(ROW(Entrées!$C$37)+($D737-1)*24+J$11,COLUMN(Entrées!$C$37)+($C737-1),4,TRUE,"Entrées")))</f>
        <v>-1975</v>
      </c>
      <c r="K737" s="28">
        <f ca="1">IF($D737&gt;$D$8,"",INDIRECT(ADDRESS(ROW(Entrées!$C$37)+($D737-1)*24+K$11,COLUMN(Entrées!$C$37)+($C737-1),4,TRUE,"Entrées")))</f>
        <v>-2323</v>
      </c>
      <c r="L737" s="28">
        <f ca="1">IF($D737&gt;$D$8,"",INDIRECT(ADDRESS(ROW(Entrées!$C$37)+($D737-1)*24+L$11,COLUMN(Entrées!$C$37)+($C737-1),4,TRUE,"Entrées")))</f>
        <v>-2444</v>
      </c>
      <c r="M737" s="28">
        <f ca="1">IF($D737&gt;$D$8,"",INDIRECT(ADDRESS(ROW(Entrées!$C$37)+($D737-1)*24+M$11,COLUMN(Entrées!$C$37)+($C737-1),4,TRUE,"Entrées")))</f>
        <v>-1950</v>
      </c>
      <c r="N737" s="28">
        <f ca="1">IF($D737&gt;$D$8,"",INDIRECT(ADDRESS(ROW(Entrées!$C$37)+($D737-1)*24+N$11,COLUMN(Entrées!$C$37)+($C737-1),4,TRUE,"Entrées")))</f>
        <v>-1421</v>
      </c>
      <c r="O737" s="28">
        <f ca="1">IF($D737&gt;$D$8,"",INDIRECT(ADDRESS(ROW(Entrées!$C$37)+($D737-1)*24+O$11,COLUMN(Entrées!$C$37)+($C737-1),4,TRUE,"Entrées")))</f>
        <v>-1389</v>
      </c>
      <c r="P737" s="28">
        <f ca="1">IF($D737&gt;$D$8,"",INDIRECT(ADDRESS(ROW(Entrées!$C$37)+($D737-1)*24+P$11,COLUMN(Entrées!$C$37)+($C737-1),4,TRUE,"Entrées")))</f>
        <v>-1676</v>
      </c>
      <c r="Q737" s="28">
        <f ca="1">IF($D737&gt;$D$8,"",INDIRECT(ADDRESS(ROW(Entrées!$C$37)+($D737-1)*24+Q$11,COLUMN(Entrées!$C$37)+($C737-1),4,TRUE,"Entrées")))</f>
        <v>-1589</v>
      </c>
      <c r="R737" s="28">
        <f ca="1">IF($D737&gt;$D$8,"",INDIRECT(ADDRESS(ROW(Entrées!$C$37)+($D737-1)*24+R$11,COLUMN(Entrées!$C$37)+($C737-1),4,TRUE,"Entrées")))</f>
        <v>-1451</v>
      </c>
      <c r="S737" s="28">
        <f ca="1">IF($D737&gt;$D$8,"",INDIRECT(ADDRESS(ROW(Entrées!$C$37)+($D737-1)*24+S$11,COLUMN(Entrées!$C$37)+($C737-1),4,TRUE,"Entrées")))</f>
        <v>-1799</v>
      </c>
      <c r="T737" s="28">
        <f ca="1">IF($D737&gt;$D$8,"",INDIRECT(ADDRESS(ROW(Entrées!$C$37)+($D737-1)*24+T$11,COLUMN(Entrées!$C$37)+($C737-1),4,TRUE,"Entrées")))</f>
        <v>-2518</v>
      </c>
      <c r="U737" s="28">
        <f ca="1">IF($D737&gt;$D$8,"",INDIRECT(ADDRESS(ROW(Entrées!$C$37)+($D737-1)*24+U$11,COLUMN(Entrées!$C$37)+($C737-1),4,TRUE,"Entrées")))</f>
        <v>-2972</v>
      </c>
      <c r="V737" s="28">
        <f ca="1">IF($D737&gt;$D$8,"",INDIRECT(ADDRESS(ROW(Entrées!$C$37)+($D737-1)*24+V$11,COLUMN(Entrées!$C$37)+($C737-1),4,TRUE,"Entrées")))</f>
        <v>-2683</v>
      </c>
      <c r="W737" s="28">
        <f ca="1">IF($D737&gt;$D$8,"",INDIRECT(ADDRESS(ROW(Entrées!$C$37)+($D737-1)*24+W$11,COLUMN(Entrées!$C$37)+($C737-1),4,TRUE,"Entrées")))</f>
        <v>-2225</v>
      </c>
      <c r="X737" s="28">
        <f ca="1">IF($D737&gt;$D$8,"",INDIRECT(ADDRESS(ROW(Entrées!$C$37)+($D737-1)*24+X$11,COLUMN(Entrées!$C$37)+($C737-1),4,TRUE,"Entrées")))</f>
        <v>-2051</v>
      </c>
      <c r="Y737" s="28">
        <f ca="1">IF($D737&gt;$D$8,"",INDIRECT(ADDRESS(ROW(Entrées!$C$37)+($D737-1)*24+Y$11,COLUMN(Entrées!$C$37)+($C737-1),4,TRUE,"Entrées")))</f>
        <v>-1927</v>
      </c>
      <c r="Z737" s="28">
        <f ca="1">IF($D737&gt;$D$8,"",INDIRECT(ADDRESS(ROW(Entrées!$C$37)+($D737-1)*24+Z$11,COLUMN(Entrées!$C$37)+($C737-1),4,TRUE,"Entrées")))</f>
        <v>-2181</v>
      </c>
      <c r="AA737" s="28">
        <f ca="1">IF($D737&gt;$D$8,"",INDIRECT(ADDRESS(ROW(Entrées!$C$37)+($D737-1)*24+AA$11,COLUMN(Entrées!$C$37)+($C737-1),4,TRUE,"Entrées")))</f>
        <v>-2476</v>
      </c>
      <c r="AB737" s="28">
        <f ca="1">IF($D737&gt;$D$8,"",INDIRECT(ADDRESS(ROW(Entrées!$C$37)+($D737-1)*24+AB$11,COLUMN(Entrées!$C$37)+($C737-1),4,TRUE,"Entrées")))</f>
        <v>-1856</v>
      </c>
      <c r="AC737" s="11"/>
      <c r="AD737" s="40">
        <f t="shared" ca="1" si="861"/>
        <v>-1925.7083333333333</v>
      </c>
      <c r="AE737" s="40">
        <f t="shared" ca="1" si="887"/>
        <v>-1204</v>
      </c>
      <c r="AF737" s="40">
        <f t="shared" ca="1" si="888"/>
        <v>-2972</v>
      </c>
      <c r="AG737" s="4"/>
      <c r="AH737" s="11">
        <f>Entrées!A764</f>
        <v>31</v>
      </c>
      <c r="AI737" s="13">
        <f>Entrées!B764</f>
        <v>7</v>
      </c>
      <c r="AJ737" s="31" t="str">
        <f t="shared" si="889"/>
        <v/>
      </c>
      <c r="AK737" s="31" t="str">
        <f t="shared" si="862"/>
        <v/>
      </c>
      <c r="AL737" s="31" t="str">
        <f t="shared" si="863"/>
        <v/>
      </c>
      <c r="AM737" s="31" t="str">
        <f t="shared" si="864"/>
        <v/>
      </c>
      <c r="AN737" s="31" t="str">
        <f t="shared" si="865"/>
        <v/>
      </c>
      <c r="AO737" s="31" t="str">
        <f t="shared" si="866"/>
        <v/>
      </c>
      <c r="AP737" s="31" t="str">
        <f t="shared" si="867"/>
        <v/>
      </c>
      <c r="AQ737" s="31" t="str">
        <f t="shared" si="868"/>
        <v/>
      </c>
      <c r="AR737" s="31" t="str">
        <f t="shared" si="869"/>
        <v/>
      </c>
      <c r="AS737" s="31" t="str">
        <f t="shared" si="870"/>
        <v/>
      </c>
      <c r="AT737" s="31" t="str">
        <f t="shared" si="871"/>
        <v/>
      </c>
      <c r="AU737" s="31" t="str">
        <f t="shared" si="872"/>
        <v/>
      </c>
      <c r="AV737" s="31" t="str">
        <f t="shared" si="873"/>
        <v/>
      </c>
      <c r="AW737" s="31" t="str">
        <f t="shared" si="874"/>
        <v/>
      </c>
      <c r="AX737" s="31" t="str">
        <f t="shared" si="875"/>
        <v/>
      </c>
      <c r="AY737" s="31" t="str">
        <f t="shared" si="876"/>
        <v/>
      </c>
      <c r="AZ737" s="31" t="str">
        <f t="shared" si="877"/>
        <v/>
      </c>
      <c r="BA737" s="31" t="str">
        <f t="shared" si="878"/>
        <v/>
      </c>
      <c r="BB737" s="31" t="str">
        <f t="shared" si="879"/>
        <v/>
      </c>
      <c r="BC737" s="31" t="str">
        <f t="shared" si="880"/>
        <v/>
      </c>
      <c r="BF737" s="11">
        <f t="shared" si="881"/>
        <v>31</v>
      </c>
      <c r="BG737" s="11">
        <f t="shared" si="891"/>
        <v>7</v>
      </c>
      <c r="BH737" s="32" t="str">
        <f>IF($BF737&gt;$Y$7,"",IF(AND($BF737=$Y$7,$BG737=23),"",Entrées!C765-Entrées!C764))</f>
        <v/>
      </c>
      <c r="BI737" s="32" t="str">
        <f>IF($BF737&gt;$Y$7,"",IF(AND($BF737=$Y$7,$BG737=23),"",Entrées!D765-Entrées!D764))</f>
        <v/>
      </c>
      <c r="BJ737" s="32" t="str">
        <f>IF($BF737&gt;$Y$7,"",IF(AND($BF737=$Y$7,$BG737=23),"",Entrées!E765-Entrées!E764))</f>
        <v/>
      </c>
      <c r="BK737" s="32" t="str">
        <f>IF($BF737&gt;$Y$7,"",IF(AND($BF737=$Y$7,$BG737=23),"",Entrées!F765-Entrées!F764))</f>
        <v/>
      </c>
      <c r="BL737" s="32" t="str">
        <f>IF($BF737&gt;$Y$7,"",IF(AND($BF737=$Y$7,$BG737=23),"",Entrées!G765-Entrées!G764))</f>
        <v/>
      </c>
      <c r="BM737" s="32" t="str">
        <f>IF($BF737&gt;$Y$7,"",IF(AND($BF737=$Y$7,$BG737=23),"",Entrées!H765-Entrées!H764))</f>
        <v/>
      </c>
      <c r="BN737" s="32" t="str">
        <f>IF($BF737&gt;$Y$7,"",IF(AND($BF737=$Y$7,$BG737=23),"",Entrées!I765-Entrées!I764))</f>
        <v/>
      </c>
      <c r="BO737" s="32" t="str">
        <f>IF($BF737&gt;$Y$7,"",IF(AND($BF737=$Y$7,$BG737=23),"",Entrées!J765-Entrées!J764))</f>
        <v/>
      </c>
      <c r="BP737" s="32" t="str">
        <f>IF($BF737&gt;$Y$7,"",IF(AND($BF737=$Y$7,$BG737=23),"",Entrées!K765-Entrées!K764))</f>
        <v/>
      </c>
      <c r="BQ737" s="32" t="str">
        <f>IF($BF737&gt;$Y$7,"",IF(AND($BF737=$Y$7,$BG737=23),"",Entrées!L765-Entrées!L764))</f>
        <v/>
      </c>
      <c r="BR737" s="32" t="str">
        <f>IF($BF737&gt;$Y$7,"",IF(AND($BF737=$Y$7,$BG737=23),"",Entrées!M765-Entrées!M764))</f>
        <v/>
      </c>
      <c r="BS737" s="32" t="str">
        <f>IF($BF737&gt;$Y$7,"",IF(AND($BF737=$Y$7,$BG737=23),"",Entrées!N765-Entrées!N764))</f>
        <v/>
      </c>
      <c r="BT737" s="32" t="str">
        <f>IF($BF737&gt;$Y$7,"",IF(AND($BF737=$Y$7,$BG737=23),"",Entrées!O765-Entrées!O764))</f>
        <v/>
      </c>
      <c r="BU737" s="32" t="str">
        <f>IF($BF737&gt;$Y$7,"",IF(AND($BF737=$Y$7,$BG737=23),"",Entrées!P765-Entrées!P764))</f>
        <v/>
      </c>
      <c r="BV737" s="32" t="str">
        <f>IF($BF737&gt;$Y$7,"",IF(AND($BF737=$Y$7,$BG737=23),"",Entrées!Q765-Entrées!Q764))</f>
        <v/>
      </c>
      <c r="BW737" s="32" t="str">
        <f>IF($BF737&gt;$Y$7,"",IF(AND($BF737=$Y$7,$BG737=23),"",Entrées!R765-Entrées!R764))</f>
        <v/>
      </c>
      <c r="BX737" s="32" t="str">
        <f>IF($BF737&gt;$Y$7,"",IF(AND($BF737=$Y$7,$BG737=23),"",Entrées!S765-Entrées!S764))</f>
        <v/>
      </c>
      <c r="BY737" s="32" t="str">
        <f>IF($BF737&gt;$Y$7,"",IF(AND($BF737=$Y$7,$BG737=23),"",Entrées!T765-Entrées!T764))</f>
        <v/>
      </c>
      <c r="BZ737" s="32" t="str">
        <f>IF($BF737&gt;$Y$7,"",IF(AND($BF737=$Y$7,$BG737=23),"",Entrées!U765-Entrées!U764))</f>
        <v/>
      </c>
      <c r="CA737" s="32" t="str">
        <f>IF($BF737&gt;$Y$7,"",IF(AND($BF737=$Y$7,$BG737=23),"",Entrées!V765-Entrées!V764))</f>
        <v/>
      </c>
      <c r="CD737" s="33" t="str">
        <f>IF($BF737&lt;=$Y$7,Entrées!J764/CD$2,"")</f>
        <v/>
      </c>
      <c r="CE737" s="33" t="str">
        <f>IF($BF737&lt;=$Y$7,Entrées!K764/CE$2,"")</f>
        <v/>
      </c>
      <c r="CF737" s="11">
        <f t="shared" si="882"/>
        <v>7600</v>
      </c>
      <c r="CG737" s="11">
        <f t="shared" si="883"/>
        <v>4200</v>
      </c>
      <c r="CH737" s="52">
        <f t="shared" si="884"/>
        <v>0.26950009137426939</v>
      </c>
      <c r="CI737" s="52">
        <f t="shared" si="885"/>
        <v>0.11132787698412699</v>
      </c>
    </row>
    <row r="738" spans="1:87">
      <c r="A738" s="11" t="str">
        <f>"AF"&amp;A732</f>
        <v>AF744</v>
      </c>
      <c r="C738" s="11">
        <f t="shared" si="890"/>
        <v>20</v>
      </c>
      <c r="D738" s="27">
        <f t="shared" si="886"/>
        <v>24</v>
      </c>
      <c r="E738" s="28">
        <f ca="1">IF($D738&gt;$D$8,"",INDIRECT(ADDRESS(ROW(Entrées!$C$37)+($D738-1)*24+E$11,COLUMN(Entrées!$C$37)+($C738-1),4,TRUE,"Entrées")))</f>
        <v>-2495</v>
      </c>
      <c r="F738" s="28">
        <f ca="1">IF($D738&gt;$D$8,"",INDIRECT(ADDRESS(ROW(Entrées!$C$37)+($D738-1)*24+F$11,COLUMN(Entrées!$C$37)+($C738-1),4,TRUE,"Entrées")))</f>
        <v>-2717</v>
      </c>
      <c r="G738" s="28">
        <f ca="1">IF($D738&gt;$D$8,"",INDIRECT(ADDRESS(ROW(Entrées!$C$37)+($D738-1)*24+G$11,COLUMN(Entrées!$C$37)+($C738-1),4,TRUE,"Entrées")))</f>
        <v>-2374</v>
      </c>
      <c r="H738" s="28">
        <f ca="1">IF($D738&gt;$D$8,"",INDIRECT(ADDRESS(ROW(Entrées!$C$37)+($D738-1)*24+H$11,COLUMN(Entrées!$C$37)+($C738-1),4,TRUE,"Entrées")))</f>
        <v>-2426</v>
      </c>
      <c r="I738" s="28">
        <f ca="1">IF($D738&gt;$D$8,"",INDIRECT(ADDRESS(ROW(Entrées!$C$37)+($D738-1)*24+I$11,COLUMN(Entrées!$C$37)+($C738-1),4,TRUE,"Entrées")))</f>
        <v>-2440</v>
      </c>
      <c r="J738" s="28">
        <f ca="1">IF($D738&gt;$D$8,"",INDIRECT(ADDRESS(ROW(Entrées!$C$37)+($D738-1)*24+J$11,COLUMN(Entrées!$C$37)+($C738-1),4,TRUE,"Entrées")))</f>
        <v>-2759</v>
      </c>
      <c r="K738" s="28">
        <f ca="1">IF($D738&gt;$D$8,"",INDIRECT(ADDRESS(ROW(Entrées!$C$37)+($D738-1)*24+K$11,COLUMN(Entrées!$C$37)+($C738-1),4,TRUE,"Entrées")))</f>
        <v>-2679</v>
      </c>
      <c r="L738" s="28">
        <f ca="1">IF($D738&gt;$D$8,"",INDIRECT(ADDRESS(ROW(Entrées!$C$37)+($D738-1)*24+L$11,COLUMN(Entrées!$C$37)+($C738-1),4,TRUE,"Entrées")))</f>
        <v>-2791</v>
      </c>
      <c r="M738" s="28">
        <f ca="1">IF($D738&gt;$D$8,"",INDIRECT(ADDRESS(ROW(Entrées!$C$37)+($D738-1)*24+M$11,COLUMN(Entrées!$C$37)+($C738-1),4,TRUE,"Entrées")))</f>
        <v>-1891</v>
      </c>
      <c r="N738" s="28">
        <f ca="1">IF($D738&gt;$D$8,"",INDIRECT(ADDRESS(ROW(Entrées!$C$37)+($D738-1)*24+N$11,COLUMN(Entrées!$C$37)+($C738-1),4,TRUE,"Entrées")))</f>
        <v>-1972</v>
      </c>
      <c r="O738" s="28">
        <f ca="1">IF($D738&gt;$D$8,"",INDIRECT(ADDRESS(ROW(Entrées!$C$37)+($D738-1)*24+O$11,COLUMN(Entrées!$C$37)+($C738-1),4,TRUE,"Entrées")))</f>
        <v>-2140</v>
      </c>
      <c r="P738" s="28">
        <f ca="1">IF($D738&gt;$D$8,"",INDIRECT(ADDRESS(ROW(Entrées!$C$37)+($D738-1)*24+P$11,COLUMN(Entrées!$C$37)+($C738-1),4,TRUE,"Entrées")))</f>
        <v>-1933</v>
      </c>
      <c r="Q738" s="28">
        <f ca="1">IF($D738&gt;$D$8,"",INDIRECT(ADDRESS(ROW(Entrées!$C$37)+($D738-1)*24+Q$11,COLUMN(Entrées!$C$37)+($C738-1),4,TRUE,"Entrées")))</f>
        <v>-877</v>
      </c>
      <c r="R738" s="28">
        <f ca="1">IF($D738&gt;$D$8,"",INDIRECT(ADDRESS(ROW(Entrées!$C$37)+($D738-1)*24+R$11,COLUMN(Entrées!$C$37)+($C738-1),4,TRUE,"Entrées")))</f>
        <v>-1102</v>
      </c>
      <c r="S738" s="28">
        <f ca="1">IF($D738&gt;$D$8,"",INDIRECT(ADDRESS(ROW(Entrées!$C$37)+($D738-1)*24+S$11,COLUMN(Entrées!$C$37)+($C738-1),4,TRUE,"Entrées")))</f>
        <v>-1631</v>
      </c>
      <c r="T738" s="28">
        <f ca="1">IF($D738&gt;$D$8,"",INDIRECT(ADDRESS(ROW(Entrées!$C$37)+($D738-1)*24+T$11,COLUMN(Entrées!$C$37)+($C738-1),4,TRUE,"Entrées")))</f>
        <v>-2021</v>
      </c>
      <c r="U738" s="28">
        <f ca="1">IF($D738&gt;$D$8,"",INDIRECT(ADDRESS(ROW(Entrées!$C$37)+($D738-1)*24+U$11,COLUMN(Entrées!$C$37)+($C738-1),4,TRUE,"Entrées")))</f>
        <v>-2513</v>
      </c>
      <c r="V738" s="28">
        <f ca="1">IF($D738&gt;$D$8,"",INDIRECT(ADDRESS(ROW(Entrées!$C$37)+($D738-1)*24+V$11,COLUMN(Entrées!$C$37)+($C738-1),4,TRUE,"Entrées")))</f>
        <v>-2294</v>
      </c>
      <c r="W738" s="28">
        <f ca="1">IF($D738&gt;$D$8,"",INDIRECT(ADDRESS(ROW(Entrées!$C$37)+($D738-1)*24+W$11,COLUMN(Entrées!$C$37)+($C738-1),4,TRUE,"Entrées")))</f>
        <v>-2130</v>
      </c>
      <c r="X738" s="28">
        <f ca="1">IF($D738&gt;$D$8,"",INDIRECT(ADDRESS(ROW(Entrées!$C$37)+($D738-1)*24+X$11,COLUMN(Entrées!$C$37)+($C738-1),4,TRUE,"Entrées")))</f>
        <v>-2334</v>
      </c>
      <c r="Y738" s="28">
        <f ca="1">IF($D738&gt;$D$8,"",INDIRECT(ADDRESS(ROW(Entrées!$C$37)+($D738-1)*24+Y$11,COLUMN(Entrées!$C$37)+($C738-1),4,TRUE,"Entrées")))</f>
        <v>-2980</v>
      </c>
      <c r="Z738" s="28">
        <f ca="1">IF($D738&gt;$D$8,"",INDIRECT(ADDRESS(ROW(Entrées!$C$37)+($D738-1)*24+Z$11,COLUMN(Entrées!$C$37)+($C738-1),4,TRUE,"Entrées")))</f>
        <v>-2822</v>
      </c>
      <c r="AA738" s="28">
        <f ca="1">IF($D738&gt;$D$8,"",INDIRECT(ADDRESS(ROW(Entrées!$C$37)+($D738-1)*24+AA$11,COLUMN(Entrées!$C$37)+($C738-1),4,TRUE,"Entrées")))</f>
        <v>-2239</v>
      </c>
      <c r="AB738" s="28">
        <f ca="1">IF($D738&gt;$D$8,"",INDIRECT(ADDRESS(ROW(Entrées!$C$37)+($D738-1)*24+AB$11,COLUMN(Entrées!$C$37)+($C738-1),4,TRUE,"Entrées")))</f>
        <v>-1055</v>
      </c>
      <c r="AC738" s="11"/>
      <c r="AD738" s="40">
        <f t="shared" ca="1" si="861"/>
        <v>-2192.2916666666665</v>
      </c>
      <c r="AE738" s="40">
        <f t="shared" ca="1" si="887"/>
        <v>-877</v>
      </c>
      <c r="AF738" s="40">
        <f t="shared" ca="1" si="888"/>
        <v>-2980</v>
      </c>
      <c r="AG738" s="4"/>
      <c r="AH738" s="11">
        <f>Entrées!A765</f>
        <v>31</v>
      </c>
      <c r="AI738" s="13">
        <f>Entrées!B765</f>
        <v>8</v>
      </c>
      <c r="AJ738" s="31" t="str">
        <f t="shared" si="889"/>
        <v/>
      </c>
      <c r="AK738" s="31" t="str">
        <f t="shared" si="862"/>
        <v/>
      </c>
      <c r="AL738" s="31" t="str">
        <f t="shared" si="863"/>
        <v/>
      </c>
      <c r="AM738" s="31" t="str">
        <f t="shared" si="864"/>
        <v/>
      </c>
      <c r="AN738" s="31" t="str">
        <f t="shared" si="865"/>
        <v/>
      </c>
      <c r="AO738" s="31" t="str">
        <f t="shared" si="866"/>
        <v/>
      </c>
      <c r="AP738" s="31" t="str">
        <f t="shared" si="867"/>
        <v/>
      </c>
      <c r="AQ738" s="31" t="str">
        <f t="shared" si="868"/>
        <v/>
      </c>
      <c r="AR738" s="31" t="str">
        <f t="shared" si="869"/>
        <v/>
      </c>
      <c r="AS738" s="31" t="str">
        <f t="shared" si="870"/>
        <v/>
      </c>
      <c r="AT738" s="31" t="str">
        <f t="shared" si="871"/>
        <v/>
      </c>
      <c r="AU738" s="31" t="str">
        <f t="shared" si="872"/>
        <v/>
      </c>
      <c r="AV738" s="31" t="str">
        <f t="shared" si="873"/>
        <v/>
      </c>
      <c r="AW738" s="31" t="str">
        <f t="shared" si="874"/>
        <v/>
      </c>
      <c r="AX738" s="31" t="str">
        <f t="shared" si="875"/>
        <v/>
      </c>
      <c r="AY738" s="31" t="str">
        <f t="shared" si="876"/>
        <v/>
      </c>
      <c r="AZ738" s="31" t="str">
        <f t="shared" si="877"/>
        <v/>
      </c>
      <c r="BA738" s="31" t="str">
        <f t="shared" si="878"/>
        <v/>
      </c>
      <c r="BB738" s="31" t="str">
        <f t="shared" si="879"/>
        <v/>
      </c>
      <c r="BC738" s="31" t="str">
        <f t="shared" si="880"/>
        <v/>
      </c>
      <c r="BF738" s="11">
        <f t="shared" si="881"/>
        <v>31</v>
      </c>
      <c r="BG738" s="11">
        <f t="shared" si="891"/>
        <v>8</v>
      </c>
      <c r="BH738" s="32" t="str">
        <f>IF($BF738&gt;$Y$7,"",IF(AND($BF738=$Y$7,$BG738=23),"",Entrées!C766-Entrées!C765))</f>
        <v/>
      </c>
      <c r="BI738" s="32" t="str">
        <f>IF($BF738&gt;$Y$7,"",IF(AND($BF738=$Y$7,$BG738=23),"",Entrées!D766-Entrées!D765))</f>
        <v/>
      </c>
      <c r="BJ738" s="32" t="str">
        <f>IF($BF738&gt;$Y$7,"",IF(AND($BF738=$Y$7,$BG738=23),"",Entrées!E766-Entrées!E765))</f>
        <v/>
      </c>
      <c r="BK738" s="32" t="str">
        <f>IF($BF738&gt;$Y$7,"",IF(AND($BF738=$Y$7,$BG738=23),"",Entrées!F766-Entrées!F765))</f>
        <v/>
      </c>
      <c r="BL738" s="32" t="str">
        <f>IF($BF738&gt;$Y$7,"",IF(AND($BF738=$Y$7,$BG738=23),"",Entrées!G766-Entrées!G765))</f>
        <v/>
      </c>
      <c r="BM738" s="32" t="str">
        <f>IF($BF738&gt;$Y$7,"",IF(AND($BF738=$Y$7,$BG738=23),"",Entrées!H766-Entrées!H765))</f>
        <v/>
      </c>
      <c r="BN738" s="32" t="str">
        <f>IF($BF738&gt;$Y$7,"",IF(AND($BF738=$Y$7,$BG738=23),"",Entrées!I766-Entrées!I765))</f>
        <v/>
      </c>
      <c r="BO738" s="32" t="str">
        <f>IF($BF738&gt;$Y$7,"",IF(AND($BF738=$Y$7,$BG738=23),"",Entrées!J766-Entrées!J765))</f>
        <v/>
      </c>
      <c r="BP738" s="32" t="str">
        <f>IF($BF738&gt;$Y$7,"",IF(AND($BF738=$Y$7,$BG738=23),"",Entrées!K766-Entrées!K765))</f>
        <v/>
      </c>
      <c r="BQ738" s="32" t="str">
        <f>IF($BF738&gt;$Y$7,"",IF(AND($BF738=$Y$7,$BG738=23),"",Entrées!L766-Entrées!L765))</f>
        <v/>
      </c>
      <c r="BR738" s="32" t="str">
        <f>IF($BF738&gt;$Y$7,"",IF(AND($BF738=$Y$7,$BG738=23),"",Entrées!M766-Entrées!M765))</f>
        <v/>
      </c>
      <c r="BS738" s="32" t="str">
        <f>IF($BF738&gt;$Y$7,"",IF(AND($BF738=$Y$7,$BG738=23),"",Entrées!N766-Entrées!N765))</f>
        <v/>
      </c>
      <c r="BT738" s="32" t="str">
        <f>IF($BF738&gt;$Y$7,"",IF(AND($BF738=$Y$7,$BG738=23),"",Entrées!O766-Entrées!O765))</f>
        <v/>
      </c>
      <c r="BU738" s="32" t="str">
        <f>IF($BF738&gt;$Y$7,"",IF(AND($BF738=$Y$7,$BG738=23),"",Entrées!P766-Entrées!P765))</f>
        <v/>
      </c>
      <c r="BV738" s="32" t="str">
        <f>IF($BF738&gt;$Y$7,"",IF(AND($BF738=$Y$7,$BG738=23),"",Entrées!Q766-Entrées!Q765))</f>
        <v/>
      </c>
      <c r="BW738" s="32" t="str">
        <f>IF($BF738&gt;$Y$7,"",IF(AND($BF738=$Y$7,$BG738=23),"",Entrées!R766-Entrées!R765))</f>
        <v/>
      </c>
      <c r="BX738" s="32" t="str">
        <f>IF($BF738&gt;$Y$7,"",IF(AND($BF738=$Y$7,$BG738=23),"",Entrées!S766-Entrées!S765))</f>
        <v/>
      </c>
      <c r="BY738" s="32" t="str">
        <f>IF($BF738&gt;$Y$7,"",IF(AND($BF738=$Y$7,$BG738=23),"",Entrées!T766-Entrées!T765))</f>
        <v/>
      </c>
      <c r="BZ738" s="32" t="str">
        <f>IF($BF738&gt;$Y$7,"",IF(AND($BF738=$Y$7,$BG738=23),"",Entrées!U766-Entrées!U765))</f>
        <v/>
      </c>
      <c r="CA738" s="32" t="str">
        <f>IF($BF738&gt;$Y$7,"",IF(AND($BF738=$Y$7,$BG738=23),"",Entrées!V766-Entrées!V765))</f>
        <v/>
      </c>
      <c r="CD738" s="33" t="str">
        <f>IF($BF738&lt;=$Y$7,Entrées!J765/CD$2,"")</f>
        <v/>
      </c>
      <c r="CE738" s="33" t="str">
        <f>IF($BF738&lt;=$Y$7,Entrées!K765/CE$2,"")</f>
        <v/>
      </c>
      <c r="CF738" s="11">
        <f t="shared" si="882"/>
        <v>7600</v>
      </c>
      <c r="CG738" s="11">
        <f t="shared" si="883"/>
        <v>4200</v>
      </c>
      <c r="CH738" s="52">
        <f t="shared" si="884"/>
        <v>0.26950009137426939</v>
      </c>
      <c r="CI738" s="52">
        <f t="shared" si="885"/>
        <v>0.11132787698412699</v>
      </c>
    </row>
    <row r="739" spans="1:87">
      <c r="C739" s="11">
        <f t="shared" si="890"/>
        <v>20</v>
      </c>
      <c r="D739" s="27">
        <f t="shared" si="886"/>
        <v>25</v>
      </c>
      <c r="E739" s="28">
        <f ca="1">IF($D739&gt;$D$8,"",INDIRECT(ADDRESS(ROW(Entrées!$C$37)+($D739-1)*24+E$11,COLUMN(Entrées!$C$37)+($C739-1),4,TRUE,"Entrées")))</f>
        <v>-1634</v>
      </c>
      <c r="F739" s="28">
        <f ca="1">IF($D739&gt;$D$8,"",INDIRECT(ADDRESS(ROW(Entrées!$C$37)+($D739-1)*24+F$11,COLUMN(Entrées!$C$37)+($C739-1),4,TRUE,"Entrées")))</f>
        <v>-2339</v>
      </c>
      <c r="G739" s="28">
        <f ca="1">IF($D739&gt;$D$8,"",INDIRECT(ADDRESS(ROW(Entrées!$C$37)+($D739-1)*24+G$11,COLUMN(Entrées!$C$37)+($C739-1),4,TRUE,"Entrées")))</f>
        <v>-2645</v>
      </c>
      <c r="H739" s="28">
        <f ca="1">IF($D739&gt;$D$8,"",INDIRECT(ADDRESS(ROW(Entrées!$C$37)+($D739-1)*24+H$11,COLUMN(Entrées!$C$37)+($C739-1),4,TRUE,"Entrées")))</f>
        <v>-2717</v>
      </c>
      <c r="I739" s="28">
        <f ca="1">IF($D739&gt;$D$8,"",INDIRECT(ADDRESS(ROW(Entrées!$C$37)+($D739-1)*24+I$11,COLUMN(Entrées!$C$37)+($C739-1),4,TRUE,"Entrées")))</f>
        <v>-3200</v>
      </c>
      <c r="J739" s="28">
        <f ca="1">IF($D739&gt;$D$8,"",INDIRECT(ADDRESS(ROW(Entrées!$C$37)+($D739-1)*24+J$11,COLUMN(Entrées!$C$37)+($C739-1),4,TRUE,"Entrées")))</f>
        <v>-2847</v>
      </c>
      <c r="K739" s="28">
        <f ca="1">IF($D739&gt;$D$8,"",INDIRECT(ADDRESS(ROW(Entrées!$C$37)+($D739-1)*24+K$11,COLUMN(Entrées!$C$37)+($C739-1),4,TRUE,"Entrées")))</f>
        <v>-2714</v>
      </c>
      <c r="L739" s="28">
        <f ca="1">IF($D739&gt;$D$8,"",INDIRECT(ADDRESS(ROW(Entrées!$C$37)+($D739-1)*24+L$11,COLUMN(Entrées!$C$37)+($C739-1),4,TRUE,"Entrées")))</f>
        <v>-2564</v>
      </c>
      <c r="M739" s="28">
        <f ca="1">IF($D739&gt;$D$8,"",INDIRECT(ADDRESS(ROW(Entrées!$C$37)+($D739-1)*24+M$11,COLUMN(Entrées!$C$37)+($C739-1),4,TRUE,"Entrées")))</f>
        <v>-1913</v>
      </c>
      <c r="N739" s="28">
        <f ca="1">IF($D739&gt;$D$8,"",INDIRECT(ADDRESS(ROW(Entrées!$C$37)+($D739-1)*24+N$11,COLUMN(Entrées!$C$37)+($C739-1),4,TRUE,"Entrées")))</f>
        <v>-2129</v>
      </c>
      <c r="O739" s="28">
        <f ca="1">IF($D739&gt;$D$8,"",INDIRECT(ADDRESS(ROW(Entrées!$C$37)+($D739-1)*24+O$11,COLUMN(Entrées!$C$37)+($C739-1),4,TRUE,"Entrées")))</f>
        <v>-2182</v>
      </c>
      <c r="P739" s="28">
        <f ca="1">IF($D739&gt;$D$8,"",INDIRECT(ADDRESS(ROW(Entrées!$C$37)+($D739-1)*24+P$11,COLUMN(Entrées!$C$37)+($C739-1),4,TRUE,"Entrées")))</f>
        <v>-1920</v>
      </c>
      <c r="Q739" s="28">
        <f ca="1">IF($D739&gt;$D$8,"",INDIRECT(ADDRESS(ROW(Entrées!$C$37)+($D739-1)*24+Q$11,COLUMN(Entrées!$C$37)+($C739-1),4,TRUE,"Entrées")))</f>
        <v>-1857</v>
      </c>
      <c r="R739" s="28">
        <f ca="1">IF($D739&gt;$D$8,"",INDIRECT(ADDRESS(ROW(Entrées!$C$37)+($D739-1)*24+R$11,COLUMN(Entrées!$C$37)+($C739-1),4,TRUE,"Entrées")))</f>
        <v>-1773</v>
      </c>
      <c r="S739" s="28">
        <f ca="1">IF($D739&gt;$D$8,"",INDIRECT(ADDRESS(ROW(Entrées!$C$37)+($D739-1)*24+S$11,COLUMN(Entrées!$C$37)+($C739-1),4,TRUE,"Entrées")))</f>
        <v>-1904</v>
      </c>
      <c r="T739" s="28">
        <f ca="1">IF($D739&gt;$D$8,"",INDIRECT(ADDRESS(ROW(Entrées!$C$37)+($D739-1)*24+T$11,COLUMN(Entrées!$C$37)+($C739-1),4,TRUE,"Entrées")))</f>
        <v>-1908</v>
      </c>
      <c r="U739" s="28">
        <f ca="1">IF($D739&gt;$D$8,"",INDIRECT(ADDRESS(ROW(Entrées!$C$37)+($D739-1)*24+U$11,COLUMN(Entrées!$C$37)+($C739-1),4,TRUE,"Entrées")))</f>
        <v>-2264</v>
      </c>
      <c r="V739" s="28">
        <f ca="1">IF($D739&gt;$D$8,"",INDIRECT(ADDRESS(ROW(Entrées!$C$37)+($D739-1)*24+V$11,COLUMN(Entrées!$C$37)+($C739-1),4,TRUE,"Entrées")))</f>
        <v>-2770</v>
      </c>
      <c r="W739" s="28">
        <f ca="1">IF($D739&gt;$D$8,"",INDIRECT(ADDRESS(ROW(Entrées!$C$37)+($D739-1)*24+W$11,COLUMN(Entrées!$C$37)+($C739-1),4,TRUE,"Entrées")))</f>
        <v>-2568</v>
      </c>
      <c r="X739" s="28">
        <f ca="1">IF($D739&gt;$D$8,"",INDIRECT(ADDRESS(ROW(Entrées!$C$37)+($D739-1)*24+X$11,COLUMN(Entrées!$C$37)+($C739-1),4,TRUE,"Entrées")))</f>
        <v>-3200</v>
      </c>
      <c r="Y739" s="28">
        <f ca="1">IF($D739&gt;$D$8,"",INDIRECT(ADDRESS(ROW(Entrées!$C$37)+($D739-1)*24+Y$11,COLUMN(Entrées!$C$37)+($C739-1),4,TRUE,"Entrées")))</f>
        <v>-3200</v>
      </c>
      <c r="Z739" s="28">
        <f ca="1">IF($D739&gt;$D$8,"",INDIRECT(ADDRESS(ROW(Entrées!$C$37)+($D739-1)*24+Z$11,COLUMN(Entrées!$C$37)+($C739-1),4,TRUE,"Entrées")))</f>
        <v>-3185</v>
      </c>
      <c r="AA739" s="28">
        <f ca="1">IF($D739&gt;$D$8,"",INDIRECT(ADDRESS(ROW(Entrées!$C$37)+($D739-1)*24+AA$11,COLUMN(Entrées!$C$37)+($C739-1),4,TRUE,"Entrées")))</f>
        <v>-2711</v>
      </c>
      <c r="AB739" s="28">
        <f ca="1">IF($D739&gt;$D$8,"",INDIRECT(ADDRESS(ROW(Entrées!$C$37)+($D739-1)*24+AB$11,COLUMN(Entrées!$C$37)+($C739-1),4,TRUE,"Entrées")))</f>
        <v>-1528</v>
      </c>
      <c r="AC739" s="11"/>
      <c r="AD739" s="40">
        <f t="shared" ca="1" si="861"/>
        <v>-2403</v>
      </c>
      <c r="AE739" s="40">
        <f t="shared" ca="1" si="887"/>
        <v>-1528</v>
      </c>
      <c r="AF739" s="40">
        <f t="shared" ca="1" si="888"/>
        <v>-3200</v>
      </c>
      <c r="AG739" s="4"/>
      <c r="AH739" s="11">
        <f>Entrées!A766</f>
        <v>31</v>
      </c>
      <c r="AI739" s="13">
        <f>Entrées!B766</f>
        <v>9</v>
      </c>
      <c r="AJ739" s="31" t="str">
        <f t="shared" si="889"/>
        <v/>
      </c>
      <c r="AK739" s="31" t="str">
        <f t="shared" si="862"/>
        <v/>
      </c>
      <c r="AL739" s="31" t="str">
        <f t="shared" si="863"/>
        <v/>
      </c>
      <c r="AM739" s="31" t="str">
        <f t="shared" si="864"/>
        <v/>
      </c>
      <c r="AN739" s="31" t="str">
        <f t="shared" si="865"/>
        <v/>
      </c>
      <c r="AO739" s="31" t="str">
        <f t="shared" si="866"/>
        <v/>
      </c>
      <c r="AP739" s="31" t="str">
        <f t="shared" si="867"/>
        <v/>
      </c>
      <c r="AQ739" s="31" t="str">
        <f t="shared" si="868"/>
        <v/>
      </c>
      <c r="AR739" s="31" t="str">
        <f t="shared" si="869"/>
        <v/>
      </c>
      <c r="AS739" s="31" t="str">
        <f t="shared" si="870"/>
        <v/>
      </c>
      <c r="AT739" s="31" t="str">
        <f t="shared" si="871"/>
        <v/>
      </c>
      <c r="AU739" s="31" t="str">
        <f t="shared" si="872"/>
        <v/>
      </c>
      <c r="AV739" s="31" t="str">
        <f t="shared" si="873"/>
        <v/>
      </c>
      <c r="AW739" s="31" t="str">
        <f t="shared" si="874"/>
        <v/>
      </c>
      <c r="AX739" s="31" t="str">
        <f t="shared" si="875"/>
        <v/>
      </c>
      <c r="AY739" s="31" t="str">
        <f t="shared" si="876"/>
        <v/>
      </c>
      <c r="AZ739" s="31" t="str">
        <f t="shared" si="877"/>
        <v/>
      </c>
      <c r="BA739" s="31" t="str">
        <f t="shared" si="878"/>
        <v/>
      </c>
      <c r="BB739" s="31" t="str">
        <f t="shared" si="879"/>
        <v/>
      </c>
      <c r="BC739" s="31" t="str">
        <f t="shared" si="880"/>
        <v/>
      </c>
      <c r="BF739" s="11">
        <f t="shared" si="881"/>
        <v>31</v>
      </c>
      <c r="BG739" s="11">
        <f t="shared" si="891"/>
        <v>9</v>
      </c>
      <c r="BH739" s="32" t="str">
        <f>IF($BF739&gt;$Y$7,"",IF(AND($BF739=$Y$7,$BG739=23),"",Entrées!C767-Entrées!C766))</f>
        <v/>
      </c>
      <c r="BI739" s="32" t="str">
        <f>IF($BF739&gt;$Y$7,"",IF(AND($BF739=$Y$7,$BG739=23),"",Entrées!D767-Entrées!D766))</f>
        <v/>
      </c>
      <c r="BJ739" s="32" t="str">
        <f>IF($BF739&gt;$Y$7,"",IF(AND($BF739=$Y$7,$BG739=23),"",Entrées!E767-Entrées!E766))</f>
        <v/>
      </c>
      <c r="BK739" s="32" t="str">
        <f>IF($BF739&gt;$Y$7,"",IF(AND($BF739=$Y$7,$BG739=23),"",Entrées!F767-Entrées!F766))</f>
        <v/>
      </c>
      <c r="BL739" s="32" t="str">
        <f>IF($BF739&gt;$Y$7,"",IF(AND($BF739=$Y$7,$BG739=23),"",Entrées!G767-Entrées!G766))</f>
        <v/>
      </c>
      <c r="BM739" s="32" t="str">
        <f>IF($BF739&gt;$Y$7,"",IF(AND($BF739=$Y$7,$BG739=23),"",Entrées!H767-Entrées!H766))</f>
        <v/>
      </c>
      <c r="BN739" s="32" t="str">
        <f>IF($BF739&gt;$Y$7,"",IF(AND($BF739=$Y$7,$BG739=23),"",Entrées!I767-Entrées!I766))</f>
        <v/>
      </c>
      <c r="BO739" s="32" t="str">
        <f>IF($BF739&gt;$Y$7,"",IF(AND($BF739=$Y$7,$BG739=23),"",Entrées!J767-Entrées!J766))</f>
        <v/>
      </c>
      <c r="BP739" s="32" t="str">
        <f>IF($BF739&gt;$Y$7,"",IF(AND($BF739=$Y$7,$BG739=23),"",Entrées!K767-Entrées!K766))</f>
        <v/>
      </c>
      <c r="BQ739" s="32" t="str">
        <f>IF($BF739&gt;$Y$7,"",IF(AND($BF739=$Y$7,$BG739=23),"",Entrées!L767-Entrées!L766))</f>
        <v/>
      </c>
      <c r="BR739" s="32" t="str">
        <f>IF($BF739&gt;$Y$7,"",IF(AND($BF739=$Y$7,$BG739=23),"",Entrées!M767-Entrées!M766))</f>
        <v/>
      </c>
      <c r="BS739" s="32" t="str">
        <f>IF($BF739&gt;$Y$7,"",IF(AND($BF739=$Y$7,$BG739=23),"",Entrées!N767-Entrées!N766))</f>
        <v/>
      </c>
      <c r="BT739" s="32" t="str">
        <f>IF($BF739&gt;$Y$7,"",IF(AND($BF739=$Y$7,$BG739=23),"",Entrées!O767-Entrées!O766))</f>
        <v/>
      </c>
      <c r="BU739" s="32" t="str">
        <f>IF($BF739&gt;$Y$7,"",IF(AND($BF739=$Y$7,$BG739=23),"",Entrées!P767-Entrées!P766))</f>
        <v/>
      </c>
      <c r="BV739" s="32" t="str">
        <f>IF($BF739&gt;$Y$7,"",IF(AND($BF739=$Y$7,$BG739=23),"",Entrées!Q767-Entrées!Q766))</f>
        <v/>
      </c>
      <c r="BW739" s="32" t="str">
        <f>IF($BF739&gt;$Y$7,"",IF(AND($BF739=$Y$7,$BG739=23),"",Entrées!R767-Entrées!R766))</f>
        <v/>
      </c>
      <c r="BX739" s="32" t="str">
        <f>IF($BF739&gt;$Y$7,"",IF(AND($BF739=$Y$7,$BG739=23),"",Entrées!S767-Entrées!S766))</f>
        <v/>
      </c>
      <c r="BY739" s="32" t="str">
        <f>IF($BF739&gt;$Y$7,"",IF(AND($BF739=$Y$7,$BG739=23),"",Entrées!T767-Entrées!T766))</f>
        <v/>
      </c>
      <c r="BZ739" s="32" t="str">
        <f>IF($BF739&gt;$Y$7,"",IF(AND($BF739=$Y$7,$BG739=23),"",Entrées!U767-Entrées!U766))</f>
        <v/>
      </c>
      <c r="CA739" s="32" t="str">
        <f>IF($BF739&gt;$Y$7,"",IF(AND($BF739=$Y$7,$BG739=23),"",Entrées!V767-Entrées!V766))</f>
        <v/>
      </c>
      <c r="CD739" s="33" t="str">
        <f>IF($BF739&lt;=$Y$7,Entrées!J766/CD$2,"")</f>
        <v/>
      </c>
      <c r="CE739" s="33" t="str">
        <f>IF($BF739&lt;=$Y$7,Entrées!K766/CE$2,"")</f>
        <v/>
      </c>
      <c r="CF739" s="11">
        <f t="shared" si="882"/>
        <v>7600</v>
      </c>
      <c r="CG739" s="11">
        <f t="shared" si="883"/>
        <v>4200</v>
      </c>
      <c r="CH739" s="52">
        <f t="shared" si="884"/>
        <v>0.26950009137426939</v>
      </c>
      <c r="CI739" s="52">
        <f t="shared" si="885"/>
        <v>0.11132787698412699</v>
      </c>
    </row>
    <row r="740" spans="1:87">
      <c r="C740" s="11">
        <f t="shared" si="890"/>
        <v>20</v>
      </c>
      <c r="D740" s="27">
        <f t="shared" si="886"/>
        <v>26</v>
      </c>
      <c r="E740" s="28">
        <f ca="1">IF($D740&gt;$D$8,"",INDIRECT(ADDRESS(ROW(Entrées!$C$37)+($D740-1)*24+E$11,COLUMN(Entrées!$C$37)+($C740-1),4,TRUE,"Entrées")))</f>
        <v>-1033</v>
      </c>
      <c r="F740" s="28">
        <f ca="1">IF($D740&gt;$D$8,"",INDIRECT(ADDRESS(ROW(Entrées!$C$37)+($D740-1)*24+F$11,COLUMN(Entrées!$C$37)+($C740-1),4,TRUE,"Entrées")))</f>
        <v>-1467</v>
      </c>
      <c r="G740" s="28">
        <f ca="1">IF($D740&gt;$D$8,"",INDIRECT(ADDRESS(ROW(Entrées!$C$37)+($D740-1)*24+G$11,COLUMN(Entrées!$C$37)+($C740-1),4,TRUE,"Entrées")))</f>
        <v>-1393</v>
      </c>
      <c r="H740" s="28">
        <f ca="1">IF($D740&gt;$D$8,"",INDIRECT(ADDRESS(ROW(Entrées!$C$37)+($D740-1)*24+H$11,COLUMN(Entrées!$C$37)+($C740-1),4,TRUE,"Entrées")))</f>
        <v>-2338</v>
      </c>
      <c r="I740" s="28">
        <f ca="1">IF($D740&gt;$D$8,"",INDIRECT(ADDRESS(ROW(Entrées!$C$37)+($D740-1)*24+I$11,COLUMN(Entrées!$C$37)+($C740-1),4,TRUE,"Entrées")))</f>
        <v>-2403</v>
      </c>
      <c r="J740" s="28">
        <f ca="1">IF($D740&gt;$D$8,"",INDIRECT(ADDRESS(ROW(Entrées!$C$37)+($D740-1)*24+J$11,COLUMN(Entrées!$C$37)+($C740-1),4,TRUE,"Entrées")))</f>
        <v>-2813</v>
      </c>
      <c r="K740" s="28">
        <f ca="1">IF($D740&gt;$D$8,"",INDIRECT(ADDRESS(ROW(Entrées!$C$37)+($D740-1)*24+K$11,COLUMN(Entrées!$C$37)+($C740-1),4,TRUE,"Entrées")))</f>
        <v>-2780</v>
      </c>
      <c r="L740" s="28">
        <f ca="1">IF($D740&gt;$D$8,"",INDIRECT(ADDRESS(ROW(Entrées!$C$37)+($D740-1)*24+L$11,COLUMN(Entrées!$C$37)+($C740-1),4,TRUE,"Entrées")))</f>
        <v>-2635</v>
      </c>
      <c r="M740" s="28">
        <f ca="1">IF($D740&gt;$D$8,"",INDIRECT(ADDRESS(ROW(Entrées!$C$37)+($D740-1)*24+M$11,COLUMN(Entrées!$C$37)+($C740-1),4,TRUE,"Entrées")))</f>
        <v>-2484</v>
      </c>
      <c r="N740" s="28">
        <f ca="1">IF($D740&gt;$D$8,"",INDIRECT(ADDRESS(ROW(Entrées!$C$37)+($D740-1)*24+N$11,COLUMN(Entrées!$C$37)+($C740-1),4,TRUE,"Entrées")))</f>
        <v>-2120</v>
      </c>
      <c r="O740" s="28">
        <f ca="1">IF($D740&gt;$D$8,"",INDIRECT(ADDRESS(ROW(Entrées!$C$37)+($D740-1)*24+O$11,COLUMN(Entrées!$C$37)+($C740-1),4,TRUE,"Entrées")))</f>
        <v>-1467</v>
      </c>
      <c r="P740" s="28">
        <f ca="1">IF($D740&gt;$D$8,"",INDIRECT(ADDRESS(ROW(Entrées!$C$37)+($D740-1)*24+P$11,COLUMN(Entrées!$C$37)+($C740-1),4,TRUE,"Entrées")))</f>
        <v>-1539</v>
      </c>
      <c r="Q740" s="28">
        <f ca="1">IF($D740&gt;$D$8,"",INDIRECT(ADDRESS(ROW(Entrées!$C$37)+($D740-1)*24+Q$11,COLUMN(Entrées!$C$37)+($C740-1),4,TRUE,"Entrées")))</f>
        <v>-1398</v>
      </c>
      <c r="R740" s="28">
        <f ca="1">IF($D740&gt;$D$8,"",INDIRECT(ADDRESS(ROW(Entrées!$C$37)+($D740-1)*24+R$11,COLUMN(Entrées!$C$37)+($C740-1),4,TRUE,"Entrées")))</f>
        <v>-1440</v>
      </c>
      <c r="S740" s="28">
        <f ca="1">IF($D740&gt;$D$8,"",INDIRECT(ADDRESS(ROW(Entrées!$C$37)+($D740-1)*24+S$11,COLUMN(Entrées!$C$37)+($C740-1),4,TRUE,"Entrées")))</f>
        <v>-1582</v>
      </c>
      <c r="T740" s="28">
        <f ca="1">IF($D740&gt;$D$8,"",INDIRECT(ADDRESS(ROW(Entrées!$C$37)+($D740-1)*24+T$11,COLUMN(Entrées!$C$37)+($C740-1),4,TRUE,"Entrées")))</f>
        <v>-2147</v>
      </c>
      <c r="U740" s="28">
        <f ca="1">IF($D740&gt;$D$8,"",INDIRECT(ADDRESS(ROW(Entrées!$C$37)+($D740-1)*24+U$11,COLUMN(Entrées!$C$37)+($C740-1),4,TRUE,"Entrées")))</f>
        <v>-2668</v>
      </c>
      <c r="V740" s="28">
        <f ca="1">IF($D740&gt;$D$8,"",INDIRECT(ADDRESS(ROW(Entrées!$C$37)+($D740-1)*24+V$11,COLUMN(Entrées!$C$37)+($C740-1),4,TRUE,"Entrées")))</f>
        <v>-2602</v>
      </c>
      <c r="W740" s="28">
        <f ca="1">IF($D740&gt;$D$8,"",INDIRECT(ADDRESS(ROW(Entrées!$C$37)+($D740-1)*24+W$11,COLUMN(Entrées!$C$37)+($C740-1),4,TRUE,"Entrées")))</f>
        <v>-2580</v>
      </c>
      <c r="X740" s="28">
        <f ca="1">IF($D740&gt;$D$8,"",INDIRECT(ADDRESS(ROW(Entrées!$C$37)+($D740-1)*24+X$11,COLUMN(Entrées!$C$37)+($C740-1),4,TRUE,"Entrées")))</f>
        <v>-2605</v>
      </c>
      <c r="Y740" s="28">
        <f ca="1">IF($D740&gt;$D$8,"",INDIRECT(ADDRESS(ROW(Entrées!$C$37)+($D740-1)*24+Y$11,COLUMN(Entrées!$C$37)+($C740-1),4,TRUE,"Entrées")))</f>
        <v>-3050</v>
      </c>
      <c r="Z740" s="28">
        <f ca="1">IF($D740&gt;$D$8,"",INDIRECT(ADDRESS(ROW(Entrées!$C$37)+($D740-1)*24+Z$11,COLUMN(Entrées!$C$37)+($C740-1),4,TRUE,"Entrées")))</f>
        <v>-2480</v>
      </c>
      <c r="AA740" s="28">
        <f ca="1">IF($D740&gt;$D$8,"",INDIRECT(ADDRESS(ROW(Entrées!$C$37)+($D740-1)*24+AA$11,COLUMN(Entrées!$C$37)+($C740-1),4,TRUE,"Entrées")))</f>
        <v>-1375</v>
      </c>
      <c r="AB740" s="28">
        <f ca="1">IF($D740&gt;$D$8,"",INDIRECT(ADDRESS(ROW(Entrées!$C$37)+($D740-1)*24+AB$11,COLUMN(Entrées!$C$37)+($C740-1),4,TRUE,"Entrées")))</f>
        <v>-1059</v>
      </c>
      <c r="AC740" s="11"/>
      <c r="AD740" s="40">
        <f t="shared" ca="1" si="861"/>
        <v>-2060.75</v>
      </c>
      <c r="AE740" s="40">
        <f t="shared" ca="1" si="887"/>
        <v>-1033</v>
      </c>
      <c r="AF740" s="40">
        <f t="shared" ca="1" si="888"/>
        <v>-3050</v>
      </c>
      <c r="AG740" s="4"/>
      <c r="AH740" s="11">
        <f>Entrées!A767</f>
        <v>31</v>
      </c>
      <c r="AI740" s="13">
        <f>Entrées!B767</f>
        <v>10</v>
      </c>
      <c r="AJ740" s="31" t="str">
        <f t="shared" si="889"/>
        <v/>
      </c>
      <c r="AK740" s="31" t="str">
        <f t="shared" si="862"/>
        <v/>
      </c>
      <c r="AL740" s="31" t="str">
        <f t="shared" si="863"/>
        <v/>
      </c>
      <c r="AM740" s="31" t="str">
        <f t="shared" si="864"/>
        <v/>
      </c>
      <c r="AN740" s="31" t="str">
        <f t="shared" si="865"/>
        <v/>
      </c>
      <c r="AO740" s="31" t="str">
        <f t="shared" si="866"/>
        <v/>
      </c>
      <c r="AP740" s="31" t="str">
        <f t="shared" si="867"/>
        <v/>
      </c>
      <c r="AQ740" s="31" t="str">
        <f t="shared" si="868"/>
        <v/>
      </c>
      <c r="AR740" s="31" t="str">
        <f t="shared" si="869"/>
        <v/>
      </c>
      <c r="AS740" s="31" t="str">
        <f t="shared" si="870"/>
        <v/>
      </c>
      <c r="AT740" s="31" t="str">
        <f t="shared" si="871"/>
        <v/>
      </c>
      <c r="AU740" s="31" t="str">
        <f t="shared" si="872"/>
        <v/>
      </c>
      <c r="AV740" s="31" t="str">
        <f t="shared" si="873"/>
        <v/>
      </c>
      <c r="AW740" s="31" t="str">
        <f t="shared" si="874"/>
        <v/>
      </c>
      <c r="AX740" s="31" t="str">
        <f t="shared" si="875"/>
        <v/>
      </c>
      <c r="AY740" s="31" t="str">
        <f t="shared" si="876"/>
        <v/>
      </c>
      <c r="AZ740" s="31" t="str">
        <f t="shared" si="877"/>
        <v/>
      </c>
      <c r="BA740" s="31" t="str">
        <f t="shared" si="878"/>
        <v/>
      </c>
      <c r="BB740" s="31" t="str">
        <f t="shared" si="879"/>
        <v/>
      </c>
      <c r="BC740" s="31" t="str">
        <f t="shared" si="880"/>
        <v/>
      </c>
      <c r="BF740" s="11">
        <f t="shared" si="881"/>
        <v>31</v>
      </c>
      <c r="BG740" s="11">
        <f t="shared" si="891"/>
        <v>10</v>
      </c>
      <c r="BH740" s="32" t="str">
        <f>IF($BF740&gt;$Y$7,"",IF(AND($BF740=$Y$7,$BG740=23),"",Entrées!C768-Entrées!C767))</f>
        <v/>
      </c>
      <c r="BI740" s="32" t="str">
        <f>IF($BF740&gt;$Y$7,"",IF(AND($BF740=$Y$7,$BG740=23),"",Entrées!D768-Entrées!D767))</f>
        <v/>
      </c>
      <c r="BJ740" s="32" t="str">
        <f>IF($BF740&gt;$Y$7,"",IF(AND($BF740=$Y$7,$BG740=23),"",Entrées!E768-Entrées!E767))</f>
        <v/>
      </c>
      <c r="BK740" s="32" t="str">
        <f>IF($BF740&gt;$Y$7,"",IF(AND($BF740=$Y$7,$BG740=23),"",Entrées!F768-Entrées!F767))</f>
        <v/>
      </c>
      <c r="BL740" s="32" t="str">
        <f>IF($BF740&gt;$Y$7,"",IF(AND($BF740=$Y$7,$BG740=23),"",Entrées!G768-Entrées!G767))</f>
        <v/>
      </c>
      <c r="BM740" s="32" t="str">
        <f>IF($BF740&gt;$Y$7,"",IF(AND($BF740=$Y$7,$BG740=23),"",Entrées!H768-Entrées!H767))</f>
        <v/>
      </c>
      <c r="BN740" s="32" t="str">
        <f>IF($BF740&gt;$Y$7,"",IF(AND($BF740=$Y$7,$BG740=23),"",Entrées!I768-Entrées!I767))</f>
        <v/>
      </c>
      <c r="BO740" s="32" t="str">
        <f>IF($BF740&gt;$Y$7,"",IF(AND($BF740=$Y$7,$BG740=23),"",Entrées!J768-Entrées!J767))</f>
        <v/>
      </c>
      <c r="BP740" s="32" t="str">
        <f>IF($BF740&gt;$Y$7,"",IF(AND($BF740=$Y$7,$BG740=23),"",Entrées!K768-Entrées!K767))</f>
        <v/>
      </c>
      <c r="BQ740" s="32" t="str">
        <f>IF($BF740&gt;$Y$7,"",IF(AND($BF740=$Y$7,$BG740=23),"",Entrées!L768-Entrées!L767))</f>
        <v/>
      </c>
      <c r="BR740" s="32" t="str">
        <f>IF($BF740&gt;$Y$7,"",IF(AND($BF740=$Y$7,$BG740=23),"",Entrées!M768-Entrées!M767))</f>
        <v/>
      </c>
      <c r="BS740" s="32" t="str">
        <f>IF($BF740&gt;$Y$7,"",IF(AND($BF740=$Y$7,$BG740=23),"",Entrées!N768-Entrées!N767))</f>
        <v/>
      </c>
      <c r="BT740" s="32" t="str">
        <f>IF($BF740&gt;$Y$7,"",IF(AND($BF740=$Y$7,$BG740=23),"",Entrées!O768-Entrées!O767))</f>
        <v/>
      </c>
      <c r="BU740" s="32" t="str">
        <f>IF($BF740&gt;$Y$7,"",IF(AND($BF740=$Y$7,$BG740=23),"",Entrées!P768-Entrées!P767))</f>
        <v/>
      </c>
      <c r="BV740" s="32" t="str">
        <f>IF($BF740&gt;$Y$7,"",IF(AND($BF740=$Y$7,$BG740=23),"",Entrées!Q768-Entrées!Q767))</f>
        <v/>
      </c>
      <c r="BW740" s="32" t="str">
        <f>IF($BF740&gt;$Y$7,"",IF(AND($BF740=$Y$7,$BG740=23),"",Entrées!R768-Entrées!R767))</f>
        <v/>
      </c>
      <c r="BX740" s="32" t="str">
        <f>IF($BF740&gt;$Y$7,"",IF(AND($BF740=$Y$7,$BG740=23),"",Entrées!S768-Entrées!S767))</f>
        <v/>
      </c>
      <c r="BY740" s="32" t="str">
        <f>IF($BF740&gt;$Y$7,"",IF(AND($BF740=$Y$7,$BG740=23),"",Entrées!T768-Entrées!T767))</f>
        <v/>
      </c>
      <c r="BZ740" s="32" t="str">
        <f>IF($BF740&gt;$Y$7,"",IF(AND($BF740=$Y$7,$BG740=23),"",Entrées!U768-Entrées!U767))</f>
        <v/>
      </c>
      <c r="CA740" s="32" t="str">
        <f>IF($BF740&gt;$Y$7,"",IF(AND($BF740=$Y$7,$BG740=23),"",Entrées!V768-Entrées!V767))</f>
        <v/>
      </c>
      <c r="CD740" s="33" t="str">
        <f>IF($BF740&lt;=$Y$7,Entrées!J767/CD$2,"")</f>
        <v/>
      </c>
      <c r="CE740" s="33" t="str">
        <f>IF($BF740&lt;=$Y$7,Entrées!K767/CE$2,"")</f>
        <v/>
      </c>
      <c r="CF740" s="11">
        <f t="shared" si="882"/>
        <v>7600</v>
      </c>
      <c r="CG740" s="11">
        <f t="shared" si="883"/>
        <v>4200</v>
      </c>
      <c r="CH740" s="52">
        <f t="shared" si="884"/>
        <v>0.26950009137426939</v>
      </c>
      <c r="CI740" s="52">
        <f t="shared" si="885"/>
        <v>0.11132787698412699</v>
      </c>
    </row>
    <row r="741" spans="1:87">
      <c r="C741" s="11">
        <f t="shared" si="890"/>
        <v>20</v>
      </c>
      <c r="D741" s="27">
        <f t="shared" si="886"/>
        <v>27</v>
      </c>
      <c r="E741" s="28">
        <f ca="1">IF($D741&gt;$D$8,"",INDIRECT(ADDRESS(ROW(Entrées!$C$37)+($D741-1)*24+E$11,COLUMN(Entrées!$C$37)+($C741-1),4,TRUE,"Entrées")))</f>
        <v>-1658</v>
      </c>
      <c r="F741" s="28">
        <f ca="1">IF($D741&gt;$D$8,"",INDIRECT(ADDRESS(ROW(Entrées!$C$37)+($D741-1)*24+F$11,COLUMN(Entrées!$C$37)+($C741-1),4,TRUE,"Entrées")))</f>
        <v>-1802</v>
      </c>
      <c r="G741" s="28">
        <f ca="1">IF($D741&gt;$D$8,"",INDIRECT(ADDRESS(ROW(Entrées!$C$37)+($D741-1)*24+G$11,COLUMN(Entrées!$C$37)+($C741-1),4,TRUE,"Entrées")))</f>
        <v>-1567</v>
      </c>
      <c r="H741" s="28">
        <f ca="1">IF($D741&gt;$D$8,"",INDIRECT(ADDRESS(ROW(Entrées!$C$37)+($D741-1)*24+H$11,COLUMN(Entrées!$C$37)+($C741-1),4,TRUE,"Entrées")))</f>
        <v>-2499</v>
      </c>
      <c r="I741" s="28">
        <f ca="1">IF($D741&gt;$D$8,"",INDIRECT(ADDRESS(ROW(Entrées!$C$37)+($D741-1)*24+I$11,COLUMN(Entrées!$C$37)+($C741-1),4,TRUE,"Entrées")))</f>
        <v>-3058</v>
      </c>
      <c r="J741" s="28">
        <f ca="1">IF($D741&gt;$D$8,"",INDIRECT(ADDRESS(ROW(Entrées!$C$37)+($D741-1)*24+J$11,COLUMN(Entrées!$C$37)+($C741-1),4,TRUE,"Entrées")))</f>
        <v>-2878</v>
      </c>
      <c r="K741" s="28">
        <f ca="1">IF($D741&gt;$D$8,"",INDIRECT(ADDRESS(ROW(Entrées!$C$37)+($D741-1)*24+K$11,COLUMN(Entrées!$C$37)+($C741-1),4,TRUE,"Entrées")))</f>
        <v>-2812</v>
      </c>
      <c r="L741" s="28">
        <f ca="1">IF($D741&gt;$D$8,"",INDIRECT(ADDRESS(ROW(Entrées!$C$37)+($D741-1)*24+L$11,COLUMN(Entrées!$C$37)+($C741-1),4,TRUE,"Entrées")))</f>
        <v>-2539</v>
      </c>
      <c r="M741" s="28">
        <f ca="1">IF($D741&gt;$D$8,"",INDIRECT(ADDRESS(ROW(Entrées!$C$37)+($D741-1)*24+M$11,COLUMN(Entrées!$C$37)+($C741-1),4,TRUE,"Entrées")))</f>
        <v>-2545</v>
      </c>
      <c r="N741" s="28">
        <f ca="1">IF($D741&gt;$D$8,"",INDIRECT(ADDRESS(ROW(Entrées!$C$37)+($D741-1)*24+N$11,COLUMN(Entrées!$C$37)+($C741-1),4,TRUE,"Entrées")))</f>
        <v>-2557</v>
      </c>
      <c r="O741" s="28">
        <f ca="1">IF($D741&gt;$D$8,"",INDIRECT(ADDRESS(ROW(Entrées!$C$37)+($D741-1)*24+O$11,COLUMN(Entrées!$C$37)+($C741-1),4,TRUE,"Entrées")))</f>
        <v>-2700</v>
      </c>
      <c r="P741" s="28">
        <f ca="1">IF($D741&gt;$D$8,"",INDIRECT(ADDRESS(ROW(Entrées!$C$37)+($D741-1)*24+P$11,COLUMN(Entrées!$C$37)+($C741-1),4,TRUE,"Entrées")))</f>
        <v>-2686</v>
      </c>
      <c r="Q741" s="28">
        <f ca="1">IF($D741&gt;$D$8,"",INDIRECT(ADDRESS(ROW(Entrées!$C$37)+($D741-1)*24+Q$11,COLUMN(Entrées!$C$37)+($C741-1),4,TRUE,"Entrées")))</f>
        <v>-2188</v>
      </c>
      <c r="R741" s="28">
        <f ca="1">IF($D741&gt;$D$8,"",INDIRECT(ADDRESS(ROW(Entrées!$C$37)+($D741-1)*24+R$11,COLUMN(Entrées!$C$37)+($C741-1),4,TRUE,"Entrées")))</f>
        <v>-2141</v>
      </c>
      <c r="S741" s="28">
        <f ca="1">IF($D741&gt;$D$8,"",INDIRECT(ADDRESS(ROW(Entrées!$C$37)+($D741-1)*24+S$11,COLUMN(Entrées!$C$37)+($C741-1),4,TRUE,"Entrées")))</f>
        <v>-2459</v>
      </c>
      <c r="T741" s="28">
        <f ca="1">IF($D741&gt;$D$8,"",INDIRECT(ADDRESS(ROW(Entrées!$C$37)+($D741-1)*24+T$11,COLUMN(Entrées!$C$37)+($C741-1),4,TRUE,"Entrées")))</f>
        <v>-2473</v>
      </c>
      <c r="U741" s="28">
        <f ca="1">IF($D741&gt;$D$8,"",INDIRECT(ADDRESS(ROW(Entrées!$C$37)+($D741-1)*24+U$11,COLUMN(Entrées!$C$37)+($C741-1),4,TRUE,"Entrées")))</f>
        <v>-2464</v>
      </c>
      <c r="V741" s="28">
        <f ca="1">IF($D741&gt;$D$8,"",INDIRECT(ADDRESS(ROW(Entrées!$C$37)+($D741-1)*24+V$11,COLUMN(Entrées!$C$37)+($C741-1),4,TRUE,"Entrées")))</f>
        <v>-2657</v>
      </c>
      <c r="W741" s="28">
        <f ca="1">IF($D741&gt;$D$8,"",INDIRECT(ADDRESS(ROW(Entrées!$C$37)+($D741-1)*24+W$11,COLUMN(Entrées!$C$37)+($C741-1),4,TRUE,"Entrées")))</f>
        <v>-2439</v>
      </c>
      <c r="X741" s="28">
        <f ca="1">IF($D741&gt;$D$8,"",INDIRECT(ADDRESS(ROW(Entrées!$C$37)+($D741-1)*24+X$11,COLUMN(Entrées!$C$37)+($C741-1),4,TRUE,"Entrées")))</f>
        <v>-2342</v>
      </c>
      <c r="Y741" s="28">
        <f ca="1">IF($D741&gt;$D$8,"",INDIRECT(ADDRESS(ROW(Entrées!$C$37)+($D741-1)*24+Y$11,COLUMN(Entrées!$C$37)+($C741-1),4,TRUE,"Entrées")))</f>
        <v>-2622</v>
      </c>
      <c r="Z741" s="28">
        <f ca="1">IF($D741&gt;$D$8,"",INDIRECT(ADDRESS(ROW(Entrées!$C$37)+($D741-1)*24+Z$11,COLUMN(Entrées!$C$37)+($C741-1),4,TRUE,"Entrées")))</f>
        <v>-2513</v>
      </c>
      <c r="AA741" s="28">
        <f ca="1">IF($D741&gt;$D$8,"",INDIRECT(ADDRESS(ROW(Entrées!$C$37)+($D741-1)*24+AA$11,COLUMN(Entrées!$C$37)+($C741-1),4,TRUE,"Entrées")))</f>
        <v>-1616</v>
      </c>
      <c r="AB741" s="28">
        <f ca="1">IF($D741&gt;$D$8,"",INDIRECT(ADDRESS(ROW(Entrées!$C$37)+($D741-1)*24+AB$11,COLUMN(Entrées!$C$37)+($C741-1),4,TRUE,"Entrées")))</f>
        <v>-1388</v>
      </c>
      <c r="AC741" s="11"/>
      <c r="AD741" s="40">
        <f t="shared" ca="1" si="861"/>
        <v>-2358.4583333333335</v>
      </c>
      <c r="AE741" s="40">
        <f t="shared" ca="1" si="887"/>
        <v>-1388</v>
      </c>
      <c r="AF741" s="40">
        <f t="shared" ca="1" si="888"/>
        <v>-3058</v>
      </c>
      <c r="AG741" s="4"/>
      <c r="AH741" s="11">
        <f>Entrées!A768</f>
        <v>31</v>
      </c>
      <c r="AI741" s="13">
        <f>Entrées!B768</f>
        <v>11</v>
      </c>
      <c r="AJ741" s="31" t="str">
        <f t="shared" si="889"/>
        <v/>
      </c>
      <c r="AK741" s="31" t="str">
        <f t="shared" si="862"/>
        <v/>
      </c>
      <c r="AL741" s="31" t="str">
        <f t="shared" si="863"/>
        <v/>
      </c>
      <c r="AM741" s="31" t="str">
        <f t="shared" si="864"/>
        <v/>
      </c>
      <c r="AN741" s="31" t="str">
        <f t="shared" si="865"/>
        <v/>
      </c>
      <c r="AO741" s="31" t="str">
        <f t="shared" si="866"/>
        <v/>
      </c>
      <c r="AP741" s="31" t="str">
        <f t="shared" si="867"/>
        <v/>
      </c>
      <c r="AQ741" s="31" t="str">
        <f t="shared" si="868"/>
        <v/>
      </c>
      <c r="AR741" s="31" t="str">
        <f t="shared" si="869"/>
        <v/>
      </c>
      <c r="AS741" s="31" t="str">
        <f t="shared" si="870"/>
        <v/>
      </c>
      <c r="AT741" s="31" t="str">
        <f t="shared" si="871"/>
        <v/>
      </c>
      <c r="AU741" s="31" t="str">
        <f t="shared" si="872"/>
        <v/>
      </c>
      <c r="AV741" s="31" t="str">
        <f t="shared" si="873"/>
        <v/>
      </c>
      <c r="AW741" s="31" t="str">
        <f t="shared" si="874"/>
        <v/>
      </c>
      <c r="AX741" s="31" t="str">
        <f t="shared" si="875"/>
        <v/>
      </c>
      <c r="AY741" s="31" t="str">
        <f t="shared" si="876"/>
        <v/>
      </c>
      <c r="AZ741" s="31" t="str">
        <f t="shared" si="877"/>
        <v/>
      </c>
      <c r="BA741" s="31" t="str">
        <f t="shared" si="878"/>
        <v/>
      </c>
      <c r="BB741" s="31" t="str">
        <f t="shared" si="879"/>
        <v/>
      </c>
      <c r="BC741" s="31" t="str">
        <f t="shared" si="880"/>
        <v/>
      </c>
      <c r="BF741" s="11">
        <f t="shared" si="881"/>
        <v>31</v>
      </c>
      <c r="BG741" s="11">
        <f t="shared" si="891"/>
        <v>11</v>
      </c>
      <c r="BH741" s="32" t="str">
        <f>IF($BF741&gt;$Y$7,"",IF(AND($BF741=$Y$7,$BG741=23),"",Entrées!C769-Entrées!C768))</f>
        <v/>
      </c>
      <c r="BI741" s="32" t="str">
        <f>IF($BF741&gt;$Y$7,"",IF(AND($BF741=$Y$7,$BG741=23),"",Entrées!D769-Entrées!D768))</f>
        <v/>
      </c>
      <c r="BJ741" s="32" t="str">
        <f>IF($BF741&gt;$Y$7,"",IF(AND($BF741=$Y$7,$BG741=23),"",Entrées!E769-Entrées!E768))</f>
        <v/>
      </c>
      <c r="BK741" s="32" t="str">
        <f>IF($BF741&gt;$Y$7,"",IF(AND($BF741=$Y$7,$BG741=23),"",Entrées!F769-Entrées!F768))</f>
        <v/>
      </c>
      <c r="BL741" s="32" t="str">
        <f>IF($BF741&gt;$Y$7,"",IF(AND($BF741=$Y$7,$BG741=23),"",Entrées!G769-Entrées!G768))</f>
        <v/>
      </c>
      <c r="BM741" s="32" t="str">
        <f>IF($BF741&gt;$Y$7,"",IF(AND($BF741=$Y$7,$BG741=23),"",Entrées!H769-Entrées!H768))</f>
        <v/>
      </c>
      <c r="BN741" s="32" t="str">
        <f>IF($BF741&gt;$Y$7,"",IF(AND($BF741=$Y$7,$BG741=23),"",Entrées!I769-Entrées!I768))</f>
        <v/>
      </c>
      <c r="BO741" s="32" t="str">
        <f>IF($BF741&gt;$Y$7,"",IF(AND($BF741=$Y$7,$BG741=23),"",Entrées!J769-Entrées!J768))</f>
        <v/>
      </c>
      <c r="BP741" s="32" t="str">
        <f>IF($BF741&gt;$Y$7,"",IF(AND($BF741=$Y$7,$BG741=23),"",Entrées!K769-Entrées!K768))</f>
        <v/>
      </c>
      <c r="BQ741" s="32" t="str">
        <f>IF($BF741&gt;$Y$7,"",IF(AND($BF741=$Y$7,$BG741=23),"",Entrées!L769-Entrées!L768))</f>
        <v/>
      </c>
      <c r="BR741" s="32" t="str">
        <f>IF($BF741&gt;$Y$7,"",IF(AND($BF741=$Y$7,$BG741=23),"",Entrées!M769-Entrées!M768))</f>
        <v/>
      </c>
      <c r="BS741" s="32" t="str">
        <f>IF($BF741&gt;$Y$7,"",IF(AND($BF741=$Y$7,$BG741=23),"",Entrées!N769-Entrées!N768))</f>
        <v/>
      </c>
      <c r="BT741" s="32" t="str">
        <f>IF($BF741&gt;$Y$7,"",IF(AND($BF741=$Y$7,$BG741=23),"",Entrées!O769-Entrées!O768))</f>
        <v/>
      </c>
      <c r="BU741" s="32" t="str">
        <f>IF($BF741&gt;$Y$7,"",IF(AND($BF741=$Y$7,$BG741=23),"",Entrées!P769-Entrées!P768))</f>
        <v/>
      </c>
      <c r="BV741" s="32" t="str">
        <f>IF($BF741&gt;$Y$7,"",IF(AND($BF741=$Y$7,$BG741=23),"",Entrées!Q769-Entrées!Q768))</f>
        <v/>
      </c>
      <c r="BW741" s="32" t="str">
        <f>IF($BF741&gt;$Y$7,"",IF(AND($BF741=$Y$7,$BG741=23),"",Entrées!R769-Entrées!R768))</f>
        <v/>
      </c>
      <c r="BX741" s="32" t="str">
        <f>IF($BF741&gt;$Y$7,"",IF(AND($BF741=$Y$7,$BG741=23),"",Entrées!S769-Entrées!S768))</f>
        <v/>
      </c>
      <c r="BY741" s="32" t="str">
        <f>IF($BF741&gt;$Y$7,"",IF(AND($BF741=$Y$7,$BG741=23),"",Entrées!T769-Entrées!T768))</f>
        <v/>
      </c>
      <c r="BZ741" s="32" t="str">
        <f>IF($BF741&gt;$Y$7,"",IF(AND($BF741=$Y$7,$BG741=23),"",Entrées!U769-Entrées!U768))</f>
        <v/>
      </c>
      <c r="CA741" s="32" t="str">
        <f>IF($BF741&gt;$Y$7,"",IF(AND($BF741=$Y$7,$BG741=23),"",Entrées!V769-Entrées!V768))</f>
        <v/>
      </c>
      <c r="CD741" s="33" t="str">
        <f>IF($BF741&lt;=$Y$7,Entrées!J768/CD$2,"")</f>
        <v/>
      </c>
      <c r="CE741" s="33" t="str">
        <f>IF($BF741&lt;=$Y$7,Entrées!K768/CE$2,"")</f>
        <v/>
      </c>
      <c r="CF741" s="11">
        <f t="shared" si="882"/>
        <v>7600</v>
      </c>
      <c r="CG741" s="11">
        <f t="shared" si="883"/>
        <v>4200</v>
      </c>
      <c r="CH741" s="52">
        <f t="shared" si="884"/>
        <v>0.26950009137426939</v>
      </c>
      <c r="CI741" s="52">
        <f t="shared" si="885"/>
        <v>0.11132787698412699</v>
      </c>
    </row>
    <row r="742" spans="1:87">
      <c r="C742" s="11">
        <f t="shared" si="890"/>
        <v>20</v>
      </c>
      <c r="D742" s="27">
        <f t="shared" si="886"/>
        <v>28</v>
      </c>
      <c r="E742" s="28">
        <f ca="1">IF($D742&gt;$D$8,"",INDIRECT(ADDRESS(ROW(Entrées!$C$37)+($D742-1)*24+E$11,COLUMN(Entrées!$C$37)+($C742-1),4,TRUE,"Entrées")))</f>
        <v>-452</v>
      </c>
      <c r="F742" s="28">
        <f ca="1">IF($D742&gt;$D$8,"",INDIRECT(ADDRESS(ROW(Entrées!$C$37)+($D742-1)*24+F$11,COLUMN(Entrées!$C$37)+($C742-1),4,TRUE,"Entrées")))</f>
        <v>-295</v>
      </c>
      <c r="G742" s="28">
        <f ca="1">IF($D742&gt;$D$8,"",INDIRECT(ADDRESS(ROW(Entrées!$C$37)+($D742-1)*24+G$11,COLUMN(Entrées!$C$37)+($C742-1),4,TRUE,"Entrées")))</f>
        <v>-387</v>
      </c>
      <c r="H742" s="28">
        <f ca="1">IF($D742&gt;$D$8,"",INDIRECT(ADDRESS(ROW(Entrées!$C$37)+($D742-1)*24+H$11,COLUMN(Entrées!$C$37)+($C742-1),4,TRUE,"Entrées")))</f>
        <v>-573</v>
      </c>
      <c r="I742" s="28">
        <f ca="1">IF($D742&gt;$D$8,"",INDIRECT(ADDRESS(ROW(Entrées!$C$37)+($D742-1)*24+I$11,COLUMN(Entrées!$C$37)+($C742-1),4,TRUE,"Entrées")))</f>
        <v>-555</v>
      </c>
      <c r="J742" s="28">
        <f ca="1">IF($D742&gt;$D$8,"",INDIRECT(ADDRESS(ROW(Entrées!$C$37)+($D742-1)*24+J$11,COLUMN(Entrées!$C$37)+($C742-1),4,TRUE,"Entrées")))</f>
        <v>-555</v>
      </c>
      <c r="K742" s="28">
        <f ca="1">IF($D742&gt;$D$8,"",INDIRECT(ADDRESS(ROW(Entrées!$C$37)+($D742-1)*24+K$11,COLUMN(Entrées!$C$37)+($C742-1),4,TRUE,"Entrées")))</f>
        <v>-275</v>
      </c>
      <c r="L742" s="28">
        <f ca="1">IF($D742&gt;$D$8,"",INDIRECT(ADDRESS(ROW(Entrées!$C$37)+($D742-1)*24+L$11,COLUMN(Entrées!$C$37)+($C742-1),4,TRUE,"Entrées")))</f>
        <v>-307</v>
      </c>
      <c r="M742" s="28">
        <f ca="1">IF($D742&gt;$D$8,"",INDIRECT(ADDRESS(ROW(Entrées!$C$37)+($D742-1)*24+M$11,COLUMN(Entrées!$C$37)+($C742-1),4,TRUE,"Entrées")))</f>
        <v>-451</v>
      </c>
      <c r="N742" s="28">
        <f ca="1">IF($D742&gt;$D$8,"",INDIRECT(ADDRESS(ROW(Entrées!$C$37)+($D742-1)*24+N$11,COLUMN(Entrées!$C$37)+($C742-1),4,TRUE,"Entrées")))</f>
        <v>-392</v>
      </c>
      <c r="O742" s="28">
        <f ca="1">IF($D742&gt;$D$8,"",INDIRECT(ADDRESS(ROW(Entrées!$C$37)+($D742-1)*24+O$11,COLUMN(Entrées!$C$37)+($C742-1),4,TRUE,"Entrées")))</f>
        <v>-364</v>
      </c>
      <c r="P742" s="28">
        <f ca="1">IF($D742&gt;$D$8,"",INDIRECT(ADDRESS(ROW(Entrées!$C$37)+($D742-1)*24+P$11,COLUMN(Entrées!$C$37)+($C742-1),4,TRUE,"Entrées")))</f>
        <v>-391</v>
      </c>
      <c r="Q742" s="28">
        <f ca="1">IF($D742&gt;$D$8,"",INDIRECT(ADDRESS(ROW(Entrées!$C$37)+($D742-1)*24+Q$11,COLUMN(Entrées!$C$37)+($C742-1),4,TRUE,"Entrées")))</f>
        <v>35</v>
      </c>
      <c r="R742" s="28">
        <f ca="1">IF($D742&gt;$D$8,"",INDIRECT(ADDRESS(ROW(Entrées!$C$37)+($D742-1)*24+R$11,COLUMN(Entrées!$C$37)+($C742-1),4,TRUE,"Entrées")))</f>
        <v>167</v>
      </c>
      <c r="S742" s="28">
        <f ca="1">IF($D742&gt;$D$8,"",INDIRECT(ADDRESS(ROW(Entrées!$C$37)+($D742-1)*24+S$11,COLUMN(Entrées!$C$37)+($C742-1),4,TRUE,"Entrées")))</f>
        <v>211</v>
      </c>
      <c r="T742" s="28">
        <f ca="1">IF($D742&gt;$D$8,"",INDIRECT(ADDRESS(ROW(Entrées!$C$37)+($D742-1)*24+T$11,COLUMN(Entrées!$C$37)+($C742-1),4,TRUE,"Entrées")))</f>
        <v>125</v>
      </c>
      <c r="U742" s="28">
        <f ca="1">IF($D742&gt;$D$8,"",INDIRECT(ADDRESS(ROW(Entrées!$C$37)+($D742-1)*24+U$11,COLUMN(Entrées!$C$37)+($C742-1),4,TRUE,"Entrées")))</f>
        <v>-832</v>
      </c>
      <c r="V742" s="28">
        <f ca="1">IF($D742&gt;$D$8,"",INDIRECT(ADDRESS(ROW(Entrées!$C$37)+($D742-1)*24+V$11,COLUMN(Entrées!$C$37)+($C742-1),4,TRUE,"Entrées")))</f>
        <v>-1533</v>
      </c>
      <c r="W742" s="28">
        <f ca="1">IF($D742&gt;$D$8,"",INDIRECT(ADDRESS(ROW(Entrées!$C$37)+($D742-1)*24+W$11,COLUMN(Entrées!$C$37)+($C742-1),4,TRUE,"Entrées")))</f>
        <v>-2158</v>
      </c>
      <c r="X742" s="28">
        <f ca="1">IF($D742&gt;$D$8,"",INDIRECT(ADDRESS(ROW(Entrées!$C$37)+($D742-1)*24+X$11,COLUMN(Entrées!$C$37)+($C742-1),4,TRUE,"Entrées")))</f>
        <v>-2489</v>
      </c>
      <c r="Y742" s="28">
        <f ca="1">IF($D742&gt;$D$8,"",INDIRECT(ADDRESS(ROW(Entrées!$C$37)+($D742-1)*24+Y$11,COLUMN(Entrées!$C$37)+($C742-1),4,TRUE,"Entrées")))</f>
        <v>-2430</v>
      </c>
      <c r="Z742" s="28">
        <f ca="1">IF($D742&gt;$D$8,"",INDIRECT(ADDRESS(ROW(Entrées!$C$37)+($D742-1)*24+Z$11,COLUMN(Entrées!$C$37)+($C742-1),4,TRUE,"Entrées")))</f>
        <v>-2286</v>
      </c>
      <c r="AA742" s="28">
        <f ca="1">IF($D742&gt;$D$8,"",INDIRECT(ADDRESS(ROW(Entrées!$C$37)+($D742-1)*24+AA$11,COLUMN(Entrées!$C$37)+($C742-1),4,TRUE,"Entrées")))</f>
        <v>-2175</v>
      </c>
      <c r="AB742" s="28">
        <f ca="1">IF($D742&gt;$D$8,"",INDIRECT(ADDRESS(ROW(Entrées!$C$37)+($D742-1)*24+AB$11,COLUMN(Entrées!$C$37)+($C742-1),4,TRUE,"Entrées")))</f>
        <v>-1711</v>
      </c>
      <c r="AC742" s="11"/>
      <c r="AD742" s="40">
        <f t="shared" ca="1" si="861"/>
        <v>-836.375</v>
      </c>
      <c r="AE742" s="40">
        <f t="shared" ca="1" si="887"/>
        <v>211</v>
      </c>
      <c r="AF742" s="40">
        <f t="shared" ca="1" si="888"/>
        <v>-2489</v>
      </c>
      <c r="AG742" s="4"/>
      <c r="AH742" s="11">
        <f>Entrées!A769</f>
        <v>31</v>
      </c>
      <c r="AI742" s="13">
        <f>Entrées!B769</f>
        <v>12</v>
      </c>
      <c r="AJ742" s="31" t="str">
        <f t="shared" si="889"/>
        <v/>
      </c>
      <c r="AK742" s="31" t="str">
        <f t="shared" si="862"/>
        <v/>
      </c>
      <c r="AL742" s="31" t="str">
        <f t="shared" si="863"/>
        <v/>
      </c>
      <c r="AM742" s="31" t="str">
        <f t="shared" si="864"/>
        <v/>
      </c>
      <c r="AN742" s="31" t="str">
        <f t="shared" si="865"/>
        <v/>
      </c>
      <c r="AO742" s="31" t="str">
        <f t="shared" si="866"/>
        <v/>
      </c>
      <c r="AP742" s="31" t="str">
        <f t="shared" si="867"/>
        <v/>
      </c>
      <c r="AQ742" s="31" t="str">
        <f t="shared" si="868"/>
        <v/>
      </c>
      <c r="AR742" s="31" t="str">
        <f t="shared" si="869"/>
        <v/>
      </c>
      <c r="AS742" s="31" t="str">
        <f t="shared" si="870"/>
        <v/>
      </c>
      <c r="AT742" s="31" t="str">
        <f t="shared" si="871"/>
        <v/>
      </c>
      <c r="AU742" s="31" t="str">
        <f t="shared" si="872"/>
        <v/>
      </c>
      <c r="AV742" s="31" t="str">
        <f t="shared" si="873"/>
        <v/>
      </c>
      <c r="AW742" s="31" t="str">
        <f t="shared" si="874"/>
        <v/>
      </c>
      <c r="AX742" s="31" t="str">
        <f t="shared" si="875"/>
        <v/>
      </c>
      <c r="AY742" s="31" t="str">
        <f t="shared" si="876"/>
        <v/>
      </c>
      <c r="AZ742" s="31" t="str">
        <f t="shared" si="877"/>
        <v/>
      </c>
      <c r="BA742" s="31" t="str">
        <f t="shared" si="878"/>
        <v/>
      </c>
      <c r="BB742" s="31" t="str">
        <f t="shared" si="879"/>
        <v/>
      </c>
      <c r="BC742" s="31" t="str">
        <f t="shared" si="880"/>
        <v/>
      </c>
      <c r="BF742" s="11">
        <f t="shared" si="881"/>
        <v>31</v>
      </c>
      <c r="BG742" s="11">
        <f t="shared" si="891"/>
        <v>12</v>
      </c>
      <c r="BH742" s="32" t="str">
        <f>IF($BF742&gt;$Y$7,"",IF(AND($BF742=$Y$7,$BG742=23),"",Entrées!C770-Entrées!C769))</f>
        <v/>
      </c>
      <c r="BI742" s="32" t="str">
        <f>IF($BF742&gt;$Y$7,"",IF(AND($BF742=$Y$7,$BG742=23),"",Entrées!D770-Entrées!D769))</f>
        <v/>
      </c>
      <c r="BJ742" s="32" t="str">
        <f>IF($BF742&gt;$Y$7,"",IF(AND($BF742=$Y$7,$BG742=23),"",Entrées!E770-Entrées!E769))</f>
        <v/>
      </c>
      <c r="BK742" s="32" t="str">
        <f>IF($BF742&gt;$Y$7,"",IF(AND($BF742=$Y$7,$BG742=23),"",Entrées!F770-Entrées!F769))</f>
        <v/>
      </c>
      <c r="BL742" s="32" t="str">
        <f>IF($BF742&gt;$Y$7,"",IF(AND($BF742=$Y$7,$BG742=23),"",Entrées!G770-Entrées!G769))</f>
        <v/>
      </c>
      <c r="BM742" s="32" t="str">
        <f>IF($BF742&gt;$Y$7,"",IF(AND($BF742=$Y$7,$BG742=23),"",Entrées!H770-Entrées!H769))</f>
        <v/>
      </c>
      <c r="BN742" s="32" t="str">
        <f>IF($BF742&gt;$Y$7,"",IF(AND($BF742=$Y$7,$BG742=23),"",Entrées!I770-Entrées!I769))</f>
        <v/>
      </c>
      <c r="BO742" s="32" t="str">
        <f>IF($BF742&gt;$Y$7,"",IF(AND($BF742=$Y$7,$BG742=23),"",Entrées!J770-Entrées!J769))</f>
        <v/>
      </c>
      <c r="BP742" s="32" t="str">
        <f>IF($BF742&gt;$Y$7,"",IF(AND($BF742=$Y$7,$BG742=23),"",Entrées!K770-Entrées!K769))</f>
        <v/>
      </c>
      <c r="BQ742" s="32" t="str">
        <f>IF($BF742&gt;$Y$7,"",IF(AND($BF742=$Y$7,$BG742=23),"",Entrées!L770-Entrées!L769))</f>
        <v/>
      </c>
      <c r="BR742" s="32" t="str">
        <f>IF($BF742&gt;$Y$7,"",IF(AND($BF742=$Y$7,$BG742=23),"",Entrées!M770-Entrées!M769))</f>
        <v/>
      </c>
      <c r="BS742" s="32" t="str">
        <f>IF($BF742&gt;$Y$7,"",IF(AND($BF742=$Y$7,$BG742=23),"",Entrées!N770-Entrées!N769))</f>
        <v/>
      </c>
      <c r="BT742" s="32" t="str">
        <f>IF($BF742&gt;$Y$7,"",IF(AND($BF742=$Y$7,$BG742=23),"",Entrées!O770-Entrées!O769))</f>
        <v/>
      </c>
      <c r="BU742" s="32" t="str">
        <f>IF($BF742&gt;$Y$7,"",IF(AND($BF742=$Y$7,$BG742=23),"",Entrées!P770-Entrées!P769))</f>
        <v/>
      </c>
      <c r="BV742" s="32" t="str">
        <f>IF($BF742&gt;$Y$7,"",IF(AND($BF742=$Y$7,$BG742=23),"",Entrées!Q770-Entrées!Q769))</f>
        <v/>
      </c>
      <c r="BW742" s="32" t="str">
        <f>IF($BF742&gt;$Y$7,"",IF(AND($BF742=$Y$7,$BG742=23),"",Entrées!R770-Entrées!R769))</f>
        <v/>
      </c>
      <c r="BX742" s="32" t="str">
        <f>IF($BF742&gt;$Y$7,"",IF(AND($BF742=$Y$7,$BG742=23),"",Entrées!S770-Entrées!S769))</f>
        <v/>
      </c>
      <c r="BY742" s="32" t="str">
        <f>IF($BF742&gt;$Y$7,"",IF(AND($BF742=$Y$7,$BG742=23),"",Entrées!T770-Entrées!T769))</f>
        <v/>
      </c>
      <c r="BZ742" s="32" t="str">
        <f>IF($BF742&gt;$Y$7,"",IF(AND($BF742=$Y$7,$BG742=23),"",Entrées!U770-Entrées!U769))</f>
        <v/>
      </c>
      <c r="CA742" s="32" t="str">
        <f>IF($BF742&gt;$Y$7,"",IF(AND($BF742=$Y$7,$BG742=23),"",Entrées!V770-Entrées!V769))</f>
        <v/>
      </c>
      <c r="CD742" s="33" t="str">
        <f>IF($BF742&lt;=$Y$7,Entrées!J769/CD$2,"")</f>
        <v/>
      </c>
      <c r="CE742" s="33" t="str">
        <f>IF($BF742&lt;=$Y$7,Entrées!K769/CE$2,"")</f>
        <v/>
      </c>
      <c r="CF742" s="11">
        <f t="shared" si="882"/>
        <v>7600</v>
      </c>
      <c r="CG742" s="11">
        <f t="shared" si="883"/>
        <v>4200</v>
      </c>
      <c r="CH742" s="52">
        <f t="shared" si="884"/>
        <v>0.26950009137426939</v>
      </c>
      <c r="CI742" s="52">
        <f t="shared" si="885"/>
        <v>0.11132787698412699</v>
      </c>
    </row>
    <row r="743" spans="1:87">
      <c r="C743" s="11">
        <f t="shared" si="890"/>
        <v>20</v>
      </c>
      <c r="D743" s="27">
        <f t="shared" si="886"/>
        <v>29</v>
      </c>
      <c r="E743" s="28">
        <f ca="1">IF($D743&gt;$D$8,"",INDIRECT(ADDRESS(ROW(Entrées!$C$37)+($D743-1)*24+E$11,COLUMN(Entrées!$C$37)+($C743-1),4,TRUE,"Entrées")))</f>
        <v>300</v>
      </c>
      <c r="F743" s="28">
        <f ca="1">IF($D743&gt;$D$8,"",INDIRECT(ADDRESS(ROW(Entrées!$C$37)+($D743-1)*24+F$11,COLUMN(Entrées!$C$37)+($C743-1),4,TRUE,"Entrées")))</f>
        <v>223</v>
      </c>
      <c r="G743" s="28">
        <f ca="1">IF($D743&gt;$D$8,"",INDIRECT(ADDRESS(ROW(Entrées!$C$37)+($D743-1)*24+G$11,COLUMN(Entrées!$C$37)+($C743-1),4,TRUE,"Entrées")))</f>
        <v>248</v>
      </c>
      <c r="H743" s="28">
        <f ca="1">IF($D743&gt;$D$8,"",INDIRECT(ADDRESS(ROW(Entrées!$C$37)+($D743-1)*24+H$11,COLUMN(Entrées!$C$37)+($C743-1),4,TRUE,"Entrées")))</f>
        <v>49</v>
      </c>
      <c r="I743" s="28">
        <f ca="1">IF($D743&gt;$D$8,"",INDIRECT(ADDRESS(ROW(Entrées!$C$37)+($D743-1)*24+I$11,COLUMN(Entrées!$C$37)+($C743-1),4,TRUE,"Entrées")))</f>
        <v>-77</v>
      </c>
      <c r="J743" s="28">
        <f ca="1">IF($D743&gt;$D$8,"",INDIRECT(ADDRESS(ROW(Entrées!$C$37)+($D743-1)*24+J$11,COLUMN(Entrées!$C$37)+($C743-1),4,TRUE,"Entrées")))</f>
        <v>-28</v>
      </c>
      <c r="K743" s="28">
        <f ca="1">IF($D743&gt;$D$8,"",INDIRECT(ADDRESS(ROW(Entrées!$C$37)+($D743-1)*24+K$11,COLUMN(Entrées!$C$37)+($C743-1),4,TRUE,"Entrées")))</f>
        <v>-886</v>
      </c>
      <c r="L743" s="28">
        <f ca="1">IF($D743&gt;$D$8,"",INDIRECT(ADDRESS(ROW(Entrées!$C$37)+($D743-1)*24+L$11,COLUMN(Entrées!$C$37)+($C743-1),4,TRUE,"Entrées")))</f>
        <v>-726</v>
      </c>
      <c r="M743" s="28">
        <f ca="1">IF($D743&gt;$D$8,"",INDIRECT(ADDRESS(ROW(Entrées!$C$37)+($D743-1)*24+M$11,COLUMN(Entrées!$C$37)+($C743-1),4,TRUE,"Entrées")))</f>
        <v>1100</v>
      </c>
      <c r="N743" s="28">
        <f ca="1">IF($D743&gt;$D$8,"",INDIRECT(ADDRESS(ROW(Entrées!$C$37)+($D743-1)*24+N$11,COLUMN(Entrées!$C$37)+($C743-1),4,TRUE,"Entrées")))</f>
        <v>1100</v>
      </c>
      <c r="O743" s="28">
        <f ca="1">IF($D743&gt;$D$8,"",INDIRECT(ADDRESS(ROW(Entrées!$C$37)+($D743-1)*24+O$11,COLUMN(Entrées!$C$37)+($C743-1),4,TRUE,"Entrées")))</f>
        <v>1094</v>
      </c>
      <c r="P743" s="28">
        <f ca="1">IF($D743&gt;$D$8,"",INDIRECT(ADDRESS(ROW(Entrées!$C$37)+($D743-1)*24+P$11,COLUMN(Entrées!$C$37)+($C743-1),4,TRUE,"Entrées")))</f>
        <v>855</v>
      </c>
      <c r="Q743" s="28">
        <f ca="1">IF($D743&gt;$D$8,"",INDIRECT(ADDRESS(ROW(Entrées!$C$37)+($D743-1)*24+Q$11,COLUMN(Entrées!$C$37)+($C743-1),4,TRUE,"Entrées")))</f>
        <v>983</v>
      </c>
      <c r="R743" s="28">
        <f ca="1">IF($D743&gt;$D$8,"",INDIRECT(ADDRESS(ROW(Entrées!$C$37)+($D743-1)*24+R$11,COLUMN(Entrées!$C$37)+($C743-1),4,TRUE,"Entrées")))</f>
        <v>984</v>
      </c>
      <c r="S743" s="28">
        <f ca="1">IF($D743&gt;$D$8,"",INDIRECT(ADDRESS(ROW(Entrées!$C$37)+($D743-1)*24+S$11,COLUMN(Entrées!$C$37)+($C743-1),4,TRUE,"Entrées")))</f>
        <v>755</v>
      </c>
      <c r="T743" s="28">
        <f ca="1">IF($D743&gt;$D$8,"",INDIRECT(ADDRESS(ROW(Entrées!$C$37)+($D743-1)*24+T$11,COLUMN(Entrées!$C$37)+($C743-1),4,TRUE,"Entrées")))</f>
        <v>854</v>
      </c>
      <c r="U743" s="28">
        <f ca="1">IF($D743&gt;$D$8,"",INDIRECT(ADDRESS(ROW(Entrées!$C$37)+($D743-1)*24+U$11,COLUMN(Entrées!$C$37)+($C743-1),4,TRUE,"Entrées")))</f>
        <v>361</v>
      </c>
      <c r="V743" s="28">
        <f ca="1">IF($D743&gt;$D$8,"",INDIRECT(ADDRESS(ROW(Entrées!$C$37)+($D743-1)*24+V$11,COLUMN(Entrées!$C$37)+($C743-1),4,TRUE,"Entrées")))</f>
        <v>198</v>
      </c>
      <c r="W743" s="28">
        <f ca="1">IF($D743&gt;$D$8,"",INDIRECT(ADDRESS(ROW(Entrées!$C$37)+($D743-1)*24+W$11,COLUMN(Entrées!$C$37)+($C743-1),4,TRUE,"Entrées")))</f>
        <v>127</v>
      </c>
      <c r="X743" s="28">
        <f ca="1">IF($D743&gt;$D$8,"",INDIRECT(ADDRESS(ROW(Entrées!$C$37)+($D743-1)*24+X$11,COLUMN(Entrées!$C$37)+($C743-1),4,TRUE,"Entrées")))</f>
        <v>95</v>
      </c>
      <c r="Y743" s="28">
        <f ca="1">IF($D743&gt;$D$8,"",INDIRECT(ADDRESS(ROW(Entrées!$C$37)+($D743-1)*24+Y$11,COLUMN(Entrées!$C$37)+($C743-1),4,TRUE,"Entrées")))</f>
        <v>-592</v>
      </c>
      <c r="Z743" s="28">
        <f ca="1">IF($D743&gt;$D$8,"",INDIRECT(ADDRESS(ROW(Entrées!$C$37)+($D743-1)*24+Z$11,COLUMN(Entrées!$C$37)+($C743-1),4,TRUE,"Entrées")))</f>
        <v>-114</v>
      </c>
      <c r="AA743" s="28">
        <f ca="1">IF($D743&gt;$D$8,"",INDIRECT(ADDRESS(ROW(Entrées!$C$37)+($D743-1)*24+AA$11,COLUMN(Entrées!$C$37)+($C743-1),4,TRUE,"Entrées")))</f>
        <v>80</v>
      </c>
      <c r="AB743" s="28">
        <f ca="1">IF($D743&gt;$D$8,"",INDIRECT(ADDRESS(ROW(Entrées!$C$37)+($D743-1)*24+AB$11,COLUMN(Entrées!$C$37)+($C743-1),4,TRUE,"Entrées")))</f>
        <v>102</v>
      </c>
      <c r="AC743" s="11"/>
      <c r="AD743" s="40">
        <f t="shared" ca="1" si="861"/>
        <v>295.20833333333331</v>
      </c>
      <c r="AE743" s="40">
        <f t="shared" ca="1" si="887"/>
        <v>1100</v>
      </c>
      <c r="AF743" s="40">
        <f t="shared" ca="1" si="888"/>
        <v>-886</v>
      </c>
      <c r="AG743" s="4"/>
      <c r="AH743" s="11">
        <f>Entrées!A770</f>
        <v>31</v>
      </c>
      <c r="AI743" s="13">
        <f>Entrées!B770</f>
        <v>13</v>
      </c>
      <c r="AJ743" s="31" t="str">
        <f t="shared" si="889"/>
        <v/>
      </c>
      <c r="AK743" s="31" t="str">
        <f t="shared" si="862"/>
        <v/>
      </c>
      <c r="AL743" s="31" t="str">
        <f t="shared" si="863"/>
        <v/>
      </c>
      <c r="AM743" s="31" t="str">
        <f t="shared" si="864"/>
        <v/>
      </c>
      <c r="AN743" s="31" t="str">
        <f t="shared" si="865"/>
        <v/>
      </c>
      <c r="AO743" s="31" t="str">
        <f t="shared" si="866"/>
        <v/>
      </c>
      <c r="AP743" s="31" t="str">
        <f t="shared" si="867"/>
        <v/>
      </c>
      <c r="AQ743" s="31" t="str">
        <f t="shared" si="868"/>
        <v/>
      </c>
      <c r="AR743" s="31" t="str">
        <f t="shared" si="869"/>
        <v/>
      </c>
      <c r="AS743" s="31" t="str">
        <f t="shared" si="870"/>
        <v/>
      </c>
      <c r="AT743" s="31" t="str">
        <f t="shared" si="871"/>
        <v/>
      </c>
      <c r="AU743" s="31" t="str">
        <f t="shared" si="872"/>
        <v/>
      </c>
      <c r="AV743" s="31" t="str">
        <f t="shared" si="873"/>
        <v/>
      </c>
      <c r="AW743" s="31" t="str">
        <f t="shared" si="874"/>
        <v/>
      </c>
      <c r="AX743" s="31" t="str">
        <f t="shared" si="875"/>
        <v/>
      </c>
      <c r="AY743" s="31" t="str">
        <f t="shared" si="876"/>
        <v/>
      </c>
      <c r="AZ743" s="31" t="str">
        <f t="shared" si="877"/>
        <v/>
      </c>
      <c r="BA743" s="31" t="str">
        <f t="shared" si="878"/>
        <v/>
      </c>
      <c r="BB743" s="31" t="str">
        <f t="shared" si="879"/>
        <v/>
      </c>
      <c r="BC743" s="31" t="str">
        <f t="shared" si="880"/>
        <v/>
      </c>
      <c r="BF743" s="11">
        <f t="shared" si="881"/>
        <v>31</v>
      </c>
      <c r="BG743" s="11">
        <f t="shared" si="891"/>
        <v>13</v>
      </c>
      <c r="BH743" s="32" t="str">
        <f>IF($BF743&gt;$Y$7,"",IF(AND($BF743=$Y$7,$BG743=23),"",Entrées!C771-Entrées!C770))</f>
        <v/>
      </c>
      <c r="BI743" s="32" t="str">
        <f>IF($BF743&gt;$Y$7,"",IF(AND($BF743=$Y$7,$BG743=23),"",Entrées!D771-Entrées!D770))</f>
        <v/>
      </c>
      <c r="BJ743" s="32" t="str">
        <f>IF($BF743&gt;$Y$7,"",IF(AND($BF743=$Y$7,$BG743=23),"",Entrées!E771-Entrées!E770))</f>
        <v/>
      </c>
      <c r="BK743" s="32" t="str">
        <f>IF($BF743&gt;$Y$7,"",IF(AND($BF743=$Y$7,$BG743=23),"",Entrées!F771-Entrées!F770))</f>
        <v/>
      </c>
      <c r="BL743" s="32" t="str">
        <f>IF($BF743&gt;$Y$7,"",IF(AND($BF743=$Y$7,$BG743=23),"",Entrées!G771-Entrées!G770))</f>
        <v/>
      </c>
      <c r="BM743" s="32" t="str">
        <f>IF($BF743&gt;$Y$7,"",IF(AND($BF743=$Y$7,$BG743=23),"",Entrées!H771-Entrées!H770))</f>
        <v/>
      </c>
      <c r="BN743" s="32" t="str">
        <f>IF($BF743&gt;$Y$7,"",IF(AND($BF743=$Y$7,$BG743=23),"",Entrées!I771-Entrées!I770))</f>
        <v/>
      </c>
      <c r="BO743" s="32" t="str">
        <f>IF($BF743&gt;$Y$7,"",IF(AND($BF743=$Y$7,$BG743=23),"",Entrées!J771-Entrées!J770))</f>
        <v/>
      </c>
      <c r="BP743" s="32" t="str">
        <f>IF($BF743&gt;$Y$7,"",IF(AND($BF743=$Y$7,$BG743=23),"",Entrées!K771-Entrées!K770))</f>
        <v/>
      </c>
      <c r="BQ743" s="32" t="str">
        <f>IF($BF743&gt;$Y$7,"",IF(AND($BF743=$Y$7,$BG743=23),"",Entrées!L771-Entrées!L770))</f>
        <v/>
      </c>
      <c r="BR743" s="32" t="str">
        <f>IF($BF743&gt;$Y$7,"",IF(AND($BF743=$Y$7,$BG743=23),"",Entrées!M771-Entrées!M770))</f>
        <v/>
      </c>
      <c r="BS743" s="32" t="str">
        <f>IF($BF743&gt;$Y$7,"",IF(AND($BF743=$Y$7,$BG743=23),"",Entrées!N771-Entrées!N770))</f>
        <v/>
      </c>
      <c r="BT743" s="32" t="str">
        <f>IF($BF743&gt;$Y$7,"",IF(AND($BF743=$Y$7,$BG743=23),"",Entrées!O771-Entrées!O770))</f>
        <v/>
      </c>
      <c r="BU743" s="32" t="str">
        <f>IF($BF743&gt;$Y$7,"",IF(AND($BF743=$Y$7,$BG743=23),"",Entrées!P771-Entrées!P770))</f>
        <v/>
      </c>
      <c r="BV743" s="32" t="str">
        <f>IF($BF743&gt;$Y$7,"",IF(AND($BF743=$Y$7,$BG743=23),"",Entrées!Q771-Entrées!Q770))</f>
        <v/>
      </c>
      <c r="BW743" s="32" t="str">
        <f>IF($BF743&gt;$Y$7,"",IF(AND($BF743=$Y$7,$BG743=23),"",Entrées!R771-Entrées!R770))</f>
        <v/>
      </c>
      <c r="BX743" s="32" t="str">
        <f>IF($BF743&gt;$Y$7,"",IF(AND($BF743=$Y$7,$BG743=23),"",Entrées!S771-Entrées!S770))</f>
        <v/>
      </c>
      <c r="BY743" s="32" t="str">
        <f>IF($BF743&gt;$Y$7,"",IF(AND($BF743=$Y$7,$BG743=23),"",Entrées!T771-Entrées!T770))</f>
        <v/>
      </c>
      <c r="BZ743" s="32" t="str">
        <f>IF($BF743&gt;$Y$7,"",IF(AND($BF743=$Y$7,$BG743=23),"",Entrées!U771-Entrées!U770))</f>
        <v/>
      </c>
      <c r="CA743" s="32" t="str">
        <f>IF($BF743&gt;$Y$7,"",IF(AND($BF743=$Y$7,$BG743=23),"",Entrées!V771-Entrées!V770))</f>
        <v/>
      </c>
      <c r="CD743" s="33" t="str">
        <f>IF($BF743&lt;=$Y$7,Entrées!J770/CD$2,"")</f>
        <v/>
      </c>
      <c r="CE743" s="33" t="str">
        <f>IF($BF743&lt;=$Y$7,Entrées!K770/CE$2,"")</f>
        <v/>
      </c>
      <c r="CF743" s="11">
        <f t="shared" si="882"/>
        <v>7600</v>
      </c>
      <c r="CG743" s="11">
        <f t="shared" si="883"/>
        <v>4200</v>
      </c>
      <c r="CH743" s="52">
        <f t="shared" si="884"/>
        <v>0.26950009137426939</v>
      </c>
      <c r="CI743" s="52">
        <f t="shared" si="885"/>
        <v>0.11132787698412699</v>
      </c>
    </row>
    <row r="744" spans="1:87">
      <c r="C744" s="11">
        <f t="shared" si="890"/>
        <v>20</v>
      </c>
      <c r="D744" s="27">
        <f t="shared" si="886"/>
        <v>30</v>
      </c>
      <c r="E744" s="28">
        <f ca="1">IF($D744&gt;$D$8,"",INDIRECT(ADDRESS(ROW(Entrées!$C$37)+($D744-1)*24+E$11,COLUMN(Entrées!$C$37)+($C744-1),4,TRUE,"Entrées")))</f>
        <v>169</v>
      </c>
      <c r="F744" s="28">
        <f ca="1">IF($D744&gt;$D$8,"",INDIRECT(ADDRESS(ROW(Entrées!$C$37)+($D744-1)*24+F$11,COLUMN(Entrées!$C$37)+($C744-1),4,TRUE,"Entrées")))</f>
        <v>-582</v>
      </c>
      <c r="G744" s="28">
        <f ca="1">IF($D744&gt;$D$8,"",INDIRECT(ADDRESS(ROW(Entrées!$C$37)+($D744-1)*24+G$11,COLUMN(Entrées!$C$37)+($C744-1),4,TRUE,"Entrées")))</f>
        <v>-1358</v>
      </c>
      <c r="H744" s="28">
        <f ca="1">IF($D744&gt;$D$8,"",INDIRECT(ADDRESS(ROW(Entrées!$C$37)+($D744-1)*24+H$11,COLUMN(Entrées!$C$37)+($C744-1),4,TRUE,"Entrées")))</f>
        <v>-1974</v>
      </c>
      <c r="I744" s="28">
        <f ca="1">IF($D744&gt;$D$8,"",INDIRECT(ADDRESS(ROW(Entrées!$C$37)+($D744-1)*24+I$11,COLUMN(Entrées!$C$37)+($C744-1),4,TRUE,"Entrées")))</f>
        <v>-1529</v>
      </c>
      <c r="J744" s="28">
        <f ca="1">IF($D744&gt;$D$8,"",INDIRECT(ADDRESS(ROW(Entrées!$C$37)+($D744-1)*24+J$11,COLUMN(Entrées!$C$37)+($C744-1),4,TRUE,"Entrées")))</f>
        <v>-1509</v>
      </c>
      <c r="K744" s="28">
        <f ca="1">IF($D744&gt;$D$8,"",INDIRECT(ADDRESS(ROW(Entrées!$C$37)+($D744-1)*24+K$11,COLUMN(Entrées!$C$37)+($C744-1),4,TRUE,"Entrées")))</f>
        <v>-2301</v>
      </c>
      <c r="L744" s="28">
        <f ca="1">IF($D744&gt;$D$8,"",INDIRECT(ADDRESS(ROW(Entrées!$C$37)+($D744-1)*24+L$11,COLUMN(Entrées!$C$37)+($C744-1),4,TRUE,"Entrées")))</f>
        <v>-662</v>
      </c>
      <c r="M744" s="28">
        <f ca="1">IF($D744&gt;$D$8,"",INDIRECT(ADDRESS(ROW(Entrées!$C$37)+($D744-1)*24+M$11,COLUMN(Entrées!$C$37)+($C744-1),4,TRUE,"Entrées")))</f>
        <v>-396</v>
      </c>
      <c r="N744" s="28">
        <f ca="1">IF($D744&gt;$D$8,"",INDIRECT(ADDRESS(ROW(Entrées!$C$37)+($D744-1)*24+N$11,COLUMN(Entrées!$C$37)+($C744-1),4,TRUE,"Entrées")))</f>
        <v>500</v>
      </c>
      <c r="O744" s="28">
        <f ca="1">IF($D744&gt;$D$8,"",INDIRECT(ADDRESS(ROW(Entrées!$C$37)+($D744-1)*24+O$11,COLUMN(Entrées!$C$37)+($C744-1),4,TRUE,"Entrées")))</f>
        <v>350</v>
      </c>
      <c r="P744" s="28">
        <f ca="1">IF($D744&gt;$D$8,"",INDIRECT(ADDRESS(ROW(Entrées!$C$37)+($D744-1)*24+P$11,COLUMN(Entrées!$C$37)+($C744-1),4,TRUE,"Entrées")))</f>
        <v>955</v>
      </c>
      <c r="Q744" s="28">
        <f ca="1">IF($D744&gt;$D$8,"",INDIRECT(ADDRESS(ROW(Entrées!$C$37)+($D744-1)*24+Q$11,COLUMN(Entrées!$C$37)+($C744-1),4,TRUE,"Entrées")))</f>
        <v>1100</v>
      </c>
      <c r="R744" s="28">
        <f ca="1">IF($D744&gt;$D$8,"",INDIRECT(ADDRESS(ROW(Entrées!$C$37)+($D744-1)*24+R$11,COLUMN(Entrées!$C$37)+($C744-1),4,TRUE,"Entrées")))</f>
        <v>612</v>
      </c>
      <c r="S744" s="28">
        <f ca="1">IF($D744&gt;$D$8,"",INDIRECT(ADDRESS(ROW(Entrées!$C$37)+($D744-1)*24+S$11,COLUMN(Entrées!$C$37)+($C744-1),4,TRUE,"Entrées")))</f>
        <v>584</v>
      </c>
      <c r="T744" s="28">
        <f ca="1">IF($D744&gt;$D$8,"",INDIRECT(ADDRESS(ROW(Entrées!$C$37)+($D744-1)*24+T$11,COLUMN(Entrées!$C$37)+($C744-1),4,TRUE,"Entrées")))</f>
        <v>-521</v>
      </c>
      <c r="U744" s="28">
        <f ca="1">IF($D744&gt;$D$8,"",INDIRECT(ADDRESS(ROW(Entrées!$C$37)+($D744-1)*24+U$11,COLUMN(Entrées!$C$37)+($C744-1),4,TRUE,"Entrées")))</f>
        <v>-880</v>
      </c>
      <c r="V744" s="28">
        <f ca="1">IF($D744&gt;$D$8,"",INDIRECT(ADDRESS(ROW(Entrées!$C$37)+($D744-1)*24+V$11,COLUMN(Entrées!$C$37)+($C744-1),4,TRUE,"Entrées")))</f>
        <v>-998</v>
      </c>
      <c r="W744" s="28">
        <f ca="1">IF($D744&gt;$D$8,"",INDIRECT(ADDRESS(ROW(Entrées!$C$37)+($D744-1)*24+W$11,COLUMN(Entrées!$C$37)+($C744-1),4,TRUE,"Entrées")))</f>
        <v>-626</v>
      </c>
      <c r="X744" s="28">
        <f ca="1">IF($D744&gt;$D$8,"",INDIRECT(ADDRESS(ROW(Entrées!$C$37)+($D744-1)*24+X$11,COLUMN(Entrées!$C$37)+($C744-1),4,TRUE,"Entrées")))</f>
        <v>-790</v>
      </c>
      <c r="Y744" s="28">
        <f ca="1">IF($D744&gt;$D$8,"",INDIRECT(ADDRESS(ROW(Entrées!$C$37)+($D744-1)*24+Y$11,COLUMN(Entrées!$C$37)+($C744-1),4,TRUE,"Entrées")))</f>
        <v>-1189</v>
      </c>
      <c r="Z744" s="28">
        <f ca="1">IF($D744&gt;$D$8,"",INDIRECT(ADDRESS(ROW(Entrées!$C$37)+($D744-1)*24+Z$11,COLUMN(Entrées!$C$37)+($C744-1),4,TRUE,"Entrées")))</f>
        <v>507</v>
      </c>
      <c r="AA744" s="28">
        <f ca="1">IF($D744&gt;$D$8,"",INDIRECT(ADDRESS(ROW(Entrées!$C$37)+($D744-1)*24+AA$11,COLUMN(Entrées!$C$37)+($C744-1),4,TRUE,"Entrées")))</f>
        <v>481</v>
      </c>
      <c r="AB744" s="28">
        <f ca="1">IF($D744&gt;$D$8,"",INDIRECT(ADDRESS(ROW(Entrées!$C$37)+($D744-1)*24+AB$11,COLUMN(Entrées!$C$37)+($C744-1),4,TRUE,"Entrées")))</f>
        <v>1100</v>
      </c>
      <c r="AC744" s="11"/>
      <c r="AD744" s="40">
        <f t="shared" ca="1" si="861"/>
        <v>-373.20833333333331</v>
      </c>
      <c r="AE744" s="40">
        <f t="shared" ca="1" si="887"/>
        <v>1100</v>
      </c>
      <c r="AF744" s="40">
        <f t="shared" ca="1" si="888"/>
        <v>-2301</v>
      </c>
      <c r="AG744" s="4"/>
      <c r="AH744" s="11">
        <f>Entrées!A771</f>
        <v>31</v>
      </c>
      <c r="AI744" s="13">
        <f>Entrées!B771</f>
        <v>14</v>
      </c>
      <c r="AJ744" s="31" t="str">
        <f t="shared" si="889"/>
        <v/>
      </c>
      <c r="AK744" s="31" t="str">
        <f t="shared" si="862"/>
        <v/>
      </c>
      <c r="AL744" s="31" t="str">
        <f t="shared" si="863"/>
        <v/>
      </c>
      <c r="AM744" s="31" t="str">
        <f t="shared" si="864"/>
        <v/>
      </c>
      <c r="AN744" s="31" t="str">
        <f t="shared" si="865"/>
        <v/>
      </c>
      <c r="AO744" s="31" t="str">
        <f t="shared" si="866"/>
        <v/>
      </c>
      <c r="AP744" s="31" t="str">
        <f t="shared" si="867"/>
        <v/>
      </c>
      <c r="AQ744" s="31" t="str">
        <f t="shared" si="868"/>
        <v/>
      </c>
      <c r="AR744" s="31" t="str">
        <f t="shared" si="869"/>
        <v/>
      </c>
      <c r="AS744" s="31" t="str">
        <f t="shared" si="870"/>
        <v/>
      </c>
      <c r="AT744" s="31" t="str">
        <f t="shared" si="871"/>
        <v/>
      </c>
      <c r="AU744" s="31" t="str">
        <f t="shared" si="872"/>
        <v/>
      </c>
      <c r="AV744" s="31" t="str">
        <f t="shared" si="873"/>
        <v/>
      </c>
      <c r="AW744" s="31" t="str">
        <f t="shared" si="874"/>
        <v/>
      </c>
      <c r="AX744" s="31" t="str">
        <f t="shared" si="875"/>
        <v/>
      </c>
      <c r="AY744" s="31" t="str">
        <f t="shared" si="876"/>
        <v/>
      </c>
      <c r="AZ744" s="31" t="str">
        <f t="shared" si="877"/>
        <v/>
      </c>
      <c r="BA744" s="31" t="str">
        <f t="shared" si="878"/>
        <v/>
      </c>
      <c r="BB744" s="31" t="str">
        <f t="shared" si="879"/>
        <v/>
      </c>
      <c r="BC744" s="31" t="str">
        <f t="shared" si="880"/>
        <v/>
      </c>
      <c r="BF744" s="11">
        <f t="shared" si="881"/>
        <v>31</v>
      </c>
      <c r="BG744" s="11">
        <f t="shared" si="891"/>
        <v>14</v>
      </c>
      <c r="BH744" s="32" t="str">
        <f>IF($BF744&gt;$Y$7,"",IF(AND($BF744=$Y$7,$BG744=23),"",Entrées!C772-Entrées!C771))</f>
        <v/>
      </c>
      <c r="BI744" s="32" t="str">
        <f>IF($BF744&gt;$Y$7,"",IF(AND($BF744=$Y$7,$BG744=23),"",Entrées!D772-Entrées!D771))</f>
        <v/>
      </c>
      <c r="BJ744" s="32" t="str">
        <f>IF($BF744&gt;$Y$7,"",IF(AND($BF744=$Y$7,$BG744=23),"",Entrées!E772-Entrées!E771))</f>
        <v/>
      </c>
      <c r="BK744" s="32" t="str">
        <f>IF($BF744&gt;$Y$7,"",IF(AND($BF744=$Y$7,$BG744=23),"",Entrées!F772-Entrées!F771))</f>
        <v/>
      </c>
      <c r="BL744" s="32" t="str">
        <f>IF($BF744&gt;$Y$7,"",IF(AND($BF744=$Y$7,$BG744=23),"",Entrées!G772-Entrées!G771))</f>
        <v/>
      </c>
      <c r="BM744" s="32" t="str">
        <f>IF($BF744&gt;$Y$7,"",IF(AND($BF744=$Y$7,$BG744=23),"",Entrées!H772-Entrées!H771))</f>
        <v/>
      </c>
      <c r="BN744" s="32" t="str">
        <f>IF($BF744&gt;$Y$7,"",IF(AND($BF744=$Y$7,$BG744=23),"",Entrées!I772-Entrées!I771))</f>
        <v/>
      </c>
      <c r="BO744" s="32" t="str">
        <f>IF($BF744&gt;$Y$7,"",IF(AND($BF744=$Y$7,$BG744=23),"",Entrées!J772-Entrées!J771))</f>
        <v/>
      </c>
      <c r="BP744" s="32" t="str">
        <f>IF($BF744&gt;$Y$7,"",IF(AND($BF744=$Y$7,$BG744=23),"",Entrées!K772-Entrées!K771))</f>
        <v/>
      </c>
      <c r="BQ744" s="32" t="str">
        <f>IF($BF744&gt;$Y$7,"",IF(AND($BF744=$Y$7,$BG744=23),"",Entrées!L772-Entrées!L771))</f>
        <v/>
      </c>
      <c r="BR744" s="32" t="str">
        <f>IF($BF744&gt;$Y$7,"",IF(AND($BF744=$Y$7,$BG744=23),"",Entrées!M772-Entrées!M771))</f>
        <v/>
      </c>
      <c r="BS744" s="32" t="str">
        <f>IF($BF744&gt;$Y$7,"",IF(AND($BF744=$Y$7,$BG744=23),"",Entrées!N772-Entrées!N771))</f>
        <v/>
      </c>
      <c r="BT744" s="32" t="str">
        <f>IF($BF744&gt;$Y$7,"",IF(AND($BF744=$Y$7,$BG744=23),"",Entrées!O772-Entrées!O771))</f>
        <v/>
      </c>
      <c r="BU744" s="32" t="str">
        <f>IF($BF744&gt;$Y$7,"",IF(AND($BF744=$Y$7,$BG744=23),"",Entrées!P772-Entrées!P771))</f>
        <v/>
      </c>
      <c r="BV744" s="32" t="str">
        <f>IF($BF744&gt;$Y$7,"",IF(AND($BF744=$Y$7,$BG744=23),"",Entrées!Q772-Entrées!Q771))</f>
        <v/>
      </c>
      <c r="BW744" s="32" t="str">
        <f>IF($BF744&gt;$Y$7,"",IF(AND($BF744=$Y$7,$BG744=23),"",Entrées!R772-Entrées!R771))</f>
        <v/>
      </c>
      <c r="BX744" s="32" t="str">
        <f>IF($BF744&gt;$Y$7,"",IF(AND($BF744=$Y$7,$BG744=23),"",Entrées!S772-Entrées!S771))</f>
        <v/>
      </c>
      <c r="BY744" s="32" t="str">
        <f>IF($BF744&gt;$Y$7,"",IF(AND($BF744=$Y$7,$BG744=23),"",Entrées!T772-Entrées!T771))</f>
        <v/>
      </c>
      <c r="BZ744" s="32" t="str">
        <f>IF($BF744&gt;$Y$7,"",IF(AND($BF744=$Y$7,$BG744=23),"",Entrées!U772-Entrées!U771))</f>
        <v/>
      </c>
      <c r="CA744" s="32" t="str">
        <f>IF($BF744&gt;$Y$7,"",IF(AND($BF744=$Y$7,$BG744=23),"",Entrées!V772-Entrées!V771))</f>
        <v/>
      </c>
      <c r="CD744" s="33" t="str">
        <f>IF($BF744&lt;=$Y$7,Entrées!J771/CD$2,"")</f>
        <v/>
      </c>
      <c r="CE744" s="33" t="str">
        <f>IF($BF744&lt;=$Y$7,Entrées!K771/CE$2,"")</f>
        <v/>
      </c>
      <c r="CF744" s="11">
        <f t="shared" si="882"/>
        <v>7600</v>
      </c>
      <c r="CG744" s="11">
        <f t="shared" si="883"/>
        <v>4200</v>
      </c>
      <c r="CH744" s="52">
        <f t="shared" si="884"/>
        <v>0.26950009137426939</v>
      </c>
      <c r="CI744" s="52">
        <f t="shared" si="885"/>
        <v>0.11132787698412699</v>
      </c>
    </row>
    <row r="745" spans="1:87">
      <c r="C745" s="11">
        <f t="shared" si="890"/>
        <v>20</v>
      </c>
      <c r="D745" s="27">
        <f t="shared" si="886"/>
        <v>31</v>
      </c>
      <c r="E745" s="28" t="str">
        <f ca="1">IF($D745&gt;$D$8,"",INDIRECT(ADDRESS(ROW(Entrées!$C$37)+($D745-1)*24+E$11,COLUMN(Entrées!$C$37)+($C745-1),4,TRUE,"Entrées")))</f>
        <v/>
      </c>
      <c r="F745" s="28" t="str">
        <f ca="1">IF($D745&gt;$D$8,"",INDIRECT(ADDRESS(ROW(Entrées!$C$37)+($D745-1)*24+F$11,COLUMN(Entrées!$C$37)+($C745-1),4,TRUE,"Entrées")))</f>
        <v/>
      </c>
      <c r="G745" s="28" t="str">
        <f ca="1">IF($D745&gt;$D$8,"",INDIRECT(ADDRESS(ROW(Entrées!$C$37)+($D745-1)*24+G$11,COLUMN(Entrées!$C$37)+($C745-1),4,TRUE,"Entrées")))</f>
        <v/>
      </c>
      <c r="H745" s="28" t="str">
        <f ca="1">IF($D745&gt;$D$8,"",INDIRECT(ADDRESS(ROW(Entrées!$C$37)+($D745-1)*24+H$11,COLUMN(Entrées!$C$37)+($C745-1),4,TRUE,"Entrées")))</f>
        <v/>
      </c>
      <c r="I745" s="28" t="str">
        <f ca="1">IF($D745&gt;$D$8,"",INDIRECT(ADDRESS(ROW(Entrées!$C$37)+($D745-1)*24+I$11,COLUMN(Entrées!$C$37)+($C745-1),4,TRUE,"Entrées")))</f>
        <v/>
      </c>
      <c r="J745" s="28" t="str">
        <f ca="1">IF($D745&gt;$D$8,"",INDIRECT(ADDRESS(ROW(Entrées!$C$37)+($D745-1)*24+J$11,COLUMN(Entrées!$C$37)+($C745-1),4,TRUE,"Entrées")))</f>
        <v/>
      </c>
      <c r="K745" s="28" t="str">
        <f ca="1">IF($D745&gt;$D$8,"",INDIRECT(ADDRESS(ROW(Entrées!$C$37)+($D745-1)*24+K$11,COLUMN(Entrées!$C$37)+($C745-1),4,TRUE,"Entrées")))</f>
        <v/>
      </c>
      <c r="L745" s="28" t="str">
        <f ca="1">IF($D745&gt;$D$8,"",INDIRECT(ADDRESS(ROW(Entrées!$C$37)+($D745-1)*24+L$11,COLUMN(Entrées!$C$37)+($C745-1),4,TRUE,"Entrées")))</f>
        <v/>
      </c>
      <c r="M745" s="28" t="str">
        <f ca="1">IF($D745&gt;$D$8,"",INDIRECT(ADDRESS(ROW(Entrées!$C$37)+($D745-1)*24+M$11,COLUMN(Entrées!$C$37)+($C745-1),4,TRUE,"Entrées")))</f>
        <v/>
      </c>
      <c r="N745" s="28" t="str">
        <f ca="1">IF($D745&gt;$D$8,"",INDIRECT(ADDRESS(ROW(Entrées!$C$37)+($D745-1)*24+N$11,COLUMN(Entrées!$C$37)+($C745-1),4,TRUE,"Entrées")))</f>
        <v/>
      </c>
      <c r="O745" s="28" t="str">
        <f ca="1">IF($D745&gt;$D$8,"",INDIRECT(ADDRESS(ROW(Entrées!$C$37)+($D745-1)*24+O$11,COLUMN(Entrées!$C$37)+($C745-1),4,TRUE,"Entrées")))</f>
        <v/>
      </c>
      <c r="P745" s="28" t="str">
        <f ca="1">IF($D745&gt;$D$8,"",INDIRECT(ADDRESS(ROW(Entrées!$C$37)+($D745-1)*24+P$11,COLUMN(Entrées!$C$37)+($C745-1),4,TRUE,"Entrées")))</f>
        <v/>
      </c>
      <c r="Q745" s="28" t="str">
        <f ca="1">IF($D745&gt;$D$8,"",INDIRECT(ADDRESS(ROW(Entrées!$C$37)+($D745-1)*24+Q$11,COLUMN(Entrées!$C$37)+($C745-1),4,TRUE,"Entrées")))</f>
        <v/>
      </c>
      <c r="R745" s="28" t="str">
        <f ca="1">IF($D745&gt;$D$8,"",INDIRECT(ADDRESS(ROW(Entrées!$C$37)+($D745-1)*24+R$11,COLUMN(Entrées!$C$37)+($C745-1),4,TRUE,"Entrées")))</f>
        <v/>
      </c>
      <c r="S745" s="28" t="str">
        <f ca="1">IF($D745&gt;$D$8,"",INDIRECT(ADDRESS(ROW(Entrées!$C$37)+($D745-1)*24+S$11,COLUMN(Entrées!$C$37)+($C745-1),4,TRUE,"Entrées")))</f>
        <v/>
      </c>
      <c r="T745" s="28" t="str">
        <f ca="1">IF($D745&gt;$D$8,"",INDIRECT(ADDRESS(ROW(Entrées!$C$37)+($D745-1)*24+T$11,COLUMN(Entrées!$C$37)+($C745-1),4,TRUE,"Entrées")))</f>
        <v/>
      </c>
      <c r="U745" s="28" t="str">
        <f ca="1">IF($D745&gt;$D$8,"",INDIRECT(ADDRESS(ROW(Entrées!$C$37)+($D745-1)*24+U$11,COLUMN(Entrées!$C$37)+($C745-1),4,TRUE,"Entrées")))</f>
        <v/>
      </c>
      <c r="V745" s="28" t="str">
        <f ca="1">IF($D745&gt;$D$8,"",INDIRECT(ADDRESS(ROW(Entrées!$C$37)+($D745-1)*24+V$11,COLUMN(Entrées!$C$37)+($C745-1),4,TRUE,"Entrées")))</f>
        <v/>
      </c>
      <c r="W745" s="28" t="str">
        <f ca="1">IF($D745&gt;$D$8,"",INDIRECT(ADDRESS(ROW(Entrées!$C$37)+($D745-1)*24+W$11,COLUMN(Entrées!$C$37)+($C745-1),4,TRUE,"Entrées")))</f>
        <v/>
      </c>
      <c r="X745" s="28" t="str">
        <f ca="1">IF($D745&gt;$D$8,"",INDIRECT(ADDRESS(ROW(Entrées!$C$37)+($D745-1)*24+X$11,COLUMN(Entrées!$C$37)+($C745-1),4,TRUE,"Entrées")))</f>
        <v/>
      </c>
      <c r="Y745" s="28" t="str">
        <f ca="1">IF($D745&gt;$D$8,"",INDIRECT(ADDRESS(ROW(Entrées!$C$37)+($D745-1)*24+Y$11,COLUMN(Entrées!$C$37)+($C745-1),4,TRUE,"Entrées")))</f>
        <v/>
      </c>
      <c r="Z745" s="28" t="str">
        <f ca="1">IF($D745&gt;$D$8,"",INDIRECT(ADDRESS(ROW(Entrées!$C$37)+($D745-1)*24+Z$11,COLUMN(Entrées!$C$37)+($C745-1),4,TRUE,"Entrées")))</f>
        <v/>
      </c>
      <c r="AA745" s="28" t="str">
        <f ca="1">IF($D745&gt;$D$8,"",INDIRECT(ADDRESS(ROW(Entrées!$C$37)+($D745-1)*24+AA$11,COLUMN(Entrées!$C$37)+($C745-1),4,TRUE,"Entrées")))</f>
        <v/>
      </c>
      <c r="AB745" s="28" t="str">
        <f ca="1">IF($D745&gt;$D$8,"",INDIRECT(ADDRESS(ROW(Entrées!$C$37)+($D745-1)*24+AB$11,COLUMN(Entrées!$C$37)+($C745-1),4,TRUE,"Entrées")))</f>
        <v/>
      </c>
      <c r="AC745" s="11"/>
      <c r="AD745" s="40">
        <f t="shared" ca="1" si="861"/>
        <v>0</v>
      </c>
      <c r="AE745" s="40">
        <f t="shared" ca="1" si="887"/>
        <v>0</v>
      </c>
      <c r="AF745" s="40">
        <f t="shared" ca="1" si="888"/>
        <v>0</v>
      </c>
      <c r="AG745" s="4"/>
      <c r="AH745" s="11">
        <f>Entrées!A772</f>
        <v>31</v>
      </c>
      <c r="AI745" s="13">
        <f>Entrées!B772</f>
        <v>15</v>
      </c>
      <c r="AJ745" s="31" t="str">
        <f t="shared" si="889"/>
        <v/>
      </c>
      <c r="AK745" s="31" t="str">
        <f t="shared" si="862"/>
        <v/>
      </c>
      <c r="AL745" s="31" t="str">
        <f t="shared" si="863"/>
        <v/>
      </c>
      <c r="AM745" s="31" t="str">
        <f t="shared" si="864"/>
        <v/>
      </c>
      <c r="AN745" s="31" t="str">
        <f t="shared" si="865"/>
        <v/>
      </c>
      <c r="AO745" s="31" t="str">
        <f t="shared" si="866"/>
        <v/>
      </c>
      <c r="AP745" s="31" t="str">
        <f t="shared" si="867"/>
        <v/>
      </c>
      <c r="AQ745" s="31" t="str">
        <f t="shared" si="868"/>
        <v/>
      </c>
      <c r="AR745" s="31" t="str">
        <f t="shared" si="869"/>
        <v/>
      </c>
      <c r="AS745" s="31" t="str">
        <f t="shared" si="870"/>
        <v/>
      </c>
      <c r="AT745" s="31" t="str">
        <f t="shared" si="871"/>
        <v/>
      </c>
      <c r="AU745" s="31" t="str">
        <f t="shared" si="872"/>
        <v/>
      </c>
      <c r="AV745" s="31" t="str">
        <f t="shared" si="873"/>
        <v/>
      </c>
      <c r="AW745" s="31" t="str">
        <f t="shared" si="874"/>
        <v/>
      </c>
      <c r="AX745" s="31" t="str">
        <f t="shared" si="875"/>
        <v/>
      </c>
      <c r="AY745" s="31" t="str">
        <f t="shared" si="876"/>
        <v/>
      </c>
      <c r="AZ745" s="31" t="str">
        <f t="shared" si="877"/>
        <v/>
      </c>
      <c r="BA745" s="31" t="str">
        <f t="shared" si="878"/>
        <v/>
      </c>
      <c r="BB745" s="31" t="str">
        <f t="shared" si="879"/>
        <v/>
      </c>
      <c r="BC745" s="31" t="str">
        <f t="shared" si="880"/>
        <v/>
      </c>
      <c r="BF745" s="11">
        <f t="shared" si="881"/>
        <v>31</v>
      </c>
      <c r="BG745" s="11">
        <f t="shared" si="891"/>
        <v>15</v>
      </c>
      <c r="BH745" s="32" t="str">
        <f>IF($BF745&gt;$Y$7,"",IF(AND($BF745=$Y$7,$BG745=23),"",Entrées!C773-Entrées!C772))</f>
        <v/>
      </c>
      <c r="BI745" s="32" t="str">
        <f>IF($BF745&gt;$Y$7,"",IF(AND($BF745=$Y$7,$BG745=23),"",Entrées!D773-Entrées!D772))</f>
        <v/>
      </c>
      <c r="BJ745" s="32" t="str">
        <f>IF($BF745&gt;$Y$7,"",IF(AND($BF745=$Y$7,$BG745=23),"",Entrées!E773-Entrées!E772))</f>
        <v/>
      </c>
      <c r="BK745" s="32" t="str">
        <f>IF($BF745&gt;$Y$7,"",IF(AND($BF745=$Y$7,$BG745=23),"",Entrées!F773-Entrées!F772))</f>
        <v/>
      </c>
      <c r="BL745" s="32" t="str">
        <f>IF($BF745&gt;$Y$7,"",IF(AND($BF745=$Y$7,$BG745=23),"",Entrées!G773-Entrées!G772))</f>
        <v/>
      </c>
      <c r="BM745" s="32" t="str">
        <f>IF($BF745&gt;$Y$7,"",IF(AND($BF745=$Y$7,$BG745=23),"",Entrées!H773-Entrées!H772))</f>
        <v/>
      </c>
      <c r="BN745" s="32" t="str">
        <f>IF($BF745&gt;$Y$7,"",IF(AND($BF745=$Y$7,$BG745=23),"",Entrées!I773-Entrées!I772))</f>
        <v/>
      </c>
      <c r="BO745" s="32" t="str">
        <f>IF($BF745&gt;$Y$7,"",IF(AND($BF745=$Y$7,$BG745=23),"",Entrées!J773-Entrées!J772))</f>
        <v/>
      </c>
      <c r="BP745" s="32" t="str">
        <f>IF($BF745&gt;$Y$7,"",IF(AND($BF745=$Y$7,$BG745=23),"",Entrées!K773-Entrées!K772))</f>
        <v/>
      </c>
      <c r="BQ745" s="32" t="str">
        <f>IF($BF745&gt;$Y$7,"",IF(AND($BF745=$Y$7,$BG745=23),"",Entrées!L773-Entrées!L772))</f>
        <v/>
      </c>
      <c r="BR745" s="32" t="str">
        <f>IF($BF745&gt;$Y$7,"",IF(AND($BF745=$Y$7,$BG745=23),"",Entrées!M773-Entrées!M772))</f>
        <v/>
      </c>
      <c r="BS745" s="32" t="str">
        <f>IF($BF745&gt;$Y$7,"",IF(AND($BF745=$Y$7,$BG745=23),"",Entrées!N773-Entrées!N772))</f>
        <v/>
      </c>
      <c r="BT745" s="32" t="str">
        <f>IF($BF745&gt;$Y$7,"",IF(AND($BF745=$Y$7,$BG745=23),"",Entrées!O773-Entrées!O772))</f>
        <v/>
      </c>
      <c r="BU745" s="32" t="str">
        <f>IF($BF745&gt;$Y$7,"",IF(AND($BF745=$Y$7,$BG745=23),"",Entrées!P773-Entrées!P772))</f>
        <v/>
      </c>
      <c r="BV745" s="32" t="str">
        <f>IF($BF745&gt;$Y$7,"",IF(AND($BF745=$Y$7,$BG745=23),"",Entrées!Q773-Entrées!Q772))</f>
        <v/>
      </c>
      <c r="BW745" s="32" t="str">
        <f>IF($BF745&gt;$Y$7,"",IF(AND($BF745=$Y$7,$BG745=23),"",Entrées!R773-Entrées!R772))</f>
        <v/>
      </c>
      <c r="BX745" s="32" t="str">
        <f>IF($BF745&gt;$Y$7,"",IF(AND($BF745=$Y$7,$BG745=23),"",Entrées!S773-Entrées!S772))</f>
        <v/>
      </c>
      <c r="BY745" s="32" t="str">
        <f>IF($BF745&gt;$Y$7,"",IF(AND($BF745=$Y$7,$BG745=23),"",Entrées!T773-Entrées!T772))</f>
        <v/>
      </c>
      <c r="BZ745" s="32" t="str">
        <f>IF($BF745&gt;$Y$7,"",IF(AND($BF745=$Y$7,$BG745=23),"",Entrées!U773-Entrées!U772))</f>
        <v/>
      </c>
      <c r="CA745" s="32" t="str">
        <f>IF($BF745&gt;$Y$7,"",IF(AND($BF745=$Y$7,$BG745=23),"",Entrées!V773-Entrées!V772))</f>
        <v/>
      </c>
      <c r="CD745" s="33" t="str">
        <f>IF($BF745&lt;=$Y$7,Entrées!J772/CD$2,"")</f>
        <v/>
      </c>
      <c r="CE745" s="33" t="str">
        <f>IF($BF745&lt;=$Y$7,Entrées!K772/CE$2,"")</f>
        <v/>
      </c>
      <c r="CF745" s="11">
        <f t="shared" si="882"/>
        <v>7600</v>
      </c>
      <c r="CG745" s="11">
        <f t="shared" si="883"/>
        <v>4200</v>
      </c>
      <c r="CH745" s="52">
        <f t="shared" si="884"/>
        <v>0.26950009137426939</v>
      </c>
      <c r="CI745" s="52">
        <f t="shared" si="885"/>
        <v>0.11132787698412699</v>
      </c>
    </row>
    <row r="746" spans="1:87">
      <c r="C746" s="29" t="s">
        <v>93</v>
      </c>
      <c r="D746" s="29"/>
      <c r="E746" s="30">
        <f ca="1">SUM(E715:E745)/$D$8</f>
        <v>-1416.3</v>
      </c>
      <c r="F746" s="30">
        <f t="shared" ref="F746" ca="1" si="892">SUM(F715:F745)/$D$8</f>
        <v>-1461.1666666666667</v>
      </c>
      <c r="G746" s="30">
        <f t="shared" ref="G746" ca="1" si="893">SUM(G715:G745)/$D$8</f>
        <v>-1459.3666666666666</v>
      </c>
      <c r="H746" s="30">
        <f t="shared" ref="H746" ca="1" si="894">SUM(H715:H745)/$D$8</f>
        <v>-1651.3333333333333</v>
      </c>
      <c r="I746" s="30">
        <f t="shared" ref="I746" ca="1" si="895">SUM(I715:I745)/$D$8</f>
        <v>-1726.3333333333333</v>
      </c>
      <c r="J746" s="30">
        <f t="shared" ref="J746" ca="1" si="896">SUM(J715:J745)/$D$8</f>
        <v>-1829.9</v>
      </c>
      <c r="K746" s="30">
        <f t="shared" ref="K746" ca="1" si="897">SUM(K715:K745)/$D$8</f>
        <v>-2002.2</v>
      </c>
      <c r="L746" s="30">
        <f t="shared" ref="L746" ca="1" si="898">SUM(L715:L745)/$D$8</f>
        <v>-1923.1666666666667</v>
      </c>
      <c r="M746" s="30">
        <f t="shared" ref="M746" ca="1" si="899">SUM(M715:M745)/$D$8</f>
        <v>-1769.6333333333334</v>
      </c>
      <c r="N746" s="30">
        <f t="shared" ref="N746" ca="1" si="900">SUM(N715:N745)/$D$8</f>
        <v>-1632.6666666666667</v>
      </c>
      <c r="O746" s="30">
        <f t="shared" ref="O746" ca="1" si="901">SUM(O715:O745)/$D$8</f>
        <v>-1652.5</v>
      </c>
      <c r="P746" s="30">
        <f t="shared" ref="P746" ca="1" si="902">SUM(P715:P745)/$D$8</f>
        <v>-1624.3</v>
      </c>
      <c r="Q746" s="30">
        <f t="shared" ref="Q746" ca="1" si="903">SUM(Q715:Q745)/$D$8</f>
        <v>-1345.6333333333334</v>
      </c>
      <c r="R746" s="30">
        <f t="shared" ref="R746" ca="1" si="904">SUM(R715:R745)/$D$8</f>
        <v>-1443.8333333333333</v>
      </c>
      <c r="S746" s="30">
        <f t="shared" ref="S746" ca="1" si="905">SUM(S715:S745)/$D$8</f>
        <v>-1722.1</v>
      </c>
      <c r="T746" s="30">
        <f t="shared" ref="T746" ca="1" si="906">SUM(T715:T745)/$D$8</f>
        <v>-1892.6666666666667</v>
      </c>
      <c r="U746" s="30">
        <f t="shared" ref="U746" ca="1" si="907">SUM(U715:U745)/$D$8</f>
        <v>-2124.5</v>
      </c>
      <c r="V746" s="30">
        <f t="shared" ref="V746" ca="1" si="908">SUM(V715:V745)/$D$8</f>
        <v>-2163.1</v>
      </c>
      <c r="W746" s="30">
        <f t="shared" ref="W746" ca="1" si="909">SUM(W715:W745)/$D$8</f>
        <v>-2208.4333333333334</v>
      </c>
      <c r="X746" s="30">
        <f t="shared" ref="X746" ca="1" si="910">SUM(X715:X745)/$D$8</f>
        <v>-2270.6999999999998</v>
      </c>
      <c r="Y746" s="30">
        <f t="shared" ref="Y746" ca="1" si="911">SUM(Y715:Y745)/$D$8</f>
        <v>-2343.9</v>
      </c>
      <c r="Z746" s="30">
        <f t="shared" ref="Z746" ca="1" si="912">SUM(Z715:Z745)/$D$8</f>
        <v>-2249.9</v>
      </c>
      <c r="AA746" s="30">
        <f t="shared" ref="AA746" ca="1" si="913">SUM(AA715:AA745)/$D$8</f>
        <v>-1919.6</v>
      </c>
      <c r="AB746" s="30">
        <f t="shared" ref="AB746" ca="1" si="914">SUM(AB715:AB745)/$D$8</f>
        <v>-1373.7333333333333</v>
      </c>
      <c r="AC746" s="41"/>
      <c r="AD746" s="42">
        <f ca="1">SUM(INDIRECT(A733):INDIRECT(A734))/$D$8</f>
        <v>-1800.2902777777781</v>
      </c>
      <c r="AE746" s="42">
        <f ca="1">MAX(INDIRECT(A735):INDIRECT(A736))</f>
        <v>1100</v>
      </c>
      <c r="AF746" s="42">
        <f ca="1">MIN(INDIRECT(A737):INDIRECT(A738))</f>
        <v>-3200</v>
      </c>
      <c r="AG746" s="25"/>
      <c r="AH746" s="11">
        <f>Entrées!A773</f>
        <v>31</v>
      </c>
      <c r="AI746" s="13">
        <f>Entrées!B773</f>
        <v>16</v>
      </c>
      <c r="AJ746" s="31" t="str">
        <f t="shared" si="889"/>
        <v/>
      </c>
      <c r="AK746" s="31" t="str">
        <f t="shared" si="862"/>
        <v/>
      </c>
      <c r="AL746" s="31" t="str">
        <f t="shared" si="863"/>
        <v/>
      </c>
      <c r="AM746" s="31" t="str">
        <f t="shared" si="864"/>
        <v/>
      </c>
      <c r="AN746" s="31" t="str">
        <f t="shared" si="865"/>
        <v/>
      </c>
      <c r="AO746" s="31" t="str">
        <f t="shared" si="866"/>
        <v/>
      </c>
      <c r="AP746" s="31" t="str">
        <f t="shared" si="867"/>
        <v/>
      </c>
      <c r="AQ746" s="31" t="str">
        <f t="shared" si="868"/>
        <v/>
      </c>
      <c r="AR746" s="31" t="str">
        <f t="shared" si="869"/>
        <v/>
      </c>
      <c r="AS746" s="31" t="str">
        <f t="shared" si="870"/>
        <v/>
      </c>
      <c r="AT746" s="31" t="str">
        <f t="shared" si="871"/>
        <v/>
      </c>
      <c r="AU746" s="31" t="str">
        <f t="shared" si="872"/>
        <v/>
      </c>
      <c r="AV746" s="31" t="str">
        <f t="shared" si="873"/>
        <v/>
      </c>
      <c r="AW746" s="31" t="str">
        <f t="shared" si="874"/>
        <v/>
      </c>
      <c r="AX746" s="31" t="str">
        <f t="shared" si="875"/>
        <v/>
      </c>
      <c r="AY746" s="31" t="str">
        <f t="shared" si="876"/>
        <v/>
      </c>
      <c r="AZ746" s="31" t="str">
        <f t="shared" si="877"/>
        <v/>
      </c>
      <c r="BA746" s="31" t="str">
        <f t="shared" si="878"/>
        <v/>
      </c>
      <c r="BB746" s="31" t="str">
        <f t="shared" si="879"/>
        <v/>
      </c>
      <c r="BC746" s="31" t="str">
        <f t="shared" si="880"/>
        <v/>
      </c>
      <c r="BF746" s="11">
        <f t="shared" si="881"/>
        <v>31</v>
      </c>
      <c r="BG746" s="11">
        <f t="shared" si="891"/>
        <v>16</v>
      </c>
      <c r="BH746" s="32" t="str">
        <f>IF($BF746&gt;$Y$7,"",IF(AND($BF746=$Y$7,$BG746=23),"",Entrées!C774-Entrées!C773))</f>
        <v/>
      </c>
      <c r="BI746" s="32" t="str">
        <f>IF($BF746&gt;$Y$7,"",IF(AND($BF746=$Y$7,$BG746=23),"",Entrées!D774-Entrées!D773))</f>
        <v/>
      </c>
      <c r="BJ746" s="32" t="str">
        <f>IF($BF746&gt;$Y$7,"",IF(AND($BF746=$Y$7,$BG746=23),"",Entrées!E774-Entrées!E773))</f>
        <v/>
      </c>
      <c r="BK746" s="32" t="str">
        <f>IF($BF746&gt;$Y$7,"",IF(AND($BF746=$Y$7,$BG746=23),"",Entrées!F774-Entrées!F773))</f>
        <v/>
      </c>
      <c r="BL746" s="32" t="str">
        <f>IF($BF746&gt;$Y$7,"",IF(AND($BF746=$Y$7,$BG746=23),"",Entrées!G774-Entrées!G773))</f>
        <v/>
      </c>
      <c r="BM746" s="32" t="str">
        <f>IF($BF746&gt;$Y$7,"",IF(AND($BF746=$Y$7,$BG746=23),"",Entrées!H774-Entrées!H773))</f>
        <v/>
      </c>
      <c r="BN746" s="32" t="str">
        <f>IF($BF746&gt;$Y$7,"",IF(AND($BF746=$Y$7,$BG746=23),"",Entrées!I774-Entrées!I773))</f>
        <v/>
      </c>
      <c r="BO746" s="32" t="str">
        <f>IF($BF746&gt;$Y$7,"",IF(AND($BF746=$Y$7,$BG746=23),"",Entrées!J774-Entrées!J773))</f>
        <v/>
      </c>
      <c r="BP746" s="32" t="str">
        <f>IF($BF746&gt;$Y$7,"",IF(AND($BF746=$Y$7,$BG746=23),"",Entrées!K774-Entrées!K773))</f>
        <v/>
      </c>
      <c r="BQ746" s="32" t="str">
        <f>IF($BF746&gt;$Y$7,"",IF(AND($BF746=$Y$7,$BG746=23),"",Entrées!L774-Entrées!L773))</f>
        <v/>
      </c>
      <c r="BR746" s="32" t="str">
        <f>IF($BF746&gt;$Y$7,"",IF(AND($BF746=$Y$7,$BG746=23),"",Entrées!M774-Entrées!M773))</f>
        <v/>
      </c>
      <c r="BS746" s="32" t="str">
        <f>IF($BF746&gt;$Y$7,"",IF(AND($BF746=$Y$7,$BG746=23),"",Entrées!N774-Entrées!N773))</f>
        <v/>
      </c>
      <c r="BT746" s="32" t="str">
        <f>IF($BF746&gt;$Y$7,"",IF(AND($BF746=$Y$7,$BG746=23),"",Entrées!O774-Entrées!O773))</f>
        <v/>
      </c>
      <c r="BU746" s="32" t="str">
        <f>IF($BF746&gt;$Y$7,"",IF(AND($BF746=$Y$7,$BG746=23),"",Entrées!P774-Entrées!P773))</f>
        <v/>
      </c>
      <c r="BV746" s="32" t="str">
        <f>IF($BF746&gt;$Y$7,"",IF(AND($BF746=$Y$7,$BG746=23),"",Entrées!Q774-Entrées!Q773))</f>
        <v/>
      </c>
      <c r="BW746" s="32" t="str">
        <f>IF($BF746&gt;$Y$7,"",IF(AND($BF746=$Y$7,$BG746=23),"",Entrées!R774-Entrées!R773))</f>
        <v/>
      </c>
      <c r="BX746" s="32" t="str">
        <f>IF($BF746&gt;$Y$7,"",IF(AND($BF746=$Y$7,$BG746=23),"",Entrées!S774-Entrées!S773))</f>
        <v/>
      </c>
      <c r="BY746" s="32" t="str">
        <f>IF($BF746&gt;$Y$7,"",IF(AND($BF746=$Y$7,$BG746=23),"",Entrées!T774-Entrées!T773))</f>
        <v/>
      </c>
      <c r="BZ746" s="32" t="str">
        <f>IF($BF746&gt;$Y$7,"",IF(AND($BF746=$Y$7,$BG746=23),"",Entrées!U774-Entrées!U773))</f>
        <v/>
      </c>
      <c r="CA746" s="32" t="str">
        <f>IF($BF746&gt;$Y$7,"",IF(AND($BF746=$Y$7,$BG746=23),"",Entrées!V774-Entrées!V773))</f>
        <v/>
      </c>
      <c r="CD746" s="33" t="str">
        <f>IF($BF746&lt;=$Y$7,Entrées!J773/CD$2,"")</f>
        <v/>
      </c>
      <c r="CE746" s="33" t="str">
        <f>IF($BF746&lt;=$Y$7,Entrées!K773/CE$2,"")</f>
        <v/>
      </c>
      <c r="CF746" s="11">
        <f t="shared" si="882"/>
        <v>7600</v>
      </c>
      <c r="CG746" s="11">
        <f t="shared" si="883"/>
        <v>4200</v>
      </c>
      <c r="CH746" s="52">
        <f t="shared" si="884"/>
        <v>0.26950009137426939</v>
      </c>
      <c r="CI746" s="52">
        <f t="shared" si="885"/>
        <v>0.11132787698412699</v>
      </c>
    </row>
    <row r="747" spans="1:87">
      <c r="C747" s="29" t="s">
        <v>140</v>
      </c>
      <c r="D747" s="29"/>
      <c r="E747" s="30">
        <f ca="1">MAX(E715:E745)</f>
        <v>300</v>
      </c>
      <c r="F747" s="30">
        <f t="shared" ref="F747:AB747" ca="1" si="915">MAX(F715:F745)</f>
        <v>223</v>
      </c>
      <c r="G747" s="30">
        <f t="shared" ca="1" si="915"/>
        <v>248</v>
      </c>
      <c r="H747" s="30">
        <f t="shared" ca="1" si="915"/>
        <v>49</v>
      </c>
      <c r="I747" s="30">
        <f t="shared" ca="1" si="915"/>
        <v>-77</v>
      </c>
      <c r="J747" s="30">
        <f t="shared" ca="1" si="915"/>
        <v>-28</v>
      </c>
      <c r="K747" s="30">
        <f t="shared" ca="1" si="915"/>
        <v>-275</v>
      </c>
      <c r="L747" s="30">
        <f t="shared" ca="1" si="915"/>
        <v>-196</v>
      </c>
      <c r="M747" s="30">
        <f t="shared" ca="1" si="915"/>
        <v>1100</v>
      </c>
      <c r="N747" s="30">
        <f t="shared" ca="1" si="915"/>
        <v>1100</v>
      </c>
      <c r="O747" s="30">
        <f t="shared" ca="1" si="915"/>
        <v>1094</v>
      </c>
      <c r="P747" s="30">
        <f t="shared" ca="1" si="915"/>
        <v>955</v>
      </c>
      <c r="Q747" s="30">
        <f t="shared" ca="1" si="915"/>
        <v>1100</v>
      </c>
      <c r="R747" s="30">
        <f t="shared" ca="1" si="915"/>
        <v>984</v>
      </c>
      <c r="S747" s="30">
        <f t="shared" ca="1" si="915"/>
        <v>755</v>
      </c>
      <c r="T747" s="30">
        <f t="shared" ca="1" si="915"/>
        <v>854</v>
      </c>
      <c r="U747" s="30">
        <f t="shared" ca="1" si="915"/>
        <v>361</v>
      </c>
      <c r="V747" s="30">
        <f t="shared" ca="1" si="915"/>
        <v>198</v>
      </c>
      <c r="W747" s="30">
        <f t="shared" ca="1" si="915"/>
        <v>127</v>
      </c>
      <c r="X747" s="30">
        <f t="shared" ca="1" si="915"/>
        <v>95</v>
      </c>
      <c r="Y747" s="30">
        <f t="shared" ca="1" si="915"/>
        <v>-592</v>
      </c>
      <c r="Z747" s="30">
        <f t="shared" ca="1" si="915"/>
        <v>507</v>
      </c>
      <c r="AA747" s="30">
        <f t="shared" ca="1" si="915"/>
        <v>481</v>
      </c>
      <c r="AB747" s="30">
        <f t="shared" ca="1" si="915"/>
        <v>1100</v>
      </c>
      <c r="AC747" s="41" t="s">
        <v>142</v>
      </c>
      <c r="AD747" s="42">
        <f ca="1">SUM(E746:AB746)/24</f>
        <v>-1800.2902777777774</v>
      </c>
      <c r="AE747" s="42">
        <f ca="1">MAX(E747:AB747)</f>
        <v>1100</v>
      </c>
      <c r="AF747" s="42">
        <f ca="1">MIN(E748:AB748)</f>
        <v>-3200</v>
      </c>
      <c r="AG747" s="25"/>
      <c r="AH747" s="11">
        <f>Entrées!A774</f>
        <v>31</v>
      </c>
      <c r="AI747" s="13">
        <f>Entrées!B774</f>
        <v>17</v>
      </c>
      <c r="AJ747" s="31" t="str">
        <f t="shared" si="889"/>
        <v/>
      </c>
      <c r="AK747" s="31" t="str">
        <f t="shared" si="862"/>
        <v/>
      </c>
      <c r="AL747" s="31" t="str">
        <f t="shared" si="863"/>
        <v/>
      </c>
      <c r="AM747" s="31" t="str">
        <f t="shared" si="864"/>
        <v/>
      </c>
      <c r="AN747" s="31" t="str">
        <f t="shared" si="865"/>
        <v/>
      </c>
      <c r="AO747" s="31" t="str">
        <f t="shared" si="866"/>
        <v/>
      </c>
      <c r="AP747" s="31" t="str">
        <f t="shared" si="867"/>
        <v/>
      </c>
      <c r="AQ747" s="31" t="str">
        <f t="shared" si="868"/>
        <v/>
      </c>
      <c r="AR747" s="31" t="str">
        <f t="shared" si="869"/>
        <v/>
      </c>
      <c r="AS747" s="31" t="str">
        <f t="shared" si="870"/>
        <v/>
      </c>
      <c r="AT747" s="31" t="str">
        <f t="shared" si="871"/>
        <v/>
      </c>
      <c r="AU747" s="31" t="str">
        <f t="shared" si="872"/>
        <v/>
      </c>
      <c r="AV747" s="31" t="str">
        <f t="shared" si="873"/>
        <v/>
      </c>
      <c r="AW747" s="31" t="str">
        <f t="shared" si="874"/>
        <v/>
      </c>
      <c r="AX747" s="31" t="str">
        <f t="shared" si="875"/>
        <v/>
      </c>
      <c r="AY747" s="31" t="str">
        <f t="shared" si="876"/>
        <v/>
      </c>
      <c r="AZ747" s="31" t="str">
        <f t="shared" si="877"/>
        <v/>
      </c>
      <c r="BA747" s="31" t="str">
        <f t="shared" si="878"/>
        <v/>
      </c>
      <c r="BB747" s="31" t="str">
        <f t="shared" si="879"/>
        <v/>
      </c>
      <c r="BC747" s="31" t="str">
        <f t="shared" si="880"/>
        <v/>
      </c>
      <c r="BF747" s="11">
        <f t="shared" si="881"/>
        <v>31</v>
      </c>
      <c r="BG747" s="11">
        <f t="shared" si="891"/>
        <v>17</v>
      </c>
      <c r="BH747" s="32" t="str">
        <f>IF($BF747&gt;$Y$7,"",IF(AND($BF747=$Y$7,$BG747=23),"",Entrées!C775-Entrées!C774))</f>
        <v/>
      </c>
      <c r="BI747" s="32" t="str">
        <f>IF($BF747&gt;$Y$7,"",IF(AND($BF747=$Y$7,$BG747=23),"",Entrées!D775-Entrées!D774))</f>
        <v/>
      </c>
      <c r="BJ747" s="32" t="str">
        <f>IF($BF747&gt;$Y$7,"",IF(AND($BF747=$Y$7,$BG747=23),"",Entrées!E775-Entrées!E774))</f>
        <v/>
      </c>
      <c r="BK747" s="32" t="str">
        <f>IF($BF747&gt;$Y$7,"",IF(AND($BF747=$Y$7,$BG747=23),"",Entrées!F775-Entrées!F774))</f>
        <v/>
      </c>
      <c r="BL747" s="32" t="str">
        <f>IF($BF747&gt;$Y$7,"",IF(AND($BF747=$Y$7,$BG747=23),"",Entrées!G775-Entrées!G774))</f>
        <v/>
      </c>
      <c r="BM747" s="32" t="str">
        <f>IF($BF747&gt;$Y$7,"",IF(AND($BF747=$Y$7,$BG747=23),"",Entrées!H775-Entrées!H774))</f>
        <v/>
      </c>
      <c r="BN747" s="32" t="str">
        <f>IF($BF747&gt;$Y$7,"",IF(AND($BF747=$Y$7,$BG747=23),"",Entrées!I775-Entrées!I774))</f>
        <v/>
      </c>
      <c r="BO747" s="32" t="str">
        <f>IF($BF747&gt;$Y$7,"",IF(AND($BF747=$Y$7,$BG747=23),"",Entrées!J775-Entrées!J774))</f>
        <v/>
      </c>
      <c r="BP747" s="32" t="str">
        <f>IF($BF747&gt;$Y$7,"",IF(AND($BF747=$Y$7,$BG747=23),"",Entrées!K775-Entrées!K774))</f>
        <v/>
      </c>
      <c r="BQ747" s="32" t="str">
        <f>IF($BF747&gt;$Y$7,"",IF(AND($BF747=$Y$7,$BG747=23),"",Entrées!L775-Entrées!L774))</f>
        <v/>
      </c>
      <c r="BR747" s="32" t="str">
        <f>IF($BF747&gt;$Y$7,"",IF(AND($BF747=$Y$7,$BG747=23),"",Entrées!M775-Entrées!M774))</f>
        <v/>
      </c>
      <c r="BS747" s="32" t="str">
        <f>IF($BF747&gt;$Y$7,"",IF(AND($BF747=$Y$7,$BG747=23),"",Entrées!N775-Entrées!N774))</f>
        <v/>
      </c>
      <c r="BT747" s="32" t="str">
        <f>IF($BF747&gt;$Y$7,"",IF(AND($BF747=$Y$7,$BG747=23),"",Entrées!O775-Entrées!O774))</f>
        <v/>
      </c>
      <c r="BU747" s="32" t="str">
        <f>IF($BF747&gt;$Y$7,"",IF(AND($BF747=$Y$7,$BG747=23),"",Entrées!P775-Entrées!P774))</f>
        <v/>
      </c>
      <c r="BV747" s="32" t="str">
        <f>IF($BF747&gt;$Y$7,"",IF(AND($BF747=$Y$7,$BG747=23),"",Entrées!Q775-Entrées!Q774))</f>
        <v/>
      </c>
      <c r="BW747" s="32" t="str">
        <f>IF($BF747&gt;$Y$7,"",IF(AND($BF747=$Y$7,$BG747=23),"",Entrées!R775-Entrées!R774))</f>
        <v/>
      </c>
      <c r="BX747" s="32" t="str">
        <f>IF($BF747&gt;$Y$7,"",IF(AND($BF747=$Y$7,$BG747=23),"",Entrées!S775-Entrées!S774))</f>
        <v/>
      </c>
      <c r="BY747" s="32" t="str">
        <f>IF($BF747&gt;$Y$7,"",IF(AND($BF747=$Y$7,$BG747=23),"",Entrées!T775-Entrées!T774))</f>
        <v/>
      </c>
      <c r="BZ747" s="32" t="str">
        <f>IF($BF747&gt;$Y$7,"",IF(AND($BF747=$Y$7,$BG747=23),"",Entrées!U775-Entrées!U774))</f>
        <v/>
      </c>
      <c r="CA747" s="32" t="str">
        <f>IF($BF747&gt;$Y$7,"",IF(AND($BF747=$Y$7,$BG747=23),"",Entrées!V775-Entrées!V774))</f>
        <v/>
      </c>
      <c r="CD747" s="33" t="str">
        <f>IF($BF747&lt;=$Y$7,Entrées!J774/CD$2,"")</f>
        <v/>
      </c>
      <c r="CE747" s="33" t="str">
        <f>IF($BF747&lt;=$Y$7,Entrées!K774/CE$2,"")</f>
        <v/>
      </c>
      <c r="CF747" s="11">
        <f t="shared" si="882"/>
        <v>7600</v>
      </c>
      <c r="CG747" s="11">
        <f t="shared" si="883"/>
        <v>4200</v>
      </c>
      <c r="CH747" s="52">
        <f t="shared" si="884"/>
        <v>0.26950009137426939</v>
      </c>
      <c r="CI747" s="52">
        <f t="shared" si="885"/>
        <v>0.11132787698412699</v>
      </c>
    </row>
    <row r="748" spans="1:87">
      <c r="C748" s="29" t="s">
        <v>141</v>
      </c>
      <c r="D748" s="29"/>
      <c r="E748" s="30">
        <f ca="1">MIN(E715:E745)</f>
        <v>-2752</v>
      </c>
      <c r="F748" s="30">
        <f t="shared" ref="F748:AB748" ca="1" si="916">MIN(F715:F745)</f>
        <v>-2717</v>
      </c>
      <c r="G748" s="30">
        <f t="shared" ca="1" si="916"/>
        <v>-2775</v>
      </c>
      <c r="H748" s="30">
        <f t="shared" ca="1" si="916"/>
        <v>-2864</v>
      </c>
      <c r="I748" s="30">
        <f t="shared" ca="1" si="916"/>
        <v>-3200</v>
      </c>
      <c r="J748" s="30">
        <f t="shared" ca="1" si="916"/>
        <v>-2931</v>
      </c>
      <c r="K748" s="30">
        <f t="shared" ca="1" si="916"/>
        <v>-3074</v>
      </c>
      <c r="L748" s="30">
        <f t="shared" ca="1" si="916"/>
        <v>-3135</v>
      </c>
      <c r="M748" s="30">
        <f t="shared" ca="1" si="916"/>
        <v>-3200</v>
      </c>
      <c r="N748" s="30">
        <f t="shared" ca="1" si="916"/>
        <v>-2966</v>
      </c>
      <c r="O748" s="30">
        <f t="shared" ca="1" si="916"/>
        <v>-2904</v>
      </c>
      <c r="P748" s="30">
        <f t="shared" ca="1" si="916"/>
        <v>-2975</v>
      </c>
      <c r="Q748" s="30">
        <f t="shared" ca="1" si="916"/>
        <v>-2731</v>
      </c>
      <c r="R748" s="30">
        <f t="shared" ca="1" si="916"/>
        <v>-3200</v>
      </c>
      <c r="S748" s="30">
        <f t="shared" ca="1" si="916"/>
        <v>-3075</v>
      </c>
      <c r="T748" s="30">
        <f t="shared" ca="1" si="916"/>
        <v>-3061</v>
      </c>
      <c r="U748" s="30">
        <f t="shared" ca="1" si="916"/>
        <v>-3070</v>
      </c>
      <c r="V748" s="30">
        <f t="shared" ca="1" si="916"/>
        <v>-3200</v>
      </c>
      <c r="W748" s="30">
        <f t="shared" ca="1" si="916"/>
        <v>-3159</v>
      </c>
      <c r="X748" s="30">
        <f t="shared" ca="1" si="916"/>
        <v>-3200</v>
      </c>
      <c r="Y748" s="30">
        <f t="shared" ca="1" si="916"/>
        <v>-3200</v>
      </c>
      <c r="Z748" s="30">
        <f t="shared" ca="1" si="916"/>
        <v>-3185</v>
      </c>
      <c r="AA748" s="30">
        <f t="shared" ca="1" si="916"/>
        <v>-2967</v>
      </c>
      <c r="AB748" s="30">
        <f t="shared" ca="1" si="916"/>
        <v>-2621</v>
      </c>
      <c r="AC748" s="11"/>
      <c r="AD748" s="42">
        <f ca="1">SUM(INDIRECT(ADDRESS(ROW($C$37),COLUMN($C$37)+($C714-1),4, TRUE,"Entrées")):INDIRECT(ADDRESS(ROW(INDIRECT($A$42)),COLUMN($C$37)+($C714-1),4,TRUE,"Entrées")))/Entrées!$P$11</f>
        <v>-1800.2902777777779</v>
      </c>
      <c r="AE748" s="42">
        <f ca="1">MAX(INDIRECT(ADDRESS(ROW($C$37),COLUMN($C$37)+($C714-1),4, TRUE,"Entrées")):INDIRECT(ADDRESS(ROW(INDIRECT($A$42)),COLUMN($C$37)+($C714-1),4,TRUE,"Entrées")))</f>
        <v>1100</v>
      </c>
      <c r="AF748" s="42">
        <f ca="1">MIN(INDIRECT(ADDRESS(ROW($C$37),COLUMN($C$37)+($C714-1),4, TRUE,"Entrées")):INDIRECT(ADDRESS(ROW(INDIRECT($A$42)),COLUMN($C$37)+($C714-1),4,TRUE,"Entrées")))</f>
        <v>-3200</v>
      </c>
      <c r="AH748" s="11">
        <f>Entrées!A775</f>
        <v>31</v>
      </c>
      <c r="AI748" s="13">
        <f>Entrées!B775</f>
        <v>18</v>
      </c>
      <c r="AJ748" s="31" t="str">
        <f t="shared" si="889"/>
        <v/>
      </c>
      <c r="AK748" s="31" t="str">
        <f t="shared" si="862"/>
        <v/>
      </c>
      <c r="AL748" s="31" t="str">
        <f t="shared" si="863"/>
        <v/>
      </c>
      <c r="AM748" s="31" t="str">
        <f t="shared" si="864"/>
        <v/>
      </c>
      <c r="AN748" s="31" t="str">
        <f t="shared" si="865"/>
        <v/>
      </c>
      <c r="AO748" s="31" t="str">
        <f t="shared" si="866"/>
        <v/>
      </c>
      <c r="AP748" s="31" t="str">
        <f t="shared" si="867"/>
        <v/>
      </c>
      <c r="AQ748" s="31" t="str">
        <f t="shared" si="868"/>
        <v/>
      </c>
      <c r="AR748" s="31" t="str">
        <f t="shared" si="869"/>
        <v/>
      </c>
      <c r="AS748" s="31" t="str">
        <f t="shared" si="870"/>
        <v/>
      </c>
      <c r="AT748" s="31" t="str">
        <f t="shared" si="871"/>
        <v/>
      </c>
      <c r="AU748" s="31" t="str">
        <f t="shared" si="872"/>
        <v/>
      </c>
      <c r="AV748" s="31" t="str">
        <f t="shared" si="873"/>
        <v/>
      </c>
      <c r="AW748" s="31" t="str">
        <f t="shared" si="874"/>
        <v/>
      </c>
      <c r="AX748" s="31" t="str">
        <f t="shared" si="875"/>
        <v/>
      </c>
      <c r="AY748" s="31" t="str">
        <f t="shared" si="876"/>
        <v/>
      </c>
      <c r="AZ748" s="31" t="str">
        <f t="shared" si="877"/>
        <v/>
      </c>
      <c r="BA748" s="31" t="str">
        <f t="shared" si="878"/>
        <v/>
      </c>
      <c r="BB748" s="31" t="str">
        <f t="shared" si="879"/>
        <v/>
      </c>
      <c r="BC748" s="31" t="str">
        <f t="shared" si="880"/>
        <v/>
      </c>
      <c r="BF748" s="11">
        <f t="shared" si="881"/>
        <v>31</v>
      </c>
      <c r="BG748" s="11">
        <f t="shared" si="891"/>
        <v>18</v>
      </c>
      <c r="BH748" s="32" t="str">
        <f>IF($BF748&gt;$Y$7,"",IF(AND($BF748=$Y$7,$BG748=23),"",Entrées!C776-Entrées!C775))</f>
        <v/>
      </c>
      <c r="BI748" s="32" t="str">
        <f>IF($BF748&gt;$Y$7,"",IF(AND($BF748=$Y$7,$BG748=23),"",Entrées!D776-Entrées!D775))</f>
        <v/>
      </c>
      <c r="BJ748" s="32" t="str">
        <f>IF($BF748&gt;$Y$7,"",IF(AND($BF748=$Y$7,$BG748=23),"",Entrées!E776-Entrées!E775))</f>
        <v/>
      </c>
      <c r="BK748" s="32" t="str">
        <f>IF($BF748&gt;$Y$7,"",IF(AND($BF748=$Y$7,$BG748=23),"",Entrées!F776-Entrées!F775))</f>
        <v/>
      </c>
      <c r="BL748" s="32" t="str">
        <f>IF($BF748&gt;$Y$7,"",IF(AND($BF748=$Y$7,$BG748=23),"",Entrées!G776-Entrées!G775))</f>
        <v/>
      </c>
      <c r="BM748" s="32" t="str">
        <f>IF($BF748&gt;$Y$7,"",IF(AND($BF748=$Y$7,$BG748=23),"",Entrées!H776-Entrées!H775))</f>
        <v/>
      </c>
      <c r="BN748" s="32" t="str">
        <f>IF($BF748&gt;$Y$7,"",IF(AND($BF748=$Y$7,$BG748=23),"",Entrées!I776-Entrées!I775))</f>
        <v/>
      </c>
      <c r="BO748" s="32" t="str">
        <f>IF($BF748&gt;$Y$7,"",IF(AND($BF748=$Y$7,$BG748=23),"",Entrées!J776-Entrées!J775))</f>
        <v/>
      </c>
      <c r="BP748" s="32" t="str">
        <f>IF($BF748&gt;$Y$7,"",IF(AND($BF748=$Y$7,$BG748=23),"",Entrées!K776-Entrées!K775))</f>
        <v/>
      </c>
      <c r="BQ748" s="32" t="str">
        <f>IF($BF748&gt;$Y$7,"",IF(AND($BF748=$Y$7,$BG748=23),"",Entrées!L776-Entrées!L775))</f>
        <v/>
      </c>
      <c r="BR748" s="32" t="str">
        <f>IF($BF748&gt;$Y$7,"",IF(AND($BF748=$Y$7,$BG748=23),"",Entrées!M776-Entrées!M775))</f>
        <v/>
      </c>
      <c r="BS748" s="32" t="str">
        <f>IF($BF748&gt;$Y$7,"",IF(AND($BF748=$Y$7,$BG748=23),"",Entrées!N776-Entrées!N775))</f>
        <v/>
      </c>
      <c r="BT748" s="32" t="str">
        <f>IF($BF748&gt;$Y$7,"",IF(AND($BF748=$Y$7,$BG748=23),"",Entrées!O776-Entrées!O775))</f>
        <v/>
      </c>
      <c r="BU748" s="32" t="str">
        <f>IF($BF748&gt;$Y$7,"",IF(AND($BF748=$Y$7,$BG748=23),"",Entrées!P776-Entrées!P775))</f>
        <v/>
      </c>
      <c r="BV748" s="32" t="str">
        <f>IF($BF748&gt;$Y$7,"",IF(AND($BF748=$Y$7,$BG748=23),"",Entrées!Q776-Entrées!Q775))</f>
        <v/>
      </c>
      <c r="BW748" s="32" t="str">
        <f>IF($BF748&gt;$Y$7,"",IF(AND($BF748=$Y$7,$BG748=23),"",Entrées!R776-Entrées!R775))</f>
        <v/>
      </c>
      <c r="BX748" s="32" t="str">
        <f>IF($BF748&gt;$Y$7,"",IF(AND($BF748=$Y$7,$BG748=23),"",Entrées!S776-Entrées!S775))</f>
        <v/>
      </c>
      <c r="BY748" s="32" t="str">
        <f>IF($BF748&gt;$Y$7,"",IF(AND($BF748=$Y$7,$BG748=23),"",Entrées!T776-Entrées!T775))</f>
        <v/>
      </c>
      <c r="BZ748" s="32" t="str">
        <f>IF($BF748&gt;$Y$7,"",IF(AND($BF748=$Y$7,$BG748=23),"",Entrées!U776-Entrées!U775))</f>
        <v/>
      </c>
      <c r="CA748" s="32" t="str">
        <f>IF($BF748&gt;$Y$7,"",IF(AND($BF748=$Y$7,$BG748=23),"",Entrées!V776-Entrées!V775))</f>
        <v/>
      </c>
      <c r="CD748" s="33" t="str">
        <f>IF($BF748&lt;=$Y$7,Entrées!J775/CD$2,"")</f>
        <v/>
      </c>
      <c r="CE748" s="33" t="str">
        <f>IF($BF748&lt;=$Y$7,Entrées!K775/CE$2,"")</f>
        <v/>
      </c>
      <c r="CF748" s="11">
        <f t="shared" si="882"/>
        <v>7600</v>
      </c>
      <c r="CG748" s="11">
        <f t="shared" si="883"/>
        <v>4200</v>
      </c>
      <c r="CH748" s="52">
        <f t="shared" si="884"/>
        <v>0.26950009137426939</v>
      </c>
      <c r="CI748" s="52">
        <f t="shared" si="885"/>
        <v>0.11132787698412699</v>
      </c>
    </row>
    <row r="749" spans="1:87">
      <c r="Y749" s="11"/>
      <c r="Z749" s="11"/>
      <c r="AA749" s="11"/>
      <c r="AB749" s="11"/>
      <c r="AC749" s="13"/>
      <c r="AH749" s="11">
        <f>Entrées!A776</f>
        <v>31</v>
      </c>
      <c r="AI749" s="13">
        <f>Entrées!B776</f>
        <v>19</v>
      </c>
      <c r="AJ749" s="31" t="str">
        <f t="shared" si="889"/>
        <v/>
      </c>
      <c r="AK749" s="31" t="str">
        <f t="shared" si="862"/>
        <v/>
      </c>
      <c r="AL749" s="31" t="str">
        <f t="shared" si="863"/>
        <v/>
      </c>
      <c r="AM749" s="31" t="str">
        <f t="shared" si="864"/>
        <v/>
      </c>
      <c r="AN749" s="31" t="str">
        <f t="shared" si="865"/>
        <v/>
      </c>
      <c r="AO749" s="31" t="str">
        <f t="shared" si="866"/>
        <v/>
      </c>
      <c r="AP749" s="31" t="str">
        <f t="shared" si="867"/>
        <v/>
      </c>
      <c r="AQ749" s="31" t="str">
        <f t="shared" si="868"/>
        <v/>
      </c>
      <c r="AR749" s="31" t="str">
        <f t="shared" si="869"/>
        <v/>
      </c>
      <c r="AS749" s="31" t="str">
        <f t="shared" si="870"/>
        <v/>
      </c>
      <c r="AT749" s="31" t="str">
        <f t="shared" si="871"/>
        <v/>
      </c>
      <c r="AU749" s="31" t="str">
        <f t="shared" si="872"/>
        <v/>
      </c>
      <c r="AV749" s="31" t="str">
        <f t="shared" si="873"/>
        <v/>
      </c>
      <c r="AW749" s="31" t="str">
        <f t="shared" si="874"/>
        <v/>
      </c>
      <c r="AX749" s="31" t="str">
        <f t="shared" si="875"/>
        <v/>
      </c>
      <c r="AY749" s="31" t="str">
        <f t="shared" si="876"/>
        <v/>
      </c>
      <c r="AZ749" s="31" t="str">
        <f t="shared" si="877"/>
        <v/>
      </c>
      <c r="BA749" s="31" t="str">
        <f t="shared" si="878"/>
        <v/>
      </c>
      <c r="BB749" s="31" t="str">
        <f t="shared" si="879"/>
        <v/>
      </c>
      <c r="BC749" s="31" t="str">
        <f t="shared" si="880"/>
        <v/>
      </c>
      <c r="BF749" s="11">
        <f t="shared" si="881"/>
        <v>31</v>
      </c>
      <c r="BG749" s="11">
        <f t="shared" si="891"/>
        <v>19</v>
      </c>
      <c r="BH749" s="32" t="str">
        <f>IF($BF749&gt;$Y$7,"",IF(AND($BF749=$Y$7,$BG749=23),"",Entrées!C777-Entrées!C776))</f>
        <v/>
      </c>
      <c r="BI749" s="32" t="str">
        <f>IF($BF749&gt;$Y$7,"",IF(AND($BF749=$Y$7,$BG749=23),"",Entrées!D777-Entrées!D776))</f>
        <v/>
      </c>
      <c r="BJ749" s="32" t="str">
        <f>IF($BF749&gt;$Y$7,"",IF(AND($BF749=$Y$7,$BG749=23),"",Entrées!E777-Entrées!E776))</f>
        <v/>
      </c>
      <c r="BK749" s="32" t="str">
        <f>IF($BF749&gt;$Y$7,"",IF(AND($BF749=$Y$7,$BG749=23),"",Entrées!F777-Entrées!F776))</f>
        <v/>
      </c>
      <c r="BL749" s="32" t="str">
        <f>IF($BF749&gt;$Y$7,"",IF(AND($BF749=$Y$7,$BG749=23),"",Entrées!G777-Entrées!G776))</f>
        <v/>
      </c>
      <c r="BM749" s="32" t="str">
        <f>IF($BF749&gt;$Y$7,"",IF(AND($BF749=$Y$7,$BG749=23),"",Entrées!H777-Entrées!H776))</f>
        <v/>
      </c>
      <c r="BN749" s="32" t="str">
        <f>IF($BF749&gt;$Y$7,"",IF(AND($BF749=$Y$7,$BG749=23),"",Entrées!I777-Entrées!I776))</f>
        <v/>
      </c>
      <c r="BO749" s="32" t="str">
        <f>IF($BF749&gt;$Y$7,"",IF(AND($BF749=$Y$7,$BG749=23),"",Entrées!J777-Entrées!J776))</f>
        <v/>
      </c>
      <c r="BP749" s="32" t="str">
        <f>IF($BF749&gt;$Y$7,"",IF(AND($BF749=$Y$7,$BG749=23),"",Entrées!K777-Entrées!K776))</f>
        <v/>
      </c>
      <c r="BQ749" s="32" t="str">
        <f>IF($BF749&gt;$Y$7,"",IF(AND($BF749=$Y$7,$BG749=23),"",Entrées!L777-Entrées!L776))</f>
        <v/>
      </c>
      <c r="BR749" s="32" t="str">
        <f>IF($BF749&gt;$Y$7,"",IF(AND($BF749=$Y$7,$BG749=23),"",Entrées!M777-Entrées!M776))</f>
        <v/>
      </c>
      <c r="BS749" s="32" t="str">
        <f>IF($BF749&gt;$Y$7,"",IF(AND($BF749=$Y$7,$BG749=23),"",Entrées!N777-Entrées!N776))</f>
        <v/>
      </c>
      <c r="BT749" s="32" t="str">
        <f>IF($BF749&gt;$Y$7,"",IF(AND($BF749=$Y$7,$BG749=23),"",Entrées!O777-Entrées!O776))</f>
        <v/>
      </c>
      <c r="BU749" s="32" t="str">
        <f>IF($BF749&gt;$Y$7,"",IF(AND($BF749=$Y$7,$BG749=23),"",Entrées!P777-Entrées!P776))</f>
        <v/>
      </c>
      <c r="BV749" s="32" t="str">
        <f>IF($BF749&gt;$Y$7,"",IF(AND($BF749=$Y$7,$BG749=23),"",Entrées!Q777-Entrées!Q776))</f>
        <v/>
      </c>
      <c r="BW749" s="32" t="str">
        <f>IF($BF749&gt;$Y$7,"",IF(AND($BF749=$Y$7,$BG749=23),"",Entrées!R777-Entrées!R776))</f>
        <v/>
      </c>
      <c r="BX749" s="32" t="str">
        <f>IF($BF749&gt;$Y$7,"",IF(AND($BF749=$Y$7,$BG749=23),"",Entrées!S777-Entrées!S776))</f>
        <v/>
      </c>
      <c r="BY749" s="32" t="str">
        <f>IF($BF749&gt;$Y$7,"",IF(AND($BF749=$Y$7,$BG749=23),"",Entrées!T777-Entrées!T776))</f>
        <v/>
      </c>
      <c r="BZ749" s="32" t="str">
        <f>IF($BF749&gt;$Y$7,"",IF(AND($BF749=$Y$7,$BG749=23),"",Entrées!U777-Entrées!U776))</f>
        <v/>
      </c>
      <c r="CA749" s="32" t="str">
        <f>IF($BF749&gt;$Y$7,"",IF(AND($BF749=$Y$7,$BG749=23),"",Entrées!V777-Entrées!V776))</f>
        <v/>
      </c>
      <c r="CD749" s="33" t="str">
        <f>IF($BF749&lt;=$Y$7,Entrées!J776/CD$2,"")</f>
        <v/>
      </c>
      <c r="CE749" s="33" t="str">
        <f>IF($BF749&lt;=$Y$7,Entrées!K776/CE$2,"")</f>
        <v/>
      </c>
      <c r="CF749" s="11">
        <f t="shared" si="882"/>
        <v>7600</v>
      </c>
      <c r="CG749" s="11">
        <f t="shared" si="883"/>
        <v>4200</v>
      </c>
      <c r="CH749" s="52">
        <f t="shared" si="884"/>
        <v>0.26950009137426939</v>
      </c>
      <c r="CI749" s="52">
        <f t="shared" si="885"/>
        <v>0.11132787698412699</v>
      </c>
    </row>
    <row r="750" spans="1:87">
      <c r="Y750" s="11"/>
      <c r="Z750" s="11"/>
      <c r="AA750" s="11"/>
      <c r="AB750" s="11"/>
      <c r="AC750" s="13"/>
      <c r="AH750" s="11">
        <f>Entrées!A777</f>
        <v>31</v>
      </c>
      <c r="AI750" s="13">
        <f>Entrées!B777</f>
        <v>20</v>
      </c>
      <c r="AJ750" s="31" t="str">
        <f t="shared" si="889"/>
        <v/>
      </c>
      <c r="AK750" s="31" t="str">
        <f t="shared" si="862"/>
        <v/>
      </c>
      <c r="AL750" s="31" t="str">
        <f t="shared" si="863"/>
        <v/>
      </c>
      <c r="AM750" s="31" t="str">
        <f t="shared" si="864"/>
        <v/>
      </c>
      <c r="AN750" s="31" t="str">
        <f t="shared" si="865"/>
        <v/>
      </c>
      <c r="AO750" s="31" t="str">
        <f t="shared" si="866"/>
        <v/>
      </c>
      <c r="AP750" s="31" t="str">
        <f t="shared" si="867"/>
        <v/>
      </c>
      <c r="AQ750" s="31" t="str">
        <f t="shared" si="868"/>
        <v/>
      </c>
      <c r="AR750" s="31" t="str">
        <f t="shared" si="869"/>
        <v/>
      </c>
      <c r="AS750" s="31" t="str">
        <f t="shared" si="870"/>
        <v/>
      </c>
      <c r="AT750" s="31" t="str">
        <f t="shared" si="871"/>
        <v/>
      </c>
      <c r="AU750" s="31" t="str">
        <f t="shared" si="872"/>
        <v/>
      </c>
      <c r="AV750" s="31" t="str">
        <f t="shared" si="873"/>
        <v/>
      </c>
      <c r="AW750" s="31" t="str">
        <f t="shared" si="874"/>
        <v/>
      </c>
      <c r="AX750" s="31" t="str">
        <f t="shared" si="875"/>
        <v/>
      </c>
      <c r="AY750" s="31" t="str">
        <f t="shared" si="876"/>
        <v/>
      </c>
      <c r="AZ750" s="31" t="str">
        <f t="shared" si="877"/>
        <v/>
      </c>
      <c r="BA750" s="31" t="str">
        <f t="shared" si="878"/>
        <v/>
      </c>
      <c r="BB750" s="31" t="str">
        <f t="shared" si="879"/>
        <v/>
      </c>
      <c r="BC750" s="31" t="str">
        <f t="shared" si="880"/>
        <v/>
      </c>
      <c r="BF750" s="11">
        <f t="shared" si="881"/>
        <v>31</v>
      </c>
      <c r="BG750" s="11">
        <f t="shared" si="891"/>
        <v>20</v>
      </c>
      <c r="BH750" s="32" t="str">
        <f>IF($BF750&gt;$Y$7,"",IF(AND($BF750=$Y$7,$BG750=23),"",Entrées!C778-Entrées!C777))</f>
        <v/>
      </c>
      <c r="BI750" s="32" t="str">
        <f>IF($BF750&gt;$Y$7,"",IF(AND($BF750=$Y$7,$BG750=23),"",Entrées!D778-Entrées!D777))</f>
        <v/>
      </c>
      <c r="BJ750" s="32" t="str">
        <f>IF($BF750&gt;$Y$7,"",IF(AND($BF750=$Y$7,$BG750=23),"",Entrées!E778-Entrées!E777))</f>
        <v/>
      </c>
      <c r="BK750" s="32" t="str">
        <f>IF($BF750&gt;$Y$7,"",IF(AND($BF750=$Y$7,$BG750=23),"",Entrées!F778-Entrées!F777))</f>
        <v/>
      </c>
      <c r="BL750" s="32" t="str">
        <f>IF($BF750&gt;$Y$7,"",IF(AND($BF750=$Y$7,$BG750=23),"",Entrées!G778-Entrées!G777))</f>
        <v/>
      </c>
      <c r="BM750" s="32" t="str">
        <f>IF($BF750&gt;$Y$7,"",IF(AND($BF750=$Y$7,$BG750=23),"",Entrées!H778-Entrées!H777))</f>
        <v/>
      </c>
      <c r="BN750" s="32" t="str">
        <f>IF($BF750&gt;$Y$7,"",IF(AND($BF750=$Y$7,$BG750=23),"",Entrées!I778-Entrées!I777))</f>
        <v/>
      </c>
      <c r="BO750" s="32" t="str">
        <f>IF($BF750&gt;$Y$7,"",IF(AND($BF750=$Y$7,$BG750=23),"",Entrées!J778-Entrées!J777))</f>
        <v/>
      </c>
      <c r="BP750" s="32" t="str">
        <f>IF($BF750&gt;$Y$7,"",IF(AND($BF750=$Y$7,$BG750=23),"",Entrées!K778-Entrées!K777))</f>
        <v/>
      </c>
      <c r="BQ750" s="32" t="str">
        <f>IF($BF750&gt;$Y$7,"",IF(AND($BF750=$Y$7,$BG750=23),"",Entrées!L778-Entrées!L777))</f>
        <v/>
      </c>
      <c r="BR750" s="32" t="str">
        <f>IF($BF750&gt;$Y$7,"",IF(AND($BF750=$Y$7,$BG750=23),"",Entrées!M778-Entrées!M777))</f>
        <v/>
      </c>
      <c r="BS750" s="32" t="str">
        <f>IF($BF750&gt;$Y$7,"",IF(AND($BF750=$Y$7,$BG750=23),"",Entrées!N778-Entrées!N777))</f>
        <v/>
      </c>
      <c r="BT750" s="32" t="str">
        <f>IF($BF750&gt;$Y$7,"",IF(AND($BF750=$Y$7,$BG750=23),"",Entrées!O778-Entrées!O777))</f>
        <v/>
      </c>
      <c r="BU750" s="32" t="str">
        <f>IF($BF750&gt;$Y$7,"",IF(AND($BF750=$Y$7,$BG750=23),"",Entrées!P778-Entrées!P777))</f>
        <v/>
      </c>
      <c r="BV750" s="32" t="str">
        <f>IF($BF750&gt;$Y$7,"",IF(AND($BF750=$Y$7,$BG750=23),"",Entrées!Q778-Entrées!Q777))</f>
        <v/>
      </c>
      <c r="BW750" s="32" t="str">
        <f>IF($BF750&gt;$Y$7,"",IF(AND($BF750=$Y$7,$BG750=23),"",Entrées!R778-Entrées!R777))</f>
        <v/>
      </c>
      <c r="BX750" s="32" t="str">
        <f>IF($BF750&gt;$Y$7,"",IF(AND($BF750=$Y$7,$BG750=23),"",Entrées!S778-Entrées!S777))</f>
        <v/>
      </c>
      <c r="BY750" s="32" t="str">
        <f>IF($BF750&gt;$Y$7,"",IF(AND($BF750=$Y$7,$BG750=23),"",Entrées!T778-Entrées!T777))</f>
        <v/>
      </c>
      <c r="BZ750" s="32" t="str">
        <f>IF($BF750&gt;$Y$7,"",IF(AND($BF750=$Y$7,$BG750=23),"",Entrées!U778-Entrées!U777))</f>
        <v/>
      </c>
      <c r="CA750" s="32" t="str">
        <f>IF($BF750&gt;$Y$7,"",IF(AND($BF750=$Y$7,$BG750=23),"",Entrées!V778-Entrées!V777))</f>
        <v/>
      </c>
      <c r="CD750" s="33" t="str">
        <f>IF($BF750&lt;=$Y$7,Entrées!J777/CD$2,"")</f>
        <v/>
      </c>
      <c r="CE750" s="33" t="str">
        <f>IF($BF750&lt;=$Y$7,Entrées!K777/CE$2,"")</f>
        <v/>
      </c>
      <c r="CF750" s="11">
        <f t="shared" si="882"/>
        <v>7600</v>
      </c>
      <c r="CG750" s="11">
        <f t="shared" si="883"/>
        <v>4200</v>
      </c>
      <c r="CH750" s="52">
        <f t="shared" si="884"/>
        <v>0.26950009137426939</v>
      </c>
      <c r="CI750" s="52">
        <f t="shared" si="885"/>
        <v>0.11132787698412699</v>
      </c>
    </row>
    <row r="751" spans="1:87">
      <c r="Y751" s="11"/>
      <c r="Z751" s="11"/>
      <c r="AA751" s="11"/>
      <c r="AB751" s="11"/>
      <c r="AC751" s="13"/>
      <c r="AH751" s="11">
        <f>Entrées!A778</f>
        <v>31</v>
      </c>
      <c r="AI751" s="13">
        <f>Entrées!B778</f>
        <v>21</v>
      </c>
      <c r="AJ751" s="31" t="str">
        <f t="shared" si="889"/>
        <v/>
      </c>
      <c r="AK751" s="31" t="str">
        <f t="shared" si="862"/>
        <v/>
      </c>
      <c r="AL751" s="31" t="str">
        <f t="shared" si="863"/>
        <v/>
      </c>
      <c r="AM751" s="31" t="str">
        <f t="shared" si="864"/>
        <v/>
      </c>
      <c r="AN751" s="31" t="str">
        <f t="shared" si="865"/>
        <v/>
      </c>
      <c r="AO751" s="31" t="str">
        <f t="shared" si="866"/>
        <v/>
      </c>
      <c r="AP751" s="31" t="str">
        <f t="shared" si="867"/>
        <v/>
      </c>
      <c r="AQ751" s="31" t="str">
        <f t="shared" si="868"/>
        <v/>
      </c>
      <c r="AR751" s="31" t="str">
        <f t="shared" si="869"/>
        <v/>
      </c>
      <c r="AS751" s="31" t="str">
        <f t="shared" si="870"/>
        <v/>
      </c>
      <c r="AT751" s="31" t="str">
        <f t="shared" si="871"/>
        <v/>
      </c>
      <c r="AU751" s="31" t="str">
        <f t="shared" si="872"/>
        <v/>
      </c>
      <c r="AV751" s="31" t="str">
        <f t="shared" si="873"/>
        <v/>
      </c>
      <c r="AW751" s="31" t="str">
        <f t="shared" si="874"/>
        <v/>
      </c>
      <c r="AX751" s="31" t="str">
        <f t="shared" si="875"/>
        <v/>
      </c>
      <c r="AY751" s="31" t="str">
        <f t="shared" si="876"/>
        <v/>
      </c>
      <c r="AZ751" s="31" t="str">
        <f t="shared" si="877"/>
        <v/>
      </c>
      <c r="BA751" s="31" t="str">
        <f t="shared" si="878"/>
        <v/>
      </c>
      <c r="BB751" s="31" t="str">
        <f t="shared" si="879"/>
        <v/>
      </c>
      <c r="BC751" s="31" t="str">
        <f t="shared" si="880"/>
        <v/>
      </c>
      <c r="BF751" s="11">
        <f t="shared" si="881"/>
        <v>31</v>
      </c>
      <c r="BG751" s="11">
        <f t="shared" si="891"/>
        <v>21</v>
      </c>
      <c r="BH751" s="32" t="str">
        <f>IF($BF751&gt;$Y$7,"",IF(AND($BF751=$Y$7,$BG751=23),"",Entrées!C779-Entrées!C778))</f>
        <v/>
      </c>
      <c r="BI751" s="32" t="str">
        <f>IF($BF751&gt;$Y$7,"",IF(AND($BF751=$Y$7,$BG751=23),"",Entrées!D779-Entrées!D778))</f>
        <v/>
      </c>
      <c r="BJ751" s="32" t="str">
        <f>IF($BF751&gt;$Y$7,"",IF(AND($BF751=$Y$7,$BG751=23),"",Entrées!E779-Entrées!E778))</f>
        <v/>
      </c>
      <c r="BK751" s="32" t="str">
        <f>IF($BF751&gt;$Y$7,"",IF(AND($BF751=$Y$7,$BG751=23),"",Entrées!F779-Entrées!F778))</f>
        <v/>
      </c>
      <c r="BL751" s="32" t="str">
        <f>IF($BF751&gt;$Y$7,"",IF(AND($BF751=$Y$7,$BG751=23),"",Entrées!G779-Entrées!G778))</f>
        <v/>
      </c>
      <c r="BM751" s="32" t="str">
        <f>IF($BF751&gt;$Y$7,"",IF(AND($BF751=$Y$7,$BG751=23),"",Entrées!H779-Entrées!H778))</f>
        <v/>
      </c>
      <c r="BN751" s="32" t="str">
        <f>IF($BF751&gt;$Y$7,"",IF(AND($BF751=$Y$7,$BG751=23),"",Entrées!I779-Entrées!I778))</f>
        <v/>
      </c>
      <c r="BO751" s="32" t="str">
        <f>IF($BF751&gt;$Y$7,"",IF(AND($BF751=$Y$7,$BG751=23),"",Entrées!J779-Entrées!J778))</f>
        <v/>
      </c>
      <c r="BP751" s="32" t="str">
        <f>IF($BF751&gt;$Y$7,"",IF(AND($BF751=$Y$7,$BG751=23),"",Entrées!K779-Entrées!K778))</f>
        <v/>
      </c>
      <c r="BQ751" s="32" t="str">
        <f>IF($BF751&gt;$Y$7,"",IF(AND($BF751=$Y$7,$BG751=23),"",Entrées!L779-Entrées!L778))</f>
        <v/>
      </c>
      <c r="BR751" s="32" t="str">
        <f>IF($BF751&gt;$Y$7,"",IF(AND($BF751=$Y$7,$BG751=23),"",Entrées!M779-Entrées!M778))</f>
        <v/>
      </c>
      <c r="BS751" s="32" t="str">
        <f>IF($BF751&gt;$Y$7,"",IF(AND($BF751=$Y$7,$BG751=23),"",Entrées!N779-Entrées!N778))</f>
        <v/>
      </c>
      <c r="BT751" s="32" t="str">
        <f>IF($BF751&gt;$Y$7,"",IF(AND($BF751=$Y$7,$BG751=23),"",Entrées!O779-Entrées!O778))</f>
        <v/>
      </c>
      <c r="BU751" s="32" t="str">
        <f>IF($BF751&gt;$Y$7,"",IF(AND($BF751=$Y$7,$BG751=23),"",Entrées!P779-Entrées!P778))</f>
        <v/>
      </c>
      <c r="BV751" s="32" t="str">
        <f>IF($BF751&gt;$Y$7,"",IF(AND($BF751=$Y$7,$BG751=23),"",Entrées!Q779-Entrées!Q778))</f>
        <v/>
      </c>
      <c r="BW751" s="32" t="str">
        <f>IF($BF751&gt;$Y$7,"",IF(AND($BF751=$Y$7,$BG751=23),"",Entrées!R779-Entrées!R778))</f>
        <v/>
      </c>
      <c r="BX751" s="32" t="str">
        <f>IF($BF751&gt;$Y$7,"",IF(AND($BF751=$Y$7,$BG751=23),"",Entrées!S779-Entrées!S778))</f>
        <v/>
      </c>
      <c r="BY751" s="32" t="str">
        <f>IF($BF751&gt;$Y$7,"",IF(AND($BF751=$Y$7,$BG751=23),"",Entrées!T779-Entrées!T778))</f>
        <v/>
      </c>
      <c r="BZ751" s="32" t="str">
        <f>IF($BF751&gt;$Y$7,"",IF(AND($BF751=$Y$7,$BG751=23),"",Entrées!U779-Entrées!U778))</f>
        <v/>
      </c>
      <c r="CA751" s="32" t="str">
        <f>IF($BF751&gt;$Y$7,"",IF(AND($BF751=$Y$7,$BG751=23),"",Entrées!V779-Entrées!V778))</f>
        <v/>
      </c>
      <c r="CD751" s="33" t="str">
        <f>IF($BF751&lt;=$Y$7,Entrées!J778/CD$2,"")</f>
        <v/>
      </c>
      <c r="CE751" s="33" t="str">
        <f>IF($BF751&lt;=$Y$7,Entrées!K778/CE$2,"")</f>
        <v/>
      </c>
      <c r="CF751" s="11">
        <f t="shared" si="882"/>
        <v>7600</v>
      </c>
      <c r="CG751" s="11">
        <f t="shared" si="883"/>
        <v>4200</v>
      </c>
      <c r="CH751" s="52">
        <f t="shared" si="884"/>
        <v>0.26950009137426939</v>
      </c>
      <c r="CI751" s="52">
        <f t="shared" si="885"/>
        <v>0.11132787698412699</v>
      </c>
    </row>
    <row r="752" spans="1:87">
      <c r="Y752" s="11"/>
      <c r="Z752" s="11"/>
      <c r="AA752" s="11"/>
      <c r="AB752" s="11"/>
      <c r="AC752" s="13"/>
      <c r="AH752" s="11">
        <f>Entrées!A779</f>
        <v>31</v>
      </c>
      <c r="AI752" s="13">
        <f>Entrées!B779</f>
        <v>22</v>
      </c>
      <c r="AJ752" s="31" t="str">
        <f t="shared" si="889"/>
        <v/>
      </c>
      <c r="AK752" s="31" t="str">
        <f t="shared" si="862"/>
        <v/>
      </c>
      <c r="AL752" s="31" t="str">
        <f t="shared" si="863"/>
        <v/>
      </c>
      <c r="AM752" s="31" t="str">
        <f t="shared" si="864"/>
        <v/>
      </c>
      <c r="AN752" s="31" t="str">
        <f t="shared" si="865"/>
        <v/>
      </c>
      <c r="AO752" s="31" t="str">
        <f t="shared" si="866"/>
        <v/>
      </c>
      <c r="AP752" s="31" t="str">
        <f t="shared" si="867"/>
        <v/>
      </c>
      <c r="AQ752" s="31" t="str">
        <f t="shared" si="868"/>
        <v/>
      </c>
      <c r="AR752" s="31" t="str">
        <f t="shared" si="869"/>
        <v/>
      </c>
      <c r="AS752" s="31" t="str">
        <f t="shared" si="870"/>
        <v/>
      </c>
      <c r="AT752" s="31" t="str">
        <f t="shared" si="871"/>
        <v/>
      </c>
      <c r="AU752" s="31" t="str">
        <f t="shared" si="872"/>
        <v/>
      </c>
      <c r="AV752" s="31" t="str">
        <f t="shared" si="873"/>
        <v/>
      </c>
      <c r="AW752" s="31" t="str">
        <f t="shared" si="874"/>
        <v/>
      </c>
      <c r="AX752" s="31" t="str">
        <f t="shared" si="875"/>
        <v/>
      </c>
      <c r="AY752" s="31" t="str">
        <f t="shared" si="876"/>
        <v/>
      </c>
      <c r="AZ752" s="31" t="str">
        <f t="shared" si="877"/>
        <v/>
      </c>
      <c r="BA752" s="31" t="str">
        <f t="shared" si="878"/>
        <v/>
      </c>
      <c r="BB752" s="31" t="str">
        <f t="shared" si="879"/>
        <v/>
      </c>
      <c r="BC752" s="31" t="str">
        <f t="shared" si="880"/>
        <v/>
      </c>
      <c r="BF752" s="11">
        <f t="shared" si="881"/>
        <v>31</v>
      </c>
      <c r="BG752" s="11">
        <f t="shared" si="891"/>
        <v>22</v>
      </c>
      <c r="BH752" s="32" t="str">
        <f>IF($BF752&gt;$Y$7,"",IF(AND($BF752=$Y$7,$BG752=23),"",Entrées!C780-Entrées!C779))</f>
        <v/>
      </c>
      <c r="BI752" s="32" t="str">
        <f>IF($BF752&gt;$Y$7,"",IF(AND($BF752=$Y$7,$BG752=23),"",Entrées!D780-Entrées!D779))</f>
        <v/>
      </c>
      <c r="BJ752" s="32" t="str">
        <f>IF($BF752&gt;$Y$7,"",IF(AND($BF752=$Y$7,$BG752=23),"",Entrées!E780-Entrées!E779))</f>
        <v/>
      </c>
      <c r="BK752" s="32" t="str">
        <f>IF($BF752&gt;$Y$7,"",IF(AND($BF752=$Y$7,$BG752=23),"",Entrées!F780-Entrées!F779))</f>
        <v/>
      </c>
      <c r="BL752" s="32" t="str">
        <f>IF($BF752&gt;$Y$7,"",IF(AND($BF752=$Y$7,$BG752=23),"",Entrées!G780-Entrées!G779))</f>
        <v/>
      </c>
      <c r="BM752" s="32" t="str">
        <f>IF($BF752&gt;$Y$7,"",IF(AND($BF752=$Y$7,$BG752=23),"",Entrées!H780-Entrées!H779))</f>
        <v/>
      </c>
      <c r="BN752" s="32" t="str">
        <f>IF($BF752&gt;$Y$7,"",IF(AND($BF752=$Y$7,$BG752=23),"",Entrées!I780-Entrées!I779))</f>
        <v/>
      </c>
      <c r="BO752" s="32" t="str">
        <f>IF($BF752&gt;$Y$7,"",IF(AND($BF752=$Y$7,$BG752=23),"",Entrées!J780-Entrées!J779))</f>
        <v/>
      </c>
      <c r="BP752" s="32" t="str">
        <f>IF($BF752&gt;$Y$7,"",IF(AND($BF752=$Y$7,$BG752=23),"",Entrées!K780-Entrées!K779))</f>
        <v/>
      </c>
      <c r="BQ752" s="32" t="str">
        <f>IF($BF752&gt;$Y$7,"",IF(AND($BF752=$Y$7,$BG752=23),"",Entrées!L780-Entrées!L779))</f>
        <v/>
      </c>
      <c r="BR752" s="32" t="str">
        <f>IF($BF752&gt;$Y$7,"",IF(AND($BF752=$Y$7,$BG752=23),"",Entrées!M780-Entrées!M779))</f>
        <v/>
      </c>
      <c r="BS752" s="32" t="str">
        <f>IF($BF752&gt;$Y$7,"",IF(AND($BF752=$Y$7,$BG752=23),"",Entrées!N780-Entrées!N779))</f>
        <v/>
      </c>
      <c r="BT752" s="32" t="str">
        <f>IF($BF752&gt;$Y$7,"",IF(AND($BF752=$Y$7,$BG752=23),"",Entrées!O780-Entrées!O779))</f>
        <v/>
      </c>
      <c r="BU752" s="32" t="str">
        <f>IF($BF752&gt;$Y$7,"",IF(AND($BF752=$Y$7,$BG752=23),"",Entrées!P780-Entrées!P779))</f>
        <v/>
      </c>
      <c r="BV752" s="32" t="str">
        <f>IF($BF752&gt;$Y$7,"",IF(AND($BF752=$Y$7,$BG752=23),"",Entrées!Q780-Entrées!Q779))</f>
        <v/>
      </c>
      <c r="BW752" s="32" t="str">
        <f>IF($BF752&gt;$Y$7,"",IF(AND($BF752=$Y$7,$BG752=23),"",Entrées!R780-Entrées!R779))</f>
        <v/>
      </c>
      <c r="BX752" s="32" t="str">
        <f>IF($BF752&gt;$Y$7,"",IF(AND($BF752=$Y$7,$BG752=23),"",Entrées!S780-Entrées!S779))</f>
        <v/>
      </c>
      <c r="BY752" s="32" t="str">
        <f>IF($BF752&gt;$Y$7,"",IF(AND($BF752=$Y$7,$BG752=23),"",Entrées!T780-Entrées!T779))</f>
        <v/>
      </c>
      <c r="BZ752" s="32" t="str">
        <f>IF($BF752&gt;$Y$7,"",IF(AND($BF752=$Y$7,$BG752=23),"",Entrées!U780-Entrées!U779))</f>
        <v/>
      </c>
      <c r="CA752" s="32" t="str">
        <f>IF($BF752&gt;$Y$7,"",IF(AND($BF752=$Y$7,$BG752=23),"",Entrées!V780-Entrées!V779))</f>
        <v/>
      </c>
      <c r="CD752" s="33" t="str">
        <f>IF($BF752&lt;=$Y$7,Entrées!J779/CD$2,"")</f>
        <v/>
      </c>
      <c r="CE752" s="33" t="str">
        <f>IF($BF752&lt;=$Y$7,Entrées!K779/CE$2,"")</f>
        <v/>
      </c>
      <c r="CF752" s="11">
        <f t="shared" si="882"/>
        <v>7600</v>
      </c>
      <c r="CG752" s="11">
        <f t="shared" si="883"/>
        <v>4200</v>
      </c>
      <c r="CH752" s="52">
        <f t="shared" si="884"/>
        <v>0.26950009137426939</v>
      </c>
      <c r="CI752" s="52">
        <f t="shared" si="885"/>
        <v>0.11132787698412699</v>
      </c>
    </row>
    <row r="753" spans="25:87">
      <c r="Y753" s="11"/>
      <c r="Z753" s="11"/>
      <c r="AA753" s="11"/>
      <c r="AB753" s="11"/>
      <c r="AC753" s="13"/>
      <c r="AH753" s="11">
        <f>Entrées!A780</f>
        <v>31</v>
      </c>
      <c r="AI753" s="13">
        <f>Entrées!B780</f>
        <v>23</v>
      </c>
      <c r="AJ753" s="31" t="str">
        <f t="shared" si="889"/>
        <v/>
      </c>
      <c r="AK753" s="31" t="str">
        <f t="shared" si="862"/>
        <v/>
      </c>
      <c r="AL753" s="31" t="str">
        <f t="shared" si="863"/>
        <v/>
      </c>
      <c r="AM753" s="31" t="str">
        <f t="shared" si="864"/>
        <v/>
      </c>
      <c r="AN753" s="31" t="str">
        <f t="shared" si="865"/>
        <v/>
      </c>
      <c r="AO753" s="31" t="str">
        <f t="shared" si="866"/>
        <v/>
      </c>
      <c r="AP753" s="31" t="str">
        <f t="shared" si="867"/>
        <v/>
      </c>
      <c r="AQ753" s="31" t="str">
        <f t="shared" si="868"/>
        <v/>
      </c>
      <c r="AR753" s="31" t="str">
        <f t="shared" si="869"/>
        <v/>
      </c>
      <c r="AS753" s="31" t="str">
        <f t="shared" si="870"/>
        <v/>
      </c>
      <c r="AT753" s="31" t="str">
        <f t="shared" si="871"/>
        <v/>
      </c>
      <c r="AU753" s="31" t="str">
        <f t="shared" si="872"/>
        <v/>
      </c>
      <c r="AV753" s="31" t="str">
        <f t="shared" si="873"/>
        <v/>
      </c>
      <c r="AW753" s="31" t="str">
        <f t="shared" si="874"/>
        <v/>
      </c>
      <c r="AX753" s="31" t="str">
        <f t="shared" si="875"/>
        <v/>
      </c>
      <c r="AY753" s="31" t="str">
        <f t="shared" si="876"/>
        <v/>
      </c>
      <c r="AZ753" s="31" t="str">
        <f t="shared" si="877"/>
        <v/>
      </c>
      <c r="BA753" s="31" t="str">
        <f t="shared" si="878"/>
        <v/>
      </c>
      <c r="BB753" s="31" t="str">
        <f t="shared" si="879"/>
        <v/>
      </c>
      <c r="BC753" s="31" t="str">
        <f t="shared" si="880"/>
        <v/>
      </c>
      <c r="BF753" s="11">
        <f t="shared" si="881"/>
        <v>31</v>
      </c>
      <c r="BG753" s="11">
        <f t="shared" si="891"/>
        <v>23</v>
      </c>
      <c r="BH753" s="32" t="str">
        <f>IF($BF753&gt;$Y$7,"",IF(AND($BF753=$Y$7,$BG753=23),"",Entrées!C781-Entrées!C780))</f>
        <v/>
      </c>
      <c r="BI753" s="32" t="str">
        <f>IF($BF753&gt;$Y$7,"",IF(AND($BF753=$Y$7,$BG753=23),"",Entrées!D781-Entrées!D780))</f>
        <v/>
      </c>
      <c r="BJ753" s="32" t="str">
        <f>IF($BF753&gt;$Y$7,"",IF(AND($BF753=$Y$7,$BG753=23),"",Entrées!E781-Entrées!E780))</f>
        <v/>
      </c>
      <c r="BK753" s="32" t="str">
        <f>IF($BF753&gt;$Y$7,"",IF(AND($BF753=$Y$7,$BG753=23),"",Entrées!F781-Entrées!F780))</f>
        <v/>
      </c>
      <c r="BL753" s="32" t="str">
        <f>IF($BF753&gt;$Y$7,"",IF(AND($BF753=$Y$7,$BG753=23),"",Entrées!G781-Entrées!G780))</f>
        <v/>
      </c>
      <c r="BM753" s="32" t="str">
        <f>IF($BF753&gt;$Y$7,"",IF(AND($BF753=$Y$7,$BG753=23),"",Entrées!H781-Entrées!H780))</f>
        <v/>
      </c>
      <c r="BN753" s="32" t="str">
        <f>IF($BF753&gt;$Y$7,"",IF(AND($BF753=$Y$7,$BG753=23),"",Entrées!I781-Entrées!I780))</f>
        <v/>
      </c>
      <c r="BO753" s="32" t="str">
        <f>IF($BF753&gt;$Y$7,"",IF(AND($BF753=$Y$7,$BG753=23),"",Entrées!J781-Entrées!J780))</f>
        <v/>
      </c>
      <c r="BP753" s="32" t="str">
        <f>IF($BF753&gt;$Y$7,"",IF(AND($BF753=$Y$7,$BG753=23),"",Entrées!K781-Entrées!K780))</f>
        <v/>
      </c>
      <c r="BQ753" s="32" t="str">
        <f>IF($BF753&gt;$Y$7,"",IF(AND($BF753=$Y$7,$BG753=23),"",Entrées!L781-Entrées!L780))</f>
        <v/>
      </c>
      <c r="BR753" s="32" t="str">
        <f>IF($BF753&gt;$Y$7,"",IF(AND($BF753=$Y$7,$BG753=23),"",Entrées!M781-Entrées!M780))</f>
        <v/>
      </c>
      <c r="BS753" s="32" t="str">
        <f>IF($BF753&gt;$Y$7,"",IF(AND($BF753=$Y$7,$BG753=23),"",Entrées!N781-Entrées!N780))</f>
        <v/>
      </c>
      <c r="BT753" s="32" t="str">
        <f>IF($BF753&gt;$Y$7,"",IF(AND($BF753=$Y$7,$BG753=23),"",Entrées!O781-Entrées!O780))</f>
        <v/>
      </c>
      <c r="BU753" s="32" t="str">
        <f>IF($BF753&gt;$Y$7,"",IF(AND($BF753=$Y$7,$BG753=23),"",Entrées!P781-Entrées!P780))</f>
        <v/>
      </c>
      <c r="BV753" s="32" t="str">
        <f>IF($BF753&gt;$Y$7,"",IF(AND($BF753=$Y$7,$BG753=23),"",Entrées!Q781-Entrées!Q780))</f>
        <v/>
      </c>
      <c r="BW753" s="32" t="str">
        <f>IF($BF753&gt;$Y$7,"",IF(AND($BF753=$Y$7,$BG753=23),"",Entrées!R781-Entrées!R780))</f>
        <v/>
      </c>
      <c r="BX753" s="32" t="str">
        <f>IF($BF753&gt;$Y$7,"",IF(AND($BF753=$Y$7,$BG753=23),"",Entrées!S781-Entrées!S780))</f>
        <v/>
      </c>
      <c r="BY753" s="32" t="str">
        <f>IF($BF753&gt;$Y$7,"",IF(AND($BF753=$Y$7,$BG753=23),"",Entrées!T781-Entrées!T780))</f>
        <v/>
      </c>
      <c r="BZ753" s="32" t="str">
        <f>IF($BF753&gt;$Y$7,"",IF(AND($BF753=$Y$7,$BG753=23),"",Entrées!U781-Entrées!U780))</f>
        <v/>
      </c>
      <c r="CA753" s="32" t="str">
        <f>IF($BF753&gt;$Y$7,"",IF(AND($BF753=$Y$7,$BG753=23),"",Entrées!V781-Entrées!V780))</f>
        <v/>
      </c>
      <c r="CD753" s="33" t="str">
        <f>IF($BF753&lt;=$Y$7,Entrées!J780/CD$2,"")</f>
        <v/>
      </c>
      <c r="CE753" s="33" t="str">
        <f>IF($BF753&lt;=$Y$7,Entrées!K780/CE$2,"")</f>
        <v/>
      </c>
      <c r="CF753" s="11">
        <f t="shared" si="882"/>
        <v>7600</v>
      </c>
      <c r="CG753" s="11">
        <f t="shared" si="883"/>
        <v>4200</v>
      </c>
      <c r="CH753" s="52">
        <f t="shared" si="884"/>
        <v>0.26950009137426939</v>
      </c>
      <c r="CI753" s="52">
        <f t="shared" si="885"/>
        <v>0.11132787698412699</v>
      </c>
    </row>
    <row r="754" spans="25:87">
      <c r="Y754" s="11"/>
      <c r="Z754" s="11"/>
      <c r="AA754" s="11"/>
      <c r="AB754" s="11"/>
      <c r="AC754" s="13"/>
      <c r="AH754" s="11"/>
      <c r="AI754" s="13"/>
      <c r="AJ754" s="13"/>
      <c r="AK754" s="13"/>
      <c r="AL754" s="13"/>
      <c r="AM754" s="13"/>
      <c r="AN754" s="13"/>
      <c r="AO754" s="13"/>
      <c r="AP754" s="13"/>
      <c r="AQ754" s="13"/>
      <c r="AR754" s="13"/>
      <c r="AS754" s="13"/>
      <c r="AT754" s="13"/>
      <c r="AU754" s="13"/>
      <c r="BH754" s="11"/>
      <c r="BI754" s="11"/>
      <c r="BJ754" s="11"/>
      <c r="BK754" s="11"/>
      <c r="BL754" s="11"/>
      <c r="BM754" s="11"/>
      <c r="BN754" s="11"/>
      <c r="BO754" s="11"/>
      <c r="BP754" s="11"/>
      <c r="BQ754" s="11"/>
      <c r="BR754" s="11"/>
      <c r="BS754" s="11"/>
      <c r="BT754" s="11"/>
      <c r="BU754" s="11"/>
      <c r="BV754" s="11"/>
      <c r="BW754" s="11"/>
      <c r="BX754" s="11"/>
      <c r="BY754" s="11"/>
      <c r="BZ754" s="11"/>
      <c r="CA754" s="11"/>
    </row>
    <row r="755" spans="25:87">
      <c r="Y755" s="11"/>
      <c r="Z755" s="11"/>
      <c r="AA755" s="11"/>
      <c r="AB755" s="11"/>
      <c r="AC755" s="13"/>
      <c r="AH755" s="11"/>
      <c r="AI755" s="13"/>
      <c r="AJ755" s="13"/>
      <c r="AK755" s="13"/>
      <c r="AL755" s="13"/>
      <c r="AM755" s="13"/>
      <c r="AN755" s="13"/>
      <c r="AO755" s="13"/>
      <c r="AP755" s="13"/>
      <c r="AQ755" s="13"/>
      <c r="AR755" s="13"/>
      <c r="AS755" s="13"/>
      <c r="AT755" s="13"/>
      <c r="AU755" s="13"/>
    </row>
    <row r="756" spans="25:87">
      <c r="Y756" s="11"/>
      <c r="Z756" s="11"/>
      <c r="AA756" s="11"/>
      <c r="AB756" s="11"/>
      <c r="AC756" s="13"/>
      <c r="AH756" s="11"/>
      <c r="AI756" s="13"/>
      <c r="AJ756" s="13"/>
      <c r="AK756" s="13"/>
      <c r="AL756" s="13"/>
      <c r="AM756" s="13"/>
      <c r="AN756" s="13"/>
      <c r="AO756" s="13"/>
      <c r="AP756" s="13"/>
      <c r="AQ756" s="13"/>
      <c r="AR756" s="13"/>
      <c r="AS756" s="13"/>
      <c r="AT756" s="13"/>
      <c r="AU756" s="13"/>
    </row>
    <row r="757" spans="25:87">
      <c r="Y757" s="11"/>
      <c r="Z757" s="11"/>
      <c r="AA757" s="11"/>
      <c r="AB757" s="11"/>
      <c r="AC757" s="13"/>
      <c r="AH757" s="11"/>
      <c r="AI757" s="13"/>
      <c r="AJ757" s="13"/>
      <c r="AK757" s="13"/>
      <c r="AL757" s="13"/>
      <c r="AM757" s="13"/>
      <c r="AN757" s="13"/>
      <c r="AO757" s="13"/>
      <c r="AP757" s="13"/>
      <c r="AQ757" s="13"/>
      <c r="AR757" s="13"/>
      <c r="AS757" s="13"/>
      <c r="AT757" s="13"/>
      <c r="AU757" s="13"/>
    </row>
    <row r="758" spans="25:87">
      <c r="Y758" s="11"/>
      <c r="Z758" s="11"/>
      <c r="AA758" s="11"/>
      <c r="AB758" s="11"/>
      <c r="AC758" s="13"/>
      <c r="AH758" s="11"/>
      <c r="AI758" s="13"/>
      <c r="AJ758" s="13"/>
      <c r="AK758" s="13"/>
      <c r="AL758" s="13"/>
      <c r="AM758" s="13"/>
      <c r="AN758" s="13"/>
      <c r="AO758" s="13"/>
      <c r="AP758" s="13"/>
      <c r="AQ758" s="13"/>
      <c r="AR758" s="13"/>
      <c r="AS758" s="13"/>
      <c r="AT758" s="13"/>
      <c r="AU758" s="13"/>
    </row>
    <row r="759" spans="25:87">
      <c r="Y759" s="11"/>
      <c r="Z759" s="11"/>
      <c r="AA759" s="11"/>
      <c r="AB759" s="11"/>
      <c r="AC759" s="13"/>
      <c r="AH759" s="11"/>
      <c r="AI759" s="13"/>
      <c r="AJ759" s="13"/>
      <c r="AK759" s="13"/>
      <c r="AL759" s="13"/>
      <c r="AM759" s="13"/>
      <c r="AN759" s="13"/>
      <c r="AO759" s="13"/>
      <c r="AP759" s="13"/>
      <c r="AQ759" s="13"/>
      <c r="AR759" s="13"/>
      <c r="AS759" s="13"/>
      <c r="AT759" s="13"/>
      <c r="AU759" s="13"/>
    </row>
    <row r="760" spans="25:87">
      <c r="Y760" s="11"/>
      <c r="Z760" s="11"/>
      <c r="AA760" s="11"/>
      <c r="AB760" s="11"/>
      <c r="AC760" s="13"/>
      <c r="AH760" s="11"/>
      <c r="AI760" s="13"/>
      <c r="AJ760" s="13"/>
      <c r="AK760" s="13"/>
      <c r="AL760" s="13"/>
      <c r="AM760" s="13"/>
      <c r="AN760" s="13"/>
      <c r="AO760" s="13"/>
      <c r="AP760" s="13"/>
      <c r="AQ760" s="13"/>
      <c r="AR760" s="13"/>
      <c r="AS760" s="13"/>
      <c r="AT760" s="13"/>
      <c r="AU760" s="13"/>
    </row>
    <row r="761" spans="25:87">
      <c r="Y761" s="11"/>
      <c r="Z761" s="11"/>
      <c r="AA761" s="11"/>
      <c r="AB761" s="11"/>
      <c r="AC761" s="13"/>
      <c r="AH761" s="11"/>
      <c r="AI761" s="13"/>
      <c r="AJ761" s="13"/>
      <c r="AK761" s="13"/>
      <c r="AL761" s="13"/>
      <c r="AM761" s="13"/>
      <c r="AN761" s="13"/>
      <c r="AO761" s="13"/>
      <c r="AP761" s="13"/>
      <c r="AQ761" s="13"/>
      <c r="AR761" s="13"/>
      <c r="AS761" s="13"/>
      <c r="AT761" s="13"/>
      <c r="AU761" s="13"/>
    </row>
    <row r="762" spans="25:87">
      <c r="Y762" s="11"/>
      <c r="Z762" s="11"/>
      <c r="AA762" s="11"/>
      <c r="AB762" s="11"/>
      <c r="AC762" s="13"/>
      <c r="AH762" s="11"/>
      <c r="AI762" s="13"/>
      <c r="AJ762" s="13"/>
      <c r="AK762" s="13"/>
      <c r="AL762" s="13"/>
      <c r="AM762" s="13"/>
      <c r="AN762" s="13"/>
      <c r="AO762" s="13"/>
      <c r="AP762" s="13"/>
      <c r="AQ762" s="13"/>
      <c r="AR762" s="13"/>
      <c r="AS762" s="13"/>
      <c r="AT762" s="13"/>
      <c r="AU762" s="13"/>
    </row>
    <row r="763" spans="25:87">
      <c r="Y763" s="11"/>
      <c r="Z763" s="11"/>
      <c r="AA763" s="11"/>
      <c r="AB763" s="11"/>
      <c r="AC763" s="13"/>
      <c r="AH763" s="11"/>
      <c r="AI763" s="13"/>
      <c r="AJ763" s="13"/>
      <c r="AK763" s="13"/>
      <c r="AL763" s="13"/>
      <c r="AM763" s="13"/>
      <c r="AN763" s="13"/>
      <c r="AO763" s="13"/>
      <c r="AP763" s="13"/>
      <c r="AQ763" s="13"/>
      <c r="AR763" s="13"/>
      <c r="AS763" s="13"/>
      <c r="AT763" s="13"/>
      <c r="AU763" s="13"/>
    </row>
    <row r="764" spans="25:87">
      <c r="Y764" s="11"/>
      <c r="Z764" s="11"/>
      <c r="AA764" s="11"/>
      <c r="AB764" s="11"/>
      <c r="AC764" s="13"/>
      <c r="AH764" s="11"/>
      <c r="AI764" s="13"/>
      <c r="AJ764" s="13"/>
      <c r="AK764" s="13"/>
      <c r="AL764" s="13"/>
      <c r="AM764" s="13"/>
      <c r="AN764" s="13"/>
      <c r="AO764" s="13"/>
      <c r="AP764" s="13"/>
      <c r="AQ764" s="13"/>
      <c r="AR764" s="13"/>
      <c r="AS764" s="13"/>
      <c r="AT764" s="13"/>
      <c r="AU764" s="13"/>
    </row>
    <row r="765" spans="25:87">
      <c r="Y765" s="11"/>
      <c r="Z765" s="11"/>
      <c r="AA765" s="11"/>
      <c r="AB765" s="11"/>
      <c r="AC765" s="13"/>
      <c r="AH765" s="11"/>
      <c r="AI765" s="13"/>
      <c r="AJ765" s="13"/>
      <c r="AK765" s="13"/>
      <c r="AL765" s="13"/>
      <c r="AM765" s="13"/>
      <c r="AN765" s="13"/>
      <c r="AO765" s="13"/>
      <c r="AP765" s="13"/>
      <c r="AQ765" s="13"/>
      <c r="AR765" s="13"/>
      <c r="AS765" s="13"/>
      <c r="AT765" s="13"/>
      <c r="AU765" s="13"/>
    </row>
    <row r="766" spans="25:87">
      <c r="Y766" s="11"/>
      <c r="Z766" s="11"/>
      <c r="AA766" s="11"/>
      <c r="AB766" s="11"/>
      <c r="AC766" s="13"/>
      <c r="AH766" s="11"/>
      <c r="AI766" s="13"/>
      <c r="AJ766" s="13"/>
      <c r="AK766" s="13"/>
      <c r="AL766" s="13"/>
      <c r="AM766" s="13"/>
      <c r="AN766" s="13"/>
      <c r="AO766" s="13"/>
      <c r="AP766" s="13"/>
      <c r="AQ766" s="13"/>
      <c r="AR766" s="13"/>
      <c r="AS766" s="13"/>
      <c r="AT766" s="13"/>
      <c r="AU766" s="13"/>
    </row>
    <row r="767" spans="25:87">
      <c r="Y767" s="11"/>
      <c r="Z767" s="11"/>
      <c r="AA767" s="11"/>
      <c r="AB767" s="11"/>
      <c r="AC767" s="13"/>
      <c r="AH767" s="11"/>
      <c r="AI767" s="13"/>
      <c r="AJ767" s="13"/>
      <c r="AK767" s="13"/>
      <c r="AL767" s="13"/>
      <c r="AM767" s="13"/>
      <c r="AN767" s="13"/>
      <c r="AO767" s="13"/>
      <c r="AP767" s="13"/>
      <c r="AQ767" s="13"/>
      <c r="AR767" s="13"/>
      <c r="AS767" s="13"/>
      <c r="AT767" s="13"/>
      <c r="AU767" s="13"/>
    </row>
    <row r="768" spans="25:87">
      <c r="Y768" s="11"/>
      <c r="Z768" s="11"/>
      <c r="AA768" s="11"/>
      <c r="AB768" s="11"/>
      <c r="AC768" s="13"/>
      <c r="AH768" s="11"/>
      <c r="AI768" s="13"/>
      <c r="AJ768" s="13"/>
      <c r="AK768" s="13"/>
      <c r="AL768" s="13"/>
      <c r="AM768" s="13"/>
      <c r="AN768" s="13"/>
      <c r="AO768" s="13"/>
      <c r="AP768" s="13"/>
      <c r="AQ768" s="13"/>
      <c r="AR768" s="13"/>
      <c r="AS768" s="13"/>
      <c r="AT768" s="13"/>
      <c r="AU768" s="13"/>
    </row>
    <row r="769" spans="25:47">
      <c r="Y769" s="11"/>
      <c r="Z769" s="11"/>
      <c r="AA769" s="11"/>
      <c r="AB769" s="11"/>
      <c r="AC769" s="13"/>
      <c r="AH769" s="11"/>
      <c r="AI769" s="13"/>
      <c r="AJ769" s="13"/>
      <c r="AK769" s="13"/>
      <c r="AL769" s="13"/>
      <c r="AM769" s="13"/>
      <c r="AN769" s="13"/>
      <c r="AO769" s="13"/>
      <c r="AP769" s="13"/>
      <c r="AQ769" s="13"/>
      <c r="AR769" s="13"/>
      <c r="AS769" s="13"/>
      <c r="AT769" s="13"/>
      <c r="AU769" s="13"/>
    </row>
    <row r="770" spans="25:47">
      <c r="Y770" s="11"/>
      <c r="Z770" s="11"/>
      <c r="AA770" s="11"/>
      <c r="AB770" s="11"/>
      <c r="AH770" s="11"/>
      <c r="AI770" s="13"/>
    </row>
    <row r="771" spans="25:47">
      <c r="Y771" s="11"/>
      <c r="Z771" s="11"/>
      <c r="AA771" s="11"/>
      <c r="AB771" s="11"/>
      <c r="AH771" s="11"/>
      <c r="AI771" s="13"/>
    </row>
    <row r="772" spans="25:47">
      <c r="Y772" s="11"/>
      <c r="Z772" s="11"/>
      <c r="AA772" s="11"/>
      <c r="AB772" s="11"/>
      <c r="AH772" s="11"/>
      <c r="AI772" s="13"/>
    </row>
    <row r="773" spans="25:47">
      <c r="Y773" s="11"/>
      <c r="Z773" s="11"/>
      <c r="AA773" s="11"/>
      <c r="AB773" s="11"/>
      <c r="AH773" s="11"/>
      <c r="AI773" s="13"/>
    </row>
    <row r="774" spans="25:47">
      <c r="Y774" s="11"/>
      <c r="Z774" s="11"/>
      <c r="AA774" s="11"/>
      <c r="AB774" s="11"/>
      <c r="AH774" s="11"/>
      <c r="AI774" s="13"/>
    </row>
    <row r="775" spans="25:47">
      <c r="AH775" s="11"/>
      <c r="AI775" s="13"/>
    </row>
    <row r="776" spans="25:47">
      <c r="AH776" s="11"/>
      <c r="AI776" s="13"/>
    </row>
    <row r="777" spans="25:47">
      <c r="AH777" s="11"/>
      <c r="AI777" s="13"/>
    </row>
    <row r="778" spans="25:47">
      <c r="AH778" s="11"/>
      <c r="AI778" s="13"/>
    </row>
    <row r="779" spans="25:47">
      <c r="AH779" s="11"/>
      <c r="AI779" s="13"/>
    </row>
    <row r="780" spans="25:47">
      <c r="AH780" s="11"/>
      <c r="AI780" s="13"/>
    </row>
    <row r="781" spans="25:47">
      <c r="AH781" s="11"/>
      <c r="AI781" s="13"/>
    </row>
    <row r="782" spans="25:47">
      <c r="AH782" s="11"/>
      <c r="AI782" s="13"/>
    </row>
    <row r="783" spans="25:47">
      <c r="AH783" s="11"/>
      <c r="AI783" s="13"/>
    </row>
    <row r="784" spans="25:47">
      <c r="AH784" s="11"/>
      <c r="AI784" s="13"/>
    </row>
    <row r="785" spans="34:35">
      <c r="AH785" s="11"/>
      <c r="AI785" s="13"/>
    </row>
    <row r="786" spans="34:35">
      <c r="AH786" s="11"/>
      <c r="AI786" s="13"/>
    </row>
    <row r="787" spans="34:35">
      <c r="AH787" s="11"/>
      <c r="AI787" s="13"/>
    </row>
    <row r="788" spans="34:35">
      <c r="AH788" s="11"/>
      <c r="AI788" s="13"/>
    </row>
    <row r="789" spans="34:35">
      <c r="AH789" s="11"/>
      <c r="AI789" s="13"/>
    </row>
    <row r="790" spans="34:35">
      <c r="AH790" s="11"/>
      <c r="AI790" s="13"/>
    </row>
    <row r="791" spans="34:35">
      <c r="AH791" s="11"/>
      <c r="AI791" s="13"/>
    </row>
    <row r="792" spans="34:35">
      <c r="AH792" s="11"/>
      <c r="AI792" s="13"/>
    </row>
    <row r="793" spans="34:35">
      <c r="AH793" s="11"/>
      <c r="AI793" s="13"/>
    </row>
  </sheetData>
  <sheetProtection password="CDC6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2</vt:i4>
      </vt:variant>
    </vt:vector>
  </HeadingPairs>
  <TitlesOfParts>
    <vt:vector size="9" baseType="lpstr">
      <vt:lpstr>Entrées</vt:lpstr>
      <vt:lpstr>Figures</vt:lpstr>
      <vt:lpstr>Out1</vt:lpstr>
      <vt:lpstr>Out2</vt:lpstr>
      <vt:lpstr>Out3</vt:lpstr>
      <vt:lpstr>Dessins</vt:lpstr>
      <vt:lpstr>Calcul</vt:lpstr>
      <vt:lpstr>FCE</vt:lpstr>
      <vt:lpstr>PEolien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HFLOCARD</cp:lastModifiedBy>
  <dcterms:created xsi:type="dcterms:W3CDTF">2011-02-27T09:15:41Z</dcterms:created>
  <dcterms:modified xsi:type="dcterms:W3CDTF">2013-05-14T16:13:03Z</dcterms:modified>
</cp:coreProperties>
</file>